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780" yWindow="45" windowWidth="19905" windowHeight="15555" tabRatio="810"/>
  </bookViews>
  <sheets>
    <sheet name="Convocation" sheetId="1" r:id="rId1"/>
    <sheet name="Règlement" sheetId="2" r:id="rId2"/>
    <sheet name="Lieux" sheetId="7" r:id="rId3"/>
    <sheet name="HG Samedi" sheetId="18" state="hidden" r:id="rId4"/>
    <sheet name="HG Dimanche" sheetId="17" state="hidden" r:id="rId5"/>
    <sheet name="HG Draveil Samedi" sheetId="19" r:id="rId6"/>
    <sheet name="HG Draveil Dimanche" sheetId="20" r:id="rId7"/>
    <sheet name="HG Corbeil Samedi" sheetId="22" r:id="rId8"/>
    <sheet name="HG Corbeil Dimanche" sheetId="21" r:id="rId9"/>
    <sheet name="SM" sheetId="3" state="hidden" r:id="rId10"/>
    <sheet name="JG" sheetId="4" r:id="rId11"/>
    <sheet name="CG" sheetId="5" r:id="rId12"/>
    <sheet name="MG" sheetId="6" r:id="rId13"/>
    <sheet name="BG" sheetId="8" r:id="rId14"/>
    <sheet name="SD" sheetId="15" state="hidden" r:id="rId15"/>
    <sheet name="JF" sheetId="14" r:id="rId16"/>
    <sheet name="CF" sheetId="13" r:id="rId17"/>
    <sheet name="MF" sheetId="12" r:id="rId18"/>
    <sheet name="BF" sheetId="11" r:id="rId19"/>
    <sheet name="Licenciés" sheetId="16" state="hidden" r:id="rId20"/>
    <sheet name="Pas validés" sheetId="10" state="hidden" r:id="rId21"/>
  </sheets>
  <definedNames>
    <definedName name="_xlnm._FilterDatabase" localSheetId="18" hidden="1">BF!$A$2:$AX$31</definedName>
    <definedName name="_xlnm._FilterDatabase" localSheetId="13" hidden="1">BG!$A$2:$AW$43</definedName>
    <definedName name="_xlnm._FilterDatabase" localSheetId="16" hidden="1">CF!$A$2:$AW$50</definedName>
    <definedName name="_xlnm._FilterDatabase" localSheetId="11" hidden="1">CG!$A$2:$AW$44</definedName>
    <definedName name="_xlnm._FilterDatabase" localSheetId="15" hidden="1">JF!$A$2:$AW$42</definedName>
    <definedName name="_xlnm._FilterDatabase" localSheetId="10" hidden="1">JG!$A$2:$AW$43</definedName>
    <definedName name="_xlnm._FilterDatabase" localSheetId="19" hidden="1">Licenciés!$A$1:$AM$21648</definedName>
    <definedName name="_xlnm._FilterDatabase" localSheetId="17" hidden="1">MF!$A$2:$AX$34</definedName>
    <definedName name="_xlnm._FilterDatabase" localSheetId="12" hidden="1">MG!$A$2:$AW$46</definedName>
    <definedName name="_xlnm._FilterDatabase" localSheetId="14" hidden="1">SD!$A$2:$AW$46</definedName>
    <definedName name="_xlnm._FilterDatabase" localSheetId="9" hidden="1">SM!$A$2:$AW$73</definedName>
    <definedName name="_xlnm.Print_Area" localSheetId="18">BF!$A$1:$AJ$32</definedName>
    <definedName name="_xlnm.Print_Area" localSheetId="13">BG!$A$1:$AJ$44</definedName>
    <definedName name="_xlnm.Print_Area" localSheetId="16">CF!$A$1:$AJ$44</definedName>
    <definedName name="_xlnm.Print_Area" localSheetId="11">CG!$A$1:$AJ$45</definedName>
    <definedName name="_xlnm.Print_Area" localSheetId="0">Convocation!$A$1:$I$54</definedName>
    <definedName name="_xlnm.Print_Area" localSheetId="8">'HG Corbeil Dimanche'!$A$1:$K$15</definedName>
    <definedName name="_xlnm.Print_Area" localSheetId="7">'HG Corbeil Samedi'!$A$1:$F$22</definedName>
    <definedName name="_xlnm.Print_Area" localSheetId="4">'HG Dimanche'!$A$1:$K$19</definedName>
    <definedName name="_xlnm.Print_Area" localSheetId="6">'HG Draveil Dimanche'!$A$1:$H$16</definedName>
    <definedName name="_xlnm.Print_Area" localSheetId="5">'HG Draveil Samedi'!$A$1:$H$23</definedName>
    <definedName name="_xlnm.Print_Area" localSheetId="3">'HG Samedi'!$A$1:$K$24</definedName>
    <definedName name="_xlnm.Print_Area" localSheetId="15">JF!$A$1:$AJ$43</definedName>
    <definedName name="_xlnm.Print_Area" localSheetId="10">JG!$A$1:$AJ$44</definedName>
    <definedName name="_xlnm.Print_Area" localSheetId="19">Licenciés!$A$1:$X$20</definedName>
    <definedName name="_xlnm.Print_Area" localSheetId="17">MF!$A$1:$AJ$35</definedName>
    <definedName name="_xlnm.Print_Area" localSheetId="12">MG!$A$1:$AJ$47</definedName>
    <definedName name="_xlnm.Print_Area" localSheetId="20">'Pas validés'!$A$1:$S$17</definedName>
    <definedName name="_xlnm.Print_Area" localSheetId="1">Règlement!$A$1:$E$50</definedName>
    <definedName name="_xlnm.Print_Area" localSheetId="14">SD!$A$1:$AJ$47</definedName>
    <definedName name="_xlnm.Print_Area" localSheetId="9">SM!$A$1:$AJ$74</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0" i="13"/>
  <c r="AV20"/>
  <c r="AU20"/>
  <c r="AT20"/>
  <c r="AS20"/>
  <c r="AR20"/>
  <c r="AQ20"/>
  <c r="AP20"/>
  <c r="AO20"/>
  <c r="AN20"/>
  <c r="AM20"/>
  <c r="AL20"/>
  <c r="C20" s="1"/>
  <c r="AI20"/>
  <c r="AH20"/>
  <c r="AG20"/>
  <c r="AF20"/>
  <c r="AE20"/>
  <c r="J20"/>
  <c r="I20"/>
  <c r="H20"/>
  <c r="G20"/>
  <c r="F20"/>
  <c r="E20"/>
  <c r="AW33"/>
  <c r="AV33"/>
  <c r="AU33"/>
  <c r="AT33"/>
  <c r="AS33"/>
  <c r="AR33"/>
  <c r="AQ33"/>
  <c r="AP33"/>
  <c r="AO33"/>
  <c r="AN33"/>
  <c r="AM33"/>
  <c r="AL33"/>
  <c r="C33" s="1"/>
  <c r="AI33"/>
  <c r="AH33"/>
  <c r="AG33"/>
  <c r="AF33"/>
  <c r="AE33"/>
  <c r="J33"/>
  <c r="I33"/>
  <c r="H33"/>
  <c r="G33"/>
  <c r="F33"/>
  <c r="E33"/>
  <c r="B33"/>
  <c r="E13" i="12"/>
  <c r="F13"/>
  <c r="G13"/>
  <c r="H13"/>
  <c r="I13"/>
  <c r="J13"/>
  <c r="AI13"/>
  <c r="AH13" s="1"/>
  <c r="AG13" s="1"/>
  <c r="AF13" s="1"/>
  <c r="AE13" s="1"/>
  <c r="AL13"/>
  <c r="AM13"/>
  <c r="AN13"/>
  <c r="AO13"/>
  <c r="AP13"/>
  <c r="AQ13"/>
  <c r="AR13"/>
  <c r="AS13"/>
  <c r="AT13"/>
  <c r="AU13"/>
  <c r="AV13"/>
  <c r="AW13"/>
  <c r="AW24"/>
  <c r="AV24"/>
  <c r="AU24"/>
  <c r="AT24"/>
  <c r="AS24"/>
  <c r="AR24"/>
  <c r="AQ24"/>
  <c r="AP24"/>
  <c r="AO24"/>
  <c r="AN24"/>
  <c r="AM24"/>
  <c r="AL24"/>
  <c r="AI24"/>
  <c r="AH24"/>
  <c r="AG24"/>
  <c r="AF24"/>
  <c r="AE24"/>
  <c r="J24"/>
  <c r="I24"/>
  <c r="H24"/>
  <c r="G24"/>
  <c r="F24"/>
  <c r="E24"/>
  <c r="C24"/>
  <c r="B24"/>
  <c r="AW19" i="13"/>
  <c r="AV19"/>
  <c r="AU19"/>
  <c r="AT19"/>
  <c r="AS19"/>
  <c r="AR19"/>
  <c r="AQ19"/>
  <c r="AP19"/>
  <c r="AO19"/>
  <c r="AN19"/>
  <c r="AM19"/>
  <c r="AL19"/>
  <c r="C19" s="1"/>
  <c r="AI19"/>
  <c r="AH19"/>
  <c r="AG19"/>
  <c r="AF19"/>
  <c r="AE19"/>
  <c r="J19"/>
  <c r="I19"/>
  <c r="H19"/>
  <c r="G19"/>
  <c r="F19"/>
  <c r="E19"/>
  <c r="B19"/>
  <c r="AW34"/>
  <c r="AV34"/>
  <c r="AU34"/>
  <c r="AT34"/>
  <c r="AS34"/>
  <c r="AR34"/>
  <c r="AQ34"/>
  <c r="AP34"/>
  <c r="AO34"/>
  <c r="AN34"/>
  <c r="AM34"/>
  <c r="AL34"/>
  <c r="B34" s="1"/>
  <c r="AI34"/>
  <c r="AH34"/>
  <c r="AG34"/>
  <c r="AF34"/>
  <c r="AE34"/>
  <c r="J34"/>
  <c r="I34"/>
  <c r="H34"/>
  <c r="G34"/>
  <c r="F34"/>
  <c r="E34"/>
  <c r="AW36" i="3"/>
  <c r="AV36"/>
  <c r="AU36"/>
  <c r="AT36"/>
  <c r="AS36"/>
  <c r="AR36"/>
  <c r="AQ36"/>
  <c r="AP36"/>
  <c r="AO36"/>
  <c r="AN36"/>
  <c r="AM36"/>
  <c r="AL36"/>
  <c r="C36" s="1"/>
  <c r="AI36"/>
  <c r="AH36"/>
  <c r="AG36"/>
  <c r="AF36"/>
  <c r="AE36"/>
  <c r="J36"/>
  <c r="I36"/>
  <c r="H36"/>
  <c r="G36"/>
  <c r="F36"/>
  <c r="E36"/>
  <c r="AW57"/>
  <c r="AV57"/>
  <c r="AU57"/>
  <c r="AT57"/>
  <c r="AS57"/>
  <c r="AR57"/>
  <c r="AQ57"/>
  <c r="AP57"/>
  <c r="AO57"/>
  <c r="AN57"/>
  <c r="AM57"/>
  <c r="AL57"/>
  <c r="C57" s="1"/>
  <c r="AI57"/>
  <c r="AH57"/>
  <c r="AG57"/>
  <c r="AF57"/>
  <c r="AE57"/>
  <c r="J57"/>
  <c r="I57"/>
  <c r="H57"/>
  <c r="G57"/>
  <c r="F57"/>
  <c r="E57"/>
  <c r="B57"/>
  <c r="AW35"/>
  <c r="AV35"/>
  <c r="AU35"/>
  <c r="AT35"/>
  <c r="AS35"/>
  <c r="AR35"/>
  <c r="AQ35"/>
  <c r="AP35"/>
  <c r="AO35"/>
  <c r="AN35"/>
  <c r="AM35"/>
  <c r="AL35"/>
  <c r="AI35"/>
  <c r="AH35"/>
  <c r="AG35"/>
  <c r="AF35"/>
  <c r="AE35"/>
  <c r="J35"/>
  <c r="I35"/>
  <c r="H35"/>
  <c r="G35"/>
  <c r="F35"/>
  <c r="E35"/>
  <c r="C35"/>
  <c r="B35"/>
  <c r="AW56"/>
  <c r="AV56"/>
  <c r="AU56"/>
  <c r="AT56"/>
  <c r="AS56"/>
  <c r="AR56"/>
  <c r="AQ56"/>
  <c r="AP56"/>
  <c r="AO56"/>
  <c r="AN56"/>
  <c r="AM56"/>
  <c r="AL56"/>
  <c r="AI56"/>
  <c r="AH56"/>
  <c r="AG56"/>
  <c r="AF56"/>
  <c r="AE56"/>
  <c r="J56"/>
  <c r="I56"/>
  <c r="G56"/>
  <c r="F56"/>
  <c r="E56"/>
  <c r="C56"/>
  <c r="B56"/>
  <c r="AW18" i="13"/>
  <c r="AV18"/>
  <c r="AU18"/>
  <c r="AT18"/>
  <c r="AS18"/>
  <c r="AR18"/>
  <c r="AQ18"/>
  <c r="AP18"/>
  <c r="AO18"/>
  <c r="AN18"/>
  <c r="AM18"/>
  <c r="AL18"/>
  <c r="AI18"/>
  <c r="AH18"/>
  <c r="AG18"/>
  <c r="AF18"/>
  <c r="AE18"/>
  <c r="J18"/>
  <c r="I18"/>
  <c r="H18"/>
  <c r="G18"/>
  <c r="F18"/>
  <c r="E18"/>
  <c r="C18"/>
  <c r="B18"/>
  <c r="AW32"/>
  <c r="AV32"/>
  <c r="AU32"/>
  <c r="AT32"/>
  <c r="AS32"/>
  <c r="AR32"/>
  <c r="AQ32"/>
  <c r="AP32"/>
  <c r="AO32"/>
  <c r="AN32"/>
  <c r="AM32"/>
  <c r="AL32"/>
  <c r="AI32"/>
  <c r="AH32"/>
  <c r="AG32"/>
  <c r="AF32"/>
  <c r="AE32"/>
  <c r="J32"/>
  <c r="I32"/>
  <c r="H32"/>
  <c r="G32"/>
  <c r="F32"/>
  <c r="E32"/>
  <c r="C32"/>
  <c r="B32"/>
  <c r="AW19" i="14"/>
  <c r="AV19"/>
  <c r="AU19"/>
  <c r="AT19"/>
  <c r="AS19"/>
  <c r="AR19"/>
  <c r="AQ19"/>
  <c r="AP19"/>
  <c r="AO19"/>
  <c r="AN19"/>
  <c r="AM19"/>
  <c r="AL19"/>
  <c r="AI19"/>
  <c r="AH19"/>
  <c r="AF19"/>
  <c r="AE19"/>
  <c r="J19"/>
  <c r="I19"/>
  <c r="H19"/>
  <c r="G19"/>
  <c r="F19"/>
  <c r="E19"/>
  <c r="C19"/>
  <c r="B19"/>
  <c r="AW32"/>
  <c r="AV32"/>
  <c r="AU32"/>
  <c r="AT32"/>
  <c r="AS32"/>
  <c r="AR32"/>
  <c r="AQ32"/>
  <c r="AP32"/>
  <c r="AO32"/>
  <c r="AN32"/>
  <c r="AM32"/>
  <c r="AL32"/>
  <c r="B32" s="1"/>
  <c r="AI32"/>
  <c r="AH32"/>
  <c r="AG32"/>
  <c r="AF32"/>
  <c r="AE32"/>
  <c r="J32"/>
  <c r="I32"/>
  <c r="H32"/>
  <c r="G32"/>
  <c r="F32"/>
  <c r="E32"/>
  <c r="AW25" i="11"/>
  <c r="AV25"/>
  <c r="AU25"/>
  <c r="AT25"/>
  <c r="AS25"/>
  <c r="AR25"/>
  <c r="AQ25"/>
  <c r="AP25"/>
  <c r="AO25"/>
  <c r="AN25"/>
  <c r="AM25"/>
  <c r="AL25"/>
  <c r="C25" s="1"/>
  <c r="AI25"/>
  <c r="AH25"/>
  <c r="AG25"/>
  <c r="AF25"/>
  <c r="AE25"/>
  <c r="J25"/>
  <c r="I25"/>
  <c r="H25"/>
  <c r="G25"/>
  <c r="F25"/>
  <c r="E25"/>
  <c r="B25"/>
  <c r="AW24"/>
  <c r="AV24"/>
  <c r="AU24"/>
  <c r="AT24"/>
  <c r="AS24"/>
  <c r="AR24"/>
  <c r="AQ24"/>
  <c r="AP24"/>
  <c r="AO24"/>
  <c r="AN24"/>
  <c r="AM24"/>
  <c r="AL24"/>
  <c r="C24" s="1"/>
  <c r="AI24"/>
  <c r="AH24"/>
  <c r="AG24"/>
  <c r="AF24"/>
  <c r="AE24"/>
  <c r="J24"/>
  <c r="I24"/>
  <c r="H24"/>
  <c r="G24"/>
  <c r="F24"/>
  <c r="E24"/>
  <c r="B24"/>
  <c r="AW25" i="12"/>
  <c r="AV25"/>
  <c r="AU25"/>
  <c r="AT25"/>
  <c r="AS25"/>
  <c r="AR25"/>
  <c r="AQ25"/>
  <c r="AP25"/>
  <c r="AO25"/>
  <c r="AN25"/>
  <c r="AM25"/>
  <c r="AL25"/>
  <c r="AI25"/>
  <c r="AH25"/>
  <c r="AG25"/>
  <c r="AF25"/>
  <c r="AE25"/>
  <c r="J25"/>
  <c r="I25"/>
  <c r="H25"/>
  <c r="G25"/>
  <c r="F25"/>
  <c r="E25"/>
  <c r="C25"/>
  <c r="B25"/>
  <c r="AW35" i="13"/>
  <c r="AV35"/>
  <c r="AU35"/>
  <c r="AT35"/>
  <c r="AS35"/>
  <c r="AR35"/>
  <c r="AQ35"/>
  <c r="AP35"/>
  <c r="AO35"/>
  <c r="AN35"/>
  <c r="AM35"/>
  <c r="AL35"/>
  <c r="AI35"/>
  <c r="AH35"/>
  <c r="AG35"/>
  <c r="AF35"/>
  <c r="AE35"/>
  <c r="J35"/>
  <c r="I35"/>
  <c r="H35"/>
  <c r="G35"/>
  <c r="F35"/>
  <c r="E35"/>
  <c r="C35"/>
  <c r="B35"/>
  <c r="AW33" i="14"/>
  <c r="AV33"/>
  <c r="AU33"/>
  <c r="AT33"/>
  <c r="AS33"/>
  <c r="AR33"/>
  <c r="AQ33"/>
  <c r="AP33"/>
  <c r="AO33"/>
  <c r="AN33"/>
  <c r="AM33"/>
  <c r="AL33"/>
  <c r="AI33"/>
  <c r="AH33"/>
  <c r="AG33"/>
  <c r="AF33"/>
  <c r="AE33"/>
  <c r="J33"/>
  <c r="I33"/>
  <c r="H33"/>
  <c r="G33"/>
  <c r="F33"/>
  <c r="E33"/>
  <c r="C33"/>
  <c r="B33"/>
  <c r="AW33" i="15"/>
  <c r="AV33"/>
  <c r="AU33"/>
  <c r="AT33"/>
  <c r="AS33"/>
  <c r="AR33"/>
  <c r="AQ33"/>
  <c r="AP33"/>
  <c r="AO33"/>
  <c r="AN33"/>
  <c r="AM33"/>
  <c r="AL33"/>
  <c r="AI33"/>
  <c r="AH33"/>
  <c r="AG33"/>
  <c r="AF33"/>
  <c r="AE33"/>
  <c r="J33"/>
  <c r="I33"/>
  <c r="H33"/>
  <c r="G33"/>
  <c r="F33"/>
  <c r="E33"/>
  <c r="C33"/>
  <c r="B33"/>
  <c r="AW32"/>
  <c r="AV32"/>
  <c r="AU32"/>
  <c r="AT32"/>
  <c r="AS32"/>
  <c r="AR32"/>
  <c r="AQ32"/>
  <c r="AP32"/>
  <c r="AO32"/>
  <c r="AN32"/>
  <c r="AM32"/>
  <c r="AL32"/>
  <c r="C32" s="1"/>
  <c r="AI32"/>
  <c r="AH32"/>
  <c r="AG32"/>
  <c r="AF32"/>
  <c r="AE32"/>
  <c r="J32"/>
  <c r="I32"/>
  <c r="H32"/>
  <c r="G32"/>
  <c r="F32"/>
  <c r="E32"/>
  <c r="B32"/>
  <c r="AW33" i="8"/>
  <c r="AV33"/>
  <c r="AU33"/>
  <c r="AT33"/>
  <c r="AS33"/>
  <c r="AR33"/>
  <c r="AQ33"/>
  <c r="AP33"/>
  <c r="AO33"/>
  <c r="AN33"/>
  <c r="AM33"/>
  <c r="AL33"/>
  <c r="C33" s="1"/>
  <c r="AI33"/>
  <c r="AH33"/>
  <c r="AG33"/>
  <c r="AF33"/>
  <c r="AE33"/>
  <c r="J33"/>
  <c r="I33"/>
  <c r="H33"/>
  <c r="G33"/>
  <c r="F33"/>
  <c r="E33"/>
  <c r="B33"/>
  <c r="AW32"/>
  <c r="AV32"/>
  <c r="AU32"/>
  <c r="AT32"/>
  <c r="AS32"/>
  <c r="AR32"/>
  <c r="AQ32"/>
  <c r="AP32"/>
  <c r="AO32"/>
  <c r="AN32"/>
  <c r="AM32"/>
  <c r="AL32"/>
  <c r="C32" s="1"/>
  <c r="AI32"/>
  <c r="AH32"/>
  <c r="AG32"/>
  <c r="AF32"/>
  <c r="AE32"/>
  <c r="J32"/>
  <c r="I32"/>
  <c r="H32"/>
  <c r="G32"/>
  <c r="F32"/>
  <c r="E32"/>
  <c r="B32"/>
  <c r="AW32" i="6"/>
  <c r="AV32"/>
  <c r="AU32"/>
  <c r="AT32"/>
  <c r="AS32"/>
  <c r="AR32"/>
  <c r="AQ32"/>
  <c r="AP32"/>
  <c r="AO32"/>
  <c r="AN32"/>
  <c r="AM32"/>
  <c r="AL32"/>
  <c r="C32" s="1"/>
  <c r="AI32"/>
  <c r="AH32"/>
  <c r="AG32"/>
  <c r="AF32"/>
  <c r="AE32"/>
  <c r="J32"/>
  <c r="I32"/>
  <c r="H32"/>
  <c r="G32"/>
  <c r="F32"/>
  <c r="E32"/>
  <c r="B32"/>
  <c r="AW33"/>
  <c r="AV33"/>
  <c r="AU33"/>
  <c r="AT33"/>
  <c r="AS33"/>
  <c r="AR33"/>
  <c r="AQ33"/>
  <c r="AP33"/>
  <c r="AO33"/>
  <c r="AN33"/>
  <c r="AM33"/>
  <c r="AL33"/>
  <c r="AI33"/>
  <c r="AH33"/>
  <c r="AG33"/>
  <c r="AF33"/>
  <c r="AE33"/>
  <c r="J33"/>
  <c r="I33"/>
  <c r="H33"/>
  <c r="G33"/>
  <c r="F33"/>
  <c r="E33"/>
  <c r="C33"/>
  <c r="B33"/>
  <c r="AW33" i="5"/>
  <c r="AV33"/>
  <c r="AU33"/>
  <c r="AT33"/>
  <c r="AS33"/>
  <c r="AR33"/>
  <c r="AQ33"/>
  <c r="AP33"/>
  <c r="AO33"/>
  <c r="AN33"/>
  <c r="AM33"/>
  <c r="AL33"/>
  <c r="AI33"/>
  <c r="AH33"/>
  <c r="AG33"/>
  <c r="AF33"/>
  <c r="AE33"/>
  <c r="J33"/>
  <c r="I33"/>
  <c r="H33"/>
  <c r="G33"/>
  <c r="F33"/>
  <c r="E33"/>
  <c r="C33"/>
  <c r="B33"/>
  <c r="AW32"/>
  <c r="AV32"/>
  <c r="AU32"/>
  <c r="AT32"/>
  <c r="AS32"/>
  <c r="AR32"/>
  <c r="AQ32"/>
  <c r="AP32"/>
  <c r="AO32"/>
  <c r="AN32"/>
  <c r="AM32"/>
  <c r="AL32"/>
  <c r="AI32"/>
  <c r="AH32"/>
  <c r="AG32"/>
  <c r="AF32"/>
  <c r="AE32"/>
  <c r="J32"/>
  <c r="I32"/>
  <c r="H32"/>
  <c r="G32"/>
  <c r="F32"/>
  <c r="E32"/>
  <c r="C32"/>
  <c r="B32"/>
  <c r="AW33" i="4"/>
  <c r="AV33"/>
  <c r="AU33"/>
  <c r="AT33"/>
  <c r="AS33"/>
  <c r="AR33"/>
  <c r="AQ33"/>
  <c r="AP33"/>
  <c r="AO33"/>
  <c r="AN33"/>
  <c r="AM33"/>
  <c r="AL33"/>
  <c r="AI33"/>
  <c r="AH33"/>
  <c r="AG33"/>
  <c r="AF33"/>
  <c r="AE33"/>
  <c r="J33"/>
  <c r="I33"/>
  <c r="H33"/>
  <c r="G33"/>
  <c r="F33"/>
  <c r="E33"/>
  <c r="C33"/>
  <c r="B33"/>
  <c r="AW32"/>
  <c r="AV32"/>
  <c r="AU32"/>
  <c r="AT32"/>
  <c r="AS32"/>
  <c r="AR32"/>
  <c r="AQ32"/>
  <c r="AP32"/>
  <c r="AO32"/>
  <c r="AN32"/>
  <c r="AM32"/>
  <c r="AL32"/>
  <c r="C32" s="1"/>
  <c r="AI32"/>
  <c r="AH32"/>
  <c r="AG32"/>
  <c r="AF32"/>
  <c r="AE32"/>
  <c r="J32"/>
  <c r="I32"/>
  <c r="H32"/>
  <c r="G32"/>
  <c r="F32"/>
  <c r="E32"/>
  <c r="B32"/>
  <c r="AW6" i="15"/>
  <c r="AV6"/>
  <c r="AU6"/>
  <c r="AT6"/>
  <c r="AS6"/>
  <c r="AR6"/>
  <c r="AQ6"/>
  <c r="AP6"/>
  <c r="AO6"/>
  <c r="AN6"/>
  <c r="AM6"/>
  <c r="AL6"/>
  <c r="B6" s="1"/>
  <c r="AI6"/>
  <c r="AH6"/>
  <c r="AG6"/>
  <c r="AF6"/>
  <c r="AE6"/>
  <c r="J6"/>
  <c r="I6"/>
  <c r="H6"/>
  <c r="G6"/>
  <c r="F6"/>
  <c r="E6"/>
  <c r="AW34"/>
  <c r="AV34"/>
  <c r="AU34"/>
  <c r="AT34"/>
  <c r="AS34"/>
  <c r="AR34"/>
  <c r="AQ34"/>
  <c r="AP34"/>
  <c r="AO34"/>
  <c r="AN34"/>
  <c r="AM34"/>
  <c r="AL34"/>
  <c r="C34" s="1"/>
  <c r="AI34"/>
  <c r="AH34"/>
  <c r="AG34"/>
  <c r="AF34"/>
  <c r="AE34"/>
  <c r="J34"/>
  <c r="I34"/>
  <c r="H34"/>
  <c r="G34"/>
  <c r="F34"/>
  <c r="E34"/>
  <c r="B34"/>
  <c r="AW18" i="3"/>
  <c r="AV18"/>
  <c r="AU18"/>
  <c r="AT18"/>
  <c r="AS18"/>
  <c r="AR18"/>
  <c r="AQ18"/>
  <c r="AP18"/>
  <c r="AO18"/>
  <c r="AN18"/>
  <c r="AM18"/>
  <c r="AL18"/>
  <c r="AI18"/>
  <c r="AH18"/>
  <c r="AG18"/>
  <c r="AF18"/>
  <c r="AE18"/>
  <c r="J18"/>
  <c r="I18"/>
  <c r="H18"/>
  <c r="G18"/>
  <c r="F18"/>
  <c r="E18"/>
  <c r="C18"/>
  <c r="B18"/>
  <c r="AI30" i="14"/>
  <c r="AH30"/>
  <c r="AG30"/>
  <c r="AF30"/>
  <c r="AE30"/>
  <c r="AI24"/>
  <c r="AH24"/>
  <c r="AG24"/>
  <c r="AF24"/>
  <c r="AE24"/>
  <c r="AI22"/>
  <c r="AH22"/>
  <c r="AG22"/>
  <c r="AF22"/>
  <c r="AE22"/>
  <c r="AI27"/>
  <c r="AH27"/>
  <c r="AG27"/>
  <c r="AF27"/>
  <c r="AE27"/>
  <c r="AI21"/>
  <c r="AH21"/>
  <c r="AG21"/>
  <c r="AF21"/>
  <c r="AE21"/>
  <c r="AI28"/>
  <c r="AH28"/>
  <c r="AG28"/>
  <c r="AF28"/>
  <c r="AE28"/>
  <c r="AI26"/>
  <c r="AH26"/>
  <c r="AG26"/>
  <c r="AF26"/>
  <c r="AE26"/>
  <c r="AI23"/>
  <c r="AH23"/>
  <c r="AG23"/>
  <c r="AF23"/>
  <c r="AE23"/>
  <c r="AI29"/>
  <c r="AH29"/>
  <c r="AG29"/>
  <c r="AF29"/>
  <c r="AE29"/>
  <c r="AI25"/>
  <c r="AH25"/>
  <c r="AG25"/>
  <c r="AF25"/>
  <c r="AE25"/>
  <c r="AI20"/>
  <c r="AH20"/>
  <c r="AG20"/>
  <c r="AF20"/>
  <c r="AE20"/>
  <c r="AI18"/>
  <c r="AH18"/>
  <c r="AG18"/>
  <c r="AF18"/>
  <c r="AE18"/>
  <c r="AI17"/>
  <c r="AH17"/>
  <c r="AG17"/>
  <c r="AF17"/>
  <c r="AE17"/>
  <c r="AI16"/>
  <c r="AH16"/>
  <c r="AG16"/>
  <c r="AF16"/>
  <c r="AE16"/>
  <c r="AI15"/>
  <c r="AH15"/>
  <c r="AG15"/>
  <c r="AF15"/>
  <c r="AE15"/>
  <c r="AI14"/>
  <c r="AH14"/>
  <c r="AG14"/>
  <c r="AF14"/>
  <c r="AE14"/>
  <c r="AI13"/>
  <c r="AH13"/>
  <c r="AG13"/>
  <c r="AF13"/>
  <c r="AE13"/>
  <c r="AI12"/>
  <c r="AH12"/>
  <c r="AG12"/>
  <c r="AF12"/>
  <c r="AE12"/>
  <c r="AI11"/>
  <c r="AH11"/>
  <c r="AG11"/>
  <c r="AF11"/>
  <c r="AE11"/>
  <c r="AI10"/>
  <c r="AH10"/>
  <c r="AG10"/>
  <c r="AF10"/>
  <c r="AE10"/>
  <c r="AI9"/>
  <c r="AH9"/>
  <c r="AG9"/>
  <c r="AF9"/>
  <c r="AE9"/>
  <c r="AI8"/>
  <c r="AH8"/>
  <c r="AG8"/>
  <c r="AF8"/>
  <c r="AE8"/>
  <c r="AI7"/>
  <c r="AH7"/>
  <c r="AG7"/>
  <c r="AF7"/>
  <c r="AE7"/>
  <c r="B36" i="3" l="1"/>
  <c r="B20" i="13"/>
  <c r="C6" i="15"/>
  <c r="C32" i="14"/>
  <c r="C34" i="13"/>
  <c r="B13" i="12"/>
  <c r="C13"/>
  <c r="G15" i="20"/>
  <c r="G14"/>
  <c r="G13"/>
  <c r="G12"/>
  <c r="G11"/>
  <c r="G5"/>
  <c r="G6" s="1"/>
  <c r="G7" s="1"/>
  <c r="G8" s="1"/>
  <c r="G9" s="1"/>
  <c r="G18" i="19"/>
  <c r="G17"/>
  <c r="G16"/>
  <c r="G15"/>
  <c r="G14"/>
  <c r="G13"/>
  <c r="G12"/>
  <c r="G10"/>
  <c r="G9"/>
  <c r="G8"/>
  <c r="G22" s="1"/>
  <c r="G7"/>
  <c r="G21" s="1"/>
  <c r="G6"/>
  <c r="G20" s="1"/>
  <c r="G5"/>
  <c r="G19" s="1"/>
  <c r="AJ2135" i="16" l="1"/>
  <c r="E43" i="3"/>
  <c r="AW17" i="11"/>
  <c r="AV17"/>
  <c r="AU17"/>
  <c r="AT17"/>
  <c r="AS17"/>
  <c r="AR17"/>
  <c r="AQ17"/>
  <c r="AP17"/>
  <c r="AO17"/>
  <c r="AN17"/>
  <c r="AM17"/>
  <c r="AL17"/>
  <c r="B17" s="1"/>
  <c r="AI17"/>
  <c r="AH17"/>
  <c r="AG17"/>
  <c r="AF17"/>
  <c r="AE17"/>
  <c r="J17"/>
  <c r="I17"/>
  <c r="H17"/>
  <c r="G17"/>
  <c r="F17"/>
  <c r="E17"/>
  <c r="AW16"/>
  <c r="AV16"/>
  <c r="AU16"/>
  <c r="AT16"/>
  <c r="AS16"/>
  <c r="AR16"/>
  <c r="AQ16"/>
  <c r="AP16"/>
  <c r="AO16"/>
  <c r="AN16"/>
  <c r="AM16"/>
  <c r="AL16"/>
  <c r="C16" s="1"/>
  <c r="AI16"/>
  <c r="AH16"/>
  <c r="AG16"/>
  <c r="AF16"/>
  <c r="AE16"/>
  <c r="J16"/>
  <c r="I16"/>
  <c r="H16"/>
  <c r="G16"/>
  <c r="F16"/>
  <c r="E16"/>
  <c r="B16"/>
  <c r="AW7"/>
  <c r="AV7"/>
  <c r="AU7"/>
  <c r="AT7"/>
  <c r="AS7"/>
  <c r="AR7"/>
  <c r="AQ7"/>
  <c r="AP7"/>
  <c r="AO7"/>
  <c r="AN7"/>
  <c r="AM7"/>
  <c r="AL7"/>
  <c r="C7" s="1"/>
  <c r="AI7"/>
  <c r="AH7"/>
  <c r="AG7"/>
  <c r="AF7"/>
  <c r="AE7"/>
  <c r="J7"/>
  <c r="I7"/>
  <c r="H7"/>
  <c r="G7"/>
  <c r="F7"/>
  <c r="E7"/>
  <c r="B7"/>
  <c r="AW6"/>
  <c r="AV6"/>
  <c r="AU6"/>
  <c r="AT6"/>
  <c r="AS6"/>
  <c r="AR6"/>
  <c r="AQ6"/>
  <c r="AP6"/>
  <c r="AO6"/>
  <c r="AN6"/>
  <c r="AM6"/>
  <c r="AL6"/>
  <c r="AI6"/>
  <c r="AH6"/>
  <c r="AG6"/>
  <c r="AF6"/>
  <c r="AE6"/>
  <c r="J6"/>
  <c r="I6"/>
  <c r="H6"/>
  <c r="G6"/>
  <c r="F6"/>
  <c r="E6"/>
  <c r="C6"/>
  <c r="B6"/>
  <c r="AW6" i="8"/>
  <c r="AV6"/>
  <c r="AU6"/>
  <c r="AT6"/>
  <c r="AS6"/>
  <c r="AR6"/>
  <c r="AQ6"/>
  <c r="AP6"/>
  <c r="AO6"/>
  <c r="AN6"/>
  <c r="AM6"/>
  <c r="AL6"/>
  <c r="AI6"/>
  <c r="AH6"/>
  <c r="AG6"/>
  <c r="AF6"/>
  <c r="AE6"/>
  <c r="J6"/>
  <c r="I6"/>
  <c r="H6"/>
  <c r="G6"/>
  <c r="F6"/>
  <c r="E6"/>
  <c r="C6"/>
  <c r="B6"/>
  <c r="C17" i="11" l="1"/>
  <c r="AW20"/>
  <c r="AV20"/>
  <c r="AU20"/>
  <c r="AT20"/>
  <c r="AS20"/>
  <c r="AR20"/>
  <c r="AQ20"/>
  <c r="AP20"/>
  <c r="AO20"/>
  <c r="AN20"/>
  <c r="AM20"/>
  <c r="AL20"/>
  <c r="C20" s="1"/>
  <c r="AI20"/>
  <c r="AH20"/>
  <c r="AG20"/>
  <c r="AF20"/>
  <c r="AE20"/>
  <c r="J20"/>
  <c r="I20"/>
  <c r="H20"/>
  <c r="G20"/>
  <c r="F20"/>
  <c r="E20"/>
  <c r="B20"/>
  <c r="AW19"/>
  <c r="AV19"/>
  <c r="AU19"/>
  <c r="AT19"/>
  <c r="AS19"/>
  <c r="AR19"/>
  <c r="AQ19"/>
  <c r="AP19"/>
  <c r="AO19"/>
  <c r="AN19"/>
  <c r="AM19"/>
  <c r="AL19"/>
  <c r="B19" s="1"/>
  <c r="AI19"/>
  <c r="AH19"/>
  <c r="AG19"/>
  <c r="AF19"/>
  <c r="AE19"/>
  <c r="J19"/>
  <c r="I19"/>
  <c r="H19"/>
  <c r="G19"/>
  <c r="F19"/>
  <c r="E19"/>
  <c r="AW21"/>
  <c r="AV21"/>
  <c r="AU21"/>
  <c r="AT21"/>
  <c r="AS21"/>
  <c r="AR21"/>
  <c r="AQ21"/>
  <c r="AP21"/>
  <c r="AO21"/>
  <c r="AN21"/>
  <c r="AM21"/>
  <c r="AL21"/>
  <c r="C21" s="1"/>
  <c r="AI21"/>
  <c r="AH21"/>
  <c r="AG21"/>
  <c r="AF21"/>
  <c r="AE21"/>
  <c r="J21"/>
  <c r="I21"/>
  <c r="H21"/>
  <c r="G21"/>
  <c r="F21"/>
  <c r="E21"/>
  <c r="B21"/>
  <c r="AW18"/>
  <c r="AV18"/>
  <c r="AU18"/>
  <c r="AT18"/>
  <c r="AS18"/>
  <c r="AR18"/>
  <c r="AQ18"/>
  <c r="AP18"/>
  <c r="AO18"/>
  <c r="AN18"/>
  <c r="AM18"/>
  <c r="AL18"/>
  <c r="C18" s="1"/>
  <c r="AI18"/>
  <c r="AH18"/>
  <c r="AG18"/>
  <c r="AF18"/>
  <c r="AE18"/>
  <c r="J18"/>
  <c r="I18"/>
  <c r="H18"/>
  <c r="G18"/>
  <c r="F18"/>
  <c r="E18"/>
  <c r="B18"/>
  <c r="AW22"/>
  <c r="AV22"/>
  <c r="AU22"/>
  <c r="AT22"/>
  <c r="AS22"/>
  <c r="AR22"/>
  <c r="AQ22"/>
  <c r="AP22"/>
  <c r="AO22"/>
  <c r="AN22"/>
  <c r="AM22"/>
  <c r="AL22"/>
  <c r="AI22"/>
  <c r="AH22"/>
  <c r="AG22"/>
  <c r="AF22"/>
  <c r="AE22"/>
  <c r="J22"/>
  <c r="I22"/>
  <c r="H22"/>
  <c r="G22"/>
  <c r="F22"/>
  <c r="E22"/>
  <c r="C22"/>
  <c r="B22"/>
  <c r="AW19" i="12"/>
  <c r="AV19"/>
  <c r="AU19"/>
  <c r="AT19"/>
  <c r="AS19"/>
  <c r="AR19"/>
  <c r="AQ19"/>
  <c r="AP19"/>
  <c r="AO19"/>
  <c r="AN19"/>
  <c r="AM19"/>
  <c r="AL19"/>
  <c r="AI19"/>
  <c r="AH19"/>
  <c r="AG19"/>
  <c r="AF19"/>
  <c r="AE19"/>
  <c r="J19"/>
  <c r="I19"/>
  <c r="H19"/>
  <c r="G19"/>
  <c r="F19"/>
  <c r="E19"/>
  <c r="C19"/>
  <c r="B19"/>
  <c r="AW18"/>
  <c r="AV18"/>
  <c r="AU18"/>
  <c r="AT18"/>
  <c r="AS18"/>
  <c r="AR18"/>
  <c r="AQ18"/>
  <c r="AP18"/>
  <c r="AO18"/>
  <c r="AN18"/>
  <c r="AM18"/>
  <c r="AL18"/>
  <c r="AI18"/>
  <c r="AH18"/>
  <c r="AG18"/>
  <c r="AF18"/>
  <c r="AE18"/>
  <c r="J18"/>
  <c r="I18"/>
  <c r="H18"/>
  <c r="G18"/>
  <c r="F18"/>
  <c r="E18"/>
  <c r="C18"/>
  <c r="B18"/>
  <c r="AW17"/>
  <c r="AV17"/>
  <c r="AU17"/>
  <c r="AT17"/>
  <c r="AS17"/>
  <c r="AR17"/>
  <c r="AQ17"/>
  <c r="AP17"/>
  <c r="AO17"/>
  <c r="AN17"/>
  <c r="AM17"/>
  <c r="AL17"/>
  <c r="AI17"/>
  <c r="AH17"/>
  <c r="AG17"/>
  <c r="AF17"/>
  <c r="AE17"/>
  <c r="J17"/>
  <c r="I17"/>
  <c r="H17"/>
  <c r="G17"/>
  <c r="F17"/>
  <c r="E17"/>
  <c r="C17"/>
  <c r="B17"/>
  <c r="AW20"/>
  <c r="AV20"/>
  <c r="AU20"/>
  <c r="AT20"/>
  <c r="AS20"/>
  <c r="AR20"/>
  <c r="AQ20"/>
  <c r="AP20"/>
  <c r="AO20"/>
  <c r="AN20"/>
  <c r="AM20"/>
  <c r="AL20"/>
  <c r="B20" s="1"/>
  <c r="AI20"/>
  <c r="AH20"/>
  <c r="AG20"/>
  <c r="AF20"/>
  <c r="AE20"/>
  <c r="J20"/>
  <c r="I20"/>
  <c r="H20"/>
  <c r="G20"/>
  <c r="F20"/>
  <c r="E20"/>
  <c r="AW14"/>
  <c r="AV14"/>
  <c r="AU14"/>
  <c r="AT14"/>
  <c r="AS14"/>
  <c r="AR14"/>
  <c r="AQ14"/>
  <c r="AP14"/>
  <c r="AO14"/>
  <c r="AN14"/>
  <c r="AM14"/>
  <c r="AL14"/>
  <c r="B14" s="1"/>
  <c r="AI14"/>
  <c r="AH14"/>
  <c r="AG14"/>
  <c r="AF14"/>
  <c r="AE14"/>
  <c r="J14"/>
  <c r="I14"/>
  <c r="H14"/>
  <c r="G14"/>
  <c r="F14"/>
  <c r="E14"/>
  <c r="AW22"/>
  <c r="AV22"/>
  <c r="AU22"/>
  <c r="AT22"/>
  <c r="AS22"/>
  <c r="AR22"/>
  <c r="AQ22"/>
  <c r="AP22"/>
  <c r="AO22"/>
  <c r="AN22"/>
  <c r="AM22"/>
  <c r="AL22"/>
  <c r="AI22"/>
  <c r="AH22"/>
  <c r="AG22"/>
  <c r="AF22"/>
  <c r="AE22"/>
  <c r="J22"/>
  <c r="I22"/>
  <c r="H22"/>
  <c r="G22"/>
  <c r="F22"/>
  <c r="E22"/>
  <c r="C22"/>
  <c r="B22"/>
  <c r="AW15"/>
  <c r="AV15"/>
  <c r="AU15"/>
  <c r="AT15"/>
  <c r="AS15"/>
  <c r="AR15"/>
  <c r="AQ15"/>
  <c r="AP15"/>
  <c r="AO15"/>
  <c r="AN15"/>
  <c r="AM15"/>
  <c r="AL15"/>
  <c r="AI15"/>
  <c r="AH15"/>
  <c r="AG15"/>
  <c r="AF15"/>
  <c r="AE15"/>
  <c r="J15"/>
  <c r="I15"/>
  <c r="H15"/>
  <c r="G15"/>
  <c r="F15"/>
  <c r="E15"/>
  <c r="C15"/>
  <c r="B15"/>
  <c r="AW16"/>
  <c r="AV16"/>
  <c r="AU16"/>
  <c r="AT16"/>
  <c r="AS16"/>
  <c r="AR16"/>
  <c r="AQ16"/>
  <c r="AP16"/>
  <c r="AO16"/>
  <c r="AN16"/>
  <c r="AM16"/>
  <c r="AL16"/>
  <c r="AI16"/>
  <c r="AH16"/>
  <c r="AG16"/>
  <c r="AF16"/>
  <c r="AE16"/>
  <c r="J16"/>
  <c r="I16"/>
  <c r="H16"/>
  <c r="G16"/>
  <c r="F16"/>
  <c r="E16"/>
  <c r="C16"/>
  <c r="B16"/>
  <c r="AW21"/>
  <c r="AV21"/>
  <c r="AU21"/>
  <c r="AT21"/>
  <c r="AS21"/>
  <c r="AR21"/>
  <c r="AQ21"/>
  <c r="AP21"/>
  <c r="AO21"/>
  <c r="AN21"/>
  <c r="AM21"/>
  <c r="AL21"/>
  <c r="AI21"/>
  <c r="AH21"/>
  <c r="AG21"/>
  <c r="AF21"/>
  <c r="AE21"/>
  <c r="J21"/>
  <c r="I21"/>
  <c r="H21"/>
  <c r="G21"/>
  <c r="F21"/>
  <c r="E21"/>
  <c r="C21"/>
  <c r="B21"/>
  <c r="AW25" i="13"/>
  <c r="AV25"/>
  <c r="AU25"/>
  <c r="AT25"/>
  <c r="AS25"/>
  <c r="AR25"/>
  <c r="AQ25"/>
  <c r="AP25"/>
  <c r="AO25"/>
  <c r="AN25"/>
  <c r="AM25"/>
  <c r="AL25"/>
  <c r="B25" s="1"/>
  <c r="AI25"/>
  <c r="AH25"/>
  <c r="AG25"/>
  <c r="AF25"/>
  <c r="AE25"/>
  <c r="J25"/>
  <c r="I25"/>
  <c r="H25"/>
  <c r="G25"/>
  <c r="F25"/>
  <c r="E25"/>
  <c r="AW23"/>
  <c r="AV23"/>
  <c r="AU23"/>
  <c r="AT23"/>
  <c r="AS23"/>
  <c r="AR23"/>
  <c r="AQ23"/>
  <c r="AP23"/>
  <c r="AO23"/>
  <c r="AN23"/>
  <c r="AM23"/>
  <c r="AL23"/>
  <c r="C23" s="1"/>
  <c r="AI23"/>
  <c r="AH23"/>
  <c r="AG23"/>
  <c r="AF23"/>
  <c r="AE23"/>
  <c r="J23"/>
  <c r="I23"/>
  <c r="H23"/>
  <c r="G23"/>
  <c r="F23"/>
  <c r="E23"/>
  <c r="B23"/>
  <c r="AW29"/>
  <c r="AV29"/>
  <c r="AU29"/>
  <c r="AT29"/>
  <c r="AS29"/>
  <c r="AR29"/>
  <c r="AQ29"/>
  <c r="AP29"/>
  <c r="AO29"/>
  <c r="AN29"/>
  <c r="AM29"/>
  <c r="AL29"/>
  <c r="B29" s="1"/>
  <c r="AI29"/>
  <c r="AH29"/>
  <c r="AG29"/>
  <c r="AF29"/>
  <c r="AE29"/>
  <c r="J29"/>
  <c r="I29"/>
  <c r="H29"/>
  <c r="G29"/>
  <c r="F29"/>
  <c r="E29"/>
  <c r="AW27"/>
  <c r="AV27"/>
  <c r="AU27"/>
  <c r="AT27"/>
  <c r="AS27"/>
  <c r="AR27"/>
  <c r="AQ27"/>
  <c r="AP27"/>
  <c r="AO27"/>
  <c r="AN27"/>
  <c r="AM27"/>
  <c r="AL27"/>
  <c r="C27" s="1"/>
  <c r="AI27"/>
  <c r="AH27"/>
  <c r="AG27"/>
  <c r="AF27"/>
  <c r="AE27"/>
  <c r="J27"/>
  <c r="I27"/>
  <c r="H27"/>
  <c r="G27"/>
  <c r="F27"/>
  <c r="E27"/>
  <c r="B27"/>
  <c r="AW24"/>
  <c r="AV24"/>
  <c r="AU24"/>
  <c r="AT24"/>
  <c r="AS24"/>
  <c r="AR24"/>
  <c r="AQ24"/>
  <c r="AP24"/>
  <c r="AO24"/>
  <c r="AN24"/>
  <c r="AM24"/>
  <c r="AL24"/>
  <c r="AI24"/>
  <c r="AH24"/>
  <c r="AG24"/>
  <c r="AF24"/>
  <c r="AE24"/>
  <c r="J24"/>
  <c r="I24"/>
  <c r="H24"/>
  <c r="G24"/>
  <c r="F24"/>
  <c r="E24"/>
  <c r="C24"/>
  <c r="B24"/>
  <c r="AW30"/>
  <c r="AV30"/>
  <c r="AU30"/>
  <c r="AT30"/>
  <c r="AS30"/>
  <c r="AR30"/>
  <c r="AQ30"/>
  <c r="AP30"/>
  <c r="AO30"/>
  <c r="AN30"/>
  <c r="AM30"/>
  <c r="AL30"/>
  <c r="AI30"/>
  <c r="AH30"/>
  <c r="AG30"/>
  <c r="AF30"/>
  <c r="AE30"/>
  <c r="J30"/>
  <c r="I30"/>
  <c r="H30"/>
  <c r="G30"/>
  <c r="F30"/>
  <c r="E30"/>
  <c r="C30"/>
  <c r="B30"/>
  <c r="AW28"/>
  <c r="AV28"/>
  <c r="AU28"/>
  <c r="AT28"/>
  <c r="AS28"/>
  <c r="AR28"/>
  <c r="AQ28"/>
  <c r="AP28"/>
  <c r="AO28"/>
  <c r="AN28"/>
  <c r="AM28"/>
  <c r="AL28"/>
  <c r="AI28"/>
  <c r="AH28"/>
  <c r="AG28"/>
  <c r="AF28"/>
  <c r="AE28"/>
  <c r="J28"/>
  <c r="I28"/>
  <c r="H28"/>
  <c r="G28"/>
  <c r="F28"/>
  <c r="E28"/>
  <c r="C28"/>
  <c r="B28"/>
  <c r="AW22"/>
  <c r="AV22"/>
  <c r="AU22"/>
  <c r="AT22"/>
  <c r="AS22"/>
  <c r="AR22"/>
  <c r="AQ22"/>
  <c r="AP22"/>
  <c r="AO22"/>
  <c r="AN22"/>
  <c r="AM22"/>
  <c r="AL22"/>
  <c r="B22" s="1"/>
  <c r="AI22"/>
  <c r="AH22"/>
  <c r="AG22"/>
  <c r="AF22"/>
  <c r="AE22"/>
  <c r="J22"/>
  <c r="I22"/>
  <c r="H22"/>
  <c r="G22"/>
  <c r="F22"/>
  <c r="E22"/>
  <c r="C22"/>
  <c r="AW26"/>
  <c r="AV26"/>
  <c r="AU26"/>
  <c r="AT26"/>
  <c r="AS26"/>
  <c r="AR26"/>
  <c r="AQ26"/>
  <c r="AP26"/>
  <c r="AO26"/>
  <c r="AN26"/>
  <c r="AM26"/>
  <c r="AL26"/>
  <c r="B26" s="1"/>
  <c r="AI26"/>
  <c r="AH26"/>
  <c r="AG26"/>
  <c r="AF26"/>
  <c r="AE26"/>
  <c r="J26"/>
  <c r="I26"/>
  <c r="H26"/>
  <c r="G26"/>
  <c r="F26"/>
  <c r="E26"/>
  <c r="AW21"/>
  <c r="AV21"/>
  <c r="AU21"/>
  <c r="AT21"/>
  <c r="AS21"/>
  <c r="AR21"/>
  <c r="AQ21"/>
  <c r="AP21"/>
  <c r="AO21"/>
  <c r="AN21"/>
  <c r="AM21"/>
  <c r="AL21"/>
  <c r="C21" s="1"/>
  <c r="AI21"/>
  <c r="AH21"/>
  <c r="AG21"/>
  <c r="AF21"/>
  <c r="AE21"/>
  <c r="J21"/>
  <c r="I21"/>
  <c r="H21"/>
  <c r="G21"/>
  <c r="F21"/>
  <c r="E21"/>
  <c r="B21"/>
  <c r="AW23" i="14"/>
  <c r="AV23"/>
  <c r="AU23"/>
  <c r="AT23"/>
  <c r="AS23"/>
  <c r="AR23"/>
  <c r="AQ23"/>
  <c r="AP23"/>
  <c r="AO23"/>
  <c r="AN23"/>
  <c r="AM23"/>
  <c r="AL23"/>
  <c r="C23" s="1"/>
  <c r="J23"/>
  <c r="I23"/>
  <c r="H23"/>
  <c r="G23"/>
  <c r="F23"/>
  <c r="E23"/>
  <c r="B23"/>
  <c r="AW29"/>
  <c r="AV29"/>
  <c r="AU29"/>
  <c r="AT29"/>
  <c r="AS29"/>
  <c r="AR29"/>
  <c r="AQ29"/>
  <c r="AP29"/>
  <c r="AO29"/>
  <c r="AN29"/>
  <c r="AM29"/>
  <c r="AL29"/>
  <c r="C29" s="1"/>
  <c r="J29"/>
  <c r="I29"/>
  <c r="H29"/>
  <c r="G29"/>
  <c r="F29"/>
  <c r="E29"/>
  <c r="B29"/>
  <c r="AW25"/>
  <c r="AV25"/>
  <c r="AU25"/>
  <c r="AT25"/>
  <c r="AS25"/>
  <c r="AR25"/>
  <c r="AQ25"/>
  <c r="AP25"/>
  <c r="AO25"/>
  <c r="AN25"/>
  <c r="AM25"/>
  <c r="AL25"/>
  <c r="C25" s="1"/>
  <c r="J25"/>
  <c r="I25"/>
  <c r="H25"/>
  <c r="G25"/>
  <c r="F25"/>
  <c r="E25"/>
  <c r="B25"/>
  <c r="AW20"/>
  <c r="AV20"/>
  <c r="AU20"/>
  <c r="AT20"/>
  <c r="AS20"/>
  <c r="AR20"/>
  <c r="AQ20"/>
  <c r="AP20"/>
  <c r="AO20"/>
  <c r="AN20"/>
  <c r="AM20"/>
  <c r="AL20"/>
  <c r="C20" s="1"/>
  <c r="J20"/>
  <c r="I20"/>
  <c r="H20"/>
  <c r="G20"/>
  <c r="F20"/>
  <c r="E20"/>
  <c r="B20"/>
  <c r="AW30"/>
  <c r="AV30"/>
  <c r="AU30"/>
  <c r="AT30"/>
  <c r="AS30"/>
  <c r="AR30"/>
  <c r="AQ30"/>
  <c r="AP30"/>
  <c r="AO30"/>
  <c r="AN30"/>
  <c r="AM30"/>
  <c r="AL30"/>
  <c r="C30" s="1"/>
  <c r="J30"/>
  <c r="I30"/>
  <c r="H30"/>
  <c r="G30"/>
  <c r="F30"/>
  <c r="E30"/>
  <c r="B30"/>
  <c r="AW24"/>
  <c r="AV24"/>
  <c r="AU24"/>
  <c r="AT24"/>
  <c r="AS24"/>
  <c r="AR24"/>
  <c r="AQ24"/>
  <c r="AP24"/>
  <c r="AO24"/>
  <c r="AN24"/>
  <c r="AM24"/>
  <c r="AL24"/>
  <c r="C24" s="1"/>
  <c r="J24"/>
  <c r="I24"/>
  <c r="H24"/>
  <c r="G24"/>
  <c r="F24"/>
  <c r="E24"/>
  <c r="B24"/>
  <c r="AW22"/>
  <c r="AV22"/>
  <c r="AU22"/>
  <c r="AT22"/>
  <c r="AS22"/>
  <c r="AR22"/>
  <c r="AQ22"/>
  <c r="AP22"/>
  <c r="AO22"/>
  <c r="AN22"/>
  <c r="AM22"/>
  <c r="AL22"/>
  <c r="C22" s="1"/>
  <c r="J22"/>
  <c r="I22"/>
  <c r="H22"/>
  <c r="G22"/>
  <c r="F22"/>
  <c r="E22"/>
  <c r="B22"/>
  <c r="AW27"/>
  <c r="AV27"/>
  <c r="AU27"/>
  <c r="AT27"/>
  <c r="AS27"/>
  <c r="AR27"/>
  <c r="AQ27"/>
  <c r="AP27"/>
  <c r="AO27"/>
  <c r="AN27"/>
  <c r="AM27"/>
  <c r="AL27"/>
  <c r="C27" s="1"/>
  <c r="J27"/>
  <c r="I27"/>
  <c r="H27"/>
  <c r="G27"/>
  <c r="F27"/>
  <c r="E27"/>
  <c r="B27"/>
  <c r="AW21"/>
  <c r="AV21"/>
  <c r="AU21"/>
  <c r="AT21"/>
  <c r="AS21"/>
  <c r="AR21"/>
  <c r="AQ21"/>
  <c r="AP21"/>
  <c r="AO21"/>
  <c r="AN21"/>
  <c r="AM21"/>
  <c r="AL21"/>
  <c r="C21" s="1"/>
  <c r="J21"/>
  <c r="I21"/>
  <c r="H21"/>
  <c r="G21"/>
  <c r="F21"/>
  <c r="E21"/>
  <c r="B21"/>
  <c r="AW28"/>
  <c r="AV28"/>
  <c r="AU28"/>
  <c r="AT28"/>
  <c r="AS28"/>
  <c r="AR28"/>
  <c r="AQ28"/>
  <c r="AP28"/>
  <c r="AO28"/>
  <c r="AN28"/>
  <c r="AM28"/>
  <c r="AL28"/>
  <c r="C28" s="1"/>
  <c r="J28"/>
  <c r="I28"/>
  <c r="H28"/>
  <c r="G28"/>
  <c r="F28"/>
  <c r="E28"/>
  <c r="B28"/>
  <c r="AW26"/>
  <c r="AV26"/>
  <c r="AU26"/>
  <c r="AT26"/>
  <c r="AS26"/>
  <c r="AR26"/>
  <c r="AQ26"/>
  <c r="AP26"/>
  <c r="AO26"/>
  <c r="AN26"/>
  <c r="AM26"/>
  <c r="AL26"/>
  <c r="C26" s="1"/>
  <c r="J26"/>
  <c r="I26"/>
  <c r="H26"/>
  <c r="G26"/>
  <c r="F26"/>
  <c r="E26"/>
  <c r="B26"/>
  <c r="AW22" i="15"/>
  <c r="AV22"/>
  <c r="AU22"/>
  <c r="AT22"/>
  <c r="AS22"/>
  <c r="AR22"/>
  <c r="AQ22"/>
  <c r="AP22"/>
  <c r="AO22"/>
  <c r="AN22"/>
  <c r="AM22"/>
  <c r="AL22"/>
  <c r="B22" s="1"/>
  <c r="AI22"/>
  <c r="AH22"/>
  <c r="AG22"/>
  <c r="AF22"/>
  <c r="AE22"/>
  <c r="J22"/>
  <c r="I22"/>
  <c r="H22"/>
  <c r="G22"/>
  <c r="F22"/>
  <c r="E22"/>
  <c r="AW30"/>
  <c r="AV30"/>
  <c r="AU30"/>
  <c r="AT30"/>
  <c r="AS30"/>
  <c r="AR30"/>
  <c r="AQ30"/>
  <c r="AP30"/>
  <c r="AO30"/>
  <c r="AN30"/>
  <c r="AM30"/>
  <c r="AL30"/>
  <c r="AI30"/>
  <c r="AH30"/>
  <c r="AG30"/>
  <c r="AF30"/>
  <c r="AE30"/>
  <c r="J30"/>
  <c r="I30"/>
  <c r="H30"/>
  <c r="G30"/>
  <c r="F30"/>
  <c r="E30"/>
  <c r="C30"/>
  <c r="B30"/>
  <c r="AW26"/>
  <c r="AV26"/>
  <c r="AU26"/>
  <c r="AT26"/>
  <c r="AS26"/>
  <c r="AR26"/>
  <c r="AQ26"/>
  <c r="AP26"/>
  <c r="AO26"/>
  <c r="AN26"/>
  <c r="AM26"/>
  <c r="AL26"/>
  <c r="B26" s="1"/>
  <c r="AI26"/>
  <c r="AH26"/>
  <c r="AG26"/>
  <c r="AF26"/>
  <c r="AE26"/>
  <c r="J26"/>
  <c r="I26"/>
  <c r="H26"/>
  <c r="G26"/>
  <c r="F26"/>
  <c r="E26"/>
  <c r="AW24"/>
  <c r="AV24"/>
  <c r="AU24"/>
  <c r="AT24"/>
  <c r="AS24"/>
  <c r="AR24"/>
  <c r="AQ24"/>
  <c r="AP24"/>
  <c r="AO24"/>
  <c r="AN24"/>
  <c r="AM24"/>
  <c r="AL24"/>
  <c r="C24" s="1"/>
  <c r="AI24"/>
  <c r="AH24"/>
  <c r="AG24"/>
  <c r="AF24"/>
  <c r="AE24"/>
  <c r="J24"/>
  <c r="I24"/>
  <c r="H24"/>
  <c r="G24"/>
  <c r="F24"/>
  <c r="E24"/>
  <c r="B24"/>
  <c r="AW28"/>
  <c r="AV28"/>
  <c r="AU28"/>
  <c r="AT28"/>
  <c r="AS28"/>
  <c r="AR28"/>
  <c r="AQ28"/>
  <c r="AP28"/>
  <c r="AO28"/>
  <c r="AN28"/>
  <c r="AM28"/>
  <c r="AL28"/>
  <c r="AI28"/>
  <c r="AH28"/>
  <c r="AG28"/>
  <c r="AF28"/>
  <c r="AE28"/>
  <c r="J28"/>
  <c r="I28"/>
  <c r="H28"/>
  <c r="G28"/>
  <c r="F28"/>
  <c r="E28"/>
  <c r="C28"/>
  <c r="B28"/>
  <c r="AW25"/>
  <c r="AV25"/>
  <c r="AU25"/>
  <c r="AT25"/>
  <c r="AS25"/>
  <c r="AR25"/>
  <c r="AQ25"/>
  <c r="AP25"/>
  <c r="AO25"/>
  <c r="AN25"/>
  <c r="AM25"/>
  <c r="AL25"/>
  <c r="AI25"/>
  <c r="AH25"/>
  <c r="AG25"/>
  <c r="AF25"/>
  <c r="AE25"/>
  <c r="J25"/>
  <c r="I25"/>
  <c r="H25"/>
  <c r="G25"/>
  <c r="F25"/>
  <c r="E25"/>
  <c r="C25"/>
  <c r="B25"/>
  <c r="AW29"/>
  <c r="AV29"/>
  <c r="AU29"/>
  <c r="AT29"/>
  <c r="AS29"/>
  <c r="AR29"/>
  <c r="AQ29"/>
  <c r="AP29"/>
  <c r="AO29"/>
  <c r="AN29"/>
  <c r="AM29"/>
  <c r="AL29"/>
  <c r="B29" s="1"/>
  <c r="AI29"/>
  <c r="AH29"/>
  <c r="AG29"/>
  <c r="AF29"/>
  <c r="AE29"/>
  <c r="J29"/>
  <c r="I29"/>
  <c r="H29"/>
  <c r="G29"/>
  <c r="F29"/>
  <c r="E29"/>
  <c r="C29"/>
  <c r="AW27"/>
  <c r="AV27"/>
  <c r="AU27"/>
  <c r="AT27"/>
  <c r="AS27"/>
  <c r="AR27"/>
  <c r="AQ27"/>
  <c r="AP27"/>
  <c r="AO27"/>
  <c r="AN27"/>
  <c r="AM27"/>
  <c r="AL27"/>
  <c r="AI27"/>
  <c r="AH27"/>
  <c r="AG27"/>
  <c r="AF27"/>
  <c r="AE27"/>
  <c r="J27"/>
  <c r="I27"/>
  <c r="H27"/>
  <c r="G27"/>
  <c r="F27"/>
  <c r="E27"/>
  <c r="C27"/>
  <c r="B27"/>
  <c r="AW23"/>
  <c r="AV23"/>
  <c r="AU23"/>
  <c r="AT23"/>
  <c r="AS23"/>
  <c r="AR23"/>
  <c r="AQ23"/>
  <c r="AP23"/>
  <c r="AO23"/>
  <c r="AN23"/>
  <c r="AM23"/>
  <c r="AL23"/>
  <c r="B23" s="1"/>
  <c r="AI23"/>
  <c r="AH23"/>
  <c r="AG23"/>
  <c r="AF23"/>
  <c r="AE23"/>
  <c r="J23"/>
  <c r="I23"/>
  <c r="H23"/>
  <c r="G23"/>
  <c r="F23"/>
  <c r="E23"/>
  <c r="AW23" i="8"/>
  <c r="AV23"/>
  <c r="AU23"/>
  <c r="AT23"/>
  <c r="AS23"/>
  <c r="AR23"/>
  <c r="AQ23"/>
  <c r="AP23"/>
  <c r="AO23"/>
  <c r="AN23"/>
  <c r="AM23"/>
  <c r="AL23"/>
  <c r="C23" s="1"/>
  <c r="AI23"/>
  <c r="AH23"/>
  <c r="AG23"/>
  <c r="AF23"/>
  <c r="AE23"/>
  <c r="J23"/>
  <c r="I23"/>
  <c r="H23"/>
  <c r="G23"/>
  <c r="F23"/>
  <c r="E23"/>
  <c r="B23"/>
  <c r="AW29"/>
  <c r="AV29"/>
  <c r="AU29"/>
  <c r="AT29"/>
  <c r="AS29"/>
  <c r="AR29"/>
  <c r="AQ29"/>
  <c r="AP29"/>
  <c r="AO29"/>
  <c r="AN29"/>
  <c r="AM29"/>
  <c r="AL29"/>
  <c r="B29" s="1"/>
  <c r="AI29"/>
  <c r="AH29"/>
  <c r="AG29"/>
  <c r="AF29"/>
  <c r="AE29"/>
  <c r="J29"/>
  <c r="I29"/>
  <c r="H29"/>
  <c r="G29"/>
  <c r="F29"/>
  <c r="E29"/>
  <c r="AW26"/>
  <c r="AV26"/>
  <c r="AU26"/>
  <c r="AT26"/>
  <c r="AS26"/>
  <c r="AR26"/>
  <c r="AQ26"/>
  <c r="AP26"/>
  <c r="AO26"/>
  <c r="AN26"/>
  <c r="AM26"/>
  <c r="AL26"/>
  <c r="C26" s="1"/>
  <c r="AI26"/>
  <c r="AH26"/>
  <c r="AG26"/>
  <c r="AF26"/>
  <c r="AE26"/>
  <c r="J26"/>
  <c r="I26"/>
  <c r="H26"/>
  <c r="G26"/>
  <c r="F26"/>
  <c r="E26"/>
  <c r="B26"/>
  <c r="AW21"/>
  <c r="AV21"/>
  <c r="AU21"/>
  <c r="AT21"/>
  <c r="AS21"/>
  <c r="AR21"/>
  <c r="AQ21"/>
  <c r="AP21"/>
  <c r="AO21"/>
  <c r="AN21"/>
  <c r="AM21"/>
  <c r="AL21"/>
  <c r="AI21"/>
  <c r="AH21"/>
  <c r="AG21"/>
  <c r="AF21"/>
  <c r="AE21"/>
  <c r="J21"/>
  <c r="I21"/>
  <c r="H21"/>
  <c r="G21"/>
  <c r="F21"/>
  <c r="E21"/>
  <c r="C21"/>
  <c r="B21"/>
  <c r="AW30"/>
  <c r="AV30"/>
  <c r="AU30"/>
  <c r="AT30"/>
  <c r="AS30"/>
  <c r="AR30"/>
  <c r="AQ30"/>
  <c r="AP30"/>
  <c r="AO30"/>
  <c r="AN30"/>
  <c r="AM30"/>
  <c r="AL30"/>
  <c r="AI30"/>
  <c r="AH30"/>
  <c r="AG30"/>
  <c r="AF30"/>
  <c r="AE30"/>
  <c r="J30"/>
  <c r="I30"/>
  <c r="H30"/>
  <c r="G30"/>
  <c r="F30"/>
  <c r="E30"/>
  <c r="C30"/>
  <c r="B30"/>
  <c r="AW25"/>
  <c r="AV25"/>
  <c r="AU25"/>
  <c r="AT25"/>
  <c r="AS25"/>
  <c r="AR25"/>
  <c r="AQ25"/>
  <c r="AP25"/>
  <c r="AO25"/>
  <c r="AN25"/>
  <c r="AM25"/>
  <c r="AL25"/>
  <c r="B25" s="1"/>
  <c r="AI25"/>
  <c r="AH25"/>
  <c r="AG25"/>
  <c r="AF25"/>
  <c r="AE25"/>
  <c r="J25"/>
  <c r="I25"/>
  <c r="H25"/>
  <c r="G25"/>
  <c r="F25"/>
  <c r="E25"/>
  <c r="C25"/>
  <c r="AW22"/>
  <c r="AV22"/>
  <c r="AU22"/>
  <c r="AT22"/>
  <c r="AS22"/>
  <c r="AR22"/>
  <c r="AQ22"/>
  <c r="AP22"/>
  <c r="AO22"/>
  <c r="AN22"/>
  <c r="AM22"/>
  <c r="AL22"/>
  <c r="AI22"/>
  <c r="AH22"/>
  <c r="AG22"/>
  <c r="AF22"/>
  <c r="AE22"/>
  <c r="J22"/>
  <c r="I22"/>
  <c r="H22"/>
  <c r="G22"/>
  <c r="F22"/>
  <c r="E22"/>
  <c r="C22"/>
  <c r="B22"/>
  <c r="AW27"/>
  <c r="AV27"/>
  <c r="AU27"/>
  <c r="AT27"/>
  <c r="AS27"/>
  <c r="AR27"/>
  <c r="AQ27"/>
  <c r="AP27"/>
  <c r="AO27"/>
  <c r="AN27"/>
  <c r="AM27"/>
  <c r="AL27"/>
  <c r="B27" s="1"/>
  <c r="AI27"/>
  <c r="AH27"/>
  <c r="AG27"/>
  <c r="AF27"/>
  <c r="AE27"/>
  <c r="J27"/>
  <c r="I27"/>
  <c r="H27"/>
  <c r="G27"/>
  <c r="F27"/>
  <c r="E27"/>
  <c r="AW28"/>
  <c r="AV28"/>
  <c r="AU28"/>
  <c r="AT28"/>
  <c r="AS28"/>
  <c r="AR28"/>
  <c r="AQ28"/>
  <c r="AP28"/>
  <c r="AO28"/>
  <c r="AN28"/>
  <c r="AM28"/>
  <c r="AL28"/>
  <c r="C28" s="1"/>
  <c r="AI28"/>
  <c r="AH28"/>
  <c r="AG28"/>
  <c r="AF28"/>
  <c r="AE28"/>
  <c r="J28"/>
  <c r="I28"/>
  <c r="H28"/>
  <c r="G28"/>
  <c r="F28"/>
  <c r="E28"/>
  <c r="B28"/>
  <c r="AW24"/>
  <c r="AV24"/>
  <c r="AU24"/>
  <c r="AT24"/>
  <c r="AS24"/>
  <c r="AR24"/>
  <c r="AQ24"/>
  <c r="AP24"/>
  <c r="AO24"/>
  <c r="AN24"/>
  <c r="AM24"/>
  <c r="AL24"/>
  <c r="B24" s="1"/>
  <c r="AI24"/>
  <c r="AH24"/>
  <c r="AG24"/>
  <c r="AF24"/>
  <c r="AE24"/>
  <c r="J24"/>
  <c r="I24"/>
  <c r="H24"/>
  <c r="G24"/>
  <c r="F24"/>
  <c r="E24"/>
  <c r="AW20"/>
  <c r="AV20"/>
  <c r="AU20"/>
  <c r="AT20"/>
  <c r="AS20"/>
  <c r="AR20"/>
  <c r="AQ20"/>
  <c r="AP20"/>
  <c r="AO20"/>
  <c r="AN20"/>
  <c r="AM20"/>
  <c r="AL20"/>
  <c r="C20" s="1"/>
  <c r="AI20"/>
  <c r="AH20"/>
  <c r="AG20"/>
  <c r="AF20"/>
  <c r="AE20"/>
  <c r="J20"/>
  <c r="I20"/>
  <c r="H20"/>
  <c r="G20"/>
  <c r="F20"/>
  <c r="E20"/>
  <c r="B20"/>
  <c r="AW17" i="6"/>
  <c r="AV17"/>
  <c r="AU17"/>
  <c r="AT17"/>
  <c r="AS17"/>
  <c r="AR17"/>
  <c r="AQ17"/>
  <c r="AP17"/>
  <c r="AO17"/>
  <c r="AN17"/>
  <c r="AM17"/>
  <c r="AL17"/>
  <c r="AI17"/>
  <c r="AH17"/>
  <c r="AG17"/>
  <c r="AF17"/>
  <c r="AE17"/>
  <c r="J17"/>
  <c r="I17"/>
  <c r="H17"/>
  <c r="G17"/>
  <c r="F17"/>
  <c r="E17"/>
  <c r="C17"/>
  <c r="B17"/>
  <c r="AW27"/>
  <c r="AV27"/>
  <c r="AU27"/>
  <c r="AT27"/>
  <c r="AS27"/>
  <c r="AR27"/>
  <c r="AQ27"/>
  <c r="AP27"/>
  <c r="AO27"/>
  <c r="AN27"/>
  <c r="AM27"/>
  <c r="AL27"/>
  <c r="AI27"/>
  <c r="AH27"/>
  <c r="AG27"/>
  <c r="AF27"/>
  <c r="AE27"/>
  <c r="J27"/>
  <c r="I27"/>
  <c r="H27"/>
  <c r="G27"/>
  <c r="F27"/>
  <c r="E27"/>
  <c r="C27"/>
  <c r="B27"/>
  <c r="AW21"/>
  <c r="AV21"/>
  <c r="AU21"/>
  <c r="AT21"/>
  <c r="AS21"/>
  <c r="AR21"/>
  <c r="AQ21"/>
  <c r="AP21"/>
  <c r="AO21"/>
  <c r="AN21"/>
  <c r="AM21"/>
  <c r="AL21"/>
  <c r="B21" s="1"/>
  <c r="AI21"/>
  <c r="AH21"/>
  <c r="AG21"/>
  <c r="AF21"/>
  <c r="AE21"/>
  <c r="J21"/>
  <c r="I21"/>
  <c r="H21"/>
  <c r="G21"/>
  <c r="F21"/>
  <c r="E21"/>
  <c r="C21"/>
  <c r="AW26"/>
  <c r="AV26"/>
  <c r="AU26"/>
  <c r="AT26"/>
  <c r="AS26"/>
  <c r="AR26"/>
  <c r="AQ26"/>
  <c r="AP26"/>
  <c r="AO26"/>
  <c r="AN26"/>
  <c r="AM26"/>
  <c r="AL26"/>
  <c r="AI26"/>
  <c r="AH26"/>
  <c r="AG26"/>
  <c r="AF26"/>
  <c r="AE26"/>
  <c r="J26"/>
  <c r="I26"/>
  <c r="H26"/>
  <c r="G26"/>
  <c r="F26"/>
  <c r="E26"/>
  <c r="C26"/>
  <c r="B26"/>
  <c r="AW22"/>
  <c r="AV22"/>
  <c r="AU22"/>
  <c r="AT22"/>
  <c r="AS22"/>
  <c r="AR22"/>
  <c r="AQ22"/>
  <c r="AP22"/>
  <c r="AO22"/>
  <c r="AN22"/>
  <c r="AM22"/>
  <c r="AL22"/>
  <c r="B22" s="1"/>
  <c r="AI22"/>
  <c r="AH22"/>
  <c r="AG22"/>
  <c r="AF22"/>
  <c r="AE22"/>
  <c r="J22"/>
  <c r="I22"/>
  <c r="H22"/>
  <c r="G22"/>
  <c r="F22"/>
  <c r="E22"/>
  <c r="AW27" i="5"/>
  <c r="AV27"/>
  <c r="AU27"/>
  <c r="AT27"/>
  <c r="AS27"/>
  <c r="AR27"/>
  <c r="AQ27"/>
  <c r="AP27"/>
  <c r="AO27"/>
  <c r="AN27"/>
  <c r="AM27"/>
  <c r="AL27"/>
  <c r="C27" s="1"/>
  <c r="AI27"/>
  <c r="AH27"/>
  <c r="AG27"/>
  <c r="AF27"/>
  <c r="AE27"/>
  <c r="J27"/>
  <c r="I27"/>
  <c r="H27"/>
  <c r="G27"/>
  <c r="F27"/>
  <c r="E27"/>
  <c r="B27"/>
  <c r="AW20"/>
  <c r="AV20"/>
  <c r="AU20"/>
  <c r="AT20"/>
  <c r="AS20"/>
  <c r="AR20"/>
  <c r="AQ20"/>
  <c r="AP20"/>
  <c r="AO20"/>
  <c r="AN20"/>
  <c r="AM20"/>
  <c r="AL20"/>
  <c r="B20" s="1"/>
  <c r="AI20"/>
  <c r="AH20"/>
  <c r="AG20"/>
  <c r="AF20"/>
  <c r="AE20"/>
  <c r="J20"/>
  <c r="I20"/>
  <c r="H20"/>
  <c r="G20"/>
  <c r="F20"/>
  <c r="E20"/>
  <c r="AW30" i="6"/>
  <c r="AV30"/>
  <c r="AU30"/>
  <c r="AT30"/>
  <c r="AS30"/>
  <c r="AR30"/>
  <c r="AQ30"/>
  <c r="AP30"/>
  <c r="AO30"/>
  <c r="AN30"/>
  <c r="AM30"/>
  <c r="AL30"/>
  <c r="C30" s="1"/>
  <c r="AI30"/>
  <c r="AH30"/>
  <c r="AG30"/>
  <c r="AF30"/>
  <c r="AE30"/>
  <c r="J30"/>
  <c r="I30"/>
  <c r="H30"/>
  <c r="G30"/>
  <c r="F30"/>
  <c r="E30"/>
  <c r="B30"/>
  <c r="AW25"/>
  <c r="AV25"/>
  <c r="AU25"/>
  <c r="AT25"/>
  <c r="AS25"/>
  <c r="AR25"/>
  <c r="AQ25"/>
  <c r="AP25"/>
  <c r="AO25"/>
  <c r="AN25"/>
  <c r="AM25"/>
  <c r="AL25"/>
  <c r="AI25"/>
  <c r="AH25"/>
  <c r="AG25"/>
  <c r="AF25"/>
  <c r="AE25"/>
  <c r="J25"/>
  <c r="I25"/>
  <c r="H25"/>
  <c r="G25"/>
  <c r="F25"/>
  <c r="E25"/>
  <c r="C25"/>
  <c r="B25"/>
  <c r="AW19"/>
  <c r="AV19"/>
  <c r="AU19"/>
  <c r="AT19"/>
  <c r="AS19"/>
  <c r="AR19"/>
  <c r="AQ19"/>
  <c r="AP19"/>
  <c r="AO19"/>
  <c r="AN19"/>
  <c r="AM19"/>
  <c r="AL19"/>
  <c r="AI19"/>
  <c r="AH19"/>
  <c r="AG19"/>
  <c r="AF19"/>
  <c r="AE19"/>
  <c r="J19"/>
  <c r="I19"/>
  <c r="H19"/>
  <c r="G19"/>
  <c r="F19"/>
  <c r="E19"/>
  <c r="C19"/>
  <c r="B19"/>
  <c r="AW24"/>
  <c r="AV24"/>
  <c r="AU24"/>
  <c r="AT24"/>
  <c r="AS24"/>
  <c r="AR24"/>
  <c r="AQ24"/>
  <c r="AP24"/>
  <c r="AO24"/>
  <c r="AN24"/>
  <c r="AM24"/>
  <c r="AL24"/>
  <c r="B24" s="1"/>
  <c r="AI24"/>
  <c r="AH24"/>
  <c r="AG24"/>
  <c r="AF24"/>
  <c r="AE24"/>
  <c r="J24"/>
  <c r="I24"/>
  <c r="H24"/>
  <c r="G24"/>
  <c r="F24"/>
  <c r="E24"/>
  <c r="C24"/>
  <c r="AW20"/>
  <c r="AV20"/>
  <c r="AU20"/>
  <c r="AT20"/>
  <c r="AS20"/>
  <c r="AR20"/>
  <c r="AQ20"/>
  <c r="AP20"/>
  <c r="AO20"/>
  <c r="AN20"/>
  <c r="AM20"/>
  <c r="AL20"/>
  <c r="C20" s="1"/>
  <c r="AI20"/>
  <c r="AH20"/>
  <c r="AG20"/>
  <c r="AF20"/>
  <c r="AE20"/>
  <c r="J20"/>
  <c r="I20"/>
  <c r="H20"/>
  <c r="G20"/>
  <c r="F20"/>
  <c r="E20"/>
  <c r="B20"/>
  <c r="AW29"/>
  <c r="AV29"/>
  <c r="AU29"/>
  <c r="AT29"/>
  <c r="AS29"/>
  <c r="AR29"/>
  <c r="AQ29"/>
  <c r="AP29"/>
  <c r="AO29"/>
  <c r="AN29"/>
  <c r="AM29"/>
  <c r="AL29"/>
  <c r="C29" s="1"/>
  <c r="AI29"/>
  <c r="AH29"/>
  <c r="AG29"/>
  <c r="AF29"/>
  <c r="AE29"/>
  <c r="J29"/>
  <c r="I29"/>
  <c r="H29"/>
  <c r="G29"/>
  <c r="F29"/>
  <c r="E29"/>
  <c r="B29"/>
  <c r="AW23"/>
  <c r="AV23"/>
  <c r="AU23"/>
  <c r="AT23"/>
  <c r="AS23"/>
  <c r="AR23"/>
  <c r="AQ23"/>
  <c r="AP23"/>
  <c r="AO23"/>
  <c r="AN23"/>
  <c r="AM23"/>
  <c r="AL23"/>
  <c r="C23" s="1"/>
  <c r="AI23"/>
  <c r="AH23"/>
  <c r="AG23"/>
  <c r="AF23"/>
  <c r="AE23"/>
  <c r="J23"/>
  <c r="I23"/>
  <c r="H23"/>
  <c r="G23"/>
  <c r="F23"/>
  <c r="E23"/>
  <c r="B23"/>
  <c r="AW18"/>
  <c r="AV18"/>
  <c r="AU18"/>
  <c r="AT18"/>
  <c r="AS18"/>
  <c r="AR18"/>
  <c r="AQ18"/>
  <c r="AP18"/>
  <c r="AO18"/>
  <c r="AN18"/>
  <c r="AM18"/>
  <c r="AL18"/>
  <c r="B18" s="1"/>
  <c r="AI18"/>
  <c r="AH18"/>
  <c r="AG18"/>
  <c r="AF18"/>
  <c r="AE18"/>
  <c r="J18"/>
  <c r="I18"/>
  <c r="H18"/>
  <c r="G18"/>
  <c r="F18"/>
  <c r="E18"/>
  <c r="AW28"/>
  <c r="AV28"/>
  <c r="AU28"/>
  <c r="AT28"/>
  <c r="AS28"/>
  <c r="AR28"/>
  <c r="AQ28"/>
  <c r="AP28"/>
  <c r="AO28"/>
  <c r="AN28"/>
  <c r="AM28"/>
  <c r="AL28"/>
  <c r="AI28"/>
  <c r="AH28"/>
  <c r="AG28"/>
  <c r="AF28"/>
  <c r="AE28"/>
  <c r="J28"/>
  <c r="I28"/>
  <c r="H28"/>
  <c r="G28"/>
  <c r="F28"/>
  <c r="E28"/>
  <c r="C28"/>
  <c r="B28"/>
  <c r="AW23" i="5"/>
  <c r="AV23"/>
  <c r="AU23"/>
  <c r="AT23"/>
  <c r="AS23"/>
  <c r="AR23"/>
  <c r="AQ23"/>
  <c r="AP23"/>
  <c r="AO23"/>
  <c r="AN23"/>
  <c r="AM23"/>
  <c r="AL23"/>
  <c r="AI23"/>
  <c r="AH23"/>
  <c r="AG23"/>
  <c r="AF23"/>
  <c r="AE23"/>
  <c r="J23"/>
  <c r="I23"/>
  <c r="H23"/>
  <c r="G23"/>
  <c r="F23"/>
  <c r="E23"/>
  <c r="C23"/>
  <c r="B23"/>
  <c r="AW21"/>
  <c r="AV21"/>
  <c r="AU21"/>
  <c r="AT21"/>
  <c r="AS21"/>
  <c r="AR21"/>
  <c r="AQ21"/>
  <c r="AP21"/>
  <c r="AO21"/>
  <c r="AN21"/>
  <c r="AM21"/>
  <c r="AL21"/>
  <c r="AI21"/>
  <c r="AH21"/>
  <c r="AG21"/>
  <c r="AF21"/>
  <c r="AE21"/>
  <c r="J21"/>
  <c r="I21"/>
  <c r="H21"/>
  <c r="G21"/>
  <c r="F21"/>
  <c r="E21"/>
  <c r="C21"/>
  <c r="B21"/>
  <c r="AW28"/>
  <c r="AV28"/>
  <c r="AU28"/>
  <c r="AT28"/>
  <c r="AS28"/>
  <c r="AR28"/>
  <c r="AQ28"/>
  <c r="AP28"/>
  <c r="AO28"/>
  <c r="AN28"/>
  <c r="AM28"/>
  <c r="AL28"/>
  <c r="B28" s="1"/>
  <c r="AI28"/>
  <c r="AH28"/>
  <c r="AG28"/>
  <c r="AF28"/>
  <c r="AE28"/>
  <c r="J28"/>
  <c r="I28"/>
  <c r="H28"/>
  <c r="G28"/>
  <c r="F28"/>
  <c r="E28"/>
  <c r="C28"/>
  <c r="AW24"/>
  <c r="AV24"/>
  <c r="AU24"/>
  <c r="AT24"/>
  <c r="AS24"/>
  <c r="AR24"/>
  <c r="AQ24"/>
  <c r="AP24"/>
  <c r="AO24"/>
  <c r="AN24"/>
  <c r="AM24"/>
  <c r="AL24"/>
  <c r="C24" s="1"/>
  <c r="AI24"/>
  <c r="AH24"/>
  <c r="AG24"/>
  <c r="AF24"/>
  <c r="AE24"/>
  <c r="J24"/>
  <c r="I24"/>
  <c r="H24"/>
  <c r="G24"/>
  <c r="F24"/>
  <c r="E24"/>
  <c r="B24"/>
  <c r="AW18"/>
  <c r="AV18"/>
  <c r="AU18"/>
  <c r="AT18"/>
  <c r="AS18"/>
  <c r="AR18"/>
  <c r="AQ18"/>
  <c r="AP18"/>
  <c r="AO18"/>
  <c r="AN18"/>
  <c r="AM18"/>
  <c r="AL18"/>
  <c r="C18" s="1"/>
  <c r="AI18"/>
  <c r="AH18"/>
  <c r="AG18"/>
  <c r="AF18"/>
  <c r="AE18"/>
  <c r="J18"/>
  <c r="I18"/>
  <c r="H18"/>
  <c r="G18"/>
  <c r="F18"/>
  <c r="E18"/>
  <c r="B18"/>
  <c r="AW30"/>
  <c r="AV30"/>
  <c r="AU30"/>
  <c r="AT30"/>
  <c r="AS30"/>
  <c r="AR30"/>
  <c r="AQ30"/>
  <c r="AP30"/>
  <c r="AO30"/>
  <c r="AN30"/>
  <c r="AM30"/>
  <c r="AL30"/>
  <c r="C30" s="1"/>
  <c r="AI30"/>
  <c r="AH30"/>
  <c r="AG30"/>
  <c r="AF30"/>
  <c r="AE30"/>
  <c r="J30"/>
  <c r="I30"/>
  <c r="H30"/>
  <c r="G30"/>
  <c r="F30"/>
  <c r="E30"/>
  <c r="B30"/>
  <c r="AW25"/>
  <c r="AV25"/>
  <c r="AU25"/>
  <c r="AT25"/>
  <c r="AS25"/>
  <c r="AR25"/>
  <c r="AQ25"/>
  <c r="AP25"/>
  <c r="AO25"/>
  <c r="AN25"/>
  <c r="AM25"/>
  <c r="AL25"/>
  <c r="B25" s="1"/>
  <c r="AI25"/>
  <c r="AH25"/>
  <c r="AG25"/>
  <c r="AF25"/>
  <c r="AE25"/>
  <c r="J25"/>
  <c r="I25"/>
  <c r="H25"/>
  <c r="G25"/>
  <c r="F25"/>
  <c r="E25"/>
  <c r="C25"/>
  <c r="AW19"/>
  <c r="AV19"/>
  <c r="AU19"/>
  <c r="AT19"/>
  <c r="AS19"/>
  <c r="AR19"/>
  <c r="AQ19"/>
  <c r="AP19"/>
  <c r="AO19"/>
  <c r="AN19"/>
  <c r="AM19"/>
  <c r="AL19"/>
  <c r="AI19"/>
  <c r="AH19"/>
  <c r="AG19"/>
  <c r="AF19"/>
  <c r="AE19"/>
  <c r="J19"/>
  <c r="I19"/>
  <c r="H19"/>
  <c r="G19"/>
  <c r="F19"/>
  <c r="E19"/>
  <c r="C19"/>
  <c r="B19"/>
  <c r="AW26"/>
  <c r="AV26"/>
  <c r="AU26"/>
  <c r="AT26"/>
  <c r="AS26"/>
  <c r="AR26"/>
  <c r="AQ26"/>
  <c r="AP26"/>
  <c r="AO26"/>
  <c r="AN26"/>
  <c r="AM26"/>
  <c r="AL26"/>
  <c r="C26" s="1"/>
  <c r="AI26"/>
  <c r="AH26"/>
  <c r="AG26"/>
  <c r="AF26"/>
  <c r="AE26"/>
  <c r="J26"/>
  <c r="I26"/>
  <c r="H26"/>
  <c r="G26"/>
  <c r="F26"/>
  <c r="E26"/>
  <c r="B26"/>
  <c r="AW22"/>
  <c r="AV22"/>
  <c r="AU22"/>
  <c r="AT22"/>
  <c r="AS22"/>
  <c r="AR22"/>
  <c r="AQ22"/>
  <c r="AP22"/>
  <c r="AO22"/>
  <c r="AN22"/>
  <c r="AM22"/>
  <c r="AL22"/>
  <c r="AI22"/>
  <c r="AH22"/>
  <c r="AG22"/>
  <c r="AF22"/>
  <c r="AE22"/>
  <c r="J22"/>
  <c r="I22"/>
  <c r="H22"/>
  <c r="G22"/>
  <c r="F22"/>
  <c r="E22"/>
  <c r="C22"/>
  <c r="B22"/>
  <c r="AW29"/>
  <c r="AV29"/>
  <c r="AU29"/>
  <c r="AT29"/>
  <c r="AS29"/>
  <c r="AR29"/>
  <c r="AQ29"/>
  <c r="AP29"/>
  <c r="AO29"/>
  <c r="AN29"/>
  <c r="AM29"/>
  <c r="AL29"/>
  <c r="B29" s="1"/>
  <c r="AI29"/>
  <c r="AH29"/>
  <c r="AG29"/>
  <c r="AF29"/>
  <c r="AE29"/>
  <c r="J29"/>
  <c r="I29"/>
  <c r="H29"/>
  <c r="G29"/>
  <c r="F29"/>
  <c r="E29"/>
  <c r="AW20" i="4"/>
  <c r="AV20"/>
  <c r="AU20"/>
  <c r="AT20"/>
  <c r="AS20"/>
  <c r="AR20"/>
  <c r="AQ20"/>
  <c r="AP20"/>
  <c r="AO20"/>
  <c r="AN20"/>
  <c r="AM20"/>
  <c r="AL20"/>
  <c r="C20" s="1"/>
  <c r="AI20"/>
  <c r="AH20"/>
  <c r="AG20"/>
  <c r="AF20"/>
  <c r="AE20"/>
  <c r="J20"/>
  <c r="I20"/>
  <c r="H20"/>
  <c r="G20"/>
  <c r="F20"/>
  <c r="E20"/>
  <c r="B20"/>
  <c r="AW28"/>
  <c r="AV28"/>
  <c r="AU28"/>
  <c r="AT28"/>
  <c r="AS28"/>
  <c r="AR28"/>
  <c r="AQ28"/>
  <c r="AP28"/>
  <c r="AO28"/>
  <c r="AN28"/>
  <c r="AM28"/>
  <c r="AL28"/>
  <c r="AI28"/>
  <c r="AH28"/>
  <c r="AG28"/>
  <c r="AF28"/>
  <c r="AE28"/>
  <c r="J28"/>
  <c r="I28"/>
  <c r="H28"/>
  <c r="G28"/>
  <c r="F28"/>
  <c r="E28"/>
  <c r="C28"/>
  <c r="B28"/>
  <c r="AW24"/>
  <c r="AV24"/>
  <c r="AU24"/>
  <c r="AT24"/>
  <c r="AS24"/>
  <c r="AR24"/>
  <c r="AQ24"/>
  <c r="AP24"/>
  <c r="AO24"/>
  <c r="AN24"/>
  <c r="AM24"/>
  <c r="AL24"/>
  <c r="C24" s="1"/>
  <c r="AI24"/>
  <c r="AH24"/>
  <c r="AG24"/>
  <c r="AF24"/>
  <c r="AE24"/>
  <c r="J24"/>
  <c r="I24"/>
  <c r="H24"/>
  <c r="G24"/>
  <c r="F24"/>
  <c r="E24"/>
  <c r="B24"/>
  <c r="AW22"/>
  <c r="AV22"/>
  <c r="AU22"/>
  <c r="AT22"/>
  <c r="AS22"/>
  <c r="AR22"/>
  <c r="AQ22"/>
  <c r="AP22"/>
  <c r="AO22"/>
  <c r="AN22"/>
  <c r="AM22"/>
  <c r="AL22"/>
  <c r="B22" s="1"/>
  <c r="AI22"/>
  <c r="AH22"/>
  <c r="AG22"/>
  <c r="AF22"/>
  <c r="AE22"/>
  <c r="J22"/>
  <c r="I22"/>
  <c r="H22"/>
  <c r="G22"/>
  <c r="F22"/>
  <c r="E22"/>
  <c r="C22"/>
  <c r="AW31"/>
  <c r="AV31"/>
  <c r="AU31"/>
  <c r="AT31"/>
  <c r="AS31"/>
  <c r="AR31"/>
  <c r="AQ31"/>
  <c r="AP31"/>
  <c r="AO31"/>
  <c r="AN31"/>
  <c r="AM31"/>
  <c r="AW30"/>
  <c r="AV30"/>
  <c r="AU30"/>
  <c r="AT30"/>
  <c r="AS30"/>
  <c r="AR30"/>
  <c r="AQ30"/>
  <c r="AP30"/>
  <c r="AO30"/>
  <c r="AN30"/>
  <c r="AM30"/>
  <c r="AL30"/>
  <c r="AI30"/>
  <c r="AH30"/>
  <c r="AG30"/>
  <c r="AF30"/>
  <c r="AE30"/>
  <c r="J30"/>
  <c r="I30"/>
  <c r="H30"/>
  <c r="G30"/>
  <c r="F30"/>
  <c r="E30"/>
  <c r="C30"/>
  <c r="B30"/>
  <c r="AW25"/>
  <c r="AV25"/>
  <c r="AU25"/>
  <c r="AT25"/>
  <c r="AS25"/>
  <c r="AR25"/>
  <c r="AQ25"/>
  <c r="AP25"/>
  <c r="AO25"/>
  <c r="AN25"/>
  <c r="AM25"/>
  <c r="AL25"/>
  <c r="C25" s="1"/>
  <c r="AI25"/>
  <c r="AH25"/>
  <c r="AG25"/>
  <c r="AF25"/>
  <c r="AE25"/>
  <c r="J25"/>
  <c r="I25"/>
  <c r="H25"/>
  <c r="G25"/>
  <c r="F25"/>
  <c r="E25"/>
  <c r="B25"/>
  <c r="AW21"/>
  <c r="AV21"/>
  <c r="AU21"/>
  <c r="AT21"/>
  <c r="AS21"/>
  <c r="AR21"/>
  <c r="AQ21"/>
  <c r="AP21"/>
  <c r="AO21"/>
  <c r="AN21"/>
  <c r="AM21"/>
  <c r="AL21"/>
  <c r="C21" s="1"/>
  <c r="AI21"/>
  <c r="AH21"/>
  <c r="AG21"/>
  <c r="AF21"/>
  <c r="AE21"/>
  <c r="J21"/>
  <c r="I21"/>
  <c r="H21"/>
  <c r="G21"/>
  <c r="F21"/>
  <c r="E21"/>
  <c r="B21"/>
  <c r="AW27"/>
  <c r="AV27"/>
  <c r="AU27"/>
  <c r="AT27"/>
  <c r="AS27"/>
  <c r="AR27"/>
  <c r="AQ27"/>
  <c r="AP27"/>
  <c r="AO27"/>
  <c r="AN27"/>
  <c r="AM27"/>
  <c r="AL27"/>
  <c r="C27" s="1"/>
  <c r="AI27"/>
  <c r="AH27"/>
  <c r="AG27"/>
  <c r="AF27"/>
  <c r="AE27"/>
  <c r="J27"/>
  <c r="I27"/>
  <c r="H27"/>
  <c r="G27"/>
  <c r="F27"/>
  <c r="E27"/>
  <c r="B27"/>
  <c r="AW23"/>
  <c r="AV23"/>
  <c r="AU23"/>
  <c r="AT23"/>
  <c r="AS23"/>
  <c r="AR23"/>
  <c r="AQ23"/>
  <c r="AP23"/>
  <c r="AO23"/>
  <c r="AN23"/>
  <c r="AM23"/>
  <c r="AL23"/>
  <c r="B23" s="1"/>
  <c r="AI23"/>
  <c r="AH23"/>
  <c r="AG23"/>
  <c r="AF23"/>
  <c r="AE23"/>
  <c r="J23"/>
  <c r="I23"/>
  <c r="H23"/>
  <c r="G23"/>
  <c r="F23"/>
  <c r="E23"/>
  <c r="C23"/>
  <c r="AW29"/>
  <c r="AV29"/>
  <c r="AU29"/>
  <c r="AT29"/>
  <c r="AS29"/>
  <c r="AR29"/>
  <c r="AQ29"/>
  <c r="AP29"/>
  <c r="AO29"/>
  <c r="AN29"/>
  <c r="AM29"/>
  <c r="AL29"/>
  <c r="AI29"/>
  <c r="AH29"/>
  <c r="AG29"/>
  <c r="AF29"/>
  <c r="AE29"/>
  <c r="J29"/>
  <c r="I29"/>
  <c r="H29"/>
  <c r="G29"/>
  <c r="F29"/>
  <c r="E29"/>
  <c r="C29"/>
  <c r="B29"/>
  <c r="AW26"/>
  <c r="AV26"/>
  <c r="AU26"/>
  <c r="AT26"/>
  <c r="AS26"/>
  <c r="AR26"/>
  <c r="AQ26"/>
  <c r="AP26"/>
  <c r="AO26"/>
  <c r="AN26"/>
  <c r="AM26"/>
  <c r="AL26"/>
  <c r="C26" s="1"/>
  <c r="AI26"/>
  <c r="AH26"/>
  <c r="AG26"/>
  <c r="AF26"/>
  <c r="AE26"/>
  <c r="J26"/>
  <c r="I26"/>
  <c r="H26"/>
  <c r="G26"/>
  <c r="F26"/>
  <c r="E26"/>
  <c r="B26"/>
  <c r="B54" i="3"/>
  <c r="E54"/>
  <c r="F54"/>
  <c r="G54"/>
  <c r="H54"/>
  <c r="I54"/>
  <c r="J54"/>
  <c r="AI54"/>
  <c r="AH54" s="1"/>
  <c r="AG54" s="1"/>
  <c r="AF54" s="1"/>
  <c r="AE54" s="1"/>
  <c r="AL54"/>
  <c r="C54" s="1"/>
  <c r="AM54"/>
  <c r="AN54"/>
  <c r="AO54"/>
  <c r="AP54"/>
  <c r="AQ54"/>
  <c r="AR54"/>
  <c r="AS54"/>
  <c r="AT54"/>
  <c r="AU54"/>
  <c r="AV54"/>
  <c r="AW54"/>
  <c r="AW47"/>
  <c r="AV47"/>
  <c r="AU47"/>
  <c r="AT47"/>
  <c r="AS47"/>
  <c r="AR47"/>
  <c r="AQ47"/>
  <c r="AP47"/>
  <c r="AO47"/>
  <c r="AN47"/>
  <c r="AM47"/>
  <c r="AL47"/>
  <c r="C47" s="1"/>
  <c r="AI47"/>
  <c r="AH47"/>
  <c r="AG47"/>
  <c r="AF47"/>
  <c r="AE47"/>
  <c r="J47"/>
  <c r="I47"/>
  <c r="H47"/>
  <c r="G47"/>
  <c r="F47"/>
  <c r="E47"/>
  <c r="B47"/>
  <c r="AW44"/>
  <c r="AV44"/>
  <c r="AU44"/>
  <c r="AT44"/>
  <c r="AS44"/>
  <c r="AR44"/>
  <c r="AQ44"/>
  <c r="AP44"/>
  <c r="AO44"/>
  <c r="AN44"/>
  <c r="AM44"/>
  <c r="AL44"/>
  <c r="B44" s="1"/>
  <c r="AI44"/>
  <c r="AH44"/>
  <c r="AG44"/>
  <c r="AF44"/>
  <c r="AE44"/>
  <c r="J44"/>
  <c r="I44"/>
  <c r="H44"/>
  <c r="G44"/>
  <c r="F44"/>
  <c r="E44"/>
  <c r="AW38"/>
  <c r="AV38"/>
  <c r="AU38"/>
  <c r="AT38"/>
  <c r="AS38"/>
  <c r="AR38"/>
  <c r="AQ38"/>
  <c r="AP38"/>
  <c r="AO38"/>
  <c r="AN38"/>
  <c r="AM38"/>
  <c r="AL38"/>
  <c r="AI38"/>
  <c r="AH38"/>
  <c r="AG38"/>
  <c r="AF38"/>
  <c r="AE38"/>
  <c r="J38"/>
  <c r="I38"/>
  <c r="H38"/>
  <c r="G38"/>
  <c r="F38"/>
  <c r="E38"/>
  <c r="C38"/>
  <c r="B38"/>
  <c r="AW37"/>
  <c r="AV37"/>
  <c r="AU37"/>
  <c r="AT37"/>
  <c r="AS37"/>
  <c r="AR37"/>
  <c r="AQ37"/>
  <c r="AP37"/>
  <c r="AO37"/>
  <c r="AN37"/>
  <c r="AM37"/>
  <c r="AL37"/>
  <c r="C37" s="1"/>
  <c r="AI37"/>
  <c r="AH37"/>
  <c r="AG37"/>
  <c r="AF37"/>
  <c r="AE37"/>
  <c r="J37"/>
  <c r="I37"/>
  <c r="H37"/>
  <c r="G37"/>
  <c r="F37"/>
  <c r="E37"/>
  <c r="B37"/>
  <c r="AW42"/>
  <c r="AV42"/>
  <c r="AU42"/>
  <c r="AT42"/>
  <c r="AS42"/>
  <c r="AR42"/>
  <c r="AQ42"/>
  <c r="AP42"/>
  <c r="AO42"/>
  <c r="AN42"/>
  <c r="AM42"/>
  <c r="AL42"/>
  <c r="AI42"/>
  <c r="AH42"/>
  <c r="AG42"/>
  <c r="AF42"/>
  <c r="AE42"/>
  <c r="J42"/>
  <c r="I42"/>
  <c r="H42"/>
  <c r="G42"/>
  <c r="F42"/>
  <c r="E42"/>
  <c r="C42"/>
  <c r="B42"/>
  <c r="AW40"/>
  <c r="AV40"/>
  <c r="AU40"/>
  <c r="AT40"/>
  <c r="AS40"/>
  <c r="AR40"/>
  <c r="AQ40"/>
  <c r="AP40"/>
  <c r="AO40"/>
  <c r="AN40"/>
  <c r="AM40"/>
  <c r="AL40"/>
  <c r="B40" s="1"/>
  <c r="AI40"/>
  <c r="AH40"/>
  <c r="AG40"/>
  <c r="AF40"/>
  <c r="AE40"/>
  <c r="J40"/>
  <c r="I40"/>
  <c r="H40"/>
  <c r="G40"/>
  <c r="F40"/>
  <c r="E40"/>
  <c r="C40"/>
  <c r="AW51"/>
  <c r="AV51"/>
  <c r="AU51"/>
  <c r="AT51"/>
  <c r="AS51"/>
  <c r="AR51"/>
  <c r="AQ51"/>
  <c r="AP51"/>
  <c r="AO51"/>
  <c r="AN51"/>
  <c r="AM51"/>
  <c r="AL51"/>
  <c r="C51" s="1"/>
  <c r="AI51"/>
  <c r="AH51"/>
  <c r="AG51"/>
  <c r="AF51"/>
  <c r="AE51"/>
  <c r="J51"/>
  <c r="I51"/>
  <c r="H51"/>
  <c r="G51"/>
  <c r="F51"/>
  <c r="E51"/>
  <c r="B51"/>
  <c r="AW48"/>
  <c r="AV48"/>
  <c r="AU48"/>
  <c r="AT48"/>
  <c r="AS48"/>
  <c r="AR48"/>
  <c r="AQ48"/>
  <c r="AP48"/>
  <c r="AO48"/>
  <c r="AN48"/>
  <c r="AM48"/>
  <c r="AL48"/>
  <c r="AI48"/>
  <c r="AH48"/>
  <c r="AG48"/>
  <c r="AF48"/>
  <c r="AE48"/>
  <c r="J48"/>
  <c r="I48"/>
  <c r="H48"/>
  <c r="G48"/>
  <c r="F48"/>
  <c r="E48"/>
  <c r="C48"/>
  <c r="B48"/>
  <c r="AW45"/>
  <c r="AV45"/>
  <c r="AU45"/>
  <c r="AT45"/>
  <c r="AS45"/>
  <c r="AR45"/>
  <c r="AQ45"/>
  <c r="AP45"/>
  <c r="AO45"/>
  <c r="AN45"/>
  <c r="AM45"/>
  <c r="AL45"/>
  <c r="C45" s="1"/>
  <c r="AI45"/>
  <c r="AH45"/>
  <c r="AG45"/>
  <c r="AF45"/>
  <c r="AE45"/>
  <c r="J45"/>
  <c r="I45"/>
  <c r="H45"/>
  <c r="G45"/>
  <c r="F45"/>
  <c r="E45"/>
  <c r="B45"/>
  <c r="AW41"/>
  <c r="AV41"/>
  <c r="AU41"/>
  <c r="AT41"/>
  <c r="AS41"/>
  <c r="AR41"/>
  <c r="AQ41"/>
  <c r="AP41"/>
  <c r="AO41"/>
  <c r="AN41"/>
  <c r="AM41"/>
  <c r="AL41"/>
  <c r="B41" s="1"/>
  <c r="AI41"/>
  <c r="AH41"/>
  <c r="AG41"/>
  <c r="AF41"/>
  <c r="AE41"/>
  <c r="J41"/>
  <c r="I41"/>
  <c r="H41"/>
  <c r="G41"/>
  <c r="F41"/>
  <c r="E41"/>
  <c r="AW53"/>
  <c r="AV53"/>
  <c r="AU53"/>
  <c r="AT53"/>
  <c r="AS53"/>
  <c r="AR53"/>
  <c r="AQ53"/>
  <c r="AP53"/>
  <c r="AO53"/>
  <c r="AN53"/>
  <c r="AM53"/>
  <c r="AL53"/>
  <c r="AI53"/>
  <c r="AH53"/>
  <c r="AG53"/>
  <c r="AF53"/>
  <c r="AE53"/>
  <c r="J53"/>
  <c r="I53"/>
  <c r="H53"/>
  <c r="G53"/>
  <c r="F53"/>
  <c r="E53"/>
  <c r="C53"/>
  <c r="B53"/>
  <c r="AW52"/>
  <c r="AV52"/>
  <c r="AU52"/>
  <c r="AT52"/>
  <c r="AS52"/>
  <c r="AR52"/>
  <c r="AQ52"/>
  <c r="AP52"/>
  <c r="AO52"/>
  <c r="AN52"/>
  <c r="AM52"/>
  <c r="AL52"/>
  <c r="C52" s="1"/>
  <c r="AI52"/>
  <c r="AH52"/>
  <c r="AG52"/>
  <c r="AF52"/>
  <c r="AE52"/>
  <c r="J52"/>
  <c r="I52"/>
  <c r="H52"/>
  <c r="G52"/>
  <c r="F52"/>
  <c r="E52"/>
  <c r="B52"/>
  <c r="AW50"/>
  <c r="AV50"/>
  <c r="AU50"/>
  <c r="AT50"/>
  <c r="AS50"/>
  <c r="AR50"/>
  <c r="AQ50"/>
  <c r="AP50"/>
  <c r="AO50"/>
  <c r="AN50"/>
  <c r="AM50"/>
  <c r="AL50"/>
  <c r="AI50"/>
  <c r="AH50"/>
  <c r="AG50"/>
  <c r="AF50"/>
  <c r="AE50"/>
  <c r="J50"/>
  <c r="I50"/>
  <c r="H50"/>
  <c r="G50"/>
  <c r="F50"/>
  <c r="E50"/>
  <c r="C50"/>
  <c r="B50"/>
  <c r="AW46"/>
  <c r="AV46"/>
  <c r="AU46"/>
  <c r="AT46"/>
  <c r="AS46"/>
  <c r="AR46"/>
  <c r="AQ46"/>
  <c r="AP46"/>
  <c r="AO46"/>
  <c r="AN46"/>
  <c r="AM46"/>
  <c r="AL46"/>
  <c r="B46" s="1"/>
  <c r="AI46"/>
  <c r="AH46"/>
  <c r="AG46"/>
  <c r="AF46"/>
  <c r="AE46"/>
  <c r="J46"/>
  <c r="I46"/>
  <c r="H46"/>
  <c r="G46"/>
  <c r="F46"/>
  <c r="E46"/>
  <c r="C46"/>
  <c r="AW43"/>
  <c r="AV43"/>
  <c r="AU43"/>
  <c r="AT43"/>
  <c r="AS43"/>
  <c r="AR43"/>
  <c r="AQ43"/>
  <c r="AP43"/>
  <c r="AO43"/>
  <c r="AN43"/>
  <c r="AM43"/>
  <c r="AL43"/>
  <c r="B43" s="1"/>
  <c r="AI43"/>
  <c r="AH43"/>
  <c r="AG43"/>
  <c r="AF43"/>
  <c r="AE43"/>
  <c r="J43"/>
  <c r="I43"/>
  <c r="H43"/>
  <c r="G43"/>
  <c r="F43"/>
  <c r="C43"/>
  <c r="AW39"/>
  <c r="AV39"/>
  <c r="AU39"/>
  <c r="AT39"/>
  <c r="AS39"/>
  <c r="AR39"/>
  <c r="AQ39"/>
  <c r="AP39"/>
  <c r="AO39"/>
  <c r="AN39"/>
  <c r="AM39"/>
  <c r="AL39"/>
  <c r="C39" s="1"/>
  <c r="AI39"/>
  <c r="AH39"/>
  <c r="AG39"/>
  <c r="AF39"/>
  <c r="AE39"/>
  <c r="J39"/>
  <c r="I39"/>
  <c r="H39"/>
  <c r="G39"/>
  <c r="F39"/>
  <c r="E39"/>
  <c r="B39"/>
  <c r="AW58"/>
  <c r="AV58"/>
  <c r="AU58"/>
  <c r="AT58"/>
  <c r="AS58"/>
  <c r="AR58"/>
  <c r="AQ58"/>
  <c r="AP58"/>
  <c r="AO58"/>
  <c r="AN58"/>
  <c r="AM58"/>
  <c r="AL58"/>
  <c r="AI58"/>
  <c r="AH58"/>
  <c r="AG58"/>
  <c r="AF58"/>
  <c r="AE58"/>
  <c r="J58"/>
  <c r="I58"/>
  <c r="H58"/>
  <c r="G58"/>
  <c r="F58"/>
  <c r="E58"/>
  <c r="C58"/>
  <c r="B58"/>
  <c r="AW49"/>
  <c r="AV49"/>
  <c r="AU49"/>
  <c r="AT49"/>
  <c r="AS49"/>
  <c r="AR49"/>
  <c r="AQ49"/>
  <c r="AP49"/>
  <c r="AO49"/>
  <c r="AN49"/>
  <c r="AM49"/>
  <c r="AL49"/>
  <c r="B49" s="1"/>
  <c r="AI49"/>
  <c r="AH49"/>
  <c r="AG49"/>
  <c r="AF49"/>
  <c r="AE49"/>
  <c r="J49"/>
  <c r="I49"/>
  <c r="H49"/>
  <c r="G49"/>
  <c r="F49"/>
  <c r="E49"/>
  <c r="C29" i="13" l="1"/>
  <c r="C20" i="12"/>
  <c r="C14"/>
  <c r="C19" i="11"/>
  <c r="C29" i="5"/>
  <c r="C22" i="6"/>
  <c r="C27" i="8"/>
  <c r="C23" i="15"/>
  <c r="C22"/>
  <c r="C49" i="3"/>
  <c r="C41"/>
  <c r="C44"/>
  <c r="C18" i="6"/>
  <c r="C20" i="5"/>
  <c r="C24" i="8"/>
  <c r="C29"/>
  <c r="C26" i="15"/>
  <c r="C26" i="13"/>
  <c r="C25"/>
  <c r="AW64" i="3"/>
  <c r="AV64"/>
  <c r="AU64"/>
  <c r="AT64"/>
  <c r="AS64"/>
  <c r="AR64"/>
  <c r="AQ64"/>
  <c r="AP64"/>
  <c r="AO64"/>
  <c r="AN64"/>
  <c r="AM64"/>
  <c r="AL64"/>
  <c r="B64" s="1"/>
  <c r="AI64"/>
  <c r="AH64"/>
  <c r="AG64"/>
  <c r="AF64"/>
  <c r="AE64"/>
  <c r="J64"/>
  <c r="I64"/>
  <c r="H64"/>
  <c r="G64"/>
  <c r="F64"/>
  <c r="E64"/>
  <c r="AI42" i="14"/>
  <c r="AH42"/>
  <c r="AG42"/>
  <c r="AF42"/>
  <c r="AE42"/>
  <c r="AI41"/>
  <c r="AH41"/>
  <c r="AG41"/>
  <c r="AF41"/>
  <c r="AE41"/>
  <c r="AI40"/>
  <c r="AH40"/>
  <c r="AG40"/>
  <c r="AF40"/>
  <c r="AE40"/>
  <c r="AI39"/>
  <c r="AH39"/>
  <c r="AG39"/>
  <c r="AF39"/>
  <c r="AE39"/>
  <c r="AI38"/>
  <c r="AH38"/>
  <c r="AG38"/>
  <c r="AF38"/>
  <c r="AE38"/>
  <c r="AI37"/>
  <c r="AH37"/>
  <c r="AG37"/>
  <c r="AF37"/>
  <c r="AE37"/>
  <c r="AI36"/>
  <c r="AH36"/>
  <c r="AG36"/>
  <c r="AF36"/>
  <c r="AE36"/>
  <c r="AI35"/>
  <c r="AH35"/>
  <c r="AG35"/>
  <c r="AF35"/>
  <c r="AE35"/>
  <c r="AI34"/>
  <c r="AH34"/>
  <c r="AF34"/>
  <c r="AE34"/>
  <c r="AI6"/>
  <c r="AH6" s="1"/>
  <c r="AG6" s="1"/>
  <c r="AF6" s="1"/>
  <c r="AE6"/>
  <c r="AI67" i="3"/>
  <c r="AH67"/>
  <c r="AG67"/>
  <c r="AF67"/>
  <c r="AE67"/>
  <c r="AI66"/>
  <c r="AH66"/>
  <c r="AG66"/>
  <c r="AF66"/>
  <c r="AE66"/>
  <c r="AI61"/>
  <c r="AH61"/>
  <c r="AG61"/>
  <c r="AF61"/>
  <c r="AE61"/>
  <c r="AI34"/>
  <c r="AH34"/>
  <c r="AG34"/>
  <c r="AF34"/>
  <c r="AE34"/>
  <c r="AI65"/>
  <c r="AH65"/>
  <c r="AG65"/>
  <c r="AF65"/>
  <c r="AE65"/>
  <c r="AI31"/>
  <c r="AH31"/>
  <c r="AG31"/>
  <c r="AF31"/>
  <c r="AE31"/>
  <c r="AI15"/>
  <c r="AH15"/>
  <c r="AG15"/>
  <c r="AF15"/>
  <c r="AE15"/>
  <c r="AI59"/>
  <c r="AH59"/>
  <c r="AG59"/>
  <c r="AF59"/>
  <c r="AE59"/>
  <c r="AI30"/>
  <c r="AH30"/>
  <c r="AG30"/>
  <c r="AF30"/>
  <c r="AE30"/>
  <c r="AI69"/>
  <c r="AH69"/>
  <c r="AG69"/>
  <c r="AF69"/>
  <c r="AE69"/>
  <c r="AI63"/>
  <c r="AH63"/>
  <c r="AG63"/>
  <c r="AF63"/>
  <c r="AE63"/>
  <c r="AI33"/>
  <c r="AH33"/>
  <c r="AG33"/>
  <c r="AF33"/>
  <c r="AE33"/>
  <c r="AI16"/>
  <c r="AH16"/>
  <c r="AG16"/>
  <c r="AF16"/>
  <c r="AE16"/>
  <c r="AI28"/>
  <c r="AH28"/>
  <c r="AG28"/>
  <c r="AF28"/>
  <c r="AE28"/>
  <c r="AI24"/>
  <c r="AH24"/>
  <c r="AG24"/>
  <c r="AF24"/>
  <c r="AE24"/>
  <c r="AI29"/>
  <c r="AH29"/>
  <c r="AG29"/>
  <c r="AF29"/>
  <c r="AE29"/>
  <c r="AI27"/>
  <c r="AH27"/>
  <c r="AG27"/>
  <c r="AF27"/>
  <c r="AE27"/>
  <c r="AI32"/>
  <c r="AH32"/>
  <c r="AG32"/>
  <c r="AF32"/>
  <c r="AE32"/>
  <c r="AI60"/>
  <c r="AH60"/>
  <c r="AG60"/>
  <c r="AF60"/>
  <c r="AE60"/>
  <c r="AI26"/>
  <c r="AH26"/>
  <c r="AG26"/>
  <c r="AF26"/>
  <c r="AE26"/>
  <c r="AI23"/>
  <c r="AH23"/>
  <c r="AG23"/>
  <c r="AF23"/>
  <c r="AE23"/>
  <c r="AI22"/>
  <c r="AH22"/>
  <c r="AG22"/>
  <c r="AF22"/>
  <c r="AE22"/>
  <c r="AI12"/>
  <c r="AH12"/>
  <c r="AG12"/>
  <c r="AF12"/>
  <c r="AE12"/>
  <c r="AI9"/>
  <c r="AH9"/>
  <c r="AG9"/>
  <c r="AF9"/>
  <c r="AE9"/>
  <c r="AI62"/>
  <c r="AH62"/>
  <c r="AG62"/>
  <c r="AF62"/>
  <c r="AE62"/>
  <c r="AI14"/>
  <c r="AH14"/>
  <c r="AG14"/>
  <c r="AF14"/>
  <c r="AE14"/>
  <c r="AI19"/>
  <c r="AH19"/>
  <c r="AG19"/>
  <c r="AF19"/>
  <c r="AE19"/>
  <c r="AI21"/>
  <c r="AH21"/>
  <c r="AG21"/>
  <c r="AF21"/>
  <c r="AE21"/>
  <c r="AI25"/>
  <c r="AH25"/>
  <c r="AG25"/>
  <c r="AF25"/>
  <c r="AE25"/>
  <c r="AI13"/>
  <c r="AH13"/>
  <c r="AG13"/>
  <c r="AF13"/>
  <c r="AE13"/>
  <c r="AI20"/>
  <c r="AH20"/>
  <c r="AG20"/>
  <c r="AF20"/>
  <c r="AE20"/>
  <c r="AI11"/>
  <c r="AH11"/>
  <c r="AG11"/>
  <c r="AF11"/>
  <c r="AE11"/>
  <c r="AI17"/>
  <c r="AH17"/>
  <c r="AG17"/>
  <c r="AF17"/>
  <c r="AE17"/>
  <c r="AI10"/>
  <c r="AH10"/>
  <c r="AG10"/>
  <c r="AF10"/>
  <c r="AE10"/>
  <c r="AI8"/>
  <c r="AH8"/>
  <c r="AG8"/>
  <c r="AF8"/>
  <c r="AE8"/>
  <c r="AI7"/>
  <c r="AH7"/>
  <c r="AG7"/>
  <c r="AF7"/>
  <c r="AE7"/>
  <c r="AI70"/>
  <c r="AH70"/>
  <c r="AG70"/>
  <c r="AF70"/>
  <c r="AE70"/>
  <c r="AI6"/>
  <c r="AH6"/>
  <c r="AG6"/>
  <c r="AF6"/>
  <c r="AE6"/>
  <c r="AI68"/>
  <c r="AH68"/>
  <c r="AG68"/>
  <c r="AF68"/>
  <c r="AE68"/>
  <c r="AI72"/>
  <c r="AH72"/>
  <c r="AG72"/>
  <c r="AF72"/>
  <c r="AE72"/>
  <c r="AI71"/>
  <c r="AH71"/>
  <c r="AG71"/>
  <c r="AF71"/>
  <c r="AE71"/>
  <c r="AI41" i="4"/>
  <c r="AH41"/>
  <c r="AG41"/>
  <c r="AF41"/>
  <c r="AE41"/>
  <c r="AI40"/>
  <c r="AH40"/>
  <c r="AG40"/>
  <c r="AF40"/>
  <c r="AE40"/>
  <c r="AI38"/>
  <c r="AH38"/>
  <c r="AG38"/>
  <c r="AF38"/>
  <c r="AE38"/>
  <c r="AI39"/>
  <c r="AH39"/>
  <c r="AG39"/>
  <c r="AF39"/>
  <c r="AE39"/>
  <c r="AI35"/>
  <c r="AH35"/>
  <c r="AG35"/>
  <c r="AF35"/>
  <c r="AE35"/>
  <c r="AI18"/>
  <c r="AH18"/>
  <c r="AG18"/>
  <c r="AF18"/>
  <c r="AE18"/>
  <c r="AI34"/>
  <c r="AH34"/>
  <c r="AG34"/>
  <c r="AF34"/>
  <c r="AE34"/>
  <c r="AI12"/>
  <c r="AH12"/>
  <c r="AG12"/>
  <c r="AF12"/>
  <c r="AE12"/>
  <c r="AI36"/>
  <c r="AH36"/>
  <c r="AG36"/>
  <c r="AF36"/>
  <c r="AE36"/>
  <c r="AI13"/>
  <c r="AH13"/>
  <c r="AG13"/>
  <c r="AF13"/>
  <c r="AE13"/>
  <c r="AI19"/>
  <c r="AH19"/>
  <c r="AG19"/>
  <c r="AF19"/>
  <c r="AE19"/>
  <c r="AI16"/>
  <c r="AH16"/>
  <c r="AG16"/>
  <c r="AF16"/>
  <c r="AE16"/>
  <c r="AI9"/>
  <c r="AH9"/>
  <c r="AG9"/>
  <c r="AF9"/>
  <c r="AE9"/>
  <c r="AI14"/>
  <c r="AH14"/>
  <c r="AG14"/>
  <c r="AF14"/>
  <c r="AE14"/>
  <c r="AI15"/>
  <c r="AH15"/>
  <c r="AG15"/>
  <c r="AF15"/>
  <c r="AE15"/>
  <c r="AI7"/>
  <c r="AH7"/>
  <c r="AG7"/>
  <c r="AF7"/>
  <c r="AE7"/>
  <c r="AI37"/>
  <c r="AH37"/>
  <c r="AG37"/>
  <c r="AF37"/>
  <c r="AE37"/>
  <c r="AI17"/>
  <c r="AH17"/>
  <c r="AG17"/>
  <c r="AF17"/>
  <c r="AE17"/>
  <c r="AI11"/>
  <c r="AH11"/>
  <c r="AG11"/>
  <c r="AF11"/>
  <c r="AE11"/>
  <c r="AI10"/>
  <c r="AH10"/>
  <c r="AG10"/>
  <c r="AF10"/>
  <c r="AE10"/>
  <c r="AI6"/>
  <c r="AH6"/>
  <c r="AG6"/>
  <c r="AF6"/>
  <c r="AE6"/>
  <c r="AI8"/>
  <c r="AH8"/>
  <c r="AG8"/>
  <c r="AF8"/>
  <c r="AE8"/>
  <c r="AI43" i="5"/>
  <c r="AH43"/>
  <c r="AG43"/>
  <c r="AF43"/>
  <c r="AE43"/>
  <c r="AI41"/>
  <c r="AH41"/>
  <c r="AG41"/>
  <c r="AF41"/>
  <c r="AE41"/>
  <c r="AI38"/>
  <c r="AH38"/>
  <c r="AG38"/>
  <c r="AF38"/>
  <c r="AE38"/>
  <c r="AI34"/>
  <c r="AH34"/>
  <c r="AG34"/>
  <c r="AF34"/>
  <c r="AE34"/>
  <c r="AI36"/>
  <c r="AH36"/>
  <c r="AG36"/>
  <c r="AF36"/>
  <c r="AE36"/>
  <c r="AI14"/>
  <c r="AH14"/>
  <c r="AG14"/>
  <c r="AF14"/>
  <c r="AE14"/>
  <c r="AI42"/>
  <c r="AH42"/>
  <c r="AG42"/>
  <c r="AF42"/>
  <c r="AE42"/>
  <c r="AI39"/>
  <c r="AH39"/>
  <c r="AG39"/>
  <c r="AF39"/>
  <c r="AE39"/>
  <c r="AI16"/>
  <c r="AH16"/>
  <c r="AG16"/>
  <c r="AF16"/>
  <c r="AE16"/>
  <c r="AI35"/>
  <c r="AH35"/>
  <c r="AG35"/>
  <c r="AF35"/>
  <c r="AE35"/>
  <c r="AI10"/>
  <c r="AH10"/>
  <c r="AG10"/>
  <c r="AF10"/>
  <c r="AE10"/>
  <c r="AI40"/>
  <c r="AH40"/>
  <c r="AG40"/>
  <c r="AF40"/>
  <c r="AE40"/>
  <c r="AI37"/>
  <c r="AH37"/>
  <c r="AG37"/>
  <c r="AF37"/>
  <c r="AE37"/>
  <c r="AI6"/>
  <c r="AH6"/>
  <c r="AG6"/>
  <c r="AF6"/>
  <c r="AE6"/>
  <c r="AI9"/>
  <c r="AH9"/>
  <c r="AG9"/>
  <c r="AF9"/>
  <c r="AE9"/>
  <c r="AI12"/>
  <c r="AH12"/>
  <c r="AG12"/>
  <c r="AF12"/>
  <c r="AE12"/>
  <c r="AI11"/>
  <c r="AH11"/>
  <c r="AG11"/>
  <c r="AF11"/>
  <c r="AE11"/>
  <c r="AI13"/>
  <c r="AH13"/>
  <c r="AG13"/>
  <c r="AF13"/>
  <c r="AE13"/>
  <c r="AI17"/>
  <c r="AH17"/>
  <c r="AG17"/>
  <c r="AF17"/>
  <c r="AE17"/>
  <c r="AI15"/>
  <c r="AH15"/>
  <c r="AG15"/>
  <c r="AF15"/>
  <c r="AE15"/>
  <c r="AI8"/>
  <c r="AH8"/>
  <c r="AG8"/>
  <c r="AF8"/>
  <c r="AE8"/>
  <c r="AI7"/>
  <c r="AH7"/>
  <c r="AG7"/>
  <c r="AF7"/>
  <c r="AE7"/>
  <c r="AI45" i="6"/>
  <c r="AH45"/>
  <c r="AG45"/>
  <c r="AF45"/>
  <c r="AE45"/>
  <c r="AI44"/>
  <c r="AH44"/>
  <c r="AG44"/>
  <c r="AF44"/>
  <c r="AE44"/>
  <c r="AI39"/>
  <c r="AH39"/>
  <c r="AG39"/>
  <c r="AF39"/>
  <c r="AE39"/>
  <c r="AI43"/>
  <c r="AH43"/>
  <c r="AG43"/>
  <c r="AF43"/>
  <c r="AE43"/>
  <c r="AI40"/>
  <c r="AH40"/>
  <c r="AG40"/>
  <c r="AF40"/>
  <c r="AE40"/>
  <c r="AI13"/>
  <c r="AH13"/>
  <c r="AG13"/>
  <c r="AF13"/>
  <c r="AE13"/>
  <c r="AI35"/>
  <c r="AH35"/>
  <c r="AG35"/>
  <c r="AF35"/>
  <c r="AE35"/>
  <c r="AI41"/>
  <c r="AH41"/>
  <c r="AG41"/>
  <c r="AF41"/>
  <c r="AE41"/>
  <c r="AI38"/>
  <c r="AH38"/>
  <c r="AG38"/>
  <c r="AF38"/>
  <c r="AE38"/>
  <c r="AI42"/>
  <c r="AH42"/>
  <c r="AG42"/>
  <c r="AF42"/>
  <c r="AE42"/>
  <c r="AI15"/>
  <c r="AH15"/>
  <c r="AG15"/>
  <c r="AF15"/>
  <c r="AE15"/>
  <c r="AI10"/>
  <c r="AH10"/>
  <c r="AG10"/>
  <c r="AF10"/>
  <c r="AE10"/>
  <c r="AI34"/>
  <c r="AH34"/>
  <c r="AG34"/>
  <c r="AF34"/>
  <c r="AE34"/>
  <c r="AI14"/>
  <c r="AH14"/>
  <c r="AG14"/>
  <c r="AF14"/>
  <c r="AE14"/>
  <c r="AI11"/>
  <c r="AH11"/>
  <c r="AG11"/>
  <c r="AF11"/>
  <c r="AE11"/>
  <c r="AI7"/>
  <c r="AH7"/>
  <c r="AG7"/>
  <c r="AF7"/>
  <c r="AE7"/>
  <c r="AI37"/>
  <c r="AH37"/>
  <c r="AG37"/>
  <c r="AF37"/>
  <c r="AE37"/>
  <c r="AI8"/>
  <c r="AH8"/>
  <c r="AG8"/>
  <c r="AF8"/>
  <c r="AE8"/>
  <c r="AI16"/>
  <c r="AH16"/>
  <c r="AG16"/>
  <c r="AF16"/>
  <c r="AE16"/>
  <c r="AI36"/>
  <c r="AH36"/>
  <c r="AG36"/>
  <c r="AF36"/>
  <c r="AE36"/>
  <c r="AI6"/>
  <c r="AH6"/>
  <c r="AG6"/>
  <c r="AF6"/>
  <c r="AE6"/>
  <c r="AI12"/>
  <c r="AH12"/>
  <c r="AG12"/>
  <c r="AF12"/>
  <c r="AE12"/>
  <c r="AI9"/>
  <c r="AH9"/>
  <c r="AG9"/>
  <c r="AF9"/>
  <c r="AE9"/>
  <c r="AI42" i="8"/>
  <c r="AH42"/>
  <c r="AG42"/>
  <c r="AF42"/>
  <c r="AE42"/>
  <c r="AI38"/>
  <c r="AH38"/>
  <c r="AG38"/>
  <c r="AF38"/>
  <c r="AE38"/>
  <c r="AI41"/>
  <c r="AH41"/>
  <c r="AG41"/>
  <c r="AF41"/>
  <c r="AE41"/>
  <c r="AI35"/>
  <c r="AH35"/>
  <c r="AG35"/>
  <c r="AF35"/>
  <c r="AE35"/>
  <c r="AI16"/>
  <c r="AH16"/>
  <c r="AG16"/>
  <c r="AF16"/>
  <c r="AE16"/>
  <c r="AI40"/>
  <c r="AH40"/>
  <c r="AG40"/>
  <c r="AF40"/>
  <c r="AE40"/>
  <c r="AI39"/>
  <c r="AH39"/>
  <c r="AG39"/>
  <c r="AF39"/>
  <c r="AE39"/>
  <c r="AI18"/>
  <c r="AH18"/>
  <c r="AG18"/>
  <c r="AF18"/>
  <c r="AE18"/>
  <c r="AI37"/>
  <c r="AH37"/>
  <c r="AG37"/>
  <c r="AF37"/>
  <c r="AE37"/>
  <c r="AI36"/>
  <c r="AH36"/>
  <c r="AG36"/>
  <c r="AF36"/>
  <c r="AE36"/>
  <c r="AI13"/>
  <c r="AH13"/>
  <c r="AG13"/>
  <c r="AF13"/>
  <c r="AE13"/>
  <c r="AI17"/>
  <c r="AH17"/>
  <c r="AG17"/>
  <c r="AF17"/>
  <c r="AE17"/>
  <c r="AI19"/>
  <c r="AH19"/>
  <c r="AG19"/>
  <c r="AF19"/>
  <c r="AE19"/>
  <c r="AI15"/>
  <c r="AH15"/>
  <c r="AG15"/>
  <c r="AF15"/>
  <c r="AE15"/>
  <c r="AI12"/>
  <c r="AH12"/>
  <c r="AG12"/>
  <c r="AF12"/>
  <c r="AE12"/>
  <c r="AI34"/>
  <c r="AH34"/>
  <c r="AG34"/>
  <c r="AF34"/>
  <c r="AE34"/>
  <c r="AI9"/>
  <c r="AH9"/>
  <c r="AG9"/>
  <c r="AF9"/>
  <c r="AE9"/>
  <c r="AI10"/>
  <c r="AH10"/>
  <c r="AG10"/>
  <c r="AF10"/>
  <c r="AE10"/>
  <c r="AI14"/>
  <c r="AH14"/>
  <c r="AG14"/>
  <c r="AF14"/>
  <c r="AE14"/>
  <c r="AI7"/>
  <c r="AH7"/>
  <c r="AG7"/>
  <c r="AF7"/>
  <c r="AE7"/>
  <c r="AI11"/>
  <c r="AH11"/>
  <c r="AG11"/>
  <c r="AF11"/>
  <c r="AE11"/>
  <c r="AI8"/>
  <c r="AH8"/>
  <c r="AG8"/>
  <c r="AF8"/>
  <c r="AE8"/>
  <c r="AI46" i="15"/>
  <c r="AH46"/>
  <c r="AG46"/>
  <c r="AF46"/>
  <c r="AE46"/>
  <c r="AI45"/>
  <c r="AH45"/>
  <c r="AG45"/>
  <c r="AF45"/>
  <c r="AE45"/>
  <c r="AI44"/>
  <c r="AH44"/>
  <c r="AG44"/>
  <c r="AF44"/>
  <c r="AE44"/>
  <c r="AI43"/>
  <c r="AH43"/>
  <c r="AG43"/>
  <c r="AF43"/>
  <c r="AE43"/>
  <c r="AI42"/>
  <c r="AH42"/>
  <c r="AG42"/>
  <c r="AF42"/>
  <c r="AE42"/>
  <c r="AI40"/>
  <c r="AH40"/>
  <c r="AG40"/>
  <c r="AF40"/>
  <c r="AE40"/>
  <c r="AI39"/>
  <c r="AH39"/>
  <c r="AG39"/>
  <c r="AF39"/>
  <c r="AE39"/>
  <c r="AI37"/>
  <c r="AH37"/>
  <c r="AG37"/>
  <c r="AF37"/>
  <c r="AE37"/>
  <c r="AI36"/>
  <c r="AH36"/>
  <c r="AG36"/>
  <c r="AF36"/>
  <c r="AE36"/>
  <c r="AI35"/>
  <c r="AH35"/>
  <c r="AG35"/>
  <c r="AF35"/>
  <c r="AE35"/>
  <c r="AI19"/>
  <c r="AH19"/>
  <c r="AG19"/>
  <c r="AF19"/>
  <c r="AE19"/>
  <c r="AI17"/>
  <c r="AH17"/>
  <c r="AG17"/>
  <c r="AF17"/>
  <c r="AE17"/>
  <c r="AI21"/>
  <c r="AH21"/>
  <c r="AG21"/>
  <c r="AF21"/>
  <c r="AE21"/>
  <c r="AI20"/>
  <c r="AH20"/>
  <c r="AG20"/>
  <c r="AF20"/>
  <c r="AE20"/>
  <c r="AI16"/>
  <c r="AH16"/>
  <c r="AG16"/>
  <c r="AF16"/>
  <c r="AE16"/>
  <c r="AI11"/>
  <c r="AH11"/>
  <c r="AG11"/>
  <c r="AF11"/>
  <c r="AE11"/>
  <c r="AI41"/>
  <c r="AH41"/>
  <c r="AG41"/>
  <c r="AF41"/>
  <c r="AE41"/>
  <c r="AI18"/>
  <c r="AH18"/>
  <c r="AG18"/>
  <c r="AF18"/>
  <c r="AE18"/>
  <c r="AI12"/>
  <c r="AH12"/>
  <c r="AG12"/>
  <c r="AF12"/>
  <c r="AE12"/>
  <c r="AI15"/>
  <c r="AH15"/>
  <c r="AG15"/>
  <c r="AF15"/>
  <c r="AE15"/>
  <c r="AI8"/>
  <c r="AH8"/>
  <c r="AG8"/>
  <c r="AF8"/>
  <c r="AE8"/>
  <c r="AI10"/>
  <c r="AH10"/>
  <c r="AG10"/>
  <c r="AF10"/>
  <c r="AE10"/>
  <c r="AI13"/>
  <c r="AH13"/>
  <c r="AG13"/>
  <c r="AF13"/>
  <c r="AE13"/>
  <c r="AI9"/>
  <c r="AH9"/>
  <c r="AG9"/>
  <c r="AF9"/>
  <c r="AE9"/>
  <c r="AI14"/>
  <c r="AH14"/>
  <c r="AG14"/>
  <c r="AF14"/>
  <c r="AE14"/>
  <c r="AI38"/>
  <c r="AH38"/>
  <c r="AG38"/>
  <c r="AF38"/>
  <c r="AE38"/>
  <c r="AI7"/>
  <c r="AH7"/>
  <c r="AG7"/>
  <c r="AF7"/>
  <c r="AE7"/>
  <c r="AI42" i="13"/>
  <c r="AH42"/>
  <c r="AG42"/>
  <c r="AF42"/>
  <c r="AE42"/>
  <c r="AI41"/>
  <c r="AH41"/>
  <c r="AG41"/>
  <c r="AF41"/>
  <c r="AE41"/>
  <c r="AI40"/>
  <c r="AH40"/>
  <c r="AG40"/>
  <c r="AF40"/>
  <c r="AE40"/>
  <c r="AI38"/>
  <c r="AH38"/>
  <c r="AG38"/>
  <c r="AF38"/>
  <c r="AE38"/>
  <c r="AI36"/>
  <c r="AH36"/>
  <c r="AG36"/>
  <c r="AF36"/>
  <c r="AE36"/>
  <c r="AI39"/>
  <c r="AH39"/>
  <c r="AG39"/>
  <c r="AF39"/>
  <c r="AE39"/>
  <c r="AI8"/>
  <c r="AH8"/>
  <c r="AG8"/>
  <c r="AF8"/>
  <c r="AE8"/>
  <c r="AI37"/>
  <c r="AH37"/>
  <c r="AG37"/>
  <c r="AF37"/>
  <c r="AE37"/>
  <c r="AI17"/>
  <c r="AH17"/>
  <c r="AG17"/>
  <c r="AF17"/>
  <c r="AE17"/>
  <c r="AI15"/>
  <c r="AH15"/>
  <c r="AG15"/>
  <c r="AF15"/>
  <c r="AE15"/>
  <c r="AI16"/>
  <c r="AH16"/>
  <c r="AG16"/>
  <c r="AF16"/>
  <c r="AE16"/>
  <c r="AI12"/>
  <c r="AH12"/>
  <c r="AG12"/>
  <c r="AF12"/>
  <c r="AE12"/>
  <c r="AI6"/>
  <c r="AH6"/>
  <c r="AG6"/>
  <c r="AF6"/>
  <c r="AE6"/>
  <c r="AI14"/>
  <c r="AH14"/>
  <c r="AG14"/>
  <c r="AF14"/>
  <c r="AE14"/>
  <c r="AI9"/>
  <c r="AH9"/>
  <c r="AG9"/>
  <c r="AF9"/>
  <c r="AE9"/>
  <c r="AI13"/>
  <c r="AH13"/>
  <c r="AG13"/>
  <c r="AF13"/>
  <c r="AE13"/>
  <c r="AI7"/>
  <c r="AH7"/>
  <c r="AG7"/>
  <c r="AF7"/>
  <c r="AE7"/>
  <c r="AI11"/>
  <c r="AH11"/>
  <c r="AG11"/>
  <c r="AF11"/>
  <c r="AE11"/>
  <c r="AI10"/>
  <c r="AH10"/>
  <c r="AG10"/>
  <c r="AF10"/>
  <c r="AE10"/>
  <c r="AI34" i="12"/>
  <c r="AH34"/>
  <c r="AG34"/>
  <c r="AF34"/>
  <c r="AE34"/>
  <c r="AI33"/>
  <c r="AH33"/>
  <c r="AG33"/>
  <c r="AF33"/>
  <c r="AE33"/>
  <c r="AI32"/>
  <c r="AH32"/>
  <c r="AG32"/>
  <c r="AF32"/>
  <c r="AE32"/>
  <c r="AI28"/>
  <c r="AH28"/>
  <c r="AG28"/>
  <c r="AF28"/>
  <c r="AE28"/>
  <c r="AI30"/>
  <c r="AH30"/>
  <c r="AG30"/>
  <c r="AF30"/>
  <c r="AE30"/>
  <c r="AI31"/>
  <c r="AH31"/>
  <c r="AG31"/>
  <c r="AF31"/>
  <c r="AE31"/>
  <c r="AI29"/>
  <c r="AH29"/>
  <c r="AG29"/>
  <c r="AF29"/>
  <c r="AE29"/>
  <c r="AI26"/>
  <c r="AH26"/>
  <c r="AG26"/>
  <c r="AF26"/>
  <c r="AE26"/>
  <c r="AI7"/>
  <c r="AH7"/>
  <c r="AG7"/>
  <c r="AF7"/>
  <c r="AE7"/>
  <c r="AI11"/>
  <c r="AH11"/>
  <c r="AG11"/>
  <c r="AF11"/>
  <c r="AE11"/>
  <c r="AI27"/>
  <c r="AH27"/>
  <c r="AG27"/>
  <c r="AF27"/>
  <c r="AE27"/>
  <c r="AI10"/>
  <c r="AH10"/>
  <c r="AG10"/>
  <c r="AF10"/>
  <c r="AE10"/>
  <c r="AI12"/>
  <c r="AH12"/>
  <c r="AG12"/>
  <c r="AF12"/>
  <c r="AE12"/>
  <c r="AI6"/>
  <c r="AH6"/>
  <c r="AG6"/>
  <c r="AF6"/>
  <c r="AE6"/>
  <c r="AI9"/>
  <c r="AH9"/>
  <c r="AG9"/>
  <c r="AF9"/>
  <c r="AE9"/>
  <c r="AI8"/>
  <c r="AH8"/>
  <c r="AG8"/>
  <c r="AF8"/>
  <c r="AE8"/>
  <c r="AI27" i="11"/>
  <c r="AH27"/>
  <c r="AG27"/>
  <c r="AF27"/>
  <c r="AE27"/>
  <c r="AI29"/>
  <c r="AH29"/>
  <c r="AG29"/>
  <c r="AF29"/>
  <c r="AE29"/>
  <c r="AI13"/>
  <c r="AH13"/>
  <c r="AG13"/>
  <c r="AF13"/>
  <c r="AE13"/>
  <c r="AI11"/>
  <c r="AH11"/>
  <c r="AG11"/>
  <c r="AF11"/>
  <c r="AE11"/>
  <c r="AI12"/>
  <c r="AH12"/>
  <c r="AG12"/>
  <c r="AF12"/>
  <c r="AE12"/>
  <c r="AI15"/>
  <c r="AH15"/>
  <c r="AG15"/>
  <c r="AF15"/>
  <c r="AE15"/>
  <c r="AI10"/>
  <c r="AH10"/>
  <c r="AG10"/>
  <c r="AF10"/>
  <c r="AE10"/>
  <c r="AI28"/>
  <c r="AH28"/>
  <c r="AG28"/>
  <c r="AF28"/>
  <c r="AE28"/>
  <c r="AI14"/>
  <c r="AH14"/>
  <c r="AG14"/>
  <c r="AF14"/>
  <c r="AE14"/>
  <c r="AI26"/>
  <c r="AH26"/>
  <c r="AG26"/>
  <c r="AF26"/>
  <c r="AE26"/>
  <c r="AI9"/>
  <c r="AH9"/>
  <c r="AG9"/>
  <c r="AF9"/>
  <c r="AE9"/>
  <c r="AI8"/>
  <c r="AH8"/>
  <c r="AG8"/>
  <c r="AF8"/>
  <c r="AE8"/>
  <c r="AW42" i="15"/>
  <c r="AV42"/>
  <c r="AU42"/>
  <c r="AT42"/>
  <c r="AS42"/>
  <c r="AR42"/>
  <c r="AQ42"/>
  <c r="AP42"/>
  <c r="AO42"/>
  <c r="AN42"/>
  <c r="AM42"/>
  <c r="AL42"/>
  <c r="C42" s="1"/>
  <c r="J42"/>
  <c r="I42"/>
  <c r="H42"/>
  <c r="G42"/>
  <c r="F42"/>
  <c r="E42"/>
  <c r="B42"/>
  <c r="AW31" i="12"/>
  <c r="AV31"/>
  <c r="AU31"/>
  <c r="AT31"/>
  <c r="AS31"/>
  <c r="AR31"/>
  <c r="AQ31"/>
  <c r="AP31"/>
  <c r="AO31"/>
  <c r="AN31"/>
  <c r="AM31"/>
  <c r="AL31"/>
  <c r="C31" s="1"/>
  <c r="J31"/>
  <c r="I31"/>
  <c r="H31"/>
  <c r="G31"/>
  <c r="F31"/>
  <c r="E31"/>
  <c r="B31"/>
  <c r="E30"/>
  <c r="F30"/>
  <c r="G30"/>
  <c r="H30"/>
  <c r="I30"/>
  <c r="J30"/>
  <c r="AL30"/>
  <c r="AM30"/>
  <c r="AN30"/>
  <c r="AO30"/>
  <c r="AP30"/>
  <c r="AQ30"/>
  <c r="AR30"/>
  <c r="AS30"/>
  <c r="AT30"/>
  <c r="AU30"/>
  <c r="AV30"/>
  <c r="AW30"/>
  <c r="AW32"/>
  <c r="AV32"/>
  <c r="AU32"/>
  <c r="AT32"/>
  <c r="AS32"/>
  <c r="AR32"/>
  <c r="AQ32"/>
  <c r="AP32"/>
  <c r="AO32"/>
  <c r="AN32"/>
  <c r="AM32"/>
  <c r="AL32"/>
  <c r="C32" s="1"/>
  <c r="J32"/>
  <c r="I32"/>
  <c r="H32"/>
  <c r="G32"/>
  <c r="F32"/>
  <c r="E32"/>
  <c r="B32"/>
  <c r="AW18" i="15"/>
  <c r="AV18"/>
  <c r="AU18"/>
  <c r="AT18"/>
  <c r="AS18"/>
  <c r="AR18"/>
  <c r="AQ18"/>
  <c r="AP18"/>
  <c r="AO18"/>
  <c r="AN18"/>
  <c r="AM18"/>
  <c r="AL18"/>
  <c r="B18" s="1"/>
  <c r="J18"/>
  <c r="I18"/>
  <c r="H18"/>
  <c r="G18"/>
  <c r="F18"/>
  <c r="E18"/>
  <c r="AW72" i="3"/>
  <c r="AV72"/>
  <c r="AU72"/>
  <c r="AT72"/>
  <c r="AS72"/>
  <c r="AR72"/>
  <c r="AQ72"/>
  <c r="AP72"/>
  <c r="AO72"/>
  <c r="AN72"/>
  <c r="AM72"/>
  <c r="AL72"/>
  <c r="C72" s="1"/>
  <c r="J72"/>
  <c r="I72"/>
  <c r="H72"/>
  <c r="G72"/>
  <c r="F72"/>
  <c r="E72"/>
  <c r="B72"/>
  <c r="AW34"/>
  <c r="AV34"/>
  <c r="AU34"/>
  <c r="AT34"/>
  <c r="AS34"/>
  <c r="AR34"/>
  <c r="AQ34"/>
  <c r="AP34"/>
  <c r="AO34"/>
  <c r="AN34"/>
  <c r="AM34"/>
  <c r="AL34"/>
  <c r="J34"/>
  <c r="I34"/>
  <c r="H34"/>
  <c r="G34"/>
  <c r="F34"/>
  <c r="E34"/>
  <c r="C34"/>
  <c r="B34"/>
  <c r="C18" i="15" l="1"/>
  <c r="C64" i="3"/>
  <c r="B30" i="12"/>
  <c r="C30"/>
  <c r="AW71" i="3"/>
  <c r="AV71"/>
  <c r="AU71"/>
  <c r="AT71"/>
  <c r="AS71"/>
  <c r="AR71"/>
  <c r="AQ71"/>
  <c r="AP71"/>
  <c r="AO71"/>
  <c r="AN71"/>
  <c r="AM71"/>
  <c r="AL71"/>
  <c r="C71" s="1"/>
  <c r="J71"/>
  <c r="I71"/>
  <c r="H71"/>
  <c r="G71"/>
  <c r="F71"/>
  <c r="E71"/>
  <c r="B71"/>
  <c r="AW41" i="15"/>
  <c r="AV41"/>
  <c r="AU41"/>
  <c r="AT41"/>
  <c r="AS41"/>
  <c r="AR41"/>
  <c r="AQ41"/>
  <c r="AP41"/>
  <c r="AO41"/>
  <c r="AN41"/>
  <c r="AM41"/>
  <c r="AL41"/>
  <c r="C41" s="1"/>
  <c r="J41"/>
  <c r="I41"/>
  <c r="H41"/>
  <c r="G41"/>
  <c r="F41"/>
  <c r="E41"/>
  <c r="B41"/>
  <c r="AW35"/>
  <c r="AV35"/>
  <c r="AU35"/>
  <c r="AT35"/>
  <c r="AS35"/>
  <c r="AR35"/>
  <c r="AQ35"/>
  <c r="AP35"/>
  <c r="AO35"/>
  <c r="AN35"/>
  <c r="AM35"/>
  <c r="AL35"/>
  <c r="C35" s="1"/>
  <c r="J35"/>
  <c r="I35"/>
  <c r="H35"/>
  <c r="G35"/>
  <c r="F35"/>
  <c r="E35"/>
  <c r="B35"/>
  <c r="AW40"/>
  <c r="AV40"/>
  <c r="AU40"/>
  <c r="AT40"/>
  <c r="AS40"/>
  <c r="AR40"/>
  <c r="AQ40"/>
  <c r="AP40"/>
  <c r="AO40"/>
  <c r="AN40"/>
  <c r="AM40"/>
  <c r="AL40"/>
  <c r="C40" s="1"/>
  <c r="J40"/>
  <c r="I40"/>
  <c r="H40"/>
  <c r="G40"/>
  <c r="F40"/>
  <c r="E40"/>
  <c r="B40"/>
  <c r="AW37"/>
  <c r="AV37"/>
  <c r="AU37"/>
  <c r="AT37"/>
  <c r="AS37"/>
  <c r="AR37"/>
  <c r="AQ37"/>
  <c r="AP37"/>
  <c r="AO37"/>
  <c r="AN37"/>
  <c r="AM37"/>
  <c r="AL37"/>
  <c r="C37" s="1"/>
  <c r="J37"/>
  <c r="I37"/>
  <c r="H37"/>
  <c r="G37"/>
  <c r="F37"/>
  <c r="E37"/>
  <c r="B37" l="1"/>
  <c r="AW28" i="11"/>
  <c r="AV28"/>
  <c r="AU28"/>
  <c r="AT28"/>
  <c r="AS28"/>
  <c r="AR28"/>
  <c r="AQ28"/>
  <c r="AP28"/>
  <c r="AO28"/>
  <c r="AN28"/>
  <c r="AM28"/>
  <c r="AL28"/>
  <c r="C28" s="1"/>
  <c r="J28"/>
  <c r="I28"/>
  <c r="H28"/>
  <c r="G28"/>
  <c r="F28"/>
  <c r="E28"/>
  <c r="B28"/>
  <c r="AW6" i="12"/>
  <c r="AV6"/>
  <c r="AU6"/>
  <c r="AT6"/>
  <c r="AS6"/>
  <c r="AR6"/>
  <c r="AQ6"/>
  <c r="AP6"/>
  <c r="AO6"/>
  <c r="AN6"/>
  <c r="AM6"/>
  <c r="AL6"/>
  <c r="C6" s="1"/>
  <c r="J6"/>
  <c r="I6"/>
  <c r="H6"/>
  <c r="G6"/>
  <c r="F6"/>
  <c r="E6"/>
  <c r="B6"/>
  <c r="AW39" i="5"/>
  <c r="AV39"/>
  <c r="AU39"/>
  <c r="AT39"/>
  <c r="AS39"/>
  <c r="AR39"/>
  <c r="AQ39"/>
  <c r="AP39"/>
  <c r="AO39"/>
  <c r="AN39"/>
  <c r="AM39"/>
  <c r="AL39"/>
  <c r="C39" s="1"/>
  <c r="J39"/>
  <c r="I39"/>
  <c r="H39"/>
  <c r="G39"/>
  <c r="F39"/>
  <c r="E39"/>
  <c r="B39"/>
  <c r="AW43"/>
  <c r="AV43"/>
  <c r="AU43"/>
  <c r="AT43"/>
  <c r="AS43"/>
  <c r="AR43"/>
  <c r="AQ43"/>
  <c r="AP43"/>
  <c r="AO43"/>
  <c r="AN43"/>
  <c r="AM43"/>
  <c r="AL43"/>
  <c r="C43" s="1"/>
  <c r="J43"/>
  <c r="I43"/>
  <c r="H43"/>
  <c r="G43"/>
  <c r="F43"/>
  <c r="E43"/>
  <c r="B43"/>
  <c r="AW16" i="4"/>
  <c r="AV16"/>
  <c r="AU16"/>
  <c r="AT16"/>
  <c r="AS16"/>
  <c r="AR16"/>
  <c r="AQ16"/>
  <c r="AP16"/>
  <c r="AO16"/>
  <c r="AN16"/>
  <c r="AM16"/>
  <c r="AL16"/>
  <c r="B16" s="1"/>
  <c r="J16"/>
  <c r="I16"/>
  <c r="H16"/>
  <c r="G16"/>
  <c r="F16"/>
  <c r="E16"/>
  <c r="AW41"/>
  <c r="AV41"/>
  <c r="AU41"/>
  <c r="AT41"/>
  <c r="AS41"/>
  <c r="AR41"/>
  <c r="AQ41"/>
  <c r="AP41"/>
  <c r="AO41"/>
  <c r="AN41"/>
  <c r="AM41"/>
  <c r="AL41"/>
  <c r="C41" s="1"/>
  <c r="J41"/>
  <c r="I41"/>
  <c r="H41"/>
  <c r="G41"/>
  <c r="F41"/>
  <c r="E41"/>
  <c r="B41"/>
  <c r="AW39" i="15"/>
  <c r="AV39"/>
  <c r="AU39"/>
  <c r="AT39"/>
  <c r="AS39"/>
  <c r="AR39"/>
  <c r="AQ39"/>
  <c r="AP39"/>
  <c r="AO39"/>
  <c r="AN39"/>
  <c r="AM39"/>
  <c r="AL39"/>
  <c r="C39" s="1"/>
  <c r="J39"/>
  <c r="I39"/>
  <c r="H39"/>
  <c r="G39"/>
  <c r="F39"/>
  <c r="E39"/>
  <c r="B39" l="1"/>
  <c r="C16" i="4"/>
  <c r="AW28" i="3"/>
  <c r="AV28"/>
  <c r="AU28"/>
  <c r="AT28"/>
  <c r="AS28"/>
  <c r="AR28"/>
  <c r="AQ28"/>
  <c r="AP28"/>
  <c r="AO28"/>
  <c r="AN28"/>
  <c r="AM28"/>
  <c r="AL28"/>
  <c r="C28" s="1"/>
  <c r="J28"/>
  <c r="I28"/>
  <c r="H28"/>
  <c r="G28"/>
  <c r="F28"/>
  <c r="E28"/>
  <c r="B28"/>
  <c r="AW6" i="14"/>
  <c r="AV6"/>
  <c r="AU6"/>
  <c r="AT6"/>
  <c r="AS6"/>
  <c r="AR6"/>
  <c r="AQ6"/>
  <c r="AP6"/>
  <c r="AO6"/>
  <c r="AN6"/>
  <c r="AM6"/>
  <c r="AL6"/>
  <c r="C6" s="1"/>
  <c r="J6"/>
  <c r="I6"/>
  <c r="H6"/>
  <c r="G6"/>
  <c r="F6"/>
  <c r="E6"/>
  <c r="B6"/>
  <c r="AL7" i="15"/>
  <c r="AL38"/>
  <c r="AL14"/>
  <c r="AL9"/>
  <c r="AL13"/>
  <c r="AL10"/>
  <c r="AL8"/>
  <c r="AL15"/>
  <c r="AL12"/>
  <c r="AL11"/>
  <c r="AL16"/>
  <c r="AL20"/>
  <c r="AL21"/>
  <c r="AL17"/>
  <c r="AL19"/>
  <c r="AL36"/>
  <c r="AL43"/>
  <c r="AL44"/>
  <c r="AL45"/>
  <c r="AL46"/>
  <c r="AL47"/>
  <c r="AL53"/>
  <c r="AL55"/>
  <c r="AL56"/>
  <c r="AL57"/>
  <c r="AL58"/>
  <c r="AL59"/>
  <c r="AL60"/>
  <c r="AL61"/>
  <c r="AL62"/>
  <c r="AL63"/>
  <c r="AL64"/>
  <c r="AL65"/>
  <c r="AW13" i="14"/>
  <c r="AV13"/>
  <c r="AU13"/>
  <c r="AT13"/>
  <c r="AS13"/>
  <c r="AR13"/>
  <c r="AQ13"/>
  <c r="AP13"/>
  <c r="AO13"/>
  <c r="AN13"/>
  <c r="AM13"/>
  <c r="AL13"/>
  <c r="C13" s="1"/>
  <c r="J13"/>
  <c r="I13"/>
  <c r="H13"/>
  <c r="G13"/>
  <c r="F13"/>
  <c r="E13"/>
  <c r="B13" l="1"/>
  <c r="AW10" i="5"/>
  <c r="AV10"/>
  <c r="AU10"/>
  <c r="AT10"/>
  <c r="AS10"/>
  <c r="AR10"/>
  <c r="AQ10"/>
  <c r="AP10"/>
  <c r="AO10"/>
  <c r="AN10"/>
  <c r="AM10"/>
  <c r="AL10"/>
  <c r="B10" s="1"/>
  <c r="J10"/>
  <c r="I10"/>
  <c r="H10"/>
  <c r="G10"/>
  <c r="F10"/>
  <c r="E10"/>
  <c r="C10" l="1"/>
  <c r="AW40" i="14"/>
  <c r="AV40"/>
  <c r="AU40"/>
  <c r="AT40"/>
  <c r="AS40"/>
  <c r="AR40"/>
  <c r="AQ40"/>
  <c r="AP40"/>
  <c r="AO40"/>
  <c r="AN40"/>
  <c r="AM40"/>
  <c r="AL40"/>
  <c r="B40" s="1"/>
  <c r="J40"/>
  <c r="I40"/>
  <c r="H40"/>
  <c r="G40"/>
  <c r="F40"/>
  <c r="E40"/>
  <c r="C40" l="1"/>
  <c r="AW20" i="15"/>
  <c r="AV20"/>
  <c r="AU20"/>
  <c r="AT20"/>
  <c r="AS20"/>
  <c r="AR20"/>
  <c r="AQ20"/>
  <c r="AP20"/>
  <c r="AO20"/>
  <c r="AN20"/>
  <c r="AM20"/>
  <c r="J20"/>
  <c r="I20"/>
  <c r="H20"/>
  <c r="G20"/>
  <c r="F20"/>
  <c r="E20"/>
  <c r="C20"/>
  <c r="B20"/>
  <c r="AI31" i="11"/>
  <c r="AH31"/>
  <c r="AG31"/>
  <c r="AF31"/>
  <c r="AE31"/>
  <c r="AI30"/>
  <c r="AH30"/>
  <c r="AG30"/>
  <c r="AF30"/>
  <c r="AE30"/>
  <c r="AI43" i="8"/>
  <c r="AH43"/>
  <c r="AG43"/>
  <c r="AF43"/>
  <c r="AE43"/>
  <c r="AI46" i="6"/>
  <c r="AH46"/>
  <c r="AG46"/>
  <c r="AF46"/>
  <c r="AE46"/>
  <c r="AI44" i="5"/>
  <c r="AH44"/>
  <c r="AG44"/>
  <c r="AF44"/>
  <c r="AE44"/>
  <c r="AI43" i="4"/>
  <c r="AH43"/>
  <c r="AG43"/>
  <c r="AF43"/>
  <c r="AE43"/>
  <c r="AI42"/>
  <c r="AH42"/>
  <c r="AG42"/>
  <c r="AF42"/>
  <c r="AE42"/>
  <c r="AI73" i="3"/>
  <c r="AH73"/>
  <c r="AG73"/>
  <c r="AF73"/>
  <c r="AE73"/>
  <c r="AW61"/>
  <c r="AV61"/>
  <c r="AU61"/>
  <c r="AT61"/>
  <c r="AS61"/>
  <c r="AR61"/>
  <c r="AQ61"/>
  <c r="AP61"/>
  <c r="AO61"/>
  <c r="AN61"/>
  <c r="AM61"/>
  <c r="AL61"/>
  <c r="C61" s="1"/>
  <c r="J61"/>
  <c r="I61"/>
  <c r="H61"/>
  <c r="G61"/>
  <c r="F61"/>
  <c r="E61"/>
  <c r="B61"/>
  <c r="AW59"/>
  <c r="AV59"/>
  <c r="AU59"/>
  <c r="AT59"/>
  <c r="AS59"/>
  <c r="AR59"/>
  <c r="AQ59"/>
  <c r="AP59"/>
  <c r="AO59"/>
  <c r="AN59"/>
  <c r="AM59"/>
  <c r="AL59"/>
  <c r="C59" s="1"/>
  <c r="J59"/>
  <c r="I59"/>
  <c r="H59"/>
  <c r="G59"/>
  <c r="F59"/>
  <c r="E59"/>
  <c r="B59"/>
  <c r="AW30"/>
  <c r="AV30"/>
  <c r="AU30"/>
  <c r="AT30"/>
  <c r="AS30"/>
  <c r="AR30"/>
  <c r="AQ30"/>
  <c r="AP30"/>
  <c r="AO30"/>
  <c r="AN30"/>
  <c r="AM30"/>
  <c r="AL30"/>
  <c r="C30" s="1"/>
  <c r="J30"/>
  <c r="I30"/>
  <c r="H30"/>
  <c r="G30"/>
  <c r="F30"/>
  <c r="E30"/>
  <c r="B30"/>
  <c r="AW69"/>
  <c r="AV69"/>
  <c r="AU69"/>
  <c r="AT69"/>
  <c r="AS69"/>
  <c r="AR69"/>
  <c r="AQ69"/>
  <c r="AP69"/>
  <c r="AO69"/>
  <c r="AN69"/>
  <c r="AM69"/>
  <c r="AL69"/>
  <c r="C69" s="1"/>
  <c r="J69"/>
  <c r="I69"/>
  <c r="H69"/>
  <c r="G69"/>
  <c r="F69"/>
  <c r="E69"/>
  <c r="B69"/>
  <c r="AW16"/>
  <c r="AV16"/>
  <c r="AU16"/>
  <c r="AT16"/>
  <c r="AS16"/>
  <c r="AR16"/>
  <c r="AQ16"/>
  <c r="AP16"/>
  <c r="AO16"/>
  <c r="AN16"/>
  <c r="AM16"/>
  <c r="AL16"/>
  <c r="C16" s="1"/>
  <c r="J16"/>
  <c r="I16"/>
  <c r="H16"/>
  <c r="G16"/>
  <c r="F16"/>
  <c r="E16"/>
  <c r="B16"/>
  <c r="AW29"/>
  <c r="AV29"/>
  <c r="AU29"/>
  <c r="AT29"/>
  <c r="AS29"/>
  <c r="AR29"/>
  <c r="AQ29"/>
  <c r="AP29"/>
  <c r="AO29"/>
  <c r="AN29"/>
  <c r="AM29"/>
  <c r="AL29"/>
  <c r="C29" s="1"/>
  <c r="J29"/>
  <c r="I29"/>
  <c r="H29"/>
  <c r="G29"/>
  <c r="F29"/>
  <c r="E29"/>
  <c r="B29"/>
  <c r="AW27"/>
  <c r="AV27"/>
  <c r="AU27"/>
  <c r="AT27"/>
  <c r="AS27"/>
  <c r="AR27"/>
  <c r="AQ27"/>
  <c r="AP27"/>
  <c r="AO27"/>
  <c r="AN27"/>
  <c r="AM27"/>
  <c r="AL27"/>
  <c r="C27" s="1"/>
  <c r="J27"/>
  <c r="I27"/>
  <c r="H27"/>
  <c r="G27"/>
  <c r="F27"/>
  <c r="E27"/>
  <c r="B27"/>
  <c r="AW60"/>
  <c r="AV60"/>
  <c r="AU60"/>
  <c r="AT60"/>
  <c r="AS60"/>
  <c r="AR60"/>
  <c r="AQ60"/>
  <c r="AP60"/>
  <c r="AO60"/>
  <c r="AN60"/>
  <c r="AM60"/>
  <c r="AL60"/>
  <c r="C60" s="1"/>
  <c r="J60"/>
  <c r="I60"/>
  <c r="H60"/>
  <c r="G60"/>
  <c r="F60"/>
  <c r="E60"/>
  <c r="B60"/>
  <c r="AW12"/>
  <c r="AV12"/>
  <c r="AU12"/>
  <c r="AT12"/>
  <c r="AS12"/>
  <c r="AR12"/>
  <c r="AQ12"/>
  <c r="AP12"/>
  <c r="AO12"/>
  <c r="AN12"/>
  <c r="AM12"/>
  <c r="AL12"/>
  <c r="C12" s="1"/>
  <c r="J12"/>
  <c r="I12"/>
  <c r="H12"/>
  <c r="G12"/>
  <c r="F12"/>
  <c r="E12"/>
  <c r="B12" l="1"/>
  <c r="E21" i="15"/>
  <c r="AW21"/>
  <c r="AV21"/>
  <c r="AU21"/>
  <c r="AT21"/>
  <c r="AS21"/>
  <c r="AR21"/>
  <c r="AQ21"/>
  <c r="AP21"/>
  <c r="AO21"/>
  <c r="AN21"/>
  <c r="AM21"/>
  <c r="J21"/>
  <c r="I21"/>
  <c r="H21"/>
  <c r="G21"/>
  <c r="F21"/>
  <c r="C21"/>
  <c r="B21"/>
  <c r="AW17"/>
  <c r="AV17"/>
  <c r="AU17"/>
  <c r="AT17"/>
  <c r="AS17"/>
  <c r="AR17"/>
  <c r="AQ17"/>
  <c r="AP17"/>
  <c r="AO17"/>
  <c r="AN17"/>
  <c r="AM17"/>
  <c r="J17"/>
  <c r="I17"/>
  <c r="H17"/>
  <c r="G17"/>
  <c r="F17"/>
  <c r="E17"/>
  <c r="C17"/>
  <c r="B17"/>
  <c r="AW12"/>
  <c r="AV12"/>
  <c r="AU12"/>
  <c r="AT12"/>
  <c r="AS12"/>
  <c r="AR12"/>
  <c r="AQ12"/>
  <c r="AP12"/>
  <c r="AO12"/>
  <c r="AN12"/>
  <c r="AM12"/>
  <c r="J12"/>
  <c r="I12"/>
  <c r="H12"/>
  <c r="G12"/>
  <c r="F12"/>
  <c r="E12"/>
  <c r="C12"/>
  <c r="B12"/>
  <c r="AW43"/>
  <c r="AV43"/>
  <c r="AU43"/>
  <c r="AT43"/>
  <c r="AS43"/>
  <c r="AR43"/>
  <c r="AQ43"/>
  <c r="AP43"/>
  <c r="AO43"/>
  <c r="AN43"/>
  <c r="AM43"/>
  <c r="J43"/>
  <c r="I43"/>
  <c r="H43"/>
  <c r="G43"/>
  <c r="F43"/>
  <c r="E43"/>
  <c r="C43"/>
  <c r="B43"/>
  <c r="AW27" i="11"/>
  <c r="AV27"/>
  <c r="AU27"/>
  <c r="AT27"/>
  <c r="AS27"/>
  <c r="AR27"/>
  <c r="AQ27"/>
  <c r="AP27"/>
  <c r="AO27"/>
  <c r="AN27"/>
  <c r="AM27"/>
  <c r="AL27"/>
  <c r="C27" s="1"/>
  <c r="J27"/>
  <c r="I27"/>
  <c r="H27"/>
  <c r="G27"/>
  <c r="F27"/>
  <c r="E27"/>
  <c r="B27"/>
  <c r="AW26" i="12"/>
  <c r="AV26"/>
  <c r="AU26"/>
  <c r="AT26"/>
  <c r="AS26"/>
  <c r="AR26"/>
  <c r="AQ26"/>
  <c r="AP26"/>
  <c r="AO26"/>
  <c r="AN26"/>
  <c r="AM26"/>
  <c r="AL26"/>
  <c r="C26" s="1"/>
  <c r="J26"/>
  <c r="I26"/>
  <c r="H26"/>
  <c r="G26"/>
  <c r="F26"/>
  <c r="E26"/>
  <c r="B26"/>
  <c r="AW10"/>
  <c r="AV10"/>
  <c r="AU10"/>
  <c r="AT10"/>
  <c r="AS10"/>
  <c r="AR10"/>
  <c r="AQ10"/>
  <c r="AP10"/>
  <c r="AO10"/>
  <c r="AN10"/>
  <c r="AM10"/>
  <c r="AL10"/>
  <c r="C10" s="1"/>
  <c r="J10"/>
  <c r="I10"/>
  <c r="H10"/>
  <c r="G10"/>
  <c r="F10"/>
  <c r="E10"/>
  <c r="B10"/>
  <c r="AW29"/>
  <c r="AV29"/>
  <c r="AU29"/>
  <c r="AT29"/>
  <c r="AS29"/>
  <c r="AR29"/>
  <c r="AQ29"/>
  <c r="AP29"/>
  <c r="AO29"/>
  <c r="AN29"/>
  <c r="AM29"/>
  <c r="AL29"/>
  <c r="C29" s="1"/>
  <c r="J29"/>
  <c r="I29"/>
  <c r="H29"/>
  <c r="G29"/>
  <c r="F29"/>
  <c r="E29"/>
  <c r="B29"/>
  <c r="AW11"/>
  <c r="AV11"/>
  <c r="AU11"/>
  <c r="AT11"/>
  <c r="AS11"/>
  <c r="AR11"/>
  <c r="AQ11"/>
  <c r="AP11"/>
  <c r="AO11"/>
  <c r="AN11"/>
  <c r="AM11"/>
  <c r="AL11"/>
  <c r="C11" s="1"/>
  <c r="J11"/>
  <c r="I11"/>
  <c r="H11"/>
  <c r="G11"/>
  <c r="F11"/>
  <c r="E11"/>
  <c r="B11"/>
  <c r="AW12"/>
  <c r="AV12"/>
  <c r="AU12"/>
  <c r="AT12"/>
  <c r="AS12"/>
  <c r="AR12"/>
  <c r="AQ12"/>
  <c r="AP12"/>
  <c r="AO12"/>
  <c r="AN12"/>
  <c r="AM12"/>
  <c r="AL12"/>
  <c r="C12" s="1"/>
  <c r="J12"/>
  <c r="I12"/>
  <c r="H12"/>
  <c r="G12"/>
  <c r="F12"/>
  <c r="E12"/>
  <c r="B12"/>
  <c r="AW7"/>
  <c r="AV7"/>
  <c r="AU7"/>
  <c r="AT7"/>
  <c r="AS7"/>
  <c r="AR7"/>
  <c r="AQ7"/>
  <c r="AP7"/>
  <c r="AO7"/>
  <c r="AN7"/>
  <c r="AM7"/>
  <c r="AL7"/>
  <c r="C7" s="1"/>
  <c r="J7"/>
  <c r="I7"/>
  <c r="H7"/>
  <c r="G7"/>
  <c r="F7"/>
  <c r="E7"/>
  <c r="B7"/>
  <c r="AW28"/>
  <c r="AV28"/>
  <c r="AU28"/>
  <c r="AT28"/>
  <c r="AS28"/>
  <c r="AR28"/>
  <c r="AQ28"/>
  <c r="AP28"/>
  <c r="AO28"/>
  <c r="AN28"/>
  <c r="AM28"/>
  <c r="AL28"/>
  <c r="C28" s="1"/>
  <c r="J28"/>
  <c r="I28"/>
  <c r="H28"/>
  <c r="G28"/>
  <c r="F28"/>
  <c r="E28"/>
  <c r="B28"/>
  <c r="AW27"/>
  <c r="AV27"/>
  <c r="AU27"/>
  <c r="AT27"/>
  <c r="AS27"/>
  <c r="AR27"/>
  <c r="AQ27"/>
  <c r="AP27"/>
  <c r="AO27"/>
  <c r="AN27"/>
  <c r="AM27"/>
  <c r="AL27"/>
  <c r="C27" s="1"/>
  <c r="J27"/>
  <c r="I27"/>
  <c r="H27"/>
  <c r="G27"/>
  <c r="F27"/>
  <c r="E27"/>
  <c r="B27"/>
  <c r="AW8"/>
  <c r="AV8"/>
  <c r="AU8"/>
  <c r="AT8"/>
  <c r="AS8"/>
  <c r="AR8"/>
  <c r="AQ8"/>
  <c r="AP8"/>
  <c r="AO8"/>
  <c r="AN8"/>
  <c r="AM8"/>
  <c r="AL8"/>
  <c r="C8" s="1"/>
  <c r="J8"/>
  <c r="I8"/>
  <c r="H8"/>
  <c r="G8"/>
  <c r="F8"/>
  <c r="E8"/>
  <c r="B8"/>
  <c r="AW40" i="13"/>
  <c r="AV40"/>
  <c r="AU40"/>
  <c r="AT40"/>
  <c r="AS40"/>
  <c r="AR40"/>
  <c r="AQ40"/>
  <c r="AP40"/>
  <c r="AO40"/>
  <c r="AN40"/>
  <c r="AM40"/>
  <c r="AL40"/>
  <c r="C40" s="1"/>
  <c r="J40"/>
  <c r="I40"/>
  <c r="H40"/>
  <c r="G40"/>
  <c r="F40"/>
  <c r="E40"/>
  <c r="B40"/>
  <c r="AW41"/>
  <c r="AV41"/>
  <c r="AU41"/>
  <c r="AT41"/>
  <c r="AS41"/>
  <c r="AR41"/>
  <c r="AQ41"/>
  <c r="AP41"/>
  <c r="AO41"/>
  <c r="AN41"/>
  <c r="AM41"/>
  <c r="AL41"/>
  <c r="C41" s="1"/>
  <c r="J41"/>
  <c r="I41"/>
  <c r="H41"/>
  <c r="G41"/>
  <c r="F41"/>
  <c r="E41"/>
  <c r="B41"/>
  <c r="AW12"/>
  <c r="AV12"/>
  <c r="AU12"/>
  <c r="AT12"/>
  <c r="AS12"/>
  <c r="AR12"/>
  <c r="AQ12"/>
  <c r="AP12"/>
  <c r="AO12"/>
  <c r="AN12"/>
  <c r="AM12"/>
  <c r="AL12"/>
  <c r="C12" s="1"/>
  <c r="J12"/>
  <c r="I12"/>
  <c r="H12"/>
  <c r="G12"/>
  <c r="F12"/>
  <c r="E12"/>
  <c r="B12"/>
  <c r="AW37"/>
  <c r="AV37"/>
  <c r="AU37"/>
  <c r="AT37"/>
  <c r="AS37"/>
  <c r="AR37"/>
  <c r="AQ37"/>
  <c r="AP37"/>
  <c r="AO37"/>
  <c r="AN37"/>
  <c r="AM37"/>
  <c r="AL37"/>
  <c r="C37" s="1"/>
  <c r="J37"/>
  <c r="I37"/>
  <c r="H37"/>
  <c r="G37"/>
  <c r="F37"/>
  <c r="E37"/>
  <c r="B37"/>
  <c r="AW8"/>
  <c r="AV8"/>
  <c r="AU8"/>
  <c r="AT8"/>
  <c r="AS8"/>
  <c r="AR8"/>
  <c r="AQ8"/>
  <c r="AP8"/>
  <c r="AO8"/>
  <c r="AN8"/>
  <c r="AM8"/>
  <c r="AL8"/>
  <c r="C8" s="1"/>
  <c r="J8"/>
  <c r="I8"/>
  <c r="H8"/>
  <c r="G8"/>
  <c r="F8"/>
  <c r="E8"/>
  <c r="B8"/>
  <c r="AW39"/>
  <c r="AV39"/>
  <c r="AU39"/>
  <c r="AT39"/>
  <c r="AS39"/>
  <c r="AR39"/>
  <c r="AQ39"/>
  <c r="AP39"/>
  <c r="AO39"/>
  <c r="AN39"/>
  <c r="AM39"/>
  <c r="AL39"/>
  <c r="C39" s="1"/>
  <c r="J39"/>
  <c r="I39"/>
  <c r="H39"/>
  <c r="G39"/>
  <c r="F39"/>
  <c r="E39"/>
  <c r="B39"/>
  <c r="AW17"/>
  <c r="AV17"/>
  <c r="AU17"/>
  <c r="AT17"/>
  <c r="AS17"/>
  <c r="AR17"/>
  <c r="AQ17"/>
  <c r="AP17"/>
  <c r="AO17"/>
  <c r="AN17"/>
  <c r="AM17"/>
  <c r="AL17"/>
  <c r="C17" s="1"/>
  <c r="J17"/>
  <c r="I17"/>
  <c r="H17"/>
  <c r="G17"/>
  <c r="F17"/>
  <c r="E17"/>
  <c r="B17"/>
  <c r="AW6"/>
  <c r="AV6"/>
  <c r="AU6"/>
  <c r="AT6"/>
  <c r="AS6"/>
  <c r="AR6"/>
  <c r="AQ6"/>
  <c r="AP6"/>
  <c r="AO6"/>
  <c r="AN6"/>
  <c r="AM6"/>
  <c r="AL6"/>
  <c r="C6" s="1"/>
  <c r="J6"/>
  <c r="I6"/>
  <c r="H6"/>
  <c r="G6"/>
  <c r="F6"/>
  <c r="E6"/>
  <c r="B6"/>
  <c r="AW16"/>
  <c r="AV16"/>
  <c r="AU16"/>
  <c r="AT16"/>
  <c r="AS16"/>
  <c r="AR16"/>
  <c r="AQ16"/>
  <c r="AP16"/>
  <c r="AO16"/>
  <c r="AN16"/>
  <c r="AM16"/>
  <c r="AL16"/>
  <c r="C16" s="1"/>
  <c r="J16"/>
  <c r="I16"/>
  <c r="H16"/>
  <c r="G16"/>
  <c r="F16"/>
  <c r="E16"/>
  <c r="B16"/>
  <c r="AW36"/>
  <c r="AV36"/>
  <c r="AU36"/>
  <c r="AT36"/>
  <c r="AS36"/>
  <c r="AR36"/>
  <c r="AQ36"/>
  <c r="AP36"/>
  <c r="AO36"/>
  <c r="AN36"/>
  <c r="AM36"/>
  <c r="AL36"/>
  <c r="C36" s="1"/>
  <c r="J36"/>
  <c r="I36"/>
  <c r="H36"/>
  <c r="G36"/>
  <c r="F36"/>
  <c r="E36"/>
  <c r="B36"/>
  <c r="AW15"/>
  <c r="AV15"/>
  <c r="AU15"/>
  <c r="AT15"/>
  <c r="AS15"/>
  <c r="AR15"/>
  <c r="AQ15"/>
  <c r="AP15"/>
  <c r="AO15"/>
  <c r="AN15"/>
  <c r="AM15"/>
  <c r="AL15"/>
  <c r="C15" s="1"/>
  <c r="J15"/>
  <c r="I15"/>
  <c r="H15"/>
  <c r="G15"/>
  <c r="F15"/>
  <c r="E15"/>
  <c r="B15"/>
  <c r="AW14"/>
  <c r="AV14"/>
  <c r="AU14"/>
  <c r="AT14"/>
  <c r="AS14"/>
  <c r="AR14"/>
  <c r="AQ14"/>
  <c r="AP14"/>
  <c r="AO14"/>
  <c r="AN14"/>
  <c r="AM14"/>
  <c r="AL14"/>
  <c r="C14" s="1"/>
  <c r="J14"/>
  <c r="I14"/>
  <c r="H14"/>
  <c r="G14"/>
  <c r="F14"/>
  <c r="E14"/>
  <c r="B14"/>
  <c r="AW38"/>
  <c r="AV38"/>
  <c r="AU38"/>
  <c r="AT38"/>
  <c r="AS38"/>
  <c r="AR38"/>
  <c r="AQ38"/>
  <c r="AP38"/>
  <c r="AO38"/>
  <c r="AN38"/>
  <c r="AM38"/>
  <c r="AL38"/>
  <c r="C38" s="1"/>
  <c r="J38"/>
  <c r="I38"/>
  <c r="H38"/>
  <c r="G38"/>
  <c r="F38"/>
  <c r="E38"/>
  <c r="B38"/>
  <c r="AW13"/>
  <c r="AV13"/>
  <c r="AU13"/>
  <c r="AT13"/>
  <c r="AS13"/>
  <c r="AR13"/>
  <c r="AQ13"/>
  <c r="AP13"/>
  <c r="AO13"/>
  <c r="AN13"/>
  <c r="AM13"/>
  <c r="AL13"/>
  <c r="C13" s="1"/>
  <c r="J13"/>
  <c r="I13"/>
  <c r="H13"/>
  <c r="G13"/>
  <c r="F13"/>
  <c r="E13"/>
  <c r="B13"/>
  <c r="AW11"/>
  <c r="AV11"/>
  <c r="AU11"/>
  <c r="AT11"/>
  <c r="AS11"/>
  <c r="AR11"/>
  <c r="AQ11"/>
  <c r="AP11"/>
  <c r="AO11"/>
  <c r="AN11"/>
  <c r="AM11"/>
  <c r="AL11"/>
  <c r="C11" s="1"/>
  <c r="J11"/>
  <c r="I11"/>
  <c r="H11"/>
  <c r="G11"/>
  <c r="F11"/>
  <c r="E11"/>
  <c r="B11"/>
  <c r="AW41" i="14"/>
  <c r="AV41"/>
  <c r="AU41"/>
  <c r="AT41"/>
  <c r="AS41"/>
  <c r="AR41"/>
  <c r="AQ41"/>
  <c r="AP41"/>
  <c r="AO41"/>
  <c r="AN41"/>
  <c r="AM41"/>
  <c r="AL41"/>
  <c r="C41" s="1"/>
  <c r="J41"/>
  <c r="I41"/>
  <c r="H41"/>
  <c r="G41"/>
  <c r="F41"/>
  <c r="E41"/>
  <c r="B41"/>
  <c r="AW34"/>
  <c r="AV34"/>
  <c r="AU34"/>
  <c r="AT34"/>
  <c r="AS34"/>
  <c r="AR34"/>
  <c r="AQ34"/>
  <c r="AP34"/>
  <c r="AO34"/>
  <c r="AN34"/>
  <c r="AM34"/>
  <c r="AL34"/>
  <c r="C34" s="1"/>
  <c r="J34"/>
  <c r="I34"/>
  <c r="H34"/>
  <c r="G34"/>
  <c r="F34"/>
  <c r="E34"/>
  <c r="B34"/>
  <c r="AW39"/>
  <c r="AV39"/>
  <c r="AU39"/>
  <c r="AT39"/>
  <c r="AS39"/>
  <c r="AR39"/>
  <c r="AQ39"/>
  <c r="AP39"/>
  <c r="AO39"/>
  <c r="AN39"/>
  <c r="AM39"/>
  <c r="AL39"/>
  <c r="C39" s="1"/>
  <c r="J39"/>
  <c r="I39"/>
  <c r="H39"/>
  <c r="G39"/>
  <c r="F39"/>
  <c r="E39"/>
  <c r="B39"/>
  <c r="AW12"/>
  <c r="AV12"/>
  <c r="AU12"/>
  <c r="AT12"/>
  <c r="AS12"/>
  <c r="AR12"/>
  <c r="AQ12"/>
  <c r="AP12"/>
  <c r="AO12"/>
  <c r="AN12"/>
  <c r="AM12"/>
  <c r="AL12"/>
  <c r="C12" s="1"/>
  <c r="J12"/>
  <c r="I12"/>
  <c r="H12"/>
  <c r="G12"/>
  <c r="F12"/>
  <c r="E12"/>
  <c r="B12"/>
  <c r="AW18"/>
  <c r="AV18"/>
  <c r="AU18"/>
  <c r="AT18"/>
  <c r="AS18"/>
  <c r="AR18"/>
  <c r="AQ18"/>
  <c r="AP18"/>
  <c r="AO18"/>
  <c r="AN18"/>
  <c r="AM18"/>
  <c r="AL18"/>
  <c r="C18" s="1"/>
  <c r="J18"/>
  <c r="I18"/>
  <c r="H18"/>
  <c r="G18"/>
  <c r="F18"/>
  <c r="E18"/>
  <c r="B18"/>
  <c r="AW7"/>
  <c r="AV7"/>
  <c r="AU7"/>
  <c r="AT7"/>
  <c r="AS7"/>
  <c r="AR7"/>
  <c r="AQ7"/>
  <c r="AP7"/>
  <c r="AO7"/>
  <c r="AN7"/>
  <c r="AM7"/>
  <c r="AL7"/>
  <c r="C7" s="1"/>
  <c r="J7"/>
  <c r="I7"/>
  <c r="H7"/>
  <c r="G7"/>
  <c r="F7"/>
  <c r="E7"/>
  <c r="B7"/>
  <c r="AW35"/>
  <c r="AV35"/>
  <c r="AU35"/>
  <c r="AT35"/>
  <c r="AS35"/>
  <c r="AR35"/>
  <c r="AQ35"/>
  <c r="AP35"/>
  <c r="AO35"/>
  <c r="AN35"/>
  <c r="AM35"/>
  <c r="AL35"/>
  <c r="C35" s="1"/>
  <c r="J35"/>
  <c r="I35"/>
  <c r="H35"/>
  <c r="G35"/>
  <c r="F35"/>
  <c r="E35"/>
  <c r="B35"/>
  <c r="AW17"/>
  <c r="AV17"/>
  <c r="AU17"/>
  <c r="AT17"/>
  <c r="AS17"/>
  <c r="AR17"/>
  <c r="AQ17"/>
  <c r="AP17"/>
  <c r="AO17"/>
  <c r="AN17"/>
  <c r="AM17"/>
  <c r="AL17"/>
  <c r="C17" s="1"/>
  <c r="J17"/>
  <c r="I17"/>
  <c r="H17"/>
  <c r="G17"/>
  <c r="F17"/>
  <c r="E17"/>
  <c r="B17"/>
  <c r="AW37"/>
  <c r="AV37"/>
  <c r="AU37"/>
  <c r="AT37"/>
  <c r="AS37"/>
  <c r="AR37"/>
  <c r="AQ37"/>
  <c r="AP37"/>
  <c r="AO37"/>
  <c r="AN37"/>
  <c r="AM37"/>
  <c r="AL37"/>
  <c r="C37" s="1"/>
  <c r="J37"/>
  <c r="I37"/>
  <c r="H37"/>
  <c r="G37"/>
  <c r="F37"/>
  <c r="E37"/>
  <c r="B37"/>
  <c r="AW8"/>
  <c r="AV8"/>
  <c r="AU8"/>
  <c r="AT8"/>
  <c r="AS8"/>
  <c r="AR8"/>
  <c r="AQ8"/>
  <c r="AP8"/>
  <c r="AO8"/>
  <c r="AN8"/>
  <c r="AM8"/>
  <c r="AL8"/>
  <c r="C8" s="1"/>
  <c r="J8"/>
  <c r="I8"/>
  <c r="H8"/>
  <c r="G8"/>
  <c r="F8"/>
  <c r="E8"/>
  <c r="B8"/>
  <c r="AW11"/>
  <c r="AV11"/>
  <c r="AU11"/>
  <c r="AT11"/>
  <c r="AS11"/>
  <c r="AR11"/>
  <c r="AQ11"/>
  <c r="AP11"/>
  <c r="AO11"/>
  <c r="AN11"/>
  <c r="AM11"/>
  <c r="AL11"/>
  <c r="C11" s="1"/>
  <c r="J11"/>
  <c r="I11"/>
  <c r="H11"/>
  <c r="G11"/>
  <c r="F11"/>
  <c r="E11"/>
  <c r="B11"/>
  <c r="AW36"/>
  <c r="AV36"/>
  <c r="AU36"/>
  <c r="AT36"/>
  <c r="AS36"/>
  <c r="AR36"/>
  <c r="AQ36"/>
  <c r="AP36"/>
  <c r="AO36"/>
  <c r="AN36"/>
  <c r="AM36"/>
  <c r="AL36"/>
  <c r="C36" s="1"/>
  <c r="J36"/>
  <c r="I36"/>
  <c r="H36"/>
  <c r="G36"/>
  <c r="F36"/>
  <c r="E36"/>
  <c r="B36"/>
  <c r="AW10"/>
  <c r="AV10"/>
  <c r="AU10"/>
  <c r="AT10"/>
  <c r="AS10"/>
  <c r="AR10"/>
  <c r="AQ10"/>
  <c r="AP10"/>
  <c r="AO10"/>
  <c r="AN10"/>
  <c r="AM10"/>
  <c r="AL10"/>
  <c r="C10" s="1"/>
  <c r="J10"/>
  <c r="I10"/>
  <c r="H10"/>
  <c r="G10"/>
  <c r="F10"/>
  <c r="E10"/>
  <c r="B10"/>
  <c r="AW9"/>
  <c r="AV9"/>
  <c r="AU9"/>
  <c r="AT9"/>
  <c r="AS9"/>
  <c r="AR9"/>
  <c r="AQ9"/>
  <c r="AP9"/>
  <c r="AO9"/>
  <c r="AN9"/>
  <c r="AM9"/>
  <c r="AL9"/>
  <c r="C9" s="1"/>
  <c r="J9"/>
  <c r="I9"/>
  <c r="H9"/>
  <c r="G9"/>
  <c r="F9"/>
  <c r="E9"/>
  <c r="B9"/>
  <c r="AW15"/>
  <c r="AV15"/>
  <c r="AU15"/>
  <c r="AT15"/>
  <c r="AS15"/>
  <c r="AR15"/>
  <c r="AQ15"/>
  <c r="AP15"/>
  <c r="AO15"/>
  <c r="AN15"/>
  <c r="AM15"/>
  <c r="AL15"/>
  <c r="C15" s="1"/>
  <c r="J15"/>
  <c r="I15"/>
  <c r="H15"/>
  <c r="G15"/>
  <c r="F15"/>
  <c r="E15"/>
  <c r="B15"/>
  <c r="AW16"/>
  <c r="AV16"/>
  <c r="AU16"/>
  <c r="AT16"/>
  <c r="AS16"/>
  <c r="AR16"/>
  <c r="AQ16"/>
  <c r="AP16"/>
  <c r="AO16"/>
  <c r="AN16"/>
  <c r="AM16"/>
  <c r="AL16"/>
  <c r="C16" s="1"/>
  <c r="J16"/>
  <c r="I16"/>
  <c r="H16"/>
  <c r="G16"/>
  <c r="F16"/>
  <c r="E16"/>
  <c r="B16"/>
  <c r="AW40" i="8"/>
  <c r="AV40"/>
  <c r="AU40"/>
  <c r="AT40"/>
  <c r="AS40"/>
  <c r="AR40"/>
  <c r="AQ40"/>
  <c r="AP40"/>
  <c r="AO40"/>
  <c r="AN40"/>
  <c r="AM40"/>
  <c r="AL40"/>
  <c r="C40" s="1"/>
  <c r="J40"/>
  <c r="I40"/>
  <c r="H40"/>
  <c r="G40"/>
  <c r="F40"/>
  <c r="E40"/>
  <c r="B40"/>
  <c r="AW37"/>
  <c r="AV37"/>
  <c r="AU37"/>
  <c r="AT37"/>
  <c r="AS37"/>
  <c r="AR37"/>
  <c r="AQ37"/>
  <c r="AP37"/>
  <c r="AO37"/>
  <c r="AN37"/>
  <c r="AM37"/>
  <c r="AL37"/>
  <c r="C37" s="1"/>
  <c r="J37"/>
  <c r="I37"/>
  <c r="H37"/>
  <c r="G37"/>
  <c r="F37"/>
  <c r="E37"/>
  <c r="B37"/>
  <c r="AW38"/>
  <c r="AV38"/>
  <c r="AU38"/>
  <c r="AT38"/>
  <c r="AS38"/>
  <c r="AR38"/>
  <c r="AQ38"/>
  <c r="AP38"/>
  <c r="AO38"/>
  <c r="AN38"/>
  <c r="AM38"/>
  <c r="AL38"/>
  <c r="C38" s="1"/>
  <c r="J38"/>
  <c r="I38"/>
  <c r="H38"/>
  <c r="G38"/>
  <c r="F38"/>
  <c r="E38"/>
  <c r="B38"/>
  <c r="AW42"/>
  <c r="AV42"/>
  <c r="AU42"/>
  <c r="AT42"/>
  <c r="AS42"/>
  <c r="AR42"/>
  <c r="AQ42"/>
  <c r="AP42"/>
  <c r="AO42"/>
  <c r="AN42"/>
  <c r="AM42"/>
  <c r="AL42"/>
  <c r="C42" s="1"/>
  <c r="J42"/>
  <c r="I42"/>
  <c r="H42"/>
  <c r="G42"/>
  <c r="F42"/>
  <c r="E42"/>
  <c r="B42"/>
  <c r="AW7"/>
  <c r="AV7"/>
  <c r="AU7"/>
  <c r="AT7"/>
  <c r="AS7"/>
  <c r="AR7"/>
  <c r="AQ7"/>
  <c r="AP7"/>
  <c r="AO7"/>
  <c r="AN7"/>
  <c r="AM7"/>
  <c r="AL7"/>
  <c r="C7" s="1"/>
  <c r="J7"/>
  <c r="I7"/>
  <c r="H7"/>
  <c r="G7"/>
  <c r="F7"/>
  <c r="E7"/>
  <c r="B7"/>
  <c r="AW41"/>
  <c r="AV41"/>
  <c r="AU41"/>
  <c r="AT41"/>
  <c r="AS41"/>
  <c r="AR41"/>
  <c r="AQ41"/>
  <c r="AP41"/>
  <c r="AO41"/>
  <c r="AN41"/>
  <c r="AM41"/>
  <c r="AL41"/>
  <c r="C41" s="1"/>
  <c r="J41"/>
  <c r="I41"/>
  <c r="H41"/>
  <c r="G41"/>
  <c r="F41"/>
  <c r="E41"/>
  <c r="B41"/>
  <c r="AW39"/>
  <c r="AV39"/>
  <c r="AU39"/>
  <c r="AT39"/>
  <c r="AS39"/>
  <c r="AR39"/>
  <c r="AQ39"/>
  <c r="AP39"/>
  <c r="AO39"/>
  <c r="AN39"/>
  <c r="AM39"/>
  <c r="AL39"/>
  <c r="C39" s="1"/>
  <c r="J39"/>
  <c r="I39"/>
  <c r="H39"/>
  <c r="G39"/>
  <c r="F39"/>
  <c r="E39"/>
  <c r="B39"/>
  <c r="AW16"/>
  <c r="AV16"/>
  <c r="AU16"/>
  <c r="AT16"/>
  <c r="AS16"/>
  <c r="AR16"/>
  <c r="AQ16"/>
  <c r="AP16"/>
  <c r="AO16"/>
  <c r="AN16"/>
  <c r="AM16"/>
  <c r="AL16"/>
  <c r="C16" s="1"/>
  <c r="J16"/>
  <c r="I16"/>
  <c r="H16"/>
  <c r="G16"/>
  <c r="F16"/>
  <c r="E16"/>
  <c r="B16"/>
  <c r="AW19"/>
  <c r="AV19"/>
  <c r="AU19"/>
  <c r="AT19"/>
  <c r="AS19"/>
  <c r="AR19"/>
  <c r="AQ19"/>
  <c r="AP19"/>
  <c r="AO19"/>
  <c r="AN19"/>
  <c r="AM19"/>
  <c r="AL19"/>
  <c r="C19" s="1"/>
  <c r="J19"/>
  <c r="I19"/>
  <c r="H19"/>
  <c r="G19"/>
  <c r="F19"/>
  <c r="E19"/>
  <c r="B19"/>
  <c r="AW36"/>
  <c r="AV36"/>
  <c r="AU36"/>
  <c r="AT36"/>
  <c r="AS36"/>
  <c r="AR36"/>
  <c r="AQ36"/>
  <c r="AP36"/>
  <c r="AO36"/>
  <c r="AN36"/>
  <c r="AM36"/>
  <c r="AL36"/>
  <c r="C36" s="1"/>
  <c r="J36"/>
  <c r="I36"/>
  <c r="H36"/>
  <c r="G36"/>
  <c r="F36"/>
  <c r="E36"/>
  <c r="B36"/>
  <c r="AW17"/>
  <c r="AV17"/>
  <c r="AU17"/>
  <c r="AT17"/>
  <c r="AS17"/>
  <c r="AR17"/>
  <c r="AQ17"/>
  <c r="AP17"/>
  <c r="AO17"/>
  <c r="AN17"/>
  <c r="AM17"/>
  <c r="AL17"/>
  <c r="C17" s="1"/>
  <c r="J17"/>
  <c r="I17"/>
  <c r="H17"/>
  <c r="G17"/>
  <c r="F17"/>
  <c r="E17"/>
  <c r="B17"/>
  <c r="AW13"/>
  <c r="AV13"/>
  <c r="AU13"/>
  <c r="AT13"/>
  <c r="AS13"/>
  <c r="AR13"/>
  <c r="AQ13"/>
  <c r="AP13"/>
  <c r="AO13"/>
  <c r="AN13"/>
  <c r="AM13"/>
  <c r="AL13"/>
  <c r="C13" s="1"/>
  <c r="J13"/>
  <c r="I13"/>
  <c r="H13"/>
  <c r="G13"/>
  <c r="F13"/>
  <c r="E13"/>
  <c r="B13"/>
  <c r="E45" i="6"/>
  <c r="F45"/>
  <c r="G45"/>
  <c r="H45"/>
  <c r="I45"/>
  <c r="J45"/>
  <c r="AL45"/>
  <c r="AM45"/>
  <c r="AN45"/>
  <c r="AO45"/>
  <c r="AP45"/>
  <c r="AQ45"/>
  <c r="AR45"/>
  <c r="AS45"/>
  <c r="AT45"/>
  <c r="AU45"/>
  <c r="AV45"/>
  <c r="AW45"/>
  <c r="E39"/>
  <c r="F39"/>
  <c r="G39"/>
  <c r="H39"/>
  <c r="I39"/>
  <c r="J39"/>
  <c r="AL39"/>
  <c r="AM39"/>
  <c r="AN39"/>
  <c r="AO39"/>
  <c r="AP39"/>
  <c r="AQ39"/>
  <c r="AR39"/>
  <c r="AS39"/>
  <c r="AT39"/>
  <c r="AU39"/>
  <c r="AV39"/>
  <c r="AW39"/>
  <c r="E43"/>
  <c r="F43"/>
  <c r="G43"/>
  <c r="H43"/>
  <c r="I43"/>
  <c r="J43"/>
  <c r="AL43"/>
  <c r="AM43"/>
  <c r="AN43"/>
  <c r="AO43"/>
  <c r="AP43"/>
  <c r="AQ43"/>
  <c r="AR43"/>
  <c r="AS43"/>
  <c r="AT43"/>
  <c r="AU43"/>
  <c r="AV43"/>
  <c r="AW43"/>
  <c r="E35"/>
  <c r="F35"/>
  <c r="G35"/>
  <c r="H35"/>
  <c r="I35"/>
  <c r="J35"/>
  <c r="AL35"/>
  <c r="AM35"/>
  <c r="AN35"/>
  <c r="AO35"/>
  <c r="AP35"/>
  <c r="AQ35"/>
  <c r="AR35"/>
  <c r="AS35"/>
  <c r="AT35"/>
  <c r="AU35"/>
  <c r="AV35"/>
  <c r="AW35"/>
  <c r="E11"/>
  <c r="F11"/>
  <c r="G11"/>
  <c r="H11"/>
  <c r="I11"/>
  <c r="J11"/>
  <c r="AL11"/>
  <c r="AM11"/>
  <c r="AN11"/>
  <c r="AO11"/>
  <c r="AP11"/>
  <c r="AQ11"/>
  <c r="AR11"/>
  <c r="AS11"/>
  <c r="AT11"/>
  <c r="AU11"/>
  <c r="AV11"/>
  <c r="AW11"/>
  <c r="E42"/>
  <c r="F42"/>
  <c r="G42"/>
  <c r="H42"/>
  <c r="I42"/>
  <c r="J42"/>
  <c r="AL42"/>
  <c r="AM42"/>
  <c r="AN42"/>
  <c r="AO42"/>
  <c r="AP42"/>
  <c r="AQ42"/>
  <c r="AR42"/>
  <c r="AS42"/>
  <c r="AT42"/>
  <c r="AU42"/>
  <c r="AV42"/>
  <c r="AW42"/>
  <c r="E41"/>
  <c r="F41"/>
  <c r="G41"/>
  <c r="H41"/>
  <c r="I41"/>
  <c r="J41"/>
  <c r="AL41"/>
  <c r="AM41"/>
  <c r="AN41"/>
  <c r="AO41"/>
  <c r="AP41"/>
  <c r="AQ41"/>
  <c r="AR41"/>
  <c r="AS41"/>
  <c r="AT41"/>
  <c r="AU41"/>
  <c r="AV41"/>
  <c r="AW41"/>
  <c r="AW44"/>
  <c r="AV44"/>
  <c r="AU44"/>
  <c r="AT44"/>
  <c r="AS44"/>
  <c r="AR44"/>
  <c r="AQ44"/>
  <c r="AP44"/>
  <c r="AO44"/>
  <c r="AN44"/>
  <c r="AM44"/>
  <c r="AL44"/>
  <c r="B44" s="1"/>
  <c r="J44"/>
  <c r="I44"/>
  <c r="H44"/>
  <c r="G44"/>
  <c r="F44"/>
  <c r="E44"/>
  <c r="C44"/>
  <c r="AW40"/>
  <c r="AV40"/>
  <c r="AU40"/>
  <c r="AT40"/>
  <c r="AS40"/>
  <c r="AR40"/>
  <c r="AQ40"/>
  <c r="AP40"/>
  <c r="AO40"/>
  <c r="AN40"/>
  <c r="AM40"/>
  <c r="AL40"/>
  <c r="C40" s="1"/>
  <c r="J40"/>
  <c r="I40"/>
  <c r="H40"/>
  <c r="G40"/>
  <c r="F40"/>
  <c r="E40"/>
  <c r="B40"/>
  <c r="AW34"/>
  <c r="AV34"/>
  <c r="AU34"/>
  <c r="AT34"/>
  <c r="AS34"/>
  <c r="AR34"/>
  <c r="AQ34"/>
  <c r="AP34"/>
  <c r="AO34"/>
  <c r="AN34"/>
  <c r="AM34"/>
  <c r="AL34"/>
  <c r="B34" s="1"/>
  <c r="J34"/>
  <c r="I34"/>
  <c r="H34"/>
  <c r="G34"/>
  <c r="F34"/>
  <c r="E34"/>
  <c r="C34"/>
  <c r="AW13"/>
  <c r="AV13"/>
  <c r="AU13"/>
  <c r="AT13"/>
  <c r="AS13"/>
  <c r="AR13"/>
  <c r="AQ13"/>
  <c r="AP13"/>
  <c r="AO13"/>
  <c r="AN13"/>
  <c r="AM13"/>
  <c r="AL13"/>
  <c r="C13" s="1"/>
  <c r="J13"/>
  <c r="I13"/>
  <c r="H13"/>
  <c r="G13"/>
  <c r="F13"/>
  <c r="E13"/>
  <c r="B13"/>
  <c r="AW14"/>
  <c r="AV14"/>
  <c r="AU14"/>
  <c r="AT14"/>
  <c r="AS14"/>
  <c r="AR14"/>
  <c r="AQ14"/>
  <c r="AP14"/>
  <c r="AO14"/>
  <c r="AN14"/>
  <c r="AM14"/>
  <c r="AL14"/>
  <c r="B14" s="1"/>
  <c r="J14"/>
  <c r="I14"/>
  <c r="H14"/>
  <c r="G14"/>
  <c r="F14"/>
  <c r="E14"/>
  <c r="C14"/>
  <c r="AW15"/>
  <c r="AV15"/>
  <c r="AU15"/>
  <c r="AT15"/>
  <c r="AS15"/>
  <c r="AR15"/>
  <c r="AQ15"/>
  <c r="AP15"/>
  <c r="AO15"/>
  <c r="AN15"/>
  <c r="AM15"/>
  <c r="AL15"/>
  <c r="C15" s="1"/>
  <c r="J15"/>
  <c r="I15"/>
  <c r="H15"/>
  <c r="G15"/>
  <c r="F15"/>
  <c r="E15"/>
  <c r="B15"/>
  <c r="AW10"/>
  <c r="AV10"/>
  <c r="AU10"/>
  <c r="AT10"/>
  <c r="AS10"/>
  <c r="AR10"/>
  <c r="AQ10"/>
  <c r="AP10"/>
  <c r="AO10"/>
  <c r="AN10"/>
  <c r="AM10"/>
  <c r="AL10"/>
  <c r="B10" s="1"/>
  <c r="J10"/>
  <c r="I10"/>
  <c r="H10"/>
  <c r="G10"/>
  <c r="F10"/>
  <c r="E10"/>
  <c r="C10"/>
  <c r="AW38"/>
  <c r="AV38"/>
  <c r="AU38"/>
  <c r="AT38"/>
  <c r="AS38"/>
  <c r="AR38"/>
  <c r="AQ38"/>
  <c r="AP38"/>
  <c r="AO38"/>
  <c r="AN38"/>
  <c r="AM38"/>
  <c r="AL38"/>
  <c r="C38" s="1"/>
  <c r="J38"/>
  <c r="I38"/>
  <c r="H38"/>
  <c r="G38"/>
  <c r="F38"/>
  <c r="E38"/>
  <c r="B38"/>
  <c r="AW12"/>
  <c r="AV12"/>
  <c r="AU12"/>
  <c r="AT12"/>
  <c r="AS12"/>
  <c r="AR12"/>
  <c r="AQ12"/>
  <c r="AP12"/>
  <c r="AO12"/>
  <c r="AN12"/>
  <c r="AM12"/>
  <c r="AL12"/>
  <c r="B12" s="1"/>
  <c r="J12"/>
  <c r="I12"/>
  <c r="H12"/>
  <c r="G12"/>
  <c r="F12"/>
  <c r="E12"/>
  <c r="C12"/>
  <c r="AW7"/>
  <c r="AV7"/>
  <c r="AU7"/>
  <c r="AT7"/>
  <c r="AS7"/>
  <c r="AR7"/>
  <c r="AQ7"/>
  <c r="AP7"/>
  <c r="AO7"/>
  <c r="AN7"/>
  <c r="AM7"/>
  <c r="AL7"/>
  <c r="C7" s="1"/>
  <c r="J7"/>
  <c r="I7"/>
  <c r="H7"/>
  <c r="G7"/>
  <c r="F7"/>
  <c r="E7"/>
  <c r="B7"/>
  <c r="AW16"/>
  <c r="AV16"/>
  <c r="AU16"/>
  <c r="AT16"/>
  <c r="AS16"/>
  <c r="AR16"/>
  <c r="AQ16"/>
  <c r="AP16"/>
  <c r="AO16"/>
  <c r="AN16"/>
  <c r="AM16"/>
  <c r="AL16"/>
  <c r="B16" s="1"/>
  <c r="J16"/>
  <c r="I16"/>
  <c r="H16"/>
  <c r="G16"/>
  <c r="F16"/>
  <c r="E16"/>
  <c r="C16"/>
  <c r="AW9"/>
  <c r="AV9"/>
  <c r="AU9"/>
  <c r="AT9"/>
  <c r="AS9"/>
  <c r="AR9"/>
  <c r="AQ9"/>
  <c r="AP9"/>
  <c r="AO9"/>
  <c r="AN9"/>
  <c r="AM9"/>
  <c r="AL9"/>
  <c r="C9" s="1"/>
  <c r="J9"/>
  <c r="I9"/>
  <c r="H9"/>
  <c r="G9"/>
  <c r="F9"/>
  <c r="E9"/>
  <c r="B9"/>
  <c r="AW36"/>
  <c r="AV36"/>
  <c r="AU36"/>
  <c r="AT36"/>
  <c r="AS36"/>
  <c r="AR36"/>
  <c r="AQ36"/>
  <c r="AP36"/>
  <c r="AO36"/>
  <c r="AN36"/>
  <c r="AM36"/>
  <c r="AL36"/>
  <c r="B36" s="1"/>
  <c r="J36"/>
  <c r="I36"/>
  <c r="H36"/>
  <c r="G36"/>
  <c r="F36"/>
  <c r="E36"/>
  <c r="C36"/>
  <c r="AW6"/>
  <c r="AV6"/>
  <c r="AU6"/>
  <c r="AT6"/>
  <c r="AS6"/>
  <c r="AR6"/>
  <c r="AQ6"/>
  <c r="AP6"/>
  <c r="AO6"/>
  <c r="AN6"/>
  <c r="AM6"/>
  <c r="AL6"/>
  <c r="C6" s="1"/>
  <c r="J6"/>
  <c r="I6"/>
  <c r="H6"/>
  <c r="G6"/>
  <c r="F6"/>
  <c r="E6"/>
  <c r="B6"/>
  <c r="AW8"/>
  <c r="AV8"/>
  <c r="AU8"/>
  <c r="AT8"/>
  <c r="AS8"/>
  <c r="AR8"/>
  <c r="AQ8"/>
  <c r="AP8"/>
  <c r="AO8"/>
  <c r="AN8"/>
  <c r="AM8"/>
  <c r="AL8"/>
  <c r="B8" s="1"/>
  <c r="J8"/>
  <c r="I8"/>
  <c r="H8"/>
  <c r="G8"/>
  <c r="F8"/>
  <c r="E8"/>
  <c r="C8"/>
  <c r="AW37"/>
  <c r="AV37"/>
  <c r="AU37"/>
  <c r="AT37"/>
  <c r="AS37"/>
  <c r="AR37"/>
  <c r="AQ37"/>
  <c r="AP37"/>
  <c r="AO37"/>
  <c r="AN37"/>
  <c r="AM37"/>
  <c r="AL37"/>
  <c r="C37" s="1"/>
  <c r="J37"/>
  <c r="I37"/>
  <c r="H37"/>
  <c r="G37"/>
  <c r="F37"/>
  <c r="E37"/>
  <c r="B37"/>
  <c r="AW36" i="5"/>
  <c r="AV36"/>
  <c r="AU36"/>
  <c r="AT36"/>
  <c r="AS36"/>
  <c r="AR36"/>
  <c r="AQ36"/>
  <c r="AP36"/>
  <c r="AO36"/>
  <c r="AN36"/>
  <c r="AM36"/>
  <c r="AL36"/>
  <c r="B36" s="1"/>
  <c r="J36"/>
  <c r="I36"/>
  <c r="H36"/>
  <c r="G36"/>
  <c r="F36"/>
  <c r="E36"/>
  <c r="C36"/>
  <c r="AW12"/>
  <c r="AV12"/>
  <c r="AU12"/>
  <c r="AT12"/>
  <c r="AS12"/>
  <c r="AR12"/>
  <c r="AQ12"/>
  <c r="AP12"/>
  <c r="AO12"/>
  <c r="AN12"/>
  <c r="AM12"/>
  <c r="AL12"/>
  <c r="C12" s="1"/>
  <c r="J12"/>
  <c r="I12"/>
  <c r="H12"/>
  <c r="G12"/>
  <c r="F12"/>
  <c r="E12"/>
  <c r="B12"/>
  <c r="AW16"/>
  <c r="AV16"/>
  <c r="AU16"/>
  <c r="AT16"/>
  <c r="AS16"/>
  <c r="AR16"/>
  <c r="AQ16"/>
  <c r="AP16"/>
  <c r="AO16"/>
  <c r="AN16"/>
  <c r="AM16"/>
  <c r="AL16"/>
  <c r="B16" s="1"/>
  <c r="J16"/>
  <c r="I16"/>
  <c r="H16"/>
  <c r="G16"/>
  <c r="F16"/>
  <c r="E16"/>
  <c r="C16"/>
  <c r="AW35"/>
  <c r="AV35"/>
  <c r="AU35"/>
  <c r="AT35"/>
  <c r="AS35"/>
  <c r="AR35"/>
  <c r="AQ35"/>
  <c r="AP35"/>
  <c r="AO35"/>
  <c r="AN35"/>
  <c r="AM35"/>
  <c r="AL35"/>
  <c r="C35" s="1"/>
  <c r="J35"/>
  <c r="I35"/>
  <c r="H35"/>
  <c r="G35"/>
  <c r="F35"/>
  <c r="E35"/>
  <c r="B35"/>
  <c r="AW6"/>
  <c r="AV6"/>
  <c r="AU6"/>
  <c r="AT6"/>
  <c r="AS6"/>
  <c r="AR6"/>
  <c r="AQ6"/>
  <c r="AP6"/>
  <c r="AO6"/>
  <c r="AN6"/>
  <c r="AM6"/>
  <c r="AL6"/>
  <c r="B6" s="1"/>
  <c r="J6"/>
  <c r="I6"/>
  <c r="H6"/>
  <c r="G6"/>
  <c r="F6"/>
  <c r="E6"/>
  <c r="C6"/>
  <c r="AW42"/>
  <c r="AV42"/>
  <c r="AU42"/>
  <c r="AT42"/>
  <c r="AS42"/>
  <c r="AR42"/>
  <c r="AQ42"/>
  <c r="AP42"/>
  <c r="AO42"/>
  <c r="AN42"/>
  <c r="AM42"/>
  <c r="AL42"/>
  <c r="C42" s="1"/>
  <c r="J42"/>
  <c r="I42"/>
  <c r="H42"/>
  <c r="G42"/>
  <c r="F42"/>
  <c r="E42"/>
  <c r="B42"/>
  <c r="AW38"/>
  <c r="AV38"/>
  <c r="AU38"/>
  <c r="AT38"/>
  <c r="AS38"/>
  <c r="AR38"/>
  <c r="AQ38"/>
  <c r="AP38"/>
  <c r="AO38"/>
  <c r="AN38"/>
  <c r="AM38"/>
  <c r="AL38"/>
  <c r="B38" s="1"/>
  <c r="J38"/>
  <c r="I38"/>
  <c r="H38"/>
  <c r="G38"/>
  <c r="F38"/>
  <c r="E38"/>
  <c r="C38"/>
  <c r="AW37"/>
  <c r="AV37"/>
  <c r="AU37"/>
  <c r="AT37"/>
  <c r="AS37"/>
  <c r="AR37"/>
  <c r="AQ37"/>
  <c r="AP37"/>
  <c r="AO37"/>
  <c r="AN37"/>
  <c r="AM37"/>
  <c r="AL37"/>
  <c r="C37" s="1"/>
  <c r="J37"/>
  <c r="I37"/>
  <c r="H37"/>
  <c r="G37"/>
  <c r="F37"/>
  <c r="E37"/>
  <c r="B37"/>
  <c r="AW11"/>
  <c r="AV11"/>
  <c r="AU11"/>
  <c r="AT11"/>
  <c r="AS11"/>
  <c r="AR11"/>
  <c r="AQ11"/>
  <c r="AP11"/>
  <c r="AO11"/>
  <c r="AN11"/>
  <c r="AM11"/>
  <c r="AL11"/>
  <c r="B11" s="1"/>
  <c r="J11"/>
  <c r="I11"/>
  <c r="H11"/>
  <c r="G11"/>
  <c r="F11"/>
  <c r="E11"/>
  <c r="C11"/>
  <c r="AW34"/>
  <c r="AV34"/>
  <c r="AU34"/>
  <c r="AT34"/>
  <c r="AS34"/>
  <c r="AR34"/>
  <c r="AQ34"/>
  <c r="AP34"/>
  <c r="AO34"/>
  <c r="AN34"/>
  <c r="AM34"/>
  <c r="AL34"/>
  <c r="C34" s="1"/>
  <c r="J34"/>
  <c r="I34"/>
  <c r="H34"/>
  <c r="G34"/>
  <c r="F34"/>
  <c r="E34"/>
  <c r="B34"/>
  <c r="AW13"/>
  <c r="AV13"/>
  <c r="AU13"/>
  <c r="AT13"/>
  <c r="AS13"/>
  <c r="AR13"/>
  <c r="AQ13"/>
  <c r="AP13"/>
  <c r="AO13"/>
  <c r="AN13"/>
  <c r="AM13"/>
  <c r="AL13"/>
  <c r="B13" s="1"/>
  <c r="J13"/>
  <c r="I13"/>
  <c r="H13"/>
  <c r="G13"/>
  <c r="F13"/>
  <c r="E13"/>
  <c r="C13"/>
  <c r="AW17"/>
  <c r="AV17"/>
  <c r="AU17"/>
  <c r="AT17"/>
  <c r="AS17"/>
  <c r="AR17"/>
  <c r="AQ17"/>
  <c r="AP17"/>
  <c r="AO17"/>
  <c r="AN17"/>
  <c r="AM17"/>
  <c r="AL17"/>
  <c r="C17" s="1"/>
  <c r="J17"/>
  <c r="I17"/>
  <c r="H17"/>
  <c r="G17"/>
  <c r="F17"/>
  <c r="E17"/>
  <c r="B17"/>
  <c r="AW14"/>
  <c r="AV14"/>
  <c r="AU14"/>
  <c r="AT14"/>
  <c r="AS14"/>
  <c r="AR14"/>
  <c r="AQ14"/>
  <c r="AP14"/>
  <c r="AO14"/>
  <c r="AN14"/>
  <c r="AM14"/>
  <c r="AL14"/>
  <c r="B14" s="1"/>
  <c r="J14"/>
  <c r="I14"/>
  <c r="H14"/>
  <c r="G14"/>
  <c r="F14"/>
  <c r="E14"/>
  <c r="C14"/>
  <c r="AW40"/>
  <c r="AV40"/>
  <c r="AU40"/>
  <c r="AT40"/>
  <c r="AS40"/>
  <c r="AR40"/>
  <c r="AQ40"/>
  <c r="AP40"/>
  <c r="AO40"/>
  <c r="AN40"/>
  <c r="AM40"/>
  <c r="AL40"/>
  <c r="C40" s="1"/>
  <c r="J40"/>
  <c r="I40"/>
  <c r="H40"/>
  <c r="G40"/>
  <c r="F40"/>
  <c r="E40"/>
  <c r="B40"/>
  <c r="AW9"/>
  <c r="AV9"/>
  <c r="AU9"/>
  <c r="AT9"/>
  <c r="AS9"/>
  <c r="AR9"/>
  <c r="AQ9"/>
  <c r="AP9"/>
  <c r="AO9"/>
  <c r="AN9"/>
  <c r="AM9"/>
  <c r="AL9"/>
  <c r="B9" s="1"/>
  <c r="J9"/>
  <c r="I9"/>
  <c r="H9"/>
  <c r="G9"/>
  <c r="F9"/>
  <c r="E9"/>
  <c r="C9"/>
  <c r="AW15"/>
  <c r="AV15"/>
  <c r="AU15"/>
  <c r="AT15"/>
  <c r="AS15"/>
  <c r="AR15"/>
  <c r="AQ15"/>
  <c r="AP15"/>
  <c r="AO15"/>
  <c r="AN15"/>
  <c r="AM15"/>
  <c r="AL15"/>
  <c r="C15" s="1"/>
  <c r="J15"/>
  <c r="I15"/>
  <c r="H15"/>
  <c r="G15"/>
  <c r="F15"/>
  <c r="E15"/>
  <c r="B15"/>
  <c r="AW8"/>
  <c r="AV8"/>
  <c r="AU8"/>
  <c r="AT8"/>
  <c r="AS8"/>
  <c r="AR8"/>
  <c r="AQ8"/>
  <c r="AP8"/>
  <c r="AO8"/>
  <c r="AN8"/>
  <c r="AM8"/>
  <c r="AL8"/>
  <c r="B8" s="1"/>
  <c r="J8"/>
  <c r="I8"/>
  <c r="H8"/>
  <c r="G8"/>
  <c r="F8"/>
  <c r="E8"/>
  <c r="C8"/>
  <c r="AW7"/>
  <c r="AV7"/>
  <c r="AU7"/>
  <c r="AT7"/>
  <c r="AS7"/>
  <c r="AR7"/>
  <c r="AQ7"/>
  <c r="AP7"/>
  <c r="AO7"/>
  <c r="AN7"/>
  <c r="AM7"/>
  <c r="AL7"/>
  <c r="C7" s="1"/>
  <c r="J7"/>
  <c r="I7"/>
  <c r="H7"/>
  <c r="G7"/>
  <c r="F7"/>
  <c r="E7"/>
  <c r="B7"/>
  <c r="E42" i="4"/>
  <c r="AW14"/>
  <c r="AV14"/>
  <c r="AU14"/>
  <c r="AT14"/>
  <c r="AS14"/>
  <c r="AR14"/>
  <c r="AQ14"/>
  <c r="AP14"/>
  <c r="AO14"/>
  <c r="AN14"/>
  <c r="AM14"/>
  <c r="AL14"/>
  <c r="J14"/>
  <c r="I14"/>
  <c r="H14"/>
  <c r="G14"/>
  <c r="F14"/>
  <c r="E14"/>
  <c r="C14"/>
  <c r="B14"/>
  <c r="AW19"/>
  <c r="AV19"/>
  <c r="AU19"/>
  <c r="AT19"/>
  <c r="AS19"/>
  <c r="AR19"/>
  <c r="AQ19"/>
  <c r="AP19"/>
  <c r="AO19"/>
  <c r="AN19"/>
  <c r="AM19"/>
  <c r="AL19"/>
  <c r="J19"/>
  <c r="I19"/>
  <c r="H19"/>
  <c r="G19"/>
  <c r="F19"/>
  <c r="E19"/>
  <c r="C19"/>
  <c r="B19"/>
  <c r="AW12"/>
  <c r="AV12"/>
  <c r="AU12"/>
  <c r="AT12"/>
  <c r="AS12"/>
  <c r="AR12"/>
  <c r="AQ12"/>
  <c r="AP12"/>
  <c r="AO12"/>
  <c r="AN12"/>
  <c r="AM12"/>
  <c r="AL12"/>
  <c r="J12"/>
  <c r="I12"/>
  <c r="H12"/>
  <c r="G12"/>
  <c r="F12"/>
  <c r="E12"/>
  <c r="C12"/>
  <c r="B12"/>
  <c r="AW39"/>
  <c r="AV39"/>
  <c r="AU39"/>
  <c r="AT39"/>
  <c r="AS39"/>
  <c r="AR39"/>
  <c r="AQ39"/>
  <c r="AP39"/>
  <c r="AO39"/>
  <c r="AN39"/>
  <c r="AM39"/>
  <c r="AL39"/>
  <c r="J39"/>
  <c r="I39"/>
  <c r="H39"/>
  <c r="G39"/>
  <c r="F39"/>
  <c r="E39"/>
  <c r="C39"/>
  <c r="B39"/>
  <c r="AW13"/>
  <c r="AV13"/>
  <c r="AU13"/>
  <c r="AT13"/>
  <c r="AS13"/>
  <c r="AR13"/>
  <c r="AQ13"/>
  <c r="AP13"/>
  <c r="AO13"/>
  <c r="AN13"/>
  <c r="AM13"/>
  <c r="AL13"/>
  <c r="J13"/>
  <c r="I13"/>
  <c r="H13"/>
  <c r="G13"/>
  <c r="F13"/>
  <c r="E13"/>
  <c r="C13"/>
  <c r="B13"/>
  <c r="AW17"/>
  <c r="AV17"/>
  <c r="AU17"/>
  <c r="AT17"/>
  <c r="AS17"/>
  <c r="AR17"/>
  <c r="AQ17"/>
  <c r="AP17"/>
  <c r="AO17"/>
  <c r="AN17"/>
  <c r="AM17"/>
  <c r="AL17"/>
  <c r="J17"/>
  <c r="I17"/>
  <c r="H17"/>
  <c r="G17"/>
  <c r="F17"/>
  <c r="E17"/>
  <c r="C17"/>
  <c r="B17"/>
  <c r="AW11" i="11"/>
  <c r="AV11"/>
  <c r="AU11"/>
  <c r="AT11"/>
  <c r="AS11"/>
  <c r="AR11"/>
  <c r="AQ11"/>
  <c r="AP11"/>
  <c r="AO11"/>
  <c r="AN11"/>
  <c r="AM11"/>
  <c r="AL11"/>
  <c r="J11"/>
  <c r="I11"/>
  <c r="H11"/>
  <c r="G11"/>
  <c r="F11"/>
  <c r="E11"/>
  <c r="C11"/>
  <c r="B11"/>
  <c r="AW12"/>
  <c r="AV12"/>
  <c r="AU12"/>
  <c r="AT12"/>
  <c r="AS12"/>
  <c r="AR12"/>
  <c r="AQ12"/>
  <c r="AP12"/>
  <c r="AO12"/>
  <c r="AN12"/>
  <c r="AM12"/>
  <c r="AL12"/>
  <c r="J12"/>
  <c r="I12"/>
  <c r="H12"/>
  <c r="G12"/>
  <c r="F12"/>
  <c r="E12"/>
  <c r="C12"/>
  <c r="B12"/>
  <c r="AW14"/>
  <c r="AV14"/>
  <c r="AU14"/>
  <c r="AT14"/>
  <c r="AS14"/>
  <c r="AR14"/>
  <c r="AQ14"/>
  <c r="AP14"/>
  <c r="AO14"/>
  <c r="AN14"/>
  <c r="AM14"/>
  <c r="AL14"/>
  <c r="J14"/>
  <c r="I14"/>
  <c r="H14"/>
  <c r="G14"/>
  <c r="F14"/>
  <c r="E14"/>
  <c r="C14"/>
  <c r="B14"/>
  <c r="AW9"/>
  <c r="AV9"/>
  <c r="AU9"/>
  <c r="AT9"/>
  <c r="AS9"/>
  <c r="AR9"/>
  <c r="AQ9"/>
  <c r="AP9"/>
  <c r="AO9"/>
  <c r="AN9"/>
  <c r="AM9"/>
  <c r="AL9"/>
  <c r="J9"/>
  <c r="I9"/>
  <c r="H9"/>
  <c r="G9"/>
  <c r="F9"/>
  <c r="E9"/>
  <c r="C9"/>
  <c r="B9"/>
  <c r="AW10"/>
  <c r="AV10"/>
  <c r="AU10"/>
  <c r="AT10"/>
  <c r="AS10"/>
  <c r="AR10"/>
  <c r="AQ10"/>
  <c r="AP10"/>
  <c r="AO10"/>
  <c r="AN10"/>
  <c r="AM10"/>
  <c r="AL10"/>
  <c r="J10"/>
  <c r="I10"/>
  <c r="H10"/>
  <c r="G10"/>
  <c r="F10"/>
  <c r="E10"/>
  <c r="C10"/>
  <c r="B10"/>
  <c r="AW8"/>
  <c r="AV8"/>
  <c r="AU8"/>
  <c r="AT8"/>
  <c r="AS8"/>
  <c r="AR8"/>
  <c r="AQ8"/>
  <c r="AP8"/>
  <c r="AO8"/>
  <c r="AN8"/>
  <c r="AM8"/>
  <c r="AL8"/>
  <c r="J8"/>
  <c r="I8"/>
  <c r="H8"/>
  <c r="G8"/>
  <c r="F8"/>
  <c r="E8"/>
  <c r="C8"/>
  <c r="B8"/>
  <c r="AW9" i="12"/>
  <c r="AV9"/>
  <c r="AU9"/>
  <c r="AT9"/>
  <c r="AS9"/>
  <c r="AR9"/>
  <c r="AQ9"/>
  <c r="AP9"/>
  <c r="AO9"/>
  <c r="AN9"/>
  <c r="AM9"/>
  <c r="AL9"/>
  <c r="J9"/>
  <c r="I9"/>
  <c r="H9"/>
  <c r="G9"/>
  <c r="F9"/>
  <c r="E9"/>
  <c r="C9"/>
  <c r="B9"/>
  <c r="AW9" i="13"/>
  <c r="AV9"/>
  <c r="AU9"/>
  <c r="AT9"/>
  <c r="AS9"/>
  <c r="AR9"/>
  <c r="AQ9"/>
  <c r="AP9"/>
  <c r="AO9"/>
  <c r="AN9"/>
  <c r="AM9"/>
  <c r="AL9"/>
  <c r="J9"/>
  <c r="I9"/>
  <c r="H9"/>
  <c r="G9"/>
  <c r="F9"/>
  <c r="E9"/>
  <c r="C9"/>
  <c r="B9"/>
  <c r="AW11" i="8"/>
  <c r="AV11"/>
  <c r="AU11"/>
  <c r="AT11"/>
  <c r="AS11"/>
  <c r="AR11"/>
  <c r="AQ11"/>
  <c r="AP11"/>
  <c r="AO11"/>
  <c r="AN11"/>
  <c r="AM11"/>
  <c r="AL11"/>
  <c r="J11"/>
  <c r="I11"/>
  <c r="H11"/>
  <c r="G11"/>
  <c r="F11"/>
  <c r="E11"/>
  <c r="C11"/>
  <c r="B11"/>
  <c r="AW34"/>
  <c r="AV34"/>
  <c r="AU34"/>
  <c r="AT34"/>
  <c r="AS34"/>
  <c r="AR34"/>
  <c r="AQ34"/>
  <c r="AP34"/>
  <c r="AO34"/>
  <c r="AN34"/>
  <c r="AM34"/>
  <c r="AL34"/>
  <c r="J34"/>
  <c r="I34"/>
  <c r="H34"/>
  <c r="G34"/>
  <c r="F34"/>
  <c r="E34"/>
  <c r="C34"/>
  <c r="B34"/>
  <c r="AW15"/>
  <c r="AV15"/>
  <c r="AU15"/>
  <c r="AT15"/>
  <c r="AS15"/>
  <c r="AR15"/>
  <c r="AQ15"/>
  <c r="AP15"/>
  <c r="AO15"/>
  <c r="AN15"/>
  <c r="AM15"/>
  <c r="AL15"/>
  <c r="J15"/>
  <c r="I15"/>
  <c r="H15"/>
  <c r="G15"/>
  <c r="F15"/>
  <c r="E15"/>
  <c r="C15"/>
  <c r="B15"/>
  <c r="AW12"/>
  <c r="AV12"/>
  <c r="AU12"/>
  <c r="AT12"/>
  <c r="AS12"/>
  <c r="AR12"/>
  <c r="AQ12"/>
  <c r="AP12"/>
  <c r="AO12"/>
  <c r="AN12"/>
  <c r="AM12"/>
  <c r="AL12"/>
  <c r="J12"/>
  <c r="I12"/>
  <c r="H12"/>
  <c r="G12"/>
  <c r="F12"/>
  <c r="E12"/>
  <c r="C12"/>
  <c r="B12"/>
  <c r="AW8"/>
  <c r="AV8"/>
  <c r="AU8"/>
  <c r="AT8"/>
  <c r="AS8"/>
  <c r="AR8"/>
  <c r="AQ8"/>
  <c r="AP8"/>
  <c r="AO8"/>
  <c r="AN8"/>
  <c r="AM8"/>
  <c r="AL8"/>
  <c r="J8"/>
  <c r="I8"/>
  <c r="H8"/>
  <c r="G8"/>
  <c r="F8"/>
  <c r="E8"/>
  <c r="C8"/>
  <c r="B8"/>
  <c r="AW10"/>
  <c r="AV10"/>
  <c r="AU10"/>
  <c r="AT10"/>
  <c r="AS10"/>
  <c r="AR10"/>
  <c r="AQ10"/>
  <c r="AP10"/>
  <c r="AO10"/>
  <c r="AN10"/>
  <c r="AM10"/>
  <c r="AL10"/>
  <c r="J10"/>
  <c r="I10"/>
  <c r="H10"/>
  <c r="G10"/>
  <c r="F10"/>
  <c r="E10"/>
  <c r="C10"/>
  <c r="B10"/>
  <c r="AW35"/>
  <c r="AV35"/>
  <c r="AU35"/>
  <c r="AT35"/>
  <c r="AS35"/>
  <c r="AR35"/>
  <c r="AQ35"/>
  <c r="AP35"/>
  <c r="AO35"/>
  <c r="AN35"/>
  <c r="AM35"/>
  <c r="AL35"/>
  <c r="J35"/>
  <c r="I35"/>
  <c r="H35"/>
  <c r="G35"/>
  <c r="F35"/>
  <c r="E35"/>
  <c r="C35"/>
  <c r="B35"/>
  <c r="AW18"/>
  <c r="AV18"/>
  <c r="AU18"/>
  <c r="AT18"/>
  <c r="AS18"/>
  <c r="AR18"/>
  <c r="AQ18"/>
  <c r="AP18"/>
  <c r="AO18"/>
  <c r="AN18"/>
  <c r="AM18"/>
  <c r="AL18"/>
  <c r="J18"/>
  <c r="I18"/>
  <c r="H18"/>
  <c r="G18"/>
  <c r="F18"/>
  <c r="E18"/>
  <c r="C18"/>
  <c r="B18"/>
  <c r="AW9"/>
  <c r="AV9"/>
  <c r="AU9"/>
  <c r="AT9"/>
  <c r="AS9"/>
  <c r="AR9"/>
  <c r="AQ9"/>
  <c r="AP9"/>
  <c r="AO9"/>
  <c r="AN9"/>
  <c r="AM9"/>
  <c r="AL9"/>
  <c r="J9"/>
  <c r="I9"/>
  <c r="H9"/>
  <c r="G9"/>
  <c r="F9"/>
  <c r="E9"/>
  <c r="C9"/>
  <c r="B9"/>
  <c r="AW14"/>
  <c r="AV14"/>
  <c r="AU14"/>
  <c r="AT14"/>
  <c r="AS14"/>
  <c r="AR14"/>
  <c r="AQ14"/>
  <c r="AP14"/>
  <c r="AO14"/>
  <c r="AN14"/>
  <c r="AM14"/>
  <c r="AL14"/>
  <c r="J14"/>
  <c r="I14"/>
  <c r="H14"/>
  <c r="G14"/>
  <c r="F14"/>
  <c r="E14"/>
  <c r="C14"/>
  <c r="B14"/>
  <c r="E41" i="5"/>
  <c r="F41"/>
  <c r="G41"/>
  <c r="H41"/>
  <c r="I41"/>
  <c r="J41"/>
  <c r="AL41"/>
  <c r="C41" s="1"/>
  <c r="AM41"/>
  <c r="AN41"/>
  <c r="AO41"/>
  <c r="AP41"/>
  <c r="AQ41"/>
  <c r="AR41"/>
  <c r="AS41"/>
  <c r="AT41"/>
  <c r="AU41"/>
  <c r="AV41"/>
  <c r="AW41"/>
  <c r="AI43" i="13"/>
  <c r="AH43"/>
  <c r="AG43"/>
  <c r="AF43"/>
  <c r="AE43"/>
  <c r="AW26" i="11"/>
  <c r="AV26"/>
  <c r="AU26"/>
  <c r="AT26"/>
  <c r="AS26"/>
  <c r="AR26"/>
  <c r="AQ26"/>
  <c r="AP26"/>
  <c r="AO26"/>
  <c r="AN26"/>
  <c r="AM26"/>
  <c r="AL26"/>
  <c r="J26"/>
  <c r="I26"/>
  <c r="H26"/>
  <c r="G26"/>
  <c r="F26"/>
  <c r="E26"/>
  <c r="C26"/>
  <c r="B26"/>
  <c r="AW7" i="4"/>
  <c r="AV7"/>
  <c r="AU7"/>
  <c r="AT7"/>
  <c r="AS7"/>
  <c r="AR7"/>
  <c r="AQ7"/>
  <c r="AP7"/>
  <c r="AO7"/>
  <c r="AN7"/>
  <c r="AM7"/>
  <c r="AL7"/>
  <c r="B7" s="1"/>
  <c r="J7"/>
  <c r="I7"/>
  <c r="H7"/>
  <c r="G7"/>
  <c r="F7"/>
  <c r="E7"/>
  <c r="C7"/>
  <c r="B45" i="6" l="1"/>
  <c r="C45"/>
  <c r="B41"/>
  <c r="C41"/>
  <c r="B42"/>
  <c r="C42"/>
  <c r="B11"/>
  <c r="C11"/>
  <c r="B35"/>
  <c r="C35"/>
  <c r="B43"/>
  <c r="C43"/>
  <c r="B39"/>
  <c r="C39"/>
  <c r="B41" i="5"/>
  <c r="AU31" i="11"/>
  <c r="AU30"/>
  <c r="AU29"/>
  <c r="AU15"/>
  <c r="AU13"/>
  <c r="AU34" i="12"/>
  <c r="AU33"/>
  <c r="AU43" i="13"/>
  <c r="AU42"/>
  <c r="AU10"/>
  <c r="AU7"/>
  <c r="AU42" i="14"/>
  <c r="AU14"/>
  <c r="AU38"/>
  <c r="AU46" i="15"/>
  <c r="AU45"/>
  <c r="AU44"/>
  <c r="AU9"/>
  <c r="AU19"/>
  <c r="AU36"/>
  <c r="AU8"/>
  <c r="AU16"/>
  <c r="AU11"/>
  <c r="AU15"/>
  <c r="AU13"/>
  <c r="AU10"/>
  <c r="AU14"/>
  <c r="AU7"/>
  <c r="AU38"/>
  <c r="AV38"/>
  <c r="AV7"/>
  <c r="AV14"/>
  <c r="AV10"/>
  <c r="AV13"/>
  <c r="AV15"/>
  <c r="AV11"/>
  <c r="AV16"/>
  <c r="AV8"/>
  <c r="AV36"/>
  <c r="AV19"/>
  <c r="AV9"/>
  <c r="AV44"/>
  <c r="AV45"/>
  <c r="AV46"/>
  <c r="AU43" i="8"/>
  <c r="AU46" i="6"/>
  <c r="AU44" i="5"/>
  <c r="AU43" i="4"/>
  <c r="AU42"/>
  <c r="AU40"/>
  <c r="AU36"/>
  <c r="AU18"/>
  <c r="AU35"/>
  <c r="AU38"/>
  <c r="AU15"/>
  <c r="AU10"/>
  <c r="AU37"/>
  <c r="AU34"/>
  <c r="AU9"/>
  <c r="AU11"/>
  <c r="AU8"/>
  <c r="AU6"/>
  <c r="AU73" i="3"/>
  <c r="AU25"/>
  <c r="AU68"/>
  <c r="AU15"/>
  <c r="AU67"/>
  <c r="AU65"/>
  <c r="AU66"/>
  <c r="AU31"/>
  <c r="AU24"/>
  <c r="AU33"/>
  <c r="AU7"/>
  <c r="AU9"/>
  <c r="AU26"/>
  <c r="AU62"/>
  <c r="AU63"/>
  <c r="AU17"/>
  <c r="AU14"/>
  <c r="AU23"/>
  <c r="AU19"/>
  <c r="AU13"/>
  <c r="AU22"/>
  <c r="AU20"/>
  <c r="AU21"/>
  <c r="AU8"/>
  <c r="AU10"/>
  <c r="AU32"/>
  <c r="AU11"/>
  <c r="AU70"/>
  <c r="AU6"/>
  <c r="AL6"/>
  <c r="AM6"/>
  <c r="AN6"/>
  <c r="AL70"/>
  <c r="AM70"/>
  <c r="AN70"/>
  <c r="AL11"/>
  <c r="AM11"/>
  <c r="AN11"/>
  <c r="AL32"/>
  <c r="AM32"/>
  <c r="AN32"/>
  <c r="AL10"/>
  <c r="AM10"/>
  <c r="AN10"/>
  <c r="AL8"/>
  <c r="AM8"/>
  <c r="AN8"/>
  <c r="AL21"/>
  <c r="AM21"/>
  <c r="AN21"/>
  <c r="AL20"/>
  <c r="AM20"/>
  <c r="AN20"/>
  <c r="AL22"/>
  <c r="AM22"/>
  <c r="AN22"/>
  <c r="AL13"/>
  <c r="AM13"/>
  <c r="AN13"/>
  <c r="AL19"/>
  <c r="AM19"/>
  <c r="AN19"/>
  <c r="AL23"/>
  <c r="AM23"/>
  <c r="AN23"/>
  <c r="AL14"/>
  <c r="AM14"/>
  <c r="AN14"/>
  <c r="AL17"/>
  <c r="AM17"/>
  <c r="AN17"/>
  <c r="AL63"/>
  <c r="AM63"/>
  <c r="AN63"/>
  <c r="AL62"/>
  <c r="AM62"/>
  <c r="AN62"/>
  <c r="AL26"/>
  <c r="AM26"/>
  <c r="AN26"/>
  <c r="AL9"/>
  <c r="AM9"/>
  <c r="AN9"/>
  <c r="AL7"/>
  <c r="AM7"/>
  <c r="AN7"/>
  <c r="AL33"/>
  <c r="AM33"/>
  <c r="AN33"/>
  <c r="AL24"/>
  <c r="AM24"/>
  <c r="AN24"/>
  <c r="AL31"/>
  <c r="AM31"/>
  <c r="AN31"/>
  <c r="AL66"/>
  <c r="AM66"/>
  <c r="AN66"/>
  <c r="AL65"/>
  <c r="AM65"/>
  <c r="AN65"/>
  <c r="AL67"/>
  <c r="AM67"/>
  <c r="AN67"/>
  <c r="AL15"/>
  <c r="AM15"/>
  <c r="AN15"/>
  <c r="AL68"/>
  <c r="AM68"/>
  <c r="AN68"/>
  <c r="AL25"/>
  <c r="C25" s="1"/>
  <c r="AM25"/>
  <c r="AN25"/>
  <c r="AW25"/>
  <c r="AV25"/>
  <c r="AT25"/>
  <c r="AS25"/>
  <c r="AR25"/>
  <c r="AQ25"/>
  <c r="AP25"/>
  <c r="AO25"/>
  <c r="J25"/>
  <c r="I25"/>
  <c r="H25"/>
  <c r="G25"/>
  <c r="F25"/>
  <c r="E25"/>
  <c r="B25"/>
  <c r="AW14" i="14" l="1"/>
  <c r="AV14"/>
  <c r="AT14"/>
  <c r="AS14"/>
  <c r="AR14"/>
  <c r="AQ14"/>
  <c r="AP14"/>
  <c r="AO14"/>
  <c r="AN14"/>
  <c r="AM14"/>
  <c r="AL14"/>
  <c r="C14" s="1"/>
  <c r="J14"/>
  <c r="I14"/>
  <c r="H14"/>
  <c r="G14"/>
  <c r="F14"/>
  <c r="E14"/>
  <c r="B14"/>
  <c r="AW42" i="4"/>
  <c r="AV42"/>
  <c r="AT42"/>
  <c r="AS42"/>
  <c r="AR42"/>
  <c r="AQ42"/>
  <c r="AP42"/>
  <c r="AO42"/>
  <c r="AN42"/>
  <c r="AM42"/>
  <c r="AL42"/>
  <c r="J42"/>
  <c r="I42"/>
  <c r="H42"/>
  <c r="G42"/>
  <c r="F42"/>
  <c r="C42"/>
  <c r="B42"/>
  <c r="AW44" i="15"/>
  <c r="AT44"/>
  <c r="AS44"/>
  <c r="AR44"/>
  <c r="AQ44"/>
  <c r="AP44"/>
  <c r="AO44"/>
  <c r="AN44"/>
  <c r="AM44"/>
  <c r="J44"/>
  <c r="I44"/>
  <c r="H44"/>
  <c r="G44"/>
  <c r="F44"/>
  <c r="E44"/>
  <c r="C44"/>
  <c r="B44"/>
  <c r="AW45"/>
  <c r="AT45"/>
  <c r="AS45"/>
  <c r="AR45"/>
  <c r="AQ45"/>
  <c r="AP45"/>
  <c r="AO45"/>
  <c r="AN45"/>
  <c r="AM45"/>
  <c r="J45"/>
  <c r="I45"/>
  <c r="H45"/>
  <c r="G45"/>
  <c r="F45"/>
  <c r="E45"/>
  <c r="C45"/>
  <c r="B45"/>
  <c r="E30" i="11"/>
  <c r="AW9" i="15"/>
  <c r="AT9"/>
  <c r="AS9"/>
  <c r="AR9"/>
  <c r="AQ9"/>
  <c r="AP9"/>
  <c r="AO9"/>
  <c r="AN9"/>
  <c r="AM9"/>
  <c r="J9"/>
  <c r="I9"/>
  <c r="H9"/>
  <c r="G9"/>
  <c r="F9"/>
  <c r="E9"/>
  <c r="C9"/>
  <c r="B9"/>
  <c r="AW19"/>
  <c r="AT19"/>
  <c r="AS19"/>
  <c r="AR19"/>
  <c r="AQ19"/>
  <c r="AP19"/>
  <c r="AO19"/>
  <c r="AN19"/>
  <c r="AM19"/>
  <c r="J19"/>
  <c r="I19"/>
  <c r="H19"/>
  <c r="G19"/>
  <c r="F19"/>
  <c r="E19"/>
  <c r="C19"/>
  <c r="B19"/>
  <c r="AW40" i="4" l="1"/>
  <c r="AV40"/>
  <c r="AT40"/>
  <c r="AS40"/>
  <c r="AR40"/>
  <c r="AQ40"/>
  <c r="AP40"/>
  <c r="AO40"/>
  <c r="AN40"/>
  <c r="AM40"/>
  <c r="AL40"/>
  <c r="C40" s="1"/>
  <c r="J40"/>
  <c r="I40"/>
  <c r="H40"/>
  <c r="G40"/>
  <c r="F40"/>
  <c r="E40"/>
  <c r="B40"/>
  <c r="AW13" i="11"/>
  <c r="AV13"/>
  <c r="AT13"/>
  <c r="AS13"/>
  <c r="AR13"/>
  <c r="AQ13"/>
  <c r="AP13"/>
  <c r="AO13"/>
  <c r="AN13"/>
  <c r="AM13"/>
  <c r="AL13"/>
  <c r="B13" s="1"/>
  <c r="J13"/>
  <c r="I13"/>
  <c r="H13"/>
  <c r="G13"/>
  <c r="F13"/>
  <c r="E13"/>
  <c r="C13"/>
  <c r="AW15"/>
  <c r="AV15"/>
  <c r="AT15"/>
  <c r="AS15"/>
  <c r="AR15"/>
  <c r="AQ15"/>
  <c r="AP15"/>
  <c r="AO15"/>
  <c r="AN15"/>
  <c r="AM15"/>
  <c r="AL15"/>
  <c r="C15" s="1"/>
  <c r="J15"/>
  <c r="I15"/>
  <c r="H15"/>
  <c r="G15"/>
  <c r="F15"/>
  <c r="E15"/>
  <c r="B15"/>
  <c r="AW29"/>
  <c r="AV29"/>
  <c r="AT29"/>
  <c r="AS29"/>
  <c r="AR29"/>
  <c r="AQ29"/>
  <c r="AP29"/>
  <c r="AO29"/>
  <c r="AN29"/>
  <c r="AM29"/>
  <c r="AL29"/>
  <c r="C29" s="1"/>
  <c r="J29"/>
  <c r="I29"/>
  <c r="H29"/>
  <c r="G29"/>
  <c r="F29"/>
  <c r="E29"/>
  <c r="B29"/>
  <c r="AW10" i="13"/>
  <c r="AV10"/>
  <c r="AT10"/>
  <c r="AS10"/>
  <c r="AR10"/>
  <c r="AQ10"/>
  <c r="AP10"/>
  <c r="AO10"/>
  <c r="AN10"/>
  <c r="AM10"/>
  <c r="AL10"/>
  <c r="C10" s="1"/>
  <c r="J10"/>
  <c r="I10"/>
  <c r="H10"/>
  <c r="G10"/>
  <c r="F10"/>
  <c r="E10"/>
  <c r="B10"/>
  <c r="AW7"/>
  <c r="AV7"/>
  <c r="AT7"/>
  <c r="AS7"/>
  <c r="AR7"/>
  <c r="AQ7"/>
  <c r="AP7"/>
  <c r="AO7"/>
  <c r="AN7"/>
  <c r="AM7"/>
  <c r="AL7"/>
  <c r="C7" s="1"/>
  <c r="J7"/>
  <c r="I7"/>
  <c r="H7"/>
  <c r="G7"/>
  <c r="F7"/>
  <c r="E7"/>
  <c r="B7"/>
  <c r="AW38" i="14"/>
  <c r="AV38"/>
  <c r="AT38"/>
  <c r="AS38"/>
  <c r="AR38"/>
  <c r="AQ38"/>
  <c r="AP38"/>
  <c r="AO38"/>
  <c r="AN38"/>
  <c r="AM38"/>
  <c r="AL38"/>
  <c r="C38" s="1"/>
  <c r="J38"/>
  <c r="I38"/>
  <c r="H38"/>
  <c r="G38"/>
  <c r="F38"/>
  <c r="E38"/>
  <c r="B38"/>
  <c r="AW15" i="15"/>
  <c r="AT15"/>
  <c r="AS15"/>
  <c r="AR15"/>
  <c r="AQ15"/>
  <c r="AP15"/>
  <c r="AO15"/>
  <c r="AN15"/>
  <c r="AM15"/>
  <c r="J15"/>
  <c r="I15"/>
  <c r="H15"/>
  <c r="G15"/>
  <c r="F15"/>
  <c r="E15"/>
  <c r="C15"/>
  <c r="B15"/>
  <c r="AW13"/>
  <c r="AT13"/>
  <c r="AS13"/>
  <c r="AR13"/>
  <c r="AQ13"/>
  <c r="AP13"/>
  <c r="AO13"/>
  <c r="AN13"/>
  <c r="AM13"/>
  <c r="J13"/>
  <c r="I13"/>
  <c r="H13"/>
  <c r="G13"/>
  <c r="F13"/>
  <c r="E13"/>
  <c r="C13"/>
  <c r="B13"/>
  <c r="AW10"/>
  <c r="AT10"/>
  <c r="AS10"/>
  <c r="AR10"/>
  <c r="AQ10"/>
  <c r="AP10"/>
  <c r="AO10"/>
  <c r="AN10"/>
  <c r="AM10"/>
  <c r="J10"/>
  <c r="I10"/>
  <c r="H10"/>
  <c r="G10"/>
  <c r="F10"/>
  <c r="E10"/>
  <c r="C10"/>
  <c r="B10"/>
  <c r="AW14"/>
  <c r="AT14"/>
  <c r="AS14"/>
  <c r="AR14"/>
  <c r="AQ14"/>
  <c r="AP14"/>
  <c r="AO14"/>
  <c r="AN14"/>
  <c r="AM14"/>
  <c r="J14"/>
  <c r="I14"/>
  <c r="H14"/>
  <c r="G14"/>
  <c r="F14"/>
  <c r="E14"/>
  <c r="C14"/>
  <c r="B14"/>
  <c r="AW7"/>
  <c r="AT7"/>
  <c r="AS7"/>
  <c r="AR7"/>
  <c r="AQ7"/>
  <c r="AP7"/>
  <c r="AO7"/>
  <c r="AN7"/>
  <c r="AM7"/>
  <c r="J7"/>
  <c r="I7"/>
  <c r="H7"/>
  <c r="G7"/>
  <c r="F7"/>
  <c r="E7"/>
  <c r="C7"/>
  <c r="B7"/>
  <c r="AW38"/>
  <c r="AT38"/>
  <c r="AS38"/>
  <c r="AR38"/>
  <c r="AQ38"/>
  <c r="AP38"/>
  <c r="AO38"/>
  <c r="AN38"/>
  <c r="AM38"/>
  <c r="J38"/>
  <c r="I38"/>
  <c r="H38"/>
  <c r="G38"/>
  <c r="F38"/>
  <c r="E38"/>
  <c r="C38"/>
  <c r="B38"/>
  <c r="AW15" i="4"/>
  <c r="AV15"/>
  <c r="AT15"/>
  <c r="AS15"/>
  <c r="AR15"/>
  <c r="AQ15"/>
  <c r="AP15"/>
  <c r="AO15"/>
  <c r="AN15"/>
  <c r="AM15"/>
  <c r="AL15"/>
  <c r="J15"/>
  <c r="I15"/>
  <c r="H15"/>
  <c r="G15"/>
  <c r="F15"/>
  <c r="E15"/>
  <c r="C15"/>
  <c r="B15"/>
  <c r="AW36"/>
  <c r="AV36"/>
  <c r="AT36"/>
  <c r="AS36"/>
  <c r="AR36"/>
  <c r="AQ36"/>
  <c r="AP36"/>
  <c r="AO36"/>
  <c r="AN36"/>
  <c r="AM36"/>
  <c r="AL36"/>
  <c r="C36" s="1"/>
  <c r="J36"/>
  <c r="I36"/>
  <c r="H36"/>
  <c r="G36"/>
  <c r="F36"/>
  <c r="E36"/>
  <c r="B36"/>
  <c r="AW38"/>
  <c r="AV38"/>
  <c r="AT38"/>
  <c r="AS38"/>
  <c r="AR38"/>
  <c r="AQ38"/>
  <c r="AP38"/>
  <c r="AO38"/>
  <c r="AN38"/>
  <c r="AM38"/>
  <c r="AL38"/>
  <c r="C38" s="1"/>
  <c r="J38"/>
  <c r="I38"/>
  <c r="H38"/>
  <c r="G38"/>
  <c r="F38"/>
  <c r="E38"/>
  <c r="B38"/>
  <c r="AW34"/>
  <c r="AV34"/>
  <c r="AT34"/>
  <c r="AS34"/>
  <c r="AR34"/>
  <c r="AQ34"/>
  <c r="AP34"/>
  <c r="AO34"/>
  <c r="AN34"/>
  <c r="AM34"/>
  <c r="AL34"/>
  <c r="C34" s="1"/>
  <c r="J34"/>
  <c r="I34"/>
  <c r="H34"/>
  <c r="G34"/>
  <c r="F34"/>
  <c r="E34"/>
  <c r="B34"/>
  <c r="AW8"/>
  <c r="AV8"/>
  <c r="AT8"/>
  <c r="AS8"/>
  <c r="AR8"/>
  <c r="AQ8"/>
  <c r="AP8"/>
  <c r="AO8"/>
  <c r="AN8"/>
  <c r="AM8"/>
  <c r="AL8"/>
  <c r="C8" s="1"/>
  <c r="J8"/>
  <c r="I8"/>
  <c r="H8"/>
  <c r="G8"/>
  <c r="F8"/>
  <c r="E8"/>
  <c r="B8"/>
  <c r="AW9"/>
  <c r="AV9"/>
  <c r="AT9"/>
  <c r="AS9"/>
  <c r="AR9"/>
  <c r="AQ9"/>
  <c r="AP9"/>
  <c r="AO9"/>
  <c r="AN9"/>
  <c r="AM9"/>
  <c r="AL9"/>
  <c r="J9"/>
  <c r="I9"/>
  <c r="H9"/>
  <c r="G9"/>
  <c r="F9"/>
  <c r="E9"/>
  <c r="C9"/>
  <c r="B9"/>
  <c r="AW10"/>
  <c r="AV10"/>
  <c r="AT10"/>
  <c r="AS10"/>
  <c r="AR10"/>
  <c r="AQ10"/>
  <c r="AP10"/>
  <c r="AO10"/>
  <c r="AN10"/>
  <c r="AM10"/>
  <c r="AL10"/>
  <c r="J10"/>
  <c r="I10"/>
  <c r="H10"/>
  <c r="G10"/>
  <c r="F10"/>
  <c r="E10"/>
  <c r="C10"/>
  <c r="B10"/>
  <c r="AW37"/>
  <c r="AV37"/>
  <c r="AT37"/>
  <c r="AS37"/>
  <c r="AR37"/>
  <c r="AQ37"/>
  <c r="AP37"/>
  <c r="AO37"/>
  <c r="AN37"/>
  <c r="AM37"/>
  <c r="AL37"/>
  <c r="J37"/>
  <c r="I37"/>
  <c r="H37"/>
  <c r="G37"/>
  <c r="F37"/>
  <c r="E37"/>
  <c r="C37"/>
  <c r="B37"/>
  <c r="AW6"/>
  <c r="AV6"/>
  <c r="AT6"/>
  <c r="AS6"/>
  <c r="AR6"/>
  <c r="AQ6"/>
  <c r="AP6"/>
  <c r="AO6"/>
  <c r="AN6"/>
  <c r="AM6"/>
  <c r="AL6"/>
  <c r="J6"/>
  <c r="I6"/>
  <c r="H6"/>
  <c r="G6"/>
  <c r="F6"/>
  <c r="E6"/>
  <c r="C6"/>
  <c r="B6"/>
  <c r="AW11"/>
  <c r="AV11"/>
  <c r="AT11"/>
  <c r="AS11"/>
  <c r="AR11"/>
  <c r="AQ11"/>
  <c r="AP11"/>
  <c r="AO11"/>
  <c r="AN11"/>
  <c r="AM11"/>
  <c r="AL11"/>
  <c r="C11" s="1"/>
  <c r="J11"/>
  <c r="I11"/>
  <c r="H11"/>
  <c r="G11"/>
  <c r="F11"/>
  <c r="E11"/>
  <c r="B11"/>
  <c r="AW21" i="3"/>
  <c r="AV21"/>
  <c r="AT21"/>
  <c r="AS21"/>
  <c r="AR21"/>
  <c r="AQ21"/>
  <c r="AP21"/>
  <c r="AO21"/>
  <c r="J21"/>
  <c r="I21"/>
  <c r="H21"/>
  <c r="G21"/>
  <c r="F21"/>
  <c r="E21"/>
  <c r="C21"/>
  <c r="B21"/>
  <c r="AW8"/>
  <c r="AV8"/>
  <c r="AT8"/>
  <c r="AS8"/>
  <c r="AR8"/>
  <c r="AQ8"/>
  <c r="AP8"/>
  <c r="AO8"/>
  <c r="J8"/>
  <c r="I8"/>
  <c r="H8"/>
  <c r="G8"/>
  <c r="F8"/>
  <c r="E8"/>
  <c r="C8"/>
  <c r="B8"/>
  <c r="AW10"/>
  <c r="AV10"/>
  <c r="AT10"/>
  <c r="AS10"/>
  <c r="AR10"/>
  <c r="AQ10"/>
  <c r="AP10"/>
  <c r="AO10"/>
  <c r="J10"/>
  <c r="I10"/>
  <c r="H10"/>
  <c r="G10"/>
  <c r="F10"/>
  <c r="E10"/>
  <c r="C10"/>
  <c r="B10"/>
  <c r="AW32"/>
  <c r="AV32"/>
  <c r="AT32"/>
  <c r="AS32"/>
  <c r="AR32"/>
  <c r="AQ32"/>
  <c r="AP32"/>
  <c r="AO32"/>
  <c r="J32"/>
  <c r="I32"/>
  <c r="H32"/>
  <c r="G32"/>
  <c r="F32"/>
  <c r="E32"/>
  <c r="C32"/>
  <c r="B32"/>
  <c r="AW11"/>
  <c r="AV11"/>
  <c r="AT11"/>
  <c r="AS11"/>
  <c r="AR11"/>
  <c r="AQ11"/>
  <c r="AP11"/>
  <c r="AO11"/>
  <c r="J11"/>
  <c r="I11"/>
  <c r="H11"/>
  <c r="G11"/>
  <c r="F11"/>
  <c r="E11"/>
  <c r="C11"/>
  <c r="B11"/>
  <c r="AW70"/>
  <c r="AV70"/>
  <c r="AT70"/>
  <c r="AS70"/>
  <c r="AR70"/>
  <c r="AQ70"/>
  <c r="AP70"/>
  <c r="AO70"/>
  <c r="J70"/>
  <c r="I70"/>
  <c r="H70"/>
  <c r="G70"/>
  <c r="F70"/>
  <c r="E70"/>
  <c r="C70"/>
  <c r="B70"/>
  <c r="AW6"/>
  <c r="AV6"/>
  <c r="AT6"/>
  <c r="AS6"/>
  <c r="AR6"/>
  <c r="AQ6"/>
  <c r="AP6"/>
  <c r="AO6"/>
  <c r="J6"/>
  <c r="I6"/>
  <c r="H6"/>
  <c r="G6"/>
  <c r="F6"/>
  <c r="E6"/>
  <c r="C6"/>
  <c r="B6"/>
  <c r="AW68"/>
  <c r="AV68"/>
  <c r="AT68"/>
  <c r="AS68"/>
  <c r="AR68"/>
  <c r="AQ68"/>
  <c r="AP68"/>
  <c r="AO68"/>
  <c r="J68"/>
  <c r="I68"/>
  <c r="H68"/>
  <c r="G68"/>
  <c r="F68"/>
  <c r="E68"/>
  <c r="C68"/>
  <c r="B68"/>
  <c r="AW15"/>
  <c r="AV15"/>
  <c r="AT15"/>
  <c r="AS15"/>
  <c r="AR15"/>
  <c r="AQ15"/>
  <c r="AP15"/>
  <c r="AO15"/>
  <c r="J15"/>
  <c r="I15"/>
  <c r="H15"/>
  <c r="G15"/>
  <c r="F15"/>
  <c r="E15"/>
  <c r="C15"/>
  <c r="B15"/>
  <c r="AW67"/>
  <c r="AV67"/>
  <c r="AT67"/>
  <c r="AS67"/>
  <c r="AR67"/>
  <c r="AQ67"/>
  <c r="AP67"/>
  <c r="AO67"/>
  <c r="J67"/>
  <c r="I67"/>
  <c r="H67"/>
  <c r="G67"/>
  <c r="F67"/>
  <c r="E67"/>
  <c r="C67"/>
  <c r="B67"/>
  <c r="AW65"/>
  <c r="AV65"/>
  <c r="AT65"/>
  <c r="AS65"/>
  <c r="AR65"/>
  <c r="AQ65"/>
  <c r="AP65"/>
  <c r="AO65"/>
  <c r="J65"/>
  <c r="I65"/>
  <c r="H65"/>
  <c r="G65"/>
  <c r="F65"/>
  <c r="E65"/>
  <c r="C65"/>
  <c r="B65"/>
  <c r="AW66"/>
  <c r="AV66"/>
  <c r="AT66"/>
  <c r="AS66"/>
  <c r="AR66"/>
  <c r="AQ66"/>
  <c r="AP66"/>
  <c r="AO66"/>
  <c r="J66"/>
  <c r="I66"/>
  <c r="H66"/>
  <c r="G66"/>
  <c r="F66"/>
  <c r="E66"/>
  <c r="C66"/>
  <c r="B66"/>
  <c r="AW31"/>
  <c r="AV31"/>
  <c r="AT31"/>
  <c r="AS31"/>
  <c r="AR31"/>
  <c r="AQ31"/>
  <c r="AP31"/>
  <c r="AO31"/>
  <c r="J31"/>
  <c r="I31"/>
  <c r="H31"/>
  <c r="G31"/>
  <c r="F31"/>
  <c r="E31"/>
  <c r="C31"/>
  <c r="B31"/>
  <c r="AW24"/>
  <c r="AV24"/>
  <c r="AT24"/>
  <c r="AS24"/>
  <c r="AR24"/>
  <c r="AQ24"/>
  <c r="AP24"/>
  <c r="AO24"/>
  <c r="J24"/>
  <c r="I24"/>
  <c r="H24"/>
  <c r="G24"/>
  <c r="F24"/>
  <c r="E24"/>
  <c r="C24"/>
  <c r="B24"/>
  <c r="AW33"/>
  <c r="AV33"/>
  <c r="AT33"/>
  <c r="AS33"/>
  <c r="AR33"/>
  <c r="AQ33"/>
  <c r="AP33"/>
  <c r="AO33"/>
  <c r="J33"/>
  <c r="I33"/>
  <c r="H33"/>
  <c r="G33"/>
  <c r="F33"/>
  <c r="E33"/>
  <c r="C33"/>
  <c r="B33"/>
  <c r="AW7"/>
  <c r="AV7"/>
  <c r="AT7"/>
  <c r="AS7"/>
  <c r="AR7"/>
  <c r="AQ7"/>
  <c r="AP7"/>
  <c r="AO7"/>
  <c r="J7"/>
  <c r="I7"/>
  <c r="H7"/>
  <c r="G7"/>
  <c r="F7"/>
  <c r="E7"/>
  <c r="C7"/>
  <c r="B7"/>
  <c r="AW9"/>
  <c r="AV9"/>
  <c r="AT9"/>
  <c r="AS9"/>
  <c r="AR9"/>
  <c r="AQ9"/>
  <c r="AP9"/>
  <c r="AO9"/>
  <c r="J9"/>
  <c r="I9"/>
  <c r="H9"/>
  <c r="G9"/>
  <c r="F9"/>
  <c r="E9"/>
  <c r="C9"/>
  <c r="B9"/>
  <c r="AW26"/>
  <c r="AV26"/>
  <c r="AT26"/>
  <c r="AS26"/>
  <c r="AR26"/>
  <c r="AQ26"/>
  <c r="AP26"/>
  <c r="AO26"/>
  <c r="J26"/>
  <c r="I26"/>
  <c r="H26"/>
  <c r="G26"/>
  <c r="F26"/>
  <c r="E26"/>
  <c r="C26"/>
  <c r="B26"/>
  <c r="AW62"/>
  <c r="AV62"/>
  <c r="AT62"/>
  <c r="AS62"/>
  <c r="AR62"/>
  <c r="AQ62"/>
  <c r="AP62"/>
  <c r="AO62"/>
  <c r="J62"/>
  <c r="I62"/>
  <c r="H62"/>
  <c r="G62"/>
  <c r="F62"/>
  <c r="E62"/>
  <c r="C62"/>
  <c r="B62"/>
  <c r="AW63"/>
  <c r="AV63"/>
  <c r="AT63"/>
  <c r="AS63"/>
  <c r="AR63"/>
  <c r="AQ63"/>
  <c r="AP63"/>
  <c r="AO63"/>
  <c r="J63"/>
  <c r="I63"/>
  <c r="H63"/>
  <c r="G63"/>
  <c r="F63"/>
  <c r="E63"/>
  <c r="C63"/>
  <c r="B63"/>
  <c r="AW17"/>
  <c r="AV17"/>
  <c r="AT17"/>
  <c r="AS17"/>
  <c r="AR17"/>
  <c r="AQ17"/>
  <c r="AP17"/>
  <c r="AO17"/>
  <c r="J17"/>
  <c r="I17"/>
  <c r="H17"/>
  <c r="G17"/>
  <c r="F17"/>
  <c r="E17"/>
  <c r="C17"/>
  <c r="B17"/>
  <c r="AW14"/>
  <c r="AV14"/>
  <c r="AT14"/>
  <c r="AS14"/>
  <c r="AR14"/>
  <c r="AQ14"/>
  <c r="AP14"/>
  <c r="AO14"/>
  <c r="J14"/>
  <c r="I14"/>
  <c r="H14"/>
  <c r="G14"/>
  <c r="F14"/>
  <c r="E14"/>
  <c r="C14"/>
  <c r="B14"/>
  <c r="AW23"/>
  <c r="AV23"/>
  <c r="AT23"/>
  <c r="AS23"/>
  <c r="AR23"/>
  <c r="AQ23"/>
  <c r="AP23"/>
  <c r="AO23"/>
  <c r="J23"/>
  <c r="I23"/>
  <c r="H23"/>
  <c r="G23"/>
  <c r="F23"/>
  <c r="E23"/>
  <c r="C23"/>
  <c r="B23"/>
  <c r="AW19"/>
  <c r="AV19"/>
  <c r="AT19"/>
  <c r="AS19"/>
  <c r="AR19"/>
  <c r="AQ19"/>
  <c r="AP19"/>
  <c r="AO19"/>
  <c r="J19"/>
  <c r="I19"/>
  <c r="H19"/>
  <c r="G19"/>
  <c r="F19"/>
  <c r="E19"/>
  <c r="C19"/>
  <c r="B19"/>
  <c r="AW13"/>
  <c r="AV13"/>
  <c r="AT13"/>
  <c r="AS13"/>
  <c r="AR13"/>
  <c r="AQ13"/>
  <c r="AP13"/>
  <c r="AO13"/>
  <c r="J13"/>
  <c r="I13"/>
  <c r="H13"/>
  <c r="G13"/>
  <c r="F13"/>
  <c r="E13"/>
  <c r="C13"/>
  <c r="B13"/>
  <c r="AW22"/>
  <c r="AV22"/>
  <c r="AT22"/>
  <c r="AS22"/>
  <c r="AR22"/>
  <c r="AQ22"/>
  <c r="AP22"/>
  <c r="AO22"/>
  <c r="J22"/>
  <c r="I22"/>
  <c r="H22"/>
  <c r="G22"/>
  <c r="F22"/>
  <c r="E22"/>
  <c r="C22"/>
  <c r="B22"/>
  <c r="AW20"/>
  <c r="AV20"/>
  <c r="AT20"/>
  <c r="AS20"/>
  <c r="AR20"/>
  <c r="AQ20"/>
  <c r="AP20"/>
  <c r="AO20"/>
  <c r="J20"/>
  <c r="I20"/>
  <c r="H20"/>
  <c r="G20"/>
  <c r="F20"/>
  <c r="E20"/>
  <c r="C20"/>
  <c r="B20"/>
  <c r="AW31" i="11"/>
  <c r="AV31"/>
  <c r="AW30"/>
  <c r="AV30"/>
  <c r="AW34" i="12"/>
  <c r="AV34"/>
  <c r="AW33"/>
  <c r="AV33"/>
  <c r="AW43" i="13"/>
  <c r="AV43"/>
  <c r="AW42"/>
  <c r="AV42"/>
  <c r="AW42" i="14"/>
  <c r="AV42"/>
  <c r="AW46" i="15"/>
  <c r="AW36"/>
  <c r="AW8"/>
  <c r="AW16"/>
  <c r="AW11"/>
  <c r="AW43" i="8"/>
  <c r="AV43"/>
  <c r="AW46" i="6"/>
  <c r="AV46"/>
  <c r="AW44" i="5"/>
  <c r="AV44"/>
  <c r="AW43" i="4"/>
  <c r="AV43"/>
  <c r="AW18"/>
  <c r="AV18"/>
  <c r="AW35"/>
  <c r="AV35"/>
  <c r="AT35"/>
  <c r="AS35"/>
  <c r="AR35"/>
  <c r="AQ35"/>
  <c r="AP35"/>
  <c r="AO35"/>
  <c r="AN35"/>
  <c r="AM35"/>
  <c r="AL35"/>
  <c r="C35" s="1"/>
  <c r="J35"/>
  <c r="I35"/>
  <c r="H35"/>
  <c r="G35"/>
  <c r="F35"/>
  <c r="E35"/>
  <c r="B35"/>
  <c r="E11" i="15"/>
  <c r="E16"/>
  <c r="E36"/>
  <c r="E8"/>
  <c r="F18" i="4"/>
  <c r="AT16" i="15"/>
  <c r="AS16"/>
  <c r="AR16"/>
  <c r="AQ16"/>
  <c r="AP16"/>
  <c r="AO16"/>
  <c r="AN16"/>
  <c r="AM16"/>
  <c r="J16"/>
  <c r="I16"/>
  <c r="H16"/>
  <c r="G16"/>
  <c r="F16"/>
  <c r="C16"/>
  <c r="B16"/>
  <c r="AT30" i="11"/>
  <c r="AS30"/>
  <c r="AR30"/>
  <c r="AQ30"/>
  <c r="AP30"/>
  <c r="AO30"/>
  <c r="AN30"/>
  <c r="AM30"/>
  <c r="AL30"/>
  <c r="J30"/>
  <c r="I30"/>
  <c r="H30"/>
  <c r="G30"/>
  <c r="F30"/>
  <c r="C30"/>
  <c r="B30"/>
  <c r="AT8" i="15"/>
  <c r="AS8"/>
  <c r="AR8"/>
  <c r="AQ8"/>
  <c r="AP8"/>
  <c r="AO8"/>
  <c r="AN8"/>
  <c r="AM8"/>
  <c r="J8"/>
  <c r="I8"/>
  <c r="H8"/>
  <c r="G8"/>
  <c r="F8"/>
  <c r="C8"/>
  <c r="B8"/>
  <c r="AT36"/>
  <c r="AS36"/>
  <c r="AR36"/>
  <c r="AQ36"/>
  <c r="AP36"/>
  <c r="AO36"/>
  <c r="AN36"/>
  <c r="AM36"/>
  <c r="J36"/>
  <c r="I36"/>
  <c r="H36"/>
  <c r="G36"/>
  <c r="F36"/>
  <c r="C36"/>
  <c r="B36"/>
  <c r="AT11"/>
  <c r="AS11"/>
  <c r="AR11"/>
  <c r="AQ11"/>
  <c r="AP11"/>
  <c r="AO11"/>
  <c r="AN11"/>
  <c r="AM11"/>
  <c r="J11"/>
  <c r="I11"/>
  <c r="H11"/>
  <c r="G11"/>
  <c r="F11"/>
  <c r="C11"/>
  <c r="B11"/>
  <c r="AT18" i="4"/>
  <c r="AS18"/>
  <c r="AR18"/>
  <c r="AQ18"/>
  <c r="AP18"/>
  <c r="AO18"/>
  <c r="AN18"/>
  <c r="AM18"/>
  <c r="AL18"/>
  <c r="C18" s="1"/>
  <c r="J18"/>
  <c r="I18"/>
  <c r="H18"/>
  <c r="G18"/>
  <c r="E18"/>
  <c r="AT43" i="8"/>
  <c r="AS43"/>
  <c r="AR43"/>
  <c r="AQ43"/>
  <c r="AP43"/>
  <c r="AO43"/>
  <c r="AN43"/>
  <c r="AM43"/>
  <c r="AL43"/>
  <c r="C43" s="1"/>
  <c r="J43"/>
  <c r="I43"/>
  <c r="H43"/>
  <c r="G43"/>
  <c r="F43"/>
  <c r="E43"/>
  <c r="B43"/>
  <c r="S9" i="10"/>
  <c r="R9"/>
  <c r="Q9"/>
  <c r="P9"/>
  <c r="O9"/>
  <c r="N9"/>
  <c r="M9"/>
  <c r="L9"/>
  <c r="K9"/>
  <c r="J9"/>
  <c r="I9"/>
  <c r="H9"/>
  <c r="G9"/>
  <c r="F9"/>
  <c r="E9"/>
  <c r="C9"/>
  <c r="B9"/>
  <c r="S8"/>
  <c r="R8"/>
  <c r="Q8"/>
  <c r="P8"/>
  <c r="O8"/>
  <c r="N8"/>
  <c r="M8"/>
  <c r="L8"/>
  <c r="K8"/>
  <c r="C8" s="1"/>
  <c r="J8"/>
  <c r="I8"/>
  <c r="H8"/>
  <c r="G8"/>
  <c r="F8"/>
  <c r="E8"/>
  <c r="B18" i="4" l="1"/>
  <c r="B8" i="10"/>
  <c r="AT33" i="12"/>
  <c r="AS33"/>
  <c r="AR33"/>
  <c r="AQ33"/>
  <c r="AP33"/>
  <c r="AO33"/>
  <c r="AN33"/>
  <c r="AM33"/>
  <c r="AL33"/>
  <c r="J33"/>
  <c r="I33"/>
  <c r="H33"/>
  <c r="G33"/>
  <c r="F33"/>
  <c r="E33"/>
  <c r="C33"/>
  <c r="B33"/>
  <c r="AT46" i="6"/>
  <c r="AS46"/>
  <c r="AR46"/>
  <c r="AQ46"/>
  <c r="AP46"/>
  <c r="AO46"/>
  <c r="AN46"/>
  <c r="AM46"/>
  <c r="AL46"/>
  <c r="C46" s="1"/>
  <c r="J46"/>
  <c r="I46"/>
  <c r="H46"/>
  <c r="G46"/>
  <c r="F46"/>
  <c r="E46"/>
  <c r="B46"/>
  <c r="AT55" i="15"/>
  <c r="AS55"/>
  <c r="AR55"/>
  <c r="AQ55"/>
  <c r="AP55"/>
  <c r="AO55"/>
  <c r="AN55"/>
  <c r="AM55"/>
  <c r="J55"/>
  <c r="I55"/>
  <c r="H55"/>
  <c r="G55"/>
  <c r="F55"/>
  <c r="E55"/>
  <c r="C55"/>
  <c r="B55"/>
  <c r="AT38" i="11"/>
  <c r="AS38"/>
  <c r="AR38"/>
  <c r="AQ38"/>
  <c r="AP38"/>
  <c r="AO38"/>
  <c r="AN38"/>
  <c r="AM38"/>
  <c r="AL38"/>
  <c r="AI38"/>
  <c r="AH38" s="1"/>
  <c r="AG38" s="1"/>
  <c r="AF38" s="1"/>
  <c r="AE38" s="1"/>
  <c r="J38"/>
  <c r="I38"/>
  <c r="H38"/>
  <c r="G38"/>
  <c r="F38"/>
  <c r="E38"/>
  <c r="C38"/>
  <c r="B38"/>
  <c r="AT41" i="12"/>
  <c r="AS41"/>
  <c r="AR41"/>
  <c r="AQ41"/>
  <c r="AP41"/>
  <c r="AO41"/>
  <c r="AN41"/>
  <c r="AM41"/>
  <c r="AL41"/>
  <c r="C41" s="1"/>
  <c r="AI41"/>
  <c r="AH41" s="1"/>
  <c r="AG41" s="1"/>
  <c r="AF41" s="1"/>
  <c r="AE41" s="1"/>
  <c r="J41"/>
  <c r="I41"/>
  <c r="H41"/>
  <c r="G41"/>
  <c r="F41"/>
  <c r="E41"/>
  <c r="B41"/>
  <c r="AT50" i="13"/>
  <c r="AS50"/>
  <c r="AR50"/>
  <c r="AQ50"/>
  <c r="AP50"/>
  <c r="AO50"/>
  <c r="AN50"/>
  <c r="AM50"/>
  <c r="AL50"/>
  <c r="C50" s="1"/>
  <c r="AI50"/>
  <c r="AH50" s="1"/>
  <c r="AG50" s="1"/>
  <c r="AF50" s="1"/>
  <c r="AE50" s="1"/>
  <c r="J50"/>
  <c r="I50"/>
  <c r="H50"/>
  <c r="G50"/>
  <c r="F50"/>
  <c r="E50"/>
  <c r="B50"/>
  <c r="AT49" i="14"/>
  <c r="AS49"/>
  <c r="AR49"/>
  <c r="AQ49"/>
  <c r="AP49"/>
  <c r="AO49"/>
  <c r="AN49"/>
  <c r="AM49"/>
  <c r="AL49"/>
  <c r="C49" s="1"/>
  <c r="AI49"/>
  <c r="AH49" s="1"/>
  <c r="AG49" s="1"/>
  <c r="AF49" s="1"/>
  <c r="AE49" s="1"/>
  <c r="J49"/>
  <c r="I49"/>
  <c r="H49"/>
  <c r="G49"/>
  <c r="F49"/>
  <c r="E49"/>
  <c r="B49"/>
  <c r="AT53" i="15"/>
  <c r="AS53"/>
  <c r="AR53"/>
  <c r="AQ53"/>
  <c r="AP53"/>
  <c r="AO53"/>
  <c r="AN53"/>
  <c r="AM53"/>
  <c r="AI53"/>
  <c r="AH53"/>
  <c r="AG53"/>
  <c r="AF53"/>
  <c r="AE53"/>
  <c r="J53"/>
  <c r="I53"/>
  <c r="H53"/>
  <c r="G53"/>
  <c r="F53"/>
  <c r="E53"/>
  <c r="C53"/>
  <c r="B53"/>
  <c r="AT51" i="8"/>
  <c r="AS51"/>
  <c r="AR51"/>
  <c r="AQ51"/>
  <c r="AP51"/>
  <c r="AO51"/>
  <c r="AN51"/>
  <c r="AM51"/>
  <c r="AL51"/>
  <c r="C51" s="1"/>
  <c r="AI51"/>
  <c r="AH51" s="1"/>
  <c r="AG51" s="1"/>
  <c r="AF51" s="1"/>
  <c r="AE51" s="1"/>
  <c r="J51"/>
  <c r="I51"/>
  <c r="H51"/>
  <c r="G51"/>
  <c r="F51"/>
  <c r="E51"/>
  <c r="B51"/>
  <c r="AT53" i="6"/>
  <c r="AS53"/>
  <c r="AR53"/>
  <c r="AQ53"/>
  <c r="AP53"/>
  <c r="AO53"/>
  <c r="AN53"/>
  <c r="AM53"/>
  <c r="AL53"/>
  <c r="AI53"/>
  <c r="AH53"/>
  <c r="AG53" s="1"/>
  <c r="AF53" s="1"/>
  <c r="AE53" s="1"/>
  <c r="J53"/>
  <c r="I53"/>
  <c r="H53"/>
  <c r="G53"/>
  <c r="F53"/>
  <c r="E53"/>
  <c r="C53"/>
  <c r="B53"/>
  <c r="AT51" i="5"/>
  <c r="AS51"/>
  <c r="AR51"/>
  <c r="AQ51"/>
  <c r="AP51"/>
  <c r="AO51"/>
  <c r="AN51"/>
  <c r="AM51"/>
  <c r="AL51"/>
  <c r="C51" s="1"/>
  <c r="AI51"/>
  <c r="AH51" s="1"/>
  <c r="AG51" s="1"/>
  <c r="AF51" s="1"/>
  <c r="AE51" s="1"/>
  <c r="J51"/>
  <c r="I51"/>
  <c r="H51"/>
  <c r="G51"/>
  <c r="F51"/>
  <c r="E51"/>
  <c r="B51"/>
  <c r="AT50" i="4"/>
  <c r="AS50"/>
  <c r="AR50"/>
  <c r="AQ50"/>
  <c r="AP50"/>
  <c r="AO50"/>
  <c r="AN50"/>
  <c r="AM50"/>
  <c r="AL50"/>
  <c r="C50" s="1"/>
  <c r="AI50"/>
  <c r="AH50" s="1"/>
  <c r="AG50" s="1"/>
  <c r="AF50" s="1"/>
  <c r="AE50" s="1"/>
  <c r="J50"/>
  <c r="I50"/>
  <c r="H50"/>
  <c r="G50"/>
  <c r="F50"/>
  <c r="E50"/>
  <c r="B50"/>
  <c r="AT80" i="3"/>
  <c r="AS80"/>
  <c r="AR80"/>
  <c r="AQ80"/>
  <c r="AP80"/>
  <c r="AO80"/>
  <c r="AN80"/>
  <c r="AM80"/>
  <c r="AL80"/>
  <c r="AI80"/>
  <c r="AH80"/>
  <c r="AG80"/>
  <c r="AF80"/>
  <c r="AE80"/>
  <c r="J80"/>
  <c r="I80"/>
  <c r="H80"/>
  <c r="G80"/>
  <c r="F80"/>
  <c r="E80"/>
  <c r="C80"/>
  <c r="B80"/>
  <c r="AT56" i="15"/>
  <c r="AS56"/>
  <c r="AR56"/>
  <c r="AQ56"/>
  <c r="AP56"/>
  <c r="AO56"/>
  <c r="AN56"/>
  <c r="AM56"/>
  <c r="J56"/>
  <c r="I56"/>
  <c r="H56"/>
  <c r="G56"/>
  <c r="F56"/>
  <c r="E56"/>
  <c r="C56"/>
  <c r="B56"/>
  <c r="AT57"/>
  <c r="AS57"/>
  <c r="AR57"/>
  <c r="AQ57"/>
  <c r="AP57"/>
  <c r="AO57"/>
  <c r="AN57"/>
  <c r="AM57"/>
  <c r="J57"/>
  <c r="I57"/>
  <c r="H57"/>
  <c r="G57"/>
  <c r="F57"/>
  <c r="E57"/>
  <c r="C57"/>
  <c r="B57"/>
  <c r="AT52" i="14"/>
  <c r="AS52"/>
  <c r="AR52"/>
  <c r="AQ52"/>
  <c r="AP52"/>
  <c r="AO52"/>
  <c r="AN52"/>
  <c r="AM52"/>
  <c r="AL52"/>
  <c r="J52"/>
  <c r="I52"/>
  <c r="H52"/>
  <c r="G52"/>
  <c r="F52"/>
  <c r="E52"/>
  <c r="C52"/>
  <c r="B52"/>
  <c r="AT51"/>
  <c r="AS51"/>
  <c r="AR51"/>
  <c r="AQ51"/>
  <c r="AP51"/>
  <c r="AO51"/>
  <c r="AN51"/>
  <c r="AM51"/>
  <c r="AL51"/>
  <c r="C51" s="1"/>
  <c r="J51"/>
  <c r="I51"/>
  <c r="H51"/>
  <c r="G51"/>
  <c r="F51"/>
  <c r="E51"/>
  <c r="B51"/>
  <c r="AT65" i="15"/>
  <c r="AS65"/>
  <c r="AR65"/>
  <c r="AQ65"/>
  <c r="AP65"/>
  <c r="AO65"/>
  <c r="AN65"/>
  <c r="AM65"/>
  <c r="J65"/>
  <c r="I65"/>
  <c r="H65"/>
  <c r="G65"/>
  <c r="F65"/>
  <c r="E65"/>
  <c r="C65"/>
  <c r="B65"/>
  <c r="AT64"/>
  <c r="AS64"/>
  <c r="AR64"/>
  <c r="AQ64"/>
  <c r="AP64"/>
  <c r="AO64"/>
  <c r="AN64"/>
  <c r="AM64"/>
  <c r="J64"/>
  <c r="I64"/>
  <c r="H64"/>
  <c r="G64"/>
  <c r="F64"/>
  <c r="E64"/>
  <c r="C64"/>
  <c r="B64"/>
  <c r="AT63"/>
  <c r="AS63"/>
  <c r="AR63"/>
  <c r="AQ63"/>
  <c r="AP63"/>
  <c r="AO63"/>
  <c r="AN63"/>
  <c r="AM63"/>
  <c r="J63"/>
  <c r="I63"/>
  <c r="H63"/>
  <c r="G63"/>
  <c r="F63"/>
  <c r="E63"/>
  <c r="C63"/>
  <c r="B63"/>
  <c r="AT62"/>
  <c r="AS62"/>
  <c r="AR62"/>
  <c r="AQ62"/>
  <c r="AP62"/>
  <c r="AO62"/>
  <c r="AN62"/>
  <c r="AM62"/>
  <c r="J62"/>
  <c r="I62"/>
  <c r="H62"/>
  <c r="G62"/>
  <c r="F62"/>
  <c r="E62"/>
  <c r="C62"/>
  <c r="B62"/>
  <c r="AT61"/>
  <c r="AS61"/>
  <c r="AR61"/>
  <c r="AQ61"/>
  <c r="AP61"/>
  <c r="AO61"/>
  <c r="AN61"/>
  <c r="AM61"/>
  <c r="J61"/>
  <c r="I61"/>
  <c r="H61"/>
  <c r="G61"/>
  <c r="F61"/>
  <c r="E61"/>
  <c r="C61"/>
  <c r="B61"/>
  <c r="AT60"/>
  <c r="AS60"/>
  <c r="AR60"/>
  <c r="AQ60"/>
  <c r="AP60"/>
  <c r="AO60"/>
  <c r="AN60"/>
  <c r="AM60"/>
  <c r="J60"/>
  <c r="I60"/>
  <c r="H60"/>
  <c r="G60"/>
  <c r="F60"/>
  <c r="E60"/>
  <c r="C60"/>
  <c r="B60"/>
  <c r="AT59"/>
  <c r="AS59"/>
  <c r="AR59"/>
  <c r="AQ59"/>
  <c r="AP59"/>
  <c r="AO59"/>
  <c r="AN59"/>
  <c r="AM59"/>
  <c r="J59"/>
  <c r="I59"/>
  <c r="H59"/>
  <c r="G59"/>
  <c r="F59"/>
  <c r="E59"/>
  <c r="C59"/>
  <c r="B59"/>
  <c r="AT58"/>
  <c r="AS58"/>
  <c r="AR58"/>
  <c r="AQ58"/>
  <c r="AP58"/>
  <c r="AO58"/>
  <c r="AN58"/>
  <c r="AM58"/>
  <c r="J58"/>
  <c r="I58"/>
  <c r="H58"/>
  <c r="G58"/>
  <c r="F58"/>
  <c r="E58"/>
  <c r="C58"/>
  <c r="B58"/>
  <c r="AT31" i="11"/>
  <c r="AS31"/>
  <c r="AR31"/>
  <c r="AQ31"/>
  <c r="AP31"/>
  <c r="AO31"/>
  <c r="AN31"/>
  <c r="AM31"/>
  <c r="AL31"/>
  <c r="J31"/>
  <c r="I31"/>
  <c r="H31"/>
  <c r="G31"/>
  <c r="F31"/>
  <c r="E31"/>
  <c r="C31"/>
  <c r="B31"/>
  <c r="AT34" i="12"/>
  <c r="AS34"/>
  <c r="AR34"/>
  <c r="AQ34"/>
  <c r="AP34"/>
  <c r="AO34"/>
  <c r="AN34"/>
  <c r="AM34"/>
  <c r="AL34"/>
  <c r="J34"/>
  <c r="I34"/>
  <c r="H34"/>
  <c r="G34"/>
  <c r="F34"/>
  <c r="E34"/>
  <c r="C34"/>
  <c r="B34"/>
  <c r="AT43" i="13"/>
  <c r="AS43"/>
  <c r="AR43"/>
  <c r="AQ43"/>
  <c r="AP43"/>
  <c r="AO43"/>
  <c r="AN43"/>
  <c r="AM43"/>
  <c r="AL43"/>
  <c r="J43"/>
  <c r="I43"/>
  <c r="H43"/>
  <c r="G43"/>
  <c r="F43"/>
  <c r="E43"/>
  <c r="C43"/>
  <c r="B43"/>
  <c r="AT42" i="14"/>
  <c r="AS42"/>
  <c r="AR42"/>
  <c r="AQ42"/>
  <c r="AP42"/>
  <c r="AO42"/>
  <c r="AN42"/>
  <c r="AM42"/>
  <c r="AL42"/>
  <c r="J42"/>
  <c r="I42"/>
  <c r="H42"/>
  <c r="G42"/>
  <c r="F42"/>
  <c r="E42"/>
  <c r="C42"/>
  <c r="B42"/>
  <c r="AT46" i="15"/>
  <c r="AS46"/>
  <c r="AR46"/>
  <c r="AQ46"/>
  <c r="AP46"/>
  <c r="AO46"/>
  <c r="AN46"/>
  <c r="AM46"/>
  <c r="J46"/>
  <c r="I46"/>
  <c r="H46"/>
  <c r="G46"/>
  <c r="F46"/>
  <c r="E46"/>
  <c r="C46"/>
  <c r="B46"/>
  <c r="AT44" i="5"/>
  <c r="AS44"/>
  <c r="AR44"/>
  <c r="AQ44"/>
  <c r="AP44"/>
  <c r="AO44"/>
  <c r="AN44"/>
  <c r="AM44"/>
  <c r="AL44"/>
  <c r="C44" s="1"/>
  <c r="J44"/>
  <c r="I44"/>
  <c r="H44"/>
  <c r="G44"/>
  <c r="F44"/>
  <c r="E44"/>
  <c r="B44"/>
  <c r="AT43" i="4"/>
  <c r="AS43"/>
  <c r="AR43"/>
  <c r="AQ43"/>
  <c r="AP43"/>
  <c r="AO43"/>
  <c r="AN43"/>
  <c r="AM43"/>
  <c r="AL43"/>
  <c r="J43"/>
  <c r="I43"/>
  <c r="H43"/>
  <c r="G43"/>
  <c r="F43"/>
  <c r="E43"/>
  <c r="C43"/>
  <c r="B43"/>
  <c r="AT73" i="3"/>
  <c r="AS73"/>
  <c r="AR73"/>
  <c r="AQ73"/>
  <c r="AP73"/>
  <c r="AO73"/>
  <c r="AN73"/>
  <c r="AM73"/>
  <c r="AL73"/>
  <c r="C73" s="1"/>
  <c r="J73"/>
  <c r="I73"/>
  <c r="H73"/>
  <c r="G73"/>
  <c r="F73"/>
  <c r="E73"/>
  <c r="B73"/>
  <c r="AT42" i="13"/>
  <c r="AS42"/>
  <c r="AR42"/>
  <c r="AQ42"/>
  <c r="AP42"/>
  <c r="AO42"/>
  <c r="AN42"/>
  <c r="AM42"/>
  <c r="AL42"/>
  <c r="C42" s="1"/>
  <c r="J42"/>
  <c r="I42"/>
  <c r="H42"/>
  <c r="G42"/>
  <c r="F42"/>
  <c r="E42"/>
  <c r="B42"/>
  <c r="S16" i="10"/>
  <c r="R16"/>
  <c r="Q16"/>
  <c r="P16"/>
  <c r="O16"/>
  <c r="N16"/>
  <c r="M16"/>
  <c r="L16"/>
  <c r="K16"/>
  <c r="J16"/>
  <c r="I16"/>
  <c r="H16"/>
  <c r="G16"/>
  <c r="F16"/>
  <c r="E16"/>
  <c r="S15"/>
  <c r="R15"/>
  <c r="Q15"/>
  <c r="P15"/>
  <c r="O15"/>
  <c r="N15"/>
  <c r="M15"/>
  <c r="L15"/>
  <c r="K15"/>
  <c r="J15"/>
  <c r="I15"/>
  <c r="H15"/>
  <c r="G15"/>
  <c r="F15"/>
  <c r="E15"/>
  <c r="S14"/>
  <c r="R14"/>
  <c r="Q14"/>
  <c r="P14"/>
  <c r="O14"/>
  <c r="N14"/>
  <c r="M14"/>
  <c r="L14"/>
  <c r="K14"/>
  <c r="J14"/>
  <c r="I14"/>
  <c r="H14"/>
  <c r="G14"/>
  <c r="F14"/>
  <c r="E14"/>
  <c r="S13"/>
  <c r="R13"/>
  <c r="Q13"/>
  <c r="P13"/>
  <c r="O13"/>
  <c r="N13"/>
  <c r="M13"/>
  <c r="L13"/>
  <c r="K13"/>
  <c r="J13"/>
  <c r="I13"/>
  <c r="H13"/>
  <c r="G13"/>
  <c r="F13"/>
  <c r="E13"/>
  <c r="S12"/>
  <c r="R12"/>
  <c r="Q12"/>
  <c r="P12"/>
  <c r="O12"/>
  <c r="N12"/>
  <c r="M12"/>
  <c r="L12"/>
  <c r="K12"/>
  <c r="J12"/>
  <c r="I12"/>
  <c r="H12"/>
  <c r="G12"/>
  <c r="F12"/>
  <c r="E12"/>
  <c r="S11"/>
  <c r="R11"/>
  <c r="Q11"/>
  <c r="P11"/>
  <c r="O11"/>
  <c r="N11"/>
  <c r="M11"/>
  <c r="L11"/>
  <c r="K11"/>
  <c r="J11"/>
  <c r="I11"/>
  <c r="H11"/>
  <c r="G11"/>
  <c r="F11"/>
  <c r="E11"/>
  <c r="S10"/>
  <c r="R10"/>
  <c r="Q10"/>
  <c r="P10"/>
  <c r="O10"/>
  <c r="N10"/>
  <c r="M10"/>
  <c r="L10"/>
  <c r="K10"/>
  <c r="J10"/>
  <c r="I10"/>
  <c r="H10"/>
  <c r="G10"/>
  <c r="F10"/>
  <c r="E10"/>
  <c r="S7"/>
  <c r="R7"/>
  <c r="Q7"/>
  <c r="P7"/>
  <c r="O7"/>
  <c r="N7"/>
  <c r="M7"/>
  <c r="L7"/>
  <c r="K7"/>
  <c r="J7"/>
  <c r="I7"/>
  <c r="H7"/>
  <c r="G7"/>
  <c r="F7"/>
  <c r="E7"/>
  <c r="J17" i="17" l="1"/>
  <c r="J16"/>
  <c r="J15"/>
  <c r="J14"/>
  <c r="J13"/>
  <c r="J12"/>
  <c r="J11"/>
  <c r="J18" i="18"/>
  <c r="J17"/>
  <c r="J16"/>
  <c r="J15"/>
  <c r="J14"/>
  <c r="J13"/>
  <c r="J12"/>
  <c r="J10"/>
  <c r="J9"/>
  <c r="J8"/>
  <c r="J22" s="1"/>
  <c r="J7"/>
  <c r="J21" s="1"/>
  <c r="J6"/>
  <c r="J20" s="1"/>
  <c r="J5"/>
  <c r="J19" l="1"/>
  <c r="AT46" i="13"/>
  <c r="AS46"/>
  <c r="AR46"/>
  <c r="AQ46"/>
  <c r="AP46"/>
  <c r="AO46"/>
  <c r="AN46"/>
  <c r="AM46"/>
  <c r="AL46"/>
  <c r="AT45"/>
  <c r="AS45"/>
  <c r="AR45"/>
  <c r="AQ45"/>
  <c r="AP45"/>
  <c r="AO45"/>
  <c r="AN45"/>
  <c r="AM45"/>
  <c r="AL45"/>
  <c r="AT44"/>
  <c r="AS44"/>
  <c r="AR44"/>
  <c r="AQ44"/>
  <c r="AP44"/>
  <c r="AO44"/>
  <c r="AN44"/>
  <c r="AM44"/>
  <c r="AL44"/>
  <c r="AT4"/>
  <c r="AS4"/>
  <c r="AR4"/>
  <c r="AQ4"/>
  <c r="AP4"/>
  <c r="AO4"/>
  <c r="AN4"/>
  <c r="AM4"/>
  <c r="AL4"/>
  <c r="AT3"/>
  <c r="AS3"/>
  <c r="AR3"/>
  <c r="AQ3"/>
  <c r="AP3"/>
  <c r="AO3"/>
  <c r="AN3"/>
  <c r="AM3"/>
  <c r="AL3"/>
  <c r="AT47" i="15"/>
  <c r="AS47"/>
  <c r="AR47"/>
  <c r="AQ47"/>
  <c r="AP47"/>
  <c r="AO47"/>
  <c r="AN47"/>
  <c r="AM47"/>
  <c r="E2" i="10"/>
  <c r="B16"/>
  <c r="B15"/>
  <c r="B14"/>
  <c r="B13"/>
  <c r="B12"/>
  <c r="B11"/>
  <c r="B10"/>
  <c r="B7"/>
  <c r="C16"/>
  <c r="C15"/>
  <c r="C14"/>
  <c r="C13"/>
  <c r="C12"/>
  <c r="C11"/>
  <c r="C10"/>
  <c r="C7"/>
</calcChain>
</file>

<file path=xl/sharedStrings.xml><?xml version="1.0" encoding="utf-8"?>
<sst xmlns="http://schemas.openxmlformats.org/spreadsheetml/2006/main" count="70155" uniqueCount="17248">
  <si>
    <t>G</t>
  </si>
  <si>
    <t>N°</t>
  </si>
  <si>
    <t>NOM</t>
  </si>
  <si>
    <t>ASSOCIATION</t>
  </si>
  <si>
    <t>Clst</t>
  </si>
  <si>
    <t>Cat</t>
  </si>
  <si>
    <t>D</t>
  </si>
  <si>
    <t>E</t>
  </si>
  <si>
    <t>F</t>
  </si>
  <si>
    <t>Modification au :</t>
  </si>
  <si>
    <t>Points</t>
  </si>
  <si>
    <t>Cumul</t>
  </si>
  <si>
    <t>Naissance</t>
  </si>
  <si>
    <t>Licence</t>
  </si>
  <si>
    <t>cd</t>
  </si>
  <si>
    <t>C</t>
  </si>
  <si>
    <t>2ème tour</t>
  </si>
  <si>
    <t>3ème tour</t>
  </si>
  <si>
    <t>4ème tour</t>
  </si>
  <si>
    <t>INFOS DIVERSES</t>
  </si>
  <si>
    <t>Gérard VINCENDON-DUC</t>
  </si>
  <si>
    <t>et selon les forfaits et repéchages éventuels.</t>
  </si>
  <si>
    <t>Lig</t>
  </si>
  <si>
    <t>1er tour</t>
  </si>
  <si>
    <t>Championnat de France Seniors</t>
  </si>
  <si>
    <t>Championnat de France Minimes et Juniors</t>
  </si>
  <si>
    <t>Championnat de France Benjamins et Cadets</t>
  </si>
  <si>
    <t>Finales Fédérales par Classement</t>
  </si>
  <si>
    <t>HORAIRES</t>
  </si>
  <si>
    <t>Samedi</t>
  </si>
  <si>
    <t>Dimanche</t>
  </si>
  <si>
    <t>Début des épreuves</t>
  </si>
  <si>
    <t>Fin des épreuves</t>
  </si>
  <si>
    <t>3, allée du Cerisier</t>
  </si>
  <si>
    <t>53940  LE GENEST ST ISLE</t>
  </si>
  <si>
    <r>
      <t xml:space="preserve">Tables </t>
    </r>
    <r>
      <rPr>
        <b/>
        <sz val="10"/>
        <rFont val="Arial"/>
        <family val="2"/>
      </rPr>
      <t>" bleues "</t>
    </r>
  </si>
  <si>
    <t>A</t>
  </si>
  <si>
    <t>B</t>
  </si>
  <si>
    <t>MINIMES GARCONS moins de 13 ans</t>
  </si>
  <si>
    <t>MINIMES FILLES moins de 13 ans</t>
  </si>
  <si>
    <t>N1</t>
  </si>
  <si>
    <t xml:space="preserve"> Messieurs</t>
  </si>
  <si>
    <t xml:space="preserve"> Dames</t>
  </si>
  <si>
    <t>N2</t>
  </si>
  <si>
    <t xml:space="preserve"> Seniors Messieurs er Dames Elite</t>
  </si>
  <si>
    <t xml:space="preserve"> Jeunes Garçons et Filles (J, C, M et B)</t>
  </si>
  <si>
    <t xml:space="preserve"> Juniors Garçons et Filles</t>
  </si>
  <si>
    <t xml:space="preserve"> Cadets Garçons et Filles</t>
  </si>
  <si>
    <t xml:space="preserve"> Minimes Garçons et Filles</t>
  </si>
  <si>
    <t xml:space="preserve"> Benjamins Garçons et Filles</t>
  </si>
  <si>
    <t xml:space="preserve"> Seniors Messieurs et Dames Elite</t>
  </si>
  <si>
    <t xml:space="preserve"> Juniors et Cadets Garçons</t>
  </si>
  <si>
    <t xml:space="preserve"> Minimes et Benjamins Garçons</t>
  </si>
  <si>
    <t>Jeunes Filles (Jun, Cad, Min et Ben)</t>
  </si>
  <si>
    <t xml:space="preserve"> Minimes et Benjamins Garçons et Filles</t>
  </si>
  <si>
    <t>Catégories</t>
  </si>
  <si>
    <t>Pays de Loire</t>
  </si>
  <si>
    <t>Jeunes Garçons</t>
  </si>
  <si>
    <t>Juniors Garçons et Filles</t>
  </si>
  <si>
    <t>Cadets et Cadettes</t>
  </si>
  <si>
    <t>Minimes Garçons et Filles</t>
  </si>
  <si>
    <t>Benjamins et Benjamines</t>
  </si>
  <si>
    <t>Ile de France</t>
  </si>
  <si>
    <t>Bretagne</t>
  </si>
  <si>
    <t>La montée est acquise lorsqu'il n'y a pas de changement de catégorie</t>
  </si>
  <si>
    <t>Toutes les parties se disputent au meilleur des 5 manches (en 11 points)</t>
  </si>
  <si>
    <t>toutes les catégories</t>
  </si>
  <si>
    <t xml:space="preserve"> Minimes Garçons  </t>
  </si>
  <si>
    <t xml:space="preserve"> Cadets   </t>
  </si>
  <si>
    <t xml:space="preserve"> </t>
  </si>
  <si>
    <t xml:space="preserve"> Benjamines</t>
  </si>
  <si>
    <t xml:space="preserve"> Minimes Filles</t>
  </si>
  <si>
    <t xml:space="preserve"> Cadettes</t>
  </si>
  <si>
    <t xml:space="preserve"> Juniors Filles</t>
  </si>
  <si>
    <t xml:space="preserve"> Seniors Dames</t>
  </si>
  <si>
    <t xml:space="preserve"> Benjamins</t>
  </si>
  <si>
    <t xml:space="preserve"> Juniors Garçons</t>
  </si>
  <si>
    <t xml:space="preserve"> Seniors Messieurs</t>
  </si>
  <si>
    <t>Prénom</t>
  </si>
  <si>
    <t>Module</t>
  </si>
  <si>
    <t>Date naissance</t>
  </si>
  <si>
    <t>Catégorie</t>
  </si>
  <si>
    <t>Sexe</t>
  </si>
  <si>
    <t>Type personne</t>
  </si>
  <si>
    <t>Organisme</t>
  </si>
  <si>
    <t>Nom club</t>
  </si>
  <si>
    <t>Licence non renouvelée</t>
  </si>
  <si>
    <t>Date certif med</t>
  </si>
  <si>
    <t>Type certif</t>
  </si>
  <si>
    <t>Points classements</t>
  </si>
  <si>
    <t>Validation corpo</t>
  </si>
  <si>
    <t>N° club corpo</t>
  </si>
  <si>
    <t>Nom club corpo</t>
  </si>
  <si>
    <t>Date mutation</t>
  </si>
  <si>
    <t>Nationalité</t>
  </si>
  <si>
    <t>Cd</t>
  </si>
  <si>
    <t>n° club</t>
  </si>
  <si>
    <t>n° class</t>
  </si>
  <si>
    <t>date validation</t>
  </si>
  <si>
    <t>type de licence</t>
  </si>
  <si>
    <t>T ou P</t>
  </si>
  <si>
    <t>catég</t>
  </si>
  <si>
    <t>sexe</t>
  </si>
  <si>
    <t>nationalité</t>
  </si>
  <si>
    <t>date mutation</t>
  </si>
  <si>
    <t>Tél. (D)       :</t>
  </si>
  <si>
    <t>02 43 69 09 26</t>
  </si>
  <si>
    <t>Tél. (P)       :</t>
  </si>
  <si>
    <t>06 16 96 27 42</t>
  </si>
  <si>
    <t>CONDITIONS MATERIELLES</t>
  </si>
  <si>
    <t>Ville</t>
  </si>
  <si>
    <t>Téléphone</t>
  </si>
  <si>
    <t>Portable</t>
  </si>
  <si>
    <t>H</t>
  </si>
  <si>
    <t>09h00</t>
  </si>
  <si>
    <t>Juniors et Cadettes Filles</t>
  </si>
  <si>
    <t>Minimes et Benjamines Filles</t>
  </si>
  <si>
    <r>
      <t>Le Classement de 1 à 48, 1 à 24, 1 à 32 ou 1 à 16 est administratif :</t>
    </r>
    <r>
      <rPr>
        <sz val="10"/>
        <rFont val="Arial"/>
        <family val="2"/>
      </rPr>
      <t xml:space="preserve"> il pourra être modifié par tirage au sort du Juge-arbitre</t>
    </r>
  </si>
  <si>
    <t>ò</t>
  </si>
  <si>
    <t>ñ</t>
  </si>
  <si>
    <t>Début du pointage</t>
  </si>
  <si>
    <t>Courriel      :</t>
  </si>
  <si>
    <t>R</t>
  </si>
  <si>
    <t xml:space="preserve"> à partir de 09h30 ( toutes catégories ) </t>
  </si>
  <si>
    <t>10h30 sauf pour les BF et MF (14h00)</t>
  </si>
  <si>
    <t>Montant</t>
  </si>
  <si>
    <t xml:space="preserve">En cas de forfait prévenir d'urgence :  </t>
  </si>
  <si>
    <t>TABLEAUX</t>
  </si>
  <si>
    <t>GARCONS</t>
  </si>
  <si>
    <t>FILLES</t>
  </si>
  <si>
    <t>Tables</t>
  </si>
  <si>
    <t>HORAIRE</t>
  </si>
  <si>
    <t>Montées</t>
  </si>
  <si>
    <t>Utilisées</t>
  </si>
  <si>
    <t>Pointage des joueurs</t>
  </si>
  <si>
    <t>Pointage</t>
  </si>
  <si>
    <t>PAUSE</t>
  </si>
  <si>
    <t>4 Poules x 4
1er tour :  1 - 4</t>
  </si>
  <si>
    <t>4 Poules x 4
2ème tour :  2 - 3</t>
  </si>
  <si>
    <t>4 Poules x 4
3ème tour :  1 - 3</t>
  </si>
  <si>
    <t>4 Poules x 4
4ème tour :  2 - 4</t>
  </si>
  <si>
    <t>4 Poules x 4
5ème tour :  1 - 2</t>
  </si>
  <si>
    <t>4 Poules x 4
6ème tour :  3 - 4</t>
  </si>
  <si>
    <t>4 Poules x 4
6ème tour :   3 - 4</t>
  </si>
  <si>
    <t>Tirage au sort</t>
  </si>
  <si>
    <t>Fin de la première journée</t>
  </si>
  <si>
    <t>Tableaux</t>
  </si>
  <si>
    <t>Horaire</t>
  </si>
  <si>
    <t>4 barrages
5ème / 6ème</t>
  </si>
  <si>
    <t>4 barrages
2ème / 3ème</t>
  </si>
  <si>
    <t>4 Places 13 - 20</t>
  </si>
  <si>
    <t>4 Places 9 - 16</t>
  </si>
  <si>
    <t>4 Places 1 - 8</t>
  </si>
  <si>
    <t>2 Places 21 - 24
2 Places 17 - 20</t>
  </si>
  <si>
    <t>2 Places 13 - 16
2 Places 9 - 12</t>
  </si>
  <si>
    <t>2 Places 5 - 8
2 Places 1 - 4</t>
  </si>
  <si>
    <t>4 Classement
17 à 24</t>
  </si>
  <si>
    <t>4 Classement
9 à 16</t>
  </si>
  <si>
    <t>42 Classement
1 à 8</t>
  </si>
  <si>
    <t>4 Classement
1 à 8</t>
  </si>
  <si>
    <t>Vers 16:00</t>
  </si>
  <si>
    <t>Fin de la Compétition</t>
  </si>
  <si>
    <t xml:space="preserve">Reprise d'activté </t>
  </si>
  <si>
    <t>Licences non validées ou pas de certificat médical</t>
  </si>
  <si>
    <t>ALI</t>
  </si>
  <si>
    <t>Kanate</t>
  </si>
  <si>
    <t>T</t>
  </si>
  <si>
    <t>S</t>
  </si>
  <si>
    <t>M</t>
  </si>
  <si>
    <t>P</t>
  </si>
  <si>
    <t>D93</t>
  </si>
  <si>
    <t>non validé</t>
  </si>
  <si>
    <t>N</t>
  </si>
  <si>
    <t>Numerote</t>
  </si>
  <si>
    <t>Etranger</t>
  </si>
  <si>
    <t>D37</t>
  </si>
  <si>
    <t>T.T. JOUE-LES-TOURS</t>
  </si>
  <si>
    <t>Française</t>
  </si>
  <si>
    <t>D35</t>
  </si>
  <si>
    <t>MONTFORT T.T.</t>
  </si>
  <si>
    <t>Alexis</t>
  </si>
  <si>
    <t>Standard</t>
  </si>
  <si>
    <t>Enzo</t>
  </si>
  <si>
    <t>Maxime</t>
  </si>
  <si>
    <t>Florent</t>
  </si>
  <si>
    <t>Damien</t>
  </si>
  <si>
    <t>J3</t>
  </si>
  <si>
    <t>validé</t>
  </si>
  <si>
    <t>Nolan</t>
  </si>
  <si>
    <t>Clement</t>
  </si>
  <si>
    <t>LEGOUT</t>
  </si>
  <si>
    <t>Christophe</t>
  </si>
  <si>
    <t>V1</t>
  </si>
  <si>
    <t>GASNIER</t>
  </si>
  <si>
    <t>Laura</t>
  </si>
  <si>
    <t>Emmanuel</t>
  </si>
  <si>
    <t>Stephen</t>
  </si>
  <si>
    <t>Joris</t>
  </si>
  <si>
    <t>J2</t>
  </si>
  <si>
    <t>Maxence</t>
  </si>
  <si>
    <t>C2</t>
  </si>
  <si>
    <t>BASTIAO</t>
  </si>
  <si>
    <t>Nicolas</t>
  </si>
  <si>
    <t>D92</t>
  </si>
  <si>
    <t>ISSY-LES-MOULINEAUX</t>
  </si>
  <si>
    <t>CORREIA</t>
  </si>
  <si>
    <t>D77</t>
  </si>
  <si>
    <t>Oceane</t>
  </si>
  <si>
    <t>D85</t>
  </si>
  <si>
    <t>HUBERT</t>
  </si>
  <si>
    <t>Marvin</t>
  </si>
  <si>
    <t>BOULOGNE BILLANCOURT AC</t>
  </si>
  <si>
    <t>LAID</t>
  </si>
  <si>
    <t>COURBEVOIE SPORT TENNIS DE TABLE</t>
  </si>
  <si>
    <t>Brieuc</t>
  </si>
  <si>
    <t>D22</t>
  </si>
  <si>
    <t>Argantel Club PLERIN</t>
  </si>
  <si>
    <t>D56</t>
  </si>
  <si>
    <t>JUAN</t>
  </si>
  <si>
    <t>Valentin</t>
  </si>
  <si>
    <t>CESSON O.C.</t>
  </si>
  <si>
    <t>LEFRANC</t>
  </si>
  <si>
    <t>Elie</t>
  </si>
  <si>
    <t>THORIGNE-FOUILLARD T.T.</t>
  </si>
  <si>
    <t>PRIME</t>
  </si>
  <si>
    <t>U.S. VERN</t>
  </si>
  <si>
    <t>Marc</t>
  </si>
  <si>
    <t>J1</t>
  </si>
  <si>
    <t>D44</t>
  </si>
  <si>
    <t>ST SEBASTIEN P.P.C.</t>
  </si>
  <si>
    <t>Antoine</t>
  </si>
  <si>
    <t>D28</t>
  </si>
  <si>
    <t>D95</t>
  </si>
  <si>
    <t>PONTOISE CERGY A.S.</t>
  </si>
  <si>
    <t>RENNES CERCLE PAUL BERT</t>
  </si>
  <si>
    <t>Andrea</t>
  </si>
  <si>
    <t>D49</t>
  </si>
  <si>
    <t>REUSEAU</t>
  </si>
  <si>
    <t>D78</t>
  </si>
  <si>
    <t>MARLY LE ROI US</t>
  </si>
  <si>
    <t>CAMPION</t>
  </si>
  <si>
    <t>Camille</t>
  </si>
  <si>
    <t>Nom</t>
  </si>
  <si>
    <t>Date création</t>
  </si>
  <si>
    <t>Samuel</t>
  </si>
  <si>
    <t>B2</t>
  </si>
  <si>
    <t>D94</t>
  </si>
  <si>
    <t>CHEVILLY ELAN</t>
  </si>
  <si>
    <t>AADARI</t>
  </si>
  <si>
    <t>Nassim</t>
  </si>
  <si>
    <t>Lucien</t>
  </si>
  <si>
    <t>B1</t>
  </si>
  <si>
    <t>NOGENT TT</t>
  </si>
  <si>
    <t>Zoe</t>
  </si>
  <si>
    <t>M2</t>
  </si>
  <si>
    <t>BEAUCHAMP CTT</t>
  </si>
  <si>
    <t>Nathan</t>
  </si>
  <si>
    <t>Lucas</t>
  </si>
  <si>
    <t>FONTENAYSIENNE Union Sportive TT</t>
  </si>
  <si>
    <t>Non</t>
  </si>
  <si>
    <t>Karim</t>
  </si>
  <si>
    <t>CLICHY SUR SEINE CS</t>
  </si>
  <si>
    <t>Nina</t>
  </si>
  <si>
    <t>D75</t>
  </si>
  <si>
    <t>PARIS 13 TENNIS DE TABLE</t>
  </si>
  <si>
    <t>RAMBOUILLET TT</t>
  </si>
  <si>
    <t>Inaya</t>
  </si>
  <si>
    <t>M1</t>
  </si>
  <si>
    <t>Sarah</t>
  </si>
  <si>
    <t>ANTONY SP TENNIS DE TABLE</t>
  </si>
  <si>
    <t>ELANCOURT CTT</t>
  </si>
  <si>
    <t>Nael</t>
  </si>
  <si>
    <t>LEVALLOIS SPORTING CLUB TT</t>
  </si>
  <si>
    <t>R.S.C. CHAMPIGNY</t>
  </si>
  <si>
    <t>Theo</t>
  </si>
  <si>
    <t>D91</t>
  </si>
  <si>
    <t>Ste GENEVIEVE SP</t>
  </si>
  <si>
    <t>Jean pierre</t>
  </si>
  <si>
    <t>V4</t>
  </si>
  <si>
    <t>MANTAISE AS</t>
  </si>
  <si>
    <t>Ludovic</t>
  </si>
  <si>
    <t>Amine</t>
  </si>
  <si>
    <t>ERMONT-PLESSIS BOUCHARD TT</t>
  </si>
  <si>
    <t>LIMAY ALJ</t>
  </si>
  <si>
    <t>Emilie</t>
  </si>
  <si>
    <t>E. P. DE LOGNES</t>
  </si>
  <si>
    <t>Vadim</t>
  </si>
  <si>
    <t>JUMP</t>
  </si>
  <si>
    <t>NEUILLY AS ST PIERRE</t>
  </si>
  <si>
    <t>US CRETEIL TENNIS DE TABLE</t>
  </si>
  <si>
    <t>Vincent</t>
  </si>
  <si>
    <t>MONTESSON TT</t>
  </si>
  <si>
    <t>VILLEPINTE STTT</t>
  </si>
  <si>
    <t>ACCORSI-VRIGNAUD</t>
  </si>
  <si>
    <t>Hugo</t>
  </si>
  <si>
    <t>Sylvain</t>
  </si>
  <si>
    <t>ESPERANCE REUILLY</t>
  </si>
  <si>
    <t>TENNIS DE TABLE PARIS 16</t>
  </si>
  <si>
    <t>ADAM</t>
  </si>
  <si>
    <t>YERRES ATT</t>
  </si>
  <si>
    <t>Côme</t>
  </si>
  <si>
    <t>VINCENNOIS TT</t>
  </si>
  <si>
    <t>Ismael</t>
  </si>
  <si>
    <t>Alya</t>
  </si>
  <si>
    <t>Julien</t>
  </si>
  <si>
    <t>Anais</t>
  </si>
  <si>
    <t>Victoria</t>
  </si>
  <si>
    <t>Ruben</t>
  </si>
  <si>
    <t>CTT DAMMARTIN</t>
  </si>
  <si>
    <t>PALAISEAU US</t>
  </si>
  <si>
    <t>Lea</t>
  </si>
  <si>
    <t>Jason</t>
  </si>
  <si>
    <t>DOMONT TENNIS DE TABLE</t>
  </si>
  <si>
    <t>AGOSTINI</t>
  </si>
  <si>
    <t>BOIS COLOMBES SPORTS</t>
  </si>
  <si>
    <t>Alexandre</t>
  </si>
  <si>
    <t>Aurelien</t>
  </si>
  <si>
    <t>PUTEAUX TT CSM</t>
  </si>
  <si>
    <t>SAINT ARNOULT US</t>
  </si>
  <si>
    <t>Sofiane</t>
  </si>
  <si>
    <t>AHMED</t>
  </si>
  <si>
    <t>ATHIS MONS USO</t>
  </si>
  <si>
    <t>Sirine</t>
  </si>
  <si>
    <t>Rayan</t>
  </si>
  <si>
    <t>Flavie</t>
  </si>
  <si>
    <t>Yanis</t>
  </si>
  <si>
    <t>Felix</t>
  </si>
  <si>
    <t>SAINT GERMAIN TUE</t>
  </si>
  <si>
    <t>LIVRY-GARGAN EP</t>
  </si>
  <si>
    <t>Assia</t>
  </si>
  <si>
    <t>CHELLES TENNIS DE TABLE</t>
  </si>
  <si>
    <t>RUEIL ATHLETIC CLUB TT</t>
  </si>
  <si>
    <t>PECQ US</t>
  </si>
  <si>
    <t>Yann</t>
  </si>
  <si>
    <t>Chloe</t>
  </si>
  <si>
    <t>SAINT MAURICE TT</t>
  </si>
  <si>
    <t>FONTENAY LE F. AS</t>
  </si>
  <si>
    <t>CEE</t>
  </si>
  <si>
    <t>Kenza</t>
  </si>
  <si>
    <t>Lara</t>
  </si>
  <si>
    <t>C1</t>
  </si>
  <si>
    <t>Adam</t>
  </si>
  <si>
    <t>AL HAMRA</t>
  </si>
  <si>
    <t>Marose</t>
  </si>
  <si>
    <t>Thibaut</t>
  </si>
  <si>
    <t>JANVILLE-LARDY ASL</t>
  </si>
  <si>
    <t>PLESSIS ROBINSON TT</t>
  </si>
  <si>
    <t>Nora</t>
  </si>
  <si>
    <t>Malo</t>
  </si>
  <si>
    <t>BOURG  LA REINE AS</t>
  </si>
  <si>
    <t>ALASSANI</t>
  </si>
  <si>
    <t>Soudes</t>
  </si>
  <si>
    <t>Raphael</t>
  </si>
  <si>
    <t>VILLIERS ES</t>
  </si>
  <si>
    <t>Karine</t>
  </si>
  <si>
    <t>RIS ORANGIS US</t>
  </si>
  <si>
    <t>ALBERT</t>
  </si>
  <si>
    <t>ALBINNI</t>
  </si>
  <si>
    <t>Jules</t>
  </si>
  <si>
    <t>MONTMORENCY ASMTT</t>
  </si>
  <si>
    <t>Elias</t>
  </si>
  <si>
    <t>Paul</t>
  </si>
  <si>
    <t>Marion</t>
  </si>
  <si>
    <t>Yohan</t>
  </si>
  <si>
    <t>ASTT BRIE</t>
  </si>
  <si>
    <t>Ethan</t>
  </si>
  <si>
    <t>Veronique</t>
  </si>
  <si>
    <t>V2</t>
  </si>
  <si>
    <t>ROZAY EN BRIE TT</t>
  </si>
  <si>
    <t>NANTERRE ES</t>
  </si>
  <si>
    <t>Juliette</t>
  </si>
  <si>
    <t>Gilles</t>
  </si>
  <si>
    <t>MENNECY TT</t>
  </si>
  <si>
    <t>Elsa</t>
  </si>
  <si>
    <t>ALINE</t>
  </si>
  <si>
    <t>ALLAIN</t>
  </si>
  <si>
    <t>Gregoire</t>
  </si>
  <si>
    <t>ALLAIRE</t>
  </si>
  <si>
    <t>Tom</t>
  </si>
  <si>
    <t>CTT BUSSY ST GEORGES</t>
  </si>
  <si>
    <t>ALLANO</t>
  </si>
  <si>
    <t>Nour</t>
  </si>
  <si>
    <t>ALLARD</t>
  </si>
  <si>
    <t>Lilou</t>
  </si>
  <si>
    <t>SARTROUVILLOIS TT</t>
  </si>
  <si>
    <t>V3</t>
  </si>
  <si>
    <t>BRUNOY CTT</t>
  </si>
  <si>
    <t>Thomas</t>
  </si>
  <si>
    <t>Emilien</t>
  </si>
  <si>
    <t>Clarisse</t>
  </si>
  <si>
    <t>BEAUMONT UMO</t>
  </si>
  <si>
    <t>Claire</t>
  </si>
  <si>
    <t>CHILLY-MORANGIS CTT</t>
  </si>
  <si>
    <t>Stella</t>
  </si>
  <si>
    <t>ORMESSON US</t>
  </si>
  <si>
    <t>Timéo</t>
  </si>
  <si>
    <t>BRETIGNY CS</t>
  </si>
  <si>
    <t>AP 17</t>
  </si>
  <si>
    <t>Théo</t>
  </si>
  <si>
    <t>ALFORT JS</t>
  </si>
  <si>
    <t>Robin</t>
  </si>
  <si>
    <t>ADAMOIS TENNIS DE TABLE</t>
  </si>
  <si>
    <t>Gael</t>
  </si>
  <si>
    <t>Marie</t>
  </si>
  <si>
    <t>ALVES</t>
  </si>
  <si>
    <t>Patrick</t>
  </si>
  <si>
    <t>SERRIS VAL D'EUROPE ATT</t>
  </si>
  <si>
    <t>US ROISSY TENNIS DE TABLE</t>
  </si>
  <si>
    <t>Matheo</t>
  </si>
  <si>
    <t>MORSANG TENNIS DE TABLE</t>
  </si>
  <si>
    <t>AMADON</t>
  </si>
  <si>
    <t>Ilan</t>
  </si>
  <si>
    <t>MENUCOURT ASTT</t>
  </si>
  <si>
    <t>AMAR</t>
  </si>
  <si>
    <t>Adrien</t>
  </si>
  <si>
    <t>UMS TT PONTAULT COMBAULT</t>
  </si>
  <si>
    <t>Raphaelle</t>
  </si>
  <si>
    <t>CHARENTON TENNIS DE TABLE</t>
  </si>
  <si>
    <t>AMARAL</t>
  </si>
  <si>
    <t>Daniel</t>
  </si>
  <si>
    <t>PERREUX AP</t>
  </si>
  <si>
    <t>Chloé</t>
  </si>
  <si>
    <t>Pierre</t>
  </si>
  <si>
    <t>Anis</t>
  </si>
  <si>
    <t>CONFLANS US</t>
  </si>
  <si>
    <t>Dorian</t>
  </si>
  <si>
    <t>Nils</t>
  </si>
  <si>
    <t>AMIR</t>
  </si>
  <si>
    <t>AMON</t>
  </si>
  <si>
    <t>KREMLIN BICETRE US</t>
  </si>
  <si>
    <t>Clara</t>
  </si>
  <si>
    <t>Maissa</t>
  </si>
  <si>
    <t>Mathieu</t>
  </si>
  <si>
    <t>THIAIS AS TT</t>
  </si>
  <si>
    <t>Anne</t>
  </si>
  <si>
    <t>Etienne</t>
  </si>
  <si>
    <t>ANDRE</t>
  </si>
  <si>
    <t>Yoann</t>
  </si>
  <si>
    <t>ST BRICE V.O</t>
  </si>
  <si>
    <t>Alice</t>
  </si>
  <si>
    <t>Matis</t>
  </si>
  <si>
    <t>Marin</t>
  </si>
  <si>
    <t>Aymeric</t>
  </si>
  <si>
    <t>Edgar</t>
  </si>
  <si>
    <t>Thais</t>
  </si>
  <si>
    <t>LA FERTE ALAIS S.E.T.T.</t>
  </si>
  <si>
    <t>Max</t>
  </si>
  <si>
    <t>David</t>
  </si>
  <si>
    <t>Mathis</t>
  </si>
  <si>
    <t>Alix</t>
  </si>
  <si>
    <t>Philippe</t>
  </si>
  <si>
    <t>LA VILLE DU BOIS CO</t>
  </si>
  <si>
    <t>CHATENAY MALABRY  T T ASV</t>
  </si>
  <si>
    <t>Rafael</t>
  </si>
  <si>
    <t>GARGENVILLE CO</t>
  </si>
  <si>
    <t>ANQUETIL</t>
  </si>
  <si>
    <t>Rudy</t>
  </si>
  <si>
    <t>EZANVILLE ECOUEN US</t>
  </si>
  <si>
    <t>Baptiste</t>
  </si>
  <si>
    <t>PING-NEMOURS</t>
  </si>
  <si>
    <t>Noa</t>
  </si>
  <si>
    <t>JOUY LE MOUTIER-VAUREAL TT</t>
  </si>
  <si>
    <t>Aurore</t>
  </si>
  <si>
    <t>VILLEMOMBLE SPTT</t>
  </si>
  <si>
    <t>Sophie</t>
  </si>
  <si>
    <t>Lucie</t>
  </si>
  <si>
    <t>Boissy saint leger ASTT</t>
  </si>
  <si>
    <t>VIRY CHATILLON ES</t>
  </si>
  <si>
    <t>ANUSHAN</t>
  </si>
  <si>
    <t>Amandine</t>
  </si>
  <si>
    <t>CORBEIL ESSONNES AS</t>
  </si>
  <si>
    <t>Angelique</t>
  </si>
  <si>
    <t>Severine</t>
  </si>
  <si>
    <t>Alain</t>
  </si>
  <si>
    <t>Bilel</t>
  </si>
  <si>
    <t>ARBELOA</t>
  </si>
  <si>
    <t>ST GRATIEN AS</t>
  </si>
  <si>
    <t>Amelia</t>
  </si>
  <si>
    <t>Benjamin</t>
  </si>
  <si>
    <t>ARE-ESCANDE</t>
  </si>
  <si>
    <t>AREIL</t>
  </si>
  <si>
    <t>Sandrine</t>
  </si>
  <si>
    <t>Lou</t>
  </si>
  <si>
    <t>Tania</t>
  </si>
  <si>
    <t>Noah</t>
  </si>
  <si>
    <t>ARMAND</t>
  </si>
  <si>
    <t>Celian</t>
  </si>
  <si>
    <t>Léonie</t>
  </si>
  <si>
    <t>Jonathan</t>
  </si>
  <si>
    <t>ARNOULD</t>
  </si>
  <si>
    <t>Lionel</t>
  </si>
  <si>
    <t>ARPIN</t>
  </si>
  <si>
    <t>Anthony</t>
  </si>
  <si>
    <t>Frederic</t>
  </si>
  <si>
    <t>Gaston</t>
  </si>
  <si>
    <t>Manon</t>
  </si>
  <si>
    <t>Joanna</t>
  </si>
  <si>
    <t>Romain</t>
  </si>
  <si>
    <t>Didier</t>
  </si>
  <si>
    <t>Thierry</t>
  </si>
  <si>
    <t>Mathilde</t>
  </si>
  <si>
    <t>Benoit</t>
  </si>
  <si>
    <t>Julie</t>
  </si>
  <si>
    <t>Alicia</t>
  </si>
  <si>
    <t>VITRY ES</t>
  </si>
  <si>
    <t>Hector</t>
  </si>
  <si>
    <t>Martin</t>
  </si>
  <si>
    <t>COMBS SENART TT</t>
  </si>
  <si>
    <t>Guillaume</t>
  </si>
  <si>
    <t>Victor</t>
  </si>
  <si>
    <t>Armand</t>
  </si>
  <si>
    <t>Jonas</t>
  </si>
  <si>
    <t>Sofia</t>
  </si>
  <si>
    <t>ATTY</t>
  </si>
  <si>
    <t>Aurélie</t>
  </si>
  <si>
    <t>AUBERT</t>
  </si>
  <si>
    <t>HERBLAY ASTT</t>
  </si>
  <si>
    <t>Noemie</t>
  </si>
  <si>
    <t>Richard</t>
  </si>
  <si>
    <t>Soren</t>
  </si>
  <si>
    <t>ATT QUINCY</t>
  </si>
  <si>
    <t>Eliott</t>
  </si>
  <si>
    <t>TRIEL TT</t>
  </si>
  <si>
    <t>Melissa</t>
  </si>
  <si>
    <t>Clément</t>
  </si>
  <si>
    <t>AUDO</t>
  </si>
  <si>
    <t>Octave</t>
  </si>
  <si>
    <t>Ewen</t>
  </si>
  <si>
    <t>Alban</t>
  </si>
  <si>
    <t>Laurent</t>
  </si>
  <si>
    <t>AUGUSTE</t>
  </si>
  <si>
    <t>Romane</t>
  </si>
  <si>
    <t>AUQUIERE</t>
  </si>
  <si>
    <t>Raphaël</t>
  </si>
  <si>
    <t>ROMAINVILLOIS TT</t>
  </si>
  <si>
    <t>AMICALE PONGISTE OZOIR</t>
  </si>
  <si>
    <t>AUTRET</t>
  </si>
  <si>
    <t>MOISSY CRAMAYEL TT</t>
  </si>
  <si>
    <t>Celia</t>
  </si>
  <si>
    <t>Lola</t>
  </si>
  <si>
    <t>ACHERES CLOC</t>
  </si>
  <si>
    <t>Sebastien</t>
  </si>
  <si>
    <t>SAVIGNY SO PING</t>
  </si>
  <si>
    <t>AVRIL</t>
  </si>
  <si>
    <t>CLAMART CSM</t>
  </si>
  <si>
    <t>Jeanne</t>
  </si>
  <si>
    <t>Suzanne</t>
  </si>
  <si>
    <t>Blandine</t>
  </si>
  <si>
    <t>VERSAILLES SCTT</t>
  </si>
  <si>
    <t>Esteban</t>
  </si>
  <si>
    <t>AZULAY</t>
  </si>
  <si>
    <t>Jimmy</t>
  </si>
  <si>
    <t>Carla</t>
  </si>
  <si>
    <t>Mourad</t>
  </si>
  <si>
    <t>PANTIN CMS</t>
  </si>
  <si>
    <t>CHESNAY 78 AS</t>
  </si>
  <si>
    <t>Mickael</t>
  </si>
  <si>
    <t>Xavier</t>
  </si>
  <si>
    <t>Aurelie</t>
  </si>
  <si>
    <t>BADET</t>
  </si>
  <si>
    <t>MALAKOFF USMM</t>
  </si>
  <si>
    <t>SAINT CYR L'ECOLE TT</t>
  </si>
  <si>
    <t>Alex</t>
  </si>
  <si>
    <t>Zoé</t>
  </si>
  <si>
    <t>BAGUER</t>
  </si>
  <si>
    <t>Ousmane</t>
  </si>
  <si>
    <t>Luc</t>
  </si>
  <si>
    <t>Solal</t>
  </si>
  <si>
    <t>PAVILLONNAIS SE</t>
  </si>
  <si>
    <t>Annaelle</t>
  </si>
  <si>
    <t>Yannick</t>
  </si>
  <si>
    <t>POISSY USC</t>
  </si>
  <si>
    <t>Roxane</t>
  </si>
  <si>
    <t>BAILLOUX</t>
  </si>
  <si>
    <t>ARGENTEUIL TT</t>
  </si>
  <si>
    <t>BAILLY</t>
  </si>
  <si>
    <t>Tess</t>
  </si>
  <si>
    <t>MEUDON AS</t>
  </si>
  <si>
    <t>Dorine</t>
  </si>
  <si>
    <t>Arthur</t>
  </si>
  <si>
    <t>Charlie</t>
  </si>
  <si>
    <t>Mateo</t>
  </si>
  <si>
    <t>Aya</t>
  </si>
  <si>
    <t>Johan</t>
  </si>
  <si>
    <t>Jeremy</t>
  </si>
  <si>
    <t>CVTT VAIRES</t>
  </si>
  <si>
    <t>Maya</t>
  </si>
  <si>
    <t>VILLEJUIF US</t>
  </si>
  <si>
    <t>Emma</t>
  </si>
  <si>
    <t>Emmanuelle</t>
  </si>
  <si>
    <t>LA FRETTE ESFTT</t>
  </si>
  <si>
    <t>Eric</t>
  </si>
  <si>
    <t>Germain</t>
  </si>
  <si>
    <t>Flore</t>
  </si>
  <si>
    <t>Kilian</t>
  </si>
  <si>
    <t>Laly</t>
  </si>
  <si>
    <t>Jade</t>
  </si>
  <si>
    <t>Charles</t>
  </si>
  <si>
    <t>Fabien</t>
  </si>
  <si>
    <t>BARAT</t>
  </si>
  <si>
    <t>Léo</t>
  </si>
  <si>
    <t>BARBIER</t>
  </si>
  <si>
    <t>Olivia</t>
  </si>
  <si>
    <t>BARCELO</t>
  </si>
  <si>
    <t>Diego</t>
  </si>
  <si>
    <t>BARDIN</t>
  </si>
  <si>
    <t>Matthieu</t>
  </si>
  <si>
    <t>Odile</t>
  </si>
  <si>
    <t>Gabriel</t>
  </si>
  <si>
    <t>MERY US TT</t>
  </si>
  <si>
    <t>BARNIER</t>
  </si>
  <si>
    <t>BARON</t>
  </si>
  <si>
    <t>Florian</t>
  </si>
  <si>
    <t>BARRAL</t>
  </si>
  <si>
    <t>BARRANCO</t>
  </si>
  <si>
    <t>Gregory</t>
  </si>
  <si>
    <t>NANGIS T.T.</t>
  </si>
  <si>
    <t>Louise</t>
  </si>
  <si>
    <t>BARRE</t>
  </si>
  <si>
    <t>Lisa</t>
  </si>
  <si>
    <t>Angelo</t>
  </si>
  <si>
    <t>BARTHELEMI</t>
  </si>
  <si>
    <t>Victoire</t>
  </si>
  <si>
    <t>BARTHELEMY</t>
  </si>
  <si>
    <t>Brice</t>
  </si>
  <si>
    <t>Quentin</t>
  </si>
  <si>
    <t>Eloïse</t>
  </si>
  <si>
    <t>Ange</t>
  </si>
  <si>
    <t>BATAILLE</t>
  </si>
  <si>
    <t>Evan</t>
  </si>
  <si>
    <t>COULOMMIERS TT</t>
  </si>
  <si>
    <t>Issam</t>
  </si>
  <si>
    <t>JOSASSIEN TT</t>
  </si>
  <si>
    <t>ASFT TT FONTENAY TRESIGNY</t>
  </si>
  <si>
    <t>BATOCCHI</t>
  </si>
  <si>
    <t>BAUCHET</t>
  </si>
  <si>
    <t>Simon</t>
  </si>
  <si>
    <t>Noe</t>
  </si>
  <si>
    <t>Jane</t>
  </si>
  <si>
    <t>Elodie</t>
  </si>
  <si>
    <t>Elea</t>
  </si>
  <si>
    <t>BREVANNAISE AS</t>
  </si>
  <si>
    <t>BAUDON</t>
  </si>
  <si>
    <t>BAUDOUIN</t>
  </si>
  <si>
    <t>Laure</t>
  </si>
  <si>
    <t>Axel</t>
  </si>
  <si>
    <t>Clea</t>
  </si>
  <si>
    <t>BAUDRIER</t>
  </si>
  <si>
    <t>PLAISIROIS CP</t>
  </si>
  <si>
    <t>Nathalie</t>
  </si>
  <si>
    <t>Elina</t>
  </si>
  <si>
    <t>Aude</t>
  </si>
  <si>
    <t>Lilian</t>
  </si>
  <si>
    <t>BAZIN</t>
  </si>
  <si>
    <t>Elora</t>
  </si>
  <si>
    <t>FRESNES AAS</t>
  </si>
  <si>
    <t>Wissem</t>
  </si>
  <si>
    <t>DRAVEIL TENNIS DE TABLE</t>
  </si>
  <si>
    <t>BEAUDOUIN</t>
  </si>
  <si>
    <t>Sandie</t>
  </si>
  <si>
    <t>BEAUGE</t>
  </si>
  <si>
    <t>Yian</t>
  </si>
  <si>
    <t>Sylvaine</t>
  </si>
  <si>
    <t>BEAULIEU</t>
  </si>
  <si>
    <t>BOURGETIN CTT</t>
  </si>
  <si>
    <t>BEAUMONT</t>
  </si>
  <si>
    <t>Celine</t>
  </si>
  <si>
    <t>BEAUSSART</t>
  </si>
  <si>
    <t>Louis</t>
  </si>
  <si>
    <t>BEAUZAC</t>
  </si>
  <si>
    <t>Timothee</t>
  </si>
  <si>
    <t>Léa</t>
  </si>
  <si>
    <t>Elena</t>
  </si>
  <si>
    <t>Ulysse</t>
  </si>
  <si>
    <t>Isabelle</t>
  </si>
  <si>
    <t>HOUILLES SO</t>
  </si>
  <si>
    <t>Mohamed</t>
  </si>
  <si>
    <t>Anissa</t>
  </si>
  <si>
    <t>ALFORTVILLE US</t>
  </si>
  <si>
    <t>Ewan</t>
  </si>
  <si>
    <t>Mael</t>
  </si>
  <si>
    <t>CHATOU CROISSY TT</t>
  </si>
  <si>
    <t>LES LILAS TT</t>
  </si>
  <si>
    <t>Morgane</t>
  </si>
  <si>
    <t>ANDRESY-MAURECOURT TT</t>
  </si>
  <si>
    <t>Elliot</t>
  </si>
  <si>
    <t>ETAMPES CTT</t>
  </si>
  <si>
    <t>MONTIGNY AS</t>
  </si>
  <si>
    <t>CHEVRY II</t>
  </si>
  <si>
    <t>BELLANGER</t>
  </si>
  <si>
    <t>Naïla</t>
  </si>
  <si>
    <t>Mattéo</t>
  </si>
  <si>
    <t>Audrey</t>
  </si>
  <si>
    <t>Sara</t>
  </si>
  <si>
    <t>Bastien</t>
  </si>
  <si>
    <t>Ines</t>
  </si>
  <si>
    <t>Myriam</t>
  </si>
  <si>
    <t>BENAHMED</t>
  </si>
  <si>
    <t>Yasmine</t>
  </si>
  <si>
    <t>Yassine</t>
  </si>
  <si>
    <t>Lina</t>
  </si>
  <si>
    <t>Solene</t>
  </si>
  <si>
    <t>Pablo</t>
  </si>
  <si>
    <t>J A M PARIS 14e</t>
  </si>
  <si>
    <t>Annabelle</t>
  </si>
  <si>
    <t>Edouard</t>
  </si>
  <si>
    <t>Mayssa</t>
  </si>
  <si>
    <t>BENDJELTI</t>
  </si>
  <si>
    <t>Camilla sofia</t>
  </si>
  <si>
    <t>MONTMAGNY STT</t>
  </si>
  <si>
    <t>BENHAMOU</t>
  </si>
  <si>
    <t>Lenny</t>
  </si>
  <si>
    <t>Sacha</t>
  </si>
  <si>
    <t>Océane</t>
  </si>
  <si>
    <t>NEUILLY SUR MARNE TT</t>
  </si>
  <si>
    <t>Fabrice</t>
  </si>
  <si>
    <t>BENOIST</t>
  </si>
  <si>
    <t>BENOIT</t>
  </si>
  <si>
    <t>BENOUAICH</t>
  </si>
  <si>
    <t>Sabrina</t>
  </si>
  <si>
    <t>Younes</t>
  </si>
  <si>
    <t>Noham</t>
  </si>
  <si>
    <t>BENSIMON</t>
  </si>
  <si>
    <t>Kamil</t>
  </si>
  <si>
    <t>Sophia</t>
  </si>
  <si>
    <t>Melina</t>
  </si>
  <si>
    <t>BERARD</t>
  </si>
  <si>
    <t>Leo</t>
  </si>
  <si>
    <t>BERGE</t>
  </si>
  <si>
    <t>BERGER</t>
  </si>
  <si>
    <t>Claude</t>
  </si>
  <si>
    <t>BERGERON</t>
  </si>
  <si>
    <t>BOBIGNY AC</t>
  </si>
  <si>
    <t>Coleen</t>
  </si>
  <si>
    <t>BERNARD</t>
  </si>
  <si>
    <t>Annick</t>
  </si>
  <si>
    <t>Olivier</t>
  </si>
  <si>
    <t>Orlane</t>
  </si>
  <si>
    <t>Pauline</t>
  </si>
  <si>
    <t>Coline</t>
  </si>
  <si>
    <t>Diane</t>
  </si>
  <si>
    <t>Angelina</t>
  </si>
  <si>
    <t>Morgan</t>
  </si>
  <si>
    <t>Milan</t>
  </si>
  <si>
    <t>Elise</t>
  </si>
  <si>
    <t>BERSAUTER</t>
  </si>
  <si>
    <t>Astrid</t>
  </si>
  <si>
    <t>Olga</t>
  </si>
  <si>
    <t>Cyril</t>
  </si>
  <si>
    <t>Loris</t>
  </si>
  <si>
    <t>BERTRAND</t>
  </si>
  <si>
    <t>Irvin</t>
  </si>
  <si>
    <t>BESNARD</t>
  </si>
  <si>
    <t>Owen</t>
  </si>
  <si>
    <t>BESSON</t>
  </si>
  <si>
    <t>BESSY</t>
  </si>
  <si>
    <t>Jean-marc</t>
  </si>
  <si>
    <t>Melvin</t>
  </si>
  <si>
    <t>BETITO</t>
  </si>
  <si>
    <t>BEUCHER</t>
  </si>
  <si>
    <t>Margot</t>
  </si>
  <si>
    <t>Swann</t>
  </si>
  <si>
    <t>Michael</t>
  </si>
  <si>
    <t>BEYRON</t>
  </si>
  <si>
    <t>Tristan</t>
  </si>
  <si>
    <t>CSM FINANCES</t>
  </si>
  <si>
    <t>Antonin</t>
  </si>
  <si>
    <t>Jean</t>
  </si>
  <si>
    <t>Hippolyte</t>
  </si>
  <si>
    <t>BIES</t>
  </si>
  <si>
    <t>BIGOT</t>
  </si>
  <si>
    <t>Anouk</t>
  </si>
  <si>
    <t>Maelys</t>
  </si>
  <si>
    <t>Natacha</t>
  </si>
  <si>
    <t>BILLAUD</t>
  </si>
  <si>
    <t>Erwan</t>
  </si>
  <si>
    <t>BILLY</t>
  </si>
  <si>
    <t>BILOUS</t>
  </si>
  <si>
    <t>SUCY ES</t>
  </si>
  <si>
    <t>BIRON</t>
  </si>
  <si>
    <t>Aurélien</t>
  </si>
  <si>
    <t>BITBOL</t>
  </si>
  <si>
    <t>Kelly</t>
  </si>
  <si>
    <t>EPINAY/ORGE TT</t>
  </si>
  <si>
    <t>Apolline</t>
  </si>
  <si>
    <t>BLAEVOET</t>
  </si>
  <si>
    <t>TU VERRIERES TT</t>
  </si>
  <si>
    <t>BLAIX</t>
  </si>
  <si>
    <t>BLANC</t>
  </si>
  <si>
    <t>Leny</t>
  </si>
  <si>
    <t>BLANCHARD</t>
  </si>
  <si>
    <t>BLANCO</t>
  </si>
  <si>
    <t>Constance</t>
  </si>
  <si>
    <t>Charlotte</t>
  </si>
  <si>
    <t>BLEUZE</t>
  </si>
  <si>
    <t>Carole</t>
  </si>
  <si>
    <t>BLIN</t>
  </si>
  <si>
    <t>CLAYES/BOIS USM</t>
  </si>
  <si>
    <t>Julia</t>
  </si>
  <si>
    <t>BOCQUET</t>
  </si>
  <si>
    <t>Garance</t>
  </si>
  <si>
    <t>Charline</t>
  </si>
  <si>
    <t>BOICHEROT</t>
  </si>
  <si>
    <t>FRANCONVILLE CTT</t>
  </si>
  <si>
    <t>Lana</t>
  </si>
  <si>
    <t>BOIS</t>
  </si>
  <si>
    <t>Emeline</t>
  </si>
  <si>
    <t>Margaux</t>
  </si>
  <si>
    <t>FONTAINEBLEAU TT</t>
  </si>
  <si>
    <t>Tanguy</t>
  </si>
  <si>
    <t>BOISSOT</t>
  </si>
  <si>
    <t>Gaetane</t>
  </si>
  <si>
    <t>Nolwenn</t>
  </si>
  <si>
    <t>Elyne</t>
  </si>
  <si>
    <t>BOITEL</t>
  </si>
  <si>
    <t>Joan</t>
  </si>
  <si>
    <t>Alexia</t>
  </si>
  <si>
    <t>François</t>
  </si>
  <si>
    <t>BONHOMME</t>
  </si>
  <si>
    <t>Caroline</t>
  </si>
  <si>
    <t>Noha</t>
  </si>
  <si>
    <t>Teddy</t>
  </si>
  <si>
    <t>Adriana</t>
  </si>
  <si>
    <t>BONNEAU</t>
  </si>
  <si>
    <t>BONNEFOY-GRAILLOT</t>
  </si>
  <si>
    <t>Maryse</t>
  </si>
  <si>
    <t>BONNET</t>
  </si>
  <si>
    <t>Marine</t>
  </si>
  <si>
    <t>Cyrille</t>
  </si>
  <si>
    <t>Amy</t>
  </si>
  <si>
    <t>Sibylle</t>
  </si>
  <si>
    <t>Noémie</t>
  </si>
  <si>
    <t>Pascal</t>
  </si>
  <si>
    <t>BORDAGE</t>
  </si>
  <si>
    <t>Lauriane</t>
  </si>
  <si>
    <t>Ema</t>
  </si>
  <si>
    <t>COMT PONTHIERRY</t>
  </si>
  <si>
    <t>Elisa</t>
  </si>
  <si>
    <t>Theophile</t>
  </si>
  <si>
    <t>BORSOTTO</t>
  </si>
  <si>
    <t>BOSSARD</t>
  </si>
  <si>
    <t>Donovan</t>
  </si>
  <si>
    <t>Stephane</t>
  </si>
  <si>
    <t>Rayane</t>
  </si>
  <si>
    <t>BOUCARD</t>
  </si>
  <si>
    <t>Sana</t>
  </si>
  <si>
    <t>BOUCHER</t>
  </si>
  <si>
    <t>Ronan</t>
  </si>
  <si>
    <t>BOUCHET</t>
  </si>
  <si>
    <t>MAUREPAS AS</t>
  </si>
  <si>
    <t>BOUDET</t>
  </si>
  <si>
    <t>BOUDJADJA</t>
  </si>
  <si>
    <t>BOUDJEMA</t>
  </si>
  <si>
    <t>VILLEBON/YVETTE AS</t>
  </si>
  <si>
    <t>USM VILLEPARISIS TT</t>
  </si>
  <si>
    <t>Louna</t>
  </si>
  <si>
    <t>BOUILLOT</t>
  </si>
  <si>
    <t>Frederick</t>
  </si>
  <si>
    <t>BOULAY</t>
  </si>
  <si>
    <t>BOULET</t>
  </si>
  <si>
    <t>Meline</t>
  </si>
  <si>
    <t>BOULOUSSA</t>
  </si>
  <si>
    <t>Mehdi</t>
  </si>
  <si>
    <t>Maia</t>
  </si>
  <si>
    <t>BOURAS</t>
  </si>
  <si>
    <t>BOURDIN</t>
  </si>
  <si>
    <t>Dominique</t>
  </si>
  <si>
    <t>BOURDONNEAU</t>
  </si>
  <si>
    <t>BOURGES</t>
  </si>
  <si>
    <t>BOURIAH</t>
  </si>
  <si>
    <t>Larbi</t>
  </si>
  <si>
    <t>Melanie</t>
  </si>
  <si>
    <t>André</t>
  </si>
  <si>
    <t>BOURON</t>
  </si>
  <si>
    <t>Elouan</t>
  </si>
  <si>
    <t>BOUSSARIE</t>
  </si>
  <si>
    <t>Gaspard</t>
  </si>
  <si>
    <t>Clemence</t>
  </si>
  <si>
    <t>BOUTIN</t>
  </si>
  <si>
    <t>Tony</t>
  </si>
  <si>
    <t>Augustin</t>
  </si>
  <si>
    <t>VERNEUIL US</t>
  </si>
  <si>
    <t>BOUTRY</t>
  </si>
  <si>
    <t>BOUVET</t>
  </si>
  <si>
    <t>Florence</t>
  </si>
  <si>
    <t>Ludivine</t>
  </si>
  <si>
    <t>BOUYER</t>
  </si>
  <si>
    <t>Eva</t>
  </si>
  <si>
    <t>BOUZIDI</t>
  </si>
  <si>
    <t>BOYER</t>
  </si>
  <si>
    <t>Anatole</t>
  </si>
  <si>
    <t>Eliot</t>
  </si>
  <si>
    <t>Basile</t>
  </si>
  <si>
    <t>BRAULT</t>
  </si>
  <si>
    <t>ORGEVAL TT</t>
  </si>
  <si>
    <t>BRENOT</t>
  </si>
  <si>
    <t>BRETON</t>
  </si>
  <si>
    <t>James</t>
  </si>
  <si>
    <t>BRIAND</t>
  </si>
  <si>
    <t>Loic</t>
  </si>
  <si>
    <t>BRIANT</t>
  </si>
  <si>
    <t>BRICHET</t>
  </si>
  <si>
    <t>Emy</t>
  </si>
  <si>
    <t>BRILLOIT</t>
  </si>
  <si>
    <t>Noam</t>
  </si>
  <si>
    <t>BRION</t>
  </si>
  <si>
    <t>Cedric</t>
  </si>
  <si>
    <t>BROCARD</t>
  </si>
  <si>
    <t>BROCHARD</t>
  </si>
  <si>
    <t>Timothe</t>
  </si>
  <si>
    <t>Bruce</t>
  </si>
  <si>
    <t>BRUCHON</t>
  </si>
  <si>
    <t>BRUN</t>
  </si>
  <si>
    <t>Ugo</t>
  </si>
  <si>
    <t>BRUNEAU</t>
  </si>
  <si>
    <t>BRUNET</t>
  </si>
  <si>
    <t>Thibaud</t>
  </si>
  <si>
    <t>BRUSSON</t>
  </si>
  <si>
    <t>PARIS IX ATT</t>
  </si>
  <si>
    <t>CESSON VERT ST DENIS TT</t>
  </si>
  <si>
    <t>Fanny</t>
  </si>
  <si>
    <t>Valentine</t>
  </si>
  <si>
    <t>BUISSON</t>
  </si>
  <si>
    <t>Timeo</t>
  </si>
  <si>
    <t>Tiphaine</t>
  </si>
  <si>
    <t>BUO</t>
  </si>
  <si>
    <t>BUREAU</t>
  </si>
  <si>
    <t>BURIN DES ROZIERS</t>
  </si>
  <si>
    <t>Maud</t>
  </si>
  <si>
    <t>Sonia</t>
  </si>
  <si>
    <t>CAHOREAU</t>
  </si>
  <si>
    <t>CALANDO</t>
  </si>
  <si>
    <t>Corinne</t>
  </si>
  <si>
    <t>LA COMPANAISE</t>
  </si>
  <si>
    <t>CALLAIS</t>
  </si>
  <si>
    <t>Louane</t>
  </si>
  <si>
    <t>CAMPAGNOL</t>
  </si>
  <si>
    <t>CAMPAR</t>
  </si>
  <si>
    <t>Carlos</t>
  </si>
  <si>
    <t>Timothy</t>
  </si>
  <si>
    <t>CAMPILLO</t>
  </si>
  <si>
    <t>CAMUS</t>
  </si>
  <si>
    <t>Sabine</t>
  </si>
  <si>
    <t>Franck</t>
  </si>
  <si>
    <t>ASTT CHAMPS/MARNE</t>
  </si>
  <si>
    <t>Titouan</t>
  </si>
  <si>
    <t>CAPOULADE</t>
  </si>
  <si>
    <t>CARDOSO</t>
  </si>
  <si>
    <t>CARLIER</t>
  </si>
  <si>
    <t>CARNIATO</t>
  </si>
  <si>
    <t>CARON</t>
  </si>
  <si>
    <t>Bertrand</t>
  </si>
  <si>
    <t>CARPENTIER</t>
  </si>
  <si>
    <t>CARRE</t>
  </si>
  <si>
    <t>Louison</t>
  </si>
  <si>
    <t>Michel</t>
  </si>
  <si>
    <t>MAULOISE US</t>
  </si>
  <si>
    <t>Jean francois</t>
  </si>
  <si>
    <t>Nathael</t>
  </si>
  <si>
    <t>Jérôme</t>
  </si>
  <si>
    <t>CASCEGNA</t>
  </si>
  <si>
    <t>Sylvie</t>
  </si>
  <si>
    <t>Anaïs</t>
  </si>
  <si>
    <t>Gwenaelle</t>
  </si>
  <si>
    <t>9A271</t>
  </si>
  <si>
    <t>CASSIN</t>
  </si>
  <si>
    <t>Ambre</t>
  </si>
  <si>
    <t>Gabin</t>
  </si>
  <si>
    <t>CAUCHIE</t>
  </si>
  <si>
    <t>Adèle</t>
  </si>
  <si>
    <t>CAUDRON</t>
  </si>
  <si>
    <t>CAUSSE</t>
  </si>
  <si>
    <t>Maeva</t>
  </si>
  <si>
    <t>GROSLAY TTC</t>
  </si>
  <si>
    <t>CAVALIER</t>
  </si>
  <si>
    <t>Chantal</t>
  </si>
  <si>
    <t>Anna</t>
  </si>
  <si>
    <t>CERQUEIRA</t>
  </si>
  <si>
    <t>Alexandra</t>
  </si>
  <si>
    <t>Alan</t>
  </si>
  <si>
    <t>Thibault</t>
  </si>
  <si>
    <t>CHACHAY</t>
  </si>
  <si>
    <t>CHADELAUD</t>
  </si>
  <si>
    <t>Boris</t>
  </si>
  <si>
    <t>PING PARIS 14</t>
  </si>
  <si>
    <t>CHALAUX</t>
  </si>
  <si>
    <t>Soizic</t>
  </si>
  <si>
    <t>Liam</t>
  </si>
  <si>
    <t>CHAMONT</t>
  </si>
  <si>
    <t>CHAMPEIL-DESPLATS</t>
  </si>
  <si>
    <t>Yoan</t>
  </si>
  <si>
    <t>CHAN</t>
  </si>
  <si>
    <t>Crystal</t>
  </si>
  <si>
    <t>Melyna</t>
  </si>
  <si>
    <t>Léna</t>
  </si>
  <si>
    <t>Clarice</t>
  </si>
  <si>
    <t>Arnaud</t>
  </si>
  <si>
    <t>Loane</t>
  </si>
  <si>
    <t>CHAPET</t>
  </si>
  <si>
    <t>CHAPLAIN</t>
  </si>
  <si>
    <t>CHAPRON</t>
  </si>
  <si>
    <t>NOISIEL VLAN</t>
  </si>
  <si>
    <t>GAGNY USM</t>
  </si>
  <si>
    <t>CHARBONNEAU</t>
  </si>
  <si>
    <t>CHARDIN</t>
  </si>
  <si>
    <t>Jordan</t>
  </si>
  <si>
    <t>Joseph</t>
  </si>
  <si>
    <t>CHARLOT</t>
  </si>
  <si>
    <t>CHARPENTIER</t>
  </si>
  <si>
    <t>Helene</t>
  </si>
  <si>
    <t>Kevin</t>
  </si>
  <si>
    <t>CHARRET</t>
  </si>
  <si>
    <t>CHARRIER</t>
  </si>
  <si>
    <t>CHATELAIN</t>
  </si>
  <si>
    <t>Lowan</t>
  </si>
  <si>
    <t>CHAU</t>
  </si>
  <si>
    <t>CHAUVEL</t>
  </si>
  <si>
    <t>Clémence</t>
  </si>
  <si>
    <t>CHAUVIN</t>
  </si>
  <si>
    <t>Coralie</t>
  </si>
  <si>
    <t>Capucine</t>
  </si>
  <si>
    <t>CHELGHOUM</t>
  </si>
  <si>
    <t>CHEN</t>
  </si>
  <si>
    <t>Kimberley</t>
  </si>
  <si>
    <t>CHENE</t>
  </si>
  <si>
    <t>Laetitia</t>
  </si>
  <si>
    <t>Pascale</t>
  </si>
  <si>
    <t>Dalil</t>
  </si>
  <si>
    <t>Oriane</t>
  </si>
  <si>
    <t>Celeste</t>
  </si>
  <si>
    <t>CHEVALIER</t>
  </si>
  <si>
    <t>Corentin</t>
  </si>
  <si>
    <t>CHEVALLIER</t>
  </si>
  <si>
    <t>CHEVIRON</t>
  </si>
  <si>
    <t>Gauthier</t>
  </si>
  <si>
    <t>Marina</t>
  </si>
  <si>
    <t>AS FFTT</t>
  </si>
  <si>
    <t>CHIRON</t>
  </si>
  <si>
    <t>CHOFFARDET</t>
  </si>
  <si>
    <t>Stephanie</t>
  </si>
  <si>
    <t>CHOLLET</t>
  </si>
  <si>
    <t>CHOMIS</t>
  </si>
  <si>
    <t>CHOPIN</t>
  </si>
  <si>
    <t>Karl</t>
  </si>
  <si>
    <t>CHOPINEAUX</t>
  </si>
  <si>
    <t>Emmy</t>
  </si>
  <si>
    <t>Elya</t>
  </si>
  <si>
    <t>Johann</t>
  </si>
  <si>
    <t>CHU</t>
  </si>
  <si>
    <t>CHUKWUEMEKA</t>
  </si>
  <si>
    <t>Francis</t>
  </si>
  <si>
    <t>CIBIEL</t>
  </si>
  <si>
    <t>CLAIRET</t>
  </si>
  <si>
    <t>Faustine</t>
  </si>
  <si>
    <t>CLAUDE</t>
  </si>
  <si>
    <t>CLAVEAU</t>
  </si>
  <si>
    <t>Christine</t>
  </si>
  <si>
    <t>CLEMENT</t>
  </si>
  <si>
    <t>CLERC</t>
  </si>
  <si>
    <t>Yohann</t>
  </si>
  <si>
    <t>Maëva</t>
  </si>
  <si>
    <t>Aaron</t>
  </si>
  <si>
    <t>COCHET</t>
  </si>
  <si>
    <t>COHEN</t>
  </si>
  <si>
    <t>COHENDET</t>
  </si>
  <si>
    <t>Justine</t>
  </si>
  <si>
    <t>Marius</t>
  </si>
  <si>
    <t>Mathys</t>
  </si>
  <si>
    <t>COLIN</t>
  </si>
  <si>
    <t>Tatiana</t>
  </si>
  <si>
    <t>COLLET</t>
  </si>
  <si>
    <t>COLLINET</t>
  </si>
  <si>
    <t>COMBE</t>
  </si>
  <si>
    <t>Arno</t>
  </si>
  <si>
    <t>COME</t>
  </si>
  <si>
    <t>COMTE</t>
  </si>
  <si>
    <t>VELIZY CTT</t>
  </si>
  <si>
    <t>Dimitri</t>
  </si>
  <si>
    <t>CORDONNIER</t>
  </si>
  <si>
    <t>CORNET</t>
  </si>
  <si>
    <t>Melvil</t>
  </si>
  <si>
    <t>Christopher</t>
  </si>
  <si>
    <t>Noé</t>
  </si>
  <si>
    <t>VAUX TTC</t>
  </si>
  <si>
    <t>COUET</t>
  </si>
  <si>
    <t>COULON</t>
  </si>
  <si>
    <t>Valerie</t>
  </si>
  <si>
    <t>Estelle</t>
  </si>
  <si>
    <t>COURRET</t>
  </si>
  <si>
    <t>AUBERGENVILLE CTT</t>
  </si>
  <si>
    <t>COURTOIS</t>
  </si>
  <si>
    <t>COUSIN</t>
  </si>
  <si>
    <t>Andy</t>
  </si>
  <si>
    <t>COUTURE</t>
  </si>
  <si>
    <t>COUTURIER</t>
  </si>
  <si>
    <t>Anaelle</t>
  </si>
  <si>
    <t>Luna</t>
  </si>
  <si>
    <t>Mila</t>
  </si>
  <si>
    <t>CRESSON</t>
  </si>
  <si>
    <t>CRON</t>
  </si>
  <si>
    <t>Solenn</t>
  </si>
  <si>
    <t>Aline</t>
  </si>
  <si>
    <t>CUEILLE</t>
  </si>
  <si>
    <t>MILLY MAISSE TENNIS DE TABLE</t>
  </si>
  <si>
    <t>CURE</t>
  </si>
  <si>
    <t>Louca</t>
  </si>
  <si>
    <t>CUSIN</t>
  </si>
  <si>
    <t>Iris</t>
  </si>
  <si>
    <t>Remi</t>
  </si>
  <si>
    <t>DA COSTA</t>
  </si>
  <si>
    <t>DA SILVA</t>
  </si>
  <si>
    <t>DABRAINVILLE</t>
  </si>
  <si>
    <t>Jerome</t>
  </si>
  <si>
    <t>DAHBI</t>
  </si>
  <si>
    <t>DAIRON</t>
  </si>
  <si>
    <t>Gaelle</t>
  </si>
  <si>
    <t>BENNECOURT STT</t>
  </si>
  <si>
    <t>DANIEL</t>
  </si>
  <si>
    <t>Gaetan</t>
  </si>
  <si>
    <t>D'ARBONNEAU</t>
  </si>
  <si>
    <t>Nolann</t>
  </si>
  <si>
    <t>Josselin</t>
  </si>
  <si>
    <t>DAVID</t>
  </si>
  <si>
    <t>Christian</t>
  </si>
  <si>
    <t>DAVOUST</t>
  </si>
  <si>
    <t>DAYCARD FLEURY</t>
  </si>
  <si>
    <t>Angeline</t>
  </si>
  <si>
    <t>Elisabeth</t>
  </si>
  <si>
    <t>DE CASTILLA</t>
  </si>
  <si>
    <t>Alphonse</t>
  </si>
  <si>
    <t>DE COSNAC</t>
  </si>
  <si>
    <t>Sidonie</t>
  </si>
  <si>
    <t>DE JESUS PEQUENO</t>
  </si>
  <si>
    <t>Violette</t>
  </si>
  <si>
    <t>DE LIMA</t>
  </si>
  <si>
    <t>Terry</t>
  </si>
  <si>
    <t>DE NODREST</t>
  </si>
  <si>
    <t>DE OLIVEIRA</t>
  </si>
  <si>
    <t>Mattis</t>
  </si>
  <si>
    <t>Nadine</t>
  </si>
  <si>
    <t>Hermine</t>
  </si>
  <si>
    <t>DE SAINTILAN</t>
  </si>
  <si>
    <t>AM PONG. CHEVRIARDS</t>
  </si>
  <si>
    <t>U S 2</t>
  </si>
  <si>
    <t>DEBERTHE</t>
  </si>
  <si>
    <t>DECORDE BOGNING</t>
  </si>
  <si>
    <t>DEGOMME</t>
  </si>
  <si>
    <t>DELABESSE</t>
  </si>
  <si>
    <t>Steven</t>
  </si>
  <si>
    <t>Mathéo</t>
  </si>
  <si>
    <t>Cassandre</t>
  </si>
  <si>
    <t>DELANOUE</t>
  </si>
  <si>
    <t>DELAUNAY</t>
  </si>
  <si>
    <t>DELAVEAU</t>
  </si>
  <si>
    <t>Gautier</t>
  </si>
  <si>
    <t>DELAVERGNE</t>
  </si>
  <si>
    <t>Romuald</t>
  </si>
  <si>
    <t>Loriane</t>
  </si>
  <si>
    <t>Carine</t>
  </si>
  <si>
    <t>Paula</t>
  </si>
  <si>
    <t>Justin</t>
  </si>
  <si>
    <t>Norah</t>
  </si>
  <si>
    <t>MEULAN-MUR. UTT</t>
  </si>
  <si>
    <t>DEMRANE</t>
  </si>
  <si>
    <t>DENIAUD</t>
  </si>
  <si>
    <t>DENIAUX</t>
  </si>
  <si>
    <t>DENIS</t>
  </si>
  <si>
    <t>DENIZET</t>
  </si>
  <si>
    <t>DENNEFELD</t>
  </si>
  <si>
    <t>Linda</t>
  </si>
  <si>
    <t>Patrice</t>
  </si>
  <si>
    <t>Romy</t>
  </si>
  <si>
    <t>DERUY</t>
  </si>
  <si>
    <t>Priscille</t>
  </si>
  <si>
    <t>DESAGHER</t>
  </si>
  <si>
    <t>Marianne</t>
  </si>
  <si>
    <t>DESAUNOIS</t>
  </si>
  <si>
    <t>Guillian</t>
  </si>
  <si>
    <t>DESBOIS</t>
  </si>
  <si>
    <t>DESCAMPS</t>
  </si>
  <si>
    <t>DESCHAMPS</t>
  </si>
  <si>
    <t>Naelle</t>
  </si>
  <si>
    <t>Agathe</t>
  </si>
  <si>
    <t>DESMORTREUX</t>
  </si>
  <si>
    <t>Lucille</t>
  </si>
  <si>
    <t>DESPINOY</t>
  </si>
  <si>
    <t>DESPRES</t>
  </si>
  <si>
    <t>Rodolphe</t>
  </si>
  <si>
    <t>DEVAULT</t>
  </si>
  <si>
    <t>DEVECI</t>
  </si>
  <si>
    <t>DEVESSE</t>
  </si>
  <si>
    <t>Jessy</t>
  </si>
  <si>
    <t>Jessica</t>
  </si>
  <si>
    <t>DIALLO</t>
  </si>
  <si>
    <t>Leane</t>
  </si>
  <si>
    <t>DIENG</t>
  </si>
  <si>
    <t>DIEU</t>
  </si>
  <si>
    <t>DING</t>
  </si>
  <si>
    <t>DINH</t>
  </si>
  <si>
    <t>DINOT</t>
  </si>
  <si>
    <t>DIOP</t>
  </si>
  <si>
    <t>Lylia</t>
  </si>
  <si>
    <t>DJILANI</t>
  </si>
  <si>
    <t>Abdelkader</t>
  </si>
  <si>
    <t>MASSY ES</t>
  </si>
  <si>
    <t>Leon</t>
  </si>
  <si>
    <t>DORE</t>
  </si>
  <si>
    <t>DOREAU</t>
  </si>
  <si>
    <t>DOUABIN</t>
  </si>
  <si>
    <t>Lena</t>
  </si>
  <si>
    <t>DOURBECKER</t>
  </si>
  <si>
    <t>Erwann</t>
  </si>
  <si>
    <t>DRAULT</t>
  </si>
  <si>
    <t>DU MESNIL ADELEE</t>
  </si>
  <si>
    <t>Eloi</t>
  </si>
  <si>
    <t>DUBOIS</t>
  </si>
  <si>
    <t>Lucile</t>
  </si>
  <si>
    <t>Lydie</t>
  </si>
  <si>
    <t>Patricia</t>
  </si>
  <si>
    <t>DUBRAC</t>
  </si>
  <si>
    <t>Romaric</t>
  </si>
  <si>
    <t>DUC</t>
  </si>
  <si>
    <t>DUCHEMIN</t>
  </si>
  <si>
    <t>DUCLOS</t>
  </si>
  <si>
    <t>DUFOUR</t>
  </si>
  <si>
    <t>DUGOVIC</t>
  </si>
  <si>
    <t>DUHAMEL</t>
  </si>
  <si>
    <t>DUMONT</t>
  </si>
  <si>
    <t>Delphine</t>
  </si>
  <si>
    <t>Leandre</t>
  </si>
  <si>
    <t>Maelle</t>
  </si>
  <si>
    <t>DUPONT</t>
  </si>
  <si>
    <t>DUPUIS</t>
  </si>
  <si>
    <t>DUPUY</t>
  </si>
  <si>
    <t>DURAND</t>
  </si>
  <si>
    <t>Lili</t>
  </si>
  <si>
    <t>DURET</t>
  </si>
  <si>
    <t>Denis</t>
  </si>
  <si>
    <t>DUSAILLANT</t>
  </si>
  <si>
    <t>Eleonore</t>
  </si>
  <si>
    <t>DUVAL</t>
  </si>
  <si>
    <t>DUVIVIER</t>
  </si>
  <si>
    <t>Marjorie</t>
  </si>
  <si>
    <t>Miguel</t>
  </si>
  <si>
    <t>BAILLY NOISY ASTT</t>
  </si>
  <si>
    <t>Wilfried</t>
  </si>
  <si>
    <t>EDOUARD</t>
  </si>
  <si>
    <t>Fabienne</t>
  </si>
  <si>
    <t>EINSARGUEIX</t>
  </si>
  <si>
    <t>EL KHAZZANI</t>
  </si>
  <si>
    <t>Taoufik</t>
  </si>
  <si>
    <t>Charly</t>
  </si>
  <si>
    <t>MESNIL ST D. AS</t>
  </si>
  <si>
    <t>ENGEL</t>
  </si>
  <si>
    <t>Judith</t>
  </si>
  <si>
    <t>ERIKSEN</t>
  </si>
  <si>
    <t>Emile</t>
  </si>
  <si>
    <t>ASNIERES TT</t>
  </si>
  <si>
    <t>Dany</t>
  </si>
  <si>
    <t>Mina</t>
  </si>
  <si>
    <t>ETIENNE</t>
  </si>
  <si>
    <t>Francois</t>
  </si>
  <si>
    <t>EVANGELISTA</t>
  </si>
  <si>
    <t>Serena</t>
  </si>
  <si>
    <t>EVRARD</t>
  </si>
  <si>
    <t>Colin</t>
  </si>
  <si>
    <t>Ilyana</t>
  </si>
  <si>
    <t>FAIVRE</t>
  </si>
  <si>
    <t>FAN</t>
  </si>
  <si>
    <t>Jean-michel</t>
  </si>
  <si>
    <t>FARESCOURT</t>
  </si>
  <si>
    <t>FARGE</t>
  </si>
  <si>
    <t>FATOUX</t>
  </si>
  <si>
    <t>Killian</t>
  </si>
  <si>
    <t>FAURE</t>
  </si>
  <si>
    <t>FAUVEAU</t>
  </si>
  <si>
    <t>Thimothee</t>
  </si>
  <si>
    <t>FAVRE</t>
  </si>
  <si>
    <t>Muriel</t>
  </si>
  <si>
    <t>FECHTALI</t>
  </si>
  <si>
    <t>Luis</t>
  </si>
  <si>
    <t>FENECHE</t>
  </si>
  <si>
    <t>FERHAT</t>
  </si>
  <si>
    <t>FERNANDES</t>
  </si>
  <si>
    <t>Igor</t>
  </si>
  <si>
    <t>FERNANDEZ</t>
  </si>
  <si>
    <t>FERRAND</t>
  </si>
  <si>
    <t>Ingrid</t>
  </si>
  <si>
    <t>FERRE</t>
  </si>
  <si>
    <t>Amelie</t>
  </si>
  <si>
    <t>Dylan</t>
  </si>
  <si>
    <t>Hanae</t>
  </si>
  <si>
    <t>Maylis</t>
  </si>
  <si>
    <t>Lucian</t>
  </si>
  <si>
    <t>FILLOUX</t>
  </si>
  <si>
    <t>Mathias</t>
  </si>
  <si>
    <t>ROSNY JA</t>
  </si>
  <si>
    <t>FLEURY</t>
  </si>
  <si>
    <t>Lancelot</t>
  </si>
  <si>
    <t>FLORE</t>
  </si>
  <si>
    <t>Virgile</t>
  </si>
  <si>
    <t>FONTAINE</t>
  </si>
  <si>
    <t>Nadia</t>
  </si>
  <si>
    <t>FONTENEAU</t>
  </si>
  <si>
    <t>FORBAULT</t>
  </si>
  <si>
    <t>FORTIER</t>
  </si>
  <si>
    <t>FORTIN</t>
  </si>
  <si>
    <t>FOSSE</t>
  </si>
  <si>
    <t>Leonor</t>
  </si>
  <si>
    <t>Milla</t>
  </si>
  <si>
    <t>FOUCHARD</t>
  </si>
  <si>
    <t>FOUCHE</t>
  </si>
  <si>
    <t>FOURNET</t>
  </si>
  <si>
    <t>FOURNIAL</t>
  </si>
  <si>
    <t>FOURNIER</t>
  </si>
  <si>
    <t>FOURRE</t>
  </si>
  <si>
    <t>FRANCOIS</t>
  </si>
  <si>
    <t>Tamara</t>
  </si>
  <si>
    <t>FREYSZ</t>
  </si>
  <si>
    <t>FRICKER</t>
  </si>
  <si>
    <t>FROID</t>
  </si>
  <si>
    <t>Loan</t>
  </si>
  <si>
    <t>FROT</t>
  </si>
  <si>
    <t>Filip</t>
  </si>
  <si>
    <t>Maria</t>
  </si>
  <si>
    <t>FUSILLER</t>
  </si>
  <si>
    <t>GADELLE</t>
  </si>
  <si>
    <t>GAG</t>
  </si>
  <si>
    <t>GAGNOL</t>
  </si>
  <si>
    <t>GAILLARD</t>
  </si>
  <si>
    <t>GALAIS</t>
  </si>
  <si>
    <t>Jeremie</t>
  </si>
  <si>
    <t>Kim</t>
  </si>
  <si>
    <t>Sandra</t>
  </si>
  <si>
    <t>GALTIER</t>
  </si>
  <si>
    <t>Celina</t>
  </si>
  <si>
    <t>GANCEL</t>
  </si>
  <si>
    <t>GANDON</t>
  </si>
  <si>
    <t>Virgil</t>
  </si>
  <si>
    <t>GAPAILLARD</t>
  </si>
  <si>
    <t>Aubin</t>
  </si>
  <si>
    <t>GARCIA</t>
  </si>
  <si>
    <t>Ely</t>
  </si>
  <si>
    <t>GARMA</t>
  </si>
  <si>
    <t>GARNIER</t>
  </si>
  <si>
    <t>GATEVA</t>
  </si>
  <si>
    <t>Emiliya</t>
  </si>
  <si>
    <t>GAUDIN</t>
  </si>
  <si>
    <t>GAUTHIER</t>
  </si>
  <si>
    <t>GAUTHRON</t>
  </si>
  <si>
    <t>GAUTIER</t>
  </si>
  <si>
    <t>GAUZY</t>
  </si>
  <si>
    <t>GAVET</t>
  </si>
  <si>
    <t>Axelle</t>
  </si>
  <si>
    <t>Emna</t>
  </si>
  <si>
    <t>GEFFROY</t>
  </si>
  <si>
    <t>GENIN</t>
  </si>
  <si>
    <t>GENY</t>
  </si>
  <si>
    <t>GEOFFROY</t>
  </si>
  <si>
    <t>GERARD</t>
  </si>
  <si>
    <t>GERMAIN</t>
  </si>
  <si>
    <t>GERONIMI</t>
  </si>
  <si>
    <t>Gwen</t>
  </si>
  <si>
    <t>GESLAIN</t>
  </si>
  <si>
    <t>GHEERAERT</t>
  </si>
  <si>
    <t>GIANNETTO</t>
  </si>
  <si>
    <t>GICQUEL</t>
  </si>
  <si>
    <t>GILBERT</t>
  </si>
  <si>
    <t>GILLE</t>
  </si>
  <si>
    <t>Achille</t>
  </si>
  <si>
    <t>GIRARD</t>
  </si>
  <si>
    <t>GIRARDEAU</t>
  </si>
  <si>
    <t>GIRAUD</t>
  </si>
  <si>
    <t>GIROUD</t>
  </si>
  <si>
    <t>Christel</t>
  </si>
  <si>
    <t>GIROUX</t>
  </si>
  <si>
    <t>GLADIEUX</t>
  </si>
  <si>
    <t>Malia</t>
  </si>
  <si>
    <t>GODEAU</t>
  </si>
  <si>
    <t>Adeline</t>
  </si>
  <si>
    <t>Lise</t>
  </si>
  <si>
    <t>GOMES</t>
  </si>
  <si>
    <t>GONCALVES</t>
  </si>
  <si>
    <t>GONZALEZ</t>
  </si>
  <si>
    <t>GOURDON</t>
  </si>
  <si>
    <t>GOURGAND</t>
  </si>
  <si>
    <t>GOUT</t>
  </si>
  <si>
    <t>GRANDFILS</t>
  </si>
  <si>
    <t>Salma</t>
  </si>
  <si>
    <t>GRANGER</t>
  </si>
  <si>
    <t>Bruno</t>
  </si>
  <si>
    <t>GRASSO</t>
  </si>
  <si>
    <t>Tessa</t>
  </si>
  <si>
    <t>GREGOIRE</t>
  </si>
  <si>
    <t>Lida</t>
  </si>
  <si>
    <t>GREMILLON</t>
  </si>
  <si>
    <t>GREMILLON-BACHELET</t>
  </si>
  <si>
    <t>Eden</t>
  </si>
  <si>
    <t>GRILLON</t>
  </si>
  <si>
    <t>GRKOVIC</t>
  </si>
  <si>
    <t>Danijela</t>
  </si>
  <si>
    <t>GRONDIN</t>
  </si>
  <si>
    <t>GROSS</t>
  </si>
  <si>
    <t>GUEDES</t>
  </si>
  <si>
    <t>Queenie</t>
  </si>
  <si>
    <t>GUEGAN</t>
  </si>
  <si>
    <t>Laurie</t>
  </si>
  <si>
    <t>GUEGUEN</t>
  </si>
  <si>
    <t>GUERET</t>
  </si>
  <si>
    <t>GUERIN</t>
  </si>
  <si>
    <t>GUERRIER</t>
  </si>
  <si>
    <t>GUERY</t>
  </si>
  <si>
    <t>GUEYE</t>
  </si>
  <si>
    <t>GUEZ</t>
  </si>
  <si>
    <t>Laurine</t>
  </si>
  <si>
    <t>GUICHARD</t>
  </si>
  <si>
    <t>GUIGONIS</t>
  </si>
  <si>
    <t>GUILLARD</t>
  </si>
  <si>
    <t>GUILLAUME</t>
  </si>
  <si>
    <t>Eryne</t>
  </si>
  <si>
    <t>GUILLEMIN</t>
  </si>
  <si>
    <t>GUILLEMOT</t>
  </si>
  <si>
    <t>GUILLERM</t>
  </si>
  <si>
    <t>GUILLET</t>
  </si>
  <si>
    <t>GUILLON</t>
  </si>
  <si>
    <t>GUILLOT</t>
  </si>
  <si>
    <t>Rose</t>
  </si>
  <si>
    <t>GUINGAND</t>
  </si>
  <si>
    <t>GUINOTTE</t>
  </si>
  <si>
    <t>GUIONNEAU</t>
  </si>
  <si>
    <t>GUITEL</t>
  </si>
  <si>
    <t>Johanne</t>
  </si>
  <si>
    <t>GUITTON</t>
  </si>
  <si>
    <t>GURIAH</t>
  </si>
  <si>
    <t>GUYONVARCH</t>
  </si>
  <si>
    <t>Andreas</t>
  </si>
  <si>
    <t>HACMON</t>
  </si>
  <si>
    <t>Malika</t>
  </si>
  <si>
    <t>HAIK</t>
  </si>
  <si>
    <t>Elia</t>
  </si>
  <si>
    <t>Wassim</t>
  </si>
  <si>
    <t>HAMDOUN</t>
  </si>
  <si>
    <t>HAMEL</t>
  </si>
  <si>
    <t>HAMELIN</t>
  </si>
  <si>
    <t>HAMON</t>
  </si>
  <si>
    <t>HAN</t>
  </si>
  <si>
    <t>HANSEN</t>
  </si>
  <si>
    <t>HARAMIJA</t>
  </si>
  <si>
    <t>Tomislav</t>
  </si>
  <si>
    <t>HARDY</t>
  </si>
  <si>
    <t>HARROUCH</t>
  </si>
  <si>
    <t>HARTMAN</t>
  </si>
  <si>
    <t>HARTMANN</t>
  </si>
  <si>
    <t>Gerard</t>
  </si>
  <si>
    <t>HELLEGOUARCH</t>
  </si>
  <si>
    <t>HENROTTE</t>
  </si>
  <si>
    <t>HENRY</t>
  </si>
  <si>
    <t>HERBERT</t>
  </si>
  <si>
    <t>HILLAIRET</t>
  </si>
  <si>
    <t>Kelya</t>
  </si>
  <si>
    <t>HOANG</t>
  </si>
  <si>
    <t>HOCINE</t>
  </si>
  <si>
    <t>Morad</t>
  </si>
  <si>
    <t>HOCQUETTE</t>
  </si>
  <si>
    <t>HOENEN</t>
  </si>
  <si>
    <t>HONG</t>
  </si>
  <si>
    <t>Yaosing</t>
  </si>
  <si>
    <t>Brigitte</t>
  </si>
  <si>
    <t>HOSENALLY</t>
  </si>
  <si>
    <t>Ashfani</t>
  </si>
  <si>
    <t>Oumehani</t>
  </si>
  <si>
    <t>HUET</t>
  </si>
  <si>
    <t>HUGUES</t>
  </si>
  <si>
    <t>HUISMAN</t>
  </si>
  <si>
    <t>HULIN</t>
  </si>
  <si>
    <t>HUMBERT</t>
  </si>
  <si>
    <t>HURE</t>
  </si>
  <si>
    <t>HUTEAU</t>
  </si>
  <si>
    <t>HUTIN</t>
  </si>
  <si>
    <t>HUYNH</t>
  </si>
  <si>
    <t>HUYNH THI</t>
  </si>
  <si>
    <t>Dieukhanh</t>
  </si>
  <si>
    <t>Nola</t>
  </si>
  <si>
    <t>Matisse</t>
  </si>
  <si>
    <t>IMBERTY</t>
  </si>
  <si>
    <t>Charlene</t>
  </si>
  <si>
    <t>JACQUET</t>
  </si>
  <si>
    <t>JAN</t>
  </si>
  <si>
    <t>JANIAUD</t>
  </si>
  <si>
    <t>Adele</t>
  </si>
  <si>
    <t>JANUS</t>
  </si>
  <si>
    <t>Krzysztof</t>
  </si>
  <si>
    <t>Tomasz</t>
  </si>
  <si>
    <t>JAOUEN</t>
  </si>
  <si>
    <t>JARJOURA</t>
  </si>
  <si>
    <t>JARRIGE</t>
  </si>
  <si>
    <t>JARRIN</t>
  </si>
  <si>
    <t>Eloise</t>
  </si>
  <si>
    <t>JAUD</t>
  </si>
  <si>
    <t>JAUMOTTE</t>
  </si>
  <si>
    <t>JEAN</t>
  </si>
  <si>
    <t>JEAN MICHEL</t>
  </si>
  <si>
    <t>Alner</t>
  </si>
  <si>
    <t>Enola</t>
  </si>
  <si>
    <t>JECMENICA</t>
  </si>
  <si>
    <t>JELLOULI</t>
  </si>
  <si>
    <t>Milhane</t>
  </si>
  <si>
    <t>JOASSARD</t>
  </si>
  <si>
    <t>JOASSIN</t>
  </si>
  <si>
    <t>Youri</t>
  </si>
  <si>
    <t>JOHNSTON</t>
  </si>
  <si>
    <t>JOLY</t>
  </si>
  <si>
    <t>Cecile</t>
  </si>
  <si>
    <t>JOSEPH</t>
  </si>
  <si>
    <t>JOSSE</t>
  </si>
  <si>
    <t>JOUAN</t>
  </si>
  <si>
    <t>Erine</t>
  </si>
  <si>
    <t>JOULIN</t>
  </si>
  <si>
    <t>JOURDAN</t>
  </si>
  <si>
    <t>JOVER</t>
  </si>
  <si>
    <t>Nathanael</t>
  </si>
  <si>
    <t>JULIENNE</t>
  </si>
  <si>
    <t>KALETA</t>
  </si>
  <si>
    <t>KALOCSAY</t>
  </si>
  <si>
    <t>AS RUSSE</t>
  </si>
  <si>
    <t>KAMBUROV</t>
  </si>
  <si>
    <t>KANDIN</t>
  </si>
  <si>
    <t>KEITA</t>
  </si>
  <si>
    <t>Lenaic</t>
  </si>
  <si>
    <t>Eddy</t>
  </si>
  <si>
    <t>Dina</t>
  </si>
  <si>
    <t>Jaden</t>
  </si>
  <si>
    <t>KHING</t>
  </si>
  <si>
    <t>Danid</t>
  </si>
  <si>
    <t>KHODJA</t>
  </si>
  <si>
    <t>Kamel</t>
  </si>
  <si>
    <t>Youssef</t>
  </si>
  <si>
    <t>KHRIS</t>
  </si>
  <si>
    <t>Tarik</t>
  </si>
  <si>
    <t>KIEN</t>
  </si>
  <si>
    <t>KIET</t>
  </si>
  <si>
    <t>Jean-pierre</t>
  </si>
  <si>
    <t>KLEIN</t>
  </si>
  <si>
    <t>KLOUL</t>
  </si>
  <si>
    <t>Yousra</t>
  </si>
  <si>
    <t>KONE</t>
  </si>
  <si>
    <t>Amadou</t>
  </si>
  <si>
    <t>KOSIAK</t>
  </si>
  <si>
    <t>KOUGLO</t>
  </si>
  <si>
    <t>KOULAOUINHI</t>
  </si>
  <si>
    <t>Lorenza</t>
  </si>
  <si>
    <t>KOUNDOUNO</t>
  </si>
  <si>
    <t>KRASKA</t>
  </si>
  <si>
    <t>Ratchaneewarn</t>
  </si>
  <si>
    <t>KRISHNAKUMAR</t>
  </si>
  <si>
    <t>Anirudh</t>
  </si>
  <si>
    <t>Renald</t>
  </si>
  <si>
    <t>KWIATEK</t>
  </si>
  <si>
    <t>KYRYCHENKO</t>
  </si>
  <si>
    <t>LABONIA</t>
  </si>
  <si>
    <t>LABOURDETTE</t>
  </si>
  <si>
    <t>Antony</t>
  </si>
  <si>
    <t>LACHENY</t>
  </si>
  <si>
    <t>LACOGNATA</t>
  </si>
  <si>
    <t>LACOTE</t>
  </si>
  <si>
    <t>LACROIX</t>
  </si>
  <si>
    <t>LACUISSE</t>
  </si>
  <si>
    <t>LAFLEUR</t>
  </si>
  <si>
    <t>LAFOND</t>
  </si>
  <si>
    <t>LAFONT</t>
  </si>
  <si>
    <t>Islem</t>
  </si>
  <si>
    <t>LAISNEY</t>
  </si>
  <si>
    <t>LALET</t>
  </si>
  <si>
    <t>LALMAS</t>
  </si>
  <si>
    <t>LALOUM</t>
  </si>
  <si>
    <t>Mikle</t>
  </si>
  <si>
    <t>LAMBERT</t>
  </si>
  <si>
    <t>LAMBERTIN</t>
  </si>
  <si>
    <t>LAMY</t>
  </si>
  <si>
    <t>LANDAIS</t>
  </si>
  <si>
    <t>LANGERON</t>
  </si>
  <si>
    <t>LAPEYRE</t>
  </si>
  <si>
    <t>LARDY</t>
  </si>
  <si>
    <t>LAROCHE</t>
  </si>
  <si>
    <t>LARQUETOUX</t>
  </si>
  <si>
    <t>Remy</t>
  </si>
  <si>
    <t>LATOUR</t>
  </si>
  <si>
    <t>LAUMONIER</t>
  </si>
  <si>
    <t>Hubert</t>
  </si>
  <si>
    <t>LAUNAY</t>
  </si>
  <si>
    <t>Malaurie</t>
  </si>
  <si>
    <t>LAURANT</t>
  </si>
  <si>
    <t>LAURENT</t>
  </si>
  <si>
    <t>LAURIN</t>
  </si>
  <si>
    <t>LAWSON-GAIZER</t>
  </si>
  <si>
    <t>LAY</t>
  </si>
  <si>
    <t>LE</t>
  </si>
  <si>
    <t>Solen</t>
  </si>
  <si>
    <t>LE BARS</t>
  </si>
  <si>
    <t>LE BIHAN</t>
  </si>
  <si>
    <t>LE BRAS</t>
  </si>
  <si>
    <t>LE BRETON</t>
  </si>
  <si>
    <t>Soline</t>
  </si>
  <si>
    <t>Gatien</t>
  </si>
  <si>
    <t>Mahe</t>
  </si>
  <si>
    <t>LE COZ</t>
  </si>
  <si>
    <t>Adrian</t>
  </si>
  <si>
    <t>LE FLEM</t>
  </si>
  <si>
    <t>LE FUR</t>
  </si>
  <si>
    <t>LE GALL</t>
  </si>
  <si>
    <t>LE GOFF</t>
  </si>
  <si>
    <t>LE MAITRE</t>
  </si>
  <si>
    <t>Louanne</t>
  </si>
  <si>
    <t>LE MEVEL</t>
  </si>
  <si>
    <t>LE MORVAN</t>
  </si>
  <si>
    <t>LE NOTRE</t>
  </si>
  <si>
    <t>LE POULTIER</t>
  </si>
  <si>
    <t>LE RHUN</t>
  </si>
  <si>
    <t>LE ROUX</t>
  </si>
  <si>
    <t>LE ROY</t>
  </si>
  <si>
    <t>ST THIBAULT PING</t>
  </si>
  <si>
    <t>LEBEAU</t>
  </si>
  <si>
    <t>LEBLOND</t>
  </si>
  <si>
    <t>Marceau</t>
  </si>
  <si>
    <t>LEBRETON</t>
  </si>
  <si>
    <t>LEBRUN</t>
  </si>
  <si>
    <t>Eve</t>
  </si>
  <si>
    <t>LECHEMINANT</t>
  </si>
  <si>
    <t>LECLERC</t>
  </si>
  <si>
    <t>LECLERE</t>
  </si>
  <si>
    <t>LECOMTE</t>
  </si>
  <si>
    <t>LECOQ</t>
  </si>
  <si>
    <t>LECUYER</t>
  </si>
  <si>
    <t>LEDAIN</t>
  </si>
  <si>
    <t>LEFEBVRE</t>
  </si>
  <si>
    <t>LEFEVRE</t>
  </si>
  <si>
    <t>Magali</t>
  </si>
  <si>
    <t>Teo</t>
  </si>
  <si>
    <t>LEFORESTIER</t>
  </si>
  <si>
    <t>LEFORT</t>
  </si>
  <si>
    <t>Albane</t>
  </si>
  <si>
    <t>Arwen</t>
  </si>
  <si>
    <t>LEGRAND</t>
  </si>
  <si>
    <t>LEJAY</t>
  </si>
  <si>
    <t>LEJEUNE</t>
  </si>
  <si>
    <t>LELONG</t>
  </si>
  <si>
    <t>LELOUP</t>
  </si>
  <si>
    <t>LEMAIRE</t>
  </si>
  <si>
    <t>LEMAITRE-SALMON</t>
  </si>
  <si>
    <t>Malaury</t>
  </si>
  <si>
    <t>LEMARCHAND</t>
  </si>
  <si>
    <t>Lily</t>
  </si>
  <si>
    <t>LEMIERRE</t>
  </si>
  <si>
    <t>LEMOINE</t>
  </si>
  <si>
    <t>Herve</t>
  </si>
  <si>
    <t>LEMONIZ</t>
  </si>
  <si>
    <t>Mario</t>
  </si>
  <si>
    <t>LENOIR</t>
  </si>
  <si>
    <t>LENORMAND</t>
  </si>
  <si>
    <t>Philippine</t>
  </si>
  <si>
    <t>LEONARD</t>
  </si>
  <si>
    <t>LEPAGE</t>
  </si>
  <si>
    <t>Eline</t>
  </si>
  <si>
    <t>LEPOLARD</t>
  </si>
  <si>
    <t>LEREAH</t>
  </si>
  <si>
    <t>Mikael</t>
  </si>
  <si>
    <t>LERICHE</t>
  </si>
  <si>
    <t>LEROUX</t>
  </si>
  <si>
    <t>LEROY</t>
  </si>
  <si>
    <t>LESCAUDRON</t>
  </si>
  <si>
    <t>LESIMPLE</t>
  </si>
  <si>
    <t>Serge</t>
  </si>
  <si>
    <t>LETORT</t>
  </si>
  <si>
    <t>Leanne</t>
  </si>
  <si>
    <t>LETOURNEAU</t>
  </si>
  <si>
    <t>LETOURNEUX</t>
  </si>
  <si>
    <t>LEVEQUE</t>
  </si>
  <si>
    <t>LEVY</t>
  </si>
  <si>
    <t>Ninon</t>
  </si>
  <si>
    <t>LI</t>
  </si>
  <si>
    <t>LIGNON</t>
  </si>
  <si>
    <t>LIMOUSIN</t>
  </si>
  <si>
    <t>Florine</t>
  </si>
  <si>
    <t>LIN</t>
  </si>
  <si>
    <t>LISENA</t>
  </si>
  <si>
    <t>LIU</t>
  </si>
  <si>
    <t>Rundong</t>
  </si>
  <si>
    <t>LO</t>
  </si>
  <si>
    <t>LOISEAU</t>
  </si>
  <si>
    <t>LOMBARD</t>
  </si>
  <si>
    <t>LONG</t>
  </si>
  <si>
    <t>LOOCK</t>
  </si>
  <si>
    <t>Sandro</t>
  </si>
  <si>
    <t>LOTH</t>
  </si>
  <si>
    <t>LOUBENS</t>
  </si>
  <si>
    <t>LOUET</t>
  </si>
  <si>
    <t>LOULIER</t>
  </si>
  <si>
    <t>LOURY</t>
  </si>
  <si>
    <t>LOYANT</t>
  </si>
  <si>
    <t>Lenaick</t>
  </si>
  <si>
    <t>LUBET</t>
  </si>
  <si>
    <t>LUCAS</t>
  </si>
  <si>
    <t>LUKEBANA</t>
  </si>
  <si>
    <t>LUMBROSO</t>
  </si>
  <si>
    <t>LY</t>
  </si>
  <si>
    <t>LYSAK</t>
  </si>
  <si>
    <t>MACE</t>
  </si>
  <si>
    <t>MACHET</t>
  </si>
  <si>
    <t>Alyssa</t>
  </si>
  <si>
    <t>MAGNIN</t>
  </si>
  <si>
    <t>Christelle</t>
  </si>
  <si>
    <t>Reda</t>
  </si>
  <si>
    <t>MAILLARD</t>
  </si>
  <si>
    <t>MALET</t>
  </si>
  <si>
    <t>MALISSARD</t>
  </si>
  <si>
    <t>MALONGA</t>
  </si>
  <si>
    <t>MANACH</t>
  </si>
  <si>
    <t>MANADER</t>
  </si>
  <si>
    <t>MANSOUR</t>
  </si>
  <si>
    <t>Rachid</t>
  </si>
  <si>
    <t>Angel</t>
  </si>
  <si>
    <t>MARCHAIS</t>
  </si>
  <si>
    <t>MARCHAND</t>
  </si>
  <si>
    <t>MAREC</t>
  </si>
  <si>
    <t>MARENGE</t>
  </si>
  <si>
    <t>MARGUERIE-LEBRETON</t>
  </si>
  <si>
    <t>MARIE</t>
  </si>
  <si>
    <t>MARION</t>
  </si>
  <si>
    <t>Lois</t>
  </si>
  <si>
    <t>MARSOLLIER</t>
  </si>
  <si>
    <t>MARTIN</t>
  </si>
  <si>
    <t>Milo</t>
  </si>
  <si>
    <t>MARTINEAU</t>
  </si>
  <si>
    <t>MARTINEZ</t>
  </si>
  <si>
    <t>MARTINI</t>
  </si>
  <si>
    <t>MARTINS</t>
  </si>
  <si>
    <t>MARY</t>
  </si>
  <si>
    <t>MARZIN</t>
  </si>
  <si>
    <t>MASCETTI</t>
  </si>
  <si>
    <t>Virginie</t>
  </si>
  <si>
    <t>Timothé</t>
  </si>
  <si>
    <t>MASSON</t>
  </si>
  <si>
    <t>Noelie</t>
  </si>
  <si>
    <t>Lison</t>
  </si>
  <si>
    <t>MATHIAS</t>
  </si>
  <si>
    <t>MATHIEU</t>
  </si>
  <si>
    <t>Lubin</t>
  </si>
  <si>
    <t>MATIAS</t>
  </si>
  <si>
    <t>Annie</t>
  </si>
  <si>
    <t>MAUCUIT</t>
  </si>
  <si>
    <t>Lorine</t>
  </si>
  <si>
    <t>Maxens</t>
  </si>
  <si>
    <t>Abel</t>
  </si>
  <si>
    <t>Hanna</t>
  </si>
  <si>
    <t>MECHRI</t>
  </si>
  <si>
    <t>MELIN</t>
  </si>
  <si>
    <t>MENAGER</t>
  </si>
  <si>
    <t>MENARD</t>
  </si>
  <si>
    <t>MENDES</t>
  </si>
  <si>
    <t>Tiago</t>
  </si>
  <si>
    <t>Ornella</t>
  </si>
  <si>
    <t>MENG</t>
  </si>
  <si>
    <t>MENUET</t>
  </si>
  <si>
    <t>MERCIER</t>
  </si>
  <si>
    <t>MERIC</t>
  </si>
  <si>
    <t>MERLET</t>
  </si>
  <si>
    <t>MERY</t>
  </si>
  <si>
    <t>MESSARRA</t>
  </si>
  <si>
    <t>METIVIER</t>
  </si>
  <si>
    <t>Vivien</t>
  </si>
  <si>
    <t>Jacques</t>
  </si>
  <si>
    <t>MEUNIER</t>
  </si>
  <si>
    <t>MEYER</t>
  </si>
  <si>
    <t>MICHAUD</t>
  </si>
  <si>
    <t>MICHEL</t>
  </si>
  <si>
    <t>MIDOL-MONNET</t>
  </si>
  <si>
    <t>MILLET</t>
  </si>
  <si>
    <t>MILLOT</t>
  </si>
  <si>
    <t>MIRAULT</t>
  </si>
  <si>
    <t>MITONGA</t>
  </si>
  <si>
    <t>MOINGEON</t>
  </si>
  <si>
    <t>MOND</t>
  </si>
  <si>
    <t>MONIER</t>
  </si>
  <si>
    <t>MONNIER</t>
  </si>
  <si>
    <t>MONTAUBAN</t>
  </si>
  <si>
    <t>MONTMEAT</t>
  </si>
  <si>
    <t>MONTREUIL</t>
  </si>
  <si>
    <t>MOORE</t>
  </si>
  <si>
    <t>MOREAU</t>
  </si>
  <si>
    <t>MOREIRA</t>
  </si>
  <si>
    <t>MOREL</t>
  </si>
  <si>
    <t>MORICE</t>
  </si>
  <si>
    <t>MORIN</t>
  </si>
  <si>
    <t>MORONENKO</t>
  </si>
  <si>
    <t>MOSTAFAVI</t>
  </si>
  <si>
    <t>Leili</t>
  </si>
  <si>
    <t>MOULIN</t>
  </si>
  <si>
    <t>MOUNAIX</t>
  </si>
  <si>
    <t>MOUNIER</t>
  </si>
  <si>
    <t>MOURIER</t>
  </si>
  <si>
    <t>MOUTIC</t>
  </si>
  <si>
    <t>MOY</t>
  </si>
  <si>
    <t>MULLER</t>
  </si>
  <si>
    <t>MULLIEZ</t>
  </si>
  <si>
    <t>Elma</t>
  </si>
  <si>
    <t>MUSITELLI</t>
  </si>
  <si>
    <t>NATAF</t>
  </si>
  <si>
    <t>NAYAGA</t>
  </si>
  <si>
    <t>Josias</t>
  </si>
  <si>
    <t>NEDELEC</t>
  </si>
  <si>
    <t>NEMOUCHI</t>
  </si>
  <si>
    <t>NERFIE-PURKART</t>
  </si>
  <si>
    <t>NEYVOZ</t>
  </si>
  <si>
    <t>NGUYEN</t>
  </si>
  <si>
    <t>Hong an</t>
  </si>
  <si>
    <t>Lalie</t>
  </si>
  <si>
    <t>NIVELLE</t>
  </si>
  <si>
    <t>NIZAN</t>
  </si>
  <si>
    <t>NOEL</t>
  </si>
  <si>
    <t>NOGARA</t>
  </si>
  <si>
    <t>NOIZET</t>
  </si>
  <si>
    <t>NORMANT</t>
  </si>
  <si>
    <t>OBA</t>
  </si>
  <si>
    <t>OLIVEIRA</t>
  </si>
  <si>
    <t>OLIVIER</t>
  </si>
  <si>
    <t>OLLIVIER</t>
  </si>
  <si>
    <t>ORAIN</t>
  </si>
  <si>
    <t>ORIBES</t>
  </si>
  <si>
    <t>ORTIGER</t>
  </si>
  <si>
    <t>OUAAZ</t>
  </si>
  <si>
    <t>Enora</t>
  </si>
  <si>
    <t>OUTOLLA</t>
  </si>
  <si>
    <t>PAILLARD</t>
  </si>
  <si>
    <t>PAON</t>
  </si>
  <si>
    <t>PAPON</t>
  </si>
  <si>
    <t>Laurence</t>
  </si>
  <si>
    <t>PARIS</t>
  </si>
  <si>
    <t>Kentin</t>
  </si>
  <si>
    <t>PAROUTOGLOU</t>
  </si>
  <si>
    <t>Iossif</t>
  </si>
  <si>
    <t>PASQUIER</t>
  </si>
  <si>
    <t>PATTE</t>
  </si>
  <si>
    <t>PAULY</t>
  </si>
  <si>
    <t>PAULY PROST</t>
  </si>
  <si>
    <t>PAUMARD</t>
  </si>
  <si>
    <t>PAVADE</t>
  </si>
  <si>
    <t>Brinda</t>
  </si>
  <si>
    <t>Prithika</t>
  </si>
  <si>
    <t>PAYSAL</t>
  </si>
  <si>
    <t>PEETERS</t>
  </si>
  <si>
    <t>PELSENEER</t>
  </si>
  <si>
    <t>PELTIER</t>
  </si>
  <si>
    <t>PERCHERON</t>
  </si>
  <si>
    <t>PEREIRA</t>
  </si>
  <si>
    <t>PEREZ</t>
  </si>
  <si>
    <t>Clementine</t>
  </si>
  <si>
    <t>PERLA</t>
  </si>
  <si>
    <t>PEROVIC</t>
  </si>
  <si>
    <t>Stevan</t>
  </si>
  <si>
    <t>PERRAUD</t>
  </si>
  <si>
    <t>PERRET</t>
  </si>
  <si>
    <t>PERRIER</t>
  </si>
  <si>
    <t>PERRIN</t>
  </si>
  <si>
    <t>PERROT</t>
  </si>
  <si>
    <t>PETIT</t>
  </si>
  <si>
    <t>PEZZULLA</t>
  </si>
  <si>
    <t>PFEFER</t>
  </si>
  <si>
    <t>PHAM</t>
  </si>
  <si>
    <t>PHAN</t>
  </si>
  <si>
    <t>PHENE</t>
  </si>
  <si>
    <t>PHILIPPO</t>
  </si>
  <si>
    <t>PICARD</t>
  </si>
  <si>
    <t>PICHON</t>
  </si>
  <si>
    <t>PICHOT</t>
  </si>
  <si>
    <t>PICOT</t>
  </si>
  <si>
    <t>PIESSET</t>
  </si>
  <si>
    <t>PIETU</t>
  </si>
  <si>
    <t>PILATE</t>
  </si>
  <si>
    <t>PILLET</t>
  </si>
  <si>
    <t>PILLON</t>
  </si>
  <si>
    <t>PIMONT NISHIMURA</t>
  </si>
  <si>
    <t>PINAULT</t>
  </si>
  <si>
    <t>PINEAU</t>
  </si>
  <si>
    <t>PINON</t>
  </si>
  <si>
    <t>PINTO</t>
  </si>
  <si>
    <t>PIRES</t>
  </si>
  <si>
    <t>PIROLLI</t>
  </si>
  <si>
    <t>Cecilia</t>
  </si>
  <si>
    <t>PLATELLE-KUHLMANN</t>
  </si>
  <si>
    <t>Nicole</t>
  </si>
  <si>
    <t>POCARD</t>
  </si>
  <si>
    <t>POCHELU</t>
  </si>
  <si>
    <t>Evelyne</t>
  </si>
  <si>
    <t>POIREY</t>
  </si>
  <si>
    <t>POIRIER</t>
  </si>
  <si>
    <t>POISSON</t>
  </si>
  <si>
    <t>POSSEME</t>
  </si>
  <si>
    <t>POTHAIN</t>
  </si>
  <si>
    <t>POTTIER</t>
  </si>
  <si>
    <t>POUGET</t>
  </si>
  <si>
    <t>POULAIN</t>
  </si>
  <si>
    <t>POUPIN</t>
  </si>
  <si>
    <t>Lylou</t>
  </si>
  <si>
    <t>POURLIER</t>
  </si>
  <si>
    <t>Gwendoline</t>
  </si>
  <si>
    <t>PRAT</t>
  </si>
  <si>
    <t>PREVEL</t>
  </si>
  <si>
    <t>PREVERT</t>
  </si>
  <si>
    <t>PREVOST</t>
  </si>
  <si>
    <t>PREVOT</t>
  </si>
  <si>
    <t>PRIGENT</t>
  </si>
  <si>
    <t>PROMITOR</t>
  </si>
  <si>
    <t>PROUST</t>
  </si>
  <si>
    <t>PROUVAT</t>
  </si>
  <si>
    <t>Loann</t>
  </si>
  <si>
    <t>PRUVOST</t>
  </si>
  <si>
    <t>PUFFET</t>
  </si>
  <si>
    <t>QUELEN</t>
  </si>
  <si>
    <t>QUEVA</t>
  </si>
  <si>
    <t>Gwenael</t>
  </si>
  <si>
    <t>Leila</t>
  </si>
  <si>
    <t>RABINAND</t>
  </si>
  <si>
    <t>RAFFI</t>
  </si>
  <si>
    <t>RAGOT</t>
  </si>
  <si>
    <t>RAHARIMANANA</t>
  </si>
  <si>
    <t>RAJAU</t>
  </si>
  <si>
    <t>RAJOELINANAHARY</t>
  </si>
  <si>
    <t>Rija</t>
  </si>
  <si>
    <t>Tommy</t>
  </si>
  <si>
    <t>RAKOTOBE</t>
  </si>
  <si>
    <t>Tia</t>
  </si>
  <si>
    <t>RAKOTOZANDRINY</t>
  </si>
  <si>
    <t>Tsilavo</t>
  </si>
  <si>
    <t>John</t>
  </si>
  <si>
    <t>RAMON</t>
  </si>
  <si>
    <t>RANDRIANASOLO</t>
  </si>
  <si>
    <t>RANDRIANTSOA</t>
  </si>
  <si>
    <t>Vony-ange</t>
  </si>
  <si>
    <t>RAPHALEN</t>
  </si>
  <si>
    <t>RASOLOFO</t>
  </si>
  <si>
    <t>Sandafitia</t>
  </si>
  <si>
    <t>Toky</t>
  </si>
  <si>
    <t>RAVAUD</t>
  </si>
  <si>
    <t>RAVEZ</t>
  </si>
  <si>
    <t>RAYMOND</t>
  </si>
  <si>
    <t>RAYNARD</t>
  </si>
  <si>
    <t>REDON</t>
  </si>
  <si>
    <t>REGEARD</t>
  </si>
  <si>
    <t>REGNAULD</t>
  </si>
  <si>
    <t>REN</t>
  </si>
  <si>
    <t>RENARD</t>
  </si>
  <si>
    <t>RENAUD</t>
  </si>
  <si>
    <t>RENAULT</t>
  </si>
  <si>
    <t>RENOU</t>
  </si>
  <si>
    <t>ROSNY S/BOIS MARNAUDES TT</t>
  </si>
  <si>
    <t>REY</t>
  </si>
  <si>
    <t>REYNARD</t>
  </si>
  <si>
    <t>RIBEIRO</t>
  </si>
  <si>
    <t>RIBOURDOUILLE</t>
  </si>
  <si>
    <t>RICHARD</t>
  </si>
  <si>
    <t>RICHARD-BONNET</t>
  </si>
  <si>
    <t>RICHER</t>
  </si>
  <si>
    <t>RIOU</t>
  </si>
  <si>
    <t>RIVIERE</t>
  </si>
  <si>
    <t>RIVIERE-FAURE</t>
  </si>
  <si>
    <t>RIVOAL</t>
  </si>
  <si>
    <t>ROBERT</t>
  </si>
  <si>
    <t>ROBILLARD</t>
  </si>
  <si>
    <t>ROBIN</t>
  </si>
  <si>
    <t>ROC</t>
  </si>
  <si>
    <t>ROCCHETTI</t>
  </si>
  <si>
    <t>Yvan</t>
  </si>
  <si>
    <t>ROCHER</t>
  </si>
  <si>
    <t>ROCHETEAU</t>
  </si>
  <si>
    <t>Emily</t>
  </si>
  <si>
    <t>RODRIGUES</t>
  </si>
  <si>
    <t>RODRIGUEZ</t>
  </si>
  <si>
    <t>ROGER</t>
  </si>
  <si>
    <t>ROISNEL</t>
  </si>
  <si>
    <t>ROLLAND</t>
  </si>
  <si>
    <t>Bertille</t>
  </si>
  <si>
    <t>ROMERO</t>
  </si>
  <si>
    <t>ROOSE</t>
  </si>
  <si>
    <t>ROSELLO</t>
  </si>
  <si>
    <t>Regis</t>
  </si>
  <si>
    <t>Asma</t>
  </si>
  <si>
    <t>ROUET</t>
  </si>
  <si>
    <t>ROULLAND</t>
  </si>
  <si>
    <t>ROUSSEAU</t>
  </si>
  <si>
    <t>Katy</t>
  </si>
  <si>
    <t>ROUSSEL</t>
  </si>
  <si>
    <t>Alienor</t>
  </si>
  <si>
    <t>ROY</t>
  </si>
  <si>
    <t>ROYON</t>
  </si>
  <si>
    <t>Tais</t>
  </si>
  <si>
    <t>RUIZ</t>
  </si>
  <si>
    <t>RUSSO</t>
  </si>
  <si>
    <t>SAADA</t>
  </si>
  <si>
    <t>SABBAH</t>
  </si>
  <si>
    <t>SACKO</t>
  </si>
  <si>
    <t>Karttoumou</t>
  </si>
  <si>
    <t>SALHI</t>
  </si>
  <si>
    <t>SALLAH DUSE</t>
  </si>
  <si>
    <t>SALLE</t>
  </si>
  <si>
    <t>SALMON</t>
  </si>
  <si>
    <t>SAMOUILLAN</t>
  </si>
  <si>
    <t>SANCHEZ</t>
  </si>
  <si>
    <t>SARFATI</t>
  </si>
  <si>
    <t>SAUL</t>
  </si>
  <si>
    <t>SAUTEREAU</t>
  </si>
  <si>
    <t>SAUZET</t>
  </si>
  <si>
    <t>SAVORANI</t>
  </si>
  <si>
    <t>SAWYER</t>
  </si>
  <si>
    <t>Joe</t>
  </si>
  <si>
    <t>SCHELLINGER</t>
  </si>
  <si>
    <t>SCHERRER</t>
  </si>
  <si>
    <t>SCHMIDT</t>
  </si>
  <si>
    <t>SCHMITT</t>
  </si>
  <si>
    <t>Balthazar</t>
  </si>
  <si>
    <t>Cloe</t>
  </si>
  <si>
    <t>SELLIER</t>
  </si>
  <si>
    <t>SEMBLA</t>
  </si>
  <si>
    <t>Steve</t>
  </si>
  <si>
    <t>SEROUSSI</t>
  </si>
  <si>
    <t>SERRE</t>
  </si>
  <si>
    <t>SERVAIS-LAVAL</t>
  </si>
  <si>
    <t>SESVECAN</t>
  </si>
  <si>
    <t>SEVIN</t>
  </si>
  <si>
    <t>SEYFRIED</t>
  </si>
  <si>
    <t>SHOBAYO</t>
  </si>
  <si>
    <t>SILVA</t>
  </si>
  <si>
    <t>SIMON</t>
  </si>
  <si>
    <t>SKENADJI</t>
  </si>
  <si>
    <t>Janine</t>
  </si>
  <si>
    <t>SOARES</t>
  </si>
  <si>
    <t>SOLARI</t>
  </si>
  <si>
    <t>SORBIER</t>
  </si>
  <si>
    <t>SOREAU</t>
  </si>
  <si>
    <t>SOTTOU</t>
  </si>
  <si>
    <t>SOUALEM</t>
  </si>
  <si>
    <t>SOULIER</t>
  </si>
  <si>
    <t>SOYER</t>
  </si>
  <si>
    <t>STAUBER</t>
  </si>
  <si>
    <t>STEAU</t>
  </si>
  <si>
    <t>STEPHAN</t>
  </si>
  <si>
    <t>SUEL</t>
  </si>
  <si>
    <t>SUN SOTHI</t>
  </si>
  <si>
    <t>TA</t>
  </si>
  <si>
    <t>Francoise</t>
  </si>
  <si>
    <t>TAING</t>
  </si>
  <si>
    <t>TALBOT</t>
  </si>
  <si>
    <t>TANG</t>
  </si>
  <si>
    <t>TANGUY</t>
  </si>
  <si>
    <t>TARDIEU</t>
  </si>
  <si>
    <t>TAZI</t>
  </si>
  <si>
    <t>TEISSET</t>
  </si>
  <si>
    <t>TEIXEIRA</t>
  </si>
  <si>
    <t>TEKEOGLOU</t>
  </si>
  <si>
    <t>TENZIN</t>
  </si>
  <si>
    <t>Gelek</t>
  </si>
  <si>
    <t>TESSIER</t>
  </si>
  <si>
    <t>TESSON</t>
  </si>
  <si>
    <t>TEXIER</t>
  </si>
  <si>
    <t>THEBAULT</t>
  </si>
  <si>
    <t>THEPSUWAN</t>
  </si>
  <si>
    <t>Kritsornsawan</t>
  </si>
  <si>
    <t>THERASSE</t>
  </si>
  <si>
    <t>THIBAULT</t>
  </si>
  <si>
    <t>THIERRY</t>
  </si>
  <si>
    <t>THIERY</t>
  </si>
  <si>
    <t>THIVET</t>
  </si>
  <si>
    <t>Eloane</t>
  </si>
  <si>
    <t>THOMAS</t>
  </si>
  <si>
    <t>Malik</t>
  </si>
  <si>
    <t>TINEL</t>
  </si>
  <si>
    <t>TIPREZ</t>
  </si>
  <si>
    <t>Gerald</t>
  </si>
  <si>
    <t>TISSOT</t>
  </si>
  <si>
    <t>TITON</t>
  </si>
  <si>
    <t>TOURNADE</t>
  </si>
  <si>
    <t>TOVOARIMINO</t>
  </si>
  <si>
    <t>TRAN</t>
  </si>
  <si>
    <t>TRAVERS</t>
  </si>
  <si>
    <t>TREAL</t>
  </si>
  <si>
    <t>TRIBOULET</t>
  </si>
  <si>
    <t>TRIOREAU</t>
  </si>
  <si>
    <t>TROUBAT</t>
  </si>
  <si>
    <t>TUFERY</t>
  </si>
  <si>
    <t>TYRODE</t>
  </si>
  <si>
    <t>VALLEE</t>
  </si>
  <si>
    <t>Gildas</t>
  </si>
  <si>
    <t>VALLOBRA</t>
  </si>
  <si>
    <t>VAN LIERDE</t>
  </si>
  <si>
    <t>VANDAMME</t>
  </si>
  <si>
    <t>VANNIER</t>
  </si>
  <si>
    <t>VASQUES GHIRARDI</t>
  </si>
  <si>
    <t>VASSEUR</t>
  </si>
  <si>
    <t>Yael</t>
  </si>
  <si>
    <t>VEILLEROT</t>
  </si>
  <si>
    <t>VENON</t>
  </si>
  <si>
    <t>VERDIER</t>
  </si>
  <si>
    <t>VERGNE</t>
  </si>
  <si>
    <t>VERNET</t>
  </si>
  <si>
    <t>VERRIERES</t>
  </si>
  <si>
    <t>Flavien</t>
  </si>
  <si>
    <t>VIET</t>
  </si>
  <si>
    <t>VIGNERON</t>
  </si>
  <si>
    <t>VILLENEUVE</t>
  </si>
  <si>
    <t>VINCENT</t>
  </si>
  <si>
    <t>VINCI</t>
  </si>
  <si>
    <t>VION</t>
  </si>
  <si>
    <t>VITEL</t>
  </si>
  <si>
    <t>Esther</t>
  </si>
  <si>
    <t>VOISIN</t>
  </si>
  <si>
    <t>VULGAIRE</t>
  </si>
  <si>
    <t>VYAS</t>
  </si>
  <si>
    <t>Mitul</t>
  </si>
  <si>
    <t>WANG</t>
  </si>
  <si>
    <t>Chen</t>
  </si>
  <si>
    <t>WARIN</t>
  </si>
  <si>
    <t>Aiky</t>
  </si>
  <si>
    <t>WENNAGEL</t>
  </si>
  <si>
    <t>WILHELM</t>
  </si>
  <si>
    <t>WILSON</t>
  </si>
  <si>
    <t>XAYASANE</t>
  </si>
  <si>
    <t>XIAO</t>
  </si>
  <si>
    <t>Qiwen</t>
  </si>
  <si>
    <t>YANG</t>
  </si>
  <si>
    <t>YOGARAJAH</t>
  </si>
  <si>
    <t>Akhilen</t>
  </si>
  <si>
    <t>YONNET</t>
  </si>
  <si>
    <t>YVON</t>
  </si>
  <si>
    <t>Ashling</t>
  </si>
  <si>
    <t>ZANASI</t>
  </si>
  <si>
    <t>ZEGLI</t>
  </si>
  <si>
    <t>Mohammed</t>
  </si>
  <si>
    <t>ZEMMAL</t>
  </si>
  <si>
    <t>Elian</t>
  </si>
  <si>
    <t>Kamal</t>
  </si>
  <si>
    <t>ZENOU</t>
  </si>
  <si>
    <t>ZHANG</t>
  </si>
  <si>
    <t>ZHENG</t>
  </si>
  <si>
    <t>ZHOU</t>
  </si>
  <si>
    <t>Jie</t>
  </si>
  <si>
    <t>ZHU</t>
  </si>
  <si>
    <t>Fang</t>
  </si>
  <si>
    <t>ZIANI</t>
  </si>
  <si>
    <t>ZOUITENE</t>
  </si>
  <si>
    <t>ZUNIC</t>
  </si>
  <si>
    <t>THOUARE TT</t>
  </si>
  <si>
    <t>ST GERMAIN SUR MOINE EPM</t>
  </si>
  <si>
    <t>ST HILAIRE DE LOULAY</t>
  </si>
  <si>
    <t>D72</t>
  </si>
  <si>
    <t>CONNERRE-LOMBRON  MJ</t>
  </si>
  <si>
    <t>NANTES ST MEDARD DOULON</t>
  </si>
  <si>
    <t>D53</t>
  </si>
  <si>
    <t>St BERTHEVIN/St LOUP-53 US</t>
  </si>
  <si>
    <t>SAFFRE TREFFIEUX TT AS</t>
  </si>
  <si>
    <t>MOUCHAMPS SJTT</t>
  </si>
  <si>
    <t>MURS ERIGNE ASITT</t>
  </si>
  <si>
    <t>LE MANS SARTHE TENNIS DE TABLE</t>
  </si>
  <si>
    <t>ST SYLVAIN D ANJOU ASTT</t>
  </si>
  <si>
    <t>BEAUFOU VENDEE (ASL)</t>
  </si>
  <si>
    <t>ST JULIEN TENNIS DE TABLE</t>
  </si>
  <si>
    <t>ANGERS ST LEONARD</t>
  </si>
  <si>
    <t>ALBENQUE</t>
  </si>
  <si>
    <t>AIZENAY CPF</t>
  </si>
  <si>
    <t>ST HERBLAIN A.S.H.</t>
  </si>
  <si>
    <t>FONTENAY TTC</t>
  </si>
  <si>
    <t>LAVAL Francs Archers</t>
  </si>
  <si>
    <t>BOUCHEMAINE TT ANJOU</t>
  </si>
  <si>
    <t>PENHOET U.M.</t>
  </si>
  <si>
    <t>POMJEANNAIS Tennis de Table</t>
  </si>
  <si>
    <t>ALLEAUME</t>
  </si>
  <si>
    <t>Beatrice</t>
  </si>
  <si>
    <t>PONT ST MARTIN U.S.</t>
  </si>
  <si>
    <t>NORT SUR ERDRE N.A.C.T.T.</t>
  </si>
  <si>
    <t>CHALONNES Tennis de Table</t>
  </si>
  <si>
    <t>VILLEVEQUE SOUCELLES ASC</t>
  </si>
  <si>
    <t>SAUMUR TTSC</t>
  </si>
  <si>
    <t>LE MANS ASPTT</t>
  </si>
  <si>
    <t>VERNANTES Reveil Vernantais</t>
  </si>
  <si>
    <t>ST NAZAIRE TENNIS DE TABLE</t>
  </si>
  <si>
    <t>AMIARD</t>
  </si>
  <si>
    <t>FERRIERE VENDEE TENNIS DE TABLE</t>
  </si>
  <si>
    <t>VIHIERS Foyer Laique</t>
  </si>
  <si>
    <t>MONTAGNE (LA) A.S.C.</t>
  </si>
  <si>
    <t>BOUSSAY T.T.C.</t>
  </si>
  <si>
    <t>AMIOT</t>
  </si>
  <si>
    <t>POUZAUGES A.C.T.T.</t>
  </si>
  <si>
    <t>ANDORIN</t>
  </si>
  <si>
    <t>BOURGNEUF/ST OUEN TTIC</t>
  </si>
  <si>
    <t>LAVAL BOURNY Tennis de Table</t>
  </si>
  <si>
    <t>VIVY-GENNES Entente</t>
  </si>
  <si>
    <t>BOUAYE A.L.</t>
  </si>
  <si>
    <t>MAMERS CS</t>
  </si>
  <si>
    <t>ANDREO</t>
  </si>
  <si>
    <t>CHATILLON S/COLMONT Amicale</t>
  </si>
  <si>
    <t>ANDREOTTA</t>
  </si>
  <si>
    <t>PONTS DE CE (LES) - AAEEC</t>
  </si>
  <si>
    <t>LA CHARTRE A.P.</t>
  </si>
  <si>
    <t>SALLERTAINE TTM</t>
  </si>
  <si>
    <t>CHATEAUBRIANT TENNIS TABLE</t>
  </si>
  <si>
    <t>TRIGNAC TENNIS DE TABLE</t>
  </si>
  <si>
    <t>ST COLOMBAN T.T.</t>
  </si>
  <si>
    <t>LA FLECHE USF TT</t>
  </si>
  <si>
    <t>ST HERBLAIN T.T.</t>
  </si>
  <si>
    <t>ROMAGNE (LA) - S.S.</t>
  </si>
  <si>
    <t>CHEVROLIERE DU LAC TT</t>
  </si>
  <si>
    <t>SABLE TENNIS DE TABLE</t>
  </si>
  <si>
    <t>SEGUINIERE (LA) TT</t>
  </si>
  <si>
    <t>CHAPELAINE (LA)</t>
  </si>
  <si>
    <t>PARCE TT</t>
  </si>
  <si>
    <t>BRETIGNOLLES TT</t>
  </si>
  <si>
    <t>MOUTIERS MAUXFAITS TT</t>
  </si>
  <si>
    <t>HERBIERS (LES) TENNIS DE TABLE</t>
  </si>
  <si>
    <t>ST ANDRE DE LA MARCHE TT</t>
  </si>
  <si>
    <t>STE LUCE T.T.</t>
  </si>
  <si>
    <t>ST MARS LE CELLIER</t>
  </si>
  <si>
    <t>AUBERGIER</t>
  </si>
  <si>
    <t>ST PIERRE LA COUR Club Pongiste</t>
  </si>
  <si>
    <t>SORINIERES (LES)</t>
  </si>
  <si>
    <t>TIERCE A.S.T.T.</t>
  </si>
  <si>
    <t>BRUFFIERE ASBD</t>
  </si>
  <si>
    <t>MEZIERES S PONTHOUIN AS</t>
  </si>
  <si>
    <t>ST BREVIN T.T.</t>
  </si>
  <si>
    <t>CHAVAGNES EN P. STL</t>
  </si>
  <si>
    <t>ST PHILBERT T.T.</t>
  </si>
  <si>
    <t>ST LAURENT S/S ASCM</t>
  </si>
  <si>
    <t>AUGAIN</t>
  </si>
  <si>
    <t>POUEZE-LOUROUX - UP</t>
  </si>
  <si>
    <t>PALLET (LE) TT</t>
  </si>
  <si>
    <t>ST MACAIRE EN MAUGES ASPM</t>
  </si>
  <si>
    <t>CHALLANS OPS</t>
  </si>
  <si>
    <t>STE FLO/VENDRENNES ES</t>
  </si>
  <si>
    <t>AVRILLE AS 85</t>
  </si>
  <si>
    <t>GORRONNAIS Tennis de Table</t>
  </si>
  <si>
    <t>BAHUAUD</t>
  </si>
  <si>
    <t>MOUZILLON E.T.T.</t>
  </si>
  <si>
    <t>MONTFORT TT</t>
  </si>
  <si>
    <t>PARIGNE L'EVEQUE TTC</t>
  </si>
  <si>
    <t>ST MELAINE-MOZE LOIRE-AUBANCE TT</t>
  </si>
  <si>
    <t>REZE TENNIS DE TABLE</t>
  </si>
  <si>
    <t>FOULLETOURTE T.T.</t>
  </si>
  <si>
    <t>BARBEAU</t>
  </si>
  <si>
    <t>COMMEQUIERS TT</t>
  </si>
  <si>
    <t>PETIT MARS T.T.</t>
  </si>
  <si>
    <t>LES ACHARDS TT U.S.</t>
  </si>
  <si>
    <t>BARBOT</t>
  </si>
  <si>
    <t>LA CHAPELLE ALTT</t>
  </si>
  <si>
    <t>BAREAU</t>
  </si>
  <si>
    <t>Erell</t>
  </si>
  <si>
    <t>SUCE SUR ERDRE</t>
  </si>
  <si>
    <t>Ophelie</t>
  </si>
  <si>
    <t>LIGNE A.S.T.T.</t>
  </si>
  <si>
    <t>BARREAU</t>
  </si>
  <si>
    <t>BASTARD</t>
  </si>
  <si>
    <t>MULSANNE PPC</t>
  </si>
  <si>
    <t>BATY</t>
  </si>
  <si>
    <t>POIRE SUR VIE AL</t>
  </si>
  <si>
    <t>BOUIN E</t>
  </si>
  <si>
    <t>ST BARTHELEMY T2T</t>
  </si>
  <si>
    <t>Leonie</t>
  </si>
  <si>
    <t>ST NAZAIRE LEON BLUM TT</t>
  </si>
  <si>
    <t>LA FERTE VS</t>
  </si>
  <si>
    <t>PRESQU ILE T.T.</t>
  </si>
  <si>
    <t>CROIXILLE L Etoile (la)ES</t>
  </si>
  <si>
    <t>CHAMPAGNE ESP</t>
  </si>
  <si>
    <t>AVRILLE Ass. Sportive</t>
  </si>
  <si>
    <t>BAYEUX</t>
  </si>
  <si>
    <t>MESLAY DU MAINE Tennis de Table</t>
  </si>
  <si>
    <t>JOVEENNE LANGUEUROISE E.S.</t>
  </si>
  <si>
    <t>BEAUDRON</t>
  </si>
  <si>
    <t>BEAUMARD</t>
  </si>
  <si>
    <t>Landry</t>
  </si>
  <si>
    <t>MAY-JALLAIS ENT. tennis table</t>
  </si>
  <si>
    <t>ST ETIENNE TENNIS DE TABLE</t>
  </si>
  <si>
    <t>MARESCHE E.P. 138</t>
  </si>
  <si>
    <t>BONNETABLE P</t>
  </si>
  <si>
    <t>BECKER</t>
  </si>
  <si>
    <t>BEDOUET</t>
  </si>
  <si>
    <t>BEGOC</t>
  </si>
  <si>
    <t>BELAUD</t>
  </si>
  <si>
    <t>Mano</t>
  </si>
  <si>
    <t>BELIARD</t>
  </si>
  <si>
    <t>BELLOIR</t>
  </si>
  <si>
    <t>Margaud</t>
  </si>
  <si>
    <t>CRAON E.S</t>
  </si>
  <si>
    <t>NIEUL TENNIS DE TABLE</t>
  </si>
  <si>
    <t>HERBERGEMENT ASTT</t>
  </si>
  <si>
    <t>Harmonie</t>
  </si>
  <si>
    <t>BEQUIN</t>
  </si>
  <si>
    <t>LEGE A.S.T.T.</t>
  </si>
  <si>
    <t>TELOCHE TT</t>
  </si>
  <si>
    <t>MEILLERAIE R</t>
  </si>
  <si>
    <t>SAVIGNE L EVEQUE TT</t>
  </si>
  <si>
    <t>MISSILLAC TTC</t>
  </si>
  <si>
    <t>HERIC T.T.</t>
  </si>
  <si>
    <t>PAZENAISE T.T.</t>
  </si>
  <si>
    <t>BERRADA</t>
  </si>
  <si>
    <t>ST MICHEL CHEF CHEF  TTMT</t>
  </si>
  <si>
    <t>BERTHELOT</t>
  </si>
  <si>
    <t>BERTHOME</t>
  </si>
  <si>
    <t>BERTIN</t>
  </si>
  <si>
    <t>ST DENIS CHEVASSE ES</t>
  </si>
  <si>
    <t>NANTES ASCBG</t>
  </si>
  <si>
    <t>LA MILESSE TTA</t>
  </si>
  <si>
    <t>NANTES LE BAUT TT</t>
  </si>
  <si>
    <t>BESNIER</t>
  </si>
  <si>
    <t>MONTJEAN Tennis de Table</t>
  </si>
  <si>
    <t>BESSEAU</t>
  </si>
  <si>
    <t>ARNAGE US</t>
  </si>
  <si>
    <t>BESSIERE</t>
  </si>
  <si>
    <t>SPAY CP</t>
  </si>
  <si>
    <t>BEUDARD</t>
  </si>
  <si>
    <t>BEZIAS</t>
  </si>
  <si>
    <t>MONTOIR ST MALO TT</t>
  </si>
  <si>
    <t>BIENVENU</t>
  </si>
  <si>
    <t>Nelly</t>
  </si>
  <si>
    <t>EPESSES (Les)</t>
  </si>
  <si>
    <t>Stacy</t>
  </si>
  <si>
    <t>BIZEUL</t>
  </si>
  <si>
    <t>ANGLES PPC</t>
  </si>
  <si>
    <t>CHAUCHE US</t>
  </si>
  <si>
    <t>BLANDIN</t>
  </si>
  <si>
    <t>BLANVILAIN</t>
  </si>
  <si>
    <t>CHANGE TT</t>
  </si>
  <si>
    <t>BLOND</t>
  </si>
  <si>
    <t>BLONDEAU</t>
  </si>
  <si>
    <t>BLOSSIER</t>
  </si>
  <si>
    <t>BLOT</t>
  </si>
  <si>
    <t>BOCQUIER</t>
  </si>
  <si>
    <t>BODIN</t>
  </si>
  <si>
    <t>BOHEAS</t>
  </si>
  <si>
    <t>BOILEAU DEMARET</t>
  </si>
  <si>
    <t>BOILEAU-LIBAUD</t>
  </si>
  <si>
    <t>Jennyfer</t>
  </si>
  <si>
    <t>BOISDRON</t>
  </si>
  <si>
    <t>BOISRAME</t>
  </si>
  <si>
    <t>BOISSARD</t>
  </si>
  <si>
    <t>BOISSEAU</t>
  </si>
  <si>
    <t>TORFOU Vaillants</t>
  </si>
  <si>
    <t>BOISSELEAU</t>
  </si>
  <si>
    <t>BOITEAU</t>
  </si>
  <si>
    <t>ECOUFLANT ASTTE</t>
  </si>
  <si>
    <t>BORDEBEURE</t>
  </si>
  <si>
    <t>CANDE SOCTT</t>
  </si>
  <si>
    <t>BORELLA</t>
  </si>
  <si>
    <t>BOSSE</t>
  </si>
  <si>
    <t>BOSSIS</t>
  </si>
  <si>
    <t>BOTROS</t>
  </si>
  <si>
    <t>BOUCHAUD</t>
  </si>
  <si>
    <t>FERCE US</t>
  </si>
  <si>
    <t>BOUCHERIE</t>
  </si>
  <si>
    <t>Loup</t>
  </si>
  <si>
    <t>BOUDIAS</t>
  </si>
  <si>
    <t>BOUELEAU</t>
  </si>
  <si>
    <t>Gipsy</t>
  </si>
  <si>
    <t>CUGAND TTAL</t>
  </si>
  <si>
    <t>BOUFFELIERE</t>
  </si>
  <si>
    <t>Doriane</t>
  </si>
  <si>
    <t>BOULAIS</t>
  </si>
  <si>
    <t>ARON Sports Loisirs</t>
  </si>
  <si>
    <t>BOURBAO</t>
  </si>
  <si>
    <t>BOURBON</t>
  </si>
  <si>
    <t>BOURGET</t>
  </si>
  <si>
    <t>BOURMAUD</t>
  </si>
  <si>
    <t>MESANGER T.T.</t>
  </si>
  <si>
    <t>BOURY</t>
  </si>
  <si>
    <t>BOUSSEAU</t>
  </si>
  <si>
    <t>BOUTELOUP</t>
  </si>
  <si>
    <t>BOZEC</t>
  </si>
  <si>
    <t>BRETAUD</t>
  </si>
  <si>
    <t>BRETAUDEAU</t>
  </si>
  <si>
    <t>BRETECHE</t>
  </si>
  <si>
    <t>BRETESCHE</t>
  </si>
  <si>
    <t>BRISSET</t>
  </si>
  <si>
    <t>BRONSART</t>
  </si>
  <si>
    <t>BUCHARD</t>
  </si>
  <si>
    <t>Isidore</t>
  </si>
  <si>
    <t>BUCHOU</t>
  </si>
  <si>
    <t>BURBAN</t>
  </si>
  <si>
    <t>ROCHEFORT-BEAULIEU T.T.</t>
  </si>
  <si>
    <t>BUSSON</t>
  </si>
  <si>
    <t>Geoffroy</t>
  </si>
  <si>
    <t>BUTON</t>
  </si>
  <si>
    <t>CADIO</t>
  </si>
  <si>
    <t>CALLEAU</t>
  </si>
  <si>
    <t>CALUS</t>
  </si>
  <si>
    <t>CARDINEAU</t>
  </si>
  <si>
    <t>CARRA</t>
  </si>
  <si>
    <t>CASSARD</t>
  </si>
  <si>
    <t>Rozenn</t>
  </si>
  <si>
    <t>CATROUILLET</t>
  </si>
  <si>
    <t>Cynthia</t>
  </si>
  <si>
    <t>CAUDOUX</t>
  </si>
  <si>
    <t>CELLIER</t>
  </si>
  <si>
    <t>CHANTEPIE</t>
  </si>
  <si>
    <t>CHAPELAIN</t>
  </si>
  <si>
    <t>CHARIE</t>
  </si>
  <si>
    <t>CHARIL</t>
  </si>
  <si>
    <t>CHARNY</t>
  </si>
  <si>
    <t>CHARTRAIN</t>
  </si>
  <si>
    <t>CHATEIGNER</t>
  </si>
  <si>
    <t>CHATELLIER</t>
  </si>
  <si>
    <t>VIBRAYE ASTT</t>
  </si>
  <si>
    <t>CHAUSSEE</t>
  </si>
  <si>
    <t>CHAUVEAU</t>
  </si>
  <si>
    <t>Betty</t>
  </si>
  <si>
    <t>Tianyuan</t>
  </si>
  <si>
    <t>CHEVALLEREAU</t>
  </si>
  <si>
    <t>CHEVREUIL</t>
  </si>
  <si>
    <t>CHEVRIER</t>
  </si>
  <si>
    <t>Antje</t>
  </si>
  <si>
    <t>CHUPIN</t>
  </si>
  <si>
    <t>CIROUX</t>
  </si>
  <si>
    <t>CLAVIER</t>
  </si>
  <si>
    <t>CLAVREUIL</t>
  </si>
  <si>
    <t>CLISSON</t>
  </si>
  <si>
    <t>CLOAREC</t>
  </si>
  <si>
    <t>COIFFARD</t>
  </si>
  <si>
    <t>Jocelyne</t>
  </si>
  <si>
    <t>COLLART-PASTORELLI</t>
  </si>
  <si>
    <t>COLLAS</t>
  </si>
  <si>
    <t>CORMAN</t>
  </si>
  <si>
    <t>CORMERAIS</t>
  </si>
  <si>
    <t>COSSON</t>
  </si>
  <si>
    <t>COUGNON</t>
  </si>
  <si>
    <t>COUNILLE</t>
  </si>
  <si>
    <t>COUTANT</t>
  </si>
  <si>
    <t>COUTOLLEAU</t>
  </si>
  <si>
    <t>CROCHET</t>
  </si>
  <si>
    <t>CROISSANT</t>
  </si>
  <si>
    <t>CRUBLET</t>
  </si>
  <si>
    <t>CUSSEAU</t>
  </si>
  <si>
    <t>DABRETEAU</t>
  </si>
  <si>
    <t>DAGUET</t>
  </si>
  <si>
    <t>COTE D AMOUR T.T.</t>
  </si>
  <si>
    <t>DAUNOIS</t>
  </si>
  <si>
    <t>DAUTAIS</t>
  </si>
  <si>
    <t>DAVIAUD</t>
  </si>
  <si>
    <t>Theophane</t>
  </si>
  <si>
    <t>DAVIOT</t>
  </si>
  <si>
    <t>STE GEMMES S/LOIRE R.G.</t>
  </si>
  <si>
    <t>DELAIRE</t>
  </si>
  <si>
    <t>Edith</t>
  </si>
  <si>
    <t>DELESTRE</t>
  </si>
  <si>
    <t>DELEZENNE</t>
  </si>
  <si>
    <t>DELILLE</t>
  </si>
  <si>
    <t>DELLE CASE</t>
  </si>
  <si>
    <t>DELORME</t>
  </si>
  <si>
    <t>DEMEY</t>
  </si>
  <si>
    <t>DENECHERE</t>
  </si>
  <si>
    <t>Vanessa</t>
  </si>
  <si>
    <t>ARCONNAY TT</t>
  </si>
  <si>
    <t>DERRE</t>
  </si>
  <si>
    <t>DERRIEN</t>
  </si>
  <si>
    <t>DESAILLY</t>
  </si>
  <si>
    <t>DESPERT</t>
  </si>
  <si>
    <t>TREILLIERES A.L.</t>
  </si>
  <si>
    <t>DION</t>
  </si>
  <si>
    <t>DOMINIQUE</t>
  </si>
  <si>
    <t>DROUARD</t>
  </si>
  <si>
    <t>DROUET</t>
  </si>
  <si>
    <t>DROUIN</t>
  </si>
  <si>
    <t>Lila</t>
  </si>
  <si>
    <t>Yveline</t>
  </si>
  <si>
    <t>DUGAST</t>
  </si>
  <si>
    <t>DUGUE</t>
  </si>
  <si>
    <t>DUPE</t>
  </si>
  <si>
    <t>Anne-sophie</t>
  </si>
  <si>
    <t>BRIVET T.T.</t>
  </si>
  <si>
    <t>ECHAPPE</t>
  </si>
  <si>
    <t>EL FEHRI</t>
  </si>
  <si>
    <t>EON</t>
  </si>
  <si>
    <t>FALLOU</t>
  </si>
  <si>
    <t>FAUCHEUX</t>
  </si>
  <si>
    <t>FAUJOUR</t>
  </si>
  <si>
    <t>FERTON</t>
  </si>
  <si>
    <t>FIEVRE</t>
  </si>
  <si>
    <t>FORGET</t>
  </si>
  <si>
    <t>FORT</t>
  </si>
  <si>
    <t>FOUBERT</t>
  </si>
  <si>
    <t>FOUQUET</t>
  </si>
  <si>
    <t>FREMONT</t>
  </si>
  <si>
    <t>Jean baptiste</t>
  </si>
  <si>
    <t>FRIGGI</t>
  </si>
  <si>
    <t>GABARD</t>
  </si>
  <si>
    <t>GABILLARD</t>
  </si>
  <si>
    <t>GABORIAU</t>
  </si>
  <si>
    <t>GALLON</t>
  </si>
  <si>
    <t>Paulin</t>
  </si>
  <si>
    <t>GANRY</t>
  </si>
  <si>
    <t>GAUVRIT</t>
  </si>
  <si>
    <t>GELLEREAU</t>
  </si>
  <si>
    <t>GENNETAY</t>
  </si>
  <si>
    <t>GERGAUD</t>
  </si>
  <si>
    <t>GERVAIS</t>
  </si>
  <si>
    <t>GESTEAU</t>
  </si>
  <si>
    <t>GETIN</t>
  </si>
  <si>
    <t>GIRAULT</t>
  </si>
  <si>
    <t>Beryl</t>
  </si>
  <si>
    <t>GLEVAREC</t>
  </si>
  <si>
    <t>GOBIN</t>
  </si>
  <si>
    <t>GODARD</t>
  </si>
  <si>
    <t>GODET</t>
  </si>
  <si>
    <t>GODIN</t>
  </si>
  <si>
    <t>GORCE</t>
  </si>
  <si>
    <t>GOUBIN</t>
  </si>
  <si>
    <t>GOUHIER</t>
  </si>
  <si>
    <t>GRAIZEAU</t>
  </si>
  <si>
    <t>GRELLIER</t>
  </si>
  <si>
    <t>BEIGNON BASSET TTA</t>
  </si>
  <si>
    <t>GRESSANI</t>
  </si>
  <si>
    <t>GRISON</t>
  </si>
  <si>
    <t>Jodie</t>
  </si>
  <si>
    <t>GROSSIN</t>
  </si>
  <si>
    <t>GUEN</t>
  </si>
  <si>
    <t>GUENNOUNI</t>
  </si>
  <si>
    <t>GUETRES</t>
  </si>
  <si>
    <t>GUEUDOUX</t>
  </si>
  <si>
    <t>GUIBERT</t>
  </si>
  <si>
    <t>GUIET</t>
  </si>
  <si>
    <t>GUIHENEUF</t>
  </si>
  <si>
    <t>GUILBAUD</t>
  </si>
  <si>
    <t>GUILBAULT</t>
  </si>
  <si>
    <t>GUILBERT</t>
  </si>
  <si>
    <t>Leana</t>
  </si>
  <si>
    <t>GUILLOTEAU</t>
  </si>
  <si>
    <t>GUILLOU</t>
  </si>
  <si>
    <t>GUIVARCH</t>
  </si>
  <si>
    <t>GUIZIOU</t>
  </si>
  <si>
    <t>GUTIERREZ</t>
  </si>
  <si>
    <t>HAIGRON</t>
  </si>
  <si>
    <t>HAUTCOEUR</t>
  </si>
  <si>
    <t>HAUZERAY</t>
  </si>
  <si>
    <t>Anthime</t>
  </si>
  <si>
    <t>HEDOUIN</t>
  </si>
  <si>
    <t>HEGO</t>
  </si>
  <si>
    <t>HELIAS</t>
  </si>
  <si>
    <t>HERAUD</t>
  </si>
  <si>
    <t>RUAUDIN TENNIS DE TABLE</t>
  </si>
  <si>
    <t>Michelle</t>
  </si>
  <si>
    <t>HILLION</t>
  </si>
  <si>
    <t>HOREAU</t>
  </si>
  <si>
    <t>Calin</t>
  </si>
  <si>
    <t>HOUBRON</t>
  </si>
  <si>
    <t>HOUSSAIS</t>
  </si>
  <si>
    <t>HUARD</t>
  </si>
  <si>
    <t>IMBERT</t>
  </si>
  <si>
    <t>JACQUEMARD</t>
  </si>
  <si>
    <t>JAGUENEAU</t>
  </si>
  <si>
    <t>JAQUES</t>
  </si>
  <si>
    <t>JARDIN</t>
  </si>
  <si>
    <t>JARNY</t>
  </si>
  <si>
    <t>JEAN BAPTISTE</t>
  </si>
  <si>
    <t>JOBARD</t>
  </si>
  <si>
    <t>JOSSO</t>
  </si>
  <si>
    <t>JOUBERT</t>
  </si>
  <si>
    <t>JOUVIN</t>
  </si>
  <si>
    <t>JUBAULT</t>
  </si>
  <si>
    <t>JULIEN</t>
  </si>
  <si>
    <t>JULLIOT</t>
  </si>
  <si>
    <t>KERDAVID</t>
  </si>
  <si>
    <t>LABONNE</t>
  </si>
  <si>
    <t>LAFAURIE</t>
  </si>
  <si>
    <t>Falco</t>
  </si>
  <si>
    <t>Viviane</t>
  </si>
  <si>
    <t>LAGARDE</t>
  </si>
  <si>
    <t>LALOUE</t>
  </si>
  <si>
    <t>LANDREAU</t>
  </si>
  <si>
    <t>Salome</t>
  </si>
  <si>
    <t>LANGELOTTI</t>
  </si>
  <si>
    <t>LANGEVIN</t>
  </si>
  <si>
    <t>LAPIERRE</t>
  </si>
  <si>
    <t>LAPORTE-ECHASSERIEAU</t>
  </si>
  <si>
    <t>LATTAY</t>
  </si>
  <si>
    <t>LAUTRU</t>
  </si>
  <si>
    <t>LE BOLAY</t>
  </si>
  <si>
    <t>LE BRIZAUT</t>
  </si>
  <si>
    <t>LE CORRE</t>
  </si>
  <si>
    <t>LE GALLOUDEC</t>
  </si>
  <si>
    <t>LE LOUARN</t>
  </si>
  <si>
    <t>LE MANSEC</t>
  </si>
  <si>
    <t>LE QUILLIEC</t>
  </si>
  <si>
    <t>LE THIEC</t>
  </si>
  <si>
    <t>LEAUTE</t>
  </si>
  <si>
    <t>LEDUC</t>
  </si>
  <si>
    <t>LEFEUVRE</t>
  </si>
  <si>
    <t>LEGROS</t>
  </si>
  <si>
    <t>LELANDAIS</t>
  </si>
  <si>
    <t>LEPAROUX</t>
  </si>
  <si>
    <t>LEROYER</t>
  </si>
  <si>
    <t>Kloe</t>
  </si>
  <si>
    <t>LETOURNEUR</t>
  </si>
  <si>
    <t>LEVESQUE</t>
  </si>
  <si>
    <t>LEVOYER</t>
  </si>
  <si>
    <t>LIAIGRE</t>
  </si>
  <si>
    <t>Ezio</t>
  </si>
  <si>
    <t>ATSCAF LOIRE ATLANTIQUE</t>
  </si>
  <si>
    <t>LIRONDIERE</t>
  </si>
  <si>
    <t>LITOU</t>
  </si>
  <si>
    <t>Toni</t>
  </si>
  <si>
    <t>LONGEPE</t>
  </si>
  <si>
    <t>LOPEZ</t>
  </si>
  <si>
    <t>LOQUET</t>
  </si>
  <si>
    <t>LORHO</t>
  </si>
  <si>
    <t>LOUERAT</t>
  </si>
  <si>
    <t>LUCET</t>
  </si>
  <si>
    <t>LUSSEAULT</t>
  </si>
  <si>
    <t>Ghislaine</t>
  </si>
  <si>
    <t>MACHARD</t>
  </si>
  <si>
    <t>MAGUERY</t>
  </si>
  <si>
    <t>MALIE</t>
  </si>
  <si>
    <t>MALLET</t>
  </si>
  <si>
    <t>MARAIS</t>
  </si>
  <si>
    <t>Cyrielle</t>
  </si>
  <si>
    <t>MARHADOUR</t>
  </si>
  <si>
    <t>MARMION</t>
  </si>
  <si>
    <t>MAROLLEAU</t>
  </si>
  <si>
    <t>MARSAUD</t>
  </si>
  <si>
    <t>MARTEAU</t>
  </si>
  <si>
    <t>MARTRON</t>
  </si>
  <si>
    <t>MAUDUIT</t>
  </si>
  <si>
    <t>MELON</t>
  </si>
  <si>
    <t>MENAND</t>
  </si>
  <si>
    <t>MERCERON</t>
  </si>
  <si>
    <t>METAIREAU</t>
  </si>
  <si>
    <t>METAIS</t>
  </si>
  <si>
    <t>METAYER</t>
  </si>
  <si>
    <t>MIRALLES</t>
  </si>
  <si>
    <t>MOIGNEU</t>
  </si>
  <si>
    <t>MONJOUR</t>
  </si>
  <si>
    <t>MORINEAU</t>
  </si>
  <si>
    <t>Peter</t>
  </si>
  <si>
    <t>MORTIER</t>
  </si>
  <si>
    <t>MORVAN</t>
  </si>
  <si>
    <t>MOTTIER</t>
  </si>
  <si>
    <t>MOUILLARD</t>
  </si>
  <si>
    <t>MOUSSAY</t>
  </si>
  <si>
    <t>MOUSSEAU</t>
  </si>
  <si>
    <t>NAUD</t>
  </si>
  <si>
    <t>NEAU</t>
  </si>
  <si>
    <t>NERON</t>
  </si>
  <si>
    <t>NEVEU</t>
  </si>
  <si>
    <t>NORMAND</t>
  </si>
  <si>
    <t>NOYERS</t>
  </si>
  <si>
    <t>NUTTIN</t>
  </si>
  <si>
    <t>ODEON</t>
  </si>
  <si>
    <t>OLLICHON</t>
  </si>
  <si>
    <t>ORIEUX</t>
  </si>
  <si>
    <t>ORY</t>
  </si>
  <si>
    <t>OUVRARD</t>
  </si>
  <si>
    <t>PANNETIER</t>
  </si>
  <si>
    <t>PANTELIMON</t>
  </si>
  <si>
    <t>PAUL</t>
  </si>
  <si>
    <t>PENOT</t>
  </si>
  <si>
    <t>PERDREAU</t>
  </si>
  <si>
    <t>PERDRIAU</t>
  </si>
  <si>
    <t>PERNET</t>
  </si>
  <si>
    <t>PERRAUDEAU</t>
  </si>
  <si>
    <t>PERSSON</t>
  </si>
  <si>
    <t>Jon</t>
  </si>
  <si>
    <t>Malory</t>
  </si>
  <si>
    <t>PHILIPPE</t>
  </si>
  <si>
    <t>PILARD</t>
  </si>
  <si>
    <t>PLAI</t>
  </si>
  <si>
    <t>PLANCHAIS</t>
  </si>
  <si>
    <t>PLANCHENAULT</t>
  </si>
  <si>
    <t>PLANTARD</t>
  </si>
  <si>
    <t>PLESSIS</t>
  </si>
  <si>
    <t>POCREAU</t>
  </si>
  <si>
    <t>POILANE</t>
  </si>
  <si>
    <t>PONTOIZEAU</t>
  </si>
  <si>
    <t>PORCHER</t>
  </si>
  <si>
    <t>PORTEAU</t>
  </si>
  <si>
    <t>POUPARD</t>
  </si>
  <si>
    <t>POUSSIN</t>
  </si>
  <si>
    <t>POUVREAU</t>
  </si>
  <si>
    <t>PRAUD</t>
  </si>
  <si>
    <t>PRIOLET</t>
  </si>
  <si>
    <t>PRIOUX</t>
  </si>
  <si>
    <t>PRODHOMME</t>
  </si>
  <si>
    <t>PROU</t>
  </si>
  <si>
    <t>PROVOST</t>
  </si>
  <si>
    <t>PURKART</t>
  </si>
  <si>
    <t>QUERE-GENIN</t>
  </si>
  <si>
    <t>RABILLER</t>
  </si>
  <si>
    <t>RABOIN</t>
  </si>
  <si>
    <t>RAISON</t>
  </si>
  <si>
    <t>RAMADE</t>
  </si>
  <si>
    <t>RAUTUREAU</t>
  </si>
  <si>
    <t>RAUTURIER</t>
  </si>
  <si>
    <t>REICHERT</t>
  </si>
  <si>
    <t>REMAUD</t>
  </si>
  <si>
    <t>REMBERT</t>
  </si>
  <si>
    <t>Laurane</t>
  </si>
  <si>
    <t>REPUSSEAU</t>
  </si>
  <si>
    <t>Lyse</t>
  </si>
  <si>
    <t>RETAILLEAU</t>
  </si>
  <si>
    <t>RETIF</t>
  </si>
  <si>
    <t>REZE</t>
  </si>
  <si>
    <t>Joao</t>
  </si>
  <si>
    <t>RIBREAU</t>
  </si>
  <si>
    <t>RIOLLET</t>
  </si>
  <si>
    <t>ROCHARD</t>
  </si>
  <si>
    <t>ROLAND</t>
  </si>
  <si>
    <t>ROMAGNE</t>
  </si>
  <si>
    <t>ROOSENS/BOISSARD</t>
  </si>
  <si>
    <t>Djamael</t>
  </si>
  <si>
    <t>ROTARD</t>
  </si>
  <si>
    <t>ROULAND</t>
  </si>
  <si>
    <t>Celestin</t>
  </si>
  <si>
    <t>ROUSSEAUX</t>
  </si>
  <si>
    <t>ROYER</t>
  </si>
  <si>
    <t>RUAULT</t>
  </si>
  <si>
    <t>RUCHAUD</t>
  </si>
  <si>
    <t>RUFFLIN</t>
  </si>
  <si>
    <t>SAIL</t>
  </si>
  <si>
    <t>SAILLOUR</t>
  </si>
  <si>
    <t>SAK LOKHAM</t>
  </si>
  <si>
    <t>SALAUN</t>
  </si>
  <si>
    <t>SALEY</t>
  </si>
  <si>
    <t>Leilani</t>
  </si>
  <si>
    <t>SANGNIER LAFFONT</t>
  </si>
  <si>
    <t>SAUSSEREAU</t>
  </si>
  <si>
    <t>SAUVAGE</t>
  </si>
  <si>
    <t>SEBILO</t>
  </si>
  <si>
    <t>SEGOUIN</t>
  </si>
  <si>
    <t>SEIBEL</t>
  </si>
  <si>
    <t>Flora</t>
  </si>
  <si>
    <t>SERIGNAT</t>
  </si>
  <si>
    <t>SIMONIN</t>
  </si>
  <si>
    <t>SOHIER</t>
  </si>
  <si>
    <t>SORNIN</t>
  </si>
  <si>
    <t>SOUCHON</t>
  </si>
  <si>
    <t>SOULARD</t>
  </si>
  <si>
    <t>Hyacinthe</t>
  </si>
  <si>
    <t>SOULLARD</t>
  </si>
  <si>
    <t>SOURISSEAU</t>
  </si>
  <si>
    <t>STEVENS</t>
  </si>
  <si>
    <t>SURAND</t>
  </si>
  <si>
    <t>SYLVAIN</t>
  </si>
  <si>
    <t>TABURET</t>
  </si>
  <si>
    <t>TERRIEN</t>
  </si>
  <si>
    <t>Genevieve</t>
  </si>
  <si>
    <t>TOURNELLE</t>
  </si>
  <si>
    <t>TOUTOUYOUTE</t>
  </si>
  <si>
    <t>TREBOUET</t>
  </si>
  <si>
    <t>TRECUL</t>
  </si>
  <si>
    <t>TRIGODET</t>
  </si>
  <si>
    <t>TROUILLARD</t>
  </si>
  <si>
    <t>TRUBERT</t>
  </si>
  <si>
    <t>VACCARA</t>
  </si>
  <si>
    <t>VADCARD</t>
  </si>
  <si>
    <t>VERCHERE</t>
  </si>
  <si>
    <t>VERGNAUD</t>
  </si>
  <si>
    <t>VINCENDON-DUC</t>
  </si>
  <si>
    <t>WARZEE</t>
  </si>
  <si>
    <t>Marylene</t>
  </si>
  <si>
    <t>WESTEEL</t>
  </si>
  <si>
    <t>WIBAUX</t>
  </si>
  <si>
    <t>YQUEL</t>
  </si>
  <si>
    <t>ZABOUT</t>
  </si>
  <si>
    <t>D45</t>
  </si>
  <si>
    <t>US ORLEANS Tennis de Table</t>
  </si>
  <si>
    <t>ST MARCEAU ORLEANS TT</t>
  </si>
  <si>
    <t>ABRAHAM</t>
  </si>
  <si>
    <t>PING ST JEAN 45</t>
  </si>
  <si>
    <t>4S TOURS T.T.</t>
  </si>
  <si>
    <t>D36</t>
  </si>
  <si>
    <t>CTT.DEOLS</t>
  </si>
  <si>
    <t>US CHAPELLOISE TT</t>
  </si>
  <si>
    <t>D18</t>
  </si>
  <si>
    <t>TT.BELLEVILLE-LERE</t>
  </si>
  <si>
    <t>TT.BRENNE LE BLANC</t>
  </si>
  <si>
    <t>E.S.MAINTENON-PIERRES T.T.</t>
  </si>
  <si>
    <t>ALBERTINI</t>
  </si>
  <si>
    <t>T.T. MONTS ARTANNES</t>
  </si>
  <si>
    <t>BARJOUVILLE SCL.</t>
  </si>
  <si>
    <t>ALLEGRET</t>
  </si>
  <si>
    <t>A.T.T. CHABRIS</t>
  </si>
  <si>
    <t>CMPJM INGRE TT</t>
  </si>
  <si>
    <t>D41</t>
  </si>
  <si>
    <t>ST JEAN DE BRAYE - SMOC</t>
  </si>
  <si>
    <t>PAYS COURVILLOIS TT</t>
  </si>
  <si>
    <t>AMO.MER TT.</t>
  </si>
  <si>
    <t>US SANDILLON TT</t>
  </si>
  <si>
    <t>C.S.MEMBROLLAIS Tennis de Table</t>
  </si>
  <si>
    <t>T.T. GERMINOIS</t>
  </si>
  <si>
    <t>GIEN AS TT</t>
  </si>
  <si>
    <t>CERCLE PONGISTE MEHUNOIS</t>
  </si>
  <si>
    <t>ARGOULON</t>
  </si>
  <si>
    <t>BLOIS PING 41</t>
  </si>
  <si>
    <t>TT AUBIGNY SUR NERE</t>
  </si>
  <si>
    <t>ASHWORTH</t>
  </si>
  <si>
    <t>PP.ST-GEORGES/CHER</t>
  </si>
  <si>
    <t>TT VALLEES LOIR ET BRAYE</t>
  </si>
  <si>
    <t>CHAILLY LORRIS VM TT</t>
  </si>
  <si>
    <t>LUISANT AC Tennis de Table</t>
  </si>
  <si>
    <t>CJM BOURGES TT</t>
  </si>
  <si>
    <t>US.ARGENTON</t>
  </si>
  <si>
    <t>A.T.T. LANGEAIS-CINQ-MARS</t>
  </si>
  <si>
    <t>PING SASSAY LOISIRS</t>
  </si>
  <si>
    <t>R.S. ST CYR-SUR-LOIRE</t>
  </si>
  <si>
    <t>AUDIGER</t>
  </si>
  <si>
    <t>TT PARCAY-MESLAY</t>
  </si>
  <si>
    <t>C P BIGNY VALLENAY</t>
  </si>
  <si>
    <t>AUGIER</t>
  </si>
  <si>
    <t>ASTT CHAINGY</t>
  </si>
  <si>
    <t>A.S. FONDETTES</t>
  </si>
  <si>
    <t>A S  THYMERAIS CHATEAUNEUF</t>
  </si>
  <si>
    <t>ENTENTE BAULOISE TT</t>
  </si>
  <si>
    <t>Selene</t>
  </si>
  <si>
    <t>VIERZON PING</t>
  </si>
  <si>
    <t>A.S MONTLOUIS-SUR-LOIRE</t>
  </si>
  <si>
    <t>BALANGER</t>
  </si>
  <si>
    <t>SEMOY ASTT</t>
  </si>
  <si>
    <t>CLUB PONGISTE DU GATINAIS</t>
  </si>
  <si>
    <t>AS.CHAILLES TT.</t>
  </si>
  <si>
    <t>CP. LEVROUX</t>
  </si>
  <si>
    <t>BARDET</t>
  </si>
  <si>
    <t>BARTA</t>
  </si>
  <si>
    <t>BERRICHONNE-CHATEAUROUX</t>
  </si>
  <si>
    <t>AGGLO DREUX VERNOUILLET TT</t>
  </si>
  <si>
    <t>E.S. LA VILLE-AUX-DAMES TT</t>
  </si>
  <si>
    <t>Albin</t>
  </si>
  <si>
    <t>BATAILLEAU</t>
  </si>
  <si>
    <t>Eloa</t>
  </si>
  <si>
    <t>U.S.E. AVOINE-BEAUMONT</t>
  </si>
  <si>
    <t>A.S. LUYNES T.T.</t>
  </si>
  <si>
    <t>BAUDUIN</t>
  </si>
  <si>
    <t>BEAUBRAS</t>
  </si>
  <si>
    <t>R.C. BALLAN</t>
  </si>
  <si>
    <t>BENAISE</t>
  </si>
  <si>
    <t>A.P. ABILLY</t>
  </si>
  <si>
    <t>BERAULT</t>
  </si>
  <si>
    <t>US. CHOUZY Tennis de Table</t>
  </si>
  <si>
    <t>CLUB PONGISTES BUZANCEENS</t>
  </si>
  <si>
    <t>Emeric</t>
  </si>
  <si>
    <t>TENNIS DE TABLE BOUCHARDAIS</t>
  </si>
  <si>
    <t>T.T. BLERE VAL DE CHER</t>
  </si>
  <si>
    <t>Yuna</t>
  </si>
  <si>
    <t>VINEUIL SPORTS / SUEVRES TT</t>
  </si>
  <si>
    <t>CH CHATEAUDUN</t>
  </si>
  <si>
    <t>AMICALE EPERNON</t>
  </si>
  <si>
    <t>CLERY ST ANDRE AAS</t>
  </si>
  <si>
    <t>U.S. RENAUDINE T.T.</t>
  </si>
  <si>
    <t>C.2T MARTIZAY</t>
  </si>
  <si>
    <t>BIOT</t>
  </si>
  <si>
    <t>BISTON</t>
  </si>
  <si>
    <t>TT CORMERY-TRUYES</t>
  </si>
  <si>
    <t>BOISAUBERT</t>
  </si>
  <si>
    <t>BOISROME</t>
  </si>
  <si>
    <t>E.S. OESIENNE</t>
  </si>
  <si>
    <t>PING PONG CLUB ISSOLDUNOIS</t>
  </si>
  <si>
    <t>BONSIGNE</t>
  </si>
  <si>
    <t>BOUDON</t>
  </si>
  <si>
    <t>FL ST AIGNAN</t>
  </si>
  <si>
    <t>P.P.C. ST MARTIN LE BEAU</t>
  </si>
  <si>
    <t>BOURGEOT</t>
  </si>
  <si>
    <t>Louann</t>
  </si>
  <si>
    <t>LES PONGISTES DU VENDOMOIS</t>
  </si>
  <si>
    <t>BOUTET</t>
  </si>
  <si>
    <t>C.T.T.OUCHAMPS</t>
  </si>
  <si>
    <t>US LA RICHE TENNIS DE TABLE</t>
  </si>
  <si>
    <t>ASTT BAILLEAU LE PIN</t>
  </si>
  <si>
    <t>CHATEAUNEUF TT</t>
  </si>
  <si>
    <t>BRAMARD</t>
  </si>
  <si>
    <t>Joanne</t>
  </si>
  <si>
    <t>BRINGAUD</t>
  </si>
  <si>
    <t>BRISSON</t>
  </si>
  <si>
    <t>T.T. SAINT GENOUPH</t>
  </si>
  <si>
    <t>BRUSSEAU</t>
  </si>
  <si>
    <t>CERCLE JULES FERRY TT</t>
  </si>
  <si>
    <t>FRANCOURVILLE LD.</t>
  </si>
  <si>
    <t>CAILLIBOT</t>
  </si>
  <si>
    <t>US YEVRES</t>
  </si>
  <si>
    <t>C.E.S. TOURS</t>
  </si>
  <si>
    <t>CASY</t>
  </si>
  <si>
    <t>CAUQUIS</t>
  </si>
  <si>
    <t>CENDRIER</t>
  </si>
  <si>
    <t>CHAMPAGNE</t>
  </si>
  <si>
    <t>CHANLIAT</t>
  </si>
  <si>
    <t>Eléna</t>
  </si>
  <si>
    <t>CATHL ST LAURENT NOUAN</t>
  </si>
  <si>
    <t>CHERCHOUR</t>
  </si>
  <si>
    <t>CHIGNAGUET</t>
  </si>
  <si>
    <t>CLUB MAGDUNOIS TT</t>
  </si>
  <si>
    <t>CLAIRON</t>
  </si>
  <si>
    <t>CLUZEL</t>
  </si>
  <si>
    <t>COCHIN</t>
  </si>
  <si>
    <t>STADE LOUPEEN</t>
  </si>
  <si>
    <t>COGNAULT</t>
  </si>
  <si>
    <t>CONTASSOT</t>
  </si>
  <si>
    <t>CORREZE</t>
  </si>
  <si>
    <t>COUCHE</t>
  </si>
  <si>
    <t>CUARTERO</t>
  </si>
  <si>
    <t>Livia</t>
  </si>
  <si>
    <t>LARCAY TENNIS DE TABLE</t>
  </si>
  <si>
    <t>DE MONTES</t>
  </si>
  <si>
    <t>DE PAUW</t>
  </si>
  <si>
    <t>DEBRUYERES</t>
  </si>
  <si>
    <t>DEMANET</t>
  </si>
  <si>
    <t>DEMARCHE</t>
  </si>
  <si>
    <t>DESCAVES</t>
  </si>
  <si>
    <t>Marley</t>
  </si>
  <si>
    <t>DOUCHET</t>
  </si>
  <si>
    <t>DOURY</t>
  </si>
  <si>
    <t>DUMOULIN</t>
  </si>
  <si>
    <t>Selvan</t>
  </si>
  <si>
    <t>ERAUD</t>
  </si>
  <si>
    <t>FAYEL</t>
  </si>
  <si>
    <t>FEREZ</t>
  </si>
  <si>
    <t>FOUCHERAND</t>
  </si>
  <si>
    <t>GAGNEPAIN</t>
  </si>
  <si>
    <t>GAGNIER</t>
  </si>
  <si>
    <t>GERELL</t>
  </si>
  <si>
    <t>Par</t>
  </si>
  <si>
    <t>GONZALEZ DEL POZO</t>
  </si>
  <si>
    <t>GRANDJEAN</t>
  </si>
  <si>
    <t>GREINSCHGL</t>
  </si>
  <si>
    <t>GREZ</t>
  </si>
  <si>
    <t>GUEDET</t>
  </si>
  <si>
    <t>GUINEHUT</t>
  </si>
  <si>
    <t>Eugenie</t>
  </si>
  <si>
    <t>Gwenn</t>
  </si>
  <si>
    <t>HIREL</t>
  </si>
  <si>
    <t>IVANOVA</t>
  </si>
  <si>
    <t>Desislava</t>
  </si>
  <si>
    <t>JACQUELINE</t>
  </si>
  <si>
    <t>JOMEER</t>
  </si>
  <si>
    <t>JONCQUEL</t>
  </si>
  <si>
    <t>France</t>
  </si>
  <si>
    <t>JOSSET</t>
  </si>
  <si>
    <t>LABLEE</t>
  </si>
  <si>
    <t>LAFAIX</t>
  </si>
  <si>
    <t>LAGANE</t>
  </si>
  <si>
    <t>LAINE-CAMPINO</t>
  </si>
  <si>
    <t>LAJOURNADE</t>
  </si>
  <si>
    <t>LAMIOT</t>
  </si>
  <si>
    <t>LARS</t>
  </si>
  <si>
    <t>LAVAUD</t>
  </si>
  <si>
    <t>TT.CLOYSIEN</t>
  </si>
  <si>
    <t>Fessou</t>
  </si>
  <si>
    <t>LE MOING</t>
  </si>
  <si>
    <t>LE PAUTREMAT</t>
  </si>
  <si>
    <t>LE VEXIER</t>
  </si>
  <si>
    <t>LEDOUAIRON</t>
  </si>
  <si>
    <t>LEGUAY</t>
  </si>
  <si>
    <t>Maelis</t>
  </si>
  <si>
    <t>LEMEY</t>
  </si>
  <si>
    <t>LEZIN</t>
  </si>
  <si>
    <t>He</t>
  </si>
  <si>
    <t>LIEGEOIS</t>
  </si>
  <si>
    <t>LIGEARD</t>
  </si>
  <si>
    <t>LIMOUZY</t>
  </si>
  <si>
    <t>LISBONIS</t>
  </si>
  <si>
    <t>LORTHIOIR</t>
  </si>
  <si>
    <t>MAJERI</t>
  </si>
  <si>
    <t>MARECHAL</t>
  </si>
  <si>
    <t>CTT REUILLOIS</t>
  </si>
  <si>
    <t>MARLIN</t>
  </si>
  <si>
    <t>MAURY-BOURLET</t>
  </si>
  <si>
    <t>MBONG</t>
  </si>
  <si>
    <t>Ebenezer</t>
  </si>
  <si>
    <t>MENANTEAU</t>
  </si>
  <si>
    <t>Chlea</t>
  </si>
  <si>
    <t>MENON</t>
  </si>
  <si>
    <t>MESSAOUD</t>
  </si>
  <si>
    <t>Cherif</t>
  </si>
  <si>
    <t>Celya</t>
  </si>
  <si>
    <t>MIKLASZEWSKI</t>
  </si>
  <si>
    <t>MORALES</t>
  </si>
  <si>
    <t>MORDELET</t>
  </si>
  <si>
    <t>MOREL-GONZALES</t>
  </si>
  <si>
    <t>MORIEUX</t>
  </si>
  <si>
    <t>MOUCHET</t>
  </si>
  <si>
    <t>MOUQUET</t>
  </si>
  <si>
    <t>NATUREL</t>
  </si>
  <si>
    <t>NOURRISSON</t>
  </si>
  <si>
    <t>OUELLETTE-TINDILLER</t>
  </si>
  <si>
    <t>PAQUEREAU</t>
  </si>
  <si>
    <t>PAWLOWICZ</t>
  </si>
  <si>
    <t>PAYET</t>
  </si>
  <si>
    <t>GAZELEC BOURGES TT</t>
  </si>
  <si>
    <t>PIBALEAU</t>
  </si>
  <si>
    <t>PICTON</t>
  </si>
  <si>
    <t>PLOUX</t>
  </si>
  <si>
    <t>PLOYET</t>
  </si>
  <si>
    <t>POCHIC-COUASNON</t>
  </si>
  <si>
    <t>PONCELET</t>
  </si>
  <si>
    <t>POURNIN</t>
  </si>
  <si>
    <t>QUETARD</t>
  </si>
  <si>
    <t>QUINET</t>
  </si>
  <si>
    <t>RASSOUW</t>
  </si>
  <si>
    <t>RAYNAL</t>
  </si>
  <si>
    <t>RETHORE</t>
  </si>
  <si>
    <t>Lucy</t>
  </si>
  <si>
    <t>ROBINOT</t>
  </si>
  <si>
    <t>ROUGEAULT</t>
  </si>
  <si>
    <t>ROULLEAU</t>
  </si>
  <si>
    <t>ROUSSELON</t>
  </si>
  <si>
    <t>RUBIO</t>
  </si>
  <si>
    <t>SAVOLDELLI</t>
  </si>
  <si>
    <t>SECRETAIN</t>
  </si>
  <si>
    <t>SICART-LE ROY</t>
  </si>
  <si>
    <t>Calixta</t>
  </si>
  <si>
    <t>SOBANIA</t>
  </si>
  <si>
    <t>SUISSE DE STE CLAIRE</t>
  </si>
  <si>
    <t>TABILLON</t>
  </si>
  <si>
    <t>TARD</t>
  </si>
  <si>
    <t>TOMA</t>
  </si>
  <si>
    <t>VACHET</t>
  </si>
  <si>
    <t>VALO</t>
  </si>
  <si>
    <t>VAST</t>
  </si>
  <si>
    <t>VERNA</t>
  </si>
  <si>
    <t>VETZEL-MARTIN</t>
  </si>
  <si>
    <t>VIEMON</t>
  </si>
  <si>
    <t>VIOLLEAU</t>
  </si>
  <si>
    <t>VISSIAN-BOUFFECHOUX</t>
  </si>
  <si>
    <t>VIVET</t>
  </si>
  <si>
    <t>WALCH SOLIN</t>
  </si>
  <si>
    <t>Archibald</t>
  </si>
  <si>
    <t>YE</t>
  </si>
  <si>
    <t>D29</t>
  </si>
  <si>
    <t>LANDERNEAU TT</t>
  </si>
  <si>
    <t>GDR GUIPAVAS</t>
  </si>
  <si>
    <t>GARDE DU VOEU HENNEBONT</t>
  </si>
  <si>
    <t>ADEYEMI</t>
  </si>
  <si>
    <t>Samsondeem</t>
  </si>
  <si>
    <t>AILLARD</t>
  </si>
  <si>
    <t>ESK ST-POL DE LEON</t>
  </si>
  <si>
    <t>RENNES AVENIR</t>
  </si>
  <si>
    <t>ALLAIZEAU</t>
  </si>
  <si>
    <t>JANZEENS VOLONTAIRES</t>
  </si>
  <si>
    <t>SAINT-DIVY SPORT TT</t>
  </si>
  <si>
    <t>F.L. LANESTER</t>
  </si>
  <si>
    <t>QUIMPER CORNOUAILLE TT</t>
  </si>
  <si>
    <t>RP FOUESNANT</t>
  </si>
  <si>
    <t>TT KEMPERLE</t>
  </si>
  <si>
    <t>ENTENTE DINAN TT</t>
  </si>
  <si>
    <t>CJF / SAINT-MALO U.P.</t>
  </si>
  <si>
    <t>TT BAULON ST THURIAL</t>
  </si>
  <si>
    <t>U.S. PLOUAYSIENNE</t>
  </si>
  <si>
    <t>TT LANDIVISIAU</t>
  </si>
  <si>
    <t>BRUZ AMICALE LAIQUE</t>
  </si>
  <si>
    <t>E.S PLESCOP T.T</t>
  </si>
  <si>
    <t>AUFFRET</t>
  </si>
  <si>
    <t>TT FOUGERES-JAVENE-LECOUSSE</t>
  </si>
  <si>
    <t>RENNES TOUR D AUVERGNE</t>
  </si>
  <si>
    <t>E.D.P. LANESTER</t>
  </si>
  <si>
    <t>TT GUEMENE S/SCORFF</t>
  </si>
  <si>
    <t>BALCOU MULLER</t>
  </si>
  <si>
    <t>Malenka</t>
  </si>
  <si>
    <t>7 ILES TT</t>
  </si>
  <si>
    <t>LA RICHARDAIS PING</t>
  </si>
  <si>
    <t>AURORE DE VITRE TT</t>
  </si>
  <si>
    <t>BARDON</t>
  </si>
  <si>
    <t>F.O.L.C. LORIENT OUEST</t>
  </si>
  <si>
    <t>CLEGUER TENNIS DE TABLE</t>
  </si>
  <si>
    <t>Klervie</t>
  </si>
  <si>
    <t>PC PLABENNEC</t>
  </si>
  <si>
    <t>BARRAIS</t>
  </si>
  <si>
    <t>Hannah</t>
  </si>
  <si>
    <t>LEGION ST-PIERRE BREST</t>
  </si>
  <si>
    <t>BEAUVOIS</t>
  </si>
  <si>
    <t>LES PONGISTES BIGOUDENS</t>
  </si>
  <si>
    <t>BEHAGHEL</t>
  </si>
  <si>
    <t>Roch</t>
  </si>
  <si>
    <t>BETTONNAIS C.S.</t>
  </si>
  <si>
    <t>BERRANGER TRAMIER</t>
  </si>
  <si>
    <t>BERTHOU</t>
  </si>
  <si>
    <t>CTT PLOUIGNEAU</t>
  </si>
  <si>
    <t>TT LA BAIE YFFINIAC</t>
  </si>
  <si>
    <t>BIHAN</t>
  </si>
  <si>
    <t>KERVIGNAC TENNIS DE TABLE</t>
  </si>
  <si>
    <t>DOUARNENEZ TT</t>
  </si>
  <si>
    <t>PPC KERHUONNAIS</t>
  </si>
  <si>
    <t>BLIN-GEFFROY</t>
  </si>
  <si>
    <t>BLOUCH</t>
  </si>
  <si>
    <t>BODIGUEL</t>
  </si>
  <si>
    <t>ILLE ET RANCE TT</t>
  </si>
  <si>
    <t>TTAL HUELGOAT-PLOUYE</t>
  </si>
  <si>
    <t>BOULE</t>
  </si>
  <si>
    <t>TTC BREST RECOUVRANCE</t>
  </si>
  <si>
    <t>TT LE FOLGOET-LESNEVEN</t>
  </si>
  <si>
    <t>MUZILLAC TT</t>
  </si>
  <si>
    <t>RC BRIEC DE L ODET</t>
  </si>
  <si>
    <t>BRIEC</t>
  </si>
  <si>
    <t>AL PLONEOUR-LANVERN</t>
  </si>
  <si>
    <t>BRIS</t>
  </si>
  <si>
    <t>BRIX</t>
  </si>
  <si>
    <t>Alwena</t>
  </si>
  <si>
    <t>CABON</t>
  </si>
  <si>
    <t>PLOMEUR TT</t>
  </si>
  <si>
    <t>Youna</t>
  </si>
  <si>
    <t>CANEVET</t>
  </si>
  <si>
    <t>CARIMALO</t>
  </si>
  <si>
    <t>CARIOU</t>
  </si>
  <si>
    <t>A.S.P.T.T. VANNES</t>
  </si>
  <si>
    <t>BRECEENNE RAQUETTE</t>
  </si>
  <si>
    <t>A.J.K. VANNES</t>
  </si>
  <si>
    <t>CLERIVET</t>
  </si>
  <si>
    <t>COEFFIC</t>
  </si>
  <si>
    <t>GUIGNEN A.C.P.V.V.</t>
  </si>
  <si>
    <t>TENNIS DE TABLE GUERCHAIS</t>
  </si>
  <si>
    <t>ASC GUICLAN TT</t>
  </si>
  <si>
    <t>CONTE</t>
  </si>
  <si>
    <t>COSQUER</t>
  </si>
  <si>
    <t>Nonna</t>
  </si>
  <si>
    <t>LA MELORIENNE</t>
  </si>
  <si>
    <t>COSTARD</t>
  </si>
  <si>
    <t>TT DU PAYS DE GRAND FOUGERAY</t>
  </si>
  <si>
    <t>DAVAIC</t>
  </si>
  <si>
    <t>DESMOULIERES</t>
  </si>
  <si>
    <t>DESRIAC</t>
  </si>
  <si>
    <t>DESSIGNY</t>
  </si>
  <si>
    <t>TOURC'H-ELLIANT TT</t>
  </si>
  <si>
    <t>DOUARAN</t>
  </si>
  <si>
    <t>DUPERTHUIS</t>
  </si>
  <si>
    <t>ERRAUD</t>
  </si>
  <si>
    <t>FLAGEUL</t>
  </si>
  <si>
    <t>FLEGEAU</t>
  </si>
  <si>
    <t>FLOREA</t>
  </si>
  <si>
    <t>Lica</t>
  </si>
  <si>
    <t>Katell</t>
  </si>
  <si>
    <t>GAMBIEZ</t>
  </si>
  <si>
    <t>GAPIHAN</t>
  </si>
  <si>
    <t>SENE TENNIS DE TABLE</t>
  </si>
  <si>
    <t>GILLEN</t>
  </si>
  <si>
    <t>Alexander</t>
  </si>
  <si>
    <t>TT GOUESNOU</t>
  </si>
  <si>
    <t>GOASDUFF</t>
  </si>
  <si>
    <t>GOUES</t>
  </si>
  <si>
    <t>GOUEZ</t>
  </si>
  <si>
    <t>Ehouarn</t>
  </si>
  <si>
    <t>GRALL</t>
  </si>
  <si>
    <t>GUIBOUT</t>
  </si>
  <si>
    <t>GUIHEUX</t>
  </si>
  <si>
    <t>GUILLAUME-PETRE</t>
  </si>
  <si>
    <t>GUITOU</t>
  </si>
  <si>
    <t>HALLEGOUET</t>
  </si>
  <si>
    <t>HAMON GEORGE</t>
  </si>
  <si>
    <t>HEITZMANN</t>
  </si>
  <si>
    <t>HOGUET</t>
  </si>
  <si>
    <t>HOREL</t>
  </si>
  <si>
    <t>HUON</t>
  </si>
  <si>
    <t>JACQUOT</t>
  </si>
  <si>
    <t>T. T. DU PAYS DE LOCMINE</t>
  </si>
  <si>
    <t>JARY</t>
  </si>
  <si>
    <t>MORDELLES J.A.</t>
  </si>
  <si>
    <t>JEGOUIC</t>
  </si>
  <si>
    <t>JEZEQUEL</t>
  </si>
  <si>
    <t>JULLIERE</t>
  </si>
  <si>
    <t>KAMKASOMPHOU</t>
  </si>
  <si>
    <t>Thu</t>
  </si>
  <si>
    <t>KERBOURC'H</t>
  </si>
  <si>
    <t>KERGOURLAY</t>
  </si>
  <si>
    <t>KERLEROUX</t>
  </si>
  <si>
    <t>LE BELLEGUIC</t>
  </si>
  <si>
    <t>LE GOUALLEC</t>
  </si>
  <si>
    <t>Enna</t>
  </si>
  <si>
    <t>LE GOURIEREC</t>
  </si>
  <si>
    <t>LE GUENNO</t>
  </si>
  <si>
    <t>LE GUIGNER</t>
  </si>
  <si>
    <t>LE MARC</t>
  </si>
  <si>
    <t>LE NAOUR</t>
  </si>
  <si>
    <t>LE NOURS</t>
  </si>
  <si>
    <t>LE PENVEN</t>
  </si>
  <si>
    <t>LE QUEAU</t>
  </si>
  <si>
    <t>LE ROUX-SYLVESTRE</t>
  </si>
  <si>
    <t>LE SCOUR</t>
  </si>
  <si>
    <t>LEBARS</t>
  </si>
  <si>
    <t>LEBRASSEUR</t>
  </si>
  <si>
    <t>LEMIERE</t>
  </si>
  <si>
    <t>LENNON</t>
  </si>
  <si>
    <t>LEOSTIC</t>
  </si>
  <si>
    <t>LEVALOIS</t>
  </si>
  <si>
    <t>L'HELGOUARC'H</t>
  </si>
  <si>
    <t>LOAEC</t>
  </si>
  <si>
    <t>LORGERAY</t>
  </si>
  <si>
    <t>LOTODE</t>
  </si>
  <si>
    <t>LOUARN</t>
  </si>
  <si>
    <t>LUCAS-MAQUIN</t>
  </si>
  <si>
    <t>LUNGU</t>
  </si>
  <si>
    <t>Cosmin</t>
  </si>
  <si>
    <t>MACHOMET</t>
  </si>
  <si>
    <t>MAHIEUX</t>
  </si>
  <si>
    <t>MAHOUDO</t>
  </si>
  <si>
    <t>MALLIET</t>
  </si>
  <si>
    <t>MARENGUE</t>
  </si>
  <si>
    <t>MARIN</t>
  </si>
  <si>
    <t>MARS</t>
  </si>
  <si>
    <t>MAUDIER</t>
  </si>
  <si>
    <t>MELOU-LABEYRIE</t>
  </si>
  <si>
    <t>MENESGUEN</t>
  </si>
  <si>
    <t>MERRER</t>
  </si>
  <si>
    <t>MESCOFF</t>
  </si>
  <si>
    <t>MESSE</t>
  </si>
  <si>
    <t>MOLLET</t>
  </si>
  <si>
    <t>MOQUET</t>
  </si>
  <si>
    <t>OGOR</t>
  </si>
  <si>
    <t>OURVOUAI</t>
  </si>
  <si>
    <t>PARDE</t>
  </si>
  <si>
    <t>PENNEC</t>
  </si>
  <si>
    <t>Audrenn</t>
  </si>
  <si>
    <t>PERCHOC</t>
  </si>
  <si>
    <t>PERCHOC - LE MEROUR</t>
  </si>
  <si>
    <t>PERRIGAULT</t>
  </si>
  <si>
    <t>Maelyne</t>
  </si>
  <si>
    <t>PETITJEAN</t>
  </si>
  <si>
    <t>PILVEN</t>
  </si>
  <si>
    <t>PINEL</t>
  </si>
  <si>
    <t>PINSARD</t>
  </si>
  <si>
    <t>PONSART</t>
  </si>
  <si>
    <t>POULIN</t>
  </si>
  <si>
    <t>POULIZAC</t>
  </si>
  <si>
    <t>Annaec</t>
  </si>
  <si>
    <t>QUENET</t>
  </si>
  <si>
    <t>QUENTEL</t>
  </si>
  <si>
    <t>RAKOTOZAFY</t>
  </si>
  <si>
    <t>Mandimbisio</t>
  </si>
  <si>
    <t>RIGOLE</t>
  </si>
  <si>
    <t>ROBIGO</t>
  </si>
  <si>
    <t>Anselme</t>
  </si>
  <si>
    <t>RONNAY</t>
  </si>
  <si>
    <t>ROSCONVAL-MARENGUE</t>
  </si>
  <si>
    <t>ROUZO</t>
  </si>
  <si>
    <t>SALVAR</t>
  </si>
  <si>
    <t>SAOUT</t>
  </si>
  <si>
    <t>SIOHAN</t>
  </si>
  <si>
    <t>SUAUDEAU</t>
  </si>
  <si>
    <t>SZCZACHOR</t>
  </si>
  <si>
    <t>TREUJOU</t>
  </si>
  <si>
    <t>VERHULST</t>
  </si>
  <si>
    <t>VIELLART</t>
  </si>
  <si>
    <t>VIENNOT</t>
  </si>
  <si>
    <t>Xin</t>
  </si>
  <si>
    <t>YAHIA</t>
  </si>
  <si>
    <t>CHOMIENNE</t>
  </si>
  <si>
    <t>Nans</t>
  </si>
  <si>
    <t>ZRIBI-ZARKA</t>
  </si>
  <si>
    <t>LAFLECHE</t>
  </si>
  <si>
    <t xml:space="preserve"> tel 02 43 69 09 26  ou  06 16 96 27 42</t>
  </si>
  <si>
    <t>Tél. mobile  :</t>
  </si>
  <si>
    <t>Prendre note des Infos Diverses (onglet "Règlement", onglet "Lieux" et onglets "HG")</t>
  </si>
  <si>
    <t>jusqu'à 10h15 (JG,CG,MG,BG,JF et CF)</t>
  </si>
  <si>
    <t>et jusqu'à 13h45 (MF et BF),</t>
  </si>
  <si>
    <t>BARNEA</t>
  </si>
  <si>
    <t>BELDA</t>
  </si>
  <si>
    <t>BENZID</t>
  </si>
  <si>
    <t>GOUDJIL</t>
  </si>
  <si>
    <t>Aylan</t>
  </si>
  <si>
    <t>GUILLEBERT</t>
  </si>
  <si>
    <t>JANOT</t>
  </si>
  <si>
    <t>KUZNIAK</t>
  </si>
  <si>
    <t>MU</t>
  </si>
  <si>
    <t>NGUYEN TAKIZAWA</t>
  </si>
  <si>
    <t>SAUGEZ</t>
  </si>
  <si>
    <t>TEYSSEDRE</t>
  </si>
  <si>
    <t>VERTOU ASPV</t>
  </si>
  <si>
    <t>Troy</t>
  </si>
  <si>
    <t>FAVRIS</t>
  </si>
  <si>
    <t>JUSTEAU</t>
  </si>
  <si>
    <t>LESAUVAGE</t>
  </si>
  <si>
    <t>MAHEO</t>
  </si>
  <si>
    <t>PAUVREAU</t>
  </si>
  <si>
    <t>PICARDAT</t>
  </si>
  <si>
    <t>ROUSSILLON</t>
  </si>
  <si>
    <t>SERDOBBEL</t>
  </si>
  <si>
    <t>ST-AVERTIN SPORTS TT</t>
  </si>
  <si>
    <t>CAJLAKOVIC</t>
  </si>
  <si>
    <t>TTC du LOCHOIS</t>
  </si>
  <si>
    <t>LADOIRE</t>
  </si>
  <si>
    <t>HAPONOVA</t>
  </si>
  <si>
    <t>PLOUDALMEZEAU TENNIS DE TABLE</t>
  </si>
  <si>
    <t>LOHEAC</t>
  </si>
  <si>
    <t>pas de N1, mais N2</t>
  </si>
  <si>
    <t xml:space="preserve">pas de N1 </t>
  </si>
  <si>
    <t>ACOSTA</t>
  </si>
  <si>
    <t>AUDIOT</t>
  </si>
  <si>
    <t>BALLO</t>
  </si>
  <si>
    <t>Tiemoko</t>
  </si>
  <si>
    <t>BEKKOUCHE</t>
  </si>
  <si>
    <t>BES-MAZENOUX</t>
  </si>
  <si>
    <t>BILLARD</t>
  </si>
  <si>
    <t>BOUEROUX-TRISTRAM</t>
  </si>
  <si>
    <t>CASAERT</t>
  </si>
  <si>
    <t>CHABBERT</t>
  </si>
  <si>
    <t>Viraboth</t>
  </si>
  <si>
    <t>Anders</t>
  </si>
  <si>
    <t>COLLEU</t>
  </si>
  <si>
    <t>COLOMBO</t>
  </si>
  <si>
    <t>Ronald</t>
  </si>
  <si>
    <t>CUCCHIARA</t>
  </si>
  <si>
    <t>DANSET-SOLT</t>
  </si>
  <si>
    <t>DAVOINE</t>
  </si>
  <si>
    <t>DE PAS</t>
  </si>
  <si>
    <t>DEFURNE</t>
  </si>
  <si>
    <t>Abdoulaye</t>
  </si>
  <si>
    <t>DOUBLET</t>
  </si>
  <si>
    <t>Anabelle</t>
  </si>
  <si>
    <t>DRAPIER</t>
  </si>
  <si>
    <t>EDAN</t>
  </si>
  <si>
    <t>FARO</t>
  </si>
  <si>
    <t>GANNE</t>
  </si>
  <si>
    <t>GAUGRY</t>
  </si>
  <si>
    <t>GHOUMARI</t>
  </si>
  <si>
    <t>HOLTZ-DURAND</t>
  </si>
  <si>
    <t>HUA</t>
  </si>
  <si>
    <t>JACQUES</t>
  </si>
  <si>
    <t>EP 15</t>
  </si>
  <si>
    <t>LACHHEB</t>
  </si>
  <si>
    <t>LASNIER</t>
  </si>
  <si>
    <t>LETANG</t>
  </si>
  <si>
    <t>LHULLIER</t>
  </si>
  <si>
    <t>LIZZI</t>
  </si>
  <si>
    <t>Geni</t>
  </si>
  <si>
    <t>LUSARDI</t>
  </si>
  <si>
    <t>MARIGNAC</t>
  </si>
  <si>
    <t>MARTELLO</t>
  </si>
  <si>
    <t>MAUSSION</t>
  </si>
  <si>
    <t>MONANGE</t>
  </si>
  <si>
    <t>MORICET</t>
  </si>
  <si>
    <t>MOULE</t>
  </si>
  <si>
    <t>MOUROT</t>
  </si>
  <si>
    <t>OULD OUALI</t>
  </si>
  <si>
    <t>Kamyl</t>
  </si>
  <si>
    <t>Alois</t>
  </si>
  <si>
    <t>RABEMANANTSOA</t>
  </si>
  <si>
    <t>REZAZGUI</t>
  </si>
  <si>
    <t>ROL</t>
  </si>
  <si>
    <t>RONDANINI</t>
  </si>
  <si>
    <t>ROTH</t>
  </si>
  <si>
    <t>RUGGIERI</t>
  </si>
  <si>
    <t>THUILIER</t>
  </si>
  <si>
    <t>Mirma</t>
  </si>
  <si>
    <t>VALERE</t>
  </si>
  <si>
    <t>WOLFF</t>
  </si>
  <si>
    <t>ZOLLER</t>
  </si>
  <si>
    <t>ABUKENOVA</t>
  </si>
  <si>
    <t>ASTRUC</t>
  </si>
  <si>
    <t>EVRON Alerte</t>
  </si>
  <si>
    <t>BALLON</t>
  </si>
  <si>
    <t>BOURDONNE</t>
  </si>
  <si>
    <t>BRYAND</t>
  </si>
  <si>
    <t>CLEMOT</t>
  </si>
  <si>
    <t>COLLIN</t>
  </si>
  <si>
    <t>Tilian</t>
  </si>
  <si>
    <t>GUIRAUD</t>
  </si>
  <si>
    <t>LEMERCIER</t>
  </si>
  <si>
    <t>NOUBLANCHE</t>
  </si>
  <si>
    <t>PATARD</t>
  </si>
  <si>
    <t>Elann</t>
  </si>
  <si>
    <t>PAUTREMAT</t>
  </si>
  <si>
    <t>TEMPEZ</t>
  </si>
  <si>
    <t>URVOY</t>
  </si>
  <si>
    <t>BAUDET</t>
  </si>
  <si>
    <t>DEHU</t>
  </si>
  <si>
    <t>DEMAISON-LE TOULLEC</t>
  </si>
  <si>
    <t>FLOIRAT</t>
  </si>
  <si>
    <t>Jessim</t>
  </si>
  <si>
    <t>MACIAS</t>
  </si>
  <si>
    <t>MAZATAUD</t>
  </si>
  <si>
    <t>MERCAT</t>
  </si>
  <si>
    <t>WOLINER</t>
  </si>
  <si>
    <t>BEHIER</t>
  </si>
  <si>
    <t>CERCLE SPORTIF QUEVENOIS</t>
  </si>
  <si>
    <t>COUSQUER</t>
  </si>
  <si>
    <t>DUBREIL</t>
  </si>
  <si>
    <t>DUROS</t>
  </si>
  <si>
    <t>FREYARD</t>
  </si>
  <si>
    <t>GESNY</t>
  </si>
  <si>
    <t>GREGORI</t>
  </si>
  <si>
    <t>GUYOMARC'H</t>
  </si>
  <si>
    <t>LE SAYEC</t>
  </si>
  <si>
    <t>MAUXION</t>
  </si>
  <si>
    <t>NAINVILLE</t>
  </si>
  <si>
    <t>ORTION</t>
  </si>
  <si>
    <t>PENNAMEN</t>
  </si>
  <si>
    <t>PERESSE</t>
  </si>
  <si>
    <t>SELLIN</t>
  </si>
  <si>
    <t>SUN</t>
  </si>
  <si>
    <t>VELUT</t>
  </si>
  <si>
    <t>Pont à Mousson (54)</t>
  </si>
  <si>
    <t>CS MEAUX TT</t>
  </si>
  <si>
    <t>AL VILLECRESNES TENNIS DE TABLE</t>
  </si>
  <si>
    <t>SAINT-REMY-CHEVREUSE TT</t>
  </si>
  <si>
    <t>ESSARTS AGSE</t>
  </si>
  <si>
    <t>SPORTING PARIS 20 TT</t>
  </si>
  <si>
    <t>Janna</t>
  </si>
  <si>
    <t>BALAZOVA</t>
  </si>
  <si>
    <t>Barbora</t>
  </si>
  <si>
    <t>BAYLE</t>
  </si>
  <si>
    <t>BOST</t>
  </si>
  <si>
    <t>SM MONTROUGE</t>
  </si>
  <si>
    <t>CASALI</t>
  </si>
  <si>
    <t>Gil</t>
  </si>
  <si>
    <t>Ella</t>
  </si>
  <si>
    <t>CROCQUEVIEILLE</t>
  </si>
  <si>
    <t>Appoline</t>
  </si>
  <si>
    <t>DIONISIO</t>
  </si>
  <si>
    <t>Cyrine</t>
  </si>
  <si>
    <t>GALAZKA</t>
  </si>
  <si>
    <t>GAUGEZ</t>
  </si>
  <si>
    <t>Ritaj</t>
  </si>
  <si>
    <t>JACKSON</t>
  </si>
  <si>
    <t>LEROUX TESTAULT</t>
  </si>
  <si>
    <t>LESPINASSE</t>
  </si>
  <si>
    <t>LHESSANI</t>
  </si>
  <si>
    <t>LUTZ</t>
  </si>
  <si>
    <t>MALINAKIS</t>
  </si>
  <si>
    <t>Antonis</t>
  </si>
  <si>
    <t>Ioanna</t>
  </si>
  <si>
    <t>Alia</t>
  </si>
  <si>
    <t>Cristina</t>
  </si>
  <si>
    <t>MUR</t>
  </si>
  <si>
    <t>OUDOMPHANH</t>
  </si>
  <si>
    <t>Southsida</t>
  </si>
  <si>
    <t>PEZZINI</t>
  </si>
  <si>
    <t>PFITZNER</t>
  </si>
  <si>
    <t>PIETROPAOLI</t>
  </si>
  <si>
    <t>RAVONISON</t>
  </si>
  <si>
    <t>SIBER</t>
  </si>
  <si>
    <t>SLIMANI</t>
  </si>
  <si>
    <t>TAN VAN</t>
  </si>
  <si>
    <t>TEGNY</t>
  </si>
  <si>
    <t>TISSANDIER</t>
  </si>
  <si>
    <t>TT MONTS ET VALLEES</t>
  </si>
  <si>
    <t>TT CLISSONNAIS</t>
  </si>
  <si>
    <t>BELLEVIGNY ESBV</t>
  </si>
  <si>
    <t>NANTES MELLINET (LA)</t>
  </si>
  <si>
    <t>Elyna</t>
  </si>
  <si>
    <t>GERALDO</t>
  </si>
  <si>
    <t>Yahiko</t>
  </si>
  <si>
    <t>LIVET</t>
  </si>
  <si>
    <t>Jamy</t>
  </si>
  <si>
    <t>PORTEJOIE KALIN</t>
  </si>
  <si>
    <t>Vassili</t>
  </si>
  <si>
    <t>RABIER</t>
  </si>
  <si>
    <t>Eryn</t>
  </si>
  <si>
    <t>Enoha</t>
  </si>
  <si>
    <t>SCHLACHTER</t>
  </si>
  <si>
    <t>SOL</t>
  </si>
  <si>
    <t>Lilwenn</t>
  </si>
  <si>
    <t>VINCENT ESPERN</t>
  </si>
  <si>
    <t>PENTHIEVRE LAMBALLE TT</t>
  </si>
  <si>
    <t>TT GRACES</t>
  </si>
  <si>
    <t>TT LOUANNEC PLOUARET LANNION</t>
  </si>
  <si>
    <t>ESPERANCE ST-QUAY PORTRIEUX</t>
  </si>
  <si>
    <t>TT Ambition-Loisirs-PLOUMAGOAR</t>
  </si>
  <si>
    <t>BOUKHCHIM</t>
  </si>
  <si>
    <t>BOURET</t>
  </si>
  <si>
    <t>T.T. PLEMET</t>
  </si>
  <si>
    <t>CARIBAUX</t>
  </si>
  <si>
    <t>A.S. MINIHY-TREGUIER TT</t>
  </si>
  <si>
    <t>TTC GRAND LANVALLAY</t>
  </si>
  <si>
    <t>UP PLEDRANAISE</t>
  </si>
  <si>
    <t>JEGOUX</t>
  </si>
  <si>
    <t>EP DU CAP-SIZUN</t>
  </si>
  <si>
    <t>PIGEARD TOBITANI</t>
  </si>
  <si>
    <t>USM OLIVET TENNIS DE TABLE</t>
  </si>
  <si>
    <t>AVOL</t>
  </si>
  <si>
    <t>TENNIS DE TABLE SUD CHER</t>
  </si>
  <si>
    <t>CURIAL</t>
  </si>
  <si>
    <t>DUCHESNE</t>
  </si>
  <si>
    <t>UNITE SPORTIVE FERTESIENNE</t>
  </si>
  <si>
    <t>HUILLET</t>
  </si>
  <si>
    <t>HUTTEAU</t>
  </si>
  <si>
    <t>ISHIY</t>
  </si>
  <si>
    <t>QUEMENER</t>
  </si>
  <si>
    <t>SENIORS MESSIEURS</t>
  </si>
  <si>
    <t>SENIORS DAMES</t>
  </si>
  <si>
    <t>JG
24 joueurs
4 poules de 6</t>
  </si>
  <si>
    <t>JF
24 joueuses
4 poules de 6</t>
  </si>
  <si>
    <t>CG
24 joueurs
4 poules de 6</t>
  </si>
  <si>
    <t>CF
24 joueuses
4 poules de 6</t>
  </si>
  <si>
    <t>MG
24 joueurs
4 poules de 6</t>
  </si>
  <si>
    <t>MF
16 joueuses
4 poules de 4</t>
  </si>
  <si>
    <t>BG
24 joueurs
4 poules de 6</t>
  </si>
  <si>
    <t>BF
16 joueuses
4 poules de 4</t>
  </si>
  <si>
    <t>CRITÉRIUM FÉDÉRAL NAT 2 Groupes 1 et 2 Jeunes</t>
  </si>
  <si>
    <t>CRITÉRIUM FÉDÉRAL NAT 2 Groupes 1et 2 Jeunes</t>
  </si>
  <si>
    <t>Responsable Sportif / groupes 1+2 jeunes</t>
  </si>
  <si>
    <t>NATIONAL 2 JEUNES - Groupes 1 et 2</t>
  </si>
  <si>
    <t>2 premiers en N2 Cadets</t>
  </si>
  <si>
    <t xml:space="preserve">2 premiers en N2 Minimes </t>
  </si>
  <si>
    <t>Seniors Messieurs et Dames</t>
  </si>
  <si>
    <t xml:space="preserve">Nombre de montées de notre Groupe 1 et 2 vers la N1 en fonction des catégories après les tours 1, 2 et 3 : </t>
  </si>
  <si>
    <t xml:space="preserve">Nombre de montées de chaque Ligue vers notre Groupe 1 et 2 en fonction des catégories après les tours 1, 2 et 3 : </t>
  </si>
  <si>
    <t>Seniors Messieurs</t>
  </si>
  <si>
    <t>Seniors Dames</t>
  </si>
  <si>
    <t>Centre Val de Loire</t>
  </si>
  <si>
    <t>Groupe 1+2</t>
  </si>
  <si>
    <t>Thorigné-Fouillard (35)</t>
  </si>
  <si>
    <t>MONTREUIL ES</t>
  </si>
  <si>
    <t>BOURGETEAU</t>
  </si>
  <si>
    <t>Emmeran</t>
  </si>
  <si>
    <t>Augustine</t>
  </si>
  <si>
    <t>CORDIER</t>
  </si>
  <si>
    <t>Viktor</t>
  </si>
  <si>
    <t>LAKHFIF</t>
  </si>
  <si>
    <t>QUINQUIS</t>
  </si>
  <si>
    <t>RIGAUD</t>
  </si>
  <si>
    <t>VAZ</t>
  </si>
  <si>
    <t>RAVACHE</t>
  </si>
  <si>
    <t>LETENDRE-PINTO</t>
  </si>
  <si>
    <t>AUFRERE</t>
  </si>
  <si>
    <t>GACHET</t>
  </si>
  <si>
    <t>4 Poules x 6
1er tour : 1 - 5</t>
  </si>
  <si>
    <t xml:space="preserve">4 Poules x 6
2ème tour :  4 - 6 </t>
  </si>
  <si>
    <t>4 Poules x 6
3ème tour : 2 - 3</t>
  </si>
  <si>
    <t>4 Poules x 6
4ème tour : 1 - 4</t>
  </si>
  <si>
    <t>4 Poules x 6
5ème tour :   3 - 5</t>
  </si>
  <si>
    <t>4 Poules x 6
6ème tour : 2 - 6</t>
  </si>
  <si>
    <t>4 Poules x 6
7ème tour : 1 - 3</t>
  </si>
  <si>
    <t>4 Poules x 6
8ème tour : 2 - 4</t>
  </si>
  <si>
    <t>4 Poules x 6
9ème tour : 5 - 6</t>
  </si>
  <si>
    <t>4 Poules x 6
10ème tour  1 - 2</t>
  </si>
  <si>
    <t>4 Poules x 6
11ème tour : 3 - 6</t>
  </si>
  <si>
    <t>4 Poules x 6
12ème tour : 4 - 5</t>
  </si>
  <si>
    <t>4 Poules x 6
13ème tour : 1 - 6</t>
  </si>
  <si>
    <t>4 Poules x 6
14ème tour : 2 - 5</t>
  </si>
  <si>
    <t>4 Poules x 6
15ème tour : 3 - 4</t>
  </si>
  <si>
    <t>BONNARD</t>
  </si>
  <si>
    <t>Aymane</t>
  </si>
  <si>
    <t>MAUHOURAT</t>
  </si>
  <si>
    <t>TRAN VON DER OHE</t>
  </si>
  <si>
    <t>Shanna</t>
  </si>
  <si>
    <t>BARCQ</t>
  </si>
  <si>
    <t>MONCE TENNIS DE TABLE</t>
  </si>
  <si>
    <t>HEUZE</t>
  </si>
  <si>
    <t>MILCENDEAU</t>
  </si>
  <si>
    <t>GSY BOURG-BLANC</t>
  </si>
  <si>
    <t>DE LUCA</t>
  </si>
  <si>
    <t>Hortense</t>
  </si>
  <si>
    <t>JERIC</t>
  </si>
  <si>
    <t>DAMIDEAUX</t>
  </si>
  <si>
    <t>MAUGENEST</t>
  </si>
  <si>
    <t>Critérium Fédéral National N2 2018-2019</t>
  </si>
  <si>
    <t>R8</t>
  </si>
  <si>
    <t>BEN ATTIA</t>
  </si>
  <si>
    <t>HOLIN</t>
  </si>
  <si>
    <t>HUSSAIN</t>
  </si>
  <si>
    <t>MELASSE</t>
  </si>
  <si>
    <t>PAN</t>
  </si>
  <si>
    <t>EBNER</t>
  </si>
  <si>
    <t>FOLLENFANT</t>
  </si>
  <si>
    <t>GEMIN</t>
  </si>
  <si>
    <t>PEYRE</t>
  </si>
  <si>
    <t>GUIGOURES-RUCET</t>
  </si>
  <si>
    <t>3 premiers en N1 Seniors</t>
  </si>
  <si>
    <t>3 premiers en N1 Juniors ou en N2 Seniors</t>
  </si>
  <si>
    <t>3 premiers en N1 Cadets ou en N2 Juniors</t>
  </si>
  <si>
    <t>C'CHARTRES TENNIS DE TABLE</t>
  </si>
  <si>
    <t>ZARIF</t>
  </si>
  <si>
    <t>CACHAN CO TT</t>
  </si>
  <si>
    <t>ALTAF</t>
  </si>
  <si>
    <t>Arshan</t>
  </si>
  <si>
    <t>MAISONS-LAFFITTE. US</t>
  </si>
  <si>
    <t>Josephine</t>
  </si>
  <si>
    <t>ANTUNES</t>
  </si>
  <si>
    <t>IGNY T.T.</t>
  </si>
  <si>
    <t>BAILLON</t>
  </si>
  <si>
    <t>Minaz</t>
  </si>
  <si>
    <t>BAPT</t>
  </si>
  <si>
    <t>SQY PING</t>
  </si>
  <si>
    <t>BECARD</t>
  </si>
  <si>
    <t>BECU</t>
  </si>
  <si>
    <t>BESSANCOURT TTB</t>
  </si>
  <si>
    <t>BERTHAUD</t>
  </si>
  <si>
    <t>ASSOC. SPORTIVE FONTENAISIENNE</t>
  </si>
  <si>
    <t>BILLAND</t>
  </si>
  <si>
    <t>BONIN</t>
  </si>
  <si>
    <t>Mayline</t>
  </si>
  <si>
    <t>BONNEVILLE</t>
  </si>
  <si>
    <t>BONNOT</t>
  </si>
  <si>
    <t>LEPIC POPULAIRE</t>
  </si>
  <si>
    <t>BOUN</t>
  </si>
  <si>
    <t>BOUVAIS</t>
  </si>
  <si>
    <t>BOUVRET</t>
  </si>
  <si>
    <t>BRISSARD</t>
  </si>
  <si>
    <t>CAMBONIE</t>
  </si>
  <si>
    <t>Marie-pierre</t>
  </si>
  <si>
    <t>Samantha</t>
  </si>
  <si>
    <t>DABLOUN</t>
  </si>
  <si>
    <t>DAMIANIS</t>
  </si>
  <si>
    <t>Efstratios</t>
  </si>
  <si>
    <t>DE ARAUJO SOUSA</t>
  </si>
  <si>
    <t>DESMORAT</t>
  </si>
  <si>
    <t>DESVAQUET</t>
  </si>
  <si>
    <t>DIATTARA</t>
  </si>
  <si>
    <t>DJILGHIR</t>
  </si>
  <si>
    <t>Melica</t>
  </si>
  <si>
    <t>DUROY</t>
  </si>
  <si>
    <t>Ainhoa</t>
  </si>
  <si>
    <t>FALEK</t>
  </si>
  <si>
    <t>Hazedine</t>
  </si>
  <si>
    <t>FERON</t>
  </si>
  <si>
    <t>FERRARI JEAN JOSEPH</t>
  </si>
  <si>
    <t>GALMICHE</t>
  </si>
  <si>
    <t>GARBAY</t>
  </si>
  <si>
    <t>Giliane</t>
  </si>
  <si>
    <t>GERASIMATOU</t>
  </si>
  <si>
    <t>GNAZALE</t>
  </si>
  <si>
    <t>GOUDON</t>
  </si>
  <si>
    <t>GOUVERNEUR</t>
  </si>
  <si>
    <t>GRELLIER-COFFY</t>
  </si>
  <si>
    <t>GRODZKI</t>
  </si>
  <si>
    <t>HABIB</t>
  </si>
  <si>
    <t>HAUTIERE</t>
  </si>
  <si>
    <t>HECHT</t>
  </si>
  <si>
    <t>Heloise</t>
  </si>
  <si>
    <t>HOUNGUE</t>
  </si>
  <si>
    <t>GRIGNY TENNIS DE TABLE USGTT</t>
  </si>
  <si>
    <t>JIAO</t>
  </si>
  <si>
    <t>Yasmin</t>
  </si>
  <si>
    <t>KORENKOVA</t>
  </si>
  <si>
    <t>LE SCIELLOUR</t>
  </si>
  <si>
    <t>LEBESSON</t>
  </si>
  <si>
    <t>LERMECHAIN</t>
  </si>
  <si>
    <t>MATTENET</t>
  </si>
  <si>
    <t>MAYOMBO</t>
  </si>
  <si>
    <t>MIYAKE</t>
  </si>
  <si>
    <t>Taira</t>
  </si>
  <si>
    <t>MONTEL</t>
  </si>
  <si>
    <t>Michele</t>
  </si>
  <si>
    <t>MORLIER</t>
  </si>
  <si>
    <t>PALTON</t>
  </si>
  <si>
    <t>Ritchie</t>
  </si>
  <si>
    <t>PRUVOT-GAYERIE</t>
  </si>
  <si>
    <t>REMY</t>
  </si>
  <si>
    <t>ROUCHY</t>
  </si>
  <si>
    <t>ROYAN</t>
  </si>
  <si>
    <t>Hassen</t>
  </si>
  <si>
    <t>SCHWITZGABEL</t>
  </si>
  <si>
    <t>SEREHEN</t>
  </si>
  <si>
    <t>SILOTIA</t>
  </si>
  <si>
    <t>SOMCHIT</t>
  </si>
  <si>
    <t>Agnes</t>
  </si>
  <si>
    <t>UDOVC</t>
  </si>
  <si>
    <t>VAGIC</t>
  </si>
  <si>
    <t>VANHOVE</t>
  </si>
  <si>
    <t>VICAUD</t>
  </si>
  <si>
    <t>VINCENSINI</t>
  </si>
  <si>
    <t>Jieyun</t>
  </si>
  <si>
    <t>YHUEL</t>
  </si>
  <si>
    <t>NANTES TENNIS DE TABLE</t>
  </si>
  <si>
    <t>ATHIMON</t>
  </si>
  <si>
    <t>ETRICHE-CHAMPIGNE TT Entente</t>
  </si>
  <si>
    <t>Zohra</t>
  </si>
  <si>
    <t>Angele</t>
  </si>
  <si>
    <t>CHAUMES EN RETZ TT</t>
  </si>
  <si>
    <t>BONNIN DOSSET</t>
  </si>
  <si>
    <t>BOURDEL</t>
  </si>
  <si>
    <t>BERNERIE (LA)</t>
  </si>
  <si>
    <t>CAILLAUD</t>
  </si>
  <si>
    <t>Irène</t>
  </si>
  <si>
    <t>Maelane</t>
  </si>
  <si>
    <t>MAZE AUTHION TENNIS DE TABLE</t>
  </si>
  <si>
    <t>DEBIAIS</t>
  </si>
  <si>
    <t>DOUIN</t>
  </si>
  <si>
    <t>ELAIN</t>
  </si>
  <si>
    <t>FLEURIOT</t>
  </si>
  <si>
    <t>ENTENTE PONGISTE SUD LOIRE</t>
  </si>
  <si>
    <t>FOUASSON</t>
  </si>
  <si>
    <t>ST MESMIN/MONTOURNAIS AECM TT</t>
  </si>
  <si>
    <t>GUSEVA</t>
  </si>
  <si>
    <t>Ekaterina</t>
  </si>
  <si>
    <t>BAZOUGERS/BAZOUGE DE CHEMERE</t>
  </si>
  <si>
    <t>GUYONNEAU</t>
  </si>
  <si>
    <t>HEMERY</t>
  </si>
  <si>
    <t>HOSPIED</t>
  </si>
  <si>
    <t>JARSALE</t>
  </si>
  <si>
    <t>JOLLY</t>
  </si>
  <si>
    <t>KABBOUDI</t>
  </si>
  <si>
    <t>Hamdi</t>
  </si>
  <si>
    <t>LAUDET-THIERY</t>
  </si>
  <si>
    <t>Iwen</t>
  </si>
  <si>
    <t>LE NEILLON</t>
  </si>
  <si>
    <t>LECLAIR</t>
  </si>
  <si>
    <t>LEGE</t>
  </si>
  <si>
    <t>LEPROUST</t>
  </si>
  <si>
    <t>LIGER</t>
  </si>
  <si>
    <t>MAS</t>
  </si>
  <si>
    <t>MIGAUT</t>
  </si>
  <si>
    <t>MORTREUX</t>
  </si>
  <si>
    <t>Maryne</t>
  </si>
  <si>
    <t>ST NAZAIRE AIRBUS</t>
  </si>
  <si>
    <t>PENHOUET</t>
  </si>
  <si>
    <t>PONCET</t>
  </si>
  <si>
    <t>PORTIER</t>
  </si>
  <si>
    <t>PRIEUR</t>
  </si>
  <si>
    <t>QUITTET</t>
  </si>
  <si>
    <t>ROHAS</t>
  </si>
  <si>
    <t>ROIGNARD</t>
  </si>
  <si>
    <t>SELIN</t>
  </si>
  <si>
    <t>Montaine</t>
  </si>
  <si>
    <t>TEMARII</t>
  </si>
  <si>
    <t>TOURNADRE</t>
  </si>
  <si>
    <t>TENNIS DE TABLE DE LOPERHET</t>
  </si>
  <si>
    <t>BACON</t>
  </si>
  <si>
    <t>BAZIRE</t>
  </si>
  <si>
    <t>Keziah</t>
  </si>
  <si>
    <t>Soen</t>
  </si>
  <si>
    <t>SAINT MEDARD T.T.</t>
  </si>
  <si>
    <t>Elaia</t>
  </si>
  <si>
    <t>CARQUIN</t>
  </si>
  <si>
    <t>Erika</t>
  </si>
  <si>
    <t>HMAM</t>
  </si>
  <si>
    <t>Lysia</t>
  </si>
  <si>
    <t>MONNET</t>
  </si>
  <si>
    <t>Club Olympique Plouhatin</t>
  </si>
  <si>
    <t>PASQUETTE</t>
  </si>
  <si>
    <t>REUCHERON</t>
  </si>
  <si>
    <t>ROYAUX</t>
  </si>
  <si>
    <t>PONVEL TENNIS DE TABLE</t>
  </si>
  <si>
    <t>AGBODJAN</t>
  </si>
  <si>
    <t>AUMOND</t>
  </si>
  <si>
    <t>Anae</t>
  </si>
  <si>
    <t>BELLOT</t>
  </si>
  <si>
    <t>BENIER</t>
  </si>
  <si>
    <t>US TENNIS DE TABLE LA CHATRE</t>
  </si>
  <si>
    <t>MENESTREAU-EN-VILLETTE</t>
  </si>
  <si>
    <t>BREUT</t>
  </si>
  <si>
    <t>Morgen</t>
  </si>
  <si>
    <t>Mareva</t>
  </si>
  <si>
    <t>CLOITRE</t>
  </si>
  <si>
    <t>COMPAGNET</t>
  </si>
  <si>
    <t>TENNIS DE TABLE BENAISIEN</t>
  </si>
  <si>
    <t>DEBOURG</t>
  </si>
  <si>
    <t>DELENAT</t>
  </si>
  <si>
    <t>HELIX</t>
  </si>
  <si>
    <t>NEUVILLE SPORTS TT</t>
  </si>
  <si>
    <t>LE RAY REISSER</t>
  </si>
  <si>
    <t>VENNECY AS TT</t>
  </si>
  <si>
    <t>Thilyo</t>
  </si>
  <si>
    <t>MESSAOUDI</t>
  </si>
  <si>
    <t>Ashley</t>
  </si>
  <si>
    <t>PIN</t>
  </si>
  <si>
    <t>Vinciane</t>
  </si>
  <si>
    <t>Abigaelle</t>
  </si>
  <si>
    <t>TAFFOREAU</t>
  </si>
  <si>
    <t>THOMASSIN</t>
  </si>
  <si>
    <t>VATAN</t>
  </si>
  <si>
    <t>VERNEAU</t>
  </si>
  <si>
    <t>ZAGUAS</t>
  </si>
  <si>
    <r>
      <t xml:space="preserve">Régional
Ile de
France
-
</t>
    </r>
    <r>
      <rPr>
        <b/>
        <sz val="20"/>
        <rFont val="Arial"/>
        <family val="2"/>
      </rPr>
      <t>L08</t>
    </r>
  </si>
  <si>
    <r>
      <t xml:space="preserve">Régional
Centre
-
</t>
    </r>
    <r>
      <rPr>
        <b/>
        <sz val="20"/>
        <rFont val="Arial"/>
        <family val="2"/>
      </rPr>
      <t>L04</t>
    </r>
  </si>
  <si>
    <r>
      <t xml:space="preserve">Régional
Pays de
la Loire
-
</t>
    </r>
    <r>
      <rPr>
        <b/>
        <sz val="20"/>
        <rFont val="Arial"/>
        <family val="2"/>
      </rPr>
      <t>L12</t>
    </r>
  </si>
  <si>
    <r>
      <t xml:space="preserve">Régional
Bretagne
-
</t>
    </r>
    <r>
      <rPr>
        <b/>
        <sz val="20"/>
        <rFont val="Arial"/>
        <family val="2"/>
      </rPr>
      <t>L03</t>
    </r>
  </si>
  <si>
    <t>PELMARD</t>
  </si>
  <si>
    <t>BEZIER</t>
  </si>
  <si>
    <t>DOUARD</t>
  </si>
  <si>
    <t>RIVERON</t>
  </si>
  <si>
    <t>ROPARS</t>
  </si>
  <si>
    <t>AMORI</t>
  </si>
  <si>
    <t>CHEN FENG</t>
  </si>
  <si>
    <t>Lollia</t>
  </si>
  <si>
    <t>DJERRAH-OUIDIR</t>
  </si>
  <si>
    <t>KAHNA</t>
  </si>
  <si>
    <t>MABILAIS</t>
  </si>
  <si>
    <t>AS WISSOUS TT</t>
  </si>
  <si>
    <t>REY-COQUAIS</t>
  </si>
  <si>
    <t>SPEURT</t>
  </si>
  <si>
    <t>Alvaro</t>
  </si>
  <si>
    <t>BATARD</t>
  </si>
  <si>
    <t>DORANGE</t>
  </si>
  <si>
    <t>GIRET</t>
  </si>
  <si>
    <t>GUETNY</t>
  </si>
  <si>
    <t>LAUTRAM</t>
  </si>
  <si>
    <t>MARIOS</t>
  </si>
  <si>
    <t>Timote</t>
  </si>
  <si>
    <t>SALOMEZ</t>
  </si>
  <si>
    <t>TESTE</t>
  </si>
  <si>
    <t>TRAVERT</t>
  </si>
  <si>
    <t>VALLET</t>
  </si>
  <si>
    <t>BEUSET</t>
  </si>
  <si>
    <t>BRIOCHE</t>
  </si>
  <si>
    <t>FORHAN</t>
  </si>
  <si>
    <t>LAVAUD JARRIGE</t>
  </si>
  <si>
    <t>MAJOROS</t>
  </si>
  <si>
    <t>Bence</t>
  </si>
  <si>
    <t xml:space="preserve">Nombre de montées de notre Groupe 1 et 2 vers la N1 en fonction des catégories après le dernier tour : </t>
  </si>
  <si>
    <t xml:space="preserve">Nombre de montées de chaque Ligue vers notre Groupe 1 et 2 en fonction des catégories après le dernier tour : </t>
  </si>
  <si>
    <t>Ces chiffres pourront être revu suite à la réunion après la dernier tour des responsables de chaque Ligue et des responsables Nationaux</t>
  </si>
  <si>
    <t>Courriel       :</t>
  </si>
  <si>
    <t>Ceyrat (63)</t>
  </si>
  <si>
    <t>DRANCY JA</t>
  </si>
  <si>
    <t>NOISY LE GRAND CSTT</t>
  </si>
  <si>
    <t>VGA ST MAUR US TT</t>
  </si>
  <si>
    <t>Camilla</t>
  </si>
  <si>
    <t>BILLAUDEAU</t>
  </si>
  <si>
    <t>BIRZU</t>
  </si>
  <si>
    <t>CABRERA</t>
  </si>
  <si>
    <t>CALINEAC</t>
  </si>
  <si>
    <t>CHAMBLY ASC</t>
  </si>
  <si>
    <t>CHEN JI</t>
  </si>
  <si>
    <t>Benedicte</t>
  </si>
  <si>
    <t>Elif</t>
  </si>
  <si>
    <t>DEMIR</t>
  </si>
  <si>
    <t>DERIVE</t>
  </si>
  <si>
    <t>DOLCI PICHON</t>
  </si>
  <si>
    <t>DUCHET</t>
  </si>
  <si>
    <t>Lulie</t>
  </si>
  <si>
    <t>GRATACAP</t>
  </si>
  <si>
    <t>GRINDATTO</t>
  </si>
  <si>
    <t>Aliou</t>
  </si>
  <si>
    <t>HEINO</t>
  </si>
  <si>
    <t>KLOPP</t>
  </si>
  <si>
    <t>LADIGE</t>
  </si>
  <si>
    <t>LAMOUREUX</t>
  </si>
  <si>
    <t>LE MAT</t>
  </si>
  <si>
    <t>LIBRE</t>
  </si>
  <si>
    <t>Sancho Martinez</t>
  </si>
  <si>
    <t>LISSANDRE</t>
  </si>
  <si>
    <t>LOGEART</t>
  </si>
  <si>
    <t>MACEDONE</t>
  </si>
  <si>
    <t>Silvana</t>
  </si>
  <si>
    <t>Marcos</t>
  </si>
  <si>
    <t>Talia</t>
  </si>
  <si>
    <t>MANUEL</t>
  </si>
  <si>
    <t>Valentina</t>
  </si>
  <si>
    <t>MAUGER</t>
  </si>
  <si>
    <t>MAVROPOULOS</t>
  </si>
  <si>
    <t>MEGNAFI</t>
  </si>
  <si>
    <t>MERLEN</t>
  </si>
  <si>
    <t>Mya-rose</t>
  </si>
  <si>
    <t>MIGLIORE</t>
  </si>
  <si>
    <t>Chryss</t>
  </si>
  <si>
    <t>MOMMESSIN</t>
  </si>
  <si>
    <t>MUIA</t>
  </si>
  <si>
    <t>NINPE</t>
  </si>
  <si>
    <t>Jenna</t>
  </si>
  <si>
    <t>PARE</t>
  </si>
  <si>
    <t>PEREZ LAPRESTA</t>
  </si>
  <si>
    <t>PIERRON</t>
  </si>
  <si>
    <t>POCHET</t>
  </si>
  <si>
    <t>PUIG</t>
  </si>
  <si>
    <t>RAELISON</t>
  </si>
  <si>
    <t>Nikk</t>
  </si>
  <si>
    <t>REVEIL</t>
  </si>
  <si>
    <t>RIN</t>
  </si>
  <si>
    <t>Seangna</t>
  </si>
  <si>
    <t>RINALDO</t>
  </si>
  <si>
    <t>RINGEARD</t>
  </si>
  <si>
    <t>Ava</t>
  </si>
  <si>
    <t>SADMI</t>
  </si>
  <si>
    <t>SEVE</t>
  </si>
  <si>
    <t>SK HOSSEIN</t>
  </si>
  <si>
    <t>Zola</t>
  </si>
  <si>
    <t>TANVIRIYAVECHAKUL</t>
  </si>
  <si>
    <t>Padasak</t>
  </si>
  <si>
    <t>Liora</t>
  </si>
  <si>
    <t>URIBE</t>
  </si>
  <si>
    <t>Salvador</t>
  </si>
  <si>
    <t>VAN HAUWAERT</t>
  </si>
  <si>
    <t>WAROQUIER</t>
  </si>
  <si>
    <t>Hongbin</t>
  </si>
  <si>
    <t>ZIADI</t>
  </si>
  <si>
    <t>ORVAULT SPORT TENNIS DE TABLE</t>
  </si>
  <si>
    <t>US BEAUREPAIRE / ST FULGENT</t>
  </si>
  <si>
    <t>ALAMIAN</t>
  </si>
  <si>
    <t>Nima</t>
  </si>
  <si>
    <t>MONTREVAULT SUR EVRE TT</t>
  </si>
  <si>
    <t>AUMONT</t>
  </si>
  <si>
    <t>LE MANS VILLARET  TT</t>
  </si>
  <si>
    <t>Eloann</t>
  </si>
  <si>
    <t>BERANGER</t>
  </si>
  <si>
    <t>BOUIN</t>
  </si>
  <si>
    <t>CARRIOU</t>
  </si>
  <si>
    <t>SAVENAY ASP TT</t>
  </si>
  <si>
    <t>Elyette</t>
  </si>
  <si>
    <t>CLAVIER - TISSOT</t>
  </si>
  <si>
    <t>Eloine</t>
  </si>
  <si>
    <t>DAMAY</t>
  </si>
  <si>
    <t>Daniele</t>
  </si>
  <si>
    <t>DASSONVILLE</t>
  </si>
  <si>
    <t>DRAPIER TASSEIN</t>
  </si>
  <si>
    <t>FLEURY-MOLINARI</t>
  </si>
  <si>
    <t>FRUCHART</t>
  </si>
  <si>
    <t>GASNET</t>
  </si>
  <si>
    <t>GELE FORT</t>
  </si>
  <si>
    <t>GRALL SEGALEN</t>
  </si>
  <si>
    <t>HALGAND-NICOLET</t>
  </si>
  <si>
    <t>HERBAIN</t>
  </si>
  <si>
    <t>HERCE</t>
  </si>
  <si>
    <t>HERROUIN</t>
  </si>
  <si>
    <t>HERVOUET</t>
  </si>
  <si>
    <t>LASSOUS</t>
  </si>
  <si>
    <t>LEPREVOST</t>
  </si>
  <si>
    <t>MAUNOURY</t>
  </si>
  <si>
    <t>MEREAU</t>
  </si>
  <si>
    <t>NORDBERG</t>
  </si>
  <si>
    <t>Hampus</t>
  </si>
  <si>
    <t>Shahinesse</t>
  </si>
  <si>
    <t>PEUCHOT</t>
  </si>
  <si>
    <t>Hermione</t>
  </si>
  <si>
    <t>Lya</t>
  </si>
  <si>
    <t>ROCHUT</t>
  </si>
  <si>
    <t>ROUILLIER</t>
  </si>
  <si>
    <t>Paul-emmanuel</t>
  </si>
  <si>
    <t>ROULLIER</t>
  </si>
  <si>
    <t>SZULMAN</t>
  </si>
  <si>
    <t>PRESQU'ILE de CROZON TT</t>
  </si>
  <si>
    <t>ALAMIYAN</t>
  </si>
  <si>
    <t>Noshad</t>
  </si>
  <si>
    <t>Brendan</t>
  </si>
  <si>
    <t>CEP LORIENT TENNIS DE TABLE</t>
  </si>
  <si>
    <t>PONTIVY-ST THURIAU-MALGUENAC TT</t>
  </si>
  <si>
    <t>GUICHEUX</t>
  </si>
  <si>
    <t>GUINET</t>
  </si>
  <si>
    <t>HADDOU</t>
  </si>
  <si>
    <t>LIND</t>
  </si>
  <si>
    <t>LOLLICHON</t>
  </si>
  <si>
    <t>Guillermo</t>
  </si>
  <si>
    <t>Melyne</t>
  </si>
  <si>
    <t>SISANOVAITE</t>
  </si>
  <si>
    <t>Gerda</t>
  </si>
  <si>
    <t>WARENGHEM</t>
  </si>
  <si>
    <t>Hind</t>
  </si>
  <si>
    <t>BIDRON</t>
  </si>
  <si>
    <t>BLASIUS</t>
  </si>
  <si>
    <t>BOSSON</t>
  </si>
  <si>
    <t>Merissa</t>
  </si>
  <si>
    <t>CHAU-MERCADIER</t>
  </si>
  <si>
    <t>P. alexandre</t>
  </si>
  <si>
    <t>DAVEAU</t>
  </si>
  <si>
    <t>DEPARDAY</t>
  </si>
  <si>
    <t>DOUMAYROU</t>
  </si>
  <si>
    <t>GABILLET</t>
  </si>
  <si>
    <t>GUIMONT</t>
  </si>
  <si>
    <t>HAIMEZ</t>
  </si>
  <si>
    <t>LE HARDY</t>
  </si>
  <si>
    <t>LECANU</t>
  </si>
  <si>
    <t>MAGNIER</t>
  </si>
  <si>
    <t>SALINGRE</t>
  </si>
  <si>
    <t>SOUSAN</t>
  </si>
  <si>
    <t>WANNEGUE</t>
  </si>
  <si>
    <t>St Nazaire Léon Blum (44)</t>
  </si>
  <si>
    <t>Pierre-adrien</t>
  </si>
  <si>
    <t>Naomy</t>
  </si>
  <si>
    <t>Yuzuki</t>
  </si>
  <si>
    <t>DEFFOUN</t>
  </si>
  <si>
    <t>GROSCLAUDE</t>
  </si>
  <si>
    <t>MOUTTAPA</t>
  </si>
  <si>
    <t>Gabriella</t>
  </si>
  <si>
    <t>NGUON</t>
  </si>
  <si>
    <t>Daline</t>
  </si>
  <si>
    <t>PATROCINIO</t>
  </si>
  <si>
    <t>PROTIN</t>
  </si>
  <si>
    <t>PUTIGNY</t>
  </si>
  <si>
    <t>SENSCHEID</t>
  </si>
  <si>
    <t>BESNARDEAU</t>
  </si>
  <si>
    <t>CHODORGE</t>
  </si>
  <si>
    <t>COTTIN</t>
  </si>
  <si>
    <t>CRETENET</t>
  </si>
  <si>
    <t>DESNOES</t>
  </si>
  <si>
    <t>DUFOUR - LEVOYER</t>
  </si>
  <si>
    <t>HAILLOT</t>
  </si>
  <si>
    <t>JIANG</t>
  </si>
  <si>
    <t>Maiwen</t>
  </si>
  <si>
    <t>NIDELET</t>
  </si>
  <si>
    <t>Cassie</t>
  </si>
  <si>
    <t>PEIGNEY</t>
  </si>
  <si>
    <t>Wendy</t>
  </si>
  <si>
    <t>BAVOUX</t>
  </si>
  <si>
    <t>BOUTET-SOURISSEAU</t>
  </si>
  <si>
    <t>CTT CEAULMONT-LES GRANGES</t>
  </si>
  <si>
    <t>PEQUIGNOT</t>
  </si>
  <si>
    <t>A.T.T. AZAY-SUR-CHER</t>
  </si>
  <si>
    <t>RADLE</t>
  </si>
  <si>
    <t>hirth.michel@wanadoo.fr</t>
  </si>
  <si>
    <t>issyval@yahoo.fr</t>
  </si>
  <si>
    <t>lu_lulu8@hotmail.com</t>
  </si>
  <si>
    <t>marose.alhamra78@gmail.com</t>
  </si>
  <si>
    <t>asoudes20@gmail.com</t>
  </si>
  <si>
    <t>KAMALBINNI@HOTMAIL.COM</t>
  </si>
  <si>
    <t>Kanate97@yahoo.com</t>
  </si>
  <si>
    <t>vincent_aline@hotmail.fr</t>
  </si>
  <si>
    <t>vanessaallain@voila.fr</t>
  </si>
  <si>
    <t>aloisi.hugo@gmail.com</t>
  </si>
  <si>
    <t>gaushal_naeem@hotmail.com</t>
  </si>
  <si>
    <t>alvespat@gmail.com</t>
  </si>
  <si>
    <t>amirsofiane1@gmail.com</t>
  </si>
  <si>
    <t>arianeetphilippe@voila.fr</t>
  </si>
  <si>
    <t>sebastienledain@hotmail.com</t>
  </si>
  <si>
    <t>andre.bruno1@9online.fr</t>
  </si>
  <si>
    <t>a-lulu@hotmail.fr</t>
  </si>
  <si>
    <t>aappere@yahoo.fr</t>
  </si>
  <si>
    <t>alexandrearbeloa@gmail.com</t>
  </si>
  <si>
    <t>sandrineareil@gmail.com</t>
  </si>
  <si>
    <t>camarguelles@gmail.com</t>
  </si>
  <si>
    <t>c.ouaaz@hotmail.fr</t>
  </si>
  <si>
    <t>lionel@odradek78.fr</t>
  </si>
  <si>
    <t>anthony.arpin@spie.com</t>
  </si>
  <si>
    <t>aurelie.atty@yahoo.com</t>
  </si>
  <si>
    <t>jarod56@me.com</t>
  </si>
  <si>
    <t>alexandreaubert@hotmail.com</t>
  </si>
  <si>
    <t>aubert.ninou@gmail.com</t>
  </si>
  <si>
    <t>clement932@hotmail.com</t>
  </si>
  <si>
    <t>alexisaufrere@gmail.com</t>
  </si>
  <si>
    <t>nicolas.auquiere@laposte.net</t>
  </si>
  <si>
    <t>uskb@uskb.fr</t>
  </si>
  <si>
    <t>jimmy.azulay@live.fr</t>
  </si>
  <si>
    <t>badet.ju@gmail.com</t>
  </si>
  <si>
    <t>fabricebaguer5@yahoo.fr</t>
  </si>
  <si>
    <t>js.baguer@yahoo.fr</t>
  </si>
  <si>
    <t>ti.ballo@yahoo.fr</t>
  </si>
  <si>
    <t>laurent.carmarans@yahoo.fr</t>
  </si>
  <si>
    <t>andreabarat16@gmail.com</t>
  </si>
  <si>
    <t>g.barce37@gmail.com</t>
  </si>
  <si>
    <t>mibarnea@gmail.com</t>
  </si>
  <si>
    <t>sbarns@free.fr</t>
  </si>
  <si>
    <t>stephanie.barranco@gmail.com</t>
  </si>
  <si>
    <t>barthelemilaurence@gmail.com</t>
  </si>
  <si>
    <t>nicolasbastiao@icloud.com</t>
  </si>
  <si>
    <t>hugobtc@outlook.fr</t>
  </si>
  <si>
    <t>simbau2001@gmail.com</t>
  </si>
  <si>
    <t>clubpongisteplaisirois@gmail.com</t>
  </si>
  <si>
    <t>sandie.beaudouin@gmail.com</t>
  </si>
  <si>
    <t>beauge.thomas@gmail.com</t>
  </si>
  <si>
    <t>emmanuel42_87@hotmail.fr</t>
  </si>
  <si>
    <t>gbeaussart@aol.fr</t>
  </si>
  <si>
    <t>verobeaussart@yahoo.fr</t>
  </si>
  <si>
    <t>b3eauzac@aol.com</t>
  </si>
  <si>
    <t>becardtimothee@gmail.com</t>
  </si>
  <si>
    <t>licences.fftt@vstt.com</t>
  </si>
  <si>
    <t>yama92lo@hotmail.com</t>
  </si>
  <si>
    <t>beliard.nicolas@yahoo.fr</t>
  </si>
  <si>
    <t>bariza91100@gmail.com</t>
  </si>
  <si>
    <t>wdjebli@gmail.com</t>
  </si>
  <si>
    <t>chrivero2411@yahoo.fr</t>
  </si>
  <si>
    <t>yohan.benhamou@cofinex.fr</t>
  </si>
  <si>
    <t>dolusjokos@orange.fr</t>
  </si>
  <si>
    <t>vinc.ben@hotmail.fr</t>
  </si>
  <si>
    <t>rene_de_bailly@yahoo.fr</t>
  </si>
  <si>
    <t>benziddjilali@yahoo.fr</t>
  </si>
  <si>
    <t>sarahberge7369@gmail.com</t>
  </si>
  <si>
    <t>jeanremi.bernard@gmail.com</t>
  </si>
  <si>
    <t>alexandre.moricet@free.fr</t>
  </si>
  <si>
    <t>bersauters@gmail.com</t>
  </si>
  <si>
    <t>aja68@hotmail.fr</t>
  </si>
  <si>
    <t>jeanmarcbessy@gmail.com</t>
  </si>
  <si>
    <t>pierrebetito@orange.fr</t>
  </si>
  <si>
    <t>juls2810@hotmail.fr</t>
  </si>
  <si>
    <t>kamilio-94@hotmail.fr</t>
  </si>
  <si>
    <t>nathaliebillaudeau@gmail.com</t>
  </si>
  <si>
    <t>d.bilous@orange.fr</t>
  </si>
  <si>
    <t>pingpab@hotmail.fr</t>
  </si>
  <si>
    <t>valerie.leboucher@hotmail.fr</t>
  </si>
  <si>
    <t>kelly@bitbol.org</t>
  </si>
  <si>
    <t>elodie.lalague@gmail.com</t>
  </si>
  <si>
    <t>thierryblaix@aol.com</t>
  </si>
  <si>
    <t>jb.blanc93@gmail.com</t>
  </si>
  <si>
    <t>blancolaura2000@yahoo.fr</t>
  </si>
  <si>
    <t>carolebleuze@yahoo.fr</t>
  </si>
  <si>
    <t>sophie.boicherot@hotmail.fr</t>
  </si>
  <si>
    <t>melanie.bourianne@gmail.com</t>
  </si>
  <si>
    <t>chris.mash@neuf.fr</t>
  </si>
  <si>
    <t>bonngrai@orange.fr</t>
  </si>
  <si>
    <t>chocolaurianedu77@gmail.com</t>
  </si>
  <si>
    <t>luc.borsotto@gmail.com</t>
  </si>
  <si>
    <t>laure.j@gmail.com</t>
  </si>
  <si>
    <t>souf70@hotmail.com</t>
  </si>
  <si>
    <t>marion@jltt.net</t>
  </si>
  <si>
    <t>bouillot.frederick@orange.fr</t>
  </si>
  <si>
    <t>loria_pedras@hotmail.fr</t>
  </si>
  <si>
    <t>lucien.boulet@gmail.com</t>
  </si>
  <si>
    <t>mehdibouloussa@gmail.com</t>
  </si>
  <si>
    <t>bungkimly@yahoo.fr</t>
  </si>
  <si>
    <t>wissem.bouras19@gmail.com</t>
  </si>
  <si>
    <t>tanguy.bourdonneau@gmail.com</t>
  </si>
  <si>
    <t>l.bouriah@live.fr</t>
  </si>
  <si>
    <t>antonin.bouron@gmail.com</t>
  </si>
  <si>
    <t>nina.bouss@gmail.com</t>
  </si>
  <si>
    <t>tony.boutin@gmail.com</t>
  </si>
  <si>
    <t>t.bouvais@orange.fr</t>
  </si>
  <si>
    <t>bouvretludivine@gmail.com</t>
  </si>
  <si>
    <t>sophie.ceugniet@gmail.com</t>
  </si>
  <si>
    <t>briand.alexis@orange.fr</t>
  </si>
  <si>
    <t>pierreemmanuel.brichet@gmail.com</t>
  </si>
  <si>
    <t>topspineur@hotmail.fr</t>
  </si>
  <si>
    <t>gilles.bringaud@sfr.fr</t>
  </si>
  <si>
    <t>cdric95@hotmail.com</t>
  </si>
  <si>
    <t>brissetm89@hotmail.com</t>
  </si>
  <si>
    <t>nicolas.brocard@hotmail.com</t>
  </si>
  <si>
    <t>clement.bruchon@gmail.com</t>
  </si>
  <si>
    <t>louisbrunet75@gmail.com</t>
  </si>
  <si>
    <t>buisson_anne@hotmail.fr</t>
  </si>
  <si>
    <t>marion.buisson1@gmail.com</t>
  </si>
  <si>
    <t>marie-christine.captal@orange.fr</t>
  </si>
  <si>
    <t>laguillotinetheatre@yahoo.fr</t>
  </si>
  <si>
    <t>cocachelles@yahoo.fr</t>
  </si>
  <si>
    <t>k.vitalii@yahoo.com</t>
  </si>
  <si>
    <t>ncallais@free.fr</t>
  </si>
  <si>
    <t>isabelle.cambonie@wanadoo.fr</t>
  </si>
  <si>
    <t>d.campagnol@gmail.com</t>
  </si>
  <si>
    <t>c.campar@laposte.net</t>
  </si>
  <si>
    <t>jj.campillo@free.fr</t>
  </si>
  <si>
    <t>laura.camus26@gmail.com</t>
  </si>
  <si>
    <t>manion_94@hotmail.fr</t>
  </si>
  <si>
    <t>clement.carlier02@gmail.com</t>
  </si>
  <si>
    <t>pierre.carniato@gmail.com</t>
  </si>
  <si>
    <t>jerome.casaert@gmail.com</t>
  </si>
  <si>
    <t>casali.gil@live.fr</t>
  </si>
  <si>
    <t>enzo77220@live.fr</t>
  </si>
  <si>
    <t>alexandre.cassin.fftt@gmail.com</t>
  </si>
  <si>
    <t>alain.cauchie@club-internet.fr</t>
  </si>
  <si>
    <t>ncaudron@gmail.com</t>
  </si>
  <si>
    <t>cavalier.mehdi@hotmail.fr</t>
  </si>
  <si>
    <t>alex.cerqueira@hotmail.fr</t>
  </si>
  <si>
    <t>guillaume.chabbert@gmail.com</t>
  </si>
  <si>
    <t>stephane.chachay@bbox.fr</t>
  </si>
  <si>
    <t>chad68fr@yahoo.fr</t>
  </si>
  <si>
    <t>thomas.chalaux@oecd.org</t>
  </si>
  <si>
    <t>florent.chamont@orange.fr</t>
  </si>
  <si>
    <t>veronique.champeil-desplats@wanadoo.fr</t>
  </si>
  <si>
    <t>marc.chan.ming@icloud.com</t>
  </si>
  <si>
    <t>marine.chan@wanadoo.fr</t>
  </si>
  <si>
    <t>adminsrx@gmail.com</t>
  </si>
  <si>
    <t>mag.chapet@orange.fr</t>
  </si>
  <si>
    <t>licence.fftt@vstt.com</t>
  </si>
  <si>
    <t>helene.charpentier@lw.com</t>
  </si>
  <si>
    <t>theocharp@yahoo.com</t>
  </si>
  <si>
    <t>adri78_ping@hotmail.fr</t>
  </si>
  <si>
    <t>viraboth@gmail.com</t>
  </si>
  <si>
    <t>vincent.c35@gmail.com</t>
  </si>
  <si>
    <t>cocochauvin@free.fr</t>
  </si>
  <si>
    <t>chelghoum.mehdi@gmail.com</t>
  </si>
  <si>
    <t>arnaud.chevallier@free.fr</t>
  </si>
  <si>
    <t>gauthier.cheviron@hotmail.fr</t>
  </si>
  <si>
    <t>steph.choffardet@free.fr</t>
  </si>
  <si>
    <t>nans.chomienne@orange.fr</t>
  </si>
  <si>
    <t>philippe.chomis@neuf.fr</t>
  </si>
  <si>
    <t>martyn.chu@yahoo.com</t>
  </si>
  <si>
    <t>franciscclinton@yahoo.fr</t>
  </si>
  <si>
    <t>cibcyril@numericable.fr</t>
  </si>
  <si>
    <t>bclerc95@gmail.com</t>
  </si>
  <si>
    <t>varneystephanie@yahoo.fr</t>
  </si>
  <si>
    <t>come.exterieur@orange.fr</t>
  </si>
  <si>
    <t>piem.cordonnier@live.fr</t>
  </si>
  <si>
    <t>julie.cornet2001@gmail.com</t>
  </si>
  <si>
    <t>emile.costard@gmail.com</t>
  </si>
  <si>
    <t>jeanclaude1986@icloud.com</t>
  </si>
  <si>
    <t>alain.coulais@obspm.fr</t>
  </si>
  <si>
    <t>luci.coulon@gmail.com</t>
  </si>
  <si>
    <t>clolongatte@free.fr</t>
  </si>
  <si>
    <t>pierre.courret@yahoo.fr</t>
  </si>
  <si>
    <t>piing@hotmail.fr</t>
  </si>
  <si>
    <t>em.couture.2000@outlook.com</t>
  </si>
  <si>
    <t>margot.cresson@yahoo.fr</t>
  </si>
  <si>
    <t>ronald.cron@gmail.com</t>
  </si>
  <si>
    <t>clementcucchi@gmail.com</t>
  </si>
  <si>
    <t>alexou92@hotmail.com</t>
  </si>
  <si>
    <t>melanie7722c@gmail.com</t>
  </si>
  <si>
    <t>iris.cusin@sfr.fr</t>
  </si>
  <si>
    <t>dacostathibault@gmail.com</t>
  </si>
  <si>
    <t>hatem.dabloun@yahoo.fr</t>
  </si>
  <si>
    <t>michaeldahbi78@gmail.com</t>
  </si>
  <si>
    <t>dairon.arnaud@gmail.com</t>
  </si>
  <si>
    <t>mheleneda@gmail.com</t>
  </si>
  <si>
    <t>sebdav77@hotmail.com</t>
  </si>
  <si>
    <t>angelinedfleury@yahoo.com</t>
  </si>
  <si>
    <t>casqueromelinda@yahoo.fr</t>
  </si>
  <si>
    <t>astrid.cosnac@gmail.com</t>
  </si>
  <si>
    <t>crappeur@hotmail.com</t>
  </si>
  <si>
    <t>thomas.delima20@gmail.com</t>
  </si>
  <si>
    <t>deberthedenis@gmail.com</t>
  </si>
  <si>
    <t>chevillyping@yahoo.fr</t>
  </si>
  <si>
    <t>darras.amelie@gmail.com</t>
  </si>
  <si>
    <t>nicolasdefurne@gmail.com</t>
  </si>
  <si>
    <t>degomme.jerome@gmail.com</t>
  </si>
  <si>
    <t>richard.yoann88@gmail.com</t>
  </si>
  <si>
    <t>steven_77220@hotmail.fr</t>
  </si>
  <si>
    <t>romain.delaire@outlook.com</t>
  </si>
  <si>
    <t>fftt@delavergne.me</t>
  </si>
  <si>
    <t>Sofiane.demrane88@gmail.com</t>
  </si>
  <si>
    <t>edwlcs@gmail.com</t>
  </si>
  <si>
    <t>thomasetemmanuelle@gmail.com</t>
  </si>
  <si>
    <t>marianne.desagher@gmail.com</t>
  </si>
  <si>
    <t>Jonathan.desaunois@gmail.com</t>
  </si>
  <si>
    <t>eric.deschamps19@wanadoo.fr</t>
  </si>
  <si>
    <t>marjetrod@free.fr</t>
  </si>
  <si>
    <t>jdesmortreux@gmail.com</t>
  </si>
  <si>
    <t>rodolphe.despres@hotmail.fr</t>
  </si>
  <si>
    <t>desagherorane@hotmail.com</t>
  </si>
  <si>
    <t>dya.tof@free.fr</t>
  </si>
  <si>
    <t>sdeveci@laposte.net</t>
  </si>
  <si>
    <t>jessydevesse@hotmail.fr</t>
  </si>
  <si>
    <t>contact@acbb-tt.fr</t>
  </si>
  <si>
    <t>abdoulayediattara@gmail.com</t>
  </si>
  <si>
    <t>sebdieu@gmx.fr</t>
  </si>
  <si>
    <t>dingtom2004@gmail.com</t>
  </si>
  <si>
    <t>linhda.dinh@gmail.com</t>
  </si>
  <si>
    <t>odiop459@gmail.com</t>
  </si>
  <si>
    <t>lylouhdodr@gmail.com</t>
  </si>
  <si>
    <t>soniahichri2011@live.fr</t>
  </si>
  <si>
    <t>eurl_king95@yahoo.fr</t>
  </si>
  <si>
    <t>vincent.doreau@gmail.com</t>
  </si>
  <si>
    <t>doubletstephen@gmail.com</t>
  </si>
  <si>
    <t>psg_77_6@hotmail.com</t>
  </si>
  <si>
    <t>caronan_bz@hotmail.com</t>
  </si>
  <si>
    <t>theophile.drault@gmail.com</t>
  </si>
  <si>
    <t>cyril.dumesniladelee@gmail.com</t>
  </si>
  <si>
    <t>dudu78_7@hotmail.com</t>
  </si>
  <si>
    <t>floxy91@yahoo.fr</t>
  </si>
  <si>
    <t>romainduclos78@gmail.com</t>
  </si>
  <si>
    <t>gregdugo@aol.com</t>
  </si>
  <si>
    <t>neozlu94@msn.com</t>
  </si>
  <si>
    <t>lucas.dupert94@gmail.com</t>
  </si>
  <si>
    <t>durandt167@gmail.com</t>
  </si>
  <si>
    <t>contact.usftt@gmail.com</t>
  </si>
  <si>
    <t>mathieudusaillant@yahoo.fr</t>
  </si>
  <si>
    <t>duval.jerome91@orange.fr</t>
  </si>
  <si>
    <t>luc.duval5969@gmail.com</t>
  </si>
  <si>
    <t>oceanethuy@gmail.com</t>
  </si>
  <si>
    <t>brice.edan@yahoo.fr</t>
  </si>
  <si>
    <t>maxime.alexis@outlook.fr</t>
  </si>
  <si>
    <t>taoufik82@gmail.com</t>
  </si>
  <si>
    <t>eriksen.emile@gmail.com</t>
  </si>
  <si>
    <t>mayapigier@hotmail.com</t>
  </si>
  <si>
    <t>christine.lorut@aphp.fr</t>
  </si>
  <si>
    <t>zizoudeen@hotmail.com</t>
  </si>
  <si>
    <t>jeanmichelfan@gmail.com</t>
  </si>
  <si>
    <t>farescourtsarah@yahoo.fr</t>
  </si>
  <si>
    <t>celine.farge@gmail.com</t>
  </si>
  <si>
    <t>gozlan@faroetgozlan.com</t>
  </si>
  <si>
    <t>fthao1978@hotmail.fr</t>
  </si>
  <si>
    <t>fauveauthimotee@gmail.com</t>
  </si>
  <si>
    <t>GWENHICHAM@WANADOO.FR</t>
  </si>
  <si>
    <t>jerome.feneche@gmail.com</t>
  </si>
  <si>
    <t>k-a2@hotmail.fr</t>
  </si>
  <si>
    <t>fanny_feron@yahoo.fr</t>
  </si>
  <si>
    <t>filloux.florian@gmail.com</t>
  </si>
  <si>
    <t>tristan.flore@hotmail.fr</t>
  </si>
  <si>
    <t>basile.fortier@gmail.com</t>
  </si>
  <si>
    <t>foubertana@gmail.com</t>
  </si>
  <si>
    <t>jfournial@yahoo.com</t>
  </si>
  <si>
    <t>regis.fricker@gmail.com</t>
  </si>
  <si>
    <t>antoine.fusiller2@gmail.com</t>
  </si>
  <si>
    <t>galaisarnaud@gmail.com</t>
  </si>
  <si>
    <t>raphael-galazka@hotmail.fr</t>
  </si>
  <si>
    <t>kim.galmiche@sfr.com</t>
  </si>
  <si>
    <t>simon.gancel@u-cergy.fr</t>
  </si>
  <si>
    <t>virgil.gandon@gmail.com</t>
  </si>
  <si>
    <t>manugap31@gmail.com</t>
  </si>
  <si>
    <t>corinnegarcia1@gmail.com</t>
  </si>
  <si>
    <t>y.garma@noos.fr</t>
  </si>
  <si>
    <t>emi_tenisistkata@abv.bg</t>
  </si>
  <si>
    <t>mathieu.gaugez@gmail.com</t>
  </si>
  <si>
    <t>gaugryfelix95@gmail.com</t>
  </si>
  <si>
    <t>emilie.moriniere@gmail.com</t>
  </si>
  <si>
    <t>floriangautier77@hotmail.fr</t>
  </si>
  <si>
    <t>claire-geny@hotmail.fr</t>
  </si>
  <si>
    <t>ioannageras01@gmail.com</t>
  </si>
  <si>
    <t>contact@sdustt93.fr</t>
  </si>
  <si>
    <t>germain.pierremathieu@gmail.com</t>
  </si>
  <si>
    <t>Gwen9592@gmail.com</t>
  </si>
  <si>
    <t>paul.gheeraert@outlook.fr</t>
  </si>
  <si>
    <t>mourad.ghoumari@wanadoo.fr</t>
  </si>
  <si>
    <t>nicolas.giannetto@live.fr</t>
  </si>
  <si>
    <t>delcm2018@yahoo.com</t>
  </si>
  <si>
    <t>clem.giret@gmail.com</t>
  </si>
  <si>
    <t>christel.giroud@free.fr</t>
  </si>
  <si>
    <t>jerome.giroux@infonie.fr</t>
  </si>
  <si>
    <t>elisagladieux@gmail.com</t>
  </si>
  <si>
    <t>cfgodeau@gmail.com</t>
  </si>
  <si>
    <t>celineh1975@hotmail.com</t>
  </si>
  <si>
    <t>emmanuelle.goudon-moreau@neuf.fr</t>
  </si>
  <si>
    <t>samosdu78@hotmail.fr</t>
  </si>
  <si>
    <t>lsctt@wanadoo.fr</t>
  </si>
  <si>
    <t>br.granger@free.fr</t>
  </si>
  <si>
    <t>lidaxiaoye@gmail.com</t>
  </si>
  <si>
    <t>sarahcoffy@yahoo.fr</t>
  </si>
  <si>
    <t>gremillon.jc@orange.fr</t>
  </si>
  <si>
    <t>m.grillon4@laposte.net</t>
  </si>
  <si>
    <t>isabelle.sautin@gmail.com</t>
  </si>
  <si>
    <t>grkovic@hotmail.com</t>
  </si>
  <si>
    <t>kaporal94370@yahoo.fr</t>
  </si>
  <si>
    <t>sev78150@gmail.com</t>
  </si>
  <si>
    <t>guedes.queenie@aol.fr</t>
  </si>
  <si>
    <t>sandrinericguigonis@free.fr</t>
  </si>
  <si>
    <t>k.bordas@wanadoo.fr</t>
  </si>
  <si>
    <t>k.guillebert@gmail.com</t>
  </si>
  <si>
    <t>sophie.stephan.guingand@gmail.com</t>
  </si>
  <si>
    <t>Christophe.guionneau@dbmail.com</t>
  </si>
  <si>
    <t>guiteljohanne@gmail.com</t>
  </si>
  <si>
    <t>yohxx97@outlook.fr</t>
  </si>
  <si>
    <t>kizekiller23@hotmail.com</t>
  </si>
  <si>
    <t>badricos@hotmail.com</t>
  </si>
  <si>
    <t>Thilleli</t>
  </si>
  <si>
    <t>hocine152009@hotmail.fr</t>
  </si>
  <si>
    <t>davidhaik@live.fr</t>
  </si>
  <si>
    <t>valmoon@magic.fr</t>
  </si>
  <si>
    <t>alexhamel93@hotmail.fr</t>
  </si>
  <si>
    <t>gaellelucas3@gmail.com</t>
  </si>
  <si>
    <t>hamelsimon@hotmail.fr</t>
  </si>
  <si>
    <t>yann.han@orange.fr</t>
  </si>
  <si>
    <t>hansen.remi@gmail.com</t>
  </si>
  <si>
    <t>marylene_zapata@yahoo.fr</t>
  </si>
  <si>
    <t>mariehartmann19691997@gmail.com</t>
  </si>
  <si>
    <t>jeanfrancois.hautiere@neuf.fr</t>
  </si>
  <si>
    <t>hecht.sophie@gmail.com</t>
  </si>
  <si>
    <t>helene.hellegouarch@sfr.fr</t>
  </si>
  <si>
    <t>mhenrotte.mh@gmail.com</t>
  </si>
  <si>
    <t>mygalo-25@hotmail.fr</t>
  </si>
  <si>
    <t>michel.herbert9@gmail.com</t>
  </si>
  <si>
    <t>hillairet.florian91@gmail.com</t>
  </si>
  <si>
    <t>moradhcn@gmail.com</t>
  </si>
  <si>
    <t>romain.hocquette@gmail.com</t>
  </si>
  <si>
    <t>BHOLTZ@LAPOSTE.NET</t>
  </si>
  <si>
    <t>noicheese@hotmail.com</t>
  </si>
  <si>
    <t>mauritiuswaves@gmail.com</t>
  </si>
  <si>
    <t>lhoungue@yahoo.com</t>
  </si>
  <si>
    <t>hugo.huisman1@gmail.com</t>
  </si>
  <si>
    <t>hulin.vincent1998@gmail.com</t>
  </si>
  <si>
    <t>magzerafa@wanadoo.fr</t>
  </si>
  <si>
    <t>hure.sebastien@neuf.fr</t>
  </si>
  <si>
    <t>huynh78@hotmail.com</t>
  </si>
  <si>
    <t>dkdinh17@gmail.com</t>
  </si>
  <si>
    <t>mimberty@me.com</t>
  </si>
  <si>
    <t>secretariat.vgatt@yahoo.fr</t>
  </si>
  <si>
    <t>collardtatiana@orange.fr</t>
  </si>
  <si>
    <t>jackson.feldman@gmail.com</t>
  </si>
  <si>
    <t>KOFISS@HOTMAIL.COM</t>
  </si>
  <si>
    <t>a.janiaud@hotmail.fr</t>
  </si>
  <si>
    <t>pierre_janot@hotmail.com</t>
  </si>
  <si>
    <t>famillejarjoura@gmail.com</t>
  </si>
  <si>
    <t>thibaut.jarrin@gmail.com</t>
  </si>
  <si>
    <t>julien.jaud@amundi.com</t>
  </si>
  <si>
    <t>Ludovic.jaumotte@gmail.com</t>
  </si>
  <si>
    <t>jma.jeanmichel@gmail.com</t>
  </si>
  <si>
    <t>o-jecmenica@free.fr</t>
  </si>
  <si>
    <t>yilong.jiao@hotmail.fr</t>
  </si>
  <si>
    <t>alois.joassard@gmail.com</t>
  </si>
  <si>
    <t>stephane.joassin@wanadoo.fr</t>
  </si>
  <si>
    <t>dajohnston.idf@gmail.com</t>
  </si>
  <si>
    <t>p.dlv@hotmail.fr</t>
  </si>
  <si>
    <t>stephanie.jourdan@usftt.org</t>
  </si>
  <si>
    <t>jover.sebastien@neuf.fr</t>
  </si>
  <si>
    <t>yasmin.kahna@gmail.com</t>
  </si>
  <si>
    <t>marc.kaleta@gmail.com</t>
  </si>
  <si>
    <t>clement-kalocsay@orange.fr</t>
  </si>
  <si>
    <t>filip_02@gmail.com</t>
  </si>
  <si>
    <t>thu.kamkasomphou@laposte.net</t>
  </si>
  <si>
    <t>audreykandin@free.fr</t>
  </si>
  <si>
    <t>catherinekandin@free.fr</t>
  </si>
  <si>
    <t>fabien.kandin@cd78fftt.fr</t>
  </si>
  <si>
    <t>danidkhing@yahoo.fr</t>
  </si>
  <si>
    <t>kamel.khodja93@gmail.com</t>
  </si>
  <si>
    <t>tarik88khris@gmail.com</t>
  </si>
  <si>
    <t>didier.kien@wanadoo.fr</t>
  </si>
  <si>
    <t>napenhk@hotmail.fr</t>
  </si>
  <si>
    <t>contact@stephane-klein.info</t>
  </si>
  <si>
    <t>morganeklopp@hotmail.fr</t>
  </si>
  <si>
    <t>kone_amade@yahoo.fr</t>
  </si>
  <si>
    <t>lathyrus.pratense@gmail.com</t>
  </si>
  <si>
    <t>gastonkouglo@gmail.com</t>
  </si>
  <si>
    <t>joelle01@live.fr</t>
  </si>
  <si>
    <t>gkoundouno@hotmail.fr</t>
  </si>
  <si>
    <t>puipingpong@yahoo.fr</t>
  </si>
  <si>
    <t>anirudh4792@gmail.com</t>
  </si>
  <si>
    <t>ruepigeonnerie@gmail.com</t>
  </si>
  <si>
    <t>kwiatek.n@gmail.com</t>
  </si>
  <si>
    <t>igorkyrychenko@orange.fr</t>
  </si>
  <si>
    <t>charlene.labonia@hotmail.fr</t>
  </si>
  <si>
    <t>mstanski@hotmail.com</t>
  </si>
  <si>
    <t>yanislac@hotmail.fr</t>
  </si>
  <si>
    <t>christophe.lacognata@gmail.com</t>
  </si>
  <si>
    <t>emmlacroix75@gmail.com</t>
  </si>
  <si>
    <t>romain.lacuisse@free.fr</t>
  </si>
  <si>
    <t>celine-llobet@wanadoo.fr</t>
  </si>
  <si>
    <t>islemlaid1@outlook.fr</t>
  </si>
  <si>
    <t>laisneyfsb@free.fr</t>
  </si>
  <si>
    <t>jordan_78_1994@hotmail.fr</t>
  </si>
  <si>
    <t>matisse.lalet@hotmail.fr</t>
  </si>
  <si>
    <t>aasftt@gmail.com</t>
  </si>
  <si>
    <t>laloumm@hotmail.fr</t>
  </si>
  <si>
    <t>guillaumejp.lamy@orange.fr</t>
  </si>
  <si>
    <t>christophe.landais5@gmail.com</t>
  </si>
  <si>
    <t>crouboute@gmail.com</t>
  </si>
  <si>
    <t>christor94@hotmail.com</t>
  </si>
  <si>
    <t>malory.lasnier@gmail.com</t>
  </si>
  <si>
    <t>hubert.laumonier@free.fr</t>
  </si>
  <si>
    <t>thomas-laurent@laposte.net</t>
  </si>
  <si>
    <t>a-laurin@orange.fr</t>
  </si>
  <si>
    <t>celinelay@hotmail.com</t>
  </si>
  <si>
    <t>chris_le@hotmail.fr</t>
  </si>
  <si>
    <t>ming1997@free.fr</t>
  </si>
  <si>
    <t>celinevivier@ymail.com</t>
  </si>
  <si>
    <t>lenaick.lm@laposte.net</t>
  </si>
  <si>
    <t>lemevel.baptiste@gmail.com</t>
  </si>
  <si>
    <t>lerhunyannick@gmail.com</t>
  </si>
  <si>
    <t>cleroy11@gmail.com</t>
  </si>
  <si>
    <t>louison37.leaute@gmail.com</t>
  </si>
  <si>
    <t>simon_lebeau@hotmail.com</t>
  </si>
  <si>
    <t>lebesson_manu@hotmail.com</t>
  </si>
  <si>
    <t>leblondfr@gmail.com</t>
  </si>
  <si>
    <t>miguel.leblond@laposte.net</t>
  </si>
  <si>
    <t>elouanleclere@gmail.com</t>
  </si>
  <si>
    <t>pile.pierre@yahoo.fr</t>
  </si>
  <si>
    <t>philippe_lefebvre@live.fr</t>
  </si>
  <si>
    <t>virginielefevre91@sfr.fr</t>
  </si>
  <si>
    <t>manulefort@yahoo.fr</t>
  </si>
  <si>
    <t>elo.lefranc@gmail.com</t>
  </si>
  <si>
    <t>malaury.lemaitresalmon@gmail.com</t>
  </si>
  <si>
    <t>clement.lemierre@gmail.com</t>
  </si>
  <si>
    <t>lemoine.alexandre@live.fr</t>
  </si>
  <si>
    <t>mariolemon92@gmail.com</t>
  </si>
  <si>
    <t>cchoups@yahoo.fr</t>
  </si>
  <si>
    <t>Drix.Lepolard@gmail.com</t>
  </si>
  <si>
    <t>m.lereah@live.fr</t>
  </si>
  <si>
    <t>fslereah@hotmail.com</t>
  </si>
  <si>
    <t>leroux_yann@orange.fr</t>
  </si>
  <si>
    <t>lesleroyseinemarne@gmail.com</t>
  </si>
  <si>
    <t>llescaudron@free.fr</t>
  </si>
  <si>
    <t>lespinassejerome@gmail.com</t>
  </si>
  <si>
    <t>lhessani.r@gmail.com</t>
  </si>
  <si>
    <t>teum@free.fr</t>
  </si>
  <si>
    <t>isabelle.aspctt@gmail.com</t>
  </si>
  <si>
    <t>libre__sm@hotmail.com</t>
  </si>
  <si>
    <t>Blignon@hotmail.com</t>
  </si>
  <si>
    <t>bruno.lisena@free.fr</t>
  </si>
  <si>
    <t>36picpus@gmail.com</t>
  </si>
  <si>
    <t>Huangemilie@hotmail.com</t>
  </si>
  <si>
    <t>wasaby_918@hotmail.com</t>
  </si>
  <si>
    <t>huangemilie@hotmail.com</t>
  </si>
  <si>
    <t>yuhua.liu95@gmail.com</t>
  </si>
  <si>
    <t>enzo_773@live.fr</t>
  </si>
  <si>
    <t>danys27@hotmail.fr</t>
  </si>
  <si>
    <t>romain-loiseau@orange.fr</t>
  </si>
  <si>
    <t>genilong95@gmail.com</t>
  </si>
  <si>
    <t>pierre_lorho@yahoo.fr</t>
  </si>
  <si>
    <t>kloriou@free.fr</t>
  </si>
  <si>
    <t>christelle.loth@free.fr</t>
  </si>
  <si>
    <t>pierre.loubens2@gmail.com</t>
  </si>
  <si>
    <t>sebastien.louet@esc-pau.net</t>
  </si>
  <si>
    <t>loulier.florian@gmail.com</t>
  </si>
  <si>
    <t>loury.romain@hotmail.fr</t>
  </si>
  <si>
    <t>lenaick.loyant@wanadoo.fr</t>
  </si>
  <si>
    <t>lubetrobin@hotmail.fr</t>
  </si>
  <si>
    <t>enzol92@hotmail.fr</t>
  </si>
  <si>
    <t>lusardi.michael@gmail.com</t>
  </si>
  <si>
    <t>danly94@hotmail.com</t>
  </si>
  <si>
    <t>carole.lysak@gmail.com</t>
  </si>
  <si>
    <t>silvana.m1995@gmail.com</t>
  </si>
  <si>
    <t>t.machet@wanadoo.fr</t>
  </si>
  <si>
    <t>olivier.magnin@wanadoo.fr</t>
  </si>
  <si>
    <t>jmalissard@hotmail.com</t>
  </si>
  <si>
    <t>Maeva.malonga@gmail.com</t>
  </si>
  <si>
    <t>pmanader@wanadoo.fr</t>
  </si>
  <si>
    <t>hercule991@yahoo.fr</t>
  </si>
  <si>
    <t>anna.marguerielebreton@gmail.com</t>
  </si>
  <si>
    <t>matthieu.marie@netcourrier.com</t>
  </si>
  <si>
    <t>paulin.marie@hotmail.fr</t>
  </si>
  <si>
    <t>quentin.marignac@orange.fr</t>
  </si>
  <si>
    <t>anthonymartello91@gmail.com</t>
  </si>
  <si>
    <t>martin.gera@free.fr</t>
  </si>
  <si>
    <t>martinolivier10@gmail.com</t>
  </si>
  <si>
    <t>benmas@hotmail.com</t>
  </si>
  <si>
    <t>mascetti.arthur@gmail.com</t>
  </si>
  <si>
    <t>jonathan.mathias77@gmail.com</t>
  </si>
  <si>
    <t>copaping08@gmail.com</t>
  </si>
  <si>
    <t>sophie.maucuit@laposte.net</t>
  </si>
  <si>
    <t>cmauger@hotmail.fr</t>
  </si>
  <si>
    <t>arno.mauhourat@gmail.com</t>
  </si>
  <si>
    <t>loicmauss@yahoo.fr</t>
  </si>
  <si>
    <t>mavropoupos@hotmail.fr</t>
  </si>
  <si>
    <t>sandyvi@hotmail.com</t>
  </si>
  <si>
    <t>saadmechri@gmail.com</t>
  </si>
  <si>
    <t>melanie.melasse@paris.fr</t>
  </si>
  <si>
    <t>menand.stephane@wanadoo.fr</t>
  </si>
  <si>
    <t>mengxy@free.fr</t>
  </si>
  <si>
    <t>marionmeric@hotmail.fr</t>
  </si>
  <si>
    <t>nathalie19800214@hotmail.fr</t>
  </si>
  <si>
    <t>maximemessarra@gmail.com</t>
  </si>
  <si>
    <t>vivien.metivier@gmail.com</t>
  </si>
  <si>
    <t>mathieumidol@hotmail.fr</t>
  </si>
  <si>
    <t>alexismillot@live.fr</t>
  </si>
  <si>
    <t>cedricmirault@free.fr</t>
  </si>
  <si>
    <t>jonas_mitonga@yahoo.fr</t>
  </si>
  <si>
    <t>ckodera.zelkova.serrata@gmail.com</t>
  </si>
  <si>
    <t>moingeon.audrey@free.fr</t>
  </si>
  <si>
    <t>claire.moingeon@free.fr</t>
  </si>
  <si>
    <t>alexismommessin@hotmail.fr</t>
  </si>
  <si>
    <t>adri906.monange@gmail.com</t>
  </si>
  <si>
    <t>benoit.montauban@outlook.fr</t>
  </si>
  <si>
    <t>michelemontel@free.fr</t>
  </si>
  <si>
    <t>florian.montmeat@gmail.com</t>
  </si>
  <si>
    <t>shogun94@hotmail.fr</t>
  </si>
  <si>
    <t>uscpoissytt@live.fr</t>
  </si>
  <si>
    <t>helene.moreau17@orange.fr</t>
  </si>
  <si>
    <t>moreira.carlos@free.fr</t>
  </si>
  <si>
    <t>alexandrmo.mail@gmail.com</t>
  </si>
  <si>
    <t>95grego@gmail.com</t>
  </si>
  <si>
    <t>steph3005@hotmail.com</t>
  </si>
  <si>
    <t>FranckMorin119@hotmail.fr</t>
  </si>
  <si>
    <t>nathalie.morin01@gmail.com</t>
  </si>
  <si>
    <t>morlierjulien82@gmail.com</t>
  </si>
  <si>
    <t>paul.moronenko@hotmail.fr</t>
  </si>
  <si>
    <t>mostafavi.leili@orange.fr</t>
  </si>
  <si>
    <t>mouleolivier72@gmail.com</t>
  </si>
  <si>
    <t>mounaixolivier@yahoo.fr</t>
  </si>
  <si>
    <t>mourot.maxime@gmail.com</t>
  </si>
  <si>
    <t>mouticdel@gmail.com</t>
  </si>
  <si>
    <t>muachech@yahoo.fr</t>
  </si>
  <si>
    <t>lionelmuia@yahoo.fr</t>
  </si>
  <si>
    <t>albanemuch@gmail.com</t>
  </si>
  <si>
    <t>hannah.mur15@gmail.com</t>
  </si>
  <si>
    <t>correspondant.thiaistt@gmail.com</t>
  </si>
  <si>
    <t>josias.nayaga@gmail.com</t>
  </si>
  <si>
    <t>neimon.claire@gmail.com</t>
  </si>
  <si>
    <t>theo.nemouchi@gmail.com</t>
  </si>
  <si>
    <t>neyvoz.guillaume@gmail.com</t>
  </si>
  <si>
    <t>nguyen-celine@neuf.fr</t>
  </si>
  <si>
    <t>thihongannuyen@yahoo.fr</t>
  </si>
  <si>
    <t>yumitakizawa8@gmail.com</t>
  </si>
  <si>
    <t>kevin_951@hotmail.fr</t>
  </si>
  <si>
    <t>secretaire@sqyping.fr</t>
  </si>
  <si>
    <t>thibautnoel91@gmail.com</t>
  </si>
  <si>
    <t>ptitxav81@yahoo.fr</t>
  </si>
  <si>
    <t>noizet.remi@gmail.com</t>
  </si>
  <si>
    <t>caroline.normant@hotmail.fr</t>
  </si>
  <si>
    <t>marseillais94120@hotmail.fr</t>
  </si>
  <si>
    <t>kizitooba@gmail.com</t>
  </si>
  <si>
    <t>i.ortiger@numericable.com</t>
  </si>
  <si>
    <t>southsida_o@yahoo.fr</t>
  </si>
  <si>
    <t>inesoutolla@icloud.com</t>
  </si>
  <si>
    <t>ritchie.palton@hotmail.fr</t>
  </si>
  <si>
    <t>panwei@hotmail.fr</t>
  </si>
  <si>
    <t>lorent.pare@gmail.com</t>
  </si>
  <si>
    <t>kentin.paris01@outlook.com</t>
  </si>
  <si>
    <t>iossif@live.fr</t>
  </si>
  <si>
    <t>pauly993@hotmail.com</t>
  </si>
  <si>
    <t>paumard.mathieu@gmail.com</t>
  </si>
  <si>
    <t>vijayanpavade@yahoo.com</t>
  </si>
  <si>
    <t>jacquespeeters@outlook.fr</t>
  </si>
  <si>
    <t>jonathan.pelmard@laposte.net</t>
  </si>
  <si>
    <t>francoise.pelseneer@gmail.com</t>
  </si>
  <si>
    <t>chrispereirajpp@gmail.com</t>
  </si>
  <si>
    <t>lpereira@groupe-casino.fr</t>
  </si>
  <si>
    <t>pierre.perez83@gmail.com</t>
  </si>
  <si>
    <t>avalocc86@hotmail.com</t>
  </si>
  <si>
    <t>ruben.perla@orange.fr</t>
  </si>
  <si>
    <t>thib.pernet@free.fr</t>
  </si>
  <si>
    <t>stevo94000@hotmail.com</t>
  </si>
  <si>
    <t>charlotteperret2000@gmail.com</t>
  </si>
  <si>
    <t>contact@csntt.fr</t>
  </si>
  <si>
    <t>karinepezzini@gmail.com</t>
  </si>
  <si>
    <t>ugopezzulla@gmail.com</t>
  </si>
  <si>
    <t>laura.pfefer@gmail.com</t>
  </si>
  <si>
    <t>ohhmatt@hotmail.com</t>
  </si>
  <si>
    <t>phancharly@yahoo.fr</t>
  </si>
  <si>
    <t>philippo.kevin@yahoo.fr</t>
  </si>
  <si>
    <t>picotceleste77@gmail.com</t>
  </si>
  <si>
    <t>benoit.pietu@sfr.fr</t>
  </si>
  <si>
    <t>pietu.stephane@orange.fr</t>
  </si>
  <si>
    <t>blanchecourteau@hotmail.com</t>
  </si>
  <si>
    <t>lise.pillet@gmail.com</t>
  </si>
  <si>
    <t>pimonna@aol.com</t>
  </si>
  <si>
    <t>pinault.alexandre@yahoo.fr</t>
  </si>
  <si>
    <t>pitzo75@live.fr</t>
  </si>
  <si>
    <t>jose.pires.net@neuf.fr</t>
  </si>
  <si>
    <t>clia228@hotmail.com</t>
  </si>
  <si>
    <t>soniak_de@yahoo.fr</t>
  </si>
  <si>
    <t>pocard.yann@gmail.com</t>
  </si>
  <si>
    <t>mattispoirey03@gmail.com</t>
  </si>
  <si>
    <t>lena.posseme@gmail.com</t>
  </si>
  <si>
    <t>florebruce@free.fr</t>
  </si>
  <si>
    <t>zab7@hotmail.fr</t>
  </si>
  <si>
    <t>emilie_pouget@yahoo.fr</t>
  </si>
  <si>
    <t>virginie.poupin@yahoo.fr</t>
  </si>
  <si>
    <t>clubcbtt@gmail.com</t>
  </si>
  <si>
    <t>lrnt.pr@gmail.com</t>
  </si>
  <si>
    <t>vincentprevel@yahoo.fr</t>
  </si>
  <si>
    <t>seb.prevost@gmail.com</t>
  </si>
  <si>
    <t>prouvatf@gmail.com</t>
  </si>
  <si>
    <t>pruvost.l@gmail.com</t>
  </si>
  <si>
    <t>cecilegr17@gmail.com</t>
  </si>
  <si>
    <t>steph.puffet@hotmail.fr</t>
  </si>
  <si>
    <t>Nat.denieul@gmail.com</t>
  </si>
  <si>
    <t>rigalansous@hotmail.com</t>
  </si>
  <si>
    <t>maneau@hotmail.com</t>
  </si>
  <si>
    <t>anne-claire.raison@laposte.net</t>
  </si>
  <si>
    <t>zo.rakotozandriny@gmail.com</t>
  </si>
  <si>
    <t>guillaumeramon.ping78@gmail.com</t>
  </si>
  <si>
    <t>nicolasrandria92160@gmail.com</t>
  </si>
  <si>
    <t>l.e.randriantsoa@gmail.com</t>
  </si>
  <si>
    <t>Rasolofo.toky@Gmail.com</t>
  </si>
  <si>
    <t>sandrine.godrie@neuf.fr</t>
  </si>
  <si>
    <t>celine.ravez@hotmail.com</t>
  </si>
  <si>
    <t>jeromeravez@gmail.com</t>
  </si>
  <si>
    <t>stephenson_aran@hotmail.fr</t>
  </si>
  <si>
    <t>titou_mond@hotmail.fr</t>
  </si>
  <si>
    <t>thierry.redon@hotmail.fr</t>
  </si>
  <si>
    <t>sisi_regnauld@hotmail.fr</t>
  </si>
  <si>
    <t>anais.remy1@gmail.com</t>
  </si>
  <si>
    <t>toumba168@hotmail.com</t>
  </si>
  <si>
    <t>l.reuseau@hotmail.com</t>
  </si>
  <si>
    <t>reveil.elsa@yahoo.fr</t>
  </si>
  <si>
    <t>valentine_rey13@hotmail.fr</t>
  </si>
  <si>
    <t>maximerey-coquais@hotmail.fr</t>
  </si>
  <si>
    <t>sebastien-rezazgui@hotmail.fr</t>
  </si>
  <si>
    <t>idea_juju@hotmail.com</t>
  </si>
  <si>
    <t>guillaume.ribourdouille@laposte.net</t>
  </si>
  <si>
    <t>felix.richard.bonnet@gmail.com</t>
  </si>
  <si>
    <t>Franck.rinaldo@gmail.com</t>
  </si>
  <si>
    <t>marieriviere7769@gmail.com</t>
  </si>
  <si>
    <t>krivoal@gmail.com</t>
  </si>
  <si>
    <t>julienrobert91@hotmail.fr</t>
  </si>
  <si>
    <t>nico.robillard@free.fr</t>
  </si>
  <si>
    <t>quentinrob@me.com</t>
  </si>
  <si>
    <t>aurelie.roc@gmail.com</t>
  </si>
  <si>
    <t>roc.joel@gmail.com</t>
  </si>
  <si>
    <t>rocchetti.yvan@free.fr</t>
  </si>
  <si>
    <t>alinerocher2000@yahoo.fr</t>
  </si>
  <si>
    <t>laurent.roisnel@orange.fr</t>
  </si>
  <si>
    <t>remix28@gmail.com</t>
  </si>
  <si>
    <t>vinch3210@yahoo.fr</t>
  </si>
  <si>
    <t>roose173@yahoo.fr</t>
  </si>
  <si>
    <t>fabien.r.a@gmail.com</t>
  </si>
  <si>
    <t>rosello.laurie@gmail.com</t>
  </si>
  <si>
    <t>rouchy.odile@orange.fr</t>
  </si>
  <si>
    <t>rousseau.jeje@wanadoo.fr</t>
  </si>
  <si>
    <t>gi.roussel@gmail.com</t>
  </si>
  <si>
    <t>mathildedn@free.fr</t>
  </si>
  <si>
    <t>pythonremi@hotmail.com</t>
  </si>
  <si>
    <t>theorgrr@gmail.com</t>
  </si>
  <si>
    <t>paolaseb@wanadoo.fr</t>
  </si>
  <si>
    <t>vjsaada@gmail.com</t>
  </si>
  <si>
    <t>karttoumou.s@hotmail.com</t>
  </si>
  <si>
    <t>franck_sadmi@hotmail.com</t>
  </si>
  <si>
    <t>OZICYOUTH@HOTMAIL.COM</t>
  </si>
  <si>
    <t>nawel_hamidouche@hotmail.com</t>
  </si>
  <si>
    <t>maurice.sd@orange.fr</t>
  </si>
  <si>
    <t>thomasyoutoto@gmail.com</t>
  </si>
  <si>
    <t>l.salmon@live.fr</t>
  </si>
  <si>
    <t>samouillan.michael@gmail.com</t>
  </si>
  <si>
    <t>julien.sarfati.i@gmail.com</t>
  </si>
  <si>
    <t>peneloperosa.saul@gmail.com</t>
  </si>
  <si>
    <t>olgadorokhina@live.fr</t>
  </si>
  <si>
    <t>camille_sauzet@hotmail.com</t>
  </si>
  <si>
    <t>auroreschellinger210692@hotmail.fr</t>
  </si>
  <si>
    <t>leaschellinger@hotmail.fr</t>
  </si>
  <si>
    <t>odile.dutheil@free.fr</t>
  </si>
  <si>
    <t>stschmidt@hotmail.fr</t>
  </si>
  <si>
    <t>harold.schmitt1@libertysurf.fr</t>
  </si>
  <si>
    <t>dinou93@live.fr</t>
  </si>
  <si>
    <t>julien.sellier95@gmail.com</t>
  </si>
  <si>
    <t>patricksembla@gmail.com</t>
  </si>
  <si>
    <t>lucas.senscheid@gmx.de</t>
  </si>
  <si>
    <t>famille.serehen@gmail.com</t>
  </si>
  <si>
    <t>davidseroussi@hotmail.com</t>
  </si>
  <si>
    <t>axel.sl@laposte.net</t>
  </si>
  <si>
    <t>veronique.sesvecan@gmail.com</t>
  </si>
  <si>
    <t>joeseyfried@gmail.com</t>
  </si>
  <si>
    <t>davidshobayo125@gmail.com</t>
  </si>
  <si>
    <t>siber.nourredine@gmail.com</t>
  </si>
  <si>
    <t>laetitia.daoudal@gmail.com</t>
  </si>
  <si>
    <t>smn.aurelie@gmail.com</t>
  </si>
  <si>
    <t>nc.simon@yahoo.fr</t>
  </si>
  <si>
    <t>dan92250@msn.com</t>
  </si>
  <si>
    <t>jonathan.somchit@gmail.com</t>
  </si>
  <si>
    <t>sorbier.kevin@gmail.com</t>
  </si>
  <si>
    <t>j.soreau77@hotmail.fr</t>
  </si>
  <si>
    <t>mehdis91@live.fr</t>
  </si>
  <si>
    <t>soulieraxelsson@free.fr</t>
  </si>
  <si>
    <t>g.speurt@hotmail.com</t>
  </si>
  <si>
    <t>jeff.celine@sfr.fr</t>
  </si>
  <si>
    <t>steau.raphael@gmail.com</t>
  </si>
  <si>
    <t>francoise.suel@laposte.net</t>
  </si>
  <si>
    <t>kevin.sunsothi@hotmail.fr</t>
  </si>
  <si>
    <t>michel.ta@hotmail.com</t>
  </si>
  <si>
    <t>k_tanvan@hotmail.com</t>
  </si>
  <si>
    <t>david.tang16@yahoo.fr</t>
  </si>
  <si>
    <t>celine_christien@yahoo.com</t>
  </si>
  <si>
    <t>fteisset@free.fr</t>
  </si>
  <si>
    <t>sylvie94100@hotmail.fr</t>
  </si>
  <si>
    <t>gelek75018@icloud.com</t>
  </si>
  <si>
    <t>kritsornsawan@gmail.com</t>
  </si>
  <si>
    <t>ltherasse.lt@gmail.com</t>
  </si>
  <si>
    <t>s.thivet92@gmail.com</t>
  </si>
  <si>
    <t>GERVAISE.XAVIER@HOTMAIL.COM</t>
  </si>
  <si>
    <t>tiprezgerald@gmail.com</t>
  </si>
  <si>
    <t>tonyphan802@gmail.com</t>
  </si>
  <si>
    <t>vonderoherenate@neuf.fr</t>
  </si>
  <si>
    <t>thomas.treal@yahoo.com</t>
  </si>
  <si>
    <t>aftroubat@wanadoo.fr</t>
  </si>
  <si>
    <t>sabine.udovc@cegetel.net</t>
  </si>
  <si>
    <t>chava_tenis@hotmail.com</t>
  </si>
  <si>
    <t>valerejulien17@gmail.com</t>
  </si>
  <si>
    <t>bart.patricia@skynet.be</t>
  </si>
  <si>
    <t>melanie.van.lierde@wanadoo.fr</t>
  </si>
  <si>
    <t>flot.vandammemartin@gmail.com</t>
  </si>
  <si>
    <t>enzovasquesghirardi@hotmail.fr</t>
  </si>
  <si>
    <t>laulauping@orange.fr</t>
  </si>
  <si>
    <t>anthonyvenon@orange.fr</t>
  </si>
  <si>
    <t>roudoudou95@outlook.fr</t>
  </si>
  <si>
    <t>ccappe@hotmail.com</t>
  </si>
  <si>
    <t>marjo78@orange.fr</t>
  </si>
  <si>
    <t>estelle0808@orange.fr</t>
  </si>
  <si>
    <t>viet.matthieu@live.fr</t>
  </si>
  <si>
    <t>julienvincensini@orange.fr</t>
  </si>
  <si>
    <t>fredericvincent@live.fr</t>
  </si>
  <si>
    <t>jfvinci@free.fr</t>
  </si>
  <si>
    <t>flovitel@numericable.fr</t>
  </si>
  <si>
    <t>chris.vulg@gmail.com</t>
  </si>
  <si>
    <t>Vm9395@gmail.com</t>
  </si>
  <si>
    <t>wangxiaobao.enpc@gmail.com</t>
  </si>
  <si>
    <t>xavier.warin@gmail.com</t>
  </si>
  <si>
    <t>geoffrey.waroquier@gmail.com</t>
  </si>
  <si>
    <t>wennagelm@yahoo.fr</t>
  </si>
  <si>
    <t>dr0yd@hotmail.com</t>
  </si>
  <si>
    <t>icarcom3@hotmail.com</t>
  </si>
  <si>
    <t>julien_wolff@outlook.fr</t>
  </si>
  <si>
    <t>xayasanelaurent14@gmail.com</t>
  </si>
  <si>
    <t>450012593@qq.com</t>
  </si>
  <si>
    <t>0682904078@orange.fr</t>
  </si>
  <si>
    <t>akhileny@gmail.com</t>
  </si>
  <si>
    <t>jerem.y@wanadoo.fr</t>
  </si>
  <si>
    <t>abdelkader93800@hotmail.com</t>
  </si>
  <si>
    <t>mzegli@gmail.com</t>
  </si>
  <si>
    <t>kazemmal@numericable.fr</t>
  </si>
  <si>
    <t>charlotte.zheng04@gmail.com</t>
  </si>
  <si>
    <t>jie.zhou@free.fr</t>
  </si>
  <si>
    <t>fangfangliu73@gmail.com</t>
  </si>
  <si>
    <t>zhuhongbin15@gmail.com</t>
  </si>
  <si>
    <t>moadziadi@gmail.com</t>
  </si>
  <si>
    <t>zoller.andy.etu@gmail.com</t>
  </si>
  <si>
    <t>azoui10@free.fr</t>
  </si>
  <si>
    <t>thomaszribi@gmail.com</t>
  </si>
  <si>
    <t>cyril.zunic@sncf.fr</t>
  </si>
  <si>
    <t>malikaabukenova98@gmail.com</t>
  </si>
  <si>
    <t>agostini.m@me.com</t>
  </si>
  <si>
    <t>sonia.legeleux@orange.fr</t>
  </si>
  <si>
    <t>andrecorinne@laposte.net</t>
  </si>
  <si>
    <t>andreo.remi1@gmail.com</t>
  </si>
  <si>
    <t>marion.andreotta@yahoo.fr</t>
  </si>
  <si>
    <t>manue.augain@orange.fr</t>
  </si>
  <si>
    <t>albin.aumont@gmail.com</t>
  </si>
  <si>
    <t>habibail@free.fr</t>
  </si>
  <si>
    <t>balcoukaty@gmail.com</t>
  </si>
  <si>
    <t>pande72.pb@gmail.com</t>
  </si>
  <si>
    <t>valentinbarcq.pro@gmail.com</t>
  </si>
  <si>
    <t>magdalena.bardin@gmail.com</t>
  </si>
  <si>
    <t>hmarc.eb29@gmail.com</t>
  </si>
  <si>
    <t>stevenbrr02@gmail.com</t>
  </si>
  <si>
    <t>lucile.barre@hotmail.fr</t>
  </si>
  <si>
    <t>educateurquentin.cd72@gmail.com</t>
  </si>
  <si>
    <t>loranabamo@free.fr</t>
  </si>
  <si>
    <t>beal.carole@orange.fr</t>
  </si>
  <si>
    <t>baudouinyann1@orange.fr</t>
  </si>
  <si>
    <t>florencereichert@wanadoo.fr</t>
  </si>
  <si>
    <t>abayeux@orange.fr</t>
  </si>
  <si>
    <t>katia.bouyon@orange.fr</t>
  </si>
  <si>
    <t>germain.becker@gmail.com</t>
  </si>
  <si>
    <t>clementbedouet@gmail.com</t>
  </si>
  <si>
    <t>elodie.bedouet53@gmail.com</t>
  </si>
  <si>
    <t>begoc_emmanuelle@yahoo.fr</t>
  </si>
  <si>
    <t>celinefadier@orange.fr</t>
  </si>
  <si>
    <t>margaudbelloir@gmail.com</t>
  </si>
  <si>
    <t>harmo.benoist@laposte.net</t>
  </si>
  <si>
    <t>mraxel44@gmail.com</t>
  </si>
  <si>
    <t>lalawijdane@hotmail.fr</t>
  </si>
  <si>
    <t>francheteausolene@yahoo.fr</t>
  </si>
  <si>
    <t>davidmuc72@hotmail.fr</t>
  </si>
  <si>
    <t>fabien.besseau@laposte.net</t>
  </si>
  <si>
    <t>chrisbesson@orange.fr</t>
  </si>
  <si>
    <t>beudard.t@hotmail.fr</t>
  </si>
  <si>
    <t>bezias@free.fr</t>
  </si>
  <si>
    <t>valentin.bezier@hotmail.fr</t>
  </si>
  <si>
    <t>mathieubizeul1995@laposte.net</t>
  </si>
  <si>
    <t>cecile.blanvilain@gmail.com</t>
  </si>
  <si>
    <t>eric.pierre44@sfr.fr</t>
  </si>
  <si>
    <t>blossier.fabien@gmail.com</t>
  </si>
  <si>
    <t>marionbodin09@hotmail.fr</t>
  </si>
  <si>
    <t>boheas.mateo@gmail.com</t>
  </si>
  <si>
    <t>anneboileaudemaret@gmail.com</t>
  </si>
  <si>
    <t>boileau.immobilier@wanadoo.fr</t>
  </si>
  <si>
    <t>boisrame.ch@orange.fr</t>
  </si>
  <si>
    <t>stephane.boisseau1@free.fr</t>
  </si>
  <si>
    <t>frederic.boisseleau@laposte.net</t>
  </si>
  <si>
    <t>correspondance@vs-angers-tennisdetable.com</t>
  </si>
  <si>
    <t>vincent.boiteau5@gmail.com</t>
  </si>
  <si>
    <t>francoise.bonhomme44@orange.fr</t>
  </si>
  <si>
    <t>pbonhom@free.fr</t>
  </si>
  <si>
    <t>flovpa44@gmail.com</t>
  </si>
  <si>
    <t>sbordebeure@hotmail.fr</t>
  </si>
  <si>
    <t>julie.borella@hotmail.fr</t>
  </si>
  <si>
    <t>pcvl.bossard@orange.fr</t>
  </si>
  <si>
    <t>nicolas.bossis@gmail.com</t>
  </si>
  <si>
    <t>astridetbaptiste@live.fr</t>
  </si>
  <si>
    <t>mg.boucard@orange.fr</t>
  </si>
  <si>
    <t>julien.bouchaud@gmail.com</t>
  </si>
  <si>
    <t>celine.boucherie@laposte.net</t>
  </si>
  <si>
    <t>marithine@yahoo.fr</t>
  </si>
  <si>
    <t>patrickboudet@sfr.fr</t>
  </si>
  <si>
    <t>boudiaschristophe@hotmail.com</t>
  </si>
  <si>
    <t>olivier.bouffeliere@orange.fr</t>
  </si>
  <si>
    <t>boulay.ca@orange.fr</t>
  </si>
  <si>
    <t>boulay.gwenaelle1@gmail.com</t>
  </si>
  <si>
    <t>murielboulay@orange.fr</t>
  </si>
  <si>
    <t>romainbourbao@gmail.com</t>
  </si>
  <si>
    <t>caryoomed@hotmail.com</t>
  </si>
  <si>
    <t>stephbourmaud@hotmail.fr</t>
  </si>
  <si>
    <t>fabien.boury@hotmail.fr</t>
  </si>
  <si>
    <t>sarah.ollitrault@free.fr</t>
  </si>
  <si>
    <t>franckbouteloup@gmail.com</t>
  </si>
  <si>
    <t>marie-boutin49@orange.fr</t>
  </si>
  <si>
    <t>boutinlaurent3710@neuf.fr</t>
  </si>
  <si>
    <t>yb.yann@free.fr</t>
  </si>
  <si>
    <t>jeanyves.bouyer@sfr.fr</t>
  </si>
  <si>
    <t>seba.brault@laposte.net</t>
  </si>
  <si>
    <t>virfab30@gmail.com</t>
  </si>
  <si>
    <t>bretlaet@wanadoo.fr</t>
  </si>
  <si>
    <t>blandam.bretesche@bbox.fr</t>
  </si>
  <si>
    <t>thomas.breton@laposte.net</t>
  </si>
  <si>
    <t>delphine.briand1@gmail.com</t>
  </si>
  <si>
    <t>benjamin.brochard@sfr.fr</t>
  </si>
  <si>
    <t>brochard.simon85140@gmail.com</t>
  </si>
  <si>
    <t>Caro.bruneau16@gmail.com</t>
  </si>
  <si>
    <t>valerie.brunet@wanadoo.fr</t>
  </si>
  <si>
    <t>jeffbuchard@yahoo.fr</t>
  </si>
  <si>
    <t>veroburban49@gmail.com</t>
  </si>
  <si>
    <t>bureauflorian@neuf.fr</t>
  </si>
  <si>
    <t>patbureau7@gmail.com</t>
  </si>
  <si>
    <t>davidcadio@yahoo.fr</t>
  </si>
  <si>
    <t>vince.cahoreau@gmail.com</t>
  </si>
  <si>
    <t>aurelien.caillaud37@gmail.com</t>
  </si>
  <si>
    <t>s_calleau@hotmail.fr</t>
  </si>
  <si>
    <t>doru@cegetel.net</t>
  </si>
  <si>
    <t>adrien.cardineau@wanadoo.fr</t>
  </si>
  <si>
    <t>kinkas666@hotmail.com</t>
  </si>
  <si>
    <t>d.carra@free.fr</t>
  </si>
  <si>
    <t>anaiscarre@hotmail.fr</t>
  </si>
  <si>
    <t>celine.et.alan@gmail.com</t>
  </si>
  <si>
    <t>kakass154@gmail.com</t>
  </si>
  <si>
    <t>cynthia.catrouillet@gmail.com</t>
  </si>
  <si>
    <t>elyette-champagne@live.fr</t>
  </si>
  <si>
    <t>chapelain.laurence@club-internet.fr</t>
  </si>
  <si>
    <t>usarnagett.secretariat@gmail.com</t>
  </si>
  <si>
    <t>beisjukean@wanadoo.fr</t>
  </si>
  <si>
    <t>jean-marc.charny@wanadoo.fr</t>
  </si>
  <si>
    <t>charrierv85300@gmail.com</t>
  </si>
  <si>
    <t>contact@nieultt.fr</t>
  </si>
  <si>
    <t>alexisschatelain@gmail.com</t>
  </si>
  <si>
    <t>mc.sc@orange.fr</t>
  </si>
  <si>
    <t>chen4126677@hotmail.com</t>
  </si>
  <si>
    <t>francoistara@hotmail.fr</t>
  </si>
  <si>
    <t>jo.sy.op@live.fr</t>
  </si>
  <si>
    <t>cecilia.maillet@free.fr</t>
  </si>
  <si>
    <t>chopin.antje@neuf.fr</t>
  </si>
  <si>
    <t>benjaminchupin1304@gmail.com</t>
  </si>
  <si>
    <t>soniaetyvan.chupin@sfr.fr</t>
  </si>
  <si>
    <t>b.chupin@club-internet.fr</t>
  </si>
  <si>
    <t>ciroux8@gmail.com</t>
  </si>
  <si>
    <t>claveau.samuel@gmail.com</t>
  </si>
  <si>
    <t>clavier.claire1@gmail.com</t>
  </si>
  <si>
    <t>clavier.claire@gmail.com</t>
  </si>
  <si>
    <t>clavreuil.christopher16@orange.fr</t>
  </si>
  <si>
    <t>cnicolas.79@hotmail.fr</t>
  </si>
  <si>
    <t>celseba@hotmail.fr</t>
  </si>
  <si>
    <t>tiphaine.colombo@orange.fr</t>
  </si>
  <si>
    <t>alexia.corman@gmail.com</t>
  </si>
  <si>
    <t>simon.corman.sc@gmail.com</t>
  </si>
  <si>
    <t>adelinecouet1@gmail.com</t>
  </si>
  <si>
    <t>fortemilie@orange.fr</t>
  </si>
  <si>
    <t>COULONTHIERRY4300@neuf.fr</t>
  </si>
  <si>
    <t>ludo.counille@yahoo.fr</t>
  </si>
  <si>
    <t>coupard.vanessa@orange.fr</t>
  </si>
  <si>
    <t>eva-tt78@orange.fr</t>
  </si>
  <si>
    <t>coutolleau.fabrice@neuf.fr</t>
  </si>
  <si>
    <t>couturier.dimitri@hotmail.fr</t>
  </si>
  <si>
    <t>muriel.couturier@libertysurf.fr</t>
  </si>
  <si>
    <t>nicolas.cretenet@gmail.com</t>
  </si>
  <si>
    <t>jimmy.cusseau@outlook.fr</t>
  </si>
  <si>
    <t>pierre.dabreteau@gmail.com</t>
  </si>
  <si>
    <t>sophiedassonville@hotmail.fr</t>
  </si>
  <si>
    <t>corentin.daunois@laposte.net</t>
  </si>
  <si>
    <t>padautais@gmail.com</t>
  </si>
  <si>
    <t>daviaud.audrey2@gmail.com</t>
  </si>
  <si>
    <t>fanichris@free.fr</t>
  </si>
  <si>
    <t>daviot.anthony53@gmail.com</t>
  </si>
  <si>
    <t>helenedesilans@hotmail.fr</t>
  </si>
  <si>
    <t>nc.debiais@free.fr</t>
  </si>
  <si>
    <t>domethierrydel@outlook.fr</t>
  </si>
  <si>
    <t>vincentdelaunay@orange.fr</t>
  </si>
  <si>
    <t>famille.delestre0477@orange.fr</t>
  </si>
  <si>
    <t>anti.delezenne@gmail.com</t>
  </si>
  <si>
    <t>anthonydellecase@msn.com</t>
  </si>
  <si>
    <t>XAVIER.DEMEY@ALICEADSL.FR</t>
  </si>
  <si>
    <t>xavier.denechere@orange.fr</t>
  </si>
  <si>
    <t>fabien.deniaud@orange.fr</t>
  </si>
  <si>
    <t>voltige9@orange.fr</t>
  </si>
  <si>
    <t>mimiderre@hotmail.fr</t>
  </si>
  <si>
    <t>joce72530@live.fr</t>
  </si>
  <si>
    <t>tony.desailly@aliceadsl.fr</t>
  </si>
  <si>
    <t>nadia.plessis@orange.fr</t>
  </si>
  <si>
    <t>loic.deschamps58@orange.fr</t>
  </si>
  <si>
    <t>pauline.dion1997@gmail.com</t>
  </si>
  <si>
    <t>contact@champagneping72.org</t>
  </si>
  <si>
    <t>stephanie9550@msn.com</t>
  </si>
  <si>
    <t>annso.drouard@gmail.com</t>
  </si>
  <si>
    <t>msdrouin@orange.fr</t>
  </si>
  <si>
    <t>thomasrachel@me.com</t>
  </si>
  <si>
    <t>yveline72@orange.fr</t>
  </si>
  <si>
    <t>supermano44@yahoo.fr</t>
  </si>
  <si>
    <t>david.durand.44@orange.fr</t>
  </si>
  <si>
    <t>anneso.duret@orange.fr</t>
  </si>
  <si>
    <t>gduval1886@yahoo.fr</t>
  </si>
  <si>
    <t>alan.echappe@gmail.com</t>
  </si>
  <si>
    <t>jordan1mc@hotmail.fr</t>
  </si>
  <si>
    <t>simonelain.pro@gmail.com</t>
  </si>
  <si>
    <t>feon@arf-regions.org</t>
  </si>
  <si>
    <t>marie.espern@orange.fr</t>
  </si>
  <si>
    <t>emmanuelle.lemerrer@hotmail.fr</t>
  </si>
  <si>
    <t>marinefavre85@live.fr</t>
  </si>
  <si>
    <t>julia_neveu@hotmail.fr</t>
  </si>
  <si>
    <t>pascalferre0357@orange.fr</t>
  </si>
  <si>
    <t>sylvie.raitiere@hotmail.fr</t>
  </si>
  <si>
    <t>ferre.olivier@neuf.fr</t>
  </si>
  <si>
    <t>steven.ferton@laposte.net</t>
  </si>
  <si>
    <t>tomfleuriot05@gmail.com</t>
  </si>
  <si>
    <t>davidfleury@gmail.com</t>
  </si>
  <si>
    <t>nathan.fleurymolinari@gmail.com</t>
  </si>
  <si>
    <t>mballeux@yahoo.fr</t>
  </si>
  <si>
    <t>christophe.fonteneau0689@orange.fr</t>
  </si>
  <si>
    <t>yannick.fonteneau@sfr.fr</t>
  </si>
  <si>
    <t>fossedavid@yahoo.fr</t>
  </si>
  <si>
    <t>fouassonjustine85@gmail.com</t>
  </si>
  <si>
    <t>syljo85@gmail.com</t>
  </si>
  <si>
    <t>jeanbaptiste.fremont@gmail.com</t>
  </si>
  <si>
    <t>benjaminfriggi@gmail.com</t>
  </si>
  <si>
    <t>manufruchart@free.fr</t>
  </si>
  <si>
    <t>fgabillard@gmail.com</t>
  </si>
  <si>
    <t>charly.gaboriau@laposte.net</t>
  </si>
  <si>
    <t>jocelynemolitor@yahoo.fr</t>
  </si>
  <si>
    <t>ganry.isabelle@neuf.fr</t>
  </si>
  <si>
    <t>virg-49@orange.fr</t>
  </si>
  <si>
    <t>gautierstephane1895@neuf.fr</t>
  </si>
  <si>
    <t>yannick_gautier@orange.fr</t>
  </si>
  <si>
    <t>fifine.b@hotmail.fr</t>
  </si>
  <si>
    <t>manon.gauvrit99@gmail.com</t>
  </si>
  <si>
    <t>sebastien.getin@wanadoo.fr</t>
  </si>
  <si>
    <t>cgilbert12@laposte.net</t>
  </si>
  <si>
    <t>gm.girard@wanadoo.fr</t>
  </si>
  <si>
    <t>clemencebodin@yahoo.fr</t>
  </si>
  <si>
    <t>brigitte_glevarec@yahoo.fr</t>
  </si>
  <si>
    <t>godeauanais@outlook.fr</t>
  </si>
  <si>
    <t>pgorce@gmail.com</t>
  </si>
  <si>
    <t>marie.gouhier@hotmail.fr</t>
  </si>
  <si>
    <t>pierre.gourdon22@orange.fr</t>
  </si>
  <si>
    <t>cyrilgraizeau@hotmail.fr</t>
  </si>
  <si>
    <t>lionel.grellier@sfr.fr</t>
  </si>
  <si>
    <t>raphaelle.grellier@gmail.com</t>
  </si>
  <si>
    <t>valerie.gressani@free.fr</t>
  </si>
  <si>
    <t>jul8501@hotmail.com</t>
  </si>
  <si>
    <t>grossin.anthony@neuf.fr</t>
  </si>
  <si>
    <t>mehdi.guennouni49@outlook.fr</t>
  </si>
  <si>
    <t>jufraka@aol.com</t>
  </si>
  <si>
    <t>300033@etud.uco.fr</t>
  </si>
  <si>
    <t>chloegueudoux@live.fr</t>
  </si>
  <si>
    <t>b.guiheneuf@aol.fr</t>
  </si>
  <si>
    <t>guilbaud.jerome98@orange.fr</t>
  </si>
  <si>
    <t>lnguilbault@orange.fr</t>
  </si>
  <si>
    <t>lguillet49@gmail.com</t>
  </si>
  <si>
    <t>patrick.guiraud@yahoo.fr</t>
  </si>
  <si>
    <t>thierryguiziou@orange.fr</t>
  </si>
  <si>
    <t>gk9601@rambler.ru</t>
  </si>
  <si>
    <t>freddy.haigron@orange.fr</t>
  </si>
  <si>
    <t>enaudeaumarion@orange.fr</t>
  </si>
  <si>
    <t>sebstef@yahoo.fr</t>
  </si>
  <si>
    <t>anaelle.hml@orange.fr</t>
  </si>
  <si>
    <t>hugo-du-53@live.fr</t>
  </si>
  <si>
    <t>educateur.ascalavardin@gmail.com</t>
  </si>
  <si>
    <t>entraineurttp@gmail.com</t>
  </si>
  <si>
    <t>ahauzeray@gmail.com</t>
  </si>
  <si>
    <t>hotel.belleetoile@free.fr</t>
  </si>
  <si>
    <t>denis_heraud@yahoo.fr</t>
  </si>
  <si>
    <t>thomas.herbain@gmail.com</t>
  </si>
  <si>
    <t>ceci44000@gmail.com</t>
  </si>
  <si>
    <t>vincent.heuze@free.fr</t>
  </si>
  <si>
    <t>ingrid.horeau@gmail.com</t>
  </si>
  <si>
    <t>hospied.stephanie@gmail.com</t>
  </si>
  <si>
    <t>lionel.houbron@hotmail.fr</t>
  </si>
  <si>
    <t>pascaline.rodrigue@orange.fr</t>
  </si>
  <si>
    <t>humbert.franck3@gmail.com</t>
  </si>
  <si>
    <t>apollinehutin@gmail.com</t>
  </si>
  <si>
    <t>jacques.aubry44@gmail.com</t>
  </si>
  <si>
    <t>ping.lesloupsdangers@gmail.com</t>
  </si>
  <si>
    <t>damienjaques44@gmail.com</t>
  </si>
  <si>
    <t>dimitri.jarny@sfr.fr</t>
  </si>
  <si>
    <t>jeremy.jarny@sfr.fr</t>
  </si>
  <si>
    <t>coleen85@hotmail.fr</t>
  </si>
  <si>
    <t>fabrice.joly@akzonobel.com</t>
  </si>
  <si>
    <t>tiffen.joseph@gmail.com</t>
  </si>
  <si>
    <t>johan.josso1@gmail.com</t>
  </si>
  <si>
    <t>joubert.olivier.armele@wanadoo.fr</t>
  </si>
  <si>
    <t>mathia.ja@hotmail.fr</t>
  </si>
  <si>
    <t>adrien.julliot@orange.fr</t>
  </si>
  <si>
    <t>justeausophie@gmail.com</t>
  </si>
  <si>
    <t>g.lhonnen@yahoo.com</t>
  </si>
  <si>
    <t>labonne.arnaud@gmail.com</t>
  </si>
  <si>
    <t>langevinstephanie18@gmail.com</t>
  </si>
  <si>
    <t>lacroixcoco@live.fr</t>
  </si>
  <si>
    <t>stephaniesamson49@hotmail.com</t>
  </si>
  <si>
    <t>virginiemickael@orange.fr</t>
  </si>
  <si>
    <t>cedrik.lafond@free.fr</t>
  </si>
  <si>
    <t>yohannlaloue@orange.fr</t>
  </si>
  <si>
    <t>cyrille.laloue@neuf.fr</t>
  </si>
  <si>
    <t>dnma.landreau@cegetel.net</t>
  </si>
  <si>
    <t>antoinelangelotti@hotmail.fr</t>
  </si>
  <si>
    <t>valeriejerome@ymail.com</t>
  </si>
  <si>
    <t>delphine-cecile.b@laposte.net</t>
  </si>
  <si>
    <t>thibaut.ldt@free.fr</t>
  </si>
  <si>
    <t>clautram@saint-gab.com</t>
  </si>
  <si>
    <t>lealebolay@hotmail.fr</t>
  </si>
  <si>
    <t>sarah.le.breton@bbox.fr</t>
  </si>
  <si>
    <t>victor44300@yahoo.fr</t>
  </si>
  <si>
    <t>quentin.lefur0@orange.fr</t>
  </si>
  <si>
    <t>guilegall@hotmail.fr</t>
  </si>
  <si>
    <t>pierrick@le-gall.net</t>
  </si>
  <si>
    <t>pierrelg@yahoo.com</t>
  </si>
  <si>
    <t>thomas.lemansec@gmail.com</t>
  </si>
  <si>
    <t>flo.lq@hotmail.fr</t>
  </si>
  <si>
    <t>benoitlethiec@orange.fr</t>
  </si>
  <si>
    <t>jordan.leaute@gmail.com</t>
  </si>
  <si>
    <t>vivien.leaute@gmail.com</t>
  </si>
  <si>
    <t>cyril.lebrasseur@gmail.com</t>
  </si>
  <si>
    <t>amecam.fl@gmail.com</t>
  </si>
  <si>
    <t>thierrylebrun44@orange.fr</t>
  </si>
  <si>
    <t>jeremie.lefranc22@orange.fr</t>
  </si>
  <si>
    <t>andre.legout@wanadoo.fr</t>
  </si>
  <si>
    <t>loicleloup@hotmail.fr</t>
  </si>
  <si>
    <t>valentin.lemarchand@hotmail.fr</t>
  </si>
  <si>
    <t>haroldlepage@yahoo.fr</t>
  </si>
  <si>
    <t>theo.leparoux@free.fr</t>
  </si>
  <si>
    <t>karine.leprevost@gmail.com</t>
  </si>
  <si>
    <t>mickaeteva@sfr.fr</t>
  </si>
  <si>
    <t>fabien.leroux35@yahoo.fr</t>
  </si>
  <si>
    <t>chtvleroux@free.fr</t>
  </si>
  <si>
    <t>remi.letort@hotmail.fr</t>
  </si>
  <si>
    <t>letourneau.ophelie@gmail.com</t>
  </si>
  <si>
    <t>damping@hotmail.fr</t>
  </si>
  <si>
    <t>levoyer@cegetel.net</t>
  </si>
  <si>
    <t>charlene.liaigre@yahoo.fr</t>
  </si>
  <si>
    <t>jeromeliaigre@yahoo.fr</t>
  </si>
  <si>
    <t>jameslim@hotmail.fr</t>
  </si>
  <si>
    <t>limousin.boni@free.fr</t>
  </si>
  <si>
    <t>limousinsamuel@wanadoo.fr</t>
  </si>
  <si>
    <t>lirondiere.n@gmail.com</t>
  </si>
  <si>
    <t>cyrflo.litou@gmail.com</t>
  </si>
  <si>
    <t>longepe.antonin@hotmail.com</t>
  </si>
  <si>
    <t>thierrylouerat@orange.fr</t>
  </si>
  <si>
    <t>jplusseault@gmail.com</t>
  </si>
  <si>
    <t>lucielusseault@gmail.com</t>
  </si>
  <si>
    <t>jacques-mace@wanadoo.fr</t>
  </si>
  <si>
    <t>clement.maguery@gmail.com</t>
  </si>
  <si>
    <t>flavie.maguery@gmail.com</t>
  </si>
  <si>
    <t>benoit.maheo@gmail.com</t>
  </si>
  <si>
    <t>xav.maillard@gmail.com</t>
  </si>
  <si>
    <t>hugomalie11@gmail.com</t>
  </si>
  <si>
    <t>malletsylvie2719@neuf.fr</t>
  </si>
  <si>
    <t>enzomarchais44330@gmai.com</t>
  </si>
  <si>
    <t>chaber33@gmail.com</t>
  </si>
  <si>
    <t>arthur.marios@free.fr</t>
  </si>
  <si>
    <t>stephane.marmion@gmail.com</t>
  </si>
  <si>
    <t>marolleau.christopher@live.fr</t>
  </si>
  <si>
    <t>olivier.marolleau@orange.fr</t>
  </si>
  <si>
    <t>guichard.emmanuelle@neuf.fr</t>
  </si>
  <si>
    <t>davidmarso@hotmail.fr</t>
  </si>
  <si>
    <t>cathpaul49@gmail.com</t>
  </si>
  <si>
    <t>martinturquet85@gmail.com</t>
  </si>
  <si>
    <t>stephane.martineau03@gmail.com</t>
  </si>
  <si>
    <t>sydeck1000@hotmail.com</t>
  </si>
  <si>
    <t>thierry.martron@free.fr</t>
  </si>
  <si>
    <t>r.melin@laposte.net</t>
  </si>
  <si>
    <t>gaetan.melon@gmail.com</t>
  </si>
  <si>
    <t>ti-tonio-72@hotmail.fr</t>
  </si>
  <si>
    <t>carine.m@wanadoo.fr</t>
  </si>
  <si>
    <t>pierremenuet@gmail.com</t>
  </si>
  <si>
    <t>sandrine.bidaud@sfr.fr</t>
  </si>
  <si>
    <t>benedicte.merlet@gmail.com</t>
  </si>
  <si>
    <t>22anatolemerlet@gmail.com</t>
  </si>
  <si>
    <t>flometaireau@gmail.com</t>
  </si>
  <si>
    <t>metais.noemie@gmail.com</t>
  </si>
  <si>
    <t>metayerfred@gmail.com</t>
  </si>
  <si>
    <t>meunier.emeline@yahoo.fr</t>
  </si>
  <si>
    <t>malika_m07@hotmail.com</t>
  </si>
  <si>
    <t>chloe-milcendeau@live.fr</t>
  </si>
  <si>
    <t>reb1411@gmail.com</t>
  </si>
  <si>
    <t>babeth.moigneu@gmail.com</t>
  </si>
  <si>
    <t>antsaft@yahoo.com</t>
  </si>
  <si>
    <t>monnier.bastien@gmail.com</t>
  </si>
  <si>
    <t>david-marjorie@orange.fr</t>
  </si>
  <si>
    <t>ericmo@laposte.net</t>
  </si>
  <si>
    <t>lise-marie.nogues@wanadoo.fr</t>
  </si>
  <si>
    <t>philippemorineau@sfr.fr</t>
  </si>
  <si>
    <t>maryne.mortreux@gmail.com</t>
  </si>
  <si>
    <t>smouillard@gmail.com</t>
  </si>
  <si>
    <t>annesophiemounier@hotmail.com</t>
  </si>
  <si>
    <t>quentin.mounier1997@sfr.fr</t>
  </si>
  <si>
    <t>pmousseau@wanadoo.fr</t>
  </si>
  <si>
    <t>karineau7@gmail.com</t>
  </si>
  <si>
    <t>oneron@free.fr</t>
  </si>
  <si>
    <t>axellneveuu@gmail.com</t>
  </si>
  <si>
    <t>alcedo.d@hotmail.fr</t>
  </si>
  <si>
    <t>hello.niv@wanadoo.fr</t>
  </si>
  <si>
    <t>sarazin.gerard49@gmail.com</t>
  </si>
  <si>
    <t>nadoo_na@yahoo.com</t>
  </si>
  <si>
    <t>jn.noyers@gmail.com</t>
  </si>
  <si>
    <t>anthonynuttin@hotmail.com</t>
  </si>
  <si>
    <t>odeonsabrina@gmail.com</t>
  </si>
  <si>
    <t>antoineollichon11@gmail.com</t>
  </si>
  <si>
    <t>brice.ollivier@hotmail.fr</t>
  </si>
  <si>
    <t>nacl44@laposte.net</t>
  </si>
  <si>
    <t>seb.ouvrard@orange.fr</t>
  </si>
  <si>
    <t>pantmarius@yahoo.fr</t>
  </si>
  <si>
    <t>ap.pasquier@gmail.com</t>
  </si>
  <si>
    <t>gaelorannabelle@live.fr</t>
  </si>
  <si>
    <t>philippine.paul07@gmail.com</t>
  </si>
  <si>
    <t>damien.paumard@hotmail.fr</t>
  </si>
  <si>
    <t>gpaumard53@gmail.com</t>
  </si>
  <si>
    <t>sebastien.pautremat@wanadoo.fr</t>
  </si>
  <si>
    <t>cad.pauvreau@laposte.net</t>
  </si>
  <si>
    <t>4penot@free.fr</t>
  </si>
  <si>
    <t>bperdreau@gmail.com</t>
  </si>
  <si>
    <t>theoperraud@yahoo.fr</t>
  </si>
  <si>
    <t>perraudeau.clarisse@gmail.com</t>
  </si>
  <si>
    <t>kiki.perrier@wanadoo.fr</t>
  </si>
  <si>
    <t>gwenaelle.perrier72@orange.fr</t>
  </si>
  <si>
    <t>yoann.perrier@hotmail.fr</t>
  </si>
  <si>
    <t>pttjnmndn@laposte.net</t>
  </si>
  <si>
    <t>koulmarnaud@gmail.com</t>
  </si>
  <si>
    <t>emilieguedon@hotmail.fr</t>
  </si>
  <si>
    <t>chironta@hotmail.com</t>
  </si>
  <si>
    <t>cln.pdv@gmail.com</t>
  </si>
  <si>
    <t>jpietro.ntt@gmail.com</t>
  </si>
  <si>
    <t>cecepitch@sfr.fr</t>
  </si>
  <si>
    <t>sophie110998@gmail.com</t>
  </si>
  <si>
    <t>camillepineau01@gmail.com</t>
  </si>
  <si>
    <t>anthoy.plantard@yahoo.fr</t>
  </si>
  <si>
    <t>s.pocreau@orange.fr</t>
  </si>
  <si>
    <t>fabien.ozone@hotmail.fr</t>
  </si>
  <si>
    <t>jb11.poirier@wanadoo.fr</t>
  </si>
  <si>
    <t>nalie3000@yahoo.fr</t>
  </si>
  <si>
    <t>laurapoisson85@outlook.fr</t>
  </si>
  <si>
    <t>limavi071122@gmail.com</t>
  </si>
  <si>
    <t>mickael.pontoizeau@gmail.com</t>
  </si>
  <si>
    <t>stephane.portejoie@laposte.fr</t>
  </si>
  <si>
    <t>emelineracine2@yahoo.fr</t>
  </si>
  <si>
    <t>nicolaspoulain72@hotmail.com</t>
  </si>
  <si>
    <t>daniele.poupard@laposte.net</t>
  </si>
  <si>
    <t>lesloulous-saintmac@laposte.net</t>
  </si>
  <si>
    <t>anthony.sophie.bnh@orange.fr</t>
  </si>
  <si>
    <t>sonia.prodhomme@bbox.fr</t>
  </si>
  <si>
    <t>guillaume.prou@cegetel.net</t>
  </si>
  <si>
    <t>cecile.purkart@gmail.com</t>
  </si>
  <si>
    <t>gpurkart@yahoo.fr</t>
  </si>
  <si>
    <t>yann0510@orange.fr</t>
  </si>
  <si>
    <t>cocoquittet@gmail.com</t>
  </si>
  <si>
    <t>anthony.rabier@orange.fr</t>
  </si>
  <si>
    <t>rabiller.patrick@bbox.fr</t>
  </si>
  <si>
    <t>robbins44@orange.fr</t>
  </si>
  <si>
    <t>francoise.schmitt1@free.fr</t>
  </si>
  <si>
    <t>benrautureau@yahoo.fr</t>
  </si>
  <si>
    <t>salome.rauturier@hotmail.com</t>
  </si>
  <si>
    <t>caroline85670@orange.fr</t>
  </si>
  <si>
    <t>Alexandre.raymond491@gmail.com</t>
  </si>
  <si>
    <t>bb.bonnin@orange.fr</t>
  </si>
  <si>
    <t>renard.camille72@gmail.com</t>
  </si>
  <si>
    <t>laurane.renard@gmail.com</t>
  </si>
  <si>
    <t>maxime2202@hotmail.com</t>
  </si>
  <si>
    <t>nicolas.renou49@gmail.com</t>
  </si>
  <si>
    <t>maxime.repusseau@gmail.com</t>
  </si>
  <si>
    <t>sabeva@wanadoo.fr</t>
  </si>
  <si>
    <t>stephane.reze@free.fr</t>
  </si>
  <si>
    <t>ribreau.alexandre@gmail.com</t>
  </si>
  <si>
    <t>groleauelise@yahoo.fr</t>
  </si>
  <si>
    <t>baptiste.richard90@wanadoo.fr</t>
  </si>
  <si>
    <t>bluchard@hotmail.fr</t>
  </si>
  <si>
    <t>valerie.caille44@gmail.com</t>
  </si>
  <si>
    <t>sv-robert85@orange.fr</t>
  </si>
  <si>
    <t>pauline.rocher53@orange.fr</t>
  </si>
  <si>
    <t>fa.rocheteau@orange.fr</t>
  </si>
  <si>
    <t>aude.rochut@orange.fr</t>
  </si>
  <si>
    <t>mamatt72@yahoo.fr</t>
  </si>
  <si>
    <t>waib44@hotmail.fr</t>
  </si>
  <si>
    <t>phan.rolland@gmail.com</t>
  </si>
  <si>
    <t>florian4321@hotmail.fr</t>
  </si>
  <si>
    <t>carolinerouillier754@gmail.com</t>
  </si>
  <si>
    <t>salome.rouland3@orange.fr</t>
  </si>
  <si>
    <t>celest.rou@club-internet.fr</t>
  </si>
  <si>
    <t>mconilleau@gmail.com</t>
  </si>
  <si>
    <t>nico.memel@hotmail.fr</t>
  </si>
  <si>
    <t>sabau_monica@yahoo.fr</t>
  </si>
  <si>
    <t>frederic.rufflin@gmail.com</t>
  </si>
  <si>
    <t>fftt.romain.ruiz@gmail.com</t>
  </si>
  <si>
    <t>sandrasail@hotmail.fr</t>
  </si>
  <si>
    <t>titisaklokham@gmail.com</t>
  </si>
  <si>
    <t>h.saugez@noos.fr</t>
  </si>
  <si>
    <t>roseblanche72000@hotmail.fr</t>
  </si>
  <si>
    <t>justine.sauvage22@gmail.com</t>
  </si>
  <si>
    <t>arthurscherrer72@gmail.com</t>
  </si>
  <si>
    <t>lionel.ping39@gmail.com</t>
  </si>
  <si>
    <t>leaseibel.perso@gmail.com</t>
  </si>
  <si>
    <t>senechal.ce@gmail.com</t>
  </si>
  <si>
    <t>pierreserdobbel@aol.com</t>
  </si>
  <si>
    <t>jobalu@hotmail.com</t>
  </si>
  <si>
    <t>seve.carole@gmail.com</t>
  </si>
  <si>
    <t>simon.lucas8.sl@gmail.com</t>
  </si>
  <si>
    <t>adriensimonin1@laposte.net</t>
  </si>
  <si>
    <t>audrey44.13@hotmail.fr</t>
  </si>
  <si>
    <t>thomas.sobania@live.fr</t>
  </si>
  <si>
    <t>solpierre85@gmail.com</t>
  </si>
  <si>
    <t>soularda@laposte.net</t>
  </si>
  <si>
    <t>hyabi@hotmail.fr</t>
  </si>
  <si>
    <t>martinsoulard@hotmail.fr</t>
  </si>
  <si>
    <t>audrey.roche@hotmail.fr</t>
  </si>
  <si>
    <t>krisjfthomas@yahoo.fr</t>
  </si>
  <si>
    <t>claude.teix@orange.fr</t>
  </si>
  <si>
    <t>ktemarii@outlook.com</t>
  </si>
  <si>
    <t>lionel.tempez@gmail.com</t>
  </si>
  <si>
    <t>patricia.terrien@yahoo.fr</t>
  </si>
  <si>
    <t>gtessier.guillaume@gmail.com</t>
  </si>
  <si>
    <t>damien.teste81@gmail.com</t>
  </si>
  <si>
    <t>thebault.solene@hotmail.fr</t>
  </si>
  <si>
    <t>arthurtms.pro@gmail.com</t>
  </si>
  <si>
    <t>sandbrodeau@laposte.net</t>
  </si>
  <si>
    <t>sylvainthomas80@yahoo.fr</t>
  </si>
  <si>
    <t>charles.bandres@laposte.net</t>
  </si>
  <si>
    <t>cjoscph44@yahoo.fr</t>
  </si>
  <si>
    <t>mathieu.tournelle@hotmail.fr</t>
  </si>
  <si>
    <t>toutouyoute.jeanroland@neuf.fr</t>
  </si>
  <si>
    <t>kevin.trecul@live.fr</t>
  </si>
  <si>
    <t>charlotte_1305@yahoo.fr</t>
  </si>
  <si>
    <t>eric.vallee44@free.fr</t>
  </si>
  <si>
    <t>jean-claude.valo@orange.fr</t>
  </si>
  <si>
    <t>wilfridverchere@yahoo.fr</t>
  </si>
  <si>
    <t>gwendoline.vincendonduc@yahoo.fr</t>
  </si>
  <si>
    <t>marylenewarzee@orange.fr</t>
  </si>
  <si>
    <t>flowestdu49@gmail.com</t>
  </si>
  <si>
    <t>helenewibaux@yahoo.fr</t>
  </si>
  <si>
    <t>jocelynezm@unimedia.fr</t>
  </si>
  <si>
    <t>geozagan@gmail.com</t>
  </si>
  <si>
    <t>gvhtt@wanadoo.fr</t>
  </si>
  <si>
    <t>nath35@live.fr</t>
  </si>
  <si>
    <t>philippeaillard@hotmail.fr</t>
  </si>
  <si>
    <t>brendanallain@gmail.com</t>
  </si>
  <si>
    <t>andorin.eva@hotmail.fr</t>
  </si>
  <si>
    <t>auber.valentin@gmail.com</t>
  </si>
  <si>
    <t>alexis.audo@hotmail.fr</t>
  </si>
  <si>
    <t>jeromeauffret35@gmail.com</t>
  </si>
  <si>
    <t>bruno.autret@gmail.com</t>
  </si>
  <si>
    <t>pierre.bailly.lr@gmail.com</t>
  </si>
  <si>
    <t>v.bailly29000@gmail.com</t>
  </si>
  <si>
    <t>charlenebardon@gmail.com</t>
  </si>
  <si>
    <t>vincent.barrais@hotmail.com</t>
  </si>
  <si>
    <t>camille.chevance@free.fr</t>
  </si>
  <si>
    <t>vanessa.airault@gmail.com</t>
  </si>
  <si>
    <t>abehier@free.fr</t>
  </si>
  <si>
    <t>marc.tramier@univ-rennes1.fr</t>
  </si>
  <si>
    <t>patrice.beuset@gmail.com</t>
  </si>
  <si>
    <t>marion.legay@gmail.com</t>
  </si>
  <si>
    <t>virginie.bihan@yahoo.fr</t>
  </si>
  <si>
    <t>timeo2235@icloud.com</t>
  </si>
  <si>
    <t>blonv@sfr.fr</t>
  </si>
  <si>
    <t>antoine.blouch@gmail.com</t>
  </si>
  <si>
    <t>davbodi@live.fr</t>
  </si>
  <si>
    <t>jmdboissard@gmail.com</t>
  </si>
  <si>
    <t>elsa.bonin@orange.fr</t>
  </si>
  <si>
    <t>mehdi.boukhchim@yahoo.fr</t>
  </si>
  <si>
    <t>marvin.boulais35480@gmail.com</t>
  </si>
  <si>
    <t>aurorevitrett@hotmail.fr</t>
  </si>
  <si>
    <t>loic.boule@gmail.com</t>
  </si>
  <si>
    <t>haude_kervella@hotmail.com</t>
  </si>
  <si>
    <t>baptiste.bourget@hotmail.com</t>
  </si>
  <si>
    <t>cbm.bourget@hotmail.fr</t>
  </si>
  <si>
    <t>gwenn.bozec@orange.fr</t>
  </si>
  <si>
    <t>brault.francois.emmanuel@gmail.com</t>
  </si>
  <si>
    <t>aurelie8667@hotmail.fr</t>
  </si>
  <si>
    <t>thomas.briand21@gmail.com</t>
  </si>
  <si>
    <t>katellsalie@hotmail.com</t>
  </si>
  <si>
    <t>steph.cabon@free.fr</t>
  </si>
  <si>
    <t>camillecamp29@gmail.com</t>
  </si>
  <si>
    <t>tony.canevet@orange.fr</t>
  </si>
  <si>
    <t>carimaloyoann@yahoo.fr</t>
  </si>
  <si>
    <t>limimat29@gmail.com</t>
  </si>
  <si>
    <t>coefficmarie@yahoo.fr</t>
  </si>
  <si>
    <t>edfr.conte@orange.fr</t>
  </si>
  <si>
    <t>cosquer.stephane@wanadoo.fr</t>
  </si>
  <si>
    <t>crubletc@gmail.com</t>
  </si>
  <si>
    <t>christellebattendier@hotmail.com</t>
  </si>
  <si>
    <t>valerie_delille@orange.fr</t>
  </si>
  <si>
    <t>juliendesmoulieres@live.fr</t>
  </si>
  <si>
    <t>despres.pauline@orange.fr</t>
  </si>
  <si>
    <t>j.desriac@orange.fr</t>
  </si>
  <si>
    <t>issamdessigny@icloud.com</t>
  </si>
  <si>
    <t>damiendubreil@orange.fr</t>
  </si>
  <si>
    <t>nathanaelduros56@orange.fr</t>
  </si>
  <si>
    <t>jmduroy@orange.fr</t>
  </si>
  <si>
    <t>jordan.mars@hotmail.fr</t>
  </si>
  <si>
    <t>jujue.22290@gmail.com</t>
  </si>
  <si>
    <t>a.flageul@sfr.fr</t>
  </si>
  <si>
    <t>nym.flegeau@gmail.com</t>
  </si>
  <si>
    <t>licaping@hotmail.fr</t>
  </si>
  <si>
    <t>gaillard.andreas29@gmail.com</t>
  </si>
  <si>
    <t>julien.gambiezpro@gmail.com</t>
  </si>
  <si>
    <t>olivier.gesny@gmail.com</t>
  </si>
  <si>
    <t>Gvhtt.com@gmail.com</t>
  </si>
  <si>
    <t>msteph29@yahoo.fr</t>
  </si>
  <si>
    <t>godetthomas@orange.fr</t>
  </si>
  <si>
    <t>warrior3000@hotmail.fr</t>
  </si>
  <si>
    <t>isa.treb@orange.fr</t>
  </si>
  <si>
    <t>philippe.gregori@neuf.fr</t>
  </si>
  <si>
    <t>ttgm064@gmail.com</t>
  </si>
  <si>
    <t>lili.lelasseur@hotmail.fr</t>
  </si>
  <si>
    <t>g.guigoures@gmail.com</t>
  </si>
  <si>
    <t>isabelleguilbault@neuf.fr</t>
  </si>
  <si>
    <t>florence.guillaume35@wanadoo.fr</t>
  </si>
  <si>
    <t>nico.guillou@yahoo.fr</t>
  </si>
  <si>
    <t>maxime.guinet@orange.fr</t>
  </si>
  <si>
    <t>mael.guivarch@live.fr</t>
  </si>
  <si>
    <t>v.guyomarch@laposte.net</t>
  </si>
  <si>
    <t>guyonvarch.andre@bbox.fr</t>
  </si>
  <si>
    <t>pascalhallegouet@gmail.com</t>
  </si>
  <si>
    <t>pascal.hamongeorge@bbox.fr</t>
  </si>
  <si>
    <t>contact.qctt@gmail.com</t>
  </si>
  <si>
    <t>francoisheitzmann@orange.fr</t>
  </si>
  <si>
    <t>herrouin.chloe@gmail.com</t>
  </si>
  <si>
    <t>hoguetcharlene@hotmail.fr</t>
  </si>
  <si>
    <t>malville.horel@live.fr</t>
  </si>
  <si>
    <t>maxime.houssais@gmail.com</t>
  </si>
  <si>
    <t>matjacq51@gmail.com</t>
  </si>
  <si>
    <t>sylvain.jan@wanadoo.fr</t>
  </si>
  <si>
    <t>paulinejary@hotmail.com</t>
  </si>
  <si>
    <t>christophe.jgc@gmail.com</t>
  </si>
  <si>
    <t>jegoux.pierreyves@bbox.fr</t>
  </si>
  <si>
    <t>tamara.jeric87@gmail.com</t>
  </si>
  <si>
    <t>jezequel.bruno56@aliceadsl.fr</t>
  </si>
  <si>
    <t>valjuan23@outlook.com</t>
  </si>
  <si>
    <t>guerinisabelle@hotmail.com</t>
  </si>
  <si>
    <t>johndiroma@hotmail.fr</t>
  </si>
  <si>
    <t>chantalkergourlay@orange.fr</t>
  </si>
  <si>
    <t>kerleroux.family@free.fr</t>
  </si>
  <si>
    <t>y.lebelleguic@gmail.com</t>
  </si>
  <si>
    <t>lebras.yann29@sfr.fr</t>
  </si>
  <si>
    <t>aurelie.984@gmail.com</t>
  </si>
  <si>
    <t>laetitia.lebrun@hotmail.fr</t>
  </si>
  <si>
    <t>fabiennelecoz@orange.fr</t>
  </si>
  <si>
    <t>delphine.leflem@laposte.net</t>
  </si>
  <si>
    <t>legouallec.gerard@orange.fr</t>
  </si>
  <si>
    <t>famillelegourierec@free.fr</t>
  </si>
  <si>
    <t>matheo.leguenno@gmail.com</t>
  </si>
  <si>
    <t>lelouarn.guillaume@hotmail.fr</t>
  </si>
  <si>
    <t>nlelouarn@hotmail.fr</t>
  </si>
  <si>
    <t>ant_lenaour@hotmail.com</t>
  </si>
  <si>
    <t>yannick.lenours@gmail.com</t>
  </si>
  <si>
    <t>masterping22@gmail.com</t>
  </si>
  <si>
    <t>valeric2226.leroux@bbox.fr</t>
  </si>
  <si>
    <t>patrickkleroy@gmail.com</t>
  </si>
  <si>
    <t>gvhtt.com@gmail.com</t>
  </si>
  <si>
    <t>manue.le-scour@orange.fr</t>
  </si>
  <si>
    <t>romane.lescour@gmail.com</t>
  </si>
  <si>
    <t>thibaut.levexier@yahoo.fr</t>
  </si>
  <si>
    <t>educateursportif.usverntt@gmail.com</t>
  </si>
  <si>
    <t>timothee.lefranc22@orange.fr</t>
  </si>
  <si>
    <t>cocolejeune@aliceadsl.fr</t>
  </si>
  <si>
    <t>emmanuelle.lennon29@gmail.com</t>
  </si>
  <si>
    <t>anne-laure.letendre@hotmail.fr</t>
  </si>
  <si>
    <t>david.levalois@club-internet.fr</t>
  </si>
  <si>
    <t>e.leveque@neuf.fr</t>
  </si>
  <si>
    <t>olhelgouarch@outlook.fr</t>
  </si>
  <si>
    <t>djo2brest@live.fr</t>
  </si>
  <si>
    <t>marina.loheac@yahoo.fr</t>
  </si>
  <si>
    <t>carine.chantrelle@laposte.net</t>
  </si>
  <si>
    <t>fabricelorgeray@gmail.com</t>
  </si>
  <si>
    <t>sylvie.lotode6@gmail.com</t>
  </si>
  <si>
    <t>louarn.yvon@wanadoo.fr</t>
  </si>
  <si>
    <t>em.lucas@wanadoo.fr</t>
  </si>
  <si>
    <t>jedeluni@gmail.com</t>
  </si>
  <si>
    <t>brice.machomet@hotmail.fr</t>
  </si>
  <si>
    <t>sandrine.mahieux@sfr.fr</t>
  </si>
  <si>
    <t>malliet.stephane@orange.fr</t>
  </si>
  <si>
    <t>laurence.roze35@gmail.com</t>
  </si>
  <si>
    <t>clement.marengue@sfr.fr</t>
  </si>
  <si>
    <t>eric.marengue@sfr.fr</t>
  </si>
  <si>
    <t>carine.falchun@gmx.fr</t>
  </si>
  <si>
    <t>gwenaelle.turpin@wanadoo.fr</t>
  </si>
  <si>
    <t>maudier-cohuet@orange.fr</t>
  </si>
  <si>
    <t>melou.marc@orange.fr</t>
  </si>
  <si>
    <t>nedelec.aurelie@wanadoo.fr</t>
  </si>
  <si>
    <t>steyfan@msn.com</t>
  </si>
  <si>
    <t>elisemesse@hotmail.com</t>
  </si>
  <si>
    <t>hubert.messe@yahoo.fr</t>
  </si>
  <si>
    <t>pierremichel29@gmail.com</t>
  </si>
  <si>
    <t>molletmariemollet@gmail.com</t>
  </si>
  <si>
    <t>odile.monnet@orange.fr</t>
  </si>
  <si>
    <t>nicoetmite@yahoo.fr</t>
  </si>
  <si>
    <t>fabrice.morin@yahoo.fr</t>
  </si>
  <si>
    <t>angelique.morvan02@gmail.com</t>
  </si>
  <si>
    <t>quentin.morvandu29@gmail.Com</t>
  </si>
  <si>
    <t>ricardsa@yahoo.fr</t>
  </si>
  <si>
    <t>nicolas.moy@wanadoo.fr</t>
  </si>
  <si>
    <t>didiernainville@yahoo.fr</t>
  </si>
  <si>
    <t>chantal-nedelec@wanadoo.fr</t>
  </si>
  <si>
    <t>alaisebreizh_@hotmail.fr</t>
  </si>
  <si>
    <t>emmanuel.ortion@laposte.net</t>
  </si>
  <si>
    <t>c.ourvouai@free.fr</t>
  </si>
  <si>
    <t>sehano@orange.fr</t>
  </si>
  <si>
    <t>morgane56240@live.fr</t>
  </si>
  <si>
    <t>crapinette@laposte.net</t>
  </si>
  <si>
    <t>audrennpennec@gmail.com</t>
  </si>
  <si>
    <t>olivier.perchoc@neuf.fr</t>
  </si>
  <si>
    <t>jb.perdriau.bzh@gmail.com</t>
  </si>
  <si>
    <t>soizic.peresse@hotmail.fr</t>
  </si>
  <si>
    <t>a.perraud@yahoo.fr</t>
  </si>
  <si>
    <t>philippeperrigault@sfr.fr</t>
  </si>
  <si>
    <t>jipe-lau@hotmail.fr</t>
  </si>
  <si>
    <t>vins.perrot@gmail.com</t>
  </si>
  <si>
    <t>apichot@outlook.fr</t>
  </si>
  <si>
    <t>akoakot@gmail.com</t>
  </si>
  <si>
    <t>biaude@neuf.fr</t>
  </si>
  <si>
    <t>guillaume.pottier1@gmail.com</t>
  </si>
  <si>
    <t>isapoulin@hotmail.fr</t>
  </si>
  <si>
    <t>fpoulizac@aol.com</t>
  </si>
  <si>
    <t>sebastienprime35@gmail.com</t>
  </si>
  <si>
    <t>andreaquelen1994@gmail.com</t>
  </si>
  <si>
    <t>eric.quenet@sfr.fr</t>
  </si>
  <si>
    <t>dorian.quentel29@gmail.com</t>
  </si>
  <si>
    <t>rakotozafytsi@yahoo.fr</t>
  </si>
  <si>
    <t>anthony.raphalen@laposte.net</t>
  </si>
  <si>
    <t>b.reucheron@laposte.net</t>
  </si>
  <si>
    <t>gregoire.rigole@gmail.com</t>
  </si>
  <si>
    <t>benjamin.riou98@gmail.com</t>
  </si>
  <si>
    <t>romain.robigo@gmail.com</t>
  </si>
  <si>
    <t>pj.gervais@laposte.net</t>
  </si>
  <si>
    <t>adrien.ronnay@hotmail.fr</t>
  </si>
  <si>
    <t>familleroyaux@free.fr</t>
  </si>
  <si>
    <t>tomitchs@hotmail.fr</t>
  </si>
  <si>
    <t>saillour.mscl@orange.fr</t>
  </si>
  <si>
    <t>rozenn.salaun@laposte.net</t>
  </si>
  <si>
    <t>gaetansalvar@bbox.fr</t>
  </si>
  <si>
    <t>esaout@bbox.fr</t>
  </si>
  <si>
    <t>francois_sellin@yahoo.fr</t>
  </si>
  <si>
    <t>sevin.michelle35@orange.fr</t>
  </si>
  <si>
    <t>eurlsimonjerome@orange.fr</t>
  </si>
  <si>
    <t>claude.siohan@gmail.com</t>
  </si>
  <si>
    <t>correspondant@cpbrennestt.fr</t>
  </si>
  <si>
    <t>janine.skenadji@wanadoo.fr</t>
  </si>
  <si>
    <t>marine.sohier@orange.fr</t>
  </si>
  <si>
    <t>nicosouchon@wanadoo.fr</t>
  </si>
  <si>
    <t>Nicosouchon@wanadoo.fr</t>
  </si>
  <si>
    <t>yaelstephan@orange.fr</t>
  </si>
  <si>
    <t>flo_suaudeau@yahoo.fr</t>
  </si>
  <si>
    <t>ballbox@wanadoo.fr</t>
  </si>
  <si>
    <t>thomas.camille410@gmail.com</t>
  </si>
  <si>
    <t>sebastien.thomas1@gmail.com</t>
  </si>
  <si>
    <t>stepdel@wanadoo.fr</t>
  </si>
  <si>
    <t>la.verhulst@gmail.com</t>
  </si>
  <si>
    <t>jerome.viellart@laposte.net</t>
  </si>
  <si>
    <t>nicolas.viennot.sdstt@gmail.com</t>
  </si>
  <si>
    <t>president.sdstt@gmail.com</t>
  </si>
  <si>
    <t>xinwang0405@gmail.com</t>
  </si>
  <si>
    <t>warenghemjl@noos.fr</t>
  </si>
  <si>
    <t>ninine39@orange.fr</t>
  </si>
  <si>
    <t>marc.yahia@wanadoo.fr</t>
  </si>
  <si>
    <t>riadam41@orange.fr</t>
  </si>
  <si>
    <t>all.sabi@yahoo.fr</t>
  </si>
  <si>
    <t>sandre846@gmail.com</t>
  </si>
  <si>
    <t>estelleetanthony@laposte.net</t>
  </si>
  <si>
    <t>cecile.durassier@gmail.com</t>
  </si>
  <si>
    <t>celine.audiger@hotmail.fr</t>
  </si>
  <si>
    <t>pierre.auguste@ymail.com</t>
  </si>
  <si>
    <t>bailloux.marc@neuf.fr</t>
  </si>
  <si>
    <t>Nicolas.barbeau@orange.fr</t>
  </si>
  <si>
    <t>brdtlilian37@gmail.com</t>
  </si>
  <si>
    <t>baronf18@aol.com</t>
  </si>
  <si>
    <t>theophane.barta@yahoo.fr</t>
  </si>
  <si>
    <t>nicolasb37@sfr.fr</t>
  </si>
  <si>
    <t>npodevin1967@gmail.com</t>
  </si>
  <si>
    <t>emilie.robin36@orange.fr</t>
  </si>
  <si>
    <t>entraineur.rssctt@gmail.com</t>
  </si>
  <si>
    <t>blandine-bavoux@wanadoo.fr</t>
  </si>
  <si>
    <t>rhum145@hotmail.fr</t>
  </si>
  <si>
    <t>bernadette.renaud000@orange.fr</t>
  </si>
  <si>
    <t>capsport@orange.fr</t>
  </si>
  <si>
    <t>floflo41000@icloud.com</t>
  </si>
  <si>
    <t>alya37@hotmail.fr</t>
  </si>
  <si>
    <t>sylvie.berault@bbox.fr</t>
  </si>
  <si>
    <t>berger.hugo@hotmail.fr</t>
  </si>
  <si>
    <t>christophechapgier@hotmail.com</t>
  </si>
  <si>
    <t>bigot.bel@wanadoo.fr</t>
  </si>
  <si>
    <t>fabybigot@orange.fr</t>
  </si>
  <si>
    <t>j.billard18@laposte.net</t>
  </si>
  <si>
    <t>cyrilbiot7@gmail.com</t>
  </si>
  <si>
    <t>biston.antoine@gmail.com</t>
  </si>
  <si>
    <t>celina.aurelien@hotmail.fr</t>
  </si>
  <si>
    <t>familleblot@wanadoo.fr</t>
  </si>
  <si>
    <t>blouet.arnaud@hotmail.fr</t>
  </si>
  <si>
    <t>hayabusa-41@hotmail.fr</t>
  </si>
  <si>
    <t>francoiseboisaubert@yahoo.fr</t>
  </si>
  <si>
    <t>benjlamasse@hotmail.fr</t>
  </si>
  <si>
    <t>emilie.bonhomme45@orange.fr</t>
  </si>
  <si>
    <t>sebastienbonnet1977@gmail.com</t>
  </si>
  <si>
    <t>mbons37@gmail.com</t>
  </si>
  <si>
    <t>arnaud.bd@gmail.com</t>
  </si>
  <si>
    <t>eric_bourgeot@hotmail.com</t>
  </si>
  <si>
    <t>aline.loiseau@icloud.com</t>
  </si>
  <si>
    <t>boyer.valentin@yahoo.fr</t>
  </si>
  <si>
    <t>john.bramard@gmail.com</t>
  </si>
  <si>
    <t>benjaminbreut51@gmail.com</t>
  </si>
  <si>
    <t>brioche.alexandra@gmail.com</t>
  </si>
  <si>
    <t>bris.romaric@gmail.com</t>
  </si>
  <si>
    <t>did45140@hotmail.fr</t>
  </si>
  <si>
    <t>clement.brusseau@gmail.com</t>
  </si>
  <si>
    <t>amo-mer-tt@orange.fr</t>
  </si>
  <si>
    <t>michel.casy@orange.fr</t>
  </si>
  <si>
    <t>famillecendrier@gmail.com</t>
  </si>
  <si>
    <t>cyrille.chanliat@wanadoo.fr</t>
  </si>
  <si>
    <t>famille.chaplain@wanadoo.fr</t>
  </si>
  <si>
    <t>pierre.chauvin33@hotmail.fr</t>
  </si>
  <si>
    <t>Jdelbreuve@yahoo.fr</t>
  </si>
  <si>
    <t>angeva45@hotmail.fr</t>
  </si>
  <si>
    <t>cbruno72@hotmail.fr</t>
  </si>
  <si>
    <t>berangere.clairon@gmail.com</t>
  </si>
  <si>
    <t>clavieraurelie37@gmail.com</t>
  </si>
  <si>
    <t>c.cluzelloic@orange.fr</t>
  </si>
  <si>
    <t>cochinbastien@orange.fr</t>
  </si>
  <si>
    <t>ncognault.ttjoue@gmail.com</t>
  </si>
  <si>
    <t>acolin18500@gmail.com</t>
  </si>
  <si>
    <t>ninine.faure@wanadoo.fr</t>
  </si>
  <si>
    <t>emilie.boucher81@gmail.com</t>
  </si>
  <si>
    <t>eric.coutant@sncf.fr</t>
  </si>
  <si>
    <t>alec37@free.fr</t>
  </si>
  <si>
    <t>damideaux.jimmy@orange.fr</t>
  </si>
  <si>
    <t>david.daveau@gmail.com</t>
  </si>
  <si>
    <t>denis.demontes@yahoo.com</t>
  </si>
  <si>
    <t>ceciledp@hotmail.com</t>
  </si>
  <si>
    <t>clement.debruyeres@gmail.com</t>
  </si>
  <si>
    <t>delenat@wanadoo.fr</t>
  </si>
  <si>
    <t>guimont.jeanmarc@neuf.fr</t>
  </si>
  <si>
    <t>beule36@live.fr</t>
  </si>
  <si>
    <t>familledemarche@free.fr</t>
  </si>
  <si>
    <t>hien.nanou@gmail.com</t>
  </si>
  <si>
    <t>samdinh@hotmail.fr</t>
  </si>
  <si>
    <t>justine.dominique@sfr.fr</t>
  </si>
  <si>
    <t>doumayrou.david@sfr.fr</t>
  </si>
  <si>
    <t>sp.doury@orange.fr</t>
  </si>
  <si>
    <t>cyssou37@hotmail.fr</t>
  </si>
  <si>
    <t>fosselleanita@gmail.com</t>
  </si>
  <si>
    <t>v_dubois@ymail.com</t>
  </si>
  <si>
    <t>delphine.durand620@orange.fr</t>
  </si>
  <si>
    <t>familydurdur@orange.fr</t>
  </si>
  <si>
    <t>creolia@orange.fr</t>
  </si>
  <si>
    <t>benoit.engel@veolia.com</t>
  </si>
  <si>
    <t>eraud.antoine@gmail.com</t>
  </si>
  <si>
    <t>nathalie.fayel@orange.fr</t>
  </si>
  <si>
    <t>sabrina.fernandes225@gmail.com</t>
  </si>
  <si>
    <t>claudefrancois.fernandes@sfr.fr</t>
  </si>
  <si>
    <t>christof.ferrand@yahoo.fr</t>
  </si>
  <si>
    <t>victor36000@gmail.com</t>
  </si>
  <si>
    <t>forhan.gregoire@gmail.com</t>
  </si>
  <si>
    <t>cristofort@aol.com</t>
  </si>
  <si>
    <t>jerome.foucherand@bbox.fr</t>
  </si>
  <si>
    <t>matthieufourre@hotmail.com</t>
  </si>
  <si>
    <t>cedric.gachet@sfr.fr</t>
  </si>
  <si>
    <t>fred-claudiegagnier@orange.fr</t>
  </si>
  <si>
    <t>fabien.gasnier@yahoo.fr</t>
  </si>
  <si>
    <t>gregorygirard37110@gmail.com</t>
  </si>
  <si>
    <t>magali-godard@hotmail.fr</t>
  </si>
  <si>
    <t>nathan.godin49@hotmail.fr</t>
  </si>
  <si>
    <t>romain.gonzalez84@gmail.com</t>
  </si>
  <si>
    <t>jbdelph@free.fr</t>
  </si>
  <si>
    <t>lbc.tt@wanadoo.fr</t>
  </si>
  <si>
    <t>alexandre-le-pongiste@hotmail.fr</t>
  </si>
  <si>
    <t>preteseille.anne@orange.fr</t>
  </si>
  <si>
    <t>katiachardon@sfr.fr</t>
  </si>
  <si>
    <t>guedet_julie@orange.fr</t>
  </si>
  <si>
    <t>edith.guerin56@orange.fr</t>
  </si>
  <si>
    <t>tanguy.guerin@free.fr</t>
  </si>
  <si>
    <t>julienping37@hotmail.fr</t>
  </si>
  <si>
    <t>romain.guillot.tours@gmail.com</t>
  </si>
  <si>
    <t>risbo.gui@hotmail.fr</t>
  </si>
  <si>
    <t>nguitou@hotmail.com</t>
  </si>
  <si>
    <t>d.haimez@gmail.com</t>
  </si>
  <si>
    <t>p.hirel@orange.fr</t>
  </si>
  <si>
    <t>minipouce333@orange.fr</t>
  </si>
  <si>
    <t>adam.axelle@orange.fr</t>
  </si>
  <si>
    <t>marie.hutteau@orange.fr</t>
  </si>
  <si>
    <t>desila1978@gmail.com</t>
  </si>
  <si>
    <t>johan.jacqueline@ttjoue.info</t>
  </si>
  <si>
    <t>mpjomeer@wanadoo.fr</t>
  </si>
  <si>
    <t>france.joncquel@wanadoo.fr</t>
  </si>
  <si>
    <t>francois.josset@neuf.fr</t>
  </si>
  <si>
    <t>jubinette@gmail.com</t>
  </si>
  <si>
    <t>elsadb45@hotmail.fr</t>
  </si>
  <si>
    <t>mavifala@laposte.net</t>
  </si>
  <si>
    <t>stmarceau.tt@free.fr</t>
  </si>
  <si>
    <t>laetitia.mayoux@yahoo.fr</t>
  </si>
  <si>
    <t>syl-18@hotmail.fr</t>
  </si>
  <si>
    <t>baptiste.lafaix18@gmail.com</t>
  </si>
  <si>
    <t>benjamin.lafaix@gmail.com</t>
  </si>
  <si>
    <t>jflagane1519@gmail.com</t>
  </si>
  <si>
    <t>dsnrgsn@live.fr</t>
  </si>
  <si>
    <t>christophelajournade@hotmail.com</t>
  </si>
  <si>
    <t>emmanuel.rassouw28@gmail.com</t>
  </si>
  <si>
    <t>malaurielamiot40@gmail.com</t>
  </si>
  <si>
    <t>julienlapeyre@sfr.fr</t>
  </si>
  <si>
    <t>sandrine.lars@orange.fr</t>
  </si>
  <si>
    <t>solatour@hotmail.fr</t>
  </si>
  <si>
    <t>famillelavaud41@gmail.com</t>
  </si>
  <si>
    <t>fessoug@hotmail.fr</t>
  </si>
  <si>
    <t>le.guigner.guillaume@gmail.com</t>
  </si>
  <si>
    <t>jeany.lehardy@hotmail.fr</t>
  </si>
  <si>
    <t>arnaud.le-pautremat@orange.fr</t>
  </si>
  <si>
    <t>llepoultier@free.fr</t>
  </si>
  <si>
    <t>Marcleray184@gmail.com</t>
  </si>
  <si>
    <t>ludivine.lecanu@neuf.fr</t>
  </si>
  <si>
    <t>karineroumi@hotmail.com</t>
  </si>
  <si>
    <t>ledouairon.eric@gmail.com</t>
  </si>
  <si>
    <t>c.leguay@wanadoo.fr</t>
  </si>
  <si>
    <t>stelelong@mac.com</t>
  </si>
  <si>
    <t>aurel0103@gmail.com</t>
  </si>
  <si>
    <t>lenoir_franck@yahoo.fr</t>
  </si>
  <si>
    <t>anthonylenormand@icloud.com</t>
  </si>
  <si>
    <t>kpoliakoff@gmail.com</t>
  </si>
  <si>
    <t>isa.lesieur37@gmail.com</t>
  </si>
  <si>
    <t>anthonylezin@gmail.com</t>
  </si>
  <si>
    <t>597666744@qq.com</t>
  </si>
  <si>
    <t>liegeois.benjamin@Orange.fr</t>
  </si>
  <si>
    <t>magali.david.37@orange.fr</t>
  </si>
  <si>
    <t>stephanie.oger1977@orange.fr</t>
  </si>
  <si>
    <t>linmarieno@yahoo.fr</t>
  </si>
  <si>
    <t>sandrineloquet@sfr.fr</t>
  </si>
  <si>
    <t>laurent.lorthioir@laposte.net</t>
  </si>
  <si>
    <t>celine.samsara@hotmail.fr</t>
  </si>
  <si>
    <t>noniton@hotmail.com</t>
  </si>
  <si>
    <t>majeri_mehdi@yahoo.fr</t>
  </si>
  <si>
    <t>adelinemarechal@yahoo.fr</t>
  </si>
  <si>
    <t>marlinchristophe@hotmail.fr</t>
  </si>
  <si>
    <t>sandra.garnier41@gmail.com</t>
  </si>
  <si>
    <t>florianmasson45@gmail.com</t>
  </si>
  <si>
    <t>aline_millet@hotmail.fr</t>
  </si>
  <si>
    <t>celromana@gmail.com</t>
  </si>
  <si>
    <t>clem.ping@gmail.com</t>
  </si>
  <si>
    <t>ebeny.bensonpro@gmail.com</t>
  </si>
  <si>
    <t>mariemenanteau28@gmail.com</t>
  </si>
  <si>
    <t>menardjeanphilippe@yahoo.fr</t>
  </si>
  <si>
    <t>nicolas.mendes@free.fr</t>
  </si>
  <si>
    <t>mercatjerome@yahoo.fr</t>
  </si>
  <si>
    <t>christine.mery@club-internet.fr</t>
  </si>
  <si>
    <t>messaoud.cherif18000@gmail.com</t>
  </si>
  <si>
    <t>messaoudimelanie@gmail.com</t>
  </si>
  <si>
    <t>nmetaireau@gmail.com</t>
  </si>
  <si>
    <t>erman.cat@gmx.fr</t>
  </si>
  <si>
    <t>miklaszewski@free.fr</t>
  </si>
  <si>
    <t>ge.morales@orange.fr</t>
  </si>
  <si>
    <t>tasha.morel15@gmail.com</t>
  </si>
  <si>
    <t>alexmorieux@yahoo.fr</t>
  </si>
  <si>
    <t>morin.vanessa44@live.fr</t>
  </si>
  <si>
    <t>alexis.mouchet@gmail.com</t>
  </si>
  <si>
    <t>sev-ludo@wanadoo.fr</t>
  </si>
  <si>
    <t>averneau78@hotmail.fr</t>
  </si>
  <si>
    <t>fabrice.naturel@neuf.fr</t>
  </si>
  <si>
    <t>fabienaud@orange.fr</t>
  </si>
  <si>
    <t>cedric.neron1@gmail.com</t>
  </si>
  <si>
    <t>mathieu.nourrisson@gmail.com</t>
  </si>
  <si>
    <t>simon.orain@gmail.com</t>
  </si>
  <si>
    <t>karine-julien@orange.fr</t>
  </si>
  <si>
    <t>jimmy.paquereau@gmail.com</t>
  </si>
  <si>
    <t>julien.pawlowicz@gmail.com</t>
  </si>
  <si>
    <t>a.payet56@laposte.net</t>
  </si>
  <si>
    <t>isa.percheron@ecomail.fr</t>
  </si>
  <si>
    <t>liliparis37@orange.fr</t>
  </si>
  <si>
    <t>annber45@orange.fr</t>
  </si>
  <si>
    <t>celyciaa@gmail.com</t>
  </si>
  <si>
    <t>pauline.piesset1@gmail.com</t>
  </si>
  <si>
    <t>pinnanou37@hotmail.fr</t>
  </si>
  <si>
    <t>pinel.karen@gmail.com</t>
  </si>
  <si>
    <t>stacy-p@laposte.net</t>
  </si>
  <si>
    <t>denisetjulie@hotmail.fr</t>
  </si>
  <si>
    <t>couasnon.sylvie@wanadoo.fr</t>
  </si>
  <si>
    <t>baptisteponcelet@hotmail.fr</t>
  </si>
  <si>
    <t>fabien.poncelet@orange.fr</t>
  </si>
  <si>
    <t>stephping@wanadoo.fr</t>
  </si>
  <si>
    <t>mariannepuig@gmail.com</t>
  </si>
  <si>
    <t>kemener34@gmail.com</t>
  </si>
  <si>
    <t>quetard.nicolas@gmail.com</t>
  </si>
  <si>
    <t>jean.rassouw@gmail.com</t>
  </si>
  <si>
    <t>christopheraynal1234@yahoo.fr</t>
  </si>
  <si>
    <t>ccxara@hotmail.fr</t>
  </si>
  <si>
    <t>benjamin.renaud45@gmail.com</t>
  </si>
  <si>
    <t>c.b.rethore@gmail.com</t>
  </si>
  <si>
    <t>emmanuel.carole.richard@gmail.com</t>
  </si>
  <si>
    <t>steve.richard@orange.fr</t>
  </si>
  <si>
    <t>nicolasricher45@yahoo.fr</t>
  </si>
  <si>
    <t>ann_deni@yahoo.fr</t>
  </si>
  <si>
    <t>julie.robin3641@gmail.com</t>
  </si>
  <si>
    <t>mathieu.rochard37@gmail.com</t>
  </si>
  <si>
    <t>rodrigues.kkevin@orange.fr</t>
  </si>
  <si>
    <t>stephf45@yahoo.fr</t>
  </si>
  <si>
    <t>antoineroger18@gmail.com</t>
  </si>
  <si>
    <t>jonathanbourges2000@gmail.com</t>
  </si>
  <si>
    <t>ingrid.lambert@laposte.net</t>
  </si>
  <si>
    <t>ingrid.journe@gmail.com</t>
  </si>
  <si>
    <t>cedric_roussel@orange.fr</t>
  </si>
  <si>
    <t>verginie.rousselon@sfr.fr</t>
  </si>
  <si>
    <t>rubio.aurelie@orange.fr</t>
  </si>
  <si>
    <t>elo.vac@orange.fr</t>
  </si>
  <si>
    <t>i.guery@yahoo.fr</t>
  </si>
  <si>
    <t>secretain.betty@gmail.com</t>
  </si>
  <si>
    <t>m.sicart@free.fr</t>
  </si>
  <si>
    <t>axel.sobania@live.fr</t>
  </si>
  <si>
    <t>virginie.lvovschi@gmail.com</t>
  </si>
  <si>
    <t>s.tabillon@orange.fr</t>
  </si>
  <si>
    <t>texier94@orange.fr</t>
  </si>
  <si>
    <t>thomasaurelien090276@gmail.com</t>
  </si>
  <si>
    <t>celia.thomas3@orange.fr</t>
  </si>
  <si>
    <t>thomremy@hotmail.fr</t>
  </si>
  <si>
    <t>pongcali@yahoo.fr</t>
  </si>
  <si>
    <t>virginiebatran@gmail.com</t>
  </si>
  <si>
    <t>isa.laurent402@orange.fr</t>
  </si>
  <si>
    <t>trubert.ghislaine@sfr.fr</t>
  </si>
  <si>
    <t>valo.fabien@gmail.com</t>
  </si>
  <si>
    <t>karl.vero@orange.fr</t>
  </si>
  <si>
    <t>elodie.vergnaud12@gmail.com</t>
  </si>
  <si>
    <t>christophe.verna@veoliaeau.fr</t>
  </si>
  <si>
    <t>jviemon@orange.fr</t>
  </si>
  <si>
    <t>sam.vigneron@wanadoo.fr</t>
  </si>
  <si>
    <t>dominique.violleau123@orange.fr</t>
  </si>
  <si>
    <t>aureliavissian@hotmail.fr</t>
  </si>
  <si>
    <t>walch.guillaume@free.fr</t>
  </si>
  <si>
    <t>remyliam1@yahoo.fr</t>
  </si>
  <si>
    <t>wilhelm.guillaume222@gmail.com</t>
  </si>
  <si>
    <t>wolin@hotmail.fr</t>
  </si>
  <si>
    <t>max_z@hotmail.fr</t>
  </si>
  <si>
    <t>mail</t>
  </si>
  <si>
    <t>2 premiers en N1 Seniors</t>
  </si>
  <si>
    <t>2 premiers en N1 Juniors s'ils restent dans la même catégorie ou en N2 Seniors</t>
  </si>
  <si>
    <t>2 premiers en N1 Cadets s'ils restent dans la même catégorie ou en N2 Juniors</t>
  </si>
  <si>
    <t>N° Licence</t>
  </si>
  <si>
    <t>Type Licence</t>
  </si>
  <si>
    <t>Type année prec</t>
  </si>
  <si>
    <t>Cat. Sportive</t>
  </si>
  <si>
    <t>N° Club</t>
  </si>
  <si>
    <t>Date de validation</t>
  </si>
  <si>
    <t>Numéroté (Echelon)</t>
  </si>
  <si>
    <t>Numéroté (Rang)</t>
  </si>
  <si>
    <t>Numéroté (TcLst_LB)</t>
  </si>
  <si>
    <t>CP</t>
  </si>
  <si>
    <t>Adresse</t>
  </si>
  <si>
    <t>Adresse 2</t>
  </si>
  <si>
    <t>Courriel</t>
  </si>
  <si>
    <t>OPTIN FFTT</t>
  </si>
  <si>
    <t>OPTIN Partenaire</t>
  </si>
  <si>
    <t>a-renseigner-obligatoirement@fftt.email</t>
  </si>
  <si>
    <t>D59</t>
  </si>
  <si>
    <t>Sans pratique sportive</t>
  </si>
  <si>
    <t>D17</t>
  </si>
  <si>
    <t>Fouras CP</t>
  </si>
  <si>
    <t>D60</t>
  </si>
  <si>
    <t>ABIDA</t>
  </si>
  <si>
    <t>Attestation autoquestionnaire pour mineur</t>
  </si>
  <si>
    <t>06 73 58 06 70</t>
  </si>
  <si>
    <t>wassim.abida@collins.com</t>
  </si>
  <si>
    <t>PLESSIS-TREVISE TENNIS DE TABLE</t>
  </si>
  <si>
    <t>MEULAN</t>
  </si>
  <si>
    <t>ALOISI</t>
  </si>
  <si>
    <t>PUTEAUX</t>
  </si>
  <si>
    <t>adrien.amar77@gmail.com</t>
  </si>
  <si>
    <t>EAUBONNE CSM TT</t>
  </si>
  <si>
    <t>ANGLES</t>
  </si>
  <si>
    <t>amandineanushan03@gmail.com</t>
  </si>
  <si>
    <t>ARAGON</t>
  </si>
  <si>
    <t>lucile.aragon@gmail.com</t>
  </si>
  <si>
    <t>LPO LONGJUMEAU</t>
  </si>
  <si>
    <t>midine36@gmail.com</t>
  </si>
  <si>
    <t>ARGUELLES</t>
  </si>
  <si>
    <t>ASSOC.TENNIS DE TABLE PARIS XVe</t>
  </si>
  <si>
    <t>U S BOIS LE ROI</t>
  </si>
  <si>
    <t>TENNIS DE TABLE DE SAINT-PATHUS</t>
  </si>
  <si>
    <t>julien.aufrere@gmail.com</t>
  </si>
  <si>
    <t>SANNOIS  TT</t>
  </si>
  <si>
    <t>lucasaumond08@gmail.com</t>
  </si>
  <si>
    <t>Come</t>
  </si>
  <si>
    <t>Oui</t>
  </si>
  <si>
    <t>BAKACHE-CARBONNEL</t>
  </si>
  <si>
    <t>b.carbonnel@9online.fr</t>
  </si>
  <si>
    <t>tresorerie@maurepasping.fr</t>
  </si>
  <si>
    <t>BEAUCHAMP</t>
  </si>
  <si>
    <t>Manoe</t>
  </si>
  <si>
    <t>BEDIN</t>
  </si>
  <si>
    <t>TennisTable Municipal Chatillon</t>
  </si>
  <si>
    <t>Giulia</t>
  </si>
  <si>
    <t>Olympe</t>
  </si>
  <si>
    <t>BENICHOU</t>
  </si>
  <si>
    <t>BENRABAH</t>
  </si>
  <si>
    <t>mohamedbenrabah70@gmail.com</t>
  </si>
  <si>
    <t>CROISSY BEAUBOURG AS</t>
  </si>
  <si>
    <t>Rene</t>
  </si>
  <si>
    <t>BERAZA</t>
  </si>
  <si>
    <t>BERGEY</t>
  </si>
  <si>
    <t>BERRIOT</t>
  </si>
  <si>
    <t>BERTHIER</t>
  </si>
  <si>
    <t>BAPTISTEBILLAUD@YAHOO.FR</t>
  </si>
  <si>
    <t>BINCTIN</t>
  </si>
  <si>
    <t>S.C. MOREE TT</t>
  </si>
  <si>
    <t>frederic.binctin@gmail.com</t>
  </si>
  <si>
    <t>Penelope</t>
  </si>
  <si>
    <t>Lyana</t>
  </si>
  <si>
    <t>vjambier@wanadoo.fr</t>
  </si>
  <si>
    <t>BLOUET</t>
  </si>
  <si>
    <t>Lou-Anne</t>
  </si>
  <si>
    <t>v.taschet@gmail.com</t>
  </si>
  <si>
    <t>celineboitel@hotmail.com</t>
  </si>
  <si>
    <t>BOMM DUBOUIS</t>
  </si>
  <si>
    <t>PING SAINT MICHEL SUR ORGE</t>
  </si>
  <si>
    <t>Mailys</t>
  </si>
  <si>
    <t>marion.dael@laposte.net</t>
  </si>
  <si>
    <t>Mohamed sofiane</t>
  </si>
  <si>
    <t xml:space="preserve">BOUET </t>
  </si>
  <si>
    <t>tbouet9@gmail.com</t>
  </si>
  <si>
    <t>06.23.43.83.93</t>
  </si>
  <si>
    <t>Hadrien</t>
  </si>
  <si>
    <t>BOULLAIN</t>
  </si>
  <si>
    <t>Lilly</t>
  </si>
  <si>
    <t>Jemmy</t>
  </si>
  <si>
    <t>Paco</t>
  </si>
  <si>
    <t>CPS 10eme</t>
  </si>
  <si>
    <t>Maena</t>
  </si>
  <si>
    <t>CARRIERES SUR SEINE US</t>
  </si>
  <si>
    <t>BRAMIERI</t>
  </si>
  <si>
    <t>Naia</t>
  </si>
  <si>
    <t>audreybram@gmail.com</t>
  </si>
  <si>
    <t>BRAMOULLE</t>
  </si>
  <si>
    <t>celinebramoulle@orange.fr</t>
  </si>
  <si>
    <t>BRASSEUR</t>
  </si>
  <si>
    <t>Pierre-Emmanuel</t>
  </si>
  <si>
    <t>brunetreb@laposte.net</t>
  </si>
  <si>
    <t>adrien.brusson@gmail.com</t>
  </si>
  <si>
    <t>BUCAMP</t>
  </si>
  <si>
    <t>BUCHE</t>
  </si>
  <si>
    <t>Adel</t>
  </si>
  <si>
    <t>01 43 97 05 79</t>
  </si>
  <si>
    <t>06 76 73 48 22</t>
  </si>
  <si>
    <t>rsosaviera@gmail.com</t>
  </si>
  <si>
    <t>CHOISY LE ROI TT</t>
  </si>
  <si>
    <t>CALLE</t>
  </si>
  <si>
    <t>CAMPRASSE</t>
  </si>
  <si>
    <t>Jorah</t>
  </si>
  <si>
    <t>POISSY</t>
  </si>
  <si>
    <t>CARROT</t>
  </si>
  <si>
    <t>CARUSO</t>
  </si>
  <si>
    <t>maeva.cauquis@gmail.com</t>
  </si>
  <si>
    <t>Jean-Francois</t>
  </si>
  <si>
    <t>atd28sc@gmail.com</t>
  </si>
  <si>
    <t>Romeo</t>
  </si>
  <si>
    <t>Joshua</t>
  </si>
  <si>
    <t>chaintron-cindy37@laposte.net</t>
  </si>
  <si>
    <t>CHAINTRON-FRESNEAU</t>
  </si>
  <si>
    <t>Maceo</t>
  </si>
  <si>
    <t>CHARLIER</t>
  </si>
  <si>
    <t>a.mercadier@gmail.com</t>
  </si>
  <si>
    <t>CHENU</t>
  </si>
  <si>
    <t>Aksel</t>
  </si>
  <si>
    <t>sylfats@free.fr</t>
  </si>
  <si>
    <t>jdelbreuve@yahoo.fr</t>
  </si>
  <si>
    <t>Meloe</t>
  </si>
  <si>
    <t>isabelle.chevallier@orange.fr</t>
  </si>
  <si>
    <t>CHIBAH</t>
  </si>
  <si>
    <t>chouchou1403@outlook.fr</t>
  </si>
  <si>
    <t>echignaguet@yahoo.com</t>
  </si>
  <si>
    <t>SC GRETZ TOURNAN</t>
  </si>
  <si>
    <t>isa.chiron@sfr.fr</t>
  </si>
  <si>
    <t>Bilal</t>
  </si>
  <si>
    <t>CHOI</t>
  </si>
  <si>
    <t>Chrystal</t>
  </si>
  <si>
    <t>poyi.angelique.choi@gmail.com</t>
  </si>
  <si>
    <t>les-trois.c@orange.fr</t>
  </si>
  <si>
    <t>CHRISTENSEN</t>
  </si>
  <si>
    <t>Thor</t>
  </si>
  <si>
    <t>christensen@gmail.com</t>
  </si>
  <si>
    <t>richard.r13p@free.fr</t>
  </si>
  <si>
    <t>VILLENEUVE LA GARENNE</t>
  </si>
  <si>
    <t>sebastienclairet@free.fr</t>
  </si>
  <si>
    <t>CLAISSE</t>
  </si>
  <si>
    <t>nathalie.claisse@sfr.fr</t>
  </si>
  <si>
    <t>ecollet77@gmail.com</t>
  </si>
  <si>
    <t>comeflorent78@gmail.com</t>
  </si>
  <si>
    <t xml:space="preserve">ASTT PUISEUX DU GRAND ROISSY </t>
  </si>
  <si>
    <t>COUREL</t>
  </si>
  <si>
    <t>COZIGOU</t>
  </si>
  <si>
    <t>CREPIN</t>
  </si>
  <si>
    <t>CUCHERAT</t>
  </si>
  <si>
    <t>rosegautier@sfr.fr</t>
  </si>
  <si>
    <t>CUNIN</t>
  </si>
  <si>
    <t>rodolphe.cunin@hotmail.fr</t>
  </si>
  <si>
    <t>Marie Helene</t>
  </si>
  <si>
    <t>Ilana</t>
  </si>
  <si>
    <t>caroline.crepy@yahoo.fr</t>
  </si>
  <si>
    <t>jerome.dabrainville@gmail.com</t>
  </si>
  <si>
    <t>DE CHATELLUS</t>
  </si>
  <si>
    <t>mathildedechatellus@hotmail.com</t>
  </si>
  <si>
    <t>Liana</t>
  </si>
  <si>
    <t>DE MONVAL</t>
  </si>
  <si>
    <t>amfm.cigogne@gmail.com</t>
  </si>
  <si>
    <t>debourg.loic@gmail.com</t>
  </si>
  <si>
    <t>DECROI</t>
  </si>
  <si>
    <t>killercece@gmail.com</t>
  </si>
  <si>
    <t>DECROIX MONY</t>
  </si>
  <si>
    <t>Noelann</t>
  </si>
  <si>
    <t>DELARUE</t>
  </si>
  <si>
    <t>DENEUVE</t>
  </si>
  <si>
    <t>crassouw@gmail.com</t>
  </si>
  <si>
    <t>Telio</t>
  </si>
  <si>
    <t>DEVIERS</t>
  </si>
  <si>
    <t>nadia.deviers@neuf.fr</t>
  </si>
  <si>
    <t>Maram</t>
  </si>
  <si>
    <t>DONATI</t>
  </si>
  <si>
    <t>claire_lf_renaud@yahoo.fr</t>
  </si>
  <si>
    <t>douchetanabelle@gmail.com</t>
  </si>
  <si>
    <t>alexis.douin@gmail.com</t>
  </si>
  <si>
    <t>DUGUET</t>
  </si>
  <si>
    <t>DYANA MEDJO</t>
  </si>
  <si>
    <t>jmfansi@gmail.com</t>
  </si>
  <si>
    <t>Melya</t>
  </si>
  <si>
    <t>CLUB PONGISTE VATANAIS</t>
  </si>
  <si>
    <t>FENELON</t>
  </si>
  <si>
    <t>FLEUR</t>
  </si>
  <si>
    <t>CA L'HAY LES ROSES TT</t>
  </si>
  <si>
    <t>forbault.denis@yahoo.fr</t>
  </si>
  <si>
    <t>FORESTIER</t>
  </si>
  <si>
    <t>sf37@hotmail.fr</t>
  </si>
  <si>
    <t>L'AIGLE SELLOIS TT</t>
  </si>
  <si>
    <t>Jean Charles</t>
  </si>
  <si>
    <t>shadowsm@hotmail.fr</t>
  </si>
  <si>
    <t>aurelie.lacout@yahoo.fr</t>
  </si>
  <si>
    <t>01 44 68 04 29</t>
  </si>
  <si>
    <t>Tymeo</t>
  </si>
  <si>
    <t>GARNOTEL</t>
  </si>
  <si>
    <t>Fernando</t>
  </si>
  <si>
    <t>jerome.gautier17@gmail.com</t>
  </si>
  <si>
    <t>Helian</t>
  </si>
  <si>
    <t>heliangavet@icloud.com</t>
  </si>
  <si>
    <t>CORINNE.HURTU@SFR.FR</t>
  </si>
  <si>
    <t>GERAULT</t>
  </si>
  <si>
    <t>GHASARIAN</t>
  </si>
  <si>
    <t>damien010487@gmail.com</t>
  </si>
  <si>
    <t>christelle.tellier@gmail.com</t>
  </si>
  <si>
    <t>Lorick</t>
  </si>
  <si>
    <t>Gaby</t>
  </si>
  <si>
    <t>THEO PING VILLEDIEU TT</t>
  </si>
  <si>
    <t>theoping@gmail.com</t>
  </si>
  <si>
    <t>carole.dugelay1@bbox.fr</t>
  </si>
  <si>
    <t>gnazale.malia29@gmail.com</t>
  </si>
  <si>
    <t>GOLAB</t>
  </si>
  <si>
    <t>lydiefabien2@wanadoo.fr</t>
  </si>
  <si>
    <t>myriamje@hotmail.fr</t>
  </si>
  <si>
    <t>damien.grasso@laposte.net</t>
  </si>
  <si>
    <t>Helia</t>
  </si>
  <si>
    <t>DU_XIAO_LIN@HOTMAIL.FR</t>
  </si>
  <si>
    <t>GREFF-THOMAS</t>
  </si>
  <si>
    <t>dominique.greff@gmail.com</t>
  </si>
  <si>
    <t>Jean-Christian</t>
  </si>
  <si>
    <t>GRILO</t>
  </si>
  <si>
    <t>marco_nn@hotmail.fr</t>
  </si>
  <si>
    <t>GUILLAUD</t>
  </si>
  <si>
    <t>tomguillaud@live.fr</t>
  </si>
  <si>
    <t>Elyes</t>
  </si>
  <si>
    <t>Zachary</t>
  </si>
  <si>
    <t>Eya</t>
  </si>
  <si>
    <t>HAMZA</t>
  </si>
  <si>
    <t>Wilson</t>
  </si>
  <si>
    <t>haramijatomislav@gmail.com</t>
  </si>
  <si>
    <t>lala.aous@live.fr</t>
  </si>
  <si>
    <t>mathilde.hecht@gmail.com</t>
  </si>
  <si>
    <t>kevin.hego@c-chartrestt.com</t>
  </si>
  <si>
    <t>HENRY DE VILLENEUVE</t>
  </si>
  <si>
    <t>lucdevilleneuve@gmail.com</t>
  </si>
  <si>
    <t>benedevilleneuve@gmail.com</t>
  </si>
  <si>
    <t>US LE POINCONNET</t>
  </si>
  <si>
    <t>HERBE</t>
  </si>
  <si>
    <t>corentinherbe2696@gmail.com</t>
  </si>
  <si>
    <t>HERPIN</t>
  </si>
  <si>
    <t>HUART</t>
  </si>
  <si>
    <t>wilsonh@hotmail.fr</t>
  </si>
  <si>
    <t>rhugues2006@gmail.com</t>
  </si>
  <si>
    <t>01 46 60 97 34</t>
  </si>
  <si>
    <t>06 65 63 01 01</t>
  </si>
  <si>
    <t>IKKA</t>
  </si>
  <si>
    <t>JABBOUR</t>
  </si>
  <si>
    <t>JARNET</t>
  </si>
  <si>
    <t>becky_972@hotmail.com</t>
  </si>
  <si>
    <t>JOUBAUD</t>
  </si>
  <si>
    <t>fredericjoub@yahoo.fr</t>
  </si>
  <si>
    <t>KANTE</t>
  </si>
  <si>
    <t>KWASNIAK-PERRAULT</t>
  </si>
  <si>
    <t>Louisiane</t>
  </si>
  <si>
    <t>sandrineperrault@yahoo.fr</t>
  </si>
  <si>
    <t>LAFAURY</t>
  </si>
  <si>
    <t>Ael</t>
  </si>
  <si>
    <t>rems9138@icloud.com</t>
  </si>
  <si>
    <t>LAGHA</t>
  </si>
  <si>
    <t>Chouayb</t>
  </si>
  <si>
    <t>chouaib.lagha97@gmail.com</t>
  </si>
  <si>
    <t>LAMINE FENKAM</t>
  </si>
  <si>
    <t>NADEGE.NANSI@GMAIL.COM</t>
  </si>
  <si>
    <t>LANDRIEU</t>
  </si>
  <si>
    <t>andrea.landrieu@gmail.com</t>
  </si>
  <si>
    <t>launay.aurelie72@gmail.com</t>
  </si>
  <si>
    <t>LAUNAY-LAKS</t>
  </si>
  <si>
    <t>06 64 44 25 36</t>
  </si>
  <si>
    <t>LAUVERGEON</t>
  </si>
  <si>
    <t>Alyne</t>
  </si>
  <si>
    <t>lesdupres@yahoo.fr</t>
  </si>
  <si>
    <t>Cesar</t>
  </si>
  <si>
    <t xml:space="preserve">LE DÛ </t>
  </si>
  <si>
    <t>Aenor</t>
  </si>
  <si>
    <t>damienledu@yahoo.fr</t>
  </si>
  <si>
    <t>LE MERCIER</t>
  </si>
  <si>
    <t>margot.lenotre@gmail.com</t>
  </si>
  <si>
    <t>LE PAGE GUERINET</t>
  </si>
  <si>
    <t>le_page.bernard@yahoo.fr</t>
  </si>
  <si>
    <t>LEBOURGEOIS</t>
  </si>
  <si>
    <t>LEBOUT</t>
  </si>
  <si>
    <t>Alizee</t>
  </si>
  <si>
    <t>florejunghwa.leclere@gmail.com</t>
  </si>
  <si>
    <t>LECOCQ</t>
  </si>
  <si>
    <t>vdlc37@orange.fr</t>
  </si>
  <si>
    <t>philippe.lejay94@gmail.com</t>
  </si>
  <si>
    <t>LERUSTE</t>
  </si>
  <si>
    <t>marieleruste@yahoo.fr</t>
  </si>
  <si>
    <t>LESCURE</t>
  </si>
  <si>
    <t>lescure.xavier92@orange.fr</t>
  </si>
  <si>
    <t>nico.lig@hotmail.fr</t>
  </si>
  <si>
    <t>Yu-Hua</t>
  </si>
  <si>
    <t>philippe.lombarb@sfr.fr</t>
  </si>
  <si>
    <t>Leonardo</t>
  </si>
  <si>
    <t>Maximilien</t>
  </si>
  <si>
    <t>LOU</t>
  </si>
  <si>
    <t>LUBOZ</t>
  </si>
  <si>
    <t>vluboz@gmail.com</t>
  </si>
  <si>
    <t>LUET</t>
  </si>
  <si>
    <t>LUONG</t>
  </si>
  <si>
    <t>thetriet@hotmail.com</t>
  </si>
  <si>
    <t>LUPPINO</t>
  </si>
  <si>
    <t>Isilde</t>
  </si>
  <si>
    <t>ouistie@yahoo.fr</t>
  </si>
  <si>
    <t>MA DAI</t>
  </si>
  <si>
    <t>lu_dai_fr@yahoo.fr</t>
  </si>
  <si>
    <t>MAGUET</t>
  </si>
  <si>
    <t>marieannery@gmail.com</t>
  </si>
  <si>
    <t>amalinakis@gmail.com</t>
  </si>
  <si>
    <t>MARCUZ TEURLAI</t>
  </si>
  <si>
    <t>stephanie.teurlai@gmail.com</t>
  </si>
  <si>
    <t>mathis.marenge@gmail.com</t>
  </si>
  <si>
    <t>MARTIN.LUDOVIC2012@HOTMAIL.FR</t>
  </si>
  <si>
    <t>MARTINAT</t>
  </si>
  <si>
    <t>virginie.terrade@gmail.com</t>
  </si>
  <si>
    <t>MARTINET</t>
  </si>
  <si>
    <t>MARY CARDIN</t>
  </si>
  <si>
    <t>Solenne</t>
  </si>
  <si>
    <t>fabien.mary@gmail.com</t>
  </si>
  <si>
    <t>Ibrahim</t>
  </si>
  <si>
    <t>METTAIS</t>
  </si>
  <si>
    <t>07 81 96 77 00</t>
  </si>
  <si>
    <t>martindelphine78@gmail.com</t>
  </si>
  <si>
    <t>MIGEON</t>
  </si>
  <si>
    <t>MIROUZE</t>
  </si>
  <si>
    <t>06 63 49 72 20</t>
  </si>
  <si>
    <t>fmirouze@yahoo.fr</t>
  </si>
  <si>
    <t>MOGA</t>
  </si>
  <si>
    <t>Nikita</t>
  </si>
  <si>
    <t>MOISSERON</t>
  </si>
  <si>
    <t>antonin850@gmail.com</t>
  </si>
  <si>
    <t>MOLIN</t>
  </si>
  <si>
    <t>Maxyme</t>
  </si>
  <si>
    <t>jc.molin@wanadoo.fr</t>
  </si>
  <si>
    <t>MONIN</t>
  </si>
  <si>
    <t>Anne Marie</t>
  </si>
  <si>
    <t>MOULLET</t>
  </si>
  <si>
    <t>Vladimir-Barish</t>
  </si>
  <si>
    <t>bab.moullet@hotmail.fr</t>
  </si>
  <si>
    <t>praadip@gmail.com</t>
  </si>
  <si>
    <t>MURESAN</t>
  </si>
  <si>
    <t>Florin</t>
  </si>
  <si>
    <t>muresan.florin66@yahoo.fr</t>
  </si>
  <si>
    <t>Livio</t>
  </si>
  <si>
    <t xml:space="preserve">06 81 04 80 78 </t>
  </si>
  <si>
    <t>NESIC</t>
  </si>
  <si>
    <t>Una</t>
  </si>
  <si>
    <t>duca011@hotmail.fr</t>
  </si>
  <si>
    <t>NEUENKIRCHEN-BELL</t>
  </si>
  <si>
    <t>laura.bell@outlook.com</t>
  </si>
  <si>
    <t>nguyenlehuy@gmail.com</t>
  </si>
  <si>
    <t>Taiga</t>
  </si>
  <si>
    <t>NICOLE</t>
  </si>
  <si>
    <t>OKAMOTO</t>
  </si>
  <si>
    <t>Yugo</t>
  </si>
  <si>
    <t>OLLIER</t>
  </si>
  <si>
    <t>oouldsamira@gmail.com</t>
  </si>
  <si>
    <t>OUOLOGUEM</t>
  </si>
  <si>
    <t>Xiao Di</t>
  </si>
  <si>
    <t>PARADELA</t>
  </si>
  <si>
    <t>sylviemartins8@hotmail.fr</t>
  </si>
  <si>
    <t>Lenna</t>
  </si>
  <si>
    <t>PARSAT</t>
  </si>
  <si>
    <t>charlottetramino@hotmail.fr</t>
  </si>
  <si>
    <t>LR.PATROCINIO@GMAIL.COM</t>
  </si>
  <si>
    <t>Colyane</t>
  </si>
  <si>
    <t>tiffaniepatte@gmail.com</t>
  </si>
  <si>
    <t>fredpaysal@gmail.com</t>
  </si>
  <si>
    <t>PECHER</t>
  </si>
  <si>
    <t>hled365@hotmail.com</t>
  </si>
  <si>
    <t>PELVET</t>
  </si>
  <si>
    <t>Jean-Philippe</t>
  </si>
  <si>
    <t>jean-philippe.percheron@groupe-mma.fr</t>
  </si>
  <si>
    <t>PERCIO</t>
  </si>
  <si>
    <t>PHAM VAN</t>
  </si>
  <si>
    <t>PIERNAZ</t>
  </si>
  <si>
    <t>anneso_derancourt@hotmail.com</t>
  </si>
  <si>
    <t>Solea</t>
  </si>
  <si>
    <t>PIGOT</t>
  </si>
  <si>
    <t>elouan.pillon@gmail.com</t>
  </si>
  <si>
    <t>PORCEDO</t>
  </si>
  <si>
    <t>PRUVOT</t>
  </si>
  <si>
    <t>DONNERY TT</t>
  </si>
  <si>
    <t>fabienpruvot45@free.fr</t>
  </si>
  <si>
    <t>PRYSHCHEPA</t>
  </si>
  <si>
    <t>Yehven</t>
  </si>
  <si>
    <t>mariellequevanb@gmail.com</t>
  </si>
  <si>
    <t>QUINTIN</t>
  </si>
  <si>
    <t>mathieu.quintin@gmail.com</t>
  </si>
  <si>
    <t>Timiary</t>
  </si>
  <si>
    <t>natacha13rajo@gmail.com</t>
  </si>
  <si>
    <t>mino.rakotozandriny@gmail.com</t>
  </si>
  <si>
    <t>Constantin</t>
  </si>
  <si>
    <t>RAZAFIMAHATRATRA</t>
  </si>
  <si>
    <t>RENONCOURT</t>
  </si>
  <si>
    <t>Jarod</t>
  </si>
  <si>
    <t>RENOUS</t>
  </si>
  <si>
    <t>souvany.fromentin@gmail.com</t>
  </si>
  <si>
    <t>RIDEL</t>
  </si>
  <si>
    <t>mathis.rigaud83@gmail.com</t>
  </si>
  <si>
    <t>BROUE</t>
  </si>
  <si>
    <t>06 87 23 62 90</t>
  </si>
  <si>
    <t>02 38 44 42 86</t>
  </si>
  <si>
    <t>06 77 80 44 61</t>
  </si>
  <si>
    <t>Lou-Ann</t>
  </si>
  <si>
    <t>vrkine@gmail.com</t>
  </si>
  <si>
    <t>Ezra</t>
  </si>
  <si>
    <t>ROSE-ADÉLAÏDE</t>
  </si>
  <si>
    <t>Maïlane</t>
  </si>
  <si>
    <t>06 17 47 63 21</t>
  </si>
  <si>
    <t>alexis.rougeault@orange.fr</t>
  </si>
  <si>
    <t>rousselmateo@gmail.com</t>
  </si>
  <si>
    <t>ROUSSELLE</t>
  </si>
  <si>
    <t>ROUSSELOT</t>
  </si>
  <si>
    <t>RUAN</t>
  </si>
  <si>
    <t>syliujing25@hotmail.com</t>
  </si>
  <si>
    <t>vsaada@gmail.com</t>
  </si>
  <si>
    <t>SABHI</t>
  </si>
  <si>
    <t>Myshaal</t>
  </si>
  <si>
    <t>najet.rjaibi@gmail.com</t>
  </si>
  <si>
    <t>SALHA-OJIMA</t>
  </si>
  <si>
    <t>SALIFOU</t>
  </si>
  <si>
    <t>salifou.abdel@gmail.com</t>
  </si>
  <si>
    <t>Ibrahima</t>
  </si>
  <si>
    <t>SART</t>
  </si>
  <si>
    <t>SCHLESINGER</t>
  </si>
  <si>
    <t>schmitt.serge@neuf.fr</t>
  </si>
  <si>
    <t>SEGRET</t>
  </si>
  <si>
    <t>jeremy.serre.cd93tt@gmail.com</t>
  </si>
  <si>
    <t>SHIM</t>
  </si>
  <si>
    <t>Bolaji David</t>
  </si>
  <si>
    <t>SOULAS</t>
  </si>
  <si>
    <t>steph100476@yahoo.fr</t>
  </si>
  <si>
    <t>STORA</t>
  </si>
  <si>
    <t>SUCHODOLSKI</t>
  </si>
  <si>
    <t>vmmsdsc@bbox.fr</t>
  </si>
  <si>
    <t>annelauremarechal@yahoo.fr</t>
  </si>
  <si>
    <t>TADEVOSYAN</t>
  </si>
  <si>
    <t xml:space="preserve">06 64 36 95 70 </t>
  </si>
  <si>
    <t>audrey.calvaire@gmail.com</t>
  </si>
  <si>
    <t>TALLIH</t>
  </si>
  <si>
    <t>chich45@hotmail.fr</t>
  </si>
  <si>
    <t>TARRAGO</t>
  </si>
  <si>
    <t>06 87 54 09 83</t>
  </si>
  <si>
    <t>nadfab2@gmail.com</t>
  </si>
  <si>
    <t>TENNIS DE TABLE CHINONAIS</t>
  </si>
  <si>
    <t>THOUVENIN</t>
  </si>
  <si>
    <t>milou.kanky@dbmail.com</t>
  </si>
  <si>
    <t>TOULOUSE</t>
  </si>
  <si>
    <t>Cali</t>
  </si>
  <si>
    <t>magali.cali.p@gmail.com</t>
  </si>
  <si>
    <t>TOUSSAINT</t>
  </si>
  <si>
    <t>toussaintchristel@free.fr</t>
  </si>
  <si>
    <t>tranhop@gmail.com</t>
  </si>
  <si>
    <t>troubatpierre@orange.fr</t>
  </si>
  <si>
    <t>TUDAL</t>
  </si>
  <si>
    <t>isabelleetfabientudal@gmail.com</t>
  </si>
  <si>
    <t>VADE</t>
  </si>
  <si>
    <t>romane.hadj@gmail.com</t>
  </si>
  <si>
    <t>Stefan</t>
  </si>
  <si>
    <t>Jean Michel</t>
  </si>
  <si>
    <t>contact@sp20tt.net</t>
  </si>
  <si>
    <t>Jean-Claude</t>
  </si>
  <si>
    <t>VISIEDO NEGISHI</t>
  </si>
  <si>
    <t>sylvere.visiedo@yahoo.fr</t>
  </si>
  <si>
    <t>VOUYOUCAS</t>
  </si>
  <si>
    <t>stratisv@hotmail.fr</t>
  </si>
  <si>
    <t>aiky.warin@gmail.com</t>
  </si>
  <si>
    <t>Kaina</t>
  </si>
  <si>
    <t>WATIGNY</t>
  </si>
  <si>
    <t>06 29 39 64 58</t>
  </si>
  <si>
    <t>grazzz@hotmail.com</t>
  </si>
  <si>
    <t>XU</t>
  </si>
  <si>
    <t>110766882@qq.com</t>
  </si>
  <si>
    <t>YU</t>
  </si>
  <si>
    <t>Shuhe</t>
  </si>
  <si>
    <t>shawnacheng2018@gmail.com</t>
  </si>
  <si>
    <t>YVERNAULT</t>
  </si>
  <si>
    <t>ZEITOUN</t>
  </si>
  <si>
    <t>beatrice.benaddy@orange.fr</t>
  </si>
  <si>
    <t>zenouremi@gmail.com</t>
  </si>
  <si>
    <t>Mingxuan</t>
  </si>
  <si>
    <t>sun.yujie13@gmail.com</t>
  </si>
  <si>
    <t>ABLINE</t>
  </si>
  <si>
    <t>CHANGE Union Sportive</t>
  </si>
  <si>
    <t>NANTES ST JOSEPH TENNIS DE TABLE</t>
  </si>
  <si>
    <t>ANGERS</t>
  </si>
  <si>
    <t>LOROUX BOTTEREAU (LE) CEPOLO</t>
  </si>
  <si>
    <t>nimaalamian123@gmail.com</t>
  </si>
  <si>
    <t>apvalentin13@gmail.com</t>
  </si>
  <si>
    <t>CHATEAU GONTIER Tennis de Table</t>
  </si>
  <si>
    <t>ANCENIS ST GEREON TT</t>
  </si>
  <si>
    <t>LAVAL</t>
  </si>
  <si>
    <t>ERNEENNE Sport Tennis de Table</t>
  </si>
  <si>
    <t>echappe.florence@orange.fr</t>
  </si>
  <si>
    <t>LES SABLES VENDEE TENNIS DE TABL</t>
  </si>
  <si>
    <t>TT GENETOUZE / VENANSAULT</t>
  </si>
  <si>
    <t>LONGUE Athletic Club</t>
  </si>
  <si>
    <t>CHEMAZE Tennis de Table</t>
  </si>
  <si>
    <t>MAYENNE Club Athletique</t>
  </si>
  <si>
    <t>ANDRE GARCIA</t>
  </si>
  <si>
    <t>Oria</t>
  </si>
  <si>
    <t>COSSE LE VIVIEN</t>
  </si>
  <si>
    <t>ARNAUD</t>
  </si>
  <si>
    <t>BEAUREPAIRE</t>
  </si>
  <si>
    <t>SACE MARTIGNE AS</t>
  </si>
  <si>
    <t>breteche.maryse44@gmail.com</t>
  </si>
  <si>
    <t>BELLEVIGNE LES CHTX TT</t>
  </si>
  <si>
    <t>AURAY</t>
  </si>
  <si>
    <t>BABARIT</t>
  </si>
  <si>
    <t>burbu.babarit@gmail.com</t>
  </si>
  <si>
    <t>memmarie@hotmail.fr</t>
  </si>
  <si>
    <t>Kiara-Luna</t>
  </si>
  <si>
    <t>BARAIS</t>
  </si>
  <si>
    <t>ST GEORGES PING SGSL</t>
  </si>
  <si>
    <t>BARNETT</t>
  </si>
  <si>
    <t>barnettjoris@gmail.com</t>
  </si>
  <si>
    <t>DAOULAS</t>
  </si>
  <si>
    <t>ASTILLEEN Tennis de Table</t>
  </si>
  <si>
    <t>TRELAZE Foyer Esperance</t>
  </si>
  <si>
    <t>LOIRON RUILLE CATT</t>
  </si>
  <si>
    <t>POMMERIEUX Eclair Sports</t>
  </si>
  <si>
    <t>FORCE US</t>
  </si>
  <si>
    <t>SOULGE ARGENTRE Entente</t>
  </si>
  <si>
    <t>ST GERMAIN SUR MOINE</t>
  </si>
  <si>
    <t>LOUVERNE Tennis de Table</t>
  </si>
  <si>
    <t>ST DENIS D ANJOU Eclair</t>
  </si>
  <si>
    <t>bessiere.simon@gmail.com</t>
  </si>
  <si>
    <t>PLOEMEUR 56 TT</t>
  </si>
  <si>
    <t>07.86.09.07.42</t>
  </si>
  <si>
    <t>BIANCHI</t>
  </si>
  <si>
    <t>LAIGNE ASTT</t>
  </si>
  <si>
    <t>DERVAL</t>
  </si>
  <si>
    <t>epm.tt49@gmail.com</t>
  </si>
  <si>
    <t>BONALY</t>
  </si>
  <si>
    <t>sarah.bonaly@orange.fr</t>
  </si>
  <si>
    <t>US PLOUBALAY</t>
  </si>
  <si>
    <t>cocopingbonhomme@free.fr</t>
  </si>
  <si>
    <t>Anne Lise</t>
  </si>
  <si>
    <t>annelise.bonneau@gmail.com</t>
  </si>
  <si>
    <t>BORDET</t>
  </si>
  <si>
    <t>bordet.tony@orange.fr</t>
  </si>
  <si>
    <t>Marie-Genevieve</t>
  </si>
  <si>
    <t>CLUB PONGISTE CHATEAU-THEBAUD</t>
  </si>
  <si>
    <t>LOUE Association Ping</t>
  </si>
  <si>
    <t>b.gipsy@orange.fr</t>
  </si>
  <si>
    <t>jcboueroux@gmail.com</t>
  </si>
  <si>
    <t>Jean-Marie</t>
  </si>
  <si>
    <t>BOURGUES</t>
  </si>
  <si>
    <t>sarah3254@hotmail.com</t>
  </si>
  <si>
    <t>BACONNIERE (La) Tennis de Table</t>
  </si>
  <si>
    <t>BRACHET VAINBERG</t>
  </si>
  <si>
    <t>stephane.brochard01@gmail.com</t>
  </si>
  <si>
    <t>Joris.bryand@gmail.com</t>
  </si>
  <si>
    <t>BUTYN</t>
  </si>
  <si>
    <t>bruno.butyn@orange.fr</t>
  </si>
  <si>
    <t>CADRET</t>
  </si>
  <si>
    <t>camille.cadret@gmail.com</t>
  </si>
  <si>
    <t>BETTON</t>
  </si>
  <si>
    <t>Dorin Vasile</t>
  </si>
  <si>
    <t>CALVAR</t>
  </si>
  <si>
    <t>amelie.guiho.cesf@gmail.com</t>
  </si>
  <si>
    <t>Flavio</t>
  </si>
  <si>
    <t>CESARIO</t>
  </si>
  <si>
    <t>CHAUSSE</t>
  </si>
  <si>
    <t>CHOUIA</t>
  </si>
  <si>
    <t xml:space="preserve">06 23 72 34 54 </t>
  </si>
  <si>
    <t>allys2010@hotmail.fr</t>
  </si>
  <si>
    <t>marilynclairaux@gmail.com</t>
  </si>
  <si>
    <t>CLOUTOUR</t>
  </si>
  <si>
    <t>m_cloutour@yahoo.fr</t>
  </si>
  <si>
    <t>06.63.81.10.31</t>
  </si>
  <si>
    <t>guillaume.collas6@gmail.com</t>
  </si>
  <si>
    <t>cosson.lydie@sfr.fr</t>
  </si>
  <si>
    <t>Maxim</t>
  </si>
  <si>
    <t>CRENN</t>
  </si>
  <si>
    <t>CTT VANNES MENIMUR</t>
  </si>
  <si>
    <t>BIGOTTIERE (La) USTT</t>
  </si>
  <si>
    <t>Pierre-Antoine</t>
  </si>
  <si>
    <t>Jean-Baptiste</t>
  </si>
  <si>
    <t>MOELAN TENNIS DE TABLE</t>
  </si>
  <si>
    <t>DEFONTAINE</t>
  </si>
  <si>
    <t>DEGRAND</t>
  </si>
  <si>
    <t>helene.fresse@laposte.net</t>
  </si>
  <si>
    <t>DEMOSSIER</t>
  </si>
  <si>
    <t>fk.demossier@gmail.com</t>
  </si>
  <si>
    <t>02.97.23.52.07</t>
  </si>
  <si>
    <t>06.25.43.69.16</t>
  </si>
  <si>
    <t>xavierderrien@laposte.net</t>
  </si>
  <si>
    <t>DES COURIERES</t>
  </si>
  <si>
    <t>madescourieres@gmail.com</t>
  </si>
  <si>
    <t>BILLIERS</t>
  </si>
  <si>
    <t>sebdouaran5@gmail.com</t>
  </si>
  <si>
    <t>DOYEN</t>
  </si>
  <si>
    <t>charly.doyen@free.fr</t>
  </si>
  <si>
    <t>TT PLOBANNALEC-LESCONIL</t>
  </si>
  <si>
    <t>DUPAS</t>
  </si>
  <si>
    <t>alice.pincon49@gmail.com</t>
  </si>
  <si>
    <t>Nois</t>
  </si>
  <si>
    <t>elodie.couton@hotmail.com</t>
  </si>
  <si>
    <t>EVAIN</t>
  </si>
  <si>
    <t>thomasferez@gmail.com</t>
  </si>
  <si>
    <t>mfdz@live.fr</t>
  </si>
  <si>
    <t>fouchard.frederick@neuf.fr</t>
  </si>
  <si>
    <t>Marie Christine</t>
  </si>
  <si>
    <t>FRANK</t>
  </si>
  <si>
    <t>Jean Baptiste</t>
  </si>
  <si>
    <t>FREOUR</t>
  </si>
  <si>
    <t>nolwenn.sebille@laposte.net</t>
  </si>
  <si>
    <t>colinfriggi@gmail.com</t>
  </si>
  <si>
    <t>FRUCHAUD</t>
  </si>
  <si>
    <t>augustinfruchaud85@gmail.com</t>
  </si>
  <si>
    <t>GALLIER</t>
  </si>
  <si>
    <t>mathilde-gallier76@laposte.net</t>
  </si>
  <si>
    <t>ROZ-BAGUER U.P.</t>
  </si>
  <si>
    <t>Leni</t>
  </si>
  <si>
    <t>dadou72340@hotmail.fr</t>
  </si>
  <si>
    <t>Adelie</t>
  </si>
  <si>
    <t>GAZEAU</t>
  </si>
  <si>
    <t>alangazeau@hotmail.com</t>
  </si>
  <si>
    <t>SENE</t>
  </si>
  <si>
    <t>geledenis@orange.fr</t>
  </si>
  <si>
    <t>guillaume.gerard.1@gmail.com</t>
  </si>
  <si>
    <t>thomas.gille593@orange.fr</t>
  </si>
  <si>
    <t>GORGE</t>
  </si>
  <si>
    <t>GOSSELIN</t>
  </si>
  <si>
    <t>jeromegosselin@free.fr</t>
  </si>
  <si>
    <t>GOUEZEL</t>
  </si>
  <si>
    <t>sebastien.gouezel@univ-rennes1.fr</t>
  </si>
  <si>
    <t>GOUTARD</t>
  </si>
  <si>
    <t>annabelle.groussard@gmail.com</t>
  </si>
  <si>
    <t>graizeausylvain@gmail.com</t>
  </si>
  <si>
    <t>clostefbzh@gmail.com</t>
  </si>
  <si>
    <t>johan.gregoire@laposte.net</t>
  </si>
  <si>
    <t>plante77515@gmail.com</t>
  </si>
  <si>
    <t>samuel.guen@yahoo.com</t>
  </si>
  <si>
    <t>GUERAULT</t>
  </si>
  <si>
    <t>guerchetj@wanadoo.fr</t>
  </si>
  <si>
    <t>tonytita@free.fr</t>
  </si>
  <si>
    <t>GUILLERME</t>
  </si>
  <si>
    <t>heleneguillon7@gmail.com</t>
  </si>
  <si>
    <t>GUSHO-MIRGON</t>
  </si>
  <si>
    <t>Timo</t>
  </si>
  <si>
    <t>02.97.89.35.23</t>
  </si>
  <si>
    <t>06.73.49.42.97</t>
  </si>
  <si>
    <t>Jean Noel</t>
  </si>
  <si>
    <t>cecileylan@orange.fr</t>
  </si>
  <si>
    <t>06.16.43.05.59</t>
  </si>
  <si>
    <t>07.77.34.71.27</t>
  </si>
  <si>
    <t>HANFFOU</t>
  </si>
  <si>
    <t>shanffou@yahoo.fr</t>
  </si>
  <si>
    <t>HAUTBOIS</t>
  </si>
  <si>
    <t>arnaud.herce@herce.eu</t>
  </si>
  <si>
    <t>HERON</t>
  </si>
  <si>
    <t>anais.delafosse@gmail.com</t>
  </si>
  <si>
    <t>HERVELLA</t>
  </si>
  <si>
    <t>HOUDAYER</t>
  </si>
  <si>
    <t>ISTIN</t>
  </si>
  <si>
    <t>ac.lesne@gmail.com</t>
  </si>
  <si>
    <t>Annael</t>
  </si>
  <si>
    <t>jaouenn@gmail.com</t>
  </si>
  <si>
    <t>chapelleca@gmail.com</t>
  </si>
  <si>
    <t>jouvintanguy369@gmail.com</t>
  </si>
  <si>
    <t>JUTEL</t>
  </si>
  <si>
    <t>KERANGUYADER</t>
  </si>
  <si>
    <t>Eleen</t>
  </si>
  <si>
    <t>Maina</t>
  </si>
  <si>
    <t>KERZERHO</t>
  </si>
  <si>
    <t>stephanie.bainvel@hotmail.fr</t>
  </si>
  <si>
    <t>KHEZZANE</t>
  </si>
  <si>
    <t>Ilane</t>
  </si>
  <si>
    <t>ckhezzane@yahoo.fr</t>
  </si>
  <si>
    <t>KYRIASIS</t>
  </si>
  <si>
    <t>kyriasis@orange.fr</t>
  </si>
  <si>
    <t>alex.langevin44@gmail.com</t>
  </si>
  <si>
    <t>LARQUET</t>
  </si>
  <si>
    <t>larqueta@hotmail.fr</t>
  </si>
  <si>
    <t>LE BRAS RUELLO</t>
  </si>
  <si>
    <t>lbaconcept22@gmail.com</t>
  </si>
  <si>
    <t>LE CHENADEC</t>
  </si>
  <si>
    <t>clem29@sfr.fr</t>
  </si>
  <si>
    <t>Lomig</t>
  </si>
  <si>
    <t>audreypongiste@hotmail.fr</t>
  </si>
  <si>
    <t>leneilloneric@gmail.com</t>
  </si>
  <si>
    <t>annesophie3003@hotmail.fr</t>
  </si>
  <si>
    <t>leclercjason666@gmail.com</t>
  </si>
  <si>
    <t>LECORNE</t>
  </si>
  <si>
    <t>annelaure_balcon@yahoo.fr</t>
  </si>
  <si>
    <t>LEHOUX</t>
  </si>
  <si>
    <t>06 87 56 78 43</t>
  </si>
  <si>
    <t>celineleroy1985@gmail.com</t>
  </si>
  <si>
    <t>cindy.liger53@gmail.com</t>
  </si>
  <si>
    <t xml:space="preserve">LIMOUSIN </t>
  </si>
  <si>
    <t>LOGNONE</t>
  </si>
  <si>
    <t>lognone.gregoire@hotmail.fr</t>
  </si>
  <si>
    <t>CHATEAUGIRON T.T.</t>
  </si>
  <si>
    <t>06 23 16 29 63</t>
  </si>
  <si>
    <t>darguesse.celine@wanadoo.fr</t>
  </si>
  <si>
    <t>MADEC</t>
  </si>
  <si>
    <t>MAINGUY</t>
  </si>
  <si>
    <t>06.09.11.12.74</t>
  </si>
  <si>
    <t>MAREC PRIGENT</t>
  </si>
  <si>
    <t>Gaïd</t>
  </si>
  <si>
    <t>marecprigent@yahoo.fr</t>
  </si>
  <si>
    <t>marion-aurelien@orange.fr</t>
  </si>
  <si>
    <t>martin.emeric@wanadoo.fr</t>
  </si>
  <si>
    <t>valemar56@gmail.com</t>
  </si>
  <si>
    <t>MASTIN</t>
  </si>
  <si>
    <t>Léanna</t>
  </si>
  <si>
    <t>khareene@hotmail.com</t>
  </si>
  <si>
    <t>MERDI</t>
  </si>
  <si>
    <t>william.merdi@sfr.fr</t>
  </si>
  <si>
    <t>MERIAN</t>
  </si>
  <si>
    <t>stephane.merian@wanadoo.fr</t>
  </si>
  <si>
    <t>Anne-Laure</t>
  </si>
  <si>
    <t>MÉROUR</t>
  </si>
  <si>
    <t>lorine.migaut@gmail.com</t>
  </si>
  <si>
    <t>mericpeggy@outlook.fr</t>
  </si>
  <si>
    <t>jneveu.rht@orange.fr</t>
  </si>
  <si>
    <t>Soham</t>
  </si>
  <si>
    <t>Philomene</t>
  </si>
  <si>
    <t>OLLIVRO</t>
  </si>
  <si>
    <t>06.30.40.27.25</t>
  </si>
  <si>
    <t>09.53.85.73.15</t>
  </si>
  <si>
    <t>06.30.59.15.35</t>
  </si>
  <si>
    <t>educateur.usftt@gmail.com</t>
  </si>
  <si>
    <t>vincentpicardtt@gmail.com</t>
  </si>
  <si>
    <t>benoit.pilard85@gmail.com</t>
  </si>
  <si>
    <t>stef.isa0424@orange.fr</t>
  </si>
  <si>
    <t>regalchampi@gmail.com</t>
  </si>
  <si>
    <t>Heidi</t>
  </si>
  <si>
    <t>PUEL</t>
  </si>
  <si>
    <t>apuel@free.fr</t>
  </si>
  <si>
    <t>QUENEUTTE DIDIER</t>
  </si>
  <si>
    <t>marie-didier@laposte.net</t>
  </si>
  <si>
    <t>RAIMON</t>
  </si>
  <si>
    <t>jessica.cancouet@gmail.com</t>
  </si>
  <si>
    <t>cswierkowski@gmail.com</t>
  </si>
  <si>
    <t>06 31 75 26 52</t>
  </si>
  <si>
    <t>lafamilleraynard@gmail.com</t>
  </si>
  <si>
    <t>RENOT</t>
  </si>
  <si>
    <t>02 96 46 49 92</t>
  </si>
  <si>
    <t>06 60 09 63 16</t>
  </si>
  <si>
    <t>delphine.dagorn@gmail.com</t>
  </si>
  <si>
    <t>LES P'TITES RAQUETTES DE LOUVIGN</t>
  </si>
  <si>
    <t xml:space="preserve">RICHARD </t>
  </si>
  <si>
    <t>09 71 23 74 09</t>
  </si>
  <si>
    <t>07 81 52 41 59</t>
  </si>
  <si>
    <t>rodolpherichard@yahoo.fr</t>
  </si>
  <si>
    <t>romain.riollet@gmail.com</t>
  </si>
  <si>
    <t>alexandre.rochard@orange.fr</t>
  </si>
  <si>
    <t>grogy.roger@gmail.com</t>
  </si>
  <si>
    <t>rolland.jules@laposte.net</t>
  </si>
  <si>
    <t>RONSIN</t>
  </si>
  <si>
    <t>pronsin@kertrucks.com</t>
  </si>
  <si>
    <t>thais@grouproosens.com</t>
  </si>
  <si>
    <t>alexandra.melot11@gmail.com</t>
  </si>
  <si>
    <t>nicolascatherineroy@orange.fr</t>
  </si>
  <si>
    <t>sophie.ruault.moreau@gmail.com</t>
  </si>
  <si>
    <t>SAGET</t>
  </si>
  <si>
    <t>serge.salaun@gmail.com</t>
  </si>
  <si>
    <t>leilani.saley@yahoo.com</t>
  </si>
  <si>
    <t>02.97.23.85.84</t>
  </si>
  <si>
    <t>06.67.43.00.56</t>
  </si>
  <si>
    <t>sauvage.vivien.tt@gmail.com</t>
  </si>
  <si>
    <t>SCHAN</t>
  </si>
  <si>
    <t>07 83 01 73 24</t>
  </si>
  <si>
    <t>flora.selin85@gmail.com</t>
  </si>
  <si>
    <t>Fatma</t>
  </si>
  <si>
    <t>SEVELLEC</t>
  </si>
  <si>
    <t>sevellec.herle@gmail.com</t>
  </si>
  <si>
    <t>fredi56simo@free.fr</t>
  </si>
  <si>
    <t>jerome.sohier7@orange.fr</t>
  </si>
  <si>
    <t>arnaud.sylvain.perso@gmail.com</t>
  </si>
  <si>
    <t>ROMAINTANGUY29670@gmail.com</t>
  </si>
  <si>
    <t>guelas.emma@gmail.com</t>
  </si>
  <si>
    <t>anne-caroline.aubert@wanadoo.fr</t>
  </si>
  <si>
    <t>sam.thuilier@gmail.com</t>
  </si>
  <si>
    <t>TONNELIER VERON</t>
  </si>
  <si>
    <t>gwen.tonnelier@laposte.net</t>
  </si>
  <si>
    <t>vincenttravert@gmail.com</t>
  </si>
  <si>
    <t>UGOLINI</t>
  </si>
  <si>
    <t>rozborskidelphine@orange.fr</t>
  </si>
  <si>
    <t>UGUEN</t>
  </si>
  <si>
    <t>URBAN</t>
  </si>
  <si>
    <t>urban_francoise@yahoo.com</t>
  </si>
  <si>
    <t>yannick.vincent49@gmail.com</t>
  </si>
  <si>
    <t>WEST</t>
  </si>
  <si>
    <t>Champagné (72)</t>
  </si>
  <si>
    <t>eliagbodjan@orange.fr</t>
  </si>
  <si>
    <t>AGHANNAN</t>
  </si>
  <si>
    <t>06 64 80 28 92</t>
  </si>
  <si>
    <t>Clémentine</t>
  </si>
  <si>
    <t>06 74 52 73 82</t>
  </si>
  <si>
    <t>07 82 86 14 55</t>
  </si>
  <si>
    <t>ilan.amadon@gmail.com</t>
  </si>
  <si>
    <t>A.C. AMBOISE TENNIS DE TABLE</t>
  </si>
  <si>
    <t>aurelien.are@gmail.com</t>
  </si>
  <si>
    <t>BACCOUCHE</t>
  </si>
  <si>
    <t>SUD LOIRE TT 45</t>
  </si>
  <si>
    <t>BALNY</t>
  </si>
  <si>
    <t>virgini_bisson@yahoo.fr</t>
  </si>
  <si>
    <t>Andréa</t>
  </si>
  <si>
    <t>celinebarral@yahoo.fr</t>
  </si>
  <si>
    <t>Mei-Line</t>
  </si>
  <si>
    <t>bedinperrault@gmail.com</t>
  </si>
  <si>
    <t>BEGIN</t>
  </si>
  <si>
    <t>Leo-Paul</t>
  </si>
  <si>
    <t>BERNARD NEGLUAU</t>
  </si>
  <si>
    <t>clement.berthier@yahoo.fr</t>
  </si>
  <si>
    <t>f.mazenoux@laposte.net</t>
  </si>
  <si>
    <t>Héloïse</t>
  </si>
  <si>
    <t>BONDOUX</t>
  </si>
  <si>
    <t>cbondoux@yahoo.fr</t>
  </si>
  <si>
    <t>06 60 67 86 25</t>
  </si>
  <si>
    <t>vibonapatrick@gmail.com</t>
  </si>
  <si>
    <t>BOSKOVITS</t>
  </si>
  <si>
    <t>Ioannis</t>
  </si>
  <si>
    <t>ioabosko@gmail.com</t>
  </si>
  <si>
    <t>f.bouvet@orange.fr</t>
  </si>
  <si>
    <t>sansan130575@hotmail.fr</t>
  </si>
  <si>
    <t>BNP PARIBAS</t>
  </si>
  <si>
    <t>Solène</t>
  </si>
  <si>
    <t>jfcalle@yahoo.fr</t>
  </si>
  <si>
    <t>CEZARD</t>
  </si>
  <si>
    <t>Lenaelle</t>
  </si>
  <si>
    <t>06 25 76 28 60</t>
  </si>
  <si>
    <t>thomas.cezard@gmail.com</t>
  </si>
  <si>
    <t>CHASSAT</t>
  </si>
  <si>
    <t>sebastien.chassat@free.fr</t>
  </si>
  <si>
    <t>CHASTAGNER</t>
  </si>
  <si>
    <t>jchasta@hotmail.fr</t>
  </si>
  <si>
    <t>christille.chauvin@hotmail.fr</t>
  </si>
  <si>
    <t>Loanna</t>
  </si>
  <si>
    <t>claire_feng28@hotmail.com</t>
  </si>
  <si>
    <t>COKLAR</t>
  </si>
  <si>
    <t>Nursema</t>
  </si>
  <si>
    <t>frederic.schellinger@orange.fr</t>
  </si>
  <si>
    <t>Eléa</t>
  </si>
  <si>
    <t>elisadid@free.fr</t>
  </si>
  <si>
    <t>contassot@hom-in.fr</t>
  </si>
  <si>
    <t>crocquevieilleophelie@orange.fr</t>
  </si>
  <si>
    <t>DA CUNHA</t>
  </si>
  <si>
    <t>dasilva.humberto@sfr.fr</t>
  </si>
  <si>
    <t>alphonse.decastilla@gmail.com</t>
  </si>
  <si>
    <t>youridepas@gmail.com</t>
  </si>
  <si>
    <t>Meï</t>
  </si>
  <si>
    <t>william.defontaine@gmail.com</t>
  </si>
  <si>
    <t>DELOR</t>
  </si>
  <si>
    <t>paula.delorvigier@gmail.com</t>
  </si>
  <si>
    <t>demirsavas@hotmail.com</t>
  </si>
  <si>
    <t>DENAIS-CADARSI</t>
  </si>
  <si>
    <t>aurel.denizet@free.fr</t>
  </si>
  <si>
    <t>baptiste.dry@gmail.com</t>
  </si>
  <si>
    <t>DESSAUX</t>
  </si>
  <si>
    <t>cldessaux@laposte.net</t>
  </si>
  <si>
    <t>DHAOUI</t>
  </si>
  <si>
    <t>mdhaoui@outlook.fr</t>
  </si>
  <si>
    <t>Dhiaeddine</t>
  </si>
  <si>
    <t>DJAMPOU</t>
  </si>
  <si>
    <t>aude.livoreil@yahoo.fr</t>
  </si>
  <si>
    <t>faust.stephanie@yahoo.fr</t>
  </si>
  <si>
    <t>lineleveque@yahoo.fr</t>
  </si>
  <si>
    <t>alexis.dupuy06@gmail.com</t>
  </si>
  <si>
    <t>EDMUND</t>
  </si>
  <si>
    <t>wilfriedking@hotmail.fr</t>
  </si>
  <si>
    <t>EL MOBARIK</t>
  </si>
  <si>
    <t>09 50 12 47 12</t>
  </si>
  <si>
    <t>06 13 34 25 16</t>
  </si>
  <si>
    <t>elmobarik.hamid@gmail.com</t>
  </si>
  <si>
    <t>EMSALLEM</t>
  </si>
  <si>
    <t>sophie.leopold@neuf.fr</t>
  </si>
  <si>
    <t>florence_remy@yahoo.fr</t>
  </si>
  <si>
    <t>maylis.fievet.2005@orange.fr</t>
  </si>
  <si>
    <t>Elie-Pierre</t>
  </si>
  <si>
    <t>FROIDEVAUX</t>
  </si>
  <si>
    <t>froidevaux.thomas@gmail.com</t>
  </si>
  <si>
    <t>Emie</t>
  </si>
  <si>
    <t>alexgagnol11@gmail.com</t>
  </si>
  <si>
    <t>GANTOIS</t>
  </si>
  <si>
    <t>fanny.gantois@yahoo.fr</t>
  </si>
  <si>
    <t>simongauzy@hotmail.com</t>
  </si>
  <si>
    <t>sylvaine.gergaud@sfr.fr</t>
  </si>
  <si>
    <t>ngeslain115@gmail.com</t>
  </si>
  <si>
    <t>maxime.girardeau95@gmail.com</t>
  </si>
  <si>
    <t>GOETSCHY</t>
  </si>
  <si>
    <t>agoetschy@live.fr</t>
  </si>
  <si>
    <t>GOMEZ</t>
  </si>
  <si>
    <t>06 85 39 75 30</t>
  </si>
  <si>
    <t>sandrine.andreini@gmail.com</t>
  </si>
  <si>
    <t>thibault.hamelin@gmail.com</t>
  </si>
  <si>
    <t>HAMIDA</t>
  </si>
  <si>
    <t>Inès</t>
  </si>
  <si>
    <t>p.dayet@lessor.asso.fr</t>
  </si>
  <si>
    <t>06 87 26 86 48</t>
  </si>
  <si>
    <t>06 82 61 14 17</t>
  </si>
  <si>
    <t>marilynvdbk@hotmail.fr</t>
  </si>
  <si>
    <t>HEURTAULT</t>
  </si>
  <si>
    <t>lauranie@club-internet.fr</t>
  </si>
  <si>
    <t>HIARD</t>
  </si>
  <si>
    <t>Salomé</t>
  </si>
  <si>
    <t>lendaroanna@gmail.com</t>
  </si>
  <si>
    <t>HUANG</t>
  </si>
  <si>
    <t>06.87.97.31.23</t>
  </si>
  <si>
    <t>syl.hulin@gmail.com</t>
  </si>
  <si>
    <t>IDDIR</t>
  </si>
  <si>
    <t>Ayline</t>
  </si>
  <si>
    <t>06 23 39 51 54</t>
  </si>
  <si>
    <t>06 03 06 96 31</t>
  </si>
  <si>
    <t>nouadhge@hotmail.fr</t>
  </si>
  <si>
    <t>Silla</t>
  </si>
  <si>
    <t>akli9@hotmail.fr</t>
  </si>
  <si>
    <t>marinette.j@hotmail.fr</t>
  </si>
  <si>
    <t>lolajosset37@gmail.com</t>
  </si>
  <si>
    <t>LAFARGUETTE</t>
  </si>
  <si>
    <t>Lea Lou</t>
  </si>
  <si>
    <t>rachida.lafarguette@gmail.com</t>
  </si>
  <si>
    <t>mathilde.lafond@gmail.com</t>
  </si>
  <si>
    <t>LAKROUZ</t>
  </si>
  <si>
    <t>kah-ina@hotmail.com</t>
  </si>
  <si>
    <t>LE DIODIC</t>
  </si>
  <si>
    <t>09 83 07 61 33</t>
  </si>
  <si>
    <t>jclediodic@yahoo.fr</t>
  </si>
  <si>
    <t>whjsarina@yahoo.fr</t>
  </si>
  <si>
    <t>LEBIHAN</t>
  </si>
  <si>
    <t>myrtille.leduc@gmail.com</t>
  </si>
  <si>
    <t>hugoleftt@gmail.com</t>
  </si>
  <si>
    <t>eline.lepage2@gmail.com</t>
  </si>
  <si>
    <t>Cécile</t>
  </si>
  <si>
    <t>Limianxu@gmail.com</t>
  </si>
  <si>
    <t>LINTZ</t>
  </si>
  <si>
    <t>loic.lintze@gmail.com</t>
  </si>
  <si>
    <t>Toan Dan</t>
  </si>
  <si>
    <t>MALABAT</t>
  </si>
  <si>
    <t>serymagalie@yahoo.fr</t>
  </si>
  <si>
    <t>MARIE SAINTE</t>
  </si>
  <si>
    <t>annette_soleil@hotmail.fr</t>
  </si>
  <si>
    <t>MARTIN GARNIER</t>
  </si>
  <si>
    <t>baptiste.martin955@orange.fr</t>
  </si>
  <si>
    <t>la_martin@laposte.net</t>
  </si>
  <si>
    <t>Xiang Yuan</t>
  </si>
  <si>
    <t>MESLIER</t>
  </si>
  <si>
    <t>Melinda</t>
  </si>
  <si>
    <t>MICHELET</t>
  </si>
  <si>
    <t>MIGUEL GARCIA</t>
  </si>
  <si>
    <t>René</t>
  </si>
  <si>
    <t>gingero@list.ru</t>
  </si>
  <si>
    <t>Yaël</t>
  </si>
  <si>
    <t>lucie.monin@orange.fr</t>
  </si>
  <si>
    <t>MORARDET</t>
  </si>
  <si>
    <t>michael.morardet@gmail.com</t>
  </si>
  <si>
    <t>colinemordelet@orange.fr</t>
  </si>
  <si>
    <t>Sépanta</t>
  </si>
  <si>
    <t>didier.morin@universcience.fr</t>
  </si>
  <si>
    <t>MOTRANI</t>
  </si>
  <si>
    <t>marion.motrani@gmail.com</t>
  </si>
  <si>
    <t>NYARKO BADOHU</t>
  </si>
  <si>
    <t>Oba Kizito</t>
  </si>
  <si>
    <t>OLCAY</t>
  </si>
  <si>
    <t>Meliha</t>
  </si>
  <si>
    <t>aysun93@hotmail.com</t>
  </si>
  <si>
    <t>olivier.jean.59@gmail.com</t>
  </si>
  <si>
    <t>Satya</t>
  </si>
  <si>
    <t>PECQUET</t>
  </si>
  <si>
    <t>paulette1527@hotmail.com</t>
  </si>
  <si>
    <t>elodie.milles@gmail.com</t>
  </si>
  <si>
    <t>pgius.ita@free.fr</t>
  </si>
  <si>
    <t>cedpineau@yahoo.com</t>
  </si>
  <si>
    <t>CECILIAROYER@YAHOO.FR</t>
  </si>
  <si>
    <t>POTEL</t>
  </si>
  <si>
    <t>potel.arnaud@gmail.com</t>
  </si>
  <si>
    <t>Lorena</t>
  </si>
  <si>
    <t>REGRAGUI</t>
  </si>
  <si>
    <t>sofiaregragui1@gmail.com</t>
  </si>
  <si>
    <t>metistyle@yahoo.fr</t>
  </si>
  <si>
    <t>mikaelrichard94@gmail.com</t>
  </si>
  <si>
    <t>titta21@hotmail.fr</t>
  </si>
  <si>
    <t>michele5214@gmail.com</t>
  </si>
  <si>
    <t>aerv@roulland.org</t>
  </si>
  <si>
    <t>Abdel Kader</t>
  </si>
  <si>
    <t>SAVA</t>
  </si>
  <si>
    <t>savadan2007@yahoo.fr</t>
  </si>
  <si>
    <t>judith.savoldelli@gmail.com</t>
  </si>
  <si>
    <t>SELLAMI</t>
  </si>
  <si>
    <t>sfadma@yahoo.fr</t>
  </si>
  <si>
    <t>Pierre-Yves</t>
  </si>
  <si>
    <t>Cyann</t>
  </si>
  <si>
    <t>06 10 80 43 10</t>
  </si>
  <si>
    <t>mademoiselle-jade@hotmail.fr</t>
  </si>
  <si>
    <t>cotrierenee@gmail.com</t>
  </si>
  <si>
    <t>ronald.tissot@yahoo.fr</t>
  </si>
  <si>
    <t>mirmaskyla@gmail.com</t>
  </si>
  <si>
    <t>coraliet205@gmail.com</t>
  </si>
  <si>
    <t>amoursperdus@msn.com</t>
  </si>
  <si>
    <t>VARIN</t>
  </si>
  <si>
    <t>cyrielle-gym41@live.fr</t>
  </si>
  <si>
    <t>Axelle.vincent.pro@gmail.com</t>
  </si>
  <si>
    <t>yves1966@gmail.com</t>
  </si>
  <si>
    <t>Rene-Claude</t>
  </si>
  <si>
    <t>ashling.yvon@gmail.com</t>
  </si>
  <si>
    <t>audreyz93@hotmail.fr</t>
  </si>
  <si>
    <t>ZITOUNI</t>
  </si>
  <si>
    <t>Ferdinand</t>
  </si>
  <si>
    <t>ball44@hotmail.fr</t>
  </si>
  <si>
    <t>AMOUZOUGGARENE</t>
  </si>
  <si>
    <t>milie108@hotmail.com</t>
  </si>
  <si>
    <t>Maëlya</t>
  </si>
  <si>
    <t>morganebourhis1987@gmail.com</t>
  </si>
  <si>
    <t>AUTHIER</t>
  </si>
  <si>
    <t>Béatrice</t>
  </si>
  <si>
    <t>BADOUH</t>
  </si>
  <si>
    <t>matsotinou@gmail.com</t>
  </si>
  <si>
    <t>bareau.erell@gmail.com</t>
  </si>
  <si>
    <t>marion_puel@yahoo.fr</t>
  </si>
  <si>
    <t>BERMENT</t>
  </si>
  <si>
    <t>severine.berment@orange.fr</t>
  </si>
  <si>
    <t>07 64 54 46 51</t>
  </si>
  <si>
    <t>jerome-bouron@orange.fr</t>
  </si>
  <si>
    <t>06.42.26.56.07</t>
  </si>
  <si>
    <t>06.81.11.11.98</t>
  </si>
  <si>
    <t>Cindy</t>
  </si>
  <si>
    <t>virginie.brault@sfr.fr</t>
  </si>
  <si>
    <t>BRIENT</t>
  </si>
  <si>
    <t>BRUNO</t>
  </si>
  <si>
    <t>Jenny</t>
  </si>
  <si>
    <t>margotping@hotmail.fr</t>
  </si>
  <si>
    <t>BURGEVIN</t>
  </si>
  <si>
    <t>06 98 91 22 78</t>
  </si>
  <si>
    <t>lescelliers85@free.fr</t>
  </si>
  <si>
    <t>07 83 70 70 78</t>
  </si>
  <si>
    <t>maladu85@gmail.com</t>
  </si>
  <si>
    <t>CHAMBRON</t>
  </si>
  <si>
    <t>aureliemilan35@gmail.com</t>
  </si>
  <si>
    <t>CHAMPENOY</t>
  </si>
  <si>
    <t>durandlouisa@yahoo.fr</t>
  </si>
  <si>
    <t>fred.arnaud@wanadoo.fr</t>
  </si>
  <si>
    <t>COURATIN</t>
  </si>
  <si>
    <t>06 85 05 66 04</t>
  </si>
  <si>
    <t>paulinevannier87@gmail.com</t>
  </si>
  <si>
    <t>dacunha.lionel@free.fr</t>
  </si>
  <si>
    <t>DE GALZAIN</t>
  </si>
  <si>
    <t>loregalz@aol.com</t>
  </si>
  <si>
    <t>DENECHEAU</t>
  </si>
  <si>
    <t>hervedenecheau@hotmail.com</t>
  </si>
  <si>
    <t>belouin.sev@gmail.com</t>
  </si>
  <si>
    <t>laure.desnoes@laposte.net</t>
  </si>
  <si>
    <t>DEZITTER</t>
  </si>
  <si>
    <t>Loura</t>
  </si>
  <si>
    <t>steph.gouy@yahoo.fr</t>
  </si>
  <si>
    <t>DONVAL</t>
  </si>
  <si>
    <t>nicolasdonval29@hotmail.fr</t>
  </si>
  <si>
    <t>Anne Sophie</t>
  </si>
  <si>
    <t>anniedupe@hotmail.fr</t>
  </si>
  <si>
    <t>GASCOIN</t>
  </si>
  <si>
    <t>07 69 48 24 23</t>
  </si>
  <si>
    <t>phgascoin@gmail.com</t>
  </si>
  <si>
    <t>Sélénia</t>
  </si>
  <si>
    <t>estellegesteau@hotmail.fr</t>
  </si>
  <si>
    <t>GOUGEON-PLAUD</t>
  </si>
  <si>
    <t>magaliplaud@yahoo.fr</t>
  </si>
  <si>
    <t>Madeleine</t>
  </si>
  <si>
    <t>GUELOU</t>
  </si>
  <si>
    <t>a.guelou@wanadoo.fr</t>
  </si>
  <si>
    <t>nono.luis@gmail.com</t>
  </si>
  <si>
    <t>jeromeguibert72@gmail.com</t>
  </si>
  <si>
    <t>president.esbellevignytt@gmail.com</t>
  </si>
  <si>
    <t>GUYOMARD</t>
  </si>
  <si>
    <t>Lauryn</t>
  </si>
  <si>
    <t>freemans@hotmail.fr</t>
  </si>
  <si>
    <t>geathan53@yahoo.fr</t>
  </si>
  <si>
    <t>HERIAU</t>
  </si>
  <si>
    <t>heriau.stephanie@gmail.com</t>
  </si>
  <si>
    <t>angelique.siret@orange.fr</t>
  </si>
  <si>
    <t>Yona</t>
  </si>
  <si>
    <t>Charlène</t>
  </si>
  <si>
    <t>Kailiyah</t>
  </si>
  <si>
    <t>emilymitchell22200@gmail.com</t>
  </si>
  <si>
    <t>al.quillerou@gmail.com</t>
  </si>
  <si>
    <t>LE BORGNE</t>
  </si>
  <si>
    <t>louann.llc17@gmail.com</t>
  </si>
  <si>
    <t>LE DISCOT</t>
  </si>
  <si>
    <t>dolores.guerin@gmail.com</t>
  </si>
  <si>
    <t>aurelie.lerouxsylvestre@gmail.com</t>
  </si>
  <si>
    <t>pascal.lefranc0322@orange.fr</t>
  </si>
  <si>
    <t>06 88 16 13 90</t>
  </si>
  <si>
    <t>karine_siard@hotmail.fr</t>
  </si>
  <si>
    <t>LEVERT</t>
  </si>
  <si>
    <t>lilou_72_8@hotmail.com</t>
  </si>
  <si>
    <t>Konstantinos</t>
  </si>
  <si>
    <t>Pierre Emmanuel</t>
  </si>
  <si>
    <t>pierre.emm.bzh@gmail.com</t>
  </si>
  <si>
    <t>davidmartin29170@gmail.com</t>
  </si>
  <si>
    <t>simonmarpro@outlook.fr</t>
  </si>
  <si>
    <t>morgane.melan@orange.fr</t>
  </si>
  <si>
    <t>metaireau45@gmail.com</t>
  </si>
  <si>
    <t>elarna@outlook.fr</t>
  </si>
  <si>
    <t>MONVOISIN</t>
  </si>
  <si>
    <t>Claudie</t>
  </si>
  <si>
    <t>NOVELLATI</t>
  </si>
  <si>
    <t>jnovellati@gmail.com</t>
  </si>
  <si>
    <t>OBARETIN</t>
  </si>
  <si>
    <t>Omoruyi</t>
  </si>
  <si>
    <t>Ondine</t>
  </si>
  <si>
    <t>ouvrardgeoffrey@gmail.com</t>
  </si>
  <si>
    <t>Loélie</t>
  </si>
  <si>
    <t>Luu-Ly</t>
  </si>
  <si>
    <t>npicardat@gmail.com</t>
  </si>
  <si>
    <t>loriane.plessis@outlook.fr</t>
  </si>
  <si>
    <t>PORTHEAULT - PERRIER</t>
  </si>
  <si>
    <t>dportheault@gmail.com</t>
  </si>
  <si>
    <t>RACAPE</t>
  </si>
  <si>
    <t>amelieracape@gmail.com</t>
  </si>
  <si>
    <t>RAGOU</t>
  </si>
  <si>
    <t>lucie.carlot@wanadoo.fr</t>
  </si>
  <si>
    <t>bouilloncat@hotmail.fr</t>
  </si>
  <si>
    <t>Titi Jean-Pierr</t>
  </si>
  <si>
    <t>thibaultsalomez1983@gmail.com</t>
  </si>
  <si>
    <t>SELJAN</t>
  </si>
  <si>
    <t>perrault.melanie@hotmail.fr</t>
  </si>
  <si>
    <t>emiliedavid85@outlook.fr</t>
  </si>
  <si>
    <t>TANVIER</t>
  </si>
  <si>
    <t>christine.tanvier@gmail.com</t>
  </si>
  <si>
    <t>ju.travis@hotmail.fr</t>
  </si>
  <si>
    <t>TRIPET</t>
  </si>
  <si>
    <t>TROUVE</t>
  </si>
  <si>
    <t>elisa.vaccara@orvaultping.com</t>
  </si>
  <si>
    <t>charrier.vanessa@yahoo.fr</t>
  </si>
  <si>
    <t>06.85.04.82.08</t>
  </si>
  <si>
    <t>télé fixe</t>
  </si>
  <si>
    <t>télé portable</t>
  </si>
  <si>
    <t>ABEKHZED</t>
  </si>
  <si>
    <t>vincent.abekhzed@gmail.com</t>
  </si>
  <si>
    <t>ADJA</t>
  </si>
  <si>
    <t>Scerane</t>
  </si>
  <si>
    <t>adjasenio@yahoo.fr</t>
  </si>
  <si>
    <t>ludovic.allano@live.fr</t>
  </si>
  <si>
    <t>gildas.andorin@laposte.net</t>
  </si>
  <si>
    <t>usb.tt@yahoo.com</t>
  </si>
  <si>
    <t>AUJARD</t>
  </si>
  <si>
    <t>fabienne.aujard@wanadoo.fr</t>
  </si>
  <si>
    <t>BABA MOUSSA</t>
  </si>
  <si>
    <t>Noryne</t>
  </si>
  <si>
    <t>mounia.babamoussa@gmail.com</t>
  </si>
  <si>
    <t>Jean-Sebastien</t>
  </si>
  <si>
    <t>maxbarthelemi@outlook.fr</t>
  </si>
  <si>
    <t>BEDOUCI</t>
  </si>
  <si>
    <t>06 14 67 53 33</t>
  </si>
  <si>
    <t>06 23 08 51 35</t>
  </si>
  <si>
    <t>livbed@orange.fr</t>
  </si>
  <si>
    <t>BEHAR</t>
  </si>
  <si>
    <t>matt.behar@hotmail.fr</t>
  </si>
  <si>
    <t>Janelle</t>
  </si>
  <si>
    <t>marie.bernard9424@gmail.com</t>
  </si>
  <si>
    <t>marion39b@hotmail.fr</t>
  </si>
  <si>
    <t>BIKINDOU</t>
  </si>
  <si>
    <t>bernard.banzouzi-bikindou@orange.fr</t>
  </si>
  <si>
    <t>patrice1.blanc@laposte.net</t>
  </si>
  <si>
    <t>rscctt@gmail.com</t>
  </si>
  <si>
    <t>BLANCHOT-ANDRE</t>
  </si>
  <si>
    <t>karelle.blanchot@free.fr</t>
  </si>
  <si>
    <t>Mnenosyne</t>
  </si>
  <si>
    <t>marionblandin@yahoo.fr</t>
  </si>
  <si>
    <t>07.62.14.52.85</t>
  </si>
  <si>
    <t>cindy-bondoux@wanadoo.fr</t>
  </si>
  <si>
    <t>Aimie</t>
  </si>
  <si>
    <t>aurelien.bono@gmail.com</t>
  </si>
  <si>
    <t>anne.bosse2@gmail.com</t>
  </si>
  <si>
    <t>06 52 56 87 98</t>
  </si>
  <si>
    <t>fbourdel@hotmail.com</t>
  </si>
  <si>
    <t>fabien.bourges95@gmail.com</t>
  </si>
  <si>
    <t>jeff.brient@sfr.fr</t>
  </si>
  <si>
    <t>jlvpj.brisson@gmail.com</t>
  </si>
  <si>
    <t>Léana</t>
  </si>
  <si>
    <t>BUVAT BEUSCART</t>
  </si>
  <si>
    <t>06 13 23 57 23</t>
  </si>
  <si>
    <t>valentinebuvat@gmail.com</t>
  </si>
  <si>
    <t>CALMETTE-VALLET</t>
  </si>
  <si>
    <t>elmira_ables@yahoo.com</t>
  </si>
  <si>
    <t>CAMILO STEENMAN</t>
  </si>
  <si>
    <t>arielcamilomartinez@gmail.com</t>
  </si>
  <si>
    <t>Nathéo</t>
  </si>
  <si>
    <t>CAYROU</t>
  </si>
  <si>
    <t>BCAYROU@HOTMAIL.COM</t>
  </si>
  <si>
    <t>Nivine</t>
  </si>
  <si>
    <t>bibi_su1021@hotmail.com</t>
  </si>
  <si>
    <t>lisemarieminois@hotmail.com</t>
  </si>
  <si>
    <t>CHBABI</t>
  </si>
  <si>
    <t>charlottehenri1986@gmail.com</t>
  </si>
  <si>
    <t>Mengmeng</t>
  </si>
  <si>
    <t>mengmenglinxin@gmail.com</t>
  </si>
  <si>
    <t>CHILA</t>
  </si>
  <si>
    <t>Slimane</t>
  </si>
  <si>
    <t>marion.chomis@gmail.com</t>
  </si>
  <si>
    <t>chopigol@hotmail.com</t>
  </si>
  <si>
    <t>06 27 04 11 17</t>
  </si>
  <si>
    <t>clairecloarec.29410@gmail.com</t>
  </si>
  <si>
    <t>COENEN</t>
  </si>
  <si>
    <t>francois@coenen.fr</t>
  </si>
  <si>
    <t>COLINET</t>
  </si>
  <si>
    <t>seb.colinet@free.fr</t>
  </si>
  <si>
    <t>06 62 50 28 28</t>
  </si>
  <si>
    <t>franck_crochet@hotmail.com</t>
  </si>
  <si>
    <t>Maëlyne</t>
  </si>
  <si>
    <t>DANASSEGARANE</t>
  </si>
  <si>
    <t>Célia</t>
  </si>
  <si>
    <t>dana77550@hotmail.fr</t>
  </si>
  <si>
    <t>cmdansetsolt@hotmail.fr</t>
  </si>
  <si>
    <t>DE MELO</t>
  </si>
  <si>
    <t>Rafaël</t>
  </si>
  <si>
    <t>joindivision9@gmail.com</t>
  </si>
  <si>
    <t>creavince@gmail.com</t>
  </si>
  <si>
    <t>DÉPONT</t>
  </si>
  <si>
    <t>c.fradet@laposte.net</t>
  </si>
  <si>
    <t>Linh-Da</t>
  </si>
  <si>
    <t>DJATTANE</t>
  </si>
  <si>
    <t>samir.djattane@gmail.com</t>
  </si>
  <si>
    <t>ERARD</t>
  </si>
  <si>
    <t>stephane.erard@free.fr</t>
  </si>
  <si>
    <t>ESPOSITO</t>
  </si>
  <si>
    <t>a.esposito@kamelliagroup.com</t>
  </si>
  <si>
    <t>yfly84@gmail.com</t>
  </si>
  <si>
    <t>olivazas2003@hotmail.com</t>
  </si>
  <si>
    <t>FOURMONT</t>
  </si>
  <si>
    <t>Zélie</t>
  </si>
  <si>
    <t>FRITSCH-VINSON</t>
  </si>
  <si>
    <t>Verene</t>
  </si>
  <si>
    <t>Verene.fritsch-vinson@outlook.fr</t>
  </si>
  <si>
    <t>m.gaillard77@gmail.com</t>
  </si>
  <si>
    <t>djebiretnarimane@gmail.com</t>
  </si>
  <si>
    <t>maud.blardat@gmail.com</t>
  </si>
  <si>
    <t>mathildegiraud@orange.fr</t>
  </si>
  <si>
    <t>GIRAULT REMY</t>
  </si>
  <si>
    <t>girault.albane@live.fr</t>
  </si>
  <si>
    <t>o.plus@hotmail.fr</t>
  </si>
  <si>
    <t>lucy.dubourg@gmail.com</t>
  </si>
  <si>
    <t>gourdonbernard@gmail.com</t>
  </si>
  <si>
    <t>nathalie.authier91430@gmail.com</t>
  </si>
  <si>
    <t>gaelguegan1995@gmail.com</t>
  </si>
  <si>
    <t>Chika1126@hotmail.co.jp</t>
  </si>
  <si>
    <t>i.guitton@orange.fr</t>
  </si>
  <si>
    <t>HERBELIN BRAND</t>
  </si>
  <si>
    <t>Calisse</t>
  </si>
  <si>
    <t>herbelin.elodie@orange.fr</t>
  </si>
  <si>
    <t>cd29tt@orange.fr</t>
  </si>
  <si>
    <t>Alexandrine</t>
  </si>
  <si>
    <t>alexandrine.hure@gmail.com</t>
  </si>
  <si>
    <t>IBRAHIM</t>
  </si>
  <si>
    <t>ILZERT</t>
  </si>
  <si>
    <t>mioute2002@yahoo.fr</t>
  </si>
  <si>
    <t>Sanjay</t>
  </si>
  <si>
    <t>IZAC</t>
  </si>
  <si>
    <t>benizac@free.fr</t>
  </si>
  <si>
    <t>JAROCKI MAZZELLA</t>
  </si>
  <si>
    <t>JIN</t>
  </si>
  <si>
    <t>JOURDREN</t>
  </si>
  <si>
    <t>remijourdren@yahoo.fr</t>
  </si>
  <si>
    <t>KAOUDJI-DIAZ</t>
  </si>
  <si>
    <t>elodiekaoudji@yahoo.com</t>
  </si>
  <si>
    <t>KHERFALLAH</t>
  </si>
  <si>
    <t>KRZYSIEK</t>
  </si>
  <si>
    <t>Paulina</t>
  </si>
  <si>
    <t>LAFAURYM@GMAIL.COM</t>
  </si>
  <si>
    <t>LAGALIE</t>
  </si>
  <si>
    <t>lagalie@free.fr</t>
  </si>
  <si>
    <t>LAGOUDE</t>
  </si>
  <si>
    <t>romualdlagoude@gmail.com</t>
  </si>
  <si>
    <t>Maely</t>
  </si>
  <si>
    <t>betty29boop@gmail.com</t>
  </si>
  <si>
    <t>LANDAS</t>
  </si>
  <si>
    <t>sebisa.landas@orange.fr</t>
  </si>
  <si>
    <t>patrick.lautram@sfr.fr</t>
  </si>
  <si>
    <t>LE BALC'H</t>
  </si>
  <si>
    <t>lebalchkevin@gmail.com</t>
  </si>
  <si>
    <t>LE BANNER</t>
  </si>
  <si>
    <t>david.lebanner@wanadoo.fr</t>
  </si>
  <si>
    <t>mickalc@hotmail.fr</t>
  </si>
  <si>
    <t>Tyfenn</t>
  </si>
  <si>
    <t>LEBAILLIF</t>
  </si>
  <si>
    <t>estelle.muller@gmail.com</t>
  </si>
  <si>
    <t>themiss95@hotmail.fr</t>
  </si>
  <si>
    <t>amandine.laveau36110@gmail.com</t>
  </si>
  <si>
    <t>cecilebessiere@gmail.com</t>
  </si>
  <si>
    <t>LUGADET</t>
  </si>
  <si>
    <t>julien.lugadet@gmail.com</t>
  </si>
  <si>
    <t>LUXEUIL</t>
  </si>
  <si>
    <t>christopheluxeuil@hotmail.com</t>
  </si>
  <si>
    <t>Quang Hoa</t>
  </si>
  <si>
    <t>mathieumace12@gmail.com</t>
  </si>
  <si>
    <t>MAITRE</t>
  </si>
  <si>
    <t>Amélia</t>
  </si>
  <si>
    <t>MARTI</t>
  </si>
  <si>
    <t>julien_marti@hotmail.com</t>
  </si>
  <si>
    <t>Benvenutov@gmail.com</t>
  </si>
  <si>
    <t>MELKI</t>
  </si>
  <si>
    <t>MESSELET-HETZEL</t>
  </si>
  <si>
    <t>Mathylde</t>
  </si>
  <si>
    <t>joelle.hetzel@wanadoo.fr</t>
  </si>
  <si>
    <t>MOISSON CAPLAN</t>
  </si>
  <si>
    <t>eline.parents@laposte.net</t>
  </si>
  <si>
    <t>ameliemond@hotmail.com</t>
  </si>
  <si>
    <t>sgenouel41@gmail.com</t>
  </si>
  <si>
    <t>NEHLIL</t>
  </si>
  <si>
    <t>NEHLIL824@GMAIL.COM</t>
  </si>
  <si>
    <t>Camilia</t>
  </si>
  <si>
    <t>Cindia</t>
  </si>
  <si>
    <t>cindiao@hotmail.fr</t>
  </si>
  <si>
    <t>PAÏS</t>
  </si>
  <si>
    <t>Adelia</t>
  </si>
  <si>
    <t>emmanuel.pais41@gmail.com</t>
  </si>
  <si>
    <t>timothe.cdh91@gmail.com</t>
  </si>
  <si>
    <t>PAQUERIAUD - MAQUIN</t>
  </si>
  <si>
    <t>magchloemj@hotmail.fr</t>
  </si>
  <si>
    <t>sslcpazolaperrin@free.fr</t>
  </si>
  <si>
    <t>PERRODO</t>
  </si>
  <si>
    <t>alexandre.perrodo@gmail.com</t>
  </si>
  <si>
    <t>julien@phamvan.net</t>
  </si>
  <si>
    <t>Maëlysse</t>
  </si>
  <si>
    <t>m.prioux@gmail.com</t>
  </si>
  <si>
    <t>Hanitra Karen</t>
  </si>
  <si>
    <t>hanitrakaren@yahoo.com</t>
  </si>
  <si>
    <t>Anne-Claire</t>
  </si>
  <si>
    <t>RAMOS FILHO</t>
  </si>
  <si>
    <t>Pedro Ramos</t>
  </si>
  <si>
    <t>ttcampsagency@gmail.com</t>
  </si>
  <si>
    <t>RATNI</t>
  </si>
  <si>
    <t>Barbarabouquet@yahoo.fr</t>
  </si>
  <si>
    <t>E.P. GRACAY-GENOUILLY</t>
  </si>
  <si>
    <t>aline.beaujouan@orange.fr</t>
  </si>
  <si>
    <t>REUNGOAT</t>
  </si>
  <si>
    <t>RIBIÈRE</t>
  </si>
  <si>
    <t>RIVETTI</t>
  </si>
  <si>
    <t>Chiara</t>
  </si>
  <si>
    <t>GENERALI SPORT ET CULTURE</t>
  </si>
  <si>
    <t>ROSE -ADELAIDE</t>
  </si>
  <si>
    <t>ROZIER</t>
  </si>
  <si>
    <t>benjaminsabbah1@gmail.com</t>
  </si>
  <si>
    <t>SAUNIER</t>
  </si>
  <si>
    <t>alexandra.lebeom@hotmail.fr</t>
  </si>
  <si>
    <t>matthieu.schlesinger@gmail.com</t>
  </si>
  <si>
    <t>SCHLOSSMAN</t>
  </si>
  <si>
    <t>cyriellesegouin@gmail.com</t>
  </si>
  <si>
    <t>cybermarie40@hotmail.com</t>
  </si>
  <si>
    <t>06 06 66 16 10</t>
  </si>
  <si>
    <t>SIEFFERT</t>
  </si>
  <si>
    <t>Loona</t>
  </si>
  <si>
    <t>eric.morice22@orange.fr</t>
  </si>
  <si>
    <t>celiasilva.tt@gmail.com</t>
  </si>
  <si>
    <t>SIMONE</t>
  </si>
  <si>
    <t>jeanpierresimone@yahoo.fr</t>
  </si>
  <si>
    <t>SINGER- BERRUET</t>
  </si>
  <si>
    <t>Lyloo</t>
  </si>
  <si>
    <t>Kristian</t>
  </si>
  <si>
    <t>SOUCHU</t>
  </si>
  <si>
    <t>STORM</t>
  </si>
  <si>
    <t>sandrinestorm@gmail.com</t>
  </si>
  <si>
    <t>cmarquet@msn.com</t>
  </si>
  <si>
    <t>c-tinel@orange.fr</t>
  </si>
  <si>
    <t>jeanmarie.titon@gmail.com</t>
  </si>
  <si>
    <t>vero.t29@gmail.com</t>
  </si>
  <si>
    <t>VEILLAT</t>
  </si>
  <si>
    <t>deborah.veillat5@orange.fr</t>
  </si>
  <si>
    <t>VERBIGUIÉ</t>
  </si>
  <si>
    <t>familleverbiguie@gmail.com</t>
  </si>
  <si>
    <t>as2ping@gmail.com</t>
  </si>
  <si>
    <t>VOISINET OU</t>
  </si>
  <si>
    <t>Alaïs</t>
  </si>
  <si>
    <t>magjerem2009@live.fr</t>
  </si>
  <si>
    <t>WILLEM</t>
  </si>
  <si>
    <t>stephanie.salomon@gmail.com</t>
  </si>
  <si>
    <t>YALAP</t>
  </si>
  <si>
    <t>YEBDRI</t>
  </si>
  <si>
    <t>Nell</t>
  </si>
  <si>
    <t>carihamoudi@free.fr</t>
  </si>
  <si>
    <t>lychia.tran@gmail.com</t>
  </si>
  <si>
    <t>Jing</t>
  </si>
  <si>
    <t>jingzhang255@hotmail.com</t>
  </si>
  <si>
    <t>wilfried.allaizeau@sfr.fr</t>
  </si>
  <si>
    <t>AMOR</t>
  </si>
  <si>
    <t>lilydu80@hotmail.fr</t>
  </si>
  <si>
    <t>CONTEST ST BAUDELLE</t>
  </si>
  <si>
    <t>Marlene</t>
  </si>
  <si>
    <t>Marie-Helene</t>
  </si>
  <si>
    <t>06 19 68 52 99</t>
  </si>
  <si>
    <t>christellebaudon69@gmail.com</t>
  </si>
  <si>
    <t>BODÉ</t>
  </si>
  <si>
    <t>mtifenn@yahoo.fr</t>
  </si>
  <si>
    <t>BOISNARD</t>
  </si>
  <si>
    <t>Cléo</t>
  </si>
  <si>
    <t>emmanuelboisrame@orange.fr</t>
  </si>
  <si>
    <t>sophiema72@sfr.fr</t>
  </si>
  <si>
    <t>elie.charpentier@hotmail.com</t>
  </si>
  <si>
    <t>COULANGE</t>
  </si>
  <si>
    <t>emmanuel-coulange@wanadoo.fr</t>
  </si>
  <si>
    <t>rudy.chpt@gmail.com</t>
  </si>
  <si>
    <t>CULERIER BOURLES</t>
  </si>
  <si>
    <t>sylvie.felix12@gmail.com</t>
  </si>
  <si>
    <t>la-crocherie@orange.fr</t>
  </si>
  <si>
    <t>ameliegoncalves53@gmail.com</t>
  </si>
  <si>
    <t>Léane</t>
  </si>
  <si>
    <t>verodugast@outlook.fr</t>
  </si>
  <si>
    <t>juliette.faure1006@gmail.com</t>
  </si>
  <si>
    <t>Berengere</t>
  </si>
  <si>
    <t>arnaud2233@gmail.com</t>
  </si>
  <si>
    <t>GENDRY LESSEURE</t>
  </si>
  <si>
    <t>ygendrystef@orange.fr</t>
  </si>
  <si>
    <t>flomaca@orange.fr</t>
  </si>
  <si>
    <t>GOHIER</t>
  </si>
  <si>
    <t>cgtt@outlook.fr</t>
  </si>
  <si>
    <t>GOSSOW</t>
  </si>
  <si>
    <t>magaliegossow8@gmail.com</t>
  </si>
  <si>
    <t>sio.goubinludovic@gmail.com</t>
  </si>
  <si>
    <t>GRAVELEAU</t>
  </si>
  <si>
    <t>HALBERT</t>
  </si>
  <si>
    <t>Zoéline</t>
  </si>
  <si>
    <t>aurelie.halbert@hotmail.fr</t>
  </si>
  <si>
    <t>aurelie.praud@sfr.fr</t>
  </si>
  <si>
    <t>HATET</t>
  </si>
  <si>
    <t>m.goulard072@laposte.net</t>
  </si>
  <si>
    <t>guillaume.houd@gmail.com</t>
  </si>
  <si>
    <t>LAFONTAN</t>
  </si>
  <si>
    <t>solene2605@hotmail.fr</t>
  </si>
  <si>
    <t>LANGE</t>
  </si>
  <si>
    <t>s-lautru@hotmail.fr</t>
  </si>
  <si>
    <t>gla1982@yahoo.fr</t>
  </si>
  <si>
    <t>jujuleb7@gmail.com</t>
  </si>
  <si>
    <t>Angèle</t>
  </si>
  <si>
    <t>anangbo56@gmail.com</t>
  </si>
  <si>
    <t>LE LANN</t>
  </si>
  <si>
    <t>lulusmac@yahoo.fr</t>
  </si>
  <si>
    <t>emmanuel.leroyer@orange.fr</t>
  </si>
  <si>
    <t>vivine306@hotmail.fr</t>
  </si>
  <si>
    <t>fred.martin72@gmail.com</t>
  </si>
  <si>
    <t>mama49.mauduit@gmail.com</t>
  </si>
  <si>
    <t>chinchin.mauduit@gmail.com</t>
  </si>
  <si>
    <t>rv.mottier@gmail.com</t>
  </si>
  <si>
    <t>dorine.neveu@wanadoo.fr</t>
  </si>
  <si>
    <t>PELLETREAU</t>
  </si>
  <si>
    <t>huon.sabrina@orange.fr</t>
  </si>
  <si>
    <t>Noëmie</t>
  </si>
  <si>
    <t>POIREL</t>
  </si>
  <si>
    <t>aureliemaugin@gmail.com</t>
  </si>
  <si>
    <t>PRADO</t>
  </si>
  <si>
    <t>prado_ronny@yahoo.fr</t>
  </si>
  <si>
    <t>Kaïna</t>
  </si>
  <si>
    <t>stephanie.ludo@hotmail.fr</t>
  </si>
  <si>
    <t>melbreti@hotmail.fr</t>
  </si>
  <si>
    <t>RIVRON</t>
  </si>
  <si>
    <t>familycjns49@gmail.com</t>
  </si>
  <si>
    <t>rousseau.thomas1805@gmail.com</t>
  </si>
  <si>
    <t>laetimiri72@hotmail.fr</t>
  </si>
  <si>
    <t>Jérémy</t>
  </si>
  <si>
    <t>ð</t>
  </si>
  <si>
    <t>CRITÉRIUM FÉDÉRAL 2022-2023</t>
  </si>
  <si>
    <t>Organisation CRITÉRIUM FÉDÉRAL 2022-2023</t>
  </si>
  <si>
    <t>Auch (32)</t>
  </si>
  <si>
    <t>14-16 Octobre 2022</t>
  </si>
  <si>
    <t>15-16 Octobre 2022</t>
  </si>
  <si>
    <t>16 Octobre 2022</t>
  </si>
  <si>
    <t>02-04 Décembre 2022</t>
  </si>
  <si>
    <t>03-04 Décembre 2022</t>
  </si>
  <si>
    <t>04 Décembre 2022</t>
  </si>
  <si>
    <t>27-29 Janvier 2023</t>
  </si>
  <si>
    <t>28-29 Janvier 2023</t>
  </si>
  <si>
    <t>29 Janvier 2023</t>
  </si>
  <si>
    <t>10-12 Mars 2023</t>
  </si>
  <si>
    <t>11-12 Mars 2023</t>
  </si>
  <si>
    <t>12 Mars 2023</t>
  </si>
  <si>
    <t>24-26 Mars 2023</t>
  </si>
  <si>
    <t>à Antibes (06)</t>
  </si>
  <si>
    <t>27-30 Avril 2023</t>
  </si>
  <si>
    <t>à Toulouse (31)</t>
  </si>
  <si>
    <t>19-21 Mai 2023</t>
  </si>
  <si>
    <t>à ??</t>
  </si>
  <si>
    <t>24-25 Juin 2023</t>
  </si>
  <si>
    <t>à Barjouville (28)</t>
  </si>
  <si>
    <t>Fontenay le Comte (85)</t>
  </si>
  <si>
    <t>L03-D56</t>
  </si>
  <si>
    <t>La Flèche (72)</t>
  </si>
  <si>
    <t>Samedi 15 octobre 2022</t>
  </si>
  <si>
    <t>Dimanche 16 octobre 2022</t>
  </si>
  <si>
    <t>JUNIORS  GARCONS moins de 19 ans</t>
  </si>
  <si>
    <t>JUNIORS  FILLES moins de 19 ans</t>
  </si>
  <si>
    <t>Nom au 15-08-2022</t>
  </si>
  <si>
    <t>BERNEUIL-COMPIEGE-LACRX OISE</t>
  </si>
  <si>
    <t>BRUILLE CTT</t>
  </si>
  <si>
    <t>D02</t>
  </si>
  <si>
    <t>ST QUENTIN TT</t>
  </si>
  <si>
    <t>084532</t>
  </si>
  <si>
    <t>DUSSARD</t>
  </si>
  <si>
    <t>D80</t>
  </si>
  <si>
    <t>AMIENS STT</t>
  </si>
  <si>
    <t>J4</t>
  </si>
  <si>
    <t>LA MADELEINE US</t>
  </si>
  <si>
    <t>D79</t>
  </si>
  <si>
    <t>SA Moncoutant TT</t>
  </si>
  <si>
    <t>D38</t>
  </si>
  <si>
    <t>T.T. BOURGOIN JALLIEU</t>
  </si>
  <si>
    <t>5018587</t>
  </si>
  <si>
    <t>D57</t>
  </si>
  <si>
    <t>METZ Tennis de Table</t>
  </si>
  <si>
    <t>REDUREAU</t>
  </si>
  <si>
    <t>4939665</t>
  </si>
  <si>
    <t>REYMONDIERE</t>
  </si>
  <si>
    <t>4939825</t>
  </si>
  <si>
    <t>nassim.aadari@gmail.com</t>
  </si>
  <si>
    <t>AARAB</t>
  </si>
  <si>
    <t>Aliyah</t>
  </si>
  <si>
    <t>TTE LAMPAUL/LOCMELAR</t>
  </si>
  <si>
    <t>Attestation autoquestionnaire pour majeur</t>
  </si>
  <si>
    <t>Marwa</t>
  </si>
  <si>
    <t>secretariat@ttjoue.info</t>
  </si>
  <si>
    <t>ctte.promo.ecole@gmail.com</t>
  </si>
  <si>
    <t>Jannat</t>
  </si>
  <si>
    <t>Maryam</t>
  </si>
  <si>
    <t xml:space="preserve">ORGERUS ATT </t>
  </si>
  <si>
    <t>PUISEAUX AS</t>
  </si>
  <si>
    <t>pcastex@orange.fr</t>
  </si>
  <si>
    <t>Reina</t>
  </si>
  <si>
    <t>allaizeau.ophelie@gmail.com</t>
  </si>
  <si>
    <t>ALLIOT</t>
  </si>
  <si>
    <t>JEFF.ALLIOT@GMAIL.COM</t>
  </si>
  <si>
    <t>COLOMBES ES</t>
  </si>
  <si>
    <t>dan94_2000@yahoo.fr</t>
  </si>
  <si>
    <t>92.agilles@free.fr</t>
  </si>
  <si>
    <t>ctte.sabrina.lepage@gmail.com</t>
  </si>
  <si>
    <t xml:space="preserve">AZE TENNIS DE TABLE </t>
  </si>
  <si>
    <t>AMZAL</t>
  </si>
  <si>
    <t>xuexiaohui@gmail.com</t>
  </si>
  <si>
    <t>ANBARASU</t>
  </si>
  <si>
    <t>Isha</t>
  </si>
  <si>
    <t>aruna1182@gmail.com</t>
  </si>
  <si>
    <t>enzo.angles@hotmail.com</t>
  </si>
  <si>
    <t>Nawel</t>
  </si>
  <si>
    <t>ARRONDEAU</t>
  </si>
  <si>
    <t>Sansadresse@gmail.com</t>
  </si>
  <si>
    <t>victoria.ashworth@hotmail.fr</t>
  </si>
  <si>
    <t>saintmedardtt@gmail.com</t>
  </si>
  <si>
    <t>corentin.auffret@fougeresja.fr</t>
  </si>
  <si>
    <t>AUGES</t>
  </si>
  <si>
    <t>06 73 97 42 16</t>
  </si>
  <si>
    <t>augesc@aol.com</t>
  </si>
  <si>
    <t>alexandreflorence@yahoo.fr</t>
  </si>
  <si>
    <t>arnaud.avol@sfr.fr</t>
  </si>
  <si>
    <t>mathieu.avril@gmx.fr</t>
  </si>
  <si>
    <t>AZNARAN</t>
  </si>
  <si>
    <t>chloecarrez@live.fr</t>
  </si>
  <si>
    <t>Zeineb</t>
  </si>
  <si>
    <t>zmorda1986@hotmail.fr</t>
  </si>
  <si>
    <t>BADER</t>
  </si>
  <si>
    <t>bader.lalouviere@gmail.com</t>
  </si>
  <si>
    <t>BADEROT</t>
  </si>
  <si>
    <t>DUCKS DE BONDOUFLE</t>
  </si>
  <si>
    <t>jcbaderot@yahoo.com</t>
  </si>
  <si>
    <t>BAILON</t>
  </si>
  <si>
    <t>danielbailoncerradillo24@gmail.com</t>
  </si>
  <si>
    <t>aurorebalanger18@gmail.com</t>
  </si>
  <si>
    <t>SAINT-DENIS TT93</t>
  </si>
  <si>
    <t>BALENCY-BEARN</t>
  </si>
  <si>
    <t>zchhim@hotmail.com</t>
  </si>
  <si>
    <t>claire.barais@gmail.com</t>
  </si>
  <si>
    <t>ARCUEIL ELAN</t>
  </si>
  <si>
    <t>BARDOT-LOBSTEIN</t>
  </si>
  <si>
    <t>CTT MONTHYON</t>
  </si>
  <si>
    <t>BARGET</t>
  </si>
  <si>
    <t>sabah.barget@hotmail.fr</t>
  </si>
  <si>
    <t>BARRAULT</t>
  </si>
  <si>
    <t>BARROCA</t>
  </si>
  <si>
    <t>BASILE</t>
  </si>
  <si>
    <t>mathieubasile2005@gmail.com</t>
  </si>
  <si>
    <t>BASTAT</t>
  </si>
  <si>
    <t>cindy.montier@sfr.fr</t>
  </si>
  <si>
    <t>Kylies</t>
  </si>
  <si>
    <t>BAZIOR BUISSON</t>
  </si>
  <si>
    <t>GRESSEY MAULETTE PP</t>
  </si>
  <si>
    <t>Yaelle</t>
  </si>
  <si>
    <t>Heloïse</t>
  </si>
  <si>
    <t>alban.begin@hotmail.fr</t>
  </si>
  <si>
    <t>BEGUE</t>
  </si>
  <si>
    <t>BELAADIA</t>
  </si>
  <si>
    <t>a.belaadia@gmail.com</t>
  </si>
  <si>
    <t>BELACHE</t>
  </si>
  <si>
    <t>safia.belache@netcourrier.com</t>
  </si>
  <si>
    <t>huchjbb071176@gmail.com</t>
  </si>
  <si>
    <t>LAGNY SUR MARNE TENNIS DE TABLE</t>
  </si>
  <si>
    <t>BELLONCLE</t>
  </si>
  <si>
    <t>BELMIR</t>
  </si>
  <si>
    <t>tasnari@hotmail.com</t>
  </si>
  <si>
    <t>Noor</t>
  </si>
  <si>
    <t>BENDALI</t>
  </si>
  <si>
    <t>Soraya</t>
  </si>
  <si>
    <t>anne.benichou@free.fr</t>
  </si>
  <si>
    <t>BERMON</t>
  </si>
  <si>
    <t>bennani_iatimad@yahoo.fr</t>
  </si>
  <si>
    <t>Chaimae</t>
  </si>
  <si>
    <t>camillebertin01@gmail.com</t>
  </si>
  <si>
    <t>tof423@hotmail.com</t>
  </si>
  <si>
    <t>irvinbertrand01@gmail.com</t>
  </si>
  <si>
    <t>INSEE PARIS CLUB</t>
  </si>
  <si>
    <t>Fatima</t>
  </si>
  <si>
    <t>BHANJA</t>
  </si>
  <si>
    <t>Ronit</t>
  </si>
  <si>
    <t>BIDOIRE</t>
  </si>
  <si>
    <t>pascal.billy@gmail.com</t>
  </si>
  <si>
    <t>BLAISING</t>
  </si>
  <si>
    <t>asblaising@gmail.com</t>
  </si>
  <si>
    <t>francois.blin1@orange.fr</t>
  </si>
  <si>
    <t>BOILLON</t>
  </si>
  <si>
    <t>Olivier.boissot@wanadoo.fr</t>
  </si>
  <si>
    <t>BOITTIN</t>
  </si>
  <si>
    <t>pierre-marie.boittin@edhec.com</t>
  </si>
  <si>
    <t>BONDIGUEL LE MAIRE</t>
  </si>
  <si>
    <t>BONDIGUEL LEMAIRE</t>
  </si>
  <si>
    <t>Mia</t>
  </si>
  <si>
    <t>virgile.bonnet85@gmail.com</t>
  </si>
  <si>
    <t>BONNETAIN</t>
  </si>
  <si>
    <t>06 62 46 58 90</t>
  </si>
  <si>
    <t>06 63 77 55 91</t>
  </si>
  <si>
    <t>cbonnetain@free.fr</t>
  </si>
  <si>
    <t>BORNE</t>
  </si>
  <si>
    <t>Terie</t>
  </si>
  <si>
    <t>davidnoelle@hotmail.com</t>
  </si>
  <si>
    <t>ABLIS ATT</t>
  </si>
  <si>
    <t>Loubna</t>
  </si>
  <si>
    <t>BOUCE</t>
  </si>
  <si>
    <t>Telma</t>
  </si>
  <si>
    <t>nicbouss@hotmail.fr</t>
  </si>
  <si>
    <t>cyrille.nicolas@gmail.com</t>
  </si>
  <si>
    <t>nolwenn.boudon@posteo.net</t>
  </si>
  <si>
    <t>BOUDRIMIL</t>
  </si>
  <si>
    <t>kboudrimil@outlook.com</t>
  </si>
  <si>
    <t>BOUKOURDANE</t>
  </si>
  <si>
    <t>klemherga@aol.fr</t>
  </si>
  <si>
    <t>GUIPRY-MESSAC U.S</t>
  </si>
  <si>
    <t>anthony.boulay@hotmail.fr</t>
  </si>
  <si>
    <t>fouesnant_tennisdetable@orange.fr</t>
  </si>
  <si>
    <t>jonathanboullain@gmail.com</t>
  </si>
  <si>
    <t>Lyla</t>
  </si>
  <si>
    <t>BOUQUIN</t>
  </si>
  <si>
    <t>quentin.bourbon.france@gmail.com</t>
  </si>
  <si>
    <t>alice.boussarie@gmail.com</t>
  </si>
  <si>
    <t>BOUTI</t>
  </si>
  <si>
    <t>antoine.bouti@laposte.net</t>
  </si>
  <si>
    <t>Daphné</t>
  </si>
  <si>
    <t>nacer73d@yahoo.fr</t>
  </si>
  <si>
    <t>Imane</t>
  </si>
  <si>
    <t>BRABANT</t>
  </si>
  <si>
    <t>brachetj@yahoo.fr</t>
  </si>
  <si>
    <t>Mélanie</t>
  </si>
  <si>
    <t>TT DES COLLINES DU PERCHE</t>
  </si>
  <si>
    <t>dinet.stephanie@bbox.fr</t>
  </si>
  <si>
    <t>BUIL</t>
  </si>
  <si>
    <t>juliebuil@hotmail.com</t>
  </si>
  <si>
    <t>bureau.cecilia@gmail.com</t>
  </si>
  <si>
    <t>nath.buton37@orange.fr</t>
  </si>
  <si>
    <t>Maïa</t>
  </si>
  <si>
    <t>CADALEN</t>
  </si>
  <si>
    <t>julien.cadalen@free.fr</t>
  </si>
  <si>
    <t>enaskay@hotmail.fr</t>
  </si>
  <si>
    <t>CALAIS</t>
  </si>
  <si>
    <t>06 63 42 88 62</t>
  </si>
  <si>
    <t>06 64 89 07 44</t>
  </si>
  <si>
    <t>aureliencalais@yahoo.fr</t>
  </si>
  <si>
    <t>CALIBRE</t>
  </si>
  <si>
    <t>nicolascalibre@hotmail.fr</t>
  </si>
  <si>
    <t>Mélina</t>
  </si>
  <si>
    <t>sdus.tennis-de-table@wanadoo.fr</t>
  </si>
  <si>
    <t>ctte.eric.roman@gmail.com</t>
  </si>
  <si>
    <t>pscariou@gmail.com</t>
  </si>
  <si>
    <t>erwantomasi@yahhoo.fr</t>
  </si>
  <si>
    <t>jmcarquin50@gmail.com</t>
  </si>
  <si>
    <t>CARR</t>
  </si>
  <si>
    <t>melina_belabiod@yahoo.fr</t>
  </si>
  <si>
    <t>Adélaïde</t>
  </si>
  <si>
    <t>CARTIER</t>
  </si>
  <si>
    <t>CARVALHO-DEZELLUS</t>
  </si>
  <si>
    <t>sevcnt@yahoo.fr</t>
  </si>
  <si>
    <t>CAYLAR</t>
  </si>
  <si>
    <t>caylar.lucas@neuf.fr</t>
  </si>
  <si>
    <t>CHAN KIM PONNE</t>
  </si>
  <si>
    <t>Chan.olivier@gmail.com</t>
  </si>
  <si>
    <t>CHANTELOT</t>
  </si>
  <si>
    <t>laure.chantelot@gmail.com</t>
  </si>
  <si>
    <t>CHARLOU</t>
  </si>
  <si>
    <t>aureliecharlou@gmail.com</t>
  </si>
  <si>
    <t>chauthierry@hotmail.com</t>
  </si>
  <si>
    <t>CHAUDET</t>
  </si>
  <si>
    <t>CHAUSSON</t>
  </si>
  <si>
    <t>noemiechinelo@hotmail.fr</t>
  </si>
  <si>
    <t>Lilie</t>
  </si>
  <si>
    <t>julienchauvin28@yahoo.fr</t>
  </si>
  <si>
    <t>CHAUX</t>
  </si>
  <si>
    <t>jbchaux@hotmail.com</t>
  </si>
  <si>
    <t>CHEMINI</t>
  </si>
  <si>
    <t>celine.chemini@gmail.com</t>
  </si>
  <si>
    <t>CHENEDE</t>
  </si>
  <si>
    <t>Melen</t>
  </si>
  <si>
    <t>olivier.chenede@free.fr</t>
  </si>
  <si>
    <t>J3 Tennis de Table AMILLY</t>
  </si>
  <si>
    <t>C.P. VEIGNE</t>
  </si>
  <si>
    <t>charlotte.chevallier91600@gmail.com</t>
  </si>
  <si>
    <t>patrickchila@hotmail.fr</t>
  </si>
  <si>
    <t>CHIN</t>
  </si>
  <si>
    <t>Chen Fei</t>
  </si>
  <si>
    <t>CHO</t>
  </si>
  <si>
    <t>Seungmin</t>
  </si>
  <si>
    <t>maxime.chodorge@gmail.com</t>
  </si>
  <si>
    <t>CHOUADRA</t>
  </si>
  <si>
    <t>Djamel</t>
  </si>
  <si>
    <t>d_chouadra@yahoo.fr</t>
  </si>
  <si>
    <t>CIFUENTES</t>
  </si>
  <si>
    <t>Horacio</t>
  </si>
  <si>
    <t>horacioc11@hotmail.com</t>
  </si>
  <si>
    <t>CIGOLOTTI</t>
  </si>
  <si>
    <t>thierry.cigolotti@renault.com</t>
  </si>
  <si>
    <t>elieclaveau@outlook.fr</t>
  </si>
  <si>
    <t xml:space="preserve">Club Pongiste de Patay </t>
  </si>
  <si>
    <t>CLEC'H</t>
  </si>
  <si>
    <t>06 74 28 61 93</t>
  </si>
  <si>
    <t>massoningrid@orange.fr</t>
  </si>
  <si>
    <t>Theotime</t>
  </si>
  <si>
    <t>clement.clara@bbox.fr</t>
  </si>
  <si>
    <t>CLERÉ</t>
  </si>
  <si>
    <t>emeline.monnereau@outlook.fr</t>
  </si>
  <si>
    <t>Guénolé</t>
  </si>
  <si>
    <t>yse.cloarec@gmail.com</t>
  </si>
  <si>
    <t>sandrinebodilis@yahoo.fr</t>
  </si>
  <si>
    <t>COFFY</t>
  </si>
  <si>
    <t>charlooth@hotmail.fr</t>
  </si>
  <si>
    <t>christelle.coiffard@orange.fr</t>
  </si>
  <si>
    <t>COILLARD</t>
  </si>
  <si>
    <t>melanie_guiard@yahoo.fr</t>
  </si>
  <si>
    <t>remi.collin@gmail.com</t>
  </si>
  <si>
    <t>chris.asse@gmail.com</t>
  </si>
  <si>
    <t>mathieu.combe@hotmail.fr</t>
  </si>
  <si>
    <t>Pierre-Guilhem</t>
  </si>
  <si>
    <t>sylvouche@hotmail.com</t>
  </si>
  <si>
    <t>COURCAULT</t>
  </si>
  <si>
    <t>ecourcault@gmail.com</t>
  </si>
  <si>
    <t>COURTEAUX</t>
  </si>
  <si>
    <t>yann.cousquer@iadfrance.fr</t>
  </si>
  <si>
    <t>COZIC GAUDRY</t>
  </si>
  <si>
    <t>06 69 98 96 83</t>
  </si>
  <si>
    <t>06 26 43 38 26</t>
  </si>
  <si>
    <t>camillegaudry@yahoo.fr</t>
  </si>
  <si>
    <t>CRABOT</t>
  </si>
  <si>
    <t>vanessa.houillot@yahoo.fr</t>
  </si>
  <si>
    <t>scual7@yahoo.fr</t>
  </si>
  <si>
    <t>Sybile</t>
  </si>
  <si>
    <t>CRISAN</t>
  </si>
  <si>
    <t>CROS</t>
  </si>
  <si>
    <t>CURCIO</t>
  </si>
  <si>
    <t>quirdex@gmail.com</t>
  </si>
  <si>
    <t>DA SILVA DE OLIVEIRA</t>
  </si>
  <si>
    <t>deoliveiraaugusto@hotmail.com</t>
  </si>
  <si>
    <t>Mohamed Omar</t>
  </si>
  <si>
    <t>DAGNA</t>
  </si>
  <si>
    <t>mpdagna@verspieren.fr</t>
  </si>
  <si>
    <t>DAIEM</t>
  </si>
  <si>
    <t>Shiza</t>
  </si>
  <si>
    <t>daiemshabir@gmail.com</t>
  </si>
  <si>
    <t>DANDO</t>
  </si>
  <si>
    <t>06 76 78 07 63</t>
  </si>
  <si>
    <t>pascale.hardelay@gmail.com</t>
  </si>
  <si>
    <t>9F2575</t>
  </si>
  <si>
    <t>DANGER</t>
  </si>
  <si>
    <t>solenn.danger@yahoo.com</t>
  </si>
  <si>
    <t>DAOUDI</t>
  </si>
  <si>
    <t>rockmuche@hotmail.fr</t>
  </si>
  <si>
    <t>Soumaya</t>
  </si>
  <si>
    <t>Alwenna</t>
  </si>
  <si>
    <t>davoineromain@hotmail.com</t>
  </si>
  <si>
    <t>DE COUESNONGLE</t>
  </si>
  <si>
    <t>Ermance</t>
  </si>
  <si>
    <t>luciedecou@gmail.com</t>
  </si>
  <si>
    <t>Thaïs</t>
  </si>
  <si>
    <t>soph.morel@laposte.net</t>
  </si>
  <si>
    <t>pascal.hillairet@hotmail.fr</t>
  </si>
  <si>
    <t>delarueben@yahoo.fr</t>
  </si>
  <si>
    <t>GEVEZE A.S.</t>
  </si>
  <si>
    <t>DELMAS</t>
  </si>
  <si>
    <t>regina.jung@sfr.fr</t>
  </si>
  <si>
    <t>Helena</t>
  </si>
  <si>
    <t>Orphee</t>
  </si>
  <si>
    <t>v.marynelle@gmail.com</t>
  </si>
  <si>
    <t>DESME</t>
  </si>
  <si>
    <t>delph.dsm@gmail.com</t>
  </si>
  <si>
    <t>06 25 18 28 39</t>
  </si>
  <si>
    <t>salomedespinoy@gmail.com</t>
  </si>
  <si>
    <t>Méline</t>
  </si>
  <si>
    <t>DESTOR</t>
  </si>
  <si>
    <t>sandrine.destor@gmail.com</t>
  </si>
  <si>
    <t>Kaissy</t>
  </si>
  <si>
    <t>DEVINOY</t>
  </si>
  <si>
    <t>Louis-amaury</t>
  </si>
  <si>
    <t>famille.devinoy@laposte.net</t>
  </si>
  <si>
    <t>Maëlys</t>
  </si>
  <si>
    <t>aureliejardin2507@gmail.com</t>
  </si>
  <si>
    <t>DINCUFF</t>
  </si>
  <si>
    <t>florence.cornu@laposte.net</t>
  </si>
  <si>
    <t>Tuan Dat</t>
  </si>
  <si>
    <t>DOBLER HEULOT</t>
  </si>
  <si>
    <t>sebastier.dobler@gmail.com</t>
  </si>
  <si>
    <t>DOGUET</t>
  </si>
  <si>
    <t>mic@doguet.org</t>
  </si>
  <si>
    <t>sylvainpichon95@gmail.com</t>
  </si>
  <si>
    <t>DORR</t>
  </si>
  <si>
    <t>dorr.esteban@gmail.com</t>
  </si>
  <si>
    <t>Blanche</t>
  </si>
  <si>
    <t>DOUER</t>
  </si>
  <si>
    <t>06 62 19 39 12</t>
  </si>
  <si>
    <t>eddydouer@yahoo.fr</t>
  </si>
  <si>
    <t>02 47 58 77 47</t>
  </si>
  <si>
    <t xml:space="preserve">06 08 78 34 14 </t>
  </si>
  <si>
    <t>DOZOLME</t>
  </si>
  <si>
    <t>marcdozolme@gmail.com</t>
  </si>
  <si>
    <t>raphael.droissart@gmail.com</t>
  </si>
  <si>
    <t>stephisa1971@gmail.com</t>
  </si>
  <si>
    <t>ludovic_duchet@yahoo.fr</t>
  </si>
  <si>
    <t>DUFOURD</t>
  </si>
  <si>
    <t>DUJARRIER</t>
  </si>
  <si>
    <t>gwenaelle3@hotmail.com</t>
  </si>
  <si>
    <t>DURAN GIRALT</t>
  </si>
  <si>
    <t>06 26 02 72 54</t>
  </si>
  <si>
    <t>06 50 75 62 84</t>
  </si>
  <si>
    <t>vince885@hotmail.com</t>
  </si>
  <si>
    <t>kristiago@outlook.com</t>
  </si>
  <si>
    <t>DUVERGT</t>
  </si>
  <si>
    <t>vincent.duvivier@toutrankil.fr</t>
  </si>
  <si>
    <t>EDDAHIS</t>
  </si>
  <si>
    <t>06 27 68 20 11</t>
  </si>
  <si>
    <t>adiled@hotmail.fr</t>
  </si>
  <si>
    <t>Mélody</t>
  </si>
  <si>
    <t>Ophélie</t>
  </si>
  <si>
    <t>EYMARD</t>
  </si>
  <si>
    <t>veymard@live.fr</t>
  </si>
  <si>
    <t>FACON</t>
  </si>
  <si>
    <t>aurorepergaud@gmail.com</t>
  </si>
  <si>
    <t>Assiya</t>
  </si>
  <si>
    <t>FAGES</t>
  </si>
  <si>
    <t>FAGGIN</t>
  </si>
  <si>
    <t>qs@faggin.net</t>
  </si>
  <si>
    <t>elodie.faivre15@gmail.com</t>
  </si>
  <si>
    <t>FERLY</t>
  </si>
  <si>
    <t>Jaleel</t>
  </si>
  <si>
    <t>FLUCKIGER</t>
  </si>
  <si>
    <t>FONTANET</t>
  </si>
  <si>
    <t>selreedy@hotmail.com</t>
  </si>
  <si>
    <t>FOSTIER</t>
  </si>
  <si>
    <t>jeremy.fostier@hotmail.fr</t>
  </si>
  <si>
    <t>erwann.fouche@laposte.net</t>
  </si>
  <si>
    <t>melaine.foucherand@bbox.fr</t>
  </si>
  <si>
    <t>erwan.fournet@orange.fr</t>
  </si>
  <si>
    <t>Noelan</t>
  </si>
  <si>
    <t>marc-francois@orange.fr</t>
  </si>
  <si>
    <t>FREITAS</t>
  </si>
  <si>
    <t>88marcosfreitas@gmail.com</t>
  </si>
  <si>
    <t>FREZGI</t>
  </si>
  <si>
    <t>Erina</t>
  </si>
  <si>
    <t>eseyeru@gmail.com</t>
  </si>
  <si>
    <t>FROGE</t>
  </si>
  <si>
    <t>clarafroge28@gmail.com</t>
  </si>
  <si>
    <t>Gilbert Eric</t>
  </si>
  <si>
    <t>gilberttennisdetable@gmail.com</t>
  </si>
  <si>
    <t>nicolas.frot@free.fr</t>
  </si>
  <si>
    <t>gilles.gabard@awgg.fr</t>
  </si>
  <si>
    <t>gabillet.nadia@hotmail.fr</t>
  </si>
  <si>
    <t>GAD</t>
  </si>
  <si>
    <t>06 20 59 26 48</t>
  </si>
  <si>
    <t>kollerhelene@yahou.fr</t>
  </si>
  <si>
    <t>alexis.gadelle@gmail.com</t>
  </si>
  <si>
    <t>jcg0101@hotmail.com</t>
  </si>
  <si>
    <t>GALLICE</t>
  </si>
  <si>
    <t>francois.gallice@free.fr</t>
  </si>
  <si>
    <t>steph_galt@yahoo.fr</t>
  </si>
  <si>
    <t xml:space="preserve">GAO </t>
  </si>
  <si>
    <t>usvtennisdetable.secretariat@gmail.com</t>
  </si>
  <si>
    <t>GAO</t>
  </si>
  <si>
    <t>sarah.gapihan@gmail.com</t>
  </si>
  <si>
    <t>vava_13@yahoo.fr</t>
  </si>
  <si>
    <t>jeremygarnier@hotmail.fr</t>
  </si>
  <si>
    <t>GARROS</t>
  </si>
  <si>
    <t>Max-Ange</t>
  </si>
  <si>
    <t>edouard.garros@laposte.net</t>
  </si>
  <si>
    <t>presidence@c-chartrestt.com</t>
  </si>
  <si>
    <t>Inés</t>
  </si>
  <si>
    <t>stevengaudin1@gmail.com</t>
  </si>
  <si>
    <t>orevmail@gmail.com</t>
  </si>
  <si>
    <t>GEINS</t>
  </si>
  <si>
    <t>bethov28@hotmail.fr</t>
  </si>
  <si>
    <t>Flo.chouchen@yahoo.fr</t>
  </si>
  <si>
    <t>Pierre Mathieu</t>
  </si>
  <si>
    <t>Hafsa</t>
  </si>
  <si>
    <t>GIRAUDIER</t>
  </si>
  <si>
    <t>remigiraudier@gmail.com</t>
  </si>
  <si>
    <t>fd.girault@gmail.com</t>
  </si>
  <si>
    <t>GOAPER</t>
  </si>
  <si>
    <t>lesgoaps@wanadoo.fr</t>
  </si>
  <si>
    <t>aurelie.gobin-lorelei@laposte.net</t>
  </si>
  <si>
    <t>GODFROID</t>
  </si>
  <si>
    <t>aurelien.godfroid@gmail.com</t>
  </si>
  <si>
    <t>Eva-Rose</t>
  </si>
  <si>
    <t>theophilelindsay@hotmail.fr</t>
  </si>
  <si>
    <t>GOURBEAU</t>
  </si>
  <si>
    <t>donipeche@yahoo.fr</t>
  </si>
  <si>
    <t>mihael.grall2@orange.fr</t>
  </si>
  <si>
    <t>GRAVEL</t>
  </si>
  <si>
    <t>totogravel@hotmail.fr</t>
  </si>
  <si>
    <t>julien.g.grosclaude@gmail.com</t>
  </si>
  <si>
    <t>GU</t>
  </si>
  <si>
    <t>weiweimerci@gmail.com</t>
  </si>
  <si>
    <t>GUAGLIATA</t>
  </si>
  <si>
    <t>romain.guagliata@estaca.eu</t>
  </si>
  <si>
    <t>GUENO</t>
  </si>
  <si>
    <t>rault.cecile@neuf.fr</t>
  </si>
  <si>
    <t>audreyack@live.fr</t>
  </si>
  <si>
    <t>GUERMIT</t>
  </si>
  <si>
    <t>Sacia</t>
  </si>
  <si>
    <t>lalande.sylvie94@yahoo.fr</t>
  </si>
  <si>
    <t>guerrieraure@gmail.com</t>
  </si>
  <si>
    <t>clement.guetres53@gmail.com</t>
  </si>
  <si>
    <t>06 16 19 62 37</t>
  </si>
  <si>
    <t>06 60 49 60 71</t>
  </si>
  <si>
    <t>dv.guez@wanadoo.fr</t>
  </si>
  <si>
    <t>Maydène</t>
  </si>
  <si>
    <t>nicolas.guichard91@orange.fr</t>
  </si>
  <si>
    <t>GUILLAUMOT</t>
  </si>
  <si>
    <t>guillaumot.benoit@orange.fr</t>
  </si>
  <si>
    <t>nol.guillemot@gmail.com</t>
  </si>
  <si>
    <t>fred24.guillerm@sfr.fr</t>
  </si>
  <si>
    <t>Kimy</t>
  </si>
  <si>
    <t>dguillot.mail@gmail.com</t>
  </si>
  <si>
    <t>germain.guillou@gmail.com</t>
  </si>
  <si>
    <t>Françoise</t>
  </si>
  <si>
    <t>06 64 17 56 06</t>
  </si>
  <si>
    <t>audrey.ruiz@wanadoo.fr</t>
  </si>
  <si>
    <t>guimont.sylvain@gmail.com</t>
  </si>
  <si>
    <t>GUIRADO</t>
  </si>
  <si>
    <t>louis.guirado@gmail.com</t>
  </si>
  <si>
    <t>Gaëlle</t>
  </si>
  <si>
    <t>ggusho@gmail.com</t>
  </si>
  <si>
    <t>HABA</t>
  </si>
  <si>
    <t>06 79 61 56 76</t>
  </si>
  <si>
    <t>slim.haba@hotmail.fr</t>
  </si>
  <si>
    <t>HACHARD</t>
  </si>
  <si>
    <t>larig.hachard@wanadoo.fr</t>
  </si>
  <si>
    <t>HAMACHE</t>
  </si>
  <si>
    <t>hamachebilal@outlook.fr</t>
  </si>
  <si>
    <t>HAQUENNE</t>
  </si>
  <si>
    <t>f.haquenne@lamedudecor.com</t>
  </si>
  <si>
    <t>HAUTIER</t>
  </si>
  <si>
    <t>gaillard.sabrina@sfr.fr</t>
  </si>
  <si>
    <t>HAZIZA</t>
  </si>
  <si>
    <t>yaelleraccah@hotmail.fr</t>
  </si>
  <si>
    <t>HEIM</t>
  </si>
  <si>
    <t>luisantactt@gmail.com</t>
  </si>
  <si>
    <t>HENNEQUIN</t>
  </si>
  <si>
    <t>HERBELOT</t>
  </si>
  <si>
    <t>benoit.herbelot@orange.fr</t>
  </si>
  <si>
    <t>HIREVYI</t>
  </si>
  <si>
    <t>Evlina</t>
  </si>
  <si>
    <t>07 54 22 32 41</t>
  </si>
  <si>
    <t>06 22 05 71 00</t>
  </si>
  <si>
    <t>galia.hireva@gmail.com</t>
  </si>
  <si>
    <t>HODAEI</t>
  </si>
  <si>
    <t>Seyed Amir</t>
  </si>
  <si>
    <t>amirhodaee20200@gmail.com</t>
  </si>
  <si>
    <t>Holin_clement@yahoo.fr</t>
  </si>
  <si>
    <t>HONGKHAM</t>
  </si>
  <si>
    <t>mohongkham@gmail.com</t>
  </si>
  <si>
    <t>HONORE</t>
  </si>
  <si>
    <t>david.honore@gmail.com</t>
  </si>
  <si>
    <t>oumi.mauritius@gmail.com</t>
  </si>
  <si>
    <t>Jana</t>
  </si>
  <si>
    <t>alayhua@icloud.com</t>
  </si>
  <si>
    <t>chenlifang837@gmail.com</t>
  </si>
  <si>
    <t>charlotteh097@gmail.com</t>
  </si>
  <si>
    <t>Sybille</t>
  </si>
  <si>
    <t>hure.roche@gmail.com</t>
  </si>
  <si>
    <t>HURON</t>
  </si>
  <si>
    <t>nathalie.huron@free.fr</t>
  </si>
  <si>
    <t>Vitor Seiji</t>
  </si>
  <si>
    <t>jacquotmatthieu@gmail.com</t>
  </si>
  <si>
    <t>JAEGLER</t>
  </si>
  <si>
    <t>mathilde.syviere@gmail.com</t>
  </si>
  <si>
    <t>JAHAN</t>
  </si>
  <si>
    <t>estelle.jahan41@gmail.com</t>
  </si>
  <si>
    <t>JAMY</t>
  </si>
  <si>
    <t>Johane</t>
  </si>
  <si>
    <t>magalimeyer2003@yahoo.fr</t>
  </si>
  <si>
    <t>JANOVER</t>
  </si>
  <si>
    <t>v.torres94@orange.fr</t>
  </si>
  <si>
    <t>JANSSEN</t>
  </si>
  <si>
    <t>mona.janssen@yahoo.fr</t>
  </si>
  <si>
    <t>mazzellax@gmail.com</t>
  </si>
  <si>
    <t>aurelie.jarrige@borgwarner.com</t>
  </si>
  <si>
    <t>Liya</t>
  </si>
  <si>
    <t>JOHANSSON</t>
  </si>
  <si>
    <t>Linnea</t>
  </si>
  <si>
    <t>linneajohanssoncabase@gmail.com</t>
  </si>
  <si>
    <t>JOLICLERC</t>
  </si>
  <si>
    <t>06 82 72 48 23</t>
  </si>
  <si>
    <t>eric.joliclerc@yahoo.fr</t>
  </si>
  <si>
    <t>sebastien94.joulin@gmail.com</t>
  </si>
  <si>
    <t>JUNGUENE CHAZARD</t>
  </si>
  <si>
    <t>06 50 81 51 42</t>
  </si>
  <si>
    <t>carolechazard@orange.fr</t>
  </si>
  <si>
    <t>KACZOROWSKI</t>
  </si>
  <si>
    <t>KALLA ANCELIN</t>
  </si>
  <si>
    <t>carole.ance@hotmail.fr</t>
  </si>
  <si>
    <t>KHALFALLATT</t>
  </si>
  <si>
    <t>Lamisse</t>
  </si>
  <si>
    <t>06 52 15 39 42</t>
  </si>
  <si>
    <t>famillekloul@yahoo.com</t>
  </si>
  <si>
    <t>fabrice.kosiak@fftt.email</t>
  </si>
  <si>
    <t>KUKULA</t>
  </si>
  <si>
    <t>Dana</t>
  </si>
  <si>
    <t>07 67 38 80 44</t>
  </si>
  <si>
    <t>LACAN-RUS</t>
  </si>
  <si>
    <t>mvoineaupec@gmail.com</t>
  </si>
  <si>
    <t>Naïa</t>
  </si>
  <si>
    <t>FRANCK.LACOTE@GMAIL.COM</t>
  </si>
  <si>
    <t>helene.lafont@paris.fr</t>
  </si>
  <si>
    <t>Abderrahmane</t>
  </si>
  <si>
    <t>LAGRANGE</t>
  </si>
  <si>
    <t>nicolas.lambert95110@gmail.com</t>
  </si>
  <si>
    <t>simonlambert22100@gmail.com</t>
  </si>
  <si>
    <t>LAMOTTE</t>
  </si>
  <si>
    <t>Tidiane</t>
  </si>
  <si>
    <t>LANTY</t>
  </si>
  <si>
    <t>lucie.lanty.aubertin@gmail.com</t>
  </si>
  <si>
    <t>michel.barjon535@orange.fr</t>
  </si>
  <si>
    <t>florian.lattay@gmail.com</t>
  </si>
  <si>
    <t>launay73@gmail.com</t>
  </si>
  <si>
    <t>l.antoine419@gmail.com</t>
  </si>
  <si>
    <t>glbs@hotmail.fr</t>
  </si>
  <si>
    <t>Rozane</t>
  </si>
  <si>
    <t>laetitialebras29@gmail.com</t>
  </si>
  <si>
    <t>LA RAQUETTE MELECIENNE-PLUMELEC</t>
  </si>
  <si>
    <t>irislefur@icloud.com</t>
  </si>
  <si>
    <t>Léah</t>
  </si>
  <si>
    <t>LE MANACH</t>
  </si>
  <si>
    <t>LE METTER</t>
  </si>
  <si>
    <t>theophilelemetter@orange.fr</t>
  </si>
  <si>
    <t>Olier</t>
  </si>
  <si>
    <t>LE PABIC</t>
  </si>
  <si>
    <t>06 09 41 50 16</t>
  </si>
  <si>
    <t>laurent.lepabic@sfr.fr</t>
  </si>
  <si>
    <t>a.leroux115@gmail.com</t>
  </si>
  <si>
    <t>LE ROUZIC</t>
  </si>
  <si>
    <t>Lauren</t>
  </si>
  <si>
    <t>Aliénor</t>
  </si>
  <si>
    <t>lebretonfrederic1981@yahoo.com</t>
  </si>
  <si>
    <t>herve.lebreton1973@yahoo.frfr</t>
  </si>
  <si>
    <t>LECHYPRE</t>
  </si>
  <si>
    <t>sizie.lechypre@sfr.fr</t>
  </si>
  <si>
    <t>LECLERC-GOUJON</t>
  </si>
  <si>
    <t>katou37@hotmail.fr</t>
  </si>
  <si>
    <t>lecocqgl@gmail.com</t>
  </si>
  <si>
    <t>milletkaren@hotmail.com</t>
  </si>
  <si>
    <t>LEFRANCOIS</t>
  </si>
  <si>
    <t>LEGRAND BANTMAN</t>
  </si>
  <si>
    <t>FREDERIC.LEGRAND917@GMAIL.COM</t>
  </si>
  <si>
    <t>Elyse</t>
  </si>
  <si>
    <t>lgrs.clement@gmail.com</t>
  </si>
  <si>
    <t>07 70 49 38 48</t>
  </si>
  <si>
    <t>Stéphane</t>
  </si>
  <si>
    <t>06 13 82 63 29</t>
  </si>
  <si>
    <t>Cléa</t>
  </si>
  <si>
    <t>didierletourneux@gmail.com</t>
  </si>
  <si>
    <t>david.levalois@club.fr</t>
  </si>
  <si>
    <t>anaisleveque@hotmail.fr</t>
  </si>
  <si>
    <t>Dakota</t>
  </si>
  <si>
    <t>jessica.chardon@gmail.com</t>
  </si>
  <si>
    <t>levesque.sylvain@neuf.fr</t>
  </si>
  <si>
    <t>jlevy@saur.fr</t>
  </si>
  <si>
    <t>paulin.levy6@gmail.com</t>
  </si>
  <si>
    <t>LEW</t>
  </si>
  <si>
    <t>Ethel</t>
  </si>
  <si>
    <t>lew.anthony@gmail.com</t>
  </si>
  <si>
    <t>LIMA</t>
  </si>
  <si>
    <t>scett78@hotmail.com</t>
  </si>
  <si>
    <t>LORDET</t>
  </si>
  <si>
    <t>clementineboisseau@gmail.com</t>
  </si>
  <si>
    <t>LORIOU-HEUZE</t>
  </si>
  <si>
    <t>06-03-15-35-94</t>
  </si>
  <si>
    <t>LOROT</t>
  </si>
  <si>
    <t>bondareva.vika@icloud.com</t>
  </si>
  <si>
    <t>lou_liangjun@yahoo.fr</t>
  </si>
  <si>
    <t>Aalya</t>
  </si>
  <si>
    <t>Cloé</t>
  </si>
  <si>
    <t>LOUNAS</t>
  </si>
  <si>
    <t>mlounas@gmail.com</t>
  </si>
  <si>
    <t>LOUSTALOT</t>
  </si>
  <si>
    <t>jerome.loustalot@orange.fr</t>
  </si>
  <si>
    <t>Amel</t>
  </si>
  <si>
    <t>benjamin.mahoudo@gmail.com</t>
  </si>
  <si>
    <t>MAKELA MPAKA</t>
  </si>
  <si>
    <t>Amour</t>
  </si>
  <si>
    <t>Joie</t>
  </si>
  <si>
    <t>MALANDA</t>
  </si>
  <si>
    <t>Dionne</t>
  </si>
  <si>
    <t>eliaz1911@hotmail.fr</t>
  </si>
  <si>
    <t>damien.malet@fftt.email</t>
  </si>
  <si>
    <t>06.21.85.48.49</t>
  </si>
  <si>
    <t>jgoupil37510@outlook.fr</t>
  </si>
  <si>
    <t>Théa</t>
  </si>
  <si>
    <t>MANSOURI</t>
  </si>
  <si>
    <t>gabriel.marteau36@gmail.com</t>
  </si>
  <si>
    <t>valerie.martin65@wanadoo.fr</t>
  </si>
  <si>
    <t>sebastien.martini@laposte.net</t>
  </si>
  <si>
    <t>masson74@gmail.com</t>
  </si>
  <si>
    <t>sguichard@gmail.com</t>
  </si>
  <si>
    <t>MATH</t>
  </si>
  <si>
    <t>antoine.math@gmail.com</t>
  </si>
  <si>
    <t>Megan</t>
  </si>
  <si>
    <t>MAZZARINI</t>
  </si>
  <si>
    <t>s.mazzarini@hotmail.fr</t>
  </si>
  <si>
    <t>Oriana</t>
  </si>
  <si>
    <t>MEJDOUBI</t>
  </si>
  <si>
    <t>Billal</t>
  </si>
  <si>
    <t>billalmejdoubi62@gmail.com</t>
  </si>
  <si>
    <t>MEKHOV</t>
  </si>
  <si>
    <t>mekhov@yahoo.com</t>
  </si>
  <si>
    <t>MENAGE</t>
  </si>
  <si>
    <t>lagrima35@gmail.com</t>
  </si>
  <si>
    <t>Mailé</t>
  </si>
  <si>
    <t>mercier120@laposte.net</t>
  </si>
  <si>
    <t>MERIODEAU</t>
  </si>
  <si>
    <t>fabicharrier@gmail.com</t>
  </si>
  <si>
    <t>patriciapeigne@outlook.fr</t>
  </si>
  <si>
    <t>MESKO</t>
  </si>
  <si>
    <t>Néphélia</t>
  </si>
  <si>
    <t>MIGADEL</t>
  </si>
  <si>
    <t>verohirrien@hotmail.com</t>
  </si>
  <si>
    <t>mogaalex@mail.ru</t>
  </si>
  <si>
    <t>MOLINA SOTO</t>
  </si>
  <si>
    <t>+34 649 91 0748</t>
  </si>
  <si>
    <t>miguelmolinasoto99@gmail.com</t>
  </si>
  <si>
    <t>07 82 15 13 64</t>
  </si>
  <si>
    <t>laurent.monnier1@orange.fr</t>
  </si>
  <si>
    <t>MONNOT</t>
  </si>
  <si>
    <t>marie.tortel@gmail.com</t>
  </si>
  <si>
    <t>MORATO-VELASCO</t>
  </si>
  <si>
    <t>adrianmorato@gmail.com</t>
  </si>
  <si>
    <t>06 79 84 28 92</t>
  </si>
  <si>
    <t>06 03 48 75 42</t>
  </si>
  <si>
    <t>smourier@wanadoo.fr</t>
  </si>
  <si>
    <t>06 63 68 73 12</t>
  </si>
  <si>
    <t>muller.julia@gmail.com</t>
  </si>
  <si>
    <t>MUSIICHUK</t>
  </si>
  <si>
    <t>Oleksii</t>
  </si>
  <si>
    <t>+380 50 352 6973</t>
  </si>
  <si>
    <t>genyaprischepa@gmail.com</t>
  </si>
  <si>
    <t>augustin.musitelli@gmail.com</t>
  </si>
  <si>
    <t>NAPASEUTH</t>
  </si>
  <si>
    <t>christine_singhathip@hotmail.com</t>
  </si>
  <si>
    <t>NERFIE</t>
  </si>
  <si>
    <t>NETH</t>
  </si>
  <si>
    <t>NEVES</t>
  </si>
  <si>
    <t>caroline.neves@free.fr</t>
  </si>
  <si>
    <t>kenttiso@yahoo.fr</t>
  </si>
  <si>
    <t>NOET</t>
  </si>
  <si>
    <t>alnoet@gmail.com</t>
  </si>
  <si>
    <t>yuriko0205@hotmail.com</t>
  </si>
  <si>
    <t>OLIVIER-BALAFAS</t>
  </si>
  <si>
    <t>cyril.olivier@laposte.net</t>
  </si>
  <si>
    <t xml:space="preserve">OLLIER </t>
  </si>
  <si>
    <t>dacostamarilyn86@gmail.com</t>
  </si>
  <si>
    <t>ondamania@laposte.net</t>
  </si>
  <si>
    <t>OUACHANI</t>
  </si>
  <si>
    <t>jaafourtif@hotmail.fr</t>
  </si>
  <si>
    <t>Tessnim</t>
  </si>
  <si>
    <t>OUDOT</t>
  </si>
  <si>
    <t>martachristophe@hotmail.com</t>
  </si>
  <si>
    <t>OUHIBI</t>
  </si>
  <si>
    <t>c.buvry@hotmail.fr</t>
  </si>
  <si>
    <t xml:space="preserve">Camille </t>
  </si>
  <si>
    <t>paillard.f@hotmail.fr</t>
  </si>
  <si>
    <t>PANASYAN</t>
  </si>
  <si>
    <t>anjelapanasyan1993@gmail.com</t>
  </si>
  <si>
    <t>PAQUES</t>
  </si>
  <si>
    <t>PARANT</t>
  </si>
  <si>
    <t>PASCAL</t>
  </si>
  <si>
    <t>baptpascal@wanadoo.fr</t>
  </si>
  <si>
    <t>marjorie.pascal@gmail.com</t>
  </si>
  <si>
    <t>PATEL</t>
  </si>
  <si>
    <t>Veer</t>
  </si>
  <si>
    <t>Kay2_patel@yahoo.fr</t>
  </si>
  <si>
    <t>amelie.paulyprost@hotmail.fr</t>
  </si>
  <si>
    <t>PEDROSA FERREIRA</t>
  </si>
  <si>
    <t>pydroze@hotmail.fr</t>
  </si>
  <si>
    <t>cecileboulay@hotmail.fr</t>
  </si>
  <si>
    <t>PELARD</t>
  </si>
  <si>
    <t xml:space="preserve">06.95.65.55.27 </t>
  </si>
  <si>
    <t>v.pelard@gmail.com</t>
  </si>
  <si>
    <t>ludovic.peltier1@icloud.com</t>
  </si>
  <si>
    <t>juliepennec21@gmail.com</t>
  </si>
  <si>
    <t>PEREZ-DUARTE</t>
  </si>
  <si>
    <t>alexis.et.sophie@perez-duarte.net</t>
  </si>
  <si>
    <t>PERO</t>
  </si>
  <si>
    <t>flavie.roge@hotmail.fr</t>
  </si>
  <si>
    <t>PERRIEN</t>
  </si>
  <si>
    <t>Pierre-Marie</t>
  </si>
  <si>
    <t>cathy.lassalle@cegetel.net</t>
  </si>
  <si>
    <t>PERRON BRIANT</t>
  </si>
  <si>
    <t>philippe.perron@yahoo.fr</t>
  </si>
  <si>
    <t>bececlepau@gmail.com</t>
  </si>
  <si>
    <t>pfitznerfelix1@gmail.com</t>
  </si>
  <si>
    <t>PICAUD</t>
  </si>
  <si>
    <t>PIERRES</t>
  </si>
  <si>
    <t xml:space="preserve">Maëlle </t>
  </si>
  <si>
    <t>Séoto</t>
  </si>
  <si>
    <t>PILLAULT</t>
  </si>
  <si>
    <t>pascale.ping@free.fr</t>
  </si>
  <si>
    <t>PILOQUET</t>
  </si>
  <si>
    <t>alice.piloquet@free.fr</t>
  </si>
  <si>
    <t>PIMENTA</t>
  </si>
  <si>
    <t>Abby</t>
  </si>
  <si>
    <t>sandrine-pimenta@neuf.fr</t>
  </si>
  <si>
    <t>PINEAU DESMOORT</t>
  </si>
  <si>
    <t>thomas89100@hotmail.fr</t>
  </si>
  <si>
    <t>POITEVIN</t>
  </si>
  <si>
    <t>quentin.poitevin@gmail.com</t>
  </si>
  <si>
    <t>POMARES GALLARDO</t>
  </si>
  <si>
    <t>Alberto</t>
  </si>
  <si>
    <t>caenttc@wanadoo.fr</t>
  </si>
  <si>
    <t>Juan Carlos</t>
  </si>
  <si>
    <t>mariaporcedo@hotmail.com</t>
  </si>
  <si>
    <t>henripoulain@yahoo.fr</t>
  </si>
  <si>
    <t>PRINET</t>
  </si>
  <si>
    <t>eric.prinet@gmail.com</t>
  </si>
  <si>
    <t>florian.proust@live.fr</t>
  </si>
  <si>
    <t>sandra.tranvan@hotmail.fr</t>
  </si>
  <si>
    <t>Veronika</t>
  </si>
  <si>
    <t>PUTOLA</t>
  </si>
  <si>
    <t>zputola@gmail.com</t>
  </si>
  <si>
    <t>hajaina2007@yahoo.fr</t>
  </si>
  <si>
    <t>RACLET</t>
  </si>
  <si>
    <t>leandre.raclet@gmail.com</t>
  </si>
  <si>
    <t>alie.rakot@gmail.com</t>
  </si>
  <si>
    <t>Rivonavalona Ts</t>
  </si>
  <si>
    <t>RAPOPORT</t>
  </si>
  <si>
    <t>Uriel</t>
  </si>
  <si>
    <t>soizyaben@hotmail.com</t>
  </si>
  <si>
    <t>RAVICHANDRAN</t>
  </si>
  <si>
    <t>Ancziga</t>
  </si>
  <si>
    <t>Anyav</t>
  </si>
  <si>
    <t>rhnicole@yahoo.fr</t>
  </si>
  <si>
    <t>REFFET</t>
  </si>
  <si>
    <t>REHBY</t>
  </si>
  <si>
    <t>chahinezb@gmail.com</t>
  </si>
  <si>
    <t>REMY-ZEPHIR</t>
  </si>
  <si>
    <t>ange.rouyar91@gmail.com</t>
  </si>
  <si>
    <t>RESSOT</t>
  </si>
  <si>
    <t>mofont3@gmail.com</t>
  </si>
  <si>
    <t>May-Lee</t>
  </si>
  <si>
    <t>so-flo@hotmail.fr</t>
  </si>
  <si>
    <t>nreuseau@gmail.com</t>
  </si>
  <si>
    <t>melvilr@gmail.com</t>
  </si>
  <si>
    <t>philippe.richer23@yahoo.fr</t>
  </si>
  <si>
    <t>RINIOTIS</t>
  </si>
  <si>
    <t>Anastasios</t>
  </si>
  <si>
    <t>suatt@wanadoo.fr</t>
  </si>
  <si>
    <t>RIO</t>
  </si>
  <si>
    <t>RODRIGUES PACO</t>
  </si>
  <si>
    <t>aurelie@rodriguespaco.net</t>
  </si>
  <si>
    <t>arol@unofi.fr</t>
  </si>
  <si>
    <t>SABLON</t>
  </si>
  <si>
    <t>Diwayne</t>
  </si>
  <si>
    <t>sablonf@wanadoo.fr</t>
  </si>
  <si>
    <t>SADALI</t>
  </si>
  <si>
    <t>assiba.bouazza@gmail.com</t>
  </si>
  <si>
    <t>SAIBRON</t>
  </si>
  <si>
    <t>kikijess37@hotmail.fr</t>
  </si>
  <si>
    <t>Koffi Maurice</t>
  </si>
  <si>
    <t>SALYN BENCARDINO</t>
  </si>
  <si>
    <t>olivieretfabienne2@live.fr</t>
  </si>
  <si>
    <t>SANNIER</t>
  </si>
  <si>
    <t>contact@altodesign.net</t>
  </si>
  <si>
    <t>SANSON</t>
  </si>
  <si>
    <t>SCHAMMEL</t>
  </si>
  <si>
    <t>david.schammel18@gmail.com</t>
  </si>
  <si>
    <t>schan.christian@gmail.com</t>
  </si>
  <si>
    <t>SCHERRENS</t>
  </si>
  <si>
    <t>Yan</t>
  </si>
  <si>
    <t>scherrens.v@free.fr</t>
  </si>
  <si>
    <t>Hedy</t>
  </si>
  <si>
    <t>emma.gerrer@gmail.com</t>
  </si>
  <si>
    <t>lussangel45@hotmail.com</t>
  </si>
  <si>
    <t>SIBUE</t>
  </si>
  <si>
    <t>agnes.sibue@live.fr</t>
  </si>
  <si>
    <t>laurent.sibue@laposte.net</t>
  </si>
  <si>
    <t>Zayyan Bin</t>
  </si>
  <si>
    <t>js.prattique@gmail.com</t>
  </si>
  <si>
    <t>SO</t>
  </si>
  <si>
    <t>Angelina Tevi</t>
  </si>
  <si>
    <t>dara.so@free.fr</t>
  </si>
  <si>
    <t>SOA BEUNET</t>
  </si>
  <si>
    <t>gae.beunet@hotmail.fr</t>
  </si>
  <si>
    <t>07 77 84 71 83</t>
  </si>
  <si>
    <t>06 87 78 58 86</t>
  </si>
  <si>
    <t>sandra.solari@laposte.net</t>
  </si>
  <si>
    <t>SONNETTE CHICH</t>
  </si>
  <si>
    <t>SOUDAY</t>
  </si>
  <si>
    <t>dezig@orange.fr</t>
  </si>
  <si>
    <t>SOUFIANOU</t>
  </si>
  <si>
    <t>Akorede</t>
  </si>
  <si>
    <t>razaqsoufianou3@gmail.com</t>
  </si>
  <si>
    <t>olivierstora@protonmail.com</t>
  </si>
  <si>
    <t>SZCZEPANIAK</t>
  </si>
  <si>
    <t>Sienna</t>
  </si>
  <si>
    <t>natachataburet@free.fr</t>
  </si>
  <si>
    <t>armine90karaustayan@yahoo.com</t>
  </si>
  <si>
    <t>breuilclaire@yahoo.fr</t>
  </si>
  <si>
    <t>TALEC</t>
  </si>
  <si>
    <t>micktalec@gmx.fr</t>
  </si>
  <si>
    <t>TAYLOR URBINA</t>
  </si>
  <si>
    <t>paola.urbina70@gmail.com</t>
  </si>
  <si>
    <t>TERPOU</t>
  </si>
  <si>
    <t>Elisavet</t>
  </si>
  <si>
    <t>lucparis2@free.fr</t>
  </si>
  <si>
    <t>tesson.ludovic@gmail.com</t>
  </si>
  <si>
    <t>verodebaraqueville@gmail.com</t>
  </si>
  <si>
    <t>didier.thiery@saint-remy-chevreuse-tt.fr</t>
  </si>
  <si>
    <t>THILLIER</t>
  </si>
  <si>
    <t>thillier.sylvain@orange.fr</t>
  </si>
  <si>
    <t>THIRANT</t>
  </si>
  <si>
    <t>carine441@hotmail.com</t>
  </si>
  <si>
    <t>Amori</t>
  </si>
  <si>
    <t>teamanu22@gmail.com</t>
  </si>
  <si>
    <t>marc.thomas614@orane.fr</t>
  </si>
  <si>
    <t>Pénélope</t>
  </si>
  <si>
    <t>TILLOL DELETANG</t>
  </si>
  <si>
    <t>marietillol@gmail.com</t>
  </si>
  <si>
    <t>TOUPANCE</t>
  </si>
  <si>
    <t>mel.toup2@gmail.com</t>
  </si>
  <si>
    <t>TOURET-LE-MAUX</t>
  </si>
  <si>
    <t>06 03 78 71 88</t>
  </si>
  <si>
    <t>lm.lm@free.fr</t>
  </si>
  <si>
    <t>thuylinh198@gmail.com</t>
  </si>
  <si>
    <t>tran.jacqueline@gmail.com</t>
  </si>
  <si>
    <t>Quoc Binh</t>
  </si>
  <si>
    <t>qbinh23@gmail.com</t>
  </si>
  <si>
    <t>marieuguen82@gmail.com</t>
  </si>
  <si>
    <t>UNG</t>
  </si>
  <si>
    <t>Fleur</t>
  </si>
  <si>
    <t>VALLIER</t>
  </si>
  <si>
    <t>VAN DER VENNE</t>
  </si>
  <si>
    <t>Ratika</t>
  </si>
  <si>
    <t>VANACKER</t>
  </si>
  <si>
    <t>Edene</t>
  </si>
  <si>
    <t>VARGAS</t>
  </si>
  <si>
    <t>vv75722@gmail.com</t>
  </si>
  <si>
    <t>francois.velut@hotmail.fr</t>
  </si>
  <si>
    <t>VENDREDAIN</t>
  </si>
  <si>
    <t>Kagna</t>
  </si>
  <si>
    <t>kagnachao@gmail.com</t>
  </si>
  <si>
    <t>VENEVONGSOS</t>
  </si>
  <si>
    <t>Souvana</t>
  </si>
  <si>
    <t>souvana123@gmail.com</t>
  </si>
  <si>
    <t>Kaëlig</t>
  </si>
  <si>
    <t>VICTORIEN</t>
  </si>
  <si>
    <t>kheira_amina@hotmail.com</t>
  </si>
  <si>
    <t>VILCOCQ</t>
  </si>
  <si>
    <t>pascal.vilcocq@sncf.fr</t>
  </si>
  <si>
    <t>VILLA</t>
  </si>
  <si>
    <t>villa-nathalie@bbox.fr</t>
  </si>
  <si>
    <t>06 50 09 56 41</t>
  </si>
  <si>
    <t>VIVARES</t>
  </si>
  <si>
    <t>andre.vivares@laposte.net</t>
  </si>
  <si>
    <t>annegaelle.voisin@gmail.com</t>
  </si>
  <si>
    <t>wangchentennisdetable@gmail.com</t>
  </si>
  <si>
    <t>Jin Qi</t>
  </si>
  <si>
    <t>Rui</t>
  </si>
  <si>
    <t>Zihan</t>
  </si>
  <si>
    <t>louisa.zgy@gmail.com</t>
  </si>
  <si>
    <t>thomas.wannegue@gmail.com</t>
  </si>
  <si>
    <t>WATELLIER</t>
  </si>
  <si>
    <t>marie.watellier@live.fr</t>
  </si>
  <si>
    <t>WATZKO</t>
  </si>
  <si>
    <t>Irina</t>
  </si>
  <si>
    <t>stepha.muzard@gmail.com</t>
  </si>
  <si>
    <t>Roxanne</t>
  </si>
  <si>
    <t>xqiwen@outlook.com</t>
  </si>
  <si>
    <t>gangs500@msn.com</t>
  </si>
  <si>
    <t>Loucie</t>
  </si>
  <si>
    <t>YBERT</t>
  </si>
  <si>
    <t>Tiffaine</t>
  </si>
  <si>
    <t>tiffaine.ybert@gmail.com</t>
  </si>
  <si>
    <t>RUNGIS AMAR</t>
  </si>
  <si>
    <t>melode.ye@gmail.com</t>
  </si>
  <si>
    <t>YENENKO</t>
  </si>
  <si>
    <t>Galyna</t>
  </si>
  <si>
    <t>prbrisson@wanadoo.fr</t>
  </si>
  <si>
    <t>YILDIRIM</t>
  </si>
  <si>
    <t>yadel.yildirim@outlook.fr</t>
  </si>
  <si>
    <t>rozenn.yquel@fftt.email</t>
  </si>
  <si>
    <t>gzping94274@gmail.com</t>
  </si>
  <si>
    <t>Qihan</t>
  </si>
  <si>
    <t>ZINNOURY</t>
  </si>
  <si>
    <t>sanjayzinnoury@gmail.com</t>
  </si>
  <si>
    <t>ZUDDAS</t>
  </si>
  <si>
    <t>zuddas.fabrice@neuf.fr</t>
  </si>
  <si>
    <t>julienabline@yahoo.fr</t>
  </si>
  <si>
    <t>STE JAMME MAINE COEUR SARTHE TT</t>
  </si>
  <si>
    <t>CARQUEFOU TENNIS DE TABLE</t>
  </si>
  <si>
    <t>LES LOUPS D'ANGERS TT</t>
  </si>
  <si>
    <t>ALLEMAND/SIMON</t>
  </si>
  <si>
    <t>soicic.b.allemend@gmail.com</t>
  </si>
  <si>
    <t>Taina-Flor</t>
  </si>
  <si>
    <t>06.81.97.45.12</t>
  </si>
  <si>
    <t>st.alvesfr@gmail.com</t>
  </si>
  <si>
    <t>promaxime.garcia@gmail.com</t>
  </si>
  <si>
    <t>ANDRIEUX</t>
  </si>
  <si>
    <t>mederic.andrieux@gmail.com</t>
  </si>
  <si>
    <t>CHOLET Alliance TENNIS DE TABLE</t>
  </si>
  <si>
    <t>ARRIGNON</t>
  </si>
  <si>
    <t>laetitia.jaunatre44@gmail.com</t>
  </si>
  <si>
    <t>TENNIS DE TABLE LA ROCHE VENDEE</t>
  </si>
  <si>
    <t>BARBÉ</t>
  </si>
  <si>
    <t>no_email@gmail.com</t>
  </si>
  <si>
    <t>Eileen</t>
  </si>
  <si>
    <t>06 25 84 12 60</t>
  </si>
  <si>
    <t>loloseb.belaud@gmail.com</t>
  </si>
  <si>
    <t xml:space="preserve">DURTAL Les Nipongs </t>
  </si>
  <si>
    <t>BEN N'JIMA</t>
  </si>
  <si>
    <t>marilou.achenkour@gmail.com</t>
  </si>
  <si>
    <t>rbequin@yahoo.fr</t>
  </si>
  <si>
    <t>cheminubuttay@free.fr</t>
  </si>
  <si>
    <t>BERTRAIT</t>
  </si>
  <si>
    <t>06 85 14 88 24</t>
  </si>
  <si>
    <t>bertrait@yahoo.fr</t>
  </si>
  <si>
    <t>Marie-Noelle</t>
  </si>
  <si>
    <t>BITSHILUALUA</t>
  </si>
  <si>
    <t>BLOUIN</t>
  </si>
  <si>
    <t xml:space="preserve">Sporting Club Jardais Tennis de </t>
  </si>
  <si>
    <t>bocquier.alicemk@gmail.com</t>
  </si>
  <si>
    <t>sophiem.bonneau@wanadoo.fr</t>
  </si>
  <si>
    <t>BOSSENIE</t>
  </si>
  <si>
    <t>yoann.bossenie@hotmail.fr</t>
  </si>
  <si>
    <t>CERCLE PONGISTE DE PAIMBOEUF</t>
  </si>
  <si>
    <t>BOUILLY</t>
  </si>
  <si>
    <t>eloping@hotmail.fr</t>
  </si>
  <si>
    <t>06 72 68 54 62</t>
  </si>
  <si>
    <t>06 01 74 48 01</t>
  </si>
  <si>
    <t>Tempérance</t>
  </si>
  <si>
    <t>sotp.brasseur@gmail.com</t>
  </si>
  <si>
    <t>BREGAINT</t>
  </si>
  <si>
    <t xml:space="preserve">07 49 00 84 84 </t>
  </si>
  <si>
    <t>ebregaint@hotmail.com</t>
  </si>
  <si>
    <t>Alyna</t>
  </si>
  <si>
    <t>mylene.gregory@free.fr</t>
  </si>
  <si>
    <t>etourvol44@hotmail.fr</t>
  </si>
  <si>
    <t>cartiermarine10@gmail.com</t>
  </si>
  <si>
    <t>CASTANIE</t>
  </si>
  <si>
    <t>bernier.gaelle@gmail.com</t>
  </si>
  <si>
    <t>acampion.msn@hotmail.fr</t>
  </si>
  <si>
    <t>CHADUC</t>
  </si>
  <si>
    <t>Galla</t>
  </si>
  <si>
    <t>06 98 90 68 58</t>
  </si>
  <si>
    <t>zarameak@hotmail.com</t>
  </si>
  <si>
    <t>EDUCATION NATIONALE</t>
  </si>
  <si>
    <t>aureliencharie85@gmail.com</t>
  </si>
  <si>
    <t>jmchartrain@orange.fr</t>
  </si>
  <si>
    <t>CHOMEL</t>
  </si>
  <si>
    <t>COGORDAN</t>
  </si>
  <si>
    <t>damiencogo@gmail.com</t>
  </si>
  <si>
    <t>06 63 43 69 88</t>
  </si>
  <si>
    <t>COLLART PASTORELLI</t>
  </si>
  <si>
    <t>Malya</t>
  </si>
  <si>
    <t>06 61 46 82 11</t>
  </si>
  <si>
    <t>COMTE MENAGER</t>
  </si>
  <si>
    <t>cha02071986@hotmail.fr</t>
  </si>
  <si>
    <t>CONDAMINE</t>
  </si>
  <si>
    <t>romuald.condamine@bbox.fr</t>
  </si>
  <si>
    <t>sophie.bertaud3@orange.fr</t>
  </si>
  <si>
    <t>Lény</t>
  </si>
  <si>
    <t>COTTY</t>
  </si>
  <si>
    <t>justijul@hotmail.com</t>
  </si>
  <si>
    <t>Marie-Charlotte</t>
  </si>
  <si>
    <t>Francois-Emmanuel</t>
  </si>
  <si>
    <t>c.daguet707@laposte.net</t>
  </si>
  <si>
    <t>DAUVIER</t>
  </si>
  <si>
    <t>jerome.dauvier@laposte.net</t>
  </si>
  <si>
    <t>a.david@lmstt.net</t>
  </si>
  <si>
    <t>karelledavoust@gmail.com</t>
  </si>
  <si>
    <t>leo.cpa@hotmail.fr</t>
  </si>
  <si>
    <t>DE PONTBRIAND</t>
  </si>
  <si>
    <t>wdepontb@yahoo.fr</t>
  </si>
  <si>
    <t>DE SILANS</t>
  </si>
  <si>
    <t>DELPIERRE</t>
  </si>
  <si>
    <t>nathalie.goude@yahoo.fr</t>
  </si>
  <si>
    <t>ST MARS REORTHE TT</t>
  </si>
  <si>
    <t>DIAW</t>
  </si>
  <si>
    <t>ibrahimadiaw2@hotmail.com</t>
  </si>
  <si>
    <t>DIAZ</t>
  </si>
  <si>
    <t>migwell35@hotmail.fr</t>
  </si>
  <si>
    <t>Lilas-Rose</t>
  </si>
  <si>
    <t>dubois.beatrice@gmail.com</t>
  </si>
  <si>
    <t>duc.guillaume8553@gmail.com</t>
  </si>
  <si>
    <t>fredufou@wanadoo.fr</t>
  </si>
  <si>
    <t>marionguillaumedupuy@gmail.com</t>
  </si>
  <si>
    <t>ELBAZ</t>
  </si>
  <si>
    <t>lea.faujour@orange.fr</t>
  </si>
  <si>
    <t>06 68 23 97 51</t>
  </si>
  <si>
    <t>Naïs</t>
  </si>
  <si>
    <t>GANZETTI MOREAU</t>
  </si>
  <si>
    <t>atila.moreau@gmail.com</t>
  </si>
  <si>
    <t>GAUMISSOU</t>
  </si>
  <si>
    <t>a.gaumissou@gmail.com</t>
  </si>
  <si>
    <t>gellereaubenedicte@hotmail.fr</t>
  </si>
  <si>
    <t>anniegergaud@gmail.com</t>
  </si>
  <si>
    <t>GREVEREND</t>
  </si>
  <si>
    <t>laurinejoubert@hotmail.fr</t>
  </si>
  <si>
    <t>jadeguerin53@gmail.com</t>
  </si>
  <si>
    <t>ascmguibert@gmail.com</t>
  </si>
  <si>
    <t>ethanguibs0@gmail.com</t>
  </si>
  <si>
    <t>GUIL</t>
  </si>
  <si>
    <t xml:space="preserve">07 82 04 48 30 </t>
  </si>
  <si>
    <t>nic.gui44@gmail.com</t>
  </si>
  <si>
    <t>bhautcoeur44@gmail.com</t>
  </si>
  <si>
    <t>Raphaëlle</t>
  </si>
  <si>
    <t>HULLIN</t>
  </si>
  <si>
    <t>hullin.emilie@orange.fr</t>
  </si>
  <si>
    <t>HUMBERTCLAUDE</t>
  </si>
  <si>
    <t>leo.humbertclaude72@orange.fr</t>
  </si>
  <si>
    <t>INOUE</t>
  </si>
  <si>
    <t>Sakura</t>
  </si>
  <si>
    <t>tonyetmiko@hotmail.com</t>
  </si>
  <si>
    <t>jaques.laurent@laposte.net</t>
  </si>
  <si>
    <t>sandrine.jarsale2@orange.fr</t>
  </si>
  <si>
    <t>juliennevero@gmail.com</t>
  </si>
  <si>
    <t>coralielaloue@orange.fr</t>
  </si>
  <si>
    <t>nicolas.lambert55@gmail.com</t>
  </si>
  <si>
    <t>angelique.landreau@gmail.com</t>
  </si>
  <si>
    <t>LANDRIT</t>
  </si>
  <si>
    <t>mat.landrit@orange.fr</t>
  </si>
  <si>
    <t>yvan.lapierre3@gmail.com</t>
  </si>
  <si>
    <t>Hélène</t>
  </si>
  <si>
    <t>LE LANNIC</t>
  </si>
  <si>
    <t>wurmien@yahoo.fr</t>
  </si>
  <si>
    <t>06 12 30 13 00</t>
  </si>
  <si>
    <t>educ.uschange53tennisdetable@gmail.com</t>
  </si>
  <si>
    <t>LEBOUIL</t>
  </si>
  <si>
    <t>benoit_sabrina@orange.fr</t>
  </si>
  <si>
    <t>44w.karine@gmail.com</t>
  </si>
  <si>
    <t>ophelie.lyon@live.fr</t>
  </si>
  <si>
    <t>cttchange72@gmail.com</t>
  </si>
  <si>
    <t>LEVASSOR</t>
  </si>
  <si>
    <t>06 70 58 04 49</t>
  </si>
  <si>
    <t>06 43 28 94 82</t>
  </si>
  <si>
    <t>hlevassor@yahoo.fr</t>
  </si>
  <si>
    <t>LOMBART</t>
  </si>
  <si>
    <t>LOYAN</t>
  </si>
  <si>
    <t>melanie.loyan@free.fr</t>
  </si>
  <si>
    <t>machardmaina53@gmail.com</t>
  </si>
  <si>
    <t>MANEA</t>
  </si>
  <si>
    <t>Heilani</t>
  </si>
  <si>
    <t>tevaceline@outlook.fr</t>
  </si>
  <si>
    <t>manuelromain@gmail.com</t>
  </si>
  <si>
    <t>06 47 46 21 79</t>
  </si>
  <si>
    <t xml:space="preserve">MATHIAS SALLOT </t>
  </si>
  <si>
    <t>mathiassallot@gmail.com</t>
  </si>
  <si>
    <t>MELL PELE</t>
  </si>
  <si>
    <t>loljuly@gmail.com</t>
  </si>
  <si>
    <t>welschdelpine@hotmail.fr</t>
  </si>
  <si>
    <t>gwenaelmoreau44@gmail.com</t>
  </si>
  <si>
    <t>MOROHI GUIN</t>
  </si>
  <si>
    <t>MURZEAU</t>
  </si>
  <si>
    <t>jeromemurzeau@orange.fr</t>
  </si>
  <si>
    <t>sv.nicole@orange.fr</t>
  </si>
  <si>
    <t>jeje.acl49@hotmail.fr</t>
  </si>
  <si>
    <t>PASQUIER BROUTEE</t>
  </si>
  <si>
    <t>aurpasquier@hotmail.fr</t>
  </si>
  <si>
    <t>02 43 66 08 64</t>
  </si>
  <si>
    <t>06 85 21 06 91</t>
  </si>
  <si>
    <t>estellelegay@orange.fr</t>
  </si>
  <si>
    <t>PERVIER</t>
  </si>
  <si>
    <t>pervier.sebmanege@gmail.com</t>
  </si>
  <si>
    <t>delphine.bougue@gmail.com</t>
  </si>
  <si>
    <t>Chihiro</t>
  </si>
  <si>
    <t>May</t>
  </si>
  <si>
    <t>pichonantoineO@gmail.com</t>
  </si>
  <si>
    <t>flavie.pillon@gmail.com</t>
  </si>
  <si>
    <t>anaisplai@gmail.com</t>
  </si>
  <si>
    <t>jonathan.porteau@outlook.fr</t>
  </si>
  <si>
    <t>02 49 80 14 37</t>
  </si>
  <si>
    <t>06 25 27 18 17</t>
  </si>
  <si>
    <t>familleprioux7@gmail.com</t>
  </si>
  <si>
    <t>nicolas.proust4@orange.fr</t>
  </si>
  <si>
    <t>rembert.bastien@gmail.com</t>
  </si>
  <si>
    <t>RICHARD L'HOSTIS</t>
  </si>
  <si>
    <t>ROBARD</t>
  </si>
  <si>
    <t>Alysse</t>
  </si>
  <si>
    <t>zohra.elallaly@sfr.fr</t>
  </si>
  <si>
    <t>nonomath@orange.fr</t>
  </si>
  <si>
    <t>franky72320@gmail.com</t>
  </si>
  <si>
    <t>chris.laffont1@orange.fr</t>
  </si>
  <si>
    <t>Abigaëlle</t>
  </si>
  <si>
    <t>melissa.dieu@hotmail.fr</t>
  </si>
  <si>
    <t>Marie-Eve</t>
  </si>
  <si>
    <t>sornin.vanessa@bbox.fr</t>
  </si>
  <si>
    <t>SORODA</t>
  </si>
  <si>
    <t>Walid</t>
  </si>
  <si>
    <t>wsoulard@gmail.com</t>
  </si>
  <si>
    <t>juliensourisseau1982@gmail.com</t>
  </si>
  <si>
    <t>STERCKEMAN</t>
  </si>
  <si>
    <t>nicolas.sterckeman@gmail.com</t>
  </si>
  <si>
    <t>michael.stevens@orange.fr</t>
  </si>
  <si>
    <t>math.lebris@hotmail.fr</t>
  </si>
  <si>
    <t>Darius</t>
  </si>
  <si>
    <t>dariustoma801@yahoo.com</t>
  </si>
  <si>
    <t>TRETON</t>
  </si>
  <si>
    <t>sandpetit@orange.fr</t>
  </si>
  <si>
    <t>02 43 26 04 19</t>
  </si>
  <si>
    <t>06 88 28 35 42</t>
  </si>
  <si>
    <t>sebastientrouillard53@gmail.com</t>
  </si>
  <si>
    <t>TROUP</t>
  </si>
  <si>
    <t>nicolastroup@free.fr</t>
  </si>
  <si>
    <t>TROYA</t>
  </si>
  <si>
    <t>aurorevuillet@hotmail.com</t>
  </si>
  <si>
    <t>VARANDAL</t>
  </si>
  <si>
    <t>Lizzie</t>
  </si>
  <si>
    <t>06 25 60 78 10</t>
  </si>
  <si>
    <t>VOISINE</t>
  </si>
  <si>
    <t>lequillerbeatrice@gmail.com</t>
  </si>
  <si>
    <t>Le Mans Sarthe (72)</t>
  </si>
  <si>
    <t>St Pierre la Cour (53)</t>
  </si>
  <si>
    <t>Ballée (53)</t>
  </si>
  <si>
    <t>Meslay du Maine (44)</t>
  </si>
  <si>
    <r>
      <t xml:space="preserve">Le joueur doit présenter au juge-arbitre un document officiel permettant de vérifier l'exactitude de sa licenciation et sa situation vis-à-vis du certificat médical.
• Si la mention « </t>
    </r>
    <r>
      <rPr>
        <b/>
        <sz val="10"/>
        <color rgb="FFFF0000"/>
        <rFont val="Arial"/>
        <family val="2"/>
      </rPr>
      <t>en règle avec la certification médicale</t>
    </r>
    <r>
      <rPr>
        <b/>
        <sz val="10"/>
        <rFont val="Arial"/>
        <family val="2"/>
      </rPr>
      <t xml:space="preserve"> » figure sur le document présenté,
le joueur est autorisé à jouer.
• Si la mention « ni entraînement, ni compétition » figure sur le document présenté,
il doit fournir un certificat médical indépendant en cours de validité.
</t>
    </r>
    <r>
      <rPr>
        <b/>
        <sz val="10"/>
        <color rgb="FFFF0000"/>
        <rFont val="Arial"/>
        <family val="2"/>
      </rPr>
      <t>• S'il ne peut pas justifier de sa licenciation, il n'est pas autorisé à jouer.</t>
    </r>
    <r>
      <rPr>
        <b/>
        <sz val="10"/>
        <rFont val="Arial"/>
        <family val="2"/>
      </rPr>
      <t xml:space="preserve">
Pour vérifier l'exactitude de la licenciation d'un joueur, il convient d'utiliser l'un des moyens ci-dessous :
• Attestation de licence personnelle au format pdf (imprimée ou en format informatique);
• Attestation de licence collective au format pdf (imprimée ou en format informatique);
• Accès internet à l'adresse suivante : http://www.fftt.com/licence
• Accès à la base de données fédérale à l'adresse suivante : http://spid.fftt.com/spid/home.do
• Accès à l'application « FFTT » pour smartphones (Android et IOS)
   (Voir articles II.606.1 et II.606.2 du chapitre 6, titre II du règlement administratif 2022).</t>
    </r>
  </si>
  <si>
    <t>ABANDON : En cas d'abandon, la prise en compte des points pour le classement individuel s'effectue ainsi : "Quand un des deux joueurs ne se présente pas dans l'aire de jeu, il perd les points qu'il aurait dû perdre s'il avait participé et perdu cette partie. Son adversaire n'est pas crédité des points qu'il aurait pu gagner. Ceci ne concerne que la première partie non jouée."                                                                                                                                                                                                                                                                       (application de l'article IV.202.2 du chapitre 2, titre IV du règlement administratif 2022).</t>
  </si>
  <si>
    <t>Les personnes présentes sur "le banc" situé à proximité de l'aire de jeu, doivent être titulaires
d'une licence loisir ou compétition. (rappel : un seul "coach" par joueur pour les compétitions individuelles);
le juge-arbitre doit s'assurer de leur licenciation                                                                                                                                                                                                                                                                                 (application de l'article II.606 du chapitre 6, titre II du règlement administratif 2022).</t>
  </si>
  <si>
    <t>Joué les Tours (37)</t>
  </si>
  <si>
    <t>Bourges (18)</t>
  </si>
  <si>
    <t>Saint Macaire (49)</t>
  </si>
  <si>
    <t>Cholet TT (49)</t>
  </si>
  <si>
    <t>Ste Florence /
Vendrennes (85)</t>
  </si>
  <si>
    <t>Pornichet
Côte d'Amour (44)</t>
  </si>
  <si>
    <t>Pithiviers (45)</t>
  </si>
  <si>
    <t>Déols (36)</t>
  </si>
  <si>
    <t>Chilly-Mazarin (91)</t>
  </si>
  <si>
    <t>zakarya.aarab@live.f</t>
  </si>
  <si>
    <t>ABAZID</t>
  </si>
  <si>
    <t>Tala</t>
  </si>
  <si>
    <t>bissan_joh@hotmail.com</t>
  </si>
  <si>
    <t>ABIODUN</t>
  </si>
  <si>
    <t>Bode</t>
  </si>
  <si>
    <t>bode.abiodun@hotmail.com</t>
  </si>
  <si>
    <t>ABITOL</t>
  </si>
  <si>
    <t>CHARENTON@GMAIL.COM</t>
  </si>
  <si>
    <t>ADAMCZAK</t>
  </si>
  <si>
    <t>agnes.mahaud@laposte.net</t>
  </si>
  <si>
    <t xml:space="preserve">ADAMI </t>
  </si>
  <si>
    <t>jenniferferrante85@gmail.com</t>
  </si>
  <si>
    <t>Farida</t>
  </si>
  <si>
    <t>ahmeddounia20@gmail.com</t>
  </si>
  <si>
    <t>AKINDIYA</t>
  </si>
  <si>
    <t>Ismaila</t>
  </si>
  <si>
    <t>playakins@yahoo.com</t>
  </si>
  <si>
    <t>AL-RAKHAMI</t>
  </si>
  <si>
    <t>06 05 58 01 18</t>
  </si>
  <si>
    <t>eng.musaab2013@gmail.com</t>
  </si>
  <si>
    <t>Dheema</t>
  </si>
  <si>
    <t>allaire.terry.ot@gmail.com</t>
  </si>
  <si>
    <t>06 84 08 39 73</t>
  </si>
  <si>
    <t>ALVES NOVO</t>
  </si>
  <si>
    <t>sojura95@gmail.com</t>
  </si>
  <si>
    <t>AMBIT</t>
  </si>
  <si>
    <t>chafouin@neuf.fr</t>
  </si>
  <si>
    <t>TAVERNY TENNIS DE TABLE</t>
  </si>
  <si>
    <t>Laora</t>
  </si>
  <si>
    <t>jc.andrieux123@gmail.com</t>
  </si>
  <si>
    <t>Leelouane</t>
  </si>
  <si>
    <t>APPASAMY</t>
  </si>
  <si>
    <t>ARGAL</t>
  </si>
  <si>
    <t>Stmarceau.tt@free.fr</t>
  </si>
  <si>
    <t>AROUA</t>
  </si>
  <si>
    <t>06 10 08 67 25</t>
  </si>
  <si>
    <t>sabri.aroua@gmail.com</t>
  </si>
  <si>
    <t xml:space="preserve">ARRIVÉ </t>
  </si>
  <si>
    <t>Oanell</t>
  </si>
  <si>
    <t>oanellarrive@gmail.com</t>
  </si>
  <si>
    <t>ATTAR</t>
  </si>
  <si>
    <t>david.attar@hotmail.fr</t>
  </si>
  <si>
    <t>AUCLAIR</t>
  </si>
  <si>
    <t>Lily-Rose</t>
  </si>
  <si>
    <t>annececile.gremy@gmail.com</t>
  </si>
  <si>
    <t>CELINE.AUDIGER@HOTMAIL.FR</t>
  </si>
  <si>
    <t>AUDO BOURJAC</t>
  </si>
  <si>
    <t>oceanebourjac@hotmail.fr</t>
  </si>
  <si>
    <t>AVET</t>
  </si>
  <si>
    <t>egcdva@hotmail.fr</t>
  </si>
  <si>
    <t>AYORA CALLIFAT</t>
  </si>
  <si>
    <t>ecalifat@gmail.com</t>
  </si>
  <si>
    <t>AZOR</t>
  </si>
  <si>
    <t>marc-divierazor@sfr.fr</t>
  </si>
  <si>
    <t>AZZALA</t>
  </si>
  <si>
    <t>jeromeboyer.gvhtt@gmail.com</t>
  </si>
  <si>
    <t>BACCARI</t>
  </si>
  <si>
    <t>rim.smati@gmail.com</t>
  </si>
  <si>
    <t>Tesnyme</t>
  </si>
  <si>
    <t>06 21 87 25 33</t>
  </si>
  <si>
    <t>zmorda1986@hotmail.com</t>
  </si>
  <si>
    <t>BACHIRI TOURLIDES</t>
  </si>
  <si>
    <t>CLAIRETOURLIDES@HOTMAIL.COM</t>
  </si>
  <si>
    <t>BAELDE</t>
  </si>
  <si>
    <t>eleonore.baelde@gmail.com</t>
  </si>
  <si>
    <t>florebapt2@gmail.com</t>
  </si>
  <si>
    <t>mathieubarnier09@gmail.com</t>
  </si>
  <si>
    <t>christophe.barre9@orange.fr.fr</t>
  </si>
  <si>
    <t>BARRE GROLLEAU</t>
  </si>
  <si>
    <t>stephane.barre41350@gmail.com</t>
  </si>
  <si>
    <t>06.61.35.38.57</t>
  </si>
  <si>
    <t>marie.no35@hotmail.fr</t>
  </si>
  <si>
    <t>sandtouillet@yahoo.fr</t>
  </si>
  <si>
    <t>christelle.kerlidou@gmail.com</t>
  </si>
  <si>
    <t>BATBY PODEVIN</t>
  </si>
  <si>
    <t>BAUD SAUTY</t>
  </si>
  <si>
    <t>gaetan.baud@hotmail.fr</t>
  </si>
  <si>
    <t>BAYALA</t>
  </si>
  <si>
    <t>Ble-Jean-Pierre</t>
  </si>
  <si>
    <t>BEAGUE</t>
  </si>
  <si>
    <t>theocoles28@gmail.com</t>
  </si>
  <si>
    <t>BEAUCARDET</t>
  </si>
  <si>
    <t>karine.chotin@gmail.com</t>
  </si>
  <si>
    <t>Prunelle</t>
  </si>
  <si>
    <t>masseyanneirene@yahoo.fr</t>
  </si>
  <si>
    <t>sydony.bec@gmail.com</t>
  </si>
  <si>
    <t>behaghelroch@gmail.com</t>
  </si>
  <si>
    <t>BELAIDOUNI-MARIE</t>
  </si>
  <si>
    <t>marie.carine94@yahou.fr</t>
  </si>
  <si>
    <t>BELDJILALI</t>
  </si>
  <si>
    <t>jolalko@gmail.com</t>
  </si>
  <si>
    <t>BELHIBA</t>
  </si>
  <si>
    <t>Noura</t>
  </si>
  <si>
    <t>JOLOPEZ@HOTMAIL.FR</t>
  </si>
  <si>
    <t>jessica.belloncle@gmail.com</t>
  </si>
  <si>
    <t>BELORGEY</t>
  </si>
  <si>
    <t>akrem.benattiaa@gmail.com</t>
  </si>
  <si>
    <t>BEN KIRANE</t>
  </si>
  <si>
    <t>nbaddou@gmail.com</t>
  </si>
  <si>
    <t>BEN SLAMA</t>
  </si>
  <si>
    <t>MAROI.BENDAHSEN@GMAIL.COM</t>
  </si>
  <si>
    <t>BENFDAL</t>
  </si>
  <si>
    <t>samarsamar03@gmail.com</t>
  </si>
  <si>
    <t>eric.beranger@hotmail.fr</t>
  </si>
  <si>
    <t>crepaddict@gmail.com</t>
  </si>
  <si>
    <t>BERTHELIN</t>
  </si>
  <si>
    <t>chloe.berthelin.78@gmail.com</t>
  </si>
  <si>
    <t>catberthou@yahoo.fr</t>
  </si>
  <si>
    <t>besnier.muriel@orange.fr</t>
  </si>
  <si>
    <t>BESSONE</t>
  </si>
  <si>
    <t>benjamin.bessone@gmail.com</t>
  </si>
  <si>
    <t>Danae</t>
  </si>
  <si>
    <t>MYRIAM.FIEVE@GMAIL.COM</t>
  </si>
  <si>
    <t>BEVAN</t>
  </si>
  <si>
    <t>BEZ</t>
  </si>
  <si>
    <t>Jean-Remi</t>
  </si>
  <si>
    <t>JEANREMIBEZ@HOTMAIL.COM</t>
  </si>
  <si>
    <t>catherinevernier@yahoo.fr</t>
  </si>
  <si>
    <t>BIELLMANN</t>
  </si>
  <si>
    <t>lydiebiellmann@gmail.com</t>
  </si>
  <si>
    <t>Anahe</t>
  </si>
  <si>
    <t>06 64 87 96 86</t>
  </si>
  <si>
    <t>aliciab779@aol.com</t>
  </si>
  <si>
    <t>06 81 57 78 58</t>
  </si>
  <si>
    <t>ludhub@gmail.com</t>
  </si>
  <si>
    <t>BLEAS-MONTEL</t>
  </si>
  <si>
    <t>perrinemontel@yahoo.fr</t>
  </si>
  <si>
    <t>BLIN IMPERIO</t>
  </si>
  <si>
    <t>Lisandra</t>
  </si>
  <si>
    <t>esther84@live.fr</t>
  </si>
  <si>
    <t>aureli1908@hotmail.fr</t>
  </si>
  <si>
    <t>BOGATIRSKY</t>
  </si>
  <si>
    <t>Abigaïl</t>
  </si>
  <si>
    <t>dbogatirsky@hotmail.com</t>
  </si>
  <si>
    <t>aureliedepoissy@gmail.com</t>
  </si>
  <si>
    <t>BOLINCHES</t>
  </si>
  <si>
    <t>mvbol123456789@free.fr</t>
  </si>
  <si>
    <t>contact@ichinoisdetouraine.com</t>
  </si>
  <si>
    <t>aurelie-juju@hotmail.fr</t>
  </si>
  <si>
    <t>muriel.dussauge@gmail.com</t>
  </si>
  <si>
    <t>BOREL DOAN</t>
  </si>
  <si>
    <t>automne.argente@hotmail.fr</t>
  </si>
  <si>
    <t>BORTOLOTTI</t>
  </si>
  <si>
    <t>celineimp@hotmail.com</t>
  </si>
  <si>
    <t>BOUBERKA</t>
  </si>
  <si>
    <t>drouillychristine@gmail.com</t>
  </si>
  <si>
    <t>V_TOOCKY@HOTMAIL.FR</t>
  </si>
  <si>
    <t>BOUCHEREAU</t>
  </si>
  <si>
    <t>abcd7236@gmail.com</t>
  </si>
  <si>
    <t>BOUNGNARITH</t>
  </si>
  <si>
    <t>Christie</t>
  </si>
  <si>
    <t>alexandre.boungnarith@gmail.com</t>
  </si>
  <si>
    <t>cmoinatacha@orange.fr</t>
  </si>
  <si>
    <t>BOURDET</t>
  </si>
  <si>
    <t>bourdet.r@gmail.com</t>
  </si>
  <si>
    <t>BOURGEAU</t>
  </si>
  <si>
    <t>mr.mme.bourgeau@gmail.com</t>
  </si>
  <si>
    <t>fbbourgef@gmail.com</t>
  </si>
  <si>
    <t>Natalia</t>
  </si>
  <si>
    <t>BRIGAULT</t>
  </si>
  <si>
    <t>broki82@hotmail.com</t>
  </si>
  <si>
    <t xml:space="preserve">06 41 97 31 83 </t>
  </si>
  <si>
    <t>BRULÉ</t>
  </si>
  <si>
    <t>g.coudray@huissier-tours.fr</t>
  </si>
  <si>
    <t>BUTTAUD</t>
  </si>
  <si>
    <t>06 44 18 37 39</t>
  </si>
  <si>
    <t>s.buttaud@wanadoo.fr</t>
  </si>
  <si>
    <t>CABLEY</t>
  </si>
  <si>
    <t>marieecabley@gmail.com</t>
  </si>
  <si>
    <t>CAGNARD</t>
  </si>
  <si>
    <t>Aria</t>
  </si>
  <si>
    <t>gaelle.brocher@laposte.net</t>
  </si>
  <si>
    <t>CANOY</t>
  </si>
  <si>
    <t>yoan_canoy@yahoo.fr</t>
  </si>
  <si>
    <t>CARLIER PALADE</t>
  </si>
  <si>
    <t>paladecarlier@sfr.fr</t>
  </si>
  <si>
    <t>bertrand.caron8@orange.fr</t>
  </si>
  <si>
    <t>oliv_tt@hotmail.com</t>
  </si>
  <si>
    <t>CASILLAS</t>
  </si>
  <si>
    <t>revica-in@hotmail.com</t>
  </si>
  <si>
    <t>Raquel</t>
  </si>
  <si>
    <t>CATHERIN</t>
  </si>
  <si>
    <t>christophe_catherin@yahoo.fr</t>
  </si>
  <si>
    <t>CAVALCANTI BELKHODJA</t>
  </si>
  <si>
    <t>Thays</t>
  </si>
  <si>
    <t>lilianerecife@hotmail.com</t>
  </si>
  <si>
    <t>06 87 26 35 03</t>
  </si>
  <si>
    <t>CHA</t>
  </si>
  <si>
    <t>mya_jdy@hotmail.com</t>
  </si>
  <si>
    <t>CHAMBON</t>
  </si>
  <si>
    <t>chrystel_fauvel@yahoo.fr</t>
  </si>
  <si>
    <t>CHARDENOUX FALIES</t>
  </si>
  <si>
    <t>mf12600@free.fr</t>
  </si>
  <si>
    <t>mathilde.charlier@gmail.com</t>
  </si>
  <si>
    <t>XTOFCH@AOL.COM</t>
  </si>
  <si>
    <t>Lyanna</t>
  </si>
  <si>
    <t>sandrine.degournay@live.fr</t>
  </si>
  <si>
    <t>CHAVY</t>
  </si>
  <si>
    <t>paul.chavy@gmail.com</t>
  </si>
  <si>
    <t>Vicky</t>
  </si>
  <si>
    <t>414815526@qq.com</t>
  </si>
  <si>
    <t>theochene490@gmail.com</t>
  </si>
  <si>
    <t>cedric.chenu@gmail.com</t>
  </si>
  <si>
    <t>habertemmanuelle@sfr.fr</t>
  </si>
  <si>
    <t>CHUANG</t>
  </si>
  <si>
    <t>Chih-Yuang</t>
  </si>
  <si>
    <t>CITRAIN</t>
  </si>
  <si>
    <t>camille.tainturier@yahoo.fr</t>
  </si>
  <si>
    <t>CIUPENCU</t>
  </si>
  <si>
    <t>Noémie Rose</t>
  </si>
  <si>
    <t>timoftialina@yahoo.fr</t>
  </si>
  <si>
    <t>CLAMY-SANSOULI</t>
  </si>
  <si>
    <t>steffie.clamy@gmail.com</t>
  </si>
  <si>
    <t>Claudeethan440@gmail.com</t>
  </si>
  <si>
    <t>thierry-clavierc@yahoo.fr</t>
  </si>
  <si>
    <t>02 37 34 75 55</t>
  </si>
  <si>
    <t>06 46 75 34 56</t>
  </si>
  <si>
    <t>mariehelene.cochet@sfr.fr</t>
  </si>
  <si>
    <t>COFFE</t>
  </si>
  <si>
    <t>thovazag@gmail.com</t>
  </si>
  <si>
    <t>colleugregory@gmail.com</t>
  </si>
  <si>
    <t>caroline.comte@hotmail.fr</t>
  </si>
  <si>
    <t>CONSTANT</t>
  </si>
  <si>
    <t>maxime.cons@gmail.com</t>
  </si>
  <si>
    <t>jeancharlesgiuliacordier@gmail.com</t>
  </si>
  <si>
    <t>CORVIS</t>
  </si>
  <si>
    <t>COSTA YETIK</t>
  </si>
  <si>
    <t>GYETIK@YAHOO.FR</t>
  </si>
  <si>
    <t>Amelle</t>
  </si>
  <si>
    <t>rodolphecottin@hotmail.com</t>
  </si>
  <si>
    <t>COULAIS NOZUE</t>
  </si>
  <si>
    <t>CRISTOBAL</t>
  </si>
  <si>
    <t>cristobalainhoa@gmail.com</t>
  </si>
  <si>
    <t>06 46 36 15 24</t>
  </si>
  <si>
    <t>06 80 23 36 15</t>
  </si>
  <si>
    <t>DANG</t>
  </si>
  <si>
    <t>anissa.bachnare@yahoo.fr</t>
  </si>
  <si>
    <t>DANGALLA</t>
  </si>
  <si>
    <t>Kisali</t>
  </si>
  <si>
    <t>thilinadangalla@gmail.com</t>
  </si>
  <si>
    <t>marie.briec@libertysurf.fr</t>
  </si>
  <si>
    <t>DARCHEVILLE</t>
  </si>
  <si>
    <t>estelle.darcheville@neuf.fr</t>
  </si>
  <si>
    <t>DAUBRESSE</t>
  </si>
  <si>
    <t>yanndaubresse@hotmail.fr</t>
  </si>
  <si>
    <t>DECAEN</t>
  </si>
  <si>
    <t>Alina</t>
  </si>
  <si>
    <t>100383177@qq.com</t>
  </si>
  <si>
    <t>DECAYEUX</t>
  </si>
  <si>
    <t>nano251@yahoo.fr</t>
  </si>
  <si>
    <t>Ivana Joyce</t>
  </si>
  <si>
    <t>DEHAIS</t>
  </si>
  <si>
    <t>romanedehais@yahoo.fr</t>
  </si>
  <si>
    <t>DEHAOUI</t>
  </si>
  <si>
    <t>Hanane</t>
  </si>
  <si>
    <t>samira93000@yahoo.fr</t>
  </si>
  <si>
    <t>Rahma</t>
  </si>
  <si>
    <t>DELAETER</t>
  </si>
  <si>
    <t>06 10 82 57 75</t>
  </si>
  <si>
    <t>j.delaeter@yahoo.fr</t>
  </si>
  <si>
    <t>DELBERGHE</t>
  </si>
  <si>
    <t>selloukc@yahoo.fr</t>
  </si>
  <si>
    <t>cindydesmarets@gmail.com</t>
  </si>
  <si>
    <t>delormec@gmail.com</t>
  </si>
  <si>
    <t>DEMAISON LABONNE</t>
  </si>
  <si>
    <t>Charlee</t>
  </si>
  <si>
    <t>asdemaison@gmail.com</t>
  </si>
  <si>
    <t>DEMARLY</t>
  </si>
  <si>
    <t>Alyssia</t>
  </si>
  <si>
    <t>stephanie.demarly@gmail.com</t>
  </si>
  <si>
    <t>DENAIS</t>
  </si>
  <si>
    <t>mickaeldenais@hotmail.fr</t>
  </si>
  <si>
    <t>DESHAIES-MARIONNEAU</t>
  </si>
  <si>
    <t>cmarionneau@free.fr</t>
  </si>
  <si>
    <t>DESPRIN</t>
  </si>
  <si>
    <t>desterbecq_nancy@hotmail.com</t>
  </si>
  <si>
    <t>DEVILLENEUVE</t>
  </si>
  <si>
    <t>radom81@hotmail.com</t>
  </si>
  <si>
    <t>DIALUCE RICCO</t>
  </si>
  <si>
    <t>Alessiadia@yahoo.fr</t>
  </si>
  <si>
    <t>DIAS HO</t>
  </si>
  <si>
    <t>sandrine_dias@hotmail.com</t>
  </si>
  <si>
    <t>jolipapillon@hotmail.fr</t>
  </si>
  <si>
    <t>DIDRY</t>
  </si>
  <si>
    <t>Loula</t>
  </si>
  <si>
    <t>thomasdidry@gmail.com</t>
  </si>
  <si>
    <t>DIHU</t>
  </si>
  <si>
    <t>blondina.frumusika2000@gmail.com</t>
  </si>
  <si>
    <t>samuel.dinot@hotmail.fr</t>
  </si>
  <si>
    <t>ali.dioni.03@gmail.com</t>
  </si>
  <si>
    <t>DOMOUSTCHIEVA</t>
  </si>
  <si>
    <t>Louiz</t>
  </si>
  <si>
    <t>ldomoustchieva@gmail.com</t>
  </si>
  <si>
    <t>DONDI</t>
  </si>
  <si>
    <t>franck.lucie@live.fr</t>
  </si>
  <si>
    <t>DONINI</t>
  </si>
  <si>
    <t>famille.donini4@gmail.com</t>
  </si>
  <si>
    <t>DORNON</t>
  </si>
  <si>
    <t>jennifermoncoq@gmail.com</t>
  </si>
  <si>
    <t>DOS SANTOS LOPES</t>
  </si>
  <si>
    <t>ELO.PEREIRA@NEUF.FR</t>
  </si>
  <si>
    <t>DOUAY</t>
  </si>
  <si>
    <t>gebelin.sandrine@bbox.fr</t>
  </si>
  <si>
    <t>DOUGUET-MARC</t>
  </si>
  <si>
    <t>DRECHOU</t>
  </si>
  <si>
    <t>Xiao Ming</t>
  </si>
  <si>
    <t>kerxiao@gmail.com</t>
  </si>
  <si>
    <t>DRIDI MILOCCIO</t>
  </si>
  <si>
    <t>Celista</t>
  </si>
  <si>
    <t>neosab11@gmail.com</t>
  </si>
  <si>
    <t>DRIDI</t>
  </si>
  <si>
    <t>lea.bonno37520@gmail.com</t>
  </si>
  <si>
    <t>DRONNE BLANGENOIS</t>
  </si>
  <si>
    <t>d.tyffanie191186@gmail.com</t>
  </si>
  <si>
    <t>DUAN</t>
  </si>
  <si>
    <t>zhuoxinling@gmail.com</t>
  </si>
  <si>
    <t>02  33 4817 88</t>
  </si>
  <si>
    <t>mariemaxpoinpong@hotmail.fr</t>
  </si>
  <si>
    <t>DUBUS-DERENNE</t>
  </si>
  <si>
    <t>DUBUSALINE@GMAIL.COM</t>
  </si>
  <si>
    <t>Lolane</t>
  </si>
  <si>
    <t>nels35@hotmail.fr</t>
  </si>
  <si>
    <t>DUFRESNE</t>
  </si>
  <si>
    <t>elodiedufresne37@gmail.com</t>
  </si>
  <si>
    <t>cyril.dumont94@gmail.com</t>
  </si>
  <si>
    <t>Leiya</t>
  </si>
  <si>
    <t>06 10 62 18 85</t>
  </si>
  <si>
    <t>marion.dupont.guevel@gmail.com</t>
  </si>
  <si>
    <t>duvergt-n@orange.fr</t>
  </si>
  <si>
    <t>DZIEUWIATKA</t>
  </si>
  <si>
    <t>elisabeth.phillian@wanadoo.fr</t>
  </si>
  <si>
    <t>EL ABED</t>
  </si>
  <si>
    <t>Rania</t>
  </si>
  <si>
    <t>juini94@gmail.com</t>
  </si>
  <si>
    <t>EL SEMMAN</t>
  </si>
  <si>
    <t>Chada</t>
  </si>
  <si>
    <t>imane.laamar@gmail.com</t>
  </si>
  <si>
    <t>lydie_bensimon@hotmail.com</t>
  </si>
  <si>
    <t>ELISE</t>
  </si>
  <si>
    <t>06 35 48 08 37</t>
  </si>
  <si>
    <t>j.elise@laposte.net</t>
  </si>
  <si>
    <t>ELKERDAWY</t>
  </si>
  <si>
    <t>loudiyi.bouchra02@hotmail.fr</t>
  </si>
  <si>
    <t>ELOY</t>
  </si>
  <si>
    <t>jenny.descamps@gmail.com</t>
  </si>
  <si>
    <t>ERNULT</t>
  </si>
  <si>
    <t>em.ernult@gmail.com</t>
  </si>
  <si>
    <t>ESSAFI</t>
  </si>
  <si>
    <t>wessafi@harington.fr</t>
  </si>
  <si>
    <t>ESSID</t>
  </si>
  <si>
    <t>EUDELINE</t>
  </si>
  <si>
    <t>simon.eudeline@free.fr</t>
  </si>
  <si>
    <t>FANTINI</t>
  </si>
  <si>
    <t>Miléna</t>
  </si>
  <si>
    <t>aurelia77@gmail.com</t>
  </si>
  <si>
    <t>Séréna</t>
  </si>
  <si>
    <t>FARGUES</t>
  </si>
  <si>
    <t>laetitia.lamberton@gmail.com</t>
  </si>
  <si>
    <t>FARHADIAN</t>
  </si>
  <si>
    <t>setabez@yahoo.de</t>
  </si>
  <si>
    <t>Ferrari.sebbruno@gmail.com</t>
  </si>
  <si>
    <t>lau.anaig@yahoo.fr</t>
  </si>
  <si>
    <t>FLORENCE ROUSSEAU</t>
  </si>
  <si>
    <t>rousseau-jessica@orange.fr</t>
  </si>
  <si>
    <t>FLURY</t>
  </si>
  <si>
    <t>guillaumeflury@hotmail.fr</t>
  </si>
  <si>
    <t>christianfosse@neuf.fr</t>
  </si>
  <si>
    <t>FOURN</t>
  </si>
  <si>
    <t>06 09 91 09 89</t>
  </si>
  <si>
    <t>nadege.orriere35@gmail.com</t>
  </si>
  <si>
    <t>FRANCES</t>
  </si>
  <si>
    <t>justinefrances@hotmail.fr</t>
  </si>
  <si>
    <t>FRANCIN</t>
  </si>
  <si>
    <t>06.19.82.88.74</t>
  </si>
  <si>
    <t>douceetsagelilie@hotmail.fr</t>
  </si>
  <si>
    <t>FRASER</t>
  </si>
  <si>
    <t>FRIDELOUX HOCQUELET</t>
  </si>
  <si>
    <t>emmahocquellet@gmail.com</t>
  </si>
  <si>
    <t>FRIEDMAN</t>
  </si>
  <si>
    <t>Abigael</t>
  </si>
  <si>
    <t>ofriedman@outlook.fr</t>
  </si>
  <si>
    <t>angelique.cedric@gmail.com</t>
  </si>
  <si>
    <t>GAILLET</t>
  </si>
  <si>
    <t>ben_gaillet@hotmail.com</t>
  </si>
  <si>
    <t>GALLIOT</t>
  </si>
  <si>
    <t>Dyahnyssa</t>
  </si>
  <si>
    <t>Loëllise</t>
  </si>
  <si>
    <t>frgaa2019@gmail.com</t>
  </si>
  <si>
    <t>GANOFSKI</t>
  </si>
  <si>
    <t>ccombe974@gmail.com</t>
  </si>
  <si>
    <t>jgao72@hotmail.com</t>
  </si>
  <si>
    <t>Qian</t>
  </si>
  <si>
    <t>yangying8370@sina.com</t>
  </si>
  <si>
    <t>06 52 22 00 29</t>
  </si>
  <si>
    <t>garbay.giliane10@gmail.com</t>
  </si>
  <si>
    <t>Alba</t>
  </si>
  <si>
    <t>GARDNER LE GARS</t>
  </si>
  <si>
    <t>jogardnerlegars@gmail.com</t>
  </si>
  <si>
    <t>briard.laetitia22@gmail.com</t>
  </si>
  <si>
    <t>Léxie</t>
  </si>
  <si>
    <t>cocojp2706@gmail.com</t>
  </si>
  <si>
    <t xml:space="preserve">GARREAU </t>
  </si>
  <si>
    <t>mgp.garreau@gmail.com</t>
  </si>
  <si>
    <t>GAUDILLAT</t>
  </si>
  <si>
    <t>michel.gaudillat0476@orange.fr</t>
  </si>
  <si>
    <t>09 66 89 75 72</t>
  </si>
  <si>
    <t>06 70 86 60 63</t>
  </si>
  <si>
    <t>GENESTE</t>
  </si>
  <si>
    <t>06-95407660</t>
  </si>
  <si>
    <t>geoffroy_veronique@yahoo.fr</t>
  </si>
  <si>
    <t>00 30 69 48 18 53 22</t>
  </si>
  <si>
    <t>shinuit@hotmail.fr</t>
  </si>
  <si>
    <t>GERY</t>
  </si>
  <si>
    <t>marionsylvain2010@yahoo.fr</t>
  </si>
  <si>
    <t>GHADHAB</t>
  </si>
  <si>
    <t>ghadmed@gmail.com</t>
  </si>
  <si>
    <t>mld.gobin@gmail.com</t>
  </si>
  <si>
    <t>GOPAUL</t>
  </si>
  <si>
    <t>GRAMMATOPOULOS CHRYSOPOULOU</t>
  </si>
  <si>
    <t>Daniela</t>
  </si>
  <si>
    <t>d.grammatopoulou@gmail.com</t>
  </si>
  <si>
    <t>GRAND</t>
  </si>
  <si>
    <t>Célestine</t>
  </si>
  <si>
    <t>laurencegusdorf@gmail.com</t>
  </si>
  <si>
    <t>GREMIAUX</t>
  </si>
  <si>
    <t>LAURA.NICOLAS2@GMAIL.COM</t>
  </si>
  <si>
    <t>06 12 34 49 54</t>
  </si>
  <si>
    <t>GRIFFE</t>
  </si>
  <si>
    <t>johann.griffe@gmail.com</t>
  </si>
  <si>
    <t>GRUVMAN</t>
  </si>
  <si>
    <t>ilanagruvman@gmail.com</t>
  </si>
  <si>
    <t>GUASSARDO</t>
  </si>
  <si>
    <t>Liliana Alicja</t>
  </si>
  <si>
    <t>GUERGOUS</t>
  </si>
  <si>
    <t>GUERGOUS.M@gmail.com</t>
  </si>
  <si>
    <t>melare4@hotmail.com</t>
  </si>
  <si>
    <t>dguiheux@live.fr</t>
  </si>
  <si>
    <t>claire.fouquiere@wanadoo.fr</t>
  </si>
  <si>
    <t>frederic@generationnel.fr</t>
  </si>
  <si>
    <t>jimmy.4stours@gmail.com</t>
  </si>
  <si>
    <t>GUTIERREZ MAZON</t>
  </si>
  <si>
    <t>marcgutierrez2002@gmail.com</t>
  </si>
  <si>
    <t>HADJEB SILVERLOCK</t>
  </si>
  <si>
    <t>emiliesilverlock@gmail.com</t>
  </si>
  <si>
    <t>HALIMI</t>
  </si>
  <si>
    <t>Déhlia</t>
  </si>
  <si>
    <t>carmen6_DZ@yahoo.fr</t>
  </si>
  <si>
    <t>HAMID</t>
  </si>
  <si>
    <t>noria.hamid@free.fr</t>
  </si>
  <si>
    <t>HAMMADI GHANEM</t>
  </si>
  <si>
    <t>ali.ghanem@gmail.com</t>
  </si>
  <si>
    <t>HAMONIAUX</t>
  </si>
  <si>
    <t>sh.souad@gmail.com</t>
  </si>
  <si>
    <t>HANNA</t>
  </si>
  <si>
    <t>Caïla</t>
  </si>
  <si>
    <t>bernard.hanna@gmail.com</t>
  </si>
  <si>
    <t>HAUSER-KAUFFMANN</t>
  </si>
  <si>
    <t>fatusvi@gmail.com</t>
  </si>
  <si>
    <t>still-fly@hotmail.fr</t>
  </si>
  <si>
    <t>HEINDRICH</t>
  </si>
  <si>
    <t>Mai-Lan</t>
  </si>
  <si>
    <t>anousavaly@gmail.com</t>
  </si>
  <si>
    <t>HELARD</t>
  </si>
  <si>
    <t>Arwenn</t>
  </si>
  <si>
    <t>helias_annelise@yahoo.fr</t>
  </si>
  <si>
    <t xml:space="preserve">HELBERT </t>
  </si>
  <si>
    <t>Sophiajoh@hotmail.com</t>
  </si>
  <si>
    <t>HENRIOU</t>
  </si>
  <si>
    <t>henriou_sylvain@yahoo.fr</t>
  </si>
  <si>
    <t>Thea</t>
  </si>
  <si>
    <t>HERBER</t>
  </si>
  <si>
    <t>h_herve@hotmail.com</t>
  </si>
  <si>
    <t>HERBIN</t>
  </si>
  <si>
    <t>chevroumarie@yahoo.fr</t>
  </si>
  <si>
    <t>HERVAUX GOUACHE</t>
  </si>
  <si>
    <t>HOPPENOT</t>
  </si>
  <si>
    <t>martinhoppenot@gmail.com</t>
  </si>
  <si>
    <t>HSU</t>
  </si>
  <si>
    <t>marie_ngor@hotmail.com</t>
  </si>
  <si>
    <t>marvinhubert06@gmail.com</t>
  </si>
  <si>
    <t>celkissel@gmail.com</t>
  </si>
  <si>
    <t>leahure@hotmail.fr</t>
  </si>
  <si>
    <t>valoupitar@hotmail.fr</t>
  </si>
  <si>
    <t>INEFLAS EL KOUCHE</t>
  </si>
  <si>
    <t>ineflas.mina@gmail.com</t>
  </si>
  <si>
    <t>Noélie</t>
  </si>
  <si>
    <t>Prisca-Victoire</t>
  </si>
  <si>
    <t>krzysztof.skydiver@wp.pl</t>
  </si>
  <si>
    <t>JARRY-FERRANT</t>
  </si>
  <si>
    <t>axel.ferrant@orange.fr</t>
  </si>
  <si>
    <t>golinu@hotmail.fr</t>
  </si>
  <si>
    <t>caillot.s@yahoo.com</t>
  </si>
  <si>
    <t>JEAN SALAMA</t>
  </si>
  <si>
    <t>worldinsalam@gmail.com</t>
  </si>
  <si>
    <t>JEAUMEAU</t>
  </si>
  <si>
    <t>nicolas.jeaumeau@laposte.net</t>
  </si>
  <si>
    <t>eric.jezequel@yahoo.com</t>
  </si>
  <si>
    <t>charenton@gmail.com</t>
  </si>
  <si>
    <t>xuemei.jiang@gmail.com</t>
  </si>
  <si>
    <t>VERONIQUEXIAJ@GMAIL.COM</t>
  </si>
  <si>
    <t>cj.clement.joly@gmail.com</t>
  </si>
  <si>
    <t>lucille.jourdan@gmail.com</t>
  </si>
  <si>
    <t>ilonajade78@gmail.com</t>
  </si>
  <si>
    <t>JULLIEN</t>
  </si>
  <si>
    <t>06 29 44 77 55</t>
  </si>
  <si>
    <t>espagnoletiti@gmail.com</t>
  </si>
  <si>
    <t>KAÏM</t>
  </si>
  <si>
    <t>soizic.kaim@hotmail.fr</t>
  </si>
  <si>
    <t>KAN</t>
  </si>
  <si>
    <t>andykss@gmail.com</t>
  </si>
  <si>
    <t>KANDOUSSI</t>
  </si>
  <si>
    <t>Hania</t>
  </si>
  <si>
    <t>KARIOFYLLIDIS</t>
  </si>
  <si>
    <t>KARLSSON</t>
  </si>
  <si>
    <t>KEBBANE</t>
  </si>
  <si>
    <t>kahinamry@gmail.com</t>
  </si>
  <si>
    <t>juliettethomaskeita@yahoo.fr</t>
  </si>
  <si>
    <t>KERVRAN</t>
  </si>
  <si>
    <t>Louenn</t>
  </si>
  <si>
    <t>tsoa_ratsimiala@msn.com</t>
  </si>
  <si>
    <t>KHISHIGTOGTOKH</t>
  </si>
  <si>
    <t>Enhlen</t>
  </si>
  <si>
    <t>tsogenhlen@gmail.com</t>
  </si>
  <si>
    <t>KLUSS</t>
  </si>
  <si>
    <t>REGINE.KLUSS@GMAIL.COM</t>
  </si>
  <si>
    <t>LABOSOVA</t>
  </si>
  <si>
    <t>ema.labosova@gmail.com</t>
  </si>
  <si>
    <t xml:space="preserve">Zoé </t>
  </si>
  <si>
    <t>anestelacote@gmail.com</t>
  </si>
  <si>
    <t>clementlagarde36@gmail.com</t>
  </si>
  <si>
    <t>LAGO MORALES</t>
  </si>
  <si>
    <t>tlm55_7@hotmail.com</t>
  </si>
  <si>
    <t>charlotte-45110@hotmail.fr</t>
  </si>
  <si>
    <t>LAÏD</t>
  </si>
  <si>
    <t>radouane.laid@gmail.com</t>
  </si>
  <si>
    <t>LAKHAL-RBIZA</t>
  </si>
  <si>
    <t>hassan.lakhalrbiza@yahoo.fr</t>
  </si>
  <si>
    <t>01 34 13 58 43</t>
  </si>
  <si>
    <t>06 37 69 16 60</t>
  </si>
  <si>
    <t>maxime.lambertin@inseec-france.com</t>
  </si>
  <si>
    <t>LANDOLFINI</t>
  </si>
  <si>
    <t>Karluis</t>
  </si>
  <si>
    <t>karluis.landolfini@gmail.com</t>
  </si>
  <si>
    <t>LANGLET NIANG</t>
  </si>
  <si>
    <t>Maîlee</t>
  </si>
  <si>
    <t>06 89 23 02 89</t>
  </si>
  <si>
    <t>langletlancelot@gmail.com</t>
  </si>
  <si>
    <t>LARREA-CHEVRIAUX</t>
  </si>
  <si>
    <t>Zoey</t>
  </si>
  <si>
    <t>zlc2102@outlook.fr</t>
  </si>
  <si>
    <t>LAVIGNE</t>
  </si>
  <si>
    <t>Maïna</t>
  </si>
  <si>
    <t>mag.cecile@wanadoo.fr</t>
  </si>
  <si>
    <t>LE FLECHER</t>
  </si>
  <si>
    <t>Rozali</t>
  </si>
  <si>
    <t>michele.bernard29350@gmail.com</t>
  </si>
  <si>
    <t>06 98 78 45 01</t>
  </si>
  <si>
    <t>Léam</t>
  </si>
  <si>
    <t>LE MARANT DE KERDANIEL</t>
  </si>
  <si>
    <t>06 03 97 78 84</t>
  </si>
  <si>
    <t>aurelie_leborgne@yahoo.fr</t>
  </si>
  <si>
    <t>06 95 91 84 12</t>
  </si>
  <si>
    <t>06.18.07.58.11</t>
  </si>
  <si>
    <t>aureliamartin@gmail.com</t>
  </si>
  <si>
    <t>patrickleroy@gmail.com</t>
  </si>
  <si>
    <t>LE SCOUARNEC</t>
  </si>
  <si>
    <t>willclem29@gmail.com</t>
  </si>
  <si>
    <t>mathis.lbss@gmail.com</t>
  </si>
  <si>
    <t>berangere.valet@neuf.fr</t>
  </si>
  <si>
    <t>06 85 33 29 83</t>
  </si>
  <si>
    <t>soniaduguey@hotmail.com</t>
  </si>
  <si>
    <t>tonylebout@gmail.com</t>
  </si>
  <si>
    <t>LECHIEN</t>
  </si>
  <si>
    <t>karllechien@yahoo.fr</t>
  </si>
  <si>
    <t>LECLERC JAUREGUY</t>
  </si>
  <si>
    <t>didibabou@hotmail.com</t>
  </si>
  <si>
    <t>LEFEBVE</t>
  </si>
  <si>
    <t>celine.lefebve@gmail.com</t>
  </si>
  <si>
    <t>07 53 98 65 86</t>
  </si>
  <si>
    <t>auroreinparis@hotmail.com</t>
  </si>
  <si>
    <t>LEITE LOPES</t>
  </si>
  <si>
    <t>karineetalain@bbox.fr</t>
  </si>
  <si>
    <t>LELIÈVRE</t>
  </si>
  <si>
    <t>fofie37@hotmail.fr</t>
  </si>
  <si>
    <t>LEMAIRE DE MARNE</t>
  </si>
  <si>
    <t>gae45.demarne@gmail.com</t>
  </si>
  <si>
    <t>sandrine.roy2@aphp.fr</t>
  </si>
  <si>
    <t>bastienlemiere69@gmail.com</t>
  </si>
  <si>
    <t>charlotte.lennon29@gmail.com</t>
  </si>
  <si>
    <t>06 70 89 8746</t>
  </si>
  <si>
    <t>leonard.ronan17@gmail.com</t>
  </si>
  <si>
    <t>yannplouz29280@gmail.com</t>
  </si>
  <si>
    <t>LEPELLETIER</t>
  </si>
  <si>
    <t>apelletier@yahoo.com</t>
  </si>
  <si>
    <t>LEPELTIER POCHON</t>
  </si>
  <si>
    <t>manuetcarine@free.fr</t>
  </si>
  <si>
    <t>c.bredon@yahoo.fr</t>
  </si>
  <si>
    <t xml:space="preserve">LEROY </t>
  </si>
  <si>
    <t>ptipimousse94@msn.com</t>
  </si>
  <si>
    <t>LEZRAG</t>
  </si>
  <si>
    <t>LI  - LABUSSIERE</t>
  </si>
  <si>
    <t>chloe.labussiere@gmail.com</t>
  </si>
  <si>
    <t>Xue</t>
  </si>
  <si>
    <t>lixue@hotmail.fr</t>
  </si>
  <si>
    <t>LIBERGE</t>
  </si>
  <si>
    <t>john.liberge@sfr.fr</t>
  </si>
  <si>
    <t xml:space="preserve">Chancia Cynthia </t>
  </si>
  <si>
    <t>liualice4@gmail.com</t>
  </si>
  <si>
    <t>victorliu99@gmail.com</t>
  </si>
  <si>
    <t>raphaelliu0110@gmail.com</t>
  </si>
  <si>
    <t>LOCHE</t>
  </si>
  <si>
    <t>Danna-Sophia</t>
  </si>
  <si>
    <t>01 64 98 62 62</t>
  </si>
  <si>
    <t>06 04 59 78 41</t>
  </si>
  <si>
    <t>contact@reussite-et-plaisir.com</t>
  </si>
  <si>
    <t>LONGIN</t>
  </si>
  <si>
    <t>valerie.hebert38@sfr.fr</t>
  </si>
  <si>
    <t>LOPES HADJI</t>
  </si>
  <si>
    <t>lopesamel@hotmail.com</t>
  </si>
  <si>
    <t>marinalopezvalentina@outlook.fr</t>
  </si>
  <si>
    <t>LOUAT</t>
  </si>
  <si>
    <t>louat@hotmail.fr</t>
  </si>
  <si>
    <t>LOUHICHI</t>
  </si>
  <si>
    <t>Lydia</t>
  </si>
  <si>
    <t>LOURIKI</t>
  </si>
  <si>
    <t>saoussenakrout@hotmail.fr</t>
  </si>
  <si>
    <t>malolucas@hotmail.fr</t>
  </si>
  <si>
    <t>thua.ly@gmail.com</t>
  </si>
  <si>
    <t>LYKOSTRATIS</t>
  </si>
  <si>
    <t>presidence@occessontt.fr</t>
  </si>
  <si>
    <t>MABEY</t>
  </si>
  <si>
    <t>sammabeytt@gmail.com</t>
  </si>
  <si>
    <t>jmabilais@yahoo.fr</t>
  </si>
  <si>
    <t>MACRET</t>
  </si>
  <si>
    <t>maitresebastien@yahoo.fr</t>
  </si>
  <si>
    <t>MALATTIA</t>
  </si>
  <si>
    <t>Akané</t>
  </si>
  <si>
    <t>olivier.malattia@hotmail.co.jp</t>
  </si>
  <si>
    <t>MALONDA</t>
  </si>
  <si>
    <t xml:space="preserve">Jannëlle </t>
  </si>
  <si>
    <t>06 26 50 60 41</t>
  </si>
  <si>
    <t>stephanie.malonda@laposte.net</t>
  </si>
  <si>
    <t>MALTIZOV</t>
  </si>
  <si>
    <t>Andrei</t>
  </si>
  <si>
    <t>MAMERI</t>
  </si>
  <si>
    <t>nadman319@gmail.com</t>
  </si>
  <si>
    <t>MARIAZ</t>
  </si>
  <si>
    <t>mariazchristelle@wanadoo.fr</t>
  </si>
  <si>
    <t>MARINIER</t>
  </si>
  <si>
    <t>tnal@sfr.fr</t>
  </si>
  <si>
    <t>MARSILY</t>
  </si>
  <si>
    <t>baptistemartin4@gmail.com</t>
  </si>
  <si>
    <t>flore.lormort@orange.fr</t>
  </si>
  <si>
    <t>petitemma@gmail.com</t>
  </si>
  <si>
    <t>marianne.clement.mary@gmail.com</t>
  </si>
  <si>
    <t>MASSICOT ZHANG</t>
  </si>
  <si>
    <t>clari275@yahoo.fr</t>
  </si>
  <si>
    <t>MATHIOT</t>
  </si>
  <si>
    <t>mmathiot@hotmail.fr</t>
  </si>
  <si>
    <t>MAVRI</t>
  </si>
  <si>
    <t>Gaja</t>
  </si>
  <si>
    <t>cstt92@gmail.com</t>
  </si>
  <si>
    <t>Shirley</t>
  </si>
  <si>
    <t>MEMMI</t>
  </si>
  <si>
    <t>Maïline</t>
  </si>
  <si>
    <t>celine.siedlecki@yahoo.fr</t>
  </si>
  <si>
    <t>+33 6 62 09 36 38</t>
  </si>
  <si>
    <t>emeline.flinois@anap.fr</t>
  </si>
  <si>
    <t>alcasothi@gmail.com</t>
  </si>
  <si>
    <t>ethandung@hotmail.fr</t>
  </si>
  <si>
    <t>sabrina.dupuis@hotmail.fr</t>
  </si>
  <si>
    <t>MEURGUE</t>
  </si>
  <si>
    <t>smeurgue@gmail.com</t>
  </si>
  <si>
    <t>01 30 72 15 58</t>
  </si>
  <si>
    <t>06 76 80 96 01</t>
  </si>
  <si>
    <t>claire.meyer@citi.com</t>
  </si>
  <si>
    <t>Melissande</t>
  </si>
  <si>
    <t>06 74 28 58 45</t>
  </si>
  <si>
    <t>06 30 64 07 05</t>
  </si>
  <si>
    <t>marjolaine.champigny@gmail.com</t>
  </si>
  <si>
    <t>MIRO I LLORENTE</t>
  </si>
  <si>
    <t>marcmirollorente@gmail.com</t>
  </si>
  <si>
    <t>MODAHIK</t>
  </si>
  <si>
    <t>kmodahik@hotmail.fr</t>
  </si>
  <si>
    <t>MOHAMED</t>
  </si>
  <si>
    <t>Yumna</t>
  </si>
  <si>
    <t>faiyaz.mohamed@hotmail.fr</t>
  </si>
  <si>
    <t>MONGO</t>
  </si>
  <si>
    <t>Kheyra</t>
  </si>
  <si>
    <t>benedictesuana@hotmail.fr</t>
  </si>
  <si>
    <t>MONTARD</t>
  </si>
  <si>
    <t>julielefrancois@sfr.fr</t>
  </si>
  <si>
    <t>MORAIS-LELONG</t>
  </si>
  <si>
    <t>morais.cathy@gmail.com</t>
  </si>
  <si>
    <t>MORAU</t>
  </si>
  <si>
    <t>bagait.moreau@gmail.com</t>
  </si>
  <si>
    <t>sophiem@wanadoo.fr</t>
  </si>
  <si>
    <t>MORGAND</t>
  </si>
  <si>
    <t>chris.pereirajpp@gmail.com</t>
  </si>
  <si>
    <t>02 54 33 19 06</t>
  </si>
  <si>
    <t>06 82 35 82 17</t>
  </si>
  <si>
    <t>martinschristine@wanadoo.fr</t>
  </si>
  <si>
    <t>celineetnicolasmorin@gmail.com</t>
  </si>
  <si>
    <t>morin.jerome@hotmail.fr</t>
  </si>
  <si>
    <t>06 65 75 57 57</t>
  </si>
  <si>
    <t>01 72 53 42 81</t>
  </si>
  <si>
    <t>07 77 90 64 72</t>
  </si>
  <si>
    <t>MORYUSEF</t>
  </si>
  <si>
    <t>MOSSON</t>
  </si>
  <si>
    <t>c.mosson@hotmail.com</t>
  </si>
  <si>
    <t>MOULINIER</t>
  </si>
  <si>
    <t>sophieetjean@hotmail.com</t>
  </si>
  <si>
    <t>raquel81b@hotmail.com</t>
  </si>
  <si>
    <t>Zaineb</t>
  </si>
  <si>
    <t>NADJAR</t>
  </si>
  <si>
    <t>caroline.ledonche@gmail.com</t>
  </si>
  <si>
    <t>NASRAOUI</t>
  </si>
  <si>
    <t>taha.nasraoui@hotmail.fr</t>
  </si>
  <si>
    <t>NESMON</t>
  </si>
  <si>
    <t>Dalee Rose</t>
  </si>
  <si>
    <t>adnguyen@yahoo.com</t>
  </si>
  <si>
    <t>maximenguyen77@outlook.fr</t>
  </si>
  <si>
    <t>NIBAU</t>
  </si>
  <si>
    <t>alinepapy@gmail.com</t>
  </si>
  <si>
    <t>NICULESCU</t>
  </si>
  <si>
    <t>astrugue@yahoo.fr</t>
  </si>
  <si>
    <t>Bukam-Kevin</t>
  </si>
  <si>
    <t>NIOCHE</t>
  </si>
  <si>
    <t>pierstyl@hotmail.fr</t>
  </si>
  <si>
    <t>NOGRE</t>
  </si>
  <si>
    <t>daniel.cecile22@orange.fr</t>
  </si>
  <si>
    <t>NORLEM</t>
  </si>
  <si>
    <t>Izabell Javadi</t>
  </si>
  <si>
    <t>+45 31 78 81 55</t>
  </si>
  <si>
    <t>izabell_n@hotmail.com</t>
  </si>
  <si>
    <t>NOUGARET SEBILLE</t>
  </si>
  <si>
    <t>maud_sebille@yahoo.fr</t>
  </si>
  <si>
    <t>OBESLO</t>
  </si>
  <si>
    <t>Michal</t>
  </si>
  <si>
    <t>steph127@hotmail.fr</t>
  </si>
  <si>
    <t>OROSCO</t>
  </si>
  <si>
    <t>pauline.orosco02@gmail.com</t>
  </si>
  <si>
    <t>ORTIZ</t>
  </si>
  <si>
    <t>AURE_AK@hotmail.fr</t>
  </si>
  <si>
    <t>06 18 65 05 36</t>
  </si>
  <si>
    <t>PANDARD</t>
  </si>
  <si>
    <t>09 81 79 04 58</t>
  </si>
  <si>
    <t>06 64 27 50 58</t>
  </si>
  <si>
    <t>michael.pandard@bbox.fr</t>
  </si>
  <si>
    <t>01 34 12 98 13</t>
  </si>
  <si>
    <t>07 82 99 64 87</t>
  </si>
  <si>
    <t>PATURAUD</t>
  </si>
  <si>
    <t>cpaturaud@gmail.com</t>
  </si>
  <si>
    <t>PAYER</t>
  </si>
  <si>
    <t>06 63 52 02 22</t>
  </si>
  <si>
    <t>alixpayer@yahoo.fr</t>
  </si>
  <si>
    <t>09 54 45 16 25</t>
  </si>
  <si>
    <t>06 73 36 42 44</t>
  </si>
  <si>
    <t>leonie.perchoc@gmail.com</t>
  </si>
  <si>
    <t>PERDOMO RAMIREZ</t>
  </si>
  <si>
    <t>Maria Fernanda</t>
  </si>
  <si>
    <t>meryl.montrat@orange.fr</t>
  </si>
  <si>
    <t>PERHERIN</t>
  </si>
  <si>
    <t>arnaudperherin84@gmail.com</t>
  </si>
  <si>
    <t>PERILLAU</t>
  </si>
  <si>
    <t>titia-poupoumard@hotmail.fr</t>
  </si>
  <si>
    <t>PERRONCEL CUEVAS</t>
  </si>
  <si>
    <t>06 64 85 34 97</t>
  </si>
  <si>
    <t>alecuevas@hotmail.com</t>
  </si>
  <si>
    <t>PETITE</t>
  </si>
  <si>
    <t>SOFRANETKIWI@HOTMAIL.FR</t>
  </si>
  <si>
    <t>PETOT MOLINET</t>
  </si>
  <si>
    <t>kellymichau@yahoo.fr</t>
  </si>
  <si>
    <t>PHALIPAUD</t>
  </si>
  <si>
    <t>Christophe.phalipaud@gmail.com</t>
  </si>
  <si>
    <t xml:space="preserve">06 10 62 02 59 </t>
  </si>
  <si>
    <t>claireallichon@gmail.com</t>
  </si>
  <si>
    <t>frapicard@hotmail.com</t>
  </si>
  <si>
    <t>PIGNET</t>
  </si>
  <si>
    <t>lamyelodie343@gmail.com</t>
  </si>
  <si>
    <t>PILORGE</t>
  </si>
  <si>
    <t>delphine.pilorge@gmail.com</t>
  </si>
  <si>
    <t>PLAS</t>
  </si>
  <si>
    <t>manu_plas@hotmail.com</t>
  </si>
  <si>
    <t>POCHIC COIC</t>
  </si>
  <si>
    <t>tofetjo@hotmail.fr</t>
  </si>
  <si>
    <t>bourdon_evelyne@yahoo.fr</t>
  </si>
  <si>
    <t>PORRET DESNEE</t>
  </si>
  <si>
    <t>adesnee@hotmail.fr</t>
  </si>
  <si>
    <t>PORTOLEAU</t>
  </si>
  <si>
    <t>06 14 98 77 70</t>
  </si>
  <si>
    <t>portoleau@hotmail.com</t>
  </si>
  <si>
    <t>POUBLAN LEULMI</t>
  </si>
  <si>
    <t>olivierpoublan@gmail.com</t>
  </si>
  <si>
    <t>POUJOL</t>
  </si>
  <si>
    <t>charlotte.poujol77@outlook.fr</t>
  </si>
  <si>
    <t>Tahina</t>
  </si>
  <si>
    <t>sabrinabouchoule@gmail.com</t>
  </si>
  <si>
    <t>PRETTRE</t>
  </si>
  <si>
    <t>titetik@gmail.com</t>
  </si>
  <si>
    <t>laetitia.chaigneau85@gmail.com</t>
  </si>
  <si>
    <t>PROMEYRAT</t>
  </si>
  <si>
    <t>s-ludi@hotmail.fr</t>
  </si>
  <si>
    <t>Viktoriia</t>
  </si>
  <si>
    <t>+380 66 980 3616</t>
  </si>
  <si>
    <t>vikaprishchepa@gmail.com</t>
  </si>
  <si>
    <t>degeorge.alexandre@gmail.com</t>
  </si>
  <si>
    <t>QUENOY</t>
  </si>
  <si>
    <t>06 30 998392</t>
  </si>
  <si>
    <t>sebastienquenoy@yahoo.fr</t>
  </si>
  <si>
    <t>saidy1992@gmail.com</t>
  </si>
  <si>
    <t>QUETTIER</t>
  </si>
  <si>
    <t>anna.quettier@gmail.com</t>
  </si>
  <si>
    <t>QUILLEVERE</t>
  </si>
  <si>
    <t>Miana</t>
  </si>
  <si>
    <t>pierreyvesquillevere@gmail.com</t>
  </si>
  <si>
    <t>erwannq@icloud.com</t>
  </si>
  <si>
    <t>QUIVIGER</t>
  </si>
  <si>
    <t>Mylie</t>
  </si>
  <si>
    <t>lemerre.isabelle@hotmail.fr</t>
  </si>
  <si>
    <t>RAGUIN</t>
  </si>
  <si>
    <t>melaniegoueffen@gmail.com</t>
  </si>
  <si>
    <t>RAJKOMAR LE</t>
  </si>
  <si>
    <t>Neela</t>
  </si>
  <si>
    <t>therese.le13@gmail.com</t>
  </si>
  <si>
    <t>RAKOTONIRAINY</t>
  </si>
  <si>
    <t>jarhod7@gmail.com</t>
  </si>
  <si>
    <t>laetitia.reffet4STOURS@gmail.com</t>
  </si>
  <si>
    <t>REVOL</t>
  </si>
  <si>
    <t>adinojulien@gmail.com</t>
  </si>
  <si>
    <t>RIBEIRO DA SILVA</t>
  </si>
  <si>
    <t>rafaella.braga@hotmail.com</t>
  </si>
  <si>
    <t>sandra.ribiere@gmail.com</t>
  </si>
  <si>
    <t>WINDLEAF5188@hotmail.com</t>
  </si>
  <si>
    <t>RINGARD GODARD</t>
  </si>
  <si>
    <t>gringard@laposte.net</t>
  </si>
  <si>
    <t>rossi.sebastien@orange.fr</t>
  </si>
  <si>
    <t>chiara.rivetti@pingploudal.fr</t>
  </si>
  <si>
    <t>RONCALLO</t>
  </si>
  <si>
    <t>02 37 34 89 25</t>
  </si>
  <si>
    <t>06 26 22 09 55</t>
  </si>
  <si>
    <t>maryd.rousseau@gmail.com</t>
  </si>
  <si>
    <t>Méllina</t>
  </si>
  <si>
    <t>ludorozier@yahoo.fr</t>
  </si>
  <si>
    <t>SABBAGH</t>
  </si>
  <si>
    <t>06 16 25 22 34</t>
  </si>
  <si>
    <t>daniel.sabbagh@sciencespo.fr</t>
  </si>
  <si>
    <t>SADI</t>
  </si>
  <si>
    <t>06 26 27 75 97</t>
  </si>
  <si>
    <t>SALIOU-LEGAL</t>
  </si>
  <si>
    <t>matthieu.saliou@gmail.com</t>
  </si>
  <si>
    <t>09 52 84 15 78</t>
  </si>
  <si>
    <t>SANDSTROM</t>
  </si>
  <si>
    <t>Per</t>
  </si>
  <si>
    <t>SANDU</t>
  </si>
  <si>
    <t>Doroteia</t>
  </si>
  <si>
    <t>elenageorgiana@gmail.com</t>
  </si>
  <si>
    <t>SANTOS MARTINEZ</t>
  </si>
  <si>
    <t>soniamv@orange.fr</t>
  </si>
  <si>
    <t>SASSIER FRANCO</t>
  </si>
  <si>
    <t>eloportugal93@hotmail.fr</t>
  </si>
  <si>
    <t>clairesawyer18@gmail.com</t>
  </si>
  <si>
    <t>SCHLAICH</t>
  </si>
  <si>
    <t>ARMORICAINE DE PEAULE</t>
  </si>
  <si>
    <t>karine.schlaich@orange.fr</t>
  </si>
  <si>
    <t>zeinatoure@hotmail.com</t>
  </si>
  <si>
    <t>01 72 53 21 31</t>
  </si>
  <si>
    <t>06 88 96 01 33</t>
  </si>
  <si>
    <t>SEMEDO MONTEIRO</t>
  </si>
  <si>
    <t>SERI LAGO</t>
  </si>
  <si>
    <t>steve.seri-lago@laposte.net</t>
  </si>
  <si>
    <t>SGOUROPOULOS</t>
  </si>
  <si>
    <t>SILCOCK</t>
  </si>
  <si>
    <t>g.jegoude@gmail.com</t>
  </si>
  <si>
    <t>SINGH</t>
  </si>
  <si>
    <t>Amna</t>
  </si>
  <si>
    <t>SOIDRI</t>
  </si>
  <si>
    <t>chaynhell@gmail.com</t>
  </si>
  <si>
    <t>SOLORZANO ARROLIGA</t>
  </si>
  <si>
    <t>cesarsolorzano.c@gmail.com</t>
  </si>
  <si>
    <t>catherine_sonnette@yahoo.fr</t>
  </si>
  <si>
    <t>SOROKA</t>
  </si>
  <si>
    <t>Yelyzareta</t>
  </si>
  <si>
    <t>07 49 87 28 84</t>
  </si>
  <si>
    <t>andrii-soroka@ukr.net</t>
  </si>
  <si>
    <t>SORTAIS</t>
  </si>
  <si>
    <t>antony.sortais@decathlon.com</t>
  </si>
  <si>
    <t>SOULEZELLE</t>
  </si>
  <si>
    <t>oc.soulezelle@sfr.fr</t>
  </si>
  <si>
    <t>SOURAV</t>
  </si>
  <si>
    <t>Saha</t>
  </si>
  <si>
    <t>SOUSSAN</t>
  </si>
  <si>
    <t>Tali</t>
  </si>
  <si>
    <t>micsoussan@gmail.com</t>
  </si>
  <si>
    <t>SOUVESTRE</t>
  </si>
  <si>
    <t>jm.souvestre@gmail.com</t>
  </si>
  <si>
    <t>SPITERI</t>
  </si>
  <si>
    <t>emmanuel.spiteri@hotmail.fr</t>
  </si>
  <si>
    <t>STANKOVIC</t>
  </si>
  <si>
    <t>Jelena</t>
  </si>
  <si>
    <t>celinestankovic@gmail.com</t>
  </si>
  <si>
    <t>STÉPHAN</t>
  </si>
  <si>
    <t>no.steph@outlook.fr</t>
  </si>
  <si>
    <t>SUIN</t>
  </si>
  <si>
    <t>SURE</t>
  </si>
  <si>
    <t>clairebinard@yahoo.fr</t>
  </si>
  <si>
    <t>Shani</t>
  </si>
  <si>
    <t>gabriel.szulman@gmail.com</t>
  </si>
  <si>
    <t>ta.jeremie@gmail.com</t>
  </si>
  <si>
    <t>TANAKA</t>
  </si>
  <si>
    <t>Yuta</t>
  </si>
  <si>
    <t>gregory.tard@gmail.com</t>
  </si>
  <si>
    <t>TARTESSE</t>
  </si>
  <si>
    <t>maudsilvestre@hotmail.fr</t>
  </si>
  <si>
    <t>TAULY SAUDRY</t>
  </si>
  <si>
    <t>aurelie.saudry@hotmail.fr</t>
  </si>
  <si>
    <t>alyatazi94@gmail.com</t>
  </si>
  <si>
    <t>TEMIM</t>
  </si>
  <si>
    <t>oliviagampel@yahoo.fr</t>
  </si>
  <si>
    <t>TERRE</t>
  </si>
  <si>
    <t>fidodo29@orange.fr</t>
  </si>
  <si>
    <t>SERVANEMMY@HOTMAIL.FR</t>
  </si>
  <si>
    <t>gyom.thomas@gmail.com</t>
  </si>
  <si>
    <t>THOMIS</t>
  </si>
  <si>
    <t>andythomis@gmail.com</t>
  </si>
  <si>
    <t>THONG</t>
  </si>
  <si>
    <t>THONGDY</t>
  </si>
  <si>
    <t>jgiraudolm@gmail.com</t>
  </si>
  <si>
    <t>TOLIOU</t>
  </si>
  <si>
    <t>Aikaterini</t>
  </si>
  <si>
    <t>cathy_44@hotmail.com</t>
  </si>
  <si>
    <t>TONNAIRE</t>
  </si>
  <si>
    <t>TOUTTEE</t>
  </si>
  <si>
    <t>stephanie.touttee@orange.fr</t>
  </si>
  <si>
    <t>anne.tang81@gmail.com</t>
  </si>
  <si>
    <t>Leily</t>
  </si>
  <si>
    <t>micheltran302@gmail.com</t>
  </si>
  <si>
    <t>07 71 84 54 50</t>
  </si>
  <si>
    <t>TSENG</t>
  </si>
  <si>
    <t>Unice</t>
  </si>
  <si>
    <t>07 60 03 98 85</t>
  </si>
  <si>
    <t>yctseng1984@gmail.com</t>
  </si>
  <si>
    <t>UNG - BOUCARD</t>
  </si>
  <si>
    <t>Miyuki</t>
  </si>
  <si>
    <t>UZUREAU</t>
  </si>
  <si>
    <t>adelarreli@hotmail.com</t>
  </si>
  <si>
    <t>VALLET-LEGER</t>
  </si>
  <si>
    <t>lergershanelanais@gmail.com</t>
  </si>
  <si>
    <t>elodie.vallier29@gmail.com</t>
  </si>
  <si>
    <t>VAN DE SYPE</t>
  </si>
  <si>
    <t>noelie.villevet@gmail.com</t>
  </si>
  <si>
    <t>VASSALLO</t>
  </si>
  <si>
    <t>dam_vas@hotmail.com</t>
  </si>
  <si>
    <t>06 88 43 20 96</t>
  </si>
  <si>
    <t>venonkevin@gmail.com</t>
  </si>
  <si>
    <t>verdier.antoine@orange.fr</t>
  </si>
  <si>
    <t>06 65 49 33 97</t>
  </si>
  <si>
    <t>06 61 36 90 84</t>
  </si>
  <si>
    <t>VERMA</t>
  </si>
  <si>
    <t>Vanalika</t>
  </si>
  <si>
    <t>vmanish28@gmail.com</t>
  </si>
  <si>
    <t>VERMANDE</t>
  </si>
  <si>
    <t>nicovermande@gmail.com</t>
  </si>
  <si>
    <t>VERSCHAERE</t>
  </si>
  <si>
    <t>audrey_verschaere@yahoo.fr</t>
  </si>
  <si>
    <t>VIEN-GRACIET</t>
  </si>
  <si>
    <t>arnovg@hotmail.com</t>
  </si>
  <si>
    <t>01 34 15 92 28</t>
  </si>
  <si>
    <t>06 49 87 41 45</t>
  </si>
  <si>
    <t>VIGREUX</t>
  </si>
  <si>
    <t>Marie-Lys</t>
  </si>
  <si>
    <t>passionping37@gmail.com</t>
  </si>
  <si>
    <t>06 69 59 09 13</t>
  </si>
  <si>
    <t>VUICHARD</t>
  </si>
  <si>
    <t>c.tourrier@orange.fr</t>
  </si>
  <si>
    <t>WALKER</t>
  </si>
  <si>
    <t>Kierian</t>
  </si>
  <si>
    <t>WALZ</t>
  </si>
  <si>
    <t>WANE</t>
  </si>
  <si>
    <t>06 87 56 54 76</t>
  </si>
  <si>
    <t>issagayali@yahoo.fr</t>
  </si>
  <si>
    <t>Raky</t>
  </si>
  <si>
    <t>qiongli_chen87@hotmail.com</t>
  </si>
  <si>
    <t>WANGYAL</t>
  </si>
  <si>
    <t>Sonam Yangchen</t>
  </si>
  <si>
    <t>LSctt@wanadoo.fr</t>
  </si>
  <si>
    <t>Sonem Yang Lso</t>
  </si>
  <si>
    <t>YAFFI</t>
  </si>
  <si>
    <t>esminey@gmail.com</t>
  </si>
  <si>
    <t>YEFIMOV</t>
  </si>
  <si>
    <t>YI</t>
  </si>
  <si>
    <t>yangdan1216@gmail.com</t>
  </si>
  <si>
    <t>YVERNAT</t>
  </si>
  <si>
    <t>gyvernat@hotmail.fr</t>
  </si>
  <si>
    <t>ZATTI MILLARD</t>
  </si>
  <si>
    <t>Mae-Line</t>
  </si>
  <si>
    <t>zatti.cyril@orange.fr</t>
  </si>
  <si>
    <t>ZEBAZE</t>
  </si>
  <si>
    <t>Marie-Angéla</t>
  </si>
  <si>
    <t>06.17.66.11.04</t>
  </si>
  <si>
    <t>carinengassam484@gmail.com</t>
  </si>
  <si>
    <t>alexandra.zhu1022@gmail.com</t>
  </si>
  <si>
    <t>dauphindabi@hotmail.fr</t>
  </si>
  <si>
    <t>ZOBLI</t>
  </si>
  <si>
    <t>said.magali@gmail.com</t>
  </si>
  <si>
    <t>ZOUARI</t>
  </si>
  <si>
    <t>sophiegarreau@free.fr</t>
  </si>
  <si>
    <t>erwanalb85190@gmail.com</t>
  </si>
  <si>
    <t>aurelien.amiard@gmail.com</t>
  </si>
  <si>
    <t>ANGEBAULT COUTURIER</t>
  </si>
  <si>
    <t>anouchka.couturier@allianz.fr</t>
  </si>
  <si>
    <t>ASSIER</t>
  </si>
  <si>
    <t>yo.and.mag@orange.fr</t>
  </si>
  <si>
    <t>ATTOUMANI</t>
  </si>
  <si>
    <t>Noëlie</t>
  </si>
  <si>
    <t>girard.maeva@hotmail.fr</t>
  </si>
  <si>
    <t>amelie.sebilo@gmail.com</t>
  </si>
  <si>
    <t>BAKAY</t>
  </si>
  <si>
    <t>abbesskenza@gmail.com</t>
  </si>
  <si>
    <t>Joris Santiago</t>
  </si>
  <si>
    <t>claire44730@gmail.com</t>
  </si>
  <si>
    <t>Mélodie</t>
  </si>
  <si>
    <t>natie_p44@hotmail.com</t>
  </si>
  <si>
    <t>BAZERQUE</t>
  </si>
  <si>
    <t>BEAUPEU</t>
  </si>
  <si>
    <t>magali.bouancheau@ldc.fr</t>
  </si>
  <si>
    <t>julienbedouet@gmail.com</t>
  </si>
  <si>
    <t>BEL</t>
  </si>
  <si>
    <t>Anthéa</t>
  </si>
  <si>
    <t>bel.vincent@gmail.com</t>
  </si>
  <si>
    <t>jouault-cecile@hotmail.fr</t>
  </si>
  <si>
    <t>BEAUCOUZE Sporting club</t>
  </si>
  <si>
    <t>juliestaps@hotmail.fr</t>
  </si>
  <si>
    <t>berthelot.m@gmail.com</t>
  </si>
  <si>
    <t>aurelie110678@gmail.com</t>
  </si>
  <si>
    <t>BOCQUEHO-LE GLOAN</t>
  </si>
  <si>
    <t>BOISRAMÉ</t>
  </si>
  <si>
    <t>09 75 38 74 60</t>
  </si>
  <si>
    <t>06 67 91 05 33</t>
  </si>
  <si>
    <t>BOJU</t>
  </si>
  <si>
    <t>sabine.gaborieau@free.fr</t>
  </si>
  <si>
    <t>BORREL</t>
  </si>
  <si>
    <t>06 52 82 33 94</t>
  </si>
  <si>
    <t>arnaud.borrel@gmail.com</t>
  </si>
  <si>
    <t>BOSTEAU</t>
  </si>
  <si>
    <t>Sheryl</t>
  </si>
  <si>
    <t>audrey.boubos@gmail.com</t>
  </si>
  <si>
    <t>soizicau@gmail.com</t>
  </si>
  <si>
    <t>joon43149@gmail.com</t>
  </si>
  <si>
    <t>gwenaelleboussion@yahoo.fr</t>
  </si>
  <si>
    <t>CARAVENC-ROBINEAU</t>
  </si>
  <si>
    <t>cec.robineau@gmail.com</t>
  </si>
  <si>
    <t>romaincaudoux6@gmail.com</t>
  </si>
  <si>
    <t>CHANDAVOINE</t>
  </si>
  <si>
    <t>edchandavoine@yahoo.fr</t>
  </si>
  <si>
    <t>CHARMEL</t>
  </si>
  <si>
    <t>tanguycharmel@gmail.com</t>
  </si>
  <si>
    <t>benvaness0770@orange.fr</t>
  </si>
  <si>
    <t>nicolas.chomal@wanadoo.fr</t>
  </si>
  <si>
    <t>chupincedricdelphine@gmail.com</t>
  </si>
  <si>
    <t>COSME</t>
  </si>
  <si>
    <t>juliencosme@sfr.fr</t>
  </si>
  <si>
    <t>COUTAND</t>
  </si>
  <si>
    <t>Tifaine</t>
  </si>
  <si>
    <t>bouquet.barbara@yahoo.fr</t>
  </si>
  <si>
    <t>DAVANEL</t>
  </si>
  <si>
    <t>Louise-Lou</t>
  </si>
  <si>
    <t>02 43 62 01 50</t>
  </si>
  <si>
    <t>06 73 16 02 67</t>
  </si>
  <si>
    <t>anthony.davanel@orange.fr</t>
  </si>
  <si>
    <t>DEBROISE MARTI</t>
  </si>
  <si>
    <t>adebroisem@gmail.com</t>
  </si>
  <si>
    <t>Thaylis</t>
  </si>
  <si>
    <t>demestre.victoria@hotmail.fr</t>
  </si>
  <si>
    <t>yujian98@gmail.com</t>
  </si>
  <si>
    <t>Jaëlys</t>
  </si>
  <si>
    <t>crystal.despert@gmail.com</t>
  </si>
  <si>
    <t>DUBAR ZAMMOURI</t>
  </si>
  <si>
    <t>zammouridubar@live.fr</t>
  </si>
  <si>
    <t>marienicolasdurand@gmail.com</t>
  </si>
  <si>
    <t>ECAULT</t>
  </si>
  <si>
    <t>bettina.ecault@gmail.com</t>
  </si>
  <si>
    <t>ELASSILI</t>
  </si>
  <si>
    <t>hala.bendaoud@gmail.com</t>
  </si>
  <si>
    <t>Sama</t>
  </si>
  <si>
    <t>ELEONORE</t>
  </si>
  <si>
    <t>Jahnaë</t>
  </si>
  <si>
    <t>07 49 13 46 22</t>
  </si>
  <si>
    <t>marine.launay03@outlook.fr</t>
  </si>
  <si>
    <t>ENARD</t>
  </si>
  <si>
    <t>angelique.richardd@gmail.com</t>
  </si>
  <si>
    <t>ETCHEVERRY</t>
  </si>
  <si>
    <t>nicolas.etcheverry91@orange.fr</t>
  </si>
  <si>
    <t>FACQ</t>
  </si>
  <si>
    <t>MELINA.FACQ@YMAIL.COM</t>
  </si>
  <si>
    <t>marie.fages@yahoo.fr</t>
  </si>
  <si>
    <t>FARES</t>
  </si>
  <si>
    <t>aureliespahn@gmail.com</t>
  </si>
  <si>
    <t>laurence.ferrand@gmail.com</t>
  </si>
  <si>
    <t>FERRAND-LE GALL</t>
  </si>
  <si>
    <t>carolinefranjfamily@yahoo.fr</t>
  </si>
  <si>
    <t>Naella</t>
  </si>
  <si>
    <t>tiphaine.outin@gmail.com</t>
  </si>
  <si>
    <t>dobertrand85@yahoo.fr</t>
  </si>
  <si>
    <t>GATARD</t>
  </si>
  <si>
    <t>gatardthomas@orange.fr</t>
  </si>
  <si>
    <t>GAUTHIER LELAIS</t>
  </si>
  <si>
    <t>GAUTUN</t>
  </si>
  <si>
    <t>julien.gautun@hotmail.fr</t>
  </si>
  <si>
    <t>GENIBREL</t>
  </si>
  <si>
    <t>06 82 22 14 40</t>
  </si>
  <si>
    <t>romaingeni@laposte.net</t>
  </si>
  <si>
    <t>GLON TOMBI AMBASSA</t>
  </si>
  <si>
    <t>GREAUD</t>
  </si>
  <si>
    <t>davidgreaud.44@gmail.com</t>
  </si>
  <si>
    <t>Khady</t>
  </si>
  <si>
    <t>omzogui@gmail.com</t>
  </si>
  <si>
    <t>r.guillaume470@outlook.fr</t>
  </si>
  <si>
    <t>GUITTER</t>
  </si>
  <si>
    <t>noelie.guitter98@gmail.com</t>
  </si>
  <si>
    <t>marine.guyonneau@gmail.com</t>
  </si>
  <si>
    <t>gwenn.helias@gmail.com</t>
  </si>
  <si>
    <t>anton.hoang@gmail.com</t>
  </si>
  <si>
    <t>HUMEAU AUBIN</t>
  </si>
  <si>
    <t>paco.nantes@yahoo.fr</t>
  </si>
  <si>
    <t>HURTAUD</t>
  </si>
  <si>
    <t>vhurtaud4@gmail.com</t>
  </si>
  <si>
    <t>JOYEAU</t>
  </si>
  <si>
    <t xml:space="preserve">Elina </t>
  </si>
  <si>
    <t>aureliebigot72@laposte.net</t>
  </si>
  <si>
    <t>JUMEZ</t>
  </si>
  <si>
    <t>lilihardouin@hotmail.com</t>
  </si>
  <si>
    <t>KERNEUZET</t>
  </si>
  <si>
    <t>jfkerneuzet@gmail.com</t>
  </si>
  <si>
    <t>sjperraut@gmail.com</t>
  </si>
  <si>
    <t>06 63 80 08 90</t>
  </si>
  <si>
    <t>LALLART</t>
  </si>
  <si>
    <t>am.hurfin@gmail.com</t>
  </si>
  <si>
    <t>carolineleray@gmail.com</t>
  </si>
  <si>
    <t>LE REUN CLAIR</t>
  </si>
  <si>
    <t xml:space="preserve">06 65 32 81 28 </t>
  </si>
  <si>
    <t>c.clair85@gmail.com</t>
  </si>
  <si>
    <t>nicolasravary@orange.fr</t>
  </si>
  <si>
    <t>LEDRU GRAVAY</t>
  </si>
  <si>
    <t>laurencegravay@gmail.com</t>
  </si>
  <si>
    <t xml:space="preserve">LEGUILLON </t>
  </si>
  <si>
    <t>kevin.leguillon@yahoo.com</t>
  </si>
  <si>
    <t>j.leroux44250@gmail.com</t>
  </si>
  <si>
    <t>LETOURNEUX LEPESTEUR</t>
  </si>
  <si>
    <t>letourneux.david@gmail.com</t>
  </si>
  <si>
    <t>LIOPE</t>
  </si>
  <si>
    <t>magaliliope@yahoo.fr</t>
  </si>
  <si>
    <t xml:space="preserve">LOYAU PEREZ </t>
  </si>
  <si>
    <t>perez.nathalie@hotmail.fr</t>
  </si>
  <si>
    <t>LUTTRINGER</t>
  </si>
  <si>
    <t>sergioping3@gmail.com</t>
  </si>
  <si>
    <t>06 25 31 00 42</t>
  </si>
  <si>
    <t>MASSET</t>
  </si>
  <si>
    <t xml:space="preserve">06 60 62 90 74 </t>
  </si>
  <si>
    <t>gwen.briodeau@gmail.com</t>
  </si>
  <si>
    <t>MATRAT</t>
  </si>
  <si>
    <t>stephsmorin@gmail.com</t>
  </si>
  <si>
    <t>mgc36@outlook.fr</t>
  </si>
  <si>
    <t>MONDESIR</t>
  </si>
  <si>
    <t>06 98 00 10 07</t>
  </si>
  <si>
    <t>delphine.kerjean@yahoo.fr</t>
  </si>
  <si>
    <t>Sindy</t>
  </si>
  <si>
    <t>Kealiihei</t>
  </si>
  <si>
    <t>KEANUKEALII2726@gmail.com</t>
  </si>
  <si>
    <t>MOYON</t>
  </si>
  <si>
    <t>moyonstephen@gmail.com</t>
  </si>
  <si>
    <t>karine-nicolas@hotmail.fr</t>
  </si>
  <si>
    <t>NAEL</t>
  </si>
  <si>
    <t>Leïa</t>
  </si>
  <si>
    <t>ade.brivot@gmail.com</t>
  </si>
  <si>
    <t>Tifenn</t>
  </si>
  <si>
    <t>ulrick.normand@orange.fr</t>
  </si>
  <si>
    <t>ncahoreau@yahoo.fr</t>
  </si>
  <si>
    <t>johanna.birlouet@gmail.com</t>
  </si>
  <si>
    <t>papon-noury@outlook.fr</t>
  </si>
  <si>
    <t>PATROLIW-SUAWEZ</t>
  </si>
  <si>
    <t>06.79.36.73.56</t>
  </si>
  <si>
    <t>cehuitel@numericable.fr</t>
  </si>
  <si>
    <t>PERRAUT</t>
  </si>
  <si>
    <t>perrin.emilie@live.fr</t>
  </si>
  <si>
    <t>tywanedu44@gmail.com</t>
  </si>
  <si>
    <t>planchaisf@yahoo.fr</t>
  </si>
  <si>
    <t>clplanchenault@gmail.com</t>
  </si>
  <si>
    <t>clf@laposte.net</t>
  </si>
  <si>
    <t>ludovicportier@neuf.fr</t>
  </si>
  <si>
    <t>Lou-Anna</t>
  </si>
  <si>
    <t>PRIMEL</t>
  </si>
  <si>
    <t>primel.bruno@orange.fr</t>
  </si>
  <si>
    <t>christopherprovost@orange.fr</t>
  </si>
  <si>
    <t>REGUER</t>
  </si>
  <si>
    <t>ophelie.reguer@gmail.com</t>
  </si>
  <si>
    <t>morgan.renau@gmail.com</t>
  </si>
  <si>
    <t>RIBAS</t>
  </si>
  <si>
    <t>aureliebauguion@wanadoo.fr</t>
  </si>
  <si>
    <t>antoine.robard@gmail.com</t>
  </si>
  <si>
    <t>charlesrobin@hotmail.fr</t>
  </si>
  <si>
    <t>ROGUES</t>
  </si>
  <si>
    <t>cecile.guergady@orange.fr</t>
  </si>
  <si>
    <t>mano.angele49@gmail.com</t>
  </si>
  <si>
    <t>lea.rousselot8@orange.fr</t>
  </si>
  <si>
    <t>louisssssimon@gmail.com</t>
  </si>
  <si>
    <t>SIRAJ</t>
  </si>
  <si>
    <t>Shayan</t>
  </si>
  <si>
    <t>shayansiraj13@gmail.com</t>
  </si>
  <si>
    <t>cornaz.emilie@gmail.com</t>
  </si>
  <si>
    <t>STRUYVE</t>
  </si>
  <si>
    <t>elodie.et.hadrien@gmail.com</t>
  </si>
  <si>
    <t>TAGAA</t>
  </si>
  <si>
    <t>sonia.tagaa@laposte.net</t>
  </si>
  <si>
    <t>cyfra@free.fr</t>
  </si>
  <si>
    <t>breteau.gaelle@gmail.com</t>
  </si>
  <si>
    <t>aurelie.pailleret34@gmail.com</t>
  </si>
  <si>
    <t>TRINIOL</t>
  </si>
  <si>
    <t>07 70 98 34 90</t>
  </si>
  <si>
    <t>06 77 59 52 06</t>
  </si>
  <si>
    <t>aude.morin@yahoo.fr</t>
  </si>
  <si>
    <t>dbtemeline92@gmail.com</t>
  </si>
  <si>
    <t>TURNIER</t>
  </si>
  <si>
    <t>joelleaubert95@free.fr</t>
  </si>
  <si>
    <t>stephanie49000@yahoo.fr</t>
  </si>
  <si>
    <t>VAILLANT TERRIER</t>
  </si>
  <si>
    <t>vaillant.benoit@wanadoo.fr</t>
  </si>
  <si>
    <t>VERITE-LIKAR</t>
  </si>
  <si>
    <t>laurenceverite@outlook.fr</t>
  </si>
  <si>
    <t>fab_laflo@yahoo.fr</t>
  </si>
  <si>
    <t>VITRE</t>
  </si>
  <si>
    <t>VIVANT</t>
  </si>
  <si>
    <t>06 66 58 87 95</t>
  </si>
  <si>
    <t>vivantserena49@gmail.com</t>
  </si>
  <si>
    <t>reemshalabi@live.fr</t>
  </si>
  <si>
    <t>AL CONCARNEAU</t>
  </si>
  <si>
    <t>p-e.duguet@cegetel.net</t>
  </si>
  <si>
    <t>axel_graveleau@yahoo.fr</t>
  </si>
  <si>
    <t>GUERARD</t>
  </si>
  <si>
    <t>LE QUERE</t>
  </si>
  <si>
    <t>06 95 42 59 66</t>
  </si>
  <si>
    <t>kelly.nguyen2110@yahoo.fr</t>
  </si>
  <si>
    <t>van29@orange.fr</t>
  </si>
  <si>
    <t>72-LE MANS SARTHE</t>
  </si>
  <si>
    <t>CADETS  moins de 15 ans</t>
  </si>
  <si>
    <t>BENJAMINS  moins de 11 ans</t>
  </si>
  <si>
    <t>CADETTES  moins de 15 ans</t>
  </si>
  <si>
    <t>BENJAMINES  moins de 11 ans</t>
  </si>
  <si>
    <t>FE</t>
  </si>
  <si>
    <t>Vern sur Seiche (35)</t>
  </si>
  <si>
    <t>Corbeil (91)</t>
  </si>
  <si>
    <t>Viry-Chatillon (91)</t>
  </si>
  <si>
    <t>Draveil (91)</t>
  </si>
  <si>
    <t>Kremlin-Bicêtre (94)</t>
  </si>
  <si>
    <t>Amo Mer (41)</t>
  </si>
  <si>
    <t>2022-2023</t>
  </si>
  <si>
    <t>Organisation 2ème tour du 03 et 04 Décembre 2022</t>
  </si>
  <si>
    <r>
      <t xml:space="preserve">Les forfaits seront remplacés jusqu'au </t>
    </r>
    <r>
      <rPr>
        <b/>
        <sz val="14"/>
        <color indexed="10"/>
        <rFont val="Arial"/>
        <family val="2"/>
      </rPr>
      <t>mardi soir 29 Novembre 2022 à 23h59</t>
    </r>
  </si>
  <si>
    <t>Qualifiés au Critérium Fédéral National 2  2ème Tour</t>
  </si>
  <si>
    <t>Qualifiées au Critérium Fédéral National 2  2ème Tour</t>
  </si>
  <si>
    <t>R1</t>
  </si>
  <si>
    <t>R2</t>
  </si>
  <si>
    <t>R3</t>
  </si>
  <si>
    <t>R4</t>
  </si>
  <si>
    <t>R5</t>
  </si>
  <si>
    <t>R6</t>
  </si>
  <si>
    <t>R7</t>
  </si>
  <si>
    <t>R9</t>
  </si>
  <si>
    <t>R10</t>
  </si>
  <si>
    <t>R11</t>
  </si>
  <si>
    <t>AAD</t>
  </si>
  <si>
    <t>Athis-Mons</t>
  </si>
  <si>
    <t>20 bis Rue Henri Pinson</t>
  </si>
  <si>
    <t>napnet_26@hotmail.com</t>
  </si>
  <si>
    <t>ST REMY LES CHEVREUSE</t>
  </si>
  <si>
    <t>A remplir obligatoirement</t>
  </si>
  <si>
    <t>LEVALLOIS PERRET</t>
  </si>
  <si>
    <t>23 BIS RUE PAUL VAILLANT COUTURIER</t>
  </si>
  <si>
    <t>SAINT GERMAIN EN LAYE</t>
  </si>
  <si>
    <t>2 rue Turgot</t>
  </si>
  <si>
    <t>ABDELLAH</t>
  </si>
  <si>
    <t>malakoff</t>
  </si>
  <si>
    <t>2 rue francois fabié</t>
  </si>
  <si>
    <t>chahrazr@hotmail.com</t>
  </si>
  <si>
    <t>Savigny-sur-Orge</t>
  </si>
  <si>
    <t>5 Rue Des Noyers</t>
  </si>
  <si>
    <t>ABERGEL</t>
  </si>
  <si>
    <t>Jonah</t>
  </si>
  <si>
    <t>Vern-sur-Seiche</t>
  </si>
  <si>
    <t>2 Allée Django Reinhardt</t>
  </si>
  <si>
    <t>KOULMIGGUILLAUME@GMAIL.com</t>
  </si>
  <si>
    <t>Vernouillet</t>
  </si>
  <si>
    <t>4 Allée Des Pommiers</t>
  </si>
  <si>
    <t>LISBOA</t>
  </si>
  <si>
    <t>372a</t>
  </si>
  <si>
    <t>Rua Melo Antundes</t>
  </si>
  <si>
    <t>Charenton-le-Pont</t>
  </si>
  <si>
    <t>35 Rue Du Général Leclerc</t>
  </si>
  <si>
    <t>Saint-Herblain</t>
  </si>
  <si>
    <t>20 Rue De La Crête</t>
  </si>
  <si>
    <t>HENNEBONT</t>
  </si>
  <si>
    <t>5, rue Leo Lagrange</t>
  </si>
  <si>
    <t>GV HENNEBONT TT</t>
  </si>
  <si>
    <t>ABSOLU</t>
  </si>
  <si>
    <t>BEAUCHAMPS SUR HUILLARD</t>
  </si>
  <si>
    <t>4 chemin de la pierre percee</t>
  </si>
  <si>
    <t>delouche.laura@orange.fr</t>
  </si>
  <si>
    <t>LE PELLERIN</t>
  </si>
  <si>
    <t>17 route de Villeneuve</t>
  </si>
  <si>
    <t>ISSY LES MOULINEAUX</t>
  </si>
  <si>
    <t>10 rue Henri Tariel</t>
  </si>
  <si>
    <t>FONTENAY TRESIGNY</t>
  </si>
  <si>
    <t>6 RUE DE LA FERME</t>
  </si>
  <si>
    <t>JOUE LES TOURS</t>
  </si>
  <si>
    <t>27 rue de Chambray</t>
  </si>
  <si>
    <t>Verneuil sur seine</t>
  </si>
  <si>
    <t>6 Allee Des Aubepines</t>
  </si>
  <si>
    <t xml:space="preserve">Lagny sur Marne </t>
  </si>
  <si>
    <t>42 rue du pont hardy</t>
  </si>
  <si>
    <t>MONTFORT SUR MEU</t>
  </si>
  <si>
    <t>1 Bd Pasteur</t>
  </si>
  <si>
    <t>CHERISY</t>
  </si>
  <si>
    <t>26 rue du Parc</t>
  </si>
  <si>
    <t>70 rue d'Autry</t>
  </si>
  <si>
    <t>HERBLAY-SUR-SEINE</t>
  </si>
  <si>
    <t>24, rue de l'école des Femmes</t>
  </si>
  <si>
    <t>2 RUE DE SUFFREN</t>
  </si>
  <si>
    <t>Nanterre</t>
  </si>
  <si>
    <t>116 Rue Salvador Allende</t>
  </si>
  <si>
    <t>3 rue du Tage</t>
  </si>
  <si>
    <t>3 rue du tage</t>
  </si>
  <si>
    <t>montfort sur meu</t>
  </si>
  <si>
    <t>La Croix Huchard</t>
  </si>
  <si>
    <t>MARLY LE ROI</t>
  </si>
  <si>
    <t>4 square de Versailles</t>
  </si>
  <si>
    <t>Mantes-la-Jolie</t>
  </si>
  <si>
    <t>82 Boulevard Carnot</t>
  </si>
  <si>
    <t>CHOLET</t>
  </si>
  <si>
    <t>19 rue charles coubard</t>
  </si>
  <si>
    <t>1 allee du Bois des Peres</t>
  </si>
  <si>
    <t>chez M. Gervais ROLLAND</t>
  </si>
  <si>
    <t>ALAO</t>
  </si>
  <si>
    <t>Nawal</t>
  </si>
  <si>
    <t>Chailles</t>
  </si>
  <si>
    <t>19 Rue Du Plessis</t>
  </si>
  <si>
    <t>aladealao73@gmail.com</t>
  </si>
  <si>
    <t>NOISY LE GRAND</t>
  </si>
  <si>
    <t>130 Rue Pierre Brosselette</t>
  </si>
  <si>
    <t>ALBAHAA ALDDIN</t>
  </si>
  <si>
    <t>Rue Albert Labrousse</t>
  </si>
  <si>
    <t>AIZENAY</t>
  </si>
  <si>
    <t>4 L'ISARDIERE</t>
  </si>
  <si>
    <t>SARGE LES LE MANS</t>
  </si>
  <si>
    <t>CHEMIN DE LA MARE AUX BOEUFS</t>
  </si>
  <si>
    <t>ST GONDON</t>
  </si>
  <si>
    <t>595 chemin des plantes</t>
  </si>
  <si>
    <t>Xavier.albertini45@gmail.com</t>
  </si>
  <si>
    <t>MONTMORENCY</t>
  </si>
  <si>
    <t>2 TER RUE DE LA CAILLE</t>
  </si>
  <si>
    <t>ALI CHERIF</t>
  </si>
  <si>
    <t>Champlan</t>
  </si>
  <si>
    <t>6 rue de la Ceriseraie</t>
  </si>
  <si>
    <t>samiahmila@hotmail.com</t>
  </si>
  <si>
    <t>Hennebont</t>
  </si>
  <si>
    <t>maison pour tous</t>
  </si>
  <si>
    <t>25 avenue Gabriel Peri</t>
  </si>
  <si>
    <t>MASSY</t>
  </si>
  <si>
    <t>14 rue du Pileu</t>
  </si>
  <si>
    <t>Vezin-le-Coquet</t>
  </si>
  <si>
    <t>5 Rue Des Glénan</t>
  </si>
  <si>
    <t>Viry-Châtillon</t>
  </si>
  <si>
    <t>40 Avenue Des Bas Chaumiers</t>
  </si>
  <si>
    <t>06 59 34 95 59</t>
  </si>
  <si>
    <t>tatianaeva@icloud.com</t>
  </si>
  <si>
    <t>27 rue Gabriel Peri</t>
  </si>
  <si>
    <t>LA PELLERINE</t>
  </si>
  <si>
    <t>16 rue du Maine</t>
  </si>
  <si>
    <t>17 rue Auguste Fonteneau</t>
  </si>
  <si>
    <t>VER LES CHARTRES</t>
  </si>
  <si>
    <t>6 RUE DU VIEUX VER</t>
  </si>
  <si>
    <t>Clichy</t>
  </si>
  <si>
    <t>8 Rue fernand pelloutier</t>
  </si>
  <si>
    <t>LA FERRIERE</t>
  </si>
  <si>
    <t>18 impasse des Pimprenelles</t>
  </si>
  <si>
    <t>LOPERHET</t>
  </si>
  <si>
    <t>20 route de ROSTIVIEC</t>
  </si>
  <si>
    <t>PARIS 11</t>
  </si>
  <si>
    <t>20bis rue Breguet</t>
  </si>
  <si>
    <t>Louess</t>
  </si>
  <si>
    <t>La Flèche</t>
  </si>
  <si>
    <t>125 Chemin De La Brûlonnière</t>
  </si>
  <si>
    <t>allardavid@orange.fr</t>
  </si>
  <si>
    <t>Les Moutiers-en-Retz</t>
  </si>
  <si>
    <t>Rue De Prigny</t>
  </si>
  <si>
    <t>Le Rheu</t>
  </si>
  <si>
    <t>4 Passage Des Sports</t>
  </si>
  <si>
    <t>9 bis allée des Martins Pecheurs</t>
  </si>
  <si>
    <t>ALLION</t>
  </si>
  <si>
    <t>Saint-Romain-sur-Cher</t>
  </si>
  <si>
    <t>31 Route De Vauriou</t>
  </si>
  <si>
    <t>willy.allion@wanadoo.fr</t>
  </si>
  <si>
    <t>STE GENEVIEVE DES BOIS</t>
  </si>
  <si>
    <t>7 RUE DE L'AVENIR</t>
  </si>
  <si>
    <t>Paris</t>
  </si>
  <si>
    <t>82 Rue Curial</t>
  </si>
  <si>
    <t>BOBIGNY</t>
  </si>
  <si>
    <t>68 Rue Rene Camier</t>
  </si>
  <si>
    <t>Limeil-Brévannes</t>
  </si>
  <si>
    <t>34 quater Avenue De La Sablière</t>
  </si>
  <si>
    <t>nicicvanja@yahoo.fr</t>
  </si>
  <si>
    <t>Bessancourt</t>
  </si>
  <si>
    <t>9 Chemin Du Panier Fleuri</t>
  </si>
  <si>
    <t>VILLIERS SUR MARNE</t>
  </si>
  <si>
    <t>1 Allee des Lilas</t>
  </si>
  <si>
    <t>Carquefou</t>
  </si>
  <si>
    <t>7 Impasse De La Gaieté</t>
  </si>
  <si>
    <t>COURDIMANCHE</t>
  </si>
  <si>
    <t>2 allee du Cerf</t>
  </si>
  <si>
    <t>PONTAULT COMBAULT</t>
  </si>
  <si>
    <t>30 Rue des Pinsons</t>
  </si>
  <si>
    <t>ST MAUR DES FOSSES</t>
  </si>
  <si>
    <t>123 Avenue du Bac</t>
  </si>
  <si>
    <t xml:space="preserve">Courbevoie </t>
  </si>
  <si>
    <t>11 Allée Des Tilleuls</t>
  </si>
  <si>
    <t>App 59</t>
  </si>
  <si>
    <t>AMBOU</t>
  </si>
  <si>
    <t>Rouvres</t>
  </si>
  <si>
    <t>10 rue des ecoles</t>
  </si>
  <si>
    <t>eboubou@hotmail.fr</t>
  </si>
  <si>
    <t>AMEMOUTOU MONTULE</t>
  </si>
  <si>
    <t>Plomeur</t>
  </si>
  <si>
    <t>3 Hameau Des Primevères</t>
  </si>
  <si>
    <t>viddia@hotmail.fr</t>
  </si>
  <si>
    <t>MAYENNE</t>
  </si>
  <si>
    <t>110. IMPASSE DES PINSONS</t>
  </si>
  <si>
    <t>LONGJUMEAU</t>
  </si>
  <si>
    <t>9b, rue des renoncules</t>
  </si>
  <si>
    <t>ARGENTEUIL</t>
  </si>
  <si>
    <t>23 rue  de Morifosse</t>
  </si>
  <si>
    <t>PARIS 13</t>
  </si>
  <si>
    <t>10, rue Albert</t>
  </si>
  <si>
    <t>Les Sables-d'Olonne</t>
  </si>
  <si>
    <t>130 Rue Printanière</t>
  </si>
  <si>
    <t>ELANCOURT</t>
  </si>
  <si>
    <t>10 rue de la grenouillere</t>
  </si>
  <si>
    <t>Grandchamps-des-Fontaines</t>
  </si>
  <si>
    <t>69 B Rue De Curette</t>
  </si>
  <si>
    <t>Courbevoie</t>
  </si>
  <si>
    <t>13 Rue Du Cayla</t>
  </si>
  <si>
    <t>Juvisy-sur-Orge</t>
  </si>
  <si>
    <t>62 Avenue De La Cour De France</t>
  </si>
  <si>
    <t>QUIMPER</t>
  </si>
  <si>
    <t>48 rue Descartes</t>
  </si>
  <si>
    <t>GOUESNACH</t>
  </si>
  <si>
    <t>119 route de benodet</t>
  </si>
  <si>
    <t>Évellys</t>
  </si>
  <si>
    <t>Er Goueh Ven</t>
  </si>
  <si>
    <t>legeayelodie@hotmail.fr</t>
  </si>
  <si>
    <t>SAUMUR</t>
  </si>
  <si>
    <t>11 RUE DE POMELIA</t>
  </si>
  <si>
    <t>ST HILAIRE ST FLORENT</t>
  </si>
  <si>
    <t>Les Sables d'Olonne</t>
  </si>
  <si>
    <t>14 Rue Pablo Picasso</t>
  </si>
  <si>
    <t>CHANTELOUP LES VIGNES</t>
  </si>
  <si>
    <t>14 rue des Cotes Blanches</t>
  </si>
  <si>
    <t>ST DERRIEN</t>
  </si>
  <si>
    <t>7, Hameau Du Verger</t>
  </si>
  <si>
    <t>AS GMF</t>
  </si>
  <si>
    <t>INGRE</t>
  </si>
  <si>
    <t>24 rue Offenbach</t>
  </si>
  <si>
    <t>ANDREANI</t>
  </si>
  <si>
    <t>Le Poiré sur Vie</t>
  </si>
  <si>
    <t>16 Rue du Bourdaisy</t>
  </si>
  <si>
    <t>andreani.fabrice@hotmail.com</t>
  </si>
  <si>
    <t>JUVIGNE</t>
  </si>
  <si>
    <t>2 rue de l'Ancolie</t>
  </si>
  <si>
    <t xml:space="preserve">Segré </t>
  </si>
  <si>
    <t>3 rue du lavoir</t>
  </si>
  <si>
    <t xml:space="preserve">Saint Aubin du Pavoil </t>
  </si>
  <si>
    <t>ANDRES</t>
  </si>
  <si>
    <t>Rennes</t>
  </si>
  <si>
    <t>3 Rue De Villeneuve</t>
  </si>
  <si>
    <t>laetitia.lemonnier@gmail.com</t>
  </si>
  <si>
    <t>Montrevault</t>
  </si>
  <si>
    <t>9 Allée Des Maisons Neuves</t>
  </si>
  <si>
    <t>Longjumeau</t>
  </si>
  <si>
    <t>11 Rue De L'yvette</t>
  </si>
  <si>
    <t>MONTAIGU-VENDEE</t>
  </si>
  <si>
    <t>9, rue de la Marche</t>
  </si>
  <si>
    <t>LA MOTTE</t>
  </si>
  <si>
    <t>3 route de Ste Rosaline</t>
  </si>
  <si>
    <t>Tours</t>
  </si>
  <si>
    <t>8 Rue Du Belvédère</t>
  </si>
  <si>
    <t>CHENNEVIERES SUR MARNE</t>
  </si>
  <si>
    <t>24 AVENUE CLAUDE DEBUSSY</t>
  </si>
  <si>
    <t>CORBEIL ESSONNES</t>
  </si>
  <si>
    <t>117 RUE DE LA PAPETERIE</t>
  </si>
  <si>
    <t>JOUARS PONTCHARTRAIN</t>
  </si>
  <si>
    <t>5 chemin de Paris</t>
  </si>
  <si>
    <t>APPERCE</t>
  </si>
  <si>
    <t>Andrésy</t>
  </si>
  <si>
    <t>4 Rue Des Riais</t>
  </si>
  <si>
    <t>laura.jacquement@gmail.com</t>
  </si>
  <si>
    <t>Triel-sur-Seine</t>
  </si>
  <si>
    <t>10 Quai Auguste Roy</t>
  </si>
  <si>
    <t>GROSLAY</t>
  </si>
  <si>
    <t>41 rue du lac marchais</t>
  </si>
  <si>
    <t>NEUILLY SUR SEINE</t>
  </si>
  <si>
    <t>114 rue Perronet</t>
  </si>
  <si>
    <t>champigny sur  marne</t>
  </si>
  <si>
    <t xml:space="preserve">1 bis avenue de l'île d'amour </t>
  </si>
  <si>
    <t>Orléans</t>
  </si>
  <si>
    <t>8 Avenue Alain Savary</t>
  </si>
  <si>
    <t>Vatan</t>
  </si>
  <si>
    <t>35 Bis Avenue De La Sentinelle</t>
  </si>
  <si>
    <t>Boulogne-Billancourt</t>
  </si>
  <si>
    <t>67 Rue Barthélémy Danjou</t>
  </si>
  <si>
    <t>CHARENTON LE PONT</t>
  </si>
  <si>
    <t>9 RUE DU GAL LECLERC</t>
  </si>
  <si>
    <t>Maë</t>
  </si>
  <si>
    <t>clichy</t>
  </si>
  <si>
    <t>12 rue de l'ancienne mairie</t>
  </si>
  <si>
    <t>crismoune2524@hotmail.com</t>
  </si>
  <si>
    <t>74 rue Edouard Vaillant</t>
  </si>
  <si>
    <t>LANGEAIS</t>
  </si>
  <si>
    <t>28 routes des Liziers</t>
  </si>
  <si>
    <t>PARIS 09</t>
  </si>
  <si>
    <t>22 rue de la Tour d'Auvergne</t>
  </si>
  <si>
    <t>La Chevrolière</t>
  </si>
  <si>
    <t>2 rue du Bocage</t>
  </si>
  <si>
    <t>LANDERNEAU</t>
  </si>
  <si>
    <t>Voisins-le-Bretonneux</t>
  </si>
  <si>
    <t>10 Rue Maurice Noguès</t>
  </si>
  <si>
    <t>ARTIGAS</t>
  </si>
  <si>
    <t>Châteaudun</t>
  </si>
  <si>
    <t>41 Rue De Jallans</t>
  </si>
  <si>
    <t>audrey.b2n1@gmail.com</t>
  </si>
  <si>
    <t>ASCHER</t>
  </si>
  <si>
    <t>Rueil-Malmaison</t>
  </si>
  <si>
    <t>27 rue de la Bergerie</t>
  </si>
  <si>
    <t>flinchka@yahoo.fr</t>
  </si>
  <si>
    <t>Saint-Georges-sur-Cher</t>
  </si>
  <si>
    <t>9 Route Des Couldraies</t>
  </si>
  <si>
    <t>Avrillé</t>
  </si>
  <si>
    <t>13 Rue Jeanne Barret</t>
  </si>
  <si>
    <t>Cergy</t>
  </si>
  <si>
    <t>10 Pl Des Colonnes</t>
  </si>
  <si>
    <t>julastruc@gmail.com</t>
  </si>
  <si>
    <t>VILLENTROIS</t>
  </si>
  <si>
    <t>5, Rue des Marins</t>
  </si>
  <si>
    <t>10 RUE EDOUARD VAILLANT</t>
  </si>
  <si>
    <t>Nantes</t>
  </si>
  <si>
    <t>33 Rue De Port La Blanche</t>
  </si>
  <si>
    <t>PARIS 17</t>
  </si>
  <si>
    <t>64 rue pierre rebiere</t>
  </si>
  <si>
    <t>BRECE</t>
  </si>
  <si>
    <t>12 rue des Plantes</t>
  </si>
  <si>
    <t>15 RUE PIPIEN</t>
  </si>
  <si>
    <t>17, rue aux Perles</t>
  </si>
  <si>
    <t>BOULOGNE BILLANCOURT</t>
  </si>
  <si>
    <t>151 allee du forum</t>
  </si>
  <si>
    <t>Luisant</t>
  </si>
  <si>
    <t>23 Rue Lucien Gatineau</t>
  </si>
  <si>
    <t>CHARENTILLY</t>
  </si>
  <si>
    <t>5 Allee G Motard</t>
  </si>
  <si>
    <t>Charentilly</t>
  </si>
  <si>
    <t>5 Allée Gérard Motard</t>
  </si>
  <si>
    <t>5 Allee Gerard Motard</t>
  </si>
  <si>
    <t>Massy</t>
  </si>
  <si>
    <t>66 Avenue Raymond Aron</t>
  </si>
  <si>
    <t>Theix</t>
  </si>
  <si>
    <t>1 Rue De Brestivan</t>
  </si>
  <si>
    <t>Batiment D, appart 4204</t>
  </si>
  <si>
    <t>fontenay tresigny</t>
  </si>
  <si>
    <t>3 rue claude debussi</t>
  </si>
  <si>
    <t>AUDOUARD-ZORDAN</t>
  </si>
  <si>
    <t>Domont</t>
  </si>
  <si>
    <t>11 Rue de l'Indépendance</t>
  </si>
  <si>
    <t>zordouard2@gmail.com</t>
  </si>
  <si>
    <t>AUDOUIN BIDOLEAU</t>
  </si>
  <si>
    <t>Mésanger</t>
  </si>
  <si>
    <t>385 Rue De La Bellangeraie</t>
  </si>
  <si>
    <t>mekebe84@hotmail.com</t>
  </si>
  <si>
    <t>LECOUSSE</t>
  </si>
  <si>
    <t>1 rue de la Basse Motelle</t>
  </si>
  <si>
    <t>1 RUE DE LA BASSE MOTELLE</t>
  </si>
  <si>
    <t>97 Rue Michelet</t>
  </si>
  <si>
    <t>LE BLANC</t>
  </si>
  <si>
    <t>22 avenue Pierre Mendes</t>
  </si>
  <si>
    <t>chez M Rigault</t>
  </si>
  <si>
    <t>51 Rue Doudeauville</t>
  </si>
  <si>
    <t>angelique.augain@gmail.com</t>
  </si>
  <si>
    <t>POUZAUGES</t>
  </si>
  <si>
    <t>115, avenue des Moulins</t>
  </si>
  <si>
    <t>TREBEURDEN</t>
  </si>
  <si>
    <t>60,RUE DE KERARIOU</t>
  </si>
  <si>
    <t>apt4</t>
  </si>
  <si>
    <t>LANNION</t>
  </si>
  <si>
    <t>10 rue Darius Milhaud</t>
  </si>
  <si>
    <t>OLIVET</t>
  </si>
  <si>
    <t>418 rue Rodolphe Richard</t>
  </si>
  <si>
    <t>augier.elisa17@gmail.com</t>
  </si>
  <si>
    <t>Bourges</t>
  </si>
  <si>
    <t>105 Rue Louis Mallet</t>
  </si>
  <si>
    <t>Brunoy</t>
  </si>
  <si>
    <t>11 Rue Ernest Luce</t>
  </si>
  <si>
    <t>Montagny en vexin</t>
  </si>
  <si>
    <t>5 rue du parc</t>
  </si>
  <si>
    <t>alexia.aumond@wanadoo.fr</t>
  </si>
  <si>
    <t>TERMINIERS</t>
  </si>
  <si>
    <t>47 rue de Charville</t>
  </si>
  <si>
    <t>ST MESMIN</t>
  </si>
  <si>
    <t>18 Allee de l'augoire</t>
  </si>
  <si>
    <t>SUCY EN BRIE</t>
  </si>
  <si>
    <t>159 rue de Boissy</t>
  </si>
  <si>
    <t xml:space="preserve">AUSSEPE </t>
  </si>
  <si>
    <t xml:space="preserve">Émilie </t>
  </si>
  <si>
    <t>Le Magny</t>
  </si>
  <si>
    <t>Rivarennes</t>
  </si>
  <si>
    <t>gardels@orange.fr</t>
  </si>
  <si>
    <t>Guérande</t>
  </si>
  <si>
    <t>23 Allée Des Salorges</t>
  </si>
  <si>
    <t>BREST</t>
  </si>
  <si>
    <t>28 rue BROUSSAIS</t>
  </si>
  <si>
    <t>22A Rue De La Liberté</t>
  </si>
  <si>
    <t>ORLEANS</t>
  </si>
  <si>
    <t>14 Bd Aristide Briand</t>
  </si>
  <si>
    <t>LE KREMLIN BICETRE</t>
  </si>
  <si>
    <t>26 rue Danton</t>
  </si>
  <si>
    <t>Châtillon</t>
  </si>
  <si>
    <t>52 Rue Des Pierrettes</t>
  </si>
  <si>
    <t>40 rue emile zola</t>
  </si>
  <si>
    <t>Corbeil-Essonnes</t>
  </si>
  <si>
    <t>112 Chemin Des Bas Vignons</t>
  </si>
  <si>
    <t>VILLECRESNES</t>
  </si>
  <si>
    <t>PARIS 15</t>
  </si>
  <si>
    <t>65 boulevard  Grenelle</t>
  </si>
  <si>
    <t>Palaiseau</t>
  </si>
  <si>
    <t>68 Chemin De Vauhallan</t>
  </si>
  <si>
    <t>BABARI</t>
  </si>
  <si>
    <t>6 Avenue Boutroux</t>
  </si>
  <si>
    <t>siham.bouaffad@yahoo.fr</t>
  </si>
  <si>
    <t>Les Epesses</t>
  </si>
  <si>
    <t>1 Rue Hélène Boucher</t>
  </si>
  <si>
    <t>BABBAS BIDART</t>
  </si>
  <si>
    <t>ERMONT</t>
  </si>
  <si>
    <t>82 Rue Paul Bourget</t>
  </si>
  <si>
    <t>01 87 63 10 23</t>
  </si>
  <si>
    <t>06 23 35 40 08</t>
  </si>
  <si>
    <t>audrey.bidart1@gmail.com</t>
  </si>
  <si>
    <t>3 Rue Auguste Rodin</t>
  </si>
  <si>
    <t>Le Bourget</t>
  </si>
  <si>
    <t>2 résidence le gai logis</t>
  </si>
  <si>
    <t>BACHELLEZ</t>
  </si>
  <si>
    <t>FROUZINS</t>
  </si>
  <si>
    <t>3, rue Jean Jaures</t>
  </si>
  <si>
    <t>fabrice.bachellez@orange.fr</t>
  </si>
  <si>
    <t>Le Plessis-Trévise</t>
  </si>
  <si>
    <t>1 Avenue Du Duc De Trévise</t>
  </si>
  <si>
    <t>BACHMANN</t>
  </si>
  <si>
    <t>Kaori</t>
  </si>
  <si>
    <t>Sens-de-Bretagne</t>
  </si>
  <si>
    <t>6 Rue Du Frêche</t>
  </si>
  <si>
    <t>saint yvi</t>
  </si>
  <si>
    <t>4 kermatret</t>
  </si>
  <si>
    <t>Ardelles</t>
  </si>
  <si>
    <t>La Louviere</t>
  </si>
  <si>
    <t>La Louvière</t>
  </si>
  <si>
    <t>LISSES</t>
  </si>
  <si>
    <t>12 rue Marie Roche</t>
  </si>
  <si>
    <t>PARIS 12</t>
  </si>
  <si>
    <t>20 rue de Wattignies</t>
  </si>
  <si>
    <t>8 rue des Touches</t>
  </si>
  <si>
    <t>1 Allée Des Techniques Avancées</t>
  </si>
  <si>
    <t>Bat N, ch 203</t>
  </si>
  <si>
    <t>1 Allee des Sauliers</t>
  </si>
  <si>
    <t>VILLEMOISSON SUR ORGE</t>
  </si>
  <si>
    <t>29 RUE DES GIRELLES</t>
  </si>
  <si>
    <t>BAHI</t>
  </si>
  <si>
    <t>125 Rue Saint-Marc</t>
  </si>
  <si>
    <t>sandra.parisi@gmx.fr</t>
  </si>
  <si>
    <t>BAHLOUL</t>
  </si>
  <si>
    <t>Milede</t>
  </si>
  <si>
    <t>13 Rue Félix Terrier</t>
  </si>
  <si>
    <t>amalhassadbahloul@gmail.com</t>
  </si>
  <si>
    <t>ST ANDRE DE LA MARCHE</t>
  </si>
  <si>
    <t>4 RUE DU PATIS</t>
  </si>
  <si>
    <t>SARTROUVILLE</t>
  </si>
  <si>
    <t>11 rue Jean Moulin</t>
  </si>
  <si>
    <t>Vicq-sur-Nahon</t>
  </si>
  <si>
    <t>Voie Communale Des Charlots</t>
  </si>
  <si>
    <t>Les charlots</t>
  </si>
  <si>
    <t>PierreBailly</t>
  </si>
  <si>
    <t>RUE BLAISE PASCAL</t>
  </si>
  <si>
    <t>PLONEOUR LANVERN</t>
  </si>
  <si>
    <t>22 rue des lavandes</t>
  </si>
  <si>
    <t>ALCOBENDAS</t>
  </si>
  <si>
    <t>10 avenue pablo iglesias</t>
  </si>
  <si>
    <t>TOURS</t>
  </si>
  <si>
    <t>11 rue Charles Boutard</t>
  </si>
  <si>
    <t>6 Avenue De Josselin</t>
  </si>
  <si>
    <t>ST GERMAIN DU PUY</t>
  </si>
  <si>
    <t>66 avenue du General de Gaulle</t>
  </si>
  <si>
    <t>LE GRAND QUEVILLY</t>
  </si>
  <si>
    <t>4 Rue Gustave Flaubert</t>
  </si>
  <si>
    <t>CORPO 35 TT</t>
  </si>
  <si>
    <t>CHEVAIGNE</t>
  </si>
  <si>
    <t>17 impasse Papillerie</t>
  </si>
  <si>
    <t>17 impasse papillerie</t>
  </si>
  <si>
    <t>Bailly</t>
  </si>
  <si>
    <t>Rue De Maule</t>
  </si>
  <si>
    <t>12, rue de Crussol</t>
  </si>
  <si>
    <t>Le Mans</t>
  </si>
  <si>
    <t>38 Rue Théodore Monod</t>
  </si>
  <si>
    <t>9 Rue De La Harpe</t>
  </si>
  <si>
    <t>BAMMOU</t>
  </si>
  <si>
    <t>Villeneuve-la-Garenne</t>
  </si>
  <si>
    <t>14 Rue Chaillon</t>
  </si>
  <si>
    <t>samiacheloui@hotmail.fr</t>
  </si>
  <si>
    <t>BANGOURA</t>
  </si>
  <si>
    <t>13 Rue Le Corbusier</t>
  </si>
  <si>
    <t>c.mallet72@laposte.net</t>
  </si>
  <si>
    <t>6 rue deves</t>
  </si>
  <si>
    <t>THORIGNE FOUILLARD</t>
  </si>
  <si>
    <t>30 rue Angelique du coudray</t>
  </si>
  <si>
    <t xml:space="preserve">BARAT </t>
  </si>
  <si>
    <t>Brétigny-sur-Orge</t>
  </si>
  <si>
    <t>11 Rue Alexandre Dumas</t>
  </si>
  <si>
    <t>christelle.barat.91@gmail.com</t>
  </si>
  <si>
    <t>rue Eichenberger</t>
  </si>
  <si>
    <t>MAUREPAS</t>
  </si>
  <si>
    <t>1, impasse des Cauterets</t>
  </si>
  <si>
    <t>BARBANCON</t>
  </si>
  <si>
    <t>RENNES</t>
  </si>
  <si>
    <t>13 rue Pablo Neruda</t>
  </si>
  <si>
    <t>maxdinan22@gmail.com</t>
  </si>
  <si>
    <t>Saint-Baudelle</t>
  </si>
  <si>
    <t>12 Rue De La Noue Fleurie</t>
  </si>
  <si>
    <t>CHARTRES</t>
  </si>
  <si>
    <t>12B RUE DOCTEUR DE FOURMESTRAUX</t>
  </si>
  <si>
    <t>La Ville-aux-Dames</t>
  </si>
  <si>
    <t>30 Rue Cécile Bergerot</t>
  </si>
  <si>
    <t>pauline.fradet37@gmail.com</t>
  </si>
  <si>
    <t>LYS HAUT LAYON</t>
  </si>
  <si>
    <t>lieu dit DOUZILLOT</t>
  </si>
  <si>
    <t>mariebarbeau83@yahoo.fr</t>
  </si>
  <si>
    <t>BARBELANE</t>
  </si>
  <si>
    <t>Isa</t>
  </si>
  <si>
    <t>Écouen</t>
  </si>
  <si>
    <t>15 Rue Paul Belmondo</t>
  </si>
  <si>
    <t>juliego@wanadoo.fr</t>
  </si>
  <si>
    <t>Teloché</t>
  </si>
  <si>
    <t>1 ter, Rue du Sicot</t>
  </si>
  <si>
    <t>marinette2110@hotmail.fr</t>
  </si>
  <si>
    <t>49 Rue Gaston Paymal</t>
  </si>
  <si>
    <t>CHILLY MAZARIN</t>
  </si>
  <si>
    <t>5 RUE DES FLEURS</t>
  </si>
  <si>
    <t>Vue</t>
  </si>
  <si>
    <t>9 Rue Fontaine Aux Bains</t>
  </si>
  <si>
    <t>129 rue George Sand</t>
  </si>
  <si>
    <t>LE LOROUX BOTTEREAU</t>
  </si>
  <si>
    <t>14 RUE DES PRESSOIRS</t>
  </si>
  <si>
    <t>LORIENT</t>
  </si>
  <si>
    <t>9 rue Louis Primel</t>
  </si>
  <si>
    <t>Jablines</t>
  </si>
  <si>
    <t>2 Rue de la Mare</t>
  </si>
  <si>
    <t>07 62 17 50 20</t>
  </si>
  <si>
    <t>LE PERRIER</t>
  </si>
  <si>
    <t>41 chemin du Portail</t>
  </si>
  <si>
    <t>6 Allée Des Cèdres</t>
  </si>
  <si>
    <t>MAISONS LAFFITTE</t>
  </si>
  <si>
    <t>10 avenue Montaigne</t>
  </si>
  <si>
    <t>ST HERBLAIN</t>
  </si>
  <si>
    <t>21 Rue d'agen</t>
  </si>
  <si>
    <t>BROU SUR CHANTEREINE</t>
  </si>
  <si>
    <t>19bis rue Lazare Carnot</t>
  </si>
  <si>
    <t>19 bis rue Carnot</t>
  </si>
  <si>
    <t>sartrouville</t>
  </si>
  <si>
    <t>117 rue Lamartine</t>
  </si>
  <si>
    <t>53 RUE ALBERT THIRY</t>
  </si>
  <si>
    <t>AUBIGNY SUR NERE</t>
  </si>
  <si>
    <t>51 Rue des Huguenots</t>
  </si>
  <si>
    <t>23 rue Gabriel Faure</t>
  </si>
  <si>
    <t>L'Étang-la-Ville</t>
  </si>
  <si>
    <t>12 Chemin Des Mignotteries</t>
  </si>
  <si>
    <t>DRAVEIL</t>
  </si>
  <si>
    <t>306 B, rue Pierre Brossolette</t>
  </si>
  <si>
    <t>Saint-Michel-Chef-Chef</t>
  </si>
  <si>
    <t>10 Rue Du Thym</t>
  </si>
  <si>
    <t xml:space="preserve">BARRE </t>
  </si>
  <si>
    <t>Eliette</t>
  </si>
  <si>
    <t>st georges sur loire</t>
  </si>
  <si>
    <t>82 rue national</t>
  </si>
  <si>
    <t>barrejulien@neuf.fr</t>
  </si>
  <si>
    <t>IVRY SUR SEINE</t>
  </si>
  <si>
    <t>18 rue Pierre Rigaud</t>
  </si>
  <si>
    <t>ST GERVAIS LA FORET</t>
  </si>
  <si>
    <t>18 bis rue des Martinieres</t>
  </si>
  <si>
    <t>Louvigné-de-Bais</t>
  </si>
  <si>
    <t>4 Rue De Saud Cour</t>
  </si>
  <si>
    <t>Vertou</t>
  </si>
  <si>
    <t>506 bis route de clisson</t>
  </si>
  <si>
    <t>MOUZILLON</t>
  </si>
  <si>
    <t>17 la moutonniere</t>
  </si>
  <si>
    <t>Marly-le-Roi</t>
  </si>
  <si>
    <t>14 Rue Du Parc Alexandre Dumas</t>
  </si>
  <si>
    <t>pauline.barreau@yahoo.fr</t>
  </si>
  <si>
    <t>Saint-Martin-Le-Beau</t>
  </si>
  <si>
    <t>9, rue Saint-André</t>
  </si>
  <si>
    <t>VILLAINES SOUS BOIS</t>
  </si>
  <si>
    <t>6 Rue d'Attainville</t>
  </si>
  <si>
    <t>38 place rabelais</t>
  </si>
  <si>
    <t>hall:50  appt:645</t>
  </si>
  <si>
    <t>BARTHE CHOLLET</t>
  </si>
  <si>
    <t>36 Avenue Théophile Gautier</t>
  </si>
  <si>
    <t>barthechollet@gmail.com</t>
  </si>
  <si>
    <t>MERY SUR OISE</t>
  </si>
  <si>
    <t>32, rue Marguerite Yourcenar</t>
  </si>
  <si>
    <t>Bannalec</t>
  </si>
  <si>
    <t>Kermerour Boulben</t>
  </si>
  <si>
    <t>nico.barthelemy@hotmail.fr</t>
  </si>
  <si>
    <t>VILLECRESNE</t>
  </si>
  <si>
    <t>9 Rue des Pervenches</t>
  </si>
  <si>
    <t>Loperhet</t>
  </si>
  <si>
    <t>70 lieudit Coat Ar Poulin</t>
  </si>
  <si>
    <t>Truyes</t>
  </si>
  <si>
    <t>98 Rue De Charentais</t>
  </si>
  <si>
    <t>SCEAUX</t>
  </si>
  <si>
    <t>11 AVENUE CARNOT</t>
  </si>
  <si>
    <t>STE JAMME SUR SARTHE</t>
  </si>
  <si>
    <t>rue des Accacias</t>
  </si>
  <si>
    <t>44 bis rue d'Hechingen</t>
  </si>
  <si>
    <t>Saint-Brevin-les-Pins</t>
  </si>
  <si>
    <t>48 Avenue De La Forêt</t>
  </si>
  <si>
    <t>CHAMBON SUR CISSE</t>
  </si>
  <si>
    <t>47 chemin des Courtaudieres</t>
  </si>
  <si>
    <t>BATNINI</t>
  </si>
  <si>
    <t>12 rue des petites écuries</t>
  </si>
  <si>
    <t>batnini@outlook.com</t>
  </si>
  <si>
    <t>SAVIGNY SUR ORGE</t>
  </si>
  <si>
    <t>11 rue Nouvelle</t>
  </si>
  <si>
    <t>BELLEVILLE SUR VIE</t>
  </si>
  <si>
    <t>8 rue Charles Gounod</t>
  </si>
  <si>
    <t>2 bis rue de la chaussee</t>
  </si>
  <si>
    <t>Pontault Combault</t>
  </si>
  <si>
    <t>Joué lès Tours</t>
  </si>
  <si>
    <t>46 rue de la Tourmaline</t>
  </si>
  <si>
    <t>BUZANCAIS</t>
  </si>
  <si>
    <t>18 Le Grand Esnard</t>
  </si>
  <si>
    <t>La Ferté Saint-Aubin</t>
  </si>
  <si>
    <t>7 Rue des Girolles</t>
  </si>
  <si>
    <t>hpmickael45@yahoo.fr</t>
  </si>
  <si>
    <t>BAUDINAUD</t>
  </si>
  <si>
    <t>Saint-Benoît-la-Forêt</t>
  </si>
  <si>
    <t>7 Chemin De La Bellasserie</t>
  </si>
  <si>
    <t>gaelleetnicolas@hotmail.fr</t>
  </si>
  <si>
    <t>18 RUE LEON PISSOT</t>
  </si>
  <si>
    <t>CHATEAUBRIANT</t>
  </si>
  <si>
    <t>3 rue des Mares</t>
  </si>
  <si>
    <t>LES CLAYES SOUS BOIS</t>
  </si>
  <si>
    <t>11 Rue de l'Echauguette</t>
  </si>
  <si>
    <t>Mettray</t>
  </si>
  <si>
    <t>4 Allée De La Paternelle</t>
  </si>
  <si>
    <t>Mer</t>
  </si>
  <si>
    <t>39 Rue De Montcellereux</t>
  </si>
  <si>
    <t>NANTES</t>
  </si>
  <si>
    <t>6 Rue des Hauts Paves</t>
  </si>
  <si>
    <t>ST-BRICE-SOUS-FORET</t>
  </si>
  <si>
    <t>76, rue de la Planchette</t>
  </si>
  <si>
    <t>90 Rue Barreau</t>
  </si>
  <si>
    <t>NOYAL SUR VILAINE</t>
  </si>
  <si>
    <t>15 La Brulee</t>
  </si>
  <si>
    <t>Fontenay-sous-Bois</t>
  </si>
  <si>
    <t>74 Rue Gambetta</t>
  </si>
  <si>
    <t>nadiahaccoun@gmail.com</t>
  </si>
  <si>
    <t>16 rue garenne du sentier</t>
  </si>
  <si>
    <t>La Chapelle-du-Noyer</t>
  </si>
  <si>
    <t>8 Rue De La Sablonnière</t>
  </si>
  <si>
    <t>JARGEAU</t>
  </si>
  <si>
    <t>33Q Route de La Ferte</t>
  </si>
  <si>
    <t>Vaires-sur-Marne</t>
  </si>
  <si>
    <t>4 Allée Du Clos De La Petite Ferme</t>
  </si>
  <si>
    <t>Chartres</t>
  </si>
  <si>
    <t>5 ter Rue Saint-Chéron</t>
  </si>
  <si>
    <t>VILLEMOMBLE</t>
  </si>
  <si>
    <t>8 Allee de l'Esperance</t>
  </si>
  <si>
    <t>Batiment F</t>
  </si>
  <si>
    <t>ST CHRISTOPHE EN CHAMPAGNE</t>
  </si>
  <si>
    <t>La Taronniere</t>
  </si>
  <si>
    <t>c.beaudron@stjolemans.fr</t>
  </si>
  <si>
    <t>PARIS 19</t>
  </si>
  <si>
    <t>119 avenue de flandre</t>
  </si>
  <si>
    <t>ROANNE</t>
  </si>
  <si>
    <t>26 Rue Antoine de Saint Exupery</t>
  </si>
  <si>
    <t>Residence  Les platanes</t>
  </si>
  <si>
    <t>LE MAY SUR EVRE</t>
  </si>
  <si>
    <t>10 RUE PIERRE DE RONSARD</t>
  </si>
  <si>
    <t>Petit-Mars</t>
  </si>
  <si>
    <t>109 la Rondrais</t>
  </si>
  <si>
    <t>stephane.beaumont@hotmail.fr</t>
  </si>
  <si>
    <t>l'HERBERGEMENT</t>
  </si>
  <si>
    <t>1 impasse Poirier</t>
  </si>
  <si>
    <t>LE PETIT CLAMART</t>
  </si>
  <si>
    <t>4 Villa Cour Creuse</t>
  </si>
  <si>
    <t>CLAMART</t>
  </si>
  <si>
    <t>PLOZEVET</t>
  </si>
  <si>
    <t>4 CITE DU MOULIN</t>
  </si>
  <si>
    <t>VIRY CHATILLON</t>
  </si>
  <si>
    <t>36 AVENUE DES BAS CHAUMIERS</t>
  </si>
  <si>
    <t>YERRES</t>
  </si>
  <si>
    <t>8 Allee Emile Zola</t>
  </si>
  <si>
    <t>SOUCELLES</t>
  </si>
  <si>
    <t>3 allee Andre Fardeau</t>
  </si>
  <si>
    <t>ASNIERES SUR SEINE</t>
  </si>
  <si>
    <t>42 rue Franklin</t>
  </si>
  <si>
    <t>AUBERGENVILLE</t>
  </si>
  <si>
    <t>3 rue des Priers</t>
  </si>
  <si>
    <t>Bailleau-le-Pin</t>
  </si>
  <si>
    <t>28 Rue d'Illiers</t>
  </si>
  <si>
    <t>AVRILLE</t>
  </si>
  <si>
    <t>1B, chemin du Champs des Martyrs</t>
  </si>
  <si>
    <t>Loiron</t>
  </si>
  <si>
    <t>8 Lotissement De La Monnerie</t>
  </si>
  <si>
    <t>Mûrs-Erigné</t>
  </si>
  <si>
    <t>12 Rue De La Dube</t>
  </si>
  <si>
    <t>EPINAL</t>
  </si>
  <si>
    <t>18 quai barbier</t>
  </si>
  <si>
    <t>Eilis</t>
  </si>
  <si>
    <t>Épinay-sur-Seine</t>
  </si>
  <si>
    <t>22 Avenue Léon Blum</t>
  </si>
  <si>
    <t>begoc.declercq@gmail.com</t>
  </si>
  <si>
    <t>1, La Barillere</t>
  </si>
  <si>
    <t xml:space="preserve">35 Avenue du Président Allende </t>
  </si>
  <si>
    <t>stef.begue@laposte.net</t>
  </si>
  <si>
    <t>Saint-Maur-des-Fossés</t>
  </si>
  <si>
    <t>13 Boulevard Des Muriers</t>
  </si>
  <si>
    <t>gbehaghel@hotmail.com</t>
  </si>
  <si>
    <t>34 rue de Sevailles</t>
  </si>
  <si>
    <t>Méry-sur-Oise</t>
  </si>
  <si>
    <t>10 bis rue Pierre Curie</t>
  </si>
  <si>
    <t>AMBON</t>
  </si>
  <si>
    <t>20, lotissement Pre Tentain</t>
  </si>
  <si>
    <t>BEHILLIL</t>
  </si>
  <si>
    <t>Leïya</t>
  </si>
  <si>
    <t>Villejuif</t>
  </si>
  <si>
    <t>16 Rue De La Chapelle</t>
  </si>
  <si>
    <t>FAMIBELLIL@GMAIL.COM</t>
  </si>
  <si>
    <t>CHATILLON</t>
  </si>
  <si>
    <t>58 Boulevard Felix Faure</t>
  </si>
  <si>
    <t>Sucé-sur-Erdre</t>
  </si>
  <si>
    <t>2 Allée De La Chevauchée</t>
  </si>
  <si>
    <t>Laval</t>
  </si>
  <si>
    <t>23 Allée De Mettmann</t>
  </si>
  <si>
    <t>Chambly</t>
  </si>
  <si>
    <t>218 Rue D'acate</t>
  </si>
  <si>
    <t>BELABED</t>
  </si>
  <si>
    <t>7 Rue Louis Bonte</t>
  </si>
  <si>
    <t>hyndouche91@hotmail.fr</t>
  </si>
  <si>
    <t>CAPPELLE LA GRANDE</t>
  </si>
  <si>
    <t>15 rue Leon Blum</t>
  </si>
  <si>
    <t>CHAILLY EN BRIE</t>
  </si>
  <si>
    <t>29 RUE DE LA BERGERE</t>
  </si>
  <si>
    <t>LA COUTURE</t>
  </si>
  <si>
    <t>TRELAZE</t>
  </si>
  <si>
    <t>2 rue du pont de Biais</t>
  </si>
  <si>
    <t>MENUCOURT</t>
  </si>
  <si>
    <t>1 place croix du jubile</t>
  </si>
  <si>
    <t>Menucourt</t>
  </si>
  <si>
    <t>Vitry-sur-Seine</t>
  </si>
  <si>
    <t>23 Avenue Gambetta</t>
  </si>
  <si>
    <t>Montmorency</t>
  </si>
  <si>
    <t>5 Rue Des Haras</t>
  </si>
  <si>
    <t>jolopez@hotmail.fr</t>
  </si>
  <si>
    <t>5 RUE DES HARAS</t>
  </si>
  <si>
    <t>82 Rue Pierre Brossolette</t>
  </si>
  <si>
    <t>Bâtiment A4</t>
  </si>
  <si>
    <t>LA CROIXILLE</t>
  </si>
  <si>
    <t>La Barbotterie</t>
  </si>
  <si>
    <t>ENTRAMMES</t>
  </si>
  <si>
    <t>106. RUE D ANJOU</t>
  </si>
  <si>
    <t>Maule</t>
  </si>
  <si>
    <t>44 bis Côte De Beulle</t>
  </si>
  <si>
    <t>YZEURE</t>
  </si>
  <si>
    <t>31 Rue du Verger</t>
  </si>
  <si>
    <t>Guyancourt</t>
  </si>
  <si>
    <t>2 rue Hector guimard</t>
  </si>
  <si>
    <t>3 Rue Hélène Boucher</t>
  </si>
  <si>
    <t>27 boulevard de Freidberg</t>
  </si>
  <si>
    <t>BEN DAKHIL</t>
  </si>
  <si>
    <t>Saint-Michel-sur-Orge</t>
  </si>
  <si>
    <t>20 Rue Du Clos Giboux</t>
  </si>
  <si>
    <t>AGNIESZKABENDAKHIL@YAHOO.FR</t>
  </si>
  <si>
    <t>Montigny-le-Bretonneux</t>
  </si>
  <si>
    <t>4 Passage De L'entente</t>
  </si>
  <si>
    <t>LAVARDIN</t>
  </si>
  <si>
    <t xml:space="preserve">2 rue de la quinte </t>
  </si>
  <si>
    <t>Drancy</t>
  </si>
  <si>
    <t>27 Rue Henri Langlois</t>
  </si>
  <si>
    <t>maroi.bendahsen@gmail.com</t>
  </si>
  <si>
    <t>BEN THAIER</t>
  </si>
  <si>
    <t>Chevilly-Larue</t>
  </si>
  <si>
    <t>46 Rue Du Nivernais</t>
  </si>
  <si>
    <t>mounyouna@hotmail.com</t>
  </si>
  <si>
    <t>BENABDELHAFIDH</t>
  </si>
  <si>
    <t>Mariem</t>
  </si>
  <si>
    <t>Ancenis</t>
  </si>
  <si>
    <t>88 Rue Henri Dunant</t>
  </si>
  <si>
    <t>cindypirotais@outlook.fr</t>
  </si>
  <si>
    <t>1 Rue Paul et Virginie</t>
  </si>
  <si>
    <t>chez madame hachani bariza</t>
  </si>
  <si>
    <t>FONDETTES</t>
  </si>
  <si>
    <t>110 Avenue du General de Gaulle</t>
  </si>
  <si>
    <t>BENBEKKA</t>
  </si>
  <si>
    <t>37 Avenue Lavoisier</t>
  </si>
  <si>
    <t>benbekka_so@hotmail.fr</t>
  </si>
  <si>
    <t>BENDAAS</t>
  </si>
  <si>
    <t>CLICHY SUR SEINE</t>
  </si>
  <si>
    <t>41 RUE DE VILLENEUVE</t>
  </si>
  <si>
    <t>sonia.bendaas@yahoo.com</t>
  </si>
  <si>
    <t>Vincennes</t>
  </si>
  <si>
    <t>19 Rue De La Liberté</t>
  </si>
  <si>
    <t>saidbendali@gmail.com</t>
  </si>
  <si>
    <t>5 rue Jacques Henri Lartigues</t>
  </si>
  <si>
    <t>29 Avenue De La Commune De Paris</t>
  </si>
  <si>
    <t>2 rue de Montmorency</t>
  </si>
  <si>
    <t>Saint-Mandé</t>
  </si>
  <si>
    <t>64 Avenue Sainte-Marie</t>
  </si>
  <si>
    <t>ALFORTVILLE</t>
  </si>
  <si>
    <t xml:space="preserve">10 rue Pierre Curie </t>
  </si>
  <si>
    <t>ST DENIS SUR LOIRE</t>
  </si>
  <si>
    <t>3. impasse de villefolet</t>
  </si>
  <si>
    <t>Saint-Hilaire-des-Loges</t>
  </si>
  <si>
    <t>2 ter Rue De Preneau</t>
  </si>
  <si>
    <t>ST SATURNIN</t>
  </si>
  <si>
    <t>2 rue de la Verrerie</t>
  </si>
  <si>
    <t>ANISY</t>
  </si>
  <si>
    <t>10 rue du Manoir</t>
  </si>
  <si>
    <t>Mesland</t>
  </si>
  <si>
    <t>7 Chemin De La Galetière</t>
  </si>
  <si>
    <t>samkoukai37@gmail.com</t>
  </si>
  <si>
    <t>NOISY LE ROI</t>
  </si>
  <si>
    <t>14 residence de l'Oree de Marly</t>
  </si>
  <si>
    <t>ST DENIS</t>
  </si>
  <si>
    <t>1 Place Gaston-Dourdin</t>
  </si>
  <si>
    <t>BAILLY ROMAINVILLIERS</t>
  </si>
  <si>
    <t>41 Rue des Armieres</t>
  </si>
  <si>
    <t>RUEIL MALMAISON</t>
  </si>
  <si>
    <t>5 rue Auguste Perret</t>
  </si>
  <si>
    <t>LE MANS</t>
  </si>
  <si>
    <t>76 rue de la Madeleine</t>
  </si>
  <si>
    <t>31 Avenue Gabriel Péri</t>
  </si>
  <si>
    <t>Joué lès  Tours</t>
  </si>
  <si>
    <t>69 BIS Boulevard de Chinon</t>
  </si>
  <si>
    <t>ST JEAN LE BLANC</t>
  </si>
  <si>
    <t>14 ALLEE DU VIEUX POIRIER</t>
  </si>
  <si>
    <t>CHAMPS SUR MARNE</t>
  </si>
  <si>
    <t>3 allee des Sorbiers</t>
  </si>
  <si>
    <t>BERBERI</t>
  </si>
  <si>
    <t>102 Rue Clément Ader</t>
  </si>
  <si>
    <t>clo20@wanadoo.fr</t>
  </si>
  <si>
    <t xml:space="preserve">PARIS </t>
  </si>
  <si>
    <t>2 rue des Goncourt</t>
  </si>
  <si>
    <t>Joué-lès-Tours</t>
  </si>
  <si>
    <t>2 Rue Anatole France</t>
  </si>
  <si>
    <t>Saint-Loup des Chaumes</t>
  </si>
  <si>
    <t>9 Route De Saint-Loup</t>
  </si>
  <si>
    <t>06 61 57 47 15</t>
  </si>
  <si>
    <t>rachel.falibaron@orange.fr</t>
  </si>
  <si>
    <t>2 Allée Richemont</t>
  </si>
  <si>
    <t>8 Square Des Camélias</t>
  </si>
  <si>
    <t>Suèvres</t>
  </si>
  <si>
    <t>18 Rue Agnès Sorel</t>
  </si>
  <si>
    <t>BOUGUENAIS</t>
  </si>
  <si>
    <t>rue de la perichole</t>
  </si>
  <si>
    <t>LES ESSARTS LE ROI</t>
  </si>
  <si>
    <t>5 rue Claude Couson</t>
  </si>
  <si>
    <t>MAISONS ALFORT</t>
  </si>
  <si>
    <t>83 Avenue du general Leclerc</t>
  </si>
  <si>
    <t>64 bis, quai de Gaillon</t>
  </si>
  <si>
    <t>La Chapelle-Heulin</t>
  </si>
  <si>
    <t>Chemin Du Butay</t>
  </si>
  <si>
    <t>voisins le bretonneux</t>
  </si>
  <si>
    <t>22 rue claude debussy</t>
  </si>
  <si>
    <t>LA ROMAGNE</t>
  </si>
  <si>
    <t>17 RUE MOZART</t>
  </si>
  <si>
    <t>3 rue Camille Pelletan</t>
  </si>
  <si>
    <t>L'Isle-Adam</t>
  </si>
  <si>
    <t>188 Parc De Cassan</t>
  </si>
  <si>
    <t>06 61 73 48 88</t>
  </si>
  <si>
    <t>yberriot@hotmail.com</t>
  </si>
  <si>
    <t>COLOMBES</t>
  </si>
  <si>
    <t>49 RUE ROUGET DE LISLE</t>
  </si>
  <si>
    <t>Levallois-Perret</t>
  </si>
  <si>
    <t>22 Place Georges Pompidou</t>
  </si>
  <si>
    <t>25 Avenue Du Grand Pré</t>
  </si>
  <si>
    <t>Abygaëlle</t>
  </si>
  <si>
    <t>PLEDELIAC</t>
  </si>
  <si>
    <t>3 rue de la Forêt</t>
  </si>
  <si>
    <t>noemielemonnier@gmail.com</t>
  </si>
  <si>
    <t>nantes</t>
  </si>
  <si>
    <t>21 rue louis lumiere</t>
  </si>
  <si>
    <t>250 rue Giraudeau</t>
  </si>
  <si>
    <t>OLONNE SUR MER</t>
  </si>
  <si>
    <t>1 rue des citrines</t>
  </si>
  <si>
    <t>Saint Divy</t>
  </si>
  <si>
    <t>6 rue Herve de Guébriant</t>
  </si>
  <si>
    <t>BERTHOU LE GUEN</t>
  </si>
  <si>
    <t>Lyah</t>
  </si>
  <si>
    <t>27, rue de Melun</t>
  </si>
  <si>
    <t>marie-leguen@hotmail.fr</t>
  </si>
  <si>
    <t>6 Avenue de la Republique</t>
  </si>
  <si>
    <t>COURBEVOIE</t>
  </si>
  <si>
    <t>147 rue Armand Silvestre</t>
  </si>
  <si>
    <t>13 rue des Giraudais</t>
  </si>
  <si>
    <t>SANNOIS</t>
  </si>
  <si>
    <t>22 bis rue de Cernay</t>
  </si>
  <si>
    <t>Plaisir</t>
  </si>
  <si>
    <t>28 Rue De La Ferronnerie</t>
  </si>
  <si>
    <t>Noisiel</t>
  </si>
  <si>
    <t>12 Allée Marx Dormoy</t>
  </si>
  <si>
    <t>Saint-Mars-d'Outillé</t>
  </si>
  <si>
    <t>La Fromentinière</t>
  </si>
  <si>
    <t>anthonybesnard@hotmail.fr</t>
  </si>
  <si>
    <t>7 allee toulouse lautrec</t>
  </si>
  <si>
    <t>Erdre-en-Anjou</t>
  </si>
  <si>
    <t>5 Lotissements Le Clos Du Brula</t>
  </si>
  <si>
    <t>HIRTZFELDEN</t>
  </si>
  <si>
    <t>48 rue de Verdun</t>
  </si>
  <si>
    <t>Rezé</t>
  </si>
  <si>
    <t>47 Rue Henri Barbusse</t>
  </si>
  <si>
    <t>florent.besnier.1992@gmail.com</t>
  </si>
  <si>
    <t>3, Impasse du Haut des Parcs</t>
  </si>
  <si>
    <t>Sablé-sur-Sarthe</t>
  </si>
  <si>
    <t>13 Rue François Truffaut</t>
  </si>
  <si>
    <t>La Surprise</t>
  </si>
  <si>
    <t>Chaingy</t>
  </si>
  <si>
    <t>28 ter Rue De Pau</t>
  </si>
  <si>
    <t>THIAIS</t>
  </si>
  <si>
    <t>83 av. de Versailles</t>
  </si>
  <si>
    <t>27 rue de rome</t>
  </si>
  <si>
    <t>Sainte-Geneviève-des-Bois</t>
  </si>
  <si>
    <t>39 Avenue Victor Hugo</t>
  </si>
  <si>
    <t>Les Touches</t>
  </si>
  <si>
    <t>La Marteliere</t>
  </si>
  <si>
    <t>GUIDEL</t>
  </si>
  <si>
    <t>3 rue du Maneguennau</t>
  </si>
  <si>
    <t>ST UNIAC</t>
  </si>
  <si>
    <t>4 allee Armand Rosais</t>
  </si>
  <si>
    <t>RUNGIS</t>
  </si>
  <si>
    <t>6, residence Medicis</t>
  </si>
  <si>
    <t>EGLY</t>
  </si>
  <si>
    <t>8 RUE DES CHAMPS FLEURIS</t>
  </si>
  <si>
    <t>ORVAULT</t>
  </si>
  <si>
    <t>44 rue de Pollux</t>
  </si>
  <si>
    <t>La Bugalière</t>
  </si>
  <si>
    <t>38, RUE JEANNE D'ARC</t>
  </si>
  <si>
    <t>BEZZAT</t>
  </si>
  <si>
    <t>Neuilly-sur-Marne</t>
  </si>
  <si>
    <t>7 Rue Édith Piaf</t>
  </si>
  <si>
    <t>abdelhadibezzat@gmail.com</t>
  </si>
  <si>
    <t>ST AUBIN DES BOIS</t>
  </si>
  <si>
    <t>51 rue Jean Moulin</t>
  </si>
  <si>
    <t>51 rue du Patureau</t>
  </si>
  <si>
    <t>CESSON SEVIGNE</t>
  </si>
  <si>
    <t>57 rue des Ormeaux</t>
  </si>
  <si>
    <t>CHATEAUROUX</t>
  </si>
  <si>
    <t>63 RUE AMPERE</t>
  </si>
  <si>
    <t>Bourg-la-Reine</t>
  </si>
  <si>
    <t>42 Avenue Du Général Leclerc</t>
  </si>
  <si>
    <t>Bâtiment B2</t>
  </si>
  <si>
    <t>2 rue du 6 juin</t>
  </si>
  <si>
    <t>CRETEIL</t>
  </si>
  <si>
    <t>36 rue du General LACHARRIERE</t>
  </si>
  <si>
    <t>BALLAN MIRE</t>
  </si>
  <si>
    <t>7 rue des Chardonnerets</t>
  </si>
  <si>
    <t>Orgères</t>
  </si>
  <si>
    <t>8 Impasse De La Métrie</t>
  </si>
  <si>
    <t>gbigot@hotmail.fr</t>
  </si>
  <si>
    <t>MAINVILLIERS</t>
  </si>
  <si>
    <t>5 AVENUE GAMBETTA</t>
  </si>
  <si>
    <t>KERVIGNAC</t>
  </si>
  <si>
    <t>1, impasse des ondines</t>
  </si>
  <si>
    <t>1 Impasse Du Petit Puits</t>
  </si>
  <si>
    <t>Bonneuil</t>
  </si>
  <si>
    <t>VITRY SUR SEINE</t>
  </si>
  <si>
    <t>93 rue Charles Infroit</t>
  </si>
  <si>
    <t>E13</t>
  </si>
  <si>
    <t>CINQ MARS LA PILE</t>
  </si>
  <si>
    <t>177 route de la Bruyère</t>
  </si>
  <si>
    <t>Buzançais</t>
  </si>
  <si>
    <t>78 Rue De La Résistance</t>
  </si>
  <si>
    <t>VILLIERS SUR ORGE</t>
  </si>
  <si>
    <t>28 bis rue louise michel</t>
  </si>
  <si>
    <t>89 bis rue de l'union</t>
  </si>
  <si>
    <t>HOUILLES</t>
  </si>
  <si>
    <t>9 ter rue Moliere</t>
  </si>
  <si>
    <t>51 RUE DE LA SABLIERE</t>
  </si>
  <si>
    <t>OUCQUES</t>
  </si>
  <si>
    <t>16 La Chaumelle</t>
  </si>
  <si>
    <t>Fondettes</t>
  </si>
  <si>
    <t>9 Allée Santos Dumont</t>
  </si>
  <si>
    <t>15 rue Frederic Passy</t>
  </si>
  <si>
    <t>ST CYR L ECOLE</t>
  </si>
  <si>
    <t>4 Rue Robert DESNOS</t>
  </si>
  <si>
    <t>Olivet</t>
  </si>
  <si>
    <t>94 Rue Du Coin Mandé</t>
  </si>
  <si>
    <t>MONTROUGE</t>
  </si>
  <si>
    <t>59 rue Thalheimer</t>
  </si>
  <si>
    <t>Saint-Pavace</t>
  </si>
  <si>
    <t>08 Route De Coulaines</t>
  </si>
  <si>
    <t>BITTAR</t>
  </si>
  <si>
    <t>Romainville</t>
  </si>
  <si>
    <t>71 Rue Jean Jaurès</t>
  </si>
  <si>
    <t>Olivier.bittar@gmail.com</t>
  </si>
  <si>
    <t>2 RUE DE L'EGLISE</t>
  </si>
  <si>
    <t>128 bis avenue Jean Jaures</t>
  </si>
  <si>
    <t>Gare</t>
  </si>
  <si>
    <t>128 bis Avenue JEAN JAURES</t>
  </si>
  <si>
    <t>ELODIE.LALAGUE@GMAIL.COM</t>
  </si>
  <si>
    <t>29 Rue Baudri De Bourgueil</t>
  </si>
  <si>
    <t>MEUDON LA FORET</t>
  </si>
  <si>
    <t>6 avenue Robert Schuman</t>
  </si>
  <si>
    <t>PLEDRAN</t>
  </si>
  <si>
    <t>22 bis rue Joseph Herve</t>
  </si>
  <si>
    <t>14 rue de l'Internationale</t>
  </si>
  <si>
    <t>Montigny-lès-Cormeilles</t>
  </si>
  <si>
    <t>7 Rue Paul Signac</t>
  </si>
  <si>
    <t>Donnery</t>
  </si>
  <si>
    <t>18 Rue De Boisgault</t>
  </si>
  <si>
    <t>Bonneuil-sur-Marne</t>
  </si>
  <si>
    <t>1 Avenue D'oradour Sur Glane</t>
  </si>
  <si>
    <t>58 Rue De Cléry</t>
  </si>
  <si>
    <t>9 rue de l'Amiral Barjot</t>
  </si>
  <si>
    <t>RAHART</t>
  </si>
  <si>
    <t>6 route d'Orleans</t>
  </si>
  <si>
    <t>BLEAS</t>
  </si>
  <si>
    <t>Yilan</t>
  </si>
  <si>
    <t>Cesson-Sévigné</t>
  </si>
  <si>
    <t>45 Rue De La Monniais</t>
  </si>
  <si>
    <t>gildas.bleas@gmail.com</t>
  </si>
  <si>
    <t>Maisons-Alfort</t>
  </si>
  <si>
    <t>5 Avenue Du Général Leclerc</t>
  </si>
  <si>
    <t>Bondy</t>
  </si>
  <si>
    <t>7 Rue Roger Salengro</t>
  </si>
  <si>
    <t>Châteauneuf-sur-Loire</t>
  </si>
  <si>
    <t>102 ter Rue Des Moussières</t>
  </si>
  <si>
    <t>BOIS COLOMBES</t>
  </si>
  <si>
    <t>16 rue Marie Laure</t>
  </si>
  <si>
    <t>10C rue de Rennes</t>
  </si>
  <si>
    <t>BAGUER MORVAN</t>
  </si>
  <si>
    <t>La beuglais</t>
  </si>
  <si>
    <t>La Beuglais</t>
  </si>
  <si>
    <t>DOUADIC</t>
  </si>
  <si>
    <t>les vaux</t>
  </si>
  <si>
    <t>Montlouis-sur-Loire</t>
  </si>
  <si>
    <t>27 Rue Léon Blum</t>
  </si>
  <si>
    <t>20 Square Honore Daumier</t>
  </si>
  <si>
    <t>20 Rue du Val Violet</t>
  </si>
  <si>
    <t>PLOUGUERNEAU</t>
  </si>
  <si>
    <t>54 Strejou Izella</t>
  </si>
  <si>
    <t>2 bis rue des sables</t>
  </si>
  <si>
    <t>La Copechagnière</t>
  </si>
  <si>
    <t>3 Rue Des Fours</t>
  </si>
  <si>
    <t>adelinelogais@yahoo.fr</t>
  </si>
  <si>
    <t>ERNEE</t>
  </si>
  <si>
    <t>25 rue JF Kennedy</t>
  </si>
  <si>
    <t>7 Allee Josephine de Beauharnais</t>
  </si>
  <si>
    <t>JARD SUR MER</t>
  </si>
  <si>
    <t>12 rue du Maréchal  Foch</t>
  </si>
  <si>
    <t>Bouchemaine</t>
  </si>
  <si>
    <t>39 Rue Du Souchet</t>
  </si>
  <si>
    <t>BODIER</t>
  </si>
  <si>
    <t>Saint Claude de Diray</t>
  </si>
  <si>
    <t>14 Rue de la République</t>
  </si>
  <si>
    <t xml:space="preserve">06 58 23 10 45 </t>
  </si>
  <si>
    <t xml:space="preserve">06 98 26 19 59 </t>
  </si>
  <si>
    <t>pimousse2411@yahoo.fr</t>
  </si>
  <si>
    <t>17 SQUARE DE NIMEGUE</t>
  </si>
  <si>
    <t>COUR CHEVERNY</t>
  </si>
  <si>
    <t>41700 cour cheverny</t>
  </si>
  <si>
    <t>12 bis voie des Vernaisons</t>
  </si>
  <si>
    <t>BEAUFOU</t>
  </si>
  <si>
    <t>La Pauvreliere</t>
  </si>
  <si>
    <t>Brest</t>
  </si>
  <si>
    <t>6 Rue De La Paix</t>
  </si>
  <si>
    <t>BOHÉAS</t>
  </si>
  <si>
    <t>Saffré</t>
  </si>
  <si>
    <t>Le Druglais</t>
  </si>
  <si>
    <t>06.71.65.59.10</t>
  </si>
  <si>
    <t>vboheas@yahoo.fr</t>
  </si>
  <si>
    <t>Quimper</t>
  </si>
  <si>
    <t>1 Place Du Roi Arthur</t>
  </si>
  <si>
    <t>ST PORCHAIRE</t>
  </si>
  <si>
    <t>13, rue des SAPINS</t>
  </si>
  <si>
    <t>LE GIVRE</t>
  </si>
  <si>
    <t>8, impasse du Pressoir</t>
  </si>
  <si>
    <t>La Moratiere</t>
  </si>
  <si>
    <t>Pierrefitte-sur-Seine</t>
  </si>
  <si>
    <t>8 Place Jules Verne</t>
  </si>
  <si>
    <t>MEAUX</t>
  </si>
  <si>
    <t>28 ter rue d'orgemont</t>
  </si>
  <si>
    <t>MOREE</t>
  </si>
  <si>
    <t>LA HOUSSAYE</t>
  </si>
  <si>
    <t>1 RUE DES ALBIZIAS</t>
  </si>
  <si>
    <t>4 rue du bac</t>
  </si>
  <si>
    <t>MERAL</t>
  </si>
  <si>
    <t xml:space="preserve">La Reinière </t>
  </si>
  <si>
    <t>LOUVERNE</t>
  </si>
  <si>
    <t>17. RUE CLAUDE MONET</t>
  </si>
  <si>
    <t>POCE SUR CISSE</t>
  </si>
  <si>
    <t>8 residence Vovellerie</t>
  </si>
  <si>
    <t>LIFFRE</t>
  </si>
  <si>
    <t>16 rue de la Tannerie</t>
  </si>
  <si>
    <t>32 rue maurice gigost d'elbee</t>
  </si>
  <si>
    <t>Frédéric</t>
  </si>
  <si>
    <t>ST VINCENT SUR JARD</t>
  </si>
  <si>
    <t>9 rue des boutons d'or</t>
  </si>
  <si>
    <t>Crécy-la-Chapelle</t>
  </si>
  <si>
    <t>6 Rue De Tirechappe</t>
  </si>
  <si>
    <t>35 rue Dulce September</t>
  </si>
  <si>
    <t>6 villa Schutz-et-Daumain</t>
  </si>
  <si>
    <t>Bois-Colombes</t>
  </si>
  <si>
    <t>Rue Pasteur</t>
  </si>
  <si>
    <t>ST BREVIN LES PINS</t>
  </si>
  <si>
    <t>16 avenue de la Briordais</t>
  </si>
  <si>
    <t>Noisy-le-Roi</t>
  </si>
  <si>
    <t>16 rue paul Cézanne</t>
  </si>
  <si>
    <t>BOLOURIAN</t>
  </si>
  <si>
    <t>6 rue de reims</t>
  </si>
  <si>
    <t>bolourianmani@gmail.com</t>
  </si>
  <si>
    <t>30 rue du Rousillon</t>
  </si>
  <si>
    <t>dubouisanne1980@gmail.com</t>
  </si>
  <si>
    <t>Baden</t>
  </si>
  <si>
    <t>27 Rue Du Lanno</t>
  </si>
  <si>
    <t>Les Essarts le Roi</t>
  </si>
  <si>
    <t xml:space="preserve">9 rue du moulin </t>
  </si>
  <si>
    <t>9 rue du moulin</t>
  </si>
  <si>
    <t>9 Rue Des Ribelleries</t>
  </si>
  <si>
    <t>Saint-Maugan</t>
  </si>
  <si>
    <t>19 Rue De La Paillouais</t>
  </si>
  <si>
    <t>IGNY</t>
  </si>
  <si>
    <t>2 RUE DE LA LINGERIE</t>
  </si>
  <si>
    <t>ST LEGER LES VIGNES</t>
  </si>
  <si>
    <t>LES 4 VENTS</t>
  </si>
  <si>
    <t>ASL CHRO TT</t>
  </si>
  <si>
    <t>ARDON</t>
  </si>
  <si>
    <t>1 Domaine de l'Ardoux</t>
  </si>
  <si>
    <t>SAFFRE</t>
  </si>
  <si>
    <t>LA DURANDIERE</t>
  </si>
  <si>
    <t>BOUAYE</t>
  </si>
  <si>
    <t>18 RUE DE L ETIER</t>
  </si>
  <si>
    <t>72 rue Paul Feval</t>
  </si>
  <si>
    <t>5 Rue De Laborde</t>
  </si>
  <si>
    <t>Saint-Aignan</t>
  </si>
  <si>
    <t>9 Rue Claude Monet</t>
  </si>
  <si>
    <t>La Metairie des Landes</t>
  </si>
  <si>
    <t>31 Avenue du Général de Gaulle</t>
  </si>
  <si>
    <t>La Chapelle-sur-Erdre</t>
  </si>
  <si>
    <t>6 Chemin De Roche Blanche</t>
  </si>
  <si>
    <t>CHOISY LE ROI</t>
  </si>
  <si>
    <t>27 av franklin roosevelt</t>
  </si>
  <si>
    <t>choisy le roi</t>
  </si>
  <si>
    <t>Dreux</t>
  </si>
  <si>
    <t>14 Avenue Ferber</t>
  </si>
  <si>
    <t>37 rue Paul Langevin</t>
  </si>
  <si>
    <t>LA VILLE AUX DAMES</t>
  </si>
  <si>
    <t>51 bis rue Bernadette Delprat</t>
  </si>
  <si>
    <t>76 Rue Eugène Martin</t>
  </si>
  <si>
    <t>Loreyna</t>
  </si>
  <si>
    <t>Saint-Jean-de-la-Ruelle</t>
  </si>
  <si>
    <t>63 Rue Des Agates</t>
  </si>
  <si>
    <t>jessicamoreau05@gmail.com</t>
  </si>
  <si>
    <t>32 rue de la Mouette Rieuse</t>
  </si>
  <si>
    <t>Maisons-Laffitte</t>
  </si>
  <si>
    <t>44 Rue Saint-Nicolas</t>
  </si>
  <si>
    <t>ST AVERTIN</t>
  </si>
  <si>
    <t>36 rue de l'Archerie</t>
  </si>
  <si>
    <t>COMBS LA VILLE</t>
  </si>
  <si>
    <t>10 Rue des Chevreuils</t>
  </si>
  <si>
    <t>BORDEAUX</t>
  </si>
  <si>
    <t>Les Ponts-de-Cé</t>
  </si>
  <si>
    <t>57b Rue David D'angers</t>
  </si>
  <si>
    <t>ebordeaux@outlook.fr</t>
  </si>
  <si>
    <t>12 rue Ardenne</t>
  </si>
  <si>
    <t>12, rue Ardenne</t>
  </si>
  <si>
    <t>LES HERBIERS</t>
  </si>
  <si>
    <t>10 RUE MICHEL BERGER</t>
  </si>
  <si>
    <t>NEUILLY SUR MARNE</t>
  </si>
  <si>
    <t>3 Allée Du Grand Cerf</t>
  </si>
  <si>
    <t>Challans</t>
  </si>
  <si>
    <t>12 Impasse Du Peuplier</t>
  </si>
  <si>
    <t>24 Rue Georges Margueriteau</t>
  </si>
  <si>
    <t>16b Rue les Mortiers</t>
  </si>
  <si>
    <t>BORRO-IRIGARAY</t>
  </si>
  <si>
    <t>Créteil</t>
  </si>
  <si>
    <t>11 Rue Du Général De Larminat</t>
  </si>
  <si>
    <t>eva.irigaray@gmail.com</t>
  </si>
  <si>
    <t>14 passage Ste-Anne Popincourt</t>
  </si>
  <si>
    <t>CHATENAY MALABRY</t>
  </si>
  <si>
    <t>129 avenue Jean Jaures</t>
  </si>
  <si>
    <t>GRECE</t>
  </si>
  <si>
    <t>.</t>
  </si>
  <si>
    <t>30, rue des Mesanges</t>
  </si>
  <si>
    <t>SACHE</t>
  </si>
  <si>
    <t>8, rue des Coutures</t>
  </si>
  <si>
    <t>LA MARNE</t>
  </si>
  <si>
    <t>10 RUE DES SAULES</t>
  </si>
  <si>
    <t>BOSSERT</t>
  </si>
  <si>
    <t>Villecresnes</t>
  </si>
  <si>
    <t>4 Place Des Peupliers</t>
  </si>
  <si>
    <t>skynat94@gmail.com</t>
  </si>
  <si>
    <t>BOSSIERE</t>
  </si>
  <si>
    <t>Vauréal</t>
  </si>
  <si>
    <t>1 Chemin De La Siaule</t>
  </si>
  <si>
    <t>j-bossiere@hotmail.fr</t>
  </si>
  <si>
    <t>MOUILLERON LE CAPTIF</t>
  </si>
  <si>
    <t>15 impasse des libellules</t>
  </si>
  <si>
    <t>4 Place Du Clos Des Chenes</t>
  </si>
  <si>
    <t>nathan.bossis@gmail.com</t>
  </si>
  <si>
    <t>5 Chemin Des Fourneaux</t>
  </si>
  <si>
    <t>CHÂTILLON</t>
  </si>
  <si>
    <t>80 boulevard de Vanves</t>
  </si>
  <si>
    <t>BOSTAN</t>
  </si>
  <si>
    <t>Houilles</t>
  </si>
  <si>
    <t>58 rue Hoche</t>
  </si>
  <si>
    <t>vrv26@mail.ru</t>
  </si>
  <si>
    <t>MAZE-MILON</t>
  </si>
  <si>
    <t>10bis, rue chevreul</t>
  </si>
  <si>
    <t>CARQUEFOU</t>
  </si>
  <si>
    <t>2 Square de la Bucherie</t>
  </si>
  <si>
    <t>Livry-Gargan</t>
  </si>
  <si>
    <t>17 Allée De L'espérance</t>
  </si>
  <si>
    <t>19, Rue Honore de Balzac</t>
  </si>
  <si>
    <t>Coteaux sur Loire</t>
  </si>
  <si>
    <t>56 rue de fontenay</t>
  </si>
  <si>
    <t>GRANDCHAMPS DES FONTAINES</t>
  </si>
  <si>
    <t>459 La Blanchere</t>
  </si>
  <si>
    <t>BOUCHÉ-PILLON</t>
  </si>
  <si>
    <t>Clamart</t>
  </si>
  <si>
    <t>16 Rue Perthuis</t>
  </si>
  <si>
    <t>CACHAN</t>
  </si>
  <si>
    <t>64 avenue cousin de mericourt</t>
  </si>
  <si>
    <t>Saint-Pathus</t>
  </si>
  <si>
    <t>2 Allée Des Orchidées</t>
  </si>
  <si>
    <t>redste77@gmail.com</t>
  </si>
  <si>
    <t>Saint-Avertin</t>
  </si>
  <si>
    <t>6 Rue Du Lieutenant Maurice Henrion</t>
  </si>
  <si>
    <t>ST MARS DU DESERT</t>
  </si>
  <si>
    <t>8 imp du Pre</t>
  </si>
  <si>
    <t>Saint-Colomban</t>
  </si>
  <si>
    <t>38 Rue Alfred Lallié</t>
  </si>
  <si>
    <t>LA FERTE BERNARD</t>
  </si>
  <si>
    <t>3 rue des sorbiers</t>
  </si>
  <si>
    <t>LES SABLES D OLONNE</t>
  </si>
  <si>
    <t>16, rue Arletty</t>
  </si>
  <si>
    <t>LE CHATEAU D OLONNE</t>
  </si>
  <si>
    <t>7 RUE DU CHATEAU</t>
  </si>
  <si>
    <t>102 rue du genie</t>
  </si>
  <si>
    <t>CORPO 45 TT</t>
  </si>
  <si>
    <t>ST PRYVE ST MESMIN</t>
  </si>
  <si>
    <t>29 AVENUE ARTHUR MICHEL</t>
  </si>
  <si>
    <t>GALLARDON</t>
  </si>
  <si>
    <t>7 bis rue du pont colin</t>
  </si>
  <si>
    <t>BLOIS</t>
  </si>
  <si>
    <t>45 A rue du foix</t>
  </si>
  <si>
    <t>studio 2</t>
  </si>
  <si>
    <t>CERANS FOULLETOURTE</t>
  </si>
  <si>
    <t>1 Rue des oeillets</t>
  </si>
  <si>
    <t>21 RUE DES GRENOUILLES</t>
  </si>
  <si>
    <t xml:space="preserve">notre dame d'OE </t>
  </si>
  <si>
    <t xml:space="preserve">6 rue des Bouvreuils </t>
  </si>
  <si>
    <t>VERNANTES</t>
  </si>
  <si>
    <t>32 rue de la trinité</t>
  </si>
  <si>
    <t>32 RUE DE LA TRINITE</t>
  </si>
  <si>
    <t>BOUGUERRA</t>
  </si>
  <si>
    <t>Farah</t>
  </si>
  <si>
    <t>Choisy-le-Roi</t>
  </si>
  <si>
    <t>4 Rue Jean-Baptiste Clément</t>
  </si>
  <si>
    <t>salimabouguerra@yahoo.fr</t>
  </si>
  <si>
    <t>CHEVILLY LARUE</t>
  </si>
  <si>
    <t>125 BOULEVARD JEAN MERMOZ</t>
  </si>
  <si>
    <t>YVRE L EVEQUE</t>
  </si>
  <si>
    <t>20 rue des Narcisses</t>
  </si>
  <si>
    <t>La Petite Haye</t>
  </si>
  <si>
    <t>la petite haye</t>
  </si>
  <si>
    <t>VILLEPREUX</t>
  </si>
  <si>
    <t>50 avenue de Saintonge</t>
  </si>
  <si>
    <t>GUIPRY</t>
  </si>
  <si>
    <t>Trouhel</t>
  </si>
  <si>
    <t>SERVON SUR VILAINE</t>
  </si>
  <si>
    <t>6 rue Lebretin</t>
  </si>
  <si>
    <t>MOULAY</t>
  </si>
  <si>
    <t>9. RUE DU GRANIT</t>
  </si>
  <si>
    <t>Arquenay</t>
  </si>
  <si>
    <t>6 Rue Du Verger Neuf</t>
  </si>
  <si>
    <t>29 rue mondefaire</t>
  </si>
  <si>
    <t>MESLAY DU MAINE</t>
  </si>
  <si>
    <t>LA BLANCHONNIERE</t>
  </si>
  <si>
    <t>10 rue Paul Fort</t>
  </si>
  <si>
    <t>BAGNEUX</t>
  </si>
  <si>
    <t>1 Allee Paul Eluard</t>
  </si>
  <si>
    <t>MONTREUIL EN TOURAINE</t>
  </si>
  <si>
    <t>5BIS CHEMIN DE PIERRE BISE</t>
  </si>
  <si>
    <t>PIERREFITTE SUR SEINE</t>
  </si>
  <si>
    <t>204 Avenue Elysee Reclus</t>
  </si>
  <si>
    <t>Chez Madame Celine HUYNH</t>
  </si>
  <si>
    <t>Batiment B, Escalier B</t>
  </si>
  <si>
    <t>9 rue d arras</t>
  </si>
  <si>
    <t>9 rue d'arras</t>
  </si>
  <si>
    <t>141 Avenue De Paris</t>
  </si>
  <si>
    <t>BOUNGNASENG VILAFRANCA</t>
  </si>
  <si>
    <t>4, avenue Janine</t>
  </si>
  <si>
    <t>Saint Jean froidmentel</t>
  </si>
  <si>
    <t>4bis rue chanteloup</t>
  </si>
  <si>
    <t>11 rue Paul Laurent</t>
  </si>
  <si>
    <t>BRUZ</t>
  </si>
  <si>
    <t>12 Avenue de Cézembre</t>
  </si>
  <si>
    <t>Appartement 301</t>
  </si>
  <si>
    <t>VOREPPE</t>
  </si>
  <si>
    <t>292 allee j.f thorrand</t>
  </si>
  <si>
    <t>SAINT POL DE LEON</t>
  </si>
  <si>
    <t>10 rue per jakez Helias</t>
  </si>
  <si>
    <t>74 Rue Garibaldi</t>
  </si>
  <si>
    <t>PIACÉ</t>
  </si>
  <si>
    <t>9 Hameau de Saint Léger</t>
  </si>
  <si>
    <t>TRANGE</t>
  </si>
  <si>
    <t>8 rue des Chardonnerets</t>
  </si>
  <si>
    <t>15 RUE DU MUGUET</t>
  </si>
  <si>
    <t>PACE</t>
  </si>
  <si>
    <t>2 RUE DE KONNA</t>
  </si>
  <si>
    <t>Puteaux</t>
  </si>
  <si>
    <t>73 Boulevard Richard Wallace</t>
  </si>
  <si>
    <t>1 venelle des vaupulents</t>
  </si>
  <si>
    <t>EZANVILLE</t>
  </si>
  <si>
    <t>2 allee du Quercy</t>
  </si>
  <si>
    <t>ST BRIEUC</t>
  </si>
  <si>
    <t>62 rue de la Corniche</t>
  </si>
  <si>
    <t>62, rue de la Corniche</t>
  </si>
  <si>
    <t>VERSAILLES</t>
  </si>
  <si>
    <t>3 rue Ploix</t>
  </si>
  <si>
    <t>Calan</t>
  </si>
  <si>
    <t>6 rue Kreis Ker</t>
  </si>
  <si>
    <t>6 rue du Kreis Ker</t>
  </si>
  <si>
    <t>LIMEIL BREVANNES</t>
  </si>
  <si>
    <t>24 RUE PRUGNOT</t>
  </si>
  <si>
    <t>STE FLAIVE DES LOUPS</t>
  </si>
  <si>
    <t>4 rue des Ecureuils</t>
  </si>
  <si>
    <t>BOURNEL-BOSSON</t>
  </si>
  <si>
    <t>droue sur drouette</t>
  </si>
  <si>
    <t>9 rue des hirondelles</t>
  </si>
  <si>
    <t>audran85@hotmail.fr</t>
  </si>
  <si>
    <t>25 Rue De Joinville</t>
  </si>
  <si>
    <t>Essarts en Bocage</t>
  </si>
  <si>
    <t>8 Rue Sainte - Bernadette - BOULOGNE</t>
  </si>
  <si>
    <t>AUBIGNY</t>
  </si>
  <si>
    <t>8 rue Helene Boucher</t>
  </si>
  <si>
    <t>6 rue Melingue</t>
  </si>
  <si>
    <t>THOUARE SUR LOIRE</t>
  </si>
  <si>
    <t>632 Rue de Beaulieu</t>
  </si>
  <si>
    <t>BOUTEILLE PRIME</t>
  </si>
  <si>
    <t>PARIGNE</t>
  </si>
  <si>
    <t>6 Rue Des Écoles</t>
  </si>
  <si>
    <t>prime.aurelia3-5@hotmail.com</t>
  </si>
  <si>
    <t>23, rue de la Dacterie</t>
  </si>
  <si>
    <t>90 Rue Basse D'aulnay</t>
  </si>
  <si>
    <t>PORT DE PILES</t>
  </si>
  <si>
    <t xml:space="preserve">RUE BAS CLOS </t>
  </si>
  <si>
    <t>Draché</t>
  </si>
  <si>
    <t>3 Route De Cléret</t>
  </si>
  <si>
    <t>42 RUE DE BEAULIEU</t>
  </si>
  <si>
    <t>1 RUE DU GAI LOGIS</t>
  </si>
  <si>
    <t>OXYGENE STELLANTIS</t>
  </si>
  <si>
    <t>OSNY</t>
  </si>
  <si>
    <t>11 Rue Pasteur</t>
  </si>
  <si>
    <t>MEUDON</t>
  </si>
  <si>
    <t>2 bis avenue du general de gaull</t>
  </si>
  <si>
    <t>BOUTTIN</t>
  </si>
  <si>
    <t>17 Rue Abel Gance</t>
  </si>
  <si>
    <t>faurlouise@gmail.com</t>
  </si>
  <si>
    <t>EAUBONNE</t>
  </si>
  <si>
    <t>1 avenue Saint Lambert</t>
  </si>
  <si>
    <t>ST JEAN DE LA RUELLE</t>
  </si>
  <si>
    <t>5 RESIDENCE DE LA MOUCHETIERE</t>
  </si>
  <si>
    <t>14 rue de Liège</t>
  </si>
  <si>
    <t>3 Rue Des Métiers</t>
  </si>
  <si>
    <t>BASSE GOULAINE</t>
  </si>
  <si>
    <t>5 AVENUE VIVALDI</t>
  </si>
  <si>
    <t>3 rue des Métiers</t>
  </si>
  <si>
    <t>17, RUE CURNONSKY</t>
  </si>
  <si>
    <t>17 Rue Curnonsky</t>
  </si>
  <si>
    <t>PITHIVIERS</t>
  </si>
  <si>
    <t>25 RUE DU PARC</t>
  </si>
  <si>
    <t>TREGUEUX</t>
  </si>
  <si>
    <t>2, Allee Katia et Maurice Krafft</t>
  </si>
  <si>
    <t>28, rue Amiral Courbet</t>
  </si>
  <si>
    <t>gabrielle77@hotmail.fr</t>
  </si>
  <si>
    <t>QUEVEN</t>
  </si>
  <si>
    <t>8 Impasse Olympe de Gouges</t>
  </si>
  <si>
    <t>85 rue de la Chevalerie</t>
  </si>
  <si>
    <t>Lagny-sur-Marne</t>
  </si>
  <si>
    <t>12 Impasse Du Pont Hardy</t>
  </si>
  <si>
    <t>82 rue  Marat</t>
  </si>
  <si>
    <t>JOUE EN CHARNIE</t>
  </si>
  <si>
    <t xml:space="preserve">Les forges </t>
  </si>
  <si>
    <t>41 rue Le Dantec</t>
  </si>
  <si>
    <t>Changé</t>
  </si>
  <si>
    <t>97 Route De Parigné L'évêque</t>
  </si>
  <si>
    <t>53 Rue Claude Monet</t>
  </si>
  <si>
    <t>6 rue du Dr Lombard</t>
  </si>
  <si>
    <t>VENDRENNES</t>
  </si>
  <si>
    <t>9, rue St Dominique</t>
  </si>
  <si>
    <t>16 RUE MICHEL BOISTAUD</t>
  </si>
  <si>
    <t>SAINT-NAZAIRE</t>
  </si>
  <si>
    <t>28 av. Pierre de Coubertin</t>
  </si>
  <si>
    <t>LA BERNERIE EN RETZ</t>
  </si>
  <si>
    <t>37 RUE DE LA JAGINIERE</t>
  </si>
  <si>
    <t>315 RUE TANGUY PRIGENT</t>
  </si>
  <si>
    <t>La Croixille</t>
  </si>
  <si>
    <t>10 route de Laval</t>
  </si>
  <si>
    <t>PETIT MARS</t>
  </si>
  <si>
    <t>8 IMPASSE DES FRAGONNETTES</t>
  </si>
  <si>
    <t>Cléry-Saint-André</t>
  </si>
  <si>
    <t>18 Impasse Jean Gobereau</t>
  </si>
  <si>
    <t>Poissy</t>
  </si>
  <si>
    <t>3 rue de la faisanderie</t>
  </si>
  <si>
    <t>GORGES</t>
  </si>
  <si>
    <t>47 rue du Grolier</t>
  </si>
  <si>
    <t>ST THUAL</t>
  </si>
  <si>
    <t>LA ROLLEE</t>
  </si>
  <si>
    <t>8 Impasse Des Cléomes</t>
  </si>
  <si>
    <t>BRIANZA</t>
  </si>
  <si>
    <t>Rosny-sous-Bois</t>
  </si>
  <si>
    <t>16 Rue Des Graviers</t>
  </si>
  <si>
    <t>mylene.schramm@gmail.com</t>
  </si>
  <si>
    <t>BRIATTE</t>
  </si>
  <si>
    <t>28 Rue Des Coudraies</t>
  </si>
  <si>
    <t>06 12 67 26 13</t>
  </si>
  <si>
    <t>hugues.briatte@demeco-group.com</t>
  </si>
  <si>
    <t>ETRICHE</t>
  </si>
  <si>
    <t>1 rue de la Tonnerie</t>
  </si>
  <si>
    <t>2 Place du Boleno</t>
  </si>
  <si>
    <t>PARIS 16</t>
  </si>
  <si>
    <t>20, rue Jouvenet</t>
  </si>
  <si>
    <t>ORMESSON SUR MARNE</t>
  </si>
  <si>
    <t>27 rue d'Aguesseau</t>
  </si>
  <si>
    <t>ARRABLOY</t>
  </si>
  <si>
    <t>7 ALLEE DES ALISIERS</t>
  </si>
  <si>
    <t>SEMOY</t>
  </si>
  <si>
    <t>10 rue barbara</t>
  </si>
  <si>
    <t>DOMONT</t>
  </si>
  <si>
    <t>2 Residence d'Ombreval</t>
  </si>
  <si>
    <t>ST CYR EN VAL</t>
  </si>
  <si>
    <t>6 RUE DES ERABLES</t>
  </si>
  <si>
    <t>186 rue de coutes</t>
  </si>
  <si>
    <t>PARIS 18</t>
  </si>
  <si>
    <t>6, rue de Panama</t>
  </si>
  <si>
    <t>Thilouze</t>
  </si>
  <si>
    <t>7 ter Rue Saint - Roch</t>
  </si>
  <si>
    <t>PLOUAY</t>
  </si>
  <si>
    <t>10, rue du haras</t>
  </si>
  <si>
    <t>BROCAIL</t>
  </si>
  <si>
    <t>8 rue Moliere</t>
  </si>
  <si>
    <t>theoduvergercomedy@hotmail.fr</t>
  </si>
  <si>
    <t>15, rue de l'Est</t>
  </si>
  <si>
    <t>Sèvremoine</t>
  </si>
  <si>
    <t>4 Lieu Dit La Turmeliere</t>
  </si>
  <si>
    <t>La Ferrière</t>
  </si>
  <si>
    <t>4 Passage De La Chapelle</t>
  </si>
  <si>
    <t>32 rue du Caillou Blanc</t>
  </si>
  <si>
    <t>10 AVENUE DE LA FORET</t>
  </si>
  <si>
    <t>33 Rue De Fontarabie</t>
  </si>
  <si>
    <t>Monthou-sur-Cher</t>
  </si>
  <si>
    <t>106 Route Des Caves</t>
  </si>
  <si>
    <t>43 Rue San Francisco</t>
  </si>
  <si>
    <t>3 impasse Louis Passin</t>
  </si>
  <si>
    <t>Gellainville</t>
  </si>
  <si>
    <t>5 Rue Saint-Jean</t>
  </si>
  <si>
    <t>FONTENAY SOUS BOIS</t>
  </si>
  <si>
    <t>11 VILLA BEAUSEJOUR</t>
  </si>
  <si>
    <t>TRUYES</t>
  </si>
  <si>
    <t>1 Rue simone viel</t>
  </si>
  <si>
    <t>Vierzon</t>
  </si>
  <si>
    <t>9 Rue Du Travail</t>
  </si>
  <si>
    <t>Angers</t>
  </si>
  <si>
    <t>56 Rue Du Grand Douzillé</t>
  </si>
  <si>
    <t>Plelan-Le-Petit</t>
  </si>
  <si>
    <t>11 Rue De L'avenir</t>
  </si>
  <si>
    <t>bruno.jenny503@gmail.com</t>
  </si>
  <si>
    <t>ROMORANTIN</t>
  </si>
  <si>
    <t>136 avenue de Blois</t>
  </si>
  <si>
    <t>58 Rue Condorcet</t>
  </si>
  <si>
    <t>58 rue Condorcet</t>
  </si>
  <si>
    <t>Cholet</t>
  </si>
  <si>
    <t>6 allée du Morbihan</t>
  </si>
  <si>
    <t>La Dive</t>
  </si>
  <si>
    <t>MER</t>
  </si>
  <si>
    <t>9 rue de bordelure</t>
  </si>
  <si>
    <t>18. RUE DU SOLEIL LEVANT</t>
  </si>
  <si>
    <t>18 rue du Soleil Levant</t>
  </si>
  <si>
    <t>BOIS LE ROI</t>
  </si>
  <si>
    <t>31bis rue moreau de tours</t>
  </si>
  <si>
    <t>ludo_hp@hotmail.fr</t>
  </si>
  <si>
    <t>Bois-le-Roi</t>
  </si>
  <si>
    <t>Rue Moreau De Tours</t>
  </si>
  <si>
    <t>BRETIGNOLLES SUR MER</t>
  </si>
  <si>
    <t>12 rue des Ceps</t>
  </si>
  <si>
    <t>2, Rue Montaigne</t>
  </si>
  <si>
    <t>21 Boulevard Richard Lenoir</t>
  </si>
  <si>
    <t>21 bd Richard Lenoir</t>
  </si>
  <si>
    <t>45 avenue du Bel Air</t>
  </si>
  <si>
    <t>LA POMMERAYE</t>
  </si>
  <si>
    <t>5 RUE DES AMANDIERS</t>
  </si>
  <si>
    <t>ARNAGE</t>
  </si>
  <si>
    <t>2 chemin de la catiniere</t>
  </si>
  <si>
    <t>Huelgoat</t>
  </si>
  <si>
    <t>23 Rue Docteur Jacq</t>
  </si>
  <si>
    <t>Ablis</t>
  </si>
  <si>
    <t>2 rue de l'égalité</t>
  </si>
  <si>
    <t>isabelle_bureau@hotmail.fr</t>
  </si>
  <si>
    <t>5 avenue de l'arquebusier</t>
  </si>
  <si>
    <t>Beaufort-en-Anjou</t>
  </si>
  <si>
    <t>5 Rue Pierre Roissé</t>
  </si>
  <si>
    <t>24 Rue Robespierre</t>
  </si>
  <si>
    <t>Lhomme</t>
  </si>
  <si>
    <t>Rue Du Carroi De Bourges</t>
  </si>
  <si>
    <t>rue du Carroi de Bourges</t>
  </si>
  <si>
    <t>11 rue de Saint Laurent</t>
  </si>
  <si>
    <t>Cormeilles-en-Parisis</t>
  </si>
  <si>
    <t>15 BIS Rue De Chatou</t>
  </si>
  <si>
    <t>LANVEOC</t>
  </si>
  <si>
    <t>5 rue de Pen An Ero</t>
  </si>
  <si>
    <t>22 Avenue De La Porte D'asnières</t>
  </si>
  <si>
    <t>Bat 2</t>
  </si>
  <si>
    <t>117 Rue Du Faubourg Saint-Antoine</t>
  </si>
  <si>
    <t>ST JACQUES DE LA LANDE</t>
  </si>
  <si>
    <t>8 rue Antoine de Saint-Exupery</t>
  </si>
  <si>
    <t>PARIS CONCOURS</t>
  </si>
  <si>
    <t>SANTO DOMINGO</t>
  </si>
  <si>
    <t>DIRINON</t>
  </si>
  <si>
    <t>2 rue du PETIT BOIS</t>
  </si>
  <si>
    <t>VERTOU</t>
  </si>
  <si>
    <t>5 RUE DU CLOS GILARD</t>
  </si>
  <si>
    <t>Divatte-sur-Loire</t>
  </si>
  <si>
    <t>1 Rue Des Meuniers</t>
  </si>
  <si>
    <t>42 Rue Alexis De Castillon</t>
  </si>
  <si>
    <t>Louverné</t>
  </si>
  <si>
    <t>10 Rue Des Pins</t>
  </si>
  <si>
    <t>ST NAZAIRE</t>
  </si>
  <si>
    <t>7 rue de bretagne</t>
  </si>
  <si>
    <t>appt 403</t>
  </si>
  <si>
    <t>Montreuil</t>
  </si>
  <si>
    <t>36 Rue De La Patte D'oie</t>
  </si>
  <si>
    <t>jacques.caillaud.versus@gmail.com</t>
  </si>
  <si>
    <t>MONNAIE</t>
  </si>
  <si>
    <t>9 RUE DE LA FORGE</t>
  </si>
  <si>
    <t>morgen.caillaud2002@gmail.com</t>
  </si>
  <si>
    <t>5 route d' Orleans</t>
  </si>
  <si>
    <t>4 rue Salomon de Brosse</t>
  </si>
  <si>
    <t>Rue Du Clos D'orléans</t>
  </si>
  <si>
    <t>26 bis</t>
  </si>
  <si>
    <t>Montévrain</t>
  </si>
  <si>
    <t>17 Chemin Des Malachais</t>
  </si>
  <si>
    <t>Janville sur juine</t>
  </si>
  <si>
    <t>95 grande rue</t>
  </si>
  <si>
    <t>6 Allée des Horticulteurs</t>
  </si>
  <si>
    <t>85 Rue Louis Blanc</t>
  </si>
  <si>
    <t>Villiers-sur-Marne</t>
  </si>
  <si>
    <t>31 Rue Lamartine Prolongée</t>
  </si>
  <si>
    <t>HERIC</t>
  </si>
  <si>
    <t>2 Bis le Beau Chemin</t>
  </si>
  <si>
    <t>LE RELECQ KERHUON</t>
  </si>
  <si>
    <t>2 ALLEE RONSARD</t>
  </si>
  <si>
    <t>31 rue Gabriel Clisson</t>
  </si>
  <si>
    <t>100 Rue De La Salle</t>
  </si>
  <si>
    <t>PONTOISE</t>
  </si>
  <si>
    <t>7 rue Revert</t>
  </si>
  <si>
    <t>29 Rue Alexandre Dumas</t>
  </si>
  <si>
    <t>CAMISULI</t>
  </si>
  <si>
    <t>Saint-Laurent-Nouan</t>
  </si>
  <si>
    <t>8 Allée Du Bois Poirier</t>
  </si>
  <si>
    <t xml:space="preserve">Les Chabottes </t>
  </si>
  <si>
    <t>hy.samantha41@gmail.com</t>
  </si>
  <si>
    <t>Belloy en France</t>
  </si>
  <si>
    <t>19 Avenue Rodin</t>
  </si>
  <si>
    <t>VIGNEUX SUR SEINE</t>
  </si>
  <si>
    <t>4 Place Andre Marie Ampere</t>
  </si>
  <si>
    <t>CAMPERGUE</t>
  </si>
  <si>
    <t>LA RICHARDAIS</t>
  </si>
  <si>
    <t>3 Rue Des Ajoncs</t>
  </si>
  <si>
    <t>f-campergue@orange.fr</t>
  </si>
  <si>
    <t>LE PECQ</t>
  </si>
  <si>
    <t>22 rue de Paris</t>
  </si>
  <si>
    <t>STE SEVE</t>
  </si>
  <si>
    <t>2 PARK AR PORS</t>
  </si>
  <si>
    <t>Lognes</t>
  </si>
  <si>
    <t>31 Rue Bouquet</t>
  </si>
  <si>
    <t>37, av du Gal Adeline</t>
  </si>
  <si>
    <t>TREOGAT</t>
  </si>
  <si>
    <t>1 LESPOUL</t>
  </si>
  <si>
    <t>CANO</t>
  </si>
  <si>
    <t>89-91 Rue Pelleport</t>
  </si>
  <si>
    <t>patrice.cano@hotmail.fr</t>
  </si>
  <si>
    <t>60 Avenue George Sand</t>
  </si>
  <si>
    <t>CANTIER</t>
  </si>
  <si>
    <t>Jouy</t>
  </si>
  <si>
    <t>9 Rue Des Beaux Friches</t>
  </si>
  <si>
    <t>cafrederic@live.fr</t>
  </si>
  <si>
    <t>LE PERREUX SUR MARNE</t>
  </si>
  <si>
    <t>19 rue DENFERT ROCHEREAU</t>
  </si>
  <si>
    <t>Saint-Nazaire</t>
  </si>
  <si>
    <t>1 Rue Henri Gautier</t>
  </si>
  <si>
    <t>NESMY</t>
  </si>
  <si>
    <t>35 rue des Primeveres</t>
  </si>
  <si>
    <t>PLAISIR</t>
  </si>
  <si>
    <t>4 rue Danton</t>
  </si>
  <si>
    <t>Élancourt</t>
  </si>
  <si>
    <t>4 Rue Du Beaucant</t>
  </si>
  <si>
    <t>LA CHAPELLE ST AUBIN</t>
  </si>
  <si>
    <t>5 Rue de Londres</t>
  </si>
  <si>
    <t>42 rue de Bures</t>
  </si>
  <si>
    <t>LANGROLAY SUR RANCE</t>
  </si>
  <si>
    <t>32V rue de la croix boissiere</t>
  </si>
  <si>
    <t>RIANTEC</t>
  </si>
  <si>
    <t>9 Impasse Pont Ar Roch</t>
  </si>
  <si>
    <t>160 RUE MARCEL SALEUN</t>
  </si>
  <si>
    <t>2 impasse du MOULIN DES SALLES</t>
  </si>
  <si>
    <t>86 rue gambetta</t>
  </si>
  <si>
    <t>Argenteuil</t>
  </si>
  <si>
    <t>56 Route De Pontoise</t>
  </si>
  <si>
    <t>CARNEL</t>
  </si>
  <si>
    <t>Meaux</t>
  </si>
  <si>
    <t>04 Rue Du Docteur Jean-Louis Happert</t>
  </si>
  <si>
    <t>ichiboub@hotmail.fr</t>
  </si>
  <si>
    <t>3 Rue Amerigo Vespucci</t>
  </si>
  <si>
    <t>APPARTEMENT A144</t>
  </si>
  <si>
    <t>BOURRON MARLOTTE</t>
  </si>
  <si>
    <t>32 bis rue de la libération</t>
  </si>
  <si>
    <t>63 Rue Saint Louis</t>
  </si>
  <si>
    <t>Legé</t>
  </si>
  <si>
    <t>9 Rue Jacques Prévert</t>
  </si>
  <si>
    <t>ecelisecaron@gmail.com</t>
  </si>
  <si>
    <t>mcmathildecaron@gmail.com</t>
  </si>
  <si>
    <t>saint maurce</t>
  </si>
  <si>
    <t>8 rue des reservvoirs</t>
  </si>
  <si>
    <t>La Queue-en-Brie</t>
  </si>
  <si>
    <t>47 Rue Des Chardonnerets</t>
  </si>
  <si>
    <t>BEAUCHAMPS</t>
  </si>
  <si>
    <t>25 rue Saint Georges</t>
  </si>
  <si>
    <t>Malakoff</t>
  </si>
  <si>
    <t>67 Rue Étienne Dolet</t>
  </si>
  <si>
    <t>7 BIS RUE CHYPRE</t>
  </si>
  <si>
    <t>CARRASCO MENDES</t>
  </si>
  <si>
    <t>Janville-sur-Juine</t>
  </si>
  <si>
    <t>Rue d'Auvers</t>
  </si>
  <si>
    <t>Bâtiment C porte 313</t>
  </si>
  <si>
    <t>Hameau De La Juine</t>
  </si>
  <si>
    <t>leacarrascomendes@gmail.com</t>
  </si>
  <si>
    <t>25 rue des vergnes</t>
  </si>
  <si>
    <t>Leïne</t>
  </si>
  <si>
    <t>LANGUEUX</t>
  </si>
  <si>
    <t>20 rue Leo Ferre</t>
  </si>
  <si>
    <t>20 Rue LEO FERRE</t>
  </si>
  <si>
    <t>CARREIRA</t>
  </si>
  <si>
    <t>Noisy-sur-École</t>
  </si>
  <si>
    <t>13 Chemin De L'orme Ribaud</t>
  </si>
  <si>
    <t>laetitiamoutinho11@gmail.com</t>
  </si>
  <si>
    <t>24 rue des Peupliers</t>
  </si>
  <si>
    <t>10 rue des petits paves</t>
  </si>
  <si>
    <t>anais.brunet6@gmail.com</t>
  </si>
  <si>
    <t>24 RUE DE BIR HAKEIN</t>
  </si>
  <si>
    <t>MORSANG SUR ORGE</t>
  </si>
  <si>
    <t>5 bis rue Jules Valles</t>
  </si>
  <si>
    <t>ST FARGEAU PONTHIERRY</t>
  </si>
  <si>
    <t>10 Allee des Vignes</t>
  </si>
  <si>
    <t>LEVALLOIS</t>
  </si>
  <si>
    <t>45 RUE PDT WILSON</t>
  </si>
  <si>
    <t>GRETZ ARMAINVILLIERS</t>
  </si>
  <si>
    <t>13 Avenue Carnot</t>
  </si>
  <si>
    <t>Beauchamp</t>
  </si>
  <si>
    <t>21 Avenue Évariste De Parny</t>
  </si>
  <si>
    <t>Haute Goulaine</t>
  </si>
  <si>
    <t>6 Bis Rue du Béarn</t>
  </si>
  <si>
    <t>ST SAUVEUR DE LANDEMONT</t>
  </si>
  <si>
    <t>6 Jardins du bocage</t>
  </si>
  <si>
    <t>11 Avenue du Tremblay</t>
  </si>
  <si>
    <t>insep</t>
  </si>
  <si>
    <t>3 Rue Jean De La Fontaine</t>
  </si>
  <si>
    <t>CORPO36 TENNIS DE TABLE</t>
  </si>
  <si>
    <t>50 AVENUE J.F. KENNEDY</t>
  </si>
  <si>
    <t>Igny</t>
  </si>
  <si>
    <t>4 Rue De La Cave À Rabucier</t>
  </si>
  <si>
    <t>ST AUBIN DE LUIGNE</t>
  </si>
  <si>
    <t>1 RUE DES GRANDS VAUX</t>
  </si>
  <si>
    <t>Bat C6</t>
  </si>
  <si>
    <t>126 avenue du Gl de Gaulle</t>
  </si>
  <si>
    <t>6, impasse des Troenes</t>
  </si>
  <si>
    <t>LOGNES</t>
  </si>
  <si>
    <t>8 rue du bois de la grange</t>
  </si>
  <si>
    <t>villedieu sur indre</t>
  </si>
  <si>
    <t xml:space="preserve">43 bis avenue Léon Blum </t>
  </si>
  <si>
    <t>LA GARENNE COLOMBES</t>
  </si>
  <si>
    <t>6 Rue Ferdinand Drouilly</t>
  </si>
  <si>
    <t>Herblay</t>
  </si>
  <si>
    <t>10 Chemin Des Epigneaux</t>
  </si>
  <si>
    <t>4, allee des noyers</t>
  </si>
  <si>
    <t>18  du docteur charcot</t>
  </si>
  <si>
    <t>Rue Raspail</t>
  </si>
  <si>
    <t>HUISSEAU SUR COSSON</t>
  </si>
  <si>
    <t>54 ROUTE DE CHAMBORD</t>
  </si>
  <si>
    <t>isa.cellier24@gmail.com</t>
  </si>
  <si>
    <t>RUE DU MOULIN GIRARD</t>
  </si>
  <si>
    <t>Jard-sur-Mer</t>
  </si>
  <si>
    <t>18 Rue Du Moulin Girard</t>
  </si>
  <si>
    <t>COURVILLE SUR EURE</t>
  </si>
  <si>
    <t>1 Rue Aristide Briand</t>
  </si>
  <si>
    <t>JOINVILLE LE PONT</t>
  </si>
  <si>
    <t>93 rue de Paris</t>
  </si>
  <si>
    <t>Bouguenais</t>
  </si>
  <si>
    <t>22 Rue Carmen</t>
  </si>
  <si>
    <t>CESTI PEREZ BENSIMON</t>
  </si>
  <si>
    <t>107 Rue Ernest Savart</t>
  </si>
  <si>
    <t>saraconte2@hotmail.fr</t>
  </si>
  <si>
    <t>14 Rue Jean Jaurès</t>
  </si>
  <si>
    <t>Savigny-en-Véron</t>
  </si>
  <si>
    <t>16 Route De Candes</t>
  </si>
  <si>
    <t>PARIS 14</t>
  </si>
  <si>
    <t>29 Boulevard Quinet</t>
  </si>
  <si>
    <t>11 Av Eugenie</t>
  </si>
  <si>
    <t>22 Avenue de Paris</t>
  </si>
  <si>
    <t>Vair-sur-Loire</t>
  </si>
  <si>
    <t>10 Bel Air</t>
  </si>
  <si>
    <t>45 RUE DE L'HOSPITALITE</t>
  </si>
  <si>
    <t>63 avenue Clement Perriere</t>
  </si>
  <si>
    <t>98 RUE JEAN JAURES</t>
  </si>
  <si>
    <t>Saint-Lunaire</t>
  </si>
  <si>
    <t>220 Rue De La Jeannaie</t>
  </si>
  <si>
    <t>CHAVILLE</t>
  </si>
  <si>
    <t>23 rue du Bouquet</t>
  </si>
  <si>
    <t>6 Rue Soubzmain</t>
  </si>
  <si>
    <t>CHAMPALAUNE</t>
  </si>
  <si>
    <t>Montfort-sur-Meu</t>
  </si>
  <si>
    <t>7 Le Rocher De Coulon</t>
  </si>
  <si>
    <t>06 60 41 21 69</t>
  </si>
  <si>
    <t>tennisdetable@champalaune.fr</t>
  </si>
  <si>
    <t>258 boulevard Voltaire</t>
  </si>
  <si>
    <t>44 RUE DES ORMEAUX</t>
  </si>
  <si>
    <t>champenoy@yahoo.fr</t>
  </si>
  <si>
    <t>NOISY LE SEC</t>
  </si>
  <si>
    <t>266 Boulevard Gabriel Peri</t>
  </si>
  <si>
    <t>130 Boulevard Massena</t>
  </si>
  <si>
    <t>Appt 3017</t>
  </si>
  <si>
    <t>83 Avenue Du Mesnil</t>
  </si>
  <si>
    <t>16 Impasse Delcourt</t>
  </si>
  <si>
    <t>23 Rue Des Basses Blanches</t>
  </si>
  <si>
    <t>3 Rue Leboindre</t>
  </si>
  <si>
    <t>5 pl Adolphe Cochery</t>
  </si>
  <si>
    <t>5 place adolphe cochery</t>
  </si>
  <si>
    <t>8 IMPASSE DE L'ANSE</t>
  </si>
  <si>
    <t>4 rue des Morillons</t>
  </si>
  <si>
    <t>LA CHEVROLIERE</t>
  </si>
  <si>
    <t>38 RUE DU LAC</t>
  </si>
  <si>
    <t>TIGERY</t>
  </si>
  <si>
    <t>8 rue du lavoir</t>
  </si>
  <si>
    <t>MITTAINVILLIERS</t>
  </si>
  <si>
    <t>6 Place du jeu de boules</t>
  </si>
  <si>
    <t>Aizenay</t>
  </si>
  <si>
    <t>2 Rue Du Nid Des Bois</t>
  </si>
  <si>
    <t>38 rue du Malpalu</t>
  </si>
  <si>
    <t>Patay</t>
  </si>
  <si>
    <t>10 Rue Coquillette</t>
  </si>
  <si>
    <t>4 rue des Tartres</t>
  </si>
  <si>
    <t>CHELLES</t>
  </si>
  <si>
    <t>18 Rue Berteaux</t>
  </si>
  <si>
    <t>8, Avenue des Martins Pecheurs</t>
  </si>
  <si>
    <t>MONTJEAN</t>
  </si>
  <si>
    <t>6. RUE DES LYS</t>
  </si>
  <si>
    <t>Les Lilas</t>
  </si>
  <si>
    <t>20 avenue du Maréchal Juin</t>
  </si>
  <si>
    <t>Messy</t>
  </si>
  <si>
    <t>20 Rue Clotilde Bataille</t>
  </si>
  <si>
    <t>vincentcharlot22@orange.fr</t>
  </si>
  <si>
    <t>PLOGONNEC SPORT TENNIS DE TABLE</t>
  </si>
  <si>
    <t>12 Rue Amiral Julien Cosmao</t>
  </si>
  <si>
    <t>Montbizot</t>
  </si>
  <si>
    <t>8 Rue Des Forges</t>
  </si>
  <si>
    <t>8 rue des forges</t>
  </si>
  <si>
    <t>BEAUPREAU</t>
  </si>
  <si>
    <t>2, rue Claude Nougaro</t>
  </si>
  <si>
    <t>26 Avenue Du Loing</t>
  </si>
  <si>
    <t>07 Allee Alfred Sisley</t>
  </si>
  <si>
    <t>PARIS 20</t>
  </si>
  <si>
    <t>4, place de la porte de Bagnolet</t>
  </si>
  <si>
    <t>Esc. 23</t>
  </si>
  <si>
    <t>6 Boulevard Des Cygnes</t>
  </si>
  <si>
    <t>8 rue Marcel Pagnol SANNOIS</t>
  </si>
  <si>
    <t>ST MALO DU BOIS</t>
  </si>
  <si>
    <t>2 rue des Roseaux</t>
  </si>
  <si>
    <t>NOGENT LE BERNARD</t>
  </si>
  <si>
    <t>10 rue de la Repucellerie</t>
  </si>
  <si>
    <t xml:space="preserve">Brétigny sur orge </t>
  </si>
  <si>
    <t xml:space="preserve">1 rue Robert Fedon </t>
  </si>
  <si>
    <t>42 Rue Danton</t>
  </si>
  <si>
    <t>14 Rue De Casablanca</t>
  </si>
  <si>
    <t>sophie.chateigner@outlook.fr</t>
  </si>
  <si>
    <t>NIEUL LE DOLENT</t>
  </si>
  <si>
    <t>3, rue Jean Yole</t>
  </si>
  <si>
    <t>La Roche-sur-Yon</t>
  </si>
  <si>
    <t>148 Rue Arthur Young</t>
  </si>
  <si>
    <t>olivier.chateigner@free.fr</t>
  </si>
  <si>
    <t>26 Rue Adolphe Moitie</t>
  </si>
  <si>
    <t>CHAVAGNES EN PAILLERS</t>
  </si>
  <si>
    <t>12 Pre de la Dodiniere</t>
  </si>
  <si>
    <t>12, Pre de la Dodiniere</t>
  </si>
  <si>
    <t>ST GERMAIN EN LAYE</t>
  </si>
  <si>
    <t>9 rue St-Pierre</t>
  </si>
  <si>
    <t>BUSSY ST GEORGES</t>
  </si>
  <si>
    <t>5 ALLEE ANTOINE BOURDELLE</t>
  </si>
  <si>
    <t>LUISANT</t>
  </si>
  <si>
    <t>42 rue Francois Lepine</t>
  </si>
  <si>
    <t>6 Rue Erik Satie</t>
  </si>
  <si>
    <t>LA FORET FOUESNANT</t>
  </si>
  <si>
    <t>29 stang couliou</t>
  </si>
  <si>
    <t>Niafles</t>
  </si>
  <si>
    <t>5 Route De Craon</t>
  </si>
  <si>
    <t xml:space="preserve">Bompas </t>
  </si>
  <si>
    <t xml:space="preserve">19 rue Albert camus </t>
  </si>
  <si>
    <t>14 Rue Alexandra David-Néel</t>
  </si>
  <si>
    <t>chauveaumarion4@gmail.com</t>
  </si>
  <si>
    <t>GARENNES SUR EURE</t>
  </si>
  <si>
    <t>15, Allee Roland Moquereau</t>
  </si>
  <si>
    <t>41 Rue De Montreuil</t>
  </si>
  <si>
    <t>13 bis avenue Hoche</t>
  </si>
  <si>
    <t>Fontaine la Guyon</t>
  </si>
  <si>
    <t>16 Ter Rue du Boissay</t>
  </si>
  <si>
    <t>ST AUBIN DE MEDOC</t>
  </si>
  <si>
    <t>14 Rue Marco Polo</t>
  </si>
  <si>
    <t>268 Boulevard De Saint-Denis</t>
  </si>
  <si>
    <t>ANNECY</t>
  </si>
  <si>
    <t>8 AVENUE DE LA PLAINE</t>
  </si>
  <si>
    <t>17 Rue Des Grandes Filles Dieu</t>
  </si>
  <si>
    <t>VAUJOURS</t>
  </si>
  <si>
    <t>6 Rue du Pre aux Saules</t>
  </si>
  <si>
    <t>8 avenue Ledoux Davet</t>
  </si>
  <si>
    <t>55 Rue Charles Infroit</t>
  </si>
  <si>
    <t>55 rue Charles Infroit</t>
  </si>
  <si>
    <t>7 rue Jean Racine</t>
  </si>
  <si>
    <t>74, bd John Kennedy</t>
  </si>
  <si>
    <t>123 rue sadi carnot</t>
  </si>
  <si>
    <t>ST GRATIEN</t>
  </si>
  <si>
    <t>24 rue d'ermont</t>
  </si>
  <si>
    <t>Chavagne</t>
  </si>
  <si>
    <t>16 Rue Louis Aragon</t>
  </si>
  <si>
    <t>Fontenay-Trésigny</t>
  </si>
  <si>
    <t>2 Square Jean Mermoz</t>
  </si>
  <si>
    <t>DADONVILLE</t>
  </si>
  <si>
    <t>20 RUE DES JARDINS</t>
  </si>
  <si>
    <t>CHETART</t>
  </si>
  <si>
    <t>Hasna</t>
  </si>
  <si>
    <t>Noisy-le-Grand</t>
  </si>
  <si>
    <t>39 Rue Du Docteur Sureau</t>
  </si>
  <si>
    <t>bamasoud.fatima@gmail.com</t>
  </si>
  <si>
    <t>CHETELAT</t>
  </si>
  <si>
    <t>4 bis rue Haute</t>
  </si>
  <si>
    <t>c.fageole@yahoo.fr</t>
  </si>
  <si>
    <t>Square Général Koenig</t>
  </si>
  <si>
    <t>26 rue des Jeunes Marquises</t>
  </si>
  <si>
    <t>LA CHAPELLE SUR OUDON</t>
  </si>
  <si>
    <t>LA CARRELIERE</t>
  </si>
  <si>
    <t>VEIGNE</t>
  </si>
  <si>
    <t>48 rue de la Martiniere</t>
  </si>
  <si>
    <t>48 rue de la martiniere</t>
  </si>
  <si>
    <t>ST JEAN DE BRAYE</t>
  </si>
  <si>
    <t>7 allee du petit pavillon</t>
  </si>
  <si>
    <t>41, rue des petits champs</t>
  </si>
  <si>
    <t>41 rue des petits champs</t>
  </si>
  <si>
    <t>ST ARNOULT EN YVELINES</t>
  </si>
  <si>
    <t>18 rue de la Corne du cerf</t>
  </si>
  <si>
    <t>RAMBOUILLET</t>
  </si>
  <si>
    <t>8 rue Nicolas d'Angennes</t>
  </si>
  <si>
    <t>BOUCHAMPS LES CRAON</t>
  </si>
  <si>
    <t>34. RUE FLANDRES DUNKERQUE</t>
  </si>
  <si>
    <t>06 83 23 33 94</t>
  </si>
  <si>
    <t>CHEVRIER DELUGEARD</t>
  </si>
  <si>
    <t>Saint-Grégoire</t>
  </si>
  <si>
    <t>4 Rue De Cornouaille</t>
  </si>
  <si>
    <t>timothee.chevrier@gmail.com</t>
  </si>
  <si>
    <t>2, Rue Jacques Brel</t>
  </si>
  <si>
    <t>55 boulevard Belleville</t>
  </si>
  <si>
    <t>AVOINE</t>
  </si>
  <si>
    <t>33 bis avenue de la republique</t>
  </si>
  <si>
    <t>CHIGOT</t>
  </si>
  <si>
    <t>Anne-Gabrielle</t>
  </si>
  <si>
    <t>GENE</t>
  </si>
  <si>
    <t>La Chouanière</t>
  </si>
  <si>
    <t>beatricechigot@yahoo.fr</t>
  </si>
  <si>
    <t>CHAMPIGNY SUR MARNE</t>
  </si>
  <si>
    <t>22 AV EDMOND</t>
  </si>
  <si>
    <t>TAVERNY</t>
  </si>
  <si>
    <t>15 place du Rhone</t>
  </si>
  <si>
    <t>77 Rue Des Beaumonts</t>
  </si>
  <si>
    <t>MEUNG SUR LOIRE</t>
  </si>
  <si>
    <t>4 RUE DU COMMISSAIRE MAIGRET</t>
  </si>
  <si>
    <t>CHKAM</t>
  </si>
  <si>
    <t>124 Avenue Du Général Leclerc</t>
  </si>
  <si>
    <t>athina.marantidou@gmail.com</t>
  </si>
  <si>
    <t>SEOUL</t>
  </si>
  <si>
    <t>382 Gyeongin-ro, Guro-gu</t>
  </si>
  <si>
    <t>Hanmaeul Apart 120-1503</t>
  </si>
  <si>
    <t>36 Rue Ernest Renan</t>
  </si>
  <si>
    <t>DAMPMART</t>
  </si>
  <si>
    <t>49 Rue du Chateau</t>
  </si>
  <si>
    <t>Torcy</t>
  </si>
  <si>
    <t>15 Allée Jean Zay</t>
  </si>
  <si>
    <t>TOUR EN SOLOGNE</t>
  </si>
  <si>
    <t>470 Chemin des Beliers</t>
  </si>
  <si>
    <t>VAIRES SUR MARNE</t>
  </si>
  <si>
    <t>9 bis rue de Gournay</t>
  </si>
  <si>
    <t>60 Rue Du Hameau</t>
  </si>
  <si>
    <t>8 rue des poissonniers</t>
  </si>
  <si>
    <t>46 av. du port au Fouarre</t>
  </si>
  <si>
    <t>46 av. du Port au Fouarre</t>
  </si>
  <si>
    <t>74 rue de la Guillonniere</t>
  </si>
  <si>
    <t>10 Allée De La Toison D'or</t>
  </si>
  <si>
    <t>28, rue Jean LAURON</t>
  </si>
  <si>
    <t>Appartement 1</t>
  </si>
  <si>
    <t>65 Allée Villebois Mareuil</t>
  </si>
  <si>
    <t>rue rabelais</t>
  </si>
  <si>
    <t>39 rue pereire</t>
  </si>
  <si>
    <t>Maison pour tous</t>
  </si>
  <si>
    <t>Parc de Kerbihan</t>
  </si>
  <si>
    <t>20 Blvd Chastenet de Gery</t>
  </si>
  <si>
    <t>Logement 38</t>
  </si>
  <si>
    <t>2 BIS RUE NATIONALE</t>
  </si>
  <si>
    <t>Saint-Laurent-sur-Sèvre</t>
  </si>
  <si>
    <t>27 Rue Du Sorbier</t>
  </si>
  <si>
    <t>LA PELTIERE</t>
  </si>
  <si>
    <t>47 B RUE DE BEL-AIR</t>
  </si>
  <si>
    <t>24 AVENUE DU PONANT</t>
  </si>
  <si>
    <t>Villa Verone</t>
  </si>
  <si>
    <t>Buenos Aires - 1923 BERISSO</t>
  </si>
  <si>
    <t>RILLIEUX LA PAPE</t>
  </si>
  <si>
    <t>3 ALLEE DES ECUYERS</t>
  </si>
  <si>
    <t>107 Rue De Bonnétable Appt B 202</t>
  </si>
  <si>
    <t>Chavenay</t>
  </si>
  <si>
    <t>1 Allée Du Clos Du Chêne</t>
  </si>
  <si>
    <t>BRUNOY</t>
  </si>
  <si>
    <t>95 avenue des Acacias</t>
  </si>
  <si>
    <t>45 Chemin Des Nourrées</t>
  </si>
  <si>
    <t>GAS</t>
  </si>
  <si>
    <t>14 rue des Sablons</t>
  </si>
  <si>
    <t>BRETIGNY SUR ORGE</t>
  </si>
  <si>
    <t>4 place des moissons</t>
  </si>
  <si>
    <t>Allée Des Châtaigniers</t>
  </si>
  <si>
    <t>110 Rue du Marechal de Lattre</t>
  </si>
  <si>
    <t>de Tassigny</t>
  </si>
  <si>
    <t>CLAUSS</t>
  </si>
  <si>
    <t>Moëlan-sur-Mer</t>
  </si>
  <si>
    <t>6 route De Kergoulouët</t>
  </si>
  <si>
    <t>laurentclauss@live.fr</t>
  </si>
  <si>
    <t>Le Gai Sejour</t>
  </si>
  <si>
    <t>La Grange</t>
  </si>
  <si>
    <t>20 rue des Roses</t>
  </si>
  <si>
    <t>4 Impasse Marceau Sable</t>
  </si>
  <si>
    <t>4 impasse Marceau Sable</t>
  </si>
  <si>
    <t>14 allée des Ormes</t>
  </si>
  <si>
    <t>41 rue des Phalenes</t>
  </si>
  <si>
    <t>LE BOURGNEUF LA FORET</t>
  </si>
  <si>
    <t>49. RUE DU TRIANON</t>
  </si>
  <si>
    <t>7, Rue Marcel Sembat</t>
  </si>
  <si>
    <t>CLEMENCET</t>
  </si>
  <si>
    <t>MITRY MORY</t>
  </si>
  <si>
    <t>62 RUE D EPINAL</t>
  </si>
  <si>
    <t>elo.philippe@hotmail.com</t>
  </si>
  <si>
    <t>GUJAN MESTRAS</t>
  </si>
  <si>
    <t>10 allee vincenzo bellini</t>
  </si>
  <si>
    <t>Trélazé</t>
  </si>
  <si>
    <t>204 Rue Ferdinand Vest</t>
  </si>
  <si>
    <t>Les Buissons 1</t>
  </si>
  <si>
    <t>LE PLESSIS BOUCHARD</t>
  </si>
  <si>
    <t>86 chaussee Jules Cesar</t>
  </si>
  <si>
    <t>Belabre</t>
  </si>
  <si>
    <t>43 Av Jean Jaures</t>
  </si>
  <si>
    <t>12 hameau de park feunteun</t>
  </si>
  <si>
    <t>clerivet.thomas@hotmail.fr</t>
  </si>
  <si>
    <t>16 Rue Des Petits Toits</t>
  </si>
  <si>
    <t>Guiclan</t>
  </si>
  <si>
    <t>41 Rue De La Penzé</t>
  </si>
  <si>
    <t>crozon</t>
  </si>
  <si>
    <t>rostellec</t>
  </si>
  <si>
    <t>CHATEAUNEUF SUR LOIRE</t>
  </si>
  <si>
    <t>34 rue Bonne Dame</t>
  </si>
  <si>
    <t>Les Herbiers</t>
  </si>
  <si>
    <t>16 Rue Jean Mermoz</t>
  </si>
  <si>
    <t>CONCREMIERS</t>
  </si>
  <si>
    <t>3 allee des cerisiers</t>
  </si>
  <si>
    <t>THIVARS</t>
  </si>
  <si>
    <t>11 RUE DES NOYERS</t>
  </si>
  <si>
    <t>FONTAINE SIMON</t>
  </si>
  <si>
    <t>3 Grand Cour</t>
  </si>
  <si>
    <t>La Ferriere</t>
  </si>
  <si>
    <t>CODUYS</t>
  </si>
  <si>
    <t>Combs-la-Ville</t>
  </si>
  <si>
    <t>4 Allee Des Iles De La Societe</t>
  </si>
  <si>
    <t>bruno.coduys@gmail.com</t>
  </si>
  <si>
    <t>SAINT SATURNIN</t>
  </si>
  <si>
    <t>27 rue de la mairie</t>
  </si>
  <si>
    <t>erwanncoeffic56@yahoo.fr</t>
  </si>
  <si>
    <t>PLOEMEUR</t>
  </si>
  <si>
    <t>4 Impasse Léon Foucault</t>
  </si>
  <si>
    <t>40 Ter Rue De Louvain</t>
  </si>
  <si>
    <t>52 bis, rue de l'Orme Macaire</t>
  </si>
  <si>
    <t>Le Plessis-Robinson</t>
  </si>
  <si>
    <t>5 Place Charles Pasqua</t>
  </si>
  <si>
    <t>14 Rue du Grand Cedre</t>
  </si>
  <si>
    <t>14 rue du Grand Cedre</t>
  </si>
  <si>
    <t>12 Rue Simone Le Moigne</t>
  </si>
  <si>
    <t>19 AVENUE ANDRE MALRAUX</t>
  </si>
  <si>
    <t>HERBLAY</t>
  </si>
  <si>
    <t>2, rue de la Paix</t>
  </si>
  <si>
    <t>18 allee du Bois de la Taillette</t>
  </si>
  <si>
    <t>16 Bis Rue Stang Ar Beo</t>
  </si>
  <si>
    <t>COILLAND</t>
  </si>
  <si>
    <t xml:space="preserve">Délia </t>
  </si>
  <si>
    <t>issy les moulineaux</t>
  </si>
  <si>
    <t xml:space="preserve">19 rue d'Estienne d'Orves </t>
  </si>
  <si>
    <t>ngrelu@gmail.com</t>
  </si>
  <si>
    <t>24 Rue Du Département</t>
  </si>
  <si>
    <t>LE PERRAY EN YVELINES</t>
  </si>
  <si>
    <t>30 rue du moulin</t>
  </si>
  <si>
    <t>COLIBERT</t>
  </si>
  <si>
    <t>FOUGERES</t>
  </si>
  <si>
    <t>8 rue Pierre et Marie Curie</t>
  </si>
  <si>
    <t>soso.maison@yahoo.com</t>
  </si>
  <si>
    <t>MEHUN SUR YEVRE</t>
  </si>
  <si>
    <t>72 chaussee de cesar</t>
  </si>
  <si>
    <t>132 Rue du Leman</t>
  </si>
  <si>
    <t>37 Rue De La Renoulière</t>
  </si>
  <si>
    <t>LA RENOULIERE</t>
  </si>
  <si>
    <t>29 rue du haut pignon</t>
  </si>
  <si>
    <t>6 rue Leon Rimbert</t>
  </si>
  <si>
    <t>LA GUERCHE DE BRETAGNE</t>
  </si>
  <si>
    <t>6 av.du general leclerc</t>
  </si>
  <si>
    <t>15 rue JEAN FERRAT</t>
  </si>
  <si>
    <t>22 Rue Leroyer</t>
  </si>
  <si>
    <t>86, boulevard SOULT</t>
  </si>
  <si>
    <t>13bis, La Pyronniere</t>
  </si>
  <si>
    <t>ANTONY</t>
  </si>
  <si>
    <t>15 RUE GABRIEL CHAMON</t>
  </si>
  <si>
    <t>CAPBRETON</t>
  </si>
  <si>
    <t>16 boulevard Loucheur</t>
  </si>
  <si>
    <t>7 ALLEE DES NARCISSES</t>
  </si>
  <si>
    <t>rue chivache</t>
  </si>
  <si>
    <t>12 rue chivache</t>
  </si>
  <si>
    <t>2 Rue Du Capitaine Guise</t>
  </si>
  <si>
    <t>177 AVENUE HENRI BARBUSSE</t>
  </si>
  <si>
    <t>Batiment 1</t>
  </si>
  <si>
    <t>Liloo</t>
  </si>
  <si>
    <t>230 Rue Cornouaille</t>
  </si>
  <si>
    <t>la thébergeais</t>
  </si>
  <si>
    <t>17 ter Rue Léon Bertault</t>
  </si>
  <si>
    <t>ST DENIS EN VAL</t>
  </si>
  <si>
    <t>41 RUE DE LA GRISONNIERE</t>
  </si>
  <si>
    <t>ST JEAN BREVELAY</t>
  </si>
  <si>
    <t>Lann Douar</t>
  </si>
  <si>
    <t>COPPO</t>
  </si>
  <si>
    <t>1197 RUE DE ST DENIS</t>
  </si>
  <si>
    <t>c.allanic@brgm.fr</t>
  </si>
  <si>
    <t>CORDEVANT</t>
  </si>
  <si>
    <t>12 Rue Paul Garnier</t>
  </si>
  <si>
    <t>SONIAPAVAN@ORANGE.FR</t>
  </si>
  <si>
    <t>Plonéour-Lanvern</t>
  </si>
  <si>
    <t>11 Avenue De La Gare</t>
  </si>
  <si>
    <t>63 rue Diaz</t>
  </si>
  <si>
    <t>Les Sorinières</t>
  </si>
  <si>
    <t>45 Route De L'orcerie</t>
  </si>
  <si>
    <t>LES SORINIERES</t>
  </si>
  <si>
    <t>L ORCERIE</t>
  </si>
  <si>
    <t>La Limouzinière</t>
  </si>
  <si>
    <t>5 Le Guignaud D’En Bas</t>
  </si>
  <si>
    <t>21 bis rue des Pyrenees</t>
  </si>
  <si>
    <t>Quincy-sous-Sénart</t>
  </si>
  <si>
    <t>31 bis Rue Franklin Roosevelt</t>
  </si>
  <si>
    <t>clementcorreia3@gmail.com</t>
  </si>
  <si>
    <t>1026 route d'Ardon</t>
  </si>
  <si>
    <t>CORSI</t>
  </si>
  <si>
    <t>40 Rue du Gal Leclerc</t>
  </si>
  <si>
    <t>CORVEE</t>
  </si>
  <si>
    <t>Lavardin</t>
  </si>
  <si>
    <t xml:space="preserve">le petit cloteau </t>
  </si>
  <si>
    <t>melaniechouippe@gmail.com</t>
  </si>
  <si>
    <t>48 Rue Des Dorées</t>
  </si>
  <si>
    <t>torcée en vallée</t>
  </si>
  <si>
    <t>8 rue de la paix</t>
  </si>
  <si>
    <t>TORCEE EN VALLEE</t>
  </si>
  <si>
    <t>PLOMEUR</t>
  </si>
  <si>
    <t>ROUTE DE KERBULIC</t>
  </si>
  <si>
    <t>Chalonnes-sur-Loire</t>
  </si>
  <si>
    <t>29 rue du lieutenant colonel Paul Vi</t>
  </si>
  <si>
    <t>28 Boulevard Maxime Gorki</t>
  </si>
  <si>
    <t>16 rue de joinville</t>
  </si>
  <si>
    <t>Asnières-sur-Seine</t>
  </si>
  <si>
    <t>10 Rue Du Guide</t>
  </si>
  <si>
    <t>COTTOT</t>
  </si>
  <si>
    <t>2 Rue De La Fraiseraie</t>
  </si>
  <si>
    <t>mcottot@gmail.com</t>
  </si>
  <si>
    <t>Fercé-sur-Sarthe</t>
  </si>
  <si>
    <t>11 rue Du Bordage</t>
  </si>
  <si>
    <t>VALLERES</t>
  </si>
  <si>
    <t>8 rue de la Grosse Pierre</t>
  </si>
  <si>
    <t>COUDEYRAS</t>
  </si>
  <si>
    <t>Saint-Aubin-des-Bois</t>
  </si>
  <si>
    <t>Rue De La Libération</t>
  </si>
  <si>
    <t>07 62 58 83 04</t>
  </si>
  <si>
    <t>06 78 23 88 79</t>
  </si>
  <si>
    <t>coudeyraslinelea@gmail.com</t>
  </si>
  <si>
    <t>71 DOMAINE DE VILLIERS</t>
  </si>
  <si>
    <t>ROUILLON</t>
  </si>
  <si>
    <t>16 rue des Tilleuls</t>
  </si>
  <si>
    <t>16 Rue des Tilleuls</t>
  </si>
  <si>
    <t>12 rue de l'aurore</t>
  </si>
  <si>
    <t>PALAISEAU</t>
  </si>
  <si>
    <t>17 rue du Tresor</t>
  </si>
  <si>
    <t>Ernée</t>
  </si>
  <si>
    <t>La Barriere</t>
  </si>
  <si>
    <t>LA MEILLERAIE TILLAY</t>
  </si>
  <si>
    <t>14, Rue des Platanes</t>
  </si>
  <si>
    <t>CHATEAU DU LOIR</t>
  </si>
  <si>
    <t>34 RUE SAINT-JEAN</t>
  </si>
  <si>
    <t>15 Avenue Des Palmiers</t>
  </si>
  <si>
    <t>Trignac</t>
  </si>
  <si>
    <t>12 Rue Yvonne Choquet-Bruhat</t>
  </si>
  <si>
    <t>LYON 09</t>
  </si>
  <si>
    <t>44 rue du 24 mars 1852</t>
  </si>
  <si>
    <t>VERNOUILLET</t>
  </si>
  <si>
    <t>34 rue Germaine Degrand</t>
  </si>
  <si>
    <t>LIVRY GARGAN</t>
  </si>
  <si>
    <t>14 Avenue Anatole France</t>
  </si>
  <si>
    <t>1 rue des vertugadins</t>
  </si>
  <si>
    <t>MAGNY LE HONGRE</t>
  </si>
  <si>
    <t>24 rue de la Houe</t>
  </si>
  <si>
    <t>46 RUE BOUJU</t>
  </si>
  <si>
    <t>ST LAMBERT DES LEVEES</t>
  </si>
  <si>
    <t>LE RHEU</t>
  </si>
  <si>
    <t>13 allee Marcel Callo</t>
  </si>
  <si>
    <t>MONTJEAN SUR LOIRE</t>
  </si>
  <si>
    <t xml:space="preserve">45 chemin de l'orchère </t>
  </si>
  <si>
    <t>la Perrochère</t>
  </si>
  <si>
    <t>ST OUEN</t>
  </si>
  <si>
    <t>14 rue Jules Valles</t>
  </si>
  <si>
    <t>coutantlaura41@gmail.com</t>
  </si>
  <si>
    <t>ST MACAIRE EN MAUGES</t>
  </si>
  <si>
    <t>107 RUE DES MAUGES</t>
  </si>
  <si>
    <t>LIMAY</t>
  </si>
  <si>
    <t>39, Rue des Fosses Rouges</t>
  </si>
  <si>
    <t>12 rue du Hameau</t>
  </si>
  <si>
    <t>ST CALAIS</t>
  </si>
  <si>
    <t>1 rue Alfred de Musset</t>
  </si>
  <si>
    <t>COUVRAND</t>
  </si>
  <si>
    <t>Saint-Lyphard</t>
  </si>
  <si>
    <t>13 Mézérac</t>
  </si>
  <si>
    <t>nadine.gillet552@orange.fr</t>
  </si>
  <si>
    <t>FONTENAY SOUS OIS</t>
  </si>
  <si>
    <t>rue pierre semard</t>
  </si>
  <si>
    <t>Villaines-sous-Bois</t>
  </si>
  <si>
    <t>20 Rue D'attainville</t>
  </si>
  <si>
    <t>cozigoumarina@gmail.com</t>
  </si>
  <si>
    <t>CHANTELOUP</t>
  </si>
  <si>
    <t>6, impasse du Haut Pre</t>
  </si>
  <si>
    <t>JANZE</t>
  </si>
  <si>
    <t>lieu dit la perche</t>
  </si>
  <si>
    <t>15 impasse de la lande</t>
  </si>
  <si>
    <t>06 82 63 49 35</t>
  </si>
  <si>
    <t>moal.elise@hotmail.com</t>
  </si>
  <si>
    <t>10 rue du Docteur Calmette</t>
  </si>
  <si>
    <t>77 rue Donizetti</t>
  </si>
  <si>
    <t>30 rue du Pave</t>
  </si>
  <si>
    <t>1 RUE OUSMANE SAW</t>
  </si>
  <si>
    <t>MADRID</t>
  </si>
  <si>
    <t>13 rue Santiago Estévez</t>
  </si>
  <si>
    <t>Moissy-Cramayel</t>
  </si>
  <si>
    <t>22 Rue De La Sauge</t>
  </si>
  <si>
    <t>175 Avenue de La Republique</t>
  </si>
  <si>
    <t>9, RUE DES ALIZEES</t>
  </si>
  <si>
    <t>FRESNES</t>
  </si>
  <si>
    <t>25 RUE DES GLACIERES</t>
  </si>
  <si>
    <t>PLABENNEC</t>
  </si>
  <si>
    <t>4 RUE ANJELA DUVAL</t>
  </si>
  <si>
    <t>sophielambert.82@gmail.com</t>
  </si>
  <si>
    <t>27 square de la Rance rennes</t>
  </si>
  <si>
    <t>57 RUE ALGER</t>
  </si>
  <si>
    <t>Chilly-Mazarin</t>
  </si>
  <si>
    <t>44 Rue Pierre Mendès France</t>
  </si>
  <si>
    <t>LE POINCONNET</t>
  </si>
  <si>
    <t>11 RUE DE LA CHARBONNIERE</t>
  </si>
  <si>
    <t>50 Rue Gabriel Peri</t>
  </si>
  <si>
    <t>La Milesse</t>
  </si>
  <si>
    <t>12 rue du pont du morand</t>
  </si>
  <si>
    <t>27 RUE Marechal JOFFRE</t>
  </si>
  <si>
    <t>Bussy-Saint-Georges</t>
  </si>
  <si>
    <t>11 Boulevard De Lagny</t>
  </si>
  <si>
    <t>45 rue du vaux la reine</t>
  </si>
  <si>
    <t>17 rue du Docteur Charcot</t>
  </si>
  <si>
    <t>CURRIERE</t>
  </si>
  <si>
    <t>1. IMPASSE DES PEUPLIERS</t>
  </si>
  <si>
    <t>06 84 43 94 01</t>
  </si>
  <si>
    <t>curriere.laurent@gmx.fr</t>
  </si>
  <si>
    <t>CURSAZ</t>
  </si>
  <si>
    <t>Arçonnay</t>
  </si>
  <si>
    <t>31 Rue Des Fonderies</t>
  </si>
  <si>
    <t>severine.cursaz@orange.fr</t>
  </si>
  <si>
    <t>35 rue Adam Ledoux</t>
  </si>
  <si>
    <t>147 Rue Du Général Hagron</t>
  </si>
  <si>
    <t>D ALESSIO</t>
  </si>
  <si>
    <t>DRANCY</t>
  </si>
  <si>
    <t>74 AVENUE JEAN JAURES</t>
  </si>
  <si>
    <t>MARINE-ALEXDALESS@hotmail.COM</t>
  </si>
  <si>
    <t>MONTIGNY LE BRETONNEUX</t>
  </si>
  <si>
    <t>14 allee des Epines</t>
  </si>
  <si>
    <t>SIVRY COURTRY</t>
  </si>
  <si>
    <t>92 Rue Traversiere</t>
  </si>
  <si>
    <t>Guecelard</t>
  </si>
  <si>
    <t>12, rue salvador Dali</t>
  </si>
  <si>
    <t>20 rue de Bel Air</t>
  </si>
  <si>
    <t>44 Rue Désiré Richebois</t>
  </si>
  <si>
    <t>54 Allée Du Vexin</t>
  </si>
  <si>
    <t>DA VIEGA</t>
  </si>
  <si>
    <t>14 Allée De La Toison D'or</t>
  </si>
  <si>
    <t>juliettelopesdaveiga@gmail.com</t>
  </si>
  <si>
    <t>1 rue Jean Mace</t>
  </si>
  <si>
    <t>SOISY SOUS MONTMORENCY</t>
  </si>
  <si>
    <t>51 av Kellerman</t>
  </si>
  <si>
    <t>2 le pas Chataignier</t>
  </si>
  <si>
    <t>DACLIN</t>
  </si>
  <si>
    <t>6 AVENUE DU GENERAL ADELINE</t>
  </si>
  <si>
    <t>mathieu.daclin@gmail.com</t>
  </si>
  <si>
    <t>10, clos du Moustier</t>
  </si>
  <si>
    <t>LA DOUEFFRIE</t>
  </si>
  <si>
    <t>FREPILLON</t>
  </si>
  <si>
    <t>38 RUE DU COUDRAY</t>
  </si>
  <si>
    <t>73 boulevard jean jaurès</t>
  </si>
  <si>
    <t>113 bv voltaire</t>
  </si>
  <si>
    <t>Baulon</t>
  </si>
  <si>
    <t>6 Rue Trelluyer</t>
  </si>
  <si>
    <t>debolouanne@hotmail.fr</t>
  </si>
  <si>
    <t>COUDUN</t>
  </si>
  <si>
    <t>134 RUE DES VAUX</t>
  </si>
  <si>
    <t>20 ter impasse de Charsay</t>
  </si>
  <si>
    <t>418 Rue De La Chardonnerie</t>
  </si>
  <si>
    <t>Trébeurden</t>
  </si>
  <si>
    <t>19 Rue De Garen Glas</t>
  </si>
  <si>
    <t>50 Avenue Médéric</t>
  </si>
  <si>
    <t>2 Avenue Auguste Rodin</t>
  </si>
  <si>
    <t>55 Boulevard Jourdan</t>
  </si>
  <si>
    <t>Trianon</t>
  </si>
  <si>
    <t>DANIEAU</t>
  </si>
  <si>
    <t>4, Impasse d'Aquitaine</t>
  </si>
  <si>
    <t>coraline.lemee@orange.fr</t>
  </si>
  <si>
    <t>15 RUE DE KEROUMEN</t>
  </si>
  <si>
    <t>18 RUE D'AIX</t>
  </si>
  <si>
    <t>53 Rue du Dome</t>
  </si>
  <si>
    <t>St Denis en Val</t>
  </si>
  <si>
    <t>90 Rue Neuve</t>
  </si>
  <si>
    <t>103 rue Gaston Turpin</t>
  </si>
  <si>
    <t>DASTUGUE</t>
  </si>
  <si>
    <t>Lucé</t>
  </si>
  <si>
    <t>8 Clos Raphaël Foreau</t>
  </si>
  <si>
    <t>lcdastugue@gmail.com</t>
  </si>
  <si>
    <t>53 Avenue Pasteur</t>
  </si>
  <si>
    <t>LE PLESSIS GRAMMOIRE</t>
  </si>
  <si>
    <t>15, Rue des Moissonneurs</t>
  </si>
  <si>
    <t>13 Rue De L'asile</t>
  </si>
  <si>
    <t>Savenay</t>
  </si>
  <si>
    <t>1 Rue Des Alouettes</t>
  </si>
  <si>
    <t>1 Rue Jean-François Le Gonidec</t>
  </si>
  <si>
    <t>Parcé sur sarthe</t>
  </si>
  <si>
    <t>8 rue du Four</t>
  </si>
  <si>
    <t>29 Rue de Montbazon</t>
  </si>
  <si>
    <t>SOULLANS</t>
  </si>
  <si>
    <t>272 route des Borgneres</t>
  </si>
  <si>
    <t>16 Rue Gastelier</t>
  </si>
  <si>
    <t>20 RUE DE TREMENTINES</t>
  </si>
  <si>
    <t>Iliana</t>
  </si>
  <si>
    <t>CARRIERES SOUS POISSY</t>
  </si>
  <si>
    <t>12 RUE DE LA SENETTE</t>
  </si>
  <si>
    <t>HOHANN.DAVID@HOTMAIL.FR</t>
  </si>
  <si>
    <t>70 rue des Meuniers</t>
  </si>
  <si>
    <t>3. IMP. MICHELINE OSTERMEYER</t>
  </si>
  <si>
    <t>Lésigny</t>
  </si>
  <si>
    <t>71 Avenue D'esbly</t>
  </si>
  <si>
    <t>29 Bis des Carriers</t>
  </si>
  <si>
    <t>93 bis Av Clemenceau</t>
  </si>
  <si>
    <t>DE ALBUQUERQUE</t>
  </si>
  <si>
    <t>Montesson</t>
  </si>
  <si>
    <t>45 Avenue Alfred De Musset</t>
  </si>
  <si>
    <t>sofialopes7@hotmail.com</t>
  </si>
  <si>
    <t>13 RUE DE LA REPUBLIQUE</t>
  </si>
  <si>
    <t>154 Rue Du Vieux Pont De Sèvres</t>
  </si>
  <si>
    <t>Versailles</t>
  </si>
  <si>
    <t>34 rue St Charles</t>
  </si>
  <si>
    <t>159 Avenue Félix Faure</t>
  </si>
  <si>
    <t>Rochecorbon</t>
  </si>
  <si>
    <t>66 Quai De La Loire</t>
  </si>
  <si>
    <t>GUINGAMP</t>
  </si>
  <si>
    <t>31 RUE ST NICOLAS</t>
  </si>
  <si>
    <t>ES RENAULT</t>
  </si>
  <si>
    <t>63 bis avenue edouard vaillant</t>
  </si>
  <si>
    <t>RIS ORANGIS</t>
  </si>
  <si>
    <t>8 RUE EUGENE DELACROIX</t>
  </si>
  <si>
    <t>33 Rue Villiers De L'isle Adam</t>
  </si>
  <si>
    <t>44 rue du Champs d'épreuves</t>
  </si>
  <si>
    <t>Saint-Luperce</t>
  </si>
  <si>
    <t>14 Rue Robert Mesange</t>
  </si>
  <si>
    <t>160 quai de la bat. Stalingrad</t>
  </si>
  <si>
    <t>AUCH</t>
  </si>
  <si>
    <t>39, Chemin des Arrouilleres</t>
  </si>
  <si>
    <t>BONDOUFLE</t>
  </si>
  <si>
    <t>52 rue Auguste Chaude</t>
  </si>
  <si>
    <t>BOUFFEMONT</t>
  </si>
  <si>
    <t>6 Allee Gutenberg</t>
  </si>
  <si>
    <t>13 RUE DE LA VALLEE</t>
  </si>
  <si>
    <t>CHAZAY</t>
  </si>
  <si>
    <t>6 rue réaumur</t>
  </si>
  <si>
    <t>DE SAINTE MARIE</t>
  </si>
  <si>
    <t>Avenue Alfred Roll</t>
  </si>
  <si>
    <t>16 Rue Saint-Mathurin</t>
  </si>
  <si>
    <t>DEAL</t>
  </si>
  <si>
    <t>SAINT CALAIS</t>
  </si>
  <si>
    <t>293 rue Jean Monnet</t>
  </si>
  <si>
    <t>arnauddeal@gmail.com</t>
  </si>
  <si>
    <t xml:space="preserve">DEBEAUPUIS MAMICH </t>
  </si>
  <si>
    <t>SOLERS TENNIS DE TABLE</t>
  </si>
  <si>
    <t>SOLERS</t>
  </si>
  <si>
    <t xml:space="preserve">5 rue du gué </t>
  </si>
  <si>
    <t>nicolas.debeaupuis@gmail.com</t>
  </si>
  <si>
    <t>DEBEAUPUIS MAMICH</t>
  </si>
  <si>
    <t xml:space="preserve">Lise </t>
  </si>
  <si>
    <t>5 rue du gué</t>
  </si>
  <si>
    <t>severine.debeaupuis@gmail.com</t>
  </si>
  <si>
    <t>131 rue Lasegue</t>
  </si>
  <si>
    <t>LA CHAPELLE BASSE MER</t>
  </si>
  <si>
    <t>1 RUE DES 4 VENTS</t>
  </si>
  <si>
    <t>MONTLOUIS SUR LOIRE</t>
  </si>
  <si>
    <t>3 Rue de la Patiniere</t>
  </si>
  <si>
    <t>6 Rue Pierre Étienne Flandin</t>
  </si>
  <si>
    <t>AZAY SUR CHER</t>
  </si>
  <si>
    <t>20 rue de Cormery</t>
  </si>
  <si>
    <t>11 Rue Spontini</t>
  </si>
  <si>
    <t>28 Rue Auboin</t>
  </si>
  <si>
    <t>DECLERCQ</t>
  </si>
  <si>
    <t>7 Impasse Des Pluviers</t>
  </si>
  <si>
    <t>tymothe.declercq01@gmail.com</t>
  </si>
  <si>
    <t>22 rue Georges. Margueriteau</t>
  </si>
  <si>
    <t>ARPAJON</t>
  </si>
  <si>
    <t>29, Avenue de la Republique</t>
  </si>
  <si>
    <t>Residence de la Prairie A10 A10</t>
  </si>
  <si>
    <t>CHATEAUFORT</t>
  </si>
  <si>
    <t>3 Chemin de la Geneste</t>
  </si>
  <si>
    <t>ROSNY SOUS BOIS</t>
  </si>
  <si>
    <t>220 bis rue du General Leclerc</t>
  </si>
  <si>
    <t>Rue Du Richardet</t>
  </si>
  <si>
    <t>8 bis Rue Du Richardet</t>
  </si>
  <si>
    <t>14 rue danielle casanova</t>
  </si>
  <si>
    <t>Carrières-sur-Seine</t>
  </si>
  <si>
    <t>28 Rue Gabriel Péri</t>
  </si>
  <si>
    <t>78 rue de la grande pierre</t>
  </si>
  <si>
    <t>PLOURIN LES MORLAIX</t>
  </si>
  <si>
    <t>1 bis rue des Hirondelles</t>
  </si>
  <si>
    <t>92 Rue De La Bonne Aventure</t>
  </si>
  <si>
    <t>LA CHAUSSEE ST VICTOR</t>
  </si>
  <si>
    <t>26 rue des meuniers</t>
  </si>
  <si>
    <t>DEJAEGERE</t>
  </si>
  <si>
    <t>Voie Communale Les Nouveaux Horizons</t>
  </si>
  <si>
    <t>29 Avenue Charles Balezeaux</t>
  </si>
  <si>
    <t>ACHERES</t>
  </si>
  <si>
    <t>1 Place Des Érables</t>
  </si>
  <si>
    <t>18 rue d Alsace</t>
  </si>
  <si>
    <t>58 rue Racape</t>
  </si>
  <si>
    <t>AMPOIGNE</t>
  </si>
  <si>
    <t>LA CROCHERIE</t>
  </si>
  <si>
    <t>19 Rue Francis Mariotte</t>
  </si>
  <si>
    <t>61 rue de la Picotiere</t>
  </si>
  <si>
    <t>VOISINS LE BRETONNEUX</t>
  </si>
  <si>
    <t>11 villa Sophie</t>
  </si>
  <si>
    <t>3, rue des Solitaires</t>
  </si>
  <si>
    <t>Vélizy-Villacoublay</t>
  </si>
  <si>
    <t>34 Rue De Villacoublay</t>
  </si>
  <si>
    <t>DELCAMP</t>
  </si>
  <si>
    <t>Vineuil</t>
  </si>
  <si>
    <t>12 Rue De Bel-Air</t>
  </si>
  <si>
    <t>07 67 02 35 40</t>
  </si>
  <si>
    <t>a.delcamp@gmail.com</t>
  </si>
  <si>
    <t>24 rue du Chevreau</t>
  </si>
  <si>
    <t>CHATEAU GONTIER</t>
  </si>
  <si>
    <t>10 avenue Eric Tabarly</t>
  </si>
  <si>
    <t>MONTAIGU</t>
  </si>
  <si>
    <t>9 cours de la Roche St Andre</t>
  </si>
  <si>
    <t>VIGNOC</t>
  </si>
  <si>
    <t>Le Ronceray</t>
  </si>
  <si>
    <t>DELINDE</t>
  </si>
  <si>
    <t>133 Boulevard Gabriel Péri</t>
  </si>
  <si>
    <t>heloisedecastelnau@gmail.com</t>
  </si>
  <si>
    <t>Pont-Saint-Martin</t>
  </si>
  <si>
    <t>24 Rue Du Petit Frety</t>
  </si>
  <si>
    <t>Draveil</t>
  </si>
  <si>
    <t>12 Rue Du Bois Rosay</t>
  </si>
  <si>
    <t>Toulouse</t>
  </si>
  <si>
    <t>1 Rue Roger Berbel</t>
  </si>
  <si>
    <t>108 Rue Du Président Wilson</t>
  </si>
  <si>
    <t>Vivy</t>
  </si>
  <si>
    <t>33 Rue De L'ouche Bourreau</t>
  </si>
  <si>
    <t>8 Rue Carnot</t>
  </si>
  <si>
    <t>824 Rue Hème</t>
  </si>
  <si>
    <t>Beaugency</t>
  </si>
  <si>
    <t>51 Avenue Longchamps</t>
  </si>
  <si>
    <t>DEOLS</t>
  </si>
  <si>
    <t>15 Rue Paul Langevin</t>
  </si>
  <si>
    <t>Appart 19</t>
  </si>
  <si>
    <t>109 Rue Saint-Marceau</t>
  </si>
  <si>
    <t>Monthyon</t>
  </si>
  <si>
    <t>24c Rue Lafayette</t>
  </si>
  <si>
    <t>4 RUE DE VILLANDRY</t>
  </si>
  <si>
    <t>3 Place Jean Giraudoux</t>
  </si>
  <si>
    <t>2 Square Fernand Labori</t>
  </si>
  <si>
    <t>DEMOULIN</t>
  </si>
  <si>
    <t>BOISSEJOUR</t>
  </si>
  <si>
    <t>1 allee de la Charite</t>
  </si>
  <si>
    <t>Boissejour</t>
  </si>
  <si>
    <t>nanou.bee1@gmail.com</t>
  </si>
  <si>
    <t>2A Rue Lazare Carnot</t>
  </si>
  <si>
    <t>LA CHAPELLE THOUARAULT</t>
  </si>
  <si>
    <t>La Rehannais</t>
  </si>
  <si>
    <t>Deuil-la-Barre</t>
  </si>
  <si>
    <t>52 Rue Du Château</t>
  </si>
  <si>
    <t>9 Rue Du Chanoine Colonel Panaget</t>
  </si>
  <si>
    <t>TIERCE</t>
  </si>
  <si>
    <t>12 rue Chaptal</t>
  </si>
  <si>
    <t>2 rue Montaigne</t>
  </si>
  <si>
    <t>15 rue du Stade</t>
  </si>
  <si>
    <t>ST PHILBERT DE GRAND LIEU</t>
  </si>
  <si>
    <t>32 moulin du plessis</t>
  </si>
  <si>
    <t>1 Rue Du Haut Launay</t>
  </si>
  <si>
    <t>Saint-Genis-Laval</t>
  </si>
  <si>
    <t>44 Route Du Millénaire</t>
  </si>
  <si>
    <t>31 rue Camille Desmoulins</t>
  </si>
  <si>
    <t>CHALLANS</t>
  </si>
  <si>
    <t>8 avenue du pin</t>
  </si>
  <si>
    <t>10 Rue De Bel Air</t>
  </si>
  <si>
    <t>4 allee du Mortier Charlemagne</t>
  </si>
  <si>
    <t>12 Rue François Arago</t>
  </si>
  <si>
    <t>3 RUE DU BATONNIER GUINAUDEAU</t>
  </si>
  <si>
    <t>40 rue du Pressoir Sale</t>
  </si>
  <si>
    <t>MESLAN</t>
  </si>
  <si>
    <t>107 Le Clandy</t>
  </si>
  <si>
    <t>188, rue de Javel</t>
  </si>
  <si>
    <t>19 Boulevard Camille Saint-Saëns</t>
  </si>
  <si>
    <t>50 rue de la cidrerie</t>
  </si>
  <si>
    <t>DESABRES</t>
  </si>
  <si>
    <t>3 Rue De La Paix</t>
  </si>
  <si>
    <t>ch.desabres@gmail.com</t>
  </si>
  <si>
    <t>31 Avenue Caffin</t>
  </si>
  <si>
    <t>14 Rue des Jonquilles</t>
  </si>
  <si>
    <t>5,rue de la PAIX</t>
  </si>
  <si>
    <t>ROISSY EN BRIE</t>
  </si>
  <si>
    <t>13 AVENUE GUSTAVE CHARPENTIER</t>
  </si>
  <si>
    <t>2. RUE DU DOUANIER ROUSSEAU</t>
  </si>
  <si>
    <t>Maslives</t>
  </si>
  <si>
    <t>22 Rue de la Grande Maison</t>
  </si>
  <si>
    <t>La croix en touraine</t>
  </si>
  <si>
    <t>5 rue du lavoir</t>
  </si>
  <si>
    <t>matt_37@hotmail.fr</t>
  </si>
  <si>
    <t>Noyant</t>
  </si>
  <si>
    <t>397 Voie Des Malicottières</t>
  </si>
  <si>
    <t>La Seyne-sur-Mer</t>
  </si>
  <si>
    <t>342 Avenue Saint-Georges</t>
  </si>
  <si>
    <t>15 Rue Nicolas Flamel</t>
  </si>
  <si>
    <t>20 RUE DU COTEAU</t>
  </si>
  <si>
    <t>2 VILLA BRUNE</t>
  </si>
  <si>
    <t>18 Place Georges Pompidou</t>
  </si>
  <si>
    <t>DESMOTTES KAMEN</t>
  </si>
  <si>
    <t>Issy-les-Moulineaux</t>
  </si>
  <si>
    <t>17 Rue Henri Tariel</t>
  </si>
  <si>
    <t>christophedesmottes@wanadoo.fr</t>
  </si>
  <si>
    <t>21 GRAND RUE</t>
  </si>
  <si>
    <t>SOUILLE</t>
  </si>
  <si>
    <t xml:space="preserve">2 COUR DES ROTTES </t>
  </si>
  <si>
    <t>Souillé</t>
  </si>
  <si>
    <t>2 cours des rottes</t>
  </si>
  <si>
    <t>1 bis rue Edouard Gueranger</t>
  </si>
  <si>
    <t>15 Allee des Marronniers</t>
  </si>
  <si>
    <t>45 rue Victor Hugo</t>
  </si>
  <si>
    <t>11 ALLEE DU MUGUET</t>
  </si>
  <si>
    <t>9 Rue Jean Richepin</t>
  </si>
  <si>
    <t>42 rue des Ormeaux</t>
  </si>
  <si>
    <t>8 rue Victor Hugo bat B</t>
  </si>
  <si>
    <t>14 rue du Ruisseau</t>
  </si>
  <si>
    <t>chez Mmme Le Cahain</t>
  </si>
  <si>
    <t xml:space="preserve">Roscanvel </t>
  </si>
  <si>
    <t xml:space="preserve">17 rue des remparts </t>
  </si>
  <si>
    <t>15, avenue Georges Goussot</t>
  </si>
  <si>
    <t>DETHUNE</t>
  </si>
  <si>
    <t>Kani</t>
  </si>
  <si>
    <t>60 Rue Jules Massenet</t>
  </si>
  <si>
    <t>juliana.dethune@gmail.com</t>
  </si>
  <si>
    <t>DETRONDE</t>
  </si>
  <si>
    <t>10 Rue Jean Veber</t>
  </si>
  <si>
    <t>rulietta26@hotmail.fr</t>
  </si>
  <si>
    <t>NANDY</t>
  </si>
  <si>
    <t>75 Rue des Bles</t>
  </si>
  <si>
    <t>6 bis Allée Des Bouleaux</t>
  </si>
  <si>
    <t>GAILLON SUR MONTCIENT</t>
  </si>
  <si>
    <t>26 grande rue</t>
  </si>
  <si>
    <t>114 RUE DES ECUREUILS</t>
  </si>
  <si>
    <t>LA PETITE MERIE</t>
  </si>
  <si>
    <t>poissy</t>
  </si>
  <si>
    <t>13 rue pierre et marue curie</t>
  </si>
  <si>
    <t>PARLY</t>
  </si>
  <si>
    <t>4 square Poussin</t>
  </si>
  <si>
    <t>DEWULF</t>
  </si>
  <si>
    <t>16 Rue Yvonne</t>
  </si>
  <si>
    <t>06 30 59 62 62</t>
  </si>
  <si>
    <t>06 85 83 60 14</t>
  </si>
  <si>
    <t>clement2w@yahoo.fr</t>
  </si>
  <si>
    <t>Orée d'Anjou</t>
  </si>
  <si>
    <t>15 Le Pommier (La Varenne)</t>
  </si>
  <si>
    <t>105 Rue De La Plaine</t>
  </si>
  <si>
    <t>DI PINTO BREIL</t>
  </si>
  <si>
    <t>Mickaëla</t>
  </si>
  <si>
    <t>Buc</t>
  </si>
  <si>
    <t>6 Allée Des Toits De Buc</t>
  </si>
  <si>
    <t>07 60 44 29 68</t>
  </si>
  <si>
    <t>mivacael@gmail.com</t>
  </si>
  <si>
    <t>Grigny</t>
  </si>
  <si>
    <t>11 promenade du canal grigny</t>
  </si>
  <si>
    <t>Saint-Fargeau-Ponthierry</t>
  </si>
  <si>
    <t>6 Rue De L'avenir Docteur Limoge</t>
  </si>
  <si>
    <t>Conflans-Sainte-Honorine</t>
  </si>
  <si>
    <t>16 Residence Les Ormes</t>
  </si>
  <si>
    <t>7 Allee du Cedre Appt 28</t>
  </si>
  <si>
    <t>15 Boulevard Pablo PICASSO</t>
  </si>
  <si>
    <t>Chez Madame Djeneba PHILIPPE</t>
  </si>
  <si>
    <t>gargenville</t>
  </si>
  <si>
    <t>10 rue des erables</t>
  </si>
  <si>
    <t>37 Avenue De La République</t>
  </si>
  <si>
    <t>DIET</t>
  </si>
  <si>
    <t>Athena</t>
  </si>
  <si>
    <t>5 Rue Du Plessis</t>
  </si>
  <si>
    <t>ANNE.ANTONIOTTI@GMAIL.COM</t>
  </si>
  <si>
    <t>ST MARTIN DU TERTRE</t>
  </si>
  <si>
    <t>RUE SERRET</t>
  </si>
  <si>
    <t>BAT D2 APP 822</t>
  </si>
  <si>
    <t>Le Blanc-Mesnil</t>
  </si>
  <si>
    <t>17 Avenue Adolphe Devaux</t>
  </si>
  <si>
    <t>8 rue Henri Clauteaux</t>
  </si>
  <si>
    <t>2 rue Popincourt</t>
  </si>
  <si>
    <t>30 Rue de Bercy</t>
  </si>
  <si>
    <t>34 bis rue Fernand LEGER</t>
  </si>
  <si>
    <t>86 Avenue Messonier</t>
  </si>
  <si>
    <t>ST PIERRE LA COUR</t>
  </si>
  <si>
    <t>25. DU DU MAINE</t>
  </si>
  <si>
    <t>Les Pavillons-sous-Bois</t>
  </si>
  <si>
    <t>223 Rue Louis-Auguste Blanqui</t>
  </si>
  <si>
    <t>150 RUE LOUISE AGLAEE CRETTE</t>
  </si>
  <si>
    <t>3 Allée André Cadot</t>
  </si>
  <si>
    <t>35 Rue Oger</t>
  </si>
  <si>
    <t>25 RUE DE DORDOGNE</t>
  </si>
  <si>
    <t>DJERRAR</t>
  </si>
  <si>
    <t>3 Rue Des Fontaines</t>
  </si>
  <si>
    <t>wallid.djerrar@gmail.com</t>
  </si>
  <si>
    <t>4, square d'Amiens</t>
  </si>
  <si>
    <t>BL 2</t>
  </si>
  <si>
    <t>ST DIDIER AU MONT D OR</t>
  </si>
  <si>
    <t>87 rue de Saint Cyr</t>
  </si>
  <si>
    <t>Chatou</t>
  </si>
  <si>
    <t>42b Rue Des Vignobles</t>
  </si>
  <si>
    <t>7 Rue Pauline Kreuscher</t>
  </si>
  <si>
    <t>ST LEU LA FORET</t>
  </si>
  <si>
    <t>28 chemin d'Apollon</t>
  </si>
  <si>
    <t>229 rue basse</t>
  </si>
  <si>
    <t>1 boulevard Paul Emile VIctor</t>
  </si>
  <si>
    <t>36 rue de WATTIGNIES</t>
  </si>
  <si>
    <t>Batiment A</t>
  </si>
  <si>
    <t>13 rue du coteau</t>
  </si>
  <si>
    <t>Thiais</t>
  </si>
  <si>
    <t>225 Avenue De Fontainebleau</t>
  </si>
  <si>
    <t>GUICLAN</t>
  </si>
  <si>
    <t xml:space="preserve">9 rue de San Dodu </t>
  </si>
  <si>
    <t>Kermat</t>
  </si>
  <si>
    <t>Montjean</t>
  </si>
  <si>
    <t>3 Impasse des Acacias</t>
  </si>
  <si>
    <t>4 Rue Saint-Thomas</t>
  </si>
  <si>
    <t>dorefrancois@hotmail.com</t>
  </si>
  <si>
    <t>VINCENNES</t>
  </si>
  <si>
    <t>1 rue Charles Adolphe ALPHAND</t>
  </si>
  <si>
    <t>11 Rue François Mouthon</t>
  </si>
  <si>
    <t>SPICHEREN</t>
  </si>
  <si>
    <t>4 impasse de l'avoine</t>
  </si>
  <si>
    <t>52 Avenue Du Général Leclerc</t>
  </si>
  <si>
    <t>SOISY SUR SEINE</t>
  </si>
  <si>
    <t>4 ALLEE DE L'ORANGERIE</t>
  </si>
  <si>
    <t>DOUADY</t>
  </si>
  <si>
    <t>Veuzain-sur-Loire</t>
  </si>
  <si>
    <t>34 Route De Chambon</t>
  </si>
  <si>
    <t>douadyo@yahoo.fr</t>
  </si>
  <si>
    <t>4 allee Olivier de Serres</t>
  </si>
  <si>
    <t>10 Route De Niafles</t>
  </si>
  <si>
    <t>9 Résidence des longues Raies</t>
  </si>
  <si>
    <t xml:space="preserve">LIEUSAINT </t>
  </si>
  <si>
    <t>17 avenue Pierre Point</t>
  </si>
  <si>
    <t>05, rue de la Caspienne</t>
  </si>
  <si>
    <t>77 Avenue de la Paix</t>
  </si>
  <si>
    <t>18 Rue Jacques Bizeray</t>
  </si>
  <si>
    <t>3 RUE DE LA PETITE BAPAUME</t>
  </si>
  <si>
    <t>Champhol</t>
  </si>
  <si>
    <t>26 Rue De La Barillette</t>
  </si>
  <si>
    <t>NOISIEL</t>
  </si>
  <si>
    <t>6 Square de Tarascon</t>
  </si>
  <si>
    <t>Rilly-sur-Vienne</t>
  </si>
  <si>
    <t>3 La Croix De Gryère</t>
  </si>
  <si>
    <t>11 Rue Montgolfier</t>
  </si>
  <si>
    <t>Breuil-Bois-Robert</t>
  </si>
  <si>
    <t>5 Route De Mantes</t>
  </si>
  <si>
    <t>30 RUE DES PREVOYANTS</t>
  </si>
  <si>
    <t>50 allee des acacias</t>
  </si>
  <si>
    <t>2 rue d'Alsace</t>
  </si>
  <si>
    <t>45 rue Saint Jean</t>
  </si>
  <si>
    <t>18 rue georges sand</t>
  </si>
  <si>
    <t>10 Rue Du Camp De Molle</t>
  </si>
  <si>
    <t>DRINE</t>
  </si>
  <si>
    <t>88 Avenue De La Division Leclerc</t>
  </si>
  <si>
    <t>ahmeddrine93@gmail.com</t>
  </si>
  <si>
    <t>ANDRESY</t>
  </si>
  <si>
    <t>38 bis rue du Bel Air</t>
  </si>
  <si>
    <t>LA FLOCELLIERE</t>
  </si>
  <si>
    <t>6 bis le clos de la Maneliere</t>
  </si>
  <si>
    <t>Calysta</t>
  </si>
  <si>
    <t>8 Rue Du Petit-Sauzay</t>
  </si>
  <si>
    <t>emilie.ele@hotmail.fr</t>
  </si>
  <si>
    <t>ST FULGENT</t>
  </si>
  <si>
    <t>5 clos du Plessis</t>
  </si>
  <si>
    <t>15, rue des ecoles</t>
  </si>
  <si>
    <t>Sucy-en-Brie</t>
  </si>
  <si>
    <t>87 Rue Du Général Leclerc</t>
  </si>
  <si>
    <t>batiment B</t>
  </si>
  <si>
    <t>5 Square Des Renoncules</t>
  </si>
  <si>
    <t>TAUXIGNY</t>
  </si>
  <si>
    <t>21 rue de la Grand Cour</t>
  </si>
  <si>
    <t>63 RUE DES MARCHIS</t>
  </si>
  <si>
    <t>36 RUE SIMONE VEIL</t>
  </si>
  <si>
    <t>BEAULIEU SUR LAYON</t>
  </si>
  <si>
    <t>20 Le Pont Barré</t>
  </si>
  <si>
    <t>2 Rue De L'abbé Pierre</t>
  </si>
  <si>
    <t>13 BIS RUE FERNAND BRESNIER</t>
  </si>
  <si>
    <t>1 allee de la Roseraie</t>
  </si>
  <si>
    <t>23 Avenue Jules Maniez</t>
  </si>
  <si>
    <t>22 Rue Gallieni</t>
  </si>
  <si>
    <t>Louvigné</t>
  </si>
  <si>
    <t>4 Résidence Du Prieuré</t>
  </si>
  <si>
    <t>GESNES</t>
  </si>
  <si>
    <t>6 le Gaubert</t>
  </si>
  <si>
    <t>Le Mesnil-Aubry</t>
  </si>
  <si>
    <t>8 Rue Des Chollets</t>
  </si>
  <si>
    <t>kevin.duchemin@yahoo.fr</t>
  </si>
  <si>
    <t>GRIGNY</t>
  </si>
  <si>
    <t>16 allee des cedres</t>
  </si>
  <si>
    <t>16 Allée Des Cèdres</t>
  </si>
  <si>
    <t>Le Mesnil-le-Roi</t>
  </si>
  <si>
    <t>10 Rue Des Écoles</t>
  </si>
  <si>
    <t>3 rue jean racine</t>
  </si>
  <si>
    <t>6 RUE DU LAC</t>
  </si>
  <si>
    <t>RESIDENCE LA CALIFORNIE</t>
  </si>
  <si>
    <t>JOUE SUR ERDRE</t>
  </si>
  <si>
    <t>8, La Mulonniere</t>
  </si>
  <si>
    <t>GUIGNEN</t>
  </si>
  <si>
    <t>15 Impasse Julienne Le Vieil</t>
  </si>
  <si>
    <t>2 rue Cassini</t>
  </si>
  <si>
    <t>06 81 31 74 25</t>
  </si>
  <si>
    <t>karine.guigand@hotmail.fr</t>
  </si>
  <si>
    <t>La Riche</t>
  </si>
  <si>
    <t>122 Rue Des Hautes Marches</t>
  </si>
  <si>
    <t>5, place des Forgerons</t>
  </si>
  <si>
    <t>BAZOCHES LES BRAY</t>
  </si>
  <si>
    <t>6 RUE CHEMIN DE LA  ROISECHALAND</t>
  </si>
  <si>
    <t>ST SYLVAIN D ANJOU</t>
  </si>
  <si>
    <t>LES MAZEAUX</t>
  </si>
  <si>
    <t>1 rue roland garros</t>
  </si>
  <si>
    <t>9 RUE VICTOR HUGO</t>
  </si>
  <si>
    <t>10 Rue Duris</t>
  </si>
  <si>
    <t>40 RUE VICTOR RUIZ</t>
  </si>
  <si>
    <t>7 rue Danielle Casanova</t>
  </si>
  <si>
    <t>SAINT ETIENNE DE CHIGNY</t>
  </si>
  <si>
    <t>10 chemin des Ruches</t>
  </si>
  <si>
    <t>46 Route De Montériou</t>
  </si>
  <si>
    <t>COMMEQUIERS</t>
  </si>
  <si>
    <t>167 allee de la Brigassiere</t>
  </si>
  <si>
    <t>9 Boulevard Jeanne D'arc</t>
  </si>
  <si>
    <t>124 rue Felix Geneslay</t>
  </si>
  <si>
    <t>LA FOREST LANDERNEAU</t>
  </si>
  <si>
    <t>9 clos de la garenne</t>
  </si>
  <si>
    <t>Le Pallet</t>
  </si>
  <si>
    <t>127 Chemin De La Jeannière</t>
  </si>
  <si>
    <t>caroline.fonteneau7@orange.fr</t>
  </si>
  <si>
    <t>9, Route d'Aizenay</t>
  </si>
  <si>
    <t>Le Lutron</t>
  </si>
  <si>
    <t>DUPUIS NOYER</t>
  </si>
  <si>
    <t>Shaelynn</t>
  </si>
  <si>
    <t>Ézanville</t>
  </si>
  <si>
    <t>39 Rue Maurice Grandcoing</t>
  </si>
  <si>
    <t>dupuisarnaud11@hotmail.com</t>
  </si>
  <si>
    <t>CONFLANS-STE-HONORINE</t>
  </si>
  <si>
    <t>37 bis, rue des Basses Roches</t>
  </si>
  <si>
    <t>14 mail Camille Claudel</t>
  </si>
  <si>
    <t>adrien.dupuy1997@gmail.com</t>
  </si>
  <si>
    <t>6 route des closeaux</t>
  </si>
  <si>
    <t>LA GAUDINIERE</t>
  </si>
  <si>
    <t>10 Rue Gérault</t>
  </si>
  <si>
    <t>4 rue Pasteur</t>
  </si>
  <si>
    <t>ST MARTIN D ABBAT</t>
  </si>
  <si>
    <t>10, rue du Clos du Cedre</t>
  </si>
  <si>
    <t>Montreuil-Juigné</t>
  </si>
  <si>
    <t>6 Allée Hillary Tensing</t>
  </si>
  <si>
    <t>30 avenue Maurice Maunoury</t>
  </si>
  <si>
    <t>elisabeth_durand2009@hotmail.fr</t>
  </si>
  <si>
    <t>6 rue du Port Royal</t>
  </si>
  <si>
    <t>DURCUDOY</t>
  </si>
  <si>
    <t>Elaïa</t>
  </si>
  <si>
    <t>8 Allée De Bretagne</t>
  </si>
  <si>
    <t>butez.oceane@gmail.com</t>
  </si>
  <si>
    <t>15 Impasse Chabottiere</t>
  </si>
  <si>
    <t>GETIGNE</t>
  </si>
  <si>
    <t>2 La Malpoutiere</t>
  </si>
  <si>
    <t>fontenay sous bois</t>
  </si>
  <si>
    <t>rue pasteur</t>
  </si>
  <si>
    <t>21 rue Masson</t>
  </si>
  <si>
    <t>mb.duret@gmail.com</t>
  </si>
  <si>
    <t>PLOEREN</t>
  </si>
  <si>
    <t>10 hameau de Plesterven</t>
  </si>
  <si>
    <t>1 rue de la Beauce</t>
  </si>
  <si>
    <t>28 rue Charles Sage</t>
  </si>
  <si>
    <t>DUTILLOY</t>
  </si>
  <si>
    <t>24 Rue Des Longues Rayes</t>
  </si>
  <si>
    <t>dudu0305@free.fr</t>
  </si>
  <si>
    <t>22 rue des narcisses</t>
  </si>
  <si>
    <t>32 DOMAINE DU CHATEAU</t>
  </si>
  <si>
    <t>CARRIERES SUR SEINE</t>
  </si>
  <si>
    <t>85 route de Chatou</t>
  </si>
  <si>
    <t>Saint-Denis</t>
  </si>
  <si>
    <t>40 Rue Auguste Poullain</t>
  </si>
  <si>
    <t>8 rue foch</t>
  </si>
  <si>
    <t>AIGURANDE</t>
  </si>
  <si>
    <t>route de bonnat</t>
  </si>
  <si>
    <t>JANVILLE SUR JUINE</t>
  </si>
  <si>
    <t>2 vallee des combles</t>
  </si>
  <si>
    <t>DUWICQUET</t>
  </si>
  <si>
    <t>Epuisay</t>
  </si>
  <si>
    <t>15 rue de la Mare</t>
  </si>
  <si>
    <t>le Tertre</t>
  </si>
  <si>
    <t>babou41100@hotmail.com</t>
  </si>
  <si>
    <t>Boutigny-sur-Essonne</t>
  </si>
  <si>
    <t>12 Rue De Cheval Rue</t>
  </si>
  <si>
    <t>Avenue De Valenton</t>
  </si>
  <si>
    <t>9 BD GEORGES POMPIDOU</t>
  </si>
  <si>
    <t>12 Chemin De La Nallière</t>
  </si>
  <si>
    <t>Montréverd</t>
  </si>
  <si>
    <t>19 Rue Du Petit Saint-André</t>
  </si>
  <si>
    <t>21 rue Racine</t>
  </si>
  <si>
    <t>Graçay</t>
  </si>
  <si>
    <t>17 Rue Du Faubourg D'avexy</t>
  </si>
  <si>
    <t>VANVES</t>
  </si>
  <si>
    <t>99 rue Jean Jaures</t>
  </si>
  <si>
    <t>9 residence des Closeaux</t>
  </si>
  <si>
    <t>29 av du Mare Lattre de Tassigny</t>
  </si>
  <si>
    <t>172 Rue Gabriel Péri</t>
  </si>
  <si>
    <t>2 rue du patis</t>
  </si>
  <si>
    <t>2 RUE DU PATIS</t>
  </si>
  <si>
    <t>EL HAMMOUMI</t>
  </si>
  <si>
    <t>Imaya</t>
  </si>
  <si>
    <t>3 Impasse Jeanne Lanvin</t>
  </si>
  <si>
    <t>EL HARAK</t>
  </si>
  <si>
    <t>VAUX SUR SEINE</t>
  </si>
  <si>
    <t>13, avenue de la Gare</t>
  </si>
  <si>
    <t>wafaa_elharak@hotmail.com</t>
  </si>
  <si>
    <t>4 rue de Lyon</t>
  </si>
  <si>
    <t>EL KHECHIBI</t>
  </si>
  <si>
    <t>Bayenne</t>
  </si>
  <si>
    <t>Mamers</t>
  </si>
  <si>
    <t>9 Rue Des Hirondelles</t>
  </si>
  <si>
    <t>fanfan72600@gmail.com</t>
  </si>
  <si>
    <t>Rue Jean-Marie Prugnot</t>
  </si>
  <si>
    <t>13 avenue des mésanges</t>
  </si>
  <si>
    <t>27 Rue Madeleine Pré</t>
  </si>
  <si>
    <t>15 Rue De Bellême</t>
  </si>
  <si>
    <t>17 RUE CLEMENT BAYARD</t>
  </si>
  <si>
    <t>5, Rue du Vieux Château</t>
  </si>
  <si>
    <t>Champs-sur-Marne</t>
  </si>
  <si>
    <t>21 Rue Jean Wiener</t>
  </si>
  <si>
    <t>Chelles</t>
  </si>
  <si>
    <t>2 Place De La République</t>
  </si>
  <si>
    <t>Noyers-sur-Cher</t>
  </si>
  <si>
    <t>111 Rue De Ricoisne</t>
  </si>
  <si>
    <t>EMEGOUE</t>
  </si>
  <si>
    <t>sinegirl@hotmail.fr</t>
  </si>
  <si>
    <t xml:space="preserve">EMERIAUD </t>
  </si>
  <si>
    <t>Tanya</t>
  </si>
  <si>
    <t>Le Coudray</t>
  </si>
  <si>
    <t>22 Rue Du 18 Août</t>
  </si>
  <si>
    <t>macristina37@gmail.com</t>
  </si>
  <si>
    <t>34 Rue André Citroën</t>
  </si>
  <si>
    <t>EMY</t>
  </si>
  <si>
    <t>Avenue René David</t>
  </si>
  <si>
    <t>elisequenin@hotmail.com</t>
  </si>
  <si>
    <t>Geneston</t>
  </si>
  <si>
    <t>6 Allee Des 4 Souches</t>
  </si>
  <si>
    <t>ENDRIZZI</t>
  </si>
  <si>
    <t>Bagneux</t>
  </si>
  <si>
    <t>Allée Maurice Langlet</t>
  </si>
  <si>
    <t>leonardendrizzi@gmail.com</t>
  </si>
  <si>
    <t>ENNAKORI</t>
  </si>
  <si>
    <t>9 Rue Dombasle</t>
  </si>
  <si>
    <t>LES LILAS</t>
  </si>
  <si>
    <t>56, avenue Faidherbe</t>
  </si>
  <si>
    <t>Ris-Orangis</t>
  </si>
  <si>
    <t>9 Rue André Breton</t>
  </si>
  <si>
    <t>9 rue des trois maries</t>
  </si>
  <si>
    <t>81 rue Jean Jaures</t>
  </si>
  <si>
    <t>MOULINS</t>
  </si>
  <si>
    <t>1 Rue le Haut Breil</t>
  </si>
  <si>
    <t>GOUDELIN</t>
  </si>
  <si>
    <t>ZA</t>
  </si>
  <si>
    <t>Zone artisanale</t>
  </si>
  <si>
    <t>ESCANEZ</t>
  </si>
  <si>
    <t>17 Rue Chicogné</t>
  </si>
  <si>
    <t>annnadao@yahoo.fr</t>
  </si>
  <si>
    <t>ESCOBAR ORMAZABAL</t>
  </si>
  <si>
    <t>41 Avenue Du Général Leclerc</t>
  </si>
  <si>
    <t>florine9@gmail.com</t>
  </si>
  <si>
    <t>Vaux-sur-Seine</t>
  </si>
  <si>
    <t>2 Rue Jean Louvet</t>
  </si>
  <si>
    <t>34 RUE PASTEUR</t>
  </si>
  <si>
    <t>1 Avenue Florencio Martinez</t>
  </si>
  <si>
    <t>9 RUE DU GAL LARMINAT</t>
  </si>
  <si>
    <t>8 Rue Edmond De Goncourt</t>
  </si>
  <si>
    <t>Grenoble</t>
  </si>
  <si>
    <t>1 Rue Moidieu</t>
  </si>
  <si>
    <t>7, place du Cassan</t>
  </si>
  <si>
    <t>101 rue des Roissis</t>
  </si>
  <si>
    <t>11 rue du Docteur Henouille</t>
  </si>
  <si>
    <t>MARSEILLE 02</t>
  </si>
  <si>
    <t>1 rue Mazenod</t>
  </si>
  <si>
    <t>EZAN</t>
  </si>
  <si>
    <t>Beauchamps-sur-Huillard</t>
  </si>
  <si>
    <t>32 Route D'auvilliers</t>
  </si>
  <si>
    <t>tony.ezan@gmail.fr</t>
  </si>
  <si>
    <t>45 Rue Louis Muret</t>
  </si>
  <si>
    <t>Bazougers</t>
  </si>
  <si>
    <t>3 Rue De La Bazouge</t>
  </si>
  <si>
    <t>Rue Des Victimes Du Nazisme</t>
  </si>
  <si>
    <t>21 Allée Solange Prévost</t>
  </si>
  <si>
    <t>Luynes</t>
  </si>
  <si>
    <t>1 Negron</t>
  </si>
  <si>
    <t>Négron</t>
  </si>
  <si>
    <t>Bernes-sur-Oise</t>
  </si>
  <si>
    <t>7 Rue Des Roncieux</t>
  </si>
  <si>
    <t>ST CRESPIN SUR MOINE</t>
  </si>
  <si>
    <t>LA BASSE MORINIERE</t>
  </si>
  <si>
    <t>75, Bd Exelmans</t>
  </si>
  <si>
    <t>Rue De Noéfort</t>
  </si>
  <si>
    <t>BAT F14</t>
  </si>
  <si>
    <t>SAINT HERBLAIN</t>
  </si>
  <si>
    <t>1 Allée Gracchus Babeuf</t>
  </si>
  <si>
    <t>9 RUE PAUL DEMANGE</t>
  </si>
  <si>
    <t>Chez Mme DURAND</t>
  </si>
  <si>
    <t>BOISSY L AILLERIE</t>
  </si>
  <si>
    <t>8 allee du moulin</t>
  </si>
  <si>
    <t>2 Allée Ludwig Van Beethoven</t>
  </si>
  <si>
    <t>120 Rue Des Berthauds</t>
  </si>
  <si>
    <t>7 ESPLANADE DU BELVEDERE</t>
  </si>
  <si>
    <t>3 Allee Chimene</t>
  </si>
  <si>
    <t>140 Rue Basse D'aulnay</t>
  </si>
  <si>
    <t>10. CHEMIN DE LA LANDE BALOIRE</t>
  </si>
  <si>
    <t>107 D Boulevard Michelet</t>
  </si>
  <si>
    <t>10 Rue Henri Jardin</t>
  </si>
  <si>
    <t>7 AVENUE VOLTAIRE</t>
  </si>
  <si>
    <t>Saint-Sébastien-sur-Loire</t>
  </si>
  <si>
    <t>140 Rue De La Jaunaie</t>
  </si>
  <si>
    <t>Impasse Des Bruyères</t>
  </si>
  <si>
    <t>1878 rue du General de Gaulle</t>
  </si>
  <si>
    <t>ORSAY</t>
  </si>
  <si>
    <t>70 BIS RUE DE MONTHLERY</t>
  </si>
  <si>
    <t>50 rue Saint Nicolas</t>
  </si>
  <si>
    <t>8 rue de nancy</t>
  </si>
  <si>
    <t>FERECATU</t>
  </si>
  <si>
    <t>Saint Cyr l'Ecole</t>
  </si>
  <si>
    <t>5 Rue Charles de Foucauld</t>
  </si>
  <si>
    <t>mferecat@orange.fr</t>
  </si>
  <si>
    <t>7 rue Le</t>
  </si>
  <si>
    <t>7 rue le Bastard</t>
  </si>
  <si>
    <t>Franconville</t>
  </si>
  <si>
    <t>17 Rue François Rude</t>
  </si>
  <si>
    <t>29 rue Jean Nicolle</t>
  </si>
  <si>
    <t>ST AMAND MONTROND</t>
  </si>
  <si>
    <t>154 Rue de L'Echalier</t>
  </si>
  <si>
    <t>Rouzaire</t>
  </si>
  <si>
    <t>Saint-Saturnin</t>
  </si>
  <si>
    <t>8 Rue Harel De La Noë</t>
  </si>
  <si>
    <t>Pierrelaye</t>
  </si>
  <si>
    <t>165 Route D'eragny</t>
  </si>
  <si>
    <t>15 Residence des Longues Raies</t>
  </si>
  <si>
    <t>ST SULPICE DE POMMERAY</t>
  </si>
  <si>
    <t>21 rue des bles d'or</t>
  </si>
  <si>
    <t>Pontchâteau</t>
  </si>
  <si>
    <t>1 Route De La Joubais</t>
  </si>
  <si>
    <t>Bobigny</t>
  </si>
  <si>
    <t>11 Chemin Des Huats</t>
  </si>
  <si>
    <t>BECON LES GRANITS</t>
  </si>
  <si>
    <t>2 rue de la Petite Chaussee</t>
  </si>
  <si>
    <t>185 rue du Barrage</t>
  </si>
  <si>
    <t>ST JULIEN DE CONCELLES</t>
  </si>
  <si>
    <t>5 L'AULNAIE</t>
  </si>
  <si>
    <t>NEUILLE</t>
  </si>
  <si>
    <t>74 la haute rue</t>
  </si>
  <si>
    <t>FEUILLADE</t>
  </si>
  <si>
    <t>Mariepierre</t>
  </si>
  <si>
    <t>21 Rue Claude Bernard</t>
  </si>
  <si>
    <t>pimoussejaune@hotmail.com</t>
  </si>
  <si>
    <t>CHAUCHE</t>
  </si>
  <si>
    <t>1 rue des Pommiers</t>
  </si>
  <si>
    <t>FILBIEN</t>
  </si>
  <si>
    <t>Loukyana</t>
  </si>
  <si>
    <t>CHATEAUMEILLANT</t>
  </si>
  <si>
    <t>22 Rue des Vignes</t>
  </si>
  <si>
    <t>frederic.filbien@orange.fr</t>
  </si>
  <si>
    <t>SAULX LES CHARTREUX</t>
  </si>
  <si>
    <t>19, rue Elsa Triolet</t>
  </si>
  <si>
    <t>A205</t>
  </si>
  <si>
    <t>8 rue CLAUDE DEBUSSY</t>
  </si>
  <si>
    <t>FLAMANC</t>
  </si>
  <si>
    <t>SAINT Jean Du Doigt</t>
  </si>
  <si>
    <t>1 impasse des prairies</t>
  </si>
  <si>
    <t>flamanc.aurelie@orange.fr</t>
  </si>
  <si>
    <t>LE GUERNO</t>
  </si>
  <si>
    <t>5 bis rue Saint Michel</t>
  </si>
  <si>
    <t>LA CHAPELLE ANTHENAISE</t>
  </si>
  <si>
    <t>21. RUE DE CHALONS DU MAINE</t>
  </si>
  <si>
    <t>12 RUE FONTAINE DENRAIS</t>
  </si>
  <si>
    <t>Elaëa</t>
  </si>
  <si>
    <t>Brécé</t>
  </si>
  <si>
    <t>1 Rue De La Fontaine</t>
  </si>
  <si>
    <t>cheavlier_aurore@yahoo.fr</t>
  </si>
  <si>
    <t>Lieu Dit Kerflous</t>
  </si>
  <si>
    <t>22 bis rue Ernest Renan</t>
  </si>
  <si>
    <t>43 rue Pierre Landais</t>
  </si>
  <si>
    <t>37 RUE DE L'ANCIENNE MAIRIE</t>
  </si>
  <si>
    <t>MONTELIMAR</t>
  </si>
  <si>
    <t>12 chemin des Fourches</t>
  </si>
  <si>
    <t>PLESSALA</t>
  </si>
  <si>
    <t>Sous le Feu</t>
  </si>
  <si>
    <t>Larçay</t>
  </si>
  <si>
    <t>13 Rue Des Belles Maisons</t>
  </si>
  <si>
    <t>FLORENT</t>
  </si>
  <si>
    <t>Villepreux</t>
  </si>
  <si>
    <t>108 Chemin Des Hauts De Grisy</t>
  </si>
  <si>
    <t>flobeuz@gmail.com</t>
  </si>
  <si>
    <t>24 Rue Des Noëls</t>
  </si>
  <si>
    <t>PARIGNE L EVEQUE</t>
  </si>
  <si>
    <t>9 Allee Ocarina</t>
  </si>
  <si>
    <t>1 rue alfred de musset</t>
  </si>
  <si>
    <t>Gometz-la-Ville</t>
  </si>
  <si>
    <t>17 Allée Du Verger</t>
  </si>
  <si>
    <t>tiphaine.privat@laposte.net</t>
  </si>
  <si>
    <t>31 Rue Des Brunets</t>
  </si>
  <si>
    <t>27 RUE CHANEZ</t>
  </si>
  <si>
    <t>27 Rue Chanez</t>
  </si>
  <si>
    <t>46 rue jean yole</t>
  </si>
  <si>
    <t>Colombes</t>
  </si>
  <si>
    <t>73 Rue Gabriel Péri</t>
  </si>
  <si>
    <t>LA BLANCHERE</t>
  </si>
  <si>
    <t>21, rue Racine</t>
  </si>
  <si>
    <t>Thoury</t>
  </si>
  <si>
    <t>25 Route De Rude Quenouille</t>
  </si>
  <si>
    <t>Ermenonville-la-Grande</t>
  </si>
  <si>
    <t>18, rue Saint-Martin</t>
  </si>
  <si>
    <t>06 76 70 29 89</t>
  </si>
  <si>
    <t>patrice@lesforget.org</t>
  </si>
  <si>
    <t>7 Rue Le Moyne De Bienville</t>
  </si>
  <si>
    <t>37 rue de l'Oiselet</t>
  </si>
  <si>
    <t>FORT-LAULIER</t>
  </si>
  <si>
    <t>1 rue Raoul Filhos</t>
  </si>
  <si>
    <t>patricefort@aol.com</t>
  </si>
  <si>
    <t>LAGNY SUR MARNE</t>
  </si>
  <si>
    <t>22 Rue des Tanneurs</t>
  </si>
  <si>
    <t>Sartrouville</t>
  </si>
  <si>
    <t>117 Avenue Maurice Berteaux</t>
  </si>
  <si>
    <t>21 Rue Trianon</t>
  </si>
  <si>
    <t>olivier.fortin27@gmail.com</t>
  </si>
  <si>
    <t>8 B Rue Jacques Riviere</t>
  </si>
  <si>
    <t>1 rue des Jonquilles</t>
  </si>
  <si>
    <t>Langeais</t>
  </si>
  <si>
    <t>17 Rue Des Landes</t>
  </si>
  <si>
    <t>LA GUERINIERE</t>
  </si>
  <si>
    <t>151 bis rue Nationale</t>
  </si>
  <si>
    <t>LE PORT MARLY</t>
  </si>
  <si>
    <t>44 rue de bellevue</t>
  </si>
  <si>
    <t>154 Rue Nationale</t>
  </si>
  <si>
    <t>9 rue Frederic Chopin</t>
  </si>
  <si>
    <t>ST FLORENT SUR CHER</t>
  </si>
  <si>
    <t>8 le Nivernais</t>
  </si>
  <si>
    <t>FOUCRET</t>
  </si>
  <si>
    <t>2 Route De Fougères</t>
  </si>
  <si>
    <t>gwenolagranger@gmail.com</t>
  </si>
  <si>
    <t>FOUGHALI</t>
  </si>
  <si>
    <t>48 Rue Du Nivernais</t>
  </si>
  <si>
    <t>foughalibaya@yahoo.fr</t>
  </si>
  <si>
    <t>Saint-Pierre-des-Corps</t>
  </si>
  <si>
    <t>10 Rue Jacquard</t>
  </si>
  <si>
    <t>M14</t>
  </si>
  <si>
    <t>Oucques</t>
  </si>
  <si>
    <t>6 Rue De L'industrie</t>
  </si>
  <si>
    <t>sarahinesvalentine@gmail.com</t>
  </si>
  <si>
    <t>4 Rue Théodore Botrel</t>
  </si>
  <si>
    <t>45 Rue Legendre</t>
  </si>
  <si>
    <t>BOUVILLE</t>
  </si>
  <si>
    <t>10 Chemin de Marmont</t>
  </si>
  <si>
    <t>Yffiniac</t>
  </si>
  <si>
    <t>26 Rue Des Frégates</t>
  </si>
  <si>
    <t>mariehelene84@hotmail.fr</t>
  </si>
  <si>
    <t>12 LE VIGNAUD</t>
  </si>
  <si>
    <t>26 RUE DE LA FERME DES CHAMPS</t>
  </si>
  <si>
    <t>LA FERTE ST AUBIN</t>
  </si>
  <si>
    <t>24 rue des poulies</t>
  </si>
  <si>
    <t>La Ferté-Saint-Aubin</t>
  </si>
  <si>
    <t>24 Rue Des Poulies</t>
  </si>
  <si>
    <t>50 Rue Paul Masson</t>
  </si>
  <si>
    <t>Bonnières-sur-Seine</t>
  </si>
  <si>
    <t>Rue Jacques Deschamp</t>
  </si>
  <si>
    <t>Bâtiment B porte 3</t>
  </si>
  <si>
    <t>1 Rue Du Chêne</t>
  </si>
  <si>
    <t>Plouigneau</t>
  </si>
  <si>
    <t>19 rue des Hortensias</t>
  </si>
  <si>
    <t>23 rue edgard quinet</t>
  </si>
  <si>
    <t>Porto</t>
  </si>
  <si>
    <t>sainte-pazanne</t>
  </si>
  <si>
    <t>3 rue des bourgeons</t>
  </si>
  <si>
    <t>4 Chemin De La Chevrette</t>
  </si>
  <si>
    <t>FRESNAIS</t>
  </si>
  <si>
    <t>Fréteval</t>
  </si>
  <si>
    <t>6 Impasse De Beauregard</t>
  </si>
  <si>
    <t>pam41160@hotmail.fr</t>
  </si>
  <si>
    <t>FRESNEAU PETIT</t>
  </si>
  <si>
    <t>Amboise</t>
  </si>
  <si>
    <t>10 Rue Du Vau De Bonnin</t>
  </si>
  <si>
    <t>VILLAGE D ENFANTS</t>
  </si>
  <si>
    <t>06 18 81 90 98</t>
  </si>
  <si>
    <t>PAV1.AMBOISE@ACTIONENFANCE.ORG</t>
  </si>
  <si>
    <t>La Cossoniere</t>
  </si>
  <si>
    <t>6 rue Francois Delage</t>
  </si>
  <si>
    <t>37 Rés Les Nouveaux Horizons</t>
  </si>
  <si>
    <t>4 Villa De Lourcine</t>
  </si>
  <si>
    <t>53 Rue Jolivet</t>
  </si>
  <si>
    <t>115 RUE JEAN JAURES</t>
  </si>
  <si>
    <t>1 RUE RECTEUR SCHMITT</t>
  </si>
  <si>
    <t>200 Boulevard Robert Schuman</t>
  </si>
  <si>
    <t>LE VAL ST GERMAIN</t>
  </si>
  <si>
    <t>35 rue de la Poterie</t>
  </si>
  <si>
    <t>10 rue Ninon De Lenclos</t>
  </si>
  <si>
    <t>2, rue Edmond Rostand</t>
  </si>
  <si>
    <t>Pontault-Combault</t>
  </si>
  <si>
    <t>40 rue Alfred de Musset</t>
  </si>
  <si>
    <t>FROMONT/ESNAULT</t>
  </si>
  <si>
    <t>Lateeka</t>
  </si>
  <si>
    <t>Dinan</t>
  </si>
  <si>
    <t>16 Rue Roger Vercel</t>
  </si>
  <si>
    <t>fromont.philippeetcatherine@neuf.fr</t>
  </si>
  <si>
    <t>25 RUE DE COULMIERS</t>
  </si>
  <si>
    <t>ST LAURENT BLANGY</t>
  </si>
  <si>
    <t>36 RUE JEAN JAURES</t>
  </si>
  <si>
    <t>22 Rue François Rabelais</t>
  </si>
  <si>
    <t>FÜLÖP</t>
  </si>
  <si>
    <t>30 Avenue Praud</t>
  </si>
  <si>
    <t>mpjousse@yahoo.fr</t>
  </si>
  <si>
    <t>7 rue Phedre</t>
  </si>
  <si>
    <t>76 rue Jean LONGUET</t>
  </si>
  <si>
    <t>8 chemin de l Aulne</t>
  </si>
  <si>
    <t>28 Avenue Édouard Michelin</t>
  </si>
  <si>
    <t>18 RUE DU BOIS ROBILLARD</t>
  </si>
  <si>
    <t>VOU</t>
  </si>
  <si>
    <t>3 rue Pre vert</t>
  </si>
  <si>
    <t>19 Rue De La Troménie</t>
  </si>
  <si>
    <t>5 Rue Carnot</t>
  </si>
  <si>
    <t>MONTMAGNY</t>
  </si>
  <si>
    <t>xxx</t>
  </si>
  <si>
    <t>10 impasse des canards</t>
  </si>
  <si>
    <t>76 rue du Cluzel</t>
  </si>
  <si>
    <t>Busloup</t>
  </si>
  <si>
    <t>3 Rue De L'abbé Gauthier</t>
  </si>
  <si>
    <t>41 Allee de Rosny</t>
  </si>
  <si>
    <t>Morangis</t>
  </si>
  <si>
    <t>7bis Rue De Savigny</t>
  </si>
  <si>
    <t>Gouesnach</t>
  </si>
  <si>
    <t>4 Route De Lanhuron</t>
  </si>
  <si>
    <t>MONTCOURT FROMONVILLE</t>
  </si>
  <si>
    <t>26 Avenue des Rougemonts</t>
  </si>
  <si>
    <t>Cerny</t>
  </si>
  <si>
    <t>9 Place Henri Pigeolet</t>
  </si>
  <si>
    <t>27 rue du colonel Moll</t>
  </si>
  <si>
    <t>16 rue des marguerites</t>
  </si>
  <si>
    <t>Asnières</t>
  </si>
  <si>
    <t>21 rue des Parisiens</t>
  </si>
  <si>
    <t>Meudon</t>
  </si>
  <si>
    <t>33 Rue Des Bigots</t>
  </si>
  <si>
    <t>ST MARDS DE BLACARVILLE</t>
  </si>
  <si>
    <t>2 Rue de la Brehallerie</t>
  </si>
  <si>
    <t>Séris</t>
  </si>
  <si>
    <t>9 Rue De L'église</t>
  </si>
  <si>
    <t>VILLEBAROU</t>
  </si>
  <si>
    <t>8 rue de la Gare</t>
  </si>
  <si>
    <t>Association Sportive New SFR</t>
  </si>
  <si>
    <t>17 Allee des Fees</t>
  </si>
  <si>
    <t>31 acenue des Gardes Messiers</t>
  </si>
  <si>
    <t>64 rue Voltaire</t>
  </si>
  <si>
    <t>4 Allee Pierre de Ronsard</t>
  </si>
  <si>
    <t>1 Allée Des 3 Forets</t>
  </si>
  <si>
    <t>ST GERMAIN LE FOUILLOUX</t>
  </si>
  <si>
    <t>La Fontaine</t>
  </si>
  <si>
    <t>9 rue Froide</t>
  </si>
  <si>
    <t>Sautron</t>
  </si>
  <si>
    <t>8 rue de la Ferme</t>
  </si>
  <si>
    <t>benter79@hotmail.fr</t>
  </si>
  <si>
    <t>LURAY</t>
  </si>
  <si>
    <t>8 rue Jean Moulin</t>
  </si>
  <si>
    <t>rue de la chaine</t>
  </si>
  <si>
    <t>32 Rue De Puebla</t>
  </si>
  <si>
    <t>9 RUE MARIE CURIE</t>
  </si>
  <si>
    <t>18 Rue Louise Michel</t>
  </si>
  <si>
    <t>Triel sur Seine</t>
  </si>
  <si>
    <t>5 RUE DU GENERAL LECLERC</t>
  </si>
  <si>
    <t>43 rue du general de gaulle</t>
  </si>
  <si>
    <t>74 RUE PIERRE MEDERIC</t>
  </si>
  <si>
    <t>LINAS</t>
  </si>
  <si>
    <t>31 RUE FROMAGERE</t>
  </si>
  <si>
    <t>5 rue de la Riviere</t>
  </si>
  <si>
    <t>5 bis rue colonel OUDOT</t>
  </si>
  <si>
    <t>ROMAINVILLE</t>
  </si>
  <si>
    <t>164 rue Paul de Kock</t>
  </si>
  <si>
    <t>GARCIA-VINCENT</t>
  </si>
  <si>
    <t>60 Rue Martin Audenet</t>
  </si>
  <si>
    <t>vincentlaurene@hotmail.com</t>
  </si>
  <si>
    <t>7 RUE EMILE ZOLA</t>
  </si>
  <si>
    <t>LE BOURGET</t>
  </si>
  <si>
    <t>11 rue cite Firmin Bourgeois</t>
  </si>
  <si>
    <t>Tréméreuc</t>
  </si>
  <si>
    <t>17 Le Villou</t>
  </si>
  <si>
    <t>8 Rue Du Clos César</t>
  </si>
  <si>
    <t>50 Rue Rodier</t>
  </si>
  <si>
    <t>Boissy-le-Cutté</t>
  </si>
  <si>
    <t>7 Ruelle Godard</t>
  </si>
  <si>
    <t>L'Herbergement</t>
  </si>
  <si>
    <t>3 Impasse Eugène Poirier</t>
  </si>
  <si>
    <t>Janvry</t>
  </si>
  <si>
    <t>4 Rue Du Grand Cêdre</t>
  </si>
  <si>
    <t xml:space="preserve">ORMESSON </t>
  </si>
  <si>
    <t>3 rue FENELON</t>
  </si>
  <si>
    <t>VILLETRUN</t>
  </si>
  <si>
    <t>5 rue de l'orleanais</t>
  </si>
  <si>
    <t>3 rue Berlioz</t>
  </si>
  <si>
    <t>2 allee Paul Cezanne</t>
  </si>
  <si>
    <t>16 RUE DE LA POMPE LANCEY</t>
  </si>
  <si>
    <t>ARON</t>
  </si>
  <si>
    <t>35 rue de l'europe</t>
  </si>
  <si>
    <t>voisin.lucile@orange.fr</t>
  </si>
  <si>
    <t>GASPAILLARD LAILIC</t>
  </si>
  <si>
    <t>NOYAL</t>
  </si>
  <si>
    <t>1 rue des Cyprès</t>
  </si>
  <si>
    <t>alice-lailic@hotmail.fr</t>
  </si>
  <si>
    <t>GASPAR RIBEIRO</t>
  </si>
  <si>
    <t>Monts</t>
  </si>
  <si>
    <t>135 Rue Eugène Ducretet</t>
  </si>
  <si>
    <t>stepheva.gaspar@gmail.com</t>
  </si>
  <si>
    <t>GASSELIN</t>
  </si>
  <si>
    <t>Logron</t>
  </si>
  <si>
    <t>10 Rue Des Palureaux</t>
  </si>
  <si>
    <t>6 résidence Raymond Ferré</t>
  </si>
  <si>
    <t>fabiennecosse1@gmail.com</t>
  </si>
  <si>
    <t>79 rue claude monet</t>
  </si>
  <si>
    <t>133 BOULEVARD DE VERDUN</t>
  </si>
  <si>
    <t>GATTOUFI</t>
  </si>
  <si>
    <t>Mayar</t>
  </si>
  <si>
    <t>1 Rue De La Plaine</t>
  </si>
  <si>
    <t>GATUINGT</t>
  </si>
  <si>
    <t>130 Route De L'anjormière</t>
  </si>
  <si>
    <t>charlyne.faisant@yahoo.fr</t>
  </si>
  <si>
    <t>7 Rue Du Côteau De Loire</t>
  </si>
  <si>
    <t xml:space="preserve">GAUDIN </t>
  </si>
  <si>
    <t>25 rue Mozart</t>
  </si>
  <si>
    <t>valerie.raphael.gaudin@laposte.net</t>
  </si>
  <si>
    <t>La Gravelle</t>
  </si>
  <si>
    <t>7 bis Rue Marie Moreau</t>
  </si>
  <si>
    <t>VILLEBON SUR YVETTE</t>
  </si>
  <si>
    <t>13 rue Muller</t>
  </si>
  <si>
    <t>8 rue Berthier</t>
  </si>
  <si>
    <t>Saint Cyr le Gravelais</t>
  </si>
  <si>
    <t>Les Petits Moussay</t>
  </si>
  <si>
    <t>13 Impasse Léonard Coquet</t>
  </si>
  <si>
    <t>Sainte-Jamme-sur-Sarthe</t>
  </si>
  <si>
    <t>41 Rue Charles Palier</t>
  </si>
  <si>
    <t>40 Rue Raymond Poincaré</t>
  </si>
  <si>
    <t>CONNERRE</t>
  </si>
  <si>
    <t>5 impasse de l'herbaudiere</t>
  </si>
  <si>
    <t>PRUNAY EN YVELINES</t>
  </si>
  <si>
    <t>16 rue Noguette</t>
  </si>
  <si>
    <t>GOURVILLE</t>
  </si>
  <si>
    <t>11 PLACE VAN GOGH</t>
  </si>
  <si>
    <t>4 ALLEE GUYNEMER</t>
  </si>
  <si>
    <t>ST CLEMENT DE LA PLACE</t>
  </si>
  <si>
    <t>26 rue des Vauguenais</t>
  </si>
  <si>
    <t>9 Avenue Marie Manuel</t>
  </si>
  <si>
    <t>6, Impasse des Halliers</t>
  </si>
  <si>
    <t>52 A rue du Landa</t>
  </si>
  <si>
    <t>16 rue du Printemps</t>
  </si>
  <si>
    <t>GAVANIER</t>
  </si>
  <si>
    <t>pouldreuzic</t>
  </si>
  <si>
    <t>kerguiden</t>
  </si>
  <si>
    <t>marie-laure.plouz@orange.fr</t>
  </si>
  <si>
    <t>GAVARD</t>
  </si>
  <si>
    <t>Gif-sur-Yvette</t>
  </si>
  <si>
    <t>4 Allée De La Nattée</t>
  </si>
  <si>
    <t>agavard@yahoo.fr</t>
  </si>
  <si>
    <t>FEROLLES ATTILLY</t>
  </si>
  <si>
    <t>9 rue des Balais</t>
  </si>
  <si>
    <t>vivy</t>
  </si>
  <si>
    <t>56 rue du port</t>
  </si>
  <si>
    <t>GAZENGEL-DANIEL</t>
  </si>
  <si>
    <t>Sheya</t>
  </si>
  <si>
    <t>Larchamp</t>
  </si>
  <si>
    <t>Les Basses Hayes</t>
  </si>
  <si>
    <t>mickaelgazengel50@gmail.com</t>
  </si>
  <si>
    <t>ST MALO DE PHILY</t>
  </si>
  <si>
    <t>La Hutte</t>
  </si>
  <si>
    <t>22 D Rue De La Liberté</t>
  </si>
  <si>
    <t>15 RUE SULLY</t>
  </si>
  <si>
    <t>15 Rue Sully</t>
  </si>
  <si>
    <t>L HERBERGEMENT</t>
  </si>
  <si>
    <t>38, rue des Sorbiers</t>
  </si>
  <si>
    <t>3 BIS RUE ROGER FRNCOIS</t>
  </si>
  <si>
    <t>Beaulieu sur Oudon</t>
  </si>
  <si>
    <t>La Rousselière</t>
  </si>
  <si>
    <t>90 Rue Jean Et Guy Dutems</t>
  </si>
  <si>
    <t>Angles</t>
  </si>
  <si>
    <t>3 Rue Des Papillons</t>
  </si>
  <si>
    <t>GENIEUX</t>
  </si>
  <si>
    <t>Rilly-sur-Loire</t>
  </si>
  <si>
    <t>23 Route De Vallières</t>
  </si>
  <si>
    <t>nicola.genieux@laposte.net</t>
  </si>
  <si>
    <t>17, rue Elias Howe</t>
  </si>
  <si>
    <t>MULSANNE</t>
  </si>
  <si>
    <t>14 hameau de la foucaudiere</t>
  </si>
  <si>
    <t>8 Rue de Nanterre</t>
  </si>
  <si>
    <t>Plouzané</t>
  </si>
  <si>
    <t>21 Route De Kerhourlo</t>
  </si>
  <si>
    <t>95 RUE VICTOR HUGO</t>
  </si>
  <si>
    <t>53 Rue Louis Pétri</t>
  </si>
  <si>
    <t>Athènes - Grèce</t>
  </si>
  <si>
    <t>Raidestou 107-109</t>
  </si>
  <si>
    <t>18544 PIREAUS   ATHENS GREECE</t>
  </si>
  <si>
    <t>31 Rue Du Plateau</t>
  </si>
  <si>
    <t>2 BD ANATOLE FRANCE</t>
  </si>
  <si>
    <t>1 IMPASSE DE MILAN</t>
  </si>
  <si>
    <t>8 rue Jean Perrin</t>
  </si>
  <si>
    <t>Appt 185</t>
  </si>
  <si>
    <t>Lorris</t>
  </si>
  <si>
    <t>9 Allée D'aquitaine</t>
  </si>
  <si>
    <t>germainjulien@orange.fr</t>
  </si>
  <si>
    <t>14 avenue du Marechal DE LATTRE</t>
  </si>
  <si>
    <t>DE TASSIGNY</t>
  </si>
  <si>
    <t>DASSAULT SPORTS</t>
  </si>
  <si>
    <t>BEZONS</t>
  </si>
  <si>
    <t>14, rue Hoche</t>
  </si>
  <si>
    <t>45 Chemin De L'epinemerie</t>
  </si>
  <si>
    <t>POULDREUZIC</t>
  </si>
  <si>
    <t>MEOT</t>
  </si>
  <si>
    <t>3 Avenue Des Fusillés De Châteaubriant</t>
  </si>
  <si>
    <t>115, rue Oberkampf</t>
  </si>
  <si>
    <t>LA BOUEXIERE</t>
  </si>
  <si>
    <t>LA FERANDERIE</t>
  </si>
  <si>
    <t>LA BIGOTTIERE</t>
  </si>
  <si>
    <t>21 RUE DU SOLEIL LEVANT</t>
  </si>
  <si>
    <t>Longué-Jumelles</t>
  </si>
  <si>
    <t>782 Route De Champeaux</t>
  </si>
  <si>
    <t>Wissous</t>
  </si>
  <si>
    <t>33 rue Chateaubriand</t>
  </si>
  <si>
    <t>SANCY LES MEAUX</t>
  </si>
  <si>
    <t>1 C RUE DE LA MAIRIE</t>
  </si>
  <si>
    <t>PARIS 03</t>
  </si>
  <si>
    <t>30 rue Beaubourg</t>
  </si>
  <si>
    <t>1 rue Henri Dunant</t>
  </si>
  <si>
    <t>Roissy-en-Brie</t>
  </si>
  <si>
    <t>13 Square François Boucher</t>
  </si>
  <si>
    <t xml:space="preserve">GICQUEL </t>
  </si>
  <si>
    <t xml:space="preserve">Kaëlig </t>
  </si>
  <si>
    <t xml:space="preserve">Radenac </t>
  </si>
  <si>
    <t>1 la mare aux canes</t>
  </si>
  <si>
    <t>tibounn35@gmail.com</t>
  </si>
  <si>
    <t>11 rue du pressoir</t>
  </si>
  <si>
    <t>MURS ERIGNE</t>
  </si>
  <si>
    <t>10 RUE ARSENE MONNIER</t>
  </si>
  <si>
    <t>27, Rue danton</t>
  </si>
  <si>
    <t>CORDEMAIS</t>
  </si>
  <si>
    <t>56 La riviere</t>
  </si>
  <si>
    <t>7 rue de la Pointe a Vasseur</t>
  </si>
  <si>
    <t>Saunay</t>
  </si>
  <si>
    <t>2 Rue Du Cormier</t>
  </si>
  <si>
    <t>Favières</t>
  </si>
  <si>
    <t>10 Route De La Gibonnerie</t>
  </si>
  <si>
    <t>09 81 30 18 98</t>
  </si>
  <si>
    <t>06 59 04 25 52</t>
  </si>
  <si>
    <t>GARGENVILLE</t>
  </si>
  <si>
    <t>14, Rue des bossuettes</t>
  </si>
  <si>
    <t>olivier.girard78@orange.fr</t>
  </si>
  <si>
    <t>Sarcelles</t>
  </si>
  <si>
    <t>1 Square Du Bois Joli</t>
  </si>
  <si>
    <t>209 rue du Menil</t>
  </si>
  <si>
    <t>29 allee Etienne Ventenat</t>
  </si>
  <si>
    <t>NORT SUR ERDRE</t>
  </si>
  <si>
    <t>212, Les Noes Bodiers</t>
  </si>
  <si>
    <t>LIMOGES</t>
  </si>
  <si>
    <t>9 rue saint georges</t>
  </si>
  <si>
    <t>16 rue de Pierre Lhomme</t>
  </si>
  <si>
    <t>giraultadrien@hotmail.com</t>
  </si>
  <si>
    <t>SEIGY</t>
  </si>
  <si>
    <t>23, Rue Marcel Cottereau</t>
  </si>
  <si>
    <t>celine.sicault@hotmail.fr</t>
  </si>
  <si>
    <t>1 Allée Des Rives Du Cens</t>
  </si>
  <si>
    <t>TERVES</t>
  </si>
  <si>
    <t>23 RUE DU BEUGNON</t>
  </si>
  <si>
    <t>11 rue des Eglantines</t>
  </si>
  <si>
    <t>4 Square Jean Baptiste Lulli</t>
  </si>
  <si>
    <t>CLICHY</t>
  </si>
  <si>
    <t>9 rue Henri Barbusse</t>
  </si>
  <si>
    <t>15 bis RUE DE LA BARRIERE DE FER</t>
  </si>
  <si>
    <t>SABLE SUR SARTHE</t>
  </si>
  <si>
    <t>28 rue fernand lemaire</t>
  </si>
  <si>
    <t>18 bis rue Dalayrac</t>
  </si>
  <si>
    <t>2 Chemin de Mane Kernours</t>
  </si>
  <si>
    <t>GOASCOZ</t>
  </si>
  <si>
    <t>Landerneau</t>
  </si>
  <si>
    <t>10 Rue De L'yser</t>
  </si>
  <si>
    <t>marylinesaleun@hotmail.fr</t>
  </si>
  <si>
    <t>ST DIVY</t>
  </si>
  <si>
    <t>4 rue Herve de Guebriant</t>
  </si>
  <si>
    <t>Issoudun</t>
  </si>
  <si>
    <t>5 Chemin Du Moulin Des Chézeaux</t>
  </si>
  <si>
    <t>Chaumont sur loire</t>
  </si>
  <si>
    <t>20 Rue Des Argillons</t>
  </si>
  <si>
    <t>25 BIS RUE CROIX DES PLANTES</t>
  </si>
  <si>
    <t>RESIDENCE LES JARDINS FLEURIS</t>
  </si>
  <si>
    <t>MAMERS</t>
  </si>
  <si>
    <t>4 rue du Limousin</t>
  </si>
  <si>
    <t>2 quater rue de la Liberte</t>
  </si>
  <si>
    <t>TREFFLEAN</t>
  </si>
  <si>
    <t>3 RESIDENCE LES HAUTS DE POULRIA</t>
  </si>
  <si>
    <t>BIZOLE</t>
  </si>
  <si>
    <t>5 Residence Ker Sioul</t>
  </si>
  <si>
    <t>AMBOISE</t>
  </si>
  <si>
    <t>02 RUE DU COMMANDANT TULASNE</t>
  </si>
  <si>
    <t>Corbeil Essonnes</t>
  </si>
  <si>
    <t>43 chemin des Lorittes</t>
  </si>
  <si>
    <t>3. RUE DE LA LIBERTE</t>
  </si>
  <si>
    <t>NIORT</t>
  </si>
  <si>
    <t>14 Rue Georg Wittig</t>
  </si>
  <si>
    <t>La Romagne</t>
  </si>
  <si>
    <t>7 Square Bel Air 3</t>
  </si>
  <si>
    <t>GOLAMHOSEN</t>
  </si>
  <si>
    <t>43 Rue Jules Lagaisse</t>
  </si>
  <si>
    <t>shad.golam@gmail.com</t>
  </si>
  <si>
    <t>Gonçalo</t>
  </si>
  <si>
    <t>Funchal</t>
  </si>
  <si>
    <t>14 AB Rua Pedro José de Ornelas</t>
  </si>
  <si>
    <t>goncafsrgomes@gmail.com</t>
  </si>
  <si>
    <t>Chauconin-Neufmontiers</t>
  </si>
  <si>
    <t>1 Allée Marianne</t>
  </si>
  <si>
    <t>pilletamelie07@gmail.com</t>
  </si>
  <si>
    <t>96 Boulevard De Saint-Denis</t>
  </si>
  <si>
    <t>1 Impasse De La Garenne</t>
  </si>
  <si>
    <t>Janah</t>
  </si>
  <si>
    <t>2 Allée Des Églantines</t>
  </si>
  <si>
    <t>06 62 95 63 51</t>
  </si>
  <si>
    <t>sarah.derriche@gmail.com</t>
  </si>
  <si>
    <t>24 rue du Coteau de la Loire</t>
  </si>
  <si>
    <t>25 rue jean painleve</t>
  </si>
  <si>
    <t>15 rue Etoc Demazy</t>
  </si>
  <si>
    <t>235 route de l'Archantel</t>
  </si>
  <si>
    <t>8 Rue Vernevelle</t>
  </si>
  <si>
    <t>Saint Pierre des landes</t>
  </si>
  <si>
    <t>5 rue des Acacias</t>
  </si>
  <si>
    <t>GOUAULT</t>
  </si>
  <si>
    <t>Le Clairet</t>
  </si>
  <si>
    <t>valdomloe@orange.fr</t>
  </si>
  <si>
    <t>STE LUCE SUR LOIRE</t>
  </si>
  <si>
    <t>16 rue de la Haute Nobiliere</t>
  </si>
  <si>
    <t>ST OUEN L AUMONE</t>
  </si>
  <si>
    <t>10 bis rue des Beaux Vents</t>
  </si>
  <si>
    <t>3 Rue de la Pierre Levee</t>
  </si>
  <si>
    <t>11 bis lotissement du COADIC</t>
  </si>
  <si>
    <t>LOC BREVALAIRE</t>
  </si>
  <si>
    <t>GWELET QUEAR</t>
  </si>
  <si>
    <t>15 rue Julien Geoffroy</t>
  </si>
  <si>
    <t>Beaucouzé</t>
  </si>
  <si>
    <t>6,rue du calvaire</t>
  </si>
  <si>
    <t>3 RUE PIERRE ET MARIE CURIE</t>
  </si>
  <si>
    <t>GOULENE</t>
  </si>
  <si>
    <t>Pouldergat</t>
  </si>
  <si>
    <t>1 Rue De Foennec Veur</t>
  </si>
  <si>
    <t>gwenael.goulene@gmail.com</t>
  </si>
  <si>
    <t>MEULAN-EN-YVELINES</t>
  </si>
  <si>
    <t>8 ALLEE DE L'ILE DE FRANCE</t>
  </si>
  <si>
    <t>15 RUE JULES CHAUVIN</t>
  </si>
  <si>
    <t>4 sente des fontaines</t>
  </si>
  <si>
    <t>Mazé</t>
  </si>
  <si>
    <t>20 Route Du Méteil</t>
  </si>
  <si>
    <t>2 AV PAUL CEZANNE</t>
  </si>
  <si>
    <t>3 Rue De L'église</t>
  </si>
  <si>
    <t>6 Rue Le Guen De Kérangal</t>
  </si>
  <si>
    <t>clementineledure@hotmail.com</t>
  </si>
  <si>
    <t>POCE LES BOIS</t>
  </si>
  <si>
    <t>28 rue d'anjou</t>
  </si>
  <si>
    <t>MONTAIGU VENDEE</t>
  </si>
  <si>
    <t>14 rue du Douet</t>
  </si>
  <si>
    <t>FOURAS</t>
  </si>
  <si>
    <t>29, Rue Jean MERMOZ</t>
  </si>
  <si>
    <t>PLOUMAGOAR</t>
  </si>
  <si>
    <t>7 RUE VINCENT AURIOL</t>
  </si>
  <si>
    <t>TRANS SUR ERDRE</t>
  </si>
  <si>
    <t>302 Le mont friloux</t>
  </si>
  <si>
    <t xml:space="preserve">Maid Marian Way NOTTINGHAM NG1 6GQ </t>
  </si>
  <si>
    <t>NG1 NOTTINGHAM ROYAUME UNI</t>
  </si>
  <si>
    <t>40 rue de la procession</t>
  </si>
  <si>
    <t>14 rue Greffulhe</t>
  </si>
  <si>
    <t>152 BLD CHANZY</t>
  </si>
  <si>
    <t>BAT A3 APT 112</t>
  </si>
  <si>
    <t>5 RUE FRANCOIS JACOB</t>
  </si>
  <si>
    <t>MALAKOFF</t>
  </si>
  <si>
    <t>8 impasse Cesaire</t>
  </si>
  <si>
    <t>169 Avenue de Choisy</t>
  </si>
  <si>
    <t>Parçay Meslay</t>
  </si>
  <si>
    <t>5 rue des écoles</t>
  </si>
  <si>
    <t>14 Place Du Renard</t>
  </si>
  <si>
    <t>Rue De La Mortalière</t>
  </si>
  <si>
    <t>17 Allee des Abeilles</t>
  </si>
  <si>
    <t>GREGEARD</t>
  </si>
  <si>
    <t>22 Rue Pierre De Ronsard</t>
  </si>
  <si>
    <t>25 rue de Lunezy</t>
  </si>
  <si>
    <t>QUEVERT</t>
  </si>
  <si>
    <t>3 residence de l'eau vive</t>
  </si>
  <si>
    <t>95 route de QUIMPER</t>
  </si>
  <si>
    <t>14 ALLEE DE L'ORME</t>
  </si>
  <si>
    <t>4 impasse des Aulnes</t>
  </si>
  <si>
    <t>LE POIRE SUR VIE</t>
  </si>
  <si>
    <t>4, Rue des Pervenches</t>
  </si>
  <si>
    <t>Le Beignon-Basset</t>
  </si>
  <si>
    <t>47, avenue Carnot</t>
  </si>
  <si>
    <t>Petite Sente Des Culezets</t>
  </si>
  <si>
    <t>55, rue des ecoles</t>
  </si>
  <si>
    <t>55 rue des ecoles</t>
  </si>
  <si>
    <t>269, allee des Huit Tours</t>
  </si>
  <si>
    <t>Le clos du Senechal</t>
  </si>
  <si>
    <t>rue du stade</t>
  </si>
  <si>
    <t>La piece basse</t>
  </si>
  <si>
    <t>99 rue de la Martiniere</t>
  </si>
  <si>
    <t>1 Hameau De L'aubépine</t>
  </si>
  <si>
    <t>MAROLLES EN HUREPOIX</t>
  </si>
  <si>
    <t>24, rue des peupliers</t>
  </si>
  <si>
    <t>GRILLOT</t>
  </si>
  <si>
    <t>Clisson</t>
  </si>
  <si>
    <t>72 Route De Cugand</t>
  </si>
  <si>
    <t>marine.vejux@gmail.com</t>
  </si>
  <si>
    <t>BRIE COMTE ROBERT</t>
  </si>
  <si>
    <t>12 rue du Petithomme</t>
  </si>
  <si>
    <t>150, rue Ledru Rollin</t>
  </si>
  <si>
    <t>MARESCHE</t>
  </si>
  <si>
    <t>14, route de Belevent</t>
  </si>
  <si>
    <t>51 RUE PIERRE DULAC</t>
  </si>
  <si>
    <t>61 rue de la procession</t>
  </si>
  <si>
    <t>37 rue du Chateau</t>
  </si>
  <si>
    <t>MACHE</t>
  </si>
  <si>
    <t>2 rue Marius Allegret</t>
  </si>
  <si>
    <t>ORGEVAL</t>
  </si>
  <si>
    <t>440 rue de Picquenard</t>
  </si>
  <si>
    <t>LE CHESNAY</t>
  </si>
  <si>
    <t>36 rue Moxouris - Bat E</t>
  </si>
  <si>
    <t>GROSSHOLTZ</t>
  </si>
  <si>
    <t>Gévezé</t>
  </si>
  <si>
    <t>3 Allée De La Terre Alleu</t>
  </si>
  <si>
    <t>grossholtz@msn.com</t>
  </si>
  <si>
    <t>30 rue des chenes</t>
  </si>
  <si>
    <t>GRUIN</t>
  </si>
  <si>
    <t>Le Mesnil-Saint-Denis</t>
  </si>
  <si>
    <t>45 Rue De La Chabourne</t>
  </si>
  <si>
    <t>gruin.anthony@gmail.com</t>
  </si>
  <si>
    <t>7 Rue Pierre Pépin</t>
  </si>
  <si>
    <t>Fontainebleau</t>
  </si>
  <si>
    <t>9 Rue Montebello</t>
  </si>
  <si>
    <t>2 Mail Des Courlis</t>
  </si>
  <si>
    <t>15 bis avenue de Tobrouk</t>
  </si>
  <si>
    <t>LAILLY EN VAL</t>
  </si>
  <si>
    <t>4 Chemin du clos de la cave</t>
  </si>
  <si>
    <t>50 Passage Du Bureau</t>
  </si>
  <si>
    <t>ST QUAY PORTRIEUX</t>
  </si>
  <si>
    <t>9 RUE DE LA VICTOIRE</t>
  </si>
  <si>
    <t>Saint quay portrieux</t>
  </si>
  <si>
    <t>3 Rue Lt-Col Constant Allain</t>
  </si>
  <si>
    <t>203 C Rue de Saint Malo</t>
  </si>
  <si>
    <t>110, RUE DE L'YSER</t>
  </si>
  <si>
    <t>5 rue des freres huby</t>
  </si>
  <si>
    <t>Cassidy</t>
  </si>
  <si>
    <t>17 rue de la mairie</t>
  </si>
  <si>
    <t>16 rue de la Republique</t>
  </si>
  <si>
    <t>47 Avenue Gonzalve</t>
  </si>
  <si>
    <t>POMMERIEUX</t>
  </si>
  <si>
    <t>4, Cites des Charmes</t>
  </si>
  <si>
    <t>8 RUE E.B. DE CONDILLAC</t>
  </si>
  <si>
    <t>3. impasse de la Belle Etoile</t>
  </si>
  <si>
    <t xml:space="preserve">8 rue d'argenteuil </t>
  </si>
  <si>
    <t>270 Allee de la petite Cerise</t>
  </si>
  <si>
    <t>Arcueil</t>
  </si>
  <si>
    <t>1 Rue Danielle Mitterrand</t>
  </si>
  <si>
    <t>Vannes</t>
  </si>
  <si>
    <t>7 Allée de saint Bili</t>
  </si>
  <si>
    <t>BREUIL CHAUSSEE</t>
  </si>
  <si>
    <t>6 chem de La Touche Breuillaise</t>
  </si>
  <si>
    <t>55 Boulevard Emile ZOLA</t>
  </si>
  <si>
    <t>4. RUE DES SPORTS</t>
  </si>
  <si>
    <t>La Baule-Escoublac</t>
  </si>
  <si>
    <t>17 Avenue De Tréméac</t>
  </si>
  <si>
    <t>Petit Mars</t>
  </si>
  <si>
    <t>5 rue des églantiers</t>
  </si>
  <si>
    <t>82 Avenue De Stalingrad</t>
  </si>
  <si>
    <t>43 rue des orchidees</t>
  </si>
  <si>
    <t>12 impasse des Chataigniers</t>
  </si>
  <si>
    <t>7 rue parc saint anne</t>
  </si>
  <si>
    <t>8 Rue Pasteur</t>
  </si>
  <si>
    <t>rue alain savary</t>
  </si>
  <si>
    <t>9 RUE DE DINARD</t>
  </si>
  <si>
    <t>FEINGS</t>
  </si>
  <si>
    <t>19 Bis Rue du Moulin a Vent</t>
  </si>
  <si>
    <t>Chevannes</t>
  </si>
  <si>
    <t>27 Rue De L'echardonnoir</t>
  </si>
  <si>
    <t>6, RUE DE ST MALO</t>
  </si>
  <si>
    <t>GUIHAIRE</t>
  </si>
  <si>
    <t>29 Rue Du Capitaine Georges Facq</t>
  </si>
  <si>
    <t>audrey.viala@hotmail.fr</t>
  </si>
  <si>
    <t>Missillac</t>
  </si>
  <si>
    <t>55 Rue De Villeneuve</t>
  </si>
  <si>
    <t>80 rue de la grande pierre</t>
  </si>
  <si>
    <t>Saint-Cyr-sur-Loire</t>
  </si>
  <si>
    <t>40 Rue Du Docteur Calmette</t>
  </si>
  <si>
    <t>guilvanessa@hotmail.fr</t>
  </si>
  <si>
    <t>DOMPIERRE SUR YON</t>
  </si>
  <si>
    <t>14 CHEMIN DU LAC</t>
  </si>
  <si>
    <t>LA BERTHELIERE</t>
  </si>
  <si>
    <t>BOUFFERE</t>
  </si>
  <si>
    <t>11, rue des Mimosas</t>
  </si>
  <si>
    <t>GRAZAY</t>
  </si>
  <si>
    <t>L'AMPLERIE</t>
  </si>
  <si>
    <t>PRIMEL TREGASTEL</t>
  </si>
  <si>
    <t>5 rue Pierre BROSSOLETTE</t>
  </si>
  <si>
    <t>8 AV ALAIN SAVARY</t>
  </si>
  <si>
    <t>SALLE HARISMENDY GEYMOND</t>
  </si>
  <si>
    <t>48 avenue du docteur Laennec</t>
  </si>
  <si>
    <t>34 Allée Des Anetteries</t>
  </si>
  <si>
    <t>guillaud.virginie@orange.fr</t>
  </si>
  <si>
    <t>NIMES</t>
  </si>
  <si>
    <t>53 TER RUE BONFA</t>
  </si>
  <si>
    <t>21 rue Jules Verne</t>
  </si>
  <si>
    <t>QUEDILLAC</t>
  </si>
  <si>
    <t>523 La Bodinais</t>
  </si>
  <si>
    <t>GUILLAUMIN</t>
  </si>
  <si>
    <t>47 RUE DES GIROUETTES</t>
  </si>
  <si>
    <t>NEUVY SUR LOIRE</t>
  </si>
  <si>
    <t>40 Rue des Vignerons</t>
  </si>
  <si>
    <t>4 rue d'Ursine</t>
  </si>
  <si>
    <t>9 Rue Henri Tariel</t>
  </si>
  <si>
    <t>98 bis rue du gros murger</t>
  </si>
  <si>
    <t>11 square des Hautes Ourmes</t>
  </si>
  <si>
    <t>9 Rue Henri Dunant</t>
  </si>
  <si>
    <t>CHALONNES SUR LOIRE</t>
  </si>
  <si>
    <t>1 RUE DE CHANTEMERLE</t>
  </si>
  <si>
    <t>Crouy-sur-Cosson</t>
  </si>
  <si>
    <t>22 Route De Muides</t>
  </si>
  <si>
    <t>LANDIVISIAU</t>
  </si>
  <si>
    <t>1 rue du Docteur Alfred RICHET</t>
  </si>
  <si>
    <t>PORNICHET</t>
  </si>
  <si>
    <t>17 BD DE LA REPUBLIQUE</t>
  </si>
  <si>
    <t>6 rue des ormeaux</t>
  </si>
  <si>
    <t>MONTBAZON</t>
  </si>
  <si>
    <t>49 c rue de la bréauderie</t>
  </si>
  <si>
    <t>LES ESSARTS</t>
  </si>
  <si>
    <t>4, rue des Roitelets</t>
  </si>
  <si>
    <t>Concarneau</t>
  </si>
  <si>
    <t>5 Rue De La Carène</t>
  </si>
  <si>
    <t>guilloudede@gmail.com</t>
  </si>
  <si>
    <t>Guipavas</t>
  </si>
  <si>
    <t>60 rue Pierre Tremintin</t>
  </si>
  <si>
    <t>FOURQUEUX</t>
  </si>
  <si>
    <t>29  residence du clos baron</t>
  </si>
  <si>
    <t>L'Haÿ-les-Roses</t>
  </si>
  <si>
    <t>114 Rue De Chevilly</t>
  </si>
  <si>
    <t>66 rue du CRANN</t>
  </si>
  <si>
    <t>HUISSEAU SUR MAUVES</t>
  </si>
  <si>
    <t>670 rue de patay</t>
  </si>
  <si>
    <t>95 BIS RUE DU PONT FOUCHARD</t>
  </si>
  <si>
    <t>27 Mail François Mitterrand</t>
  </si>
  <si>
    <t>8, place d'anjou</t>
  </si>
  <si>
    <t>158, rue de Bagnolet</t>
  </si>
  <si>
    <t>15 Avenue d'Arromanches</t>
  </si>
  <si>
    <t>BATIMENT D1</t>
  </si>
  <si>
    <t>9 rue du Marche</t>
  </si>
  <si>
    <t>FILLE SUR SARTHE</t>
  </si>
  <si>
    <t>60 rue des Gesleries</t>
  </si>
  <si>
    <t>2 Mail de Schenfeld</t>
  </si>
  <si>
    <t>85 avenue du General de Gaulle</t>
  </si>
  <si>
    <t>PREAUX</t>
  </si>
  <si>
    <t>8 route de chemere le roi</t>
  </si>
  <si>
    <t>ST GERMAIN LE GAILLARD</t>
  </si>
  <si>
    <t>10 Rue de la Sabliere</t>
  </si>
  <si>
    <t>La Sabliere</t>
  </si>
  <si>
    <t>16, rue MAGELLAN</t>
  </si>
  <si>
    <t>4, rue de Vendee</t>
  </si>
  <si>
    <t>46, rue des Panoyaux</t>
  </si>
  <si>
    <t>NIZHNIY NOVGOROD RUSSIE</t>
  </si>
  <si>
    <t>Rue Rokossovsky 2-448</t>
  </si>
  <si>
    <t>3 rue Paul Verlaine</t>
  </si>
  <si>
    <t>20 Rue Jules Romains</t>
  </si>
  <si>
    <t>1D, boulevard Dezerseul</t>
  </si>
  <si>
    <t>GUYARD COUTANT</t>
  </si>
  <si>
    <t>8 Chemin Des Étriers</t>
  </si>
  <si>
    <t>julie-coutant@hotmail.fr</t>
  </si>
  <si>
    <t>ST MALO</t>
  </si>
  <si>
    <t>16 Rue des Lilas</t>
  </si>
  <si>
    <t>GRACES</t>
  </si>
  <si>
    <t>9 rue porzou</t>
  </si>
  <si>
    <t>76 Rue Françoise Sagan</t>
  </si>
  <si>
    <t>LANESTER</t>
  </si>
  <si>
    <t>5 Rue Jacques René Hébert</t>
  </si>
  <si>
    <t>GUYOT GIRARD</t>
  </si>
  <si>
    <t>16 Chemin De La Claudière</t>
  </si>
  <si>
    <t>marieneige1@hotmail.fr</t>
  </si>
  <si>
    <t>MAINTENON</t>
  </si>
  <si>
    <t>18 Rue THIERS</t>
  </si>
  <si>
    <t>HABAULT</t>
  </si>
  <si>
    <t>La Chapelle-Saint-Mesmina</t>
  </si>
  <si>
    <t>2A route d'orléans</t>
  </si>
  <si>
    <t>chanelonam.audrey@gmail.com</t>
  </si>
  <si>
    <t>MARLY LA VILLE</t>
  </si>
  <si>
    <t>14 chemin du loup</t>
  </si>
  <si>
    <t>97 Rue de Varennes</t>
  </si>
  <si>
    <t>112 Rue De La Piazza</t>
  </si>
  <si>
    <t>112 rue de la piazza</t>
  </si>
  <si>
    <t>HADJ KACEM</t>
  </si>
  <si>
    <t>23 rue du fosse</t>
  </si>
  <si>
    <t>NOISY-SUR-OISE</t>
  </si>
  <si>
    <t>21 RUE DE BEAUMONT</t>
  </si>
  <si>
    <t>28, Rue d'Anjou</t>
  </si>
  <si>
    <t>64 rue des Ormes</t>
  </si>
  <si>
    <t>STE GEMMES SUR LOIRE</t>
  </si>
  <si>
    <t>Chemin du verger</t>
  </si>
  <si>
    <t>LORRIS</t>
  </si>
  <si>
    <t>19 rue du chemin vert</t>
  </si>
  <si>
    <t>Martigné sur Mayenne</t>
  </si>
  <si>
    <t>7 la basse Courteille</t>
  </si>
  <si>
    <t>LA CHAPELLE SUR ERDRE</t>
  </si>
  <si>
    <t>8, Allee du Bocage</t>
  </si>
  <si>
    <t>185 Avenue De La Maréchale</t>
  </si>
  <si>
    <t>19 rue Aristide BRIAND</t>
  </si>
  <si>
    <t>VENISSIEUX</t>
  </si>
  <si>
    <t>37 boulevard Marcel Sembat</t>
  </si>
  <si>
    <t>HAMADI MBOHERA</t>
  </si>
  <si>
    <t>35, rue de la Tournade</t>
  </si>
  <si>
    <t>30 RUE DU PLATEAU</t>
  </si>
  <si>
    <t>151 Rue De Fontenay</t>
  </si>
  <si>
    <t>406 Grande Rue</t>
  </si>
  <si>
    <t>7 Rue Carnot</t>
  </si>
  <si>
    <t>LE GENEST ST ISLE</t>
  </si>
  <si>
    <t>19. RUE DU ROCHER</t>
  </si>
  <si>
    <t>14 rue de la Solidarite</t>
  </si>
  <si>
    <t>IGN AS</t>
  </si>
  <si>
    <t>7 Rue Eugène Caron</t>
  </si>
  <si>
    <t>4 Boulevard De L'hôtel De Ville</t>
  </si>
  <si>
    <t>2 Bis rue des Bourdonnais</t>
  </si>
  <si>
    <t>24 rue de Belfort</t>
  </si>
  <si>
    <t>La Rose Des Vents</t>
  </si>
  <si>
    <t>CAUDAN</t>
  </si>
  <si>
    <t>8 Allée Ar C'Hoed</t>
  </si>
  <si>
    <t>LA BAZOGE</t>
  </si>
  <si>
    <t>28 avenue du Mans</t>
  </si>
  <si>
    <t>36 Rue Du Père Caillard</t>
  </si>
  <si>
    <t>1 rue de la liberté</t>
  </si>
  <si>
    <t>fati190@hotmail.com</t>
  </si>
  <si>
    <t>16 r Vandrezanne</t>
  </si>
  <si>
    <t>LILLE</t>
  </si>
  <si>
    <t>18 bis rue de la Halloterie</t>
  </si>
  <si>
    <t>76 Avenue Du Général De Gaulle</t>
  </si>
  <si>
    <t>Fontenay-aux-Roses</t>
  </si>
  <si>
    <t>7 Avenue Lombart</t>
  </si>
  <si>
    <t>UKRAINE</t>
  </si>
  <si>
    <t>10 Avenue Gounod</t>
  </si>
  <si>
    <t>9 RUE EUGENE MAINTENANT</t>
  </si>
  <si>
    <t>LA TURBALLE</t>
  </si>
  <si>
    <t>16 RUE DU CROISIC</t>
  </si>
  <si>
    <t>Boisemont</t>
  </si>
  <si>
    <t>7 Sente Des Mûriers</t>
  </si>
  <si>
    <t>Jouy-en-Josas</t>
  </si>
  <si>
    <t>24 Rue Georges Clemenceau</t>
  </si>
  <si>
    <t>gerahardy@numericable.fr</t>
  </si>
  <si>
    <t>53 allee Aristide Briand</t>
  </si>
  <si>
    <t>HART GENEAU</t>
  </si>
  <si>
    <t>Rue Thiers</t>
  </si>
  <si>
    <t>hartjer@gmail.com</t>
  </si>
  <si>
    <t>ARCUEIL</t>
  </si>
  <si>
    <t>75 AVENUE LAPLACE</t>
  </si>
  <si>
    <t>JOUY LE CHATEL</t>
  </si>
  <si>
    <t>18 Rue de la Foret</t>
  </si>
  <si>
    <t>Le petit Paris</t>
  </si>
  <si>
    <t>HASQUIN MAILLET</t>
  </si>
  <si>
    <t>Châtillon-sur-Cher</t>
  </si>
  <si>
    <t>38 Route De La Rue</t>
  </si>
  <si>
    <t>antony-maillet@hotmail.fr</t>
  </si>
  <si>
    <t>Arnage</t>
  </si>
  <si>
    <t>2 rue des Cormorans</t>
  </si>
  <si>
    <t>La Guierche</t>
  </si>
  <si>
    <t>39 Rue Des Chênes</t>
  </si>
  <si>
    <t>cathy.lebrun24@gmail.com</t>
  </si>
  <si>
    <t>9 RUE MARCEAU</t>
  </si>
  <si>
    <t>Ahuillé</t>
  </si>
  <si>
    <t>La petite Chapronnière</t>
  </si>
  <si>
    <t>67 ROUTE DE PROCE</t>
  </si>
  <si>
    <t>8 Villegomblain</t>
  </si>
  <si>
    <t>10, rue Galipeau</t>
  </si>
  <si>
    <t>36 Residence Bel Air</t>
  </si>
  <si>
    <t>Saint Brice sous Forêt</t>
  </si>
  <si>
    <t>3 allée antonin artaud</t>
  </si>
  <si>
    <t>134 AVENUE DE LA REPUBLIQUE</t>
  </si>
  <si>
    <t>51 Route De Paris</t>
  </si>
  <si>
    <t>HOTEL LA BELLE ETOILE</t>
  </si>
  <si>
    <t>Belle Etoile</t>
  </si>
  <si>
    <t>13 rue de la pompe</t>
  </si>
  <si>
    <t>Willerwald</t>
  </si>
  <si>
    <t>4 Venelle Du Blé En Herbe</t>
  </si>
  <si>
    <t>3 boulevard des Sablons</t>
  </si>
  <si>
    <t>4 rue de la Pree</t>
  </si>
  <si>
    <t>HELAOUËT</t>
  </si>
  <si>
    <t>chateau-thébaud</t>
  </si>
  <si>
    <t>la maison neuve</t>
  </si>
  <si>
    <t>k.helaouet@gmail.com</t>
  </si>
  <si>
    <t>Berrien</t>
  </si>
  <si>
    <t>Quinimilin</t>
  </si>
  <si>
    <t>11 rue du Maréchal Foch</t>
  </si>
  <si>
    <t>9 Boulevard François Blancho</t>
  </si>
  <si>
    <t>18 rue Jean Jaurès</t>
  </si>
  <si>
    <t>45 av du President ALLENDE</t>
  </si>
  <si>
    <t>CORMEILLES-EN-PARISIS</t>
  </si>
  <si>
    <t>7, rue Pasteur</t>
  </si>
  <si>
    <t>June</t>
  </si>
  <si>
    <t>Douarnenez</t>
  </si>
  <si>
    <t>13 Rue Ernest Renan</t>
  </si>
  <si>
    <t>pascal.henneq1@free.fr</t>
  </si>
  <si>
    <t>HENRIET</t>
  </si>
  <si>
    <t>3 Rue Maurice Viollette</t>
  </si>
  <si>
    <t>chenriet@hotmail.fr</t>
  </si>
  <si>
    <t>Rue Albert 1er</t>
  </si>
  <si>
    <t>Appt 4 Bat C</t>
  </si>
  <si>
    <t>Montlivault</t>
  </si>
  <si>
    <t>35 Rue De Chambord</t>
  </si>
  <si>
    <t>2 Rue De L'aspirant Dargent</t>
  </si>
  <si>
    <t>CERGY</t>
  </si>
  <si>
    <t>48 avenue du Hazay</t>
  </si>
  <si>
    <t>Batiment A, appartement A101</t>
  </si>
  <si>
    <t>16 rue Marcel Cerdan</t>
  </si>
  <si>
    <t>ST MELAINE SUR AUBANCE</t>
  </si>
  <si>
    <t>8 Square du clos Montferrand</t>
  </si>
  <si>
    <t>Fleury-les-Aubrais</t>
  </si>
  <si>
    <t>118 Boulevard De Lamballe</t>
  </si>
  <si>
    <t>5 Impasse De Montériou</t>
  </si>
  <si>
    <t>3 Rue Galilee</t>
  </si>
  <si>
    <t>2 Esplanade Ferdinand Magellan</t>
  </si>
  <si>
    <t>NATIXIS BRED</t>
  </si>
  <si>
    <t>29  rue des Callais</t>
  </si>
  <si>
    <t>86 Rue De Vildé</t>
  </si>
  <si>
    <t>2575 route des vignes</t>
  </si>
  <si>
    <t>Cheffes</t>
  </si>
  <si>
    <t>1 Le Carrefour</t>
  </si>
  <si>
    <t>5 rue de l'Ormeau</t>
  </si>
  <si>
    <t>LA RENAUDIERE</t>
  </si>
  <si>
    <t>11 rue du Dolmen</t>
  </si>
  <si>
    <t>HERRADA</t>
  </si>
  <si>
    <t>Angèlique</t>
  </si>
  <si>
    <t>7 Avenue Léon Bollée</t>
  </si>
  <si>
    <t>eugene.herrada@veolia.com</t>
  </si>
  <si>
    <t>Sainte-Luce-sur-Loire</t>
  </si>
  <si>
    <t>10 Rue De La Bougrière</t>
  </si>
  <si>
    <t>10 c Rue Pierre Loison</t>
  </si>
  <si>
    <t>VILLENEUVE PONTULAIRE</t>
  </si>
  <si>
    <t>soniamehault@yahoo.fr</t>
  </si>
  <si>
    <t>54 Grand Rue</t>
  </si>
  <si>
    <t>Sours</t>
  </si>
  <si>
    <t>21 Rue Jean-François Petit</t>
  </si>
  <si>
    <t>29 rue de la clé des Champs</t>
  </si>
  <si>
    <t>Saint-Lambert-la-Potherie</t>
  </si>
  <si>
    <t>11 Rue Averroès</t>
  </si>
  <si>
    <t>35, rue Maurice Ravel</t>
  </si>
  <si>
    <t>HIDALGO  AUBIER</t>
  </si>
  <si>
    <t>19, Rue des 4-Saisons</t>
  </si>
  <si>
    <t>angelique.aubier@orange.fr</t>
  </si>
  <si>
    <t>20 square du Tertre</t>
  </si>
  <si>
    <t>CODE INCONNU</t>
  </si>
  <si>
    <t>RUE DES FORETS</t>
  </si>
  <si>
    <t>LES MOUTIERS LES MAUXFAITS</t>
  </si>
  <si>
    <t>Rambouillet</t>
  </si>
  <si>
    <t>18 Rue Louis Leblanc</t>
  </si>
  <si>
    <t>59 Rue André Laurent</t>
  </si>
  <si>
    <t>CAMPIGNEULLES LES GRANDES</t>
  </si>
  <si>
    <t>1 rue du bois</t>
  </si>
  <si>
    <t>17 Avenue Mabileau</t>
  </si>
  <si>
    <t>LES ULIS</t>
  </si>
  <si>
    <t>7 AVENUE DES CHAMPS LASNIERS</t>
  </si>
  <si>
    <t>126 Rue Du Jeu De Paume</t>
  </si>
  <si>
    <t>43 Quai Albert Baillet</t>
  </si>
  <si>
    <t>17 RUE JACQUES LOUIS BERNIER</t>
  </si>
  <si>
    <t>HOFFART</t>
  </si>
  <si>
    <t>Bellevigny</t>
  </si>
  <si>
    <t>13, rue du bocage</t>
  </si>
  <si>
    <t>nais.quere@laposte.net</t>
  </si>
  <si>
    <t>4, La Beaucelaie</t>
  </si>
  <si>
    <t>Quincy-Voisins</t>
  </si>
  <si>
    <t>103 Rue De Coulommes</t>
  </si>
  <si>
    <t>49 RUE PERTHUIS</t>
  </si>
  <si>
    <t>GARE</t>
  </si>
  <si>
    <t>BONDY</t>
  </si>
  <si>
    <t>2 Allée Molière</t>
  </si>
  <si>
    <t>13 Passage De L'échardonnette</t>
  </si>
  <si>
    <t>17 Avenue D'italie</t>
  </si>
  <si>
    <t>13 Route De Janville</t>
  </si>
  <si>
    <t>7 CHEMIN DES BLES D OR</t>
  </si>
  <si>
    <t>PLUNERET</t>
  </si>
  <si>
    <t>16 RUE DES MOISSONS</t>
  </si>
  <si>
    <t>PARC BELANO MERIADEC</t>
  </si>
  <si>
    <t>AUBERVILLIERS</t>
  </si>
  <si>
    <t>211 boulevard Felix Faure</t>
  </si>
  <si>
    <t>GUERANDE</t>
  </si>
  <si>
    <t>33 RUE DE KERVABON</t>
  </si>
  <si>
    <t>HOST-MENDES</t>
  </si>
  <si>
    <t>3 Rue René Lallemant</t>
  </si>
  <si>
    <t>07 49 92 78 98</t>
  </si>
  <si>
    <t>belleeglise1973@gmail.com</t>
  </si>
  <si>
    <t>1 BIS RUE DE LA MAIRIE</t>
  </si>
  <si>
    <t>Parigné-l'Évêque</t>
  </si>
  <si>
    <t>3 Allée Des Houx</t>
  </si>
  <si>
    <t>130 rue Pierre Brossolette</t>
  </si>
  <si>
    <t>39 Avenue Francois Billoux</t>
  </si>
  <si>
    <t>Montrouge</t>
  </si>
  <si>
    <t>51 Rue Barbès</t>
  </si>
  <si>
    <t>27 rue javelot</t>
  </si>
  <si>
    <t>99 Rue Charles Infroit</t>
  </si>
  <si>
    <t>13 Avenue Georges Clémenceau</t>
  </si>
  <si>
    <t>VASSY</t>
  </si>
  <si>
    <t>LA POTERIE</t>
  </si>
  <si>
    <t>7 Rue Joël Sadeler</t>
  </si>
  <si>
    <t>charline.gosnet@gmail.com</t>
  </si>
  <si>
    <t>30 rue des Ribains</t>
  </si>
  <si>
    <t>HUISMES</t>
  </si>
  <si>
    <t>7 rue de l'ancienne ecole</t>
  </si>
  <si>
    <t>8 Rue Voltaire</t>
  </si>
  <si>
    <t>Appartement 121</t>
  </si>
  <si>
    <t>84, rue des Granges</t>
  </si>
  <si>
    <t>Jean Pascal</t>
  </si>
  <si>
    <t>COURBOUZON</t>
  </si>
  <si>
    <t>LES BORDES</t>
  </si>
  <si>
    <t>ST GERMAIN DE COULAMER</t>
  </si>
  <si>
    <t>Les Buis</t>
  </si>
  <si>
    <t>HUGONIN</t>
  </si>
  <si>
    <t>Jeannne</t>
  </si>
  <si>
    <t>26 Rue Ledru-Rollin</t>
  </si>
  <si>
    <t>clairehugonin@gmail.com</t>
  </si>
  <si>
    <t>HUGUENIN</t>
  </si>
  <si>
    <t>Pordic</t>
  </si>
  <si>
    <t>Rue De La Hionnais</t>
  </si>
  <si>
    <t>henry81fr@yahoo.fr</t>
  </si>
  <si>
    <t>94 avenue Michel BIZOT</t>
  </si>
  <si>
    <t>45 Rue Desaix</t>
  </si>
  <si>
    <t>48ter rue Louis Braille</t>
  </si>
  <si>
    <t>Appt 122</t>
  </si>
  <si>
    <t>14 RUE DE PALAISEAU</t>
  </si>
  <si>
    <t>5 Impasse Saint-Paul</t>
  </si>
  <si>
    <t>st andré de la marche</t>
  </si>
  <si>
    <t>38 Rue Eugène Pelletan</t>
  </si>
  <si>
    <t>33 Rue Eugène Pelletan</t>
  </si>
  <si>
    <t>AUDENGE</t>
  </si>
  <si>
    <t>6 ROUTE DE BORDEAUX</t>
  </si>
  <si>
    <t>2 rue des cerisiers</t>
  </si>
  <si>
    <t>131 BD DE LA LIBERTE</t>
  </si>
  <si>
    <t>26 rue Saint ernel</t>
  </si>
  <si>
    <t>31 rue des Prunelliers</t>
  </si>
  <si>
    <t>NOISEAU</t>
  </si>
  <si>
    <t>23 rue Claude Monet</t>
  </si>
  <si>
    <t>ST FUSCIEN</t>
  </si>
  <si>
    <t>3 BIS CHAUSSEE DE PARIS</t>
  </si>
  <si>
    <t>BOUSSY ST ANTOINE</t>
  </si>
  <si>
    <t>26 rue des Roses</t>
  </si>
  <si>
    <t>8 impasse Bassada</t>
  </si>
  <si>
    <t>Moncé-en-Belin</t>
  </si>
  <si>
    <t>24 Boulevard Des Avocats</t>
  </si>
  <si>
    <t>Malayeka</t>
  </si>
  <si>
    <t>Eaubonne</t>
  </si>
  <si>
    <t>4 Square Du Berry</t>
  </si>
  <si>
    <t>alia.hussain@hotmail.fr</t>
  </si>
  <si>
    <t>PONT ST MARTIN</t>
  </si>
  <si>
    <t>39 LE PETIT FRETY</t>
  </si>
  <si>
    <t>comptabilite.usptt@gmail.com</t>
  </si>
  <si>
    <t>Haute-Goulaine</t>
  </si>
  <si>
    <t>6 Rue Georges Bizet</t>
  </si>
  <si>
    <t>466 route d'Ardon</t>
  </si>
  <si>
    <t>90 Rue Julian Grimau</t>
  </si>
  <si>
    <t>elanciane@gmail.com</t>
  </si>
  <si>
    <t>12 rue Gustave Flaubert</t>
  </si>
  <si>
    <t>BOURG LA REINE</t>
  </si>
  <si>
    <t>25 rue des blagis</t>
  </si>
  <si>
    <t>Morsang-sur-Orge</t>
  </si>
  <si>
    <t>5 Allée Angela Cabeza</t>
  </si>
  <si>
    <t>07 88 16 47 28</t>
  </si>
  <si>
    <t>massibahoudine@hotmail.fr</t>
  </si>
  <si>
    <t>53B avenue des 2 clochers</t>
  </si>
  <si>
    <t>Avenue  Des 2 Clochers</t>
  </si>
  <si>
    <t>IGNATOVA</t>
  </si>
  <si>
    <t>38 Rue Michel Baugé</t>
  </si>
  <si>
    <t>iarkova.sne@gmail.com</t>
  </si>
  <si>
    <t>109 RUE RIVAY</t>
  </si>
  <si>
    <t>44 Rue Du Docteur Sureau</t>
  </si>
  <si>
    <t>Villebon-sur-Yvette</t>
  </si>
  <si>
    <t>2 Rue De La Résidence Du Grimpré</t>
  </si>
  <si>
    <t>Appt 2311</t>
  </si>
  <si>
    <t>35B rue de la tour</t>
  </si>
  <si>
    <t>23 Passage Larousse</t>
  </si>
  <si>
    <t>St Jean le Blanc</t>
  </si>
  <si>
    <t>7 Rue des Coulemelles</t>
  </si>
  <si>
    <t>Saint-Julien-de-Concelles</t>
  </si>
  <si>
    <t>2 Place Du Phénix</t>
  </si>
  <si>
    <t>88416 OCHSENHAUSE</t>
  </si>
  <si>
    <t>Alte Strasse 41</t>
  </si>
  <si>
    <t>ALLEMAGNE</t>
  </si>
  <si>
    <t>ST LUNAIRE</t>
  </si>
  <si>
    <t>2 hameau des douets</t>
  </si>
  <si>
    <t>IUND-CHAFFIOT</t>
  </si>
  <si>
    <t>19 Villa Du Petit Parc</t>
  </si>
  <si>
    <t>nathalie.iund@gmail.com</t>
  </si>
  <si>
    <t>IVALDI</t>
  </si>
  <si>
    <t>33 Avenue de l'Europe</t>
  </si>
  <si>
    <t>ivaldip@hotmail.com</t>
  </si>
  <si>
    <t>11 rue des violettes</t>
  </si>
  <si>
    <t>VAUX LE PENIL</t>
  </si>
  <si>
    <t>39 Rue Bouton Gaillard</t>
  </si>
  <si>
    <t>1 Rue de Colmar</t>
  </si>
  <si>
    <t>1 rue de Colmar</t>
  </si>
  <si>
    <t>58 bis avenue Egle</t>
  </si>
  <si>
    <t>38 bis Avenue René Coty</t>
  </si>
  <si>
    <t>56 allee Bellevue</t>
  </si>
  <si>
    <t>MONTOIR DE BRETAGNE</t>
  </si>
  <si>
    <t>22 BIS RUE PARMENTIER</t>
  </si>
  <si>
    <t>35 RUE DU TROSY</t>
  </si>
  <si>
    <t>1 Villa Lefort</t>
  </si>
  <si>
    <t>jacquet@flowgroup.fr</t>
  </si>
  <si>
    <t>FOUESNANT</t>
  </si>
  <si>
    <t>53 HENT KERSENTIC</t>
  </si>
  <si>
    <t>34 Rue Pasteur</t>
  </si>
  <si>
    <t>Saint-Gratien</t>
  </si>
  <si>
    <t>2 Rue Du Picolo</t>
  </si>
  <si>
    <t>31 rue Jehan Fouquet</t>
  </si>
  <si>
    <t>Blois</t>
  </si>
  <si>
    <t>1 Rue Robert Houdin</t>
  </si>
  <si>
    <t>JAKUBEK</t>
  </si>
  <si>
    <t>46 Avenue Guynemer</t>
  </si>
  <si>
    <t>njaka.jakubek@gmail.com</t>
  </si>
  <si>
    <t>JALLOULI</t>
  </si>
  <si>
    <t>LA VERRIERE</t>
  </si>
  <si>
    <t>2 allée des chênes</t>
  </si>
  <si>
    <t>aminjallouli@yahoo.fr</t>
  </si>
  <si>
    <t>JAMBUT</t>
  </si>
  <si>
    <t>Neuville-aux-Bois</t>
  </si>
  <si>
    <t>38 Impasse Du Moulin D'argent</t>
  </si>
  <si>
    <t>pauline.jambut@gmail.com</t>
  </si>
  <si>
    <t>38 Rue Jean Moulin</t>
  </si>
  <si>
    <t>29 rue Claude Debussy</t>
  </si>
  <si>
    <t>24, rue Lignier</t>
  </si>
  <si>
    <t>13. RUE DES BICHES</t>
  </si>
  <si>
    <t>Route De La Feuillee</t>
  </si>
  <si>
    <t>41 Faubourg De Sully</t>
  </si>
  <si>
    <t>12 rue de Solferino</t>
  </si>
  <si>
    <t>Saint-Frégant</t>
  </si>
  <si>
    <t>115 Route De Feunteun Veiler</t>
  </si>
  <si>
    <t>35 rue des Sports</t>
  </si>
  <si>
    <t>10 Rue Du 28 Février 1943</t>
  </si>
  <si>
    <t>2 Rue De Trélan</t>
  </si>
  <si>
    <t>Huisseau-sur-Cosson</t>
  </si>
  <si>
    <t>384 Route De Chambord</t>
  </si>
  <si>
    <t>saint-célérin</t>
  </si>
  <si>
    <t>vaulogé</t>
  </si>
  <si>
    <t>benoitjardin@orange.fr</t>
  </si>
  <si>
    <t>LE VESINET</t>
  </si>
  <si>
    <t>11 bis route de la Faisanderie</t>
  </si>
  <si>
    <t>TRIEL SUR SEINE</t>
  </si>
  <si>
    <t>13 Allee des Mesanges</t>
  </si>
  <si>
    <t>29 Rue Paul Baudry</t>
  </si>
  <si>
    <t>29 rue Paul Baudry</t>
  </si>
  <si>
    <t>298 Rue Victor Hugo</t>
  </si>
  <si>
    <t>Pray</t>
  </si>
  <si>
    <t>6 Rue Du Bédée</t>
  </si>
  <si>
    <t>MIGNERAY</t>
  </si>
  <si>
    <t>29 AVENUE PASTEUR</t>
  </si>
  <si>
    <t>33 Rue Notre-Dame-De-Recouvrance</t>
  </si>
  <si>
    <t>ST JOACHIM</t>
  </si>
  <si>
    <t>95 rue Jolio Curie</t>
  </si>
  <si>
    <t>PIPRIAC</t>
  </si>
  <si>
    <t>6 LA FONTAINE</t>
  </si>
  <si>
    <t>SEVRES</t>
  </si>
  <si>
    <t>1 Bis rue Jeanne d'Arc</t>
  </si>
  <si>
    <t>71 bd de la Republique</t>
  </si>
  <si>
    <t>Gournay-sur-Marne</t>
  </si>
  <si>
    <t>26 Avenue Du Général Leclerc</t>
  </si>
  <si>
    <t>Longpont-sur-Orge</t>
  </si>
  <si>
    <t>69 Rue De Villiers</t>
  </si>
  <si>
    <t>17 Rue Fleming</t>
  </si>
  <si>
    <t>44 Rue De Champagne</t>
  </si>
  <si>
    <t>PLOUFRAGAN</t>
  </si>
  <si>
    <t>18, rue Paul Le Flem</t>
  </si>
  <si>
    <t>99 Rue des Ormes</t>
  </si>
  <si>
    <t>JEDIDI</t>
  </si>
  <si>
    <t xml:space="preserve">Corbeil-Essonnes </t>
  </si>
  <si>
    <t xml:space="preserve">14 rue du Petit Pont </t>
  </si>
  <si>
    <t xml:space="preserve">06 95 91 10 43 </t>
  </si>
  <si>
    <t>ammel.touil@gmail.com</t>
  </si>
  <si>
    <t>JEGO</t>
  </si>
  <si>
    <t>CARANTEC</t>
  </si>
  <si>
    <t>7 rue le clos de Roz ar Grillet</t>
  </si>
  <si>
    <t>perrineduval@wanadoo.fr</t>
  </si>
  <si>
    <t>PLEUMELEUC</t>
  </si>
  <si>
    <t>8 Square des Ecureuils</t>
  </si>
  <si>
    <t>MONTERBLANC</t>
  </si>
  <si>
    <t>19, domaine du bois d'amour</t>
  </si>
  <si>
    <t>Rue Jean Bon St Andre</t>
  </si>
  <si>
    <t>LOCMALO</t>
  </si>
  <si>
    <t>216 LONGUEVILLE</t>
  </si>
  <si>
    <t>20 rue de GASTE</t>
  </si>
  <si>
    <t>7 Rue Alfred Savouré</t>
  </si>
  <si>
    <t>33 Avenue Victor-Hugo</t>
  </si>
  <si>
    <t>19 Avenue de Choisy</t>
  </si>
  <si>
    <t>Appt 4118</t>
  </si>
  <si>
    <t>31 Rue Bizet</t>
  </si>
  <si>
    <t>15 RUE RAYMOND RIDEL</t>
  </si>
  <si>
    <t>OYSONVILLE</t>
  </si>
  <si>
    <t>16 residence de la Vigne Blanche</t>
  </si>
  <si>
    <t>4 route de l'ocean</t>
  </si>
  <si>
    <t>ARSTA</t>
  </si>
  <si>
    <t>120 5</t>
  </si>
  <si>
    <t>Ralangsvägen 3 120 50 ARSTA</t>
  </si>
  <si>
    <t>38 Rue des Pecheurs</t>
  </si>
  <si>
    <t>38 RUE DES PECHEURS</t>
  </si>
  <si>
    <t>Pontgouin</t>
  </si>
  <si>
    <t>48 Lieu Dit Guimonvilliers</t>
  </si>
  <si>
    <t>Commequiers</t>
  </si>
  <si>
    <t>320 Square Des Fauvettes</t>
  </si>
  <si>
    <t>mp.dupe@laposte.net</t>
  </si>
  <si>
    <t>ST GEREON</t>
  </si>
  <si>
    <t>47 rue de la Clairiere</t>
  </si>
  <si>
    <t>8 Avenue Mahieu</t>
  </si>
  <si>
    <t>10 AVENUE GAUJARD ROME</t>
  </si>
  <si>
    <t>JONCOUR</t>
  </si>
  <si>
    <t>Saint-évarzec</t>
  </si>
  <si>
    <t>7 la vallée de keromen</t>
  </si>
  <si>
    <t>yacri@live.fr</t>
  </si>
  <si>
    <t>ST GENOUPH</t>
  </si>
  <si>
    <t>30 Levee du Cher</t>
  </si>
  <si>
    <t>JONNET</t>
  </si>
  <si>
    <t>les ormes</t>
  </si>
  <si>
    <t>janine.felix@wanadoo.fr</t>
  </si>
  <si>
    <t>LES ALLEUDS</t>
  </si>
  <si>
    <t>4 Rue du verger</t>
  </si>
  <si>
    <t>JOSSE DESCOINS</t>
  </si>
  <si>
    <t>Magny-le-Hongre</t>
  </si>
  <si>
    <t>6 Rue Des Douves</t>
  </si>
  <si>
    <t>jossedescoins@gmail.com</t>
  </si>
  <si>
    <t>NEUILLY PLAISANCE</t>
  </si>
  <si>
    <t>34 av. du Pt Roosevelt</t>
  </si>
  <si>
    <t>JOSSEAU</t>
  </si>
  <si>
    <t>Zelia</t>
  </si>
  <si>
    <t>Azay-sur-Cher</t>
  </si>
  <si>
    <t>2648 Route De Cormery</t>
  </si>
  <si>
    <t>06 20 86 44 31</t>
  </si>
  <si>
    <t>helenice.farago@gmail.com</t>
  </si>
  <si>
    <t>36 rue des Varennes</t>
  </si>
  <si>
    <t>15 rue claude Bernard</t>
  </si>
  <si>
    <t>SAMBIN</t>
  </si>
  <si>
    <t>PRUNAY</t>
  </si>
  <si>
    <t>8 bis rue Pierre Desjardins</t>
  </si>
  <si>
    <t>MONTFORT LE GESNOIS</t>
  </si>
  <si>
    <t>7 Allee des Glycines</t>
  </si>
  <si>
    <t>100 Rue De La Folie-Méricourt</t>
  </si>
  <si>
    <t>Stecy</t>
  </si>
  <si>
    <t>Puiseaux</t>
  </si>
  <si>
    <t>12 Rue Du Faubourg Saint-Mathurin</t>
  </si>
  <si>
    <t>m-isabelle45390@hotmail.fr</t>
  </si>
  <si>
    <t>BRY SUR MARNE</t>
  </si>
  <si>
    <t>9 rue du 2 Decembre 1870</t>
  </si>
  <si>
    <t>CONFLANS STE HONORINE</t>
  </si>
  <si>
    <t>37 rue des Basses Roches</t>
  </si>
  <si>
    <t>22 allee des caillotieres</t>
  </si>
  <si>
    <t>6 square des perdreaux</t>
  </si>
  <si>
    <t>2 Promenade Des Mares</t>
  </si>
  <si>
    <t>JOUVE</t>
  </si>
  <si>
    <t>224 Les Maraires</t>
  </si>
  <si>
    <t>06 62 56 73 99</t>
  </si>
  <si>
    <t>nanoujouve@free.fr</t>
  </si>
  <si>
    <t>LARCHAMP</t>
  </si>
  <si>
    <t>23. RUE DE NORMANDIE</t>
  </si>
  <si>
    <t>32 Rue du Marechal Joffre</t>
  </si>
  <si>
    <t>7 Allée Des Houx</t>
  </si>
  <si>
    <t>Parcé sur Sarthe</t>
  </si>
  <si>
    <t>La Groie</t>
  </si>
  <si>
    <t>06 06 46 58 88</t>
  </si>
  <si>
    <t>charleneetcharly@live.fr</t>
  </si>
  <si>
    <t>GEVEZE</t>
  </si>
  <si>
    <t>4 rue Paul Gauguin</t>
  </si>
  <si>
    <t>36 Rue De La Gouretterie</t>
  </si>
  <si>
    <t>17 ter Rue du jeu de Boules</t>
  </si>
  <si>
    <t>Appt 9</t>
  </si>
  <si>
    <t>AMILLY</t>
  </si>
  <si>
    <t>104 RUE COLETTE</t>
  </si>
  <si>
    <t>Chanteloup les vignes</t>
  </si>
  <si>
    <t>9 RUE DU VAL</t>
  </si>
  <si>
    <t>NEUVILLE SUR SARTHE</t>
  </si>
  <si>
    <t>9 bis route de l'Acone</t>
  </si>
  <si>
    <t>La Trugalle</t>
  </si>
  <si>
    <t>23 Rue de Chartres</t>
  </si>
  <si>
    <t>Thorigné-Fouillard</t>
  </si>
  <si>
    <t>19 Rue De La Tesserie</t>
  </si>
  <si>
    <t>7 Rue Des Ajoncs</t>
  </si>
  <si>
    <t>Boussay</t>
  </si>
  <si>
    <t>5 Allée De L'escarpin</t>
  </si>
  <si>
    <t>12 Rue de l' YSER</t>
  </si>
  <si>
    <t xml:space="preserve">JUSSEAUME </t>
  </si>
  <si>
    <t>POUZAY</t>
  </si>
  <si>
    <t>3 Impasse De La Fortune</t>
  </si>
  <si>
    <t>06 60 58 02 49</t>
  </si>
  <si>
    <t>06 72 15 72 34</t>
  </si>
  <si>
    <t>magalie_blanchet@gmail.com</t>
  </si>
  <si>
    <t>Nort-sur-Erdre</t>
  </si>
  <si>
    <t>8 Boulevard De La Liberté</t>
  </si>
  <si>
    <t>Guingamp</t>
  </si>
  <si>
    <t>Rue Hyacinthe Cheval</t>
  </si>
  <si>
    <t>hamditch008@gmail.com</t>
  </si>
  <si>
    <t>Keliss</t>
  </si>
  <si>
    <t>Trilport</t>
  </si>
  <si>
    <t>7 Rue Louise Michel</t>
  </si>
  <si>
    <t>orleans.magalie@gmail.com</t>
  </si>
  <si>
    <t>14 av de lattre de tassigny</t>
  </si>
  <si>
    <t>5 Rue De La Mare Aux Moines</t>
  </si>
  <si>
    <t>MONTIGNY LES CORMEILLES</t>
  </si>
  <si>
    <t>17 impasse Victor Hugo</t>
  </si>
  <si>
    <t>SAINT FREGANT</t>
  </si>
  <si>
    <t>Keradennec</t>
  </si>
  <si>
    <t>29, rue de Chambery</t>
  </si>
  <si>
    <t>13 rue Edouard Lievin</t>
  </si>
  <si>
    <t>Residence La Favorite</t>
  </si>
  <si>
    <t>Bat. C</t>
  </si>
  <si>
    <t>11 avenue de Bourgogne</t>
  </si>
  <si>
    <t>Rue De Fonton</t>
  </si>
  <si>
    <t>LOUVIERS</t>
  </si>
  <si>
    <t>3B, rue du Docteur Blanchet</t>
  </si>
  <si>
    <t>SUEVRES</t>
  </si>
  <si>
    <t xml:space="preserve">14 rue de la croix rouge </t>
  </si>
  <si>
    <t>Keyra</t>
  </si>
  <si>
    <t>Ormesson-sur-Marne</t>
  </si>
  <si>
    <t>32 Avenue Wladimir D'ormesson</t>
  </si>
  <si>
    <t>malaupfhurter@outlook.fr</t>
  </si>
  <si>
    <t>KAOUAR</t>
  </si>
  <si>
    <t>VILLEPARISIS</t>
  </si>
  <si>
    <t>42 RUE DE LA LIBERATION</t>
  </si>
  <si>
    <t>smailkouar@gmail.com</t>
  </si>
  <si>
    <t>Bondoufle</t>
  </si>
  <si>
    <t>21 rue de la faisanderie</t>
  </si>
  <si>
    <t>KAPAN</t>
  </si>
  <si>
    <t>Gagny</t>
  </si>
  <si>
    <t>61 rue du Général Leclerc</t>
  </si>
  <si>
    <t>hkapan@hotmail.fr</t>
  </si>
  <si>
    <t>ST PIERRE LES ELBEUF</t>
  </si>
  <si>
    <t>46 rue Tabouelle</t>
  </si>
  <si>
    <t>hot_backhand@yahoo.gr</t>
  </si>
  <si>
    <t>CARL KUYLENS HERNAS VAG 31</t>
  </si>
  <si>
    <t>HALMSTAD SUEDE</t>
  </si>
  <si>
    <t>6 Place Georges Pompidou</t>
  </si>
  <si>
    <t>5 Domaine De Château Gaillard</t>
  </si>
  <si>
    <t>KENBA</t>
  </si>
  <si>
    <t>La Verrière</t>
  </si>
  <si>
    <t>13 Résidence Bois De L'étang</t>
  </si>
  <si>
    <t>kenba.sihem@hotmail.com</t>
  </si>
  <si>
    <t>PLOUDANIEL</t>
  </si>
  <si>
    <t>Penfrat</t>
  </si>
  <si>
    <t>KERBACHE</t>
  </si>
  <si>
    <t>Yassmine</t>
  </si>
  <si>
    <t>13 Rue René Dorme</t>
  </si>
  <si>
    <t>addadlynda1234@gmail.com</t>
  </si>
  <si>
    <t>KERBIRIOU</t>
  </si>
  <si>
    <t>38 Rue De L'archerie</t>
  </si>
  <si>
    <t>francois_kerbiriou@yahoo.fr</t>
  </si>
  <si>
    <t>50 chemin de SAINT SEBASTIEN</t>
  </si>
  <si>
    <t>5 rue Louis Aragou</t>
  </si>
  <si>
    <t>ERGUE GABERIC</t>
  </si>
  <si>
    <t>28 rue de LESTONAN VIAN</t>
  </si>
  <si>
    <t>PLOUZANE</t>
  </si>
  <si>
    <t>90 rue Jean-Sebastien BACH</t>
  </si>
  <si>
    <t>90 rue Jean Sebastien BACH</t>
  </si>
  <si>
    <t>53 bis Chemin De La Bussonnière</t>
  </si>
  <si>
    <t>KERVAZO</t>
  </si>
  <si>
    <t>50 rue jules guesde</t>
  </si>
  <si>
    <t>benjamin.kervazo@laposte.net</t>
  </si>
  <si>
    <t>50 RUE JULES GUESDE</t>
  </si>
  <si>
    <t>54 Rue Des Creuses</t>
  </si>
  <si>
    <t>22 Rue Du Ponant</t>
  </si>
  <si>
    <t>KHAIROUN</t>
  </si>
  <si>
    <t>25 Rue De La Porte Gellée</t>
  </si>
  <si>
    <t>ikhairoun@yahoo.fr</t>
  </si>
  <si>
    <t>46 Boulevard Davout</t>
  </si>
  <si>
    <t>JUVIGNAC</t>
  </si>
  <si>
    <t>49 RUE DES ALOUETTES</t>
  </si>
  <si>
    <t>28 Avenue Jean-Jaures</t>
  </si>
  <si>
    <t>5 Avenue Aristide Briand</t>
  </si>
  <si>
    <t xml:space="preserve">Résidence du coteau </t>
  </si>
  <si>
    <t>10 Rue De La Chalotais</t>
  </si>
  <si>
    <t>LE BLANC MESNIL</t>
  </si>
  <si>
    <t>31bis rue Emile Kahn</t>
  </si>
  <si>
    <t>Residence la Garenne</t>
  </si>
  <si>
    <t>45 rue Raymond Patenotre</t>
  </si>
  <si>
    <t>8 Rue de la Tortue Marine</t>
  </si>
  <si>
    <t>5 Place Georges Pompidou</t>
  </si>
  <si>
    <t>10 rue Germain Dardan</t>
  </si>
  <si>
    <t>9 Chemin Des Gâtinois</t>
  </si>
  <si>
    <t>34 rue de Vaucouleurs</t>
  </si>
  <si>
    <t>Neuilly-sur-Seine</t>
  </si>
  <si>
    <t>135 Boulevard Bineau</t>
  </si>
  <si>
    <t>KODISINGHE</t>
  </si>
  <si>
    <t>Chelsea</t>
  </si>
  <si>
    <t>Saint-Arnoult-en-Yvelines</t>
  </si>
  <si>
    <t>18 Rue De La Corne Du Cerf</t>
  </si>
  <si>
    <t xml:space="preserve">06 60 93 93 23 </t>
  </si>
  <si>
    <t>06 60 93 93 23</t>
  </si>
  <si>
    <t>ASNIERES SUR OISE</t>
  </si>
  <si>
    <t>11 RUE DU FOUR</t>
  </si>
  <si>
    <t>87, rue de Paris</t>
  </si>
  <si>
    <t>KORNOUKOFF</t>
  </si>
  <si>
    <t>2 Rue Chenel</t>
  </si>
  <si>
    <t>ivan.kornoukoff@gmail.com</t>
  </si>
  <si>
    <t>27 rue Paul Vaillant Couturier</t>
  </si>
  <si>
    <t>BRIIS SOUS FORGES</t>
  </si>
  <si>
    <t>125 RUE MARGUERITE SENECHAL</t>
  </si>
  <si>
    <t>15 RUE ARTHUR RIMBAUD</t>
  </si>
  <si>
    <t>KOULLA</t>
  </si>
  <si>
    <t>16 Avenue Voltaire</t>
  </si>
  <si>
    <t>SARAHBENZAHRA@HOTMAIL.COM</t>
  </si>
  <si>
    <t>ARNOUVILLE LES GONESSE</t>
  </si>
  <si>
    <t>9 Bis Rue Jean Jaures</t>
  </si>
  <si>
    <t>4 RUE MOLIERE</t>
  </si>
  <si>
    <t>Bd Jourdan</t>
  </si>
  <si>
    <t>311, Maison de L'Inde, 7R</t>
  </si>
  <si>
    <t>POLOGNE</t>
  </si>
  <si>
    <t>Plac Poniatowskiego 38</t>
  </si>
  <si>
    <t>05830 Nadarzyn</t>
  </si>
  <si>
    <t>7 ter Rue Jean Desjoyeaux</t>
  </si>
  <si>
    <t>2 impasse Legry</t>
  </si>
  <si>
    <t>Fontenay sous Bois</t>
  </si>
  <si>
    <t>46 rue d'Estienne d'Orves</t>
  </si>
  <si>
    <t>24 rue de Vanves</t>
  </si>
  <si>
    <t>5 rue Marie Curie</t>
  </si>
  <si>
    <t>19 rue Louis BERTRAND</t>
  </si>
  <si>
    <t>PLONEVEZ PORZAY</t>
  </si>
  <si>
    <t>14 residence KREISKER</t>
  </si>
  <si>
    <t>LABARRIÈRE</t>
  </si>
  <si>
    <t>Atéa</t>
  </si>
  <si>
    <t>1 Rue Des Saules</t>
  </si>
  <si>
    <t>kakzoz@hotmail.com</t>
  </si>
  <si>
    <t>LA SOURCE</t>
  </si>
  <si>
    <t>11 Rue B. Lecache</t>
  </si>
  <si>
    <t>COMBLEUX</t>
  </si>
  <si>
    <t>148 Bd Kennedy</t>
  </si>
  <si>
    <t>Le Plessis-Bouchard</t>
  </si>
  <si>
    <t>1 Rue Frédéric Gaillardet</t>
  </si>
  <si>
    <t>SAUNIER DUVAL</t>
  </si>
  <si>
    <t>12 Rue De La Mazure</t>
  </si>
  <si>
    <t>22 Avenue Yves Thépot</t>
  </si>
  <si>
    <t>36 rue Gambetta</t>
  </si>
  <si>
    <t>36 Rue Saint-Chéron</t>
  </si>
  <si>
    <t>LA TAQUINERIE</t>
  </si>
  <si>
    <t>164 rue de Bagnolet</t>
  </si>
  <si>
    <t>BERNAY VILBERT</t>
  </si>
  <si>
    <t>1 CHEMIN DES ROSSIGNOLS</t>
  </si>
  <si>
    <t>2 Allée Henri Matisse</t>
  </si>
  <si>
    <t>91 rue de Gournay</t>
  </si>
  <si>
    <t>LACOURTE-BARBADAUX</t>
  </si>
  <si>
    <t>Châteauvieux</t>
  </si>
  <si>
    <t>21 Rue Des Maisons Neuves</t>
  </si>
  <si>
    <t>stess1641@yahoo.fr</t>
  </si>
  <si>
    <t>12 Allée De La Villeparc</t>
  </si>
  <si>
    <t>231 rue Lecourbe</t>
  </si>
  <si>
    <t>Montoir de Bretagne</t>
  </si>
  <si>
    <t>30 rue Marcel PAUL</t>
  </si>
  <si>
    <t>80 rue Pasteur</t>
  </si>
  <si>
    <t>155, boulevard du general Giraud</t>
  </si>
  <si>
    <t>LADIRE</t>
  </si>
  <si>
    <t>49 Rue Du Lieutenant Dagorno</t>
  </si>
  <si>
    <t>jpladire@hotmail.fr</t>
  </si>
  <si>
    <t>181 rue des Bordiers</t>
  </si>
  <si>
    <t>48 route de dorotherie</t>
  </si>
  <si>
    <t>Gien</t>
  </si>
  <si>
    <t>62 Route D'orléans</t>
  </si>
  <si>
    <t>Bat A / Apt A10</t>
  </si>
  <si>
    <t>Avenue Eugène Delacroix</t>
  </si>
  <si>
    <t>38 rue des Viviers</t>
  </si>
  <si>
    <t>11 B route de l'Etang la Ville</t>
  </si>
  <si>
    <t>ST HERBLON</t>
  </si>
  <si>
    <t>06 La Petite Croix</t>
  </si>
  <si>
    <t>7 Rue De La Fontaine Des Joncs</t>
  </si>
  <si>
    <t>14 Rue De Fresnes</t>
  </si>
  <si>
    <t>Yvré L'Eveque</t>
  </si>
  <si>
    <t>Les Arches</t>
  </si>
  <si>
    <t>sainte sabine sur longeve</t>
  </si>
  <si>
    <t>12 rue de bel air</t>
  </si>
  <si>
    <t>LAFRIKI</t>
  </si>
  <si>
    <t>Iness</t>
  </si>
  <si>
    <t>2 Place Saint-Fiacre</t>
  </si>
  <si>
    <t>T.konate91@gmail.com</t>
  </si>
  <si>
    <t>80 Route de Gournay</t>
  </si>
  <si>
    <t>47 RUE DE TAMARIS</t>
  </si>
  <si>
    <t>Reuilly</t>
  </si>
  <si>
    <t>4 route du château d'eau</t>
  </si>
  <si>
    <t>GRADIGNAN</t>
  </si>
  <si>
    <t>26 RUE LOUSTALOT</t>
  </si>
  <si>
    <t>BAGNO A RIPOLI (FIRENZE)</t>
  </si>
  <si>
    <t>Via di Rosano, 194</t>
  </si>
  <si>
    <t>8 Rue Des Coquelicots</t>
  </si>
  <si>
    <t>Mardié</t>
  </si>
  <si>
    <t>39 Place Des Montmorency</t>
  </si>
  <si>
    <t>LAGRON</t>
  </si>
  <si>
    <t>8 Rue Du Lavoir</t>
  </si>
  <si>
    <t>stephanelagron@gmail.com</t>
  </si>
  <si>
    <t>LAHOUSSINE</t>
  </si>
  <si>
    <t>225 Avenue Du Maréchal Foch</t>
  </si>
  <si>
    <t>sandy.yver@hotmail.com</t>
  </si>
  <si>
    <t>4 RUE LOUIS PASTEUR</t>
  </si>
  <si>
    <t>128 Rue Saint-Maur</t>
  </si>
  <si>
    <t>CHAINGY</t>
  </si>
  <si>
    <t>26 rue de la Galaniere</t>
  </si>
  <si>
    <t>34 RUE GAMBETTA</t>
  </si>
  <si>
    <t>ETRECHET</t>
  </si>
  <si>
    <t>31 Rue de la gayetterie</t>
  </si>
  <si>
    <t>8 Rue De Metz</t>
  </si>
  <si>
    <t>50 rue Corneille</t>
  </si>
  <si>
    <t>107 Rue De La Plaine</t>
  </si>
  <si>
    <t>7 rue Saint-Christophe</t>
  </si>
  <si>
    <t>Centre</t>
  </si>
  <si>
    <t>31 Quai Du Port De Méan</t>
  </si>
  <si>
    <t>15 ALLEE DES EFFES</t>
  </si>
  <si>
    <t>LA ROCHE BLANCHE</t>
  </si>
  <si>
    <t>4 Impasse de la Pologne</t>
  </si>
  <si>
    <t>4 IMPASSE DE LA POLOGNE</t>
  </si>
  <si>
    <t>ST DENIS LA CHEVASSE</t>
  </si>
  <si>
    <t>16 rue du moulin</t>
  </si>
  <si>
    <t>5 Rue des Bleuets</t>
  </si>
  <si>
    <t>LAMARCHE</t>
  </si>
  <si>
    <t>182 Avenue Émile Gérard</t>
  </si>
  <si>
    <t>pameladesmots@gmail.com</t>
  </si>
  <si>
    <t>7, rue Berthelot</t>
  </si>
  <si>
    <t>Aucaleuc</t>
  </si>
  <si>
    <t>12 La Hydrouais</t>
  </si>
  <si>
    <t>6 Rue Du Docteur Chenantais</t>
  </si>
  <si>
    <t>20 Avenue D'ivry</t>
  </si>
  <si>
    <t>LAMIEN</t>
  </si>
  <si>
    <t>8, chemin des Tartres</t>
  </si>
  <si>
    <t>35 AVENUE GEORGES CLEMENCEAU</t>
  </si>
  <si>
    <t>COINGS</t>
  </si>
  <si>
    <t>24 rue du bois</t>
  </si>
  <si>
    <t>Marie-Jeanne</t>
  </si>
  <si>
    <t>Gretz-Armainvilliers</t>
  </si>
  <si>
    <t>22 Rue De Vignolles</t>
  </si>
  <si>
    <t>mathilde.andriana@gmail.com</t>
  </si>
  <si>
    <t>ISSOUDUN</t>
  </si>
  <si>
    <t>9 RUE JEAN PAUL SARTRE</t>
  </si>
  <si>
    <t>10 Allée Michel Colucci Dit Coluche</t>
  </si>
  <si>
    <t>Saint-Malo</t>
  </si>
  <si>
    <t>46 Rue De La Chesnaie</t>
  </si>
  <si>
    <t>06 69 07 71 22</t>
  </si>
  <si>
    <t>lamaille35@gmail.com</t>
  </si>
  <si>
    <t>Le Plessis-Pâté</t>
  </si>
  <si>
    <t>20 Rue Elisa Labrosse</t>
  </si>
  <si>
    <t>Villiers-Charlemagne</t>
  </si>
  <si>
    <t>10 Rue De La Croix De Bellevue</t>
  </si>
  <si>
    <t>45 RUE HENRI MARTIN</t>
  </si>
  <si>
    <t>Chantepie</t>
  </si>
  <si>
    <t>1 Rue Jean-Paul Sartre</t>
  </si>
  <si>
    <t>24 Rue Pauline De Lézardière</t>
  </si>
  <si>
    <t>C105</t>
  </si>
  <si>
    <t>2 RUE DU DOCTEUR HENRI MENARD</t>
  </si>
  <si>
    <t>SALAISE SUR SANNE</t>
  </si>
  <si>
    <t>6 rue Avit Nicolas</t>
  </si>
  <si>
    <t>Saint-Mars-la-Réorthe</t>
  </si>
  <si>
    <t>5, Rue Des Frênes</t>
  </si>
  <si>
    <t>Rue Des Juifs</t>
  </si>
  <si>
    <t>41 E12 RUE DE LA MALADRIE</t>
  </si>
  <si>
    <t>APPART. B003</t>
  </si>
  <si>
    <t>Chennevières-sur-Marne</t>
  </si>
  <si>
    <t>3 Chemin Du Splendid Panorama</t>
  </si>
  <si>
    <t>ANCENIS</t>
  </si>
  <si>
    <t>55 venelle des sureaux</t>
  </si>
  <si>
    <t>146 Boulevard Chanzy</t>
  </si>
  <si>
    <t>LANGLOIS BONAZZI</t>
  </si>
  <si>
    <t>Anaé</t>
  </si>
  <si>
    <t>19 rue des mésanges</t>
  </si>
  <si>
    <t>langlois.vivien@gmail.com</t>
  </si>
  <si>
    <t>40 RUE DE LA GARENNE</t>
  </si>
  <si>
    <t>LAPEL</t>
  </si>
  <si>
    <t>12 Rue Claude Et Simone Millot</t>
  </si>
  <si>
    <t>ludovic_lapel@hotmail.com</t>
  </si>
  <si>
    <t>FONTAINE LA GUYON</t>
  </si>
  <si>
    <t>5 rue de la Mairie</t>
  </si>
  <si>
    <t>49 Rue De Grenoux</t>
  </si>
  <si>
    <t>501 La Romeraie</t>
  </si>
  <si>
    <t>4 rue Henri Guyetand</t>
  </si>
  <si>
    <t>MEZERAY</t>
  </si>
  <si>
    <t>La Brosse</t>
  </si>
  <si>
    <t>4 rue ROBERT GRENET</t>
  </si>
  <si>
    <t>314 Rue Marcel Belot</t>
  </si>
  <si>
    <t>5 Impasse Pelletier Doisy</t>
  </si>
  <si>
    <t>DIJON</t>
  </si>
  <si>
    <t>12 B Rue Isabelle de Portugal</t>
  </si>
  <si>
    <t>2 BIS A RUE DES VIGNES</t>
  </si>
  <si>
    <t>94 Rue George Sand</t>
  </si>
  <si>
    <t>36 Rue Des Grandes Filles Dieu</t>
  </si>
  <si>
    <t>Basse-Goulaine</t>
  </si>
  <si>
    <t>13 Avenue Schumann</t>
  </si>
  <si>
    <t>LAUDILLAY</t>
  </si>
  <si>
    <t>Faverolles</t>
  </si>
  <si>
    <t>2 Rue Sans Nom</t>
  </si>
  <si>
    <t>denis.laudillay@laposte.net</t>
  </si>
  <si>
    <t>DAMMARIE LES LYS</t>
  </si>
  <si>
    <t>41, rue du Sergent Major Devrey</t>
  </si>
  <si>
    <t>VAL D'ETANGSON EVAILLE</t>
  </si>
  <si>
    <t>235 RUE DE L'ANCIENNE GARE</t>
  </si>
  <si>
    <t xml:space="preserve">235 RUE DE L'ANCIENNE GARE </t>
  </si>
  <si>
    <t>68 Boulevard Soult</t>
  </si>
  <si>
    <t>LAURENCON</t>
  </si>
  <si>
    <t>Mervent</t>
  </si>
  <si>
    <t>N°5 La Chauvière</t>
  </si>
  <si>
    <t>brunocat.laur@gmail.com</t>
  </si>
  <si>
    <t>42 rue du General de Miribel</t>
  </si>
  <si>
    <t>22 rue du Colonel Moll</t>
  </si>
  <si>
    <t>Château-Gontier</t>
  </si>
  <si>
    <t>40 Rue Louis Armstrong</t>
  </si>
  <si>
    <t>lnchevalier@hotmail.fr</t>
  </si>
  <si>
    <t>59 rue denis papin</t>
  </si>
  <si>
    <t>La Forest-Landerneau</t>
  </si>
  <si>
    <t>5 Lieu-Dit Parc Vilaric</t>
  </si>
  <si>
    <t>ST LAURENT SUR SEVRE</t>
  </si>
  <si>
    <t>9 RUE DU VIEUX CHENE</t>
  </si>
  <si>
    <t>34 Résidence Jeanne D'arc</t>
  </si>
  <si>
    <t>1 rue Blaise Pascal</t>
  </si>
  <si>
    <t>PRAY</t>
  </si>
  <si>
    <t>6 rue du Bedee</t>
  </si>
  <si>
    <t>Saint Brieuc</t>
  </si>
  <si>
    <t>14 rue Suffren</t>
  </si>
  <si>
    <t>150 Chemin de Villeneuve</t>
  </si>
  <si>
    <t>25 Rue Elsa Triolet</t>
  </si>
  <si>
    <t>LE BAILLY FOUQUET</t>
  </si>
  <si>
    <t>10 Rue De Thorigny</t>
  </si>
  <si>
    <t>06 63 61 48 00</t>
  </si>
  <si>
    <t>dlebailly4@yahoo.fr</t>
  </si>
  <si>
    <t>59 boulevard de vitre</t>
  </si>
  <si>
    <t>LE MERZER</t>
  </si>
  <si>
    <t>St Yves</t>
  </si>
  <si>
    <t>26 Lieu Dit Le Hil</t>
  </si>
  <si>
    <t>3, impasse des Hortensias</t>
  </si>
  <si>
    <t>LA MILESSE</t>
  </si>
  <si>
    <t>11 rue des poiriers</t>
  </si>
  <si>
    <t>ST GEORGES DE MONTAIGU</t>
  </si>
  <si>
    <t>54 rue durivum</t>
  </si>
  <si>
    <t>43 RUE SALVADOR ALLENDE</t>
  </si>
  <si>
    <t>Plédran</t>
  </si>
  <si>
    <t>3 Rue Antoine Mazier</t>
  </si>
  <si>
    <t xml:space="preserve">Lorient </t>
  </si>
  <si>
    <t xml:space="preserve">2 rue Edgar Quinet </t>
  </si>
  <si>
    <t>PONT SCORFF</t>
  </si>
  <si>
    <t>6 Rue du General De Gaulle</t>
  </si>
  <si>
    <t>33 LES GILARDIERES</t>
  </si>
  <si>
    <t>1 RUE GAY LUSSAC</t>
  </si>
  <si>
    <t>Cléguer</t>
  </si>
  <si>
    <t>7 Impasse Chateaubriand</t>
  </si>
  <si>
    <t>morgane.bideault@yahoo.fr</t>
  </si>
  <si>
    <t>FRANCONVILLE</t>
  </si>
  <si>
    <t>256, rue du Général LECLERC</t>
  </si>
  <si>
    <t>16 Impasse De Kerzivi</t>
  </si>
  <si>
    <t>231 bd Jean-Jaures</t>
  </si>
  <si>
    <t>KERORET</t>
  </si>
  <si>
    <t>23 rue Pierre Mendès France</t>
  </si>
  <si>
    <t>ST JEAN TROLIMON</t>
  </si>
  <si>
    <t>10 PARK MERVENT</t>
  </si>
  <si>
    <t>Le Chesnay</t>
  </si>
  <si>
    <t>32 Rue Caruel De Saint-Martin</t>
  </si>
  <si>
    <t>Mouzillon</t>
  </si>
  <si>
    <t>13 L'aiguillette</t>
  </si>
  <si>
    <t>LE DORE</t>
  </si>
  <si>
    <t xml:space="preserve">Léna </t>
  </si>
  <si>
    <t>Ermont</t>
  </si>
  <si>
    <t xml:space="preserve">10 Place Des Arts </t>
  </si>
  <si>
    <t>06 70 44 15 88</t>
  </si>
  <si>
    <t>celine.mainguene@laposte.net</t>
  </si>
  <si>
    <t>70 Avenue Des Prés Vendome</t>
  </si>
  <si>
    <t>20 Chemin De Kergoulouët</t>
  </si>
  <si>
    <t>PEDERNEC</t>
  </si>
  <si>
    <t>13 Residence Trapu Pont</t>
  </si>
  <si>
    <t>13 Residence Trapu pont</t>
  </si>
  <si>
    <t>2 rue des halles</t>
  </si>
  <si>
    <t>COULAINES</t>
  </si>
  <si>
    <t>40 rue du Plessis</t>
  </si>
  <si>
    <t xml:space="preserve">LE GALL </t>
  </si>
  <si>
    <t>Awelynn</t>
  </si>
  <si>
    <t>Plouguin</t>
  </si>
  <si>
    <t>Rue De Brest</t>
  </si>
  <si>
    <t>awelynn.legall@pingploudal.fr</t>
  </si>
  <si>
    <t>5 rue LOUCHEUR</t>
  </si>
  <si>
    <t>186 Allée Des Draps D'or</t>
  </si>
  <si>
    <t>60 Rue Henri Eugène Gouillard</t>
  </si>
  <si>
    <t>DOUARNENEZ</t>
  </si>
  <si>
    <t>82 route des roches blanches</t>
  </si>
  <si>
    <t>nicolas.legall29@orange.fr</t>
  </si>
  <si>
    <t>13 rue du mississipi</t>
  </si>
  <si>
    <t>27 rue Maille</t>
  </si>
  <si>
    <t>Lorient</t>
  </si>
  <si>
    <t>27 Rue Du Manio</t>
  </si>
  <si>
    <t>elo_seyfried@yahoo.fr</t>
  </si>
  <si>
    <t>2 RUE JULES VERNE</t>
  </si>
  <si>
    <t>8 Allée Du Clos Suzan</t>
  </si>
  <si>
    <t>19 Rue De Palencia</t>
  </si>
  <si>
    <t>27 ALLEE DES CHAMPS FLEURIS</t>
  </si>
  <si>
    <t>LE GUILLOUX</t>
  </si>
  <si>
    <t>Karel</t>
  </si>
  <si>
    <t>Craon</t>
  </si>
  <si>
    <t>43 grande rue</t>
  </si>
  <si>
    <t>Leguilloux.lg@hotmail.fr</t>
  </si>
  <si>
    <t>17 RUE JEAN PAUL SARTRE</t>
  </si>
  <si>
    <t>Prinquiau</t>
  </si>
  <si>
    <t>5 Impasse Champavoine</t>
  </si>
  <si>
    <t>LYS LEZ LANNOY</t>
  </si>
  <si>
    <t>23 rue desplechin</t>
  </si>
  <si>
    <t>PLOUAGAT</t>
  </si>
  <si>
    <t>15 A KERMORAN</t>
  </si>
  <si>
    <t>Saint-Brieuc</t>
  </si>
  <si>
    <t>3c Rue Zénaïde Fleuriot</t>
  </si>
  <si>
    <t>Elen</t>
  </si>
  <si>
    <t>32, rue du dépôt</t>
  </si>
  <si>
    <t>06 40 38 60 42</t>
  </si>
  <si>
    <t>lemaitre.ln@gmail.com</t>
  </si>
  <si>
    <t>21, chemin des Perriers</t>
  </si>
  <si>
    <t>7 Rue De La Bauche Tue Loup</t>
  </si>
  <si>
    <t>14 Impasse D'andromède</t>
  </si>
  <si>
    <t>Route du VALY LEDAN</t>
  </si>
  <si>
    <t>clementdu29800@hotmail.fr</t>
  </si>
  <si>
    <t>PLOUYE</t>
  </si>
  <si>
    <t>Route de KERDANET</t>
  </si>
  <si>
    <t>13 Rue CASENAVE</t>
  </si>
  <si>
    <t>jeanmarielemercier.jmim@gmail.com</t>
  </si>
  <si>
    <t>12 avenue Gourgaud</t>
  </si>
  <si>
    <t>CORMEILLES EN PARISIS</t>
  </si>
  <si>
    <t>17 rue du Travers des Champs Gui</t>
  </si>
  <si>
    <t>15 Rue Charles De Gaulle</t>
  </si>
  <si>
    <t>4 BOULEVARD DE BERLIN</t>
  </si>
  <si>
    <t>LE SEMAPHORE</t>
  </si>
  <si>
    <t>10 rue des Pechers</t>
  </si>
  <si>
    <t>35 RUE DE LA PAPOTIERE</t>
  </si>
  <si>
    <t>34 rue de Picpus</t>
  </si>
  <si>
    <t>44, rue Vincent Van Gogh</t>
  </si>
  <si>
    <t>LE NY</t>
  </si>
  <si>
    <t>348 Avenue Napoléon Bonaparte</t>
  </si>
  <si>
    <t>myriamjoudi@yahoo.fr</t>
  </si>
  <si>
    <t>15, rue Théodore Botrel</t>
  </si>
  <si>
    <t>8 Allee de Bel Air</t>
  </si>
  <si>
    <t>pont de Ruan</t>
  </si>
  <si>
    <t xml:space="preserve">46 bis rue St Brice </t>
  </si>
  <si>
    <t>PERROS GUIREC</t>
  </si>
  <si>
    <t>73, Avenue du Casino</t>
  </si>
  <si>
    <t>1 Allée Du Moulin Vert</t>
  </si>
  <si>
    <t>180 Boulevard Jules Verne</t>
  </si>
  <si>
    <t>Appat. 53</t>
  </si>
  <si>
    <t>2 rue de l'ile de Brehat</t>
  </si>
  <si>
    <t>06 42 18 61 96</t>
  </si>
  <si>
    <t>06 63 30 82 33</t>
  </si>
  <si>
    <t>ecs.lequere@hotmail.fr</t>
  </si>
  <si>
    <t>ST EVARZEC</t>
  </si>
  <si>
    <t>4 HAMEAU DE PARK FAOU</t>
  </si>
  <si>
    <t>5 TER AVENUE DE BEL AIR</t>
  </si>
  <si>
    <t>12 Rue Des Tourterelles</t>
  </si>
  <si>
    <t>10 Avenue Paul Doumer</t>
  </si>
  <si>
    <t>50 Rue De La Tour D'auvergne</t>
  </si>
  <si>
    <t>GUILVINEC</t>
  </si>
  <si>
    <t>28 RUE DE KERFRIANT</t>
  </si>
  <si>
    <t>19A rue du Docteur MEHEUT</t>
  </si>
  <si>
    <t>28 rue de Tregain</t>
  </si>
  <si>
    <t>4 rue du petit KERLARAN</t>
  </si>
  <si>
    <t>3 rue Jean Le Grand</t>
  </si>
  <si>
    <t>8 Avenue Simón Bolívar</t>
  </si>
  <si>
    <t>46, rue de la Fontaine au Roi</t>
  </si>
  <si>
    <t>4 rue du petit Kerlaran</t>
  </si>
  <si>
    <t>64 avenue Pasteur</t>
  </si>
  <si>
    <t>MONTESSON</t>
  </si>
  <si>
    <t>41 av des Terres Blanches</t>
  </si>
  <si>
    <t>Quimperlé</t>
  </si>
  <si>
    <t>7 Rue Joseph-Guy Ropartz</t>
  </si>
  <si>
    <t>Boulevard de Metz</t>
  </si>
  <si>
    <t>Appt 45 - 7 Rue Du Haut Grippé</t>
  </si>
  <si>
    <t>14 avenue des Tilleuls</t>
  </si>
  <si>
    <t>MAUVES SUR LOIRE</t>
  </si>
  <si>
    <t>17 RUE J.B. MUSQUER</t>
  </si>
  <si>
    <t>TRELEVERN</t>
  </si>
  <si>
    <t>15, rue Hent Hir</t>
  </si>
  <si>
    <t>12 Rue Des Bertineries</t>
  </si>
  <si>
    <t>LEAUTÉ</t>
  </si>
  <si>
    <t>20 rue Jules Faure</t>
  </si>
  <si>
    <t>ST COLOMBAN</t>
  </si>
  <si>
    <t>18 RUE DU FIEF D ANJOU</t>
  </si>
  <si>
    <t>12 rue du Général Pershing</t>
  </si>
  <si>
    <t>Bâtiment F2</t>
  </si>
  <si>
    <t>Brusvily</t>
  </si>
  <si>
    <t>27 La Bodinais</t>
  </si>
  <si>
    <t>Saint-Cyr-l'École</t>
  </si>
  <si>
    <t>46 Rue Mansart</t>
  </si>
  <si>
    <t>LA QUEUE EN BRIE</t>
  </si>
  <si>
    <t>9 Bis allee Lavoisier</t>
  </si>
  <si>
    <t>POIGNY LA FORET</t>
  </si>
  <si>
    <t>²14 ROUTE DU VIEUX CHATEAU</t>
  </si>
  <si>
    <t>Artannes-sur-Indre</t>
  </si>
  <si>
    <t>11 Route De La Baudinière</t>
  </si>
  <si>
    <t>ETAMPES</t>
  </si>
  <si>
    <t>52, avenue de Paris</t>
  </si>
  <si>
    <t>Saint-Ouen</t>
  </si>
  <si>
    <t>1 Rue D'alembert</t>
  </si>
  <si>
    <t>courceboeufs</t>
  </si>
  <si>
    <t>Le champ de devant</t>
  </si>
  <si>
    <t>GIF SUR YVETTE</t>
  </si>
  <si>
    <t>66 Allee de la Grange Malassis</t>
  </si>
  <si>
    <t>ST AIGNAN</t>
  </si>
  <si>
    <t>570, Rue de la Foret</t>
  </si>
  <si>
    <t>27 rue aux Goudard</t>
  </si>
  <si>
    <t>27 rue Max Goudard</t>
  </si>
  <si>
    <t>10 rue d'Helsinki</t>
  </si>
  <si>
    <t>THEIX</t>
  </si>
  <si>
    <t>15 impasse des Aussieres</t>
  </si>
  <si>
    <t>8 Avenue Maximilien Robespierre</t>
  </si>
  <si>
    <t>nathalie.naour@francetv.fr</t>
  </si>
  <si>
    <t>MELLERAY</t>
  </si>
  <si>
    <t>52 route de Mondoubleau</t>
  </si>
  <si>
    <t>11 rue des Tulipiers</t>
  </si>
  <si>
    <t>MEAUCE</t>
  </si>
  <si>
    <t>17 rue Saint Jean</t>
  </si>
  <si>
    <t>LECARPENTIER</t>
  </si>
  <si>
    <t>29 avenue JB Corot</t>
  </si>
  <si>
    <t>flecarpentier77680@gmail.com</t>
  </si>
  <si>
    <t>10 avenue de Villepreux</t>
  </si>
  <si>
    <t>40 Rue Du Maréchal Maunoury</t>
  </si>
  <si>
    <t>MARTIZAY</t>
  </si>
  <si>
    <t>LA  MIGNONNERIE</t>
  </si>
  <si>
    <t>LA BRUFFIERE</t>
  </si>
  <si>
    <t>6 impasse Marcel Baudouin</t>
  </si>
  <si>
    <t>Landivisiau</t>
  </si>
  <si>
    <t>5 Rue Des Capucins</t>
  </si>
  <si>
    <t>Beaumont-sur-Oise</t>
  </si>
  <si>
    <t>27 Rue Danielle Casanova</t>
  </si>
  <si>
    <t>9 rue du 11 novembre 1918</t>
  </si>
  <si>
    <t>sophie.noirault81@gmail.com</t>
  </si>
  <si>
    <t>la ville aux dames</t>
  </si>
  <si>
    <t xml:space="preserve">1 rue marguerite </t>
  </si>
  <si>
    <t>DROUE SUR DROUETTE</t>
  </si>
  <si>
    <t>26 Rue des Marmouzets</t>
  </si>
  <si>
    <t>PANTIN</t>
  </si>
  <si>
    <t>3 Rue des Berges</t>
  </si>
  <si>
    <t>134 Rue Lakanal</t>
  </si>
  <si>
    <t>1 IMPASSE VAUGIRARD</t>
  </si>
  <si>
    <t>8 ter route des fontaines d'ozon</t>
  </si>
  <si>
    <t>730 Penhoat</t>
  </si>
  <si>
    <t>LECRU</t>
  </si>
  <si>
    <t>Croissy-Beaubourg</t>
  </si>
  <si>
    <t>25 Rue Jean De Beaubourg</t>
  </si>
  <si>
    <t>simon.lecru@gmail.com</t>
  </si>
  <si>
    <t>111 avenue Foch</t>
  </si>
  <si>
    <t>2 rue des Templiers App 19</t>
  </si>
  <si>
    <t>34 RUE DU CHATEAU D'EAU</t>
  </si>
  <si>
    <t>CHOUZY SUR CISSE</t>
  </si>
  <si>
    <t>27 rue de la Poste</t>
  </si>
  <si>
    <t>132 Rue D'isaac</t>
  </si>
  <si>
    <t>Suresnes</t>
  </si>
  <si>
    <t>5 rue des Parigots</t>
  </si>
  <si>
    <t>La Ferté-Alais</t>
  </si>
  <si>
    <t>10 Rue Des Frères Mulot</t>
  </si>
  <si>
    <t>227, rue de Charenton</t>
  </si>
  <si>
    <t>13 Villa Horteuse</t>
  </si>
  <si>
    <t>46 BIS CHEMIN DES LONGAINES</t>
  </si>
  <si>
    <t>46 bis chemin des Longaines</t>
  </si>
  <si>
    <t>9 RUE DE NANCY</t>
  </si>
  <si>
    <t>9 Rue Hudri</t>
  </si>
  <si>
    <t>SAINTE PAZANNE</t>
  </si>
  <si>
    <t>9 Les Faiches</t>
  </si>
  <si>
    <t>10, rue des benettes</t>
  </si>
  <si>
    <t>TREGROM</t>
  </si>
  <si>
    <t>Kermenou</t>
  </si>
  <si>
    <t>43 Rue des Tilleuls</t>
  </si>
  <si>
    <t>5 Rue Des Vanneaux</t>
  </si>
  <si>
    <t>GOMMENEC H</t>
  </si>
  <si>
    <t>Sainte croix</t>
  </si>
  <si>
    <t>16 Rue De Stalingrad</t>
  </si>
  <si>
    <t>46 rue Marcel Sembat</t>
  </si>
  <si>
    <t>120 avenue du mal de tassigny</t>
  </si>
  <si>
    <t>14 Voie Nouvelle</t>
  </si>
  <si>
    <t>2 Rue de la Vallée Verte</t>
  </si>
  <si>
    <t>lizou37@msn.com</t>
  </si>
  <si>
    <t>13 Rue De La Galanière</t>
  </si>
  <si>
    <t>jeanfi0305@wanadoo.fr</t>
  </si>
  <si>
    <t>Saint-M'Hervé</t>
  </si>
  <si>
    <t>2 Lieu Dit La Paillardiere</t>
  </si>
  <si>
    <t>CHAMPHOL</t>
  </si>
  <si>
    <t>47 RUE DE LA BARILLETTE</t>
  </si>
  <si>
    <t xml:space="preserve">Moncé en belin </t>
  </si>
  <si>
    <t>5 Allée de l'Aurore</t>
  </si>
  <si>
    <t>11 Rue René Michel Péan</t>
  </si>
  <si>
    <t>71 Rue des Cailles</t>
  </si>
  <si>
    <t>10 rue Alexandre Dumas</t>
  </si>
  <si>
    <t>CHANGE</t>
  </si>
  <si>
    <t>15 Rue du Grand Pin</t>
  </si>
  <si>
    <t>Rue Du Grand Verger</t>
  </si>
  <si>
    <t>Montbazon</t>
  </si>
  <si>
    <t>2 Rue De La Bréanderie</t>
  </si>
  <si>
    <t>1 Allee du Pre de la Mare</t>
  </si>
  <si>
    <t>SARAN</t>
  </si>
  <si>
    <t>413 rue DES SABLONNIERES</t>
  </si>
  <si>
    <t>Garches</t>
  </si>
  <si>
    <t>11 rue des 4 Vents</t>
  </si>
  <si>
    <t>Bâtiment Normandie</t>
  </si>
  <si>
    <t>97 rue Jean Pierre TIMBAUD</t>
  </si>
  <si>
    <t>40 BIS. RUE DES MINES</t>
  </si>
  <si>
    <t>173 rue d'Isaac</t>
  </si>
  <si>
    <t>1b Boulevard Vauban</t>
  </si>
  <si>
    <t>17 Allee de la Mignorais</t>
  </si>
  <si>
    <t>5 ALLEE DE L'ESTEREL</t>
  </si>
  <si>
    <t>PRESLES-EN-BRIE</t>
  </si>
  <si>
    <t>14 Rue de l'Hexagone</t>
  </si>
  <si>
    <t>3 chemin de frotte lievre</t>
  </si>
  <si>
    <t>Lê An</t>
  </si>
  <si>
    <t>62 rue de Strasbourg</t>
  </si>
  <si>
    <t>lq.lemoine@gmail.com</t>
  </si>
  <si>
    <t>Avenue Jean Jaurès</t>
  </si>
  <si>
    <t>bellesandie64@gmail.com</t>
  </si>
  <si>
    <t>27 Rue D'issy</t>
  </si>
  <si>
    <t>LEMPESEUR</t>
  </si>
  <si>
    <t>Naëlle</t>
  </si>
  <si>
    <t>Dolus-le-Sec</t>
  </si>
  <si>
    <t>25 Rue Agnès Sorel</t>
  </si>
  <si>
    <t>nat.celine@free.fr</t>
  </si>
  <si>
    <t>LYON 08</t>
  </si>
  <si>
    <t>7 impasse Jouhet</t>
  </si>
  <si>
    <t>LA FEUILLEE</t>
  </si>
  <si>
    <t>KERBARGAIN</t>
  </si>
  <si>
    <t>ST LYE LA FORET</t>
  </si>
  <si>
    <t>375 rue du Nan</t>
  </si>
  <si>
    <t>2 ALLEE JACQUES BREL</t>
  </si>
  <si>
    <t>21 rue des sureaux</t>
  </si>
  <si>
    <t>Isles les villenoy</t>
  </si>
  <si>
    <t>47 rue de meaux</t>
  </si>
  <si>
    <t>16 AVENUE VICTOR HUGO</t>
  </si>
  <si>
    <t>8 rue des AUBEPINES</t>
  </si>
  <si>
    <t>7 B Route De La Rochère</t>
  </si>
  <si>
    <t>10 Square Olivier Messian</t>
  </si>
  <si>
    <t>47 RUE DU BOUILLON</t>
  </si>
  <si>
    <t>9 Impasse Émile Zola</t>
  </si>
  <si>
    <t>Bois Colombes</t>
  </si>
  <si>
    <t>18 Rue Paul Déroulède</t>
  </si>
  <si>
    <t>2 rue andre Cordier</t>
  </si>
  <si>
    <t>60 rue Felix Faure</t>
  </si>
  <si>
    <t>51 ROUTE DE CHALLES</t>
  </si>
  <si>
    <t>2 Allee du Haras</t>
  </si>
  <si>
    <t>SANTENY</t>
  </si>
  <si>
    <t>18 rue des Trois Noyers</t>
  </si>
  <si>
    <t>20 rue Georges Carpentier</t>
  </si>
  <si>
    <t>65 Avenue Charles Tellier</t>
  </si>
  <si>
    <t>127 Avenue Georges Clémenceau</t>
  </si>
  <si>
    <t>2a bis Grande Rue</t>
  </si>
  <si>
    <t>Route De La Grand’Ville</t>
  </si>
  <si>
    <t>154 BD DOCTEUR RENE LAENNEC</t>
  </si>
  <si>
    <t>4 bis Rue Port Arthur</t>
  </si>
  <si>
    <t>12, RUE DES FORGES</t>
  </si>
  <si>
    <t>78 Avenue Du Général De Gaulle</t>
  </si>
  <si>
    <t>117 rue Rene COTY</t>
  </si>
  <si>
    <t>emilie.leroy.pro@gmail.com</t>
  </si>
  <si>
    <t>LEROY FIRMAIN</t>
  </si>
  <si>
    <t>102 Rue De Pimpeneau</t>
  </si>
  <si>
    <t>laeti41@hotmail.fr</t>
  </si>
  <si>
    <t>LA MERLATIERE</t>
  </si>
  <si>
    <t>10 IMPASSE ESCAPADE</t>
  </si>
  <si>
    <t>Challes</t>
  </si>
  <si>
    <t>4 Le Pré Du Croissant</t>
  </si>
  <si>
    <t>6 Residence le Village</t>
  </si>
  <si>
    <t>Beillé</t>
  </si>
  <si>
    <t>6 Rue De La Mare</t>
  </si>
  <si>
    <t>304 Rue Louis Blériot</t>
  </si>
  <si>
    <t>20 Rue Marie Guibé</t>
  </si>
  <si>
    <t>8 rue Sarasate</t>
  </si>
  <si>
    <t>8 Rue Ferrand</t>
  </si>
  <si>
    <t>22 Rue Des Crépinières</t>
  </si>
  <si>
    <t>laurence.bigot41@gmail.com</t>
  </si>
  <si>
    <t>6 allee Moullasson</t>
  </si>
  <si>
    <t>118, avenue Jean Jaurès</t>
  </si>
  <si>
    <t>142 CREISQUER TRAON ELORN</t>
  </si>
  <si>
    <t>5 RUE RENE COTY</t>
  </si>
  <si>
    <t>Vaupillon</t>
  </si>
  <si>
    <t>21 Route De La Madeleine Bouvet</t>
  </si>
  <si>
    <t>suzy.lamouette2235@gmail.com</t>
  </si>
  <si>
    <t>140 Rue de Funay</t>
  </si>
  <si>
    <t>145 Allée Du Clos Jauni</t>
  </si>
  <si>
    <t>34 rue des roses</t>
  </si>
  <si>
    <t>34 rue des Roses</t>
  </si>
  <si>
    <t>La Chapelle sur Erdre</t>
  </si>
  <si>
    <t>1 bis Chemin des Friches</t>
  </si>
  <si>
    <t>65 rue du Javelot</t>
  </si>
  <si>
    <t>Moisy</t>
  </si>
  <si>
    <t>15 Route De Châteaudun</t>
  </si>
  <si>
    <t>3, allee du Courtil</t>
  </si>
  <si>
    <t>nuillé le jallais</t>
  </si>
  <si>
    <t>22 rue de bellevue</t>
  </si>
  <si>
    <t>8, rue Audemars</t>
  </si>
  <si>
    <t>LA TESSOUALLE</t>
  </si>
  <si>
    <t>15 ALLEE DES ECUREUILS</t>
  </si>
  <si>
    <t>38 rue Carnot</t>
  </si>
  <si>
    <t>11 rue Carnot</t>
  </si>
  <si>
    <t>3 rue Beranger</t>
  </si>
  <si>
    <t>Bry-sur-Marne</t>
  </si>
  <si>
    <t>2 Rue De La Garenne</t>
  </si>
  <si>
    <t>6, allée Aramis</t>
  </si>
  <si>
    <t>21 RUE ROGER HENRY</t>
  </si>
  <si>
    <t>44 rue de la ferme</t>
  </si>
  <si>
    <t>14 square francois miterand</t>
  </si>
  <si>
    <t>St germain en laye</t>
  </si>
  <si>
    <t>5 rue de la croix de fer</t>
  </si>
  <si>
    <t>13 rue des Martyrs</t>
  </si>
  <si>
    <t>VILLEJUIF</t>
  </si>
  <si>
    <t>141 AVENUE DE PARIS</t>
  </si>
  <si>
    <t>limingkun06@gmail.com</t>
  </si>
  <si>
    <t>38 rue de l'Amiral Mouchez.</t>
  </si>
  <si>
    <t>1, rue du Ferblantier</t>
  </si>
  <si>
    <t>2A Rue de Chavannes</t>
  </si>
  <si>
    <t>ESPAGNE</t>
  </si>
  <si>
    <t>46930 quart de poblet</t>
  </si>
  <si>
    <t>C/Cronista carreres 15</t>
  </si>
  <si>
    <t>Valencia</t>
  </si>
  <si>
    <t>BOUGES LE CHATEAU</t>
  </si>
  <si>
    <t>Bel ebat</t>
  </si>
  <si>
    <t>39 Rue Cosson</t>
  </si>
  <si>
    <t>ST PIERRE DES CORPS</t>
  </si>
  <si>
    <t>227 avenue Stalingrad</t>
  </si>
  <si>
    <t>6 rue des Chalets</t>
  </si>
  <si>
    <t>2 Rue Jacqueline Auriol</t>
  </si>
  <si>
    <t>LIGNY</t>
  </si>
  <si>
    <t>33 RUE NATIONALE</t>
  </si>
  <si>
    <t>olivier.ligny@gmail.com</t>
  </si>
  <si>
    <t>5 Rue Léo Lagrange</t>
  </si>
  <si>
    <t>Saint-Fulgent</t>
  </si>
  <si>
    <t>105 La Fructiere</t>
  </si>
  <si>
    <t>22 AVENUE JULES VEDRINES</t>
  </si>
  <si>
    <t>5, Rue du Moulin Perou</t>
  </si>
  <si>
    <t>Le perou</t>
  </si>
  <si>
    <t>NEUVILLE AUX BOIS</t>
  </si>
  <si>
    <t>9 RUE DE LA DOMUSE</t>
  </si>
  <si>
    <t>Anorah</t>
  </si>
  <si>
    <t>136 rue de France</t>
  </si>
  <si>
    <t>chengyi.lin@insead.edu</t>
  </si>
  <si>
    <t>Kai-Chao</t>
  </si>
  <si>
    <t>7   rue des arcades</t>
  </si>
  <si>
    <t>koanlin@hotmail.com</t>
  </si>
  <si>
    <t>SAINT CYR L'ECOLE</t>
  </si>
  <si>
    <t>36 Rue Gabriel PERI</t>
  </si>
  <si>
    <t>Pierres</t>
  </si>
  <si>
    <t>15 Rue Des Cotoneasters</t>
  </si>
  <si>
    <t>clemence.guyot@free.fr</t>
  </si>
  <si>
    <t>49 RUE DES PEUPLIERS</t>
  </si>
  <si>
    <t>5 RUE LEO LAGRANGE</t>
  </si>
  <si>
    <t>4 place de l'Europe</t>
  </si>
  <si>
    <t>37, rue Emile Brault</t>
  </si>
  <si>
    <t>Brissac Loire Aubance</t>
  </si>
  <si>
    <t>Rue De La Valière</t>
  </si>
  <si>
    <t>1 rue Jules Ferry</t>
  </si>
  <si>
    <t>36 rue de PICPUS</t>
  </si>
  <si>
    <t>Bat Les Chenes</t>
  </si>
  <si>
    <t>FONTENAY LE COMTE</t>
  </si>
  <si>
    <t>3 chemin de la Baraque</t>
  </si>
  <si>
    <t>Croissy Beaubourg</t>
  </si>
  <si>
    <t>26 rue de Torcy</t>
  </si>
  <si>
    <t>3, avenue Paul Eluard</t>
  </si>
  <si>
    <t>Appartement 103</t>
  </si>
  <si>
    <t>2 RUE BAUDIN</t>
  </si>
  <si>
    <t>Hsing Yin</t>
  </si>
  <si>
    <t>9 Domaine de Château Gaillard</t>
  </si>
  <si>
    <t>Chez Qiwen XIAO</t>
  </si>
  <si>
    <t>contact@sdtt93.fr</t>
  </si>
  <si>
    <t>22 avenue Henri Barbusse</t>
  </si>
  <si>
    <t>26 Rue De Torcy</t>
  </si>
  <si>
    <t>3 voie Broca</t>
  </si>
  <si>
    <t>3 Voie Broca</t>
  </si>
  <si>
    <t>Marigny-les-Usages</t>
  </si>
  <si>
    <t>710 Rue De La Rousselière</t>
  </si>
  <si>
    <t>sodinette@hotmail.com</t>
  </si>
  <si>
    <t>9A avenue de La Malibran</t>
  </si>
  <si>
    <t>29 rue du Fief a Cavan</t>
  </si>
  <si>
    <t>LESNEVEN</t>
  </si>
  <si>
    <t>50 rue Tristan CORBIERE</t>
  </si>
  <si>
    <t>Milly-la-Forêt</t>
  </si>
  <si>
    <t>22 Rue Charles Cochin</t>
  </si>
  <si>
    <t>LOEB</t>
  </si>
  <si>
    <t>8 Impasse Du Tir</t>
  </si>
  <si>
    <t>yoram.loeb@hotmail.fr</t>
  </si>
  <si>
    <t>LOEILLET</t>
  </si>
  <si>
    <t>Plerguer</t>
  </si>
  <si>
    <t>34 Le Mesnil Des Aulnays</t>
  </si>
  <si>
    <t>nicolas.loeillet@gmail.com</t>
  </si>
  <si>
    <t>109 RUE DE pARIS</t>
  </si>
  <si>
    <t>VANNES</t>
  </si>
  <si>
    <t>177 avenue de verdun</t>
  </si>
  <si>
    <t>Riantec</t>
  </si>
  <si>
    <t>9 Impasse De Pont Arroch</t>
  </si>
  <si>
    <t>17 Rue De La Reine Blanche</t>
  </si>
  <si>
    <t>58 rue de Toubalan</t>
  </si>
  <si>
    <t>3 Jardin Montreuil Bellay</t>
  </si>
  <si>
    <t>Appt 52</t>
  </si>
  <si>
    <t>Fontaine-Simon</t>
  </si>
  <si>
    <t>12 Les Bertinieres</t>
  </si>
  <si>
    <t>cynthiagobeaux@outlook.fr</t>
  </si>
  <si>
    <t>GARGES LES GONESSE</t>
  </si>
  <si>
    <t>4 ALLEE DU LANGUEDOC</t>
  </si>
  <si>
    <t>STE PAZANNE</t>
  </si>
  <si>
    <t>5, LE BREIL</t>
  </si>
  <si>
    <t>Liniez</t>
  </si>
  <si>
    <t>La Girauderie</t>
  </si>
  <si>
    <t>11 bis, chemin du Haut des Clos</t>
  </si>
  <si>
    <t xml:space="preserve">LOPES </t>
  </si>
  <si>
    <t>Solers</t>
  </si>
  <si>
    <t>28 Rue Des Étards</t>
  </si>
  <si>
    <t>saralopes2004@gmail.com</t>
  </si>
  <si>
    <t>22 Route de Domont</t>
  </si>
  <si>
    <t>LOPES VUILLERMOZ</t>
  </si>
  <si>
    <t>19 Rue Aristide Briand</t>
  </si>
  <si>
    <t>caroline.vuillermoz78@gmail.com</t>
  </si>
  <si>
    <t>Amilly</t>
  </si>
  <si>
    <t>230 Route De Châtillon</t>
  </si>
  <si>
    <t>AVERDON</t>
  </si>
  <si>
    <t>109 Chemin du Tresor Siany</t>
  </si>
  <si>
    <t>LORAND</t>
  </si>
  <si>
    <t>51 rue Aristide Briand</t>
  </si>
  <si>
    <t>4 Rue de la Vallée Vertes</t>
  </si>
  <si>
    <t>CLEGUER</t>
  </si>
  <si>
    <t>20 VILLAGE ST QUIO</t>
  </si>
  <si>
    <t>2 allee jean poncelet</t>
  </si>
  <si>
    <t>38 Rue Ampere</t>
  </si>
  <si>
    <t>57 AV FOCH</t>
  </si>
  <si>
    <t>SIGLOY</t>
  </si>
  <si>
    <t>129 ROUTE DE LA LEVEE</t>
  </si>
  <si>
    <t>9 AVENUE MICHEL RICARD</t>
  </si>
  <si>
    <t>BADEN</t>
  </si>
  <si>
    <t>20, rue de Kernavalo</t>
  </si>
  <si>
    <t>5 Rue Boïeldieu</t>
  </si>
  <si>
    <t>BANNALEC</t>
  </si>
  <si>
    <t>KERMEROUR BOULBEN</t>
  </si>
  <si>
    <t>2 Rue Du Lieutenant Jean Vigneux</t>
  </si>
  <si>
    <t>8 rue Changarnier</t>
  </si>
  <si>
    <t>LOUBIER</t>
  </si>
  <si>
    <t>Eléana</t>
  </si>
  <si>
    <t>Déols</t>
  </si>
  <si>
    <t>38 Rue De La Fleuranderie</t>
  </si>
  <si>
    <t>sabrynadesa@gmail.com</t>
  </si>
  <si>
    <t>8 Chemin DE LA GILARDERIE</t>
  </si>
  <si>
    <t>1810 AV ROGER SALENGRO</t>
  </si>
  <si>
    <t>196 avenue Jean Jaures</t>
  </si>
  <si>
    <t>125 Boulevard De Verdun</t>
  </si>
  <si>
    <t>CHATENAY-MALABRY</t>
  </si>
  <si>
    <t>4 rue Paul GAUGUIN</t>
  </si>
  <si>
    <t>4 bis rue du Moulin Bailly</t>
  </si>
  <si>
    <t>Lamotte Beuvron</t>
  </si>
  <si>
    <t>1 Chemin des Prés</t>
  </si>
  <si>
    <t>LOUVET-BEAUBRUN</t>
  </si>
  <si>
    <t>9, rue Jacques Tati</t>
  </si>
  <si>
    <t>9 Rue De La Haise</t>
  </si>
  <si>
    <t>NANTERRE</t>
  </si>
  <si>
    <t>7 AVENUE EUGENE</t>
  </si>
  <si>
    <t>39 Rue De La Marquise De Sévigné</t>
  </si>
  <si>
    <t>72 Avenue Du Président Wilson</t>
  </si>
  <si>
    <t>LE PLESSIS ROBINSON</t>
  </si>
  <si>
    <t>14 rue du Capitaine Facq</t>
  </si>
  <si>
    <t>2 Rue Victor Hugo</t>
  </si>
  <si>
    <t>Carrieres sous Poissy</t>
  </si>
  <si>
    <t>406 grande rue</t>
  </si>
  <si>
    <t>8 rue Jean Boucher</t>
  </si>
  <si>
    <t>garance.lcs@outlook.fr</t>
  </si>
  <si>
    <t>DINAN</t>
  </si>
  <si>
    <t>13 rue ange Dubreuil</t>
  </si>
  <si>
    <t>72 av de la Princesse</t>
  </si>
  <si>
    <t>33 rue des Bles d'Or</t>
  </si>
  <si>
    <t>PLOUHA</t>
  </si>
  <si>
    <t>8 Bis Le Grand Etang</t>
  </si>
  <si>
    <t>ST MARCEAU</t>
  </si>
  <si>
    <t>Beauvais</t>
  </si>
  <si>
    <t>11 rue Saint CHERON</t>
  </si>
  <si>
    <t>Saint-Cloud</t>
  </si>
  <si>
    <t>6 Parc De La Bérengère</t>
  </si>
  <si>
    <t>8 rue du bearn</t>
  </si>
  <si>
    <t>melukebana@gmail.com</t>
  </si>
  <si>
    <t>18 rue d'Alsace</t>
  </si>
  <si>
    <t>BRETEIL</t>
  </si>
  <si>
    <t>LAUNAY QUERO</t>
  </si>
  <si>
    <t>32 chemin de Courtry</t>
  </si>
  <si>
    <t>BOIS-COLOMBES</t>
  </si>
  <si>
    <t>40 Ter rue de l'Abbé Glatez</t>
  </si>
  <si>
    <t>108 rue Saint-Maur</t>
  </si>
  <si>
    <t>1 impasse de la Reynerie</t>
  </si>
  <si>
    <t>Bouin</t>
  </si>
  <si>
    <t>25 Boulevard Procession Saint Marc</t>
  </si>
  <si>
    <t>209 BIS RUE GAUTHIOT LAMY</t>
  </si>
  <si>
    <t>64 Boulevard Masséna</t>
  </si>
  <si>
    <t>2 Rue François Mitterrand</t>
  </si>
  <si>
    <t>Rue Colette</t>
  </si>
  <si>
    <t>mlx.florent@gmail.com</t>
  </si>
  <si>
    <t>3 Avenue Paul Eluard</t>
  </si>
  <si>
    <t>5 BIS, VILLA D'AMONT</t>
  </si>
  <si>
    <t>1d Boulevard De Dézerseul</t>
  </si>
  <si>
    <t>2 boulevard Romain Rolland</t>
  </si>
  <si>
    <t>M'BATLINA</t>
  </si>
  <si>
    <t>St Ouen</t>
  </si>
  <si>
    <t>4 rue Albert Dhalenne</t>
  </si>
  <si>
    <t xml:space="preserve">06 16 48 37 92 </t>
  </si>
  <si>
    <t>letshem@gmail.com</t>
  </si>
  <si>
    <t>68 rue Lt Colonel Montbrison</t>
  </si>
  <si>
    <t>LEICESTER</t>
  </si>
  <si>
    <t xml:space="preserve">5 Hortons Close            Glen Parva </t>
  </si>
  <si>
    <t>28 RUE DES MERLES</t>
  </si>
  <si>
    <t>43 SENTIER DU MARTRAY</t>
  </si>
  <si>
    <t>94 rue du COIN MANDE</t>
  </si>
  <si>
    <t>Appt 4</t>
  </si>
  <si>
    <t>64, RUE DES SPORTS</t>
  </si>
  <si>
    <t>57 route de st leu</t>
  </si>
  <si>
    <t>MOUSTERU</t>
  </si>
  <si>
    <t>Rue de l'argoat</t>
  </si>
  <si>
    <t>via binda 175</t>
  </si>
  <si>
    <t>16 rue des Cloutiers</t>
  </si>
  <si>
    <t>Rue De L'amiral Mouchez</t>
  </si>
  <si>
    <t>PLOUBEZRE</t>
  </si>
  <si>
    <t>5 rue Jean Marie Allain</t>
  </si>
  <si>
    <t>Saint-Benoît-du-Sault</t>
  </si>
  <si>
    <t>13 Rue Émile Surun</t>
  </si>
  <si>
    <t>10, place des Cèpes</t>
  </si>
  <si>
    <t>Dirinon</t>
  </si>
  <si>
    <t>9 Kérouant</t>
  </si>
  <si>
    <t>amito2@hotmail.fr</t>
  </si>
  <si>
    <t>MADEIRA OLIVEIRA</t>
  </si>
  <si>
    <t>Allée De La Chênée</t>
  </si>
  <si>
    <t>BAT E APPT 1198</t>
  </si>
  <si>
    <t>RYANA95@LIVE.FR</t>
  </si>
  <si>
    <t>42 rue basse d'Aulnay</t>
  </si>
  <si>
    <t>8 rue Masson</t>
  </si>
  <si>
    <t>33. RUE DES TROIS CROIX</t>
  </si>
  <si>
    <t>55 Rue Lardin De Musset</t>
  </si>
  <si>
    <t>82 rue du Bas Coudray</t>
  </si>
  <si>
    <t>Vigneux-de-Bretagne</t>
  </si>
  <si>
    <t>10 Rue Du Petit Prince</t>
  </si>
  <si>
    <t>27 RUE GUYOT JOMARD</t>
  </si>
  <si>
    <t>62 rue des Tertriers</t>
  </si>
  <si>
    <t>6 rue Copernic</t>
  </si>
  <si>
    <t>28 Rue Du Perray</t>
  </si>
  <si>
    <t>edwige.meance@free.fr</t>
  </si>
  <si>
    <t>6 rue Nicolas Copernic</t>
  </si>
  <si>
    <t>Saint-Mars-du-Désert</t>
  </si>
  <si>
    <t>35  ter rue Du 3 Août 1944</t>
  </si>
  <si>
    <t>molivier44000@yahoo.fr</t>
  </si>
  <si>
    <t>Epinay sur Orge</t>
  </si>
  <si>
    <t>104 Grande Rue</t>
  </si>
  <si>
    <t>orleans</t>
  </si>
  <si>
    <t>8 rue Paul Langevin</t>
  </si>
  <si>
    <t>6F Rue Du Lunain</t>
  </si>
  <si>
    <t>coco.makela@yahoo.fr</t>
  </si>
  <si>
    <t>Sannois</t>
  </si>
  <si>
    <t>5 Rue Jean Sancery</t>
  </si>
  <si>
    <t>Avenue Du Président Wilson</t>
  </si>
  <si>
    <t>Betton</t>
  </si>
  <si>
    <t>10 Rue Du Clos</t>
  </si>
  <si>
    <t>MALEIX LY</t>
  </si>
  <si>
    <t>3 rue Dieudonne Costes</t>
  </si>
  <si>
    <t>75 Avenue De La Gare De Saint-Joseph</t>
  </si>
  <si>
    <t>BETHONCOURT</t>
  </si>
  <si>
    <t xml:space="preserve">CHANIA </t>
  </si>
  <si>
    <t>16 Allee Paul Cezanne</t>
  </si>
  <si>
    <t>15 rue du Port</t>
  </si>
  <si>
    <t>Residence Murillo Bat B</t>
  </si>
  <si>
    <t>2 Allée des Aubépines</t>
  </si>
  <si>
    <t>11 Rue De La Fresnaie</t>
  </si>
  <si>
    <t>59 rue marcel pagnol</t>
  </si>
  <si>
    <t>11 Rue Danton</t>
  </si>
  <si>
    <t>SAVONNIERES</t>
  </si>
  <si>
    <t>7 rue des coquelicots</t>
  </si>
  <si>
    <t>147 Rue Armand Silvestre</t>
  </si>
  <si>
    <t>MANCELLE HIMIDI</t>
  </si>
  <si>
    <t>9 Chemin Du Paradis</t>
  </si>
  <si>
    <t>zali.himidi@gmail.com</t>
  </si>
  <si>
    <t>MANCHID</t>
  </si>
  <si>
    <t>Nayla</t>
  </si>
  <si>
    <t>58 rue Gambetta</t>
  </si>
  <si>
    <t>bmanchid@yahoo.fr</t>
  </si>
  <si>
    <t>LA CHAIZE LE VICOMTE</t>
  </si>
  <si>
    <t>18 RUE LEONARD DE VINCI</t>
  </si>
  <si>
    <t>DAMMARTIN EN GOELE</t>
  </si>
  <si>
    <t>11 RUE ALBERT CAMUS</t>
  </si>
  <si>
    <t>32 Rue De La Fraternité</t>
  </si>
  <si>
    <t>06 27 02 03 29</t>
  </si>
  <si>
    <t>zahira.mansouri@free.fr</t>
  </si>
  <si>
    <t>28 Rue Notre-Dame</t>
  </si>
  <si>
    <t>Osny</t>
  </si>
  <si>
    <t>117 Rue Saint-Jean</t>
  </si>
  <si>
    <t>tatsy974@free.fr</t>
  </si>
  <si>
    <t>16 RUE DU BOIS HALIGAN</t>
  </si>
  <si>
    <t>2 BIS LE BOIS MENARD</t>
  </si>
  <si>
    <t>79 rue du reage</t>
  </si>
  <si>
    <t>43 Avenue De La République</t>
  </si>
  <si>
    <t>CLOHARS FOUESNANT</t>
  </si>
  <si>
    <t>2 rue SAINT ALAR</t>
  </si>
  <si>
    <t>2 rue saint alar</t>
  </si>
  <si>
    <t>PLOUEDERN</t>
  </si>
  <si>
    <t>14 rue de l'Elorn</t>
  </si>
  <si>
    <t>CLERMONT FERRAND</t>
  </si>
  <si>
    <t>7 RUE ROBERVAL</t>
  </si>
  <si>
    <t>RESIDENCE LE MAJOR</t>
  </si>
  <si>
    <t>ETIOLLES</t>
  </si>
  <si>
    <t>65 BIS RUE DES BORDES</t>
  </si>
  <si>
    <t>PLELO</t>
  </si>
  <si>
    <t>10 rue du MOUTON D'OR</t>
  </si>
  <si>
    <t>55 BIS RUE DE BELFORT</t>
  </si>
  <si>
    <t>48 rue de Vincennes</t>
  </si>
  <si>
    <t>SALLANCHES</t>
  </si>
  <si>
    <t>65 ROUTE DE FAYET</t>
  </si>
  <si>
    <t>Rue des flandres</t>
  </si>
  <si>
    <t>L HAY LES ROSES</t>
  </si>
  <si>
    <t>16 rue du commandant l'Herminier</t>
  </si>
  <si>
    <t>Égly</t>
  </si>
  <si>
    <t>61 Avenue D'arpajon</t>
  </si>
  <si>
    <t>Bat A1</t>
  </si>
  <si>
    <t>7 RUE PASTEUR</t>
  </si>
  <si>
    <t>Bourgon</t>
  </si>
  <si>
    <t>18 La Baudais</t>
  </si>
  <si>
    <t>11 Place De Prenay</t>
  </si>
  <si>
    <t>5 rue des Mesanges</t>
  </si>
  <si>
    <t>63 ROUTE DE FILONNIERE</t>
  </si>
  <si>
    <t>COSNE COURS SUR LOIRE</t>
  </si>
  <si>
    <t>11 rue Martin Luther King</t>
  </si>
  <si>
    <t>52 rue Claude Monet</t>
  </si>
  <si>
    <t>Andouillé</t>
  </si>
  <si>
    <t>20 Rue De L'hôtel De Ville</t>
  </si>
  <si>
    <t>7 Route De Fougères</t>
  </si>
  <si>
    <t>MARQUIORI</t>
  </si>
  <si>
    <t>Jose Vitor</t>
  </si>
  <si>
    <t>SOUTHWARK WARK ESTATE</t>
  </si>
  <si>
    <t>10 Southwark Park road</t>
  </si>
  <si>
    <t>jamarquiori@gmail.com</t>
  </si>
  <si>
    <t>LOCMIQUELIC</t>
  </si>
  <si>
    <t>4 Rue des Chenes</t>
  </si>
  <si>
    <t>6 Rue Du Romarin</t>
  </si>
  <si>
    <t>Champigny-sur-Marne</t>
  </si>
  <si>
    <t>17 Cité André Joly</t>
  </si>
  <si>
    <t>SCEAUX D ANJOU</t>
  </si>
  <si>
    <t>4 rue de la pinsardiere</t>
  </si>
  <si>
    <t>144 Rue Febvotte</t>
  </si>
  <si>
    <t>35 rue de Chambord</t>
  </si>
  <si>
    <t>10 Rue De La Lune</t>
  </si>
  <si>
    <t>DOURDAN</t>
  </si>
  <si>
    <t>6 AVENUE DE CHARTRES</t>
  </si>
  <si>
    <t>Bègles</t>
  </si>
  <si>
    <t>98 Rue Des Quatre Castera</t>
  </si>
  <si>
    <t>MARTIN BENVENUTO</t>
  </si>
  <si>
    <t>60 Rue De La Vallée Du Bois</t>
  </si>
  <si>
    <t>22 allée P. Gauguin</t>
  </si>
  <si>
    <t>Héric</t>
  </si>
  <si>
    <t>118 La Verdiniere</t>
  </si>
  <si>
    <t>NOTRE DAME DES LANDES</t>
  </si>
  <si>
    <t>La goussais</t>
  </si>
  <si>
    <t>Route De Lagny</t>
  </si>
  <si>
    <t>16 allee Sarah Bernhardt</t>
  </si>
  <si>
    <t>Les Ulis</t>
  </si>
  <si>
    <t>6 Rue Du Mercantour</t>
  </si>
  <si>
    <t>LA ROCHE SUR YON</t>
  </si>
  <si>
    <t>39  rue Gutenberg</t>
  </si>
  <si>
    <t>NOGENT SUR MARNE</t>
  </si>
  <si>
    <t>8 , rue anquetil</t>
  </si>
  <si>
    <t>58 rue Andre MALRAUX</t>
  </si>
  <si>
    <t>4 Les Barres</t>
  </si>
  <si>
    <t>Fontaine-la-Guyon</t>
  </si>
  <si>
    <t>1 Rue De La Rivière Du Roy</t>
  </si>
  <si>
    <t>09 52 34 83 88</t>
  </si>
  <si>
    <t>06 61 69 06 29</t>
  </si>
  <si>
    <t>CHAUMONT SUR LOIRE</t>
  </si>
  <si>
    <t>1 rue des frileuses</t>
  </si>
  <si>
    <t>VALLENAY</t>
  </si>
  <si>
    <t>1 Route du Boischaut</t>
  </si>
  <si>
    <t>Les Gats</t>
  </si>
  <si>
    <t>10 Rue Des Fossés Rouges</t>
  </si>
  <si>
    <t>73 Avenue Raymond Poincaré</t>
  </si>
  <si>
    <t>natacha.fauchez@laposte.net</t>
  </si>
  <si>
    <t>11 bis rue Georges Clemenceau</t>
  </si>
  <si>
    <t>Notre-Dame-d'Oé</t>
  </si>
  <si>
    <t>16 Avenue De Champeigné</t>
  </si>
  <si>
    <t>12 rue Marie-Anne du Boccage</t>
  </si>
  <si>
    <t>Rés. "Le Clos des Poètes", Bât. B</t>
  </si>
  <si>
    <t>PARIS 07</t>
  </si>
  <si>
    <t>67 rue de l'Universite</t>
  </si>
  <si>
    <t>16 RUE DES CLAUDINES</t>
  </si>
  <si>
    <t>PLUMELIN</t>
  </si>
  <si>
    <t>41 la Ferriere</t>
  </si>
  <si>
    <t>Orvault</t>
  </si>
  <si>
    <t>57 Rue Du Pont Marchand</t>
  </si>
  <si>
    <t>3 RUE LAMARTINE</t>
  </si>
  <si>
    <t>99, avenue du general de Gaulle</t>
  </si>
  <si>
    <t>GUIPAVAS</t>
  </si>
  <si>
    <t>18 RUE DE TOURAINE</t>
  </si>
  <si>
    <t>67 RUE D'ESTIENNE d'Orves</t>
  </si>
  <si>
    <t xml:space="preserve">28 résidence de la vallée </t>
  </si>
  <si>
    <t>MASSE BIBOUM</t>
  </si>
  <si>
    <t>Hermès Nathan</t>
  </si>
  <si>
    <t>72 Rue René Benay</t>
  </si>
  <si>
    <t>5 Rue Des Buttes</t>
  </si>
  <si>
    <t>29, chemin du Haut des Clos</t>
  </si>
  <si>
    <t>MASSINOND</t>
  </si>
  <si>
    <t>Paimbœuf</t>
  </si>
  <si>
    <t>39 Boulevard De L'astrolabe</t>
  </si>
  <si>
    <t>massinond@hotmail.fr</t>
  </si>
  <si>
    <t>CHAMPCUEIL</t>
  </si>
  <si>
    <t>3 impasse de la Beauce</t>
  </si>
  <si>
    <t>FLEURY LES AUBRAIS</t>
  </si>
  <si>
    <t>93, avenue louis Gallouedec</t>
  </si>
  <si>
    <t>MASSON-IDRISSI</t>
  </si>
  <si>
    <t>Enaelle</t>
  </si>
  <si>
    <t>20 Avenue Jean Baptiste Lebas</t>
  </si>
  <si>
    <t>06 61 09 88 38</t>
  </si>
  <si>
    <t>rouxy94@live.fr</t>
  </si>
  <si>
    <t>9 Square Crozatier</t>
  </si>
  <si>
    <t>2 Rue Du Père André-Marie Talvas</t>
  </si>
  <si>
    <t>31 Cours Albert 1er</t>
  </si>
  <si>
    <t>Rue De La Grange Aux Loups</t>
  </si>
  <si>
    <t>20b Rue Du Carillon</t>
  </si>
  <si>
    <t>PLEUMEUR BODOU</t>
  </si>
  <si>
    <t>31 rue du Bourg</t>
  </si>
  <si>
    <t>4 square des Sablons</t>
  </si>
  <si>
    <t>U S METRO</t>
  </si>
  <si>
    <t>18 avenue de l'Isle</t>
  </si>
  <si>
    <t>15 Impasse Du Polygone</t>
  </si>
  <si>
    <t>MATYSIAK</t>
  </si>
  <si>
    <t>Nangis</t>
  </si>
  <si>
    <t>10 Promenade Pierre Et Marie Curie</t>
  </si>
  <si>
    <t>lorene_ricard@hotmail.com</t>
  </si>
  <si>
    <t>1 square des Sablons</t>
  </si>
  <si>
    <t>1 allee Antoine de Jussieu</t>
  </si>
  <si>
    <t>22 rue du Commerce</t>
  </si>
  <si>
    <t>LA GROUTTE</t>
  </si>
  <si>
    <t>3 route de Saint-Georges</t>
  </si>
  <si>
    <t>7 rue de feuillancourt</t>
  </si>
  <si>
    <t>CHATOU</t>
  </si>
  <si>
    <t>10 villa Lambert</t>
  </si>
  <si>
    <t>Etage 2</t>
  </si>
  <si>
    <t>Enorah</t>
  </si>
  <si>
    <t>Mulsanne</t>
  </si>
  <si>
    <t>22 Boulevard De La Houssière</t>
  </si>
  <si>
    <t>sabjx23@hotmail.com</t>
  </si>
  <si>
    <t>81 Rue des Chaises</t>
  </si>
  <si>
    <t>PLOUGUENAST</t>
  </si>
  <si>
    <t>10, A rue des Ecoles</t>
  </si>
  <si>
    <t>124 Rue Pierre Joigneaux</t>
  </si>
  <si>
    <t>chez monsieur galvaire jerome</t>
  </si>
  <si>
    <t>PUISEUX PONTOISE</t>
  </si>
  <si>
    <t>3 allee de la bergere</t>
  </si>
  <si>
    <t>6 allee des Meuniers</t>
  </si>
  <si>
    <t>430 avenue Victor Hugo</t>
  </si>
  <si>
    <t>16 RUE MAURICE TENINE</t>
  </si>
  <si>
    <t>PARCAY SUR VIENNE</t>
  </si>
  <si>
    <t>2 CHANDRES</t>
  </si>
  <si>
    <t>17 rue d'Aguesseau</t>
  </si>
  <si>
    <t>Anyr</t>
  </si>
  <si>
    <t>6, allée des Griottes</t>
  </si>
  <si>
    <t>6 allee des Griottes</t>
  </si>
  <si>
    <t>36 Rue Agnes Sorel</t>
  </si>
  <si>
    <t>46 Rue Du Caire</t>
  </si>
  <si>
    <t>20 RUE DES FRAISIERS</t>
  </si>
  <si>
    <t>41 rue Saumuroise</t>
  </si>
  <si>
    <t>3 SQUARE ANDRE MALRAUX</t>
  </si>
  <si>
    <t>BELLEVIGNY</t>
  </si>
  <si>
    <t>21 rue Christophe Colomb</t>
  </si>
  <si>
    <t>35 Avenue Des Épicéas</t>
  </si>
  <si>
    <t>1 rue de bel air</t>
  </si>
  <si>
    <t>48 rue des Rosiers</t>
  </si>
  <si>
    <t>102 Rue D'achères</t>
  </si>
  <si>
    <t>jennifer.menage@gmail.com</t>
  </si>
  <si>
    <t>11 Villa Isabelle</t>
  </si>
  <si>
    <t>ST COSME EN VAIRAIS</t>
  </si>
  <si>
    <t>11 rue Louis Gagne</t>
  </si>
  <si>
    <t>MARTIGNE FERCHAUD</t>
  </si>
  <si>
    <t>La Balue</t>
  </si>
  <si>
    <t>LA BALUE</t>
  </si>
  <si>
    <t>7 RUE MIRABEAU</t>
  </si>
  <si>
    <t>240 route de la Chaperonniere</t>
  </si>
  <si>
    <t>42 Rue De La Tourmaline</t>
  </si>
  <si>
    <t>36 rue des Hauts de l'Erdre</t>
  </si>
  <si>
    <t>82 rue du Faubourg Bannier</t>
  </si>
  <si>
    <t>10 rue de la Tesserie</t>
  </si>
  <si>
    <t>MONDRAGON</t>
  </si>
  <si>
    <t>31, rue de Maubeuge</t>
  </si>
  <si>
    <t>AVARAY</t>
  </si>
  <si>
    <t>33 RUE DE LA TOUCHE</t>
  </si>
  <si>
    <t>ST MICHEL CHEF CHEF</t>
  </si>
  <si>
    <t>127 Boulevard de l'Ocean</t>
  </si>
  <si>
    <t>MERABET</t>
  </si>
  <si>
    <t>Maurepas</t>
  </si>
  <si>
    <t>1 Allée Des Vosges</t>
  </si>
  <si>
    <t>laurentpeyron42@gmail.com</t>
  </si>
  <si>
    <t>CHATEAU RENAULT</t>
  </si>
  <si>
    <t>19 rue Jean-Jacques Rousseau</t>
  </si>
  <si>
    <t>145 chemin de Baudu</t>
  </si>
  <si>
    <t>ARGENTON SUR CREUSE</t>
  </si>
  <si>
    <t>62 RUE AUCLERT DESCOTTES</t>
  </si>
  <si>
    <t>44 rue des acacias</t>
  </si>
  <si>
    <t>Evah</t>
  </si>
  <si>
    <t>179 Avenue Des Noëls</t>
  </si>
  <si>
    <t>mercier_benjamin@hotmail.com</t>
  </si>
  <si>
    <t>MONTS</t>
  </si>
  <si>
    <t>28 Rue de la Pinsonniere</t>
  </si>
  <si>
    <t>12 Rue Du Moulin De La Planche</t>
  </si>
  <si>
    <t>QUIMPERLE</t>
  </si>
  <si>
    <t>16 rue Jean Colas</t>
  </si>
  <si>
    <t>REDENE</t>
  </si>
  <si>
    <t>28 lieu dit Mongardis</t>
  </si>
  <si>
    <t>VIROFLAY</t>
  </si>
  <si>
    <t>16 rue du Vieux Pont de Bois</t>
  </si>
  <si>
    <t>24 rue Rochambeau</t>
  </si>
  <si>
    <t>LA GAUBRETIERE</t>
  </si>
  <si>
    <t>18 rue des roches</t>
  </si>
  <si>
    <t>4 Impasse Des Mycènes</t>
  </si>
  <si>
    <t>20 rue Georges Brassens</t>
  </si>
  <si>
    <t>5 rue Jeanne de France</t>
  </si>
  <si>
    <t>MERTZ</t>
  </si>
  <si>
    <t>3 Avenue Du 8 Mai 1945</t>
  </si>
  <si>
    <t>carolinelachet@hotmail.com</t>
  </si>
  <si>
    <t>ST CYR SUR LOIRE</t>
  </si>
  <si>
    <t>29 RUE DU COUDRAY</t>
  </si>
  <si>
    <t>LOCMARIA PLOUZANE</t>
  </si>
  <si>
    <t>5 rue de la BUTTE</t>
  </si>
  <si>
    <t>12 Rue De Chantecaille</t>
  </si>
  <si>
    <t>Villemomble</t>
  </si>
  <si>
    <t>26 Rue Poussin</t>
  </si>
  <si>
    <t xml:space="preserve">MESPLIER </t>
  </si>
  <si>
    <t>Blueuenn</t>
  </si>
  <si>
    <t>24 Rue De La Patte D'oie</t>
  </si>
  <si>
    <t>vmajbd@gmail.com</t>
  </si>
  <si>
    <t>72 avenue de lattre de tassigny</t>
  </si>
  <si>
    <t>TOURNON ST PIERRE</t>
  </si>
  <si>
    <t>36 Route de Preuilly</t>
  </si>
  <si>
    <t>8 Rue Eugène Renault</t>
  </si>
  <si>
    <t>VEZIN LE COQUET</t>
  </si>
  <si>
    <t>2, rue d'Ouessant</t>
  </si>
  <si>
    <t>MEZIERES SUR COUESNON</t>
  </si>
  <si>
    <t>Mare Moussue</t>
  </si>
  <si>
    <t>17 Rue Gambetta</t>
  </si>
  <si>
    <t>8 Rue De L'orgerie</t>
  </si>
  <si>
    <t>4 rue Eugenie Cotton</t>
  </si>
  <si>
    <t>5 rue Santos Dumont</t>
  </si>
  <si>
    <t>5, rue des Chaumes</t>
  </si>
  <si>
    <t>1 Allée Des Lavandières</t>
  </si>
  <si>
    <t>6. rue Galilee</t>
  </si>
  <si>
    <t>LA VILLE DU BOIS</t>
  </si>
  <si>
    <t>2 chemin des Moutons</t>
  </si>
  <si>
    <t>17 Rue Des Marguettes</t>
  </si>
  <si>
    <t>NEUVES MAISONS</t>
  </si>
  <si>
    <t>16 rue Aristide Briand</t>
  </si>
  <si>
    <t>34 A rue de Bellevue</t>
  </si>
  <si>
    <t>Appt A 503</t>
  </si>
  <si>
    <t>MEURANT</t>
  </si>
  <si>
    <t>3 Route De L'abbaye</t>
  </si>
  <si>
    <t>meurantph@wanadoo.fr</t>
  </si>
  <si>
    <t>Saulx-les-Chartreux</t>
  </si>
  <si>
    <t>16 Allée Du Clos Raquin</t>
  </si>
  <si>
    <t>21, rue Berthelot</t>
  </si>
  <si>
    <t>STE FLORENCE</t>
  </si>
  <si>
    <t>2 rue de la Foret</t>
  </si>
  <si>
    <t>MICHAUDELLE</t>
  </si>
  <si>
    <t>17 Rue De La Ferté</t>
  </si>
  <si>
    <t>r.michaudelle@gmail.com</t>
  </si>
  <si>
    <t>339 rue Rene GOUBIN</t>
  </si>
  <si>
    <t>144 Avenue De Saint-Ouen</t>
  </si>
  <si>
    <t>germanos@outlook.fr</t>
  </si>
  <si>
    <t>32 Rue François Choquer</t>
  </si>
  <si>
    <t>14 rue des mouettes</t>
  </si>
  <si>
    <t>06 62 27 22 14</t>
  </si>
  <si>
    <t>stephiiemi@hotmail.fr</t>
  </si>
  <si>
    <t>1 Allee de la Nouvelle Poste</t>
  </si>
  <si>
    <t>25 RUE DANTON</t>
  </si>
  <si>
    <t>1 LE PARADIS</t>
  </si>
  <si>
    <t>44 impasse des Myosotis</t>
  </si>
  <si>
    <t>BELLEU</t>
  </si>
  <si>
    <t>11 rue Leon BLUM</t>
  </si>
  <si>
    <t>La Faute-sur-Mer</t>
  </si>
  <si>
    <t>237 Route De La Tranche-Sur-Mer</t>
  </si>
  <si>
    <t>RAIZEUX</t>
  </si>
  <si>
    <t>38 Chemin des Samsons</t>
  </si>
  <si>
    <t>79 rue des roses</t>
  </si>
  <si>
    <t>43 Avenue Des Gobelins</t>
  </si>
  <si>
    <t>13 rue de Marne</t>
  </si>
  <si>
    <t>41 avenue de l'Engoulevent</t>
  </si>
  <si>
    <t>JUNGHEINRICH FRANCE TT AS</t>
  </si>
  <si>
    <t>18 rue des Moines Saint Martin</t>
  </si>
  <si>
    <t>BARCELONA</t>
  </si>
  <si>
    <t>Carrer de Sardenya 282, 3r 3a</t>
  </si>
  <si>
    <t>1 Avenue Du Gros Orme</t>
  </si>
  <si>
    <t>20 Rue Gutenberg</t>
  </si>
  <si>
    <t>41 rue de la Paroisse</t>
  </si>
  <si>
    <t>7 rue Moliere</t>
  </si>
  <si>
    <t>69 rue Meissonier</t>
  </si>
  <si>
    <t>MOHAMED OUWISE</t>
  </si>
  <si>
    <t>Youssra</t>
  </si>
  <si>
    <t>18 Rue Danielle Casanova</t>
  </si>
  <si>
    <t>najilha@hotmail.fr</t>
  </si>
  <si>
    <t>Jouy-le-Moutier</t>
  </si>
  <si>
    <t>1 Rue Des Souhaits</t>
  </si>
  <si>
    <t>1 rue des landes</t>
  </si>
  <si>
    <t>4 allee de la Reunion</t>
  </si>
  <si>
    <t>4 rue victor hugo</t>
  </si>
  <si>
    <t>19 Rue De Rouen</t>
  </si>
  <si>
    <t>MOK SAK</t>
  </si>
  <si>
    <t>4 Avenue de la Liberation</t>
  </si>
  <si>
    <t>movilamok@gmail.com</t>
  </si>
  <si>
    <t>16, rue Beranger</t>
  </si>
  <si>
    <t>MURCIA</t>
  </si>
  <si>
    <t>Calle Asturias / N°6 / 4° Piso</t>
  </si>
  <si>
    <t>3 Residence St J.B. de la Salle</t>
  </si>
  <si>
    <t>MOLLIER</t>
  </si>
  <si>
    <t>8 rue de la Paix</t>
  </si>
  <si>
    <t>4 Rue des Lucioles</t>
  </si>
  <si>
    <t>77 BOULEVARD NEY</t>
  </si>
  <si>
    <t>13 rue Fabre d'Eglantine</t>
  </si>
  <si>
    <t>34 Rue Du Sergent Thierry</t>
  </si>
  <si>
    <t>Vaires sur Marne</t>
  </si>
  <si>
    <t>97 Rue Félix Faure</t>
  </si>
  <si>
    <t>Limay</t>
  </si>
  <si>
    <t>02 Allée Montesquieu</t>
  </si>
  <si>
    <t>Montigny le Bretonneux</t>
  </si>
  <si>
    <t>18, rue des Pyrénées</t>
  </si>
  <si>
    <t>20 Rue Aurore</t>
  </si>
  <si>
    <t>20 rue Eugene Delacroix</t>
  </si>
  <si>
    <t>33 Rue De La Baraterie</t>
  </si>
  <si>
    <t>2 Place de l'eglise</t>
  </si>
  <si>
    <t>20 bis Rue Du Banquier</t>
  </si>
  <si>
    <t>214 Rue Des Antilles</t>
  </si>
  <si>
    <t>7 av. Villette</t>
  </si>
  <si>
    <t>23 rue des manasses</t>
  </si>
  <si>
    <t>JOUY EN JOSAS</t>
  </si>
  <si>
    <t>11 chemin du Vallot</t>
  </si>
  <si>
    <t>42 Rue Chateaubriant</t>
  </si>
  <si>
    <t>06 67 14 01 12</t>
  </si>
  <si>
    <t>samuelmonvoisin01011983@gmail.com</t>
  </si>
  <si>
    <t>SAUTRON</t>
  </si>
  <si>
    <t>8BIS RUE DU PETIT BOIS</t>
  </si>
  <si>
    <t>24 Rue Auguste Lemercier</t>
  </si>
  <si>
    <t>MONCE EN BELIN</t>
  </si>
  <si>
    <t>24 rue Auguste Lemercier</t>
  </si>
  <si>
    <t>4 Allée De La Renaissance</t>
  </si>
  <si>
    <t>26 rue Denis Papin</t>
  </si>
  <si>
    <t>14 Quai de la Tourelle</t>
  </si>
  <si>
    <t>GRENOBLE</t>
  </si>
  <si>
    <t>3 Impasse Tiquetonne</t>
  </si>
  <si>
    <t>235 Rue Du Faubourg Saint-Vincent</t>
  </si>
  <si>
    <t>SERIS</t>
  </si>
  <si>
    <t>36 rue de l'eglise</t>
  </si>
  <si>
    <t>64 rue des Freres Martin</t>
  </si>
  <si>
    <t>Avaray</t>
  </si>
  <si>
    <t>7 Rue Creuse</t>
  </si>
  <si>
    <t>42 rue des sables</t>
  </si>
  <si>
    <t>52 Rue De La Motte Beaudouin</t>
  </si>
  <si>
    <t>Le Vaudoué</t>
  </si>
  <si>
    <t>5 Chemin Du Rocher Cailleau</t>
  </si>
  <si>
    <t>lea.chouchou@hotmail.fr</t>
  </si>
  <si>
    <t>50 CHEMIN DES LANDES</t>
  </si>
  <si>
    <t>MOREIRA PAQUET</t>
  </si>
  <si>
    <t>9 rue Alexandre DUMAS</t>
  </si>
  <si>
    <t>marine.paquet@hotmail.fr</t>
  </si>
  <si>
    <t>105 Ave de Fontainebleau</t>
  </si>
  <si>
    <t>3 av. Beaurepaire</t>
  </si>
  <si>
    <t>Suzie</t>
  </si>
  <si>
    <t>chabris</t>
  </si>
  <si>
    <t>10 Les Touches</t>
  </si>
  <si>
    <t>moreljean7627@neuf.fr</t>
  </si>
  <si>
    <t>1 rue Docteur Denoyelle</t>
  </si>
  <si>
    <t>Res Claude Bernard  Appt 88</t>
  </si>
  <si>
    <t>24 ter Boulevard De Grenelle</t>
  </si>
  <si>
    <t>14 Rue Des Aulnes</t>
  </si>
  <si>
    <t>16, rue des Vergers</t>
  </si>
  <si>
    <t>ATHEE SUR CHER</t>
  </si>
  <si>
    <t>13 bis rue des Sources</t>
  </si>
  <si>
    <t>6 RUE SALENGRO</t>
  </si>
  <si>
    <t>16 Rue des pruniers</t>
  </si>
  <si>
    <t>Champigny-en-Beauce</t>
  </si>
  <si>
    <t>1 Rue Du Haut Buisson</t>
  </si>
  <si>
    <t>Ouvrouer-les-Champs</t>
  </si>
  <si>
    <t>18 Route De Sigloy</t>
  </si>
  <si>
    <t>THORIGNY SUR MARNE</t>
  </si>
  <si>
    <t>164 bis rue de claye</t>
  </si>
  <si>
    <t>PORDIC</t>
  </si>
  <si>
    <t>83 bis rue de LA VILLE TREHEN</t>
  </si>
  <si>
    <t>32 Rue Du Docteur Paul Laurens</t>
  </si>
  <si>
    <t>SARCELLES</t>
  </si>
  <si>
    <t>7 place du Dr Calmette</t>
  </si>
  <si>
    <t>MORIN QUENTIER</t>
  </si>
  <si>
    <t xml:space="preserve">Lauryne </t>
  </si>
  <si>
    <t>71 Rue De La Petite Bapaume</t>
  </si>
  <si>
    <t>06 01 16 76 10</t>
  </si>
  <si>
    <t>julien.morin2@reseau.sncf.fr</t>
  </si>
  <si>
    <t xml:space="preserve">Lucy </t>
  </si>
  <si>
    <t>25 Rue De Soisy</t>
  </si>
  <si>
    <t>bat B-B</t>
  </si>
  <si>
    <t>15b Route Du Grand Poissevin</t>
  </si>
  <si>
    <t>THIMERT GATELLES</t>
  </si>
  <si>
    <t>13 rue des Ecailleries - AFFONVILLE</t>
  </si>
  <si>
    <t>La Rue Croche</t>
  </si>
  <si>
    <t>AS BANQUE DE FRANCE</t>
  </si>
  <si>
    <t>25 Rue De L'orge</t>
  </si>
  <si>
    <t>7 Rue De La Fontaine</t>
  </si>
  <si>
    <t>Torfou</t>
  </si>
  <si>
    <t>Saint-Hymer</t>
  </si>
  <si>
    <t>645 Route Du Torquesne</t>
  </si>
  <si>
    <t>10 Boulevard De Boissy</t>
  </si>
  <si>
    <t>06 73 65 68 28</t>
  </si>
  <si>
    <t>florianmortier@yahoo.fr</t>
  </si>
  <si>
    <t>NANTES ASPTT</t>
  </si>
  <si>
    <t>3 Allée Des Bleuets</t>
  </si>
  <si>
    <t>350 Lotissement De Ty-Mean</t>
  </si>
  <si>
    <t>10 rue du VERSANT SUD</t>
  </si>
  <si>
    <t>48 rue de la Genetais</t>
  </si>
  <si>
    <t>MORVAN-HUMBERT</t>
  </si>
  <si>
    <t>91 Rue De Valence</t>
  </si>
  <si>
    <t>rmorvan@hotmail.fr</t>
  </si>
  <si>
    <t>7 Rue Du Docteur Dumont</t>
  </si>
  <si>
    <t>1 Rue Montauban</t>
  </si>
  <si>
    <t>141 Boulevard Alsace Lorraine</t>
  </si>
  <si>
    <t>Saint-Soupplets</t>
  </si>
  <si>
    <t>44 Rue Du Général Maunoury</t>
  </si>
  <si>
    <t>AHUILLE</t>
  </si>
  <si>
    <t>LA BESNERIE</t>
  </si>
  <si>
    <t>14 Allee Fontaine Saint Antoine</t>
  </si>
  <si>
    <t>Pornic</t>
  </si>
  <si>
    <t>52 Route De Saint-Père-En-Retz</t>
  </si>
  <si>
    <t>TOURNAN EN BRIE</t>
  </si>
  <si>
    <t>10, rue de la scierie</t>
  </si>
  <si>
    <t>FRANCOURVILLE</t>
  </si>
  <si>
    <t>39 rue de la forge</t>
  </si>
  <si>
    <t>100 Rue Des Hauldres</t>
  </si>
  <si>
    <t>RUE RABELAIS</t>
  </si>
  <si>
    <t>41, rue du Quartier Parisien</t>
  </si>
  <si>
    <t>c/o Mme FOUMAUX</t>
  </si>
  <si>
    <t>Batiment B - Escalier 4</t>
  </si>
  <si>
    <t>9, rue de l'Erdre</t>
  </si>
  <si>
    <t>25 Avenue Jeanne Léger</t>
  </si>
  <si>
    <t>75 Rue De Bénodet</t>
  </si>
  <si>
    <t>PERNAY</t>
  </si>
  <si>
    <t>13 rue de la Gare</t>
  </si>
  <si>
    <t>ST VINCENT DE MERCUZE</t>
  </si>
  <si>
    <t>235 RUE DES ROTYS</t>
  </si>
  <si>
    <t>FERICY</t>
  </si>
  <si>
    <t>7 route de la plaine</t>
  </si>
  <si>
    <t>18. RUE DES COQUELICOTS</t>
  </si>
  <si>
    <t>93b boulevard de Doulon</t>
  </si>
  <si>
    <t>4 allee des Tilleuls</t>
  </si>
  <si>
    <t>15 rue Jean Piestre</t>
  </si>
  <si>
    <t>Bringolo</t>
  </si>
  <si>
    <t>22 ld Lampallec</t>
  </si>
  <si>
    <t>6 Rue Louis Aragon</t>
  </si>
  <si>
    <t>21 bis rue du clos martin</t>
  </si>
  <si>
    <t>7 passage Catinat</t>
  </si>
  <si>
    <t>48 avenue Georges Clemenceau</t>
  </si>
  <si>
    <t>4 Rue Ducoux</t>
  </si>
  <si>
    <t>6 rue Salvador Allende</t>
  </si>
  <si>
    <t>CROISSY SUR SEINE</t>
  </si>
  <si>
    <t>rue des Gabillons</t>
  </si>
  <si>
    <t>MUNIGETY</t>
  </si>
  <si>
    <t>Elishera Darice</t>
  </si>
  <si>
    <t>50 Avenue Pierre Brossolette</t>
  </si>
  <si>
    <t>richardbeforeu@gmail.com</t>
  </si>
  <si>
    <t>MUR COHEN</t>
  </si>
  <si>
    <t>15 rue estienne d'orves</t>
  </si>
  <si>
    <t>murchristophe@yahoo.fr</t>
  </si>
  <si>
    <t>18 Avenue de la porte des</t>
  </si>
  <si>
    <t>poissonniers</t>
  </si>
  <si>
    <t>75 Avenue de La Ferrière</t>
  </si>
  <si>
    <t>SEVREMONT</t>
  </si>
  <si>
    <t>60 Le Moulin Charrieau</t>
  </si>
  <si>
    <t>ST REMY L HONORE</t>
  </si>
  <si>
    <t>15 rue de la Chenaie</t>
  </si>
  <si>
    <t>N'MILY</t>
  </si>
  <si>
    <t>24 Rue Pierre De Montreuil</t>
  </si>
  <si>
    <t>43 AVENUE GEORGES POMPIDOU</t>
  </si>
  <si>
    <t>3 Le Chateau Du Grand Bois</t>
  </si>
  <si>
    <t>PLUMERGAT</t>
  </si>
  <si>
    <t>21 lot. la Chenaie</t>
  </si>
  <si>
    <t>8 Rue De La Véga</t>
  </si>
  <si>
    <t>2 Rue Alexis Leaud</t>
  </si>
  <si>
    <t>NASSOY</t>
  </si>
  <si>
    <t>3 Rue Louis Mercier</t>
  </si>
  <si>
    <t>07 81 22 59 93</t>
  </si>
  <si>
    <t>enassoy@gmail.com</t>
  </si>
  <si>
    <t>CEMEX-SANOFI-TT</t>
  </si>
  <si>
    <t>VILLENEUVE LE ROI</t>
  </si>
  <si>
    <t>113 rue de la Gare</t>
  </si>
  <si>
    <t>ALLOGNY</t>
  </si>
  <si>
    <t>5 Allee du Bois des Rois</t>
  </si>
  <si>
    <t>6 Impasse Anne De Bretagne</t>
  </si>
  <si>
    <t>25 Rue Jules Valles</t>
  </si>
  <si>
    <t>NDAYISHIMIYE TOUX</t>
  </si>
  <si>
    <t>21 rue Pierre Bérégovoy</t>
  </si>
  <si>
    <t>ftouxn@gmail.com</t>
  </si>
  <si>
    <t>TIFFAUGES</t>
  </si>
  <si>
    <t>LES BASSES AIRES</t>
  </si>
  <si>
    <t xml:space="preserve">PLERIN </t>
  </si>
  <si>
    <t>27 rue anjela duval</t>
  </si>
  <si>
    <t>Saint-Brice-sous-Forêt</t>
  </si>
  <si>
    <t>22 Rue De L'âtre Périlleux</t>
  </si>
  <si>
    <t>7 voie Rameau</t>
  </si>
  <si>
    <t>12 Bld Chastenet de Gery</t>
  </si>
  <si>
    <t>ST DOULCHARD</t>
  </si>
  <si>
    <t>20 impasse des perdrix</t>
  </si>
  <si>
    <t>BOUCHEMAINE</t>
  </si>
  <si>
    <t>62 RUE DE LA CHATAIGNERAIE</t>
  </si>
  <si>
    <t>3 Rue Victor Lespagne</t>
  </si>
  <si>
    <t>Route De Corbeil</t>
  </si>
  <si>
    <t>22 avenue de Tournaisis</t>
  </si>
  <si>
    <t>12 rue casteres</t>
  </si>
  <si>
    <t>67 avenue de l'arche</t>
  </si>
  <si>
    <t>LIGNE</t>
  </si>
  <si>
    <t>150 RUE GRIOTTES BOIS ROUSSEAU</t>
  </si>
  <si>
    <t>LA BACONNIERE</t>
  </si>
  <si>
    <t>14 rue des Cormulets</t>
  </si>
  <si>
    <t>LA POUEZE</t>
  </si>
  <si>
    <t>6, L'Isle</t>
  </si>
  <si>
    <t>LES PAVILLONS SOUS BOIS</t>
  </si>
  <si>
    <t>10 Impasse Pierre Simon Girard</t>
  </si>
  <si>
    <t>3 Rue du Maréchal Juin</t>
  </si>
  <si>
    <t>25 rue Soufflot</t>
  </si>
  <si>
    <t>1 square des ble d'or</t>
  </si>
  <si>
    <t>3 Rue de Choisy</t>
  </si>
  <si>
    <t>69 Rue Jacques Durand</t>
  </si>
  <si>
    <t>Maëvane</t>
  </si>
  <si>
    <t>Houdan</t>
  </si>
  <si>
    <t>13 Rue De L'enclos</t>
  </si>
  <si>
    <t>pascale.fonteray.ide@gmail.com</t>
  </si>
  <si>
    <t>TORCY</t>
  </si>
  <si>
    <t>21 rue de Valmy</t>
  </si>
  <si>
    <t>1 ALLEE DU LAC TCHAD</t>
  </si>
  <si>
    <t>75bis, bd du general Giraud</t>
  </si>
  <si>
    <t>20 Rue De Grenelle</t>
  </si>
  <si>
    <t>17 Rue De La Faverie</t>
  </si>
  <si>
    <t>46 Boulevard Blaise Pascal</t>
  </si>
  <si>
    <t>9 Rue des Tonneliers</t>
  </si>
  <si>
    <t>ERAGNY</t>
  </si>
  <si>
    <t>15 RUE DES CAPUCINES</t>
  </si>
  <si>
    <t>Chaumont-sur-Loire</t>
  </si>
  <si>
    <t>1 Rue Du Village Neuf</t>
  </si>
  <si>
    <t>MAISDON SUR SEVRE</t>
  </si>
  <si>
    <t>3 rue des Roitelets</t>
  </si>
  <si>
    <t>4 rue des vieux pres</t>
  </si>
  <si>
    <t>MILLY LA FORET</t>
  </si>
  <si>
    <t>8 VOIE DESTAILLEUR</t>
  </si>
  <si>
    <t>64 Rue Lemercier</t>
  </si>
  <si>
    <t>Fontaines-sur-Saône</t>
  </si>
  <si>
    <t>29 Quai Jean-Baptiste Simon</t>
  </si>
  <si>
    <t>Bâtiment C1</t>
  </si>
  <si>
    <t>Traverse De Pont Bihan</t>
  </si>
  <si>
    <t>Pontcarré</t>
  </si>
  <si>
    <t>48 Rue Du Chemin Vert</t>
  </si>
  <si>
    <t>95 rue Victor hugo</t>
  </si>
  <si>
    <t>Vendôme</t>
  </si>
  <si>
    <t>27 Rue Bretonnerie</t>
  </si>
  <si>
    <t>Chez Madame BASSET Darienne</t>
  </si>
  <si>
    <t>20 Rue De Grande Bretagne</t>
  </si>
  <si>
    <t>najia77300@gmail.com</t>
  </si>
  <si>
    <t>31 Rue Calypso</t>
  </si>
  <si>
    <t>6b Rue De La Pierre Rollet</t>
  </si>
  <si>
    <t>6 rue Jean-Pierre Timbaud</t>
  </si>
  <si>
    <t>3, avenue du Miroir d'Eau</t>
  </si>
  <si>
    <t>33 Avenue Dubonnet</t>
  </si>
  <si>
    <t>Saint-Gervais-la-Forêt</t>
  </si>
  <si>
    <t>11 Rue Gilbert Aubry</t>
  </si>
  <si>
    <t>BRISSAC</t>
  </si>
  <si>
    <t>15 RUE DU MARECHAL JOFFRE</t>
  </si>
  <si>
    <t>151 route de la Pyramide</t>
  </si>
  <si>
    <t>NTSAME OVONO</t>
  </si>
  <si>
    <t>Léomie</t>
  </si>
  <si>
    <t>KERNILIS</t>
  </si>
  <si>
    <t>3 Kergouesnou</t>
  </si>
  <si>
    <t>sandra.ovono@gmail.com</t>
  </si>
  <si>
    <t>16 Allée Nelson Mandela</t>
  </si>
  <si>
    <t>16 allee nelson mandela</t>
  </si>
  <si>
    <t>22, rue Molière</t>
  </si>
  <si>
    <t>1 Place Des Aubépines</t>
  </si>
  <si>
    <t>2 Rue Du Château De L'éraudière</t>
  </si>
  <si>
    <t>LE MONTANA A</t>
  </si>
  <si>
    <t>51 Rue Jean Moulin</t>
  </si>
  <si>
    <t>ST URBAIN</t>
  </si>
  <si>
    <t>35 rue du Chene Vert</t>
  </si>
  <si>
    <t>MILIZAC</t>
  </si>
  <si>
    <t>29 ALLEE DES AULNES</t>
  </si>
  <si>
    <t>46 Rue Du Bas-Berry</t>
  </si>
  <si>
    <t>21 Rue De La Villette</t>
  </si>
  <si>
    <t>12 avenue du moulin à vent</t>
  </si>
  <si>
    <t>2 Rue Pierre De Coubertin</t>
  </si>
  <si>
    <t>Saint-Germain-en-Laye</t>
  </si>
  <si>
    <t>3 Ter rue Saint Léger</t>
  </si>
  <si>
    <t>7 villa curial</t>
  </si>
  <si>
    <t>OLIVRON</t>
  </si>
  <si>
    <t>8 Rue Simone Veil</t>
  </si>
  <si>
    <t>nathdelaporte@hotmail.fr</t>
  </si>
  <si>
    <t>18 rue de Varennes</t>
  </si>
  <si>
    <t>La Tourniere</t>
  </si>
  <si>
    <t>3 Rue Pascal</t>
  </si>
  <si>
    <t>31 Rue Pierre Lhomme</t>
  </si>
  <si>
    <t>9 Square Jean Giono</t>
  </si>
  <si>
    <t>PLOUBALAY</t>
  </si>
  <si>
    <t>8 RUE PIERRE JAKEZ HELIAS</t>
  </si>
  <si>
    <t>06 51 10 54 42</t>
  </si>
  <si>
    <t>franckollivier@gmail.com</t>
  </si>
  <si>
    <t>Tréglamus</t>
  </si>
  <si>
    <t>7 Lieu Dit Pen An Hoat</t>
  </si>
  <si>
    <t>ollivier.lionel22540@gmail.com</t>
  </si>
  <si>
    <t>Ysalis</t>
  </si>
  <si>
    <t>Selles-sur-Cher</t>
  </si>
  <si>
    <t>49a Rue De Romorantin</t>
  </si>
  <si>
    <t>arielle.pacult@gmail.com</t>
  </si>
  <si>
    <t>53 Rue Du Millau</t>
  </si>
  <si>
    <t>OLMI RAUX</t>
  </si>
  <si>
    <t>51 rue de la citadelle</t>
  </si>
  <si>
    <t>clubolympiquecachantt@gmail.com</t>
  </si>
  <si>
    <t>OMAR</t>
  </si>
  <si>
    <t>2 Allee Pablo Neruda</t>
  </si>
  <si>
    <t>houssina@hotmail.fr</t>
  </si>
  <si>
    <t>4 rue Corneille</t>
  </si>
  <si>
    <t>COULOMMIERS</t>
  </si>
  <si>
    <t>109 avenue de Strasbourg</t>
  </si>
  <si>
    <t>8 avenue du General de Gaulle</t>
  </si>
  <si>
    <t>Yerres</t>
  </si>
  <si>
    <t>20 Rue Pierre Brossolette</t>
  </si>
  <si>
    <t>69 Rue Nobel</t>
  </si>
  <si>
    <t>LANDEMONT</t>
  </si>
  <si>
    <t>4 La Maison Neuve</t>
  </si>
  <si>
    <t>OREE d'ANJOU</t>
  </si>
  <si>
    <t>72 AV GAL DE GAULLE</t>
  </si>
  <si>
    <t>Joué-sur-Erdre</t>
  </si>
  <si>
    <t>100 Franchaud</t>
  </si>
  <si>
    <t>14 RUE VICTOR HUGO</t>
  </si>
  <si>
    <t>16 Villa De La Bonne Aventure</t>
  </si>
  <si>
    <t>7 rue Aristide Maillol</t>
  </si>
  <si>
    <t>Le Pecq</t>
  </si>
  <si>
    <t>32 Allée Des Moineaux</t>
  </si>
  <si>
    <t>OUEDAR</t>
  </si>
  <si>
    <t>Sandillon</t>
  </si>
  <si>
    <t>240 Rue Des Rainettes</t>
  </si>
  <si>
    <t>emmanuelle.groussaud@gmail.com</t>
  </si>
  <si>
    <t>VILLEXANTON</t>
  </si>
  <si>
    <t>3 rue basse</t>
  </si>
  <si>
    <t>Chevry-Cossigny</t>
  </si>
  <si>
    <t>3 Chemin De La Fontaine</t>
  </si>
  <si>
    <t>Immeuble A</t>
  </si>
  <si>
    <t>Sania</t>
  </si>
  <si>
    <t>273 Avenue Gabriel Péri</t>
  </si>
  <si>
    <t>06 21 25 59 86</t>
  </si>
  <si>
    <t>eshana_i@yahoo.fr</t>
  </si>
  <si>
    <t>11 Rue des Tourterelles</t>
  </si>
  <si>
    <t>OUTALEB</t>
  </si>
  <si>
    <t>Neila</t>
  </si>
  <si>
    <t>3 Square Paul Gauguin</t>
  </si>
  <si>
    <t>mobpsu1@yahoo.fr</t>
  </si>
  <si>
    <t>101 bis rue aristide briand</t>
  </si>
  <si>
    <t>BAZOUGES CRE SUR LOIR</t>
  </si>
  <si>
    <t>512 Route des jaunais</t>
  </si>
  <si>
    <t>48 Le Plessis Jambart</t>
  </si>
  <si>
    <t>PADRE-LEBRETON</t>
  </si>
  <si>
    <t>Matias</t>
  </si>
  <si>
    <t>LA NORVILLE</t>
  </si>
  <si>
    <t>26 rue du fosse couturier</t>
  </si>
  <si>
    <t>padresebastien_974@gmail.com</t>
  </si>
  <si>
    <t>Bais</t>
  </si>
  <si>
    <t>Le Coudrai</t>
  </si>
  <si>
    <t>8 Rue Du Vieux Puits</t>
  </si>
  <si>
    <t>PAJALIC</t>
  </si>
  <si>
    <t>6 Bis Impasse De Chantilly</t>
  </si>
  <si>
    <t>tpajalic@yahoo.com</t>
  </si>
  <si>
    <t>1 Rue De La Comédie</t>
  </si>
  <si>
    <t>APPT 92</t>
  </si>
  <si>
    <t>1 RUE SOEUR EMMANUELLE</t>
  </si>
  <si>
    <t>Appt 45</t>
  </si>
  <si>
    <t>22 Rue Des Bruyères</t>
  </si>
  <si>
    <t>8 Rue Indira Gandhi</t>
  </si>
  <si>
    <t>COURBEVEILLE</t>
  </si>
  <si>
    <t>les prouveries</t>
  </si>
  <si>
    <t>23 RUE MARCEL PROUST</t>
  </si>
  <si>
    <t>69 Avenue François Molé</t>
  </si>
  <si>
    <t xml:space="preserve">LA MILTIERE </t>
  </si>
  <si>
    <t>476 Boulevard Victor Hugo</t>
  </si>
  <si>
    <t>Saint-Pierre-Quiberon</t>
  </si>
  <si>
    <t>4 Rue De L'ecole De Voile</t>
  </si>
  <si>
    <t>Pontoise</t>
  </si>
  <si>
    <t>7 Rue De La Harengerie</t>
  </si>
  <si>
    <t>david.paques@wanadoo.fr</t>
  </si>
  <si>
    <t>Ozoir-la-Ferrière</t>
  </si>
  <si>
    <t>32 Avenue De La Clairière</t>
  </si>
  <si>
    <t>67 Rue De Neuillé</t>
  </si>
  <si>
    <t>PLOUENAN</t>
  </si>
  <si>
    <t>27, rue du Colonel de Soyer</t>
  </si>
  <si>
    <t>6 impasse Crozatier</t>
  </si>
  <si>
    <t>DEUIL LA BARRE</t>
  </si>
  <si>
    <t>10 rue Jules Massenet</t>
  </si>
  <si>
    <t>19 rue des tilleus</t>
  </si>
  <si>
    <t>10 rue de la Marne</t>
  </si>
  <si>
    <t>GAGNY</t>
  </si>
  <si>
    <t>9 Rue de la Montagne Savart</t>
  </si>
  <si>
    <t>4 Impasse De La Petite Baronnie</t>
  </si>
  <si>
    <t>ATHIS MONS</t>
  </si>
  <si>
    <t>12 rue de la liberte</t>
  </si>
  <si>
    <t>PASCAUD</t>
  </si>
  <si>
    <t>15 Rue Bardinet</t>
  </si>
  <si>
    <t>defoy@hotmail.fr</t>
  </si>
  <si>
    <t>4 Rue Du Grand Hermitage</t>
  </si>
  <si>
    <t>VILLEVEQUE</t>
  </si>
  <si>
    <t>16 chemin de la Noirette</t>
  </si>
  <si>
    <t>PASTRANA</t>
  </si>
  <si>
    <t>Taverny</t>
  </si>
  <si>
    <t>Rue Des Alouettes</t>
  </si>
  <si>
    <t>n.pastrana@free.fr</t>
  </si>
  <si>
    <t>25 rue de la Bertheliere</t>
  </si>
  <si>
    <t xml:space="preserve">18 rue des Marais </t>
  </si>
  <si>
    <t>71 AV. GEORGES PITARD</t>
  </si>
  <si>
    <t>49 Rue Des Bois</t>
  </si>
  <si>
    <t>MENNECY</t>
  </si>
  <si>
    <t>22 Avenue des Roissy Hauts</t>
  </si>
  <si>
    <t>st cyr en val</t>
  </si>
  <si>
    <t>260 rue du coteau</t>
  </si>
  <si>
    <t>PAUGAM</t>
  </si>
  <si>
    <t>Jaylina</t>
  </si>
  <si>
    <t>33 Rue Gilbert Rey</t>
  </si>
  <si>
    <t>sandrine_santos84@yahoo.fr</t>
  </si>
  <si>
    <t>allee des noues</t>
  </si>
  <si>
    <t>La grande lande</t>
  </si>
  <si>
    <t>14 rue du Général Pershing</t>
  </si>
  <si>
    <t>12 ter sentier de la Montezy</t>
  </si>
  <si>
    <t>SOULGE SUR OUETTE</t>
  </si>
  <si>
    <t>Route de Bazougers</t>
  </si>
  <si>
    <t>Rue Fabre D'Eglantines</t>
  </si>
  <si>
    <t>19 rue Rivay</t>
  </si>
  <si>
    <t>20 Boulevard Émile Pourieux</t>
  </si>
  <si>
    <t>18 Impasse Francois Lamande</t>
  </si>
  <si>
    <t>28 AVENUE D'AULNAY</t>
  </si>
  <si>
    <t>28 rue des vergers</t>
  </si>
  <si>
    <t>25 Bis rue Victor Hugo</t>
  </si>
  <si>
    <t>7 rue des Barattières</t>
  </si>
  <si>
    <t>10 Hameau de la Couture</t>
  </si>
  <si>
    <t>27 ch des Sablons de la Montagne</t>
  </si>
  <si>
    <t>12 Avenue Maxime Traverse</t>
  </si>
  <si>
    <t>42 rue Charles le Chauve</t>
  </si>
  <si>
    <t>12 Rue Marceau</t>
  </si>
  <si>
    <t>BAT C</t>
  </si>
  <si>
    <t>19 Rue Guilloux</t>
  </si>
  <si>
    <t>23, Keroulan</t>
  </si>
  <si>
    <t>34 Rue Des Processions</t>
  </si>
  <si>
    <t>8, Rue des Albizias</t>
  </si>
  <si>
    <t>COURNON D AUVERGNE</t>
  </si>
  <si>
    <t>50, impasse des bouleaux</t>
  </si>
  <si>
    <t>GRIGNAN</t>
  </si>
  <si>
    <t>700 chemin des chataigniers</t>
  </si>
  <si>
    <t>19 rue du Chene Bocquet</t>
  </si>
  <si>
    <t>80 Rue Armand Silvestre</t>
  </si>
  <si>
    <t>Caudan</t>
  </si>
  <si>
    <t>4 Rue François Le Bail</t>
  </si>
  <si>
    <t>16 rue Xavier GRALL</t>
  </si>
  <si>
    <t>LE FOEIL</t>
  </si>
  <si>
    <t>Bechepee</t>
  </si>
  <si>
    <t>10 rue D'ARTOIS</t>
  </si>
  <si>
    <t>PENNEVERT</t>
  </si>
  <si>
    <t>21 Chemin Des Molaines</t>
  </si>
  <si>
    <t>andye85@hotmail.fr</t>
  </si>
  <si>
    <t>15 ROUTE DES MEUNIERS</t>
  </si>
  <si>
    <t>19 Rue Roger Morinet</t>
  </si>
  <si>
    <t>INGRANNES</t>
  </si>
  <si>
    <t>23 bis route d'Horsdeville</t>
  </si>
  <si>
    <t>COLTAINVILLE</t>
  </si>
  <si>
    <t>11 Rue d'Harleville</t>
  </si>
  <si>
    <t>SENAINVILLE</t>
  </si>
  <si>
    <t>LOGONNA DAOULAS</t>
  </si>
  <si>
    <t>11 chemin de KERNISY</t>
  </si>
  <si>
    <t>41 Rue Roque De Fillol</t>
  </si>
  <si>
    <t>PERDOMO</t>
  </si>
  <si>
    <t>58 bis Rue Du Landreau</t>
  </si>
  <si>
    <t>helenedezoteux@yahoo.com</t>
  </si>
  <si>
    <t>Ceyrat</t>
  </si>
  <si>
    <t>Rue Du Camping</t>
  </si>
  <si>
    <t>16 RUE DE LA CHAUSEE</t>
  </si>
  <si>
    <t>PARCE</t>
  </si>
  <si>
    <t>La Regrette</t>
  </si>
  <si>
    <t>15 Rue Du Stade</t>
  </si>
  <si>
    <t>15 rue du stade</t>
  </si>
  <si>
    <t>PERDRIEUX</t>
  </si>
  <si>
    <t>LA CHAPELLE D'ALIGNE</t>
  </si>
  <si>
    <t>Le Chêne</t>
  </si>
  <si>
    <t>02 43 45 00 11</t>
  </si>
  <si>
    <t>06 16 94 28 20</t>
  </si>
  <si>
    <t>benedicte86.gilbert@gmail.com</t>
  </si>
  <si>
    <t>24 Ter Boulevard Grenelle</t>
  </si>
  <si>
    <t>CONCHES SUR GONDOIRE</t>
  </si>
  <si>
    <t>24 rue Andre Gide</t>
  </si>
  <si>
    <t>14 Square Nicole Fontaine</t>
  </si>
  <si>
    <t>B13</t>
  </si>
  <si>
    <t>La Possession</t>
  </si>
  <si>
    <t>32 Rue Des Constellations</t>
  </si>
  <si>
    <t>GRENADA</t>
  </si>
  <si>
    <t>8,rue du cdt rene Mouchotte</t>
  </si>
  <si>
    <t>appt A716</t>
  </si>
  <si>
    <t>8 Avenue De L'île-De-France</t>
  </si>
  <si>
    <t>PRIMELIN</t>
  </si>
  <si>
    <t>12 Kerforn</t>
  </si>
  <si>
    <t>6 Rue Daniel Mayer</t>
  </si>
  <si>
    <t>PERISSE</t>
  </si>
  <si>
    <t>3 rue Vincent Auriol</t>
  </si>
  <si>
    <t>P_CEC@YAHOO.FR</t>
  </si>
  <si>
    <t>8 Allée Des Cavaliers</t>
  </si>
  <si>
    <t>Celestine</t>
  </si>
  <si>
    <t>1 Avenue Des Bains</t>
  </si>
  <si>
    <t>npernet@gmail.com</t>
  </si>
  <si>
    <t>20 RUE DES FRANCS BOURGEOIS</t>
  </si>
  <si>
    <t>9 Rue Des Côtes</t>
  </si>
  <si>
    <t>VILLEPINTE</t>
  </si>
  <si>
    <t>12 BIS RUE MARINONI</t>
  </si>
  <si>
    <t>5, rue Christophe Colomb</t>
  </si>
  <si>
    <t>150 Rue Georges Berthomé</t>
  </si>
  <si>
    <t>LA GENETOUZE</t>
  </si>
  <si>
    <t>3 chemin du bocage</t>
  </si>
  <si>
    <t>40 Rue De Villeneuve</t>
  </si>
  <si>
    <t>62 bis rue Denis Gogue</t>
  </si>
  <si>
    <t>1 rue Angela Duval</t>
  </si>
  <si>
    <t>6, allee Pierre Barbusse</t>
  </si>
  <si>
    <t>6, ALLEE HENRI BARBUSSE</t>
  </si>
  <si>
    <t>RUAUDIN</t>
  </si>
  <si>
    <t>15 Avenue de la republique</t>
  </si>
  <si>
    <t>22 Rue Ingres</t>
  </si>
  <si>
    <t>BEDEE</t>
  </si>
  <si>
    <t>31 Le Petit Bageret</t>
  </si>
  <si>
    <t>6 Rue De La Colombe</t>
  </si>
  <si>
    <t>PERRINE</t>
  </si>
  <si>
    <t>1 Rue De La Maréchalerie</t>
  </si>
  <si>
    <t>02 53 76 61 32</t>
  </si>
  <si>
    <t>06 98 13 24 27</t>
  </si>
  <si>
    <t>brissou.et.sab@hotmail.fr</t>
  </si>
  <si>
    <t>6, rue du Général Leclerc</t>
  </si>
  <si>
    <t>saint jean brevelay</t>
  </si>
  <si>
    <t>1 lensal</t>
  </si>
  <si>
    <t>2 Rue De Stalingrad</t>
  </si>
  <si>
    <t>39 rue des Chalets</t>
  </si>
  <si>
    <t>benoit.perrot@colas.com</t>
  </si>
  <si>
    <t>PLOUGASTEL DAOULAS</t>
  </si>
  <si>
    <t>185, route Ar Men Glaz</t>
  </si>
  <si>
    <t>185 ROUTE AR MEN GLAZ</t>
  </si>
  <si>
    <t>MARMAGNE</t>
  </si>
  <si>
    <t>2 RUE MICHELET</t>
  </si>
  <si>
    <t>SUEDE</t>
  </si>
  <si>
    <t>NORRA HAMNGATAN 11</t>
  </si>
  <si>
    <t>SODERHAMN 82630</t>
  </si>
  <si>
    <t>LA FRELANDIERE</t>
  </si>
  <si>
    <t>PETAT</t>
  </si>
  <si>
    <t>CHERY</t>
  </si>
  <si>
    <t>8 les meris</t>
  </si>
  <si>
    <t>Florian.petat@hotmail.fr</t>
  </si>
  <si>
    <t>9 Rue de la Ferme de Belleville</t>
  </si>
  <si>
    <t>130 Rue Pierre Brossolette</t>
  </si>
  <si>
    <t>145 Rue De Chevilly</t>
  </si>
  <si>
    <t>39, RUE PRESIDENT KENNEDY</t>
  </si>
  <si>
    <t>Sassay</t>
  </si>
  <si>
    <t>8 Route De La Charmoise</t>
  </si>
  <si>
    <t>26  RUE DES RICHOLETS</t>
  </si>
  <si>
    <t>18, rue du Pere Joseph Wresinski</t>
  </si>
  <si>
    <t>9 Allee des cornouillers</t>
  </si>
  <si>
    <t>157 rue Lamartine</t>
  </si>
  <si>
    <t>127 rue de Chalais</t>
  </si>
  <si>
    <t>JOHN DEERE SARAN OMSP.</t>
  </si>
  <si>
    <t>53 rue Frederic Chopin</t>
  </si>
  <si>
    <t xml:space="preserve">12 rue de l'imprimerie </t>
  </si>
  <si>
    <t>ST CLOUD</t>
  </si>
  <si>
    <t>1 villa Jean Chieze</t>
  </si>
  <si>
    <t>MONDONVILLE</t>
  </si>
  <si>
    <t>12 HAMEAU DE BOUCONNE</t>
  </si>
  <si>
    <t>58 Rue Émile Zola</t>
  </si>
  <si>
    <t>10 Impasse Du Stade</t>
  </si>
  <si>
    <t>Tran Phuong Uyen</t>
  </si>
  <si>
    <t>5 Rue Lucien Sampaix</t>
  </si>
  <si>
    <t>ngochuyenlct@gmail.com</t>
  </si>
  <si>
    <t>24 grande allee le notre</t>
  </si>
  <si>
    <t>Plaine-haute</t>
  </si>
  <si>
    <t>2 rue tertre aux lièvres</t>
  </si>
  <si>
    <t>MARGENCY</t>
  </si>
  <si>
    <t>9 Rue des Piquettes</t>
  </si>
  <si>
    <t>PHILIPS</t>
  </si>
  <si>
    <t>1 Allée Mac Goldmann</t>
  </si>
  <si>
    <t>marie.yuna@hotmail.fr</t>
  </si>
  <si>
    <t>BEAUMONT EN VERON</t>
  </si>
  <si>
    <t>3 rue du ridoit</t>
  </si>
  <si>
    <t>PARIS 02</t>
  </si>
  <si>
    <t>7 Rue Tiquetonne</t>
  </si>
  <si>
    <t>5 Rue Des Colverts</t>
  </si>
  <si>
    <t>Saint Etienne de montluc</t>
  </si>
  <si>
    <t>8 allée des pinsons</t>
  </si>
  <si>
    <t>11 Avenue Du Tremblay</t>
  </si>
  <si>
    <t>Guilvinec</t>
  </si>
  <si>
    <t>75 Route De Kerléguer</t>
  </si>
  <si>
    <t>13bis Chemin Du Parc De La Tonnelle</t>
  </si>
  <si>
    <t>picaud.soazic@hotmail.fr</t>
  </si>
  <si>
    <t>Brée</t>
  </si>
  <si>
    <t>10 rue du Ruisseau</t>
  </si>
  <si>
    <t>Lotissement du Boulay</t>
  </si>
  <si>
    <t>BREE</t>
  </si>
  <si>
    <t>7 rue de l'ormeau</t>
  </si>
  <si>
    <t>CANCALE</t>
  </si>
  <si>
    <t>4 rue Dr Alexis Carrel</t>
  </si>
  <si>
    <t>20 ter avenue Alsace Lorraine</t>
  </si>
  <si>
    <t>Batiment C</t>
  </si>
  <si>
    <t>107 rue du Coup Champion</t>
  </si>
  <si>
    <t>2 Rue Condorcet</t>
  </si>
  <si>
    <t>18 Chemin Des Coutures</t>
  </si>
  <si>
    <t>Yoannpierres1@hotmail.com</t>
  </si>
  <si>
    <t>RILLY SUR LOIRE</t>
  </si>
  <si>
    <t>5 chemin des moineaux</t>
  </si>
  <si>
    <t>POITIERS</t>
  </si>
  <si>
    <t>49 rue de la Grange St Pierre</t>
  </si>
  <si>
    <t>8 RUE DU CHAMPSIONE</t>
  </si>
  <si>
    <t>9 RUE DU MOULIN VERT</t>
  </si>
  <si>
    <t>129 rue du Marechal Foch</t>
  </si>
  <si>
    <t>1 Avenue Monseigneur Mouézy</t>
  </si>
  <si>
    <t>Bâtiment D</t>
  </si>
  <si>
    <t>7 bis Avenue Du Pré Rollet</t>
  </si>
  <si>
    <t>Orgeval</t>
  </si>
  <si>
    <t>123 Rue Henri Griset</t>
  </si>
  <si>
    <t>pigot36@yahoo.fr</t>
  </si>
  <si>
    <t>2 Allee de la Forgetterie</t>
  </si>
  <si>
    <t>L'HERBERGEMENT</t>
  </si>
  <si>
    <t>4 la Chaussée</t>
  </si>
  <si>
    <t>98 bis rue du Docteur Babin</t>
  </si>
  <si>
    <t>1, rue Carpeaux</t>
  </si>
  <si>
    <t>15, rue Achille Robelti</t>
  </si>
  <si>
    <t>39 Rue Émile Gœury</t>
  </si>
  <si>
    <t>SAVIGNE L EVEQUE</t>
  </si>
  <si>
    <t>25 rue Andre Burel</t>
  </si>
  <si>
    <t>1 Rue Étienne Martineau</t>
  </si>
  <si>
    <t>7 Rue Du Chêne Morand</t>
  </si>
  <si>
    <t>35 Rue Des Temples</t>
  </si>
  <si>
    <t>PARIS 10</t>
  </si>
  <si>
    <t>124, boulevard de Magenta</t>
  </si>
  <si>
    <t>6 RUE OLIVIER DE SERRES</t>
  </si>
  <si>
    <t>Fontenay le Fleury</t>
  </si>
  <si>
    <t>7 rue Emmanuel Chabrier</t>
  </si>
  <si>
    <t>2 Rue Maryse BASTIE</t>
  </si>
  <si>
    <t>3 Allée Des Ruisseaux</t>
  </si>
  <si>
    <t>Reze</t>
  </si>
  <si>
    <t>87 RUE DE LA GALARNIERE</t>
  </si>
  <si>
    <t>patrick.pineau@tdf.fr</t>
  </si>
  <si>
    <t>6 allee Yvonne Le Roux</t>
  </si>
  <si>
    <t>CNRS BELLEVUE SPORTS</t>
  </si>
  <si>
    <t>3 Rue Roger Salengro</t>
  </si>
  <si>
    <t>Appartement 214</t>
  </si>
  <si>
    <t>27 Rue Jacques Brel</t>
  </si>
  <si>
    <t>18 Avenue Des Platanes</t>
  </si>
  <si>
    <t>142 Creisquer</t>
  </si>
  <si>
    <t>Traon Elorn</t>
  </si>
  <si>
    <t>11 voie des pepinieres</t>
  </si>
  <si>
    <t>PIRIO</t>
  </si>
  <si>
    <t>AUFFARGIS</t>
  </si>
  <si>
    <t>21 rue Creuse</t>
  </si>
  <si>
    <t>Residence du Marche Batiment B</t>
  </si>
  <si>
    <t>Rue du Marche</t>
  </si>
  <si>
    <t>CHATILLON SUR COLMONT</t>
  </si>
  <si>
    <t>BELLE EPINE</t>
  </si>
  <si>
    <t>CONTEST</t>
  </si>
  <si>
    <t>L'ILENTIERE</t>
  </si>
  <si>
    <t>LES PONTS DE CE</t>
  </si>
  <si>
    <t>23 RUE JOSEPH ESNAULT</t>
  </si>
  <si>
    <t>ST JEAN SUR MAYENNE</t>
  </si>
  <si>
    <t>5. RUE DES MEES</t>
  </si>
  <si>
    <t>120 Allée Arnoul Gréban</t>
  </si>
  <si>
    <t>QUINCY VOISINS</t>
  </si>
  <si>
    <t>70 C rue de Meaux</t>
  </si>
  <si>
    <t>21 RUE DE LA FENAISON</t>
  </si>
  <si>
    <t>7 RUE DE COPENHAGUE</t>
  </si>
  <si>
    <t>AUZOUER EN TOURAINE</t>
  </si>
  <si>
    <t>15 RUE DU GENERAL DE GAULLE</t>
  </si>
  <si>
    <t>37 rue des Phalenes</t>
  </si>
  <si>
    <t>4 PLACE DES BERGERS</t>
  </si>
  <si>
    <t>15 rue Pierre Curie</t>
  </si>
  <si>
    <t>LES EPESSES</t>
  </si>
  <si>
    <t>7 rue du commandant Guilbaud</t>
  </si>
  <si>
    <t>Route De La Villeneuve</t>
  </si>
  <si>
    <t>ARMENTIERES SUR AVRE</t>
  </si>
  <si>
    <t>LE BELLOU</t>
  </si>
  <si>
    <t>1 allee des violettes</t>
  </si>
  <si>
    <t>EVRON</t>
  </si>
  <si>
    <t>19 rue Pierre et Marie Curie</t>
  </si>
  <si>
    <t>15, rue David d'Angers</t>
  </si>
  <si>
    <t>LE PRE ST GERVAIS</t>
  </si>
  <si>
    <t>39, rue Gabriel Peri</t>
  </si>
  <si>
    <t>4 Rue Delaâge</t>
  </si>
  <si>
    <t>ST GEORGES DU BOIS</t>
  </si>
  <si>
    <t>22 rue pierre de coubertin</t>
  </si>
  <si>
    <t>Les Brouzils</t>
  </si>
  <si>
    <t>6 La Girairiere</t>
  </si>
  <si>
    <t>CESSON</t>
  </si>
  <si>
    <t>9 Square des Dimes</t>
  </si>
  <si>
    <t>POITOU</t>
  </si>
  <si>
    <t>2 Rue De La Gadelière</t>
  </si>
  <si>
    <t>06 09 18 07 63</t>
  </si>
  <si>
    <t>alize.lebalch@gmail.com</t>
  </si>
  <si>
    <t>CAEN</t>
  </si>
  <si>
    <t>Caen TTC - 135 rue de Bayeux</t>
  </si>
  <si>
    <t>Ingré</t>
  </si>
  <si>
    <t>1 Rue Sylviane Bouland</t>
  </si>
  <si>
    <t>Appartement 26</t>
  </si>
  <si>
    <t>24 RUE JACQUES OFFENBACH</t>
  </si>
  <si>
    <t>Combs La Ville</t>
  </si>
  <si>
    <t xml:space="preserve">22 rue Pierre Brossolette </t>
  </si>
  <si>
    <t>5 Rue Montesquieu</t>
  </si>
  <si>
    <t>220 Rue du Haut</t>
  </si>
  <si>
    <t>3 rue des Folies</t>
  </si>
  <si>
    <t>johanna.robin@yahoo.fr</t>
  </si>
  <si>
    <t>PORCO</t>
  </si>
  <si>
    <t>ST MICHEL SUR ORGE</t>
  </si>
  <si>
    <t>13 RUE VICTOR HUGO</t>
  </si>
  <si>
    <t>audrey.renard283@gmail.com</t>
  </si>
  <si>
    <t>10 Rue Des Graviers</t>
  </si>
  <si>
    <t>6 rue villa Marin</t>
  </si>
  <si>
    <t>6 avenue de Tahiti</t>
  </si>
  <si>
    <t>9, allée des Sequoias</t>
  </si>
  <si>
    <t>Mézières sur ponthouin</t>
  </si>
  <si>
    <t>la petite varenne</t>
  </si>
  <si>
    <t>vincentportier@hotmail.fr</t>
  </si>
  <si>
    <t>Saint-Jean-d'Assé</t>
  </si>
  <si>
    <t>26 Rue Du Chêne</t>
  </si>
  <si>
    <t>Le PECQ</t>
  </si>
  <si>
    <t>11 rue Galliéni</t>
  </si>
  <si>
    <t>14 rue Curton</t>
  </si>
  <si>
    <t xml:space="preserve"> Suresnes</t>
  </si>
  <si>
    <t>1 rue des Cottages</t>
  </si>
  <si>
    <t>MORIGNY CHAMPIGNY</t>
  </si>
  <si>
    <t>27 RUE DES PONTS</t>
  </si>
  <si>
    <t>Alhy</t>
  </si>
  <si>
    <t>Brecé</t>
  </si>
  <si>
    <t>3 La Croix au Brun</t>
  </si>
  <si>
    <t>jean_francois.pottier@allianz.fr</t>
  </si>
  <si>
    <t>Cuillé</t>
  </si>
  <si>
    <t>12 Lotissement Du Domaine Des Étangs</t>
  </si>
  <si>
    <t>3 ter RUE DE BREST</t>
  </si>
  <si>
    <t>14 rue de la Sablière</t>
  </si>
  <si>
    <t>203 Boulevard Davout</t>
  </si>
  <si>
    <t>Margency</t>
  </si>
  <si>
    <t>13 Rue Auguste Renoir</t>
  </si>
  <si>
    <t>CHOISY EN BRIE</t>
  </si>
  <si>
    <t>3D VILLARS LES MASSONS</t>
  </si>
  <si>
    <t>3 rue de Bellevue</t>
  </si>
  <si>
    <t>10 HENT MENEZ KERIOU</t>
  </si>
  <si>
    <t>LE FAOU</t>
  </si>
  <si>
    <t>5 rue de RUNANVILL</t>
  </si>
  <si>
    <t>Marchémoret</t>
  </si>
  <si>
    <t>16 Rue Renaude</t>
  </si>
  <si>
    <t>PLEURTUIT</t>
  </si>
  <si>
    <t>1482 route de dinard</t>
  </si>
  <si>
    <t>12 RUE J. CHERBONNEAU</t>
  </si>
  <si>
    <t>9 rue Chateaubriand</t>
  </si>
  <si>
    <t>COURTRY</t>
  </si>
  <si>
    <t>10 Rue des Bonnes Vignes</t>
  </si>
  <si>
    <t>128, RUE LOUIS LUMIERE</t>
  </si>
  <si>
    <t>PRUILLE LE CHETIF</t>
  </si>
  <si>
    <t>29 bis rue de Pruille le Chetif</t>
  </si>
  <si>
    <t>n.poussin@exnco.fr</t>
  </si>
  <si>
    <t>ST MALO DE GUERSAC</t>
  </si>
  <si>
    <t>93 rue aristid briand</t>
  </si>
  <si>
    <t>Ségrie</t>
  </si>
  <si>
    <t>13 Rue Pierreuse</t>
  </si>
  <si>
    <t>ASORTF</t>
  </si>
  <si>
    <t>2 /8, rue du General Henrys</t>
  </si>
  <si>
    <t>6 Impasse Du Brossais</t>
  </si>
  <si>
    <t>PREBAY</t>
  </si>
  <si>
    <t>Chécy</t>
  </si>
  <si>
    <t>30 Rue De La Herpinière</t>
  </si>
  <si>
    <t>amelie45@sfr.fr</t>
  </si>
  <si>
    <t xml:space="preserve">ERMONT </t>
  </si>
  <si>
    <t>103 bis route de st-leu</t>
  </si>
  <si>
    <t>19 rue victor hugo</t>
  </si>
  <si>
    <t>SEVREMOINE</t>
  </si>
  <si>
    <t>34 RUE SIMONE SIGNORET</t>
  </si>
  <si>
    <t>3 Chemin Du Dessous Du Rocher</t>
  </si>
  <si>
    <t>83 RUE D ACHERES</t>
  </si>
  <si>
    <t>48 Rue Des Argillons</t>
  </si>
  <si>
    <t>19 rue de la VALLEE</t>
  </si>
  <si>
    <t>saint sauveur</t>
  </si>
  <si>
    <t>7 résidence Les Lavandières</t>
  </si>
  <si>
    <t>noetdine@hotmail.fr</t>
  </si>
  <si>
    <t>PLOUVORN</t>
  </si>
  <si>
    <t>16, croas ar born</t>
  </si>
  <si>
    <t>26, La Motte Geret</t>
  </si>
  <si>
    <t xml:space="preserve">25 Route De La Béchetais </t>
  </si>
  <si>
    <t>1 Place Alexandre 1er De Yougoslavie</t>
  </si>
  <si>
    <t>18, le Temple Merlet</t>
  </si>
  <si>
    <t>68 bis rue nationale</t>
  </si>
  <si>
    <t>68bis rue nationale</t>
  </si>
  <si>
    <t>123 Rue Des Caillettes</t>
  </si>
  <si>
    <t>34 RUE JEAN DORAT</t>
  </si>
  <si>
    <t>9 Avenue Du Général Leclerc</t>
  </si>
  <si>
    <t>34 AV. DE PARIS</t>
  </si>
  <si>
    <t>294 rue du general de Gaulle</t>
  </si>
  <si>
    <t>8 Allee Belle de Choisy</t>
  </si>
  <si>
    <t>Joué les Tours</t>
  </si>
  <si>
    <t>1 rue de l'arche app 112</t>
  </si>
  <si>
    <t>5. RUE DES LILAS</t>
  </si>
  <si>
    <t>PEROY LES GOMBRIES</t>
  </si>
  <si>
    <t>11 Rue de L'Argilière</t>
  </si>
  <si>
    <t>20 Rue Des Rossignols</t>
  </si>
  <si>
    <t>PRUGNAUD</t>
  </si>
  <si>
    <t>Bonnétable</t>
  </si>
  <si>
    <t>28 Rue Des Glycines</t>
  </si>
  <si>
    <t>lerouxjulie@yahoo.fr</t>
  </si>
  <si>
    <t>VELIZY VILLACOUBLAY</t>
  </si>
  <si>
    <t>32 rue de Villacoublay</t>
  </si>
  <si>
    <t>DONNERY</t>
  </si>
  <si>
    <t>16, rue des Pres</t>
  </si>
  <si>
    <t>4 Avenue du Bois sur Orge</t>
  </si>
  <si>
    <t>2 Square Guillaume-Appolinaire</t>
  </si>
  <si>
    <t>LA HOUSSAYE EN BRIE</t>
  </si>
  <si>
    <t>314, rue des Charmilles</t>
  </si>
  <si>
    <t>SPORT ELEC DAMPIERRE</t>
  </si>
  <si>
    <t>BRIARE</t>
  </si>
  <si>
    <t>5 rue Plaine</t>
  </si>
  <si>
    <t>19 allee des Aigues Marines</t>
  </si>
  <si>
    <t>5 Place Albert Thomas</t>
  </si>
  <si>
    <t>tony.putigny@gmail.com</t>
  </si>
  <si>
    <t>58 Route Du Mesnil</t>
  </si>
  <si>
    <t>TREVOU TREGUIGNEC</t>
  </si>
  <si>
    <t>16 chemin de Kergadic</t>
  </si>
  <si>
    <t>16 avenue Saint Vincent de Paul</t>
  </si>
  <si>
    <t>PENMARCH</t>
  </si>
  <si>
    <t>46 RUE DES PAQUERETTES</t>
  </si>
  <si>
    <t>1 Square Léon Bourgeois</t>
  </si>
  <si>
    <t>63 Allée Paul Favier</t>
  </si>
  <si>
    <t>47 rue Paul Verlaine</t>
  </si>
  <si>
    <t xml:space="preserve">QUENTIN </t>
  </si>
  <si>
    <t>St jacques de gueret</t>
  </si>
  <si>
    <t>3rue de la guinandiere</t>
  </si>
  <si>
    <t>Jojorimay@gmail.com</t>
  </si>
  <si>
    <t>QUÉRÉ VITOVSCHI</t>
  </si>
  <si>
    <t>13 Place Aristide Briand</t>
  </si>
  <si>
    <t>ST SEBASTIEN SUR LOIRE</t>
  </si>
  <si>
    <t>35 Rue de l'ouche colin</t>
  </si>
  <si>
    <t>1 RUE GEORGES PAPELIER</t>
  </si>
  <si>
    <t>12 Allée De L'île Grande</t>
  </si>
  <si>
    <t>LA CHAPELLE BLANCHE ST MARTIN</t>
  </si>
  <si>
    <t>1 La Croix Guimas</t>
  </si>
  <si>
    <t>Lilouane</t>
  </si>
  <si>
    <t>6 Impasse Anne de Bretagne</t>
  </si>
  <si>
    <t>6 impasse Anne de Bretagne</t>
  </si>
  <si>
    <t>38 rue yves genet</t>
  </si>
  <si>
    <t>quinetjessy41@gmail.com</t>
  </si>
  <si>
    <t>1 Avenue Maurice</t>
  </si>
  <si>
    <t>66 RUE MAURICE DECHY</t>
  </si>
  <si>
    <t>66 RUE MAURICE DEDY</t>
  </si>
  <si>
    <t>NYOISEAU</t>
  </si>
  <si>
    <t>9 CHEMIN DE BOURBELAINE</t>
  </si>
  <si>
    <t>32 Rue Docteur Roux</t>
  </si>
  <si>
    <t>13 rue de la Belle Ile</t>
  </si>
  <si>
    <t>14 RUE DES ACACIAS</t>
  </si>
  <si>
    <t>11 Rue des noisetiers</t>
  </si>
  <si>
    <t>11 rue des Noisetiers</t>
  </si>
  <si>
    <t>87BIS RUE EDOUARD VAILLANT</t>
  </si>
  <si>
    <t>48 route de St Barthelemy</t>
  </si>
  <si>
    <t>26 Rue Du Millau</t>
  </si>
  <si>
    <t>RACHEDI</t>
  </si>
  <si>
    <t>Cerans Foulletourte</t>
  </si>
  <si>
    <t>81 rue du Maréchal Leclerc</t>
  </si>
  <si>
    <t>melanie.veillard@gmail.com</t>
  </si>
  <si>
    <t>CHAPONNAY</t>
  </si>
  <si>
    <t>99 Les Ecoarees</t>
  </si>
  <si>
    <t>RADET</t>
  </si>
  <si>
    <t>FEROLLES VIENNE TT</t>
  </si>
  <si>
    <t>VIENNE EN VAL</t>
  </si>
  <si>
    <t xml:space="preserve">13 CHEMIN DU PARADIS </t>
  </si>
  <si>
    <t>lucie.chourret@gmail.com</t>
  </si>
  <si>
    <t>4 rue des Brunets</t>
  </si>
  <si>
    <t>24 rue de Lorraine</t>
  </si>
  <si>
    <t>VAUCRESSON</t>
  </si>
  <si>
    <t>19 avenue du Bois de la Marche</t>
  </si>
  <si>
    <t>2 rue de la Concorde</t>
  </si>
  <si>
    <t>Bat G</t>
  </si>
  <si>
    <t>Lécousse</t>
  </si>
  <si>
    <t>2 Rue Des Sablières</t>
  </si>
  <si>
    <t>1 rue Laennec</t>
  </si>
  <si>
    <t>16 Allee de Corse</t>
  </si>
  <si>
    <t>Retiers</t>
  </si>
  <si>
    <t>14 Square Des Glycines</t>
  </si>
  <si>
    <t>47 rue des Romaines</t>
  </si>
  <si>
    <t>La Bouëxière</t>
  </si>
  <si>
    <t>33 Basse Ribertiere</t>
  </si>
  <si>
    <t>4 Rue Gorges MILANDY</t>
  </si>
  <si>
    <t>8 Avenue De La Brunerie</t>
  </si>
  <si>
    <t>130 bis bd macdonald</t>
  </si>
  <si>
    <t>SAINT CYR SUR LOIRE</t>
  </si>
  <si>
    <t>16 rue Anatole France</t>
  </si>
  <si>
    <t>266 Rue De Paris</t>
  </si>
  <si>
    <t>14 rue Laurent JACQ</t>
  </si>
  <si>
    <t>Rue Laurent JACQ</t>
  </si>
  <si>
    <t>Brétigny sur Orge</t>
  </si>
  <si>
    <t>20 rue Pierre Brossolette</t>
  </si>
  <si>
    <t>Ny Toky</t>
  </si>
  <si>
    <t>128 Boulevard De France</t>
  </si>
  <si>
    <t>1 rue de Beau Soleil</t>
  </si>
  <si>
    <t>10 place de Penmarch</t>
  </si>
  <si>
    <t>SEVILLE</t>
  </si>
  <si>
    <t>Calle galicia 20 Segundo d</t>
  </si>
  <si>
    <t>RAMPNOUX</t>
  </si>
  <si>
    <t>chatenay malabry</t>
  </si>
  <si>
    <t>299 ter av de la Division LECLERC</t>
  </si>
  <si>
    <t>kathy.millet@laposte.net</t>
  </si>
  <si>
    <t>8, allee de Villemilan</t>
  </si>
  <si>
    <t>RANDRIANOMANANA</t>
  </si>
  <si>
    <t>Tia-Ray</t>
  </si>
  <si>
    <t>11 Grande rue</t>
  </si>
  <si>
    <t>randriarandria1@gmail.com</t>
  </si>
  <si>
    <t>52 avenue de la Division Leclerc</t>
  </si>
  <si>
    <t>briec de l'odet</t>
  </si>
  <si>
    <t>119 rue du General de gaulle</t>
  </si>
  <si>
    <t>11 RUE ANTOINE CHANTIN</t>
  </si>
  <si>
    <t>RAPOSO</t>
  </si>
  <si>
    <t>60 RUE VICTOR HUGO</t>
  </si>
  <si>
    <t>juanrap@gmail.com</t>
  </si>
  <si>
    <t>26 Allee Emile Zola</t>
  </si>
  <si>
    <t>Rue du président François Mitterrand</t>
  </si>
  <si>
    <t>51 rue jean moulin</t>
  </si>
  <si>
    <t>22 Rue Albert Leduc</t>
  </si>
  <si>
    <t>Auxonnettes</t>
  </si>
  <si>
    <t>130 BD DE LA LIBERTE</t>
  </si>
  <si>
    <t>5 RUE CLOS DES TREILLES</t>
  </si>
  <si>
    <t>ST ETIENNE DU BOIS</t>
  </si>
  <si>
    <t>8 rue des Vignes</t>
  </si>
  <si>
    <t>21 rue Yves du Manoir</t>
  </si>
  <si>
    <t>FONTENAY AUX ROSES</t>
  </si>
  <si>
    <t>148 rue Boucicaut</t>
  </si>
  <si>
    <t>11 rue de Chartres</t>
  </si>
  <si>
    <t>1 rue marc sangnier</t>
  </si>
  <si>
    <t>shanthiartcraft@yahoo.fr</t>
  </si>
  <si>
    <t>Fontenay-sous-bois</t>
  </si>
  <si>
    <t>10 rue Bouvard</t>
  </si>
  <si>
    <t>GREZILLE</t>
  </si>
  <si>
    <t>12 RUE DE LA FOSSE</t>
  </si>
  <si>
    <t>70 BIS ROUTE DE SAINT LEU</t>
  </si>
  <si>
    <t>42 RUE MARCHAIS</t>
  </si>
  <si>
    <t>RES DE L HIPPODROME</t>
  </si>
  <si>
    <t>BAT B - Appt 12 - 1er Et</t>
  </si>
  <si>
    <t>42 Rue Marchais</t>
  </si>
  <si>
    <t>207 rue des Cornouillers</t>
  </si>
  <si>
    <t>LIVRE SUR CHANGEON</t>
  </si>
  <si>
    <t>8 allee du clos de la merceraye</t>
  </si>
  <si>
    <t>Livré-sur-Changeon</t>
  </si>
  <si>
    <t>8 Allée Du Clos De La Merceraye</t>
  </si>
  <si>
    <t>RAYROLES</t>
  </si>
  <si>
    <t>23 Rue Anatole France</t>
  </si>
  <si>
    <t>06 85 76 41 44</t>
  </si>
  <si>
    <t>06 76 85 76 03</t>
  </si>
  <si>
    <t>tristan@rayroles.fr</t>
  </si>
  <si>
    <t>18 Rue De Villeneuve</t>
  </si>
  <si>
    <t>25 RUE DE BEZONS</t>
  </si>
  <si>
    <t>2 Allée Des Pommiers</t>
  </si>
  <si>
    <t>PIERRELAYE</t>
  </si>
  <si>
    <t>21, rue de Malassis</t>
  </si>
  <si>
    <t>Verrières-le-Buisson</t>
  </si>
  <si>
    <t>19 Chemin Des Préhards</t>
  </si>
  <si>
    <t>13 Route De Vaugirard</t>
  </si>
  <si>
    <t>SAINT MALO DU BOIS</t>
  </si>
  <si>
    <t>2 RUE DES NEFLIERS</t>
  </si>
  <si>
    <t>90 Rue Des Caillots</t>
  </si>
  <si>
    <t>4 RUE DES TROENES</t>
  </si>
  <si>
    <t>8 rue des Chateaux</t>
  </si>
  <si>
    <t>VERN SUR SEICHE</t>
  </si>
  <si>
    <t>11 allee Jacques Cartier</t>
  </si>
  <si>
    <t>14 avenue de la Republique</t>
  </si>
  <si>
    <t>24 Rue Alexis Duparchy</t>
  </si>
  <si>
    <t>nicolas.remy0391@orange.fr</t>
  </si>
  <si>
    <t>4 Rue Raymond Brunot</t>
  </si>
  <si>
    <t>51 Rue du Pdt Wilson</t>
  </si>
  <si>
    <t>34 Rue Du Maréchal Gallieni</t>
  </si>
  <si>
    <t>Le Lion-d'Angers</t>
  </si>
  <si>
    <t>18 Rue De La Pièce Neuve</t>
  </si>
  <si>
    <t>27 Rue De La Liberté</t>
  </si>
  <si>
    <t>renard.christopher@orange.fr</t>
  </si>
  <si>
    <t>112 Rue du bois des pres</t>
  </si>
  <si>
    <t>11 Route Des Sauleaux</t>
  </si>
  <si>
    <t>5 cours de la cassine</t>
  </si>
  <si>
    <t>6 rue des oeillets</t>
  </si>
  <si>
    <t>b.renoncourt@hotmail.fr</t>
  </si>
  <si>
    <t>Perros-Guirec</t>
  </si>
  <si>
    <t>6 Route De Kergomar</t>
  </si>
  <si>
    <t>Loire-Authion</t>
  </si>
  <si>
    <t>9 Place Andre Le Notre</t>
  </si>
  <si>
    <t>FONTENAY SUR EURE</t>
  </si>
  <si>
    <t>36 rue de la haie du pont</t>
  </si>
  <si>
    <t>36 Rue Lucie Aubrac</t>
  </si>
  <si>
    <t>3 Hameau de Pennarun</t>
  </si>
  <si>
    <t>LE MOULIN</t>
  </si>
  <si>
    <t>47 rue de Chantelouze</t>
  </si>
  <si>
    <t>Nohant-en-Graçay</t>
  </si>
  <si>
    <t>3 Chemin De L'étourneau</t>
  </si>
  <si>
    <t>La Haute Chesnais</t>
  </si>
  <si>
    <t>Luzivilly</t>
  </si>
  <si>
    <t>4 Rue Louis Pasteur</t>
  </si>
  <si>
    <t>BOULOGNE-BILLANCOURT</t>
  </si>
  <si>
    <t>1 allee du Traite de Rome</t>
  </si>
  <si>
    <t>la richardais</t>
  </si>
  <si>
    <t>3 Impasse De La Butte</t>
  </si>
  <si>
    <t>9 RUE DE L'AUDIENCE</t>
  </si>
  <si>
    <t>6 Rue Ernest Cognacq</t>
  </si>
  <si>
    <t>57 rue Jean-Pierre Timbaud</t>
  </si>
  <si>
    <t>REYNAUD</t>
  </si>
  <si>
    <t>108 Boulevard De La Reine</t>
  </si>
  <si>
    <t>teresa.granados.siguenza@gmail.com</t>
  </si>
  <si>
    <t>26 H Rue Nicolas Appert</t>
  </si>
  <si>
    <t>26 H RUE APPERT</t>
  </si>
  <si>
    <t>4 ALLEE DE LA TONNELLERIE</t>
  </si>
  <si>
    <t>19 Chemin De La Guiblinière</t>
  </si>
  <si>
    <t>4 Rue Elie Gougis</t>
  </si>
  <si>
    <t>21 Rue Du Pic Vert</t>
  </si>
  <si>
    <t>12 ALLEE HENRI MATISSE</t>
  </si>
  <si>
    <t>Briec</t>
  </si>
  <si>
    <t>45 Cité Des Glycines</t>
  </si>
  <si>
    <t>11 rue Victor Hugo</t>
  </si>
  <si>
    <t>6 Impasse De La Laponie</t>
  </si>
  <si>
    <t>6 Rue Du Commandant Xavier Dick</t>
  </si>
  <si>
    <t>9, rue des Roseaux</t>
  </si>
  <si>
    <t>43 quai du roi de pologne</t>
  </si>
  <si>
    <t>EPINEUX LE SEGUIN</t>
  </si>
  <si>
    <t>Bel Air, route d'Avesse</t>
  </si>
  <si>
    <t>11 rue de la Roseraie</t>
  </si>
  <si>
    <t>Connerré</t>
  </si>
  <si>
    <t>Rue Louise Michel</t>
  </si>
  <si>
    <t>10 rue de la Bastille</t>
  </si>
  <si>
    <t>sa.andra@hotmail.fr</t>
  </si>
  <si>
    <t>NAINTRE</t>
  </si>
  <si>
    <t>22 rue Louis Pasteur</t>
  </si>
  <si>
    <t>Corset</t>
  </si>
  <si>
    <t>54 Rue Musselburgh</t>
  </si>
  <si>
    <t>34 Avenue De L'églantine</t>
  </si>
  <si>
    <t>20 Rue Des Saules</t>
  </si>
  <si>
    <t>rosedeletoulouse@hotmail.fr</t>
  </si>
  <si>
    <t>HERBAULT</t>
  </si>
  <si>
    <t>19 rue de Touraine</t>
  </si>
  <si>
    <t>Curzon</t>
  </si>
  <si>
    <t>20 Impasse Des Demangères</t>
  </si>
  <si>
    <t>srichard85@live.fr</t>
  </si>
  <si>
    <t>51 allee victor Hugo</t>
  </si>
  <si>
    <t>BOUGIVAL</t>
  </si>
  <si>
    <t>1 route de La Celle Saint-Cloud</t>
  </si>
  <si>
    <t>5 rue des 4 fourchettes</t>
  </si>
  <si>
    <t>42 rue Saint Léger</t>
  </si>
  <si>
    <t>RICHEVILAIN</t>
  </si>
  <si>
    <t>9 rue de la Seille</t>
  </si>
  <si>
    <t>06 59 21 39 66</t>
  </si>
  <si>
    <t>laetitiaguinot29@gmail.com</t>
  </si>
  <si>
    <t>-</t>
  </si>
  <si>
    <t>RIERA</t>
  </si>
  <si>
    <t>ARGENTAN</t>
  </si>
  <si>
    <t>7 rue du general giraud</t>
  </si>
  <si>
    <t>janarieramolons@gmail.com</t>
  </si>
  <si>
    <t>59 bis rue de la Touche</t>
  </si>
  <si>
    <t>251 rue Febvotte</t>
  </si>
  <si>
    <t>11 Rue des Fonderies</t>
  </si>
  <si>
    <t>13 av.Maximilien Robespierre</t>
  </si>
  <si>
    <t>3 rue saint Benoit</t>
  </si>
  <si>
    <t>Maison chrysantheme</t>
  </si>
  <si>
    <t>Seigy</t>
  </si>
  <si>
    <t>97 Rue Marcel Cottereau</t>
  </si>
  <si>
    <t>16 Avenue Des Aubepines</t>
  </si>
  <si>
    <t>LONGEVILLE LES METZ</t>
  </si>
  <si>
    <t>29 rue des pepinieres</t>
  </si>
  <si>
    <t>MORANGIS</t>
  </si>
  <si>
    <t>14TER rue du Général Leclerc</t>
  </si>
  <si>
    <t>Résidence Camille</t>
  </si>
  <si>
    <t>31 Rue De Saint-Denis De Gastines</t>
  </si>
  <si>
    <t>PLEYBER CHRIST</t>
  </si>
  <si>
    <t>2 rue parmentier</t>
  </si>
  <si>
    <t>27 rue du chemin Creux</t>
  </si>
  <si>
    <t>Ploudalmézeau</t>
  </si>
  <si>
    <t>18 Chemin De Tréompan</t>
  </si>
  <si>
    <t>18 RUE DES ETOILES</t>
  </si>
  <si>
    <t>5 allee Edgar Degas</t>
  </si>
  <si>
    <t>2 Allée Du Clos Des Vignes</t>
  </si>
  <si>
    <t>Bellevigne-en-Layon</t>
  </si>
  <si>
    <t>Le Mesnil</t>
  </si>
  <si>
    <t>Thouarcé</t>
  </si>
  <si>
    <t>RIZZA-NATHAN</t>
  </si>
  <si>
    <t>80 Avenue Ernest Renan</t>
  </si>
  <si>
    <t>samnathan.nathan@gmail.com</t>
  </si>
  <si>
    <t>69 Rue Jeanne La Corsaire</t>
  </si>
  <si>
    <t>45 Rue De Belfort</t>
  </si>
  <si>
    <t>3 Rue Paul Gauguin</t>
  </si>
  <si>
    <t>47 rue des romaines</t>
  </si>
  <si>
    <t>Maténa</t>
  </si>
  <si>
    <t>SOEURDRES</t>
  </si>
  <si>
    <t>La chevalerie</t>
  </si>
  <si>
    <t>a.brossier@tutanota.com</t>
  </si>
  <si>
    <t>3 impasse Marcel Sembat</t>
  </si>
  <si>
    <t>6 impasse de la Bouguelière</t>
  </si>
  <si>
    <t>cocobou72@gmail.com</t>
  </si>
  <si>
    <t>3 rue Racine</t>
  </si>
  <si>
    <t>MAULE</t>
  </si>
  <si>
    <t>11 bis rue du Puits</t>
  </si>
  <si>
    <t>40 Rue De La Gasnerie</t>
  </si>
  <si>
    <t>23 rue des Aubrays</t>
  </si>
  <si>
    <t>12 Rue Des Fourchées</t>
  </si>
  <si>
    <t>emifrobin1984@gmail.com</t>
  </si>
  <si>
    <t>62 rue Victor Hugo</t>
  </si>
  <si>
    <t>7, place du Colonel Fabien</t>
  </si>
  <si>
    <t>20 Rue De La Meule Penchée</t>
  </si>
  <si>
    <t>20 rue des Alizes</t>
  </si>
  <si>
    <t>14 rue des Goelands</t>
  </si>
  <si>
    <t>7 Rue Chevrette</t>
  </si>
  <si>
    <t>ARGENTRE</t>
  </si>
  <si>
    <t>18 bis, rue des Rochers</t>
  </si>
  <si>
    <t>ROCHEREAU</t>
  </si>
  <si>
    <t>18 Rue Gambetta</t>
  </si>
  <si>
    <t>marieoudot@free.fr</t>
  </si>
  <si>
    <t>MAURECOURT</t>
  </si>
  <si>
    <t>Residence La Butte des Groux</t>
  </si>
  <si>
    <t>12 la Courolliere</t>
  </si>
  <si>
    <t>14 Rue des Fresnes</t>
  </si>
  <si>
    <t>RODAYER</t>
  </si>
  <si>
    <t>Saint-Clément-des-Levées</t>
  </si>
  <si>
    <t>17 Rue Du Guiroué</t>
  </si>
  <si>
    <t>06.46.34.01.29</t>
  </si>
  <si>
    <t>estelle.rodayer@gmail.com</t>
  </si>
  <si>
    <t>BAULE</t>
  </si>
  <si>
    <t>18 rue de la carriere</t>
  </si>
  <si>
    <t>Ouzouer-sur-Loire</t>
  </si>
  <si>
    <t>84 Rue De Gien</t>
  </si>
  <si>
    <t>58, avenue Beaurepaire</t>
  </si>
  <si>
    <t>18 rue de la Carriere</t>
  </si>
  <si>
    <t>6 Villa Nieuport</t>
  </si>
  <si>
    <t>chocparis@gmail.com</t>
  </si>
  <si>
    <t>ROESCH</t>
  </si>
  <si>
    <t>5 avenue André Malraux</t>
  </si>
  <si>
    <t>droesch@laposte.net</t>
  </si>
  <si>
    <t>261 rue du Faubourg Bannier</t>
  </si>
  <si>
    <t>7 Rue De La Blanchisserie</t>
  </si>
  <si>
    <t>Le PSB</t>
  </si>
  <si>
    <t>Conlie</t>
  </si>
  <si>
    <t>14 Rue De Tennie</t>
  </si>
  <si>
    <t>1, rue Agnes Sorel</t>
  </si>
  <si>
    <t>40 rue Turgot</t>
  </si>
  <si>
    <t>9 Rue Tite-Live</t>
  </si>
  <si>
    <t>111 AVENUE DU 8 MAI 1945</t>
  </si>
  <si>
    <t>ROIGNAN</t>
  </si>
  <si>
    <t>Bruz</t>
  </si>
  <si>
    <t>50 Rue Yves Et Jean Tupin</t>
  </si>
  <si>
    <t>06 40 51 39 38</t>
  </si>
  <si>
    <t>catiscope@yahoo.fr</t>
  </si>
  <si>
    <t>108 Route de Vannes</t>
  </si>
  <si>
    <t>22 RUE EDMOND BLANC</t>
  </si>
  <si>
    <t>25 RUE RASPAIL</t>
  </si>
  <si>
    <t>Vienne-en-Val</t>
  </si>
  <si>
    <t>3 Chemin De La Galletière</t>
  </si>
  <si>
    <t>candie.alanore@gmail.com</t>
  </si>
  <si>
    <t>5, rue d'Anjou</t>
  </si>
  <si>
    <t>5 rue Anjou</t>
  </si>
  <si>
    <t>1 rue du 8 Juin</t>
  </si>
  <si>
    <t>1 Allee du Bois des Peres</t>
  </si>
  <si>
    <t xml:space="preserve">ROLLET HOUIS </t>
  </si>
  <si>
    <t>Cléden-Cap-Sizun</t>
  </si>
  <si>
    <t>4 Rue De Ballydehob</t>
  </si>
  <si>
    <t>sylvain_rollet@orange.fr</t>
  </si>
  <si>
    <t>ROLLET HOUIS</t>
  </si>
  <si>
    <t>LA GUIZARDIERE</t>
  </si>
  <si>
    <t>VERT ST DENIS</t>
  </si>
  <si>
    <t>17 Rue du Pre aux Canaux</t>
  </si>
  <si>
    <t>4 rue Jean Monnet</t>
  </si>
  <si>
    <t>27 PLACE DE L'EGLISE</t>
  </si>
  <si>
    <t>ST SENOUX</t>
  </si>
  <si>
    <t>11, Le Verger</t>
  </si>
  <si>
    <t>9, RUE DES FRANCS BOURGEOIS</t>
  </si>
  <si>
    <t>31 Rue Du Pré Baron</t>
  </si>
  <si>
    <t>Bat A</t>
  </si>
  <si>
    <t>ROOSEN</t>
  </si>
  <si>
    <t>Semoy</t>
  </si>
  <si>
    <t>123 Rue Des Barrois</t>
  </si>
  <si>
    <t>06 86 44 65 06</t>
  </si>
  <si>
    <t>ruona.roosen@gmail.com</t>
  </si>
  <si>
    <t>Liffré</t>
  </si>
  <si>
    <t>28 Avenue De La Forêt</t>
  </si>
  <si>
    <t>9 Rue Des Charmes</t>
  </si>
  <si>
    <t>10 rue du Mouton d'Or</t>
  </si>
  <si>
    <t>5 Rue Lily Herse</t>
  </si>
  <si>
    <t>53 avenue des Marais</t>
  </si>
  <si>
    <t>ROSSI JURBERT</t>
  </si>
  <si>
    <t>casoan3@gmail.com</t>
  </si>
  <si>
    <t>14 Rue Du Jardin Des Amiraux</t>
  </si>
  <si>
    <t>24, rue de la Bourgogne</t>
  </si>
  <si>
    <t>ROUCHER</t>
  </si>
  <si>
    <t>2 Rue Donna Strickland</t>
  </si>
  <si>
    <t>07 60 80 76 43</t>
  </si>
  <si>
    <t>snoirtault@gmail.com</t>
  </si>
  <si>
    <t>169 Bd Jean Jaures</t>
  </si>
  <si>
    <t>ROUDIER</t>
  </si>
  <si>
    <t>Cassiel</t>
  </si>
  <si>
    <t>SAINT MAUR DES FOSSES</t>
  </si>
  <si>
    <t>75 QUAI DE LA PIE</t>
  </si>
  <si>
    <t>michelroudier@yahoo.fr</t>
  </si>
  <si>
    <t>ORMES</t>
  </si>
  <si>
    <t>20 RUE LOUISE DE LARNAGE</t>
  </si>
  <si>
    <t>ST HILAIRE SUR YERRE</t>
  </si>
  <si>
    <t>10 RUE DE BEL AIR</t>
  </si>
  <si>
    <t>MERSANTES</t>
  </si>
  <si>
    <t>7 Impasse Des Caves De La Dabinerie</t>
  </si>
  <si>
    <t>sandra.dapare@sfr.fr</t>
  </si>
  <si>
    <t>15 rue du Petit Planty</t>
  </si>
  <si>
    <t>ROUL</t>
  </si>
  <si>
    <t>ST ETIENNE DE CHIGNY</t>
  </si>
  <si>
    <t>53, chemin de la Mauriere</t>
  </si>
  <si>
    <t>melmanu@live.fr</t>
  </si>
  <si>
    <t>15 rue des Etangs</t>
  </si>
  <si>
    <t>7 AVENUE DES CHAILLIERS</t>
  </si>
  <si>
    <t>9 rue des Mesanges</t>
  </si>
  <si>
    <t>arnage</t>
  </si>
  <si>
    <t>rf72@bbox.fr</t>
  </si>
  <si>
    <t>92 Rue Chevreul</t>
  </si>
  <si>
    <t>27 Rue Sébastien Letourneux</t>
  </si>
  <si>
    <t>21 bis rue alexandre dumas</t>
  </si>
  <si>
    <t>4 Rue des Vertugadins</t>
  </si>
  <si>
    <t>52 rue du Villaret</t>
  </si>
  <si>
    <t>Le Landreau</t>
  </si>
  <si>
    <t>14 Rue De Trittau</t>
  </si>
  <si>
    <t>ST MARS LA REORTHE</t>
  </si>
  <si>
    <t>20 RUE DU PETIT GUE</t>
  </si>
  <si>
    <t>OSSLO</t>
  </si>
  <si>
    <t>DRY</t>
  </si>
  <si>
    <t>306 CLOS DU HUCHET</t>
  </si>
  <si>
    <t>71 Av de Lattre de Tassigny</t>
  </si>
  <si>
    <t>11, rue Maurice Pirolley</t>
  </si>
  <si>
    <t>7, Allee de la Baviere</t>
  </si>
  <si>
    <t>ROUSSELIN</t>
  </si>
  <si>
    <t>9 rue Louis Blanc</t>
  </si>
  <si>
    <t>lucilerousselin@hotmail.fr</t>
  </si>
  <si>
    <t>SAINT-MARCEAU</t>
  </si>
  <si>
    <t xml:space="preserve">route de la Chadenière </t>
  </si>
  <si>
    <t>3 RUE RAOUL ADAM</t>
  </si>
  <si>
    <t>12 Rue De L'abbé Fremond</t>
  </si>
  <si>
    <t>9 rue des Primeveres</t>
  </si>
  <si>
    <t>ROUXEL</t>
  </si>
  <si>
    <t>LOUVIGNÉ DE BAIS</t>
  </si>
  <si>
    <t>6 RUE DU BEAU SOLEIL</t>
  </si>
  <si>
    <t>02.99.49.14.19</t>
  </si>
  <si>
    <t>06.01.80.80.81</t>
  </si>
  <si>
    <t>maillardsandrine0@gmail.com</t>
  </si>
  <si>
    <t>7, rue Millet</t>
  </si>
  <si>
    <t>POLIGNE</t>
  </si>
  <si>
    <t>8 Residence du Chene Loret</t>
  </si>
  <si>
    <t>32 rue de Provence</t>
  </si>
  <si>
    <t>5 rue Pierre Curie</t>
  </si>
  <si>
    <t>19 allee ponterec nevez</t>
  </si>
  <si>
    <t>Esvres</t>
  </si>
  <si>
    <t>2 Impasse De Varidaine</t>
  </si>
  <si>
    <t>28 rue de la Tannerie</t>
  </si>
  <si>
    <t>22 Rue Du Docteur Ménard</t>
  </si>
  <si>
    <t>BOIS D ARCY</t>
  </si>
  <si>
    <t>14 rue Eugene Delacroix</t>
  </si>
  <si>
    <t>8 BIS Rue Grandet</t>
  </si>
  <si>
    <t>57 quai Henri Chavigny</t>
  </si>
  <si>
    <t>29 Bis  Rue de l'Egalite</t>
  </si>
  <si>
    <t>RUCKERT</t>
  </si>
  <si>
    <t>18 Rue Pronzat</t>
  </si>
  <si>
    <t>delphine.ruckert@sfr.fr</t>
  </si>
  <si>
    <t>RUDICH-AUBRY</t>
  </si>
  <si>
    <t>4 rue du petit pont</t>
  </si>
  <si>
    <t>2 place des sables</t>
  </si>
  <si>
    <t>129 bis rue des Bourguignons</t>
  </si>
  <si>
    <t>42 RUE DU COMMERCE</t>
  </si>
  <si>
    <t>7 Passage de la Sonate</t>
  </si>
  <si>
    <t>RUSU</t>
  </si>
  <si>
    <t>08 rue de Petit Vaux</t>
  </si>
  <si>
    <t>irinaomi@yahoo.fr</t>
  </si>
  <si>
    <t>RUTTER</t>
  </si>
  <si>
    <t xml:space="preserve"> 72 bis Boulevard De La Gribelette</t>
  </si>
  <si>
    <t>rutter.mickael@gmail.com</t>
  </si>
  <si>
    <t>Aayan</t>
  </si>
  <si>
    <t>72 bis Boulevard De La Gribelette</t>
  </si>
  <si>
    <t>35 RUE ERNEST COGNACQ</t>
  </si>
  <si>
    <t>170 bis rue du FAUBOURG SAINT ANTOINE</t>
  </si>
  <si>
    <t>88 rue Roger Francois</t>
  </si>
  <si>
    <t>SABEUR</t>
  </si>
  <si>
    <t>Izya</t>
  </si>
  <si>
    <t>22 rue des Vanneaux</t>
  </si>
  <si>
    <t>ilhame.sabeur@hotmail.fr</t>
  </si>
  <si>
    <t xml:space="preserve">20Ter rue des Peupliers </t>
  </si>
  <si>
    <t>Appartement n°4</t>
  </si>
  <si>
    <t>LE PLESSIS PATE</t>
  </si>
  <si>
    <t>7, rue des daims</t>
  </si>
  <si>
    <t>SABY</t>
  </si>
  <si>
    <t>36 Rue Jules Verne</t>
  </si>
  <si>
    <t>elisabethdanoffre@orange.fr</t>
  </si>
  <si>
    <t>SACALLI</t>
  </si>
  <si>
    <t>George</t>
  </si>
  <si>
    <t>11 Allee de la Fontaine</t>
  </si>
  <si>
    <t>06 61 75 64 38</t>
  </si>
  <si>
    <t>p.sacalli@gmail.com</t>
  </si>
  <si>
    <t>15 Rue Eugene Pottier</t>
  </si>
  <si>
    <t>34 rue ambroise croizat</t>
  </si>
  <si>
    <t>LA VARENNE ST HILAIRE</t>
  </si>
  <si>
    <t>1, avenue Ampere</t>
  </si>
  <si>
    <t>2 Allée De Park Kerh</t>
  </si>
  <si>
    <t>cathy4493@yahoo.fr</t>
  </si>
  <si>
    <t>SAHRI</t>
  </si>
  <si>
    <t>10 Rue Evariste Galois</t>
  </si>
  <si>
    <t>abdaoui@hotmail.fr</t>
  </si>
  <si>
    <t>CHANCEAUX SUR CHOISILLE</t>
  </si>
  <si>
    <t>42 rue du Prieuré</t>
  </si>
  <si>
    <t>2 rue Jeanne Chauvin</t>
  </si>
  <si>
    <t>ST POL DE LEON</t>
  </si>
  <si>
    <t>31 rue de VERDUN</t>
  </si>
  <si>
    <t>SAINT YRIAN</t>
  </si>
  <si>
    <t xml:space="preserve">Bessancourt </t>
  </si>
  <si>
    <t>17,route de bethemont</t>
  </si>
  <si>
    <t>baschkan@gmail.com</t>
  </si>
  <si>
    <t>Le bernard</t>
  </si>
  <si>
    <t>SALADÉ</t>
  </si>
  <si>
    <t>40 Avenue De Sologne</t>
  </si>
  <si>
    <t>7 allee des Maronniers</t>
  </si>
  <si>
    <t>TREDARZEC</t>
  </si>
  <si>
    <t>5 rue de Kerguezec</t>
  </si>
  <si>
    <t>19 RUE DU BROUILLARD</t>
  </si>
  <si>
    <t>26 RUE CASANOVA</t>
  </si>
  <si>
    <t>1 Allée Albert Camus</t>
  </si>
  <si>
    <t>COCHEREN</t>
  </si>
  <si>
    <t>6 rue des Cloutiers</t>
  </si>
  <si>
    <t>LEVROUX</t>
  </si>
  <si>
    <t>Le Meez</t>
  </si>
  <si>
    <t>49 RUE CARNOT</t>
  </si>
  <si>
    <t>3,Place Marie Roux</t>
  </si>
  <si>
    <t>14 square jean cocteau</t>
  </si>
  <si>
    <t>19 Rue Le Brun</t>
  </si>
  <si>
    <t>ST ETIENNE DES GUERETS</t>
  </si>
  <si>
    <t>Les Masnieres</t>
  </si>
  <si>
    <t>507 Rue Abel Guyet</t>
  </si>
  <si>
    <t>Rue Guy Môquet</t>
  </si>
  <si>
    <t>LANGONNET</t>
  </si>
  <si>
    <t>Mine Toul</t>
  </si>
  <si>
    <t>2 Square Jasmin</t>
  </si>
  <si>
    <t>55 Rue Hippolyte Maindron</t>
  </si>
  <si>
    <t>ZURILLA N10</t>
  </si>
  <si>
    <t>EMMERENCIANA</t>
  </si>
  <si>
    <t>MADRID CP 28039</t>
  </si>
  <si>
    <t>PLOUNEVEZEL</t>
  </si>
  <si>
    <t>Lieu-dit Kermarzin</t>
  </si>
  <si>
    <t>chez madame SOURZAT ELODIE</t>
  </si>
  <si>
    <t>9 Rue Du Try</t>
  </si>
  <si>
    <t>ST CHARLES LA FORET</t>
  </si>
  <si>
    <t>5 B, ROUTE DU BURET</t>
  </si>
  <si>
    <t>29 RUE D'ESTIENNE D'ORVES</t>
  </si>
  <si>
    <t>Le Loroux-Bottereau</t>
  </si>
  <si>
    <t>200 Rue Du Bas Coudray</t>
  </si>
  <si>
    <t>92 Avenue Dutartre</t>
  </si>
  <si>
    <t>7 rue Maurice BELLONTE</t>
  </si>
  <si>
    <t>7, rue Maurice BELLONTE</t>
  </si>
  <si>
    <t>21 RUE PASTEUR</t>
  </si>
  <si>
    <t>20 allee Sophie scholl</t>
  </si>
  <si>
    <t>sartf36@gmail.com</t>
  </si>
  <si>
    <t>14 Rue Daisy</t>
  </si>
  <si>
    <t>5 rue Gracieuse</t>
  </si>
  <si>
    <t>8 rue de Maurepas</t>
  </si>
  <si>
    <t>SAULAIS</t>
  </si>
  <si>
    <t>40 rue des granges</t>
  </si>
  <si>
    <t>Jeremy.emilie37@yahoo.fr</t>
  </si>
  <si>
    <t>34 Résidence Les Bruyères</t>
  </si>
  <si>
    <t>Mondoubleau</t>
  </si>
  <si>
    <t>30 Rue Du Pont De L'horloge</t>
  </si>
  <si>
    <t>ORGERUS</t>
  </si>
  <si>
    <t>02 impasse des Abesses</t>
  </si>
  <si>
    <t>MEZIERES SUR PONTHOUIN</t>
  </si>
  <si>
    <t>4 lot du fourniquet</t>
  </si>
  <si>
    <t>3 Place François Dollier De Casson</t>
  </si>
  <si>
    <t>LA COURNEUVE</t>
  </si>
  <si>
    <t>83 Avenue Jean Jaures</t>
  </si>
  <si>
    <t>Bat A, Appt 17</t>
  </si>
  <si>
    <t>Fontenay-le-Fleury</t>
  </si>
  <si>
    <t>1 rue Alphonse De Lamartine</t>
  </si>
  <si>
    <t>3 Allee Pablo Picasso</t>
  </si>
  <si>
    <t>9 rue de Chartes</t>
  </si>
  <si>
    <t>76 rue du Marechal Foch</t>
  </si>
  <si>
    <t xml:space="preserve">193 Avenue Du Général De Gaulle </t>
  </si>
  <si>
    <t>243 Rue Saint-Jacques</t>
  </si>
  <si>
    <t>141 avenue de la republique</t>
  </si>
  <si>
    <t>30 rue du Moulin</t>
  </si>
  <si>
    <t>3 avenue Berlioz</t>
  </si>
  <si>
    <t>2 Avenue de Montreal</t>
  </si>
  <si>
    <t>24 allee des Ormes</t>
  </si>
  <si>
    <t>Saint-Molf</t>
  </si>
  <si>
    <t>18 Rue Des Forges</t>
  </si>
  <si>
    <t>Péaule</t>
  </si>
  <si>
    <t>8 Fescalgoff</t>
  </si>
  <si>
    <t>168 rue de l'aumone</t>
  </si>
  <si>
    <t>8 Rue Du 8 Mai 1945</t>
  </si>
  <si>
    <t>6 rue du Moussel</t>
  </si>
  <si>
    <t>171 rue du Faubourg St-Antoine</t>
  </si>
  <si>
    <t>53 BIS RUE ST HUBERT</t>
  </si>
  <si>
    <t>44 Rue Auguste Poullain</t>
  </si>
  <si>
    <t>53 bis route de Marsac</t>
  </si>
  <si>
    <t>1 rue du Cher</t>
  </si>
  <si>
    <t>26 rue Angelique du Coudray</t>
  </si>
  <si>
    <t>995 rue richard</t>
  </si>
  <si>
    <t xml:space="preserve">SEGUIN </t>
  </si>
  <si>
    <t>5 rue du Canton du Bois</t>
  </si>
  <si>
    <t>marta83.marciniak@gmail.com</t>
  </si>
  <si>
    <t>SELEMANI</t>
  </si>
  <si>
    <t>Juweria</t>
  </si>
  <si>
    <t>102 Rue De La Voie Verte</t>
  </si>
  <si>
    <t>orayate.moumini@gmail.com</t>
  </si>
  <si>
    <t>16 Les Petites Roussieres</t>
  </si>
  <si>
    <t>Écouflant</t>
  </si>
  <si>
    <t>8 Place De La Mairie</t>
  </si>
  <si>
    <t>Résidence le Confluence</t>
  </si>
  <si>
    <t>4, boulevard d'Igny</t>
  </si>
  <si>
    <t>313 Rue Henri Dunant</t>
  </si>
  <si>
    <t>Groslay</t>
  </si>
  <si>
    <t>6 Rue Des Carrières</t>
  </si>
  <si>
    <t>TOURCH</t>
  </si>
  <si>
    <t>MENEZ HIR</t>
  </si>
  <si>
    <t>OZOIR LA FERRIERE</t>
  </si>
  <si>
    <t>4 Ave du General De Gaulle</t>
  </si>
  <si>
    <t>179 Rue De Verdun</t>
  </si>
  <si>
    <t>123 Rue De Turenne</t>
  </si>
  <si>
    <t>SENSE</t>
  </si>
  <si>
    <t>Mennecy</t>
  </si>
  <si>
    <t>8 Rue Des Vives Eaux</t>
  </si>
  <si>
    <t>damien.sense@gmail.com</t>
  </si>
  <si>
    <t>7 RUE DE LA LIGNE</t>
  </si>
  <si>
    <t>43 bis rue de Versailles</t>
  </si>
  <si>
    <t>18 rue Andre Pardoux</t>
  </si>
  <si>
    <t>195 rue Charles Cros</t>
  </si>
  <si>
    <t>68 Avenue Marechal Foch</t>
  </si>
  <si>
    <t>SERPIN POHU</t>
  </si>
  <si>
    <t>Madyson</t>
  </si>
  <si>
    <t>6 Rue Jacqueline Auriol</t>
  </si>
  <si>
    <t>8 Rue Ampere</t>
  </si>
  <si>
    <t>4 Place Copernic</t>
  </si>
  <si>
    <t>GOUVIEUX</t>
  </si>
  <si>
    <t>128 rue des carrières</t>
  </si>
  <si>
    <t>7 rue Metzinger</t>
  </si>
  <si>
    <t xml:space="preserve">28 RUE DE KERMORVAN </t>
  </si>
  <si>
    <t>28 rue Kermorvan</t>
  </si>
  <si>
    <t>5 Carre de Saxe</t>
  </si>
  <si>
    <t>3 rue du Cimetiere, Hall Nexus</t>
  </si>
  <si>
    <t>AGEN</t>
  </si>
  <si>
    <t>4 Cité Griset</t>
  </si>
  <si>
    <t>12 RUE DE LA REPUBLIQUE</t>
  </si>
  <si>
    <t>SI MOHAMED</t>
  </si>
  <si>
    <t>La Ville aux Dames</t>
  </si>
  <si>
    <t>14 rue Diane de Poitiers</t>
  </si>
  <si>
    <t>68 boulevard SOULT</t>
  </si>
  <si>
    <t>6 B rue de la Ceinture</t>
  </si>
  <si>
    <t xml:space="preserve">6 B rue de la Ceinture </t>
  </si>
  <si>
    <t>26 rue Rene Lefevre</t>
  </si>
  <si>
    <t>18 RUE RENE CASSIN</t>
  </si>
  <si>
    <t>SIERKOVA</t>
  </si>
  <si>
    <t>Les Sables</t>
  </si>
  <si>
    <t>34 rue Trudaine</t>
  </si>
  <si>
    <t>natalia.sierkova@gmail.com</t>
  </si>
  <si>
    <t>SILAHI</t>
  </si>
  <si>
    <t>Plérin</t>
  </si>
  <si>
    <t>14b Rue Jeanne De Belleville</t>
  </si>
  <si>
    <t>dimo.alex@hotmail.fr</t>
  </si>
  <si>
    <t>18 rue des acacias</t>
  </si>
  <si>
    <t>SILVA BORGES</t>
  </si>
  <si>
    <t>Lindsey</t>
  </si>
  <si>
    <t>26 Rue Des Lilas</t>
  </si>
  <si>
    <t>aurelie.depoix78@gmail.com</t>
  </si>
  <si>
    <t>34 Rue Georges Politzer</t>
  </si>
  <si>
    <t>Analia</t>
  </si>
  <si>
    <t>59 Rue De La Mardelle</t>
  </si>
  <si>
    <t>grenielucie41@gmail.com</t>
  </si>
  <si>
    <t>4 avenue des Peupliers</t>
  </si>
  <si>
    <t>6 rue Loic Caradec</t>
  </si>
  <si>
    <t>55 Rue Du Lézardeau</t>
  </si>
  <si>
    <t>18 Rue De Bitche</t>
  </si>
  <si>
    <t>18, avenue de l'Aigue-Marine</t>
  </si>
  <si>
    <t>Lys-Haut-Layon</t>
  </si>
  <si>
    <t>14 Rue Du Comte De Champagny</t>
  </si>
  <si>
    <t>28 rue Charles Voisin</t>
  </si>
  <si>
    <t>Puiseux-en-France</t>
  </si>
  <si>
    <t>24 Route De Marly</t>
  </si>
  <si>
    <t>1 RUE DU LAYON</t>
  </si>
  <si>
    <t>4 rue pierre mendes france</t>
  </si>
  <si>
    <t>SINGEY</t>
  </si>
  <si>
    <t>Le moulin Hodoux</t>
  </si>
  <si>
    <t>singey.steph@gmail.com</t>
  </si>
  <si>
    <t>19 bis, rue de Paris</t>
  </si>
  <si>
    <t>30 rue PARK THOMAS</t>
  </si>
  <si>
    <t>WEST YORKSHIRE</t>
  </si>
  <si>
    <t>202 Leeds Road Bramhope</t>
  </si>
  <si>
    <t>LS169JU</t>
  </si>
  <si>
    <t>3 rue Rapatel</t>
  </si>
  <si>
    <t>211 Boulevard Félix Faure</t>
  </si>
  <si>
    <t>Chez HOSENALLY Mohammud</t>
  </si>
  <si>
    <t>2 Residence Ty Rus</t>
  </si>
  <si>
    <t>SNIEG</t>
  </si>
  <si>
    <t>Serris</t>
  </si>
  <si>
    <t>7 Cours Du Tage</t>
  </si>
  <si>
    <t>melinasnieg@yahoo.fr</t>
  </si>
  <si>
    <t>15 Boulevard Des 100 Arpents</t>
  </si>
  <si>
    <t>Bros D'ail</t>
  </si>
  <si>
    <t>25-31 rue Pradier</t>
  </si>
  <si>
    <t>SOARES GARCI</t>
  </si>
  <si>
    <t>5 rue du maréchal juin</t>
  </si>
  <si>
    <t>ricardoandregarcia@orange.fr</t>
  </si>
  <si>
    <t>Dompierre-sur-Mer</t>
  </si>
  <si>
    <t>3 Rue Jollivet Coudreau</t>
  </si>
  <si>
    <t>54 boulevard Jean Moulin</t>
  </si>
  <si>
    <t>Batiment B, appartement 8</t>
  </si>
  <si>
    <t>11 lotissement du Chêne</t>
  </si>
  <si>
    <t>LAMBALLE</t>
  </si>
  <si>
    <t>4, rue du Mene</t>
  </si>
  <si>
    <t>Cinq-Mars-la-Pile</t>
  </si>
  <si>
    <t>10 Impasse Des Quarts</t>
  </si>
  <si>
    <t>29 rue de Bretagne</t>
  </si>
  <si>
    <t>NOINTEL</t>
  </si>
  <si>
    <t>1 rue Edouard Becue</t>
  </si>
  <si>
    <t>1 Parvis De La Bièvre</t>
  </si>
  <si>
    <t>2 Allee Berenice</t>
  </si>
  <si>
    <t>Saint-Denis-en-Val</t>
  </si>
  <si>
    <t>834 Avenue Des Auvernats</t>
  </si>
  <si>
    <t>SOPHIE-MENCE</t>
  </si>
  <si>
    <t>27 Rue Blaise Pascal</t>
  </si>
  <si>
    <t>severine.mence@gmail.com</t>
  </si>
  <si>
    <t>14 ter Avenue Buffon</t>
  </si>
  <si>
    <t>17 Avenue Du Châtelet</t>
  </si>
  <si>
    <t>LES ESSARTS EN BOCAGE</t>
  </si>
  <si>
    <t>21 RUE MARECHAL DE LATTRE DE TASSIGNY</t>
  </si>
  <si>
    <t>45 Lincuire</t>
  </si>
  <si>
    <t>3 place du 14 juillet</t>
  </si>
  <si>
    <t>3 Place Des Bouleaux</t>
  </si>
  <si>
    <t>4 Allee des Marguerites</t>
  </si>
  <si>
    <t>VILLABE</t>
  </si>
  <si>
    <t>11 COTE DE MOULIN GALANT</t>
  </si>
  <si>
    <t>1 hameau du croas ar bleon</t>
  </si>
  <si>
    <t>La Lande du Tertre</t>
  </si>
  <si>
    <t>chartres</t>
  </si>
  <si>
    <t>21 rue du faubourg de la grappe</t>
  </si>
  <si>
    <t>AVION</t>
  </si>
  <si>
    <t>31 Rue A Lamendin</t>
  </si>
  <si>
    <t>Salle Hoche Houriez</t>
  </si>
  <si>
    <t>29 Les Rochettes</t>
  </si>
  <si>
    <t>LA CHAPELLE LAUNAY</t>
  </si>
  <si>
    <t>3 route des cruchais</t>
  </si>
  <si>
    <t>33 Rue D'ecquebouille</t>
  </si>
  <si>
    <t>18 ALLEE AUBEPINES</t>
  </si>
  <si>
    <t>14 rue du General Exelmans</t>
  </si>
  <si>
    <t>SOULEILLAN</t>
  </si>
  <si>
    <t>105 allee Francois Villon</t>
  </si>
  <si>
    <t>sabrinago@gmail.com</t>
  </si>
  <si>
    <t>62 Côte De Beulle</t>
  </si>
  <si>
    <t>15 rue Victor Lespagne</t>
  </si>
  <si>
    <t>3 Chemin Des Écoliers</t>
  </si>
  <si>
    <t>199 Rue Des Cireries</t>
  </si>
  <si>
    <t>SOURIOU</t>
  </si>
  <si>
    <t>Rue Du Clos César</t>
  </si>
  <si>
    <t>vava_t3@yahoo.fr</t>
  </si>
  <si>
    <t>ECOUFLANT</t>
  </si>
  <si>
    <t>1 square des Peupliers</t>
  </si>
  <si>
    <t>12 rue Jean Vigo</t>
  </si>
  <si>
    <t>levallois</t>
  </si>
  <si>
    <t>27 avenue Andre Malraux</t>
  </si>
  <si>
    <t>44 Avenue Louis Raison</t>
  </si>
  <si>
    <t>39 rue de la gare</t>
  </si>
  <si>
    <t>SOYLU</t>
  </si>
  <si>
    <t>Firdevs</t>
  </si>
  <si>
    <t>2 Rue Du Grand Cagnet</t>
  </si>
  <si>
    <t>Avon</t>
  </si>
  <si>
    <t>60 Rue Du Vieux Ru</t>
  </si>
  <si>
    <t>12 B BROUEL</t>
  </si>
  <si>
    <t>STAFFORD</t>
  </si>
  <si>
    <t>4, rue Berloz</t>
  </si>
  <si>
    <t>cstafford@outlook.fr</t>
  </si>
  <si>
    <t>11 Résidence Des Beaux Lieux</t>
  </si>
  <si>
    <t>22 av de Turenne</t>
  </si>
  <si>
    <t>28 rue camelinat 9117p</t>
  </si>
  <si>
    <t>STEINBERG-SEKKAI</t>
  </si>
  <si>
    <t>14 Rue Léon Marie</t>
  </si>
  <si>
    <t>14 Rue Louis Aragon</t>
  </si>
  <si>
    <t>10 allee des EPICEAS</t>
  </si>
  <si>
    <t>FITZ JAMES</t>
  </si>
  <si>
    <t>11 RUE FRANCOISE DOLTO</t>
  </si>
  <si>
    <t>Le Bono</t>
  </si>
  <si>
    <t>11 Manelio</t>
  </si>
  <si>
    <t>42 bis avenue rabelais</t>
  </si>
  <si>
    <t>Meucon</t>
  </si>
  <si>
    <t>3 Rue Physalis</t>
  </si>
  <si>
    <t>3 rue Suffren</t>
  </si>
  <si>
    <t>TRESSAINT</t>
  </si>
  <si>
    <t>11 rue le pre st gilles</t>
  </si>
  <si>
    <t>SUCEVEANU</t>
  </si>
  <si>
    <t>Andreea-Isabella</t>
  </si>
  <si>
    <t>6 Rue De La Bourie Blanche</t>
  </si>
  <si>
    <t>415 Rue Du Pressoir Tonneau</t>
  </si>
  <si>
    <t>20 rue Beausejour</t>
  </si>
  <si>
    <t>72, rue Bernard Iské</t>
  </si>
  <si>
    <t>196 rue Auguste Chevallier</t>
  </si>
  <si>
    <t>Chia hung</t>
  </si>
  <si>
    <t>salle Helene boucher</t>
  </si>
  <si>
    <t>LOIRE NORD TT</t>
  </si>
  <si>
    <t>rue bois le pretre</t>
  </si>
  <si>
    <t>5 Allée Des Tilleuls</t>
  </si>
  <si>
    <t>103 Rue du dessous des berges</t>
  </si>
  <si>
    <t>Allonnes</t>
  </si>
  <si>
    <t>67 route de la Croix Georgette</t>
  </si>
  <si>
    <t>42 Rue Corneille</t>
  </si>
  <si>
    <t>38 rue des canaris</t>
  </si>
  <si>
    <t>20 impasse du Meniech</t>
  </si>
  <si>
    <t>20 IMPASSE DU MENIECH</t>
  </si>
  <si>
    <t>7 Rue De La Desserte</t>
  </si>
  <si>
    <t>90 RUE BAUDIN</t>
  </si>
  <si>
    <t>14 Avenue Galliéni</t>
  </si>
  <si>
    <t>142 bd Massena</t>
  </si>
  <si>
    <t>VITRY AUX LOGES</t>
  </si>
  <si>
    <t>16 Chemin du Replat</t>
  </si>
  <si>
    <t>28 rue des Prunelliers</t>
  </si>
  <si>
    <t>13 Cite Des Fleurs</t>
  </si>
  <si>
    <t>9 Rue Aimé Et Eugénie Cotton</t>
  </si>
  <si>
    <t>DAMMARIE</t>
  </si>
  <si>
    <t>2 rue du Vivier</t>
  </si>
  <si>
    <t>Le Bois de Mivoye</t>
  </si>
  <si>
    <t>7 Rue Berta Caceres</t>
  </si>
  <si>
    <t>TAHRAT</t>
  </si>
  <si>
    <t>MANTES LA JOLIE</t>
  </si>
  <si>
    <t>5, Cours des Dames Bât 1 Apt 125</t>
  </si>
  <si>
    <t>maureen.jegou@gmail.com</t>
  </si>
  <si>
    <t>49 Avenue de le Victoire</t>
  </si>
  <si>
    <t>Hanaé</t>
  </si>
  <si>
    <t>25 Rue des 2 Communes</t>
  </si>
  <si>
    <t>saline.chhouy@gmail.com</t>
  </si>
  <si>
    <t>5 rue des Bourdonnieres</t>
  </si>
  <si>
    <t xml:space="preserve">Guipavas </t>
  </si>
  <si>
    <t>10 rue de la tour d'Auvergne</t>
  </si>
  <si>
    <t>6 rue des fusilles 1940-1944</t>
  </si>
  <si>
    <t>19 rue edouard manet</t>
  </si>
  <si>
    <t>1 Allee Le Vau</t>
  </si>
  <si>
    <t>Taulé</t>
  </si>
  <si>
    <t>44 Rue Du Dossen</t>
  </si>
  <si>
    <t>PENZE</t>
  </si>
  <si>
    <t>5 rue de la glaciere</t>
  </si>
  <si>
    <t>12 AVENUE DES RENARDS</t>
  </si>
  <si>
    <t>10 rue Liot</t>
  </si>
  <si>
    <t>Nazelles-Négron</t>
  </si>
  <si>
    <t>30 Rue De La Fauconnerie</t>
  </si>
  <si>
    <t>SAINT AUBIN DES BOIS</t>
  </si>
  <si>
    <t>16, rue du Point du Jour</t>
  </si>
  <si>
    <t>14 rue du bas rucourt</t>
  </si>
  <si>
    <t>51bis rue du Lézardeau</t>
  </si>
  <si>
    <t>Rue Des Alliés</t>
  </si>
  <si>
    <t>Ecouen</t>
  </si>
  <si>
    <t>34 Rue du Maréchal Leclerc</t>
  </si>
  <si>
    <t>12 avenue de la breche</t>
  </si>
  <si>
    <t>11 bis rue Chappe</t>
  </si>
  <si>
    <t>61 RUE JR THORELLE</t>
  </si>
  <si>
    <t>ROCHESERVIERE</t>
  </si>
  <si>
    <t>17 RUE DU HAMEAU DES AJONCS</t>
  </si>
  <si>
    <t>17 rue du hameau des ajoncs</t>
  </si>
  <si>
    <t>39 avenue des Sapins</t>
  </si>
  <si>
    <t>NOZAY</t>
  </si>
  <si>
    <t>3 rue Jules Rieffel</t>
  </si>
  <si>
    <t>29 AVENUE ANDRE MALRAUX</t>
  </si>
  <si>
    <t>43 Boulevard Meusnier de Querlon</t>
  </si>
  <si>
    <t>25 boulevard de la chapelle</t>
  </si>
  <si>
    <t>47 rue Tabouelle</t>
  </si>
  <si>
    <t>43 Lieu Dit Tremillec</t>
  </si>
  <si>
    <t>LE LANDREAU</t>
  </si>
  <si>
    <t>101, RUE DE LA BODINIERE</t>
  </si>
  <si>
    <t>TERROITIN</t>
  </si>
  <si>
    <t>721 rue de grinhard</t>
  </si>
  <si>
    <t>juju53100@gmail.com</t>
  </si>
  <si>
    <t>LANCIEUX</t>
  </si>
  <si>
    <t>10 RUE DES CORSAIRES</t>
  </si>
  <si>
    <t>SOULIGNE SOUS BALLON</t>
  </si>
  <si>
    <t>2 allee des Mesanges</t>
  </si>
  <si>
    <t>6 rue Eugenie cotton</t>
  </si>
  <si>
    <t>Téha</t>
  </si>
  <si>
    <t>Torcé en Vallée</t>
  </si>
  <si>
    <t>La Cohérie</t>
  </si>
  <si>
    <t>adeliejoubertbernard@outlook.fr</t>
  </si>
  <si>
    <t>22 RUE DES BOIS</t>
  </si>
  <si>
    <t>CHATEAU D OLONNE</t>
  </si>
  <si>
    <t>49 rue des Abysses</t>
  </si>
  <si>
    <t xml:space="preserve">Neuilly-sur-Seine </t>
  </si>
  <si>
    <t>10 rue de l'eglise</t>
  </si>
  <si>
    <t>l.texier81@gmail.com</t>
  </si>
  <si>
    <t>Nazelles-Negron</t>
  </si>
  <si>
    <t>4 rue des Ecoles</t>
  </si>
  <si>
    <t>199 RUE DE LOURMEL</t>
  </si>
  <si>
    <t>Angelle</t>
  </si>
  <si>
    <t>AZAY LE FERRON</t>
  </si>
  <si>
    <t>COURTIL</t>
  </si>
  <si>
    <t>kp0610@hotmail.fr</t>
  </si>
  <si>
    <t>TELOCHE</t>
  </si>
  <si>
    <t>12, Route de la Croix au Metz</t>
  </si>
  <si>
    <t>THENAISIE-TOURNANT</t>
  </si>
  <si>
    <t>10 Place De La Tour D'auvergne</t>
  </si>
  <si>
    <t>06 79 07 90 53</t>
  </si>
  <si>
    <t>vincelix@hotmail.fr</t>
  </si>
  <si>
    <t>PARIS 08</t>
  </si>
  <si>
    <t>6, avenue Matignon</t>
  </si>
  <si>
    <t>1 Résidence Barbanson</t>
  </si>
  <si>
    <t>25 route des Louveries Brice</t>
  </si>
  <si>
    <t>6 avenue La Fontaine</t>
  </si>
  <si>
    <t>s_cabannes@yahoo.fr</t>
  </si>
  <si>
    <t>MAGNY LES HAMEAUX</t>
  </si>
  <si>
    <t>1 rue Jean Hamon</t>
  </si>
  <si>
    <t>15 rue des landiers</t>
  </si>
  <si>
    <t>3 parc Residentiel des Annonciad</t>
  </si>
  <si>
    <t>16 Rene-Louis Lafforgue</t>
  </si>
  <si>
    <t>ROSPEZ</t>
  </si>
  <si>
    <t>30 Impasse Du Keriou</t>
  </si>
  <si>
    <t>15, rue des Cormiers</t>
  </si>
  <si>
    <t>Châteauroux</t>
  </si>
  <si>
    <t>16 Boulevard Saint-Denis</t>
  </si>
  <si>
    <t>64 rue de Lanveur</t>
  </si>
  <si>
    <t>MUIDES SUR LOIRE</t>
  </si>
  <si>
    <t>25 rue nationale</t>
  </si>
  <si>
    <t>st colomban</t>
  </si>
  <si>
    <t>6 residence des acacias</t>
  </si>
  <si>
    <t>30 Rue Jean Wirbel</t>
  </si>
  <si>
    <t>18 allee Jules Lenire</t>
  </si>
  <si>
    <t>14 RUE GAMBETTA</t>
  </si>
  <si>
    <t>SAINT MAURICE</t>
  </si>
  <si>
    <t>3 aavenue JF belbéoch</t>
  </si>
  <si>
    <t>2A2 rue des merisiers</t>
  </si>
  <si>
    <t>15 Rue de Vendée</t>
  </si>
  <si>
    <t>jthomas_78@yahoo.fr</t>
  </si>
  <si>
    <t>6 IMPASSE ST PAUL</t>
  </si>
  <si>
    <t>19 impasse des Bergeronettes</t>
  </si>
  <si>
    <t>4 Mail De Schenefeld</t>
  </si>
  <si>
    <t>SQY PING - Gymn des pyramides</t>
  </si>
  <si>
    <t>16 Rue Des Folles Entreprises</t>
  </si>
  <si>
    <t>bâtiment 12</t>
  </si>
  <si>
    <t>THONGSITH-KHUOY</t>
  </si>
  <si>
    <t>60 bis rue Paul Doumer</t>
  </si>
  <si>
    <t>1 Rue De La Chedditière</t>
  </si>
  <si>
    <t>8 rue d'hebecourt</t>
  </si>
  <si>
    <t>MEZIERES SUR SEINE</t>
  </si>
  <si>
    <t>3 rue de Chauffour</t>
  </si>
  <si>
    <t>10, rue du Massif Central</t>
  </si>
  <si>
    <t>TISSAFI IDRISSI</t>
  </si>
  <si>
    <t>Hachim</t>
  </si>
  <si>
    <t>4 Villa de la Bonne Aventure</t>
  </si>
  <si>
    <t>chaima.jabor@hotmail.com</t>
  </si>
  <si>
    <t>78 rue de Paris</t>
  </si>
  <si>
    <t>Rue Des Héraults</t>
  </si>
  <si>
    <t>71 Quater</t>
  </si>
  <si>
    <t>16, residence de la Chapelle</t>
  </si>
  <si>
    <t>22, Spata</t>
  </si>
  <si>
    <t>Ioanas</t>
  </si>
  <si>
    <t>14 impasse de Phenix</t>
  </si>
  <si>
    <t>ROUMANIE</t>
  </si>
  <si>
    <t>71 BLD INDEPENDENTEI</t>
  </si>
  <si>
    <t>SC A AP 7</t>
  </si>
  <si>
    <t>BISTRITA</t>
  </si>
  <si>
    <t>126 ter rue basse d'Aulnay</t>
  </si>
  <si>
    <t>42 Rue des Fauvettes</t>
  </si>
  <si>
    <t>TOROND</t>
  </si>
  <si>
    <t>93 bis rue du maréchal Galliéni</t>
  </si>
  <si>
    <t>marctrond@hotmail.fr</t>
  </si>
  <si>
    <t>6 RUE DE LA CAIGNAUDERIE</t>
  </si>
  <si>
    <t>148 Rue Du Faubourg Bannier</t>
  </si>
  <si>
    <t>Bois-d'Arcy</t>
  </si>
  <si>
    <t>26 Rue Romy Schneider</t>
  </si>
  <si>
    <t>26 rue des pensees</t>
  </si>
  <si>
    <t>42 rue de l Ouche Cormier</t>
  </si>
  <si>
    <t>DANZE</t>
  </si>
  <si>
    <t>19 RUE DU STADE</t>
  </si>
  <si>
    <t>FERCE SUR SARTHE</t>
  </si>
  <si>
    <t>491 route de Maigne</t>
  </si>
  <si>
    <t>15 Place Saint-Rémi</t>
  </si>
  <si>
    <t>55 rue de Beaumont</t>
  </si>
  <si>
    <t xml:space="preserve">Le Thuret </t>
  </si>
  <si>
    <t>12 rue Saint Joseph</t>
  </si>
  <si>
    <t>129, Avenue du President Wilson</t>
  </si>
  <si>
    <t>Fresnes</t>
  </si>
  <si>
    <t>2 Villa Des Basses Folies</t>
  </si>
  <si>
    <t>80 Avenue Anatole France</t>
  </si>
  <si>
    <t>8 allee des Tilliers</t>
  </si>
  <si>
    <t>119 Avenue Du Clos Saint-Georges</t>
  </si>
  <si>
    <t>2 Avenue Flachat</t>
  </si>
  <si>
    <t>7 Rue de l'Égalite</t>
  </si>
  <si>
    <t>20, rue de la Glaciere</t>
  </si>
  <si>
    <t>13 rue de neuilly</t>
  </si>
  <si>
    <t>13 rue de Neuilly</t>
  </si>
  <si>
    <t>1 PASSAGE JOSEPH PARIS</t>
  </si>
  <si>
    <t>APPT D25</t>
  </si>
  <si>
    <t>11 RUE DES TULIPES</t>
  </si>
  <si>
    <t>cathelia.jousseaume@bbox.fr</t>
  </si>
  <si>
    <t>Ballainvilliers</t>
  </si>
  <si>
    <t>45 Rue Des Hauts Fresnais</t>
  </si>
  <si>
    <t>28. RUE DU FRESNE</t>
  </si>
  <si>
    <t>25 rue du tertre saint laurent</t>
  </si>
  <si>
    <t>Appartement B27</t>
  </si>
  <si>
    <t>TREMBLAY</t>
  </si>
  <si>
    <t>Letty</t>
  </si>
  <si>
    <t>EPERNON</t>
  </si>
  <si>
    <t>14 bis rue savonnière</t>
  </si>
  <si>
    <t>stelly0012@yahoo.fr</t>
  </si>
  <si>
    <t>TRESSOU</t>
  </si>
  <si>
    <t>213 RUE DU MOULIN</t>
  </si>
  <si>
    <t>v.auger@hotmail.fr</t>
  </si>
  <si>
    <t>8 La Jourdonnaie</t>
  </si>
  <si>
    <t>7 allee d'Italie</t>
  </si>
  <si>
    <t>14 allee Duguay Trouin</t>
  </si>
  <si>
    <t xml:space="preserve">TRICOT </t>
  </si>
  <si>
    <t>Saint-Denis-d'Anjou</t>
  </si>
  <si>
    <t>Le Bois Helbert</t>
  </si>
  <si>
    <t>elo_collen@yahoo.fr</t>
  </si>
  <si>
    <t>11 Rue De La Signolais</t>
  </si>
  <si>
    <t>L'HUISSERIE</t>
  </si>
  <si>
    <t>5,allée Des Eglantiers</t>
  </si>
  <si>
    <t>9 rue de la treille</t>
  </si>
  <si>
    <t>4 bis place Thiers</t>
  </si>
  <si>
    <t>7 Ter rue de Provence</t>
  </si>
  <si>
    <t>10 Bis Rue Nationale</t>
  </si>
  <si>
    <t>PONT ST VINCENT</t>
  </si>
  <si>
    <t>39 RUE DES CAZOTTES</t>
  </si>
  <si>
    <t>16 rue de pierrelaye</t>
  </si>
  <si>
    <t>2 Chemin Du Haut Landreau</t>
  </si>
  <si>
    <t>NOGENT LE PHAYE</t>
  </si>
  <si>
    <t>4 RUE DES SAULES JANOTS</t>
  </si>
  <si>
    <t>VILLIERS LE BOIS</t>
  </si>
  <si>
    <t>5 Rue Florence Arthaud</t>
  </si>
  <si>
    <t>TSIA-KING-FUNG</t>
  </si>
  <si>
    <t>Lénia</t>
  </si>
  <si>
    <t>10 Avenue Des Buissons</t>
  </si>
  <si>
    <t>mareike.tsia@gmail.com</t>
  </si>
  <si>
    <t>76 Rue Des Beaumonts</t>
  </si>
  <si>
    <t>19, rue Maurice Ravel</t>
  </si>
  <si>
    <t>TULIULIA</t>
  </si>
  <si>
    <t>Yanina</t>
  </si>
  <si>
    <t>2 Place De L'église</t>
  </si>
  <si>
    <t>responsablejeunes.bettontt@gmil.com</t>
  </si>
  <si>
    <t>Sainte-Pazanne</t>
  </si>
  <si>
    <t>2 Rue De La Feuillette</t>
  </si>
  <si>
    <t>27 bis rue Henri Brisson</t>
  </si>
  <si>
    <t>3 GRAND COUR</t>
  </si>
  <si>
    <t>BOURG BLANC</t>
  </si>
  <si>
    <t>28 LE BREIGNOU</t>
  </si>
  <si>
    <t>Le Faou</t>
  </si>
  <si>
    <t>270 Route De Quimerc'h</t>
  </si>
  <si>
    <t>4 Allée Des Sycomores</t>
  </si>
  <si>
    <t>Kathlyne</t>
  </si>
  <si>
    <t>101 Rue Rouget De L'isle</t>
  </si>
  <si>
    <t>52 Rue Haute De Beaumanoir</t>
  </si>
  <si>
    <t>152 Rue Danton</t>
  </si>
  <si>
    <t>7 Allée Des Perdrix</t>
  </si>
  <si>
    <t>1 cours du Maréchal Leclerc</t>
  </si>
  <si>
    <t>7 rue des Ajoncs</t>
  </si>
  <si>
    <t>29 bis rue de l'Egalite</t>
  </si>
  <si>
    <t>24 rue des Halles</t>
  </si>
  <si>
    <t>34 rue gambetta</t>
  </si>
  <si>
    <t>8/10 Rue des Libellules</t>
  </si>
  <si>
    <t>38 Route Du Méteil</t>
  </si>
  <si>
    <t>VAIRÉ</t>
  </si>
  <si>
    <t>5 Impasse Des Coteaux</t>
  </si>
  <si>
    <t>sabjmlc@gmail.com</t>
  </si>
  <si>
    <t>9 AVENUE D'ARGENTEUIL</t>
  </si>
  <si>
    <t>14 rue sommeville</t>
  </si>
  <si>
    <t>14 RUE DES ROCHETTES</t>
  </si>
  <si>
    <t>ST-LEU-LA-FORET</t>
  </si>
  <si>
    <t>85, rue du Bois d'Aguère</t>
  </si>
  <si>
    <t>85, rue du bois d'Aguère</t>
  </si>
  <si>
    <t>23 Avenue Saint-Saëns</t>
  </si>
  <si>
    <t>1 rue Frederic LE GUYADER</t>
  </si>
  <si>
    <t>74 ter Rue Gabriel Peri</t>
  </si>
  <si>
    <t>29 RUE DEMAY</t>
  </si>
  <si>
    <t>Appartement 22</t>
  </si>
  <si>
    <t>VOLNAY</t>
  </si>
  <si>
    <t>14 Route de la Brazonniere</t>
  </si>
  <si>
    <t>58 Rue George Sand</t>
  </si>
  <si>
    <t>Bat B</t>
  </si>
  <si>
    <t>BELGIQUE</t>
  </si>
  <si>
    <t>CAELFSTRAAT 12</t>
  </si>
  <si>
    <t>OOSTENDE</t>
  </si>
  <si>
    <t>86 avenue charles de gaulle</t>
  </si>
  <si>
    <t>Tavers</t>
  </si>
  <si>
    <t>20 Rue Menneret</t>
  </si>
  <si>
    <t>62 Rue Victor Hugo</t>
  </si>
  <si>
    <t>9 rue des Marcassins</t>
  </si>
  <si>
    <t>26 rue du Bel Air</t>
  </si>
  <si>
    <t>9 Rue Du Champ De La Lande</t>
  </si>
  <si>
    <t>5 Rue Pierre Bertin</t>
  </si>
  <si>
    <t>SASSAY</t>
  </si>
  <si>
    <t>7, rue des Fagotieres</t>
  </si>
  <si>
    <t>VARVOUX</t>
  </si>
  <si>
    <t>GIEN</t>
  </si>
  <si>
    <t xml:space="preserve"> Rue Jules César</t>
  </si>
  <si>
    <t>Le Crôt à l'âne</t>
  </si>
  <si>
    <t>ebrecie@gmail.com</t>
  </si>
  <si>
    <t>GENNEVILLIERS</t>
  </si>
  <si>
    <t>13 rue du professeur Calmette</t>
  </si>
  <si>
    <t>Valloire-sur-Cisse</t>
  </si>
  <si>
    <t>6 Rue De La Bacholle</t>
  </si>
  <si>
    <t>29 av. Saint-Louis</t>
  </si>
  <si>
    <t>STE LIZAIGNE</t>
  </si>
  <si>
    <t>38 Bis  Route de l'Echardon</t>
  </si>
  <si>
    <t>3 Sente Des Garennes</t>
  </si>
  <si>
    <t>sophievaz13@gmail.com</t>
  </si>
  <si>
    <t>Aubigny-sur-Nère</t>
  </si>
  <si>
    <t>6 Avenue Des Fleurs</t>
  </si>
  <si>
    <t>3 Rue Guillot</t>
  </si>
  <si>
    <t>6 HENT KERGOZ</t>
  </si>
  <si>
    <t>TRAPPES</t>
  </si>
  <si>
    <t>35 rue jean Effel</t>
  </si>
  <si>
    <t>7 chemin du vau chalet</t>
  </si>
  <si>
    <t>14 allee des cascades l'aveyron</t>
  </si>
  <si>
    <t>ST PRIX</t>
  </si>
  <si>
    <t>20,rue du Marechal Joffre</t>
  </si>
  <si>
    <t>Lagny-le-Sec</t>
  </si>
  <si>
    <t>1c Rue Du Tournesol</t>
  </si>
  <si>
    <t>30 rue des Tamaris</t>
  </si>
  <si>
    <t>25 rue de la Ville Es Houx</t>
  </si>
  <si>
    <t>Saint-Méen-le-Grand</t>
  </si>
  <si>
    <t>24 Rue Du Clos D'argentré</t>
  </si>
  <si>
    <t>jverdier35@gmail.com</t>
  </si>
  <si>
    <t>appt C002</t>
  </si>
  <si>
    <t>7 bis rue Mirabeau</t>
  </si>
  <si>
    <t>20,place Bartholdi</t>
  </si>
  <si>
    <t>Naé</t>
  </si>
  <si>
    <t>Ballan-Miré</t>
  </si>
  <si>
    <t>16 Rue Du Clos</t>
  </si>
  <si>
    <t>cathy.2812@yahoo.fr</t>
  </si>
  <si>
    <t>HEDE BAZOUGES</t>
  </si>
  <si>
    <t>La Fosse Marie</t>
  </si>
  <si>
    <t>8 le petit bourbon</t>
  </si>
  <si>
    <t>175 Rue Du Président Roosevelt</t>
  </si>
  <si>
    <t>25 Rue Des Cépages</t>
  </si>
  <si>
    <t>PANZOULT</t>
  </si>
  <si>
    <t>11 rue Bordebure</t>
  </si>
  <si>
    <t>8 rue de l'ormeau</t>
  </si>
  <si>
    <t>17 Rue Baron</t>
  </si>
  <si>
    <t>1 Allee des Amazones</t>
  </si>
  <si>
    <t>5 rue du Marche</t>
  </si>
  <si>
    <t>5 avenue du marechal Juin</t>
  </si>
  <si>
    <t>7 Chemin Du Vallot</t>
  </si>
  <si>
    <t>25 Esplanade Du Belvedere</t>
  </si>
  <si>
    <t>VIEIRA</t>
  </si>
  <si>
    <t>Juliana</t>
  </si>
  <si>
    <t>37 Avenue Paul Doumer</t>
  </si>
  <si>
    <t>06 30 33 03 29</t>
  </si>
  <si>
    <t>jennifervieira040186@gmail.com</t>
  </si>
  <si>
    <t>233 Rue De Saint-Malo</t>
  </si>
  <si>
    <t>7 Rue Marguerite Yourcenar</t>
  </si>
  <si>
    <t>Appartement 306</t>
  </si>
  <si>
    <t>Rue Des Colverts</t>
  </si>
  <si>
    <t>6 allee de Keraneost</t>
  </si>
  <si>
    <t>6 allee de KERANEOST</t>
  </si>
  <si>
    <t>9 bis rue des Arenes</t>
  </si>
  <si>
    <t>30 rue Pierre Fresnay</t>
  </si>
  <si>
    <t>27 Rue Victor Hugo</t>
  </si>
  <si>
    <t>Sceaux</t>
  </si>
  <si>
    <t>37 Avenue Lulli</t>
  </si>
  <si>
    <t>12 Rue du Docteur Sureau</t>
  </si>
  <si>
    <t>Saint-Paul-en-Pareds</t>
  </si>
  <si>
    <t>3 Cité De L'aubépine</t>
  </si>
  <si>
    <t>28 Rue Du Grand Pruneau</t>
  </si>
  <si>
    <t>vince2oville@yahoo.fr</t>
  </si>
  <si>
    <t>LA GRAVELLE</t>
  </si>
  <si>
    <t>7 bis, Rue Marie Moreau</t>
  </si>
  <si>
    <t>39 avenue des Gobelins</t>
  </si>
  <si>
    <t>196 avenue Jean Jaurès</t>
  </si>
  <si>
    <t>19 rue de la Carriole</t>
  </si>
  <si>
    <t>13 Allée Léon Sarazin</t>
  </si>
  <si>
    <t>64bis rue de Trucy</t>
  </si>
  <si>
    <t>72 Avenue du gen de Gaulle</t>
  </si>
  <si>
    <t>5 rue Hector Malot</t>
  </si>
  <si>
    <t>HANCHES</t>
  </si>
  <si>
    <t>21 rue des Granges</t>
  </si>
  <si>
    <t>25 Rue d'Alsace</t>
  </si>
  <si>
    <t>128, avenue du general de gaulle</t>
  </si>
  <si>
    <t>29 rue de la scellerie</t>
  </si>
  <si>
    <t>VILLA VERONE</t>
  </si>
  <si>
    <t>30 Rue Gabriel Lecombre</t>
  </si>
  <si>
    <t>83 Rue De Fresnay</t>
  </si>
  <si>
    <t>94 bis rue du Val de l'Indre</t>
  </si>
  <si>
    <t>Châteaugiron</t>
  </si>
  <si>
    <t>5 Rue Du Roi Arthur</t>
  </si>
  <si>
    <t>27 Rue Saint Jean</t>
  </si>
  <si>
    <t>10 rue Charles de Boissimon</t>
  </si>
  <si>
    <t>108 avenue Parmentier</t>
  </si>
  <si>
    <t>VUCIC RIBEIRO</t>
  </si>
  <si>
    <t>19 Rue Romain Rolland</t>
  </si>
  <si>
    <t>ribeiro.patricia74@gmail.com</t>
  </si>
  <si>
    <t>14 Rue Du Petit Château</t>
  </si>
  <si>
    <t>75 Rue Hoche</t>
  </si>
  <si>
    <t>62 Rue Sergent Bobillot</t>
  </si>
  <si>
    <t>179 boulevard Jean Royer</t>
  </si>
  <si>
    <t>xxxxxxx</t>
  </si>
  <si>
    <t>3 Rue Claude Nicolas Ledoux</t>
  </si>
  <si>
    <t>251 Avenue Jean Jaurès</t>
  </si>
  <si>
    <t>4 rue Louis pasteur</t>
  </si>
  <si>
    <t>32 rue jean perrin</t>
  </si>
  <si>
    <t>5 RUE VICTOR HUGO</t>
  </si>
  <si>
    <t>91 Boulevard National</t>
  </si>
  <si>
    <t>11 rue Christian Le Corre</t>
  </si>
  <si>
    <t>9 Rue Paira</t>
  </si>
  <si>
    <t>113 RUE EDOUARD VAILLANT</t>
  </si>
  <si>
    <t>CHINON</t>
  </si>
  <si>
    <t>11 rue Domremy</t>
  </si>
  <si>
    <t>50 rue Louis Gohier</t>
  </si>
  <si>
    <t>21, rue Marie Laure</t>
  </si>
  <si>
    <t>8 T allee des sablons</t>
  </si>
  <si>
    <t>LA FLECHE</t>
  </si>
  <si>
    <t>25 Bis bd de la Republique</t>
  </si>
  <si>
    <t>Ezanville</t>
  </si>
  <si>
    <t>5 rue de l avenir</t>
  </si>
  <si>
    <t>44 Allée Du Bois De La Taillette</t>
  </si>
  <si>
    <t>147 Rue De L'abbé Jean Glatz</t>
  </si>
  <si>
    <t>WEINBERG</t>
  </si>
  <si>
    <t>Eyal</t>
  </si>
  <si>
    <t>11 Rue Parmentier</t>
  </si>
  <si>
    <t>drcandiceweinberg@gmail.com</t>
  </si>
  <si>
    <t>6 rue du senegal</t>
  </si>
  <si>
    <t>4 Quinquis Bras</t>
  </si>
  <si>
    <t>CHAMPIGNE</t>
  </si>
  <si>
    <t>route de Querre</t>
  </si>
  <si>
    <t>LA MORELLIERE</t>
  </si>
  <si>
    <t>53 route des Fontaines</t>
  </si>
  <si>
    <t>34 Rue des laitieres</t>
  </si>
  <si>
    <t>24 Rue Henri Rol Tanguy</t>
  </si>
  <si>
    <t>8 Rue Jules Verne</t>
  </si>
  <si>
    <t>WILLEMIN</t>
  </si>
  <si>
    <t>MAISON LAFFITTE</t>
  </si>
  <si>
    <t>3 Rue De Paris</t>
  </si>
  <si>
    <t>caroline_nodensetsu91@hotmail.fr</t>
  </si>
  <si>
    <t>48 Rue des Dessous des Berges</t>
  </si>
  <si>
    <t>WIRATKASEM</t>
  </si>
  <si>
    <t>35 Rue Savier</t>
  </si>
  <si>
    <t>fcappuchinomocha@gmail.com</t>
  </si>
  <si>
    <t>12 Boulevard Victor Hugo</t>
  </si>
  <si>
    <t>RUE DU MARCHE</t>
  </si>
  <si>
    <t>Residence du marche = Batiment B</t>
  </si>
  <si>
    <t>XIA</t>
  </si>
  <si>
    <t>Alissa</t>
  </si>
  <si>
    <t>XIAN XIAO</t>
  </si>
  <si>
    <t>52bis av Maurice Thorez</t>
  </si>
  <si>
    <t>xian.yifang@gmail.com</t>
  </si>
  <si>
    <t>Port-de-Bouc</t>
  </si>
  <si>
    <t>52 Avenue Maurice Thorez</t>
  </si>
  <si>
    <t>Saint-Maurice</t>
  </si>
  <si>
    <t>10 Rue Maurice Gredat</t>
  </si>
  <si>
    <t>47, Bd Bessiere</t>
  </si>
  <si>
    <t>2 rue de port royal</t>
  </si>
  <si>
    <t>39a Rue De La Chaumette</t>
  </si>
  <si>
    <t>Numero 22</t>
  </si>
  <si>
    <t>48 Avenue De Gravelle</t>
  </si>
  <si>
    <t>4 Hameau du runiou</t>
  </si>
  <si>
    <t>groslay</t>
  </si>
  <si>
    <t>34 allee du champ barbier</t>
  </si>
  <si>
    <t>12 Place De Vénétie</t>
  </si>
  <si>
    <t>38 rue Grande</t>
  </si>
  <si>
    <t>Rungis</t>
  </si>
  <si>
    <t>6 rue de l'Abreuvoir</t>
  </si>
  <si>
    <t>11a Rue Victor Rault</t>
  </si>
  <si>
    <t>Frépillon</t>
  </si>
  <si>
    <t>47 Rue De Coudray</t>
  </si>
  <si>
    <t>68 rue du Marechal Murat</t>
  </si>
  <si>
    <t>10 Rue Romy Schneider</t>
  </si>
  <si>
    <t>28 Rue De La Scellerie</t>
  </si>
  <si>
    <t>23 rue du Chateau</t>
  </si>
  <si>
    <t>Vexin-sur-Epte</t>
  </si>
  <si>
    <t>38 La Vallée Du Plix</t>
  </si>
  <si>
    <t>YOUSSEF</t>
  </si>
  <si>
    <t>Goussainville</t>
  </si>
  <si>
    <t>87 Rue David Tabakhoff</t>
  </si>
  <si>
    <t>yacile@msn.com</t>
  </si>
  <si>
    <t>10 Rue Gouelanig</t>
  </si>
  <si>
    <t>YSOPE</t>
  </si>
  <si>
    <t>42 Rue Du Pré Aux Moines</t>
  </si>
  <si>
    <t>yamina45510@gmail.com</t>
  </si>
  <si>
    <t>13 BD Georges Seurat</t>
  </si>
  <si>
    <t>14 Allée Des Jonquilles</t>
  </si>
  <si>
    <t>22 Avenue de Verdun</t>
  </si>
  <si>
    <t>4, chemin de Moricq</t>
  </si>
  <si>
    <t>15 Rue Krüger</t>
  </si>
  <si>
    <t>YZON</t>
  </si>
  <si>
    <t>Civray-de-Touraine</t>
  </si>
  <si>
    <t>13 Rue De La Fosse Triomphe</t>
  </si>
  <si>
    <t>cojuma2011@hotmail.com</t>
  </si>
  <si>
    <t>17 SQUARE DU SARMENT</t>
  </si>
  <si>
    <t>4 Quai Aristide Briand</t>
  </si>
  <si>
    <t>4 Villa Sisley</t>
  </si>
  <si>
    <t>4 Cite Jacques Duclos</t>
  </si>
  <si>
    <t>Appartement 450</t>
  </si>
  <si>
    <t>Sandarville</t>
  </si>
  <si>
    <t>10, rue de l'Océane</t>
  </si>
  <si>
    <t>02 18 56 26 34</t>
  </si>
  <si>
    <t>06 19 36 84 75</t>
  </si>
  <si>
    <t>2 Ruelle Du Moulin</t>
  </si>
  <si>
    <t>EPINAY SUR SEINE</t>
  </si>
  <si>
    <t>20 Rue de Paris</t>
  </si>
  <si>
    <t>Batiment F - Boite N?109</t>
  </si>
  <si>
    <t>47 Rue Hector Berlioz</t>
  </si>
  <si>
    <t xml:space="preserve">15ter rue Ernest cognacq </t>
  </si>
  <si>
    <t>1 Square Jasmin</t>
  </si>
  <si>
    <t>1 square Jasmin</t>
  </si>
  <si>
    <t>7 Rue Alexis Leonov</t>
  </si>
  <si>
    <t>ZENZEN LI</t>
  </si>
  <si>
    <t>53 rue de France</t>
  </si>
  <si>
    <t>wittywin@hotmail.com</t>
  </si>
  <si>
    <t>13 av Georges Clemenceau</t>
  </si>
  <si>
    <t>83 avenue Foch</t>
  </si>
  <si>
    <t>1 place des italiens</t>
  </si>
  <si>
    <t>zhanglei88@free.fr</t>
  </si>
  <si>
    <t>46 rue du Genie</t>
  </si>
  <si>
    <t>4 rue des Guipons</t>
  </si>
  <si>
    <t>8 Allée De Dublin</t>
  </si>
  <si>
    <t>dvfuns@gmail.com</t>
  </si>
  <si>
    <t>97 avenue Roger Salengro</t>
  </si>
  <si>
    <t>3 Residence la Butte a la Reine</t>
  </si>
  <si>
    <t>154 rue jules guesde</t>
  </si>
  <si>
    <t>56 rue du Fond Louvet</t>
  </si>
  <si>
    <t>02 Allée Des Érables</t>
  </si>
  <si>
    <t>17 Rue Joseph Péné</t>
  </si>
  <si>
    <t>102 Rue De La Piazza</t>
  </si>
  <si>
    <t>samirazitouni82@hotmail.fr</t>
  </si>
  <si>
    <t>ZIVERI DUHAMEL</t>
  </si>
  <si>
    <t>Sainte Florence</t>
  </si>
  <si>
    <t>6 Impasse Du Tyrol</t>
  </si>
  <si>
    <t>amelxav@hotmail.fr</t>
  </si>
  <si>
    <t>1 Allée Des Bouleaux</t>
  </si>
  <si>
    <t>20 rue Massenet</t>
  </si>
  <si>
    <t>ZORGANI</t>
  </si>
  <si>
    <t>7 Avenue De La Porte De Choisy</t>
  </si>
  <si>
    <t>sylviehuvelin@hotmail.fr</t>
  </si>
  <si>
    <t>Chatenay Malabry</t>
  </si>
  <si>
    <t>55 rue Marc SANGNIER</t>
  </si>
  <si>
    <t>EPINAY SUR ORGE</t>
  </si>
  <si>
    <t>30 RUE DES BAS FOLLETS</t>
  </si>
  <si>
    <t>52 rue saint maur</t>
  </si>
  <si>
    <t>94 T Bd de la Liberation</t>
  </si>
  <si>
    <t>CHARLY</t>
  </si>
  <si>
    <t>131 b chemin de la croix st marc</t>
  </si>
  <si>
    <t>2ème TOUR DU CRITÉRIUM FÉDÉRAL JEUNES</t>
  </si>
  <si>
    <t>LIEU : DRAVEIL (91)</t>
  </si>
  <si>
    <t>Gymnase Laurent Alborghetti sur 16 tables</t>
  </si>
  <si>
    <t>53, rue Ferdinand Buisson    91210  DRAVEIL</t>
  </si>
  <si>
    <t>Tél : 01 69 40 48 05</t>
  </si>
  <si>
    <t>Site Internet:</t>
  </si>
  <si>
    <t>https://draveiltt.fr/</t>
  </si>
  <si>
    <t>Pour les catégories: CADETTES, MINIMES G. et F. et BENJAMINS et BENJAMINES</t>
  </si>
  <si>
    <t>LIEU : CORBEIL ESSONNES (91)</t>
  </si>
  <si>
    <t>Gymnase de la Nacelle sur 12 tables</t>
  </si>
  <si>
    <t>rue de la Nacelle   91100  CORBEIL ESSONNES</t>
  </si>
  <si>
    <t xml:space="preserve">        Tél : 01 64 96 55 69</t>
  </si>
  <si>
    <t>http://corbeiltennisdetable.free.fr/</t>
  </si>
  <si>
    <t>Pour les catégories: JUNIORS G. et F. et CADETS</t>
  </si>
  <si>
    <t>vers 19h00</t>
  </si>
  <si>
    <t>vers 15h00</t>
  </si>
  <si>
    <t>Juge-arbitre à Draveil</t>
  </si>
  <si>
    <t xml:space="preserve">Mr Gérard VINCENDON-DUC </t>
  </si>
  <si>
    <t>Mr Robert MEBARKI</t>
  </si>
  <si>
    <t>06 58 70 53 67</t>
  </si>
  <si>
    <t xml:space="preserve"> robert.mebarki@gmail.com</t>
  </si>
  <si>
    <t>Spidman à Draveil</t>
  </si>
  <si>
    <t>Mr Arnaud PIRIOU</t>
  </si>
  <si>
    <t xml:space="preserve"> gerardvincendonduc@orange.fr</t>
  </si>
  <si>
    <t xml:space="preserve"> piriou.arnaud@gmail.com</t>
  </si>
  <si>
    <t>Responsable Organisation à Draveil</t>
  </si>
  <si>
    <t>Juge-arbitre à Corbeil Essonnes</t>
  </si>
  <si>
    <t>Mr Gilles JAUBARD</t>
  </si>
  <si>
    <t>Mme Aurélie PAINEAU</t>
  </si>
  <si>
    <t>06 60 43 10 69</t>
  </si>
  <si>
    <t xml:space="preserve"> gilles.jaubard@icloud.com</t>
  </si>
  <si>
    <t xml:space="preserve"> paineau.aurelie@wanadoo.fr</t>
  </si>
  <si>
    <t>Responsable Organisation à Corbeil Essonnes</t>
  </si>
  <si>
    <t>Spidman à Corbeil Essonnes</t>
  </si>
  <si>
    <t>Mr Bruno CHAMONT</t>
  </si>
  <si>
    <t>06 45 76 22 39</t>
  </si>
  <si>
    <t xml:space="preserve"> bruno.chamont@wanadoo.fr</t>
  </si>
  <si>
    <r>
      <t xml:space="preserve">Balles </t>
    </r>
    <r>
      <rPr>
        <b/>
        <i/>
        <sz val="10"/>
        <rFont val="Arial"/>
        <family val="2"/>
      </rPr>
      <t xml:space="preserve">"Nittaku Prémium 40+ *** blanches" </t>
    </r>
  </si>
  <si>
    <t>DATES : samedi 03 et dimanche 04 Décembre 2022</t>
  </si>
  <si>
    <t>Draveil (91) Cad F, Min et Benj
Corbeil (91) Jun G/F et Cad G</t>
  </si>
  <si>
    <t>CRITÉRIUM FÉDÉRAL NATIONAL 2 
Groupes 1 et 2 Jeunes</t>
  </si>
  <si>
    <t>CADETTES F
24 joueuses
4 poules de 6</t>
  </si>
  <si>
    <t>MINIMES G
24 joueurs
4 poules de 6</t>
  </si>
  <si>
    <t>MINIMES F
16 joueuses
4 poules de 4</t>
  </si>
  <si>
    <t>BENJAMINS G
24 joueurs
4 poules de 6</t>
  </si>
  <si>
    <t>BENJAMINES F
16 joueuses
4 poules de 4</t>
  </si>
  <si>
    <t>Vers 19:00</t>
  </si>
  <si>
    <t>CRITÉRIUM FÉDÉRAL NATIONAL 2
Groupes 1 et 2 Jeunes</t>
  </si>
  <si>
    <t>Vers 15:00</t>
  </si>
  <si>
    <t>Corbeil-Essonnes (91)</t>
  </si>
  <si>
    <t>JUNIORS G
24 joueurs
4 poules de 6</t>
  </si>
  <si>
    <t>JUNIORS F
24 joueuses
4 poules de 6</t>
  </si>
  <si>
    <t>CADETS G
24 joueurs
4 poules de 6</t>
  </si>
  <si>
    <t>Vers 18:30</t>
  </si>
  <si>
    <t>Dimanche 04
décembre 2022</t>
  </si>
  <si>
    <t>Samedi 03
décembre 2022</t>
  </si>
  <si>
    <t>à Bourges (18)   pointage à partir de 09h30, début de la compétition à 10h30</t>
  </si>
  <si>
    <t>à Corbeil (91)   pointage à partir de 09h30, début de la compétition à 10h30</t>
  </si>
  <si>
    <t>à Draveil (91)   pointage à partir de 09h30, début de la compétition à 10h30</t>
  </si>
  <si>
    <r>
      <t xml:space="preserve">à Draveil (91)   pointage à partir de 09h30, début de la compétition </t>
    </r>
    <r>
      <rPr>
        <b/>
        <sz val="10"/>
        <color rgb="FFFF0000"/>
        <rFont val="Arial"/>
        <family val="2"/>
      </rPr>
      <t>à 14h00</t>
    </r>
  </si>
  <si>
    <t>Forfaits :</t>
  </si>
  <si>
    <t>Forfaits ou repêchage en N2 cadets :</t>
  </si>
  <si>
    <t>Forfaits ou repêchage en N2 minimes :</t>
  </si>
  <si>
    <t>Mr Jean-Luc LACHAUMETTE</t>
  </si>
  <si>
    <t>06 68 20 20 79</t>
  </si>
  <si>
    <t xml:space="preserve"> lachaumette.jeanluc@bbox.fr</t>
  </si>
  <si>
    <t>Le Relecq Kerhuon (29)</t>
  </si>
  <si>
    <t>Cléguer (56)</t>
  </si>
  <si>
    <t>La Richardais (35)</t>
  </si>
  <si>
    <t>Pleumeur-Bodou (22)</t>
  </si>
  <si>
    <t>Plomeur (29) ?</t>
  </si>
  <si>
    <t>Plouha (22)</t>
  </si>
  <si>
    <t>Ploeren (56)</t>
  </si>
  <si>
    <t>Fouesnant (29)</t>
  </si>
  <si>
    <t>Tréguier (22)</t>
  </si>
  <si>
    <t>Cesson-Sévigné (35)</t>
  </si>
  <si>
    <t>St Divy (29)</t>
  </si>
  <si>
    <t>Min.:Tréguier/Benj.:Pleumeur Bodou(22)</t>
  </si>
  <si>
    <t>Montmenrency (95)</t>
  </si>
  <si>
    <t>St Jean Le Blanc (45)</t>
  </si>
  <si>
    <t>La Loupe (28)</t>
  </si>
  <si>
    <t>Artannes (37)</t>
  </si>
  <si>
    <t>Orléans (45)</t>
  </si>
  <si>
    <t>Blois (41)</t>
  </si>
  <si>
    <t>Chaingy (45)</t>
  </si>
  <si>
    <t>Tours (37)</t>
  </si>
  <si>
    <t>Fontaine la Guyon (28)</t>
  </si>
  <si>
    <t>Le Blanc (36)</t>
  </si>
  <si>
    <t>CJM Bourges (18)</t>
  </si>
  <si>
    <t>St Jean de Braye (45)</t>
  </si>
  <si>
    <t>FG</t>
  </si>
  <si>
    <t>Convocation  Mise à Jour du 29/11/2022 23h59</t>
  </si>
</sst>
</file>

<file path=xl/styles.xml><?xml version="1.0" encoding="utf-8"?>
<styleSheet xmlns="http://schemas.openxmlformats.org/spreadsheetml/2006/main">
  <numFmts count="5">
    <numFmt numFmtId="44" formatCode="_-* #,##0.00\ &quot;€&quot;_-;\-* #,##0.00\ &quot;€&quot;_-;_-* &quot;-&quot;??\ &quot;€&quot;_-;_-@_-"/>
    <numFmt numFmtId="164" formatCode="_-* #,##0.00\ &quot;F&quot;_-;\-* #,##0.00\ &quot;F&quot;_-;_-* &quot;-&quot;??\ &quot;F&quot;_-;_-@_-"/>
    <numFmt numFmtId="165" formatCode="d\ mmmm\ yyyy"/>
    <numFmt numFmtId="166" formatCode="_-* #,##0.00\ [$€]_-;\-* #,##0.00\ [$€]_-;_-* &quot;-&quot;??\ [$€]_-;_-@_-"/>
    <numFmt numFmtId="167" formatCode="[$-40C]d\ mmmm\ yyyy;@"/>
  </numFmts>
  <fonts count="21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0"/>
      <name val="Arial"/>
      <family val="2"/>
    </font>
    <font>
      <b/>
      <sz val="16"/>
      <name val="Arial"/>
      <family val="2"/>
    </font>
    <font>
      <sz val="10"/>
      <name val="Arial"/>
      <family val="2"/>
    </font>
    <font>
      <b/>
      <sz val="20"/>
      <name val="Arial"/>
      <family val="2"/>
    </font>
    <font>
      <b/>
      <sz val="9"/>
      <name val="Arial"/>
      <family val="2"/>
    </font>
    <font>
      <sz val="9"/>
      <name val="Arial"/>
      <family val="2"/>
    </font>
    <font>
      <u/>
      <sz val="10"/>
      <color indexed="12"/>
      <name val="Arial"/>
      <family val="2"/>
    </font>
    <font>
      <b/>
      <sz val="9"/>
      <color indexed="10"/>
      <name val="Arial"/>
      <family val="2"/>
    </font>
    <font>
      <b/>
      <sz val="28"/>
      <name val="Arial"/>
      <family val="2"/>
    </font>
    <font>
      <sz val="8"/>
      <name val="Arial"/>
      <family val="2"/>
    </font>
    <font>
      <b/>
      <i/>
      <sz val="10"/>
      <name val="Arial"/>
      <family val="2"/>
    </font>
    <font>
      <b/>
      <u/>
      <sz val="10"/>
      <name val="Arial"/>
      <family val="2"/>
    </font>
    <font>
      <b/>
      <sz val="14"/>
      <name val="Arial"/>
      <family val="2"/>
    </font>
    <font>
      <sz val="16"/>
      <name val="Arial"/>
      <family val="2"/>
    </font>
    <font>
      <sz val="14"/>
      <name val="Arial"/>
      <family val="2"/>
    </font>
    <font>
      <sz val="9"/>
      <name val="Wingdings"/>
      <charset val="2"/>
    </font>
    <font>
      <sz val="12"/>
      <name val="Wingdings"/>
      <charset val="2"/>
    </font>
    <font>
      <sz val="12"/>
      <name val="Arial"/>
      <family val="2"/>
    </font>
    <font>
      <sz val="9"/>
      <color indexed="8"/>
      <name val="Arial"/>
      <family val="2"/>
    </font>
    <font>
      <sz val="11"/>
      <color indexed="8"/>
      <name val="Calibri"/>
      <family val="2"/>
    </font>
    <font>
      <sz val="11"/>
      <color indexed="9"/>
      <name val="Calibri"/>
      <family val="2"/>
    </font>
    <font>
      <sz val="11"/>
      <color indexed="10"/>
      <name val="Calibri"/>
      <family val="2"/>
    </font>
    <font>
      <b/>
      <sz val="11"/>
      <color indexed="10"/>
      <name val="Calibri"/>
      <family val="2"/>
    </font>
    <font>
      <sz val="11"/>
      <color indexed="62"/>
      <name val="Calibri"/>
      <family val="2"/>
    </font>
    <font>
      <sz val="11"/>
      <color indexed="20"/>
      <name val="Calibri"/>
      <family val="2"/>
    </font>
    <font>
      <sz val="11"/>
      <color indexed="19"/>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9"/>
      <name val="Calibri"/>
      <family val="2"/>
    </font>
    <font>
      <b/>
      <sz val="10"/>
      <color indexed="10"/>
      <name val="Arial"/>
      <family val="2"/>
    </font>
    <font>
      <b/>
      <sz val="9"/>
      <name val="Wingdings"/>
      <charset val="2"/>
    </font>
    <font>
      <b/>
      <sz val="12"/>
      <name val="Arial"/>
      <family val="2"/>
    </font>
    <font>
      <sz val="10"/>
      <color indexed="8"/>
      <name val="Arial"/>
      <family val="2"/>
    </font>
    <font>
      <b/>
      <sz val="11"/>
      <color indexed="52"/>
      <name val="Calibri"/>
      <family val="2"/>
    </font>
    <font>
      <sz val="11"/>
      <color indexed="52"/>
      <name val="Calibri"/>
      <family val="2"/>
    </font>
    <font>
      <sz val="10"/>
      <name val="Times New Roman"/>
      <family val="1"/>
    </font>
    <font>
      <sz val="11"/>
      <color indexed="6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sz val="14"/>
      <name val="Wingdings"/>
      <charset val="2"/>
    </font>
    <font>
      <sz val="10"/>
      <name val="Arial"/>
      <family val="2"/>
    </font>
    <font>
      <u/>
      <sz val="10"/>
      <color indexed="12"/>
      <name val="Times New Roman"/>
      <family val="1"/>
    </font>
    <font>
      <sz val="10"/>
      <name val="Arial"/>
      <family val="2"/>
    </font>
    <font>
      <sz val="10"/>
      <color indexed="10"/>
      <name val="Arial"/>
      <family val="2"/>
    </font>
    <font>
      <sz val="10"/>
      <color indexed="19"/>
      <name val="Arial"/>
      <family val="2"/>
    </font>
    <font>
      <b/>
      <sz val="15"/>
      <color indexed="62"/>
      <name val="Arial"/>
      <family val="2"/>
    </font>
    <font>
      <b/>
      <sz val="13"/>
      <color indexed="62"/>
      <name val="Arial"/>
      <family val="2"/>
    </font>
    <font>
      <b/>
      <sz val="11"/>
      <color indexed="62"/>
      <name val="Arial"/>
      <family val="2"/>
    </font>
    <font>
      <sz val="10"/>
      <name val="Arial"/>
      <family val="2"/>
    </font>
    <font>
      <sz val="10"/>
      <name val="Arial"/>
      <family val="2"/>
    </font>
    <font>
      <sz val="10"/>
      <name val="Arial"/>
      <family val="2"/>
    </font>
    <font>
      <b/>
      <sz val="14"/>
      <color indexed="10"/>
      <name val="Arial"/>
      <family val="2"/>
    </font>
    <font>
      <sz val="10"/>
      <name val="Arial"/>
      <family val="2"/>
    </font>
    <font>
      <sz val="10"/>
      <name val="Arial"/>
      <family val="2"/>
    </font>
    <font>
      <sz val="10"/>
      <name val="Arial"/>
      <family val="2"/>
    </font>
    <font>
      <sz val="11"/>
      <name val="Arial"/>
      <family val="2"/>
    </font>
    <font>
      <b/>
      <sz val="11"/>
      <name val="Arial"/>
      <family val="2"/>
    </font>
    <font>
      <sz val="10"/>
      <name val="Arial"/>
      <family val="2"/>
    </font>
    <font>
      <sz val="10"/>
      <color indexed="8"/>
      <name val="Arial"/>
      <family val="2"/>
    </font>
    <font>
      <sz val="11"/>
      <color indexed="8"/>
      <name val="Calibri"/>
      <family val="2"/>
    </font>
    <font>
      <b/>
      <sz val="18"/>
      <color indexed="62"/>
      <name val="Cambria"/>
      <family val="2"/>
    </font>
    <font>
      <b/>
      <sz val="9"/>
      <color indexed="10"/>
      <name val="Arial"/>
      <family val="2"/>
    </font>
    <font>
      <sz val="11"/>
      <color indexed="8"/>
      <name val="Calibri"/>
      <family val="2"/>
    </font>
    <font>
      <sz val="10"/>
      <color indexed="8"/>
      <name val="Arial"/>
      <family val="2"/>
    </font>
    <font>
      <sz val="11"/>
      <color indexed="1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9"/>
      <color indexed="9"/>
      <name val="Arial"/>
      <family val="2"/>
    </font>
    <font>
      <sz val="9"/>
      <color indexed="9"/>
      <name val="Arial"/>
      <family val="2"/>
    </font>
    <font>
      <sz val="11"/>
      <color indexed="8"/>
      <name val="Calibri"/>
      <family val="2"/>
    </font>
    <font>
      <sz val="10"/>
      <color indexed="8"/>
      <name val="Arial"/>
      <family val="2"/>
    </font>
    <font>
      <sz val="11"/>
      <color indexed="1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4"/>
      <color indexed="10"/>
      <name val="Wingdings"/>
      <charset val="2"/>
    </font>
    <font>
      <b/>
      <sz val="14"/>
      <color indexed="17"/>
      <name val="Wingdings"/>
      <charset val="2"/>
    </font>
    <font>
      <sz val="11"/>
      <color indexed="8"/>
      <name val="Calibri"/>
      <family val="2"/>
    </font>
    <font>
      <sz val="10"/>
      <color indexed="8"/>
      <name val="Arial"/>
      <family val="2"/>
    </font>
    <font>
      <sz val="11"/>
      <color indexed="1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8"/>
      <name val="Calibri"/>
      <family val="2"/>
    </font>
    <font>
      <sz val="10"/>
      <color indexed="8"/>
      <name val="Arial"/>
      <family val="2"/>
    </font>
    <font>
      <sz val="11"/>
      <color indexed="1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0"/>
      <color indexed="9"/>
      <name val="Arial"/>
      <family val="2"/>
    </font>
    <font>
      <sz val="10"/>
      <color indexed="62"/>
      <name val="Arial"/>
      <family val="2"/>
    </font>
    <font>
      <sz val="10"/>
      <color indexed="20"/>
      <name val="Arial"/>
      <family val="2"/>
    </font>
    <font>
      <sz val="10"/>
      <color indexed="17"/>
      <name val="Arial"/>
      <family val="2"/>
    </font>
    <font>
      <b/>
      <sz val="10"/>
      <color indexed="63"/>
      <name val="Arial"/>
      <family val="2"/>
    </font>
    <font>
      <b/>
      <sz val="10"/>
      <color indexed="8"/>
      <name val="Arial"/>
      <family val="2"/>
    </font>
    <font>
      <sz val="10"/>
      <color indexed="8"/>
      <name val="Arial"/>
      <family val="2"/>
    </font>
    <font>
      <sz val="11"/>
      <color indexed="1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0"/>
      <name val="Arial"/>
      <family val="2"/>
    </font>
    <font>
      <b/>
      <sz val="18"/>
      <color indexed="62"/>
      <name val="Cambria"/>
      <family val="2"/>
    </font>
    <font>
      <b/>
      <sz val="10"/>
      <color indexed="30"/>
      <name val="Arial"/>
      <family val="2"/>
    </font>
    <font>
      <sz val="10"/>
      <color indexed="8"/>
      <name val="Arial"/>
      <family val="2"/>
    </font>
    <font>
      <b/>
      <sz val="18"/>
      <color indexed="62"/>
      <name val="Cambria"/>
      <family val="2"/>
    </font>
    <font>
      <sz val="11"/>
      <color theme="1"/>
      <name val="Calibri"/>
      <family val="2"/>
      <scheme val="minor"/>
    </font>
    <font>
      <sz val="10"/>
      <color theme="1"/>
      <name val="Arial"/>
      <family val="2"/>
    </font>
    <font>
      <sz val="10"/>
      <color theme="0"/>
      <name val="Arial"/>
      <family val="2"/>
    </font>
    <font>
      <sz val="11"/>
      <color theme="0"/>
      <name val="Calibri"/>
      <family val="2"/>
      <scheme val="minor"/>
    </font>
    <font>
      <sz val="10"/>
      <color rgb="FFFF0000"/>
      <name val="Arial"/>
      <family val="2"/>
    </font>
    <font>
      <sz val="11"/>
      <color rgb="FFFF0000"/>
      <name val="Calibri"/>
      <family val="2"/>
      <scheme val="minor"/>
    </font>
    <font>
      <b/>
      <sz val="11"/>
      <color indexed="10"/>
      <name val="Calibri"/>
      <family val="2"/>
      <scheme val="minor"/>
    </font>
    <font>
      <sz val="10"/>
      <color rgb="FF3F3F76"/>
      <name val="Arial"/>
      <family val="2"/>
    </font>
    <font>
      <sz val="11"/>
      <color rgb="FF3F3F76"/>
      <name val="Calibri"/>
      <family val="2"/>
      <scheme val="minor"/>
    </font>
    <font>
      <sz val="10"/>
      <color rgb="FF9C0006"/>
      <name val="Arial"/>
      <family val="2"/>
    </font>
    <font>
      <sz val="11"/>
      <color rgb="FF9C0006"/>
      <name val="Calibri"/>
      <family val="2"/>
      <scheme val="minor"/>
    </font>
    <font>
      <sz val="11"/>
      <color indexed="19"/>
      <name val="Calibri"/>
      <family val="2"/>
      <scheme val="minor"/>
    </font>
    <font>
      <sz val="10"/>
      <color rgb="FF006100"/>
      <name val="Arial"/>
      <family val="2"/>
    </font>
    <font>
      <sz val="11"/>
      <color rgb="FF006100"/>
      <name val="Calibri"/>
      <family val="2"/>
      <scheme val="minor"/>
    </font>
    <font>
      <b/>
      <sz val="10"/>
      <color rgb="FF3F3F3F"/>
      <name val="Arial"/>
      <family val="2"/>
    </font>
    <font>
      <b/>
      <sz val="11"/>
      <color rgb="FF3F3F3F"/>
      <name val="Calibri"/>
      <family val="2"/>
      <scheme val="minor"/>
    </font>
    <font>
      <i/>
      <sz val="10"/>
      <color rgb="FF7F7F7F"/>
      <name val="Arial"/>
      <family val="2"/>
    </font>
    <font>
      <i/>
      <sz val="11"/>
      <color rgb="FF7F7F7F"/>
      <name val="Calibri"/>
      <family val="2"/>
      <scheme val="minor"/>
    </font>
    <font>
      <b/>
      <sz val="10"/>
      <color theme="1"/>
      <name val="Arial"/>
      <family val="2"/>
    </font>
    <font>
      <b/>
      <sz val="11"/>
      <color theme="1"/>
      <name val="Calibri"/>
      <family val="2"/>
      <scheme val="minor"/>
    </font>
    <font>
      <b/>
      <sz val="10"/>
      <color theme="0"/>
      <name val="Arial"/>
      <family val="2"/>
    </font>
    <font>
      <b/>
      <sz val="11"/>
      <color theme="0"/>
      <name val="Calibri"/>
      <family val="2"/>
      <scheme val="minor"/>
    </font>
    <font>
      <b/>
      <sz val="10"/>
      <color rgb="FFFF0000"/>
      <name val="Arial"/>
      <family val="2"/>
    </font>
    <font>
      <b/>
      <sz val="11"/>
      <color rgb="FFFA7D00"/>
      <name val="Calibri"/>
      <family val="2"/>
      <scheme val="minor"/>
    </font>
    <font>
      <b/>
      <sz val="10"/>
      <color rgb="FFFA7D00"/>
      <name val="Arial"/>
      <family val="2"/>
    </font>
    <font>
      <sz val="11"/>
      <color rgb="FFFA7D00"/>
      <name val="Calibri"/>
      <family val="2"/>
      <scheme val="minor"/>
    </font>
    <font>
      <sz val="10"/>
      <color rgb="FFFA7D00"/>
      <name val="Arial"/>
      <family val="2"/>
    </font>
    <font>
      <sz val="11"/>
      <color indexed="10"/>
      <name val="Calibri"/>
      <family val="2"/>
      <scheme val="minor"/>
    </font>
    <font>
      <sz val="11"/>
      <color rgb="FF9C6500"/>
      <name val="Calibri"/>
      <family val="2"/>
      <scheme val="minor"/>
    </font>
    <font>
      <sz val="10"/>
      <color rgb="FF9C6500"/>
      <name val="Arial"/>
      <family val="2"/>
    </font>
    <font>
      <b/>
      <sz val="18"/>
      <color indexed="62"/>
      <name val="Cambria"/>
      <family val="2"/>
      <scheme val="major"/>
    </font>
    <font>
      <b/>
      <sz val="18"/>
      <color theme="3"/>
      <name val="Cambria"/>
      <family val="2"/>
      <scheme val="major"/>
    </font>
    <font>
      <b/>
      <sz val="15"/>
      <color theme="3"/>
      <name val="Calibri"/>
      <family val="2"/>
      <scheme val="minor"/>
    </font>
    <font>
      <b/>
      <sz val="15"/>
      <color theme="3"/>
      <name val="Arial"/>
      <family val="2"/>
    </font>
    <font>
      <b/>
      <sz val="15"/>
      <color indexed="62"/>
      <name val="Calibri"/>
      <family val="2"/>
      <scheme val="minor"/>
    </font>
    <font>
      <b/>
      <sz val="13"/>
      <color theme="3"/>
      <name val="Calibri"/>
      <family val="2"/>
      <scheme val="minor"/>
    </font>
    <font>
      <b/>
      <sz val="13"/>
      <color theme="3"/>
      <name val="Arial"/>
      <family val="2"/>
    </font>
    <font>
      <b/>
      <sz val="13"/>
      <color indexed="62"/>
      <name val="Calibri"/>
      <family val="2"/>
      <scheme val="minor"/>
    </font>
    <font>
      <b/>
      <sz val="11"/>
      <color theme="3"/>
      <name val="Calibri"/>
      <family val="2"/>
      <scheme val="minor"/>
    </font>
    <font>
      <b/>
      <sz val="11"/>
      <color theme="3"/>
      <name val="Arial"/>
      <family val="2"/>
    </font>
    <font>
      <b/>
      <sz val="11"/>
      <color indexed="62"/>
      <name val="Calibri"/>
      <family val="2"/>
      <scheme val="minor"/>
    </font>
    <font>
      <b/>
      <sz val="9"/>
      <color rgb="FF00B050"/>
      <name val="Arial"/>
      <family val="2"/>
    </font>
    <font>
      <b/>
      <sz val="9"/>
      <color rgb="FFFF0000"/>
      <name val="Arial"/>
      <family val="2"/>
    </font>
    <font>
      <b/>
      <sz val="9"/>
      <color indexed="17"/>
      <name val="Wingdings"/>
      <charset val="2"/>
    </font>
    <font>
      <b/>
      <sz val="9"/>
      <color indexed="30"/>
      <name val="Arial"/>
      <family val="2"/>
    </font>
    <font>
      <b/>
      <sz val="9"/>
      <color indexed="10"/>
      <name val="Wingdings"/>
      <charset val="2"/>
    </font>
    <font>
      <b/>
      <i/>
      <sz val="16"/>
      <color indexed="10"/>
      <name val="Arial"/>
      <family val="2"/>
    </font>
    <font>
      <b/>
      <sz val="18"/>
      <color theme="3"/>
      <name val="Cambria"/>
      <family val="2"/>
    </font>
    <font>
      <b/>
      <sz val="12"/>
      <name val="Times New Roman"/>
      <family val="1"/>
    </font>
    <font>
      <b/>
      <sz val="16"/>
      <name val="Times New Roman"/>
      <family val="1"/>
    </font>
    <font>
      <b/>
      <sz val="8"/>
      <name val="Times New Roman"/>
      <family val="1"/>
    </font>
    <font>
      <b/>
      <sz val="14"/>
      <name val="Times New Roman"/>
      <family val="1"/>
    </font>
    <font>
      <b/>
      <sz val="10"/>
      <name val="Times New Roman"/>
      <family val="1"/>
    </font>
    <font>
      <b/>
      <sz val="10"/>
      <name val="Times New Roman"/>
      <family val="1"/>
    </font>
    <font>
      <u/>
      <sz val="10"/>
      <color theme="10"/>
      <name val="Arial"/>
      <family val="2"/>
    </font>
    <font>
      <b/>
      <u/>
      <sz val="10"/>
      <color theme="10"/>
      <name val="Arial"/>
      <family val="2"/>
    </font>
    <font>
      <b/>
      <sz val="14"/>
      <color rgb="FF0070C0"/>
      <name val="Wingdings"/>
      <charset val="2"/>
    </font>
    <font>
      <b/>
      <sz val="11"/>
      <color rgb="FFFF0000"/>
      <name val="Calibri"/>
      <family val="2"/>
      <scheme val="minor"/>
    </font>
    <font>
      <b/>
      <sz val="13"/>
      <name val="Arial"/>
      <family val="2"/>
    </font>
    <font>
      <sz val="10"/>
      <color rgb="FF000000"/>
      <name val="SansSerif"/>
      <family val="2"/>
    </font>
    <font>
      <b/>
      <sz val="10"/>
      <color rgb="FF00B050"/>
      <name val="Arial"/>
      <family val="2"/>
    </font>
    <font>
      <b/>
      <sz val="10"/>
      <color rgb="FF0070C0"/>
      <name val="Arial"/>
      <family val="2"/>
    </font>
    <font>
      <b/>
      <sz val="14"/>
      <color theme="1"/>
      <name val="Times New Roman"/>
      <family val="1"/>
    </font>
  </fonts>
  <fills count="78">
    <fill>
      <patternFill patternType="none"/>
    </fill>
    <fill>
      <patternFill patternType="gray125"/>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13"/>
        <bgColor indexed="64"/>
      </patternFill>
    </fill>
    <fill>
      <patternFill patternType="solid">
        <fgColor indexed="9"/>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FFFFCC"/>
      </patternFill>
    </fill>
    <fill>
      <patternFill patternType="solid">
        <fgColor rgb="FFFFEB9C"/>
      </patternFill>
    </fill>
    <fill>
      <patternFill patternType="solid">
        <fgColor rgb="FFA5A5A5"/>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9"/>
      </patternFill>
    </fill>
    <fill>
      <patternFill patternType="solid">
        <fgColor rgb="FFF2F2F2"/>
      </patternFill>
    </fill>
    <fill>
      <patternFill patternType="solid">
        <fgColor rgb="FFFFCC99"/>
      </patternFill>
    </fill>
    <fill>
      <patternFill patternType="solid">
        <fgColor rgb="FFFFC7CE"/>
      </patternFill>
    </fill>
    <fill>
      <patternFill patternType="solid">
        <fgColor rgb="FFC6EFCE"/>
      </patternFill>
    </fill>
    <fill>
      <patternFill patternType="solid">
        <fgColor rgb="FF92D050"/>
        <bgColor indexed="64"/>
      </patternFill>
    </fill>
    <fill>
      <patternFill patternType="solid">
        <fgColor indexed="48"/>
        <bgColor indexed="64"/>
      </patternFill>
    </fill>
    <fill>
      <patternFill patternType="solid">
        <fgColor indexed="40"/>
        <bgColor indexed="64"/>
      </patternFill>
    </fill>
    <fill>
      <patternFill patternType="solid">
        <fgColor indexed="10"/>
        <bgColor indexed="64"/>
      </patternFill>
    </fill>
    <fill>
      <patternFill patternType="solid">
        <fgColor indexed="14"/>
        <bgColor indexed="64"/>
      </patternFill>
    </fill>
    <fill>
      <patternFill patternType="solid">
        <fgColor indexed="11"/>
        <bgColor indexed="64"/>
      </patternFill>
    </fill>
    <fill>
      <patternFill patternType="solid">
        <fgColor indexed="22"/>
        <bgColor indexed="64"/>
      </patternFill>
    </fill>
    <fill>
      <patternFill patternType="solid">
        <fgColor rgb="FFFFFF00"/>
        <bgColor indexed="64"/>
      </patternFill>
    </fill>
    <fill>
      <patternFill patternType="solid">
        <fgColor rgb="FF00CCFF"/>
        <bgColor indexed="64"/>
      </patternFill>
    </fill>
    <fill>
      <patternFill patternType="solid">
        <fgColor rgb="FFFF9900"/>
        <bgColor indexed="64"/>
      </patternFill>
    </fill>
    <fill>
      <patternFill patternType="solid">
        <fgColor rgb="FFFF0000"/>
        <bgColor indexed="64"/>
      </patternFill>
    </fill>
    <fill>
      <patternFill patternType="solid">
        <fgColor rgb="FF00FF00"/>
        <bgColor indexed="64"/>
      </patternFill>
    </fill>
    <fill>
      <patternFill patternType="solid">
        <fgColor rgb="FFFFC000"/>
        <bgColor indexed="64"/>
      </patternFill>
    </fill>
    <fill>
      <patternFill patternType="solid">
        <fgColor theme="6" tint="0.59999389629810485"/>
        <bgColor indexed="64"/>
      </patternFill>
    </fill>
    <fill>
      <patternFill patternType="solid">
        <fgColor rgb="FFC0C0C0"/>
        <bgColor indexed="64"/>
      </patternFill>
    </fill>
    <fill>
      <patternFill patternType="solid">
        <fgColor theme="8" tint="0.59999389629810485"/>
        <bgColor indexed="64"/>
      </patternFill>
    </fill>
    <fill>
      <patternFill patternType="solid">
        <fgColor rgb="FF0070C0"/>
        <bgColor indexed="64"/>
      </patternFill>
    </fill>
  </fills>
  <borders count="263">
    <border>
      <left/>
      <right/>
      <top/>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style="thin">
        <color indexed="56"/>
      </top>
      <bottom style="double">
        <color indexed="56"/>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ck">
        <color indexed="64"/>
      </top>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indexed="64"/>
      </left>
      <right/>
      <top style="thin">
        <color indexed="64"/>
      </top>
      <bottom style="hair">
        <color indexed="64"/>
      </bottom>
      <diagonal/>
    </border>
    <border>
      <left style="hair">
        <color indexed="64"/>
      </left>
      <right style="hair">
        <color indexed="64"/>
      </right>
      <top style="hair">
        <color indexed="64"/>
      </top>
      <bottom/>
      <diagonal/>
    </border>
    <border>
      <left style="thick">
        <color indexed="64"/>
      </left>
      <right style="thin">
        <color indexed="64"/>
      </right>
      <top style="thick">
        <color indexed="64"/>
      </top>
      <bottom style="hair">
        <color indexed="64"/>
      </bottom>
      <diagonal/>
    </border>
    <border>
      <left style="thin">
        <color indexed="64"/>
      </left>
      <right style="thin">
        <color indexed="64"/>
      </right>
      <top style="thick">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thick">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thick">
        <color indexed="64"/>
      </right>
      <top/>
      <bottom/>
      <diagonal/>
    </border>
    <border>
      <left style="thick">
        <color indexed="64"/>
      </left>
      <right style="hair">
        <color indexed="64"/>
      </right>
      <top style="hair">
        <color indexed="64"/>
      </top>
      <bottom style="hair">
        <color indexed="64"/>
      </bottom>
      <diagonal/>
    </border>
    <border>
      <left style="thick">
        <color indexed="64"/>
      </left>
      <right/>
      <top style="hair">
        <color indexed="64"/>
      </top>
      <bottom style="hair">
        <color indexed="64"/>
      </bottom>
      <diagonal/>
    </border>
    <border>
      <left/>
      <right style="thick">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right/>
      <top/>
      <bottom style="thick">
        <color indexed="64"/>
      </bottom>
      <diagonal/>
    </border>
    <border>
      <left/>
      <right style="thick">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thick">
        <color indexed="64"/>
      </left>
      <right/>
      <top style="hair">
        <color indexed="64"/>
      </top>
      <bottom/>
      <diagonal/>
    </border>
    <border>
      <left/>
      <right style="thick">
        <color indexed="64"/>
      </right>
      <top style="hair">
        <color indexed="64"/>
      </top>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64"/>
      </left>
      <right/>
      <top/>
      <bottom style="hair">
        <color indexed="64"/>
      </bottom>
      <diagonal/>
    </border>
    <border>
      <left style="thick">
        <color indexed="64"/>
      </left>
      <right style="hair">
        <color indexed="64"/>
      </right>
      <top/>
      <bottom style="hair">
        <color indexed="64"/>
      </bottom>
      <diagonal/>
    </border>
    <border>
      <left style="hair">
        <color indexed="64"/>
      </left>
      <right style="hair">
        <color indexed="64"/>
      </right>
      <top/>
      <bottom/>
      <diagonal/>
    </border>
    <border>
      <left style="double">
        <color indexed="64"/>
      </left>
      <right/>
      <top style="double">
        <color indexed="64"/>
      </top>
      <bottom style="double">
        <color indexed="64"/>
      </bottom>
      <diagonal/>
    </border>
    <border>
      <left/>
      <right/>
      <top style="thick">
        <color indexed="64"/>
      </top>
      <bottom style="thick">
        <color indexed="64"/>
      </bottom>
      <diagonal/>
    </border>
    <border>
      <left style="thick">
        <color indexed="64"/>
      </left>
      <right style="hair">
        <color indexed="64"/>
      </right>
      <top/>
      <bottom/>
      <diagonal/>
    </border>
    <border>
      <left/>
      <right style="hair">
        <color indexed="64"/>
      </right>
      <top/>
      <bottom/>
      <diagonal/>
    </border>
    <border>
      <left style="hair">
        <color indexed="64"/>
      </left>
      <right style="thick">
        <color indexed="64"/>
      </right>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medium">
        <color indexed="64"/>
      </right>
      <top style="hair">
        <color indexed="64"/>
      </top>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style="medium">
        <color indexed="64"/>
      </right>
      <top style="thin">
        <color indexed="64"/>
      </top>
      <bottom/>
      <diagonal/>
    </border>
    <border>
      <left style="double">
        <color indexed="8"/>
      </left>
      <right/>
      <top style="double">
        <color indexed="8"/>
      </top>
      <bottom style="medium">
        <color indexed="8"/>
      </bottom>
      <diagonal/>
    </border>
    <border>
      <left/>
      <right/>
      <top style="double">
        <color indexed="8"/>
      </top>
      <bottom style="medium">
        <color indexed="8"/>
      </bottom>
      <diagonal/>
    </border>
    <border>
      <left/>
      <right style="double">
        <color indexed="8"/>
      </right>
      <top style="double">
        <color indexed="8"/>
      </top>
      <bottom style="medium">
        <color indexed="8"/>
      </bottom>
      <diagonal/>
    </border>
    <border>
      <left style="double">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medium">
        <color indexed="8"/>
      </right>
      <top style="medium">
        <color indexed="8"/>
      </top>
      <bottom/>
      <diagonal/>
    </border>
    <border>
      <left/>
      <right style="medium">
        <color indexed="64"/>
      </right>
      <top/>
      <bottom/>
      <diagonal/>
    </border>
    <border>
      <left style="medium">
        <color indexed="64"/>
      </left>
      <right style="medium">
        <color indexed="8"/>
      </right>
      <top style="medium">
        <color indexed="8"/>
      </top>
      <bottom/>
      <diagonal/>
    </border>
    <border>
      <left/>
      <right style="double">
        <color indexed="8"/>
      </right>
      <top/>
      <bottom/>
      <diagonal/>
    </border>
    <border>
      <left style="double">
        <color indexed="8"/>
      </left>
      <right/>
      <top style="medium">
        <color indexed="8"/>
      </top>
      <bottom style="medium">
        <color indexed="8"/>
      </bottom>
      <diagonal/>
    </border>
    <border>
      <left/>
      <right style="double">
        <color indexed="8"/>
      </right>
      <top style="medium">
        <color indexed="8"/>
      </top>
      <bottom style="medium">
        <color indexed="8"/>
      </bottom>
      <diagonal/>
    </border>
    <border diagonalDown="1">
      <left style="double">
        <color indexed="8"/>
      </left>
      <right style="medium">
        <color indexed="8"/>
      </right>
      <top/>
      <bottom style="medium">
        <color indexed="8"/>
      </bottom>
      <diagonal style="medium">
        <color indexed="8"/>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style="medium">
        <color indexed="64"/>
      </left>
      <right style="medium">
        <color indexed="8"/>
      </right>
      <top/>
      <bottom style="medium">
        <color indexed="8"/>
      </bottom>
      <diagonal/>
    </border>
    <border>
      <left/>
      <right style="medium">
        <color indexed="8"/>
      </right>
      <top/>
      <bottom/>
      <diagonal/>
    </border>
    <border>
      <left style="double">
        <color indexed="8"/>
      </left>
      <right style="medium">
        <color indexed="8"/>
      </right>
      <top style="medium">
        <color indexed="8"/>
      </top>
      <bottom style="double">
        <color indexed="8"/>
      </bottom>
      <diagonal/>
    </border>
    <border>
      <left style="medium">
        <color indexed="8"/>
      </left>
      <right style="double">
        <color indexed="8"/>
      </right>
      <top style="medium">
        <color indexed="8"/>
      </top>
      <bottom style="double">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medium">
        <color indexed="8"/>
      </right>
      <top/>
      <bottom style="thin">
        <color indexed="64"/>
      </bottom>
      <diagonal/>
    </border>
    <border>
      <left/>
      <right style="double">
        <color indexed="8"/>
      </right>
      <top/>
      <bottom style="thin">
        <color indexed="64"/>
      </bottom>
      <diagonal/>
    </border>
    <border>
      <left style="medium">
        <color indexed="8"/>
      </left>
      <right style="medium">
        <color indexed="8"/>
      </right>
      <top/>
      <bottom/>
      <diagonal/>
    </border>
    <border>
      <left style="medium">
        <color indexed="8"/>
      </left>
      <right style="medium">
        <color indexed="8"/>
      </right>
      <top style="thin">
        <color indexed="8"/>
      </top>
      <bottom style="thin">
        <color indexed="8"/>
      </bottom>
      <diagonal/>
    </border>
    <border>
      <left/>
      <right style="double">
        <color indexed="8"/>
      </right>
      <top style="medium">
        <color indexed="8"/>
      </top>
      <bottom/>
      <diagonal/>
    </border>
    <border>
      <left/>
      <right style="medium">
        <color indexed="64"/>
      </right>
      <top/>
      <bottom style="thin">
        <color indexed="64"/>
      </bottom>
      <diagonal/>
    </border>
    <border>
      <left style="medium">
        <color indexed="8"/>
      </left>
      <right style="double">
        <color indexed="8"/>
      </right>
      <top style="thin">
        <color indexed="64"/>
      </top>
      <bottom style="thin">
        <color indexed="8"/>
      </bottom>
      <diagonal/>
    </border>
    <border>
      <left/>
      <right/>
      <top style="thin">
        <color indexed="8"/>
      </top>
      <bottom style="thin">
        <color indexed="8"/>
      </bottom>
      <diagonal/>
    </border>
    <border>
      <left/>
      <right style="double">
        <color indexed="8"/>
      </right>
      <top style="thin">
        <color indexed="8"/>
      </top>
      <bottom style="thin">
        <color indexed="8"/>
      </bottom>
      <diagonal/>
    </border>
    <border>
      <left style="medium">
        <color indexed="8"/>
      </left>
      <right style="double">
        <color indexed="8"/>
      </right>
      <top style="thin">
        <color indexed="8"/>
      </top>
      <bottom style="thin">
        <color indexed="8"/>
      </bottom>
      <diagonal/>
    </border>
    <border>
      <left style="double">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double">
        <color indexed="8"/>
      </left>
      <right style="medium">
        <color indexed="8"/>
      </right>
      <top/>
      <bottom style="thin">
        <color indexed="64"/>
      </bottom>
      <diagonal/>
    </border>
    <border>
      <left style="double">
        <color indexed="8"/>
      </left>
      <right style="medium">
        <color indexed="8"/>
      </right>
      <top style="thin">
        <color indexed="64"/>
      </top>
      <bottom style="thin">
        <color indexed="8"/>
      </bottom>
      <diagonal/>
    </border>
    <border>
      <left style="double">
        <color indexed="8"/>
      </left>
      <right style="medium">
        <color indexed="8"/>
      </right>
      <top style="thin">
        <color indexed="8"/>
      </top>
      <bottom style="medium">
        <color indexed="8"/>
      </bottom>
      <diagonal/>
    </border>
    <border>
      <left style="medium">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style="double">
        <color indexed="8"/>
      </right>
      <top style="thin">
        <color indexed="8"/>
      </top>
      <bottom style="medium">
        <color indexed="8"/>
      </bottom>
      <diagonal/>
    </border>
    <border>
      <left style="double">
        <color indexed="8"/>
      </left>
      <right/>
      <top/>
      <bottom style="double">
        <color indexed="8"/>
      </bottom>
      <diagonal/>
    </border>
    <border>
      <left/>
      <right/>
      <top style="medium">
        <color indexed="8"/>
      </top>
      <bottom style="double">
        <color indexed="8"/>
      </bottom>
      <diagonal/>
    </border>
    <border>
      <left/>
      <right style="double">
        <color indexed="8"/>
      </right>
      <top/>
      <bottom style="double">
        <color indexed="8"/>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8"/>
      </right>
      <top style="double">
        <color indexed="64"/>
      </top>
      <bottom style="medium">
        <color indexed="64"/>
      </bottom>
      <diagonal/>
    </border>
    <border>
      <left style="double">
        <color indexed="64"/>
      </left>
      <right style="medium">
        <color indexed="64"/>
      </right>
      <top style="medium">
        <color indexed="64"/>
      </top>
      <bottom/>
      <diagonal/>
    </border>
    <border>
      <left style="double">
        <color indexed="8"/>
      </left>
      <right/>
      <top style="medium">
        <color indexed="64"/>
      </top>
      <bottom style="medium">
        <color indexed="64"/>
      </bottom>
      <diagonal/>
    </border>
    <border>
      <left/>
      <right style="double">
        <color indexed="8"/>
      </right>
      <top style="medium">
        <color indexed="64"/>
      </top>
      <bottom style="medium">
        <color indexed="64"/>
      </bottom>
      <diagonal/>
    </border>
    <border diagonalDown="1">
      <left style="double">
        <color indexed="64"/>
      </left>
      <right style="medium">
        <color indexed="64"/>
      </right>
      <top/>
      <bottom style="double">
        <color indexed="64"/>
      </bottom>
      <diagonal style="medium">
        <color indexed="64"/>
      </diagonal>
    </border>
    <border>
      <left style="medium">
        <color indexed="64"/>
      </left>
      <right style="medium">
        <color indexed="8"/>
      </right>
      <top/>
      <bottom style="double">
        <color indexed="64"/>
      </bottom>
      <diagonal/>
    </border>
    <border>
      <left/>
      <right style="medium">
        <color indexed="8"/>
      </right>
      <top/>
      <bottom style="double">
        <color indexed="64"/>
      </bottom>
      <diagonal/>
    </border>
    <border>
      <left style="medium">
        <color indexed="8"/>
      </left>
      <right style="medium">
        <color indexed="8"/>
      </right>
      <top/>
      <bottom style="double">
        <color indexed="64"/>
      </bottom>
      <diagonal/>
    </border>
    <border>
      <left/>
      <right style="medium">
        <color indexed="64"/>
      </right>
      <top/>
      <bottom style="double">
        <color indexed="64"/>
      </bottom>
      <diagonal/>
    </border>
    <border>
      <left/>
      <right style="double">
        <color indexed="8"/>
      </right>
      <top/>
      <bottom style="double">
        <color indexed="64"/>
      </bottom>
      <diagonal/>
    </border>
    <border>
      <left/>
      <right style="medium">
        <color indexed="64"/>
      </right>
      <top style="medium">
        <color indexed="64"/>
      </top>
      <bottom style="double">
        <color indexed="64"/>
      </bottom>
      <diagonal/>
    </border>
    <border>
      <left style="medium">
        <color indexed="64"/>
      </left>
      <right style="double">
        <color indexed="8"/>
      </right>
      <top style="medium">
        <color indexed="64"/>
      </top>
      <bottom style="double">
        <color indexed="64"/>
      </bottom>
      <diagonal/>
    </border>
    <border>
      <left style="double">
        <color indexed="64"/>
      </left>
      <right style="medium">
        <color indexed="64"/>
      </right>
      <top style="double">
        <color indexed="64"/>
      </top>
      <bottom style="thin">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right style="double">
        <color indexed="8"/>
      </right>
      <top style="double">
        <color indexed="64"/>
      </top>
      <bottom style="thin">
        <color indexed="64"/>
      </bottom>
      <diagonal/>
    </border>
    <border>
      <left style="double">
        <color indexed="8"/>
      </left>
      <right/>
      <top/>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8"/>
      </right>
      <top style="thin">
        <color indexed="64"/>
      </top>
      <bottom style="thin">
        <color indexed="64"/>
      </bottom>
      <diagonal/>
    </border>
    <border>
      <left style="medium">
        <color indexed="8"/>
      </left>
      <right style="medium">
        <color indexed="8"/>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top style="thin">
        <color indexed="64"/>
      </top>
      <bottom style="double">
        <color indexed="8"/>
      </bottom>
      <diagonal/>
    </border>
    <border>
      <left/>
      <right style="double">
        <color indexed="8"/>
      </right>
      <top style="thin">
        <color indexed="64"/>
      </top>
      <bottom style="double">
        <color indexed="8"/>
      </bottom>
      <diagonal/>
    </border>
    <border>
      <left/>
      <right style="thin">
        <color indexed="22"/>
      </right>
      <top/>
      <bottom/>
      <diagonal/>
    </border>
    <border>
      <left style="thin">
        <color indexed="22"/>
      </left>
      <right style="thin">
        <color indexed="22"/>
      </right>
      <top/>
      <bottom/>
      <diagonal/>
    </border>
    <border>
      <left style="thick">
        <color indexed="64"/>
      </left>
      <right style="thin">
        <color indexed="64"/>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style="medium">
        <color indexed="8"/>
      </left>
      <right style="medium">
        <color indexed="8"/>
      </right>
      <top style="thin">
        <color indexed="8"/>
      </top>
      <bottom/>
      <diagonal/>
    </border>
    <border>
      <left style="medium">
        <color indexed="8"/>
      </left>
      <right style="medium">
        <color indexed="8"/>
      </right>
      <top/>
      <bottom style="thin">
        <color indexed="8"/>
      </bottom>
      <diagonal/>
    </border>
    <border>
      <left style="hair">
        <color rgb="FF000000"/>
      </left>
      <right style="hair">
        <color rgb="FF000000"/>
      </right>
      <top style="hair">
        <color rgb="FF000000"/>
      </top>
      <bottom style="hair">
        <color rgb="FF000000"/>
      </bottom>
      <diagonal/>
    </border>
    <border>
      <left style="hair">
        <color indexed="64"/>
      </left>
      <right/>
      <top style="hair">
        <color indexed="64"/>
      </top>
      <bottom style="hair">
        <color indexed="64"/>
      </bottom>
      <diagonal/>
    </border>
    <border>
      <left/>
      <right style="medium">
        <color indexed="64"/>
      </right>
      <top style="hair">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hair">
        <color indexed="64"/>
      </left>
      <right style="thick">
        <color indexed="64"/>
      </right>
      <top/>
      <bottom style="hair">
        <color indexed="64"/>
      </bottom>
      <diagonal/>
    </border>
    <border>
      <left style="hair">
        <color indexed="64"/>
      </left>
      <right/>
      <top/>
      <bottom style="hair">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right style="hair">
        <color indexed="64"/>
      </right>
      <top/>
      <bottom style="thick">
        <color indexed="64"/>
      </bottom>
      <diagonal/>
    </border>
    <border>
      <left style="hair">
        <color indexed="64"/>
      </left>
      <right style="thick">
        <color indexed="64"/>
      </right>
      <top/>
      <bottom style="thick">
        <color indexed="64"/>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style="medium">
        <color indexed="8"/>
      </right>
      <top/>
      <bottom/>
      <diagonal/>
    </border>
    <border>
      <left style="medium">
        <color indexed="64"/>
      </left>
      <right style="medium">
        <color indexed="8"/>
      </right>
      <top/>
      <bottom/>
      <diagonal/>
    </border>
    <border>
      <left style="medium">
        <color indexed="8"/>
      </left>
      <right style="double">
        <color indexed="8"/>
      </right>
      <top style="medium">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top/>
      <bottom style="thin">
        <color indexed="8"/>
      </bottom>
      <diagonal/>
    </border>
    <border>
      <left style="medium">
        <color indexed="8"/>
      </left>
      <right style="medium">
        <color indexed="8"/>
      </right>
      <top/>
      <bottom style="thin">
        <color indexed="64"/>
      </bottom>
      <diagonal/>
    </border>
    <border>
      <left style="medium">
        <color indexed="8"/>
      </left>
      <right style="double">
        <color indexed="8"/>
      </right>
      <top/>
      <bottom style="thin">
        <color indexed="8"/>
      </bottom>
      <diagonal/>
    </border>
    <border>
      <left style="double">
        <color indexed="8"/>
      </left>
      <right style="medium">
        <color indexed="8"/>
      </right>
      <top style="thin">
        <color indexed="64"/>
      </top>
      <bottom/>
      <diagonal/>
    </border>
    <border>
      <left/>
      <right/>
      <top style="thin">
        <color indexed="8"/>
      </top>
      <bottom/>
      <diagonal/>
    </border>
    <border>
      <left style="medium">
        <color indexed="8"/>
      </left>
      <right/>
      <top style="thin">
        <color indexed="8"/>
      </top>
      <bottom/>
      <diagonal/>
    </border>
    <border>
      <left style="medium">
        <color indexed="8"/>
      </left>
      <right style="medium">
        <color indexed="8"/>
      </right>
      <top/>
      <bottom style="double">
        <color indexed="8"/>
      </bottom>
      <diagonal/>
    </border>
    <border>
      <left style="medium">
        <color indexed="8"/>
      </left>
      <right style="double">
        <color indexed="8"/>
      </right>
      <top style="thin">
        <color indexed="64"/>
      </top>
      <bottom style="double">
        <color indexed="8"/>
      </bottom>
      <diagonal/>
    </border>
    <border>
      <left style="medium">
        <color indexed="8"/>
      </left>
      <right/>
      <top style="double">
        <color indexed="8"/>
      </top>
      <bottom style="medium">
        <color indexed="8"/>
      </bottom>
      <diagonal/>
    </border>
    <border>
      <left style="double">
        <color indexed="64"/>
      </left>
      <right style="medium">
        <color indexed="64"/>
      </right>
      <top/>
      <bottom/>
      <diagonal/>
    </border>
    <border>
      <left style="medium">
        <color indexed="8"/>
      </left>
      <right style="medium">
        <color indexed="8"/>
      </right>
      <top style="double">
        <color indexed="8"/>
      </top>
      <bottom style="medium">
        <color indexed="64"/>
      </bottom>
      <diagonal/>
    </border>
    <border>
      <left style="medium">
        <color indexed="8"/>
      </left>
      <right style="double">
        <color indexed="8"/>
      </right>
      <top style="double">
        <color indexed="8"/>
      </top>
      <bottom style="medium">
        <color indexed="64"/>
      </bottom>
      <diagonal/>
    </border>
    <border>
      <left style="medium">
        <color indexed="8"/>
      </left>
      <right style="medium">
        <color indexed="8"/>
      </right>
      <top style="medium">
        <color indexed="64"/>
      </top>
      <bottom style="double">
        <color indexed="64"/>
      </bottom>
      <diagonal/>
    </border>
    <border>
      <left style="medium">
        <color indexed="8"/>
      </left>
      <right style="double">
        <color indexed="8"/>
      </right>
      <top style="medium">
        <color indexed="64"/>
      </top>
      <bottom style="double">
        <color indexed="64"/>
      </bottom>
      <diagonal/>
    </border>
    <border>
      <left/>
      <right style="medium">
        <color indexed="64"/>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8"/>
      </left>
      <right style="medium">
        <color indexed="8"/>
      </right>
      <top style="double">
        <color indexed="64"/>
      </top>
      <bottom style="thin">
        <color indexed="64"/>
      </bottom>
      <diagonal/>
    </border>
    <border>
      <left style="medium">
        <color indexed="8"/>
      </left>
      <right style="double">
        <color indexed="8"/>
      </right>
      <top style="double">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double">
        <color indexed="8"/>
      </right>
      <top style="thin">
        <color indexed="64"/>
      </top>
      <bottom style="thin">
        <color indexed="64"/>
      </bottom>
      <diagonal/>
    </border>
    <border>
      <left style="medium">
        <color indexed="64"/>
      </left>
      <right/>
      <top style="thin">
        <color indexed="64"/>
      </top>
      <bottom style="thin">
        <color indexed="64"/>
      </bottom>
      <diagonal/>
    </border>
    <border>
      <left style="double">
        <color indexed="8"/>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top/>
      <bottom style="thin">
        <color indexed="64"/>
      </bottom>
      <diagonal/>
    </border>
    <border>
      <left style="medium">
        <color indexed="8"/>
      </left>
      <right style="double">
        <color indexed="8"/>
      </right>
      <top/>
      <bottom style="double">
        <color indexed="64"/>
      </bottom>
      <diagonal/>
    </border>
    <border>
      <left/>
      <right/>
      <top style="double">
        <color indexed="64"/>
      </top>
      <bottom style="double">
        <color indexed="8"/>
      </bottom>
      <diagonal/>
    </border>
    <border>
      <left/>
      <right style="double">
        <color indexed="8"/>
      </right>
      <top style="double">
        <color indexed="64"/>
      </top>
      <bottom style="double">
        <color indexed="8"/>
      </bottom>
      <diagonal/>
    </border>
    <border>
      <left style="medium">
        <color indexed="8"/>
      </left>
      <right style="medium">
        <color indexed="8"/>
      </right>
      <top style="medium">
        <color indexed="8"/>
      </top>
      <bottom style="medium">
        <color indexed="8"/>
      </bottom>
      <diagonal/>
    </border>
    <border>
      <left style="double">
        <color indexed="8"/>
      </left>
      <right style="medium">
        <color indexed="8"/>
      </right>
      <top style="thin">
        <color indexed="8"/>
      </top>
      <bottom/>
      <diagonal/>
    </border>
    <border>
      <left style="medium">
        <color indexed="8"/>
      </left>
      <right style="medium">
        <color indexed="8"/>
      </right>
      <top style="thin">
        <color indexed="8"/>
      </top>
      <bottom style="double">
        <color indexed="8"/>
      </bottom>
      <diagonal/>
    </border>
    <border>
      <left style="medium">
        <color indexed="8"/>
      </left>
      <right style="double">
        <color indexed="8"/>
      </right>
      <top style="thin">
        <color indexed="8"/>
      </top>
      <bottom/>
      <diagonal/>
    </border>
    <border>
      <left/>
      <right/>
      <top style="double">
        <color indexed="64"/>
      </top>
      <bottom style="medium">
        <color indexed="8"/>
      </bottom>
      <diagonal/>
    </border>
    <border>
      <left/>
      <right/>
      <top style="double">
        <color indexed="8"/>
      </top>
      <bottom/>
      <diagonal/>
    </border>
    <border>
      <left/>
      <right style="double">
        <color indexed="8"/>
      </right>
      <top style="double">
        <color indexed="8"/>
      </top>
      <bottom/>
      <diagonal/>
    </border>
    <border>
      <left/>
      <right style="double">
        <color indexed="8"/>
      </right>
      <top style="double">
        <color indexed="64"/>
      </top>
      <bottom/>
      <diagonal/>
    </border>
    <border>
      <left style="medium">
        <color indexed="64"/>
      </left>
      <right style="double">
        <color indexed="8"/>
      </right>
      <top style="thin">
        <color indexed="64"/>
      </top>
      <bottom style="thin">
        <color indexed="64"/>
      </bottom>
      <diagonal/>
    </border>
    <border>
      <left style="medium">
        <color indexed="8"/>
      </left>
      <right style="medium">
        <color indexed="8"/>
      </right>
      <top style="thin">
        <color indexed="64"/>
      </top>
      <bottom style="thin">
        <color indexed="8"/>
      </bottom>
      <diagonal/>
    </border>
    <border>
      <left style="medium">
        <color indexed="8"/>
      </left>
      <right style="medium">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double">
        <color indexed="8"/>
      </right>
      <top style="double">
        <color indexed="64"/>
      </top>
      <bottom style="double">
        <color indexed="64"/>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thick">
        <color indexed="64"/>
      </left>
      <right/>
      <top style="thick">
        <color indexed="64"/>
      </top>
      <bottom style="hair">
        <color indexed="64"/>
      </bottom>
      <diagonal/>
    </border>
    <border>
      <left/>
      <right style="thick">
        <color indexed="64"/>
      </right>
      <top style="thick">
        <color indexed="64"/>
      </top>
      <bottom style="hair">
        <color indexed="64"/>
      </bottom>
      <diagonal/>
    </border>
    <border>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thick">
        <color indexed="64"/>
      </left>
      <right/>
      <top style="hair">
        <color indexed="64"/>
      </top>
      <bottom style="thick">
        <color indexed="64"/>
      </bottom>
      <diagonal/>
    </border>
    <border>
      <left/>
      <right style="thick">
        <color indexed="64"/>
      </right>
      <top style="hair">
        <color indexed="64"/>
      </top>
      <bottom style="thick">
        <color indexed="64"/>
      </bottom>
      <diagonal/>
    </border>
    <border>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s>
  <cellStyleXfs count="59415">
    <xf numFmtId="0" fontId="0" fillId="0" borderId="0"/>
    <xf numFmtId="0" fontId="53" fillId="2" borderId="0" applyNumberFormat="0" applyBorder="0" applyAlignment="0" applyProtection="0"/>
    <xf numFmtId="0" fontId="53" fillId="3" borderId="0" applyNumberFormat="0" applyBorder="0" applyAlignment="0" applyProtection="0"/>
    <xf numFmtId="0" fontId="53"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53"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72"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72"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72" fillId="2" borderId="0" applyNumberFormat="0" applyBorder="0" applyAlignment="0" applyProtection="0"/>
    <xf numFmtId="0" fontId="155" fillId="2" borderId="0" applyNumberFormat="0" applyBorder="0" applyAlignment="0" applyProtection="0"/>
    <xf numFmtId="0" fontId="72" fillId="2" borderId="0" applyNumberFormat="0" applyBorder="0" applyAlignment="0" applyProtection="0"/>
    <xf numFmtId="0" fontId="155" fillId="2" borderId="0" applyNumberFormat="0" applyBorder="0" applyAlignment="0" applyProtection="0"/>
    <xf numFmtId="0" fontId="53" fillId="3"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72"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72"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155" fillId="2" borderId="0" applyNumberFormat="0" applyBorder="0" applyAlignment="0" applyProtection="0"/>
    <xf numFmtId="0" fontId="72" fillId="2" borderId="0" applyNumberFormat="0" applyBorder="0" applyAlignment="0" applyProtection="0"/>
    <xf numFmtId="0" fontId="53"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154" fillId="2"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3"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53"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72"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72"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72" fillId="4" borderId="0" applyNumberFormat="0" applyBorder="0" applyAlignment="0" applyProtection="0"/>
    <xf numFmtId="0" fontId="155" fillId="4" borderId="0" applyNumberFormat="0" applyBorder="0" applyAlignment="0" applyProtection="0"/>
    <xf numFmtId="0" fontId="72" fillId="4" borderId="0" applyNumberFormat="0" applyBorder="0" applyAlignment="0" applyProtection="0"/>
    <xf numFmtId="0" fontId="155" fillId="4" borderId="0" applyNumberFormat="0" applyBorder="0" applyAlignment="0" applyProtection="0"/>
    <xf numFmtId="0" fontId="53" fillId="5"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72"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72"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155" fillId="4" borderId="0" applyNumberFormat="0" applyBorder="0" applyAlignment="0" applyProtection="0"/>
    <xf numFmtId="0" fontId="72" fillId="4"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154"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53"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53" fillId="7"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53"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72"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72"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72" fillId="8" borderId="0" applyNumberFormat="0" applyBorder="0" applyAlignment="0" applyProtection="0"/>
    <xf numFmtId="0" fontId="155" fillId="8" borderId="0" applyNumberFormat="0" applyBorder="0" applyAlignment="0" applyProtection="0"/>
    <xf numFmtId="0" fontId="72" fillId="8" borderId="0" applyNumberFormat="0" applyBorder="0" applyAlignment="0" applyProtection="0"/>
    <xf numFmtId="0" fontId="155" fillId="8" borderId="0" applyNumberFormat="0" applyBorder="0" applyAlignment="0" applyProtection="0"/>
    <xf numFmtId="0" fontId="53" fillId="9"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72"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72"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155" fillId="8" borderId="0" applyNumberFormat="0" applyBorder="0" applyAlignment="0" applyProtection="0"/>
    <xf numFmtId="0" fontId="72" fillId="8"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154" fillId="8"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155" fillId="29" borderId="0" applyNumberFormat="0" applyBorder="0" applyAlignment="0" applyProtection="0"/>
    <xf numFmtId="0" fontId="53" fillId="10" borderId="0" applyNumberFormat="0" applyBorder="0" applyAlignment="0" applyProtection="0"/>
    <xf numFmtId="0" fontId="154" fillId="29" borderId="0" applyNumberFormat="0" applyBorder="0" applyAlignment="0" applyProtection="0"/>
    <xf numFmtId="0" fontId="53" fillId="10" borderId="0" applyNumberFormat="0" applyBorder="0" applyAlignment="0" applyProtection="0"/>
    <xf numFmtId="0" fontId="53" fillId="6" borderId="0" applyNumberFormat="0" applyBorder="0" applyAlignment="0" applyProtection="0"/>
    <xf numFmtId="0" fontId="53" fillId="8" borderId="0" applyNumberFormat="0" applyBorder="0" applyAlignment="0" applyProtection="0"/>
    <xf numFmtId="0" fontId="53"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53"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53" fillId="8"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53" fillId="6"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8" borderId="0" applyNumberFormat="0" applyBorder="0" applyAlignment="0" applyProtection="0"/>
    <xf numFmtId="0" fontId="53" fillId="8" borderId="0" applyNumberFormat="0" applyBorder="0" applyAlignment="0" applyProtection="0"/>
    <xf numFmtId="0" fontId="53" fillId="10" borderId="0" applyNumberFormat="0" applyBorder="0" applyAlignment="0" applyProtection="0"/>
    <xf numFmtId="0" fontId="53" fillId="2" borderId="0" applyNumberFormat="0" applyBorder="0" applyAlignment="0" applyProtection="0"/>
    <xf numFmtId="0" fontId="53"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53"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53" fillId="2"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53" fillId="10"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4" borderId="0" applyNumberFormat="0" applyBorder="0" applyAlignment="0" applyProtection="0"/>
    <xf numFmtId="0" fontId="155" fillId="30" borderId="0" applyNumberFormat="0" applyBorder="0" applyAlignment="0" applyProtection="0"/>
    <xf numFmtId="0" fontId="53" fillId="4" borderId="0" applyNumberFormat="0" applyBorder="0" applyAlignment="0" applyProtection="0"/>
    <xf numFmtId="0" fontId="154" fillId="30" borderId="0" applyNumberFormat="0" applyBorder="0" applyAlignment="0" applyProtection="0"/>
    <xf numFmtId="0" fontId="53" fillId="4"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53"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72"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72"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72" fillId="11" borderId="0" applyNumberFormat="0" applyBorder="0" applyAlignment="0" applyProtection="0"/>
    <xf numFmtId="0" fontId="155" fillId="11" borderId="0" applyNumberFormat="0" applyBorder="0" applyAlignment="0" applyProtection="0"/>
    <xf numFmtId="0" fontId="72" fillId="11" borderId="0" applyNumberFormat="0" applyBorder="0" applyAlignment="0" applyProtection="0"/>
    <xf numFmtId="0" fontId="155" fillId="11" borderId="0" applyNumberFormat="0" applyBorder="0" applyAlignment="0" applyProtection="0"/>
    <xf numFmtId="0" fontId="53" fillId="12"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72"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72"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72" fillId="11"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2" borderId="0" applyNumberFormat="0" applyBorder="0" applyAlignment="0" applyProtection="0"/>
    <xf numFmtId="0" fontId="53" fillId="5" borderId="0" applyNumberFormat="0" applyBorder="0" applyAlignment="0" applyProtection="0"/>
    <xf numFmtId="0" fontId="53" fillId="9" borderId="0" applyNumberFormat="0" applyBorder="0" applyAlignment="0" applyProtection="0"/>
    <xf numFmtId="0" fontId="53"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53"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72"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72"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72" fillId="5" borderId="0" applyNumberFormat="0" applyBorder="0" applyAlignment="0" applyProtection="0"/>
    <xf numFmtId="0" fontId="155" fillId="5" borderId="0" applyNumberFormat="0" applyBorder="0" applyAlignment="0" applyProtection="0"/>
    <xf numFmtId="0" fontId="72" fillId="5" borderId="0" applyNumberFormat="0" applyBorder="0" applyAlignment="0" applyProtection="0"/>
    <xf numFmtId="0" fontId="155" fillId="5" borderId="0" applyNumberFormat="0" applyBorder="0" applyAlignment="0" applyProtection="0"/>
    <xf numFmtId="0" fontId="53" fillId="9"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72"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72"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155" fillId="5" borderId="0" applyNumberFormat="0" applyBorder="0" applyAlignment="0" applyProtection="0"/>
    <xf numFmtId="0" fontId="72" fillId="5" borderId="0" applyNumberFormat="0" applyBorder="0" applyAlignment="0" applyProtection="0"/>
    <xf numFmtId="0" fontId="53" fillId="5"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154" fillId="5" borderId="0" applyNumberFormat="0" applyBorder="0" applyAlignment="0" applyProtection="0"/>
    <xf numFmtId="0" fontId="53" fillId="5" borderId="0" applyNumberFormat="0" applyBorder="0" applyAlignment="0" applyProtection="0"/>
    <xf numFmtId="0" fontId="53" fillId="5"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2" borderId="0" applyNumberFormat="0" applyBorder="0" applyAlignment="0" applyProtection="0"/>
    <xf numFmtId="0" fontId="53"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53"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53" fillId="2"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72" fillId="10" borderId="0" applyNumberFormat="0" applyBorder="0" applyAlignment="0" applyProtection="0"/>
    <xf numFmtId="0" fontId="53" fillId="10"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2" borderId="0" applyNumberFormat="0" applyBorder="0" applyAlignment="0" applyProtection="0"/>
    <xf numFmtId="0" fontId="53" fillId="2" borderId="0" applyNumberFormat="0" applyBorder="0" applyAlignment="0" applyProtection="0"/>
    <xf numFmtId="0" fontId="53" fillId="6" borderId="0" applyNumberFormat="0" applyBorder="0" applyAlignment="0" applyProtection="0"/>
    <xf numFmtId="0" fontId="53" fillId="13" borderId="0" applyNumberFormat="0" applyBorder="0" applyAlignment="0" applyProtection="0"/>
    <xf numFmtId="0" fontId="53"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53"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53" fillId="13"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155" fillId="6" borderId="0" applyNumberFormat="0" applyBorder="0" applyAlignment="0" applyProtection="0"/>
    <xf numFmtId="0" fontId="72" fillId="6" borderId="0" applyNumberFormat="0" applyBorder="0" applyAlignment="0" applyProtection="0"/>
    <xf numFmtId="0" fontId="53" fillId="6"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154"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54"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37"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54" fillId="14"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37"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54" fillId="10"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54"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37"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54" fillId="4"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37"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54" fillId="15"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54"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37"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54" fillId="12"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37"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54" fillId="13" borderId="0" applyNumberFormat="0" applyBorder="0" applyAlignment="0" applyProtection="0"/>
    <xf numFmtId="0" fontId="54" fillId="12" borderId="0" applyNumberFormat="0" applyBorder="0" applyAlignment="0" applyProtection="0"/>
    <xf numFmtId="0" fontId="54" fillId="12"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54"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37"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54" fillId="16"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37"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54" fillId="5"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157" fillId="5"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54"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37"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54" fillId="17"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37"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54" fillId="10" borderId="0" applyNumberFormat="0" applyBorder="0" applyAlignment="0" applyProtection="0"/>
    <xf numFmtId="0" fontId="54" fillId="17" borderId="0" applyNumberFormat="0" applyBorder="0" applyAlignment="0" applyProtection="0"/>
    <xf numFmtId="0" fontId="54" fillId="17"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157"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54"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37"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54" fillId="18"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37"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54" fillId="4" borderId="0" applyNumberFormat="0" applyBorder="0" applyAlignment="0" applyProtection="0"/>
    <xf numFmtId="0" fontId="54" fillId="18" borderId="0" applyNumberFormat="0" applyBorder="0" applyAlignment="0" applyProtection="0"/>
    <xf numFmtId="0" fontId="54" fillId="18"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0" fontId="54" fillId="4" borderId="0" applyNumberFormat="0" applyBorder="0" applyAlignment="0" applyProtection="0"/>
    <xf numFmtId="0" fontId="54"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54"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37"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54" fillId="20"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37"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0"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157" fillId="19" borderId="0" applyNumberFormat="0" applyBorder="0" applyAlignment="0" applyProtection="0"/>
    <xf numFmtId="0" fontId="54" fillId="19" borderId="0" applyNumberFormat="0" applyBorder="0" applyAlignment="0" applyProtection="0"/>
    <xf numFmtId="0" fontId="54"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54"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37"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54" fillId="21"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37"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54" fillId="15"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157" fillId="15"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54"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37"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54" fillId="22"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37"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54" fillId="13"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157" fillId="13" borderId="0" applyNumberFormat="0" applyBorder="0" applyAlignment="0" applyProtection="0"/>
    <xf numFmtId="0" fontId="54" fillId="13" borderId="0" applyNumberFormat="0" applyBorder="0" applyAlignment="0" applyProtection="0"/>
    <xf numFmtId="0" fontId="54"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54"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37"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54" fillId="16"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37"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54" fillId="23" borderId="0" applyNumberFormat="0" applyBorder="0" applyAlignment="0" applyProtection="0"/>
    <xf numFmtId="0" fontId="54" fillId="16" borderId="0" applyNumberFormat="0" applyBorder="0" applyAlignment="0" applyProtection="0"/>
    <xf numFmtId="0" fontId="54" fillId="16"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157" fillId="23" borderId="0" applyNumberFormat="0" applyBorder="0" applyAlignment="0" applyProtection="0"/>
    <xf numFmtId="0" fontId="54" fillId="23" borderId="0" applyNumberFormat="0" applyBorder="0" applyAlignment="0" applyProtection="0"/>
    <xf numFmtId="0" fontId="54"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54" fillId="17" borderId="0" applyNumberFormat="0" applyBorder="0" applyAlignment="0" applyProtection="0"/>
    <xf numFmtId="0" fontId="156" fillId="31" borderId="0" applyNumberFormat="0" applyBorder="0" applyAlignment="0" applyProtection="0"/>
    <xf numFmtId="0" fontId="54" fillId="17" borderId="0" applyNumberFormat="0" applyBorder="0" applyAlignment="0" applyProtection="0"/>
    <xf numFmtId="0" fontId="157" fillId="31" borderId="0" applyNumberFormat="0" applyBorder="0" applyAlignment="0" applyProtection="0"/>
    <xf numFmtId="0" fontId="54" fillId="17" borderId="0" applyNumberFormat="0" applyBorder="0" applyAlignment="0" applyProtection="0"/>
    <xf numFmtId="0" fontId="54"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37"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54" fillId="15"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37"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54" fillId="21" borderId="0" applyNumberFormat="0" applyBorder="0" applyAlignment="0" applyProtection="0"/>
    <xf numFmtId="0" fontId="54" fillId="15" borderId="0" applyNumberFormat="0" applyBorder="0" applyAlignment="0" applyProtection="0"/>
    <xf numFmtId="0" fontId="54" fillId="15"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157" fillId="21" borderId="0" applyNumberFormat="0" applyBorder="0" applyAlignment="0" applyProtection="0"/>
    <xf numFmtId="0" fontId="54" fillId="21" borderId="0" applyNumberFormat="0" applyBorder="0" applyAlignment="0" applyProtection="0"/>
    <xf numFmtId="0" fontId="54"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55" fillId="0" borderId="0" applyNumberFormat="0" applyFill="0" applyBorder="0" applyAlignment="0" applyProtection="0"/>
    <xf numFmtId="0" fontId="158" fillId="0" borderId="0" applyNumberFormat="0" applyFill="0" applyBorder="0" applyAlignment="0" applyProtection="0"/>
    <xf numFmtId="0" fontId="55" fillId="0" borderId="0" applyNumberFormat="0" applyFill="0" applyBorder="0" applyAlignment="0" applyProtection="0"/>
    <xf numFmtId="0" fontId="159" fillId="0" borderId="0" applyNumberFormat="0" applyFill="0" applyBorder="0" applyAlignment="0" applyProtection="0"/>
    <xf numFmtId="0" fontId="55" fillId="0" borderId="0" applyNumberFormat="0" applyFill="0" applyBorder="0" applyAlignment="0" applyProtection="0"/>
    <xf numFmtId="0" fontId="56" fillId="24" borderId="1" applyNumberFormat="0" applyAlignment="0" applyProtection="0"/>
    <xf numFmtId="0" fontId="73" fillId="25" borderId="1" applyNumberFormat="0" applyAlignment="0" applyProtection="0"/>
    <xf numFmtId="0" fontId="56" fillId="24" borderId="1"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56" fillId="24" borderId="1"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1"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1" applyNumberFormat="0" applyAlignment="0" applyProtection="0"/>
    <xf numFmtId="0" fontId="69" fillId="24" borderId="96" applyNumberFormat="0" applyAlignment="0" applyProtection="0"/>
    <xf numFmtId="0" fontId="69" fillId="24" borderId="1" applyNumberFormat="0" applyAlignment="0" applyProtection="0"/>
    <xf numFmtId="0" fontId="69" fillId="24" borderId="96" applyNumberFormat="0" applyAlignment="0" applyProtection="0"/>
    <xf numFmtId="0" fontId="73" fillId="25" borderId="1"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1"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1"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56" fillId="24" borderId="1" applyNumberFormat="0" applyAlignment="0" applyProtection="0"/>
    <xf numFmtId="0" fontId="73" fillId="25" borderId="1" applyNumberFormat="0" applyAlignment="0" applyProtection="0"/>
    <xf numFmtId="0" fontId="73" fillId="25" borderId="1"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160" fillId="24" borderId="96" applyNumberFormat="0" applyAlignment="0" applyProtection="0"/>
    <xf numFmtId="0" fontId="56" fillId="24" borderId="1" applyNumberFormat="0" applyAlignment="0" applyProtection="0"/>
    <xf numFmtId="0" fontId="56" fillId="24" borderId="1" applyNumberFormat="0" applyAlignment="0" applyProtection="0"/>
    <xf numFmtId="0" fontId="73" fillId="25" borderId="1" applyNumberFormat="0" applyAlignment="0" applyProtection="0"/>
    <xf numFmtId="0" fontId="73" fillId="25" borderId="1" applyNumberFormat="0" applyAlignment="0" applyProtection="0"/>
    <xf numFmtId="0" fontId="55" fillId="0" borderId="2" applyNumberFormat="0" applyFill="0" applyAlignment="0" applyProtection="0"/>
    <xf numFmtId="0" fontId="74" fillId="0" borderId="3" applyNumberFormat="0" applyFill="0" applyAlignment="0" applyProtection="0"/>
    <xf numFmtId="0" fontId="55" fillId="0" borderId="2" applyNumberFormat="0" applyFill="0" applyAlignment="0" applyProtection="0"/>
    <xf numFmtId="0" fontId="116" fillId="0" borderId="2" applyNumberFormat="0" applyFill="0" applyAlignment="0" applyProtection="0"/>
    <xf numFmtId="0" fontId="116" fillId="0" borderId="2" applyNumberFormat="0" applyFill="0" applyAlignment="0" applyProtection="0"/>
    <xf numFmtId="0" fontId="12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107" fillId="0" borderId="2" applyNumberFormat="0" applyFill="0" applyAlignment="0" applyProtection="0"/>
    <xf numFmtId="0" fontId="55" fillId="0" borderId="2" applyNumberFormat="0" applyFill="0" applyAlignment="0" applyProtection="0"/>
    <xf numFmtId="0" fontId="125" fillId="0" borderId="2" applyNumberFormat="0" applyFill="0" applyAlignment="0" applyProtection="0"/>
    <xf numFmtId="0" fontId="132"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144"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74" fillId="0" borderId="3"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55" fillId="0" borderId="2" applyNumberFormat="0" applyFill="0" applyAlignment="0" applyProtection="0"/>
    <xf numFmtId="0" fontId="74" fillId="0" borderId="3" applyNumberFormat="0" applyFill="0" applyAlignment="0" applyProtection="0"/>
    <xf numFmtId="0" fontId="74" fillId="0" borderId="3" applyNumberFormat="0" applyFill="0" applyAlignment="0" applyProtection="0"/>
    <xf numFmtId="0" fontId="107" fillId="0" borderId="2" applyNumberFormat="0" applyFill="0" applyAlignment="0" applyProtection="0"/>
    <xf numFmtId="0" fontId="116" fillId="0" borderId="2" applyNumberFormat="0" applyFill="0" applyAlignment="0" applyProtection="0"/>
    <xf numFmtId="0" fontId="116" fillId="0" borderId="2" applyNumberFormat="0" applyFill="0" applyAlignment="0" applyProtection="0"/>
    <xf numFmtId="0" fontId="12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107" fillId="0" borderId="2" applyNumberFormat="0" applyFill="0" applyAlignment="0" applyProtection="0"/>
    <xf numFmtId="0" fontId="55" fillId="0" borderId="2" applyNumberFormat="0" applyFill="0" applyAlignment="0" applyProtection="0"/>
    <xf numFmtId="0" fontId="125" fillId="0" borderId="2" applyNumberFormat="0" applyFill="0" applyAlignment="0" applyProtection="0"/>
    <xf numFmtId="0" fontId="132"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144" fillId="0" borderId="2" applyNumberFormat="0" applyFill="0" applyAlignment="0" applyProtection="0"/>
    <xf numFmtId="0" fontId="55" fillId="0" borderId="2" applyNumberFormat="0" applyFill="0" applyAlignment="0" applyProtection="0"/>
    <xf numFmtId="0" fontId="107"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107" fillId="0" borderId="2" applyNumberFormat="0" applyFill="0" applyAlignment="0" applyProtection="0"/>
    <xf numFmtId="0" fontId="55" fillId="0" borderId="2" applyNumberFormat="0" applyFill="0" applyAlignment="0" applyProtection="0"/>
    <xf numFmtId="0" fontId="116" fillId="0" borderId="2" applyNumberFormat="0" applyFill="0" applyAlignment="0" applyProtection="0"/>
    <xf numFmtId="0" fontId="12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132" fillId="0" borderId="2" applyNumberFormat="0" applyFill="0" applyAlignment="0" applyProtection="0"/>
    <xf numFmtId="0" fontId="55" fillId="0" borderId="2" applyNumberFormat="0" applyFill="0" applyAlignment="0" applyProtection="0"/>
    <xf numFmtId="0" fontId="107"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107" fillId="0" borderId="2" applyNumberFormat="0" applyFill="0" applyAlignment="0" applyProtection="0"/>
    <xf numFmtId="0" fontId="55" fillId="0" borderId="2" applyNumberFormat="0" applyFill="0" applyAlignment="0" applyProtection="0"/>
    <xf numFmtId="0" fontId="116" fillId="0" borderId="2" applyNumberFormat="0" applyFill="0" applyAlignment="0" applyProtection="0"/>
    <xf numFmtId="0" fontId="12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132" fillId="0" borderId="2" applyNumberFormat="0" applyFill="0" applyAlignment="0" applyProtection="0"/>
    <xf numFmtId="0" fontId="55" fillId="0" borderId="2" applyNumberFormat="0" applyFill="0" applyAlignment="0" applyProtection="0"/>
    <xf numFmtId="0" fontId="116" fillId="0" borderId="2" applyNumberFormat="0" applyFill="0" applyAlignment="0" applyProtection="0"/>
    <xf numFmtId="0" fontId="12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74" fillId="0" borderId="3" applyNumberFormat="0" applyFill="0" applyAlignment="0" applyProtection="0"/>
    <xf numFmtId="0" fontId="74" fillId="0" borderId="3" applyNumberFormat="0" applyFill="0" applyAlignment="0" applyProtection="0"/>
    <xf numFmtId="0" fontId="36" fillId="6" borderId="4" applyNumberFormat="0" applyFont="0" applyAlignment="0" applyProtection="0"/>
    <xf numFmtId="0" fontId="143" fillId="32" borderId="97" applyNumberFormat="0" applyFont="0" applyAlignment="0" applyProtection="0"/>
    <xf numFmtId="0" fontId="72" fillId="32" borderId="97" applyNumberFormat="0" applyFont="0" applyAlignment="0" applyProtection="0"/>
    <xf numFmtId="0" fontId="15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1"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1"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115" fillId="32" borderId="97" applyNumberFormat="0" applyFont="0" applyAlignment="0" applyProtection="0"/>
    <xf numFmtId="0" fontId="124"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31"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115" fillId="32" borderId="97" applyNumberFormat="0" applyFont="0" applyAlignment="0" applyProtection="0"/>
    <xf numFmtId="0" fontId="124"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31"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101"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115" fillId="32" borderId="97" applyNumberFormat="0" applyFont="0" applyAlignment="0" applyProtection="0"/>
    <xf numFmtId="0" fontId="124"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31"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15" fillId="32" borderId="97" applyNumberFormat="0" applyFont="0" applyAlignment="0" applyProtection="0"/>
    <xf numFmtId="0" fontId="124"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31"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115" fillId="32" borderId="97" applyNumberFormat="0" applyFont="0" applyAlignment="0" applyProtection="0"/>
    <xf numFmtId="0" fontId="124"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31"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1"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1"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115" fillId="32" borderId="97" applyNumberFormat="0" applyFont="0" applyAlignment="0" applyProtection="0"/>
    <xf numFmtId="0" fontId="124"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31"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115" fillId="32" borderId="97" applyNumberFormat="0" applyFont="0" applyAlignment="0" applyProtection="0"/>
    <xf numFmtId="0" fontId="124"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31"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75"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102" fillId="32" borderId="97" applyNumberFormat="0" applyFont="0" applyAlignment="0" applyProtection="0"/>
    <xf numFmtId="0" fontId="105" fillId="32" borderId="97" applyNumberFormat="0" applyFont="0" applyAlignment="0" applyProtection="0"/>
    <xf numFmtId="0" fontId="53" fillId="32" borderId="97" applyNumberFormat="0" applyFont="0" applyAlignment="0" applyProtection="0"/>
    <xf numFmtId="0" fontId="105" fillId="32" borderId="97" applyNumberFormat="0" applyFont="0" applyAlignment="0" applyProtection="0"/>
    <xf numFmtId="0" fontId="53" fillId="32" borderId="97" applyNumberFormat="0" applyFont="0" applyAlignment="0" applyProtection="0"/>
    <xf numFmtId="0" fontId="114" fillId="32" borderId="97" applyNumberFormat="0" applyFont="0" applyAlignment="0" applyProtection="0"/>
    <xf numFmtId="0" fontId="123" fillId="32" borderId="97" applyNumberFormat="0" applyFont="0" applyAlignment="0" applyProtection="0"/>
    <xf numFmtId="0" fontId="53" fillId="32" borderId="97" applyNumberFormat="0" applyFont="0" applyAlignment="0" applyProtection="0"/>
    <xf numFmtId="0" fontId="53" fillId="32" borderId="97" applyNumberFormat="0" applyFont="0" applyAlignment="0" applyProtection="0"/>
    <xf numFmtId="0" fontId="130" fillId="32" borderId="97" applyNumberFormat="0" applyFont="0" applyAlignment="0" applyProtection="0"/>
    <xf numFmtId="0" fontId="53" fillId="32" borderId="97" applyNumberFormat="0" applyFont="0" applyAlignment="0" applyProtection="0"/>
    <xf numFmtId="0" fontId="53" fillId="32" borderId="97" applyNumberFormat="0" applyFont="0" applyAlignment="0" applyProtection="0"/>
    <xf numFmtId="0" fontId="53" fillId="32" borderId="97" applyNumberFormat="0" applyFont="0" applyAlignment="0" applyProtection="0"/>
    <xf numFmtId="0" fontId="53" fillId="32" borderId="97" applyNumberFormat="0" applyFont="0" applyAlignment="0" applyProtection="0"/>
    <xf numFmtId="0" fontId="105" fillId="32" borderId="97" applyNumberFormat="0" applyFont="0" applyAlignment="0" applyProtection="0"/>
    <xf numFmtId="0" fontId="53" fillId="32" borderId="97" applyNumberFormat="0" applyFont="0" applyAlignment="0" applyProtection="0"/>
    <xf numFmtId="0" fontId="36" fillId="6" borderId="4" applyNumberFormat="0" applyFont="0" applyAlignment="0" applyProtection="0"/>
    <xf numFmtId="0" fontId="106" fillId="32" borderId="97" applyNumberFormat="0" applyFont="0" applyAlignment="0" applyProtection="0"/>
    <xf numFmtId="0" fontId="106"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15" fillId="32" borderId="97" applyNumberFormat="0" applyFont="0" applyAlignment="0" applyProtection="0"/>
    <xf numFmtId="0" fontId="124"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31" fillId="32" borderId="97" applyNumberFormat="0" applyFont="0" applyAlignment="0" applyProtection="0"/>
    <xf numFmtId="0" fontId="72" fillId="32" borderId="97" applyNumberFormat="0" applyFont="0" applyAlignment="0" applyProtection="0"/>
    <xf numFmtId="0" fontId="57" fillId="11" borderId="1"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38" fillId="11" borderId="1"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57" fillId="8" borderId="1"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38" fillId="11" borderId="1"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57" fillId="11" borderId="1" applyNumberFormat="0" applyAlignment="0" applyProtection="0"/>
    <xf numFmtId="0" fontId="57" fillId="8" borderId="1" applyNumberFormat="0" applyAlignment="0" applyProtection="0"/>
    <xf numFmtId="0" fontId="57" fillId="8" borderId="1" applyNumberFormat="0" applyAlignment="0" applyProtection="0"/>
    <xf numFmtId="0" fontId="162" fillId="11" borderId="96" applyNumberFormat="0" applyAlignment="0" applyProtection="0"/>
    <xf numFmtId="0" fontId="162" fillId="11" borderId="96" applyNumberFormat="0" applyAlignment="0" applyProtection="0"/>
    <xf numFmtId="0" fontId="162" fillId="11" borderId="96" applyNumberFormat="0" applyAlignment="0" applyProtection="0"/>
    <xf numFmtId="0" fontId="162" fillId="11" borderId="96" applyNumberFormat="0" applyAlignment="0" applyProtection="0"/>
    <xf numFmtId="0" fontId="162" fillId="11" borderId="96" applyNumberFormat="0" applyAlignment="0" applyProtection="0"/>
    <xf numFmtId="0" fontId="162" fillId="11" borderId="96" applyNumberFormat="0" applyAlignment="0" applyProtection="0"/>
    <xf numFmtId="0" fontId="162" fillId="11" borderId="96" applyNumberFormat="0" applyAlignment="0" applyProtection="0"/>
    <xf numFmtId="0" fontId="162" fillId="11" borderId="96" applyNumberFormat="0" applyAlignment="0" applyProtection="0"/>
    <xf numFmtId="0" fontId="162" fillId="11" borderId="96" applyNumberFormat="0" applyAlignment="0" applyProtection="0"/>
    <xf numFmtId="0" fontId="162" fillId="11" borderId="96" applyNumberFormat="0" applyAlignment="0" applyProtection="0"/>
    <xf numFmtId="0" fontId="57" fillId="11" borderId="1" applyNumberFormat="0" applyAlignment="0" applyProtection="0"/>
    <xf numFmtId="0" fontId="57" fillId="11" borderId="1" applyNumberFormat="0" applyAlignment="0" applyProtection="0"/>
    <xf numFmtId="0" fontId="161" fillId="11" borderId="96" applyNumberFormat="0" applyAlignment="0" applyProtection="0"/>
    <xf numFmtId="0" fontId="161" fillId="11" borderId="96" applyNumberFormat="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149"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85"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91" fillId="0" borderId="0" applyFont="0" applyFill="0" applyBorder="0" applyAlignment="0" applyProtection="0"/>
    <xf numFmtId="166" fontId="36" fillId="0" borderId="0" applyFont="0" applyFill="0" applyBorder="0" applyAlignment="0" applyProtection="0"/>
    <xf numFmtId="166" fontId="92"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0" fontId="58"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39"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58" fillId="5"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39"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58" fillId="9"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164"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91" fillId="0" borderId="0" applyFont="0" applyFill="0" applyBorder="0" applyAlignment="0" applyProtection="0"/>
    <xf numFmtId="164" fontId="36" fillId="0" borderId="0" applyFont="0" applyFill="0" applyBorder="0" applyAlignment="0" applyProtection="0"/>
    <xf numFmtId="164" fontId="92"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92" fillId="0" borderId="0" applyFont="0" applyFill="0" applyBorder="0" applyAlignment="0" applyProtection="0"/>
    <xf numFmtId="164" fontId="36" fillId="0" borderId="0" applyFont="0" applyFill="0" applyBorder="0" applyAlignment="0" applyProtection="0"/>
    <xf numFmtId="164" fontId="93" fillId="0" borderId="0" applyFont="0" applyFill="0" applyBorder="0" applyAlignment="0" applyProtection="0"/>
    <xf numFmtId="164" fontId="36" fillId="0" borderId="0" applyFont="0" applyFill="0" applyBorder="0" applyAlignment="0" applyProtection="0"/>
    <xf numFmtId="164" fontId="95" fillId="0" borderId="0" applyFont="0" applyFill="0" applyBorder="0" applyAlignment="0" applyProtection="0"/>
    <xf numFmtId="164" fontId="36" fillId="0" borderId="0" applyFont="0" applyFill="0" applyBorder="0" applyAlignment="0" applyProtection="0"/>
    <xf numFmtId="164" fontId="9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95" fillId="0" borderId="0" applyFont="0" applyFill="0" applyBorder="0" applyAlignment="0" applyProtection="0"/>
    <xf numFmtId="164" fontId="36" fillId="0" borderId="0" applyFont="0" applyFill="0" applyBorder="0" applyAlignment="0" applyProtection="0"/>
    <xf numFmtId="164" fontId="96" fillId="0" borderId="0" applyFont="0" applyFill="0" applyBorder="0" applyAlignment="0" applyProtection="0"/>
    <xf numFmtId="164" fontId="36" fillId="0" borderId="0" applyFont="0" applyFill="0" applyBorder="0" applyAlignment="0" applyProtection="0"/>
    <xf numFmtId="164" fontId="97"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100"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64" fontId="81"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83"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85"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0" fontId="59" fillId="11" borderId="0" applyNumberFormat="0" applyBorder="0" applyAlignment="0" applyProtection="0"/>
    <xf numFmtId="0" fontId="76" fillId="11" borderId="0" applyNumberFormat="0" applyBorder="0" applyAlignment="0" applyProtection="0"/>
    <xf numFmtId="0" fontId="59" fillId="11"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59" fillId="11"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11"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11" borderId="0" applyNumberFormat="0" applyBorder="0" applyAlignment="0" applyProtection="0"/>
    <xf numFmtId="0" fontId="87" fillId="33" borderId="0" applyNumberFormat="0" applyBorder="0" applyAlignment="0" applyProtection="0"/>
    <xf numFmtId="0" fontId="87" fillId="11" borderId="0" applyNumberFormat="0" applyBorder="0" applyAlignment="0" applyProtection="0"/>
    <xf numFmtId="0" fontId="87" fillId="33" borderId="0" applyNumberFormat="0" applyBorder="0" applyAlignment="0" applyProtection="0"/>
    <xf numFmtId="0" fontId="76" fillId="11"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11"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11"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59"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59" fillId="11" borderId="0" applyNumberFormat="0" applyBorder="0" applyAlignment="0" applyProtection="0"/>
    <xf numFmtId="0" fontId="59"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154" fillId="0" borderId="0"/>
    <xf numFmtId="0" fontId="36" fillId="0" borderId="0"/>
    <xf numFmtId="0" fontId="155" fillId="0" borderId="0"/>
    <xf numFmtId="0" fontId="36" fillId="0" borderId="0"/>
    <xf numFmtId="0" fontId="36" fillId="0" borderId="0"/>
    <xf numFmtId="0" fontId="155" fillId="0" borderId="0"/>
    <xf numFmtId="0" fontId="155" fillId="0" borderId="0"/>
    <xf numFmtId="0" fontId="72" fillId="0" borderId="0"/>
    <xf numFmtId="0" fontId="36" fillId="0" borderId="0"/>
    <xf numFmtId="0" fontId="155" fillId="0" borderId="0"/>
    <xf numFmtId="0" fontId="36" fillId="0" borderId="0"/>
    <xf numFmtId="0" fontId="36" fillId="0" borderId="0"/>
    <xf numFmtId="0" fontId="36" fillId="0" borderId="0"/>
    <xf numFmtId="0" fontId="36" fillId="0" borderId="0"/>
    <xf numFmtId="0" fontId="36" fillId="0" borderId="0"/>
    <xf numFmtId="0" fontId="72" fillId="0" borderId="0"/>
    <xf numFmtId="0" fontId="75" fillId="0" borderId="0"/>
    <xf numFmtId="0" fontId="75" fillId="0" borderId="0"/>
    <xf numFmtId="0" fontId="75" fillId="0" borderId="0"/>
    <xf numFmtId="0" fontId="154" fillId="0" borderId="0"/>
    <xf numFmtId="0" fontId="100" fillId="0" borderId="0"/>
    <xf numFmtId="0" fontId="36" fillId="0" borderId="0"/>
    <xf numFmtId="0" fontId="36" fillId="0" borderId="0"/>
    <xf numFmtId="0" fontId="154" fillId="0" borderId="0"/>
    <xf numFmtId="0" fontId="154" fillId="0" borderId="0"/>
    <xf numFmtId="0" fontId="154" fillId="0" borderId="0"/>
    <xf numFmtId="9" fontId="36" fillId="0" borderId="0" applyFont="0" applyFill="0" applyBorder="0" applyAlignment="0" applyProtection="0"/>
    <xf numFmtId="9" fontId="36" fillId="0" borderId="0" applyFont="0" applyFill="0" applyBorder="0" applyAlignment="0" applyProtection="0"/>
    <xf numFmtId="0" fontId="60"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40"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60" fillId="7"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40"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60" fillId="10"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167"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61" fillId="24" borderId="5"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41" fillId="24" borderId="5"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61" fillId="25" borderId="5"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41" fillId="24" borderId="5"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61" fillId="24" borderId="5" applyNumberFormat="0" applyAlignment="0" applyProtection="0"/>
    <xf numFmtId="0" fontId="61" fillId="25" borderId="5" applyNumberFormat="0" applyAlignment="0" applyProtection="0"/>
    <xf numFmtId="0" fontId="61" fillId="25" borderId="5" applyNumberFormat="0" applyAlignment="0" applyProtection="0"/>
    <xf numFmtId="0" fontId="169" fillId="24" borderId="98" applyNumberFormat="0" applyAlignment="0" applyProtection="0"/>
    <xf numFmtId="0" fontId="169" fillId="24" borderId="98" applyNumberFormat="0" applyAlignment="0" applyProtection="0"/>
    <xf numFmtId="0" fontId="169" fillId="24" borderId="98" applyNumberFormat="0" applyAlignment="0" applyProtection="0"/>
    <xf numFmtId="0" fontId="169" fillId="24" borderId="98" applyNumberFormat="0" applyAlignment="0" applyProtection="0"/>
    <xf numFmtId="0" fontId="169" fillId="24" borderId="98" applyNumberFormat="0" applyAlignment="0" applyProtection="0"/>
    <xf numFmtId="0" fontId="169" fillId="24" borderId="98" applyNumberFormat="0" applyAlignment="0" applyProtection="0"/>
    <xf numFmtId="0" fontId="169" fillId="24" borderId="98" applyNumberFormat="0" applyAlignment="0" applyProtection="0"/>
    <xf numFmtId="0" fontId="169" fillId="24" borderId="98" applyNumberFormat="0" applyAlignment="0" applyProtection="0"/>
    <xf numFmtId="0" fontId="169" fillId="24" borderId="98" applyNumberFormat="0" applyAlignment="0" applyProtection="0"/>
    <xf numFmtId="0" fontId="169" fillId="24" borderId="98" applyNumberFormat="0" applyAlignment="0" applyProtection="0"/>
    <xf numFmtId="0" fontId="61" fillId="24" borderId="5" applyNumberFormat="0" applyAlignment="0" applyProtection="0"/>
    <xf numFmtId="0" fontId="61" fillId="24" borderId="5" applyNumberFormat="0" applyAlignment="0" applyProtection="0"/>
    <xf numFmtId="0" fontId="168" fillId="24" borderId="98" applyNumberFormat="0" applyAlignment="0" applyProtection="0"/>
    <xf numFmtId="0" fontId="168" fillId="24" borderId="98" applyNumberFormat="0" applyAlignment="0" applyProtection="0"/>
    <xf numFmtId="0" fontId="62" fillId="0" borderId="0" applyNumberFormat="0" applyFill="0" applyBorder="0" applyAlignment="0" applyProtection="0"/>
    <xf numFmtId="0" fontId="170" fillId="0" borderId="0" applyNumberFormat="0" applyFill="0" applyBorder="0" applyAlignment="0" applyProtection="0"/>
    <xf numFmtId="0" fontId="62" fillId="0" borderId="0" applyNumberFormat="0" applyFill="0" applyBorder="0" applyAlignment="0" applyProtection="0"/>
    <xf numFmtId="0" fontId="17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7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50" fillId="0" borderId="0" applyNumberFormat="0" applyFill="0" applyBorder="0" applyAlignment="0" applyProtection="0"/>
    <xf numFmtId="0" fontId="63" fillId="0" borderId="0" applyNumberFormat="0" applyFill="0" applyBorder="0" applyAlignment="0" applyProtection="0"/>
    <xf numFmtId="0" fontId="153" fillId="0" borderId="0" applyNumberFormat="0" applyFill="0" applyBorder="0" applyAlignment="0" applyProtection="0"/>
    <xf numFmtId="0" fontId="108"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26"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5"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10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26"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5"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26"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5"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77" fillId="0" borderId="0" applyNumberFormat="0" applyFill="0" applyBorder="0" applyAlignment="0" applyProtection="0"/>
    <xf numFmtId="0" fontId="108"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26"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5"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26"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5"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26"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45"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08"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133" fillId="0" borderId="0" applyNumberFormat="0" applyFill="0" applyBorder="0" applyAlignment="0" applyProtection="0"/>
    <xf numFmtId="0" fontId="63" fillId="0" borderId="0" applyNumberFormat="0" applyFill="0" applyBorder="0" applyAlignment="0" applyProtection="0"/>
    <xf numFmtId="0" fontId="117" fillId="0" borderId="0" applyNumberFormat="0" applyFill="0" applyBorder="0" applyAlignment="0" applyProtection="0"/>
    <xf numFmtId="0" fontId="126"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64" fillId="0" borderId="6" applyNumberFormat="0" applyFill="0" applyAlignment="0" applyProtection="0"/>
    <xf numFmtId="0" fontId="78" fillId="0" borderId="7" applyNumberFormat="0" applyFill="0" applyAlignment="0" applyProtection="0"/>
    <xf numFmtId="0" fontId="64" fillId="0" borderId="6" applyNumberFormat="0" applyFill="0" applyAlignment="0" applyProtection="0"/>
    <xf numFmtId="0" fontId="118" fillId="0" borderId="6" applyNumberFormat="0" applyFill="0" applyAlignment="0" applyProtection="0"/>
    <xf numFmtId="0" fontId="118" fillId="0" borderId="6" applyNumberFormat="0" applyFill="0" applyAlignment="0" applyProtection="0"/>
    <xf numFmtId="0" fontId="127"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109" fillId="0" borderId="6" applyNumberFormat="0" applyFill="0" applyAlignment="0" applyProtection="0"/>
    <xf numFmtId="0" fontId="64" fillId="0" borderId="6" applyNumberFormat="0" applyFill="0" applyAlignment="0" applyProtection="0"/>
    <xf numFmtId="0" fontId="127" fillId="0" borderId="6" applyNumberFormat="0" applyFill="0" applyAlignment="0" applyProtection="0"/>
    <xf numFmtId="0" fontId="13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146"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78" fillId="0" borderId="7"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64" fillId="0" borderId="6"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109" fillId="0" borderId="6" applyNumberFormat="0" applyFill="0" applyAlignment="0" applyProtection="0"/>
    <xf numFmtId="0" fontId="118" fillId="0" borderId="6" applyNumberFormat="0" applyFill="0" applyAlignment="0" applyProtection="0"/>
    <xf numFmtId="0" fontId="118" fillId="0" borderId="6" applyNumberFormat="0" applyFill="0" applyAlignment="0" applyProtection="0"/>
    <xf numFmtId="0" fontId="127"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109" fillId="0" borderId="6" applyNumberFormat="0" applyFill="0" applyAlignment="0" applyProtection="0"/>
    <xf numFmtId="0" fontId="64" fillId="0" borderId="6" applyNumberFormat="0" applyFill="0" applyAlignment="0" applyProtection="0"/>
    <xf numFmtId="0" fontId="127" fillId="0" borderId="6" applyNumberFormat="0" applyFill="0" applyAlignment="0" applyProtection="0"/>
    <xf numFmtId="0" fontId="13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146" fillId="0" borderId="6" applyNumberFormat="0" applyFill="0" applyAlignment="0" applyProtection="0"/>
    <xf numFmtId="0" fontId="64" fillId="0" borderId="6" applyNumberFormat="0" applyFill="0" applyAlignment="0" applyProtection="0"/>
    <xf numFmtId="0" fontId="109"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109" fillId="0" borderId="6" applyNumberFormat="0" applyFill="0" applyAlignment="0" applyProtection="0"/>
    <xf numFmtId="0" fontId="64" fillId="0" borderId="6" applyNumberFormat="0" applyFill="0" applyAlignment="0" applyProtection="0"/>
    <xf numFmtId="0" fontId="118" fillId="0" borderId="6" applyNumberFormat="0" applyFill="0" applyAlignment="0" applyProtection="0"/>
    <xf numFmtId="0" fontId="127"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134" fillId="0" borderId="6" applyNumberFormat="0" applyFill="0" applyAlignment="0" applyProtection="0"/>
    <xf numFmtId="0" fontId="64" fillId="0" borderId="6" applyNumberFormat="0" applyFill="0" applyAlignment="0" applyProtection="0"/>
    <xf numFmtId="0" fontId="109"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109" fillId="0" borderId="6" applyNumberFormat="0" applyFill="0" applyAlignment="0" applyProtection="0"/>
    <xf numFmtId="0" fontId="64" fillId="0" borderId="6" applyNumberFormat="0" applyFill="0" applyAlignment="0" applyProtection="0"/>
    <xf numFmtId="0" fontId="118" fillId="0" borderId="6" applyNumberFormat="0" applyFill="0" applyAlignment="0" applyProtection="0"/>
    <xf numFmtId="0" fontId="127"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134" fillId="0" borderId="6" applyNumberFormat="0" applyFill="0" applyAlignment="0" applyProtection="0"/>
    <xf numFmtId="0" fontId="64" fillId="0" borderId="6" applyNumberFormat="0" applyFill="0" applyAlignment="0" applyProtection="0"/>
    <xf numFmtId="0" fontId="118" fillId="0" borderId="6" applyNumberFormat="0" applyFill="0" applyAlignment="0" applyProtection="0"/>
    <xf numFmtId="0" fontId="127"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78" fillId="0" borderId="7" applyNumberFormat="0" applyFill="0" applyAlignment="0" applyProtection="0"/>
    <xf numFmtId="0" fontId="78" fillId="0" borderId="7" applyNumberFormat="0" applyFill="0" applyAlignment="0" applyProtection="0"/>
    <xf numFmtId="0" fontId="65" fillId="0" borderId="8" applyNumberFormat="0" applyFill="0" applyAlignment="0" applyProtection="0"/>
    <xf numFmtId="0" fontId="79" fillId="0" borderId="9" applyNumberFormat="0" applyFill="0" applyAlignment="0" applyProtection="0"/>
    <xf numFmtId="0" fontId="65" fillId="0" borderId="8" applyNumberFormat="0" applyFill="0" applyAlignment="0" applyProtection="0"/>
    <xf numFmtId="0" fontId="119" fillId="0" borderId="8" applyNumberFormat="0" applyFill="0" applyAlignment="0" applyProtection="0"/>
    <xf numFmtId="0" fontId="119" fillId="0" borderId="8" applyNumberFormat="0" applyFill="0" applyAlignment="0" applyProtection="0"/>
    <xf numFmtId="0" fontId="128"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110" fillId="0" borderId="8" applyNumberFormat="0" applyFill="0" applyAlignment="0" applyProtection="0"/>
    <xf numFmtId="0" fontId="65" fillId="0" borderId="8" applyNumberFormat="0" applyFill="0" applyAlignment="0" applyProtection="0"/>
    <xf numFmtId="0" fontId="128" fillId="0" borderId="8" applyNumberFormat="0" applyFill="0" applyAlignment="0" applyProtection="0"/>
    <xf numFmtId="0" fontId="13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147"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79" fillId="0" borderId="9"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65" fillId="0" borderId="8"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110" fillId="0" borderId="8" applyNumberFormat="0" applyFill="0" applyAlignment="0" applyProtection="0"/>
    <xf numFmtId="0" fontId="119" fillId="0" borderId="8" applyNumberFormat="0" applyFill="0" applyAlignment="0" applyProtection="0"/>
    <xf numFmtId="0" fontId="119" fillId="0" borderId="8" applyNumberFormat="0" applyFill="0" applyAlignment="0" applyProtection="0"/>
    <xf numFmtId="0" fontId="128"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110" fillId="0" borderId="8" applyNumberFormat="0" applyFill="0" applyAlignment="0" applyProtection="0"/>
    <xf numFmtId="0" fontId="65" fillId="0" borderId="8" applyNumberFormat="0" applyFill="0" applyAlignment="0" applyProtection="0"/>
    <xf numFmtId="0" fontId="128" fillId="0" borderId="8" applyNumberFormat="0" applyFill="0" applyAlignment="0" applyProtection="0"/>
    <xf numFmtId="0" fontId="13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147" fillId="0" borderId="8" applyNumberFormat="0" applyFill="0" applyAlignment="0" applyProtection="0"/>
    <xf numFmtId="0" fontId="65" fillId="0" borderId="8" applyNumberFormat="0" applyFill="0" applyAlignment="0" applyProtection="0"/>
    <xf numFmtId="0" fontId="110"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110" fillId="0" borderId="8" applyNumberFormat="0" applyFill="0" applyAlignment="0" applyProtection="0"/>
    <xf numFmtId="0" fontId="65" fillId="0" borderId="8" applyNumberFormat="0" applyFill="0" applyAlignment="0" applyProtection="0"/>
    <xf numFmtId="0" fontId="119" fillId="0" borderId="8" applyNumberFormat="0" applyFill="0" applyAlignment="0" applyProtection="0"/>
    <xf numFmtId="0" fontId="128"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135" fillId="0" borderId="8" applyNumberFormat="0" applyFill="0" applyAlignment="0" applyProtection="0"/>
    <xf numFmtId="0" fontId="65" fillId="0" borderId="8" applyNumberFormat="0" applyFill="0" applyAlignment="0" applyProtection="0"/>
    <xf numFmtId="0" fontId="110"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110" fillId="0" borderId="8" applyNumberFormat="0" applyFill="0" applyAlignment="0" applyProtection="0"/>
    <xf numFmtId="0" fontId="65" fillId="0" borderId="8" applyNumberFormat="0" applyFill="0" applyAlignment="0" applyProtection="0"/>
    <xf numFmtId="0" fontId="119" fillId="0" borderId="8" applyNumberFormat="0" applyFill="0" applyAlignment="0" applyProtection="0"/>
    <xf numFmtId="0" fontId="128"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135" fillId="0" borderId="8" applyNumberFormat="0" applyFill="0" applyAlignment="0" applyProtection="0"/>
    <xf numFmtId="0" fontId="65" fillId="0" borderId="8" applyNumberFormat="0" applyFill="0" applyAlignment="0" applyProtection="0"/>
    <xf numFmtId="0" fontId="119" fillId="0" borderId="8" applyNumberFormat="0" applyFill="0" applyAlignment="0" applyProtection="0"/>
    <xf numFmtId="0" fontId="128"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79" fillId="0" borderId="9" applyNumberFormat="0" applyFill="0" applyAlignment="0" applyProtection="0"/>
    <xf numFmtId="0" fontId="79" fillId="0" borderId="9" applyNumberFormat="0" applyFill="0" applyAlignment="0" applyProtection="0"/>
    <xf numFmtId="0" fontId="66" fillId="0" borderId="10" applyNumberFormat="0" applyFill="0" applyAlignment="0" applyProtection="0"/>
    <xf numFmtId="0" fontId="80" fillId="0" borderId="11" applyNumberFormat="0" applyFill="0" applyAlignment="0" applyProtection="0"/>
    <xf numFmtId="0" fontId="66" fillId="0" borderId="10" applyNumberFormat="0" applyFill="0" applyAlignment="0" applyProtection="0"/>
    <xf numFmtId="0" fontId="120" fillId="0" borderId="10" applyNumberFormat="0" applyFill="0" applyAlignment="0" applyProtection="0"/>
    <xf numFmtId="0" fontId="120" fillId="0" borderId="10" applyNumberFormat="0" applyFill="0" applyAlignment="0" applyProtection="0"/>
    <xf numFmtId="0" fontId="129"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111" fillId="0" borderId="10" applyNumberFormat="0" applyFill="0" applyAlignment="0" applyProtection="0"/>
    <xf numFmtId="0" fontId="66" fillId="0" borderId="10" applyNumberFormat="0" applyFill="0" applyAlignment="0" applyProtection="0"/>
    <xf numFmtId="0" fontId="129" fillId="0" borderId="10" applyNumberFormat="0" applyFill="0" applyAlignment="0" applyProtection="0"/>
    <xf numFmtId="0" fontId="13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148"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80" fillId="0" borderId="11"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66" fillId="0" borderId="10"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111" fillId="0" borderId="10" applyNumberFormat="0" applyFill="0" applyAlignment="0" applyProtection="0"/>
    <xf numFmtId="0" fontId="120" fillId="0" borderId="10" applyNumberFormat="0" applyFill="0" applyAlignment="0" applyProtection="0"/>
    <xf numFmtId="0" fontId="120" fillId="0" borderId="10" applyNumberFormat="0" applyFill="0" applyAlignment="0" applyProtection="0"/>
    <xf numFmtId="0" fontId="129"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111" fillId="0" borderId="10" applyNumberFormat="0" applyFill="0" applyAlignment="0" applyProtection="0"/>
    <xf numFmtId="0" fontId="66" fillId="0" borderId="10" applyNumberFormat="0" applyFill="0" applyAlignment="0" applyProtection="0"/>
    <xf numFmtId="0" fontId="129" fillId="0" borderId="10" applyNumberFormat="0" applyFill="0" applyAlignment="0" applyProtection="0"/>
    <xf numFmtId="0" fontId="13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148" fillId="0" borderId="10" applyNumberFormat="0" applyFill="0" applyAlignment="0" applyProtection="0"/>
    <xf numFmtId="0" fontId="66" fillId="0" borderId="10" applyNumberFormat="0" applyFill="0" applyAlignment="0" applyProtection="0"/>
    <xf numFmtId="0" fontId="111"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111" fillId="0" borderId="10" applyNumberFormat="0" applyFill="0" applyAlignment="0" applyProtection="0"/>
    <xf numFmtId="0" fontId="66" fillId="0" borderId="10" applyNumberFormat="0" applyFill="0" applyAlignment="0" applyProtection="0"/>
    <xf numFmtId="0" fontId="120" fillId="0" borderId="10" applyNumberFormat="0" applyFill="0" applyAlignment="0" applyProtection="0"/>
    <xf numFmtId="0" fontId="129"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136" fillId="0" borderId="10" applyNumberFormat="0" applyFill="0" applyAlignment="0" applyProtection="0"/>
    <xf numFmtId="0" fontId="66" fillId="0" borderId="10" applyNumberFormat="0" applyFill="0" applyAlignment="0" applyProtection="0"/>
    <xf numFmtId="0" fontId="111"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111" fillId="0" borderId="10" applyNumberFormat="0" applyFill="0" applyAlignment="0" applyProtection="0"/>
    <xf numFmtId="0" fontId="66" fillId="0" borderId="10" applyNumberFormat="0" applyFill="0" applyAlignment="0" applyProtection="0"/>
    <xf numFmtId="0" fontId="120" fillId="0" borderId="10" applyNumberFormat="0" applyFill="0" applyAlignment="0" applyProtection="0"/>
    <xf numFmtId="0" fontId="129"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136" fillId="0" borderId="10" applyNumberFormat="0" applyFill="0" applyAlignment="0" applyProtection="0"/>
    <xf numFmtId="0" fontId="66" fillId="0" borderId="10" applyNumberFormat="0" applyFill="0" applyAlignment="0" applyProtection="0"/>
    <xf numFmtId="0" fontId="120" fillId="0" borderId="10" applyNumberFormat="0" applyFill="0" applyAlignment="0" applyProtection="0"/>
    <xf numFmtId="0" fontId="129"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80" fillId="0" borderId="11" applyNumberFormat="0" applyFill="0" applyAlignment="0" applyProtection="0"/>
    <xf numFmtId="0" fontId="80" fillId="0" borderId="11" applyNumberFormat="0" applyFill="0" applyAlignment="0" applyProtection="0"/>
    <xf numFmtId="0" fontId="66" fillId="0" borderId="0" applyNumberFormat="0" applyFill="0" applyBorder="0" applyAlignment="0" applyProtection="0"/>
    <xf numFmtId="0" fontId="80" fillId="0" borderId="0" applyNumberFormat="0" applyFill="0" applyBorder="0" applyAlignment="0" applyProtection="0"/>
    <xf numFmtId="0" fontId="6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1" fillId="0" borderId="0" applyNumberFormat="0" applyFill="0" applyBorder="0" applyAlignment="0" applyProtection="0"/>
    <xf numFmtId="0" fontId="66" fillId="0" borderId="0" applyNumberFormat="0" applyFill="0" applyBorder="0" applyAlignment="0" applyProtection="0"/>
    <xf numFmtId="0" fontId="129" fillId="0" borderId="0" applyNumberFormat="0" applyFill="0" applyBorder="0" applyAlignment="0" applyProtection="0"/>
    <xf numFmtId="0" fontId="13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48"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66"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11"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1" fillId="0" borderId="0" applyNumberFormat="0" applyFill="0" applyBorder="0" applyAlignment="0" applyProtection="0"/>
    <xf numFmtId="0" fontId="66" fillId="0" borderId="0" applyNumberFormat="0" applyFill="0" applyBorder="0" applyAlignment="0" applyProtection="0"/>
    <xf numFmtId="0" fontId="129" fillId="0" borderId="0" applyNumberFormat="0" applyFill="0" applyBorder="0" applyAlignment="0" applyProtection="0"/>
    <xf numFmtId="0" fontId="13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48" fillId="0" borderId="0" applyNumberFormat="0" applyFill="0" applyBorder="0" applyAlignment="0" applyProtection="0"/>
    <xf numFmtId="0" fontId="66" fillId="0" borderId="0" applyNumberFormat="0" applyFill="0" applyBorder="0" applyAlignment="0" applyProtection="0"/>
    <xf numFmtId="0" fontId="111"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1" fillId="0" borderId="0" applyNumberFormat="0" applyFill="0" applyBorder="0" applyAlignment="0" applyProtection="0"/>
    <xf numFmtId="0" fontId="66" fillId="0" borderId="0" applyNumberFormat="0" applyFill="0" applyBorder="0" applyAlignment="0" applyProtection="0"/>
    <xf numFmtId="0" fontId="120" fillId="0" borderId="0" applyNumberFormat="0" applyFill="0" applyBorder="0" applyAlignment="0" applyProtection="0"/>
    <xf numFmtId="0" fontId="12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36" fillId="0" borderId="0" applyNumberFormat="0" applyFill="0" applyBorder="0" applyAlignment="0" applyProtection="0"/>
    <xf numFmtId="0" fontId="66" fillId="0" borderId="0" applyNumberFormat="0" applyFill="0" applyBorder="0" applyAlignment="0" applyProtection="0"/>
    <xf numFmtId="0" fontId="111"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11" fillId="0" borderId="0" applyNumberFormat="0" applyFill="0" applyBorder="0" applyAlignment="0" applyProtection="0"/>
    <xf numFmtId="0" fontId="66" fillId="0" borderId="0" applyNumberFormat="0" applyFill="0" applyBorder="0" applyAlignment="0" applyProtection="0"/>
    <xf numFmtId="0" fontId="120" fillId="0" borderId="0" applyNumberFormat="0" applyFill="0" applyBorder="0" applyAlignment="0" applyProtection="0"/>
    <xf numFmtId="0" fontId="12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36" fillId="0" borderId="0" applyNumberFormat="0" applyFill="0" applyBorder="0" applyAlignment="0" applyProtection="0"/>
    <xf numFmtId="0" fontId="66" fillId="0" borderId="0" applyNumberFormat="0" applyFill="0" applyBorder="0" applyAlignment="0" applyProtection="0"/>
    <xf numFmtId="0" fontId="120" fillId="0" borderId="0" applyNumberFormat="0" applyFill="0" applyBorder="0" applyAlignment="0" applyProtection="0"/>
    <xf numFmtId="0" fontId="12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67"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4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67" fillId="0" borderId="13"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4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67" fillId="0" borderId="12" applyNumberFormat="0" applyFill="0" applyAlignment="0" applyProtection="0"/>
    <xf numFmtId="0" fontId="67" fillId="0" borderId="13" applyNumberFormat="0" applyFill="0" applyAlignment="0" applyProtection="0"/>
    <xf numFmtId="0" fontId="67" fillId="0" borderId="13"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173" fillId="0" borderId="12" applyNumberFormat="0" applyFill="0" applyAlignment="0" applyProtection="0"/>
    <xf numFmtId="0" fontId="67" fillId="0" borderId="12" applyNumberFormat="0" applyFill="0" applyAlignment="0" applyProtection="0"/>
    <xf numFmtId="0" fontId="67"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68" fillId="26" borderId="14" applyNumberFormat="0" applyAlignment="0" applyProtection="0"/>
    <xf numFmtId="0" fontId="174" fillId="34" borderId="99" applyNumberFormat="0" applyAlignment="0" applyProtection="0"/>
    <xf numFmtId="0" fontId="68" fillId="26" borderId="14" applyNumberFormat="0" applyAlignment="0" applyProtection="0"/>
    <xf numFmtId="0" fontId="175" fillId="34" borderId="99" applyNumberFormat="0" applyAlignment="0" applyProtection="0"/>
    <xf numFmtId="0" fontId="68" fillId="26" borderId="14" applyNumberFormat="0" applyAlignment="0" applyProtection="0"/>
    <xf numFmtId="0" fontId="33" fillId="8" borderId="0" applyNumberFormat="0" applyBorder="0" applyAlignment="0" applyProtection="0"/>
    <xf numFmtId="0" fontId="154" fillId="36"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6"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6"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6"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6"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36" borderId="0" applyNumberFormat="0" applyBorder="0" applyAlignment="0" applyProtection="0"/>
    <xf numFmtId="0" fontId="156" fillId="5" borderId="0" applyNumberFormat="0" applyBorder="0" applyAlignment="0" applyProtection="0"/>
    <xf numFmtId="0" fontId="154" fillId="36" borderId="0" applyNumberFormat="0" applyBorder="0" applyAlignment="0" applyProtection="0"/>
    <xf numFmtId="0" fontId="157" fillId="5" borderId="0" applyNumberFormat="0" applyBorder="0" applyAlignment="0" applyProtection="0"/>
    <xf numFmtId="0" fontId="156" fillId="13" borderId="0" applyNumberFormat="0" applyBorder="0" applyAlignment="0" applyProtection="0"/>
    <xf numFmtId="0" fontId="154" fillId="37"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37"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37"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37"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37"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37" borderId="0" applyNumberFormat="0" applyBorder="0" applyAlignment="0" applyProtection="0"/>
    <xf numFmtId="0" fontId="154" fillId="37" borderId="0" applyNumberFormat="0" applyBorder="0" applyAlignment="0" applyProtection="0"/>
    <xf numFmtId="0" fontId="154" fillId="3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3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3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3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3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38" borderId="0" applyNumberFormat="0" applyBorder="0" applyAlignment="0" applyProtection="0"/>
    <xf numFmtId="0" fontId="154" fillId="38" borderId="0" applyNumberFormat="0" applyBorder="0" applyAlignment="0" applyProtection="0"/>
    <xf numFmtId="0" fontId="154" fillId="3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3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3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3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39"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39" borderId="0" applyNumberFormat="0" applyBorder="0" applyAlignment="0" applyProtection="0"/>
    <xf numFmtId="0" fontId="154" fillId="39" borderId="0" applyNumberFormat="0" applyBorder="0" applyAlignment="0" applyProtection="0"/>
    <xf numFmtId="0" fontId="33" fillId="29" borderId="0" applyNumberFormat="0" applyBorder="0" applyAlignment="0" applyProtection="0"/>
    <xf numFmtId="0" fontId="154" fillId="4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0" borderId="0" applyNumberFormat="0" applyBorder="0" applyAlignment="0" applyProtection="0"/>
    <xf numFmtId="0" fontId="156" fillId="13" borderId="0" applyNumberFormat="0" applyBorder="0" applyAlignment="0" applyProtection="0"/>
    <xf numFmtId="0" fontId="157" fillId="13" borderId="0" applyNumberFormat="0" applyBorder="0" applyAlignment="0" applyProtection="0"/>
    <xf numFmtId="0" fontId="154" fillId="40" borderId="0" applyNumberFormat="0" applyBorder="0" applyAlignment="0" applyProtection="0"/>
    <xf numFmtId="0" fontId="156" fillId="15" borderId="0" applyNumberFormat="0" applyBorder="0" applyAlignment="0" applyProtection="0"/>
    <xf numFmtId="0" fontId="154"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1" borderId="0" applyNumberFormat="0" applyBorder="0" applyAlignment="0" applyProtection="0"/>
    <xf numFmtId="0" fontId="154" fillId="41" borderId="0" applyNumberFormat="0" applyBorder="0" applyAlignment="0" applyProtection="0"/>
    <xf numFmtId="0" fontId="33" fillId="30" borderId="0" applyNumberFormat="0" applyBorder="0" applyAlignment="0" applyProtection="0"/>
    <xf numFmtId="0" fontId="154" fillId="42"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42"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42"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42"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42"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42"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43"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43"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43"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43"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43" borderId="0" applyNumberFormat="0" applyBorder="0" applyAlignment="0" applyProtection="0"/>
    <xf numFmtId="0" fontId="154" fillId="43" borderId="0" applyNumberFormat="0" applyBorder="0" applyAlignment="0" applyProtection="0"/>
    <xf numFmtId="0" fontId="154" fillId="4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44" borderId="0" applyNumberFormat="0" applyBorder="0" applyAlignment="0" applyProtection="0"/>
    <xf numFmtId="0" fontId="156" fillId="15" borderId="0" applyNumberFormat="0" applyBorder="0" applyAlignment="0" applyProtection="0"/>
    <xf numFmtId="0" fontId="157" fillId="15" borderId="0" applyNumberFormat="0" applyBorder="0" applyAlignment="0" applyProtection="0"/>
    <xf numFmtId="0" fontId="156" fillId="10" borderId="0" applyNumberFormat="0" applyBorder="0" applyAlignment="0" applyProtection="0"/>
    <xf numFmtId="0" fontId="154" fillId="44" borderId="0" applyNumberFormat="0" applyBorder="0" applyAlignment="0" applyProtection="0"/>
    <xf numFmtId="0" fontId="154" fillId="4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5"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45" borderId="0" applyNumberFormat="0" applyBorder="0" applyAlignment="0" applyProtection="0"/>
    <xf numFmtId="0" fontId="154" fillId="45"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7" fillId="46" borderId="0" applyNumberFormat="0" applyBorder="0" applyAlignment="0" applyProtection="0"/>
    <xf numFmtId="0" fontId="156" fillId="47" borderId="0" applyNumberFormat="0" applyBorder="0" applyAlignment="0" applyProtection="0"/>
    <xf numFmtId="0" fontId="156" fillId="47" borderId="0" applyNumberFormat="0" applyBorder="0" applyAlignment="0" applyProtection="0"/>
    <xf numFmtId="0" fontId="156" fillId="47" borderId="0" applyNumberFormat="0" applyBorder="0" applyAlignment="0" applyProtection="0"/>
    <xf numFmtId="0" fontId="156" fillId="47" borderId="0" applyNumberFormat="0" applyBorder="0" applyAlignment="0" applyProtection="0"/>
    <xf numFmtId="0" fontId="156" fillId="47" borderId="0" applyNumberFormat="0" applyBorder="0" applyAlignment="0" applyProtection="0"/>
    <xf numFmtId="0" fontId="157" fillId="47" borderId="0" applyNumberFormat="0" applyBorder="0" applyAlignment="0" applyProtection="0"/>
    <xf numFmtId="0" fontId="156" fillId="10" borderId="0" applyNumberFormat="0" applyBorder="0" applyAlignment="0" applyProtection="0"/>
    <xf numFmtId="0" fontId="157" fillId="10"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33" fillId="6" borderId="0" applyNumberFormat="0" applyBorder="0" applyAlignment="0" applyProtection="0"/>
    <xf numFmtId="0" fontId="156" fillId="4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7" fillId="48"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6" fillId="49"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6" fillId="49" borderId="0" applyNumberFormat="0" applyBorder="0" applyAlignment="0" applyProtection="0"/>
    <xf numFmtId="0" fontId="33" fillId="6" borderId="0" applyNumberFormat="0" applyBorder="0" applyAlignment="0" applyProtection="0"/>
    <xf numFmtId="0" fontId="156" fillId="49"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6" fillId="49"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6" fillId="49" borderId="0" applyNumberFormat="0" applyBorder="0" applyAlignment="0" applyProtection="0"/>
    <xf numFmtId="0" fontId="33" fillId="6" borderId="0" applyNumberFormat="0" applyBorder="0" applyAlignment="0" applyProtection="0"/>
    <xf numFmtId="0" fontId="157" fillId="49"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6" fillId="5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6" fillId="50" borderId="0" applyNumberFormat="0" applyBorder="0" applyAlignment="0" applyProtection="0"/>
    <xf numFmtId="0" fontId="33" fillId="6" borderId="0" applyNumberFormat="0" applyBorder="0" applyAlignment="0" applyProtection="0"/>
    <xf numFmtId="0" fontId="156" fillId="50" borderId="0" applyNumberFormat="0" applyBorder="0" applyAlignment="0" applyProtection="0"/>
    <xf numFmtId="0" fontId="33" fillId="6" borderId="0" applyNumberFormat="0" applyBorder="0" applyAlignment="0" applyProtection="0"/>
    <xf numFmtId="0" fontId="156" fillId="5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6" fillId="5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7" fillId="50" borderId="0" applyNumberFormat="0" applyBorder="0" applyAlignment="0" applyProtection="0"/>
    <xf numFmtId="0" fontId="33" fillId="6" borderId="0" applyNumberFormat="0" applyBorder="0" applyAlignment="0" applyProtection="0"/>
    <xf numFmtId="0" fontId="154"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7" fillId="51" borderId="0" applyNumberFormat="0" applyBorder="0" applyAlignment="0" applyProtection="0"/>
    <xf numFmtId="0" fontId="156" fillId="52"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6" fillId="52"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6" fillId="52" borderId="0" applyNumberFormat="0" applyBorder="0" applyAlignment="0" applyProtection="0"/>
    <xf numFmtId="0" fontId="33" fillId="10" borderId="0" applyNumberFormat="0" applyBorder="0" applyAlignment="0" applyProtection="0"/>
    <xf numFmtId="0" fontId="156" fillId="52" borderId="0" applyNumberFormat="0" applyBorder="0" applyAlignment="0" applyProtection="0"/>
    <xf numFmtId="0" fontId="33" fillId="10" borderId="0" applyNumberFormat="0" applyBorder="0" applyAlignment="0" applyProtection="0"/>
    <xf numFmtId="0" fontId="156" fillId="52"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7" fillId="52"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6" fillId="53"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33" fillId="10" borderId="0" applyNumberFormat="0" applyBorder="0" applyAlignment="0" applyProtection="0"/>
    <xf numFmtId="0" fontId="156" fillId="53"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6" fillId="53"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7" fillId="53"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6" fillId="5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6" fillId="5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33" fillId="10" borderId="0" applyNumberFormat="0" applyBorder="0" applyAlignment="0" applyProtection="0"/>
    <xf numFmtId="0" fontId="154" fillId="10" borderId="0" applyNumberFormat="0" applyBorder="0" applyAlignment="0" applyProtection="0"/>
    <xf numFmtId="0" fontId="156" fillId="54"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7"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7" fillId="5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56" fillId="56"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56" fillId="56" borderId="0" applyNumberFormat="0" applyBorder="0" applyAlignment="0" applyProtection="0"/>
    <xf numFmtId="0" fontId="33" fillId="5" borderId="0" applyNumberFormat="0" applyBorder="0" applyAlignment="0" applyProtection="0"/>
    <xf numFmtId="0" fontId="156" fillId="56" borderId="0" applyNumberFormat="0" applyBorder="0" applyAlignment="0" applyProtection="0"/>
    <xf numFmtId="0" fontId="33" fillId="5" borderId="0" applyNumberFormat="0" applyBorder="0" applyAlignment="0" applyProtection="0"/>
    <xf numFmtId="0" fontId="156" fillId="56"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56" fillId="56"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57" fillId="56"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77" fillId="57" borderId="96" applyNumberFormat="0" applyAlignment="0" applyProtection="0"/>
    <xf numFmtId="0" fontId="33" fillId="5" borderId="0" applyNumberFormat="0" applyBorder="0" applyAlignment="0" applyProtection="0"/>
    <xf numFmtId="0" fontId="178" fillId="57" borderId="96" applyNumberFormat="0" applyAlignment="0" applyProtection="0"/>
    <xf numFmtId="0" fontId="33" fillId="5" borderId="0" applyNumberFormat="0" applyBorder="0" applyAlignment="0" applyProtection="0"/>
    <xf numFmtId="0" fontId="33" fillId="5" borderId="0" applyNumberFormat="0" applyBorder="0" applyAlignment="0" applyProtection="0"/>
    <xf numFmtId="0" fontId="178" fillId="57" borderId="96" applyNumberFormat="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78" fillId="57" borderId="96" applyNumberFormat="0" applyAlignment="0" applyProtection="0"/>
    <xf numFmtId="0" fontId="33" fillId="5" borderId="0" applyNumberFormat="0" applyBorder="0" applyAlignment="0" applyProtection="0"/>
    <xf numFmtId="0" fontId="178" fillId="57" borderId="96" applyNumberFormat="0" applyAlignment="0" applyProtection="0"/>
    <xf numFmtId="0" fontId="33" fillId="5" borderId="0" applyNumberFormat="0" applyBorder="0" applyAlignment="0" applyProtection="0"/>
    <xf numFmtId="0" fontId="178" fillId="57" borderId="96" applyNumberFormat="0" applyAlignment="0" applyProtection="0"/>
    <xf numFmtId="0" fontId="154"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177" fillId="57" borderId="96" applyNumberFormat="0" applyAlignment="0" applyProtection="0"/>
    <xf numFmtId="0" fontId="179" fillId="0" borderId="100" applyNumberFormat="0" applyFill="0" applyAlignment="0" applyProtection="0"/>
    <xf numFmtId="0" fontId="180" fillId="0" borderId="100" applyNumberFormat="0" applyFill="0" applyAlignment="0" applyProtection="0"/>
    <xf numFmtId="0" fontId="180" fillId="0" borderId="100" applyNumberFormat="0" applyFill="0" applyAlignment="0" applyProtection="0"/>
    <xf numFmtId="0" fontId="180" fillId="0" borderId="100" applyNumberFormat="0" applyFill="0" applyAlignment="0" applyProtection="0"/>
    <xf numFmtId="0" fontId="180" fillId="0" borderId="100" applyNumberFormat="0" applyFill="0" applyAlignment="0" applyProtection="0"/>
    <xf numFmtId="0" fontId="33" fillId="11" borderId="0" applyNumberFormat="0" applyBorder="0" applyAlignment="0" applyProtection="0"/>
    <xf numFmtId="0" fontId="180" fillId="0" borderId="100" applyNumberFormat="0" applyFill="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81" fillId="0" borderId="2" applyNumberFormat="0" applyFill="0" applyAlignment="0" applyProtection="0"/>
    <xf numFmtId="0" fontId="179" fillId="0" borderId="100" applyNumberFormat="0" applyFill="0" applyAlignment="0" applyProtection="0"/>
    <xf numFmtId="0" fontId="181" fillId="0" borderId="2" applyNumberFormat="0" applyFill="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81" fillId="0" borderId="2" applyNumberFormat="0" applyFill="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32" borderId="97" applyNumberFormat="0" applyFont="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32" borderId="97" applyNumberFormat="0" applyFont="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32" borderId="97" applyNumberFormat="0" applyFont="0" applyAlignment="0" applyProtection="0"/>
    <xf numFmtId="0" fontId="33" fillId="32" borderId="97" applyNumberFormat="0" applyFont="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32" borderId="97" applyNumberFormat="0" applyFont="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54"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32" borderId="97" applyNumberFormat="0" applyFont="0" applyAlignment="0" applyProtection="0"/>
    <xf numFmtId="0" fontId="33" fillId="32" borderId="97" applyNumberFormat="0" applyFont="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4" fillId="32" borderId="97" applyNumberFormat="0" applyFont="0" applyAlignment="0" applyProtection="0"/>
    <xf numFmtId="0" fontId="33" fillId="10" borderId="0" applyNumberFormat="0" applyBorder="0" applyAlignment="0" applyProtection="0"/>
    <xf numFmtId="0" fontId="33" fillId="10" borderId="0" applyNumberFormat="0" applyBorder="0" applyAlignment="0" applyProtection="0"/>
    <xf numFmtId="0" fontId="33" fillId="32" borderId="97" applyNumberFormat="0" applyFont="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61" fillId="58" borderId="96" applyNumberFormat="0" applyAlignment="0" applyProtection="0"/>
    <xf numFmtId="0" fontId="33" fillId="10" borderId="0" applyNumberFormat="0" applyBorder="0" applyAlignment="0" applyProtection="0"/>
    <xf numFmtId="0" fontId="33" fillId="10" borderId="0" applyNumberFormat="0" applyBorder="0" applyAlignment="0" applyProtection="0"/>
    <xf numFmtId="0" fontId="161" fillId="58" borderId="96" applyNumberFormat="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61" fillId="58" borderId="96" applyNumberFormat="0" applyAlignment="0" applyProtection="0"/>
    <xf numFmtId="0" fontId="33" fillId="10" borderId="0" applyNumberFormat="0" applyBorder="0" applyAlignment="0" applyProtection="0"/>
    <xf numFmtId="0" fontId="33" fillId="10" borderId="0" applyNumberFormat="0" applyBorder="0" applyAlignment="0" applyProtection="0"/>
    <xf numFmtId="0" fontId="161" fillId="58" borderId="96" applyNumberFormat="0" applyAlignment="0" applyProtection="0"/>
    <xf numFmtId="0" fontId="161" fillId="58" borderId="96" applyNumberFormat="0" applyAlignment="0" applyProtection="0"/>
    <xf numFmtId="0" fontId="33" fillId="10" borderId="0" applyNumberFormat="0" applyBorder="0" applyAlignment="0" applyProtection="0"/>
    <xf numFmtId="0" fontId="33" fillId="10" borderId="0" applyNumberFormat="0" applyBorder="0" applyAlignment="0" applyProtection="0"/>
    <xf numFmtId="0" fontId="162" fillId="58" borderId="96" applyNumberFormat="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54"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4" fillId="59"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54"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82" fillId="3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83" fillId="3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83" fillId="3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83" fillId="3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83" fillId="3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83" fillId="33" borderId="0" applyNumberFormat="0" applyBorder="0" applyAlignment="0" applyProtection="0"/>
    <xf numFmtId="0" fontId="33" fillId="8" borderId="0" applyNumberFormat="0" applyBorder="0" applyAlignment="0" applyProtection="0"/>
    <xf numFmtId="0" fontId="182" fillId="33"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0" borderId="0"/>
    <xf numFmtId="0" fontId="33" fillId="8" borderId="0" applyNumberFormat="0" applyBorder="0" applyAlignment="0" applyProtection="0"/>
    <xf numFmtId="0" fontId="33" fillId="8" borderId="0" applyNumberFormat="0" applyBorder="0" applyAlignment="0" applyProtection="0"/>
    <xf numFmtId="0" fontId="33" fillId="0" borderId="0"/>
    <xf numFmtId="0" fontId="33" fillId="0" borderId="0"/>
    <xf numFmtId="0" fontId="33" fillId="8" borderId="0" applyNumberFormat="0" applyBorder="0" applyAlignment="0" applyProtection="0"/>
    <xf numFmtId="0" fontId="154"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33" fillId="8"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67" fillId="60"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68" fillId="57" borderId="98" applyNumberFormat="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68" fillId="57" borderId="98" applyNumberFormat="0" applyAlignment="0" applyProtection="0"/>
    <xf numFmtId="0" fontId="33" fillId="6" borderId="0" applyNumberFormat="0" applyBorder="0" applyAlignment="0" applyProtection="0"/>
    <xf numFmtId="0" fontId="168" fillId="57" borderId="98" applyNumberFormat="0" applyAlignment="0" applyProtection="0"/>
    <xf numFmtId="0" fontId="33" fillId="6" borderId="0" applyNumberFormat="0" applyBorder="0" applyAlignment="0" applyProtection="0"/>
    <xf numFmtId="0" fontId="168" fillId="57" borderId="98" applyNumberFormat="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68" fillId="57" borderId="98" applyNumberFormat="0" applyAlignment="0" applyProtection="0"/>
    <xf numFmtId="0" fontId="33" fillId="6" borderId="0" applyNumberFormat="0" applyBorder="0" applyAlignment="0" applyProtection="0"/>
    <xf numFmtId="0" fontId="33" fillId="6" borderId="0" applyNumberFormat="0" applyBorder="0" applyAlignment="0" applyProtection="0"/>
    <xf numFmtId="0" fontId="169" fillId="57" borderId="98" applyNumberFormat="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84" fillId="0" borderId="0" applyNumberFormat="0" applyFill="0" applyBorder="0" applyAlignment="0" applyProtection="0"/>
    <xf numFmtId="0" fontId="33" fillId="6" borderId="0" applyNumberFormat="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84" fillId="0" borderId="0" applyNumberFormat="0" applyFill="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33" fillId="6" borderId="0"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54"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33" fillId="6" borderId="0" applyNumberFormat="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86" fillId="0" borderId="101"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187" fillId="0" borderId="101"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87" fillId="0" borderId="101"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187" fillId="0" borderId="101"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187" fillId="0" borderId="101"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87" fillId="0" borderId="101" applyNumberFormat="0" applyFill="0" applyAlignment="0" applyProtection="0"/>
    <xf numFmtId="0" fontId="188" fillId="0" borderId="6" applyNumberFormat="0" applyFill="0" applyAlignment="0" applyProtection="0"/>
    <xf numFmtId="0" fontId="186" fillId="0" borderId="101" applyNumberFormat="0" applyFill="0" applyAlignment="0" applyProtection="0"/>
    <xf numFmtId="0" fontId="188" fillId="0" borderId="6"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188" fillId="0" borderId="6"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89" fillId="0" borderId="102" applyNumberFormat="0" applyFill="0" applyAlignment="0" applyProtection="0"/>
    <xf numFmtId="0" fontId="33" fillId="4" borderId="0" applyNumberFormat="0" applyBorder="0" applyAlignment="0" applyProtection="0"/>
    <xf numFmtId="0" fontId="190" fillId="0" borderId="102"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90" fillId="0" borderId="102" applyNumberFormat="0" applyFill="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90" fillId="0" borderId="102" applyNumberFormat="0" applyFill="0" applyAlignment="0" applyProtection="0"/>
    <xf numFmtId="0" fontId="190" fillId="0" borderId="102" applyNumberFormat="0" applyFill="0" applyAlignment="0" applyProtection="0"/>
    <xf numFmtId="0" fontId="33" fillId="4" borderId="0" applyNumberFormat="0" applyBorder="0" applyAlignment="0" applyProtection="0"/>
    <xf numFmtId="0" fontId="154"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90" fillId="0" borderId="102" applyNumberFormat="0" applyFill="0" applyAlignment="0" applyProtection="0"/>
    <xf numFmtId="0" fontId="33" fillId="4" borderId="0" applyNumberFormat="0" applyBorder="0" applyAlignment="0" applyProtection="0"/>
    <xf numFmtId="0" fontId="191" fillId="0" borderId="8" applyNumberFormat="0" applyFill="0" applyAlignment="0" applyProtection="0"/>
    <xf numFmtId="0" fontId="189" fillId="0" borderId="102" applyNumberFormat="0" applyFill="0" applyAlignment="0" applyProtection="0"/>
    <xf numFmtId="0" fontId="191" fillId="0" borderId="8" applyNumberFormat="0" applyFill="0" applyAlignment="0" applyProtection="0"/>
    <xf numFmtId="0" fontId="191" fillId="0" borderId="8" applyNumberFormat="0" applyFill="0" applyAlignment="0" applyProtection="0"/>
    <xf numFmtId="0" fontId="192" fillId="0" borderId="103" applyNumberFormat="0" applyFill="0" applyAlignment="0" applyProtection="0"/>
    <xf numFmtId="0" fontId="193" fillId="0" borderId="103" applyNumberFormat="0" applyFill="0" applyAlignment="0" applyProtection="0"/>
    <xf numFmtId="0" fontId="193" fillId="0" borderId="103" applyNumberFormat="0" applyFill="0" applyAlignment="0" applyProtection="0"/>
    <xf numFmtId="0" fontId="33" fillId="2" borderId="0" applyNumberFormat="0" applyBorder="0" applyAlignment="0" applyProtection="0"/>
    <xf numFmtId="0" fontId="193" fillId="0" borderId="103" applyNumberFormat="0" applyFill="0" applyAlignment="0" applyProtection="0"/>
    <xf numFmtId="0" fontId="33" fillId="2" borderId="0" applyNumberFormat="0" applyBorder="0" applyAlignment="0" applyProtection="0"/>
    <xf numFmtId="0" fontId="33" fillId="2" borderId="0" applyNumberFormat="0" applyBorder="0" applyAlignment="0" applyProtection="0"/>
    <xf numFmtId="0" fontId="193" fillId="0" borderId="103" applyNumberFormat="0" applyFill="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93" fillId="0" borderId="103" applyNumberFormat="0" applyFill="0" applyAlignment="0" applyProtection="0"/>
    <xf numFmtId="0" fontId="33" fillId="2" borderId="0" applyNumberFormat="0" applyBorder="0" applyAlignment="0" applyProtection="0"/>
    <xf numFmtId="0" fontId="194" fillId="0" borderId="10" applyNumberFormat="0" applyFill="0" applyAlignment="0" applyProtection="0"/>
    <xf numFmtId="0" fontId="192" fillId="0" borderId="103" applyNumberFormat="0" applyFill="0" applyAlignment="0" applyProtection="0"/>
    <xf numFmtId="0" fontId="194" fillId="0" borderId="10" applyNumberFormat="0" applyFill="0" applyAlignment="0" applyProtection="0"/>
    <xf numFmtId="0" fontId="33" fillId="2" borderId="0" applyNumberFormat="0" applyBorder="0" applyAlignment="0" applyProtection="0"/>
    <xf numFmtId="0" fontId="194" fillId="0" borderId="10" applyNumberFormat="0" applyFill="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92" fillId="0" borderId="0" applyNumberFormat="0" applyFill="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93" fillId="0" borderId="0" applyNumberFormat="0" applyFill="0" applyBorder="0" applyAlignment="0" applyProtection="0"/>
    <xf numFmtId="0" fontId="33" fillId="2" borderId="0" applyNumberFormat="0" applyBorder="0" applyAlignment="0" applyProtection="0"/>
    <xf numFmtId="0" fontId="193" fillId="0" borderId="0" applyNumberFormat="0" applyFill="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93" fillId="0" borderId="0" applyNumberFormat="0" applyFill="0" applyBorder="0" applyAlignment="0" applyProtection="0"/>
    <xf numFmtId="0" fontId="33" fillId="2" borderId="0" applyNumberFormat="0" applyBorder="0" applyAlignment="0" applyProtection="0"/>
    <xf numFmtId="0" fontId="33" fillId="2" borderId="0" applyNumberFormat="0" applyBorder="0" applyAlignment="0" applyProtection="0"/>
    <xf numFmtId="0" fontId="193" fillId="0" borderId="0" applyNumberFormat="0" applyFill="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2" fillId="0" borderId="0" applyNumberFormat="0" applyFill="0" applyBorder="0" applyAlignment="0" applyProtection="0"/>
    <xf numFmtId="0" fontId="194" fillId="0" borderId="0" applyNumberFormat="0" applyFill="0" applyBorder="0" applyAlignment="0" applyProtection="0"/>
    <xf numFmtId="0" fontId="33" fillId="2" borderId="0" applyNumberFormat="0" applyBorder="0" applyAlignment="0" applyProtection="0"/>
    <xf numFmtId="0" fontId="194" fillId="0" borderId="0" applyNumberFormat="0" applyFill="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72" fillId="0" borderId="104" applyNumberFormat="0" applyFill="0" applyAlignment="0" applyProtection="0"/>
    <xf numFmtId="0" fontId="33" fillId="2" borderId="0" applyNumberFormat="0" applyBorder="0" applyAlignment="0" applyProtection="0"/>
    <xf numFmtId="0" fontId="154"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72" fillId="0" borderId="104" applyNumberFormat="0" applyFill="0" applyAlignment="0" applyProtection="0"/>
    <xf numFmtId="0" fontId="172" fillId="0" borderId="104" applyNumberFormat="0" applyFill="0" applyAlignment="0" applyProtection="0"/>
    <xf numFmtId="0" fontId="172" fillId="0" borderId="104" applyNumberFormat="0" applyFill="0" applyAlignment="0" applyProtection="0"/>
    <xf numFmtId="0" fontId="172" fillId="0" borderId="104" applyNumberFormat="0" applyFill="0" applyAlignment="0" applyProtection="0"/>
    <xf numFmtId="0" fontId="173" fillId="0" borderId="104" applyNumberFormat="0" applyFill="0" applyAlignment="0" applyProtection="0"/>
    <xf numFmtId="0" fontId="156" fillId="5" borderId="0" applyNumberFormat="0" applyBorder="0" applyAlignment="0" applyProtection="0"/>
    <xf numFmtId="0" fontId="157"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7"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7"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7"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7"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7"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7"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69" fillId="24" borderId="96" applyNumberFormat="0" applyAlignment="0" applyProtection="0"/>
    <xf numFmtId="0" fontId="160" fillId="24" borderId="96" applyNumberFormat="0" applyAlignment="0" applyProtection="0"/>
    <xf numFmtId="0" fontId="69" fillId="24" borderId="96" applyNumberFormat="0" applyAlignment="0" applyProtection="0"/>
    <xf numFmtId="0" fontId="55" fillId="0" borderId="2" applyNumberFormat="0" applyFill="0" applyAlignment="0" applyProtection="0"/>
    <xf numFmtId="0" fontId="86" fillId="0" borderId="2" applyNumberFormat="0" applyFill="0" applyAlignment="0" applyProtection="0"/>
    <xf numFmtId="0" fontId="55" fillId="0" borderId="2" applyNumberFormat="0" applyFill="0" applyAlignment="0" applyProtection="0"/>
    <xf numFmtId="0" fontId="86" fillId="0" borderId="2" applyNumberFormat="0" applyFill="0" applyAlignment="0" applyProtection="0"/>
    <xf numFmtId="0" fontId="55" fillId="0" borderId="2" applyNumberFormat="0" applyFill="0" applyAlignment="0" applyProtection="0"/>
    <xf numFmtId="0" fontId="55" fillId="0" borderId="2" applyNumberFormat="0" applyFill="0" applyAlignment="0" applyProtection="0"/>
    <xf numFmtId="0" fontId="72" fillId="32" borderId="97" applyNumberFormat="0" applyFont="0" applyAlignment="0" applyProtection="0"/>
    <xf numFmtId="0" fontId="53" fillId="32" borderId="97" applyNumberFormat="0" applyFont="0" applyAlignment="0" applyProtection="0"/>
    <xf numFmtId="0" fontId="72" fillId="32" borderId="97" applyNumberFormat="0" applyFont="0" applyAlignment="0" applyProtection="0"/>
    <xf numFmtId="0" fontId="72" fillId="32" borderId="97" applyNumberFormat="0" applyFont="0" applyAlignment="0" applyProtection="0"/>
    <xf numFmtId="0" fontId="162"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4"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87" fillId="33" borderId="0" applyNumberFormat="0" applyBorder="0" applyAlignment="0" applyProtection="0"/>
    <xf numFmtId="0" fontId="165" fillId="33" borderId="0" applyNumberFormat="0" applyBorder="0" applyAlignment="0" applyProtection="0"/>
    <xf numFmtId="0" fontId="87" fillId="33" borderId="0" applyNumberFormat="0" applyBorder="0" applyAlignment="0" applyProtection="0"/>
    <xf numFmtId="0" fontId="33" fillId="0" borderId="0"/>
    <xf numFmtId="0" fontId="33" fillId="0" borderId="0"/>
    <xf numFmtId="0" fontId="167"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9"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4" fillId="0" borderId="6" applyNumberFormat="0" applyFill="0" applyAlignment="0" applyProtection="0"/>
    <xf numFmtId="0" fontId="88" fillId="0" borderId="6" applyNumberFormat="0" applyFill="0" applyAlignment="0" applyProtection="0"/>
    <xf numFmtId="0" fontId="64" fillId="0" borderId="6" applyNumberFormat="0" applyFill="0" applyAlignment="0" applyProtection="0"/>
    <xf numFmtId="0" fontId="88" fillId="0" borderId="6" applyNumberFormat="0" applyFill="0" applyAlignment="0" applyProtection="0"/>
    <xf numFmtId="0" fontId="64" fillId="0" borderId="6" applyNumberFormat="0" applyFill="0" applyAlignment="0" applyProtection="0"/>
    <xf numFmtId="0" fontId="64" fillId="0" borderId="6" applyNumberFormat="0" applyFill="0" applyAlignment="0" applyProtection="0"/>
    <xf numFmtId="0" fontId="65" fillId="0" borderId="8" applyNumberFormat="0" applyFill="0" applyAlignment="0" applyProtection="0"/>
    <xf numFmtId="0" fontId="89" fillId="0" borderId="8" applyNumberFormat="0" applyFill="0" applyAlignment="0" applyProtection="0"/>
    <xf numFmtId="0" fontId="65" fillId="0" borderId="8" applyNumberFormat="0" applyFill="0" applyAlignment="0" applyProtection="0"/>
    <xf numFmtId="0" fontId="89" fillId="0" borderId="8" applyNumberFormat="0" applyFill="0" applyAlignment="0" applyProtection="0"/>
    <xf numFmtId="0" fontId="65" fillId="0" borderId="8" applyNumberFormat="0" applyFill="0" applyAlignment="0" applyProtection="0"/>
    <xf numFmtId="0" fontId="65" fillId="0" borderId="8" applyNumberFormat="0" applyFill="0" applyAlignment="0" applyProtection="0"/>
    <xf numFmtId="0" fontId="66" fillId="0" borderId="10" applyNumberFormat="0" applyFill="0" applyAlignment="0" applyProtection="0"/>
    <xf numFmtId="0" fontId="90" fillId="0" borderId="10" applyNumberFormat="0" applyFill="0" applyAlignment="0" applyProtection="0"/>
    <xf numFmtId="0" fontId="66" fillId="0" borderId="10" applyNumberFormat="0" applyFill="0" applyAlignment="0" applyProtection="0"/>
    <xf numFmtId="0" fontId="90" fillId="0" borderId="10" applyNumberFormat="0" applyFill="0" applyAlignment="0" applyProtection="0"/>
    <xf numFmtId="0" fontId="66" fillId="0" borderId="10" applyNumberFormat="0" applyFill="0" applyAlignment="0" applyProtection="0"/>
    <xf numFmtId="0" fontId="66" fillId="0" borderId="10" applyNumberFormat="0" applyFill="0" applyAlignment="0" applyProtection="0"/>
    <xf numFmtId="0" fontId="66" fillId="0" borderId="0" applyNumberFormat="0" applyFill="0" applyBorder="0" applyAlignment="0" applyProtection="0"/>
    <xf numFmtId="0" fontId="90" fillId="0" borderId="0" applyNumberFormat="0" applyFill="0" applyBorder="0" applyAlignment="0" applyProtection="0"/>
    <xf numFmtId="0" fontId="66" fillId="0" borderId="0" applyNumberFormat="0" applyFill="0" applyBorder="0" applyAlignment="0" applyProtection="0"/>
    <xf numFmtId="0" fontId="90"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73"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2"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29"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2"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4"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29"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0" borderId="0"/>
    <xf numFmtId="0" fontId="31" fillId="0" borderId="0"/>
    <xf numFmtId="0" fontId="31" fillId="0" borderId="0"/>
    <xf numFmtId="0" fontId="31" fillId="0" borderId="0"/>
    <xf numFmtId="0" fontId="31" fillId="0" borderId="0"/>
    <xf numFmtId="0" fontId="31"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2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30"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156" fillId="46" borderId="0" applyNumberFormat="0" applyBorder="0" applyAlignment="0" applyProtection="0"/>
    <xf numFmtId="0" fontId="156" fillId="47" borderId="0" applyNumberFormat="0" applyBorder="0" applyAlignment="0" applyProtection="0"/>
    <xf numFmtId="0" fontId="156" fillId="48" borderId="0" applyNumberFormat="0" applyBorder="0" applyAlignment="0" applyProtection="0"/>
    <xf numFmtId="0" fontId="156" fillId="49" borderId="0" applyNumberFormat="0" applyBorder="0" applyAlignment="0" applyProtection="0"/>
    <xf numFmtId="0" fontId="156" fillId="50"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3" borderId="0" applyNumberFormat="0" applyBorder="0" applyAlignment="0" applyProtection="0"/>
    <xf numFmtId="0" fontId="156" fillId="54"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78" fillId="57" borderId="96" applyNumberFormat="0" applyAlignment="0" applyProtection="0"/>
    <xf numFmtId="0" fontId="180" fillId="0" borderId="100" applyNumberFormat="0" applyFill="0" applyAlignment="0" applyProtection="0"/>
    <xf numFmtId="0" fontId="31" fillId="32" borderId="97" applyNumberFormat="0" applyFont="0" applyAlignment="0" applyProtection="0"/>
    <xf numFmtId="0" fontId="161" fillId="58" borderId="96" applyNumberFormat="0" applyAlignment="0" applyProtection="0"/>
    <xf numFmtId="0" fontId="163" fillId="59" borderId="0" applyNumberFormat="0" applyBorder="0" applyAlignment="0" applyProtection="0"/>
    <xf numFmtId="0" fontId="183" fillId="33" borderId="0" applyNumberFormat="0" applyBorder="0" applyAlignment="0" applyProtection="0"/>
    <xf numFmtId="0" fontId="166" fillId="60" borderId="0" applyNumberFormat="0" applyBorder="0" applyAlignment="0" applyProtection="0"/>
    <xf numFmtId="0" fontId="168" fillId="57" borderId="98" applyNumberFormat="0" applyAlignment="0" applyProtection="0"/>
    <xf numFmtId="0" fontId="185" fillId="0" borderId="0" applyNumberFormat="0" applyFill="0" applyBorder="0" applyAlignment="0" applyProtection="0"/>
    <xf numFmtId="0" fontId="187" fillId="0" borderId="101" applyNumberFormat="0" applyFill="0" applyAlignment="0" applyProtection="0"/>
    <xf numFmtId="0" fontId="190" fillId="0" borderId="102" applyNumberFormat="0" applyFill="0" applyAlignment="0" applyProtection="0"/>
    <xf numFmtId="0" fontId="193" fillId="0" borderId="103" applyNumberFormat="0" applyFill="0" applyAlignment="0" applyProtection="0"/>
    <xf numFmtId="0" fontId="193" fillId="0" borderId="0" applyNumberFormat="0" applyFill="0" applyBorder="0" applyAlignment="0" applyProtection="0"/>
    <xf numFmtId="0" fontId="172" fillId="0" borderId="104" applyNumberFormat="0" applyFill="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29"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29" borderId="0" applyNumberFormat="0" applyBorder="0" applyAlignment="0" applyProtection="0"/>
    <xf numFmtId="0" fontId="30" fillId="40" borderId="0" applyNumberFormat="0" applyBorder="0" applyAlignment="0" applyProtection="0"/>
    <xf numFmtId="0" fontId="30" fillId="41" borderId="0" applyNumberFormat="0" applyBorder="0" applyAlignment="0" applyProtection="0"/>
    <xf numFmtId="0" fontId="30" fillId="30"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32" borderId="97" applyNumberFormat="0" applyFont="0" applyAlignment="0" applyProtection="0"/>
    <xf numFmtId="0" fontId="30" fillId="0" borderId="0"/>
    <xf numFmtId="0" fontId="30" fillId="32" borderId="97" applyNumberFormat="0" applyFont="0" applyAlignment="0" applyProtection="0"/>
    <xf numFmtId="0" fontId="30" fillId="36" borderId="0" applyNumberFormat="0" applyBorder="0" applyAlignment="0" applyProtection="0"/>
    <xf numFmtId="0" fontId="30" fillId="41" borderId="0" applyNumberFormat="0" applyBorder="0" applyAlignment="0" applyProtection="0"/>
    <xf numFmtId="0" fontId="30" fillId="37" borderId="0" applyNumberFormat="0" applyBorder="0" applyAlignment="0" applyProtection="0"/>
    <xf numFmtId="0" fontId="30" fillId="30"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29"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30" fillId="0" borderId="0"/>
    <xf numFmtId="0" fontId="30" fillId="32" borderId="97" applyNumberFormat="0" applyFont="0" applyAlignment="0" applyProtection="0"/>
    <xf numFmtId="0" fontId="30" fillId="38"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37" borderId="0" applyNumberFormat="0" applyBorder="0" applyAlignment="0" applyProtection="0"/>
    <xf numFmtId="0" fontId="30" fillId="30" borderId="0" applyNumberFormat="0" applyBorder="0" applyAlignment="0" applyProtection="0"/>
    <xf numFmtId="0" fontId="30" fillId="36"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1" borderId="0" applyNumberFormat="0" applyBorder="0" applyAlignment="0" applyProtection="0"/>
    <xf numFmtId="0" fontId="30" fillId="29" borderId="0" applyNumberFormat="0" applyBorder="0" applyAlignment="0" applyProtection="0"/>
    <xf numFmtId="0" fontId="30" fillId="44" borderId="0" applyNumberFormat="0" applyBorder="0" applyAlignment="0" applyProtection="0"/>
    <xf numFmtId="0" fontId="30" fillId="37"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4" borderId="0" applyNumberFormat="0" applyBorder="0" applyAlignment="0" applyProtection="0"/>
    <xf numFmtId="0" fontId="30" fillId="42" borderId="0" applyNumberFormat="0" applyBorder="0" applyAlignment="0" applyProtection="0"/>
    <xf numFmtId="0" fontId="30" fillId="37"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30" fillId="0" borderId="0"/>
    <xf numFmtId="0" fontId="30" fillId="32" borderId="97" applyNumberFormat="0" applyFont="0" applyAlignment="0" applyProtection="0"/>
    <xf numFmtId="0" fontId="30" fillId="38" borderId="0" applyNumberFormat="0" applyBorder="0" applyAlignment="0" applyProtection="0"/>
    <xf numFmtId="0" fontId="30" fillId="36" borderId="0" applyNumberFormat="0" applyBorder="0" applyAlignment="0" applyProtection="0"/>
    <xf numFmtId="0" fontId="30" fillId="41"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37" borderId="0" applyNumberFormat="0" applyBorder="0" applyAlignment="0" applyProtection="0"/>
    <xf numFmtId="0" fontId="30" fillId="30" borderId="0" applyNumberFormat="0" applyBorder="0" applyAlignment="0" applyProtection="0"/>
    <xf numFmtId="0" fontId="30" fillId="36" borderId="0" applyNumberFormat="0" applyBorder="0" applyAlignment="0" applyProtection="0"/>
    <xf numFmtId="0" fontId="30" fillId="38"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41" borderId="0" applyNumberFormat="0" applyBorder="0" applyAlignment="0" applyProtection="0"/>
    <xf numFmtId="0" fontId="30" fillId="29" borderId="0" applyNumberFormat="0" applyBorder="0" applyAlignment="0" applyProtection="0"/>
    <xf numFmtId="0" fontId="30" fillId="44" borderId="0" applyNumberFormat="0" applyBorder="0" applyAlignment="0" applyProtection="0"/>
    <xf numFmtId="0" fontId="30" fillId="37"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30" fillId="42" borderId="0" applyNumberFormat="0" applyBorder="0" applyAlignment="0" applyProtection="0"/>
    <xf numFmtId="0" fontId="30" fillId="38" borderId="0" applyNumberFormat="0" applyBorder="0" applyAlignment="0" applyProtection="0"/>
    <xf numFmtId="0" fontId="30" fillId="41" borderId="0" applyNumberFormat="0" applyBorder="0" applyAlignment="0" applyProtection="0"/>
    <xf numFmtId="0" fontId="30" fillId="39" borderId="0" applyNumberFormat="0" applyBorder="0" applyAlignment="0" applyProtection="0"/>
    <xf numFmtId="0" fontId="30" fillId="43"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4" borderId="0" applyNumberFormat="0" applyBorder="0" applyAlignment="0" applyProtection="0"/>
    <xf numFmtId="0" fontId="30" fillId="42" borderId="0" applyNumberFormat="0" applyBorder="0" applyAlignment="0" applyProtection="0"/>
    <xf numFmtId="0" fontId="30" fillId="37"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0" borderId="0" applyNumberFormat="0" applyBorder="0" applyAlignment="0" applyProtection="0"/>
    <xf numFmtId="0" fontId="30" fillId="45"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2"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4"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29"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3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2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30"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2" borderId="97" applyNumberFormat="0" applyFont="0" applyAlignment="0" applyProtection="0"/>
    <xf numFmtId="0" fontId="29" fillId="0" borderId="0"/>
    <xf numFmtId="0" fontId="29" fillId="32" borderId="97" applyNumberFormat="0" applyFont="0" applyAlignment="0" applyProtection="0"/>
    <xf numFmtId="0" fontId="29" fillId="36"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30"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29" borderId="0" applyNumberFormat="0" applyBorder="0" applyAlignment="0" applyProtection="0"/>
    <xf numFmtId="0" fontId="29" fillId="44"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0" borderId="0"/>
    <xf numFmtId="0" fontId="29" fillId="32" borderId="97" applyNumberFormat="0" applyFont="0" applyAlignment="0" applyProtection="0"/>
    <xf numFmtId="0" fontId="29" fillId="38"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29" borderId="0" applyNumberFormat="0" applyBorder="0" applyAlignment="0" applyProtection="0"/>
    <xf numFmtId="0" fontId="29" fillId="44"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4"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4"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0" borderId="0"/>
    <xf numFmtId="0" fontId="29" fillId="32" borderId="97" applyNumberFormat="0" applyFont="0" applyAlignment="0" applyProtection="0"/>
    <xf numFmtId="0" fontId="29" fillId="38"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29" borderId="0" applyNumberFormat="0" applyBorder="0" applyAlignment="0" applyProtection="0"/>
    <xf numFmtId="0" fontId="29" fillId="44"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4"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4"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0" borderId="0"/>
    <xf numFmtId="0" fontId="29" fillId="32" borderId="97" applyNumberFormat="0" applyFont="0" applyAlignment="0" applyProtection="0"/>
    <xf numFmtId="0" fontId="29" fillId="38" borderId="0" applyNumberFormat="0" applyBorder="0" applyAlignment="0" applyProtection="0"/>
    <xf numFmtId="0" fontId="29" fillId="36" borderId="0" applyNumberFormat="0" applyBorder="0" applyAlignment="0" applyProtection="0"/>
    <xf numFmtId="0" fontId="29" fillId="41"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37" borderId="0" applyNumberFormat="0" applyBorder="0" applyAlignment="0" applyProtection="0"/>
    <xf numFmtId="0" fontId="29" fillId="30" borderId="0" applyNumberFormat="0" applyBorder="0" applyAlignment="0" applyProtection="0"/>
    <xf numFmtId="0" fontId="29" fillId="36" borderId="0" applyNumberFormat="0" applyBorder="0" applyAlignment="0" applyProtection="0"/>
    <xf numFmtId="0" fontId="29" fillId="38" borderId="0" applyNumberFormat="0" applyBorder="0" applyAlignment="0" applyProtection="0"/>
    <xf numFmtId="0" fontId="29" fillId="42"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41" borderId="0" applyNumberFormat="0" applyBorder="0" applyAlignment="0" applyProtection="0"/>
    <xf numFmtId="0" fontId="29" fillId="29" borderId="0" applyNumberFormat="0" applyBorder="0" applyAlignment="0" applyProtection="0"/>
    <xf numFmtId="0" fontId="29" fillId="44"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2"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39"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4" borderId="0" applyNumberFormat="0" applyBorder="0" applyAlignment="0" applyProtection="0"/>
    <xf numFmtId="0" fontId="29" fillId="42" borderId="0" applyNumberFormat="0" applyBorder="0" applyAlignment="0" applyProtection="0"/>
    <xf numFmtId="0" fontId="29" fillId="37"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3" borderId="0" applyNumberFormat="0" applyBorder="0" applyAlignment="0" applyProtection="0"/>
    <xf numFmtId="0" fontId="29" fillId="36" borderId="0" applyNumberFormat="0" applyBorder="0" applyAlignment="0" applyProtection="0"/>
    <xf numFmtId="0" fontId="29" fillId="39" borderId="0" applyNumberFormat="0" applyBorder="0" applyAlignment="0" applyProtection="0"/>
    <xf numFmtId="0" fontId="29" fillId="44"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0" borderId="0" applyNumberFormat="0" applyBorder="0" applyAlignment="0" applyProtection="0"/>
    <xf numFmtId="0" fontId="29" fillId="45"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8"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32" borderId="97" applyNumberFormat="0" applyFont="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32" borderId="97" applyNumberFormat="0" applyFont="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32" borderId="97" applyNumberFormat="0" applyFont="0" applyAlignment="0" applyProtection="0"/>
    <xf numFmtId="0" fontId="28" fillId="32" borderId="97" applyNumberFormat="0" applyFont="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32" borderId="97" applyNumberFormat="0" applyFont="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32" borderId="97" applyNumberFormat="0" applyFont="0" applyAlignment="0" applyProtection="0"/>
    <xf numFmtId="0" fontId="28" fillId="32" borderId="97" applyNumberFormat="0" applyFon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2" borderId="97" applyNumberFormat="0" applyFon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0" borderId="0"/>
    <xf numFmtId="0" fontId="28" fillId="8" borderId="0" applyNumberFormat="0" applyBorder="0" applyAlignment="0" applyProtection="0"/>
    <xf numFmtId="0" fontId="28" fillId="8" borderId="0" applyNumberFormat="0" applyBorder="0" applyAlignment="0" applyProtection="0"/>
    <xf numFmtId="0" fontId="28" fillId="0" borderId="0"/>
    <xf numFmtId="0" fontId="28" fillId="0" borderId="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0" borderId="0"/>
    <xf numFmtId="0" fontId="28"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0" fontId="28"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0" fontId="184" fillId="0" borderId="0" applyNumberFormat="0" applyFill="0" applyBorder="0" applyAlignment="0" applyProtection="0"/>
    <xf numFmtId="0" fontId="36"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55" fillId="0" borderId="2" applyNumberFormat="0" applyFill="0" applyAlignment="0" applyProtection="0"/>
    <xf numFmtId="0" fontId="36" fillId="6" borderId="4" applyNumberFormat="0" applyFont="0" applyAlignment="0" applyProtection="0"/>
    <xf numFmtId="0" fontId="53" fillId="32" borderId="97" applyNumberFormat="0" applyFont="0" applyAlignment="0" applyProtection="0"/>
    <xf numFmtId="0" fontId="72" fillId="32" borderId="97"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0" fontId="36" fillId="6" borderId="4" applyNumberFormat="0" applyFont="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164"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0" fontId="63" fillId="0" borderId="0" applyNumberFormat="0" applyFill="0" applyBorder="0" applyAlignment="0" applyProtection="0"/>
    <xf numFmtId="0" fontId="64" fillId="0" borderId="6" applyNumberFormat="0" applyFill="0" applyAlignment="0" applyProtection="0"/>
    <xf numFmtId="0" fontId="65" fillId="0" borderId="8" applyNumberFormat="0" applyFill="0" applyAlignment="0" applyProtection="0"/>
    <xf numFmtId="0" fontId="66" fillId="0" borderId="10" applyNumberFormat="0" applyFill="0" applyAlignment="0" applyProtection="0"/>
    <xf numFmtId="0" fontId="66" fillId="0" borderId="0" applyNumberFormat="0" applyFill="0" applyBorder="0" applyAlignment="0" applyProtection="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179" fillId="0" borderId="100" applyNumberFormat="0" applyFill="0" applyAlignment="0" applyProtection="0"/>
    <xf numFmtId="0" fontId="179" fillId="0" borderId="100" applyNumberFormat="0" applyFill="0" applyAlignment="0" applyProtection="0"/>
    <xf numFmtId="0" fontId="28" fillId="11"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8" borderId="0" applyNumberFormat="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28" fillId="6" borderId="0" applyNumberFormat="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101" applyNumberFormat="0" applyFill="0" applyAlignment="0" applyProtection="0"/>
    <xf numFmtId="0" fontId="186" fillId="0" borderId="101" applyNumberFormat="0" applyFill="0" applyAlignment="0" applyProtection="0"/>
    <xf numFmtId="0" fontId="189" fillId="0" borderId="102" applyNumberFormat="0" applyFill="0" applyAlignment="0" applyProtection="0"/>
    <xf numFmtId="0" fontId="28" fillId="4" borderId="0" applyNumberFormat="0" applyBorder="0" applyAlignment="0" applyProtection="0"/>
    <xf numFmtId="0" fontId="189" fillId="0" borderId="102" applyNumberFormat="0" applyFill="0" applyAlignment="0" applyProtection="0"/>
    <xf numFmtId="0" fontId="192" fillId="0" borderId="103" applyNumberFormat="0" applyFill="0" applyAlignment="0" applyProtection="0"/>
    <xf numFmtId="0" fontId="192" fillId="0" borderId="103" applyNumberFormat="0" applyFill="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28" fillId="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154" fillId="2" borderId="0" applyNumberFormat="0" applyBorder="0" applyAlignment="0" applyProtection="0"/>
    <xf numFmtId="0" fontId="154" fillId="4" borderId="0" applyNumberFormat="0" applyBorder="0" applyAlignment="0" applyProtection="0"/>
    <xf numFmtId="0" fontId="154" fillId="6" borderId="0" applyNumberFormat="0" applyBorder="0" applyAlignment="0" applyProtection="0"/>
    <xf numFmtId="0" fontId="154" fillId="8" borderId="0" applyNumberFormat="0" applyBorder="0" applyAlignment="0" applyProtection="0"/>
    <xf numFmtId="0" fontId="154" fillId="6" borderId="0" applyNumberFormat="0" applyBorder="0" applyAlignment="0" applyProtection="0"/>
    <xf numFmtId="0" fontId="154" fillId="10" borderId="0" applyNumberFormat="0" applyBorder="0" applyAlignment="0" applyProtection="0"/>
    <xf numFmtId="0" fontId="154" fillId="11" borderId="0" applyNumberFormat="0" applyBorder="0" applyAlignment="0" applyProtection="0"/>
    <xf numFmtId="0" fontId="154" fillId="5" borderId="0" applyNumberFormat="0" applyBorder="0" applyAlignment="0" applyProtection="0"/>
    <xf numFmtId="0" fontId="154" fillId="10" borderId="0" applyNumberFormat="0" applyBorder="0" applyAlignment="0" applyProtection="0"/>
    <xf numFmtId="0" fontId="154" fillId="6"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7" fillId="10"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7" fillId="15"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7" fillId="13"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6" fillId="5" borderId="0" applyNumberFormat="0" applyBorder="0" applyAlignment="0" applyProtection="0"/>
    <xf numFmtId="0" fontId="157" fillId="5"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6" fillId="10" borderId="0" applyNumberFormat="0" applyBorder="0" applyAlignment="0" applyProtection="0"/>
    <xf numFmtId="0" fontId="157" fillId="10"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6" fillId="4" borderId="0" applyNumberFormat="0" applyBorder="0" applyAlignment="0" applyProtection="0"/>
    <xf numFmtId="0" fontId="157" fillId="4"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6" fillId="19" borderId="0" applyNumberFormat="0" applyBorder="0" applyAlignment="0" applyProtection="0"/>
    <xf numFmtId="0" fontId="157" fillId="19"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6" fillId="15" borderId="0" applyNumberFormat="0" applyBorder="0" applyAlignment="0" applyProtection="0"/>
    <xf numFmtId="0" fontId="157" fillId="15"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6" fillId="13" borderId="0" applyNumberFormat="0" applyBorder="0" applyAlignment="0" applyProtection="0"/>
    <xf numFmtId="0" fontId="157" fillId="1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6" fillId="23" borderId="0" applyNumberFormat="0" applyBorder="0" applyAlignment="0" applyProtection="0"/>
    <xf numFmtId="0" fontId="157" fillId="23"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6" fillId="21" borderId="0" applyNumberFormat="0" applyBorder="0" applyAlignment="0" applyProtection="0"/>
    <xf numFmtId="0" fontId="157" fillId="21" borderId="0" applyNumberFormat="0" applyBorder="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69" fillId="24" borderId="96" applyNumberFormat="0" applyAlignment="0" applyProtection="0"/>
    <xf numFmtId="0" fontId="160" fillId="24" borderId="96" applyNumberFormat="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86" fillId="0" borderId="2" applyNumberFormat="0" applyFill="0" applyAlignment="0" applyProtection="0"/>
    <xf numFmtId="0" fontId="55" fillId="0" borderId="2" applyNumberFormat="0" applyFill="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1" fillId="11" borderId="96" applyNumberFormat="0" applyAlignment="0" applyProtection="0"/>
    <xf numFmtId="0" fontId="162" fillId="11" borderId="96" applyNumberFormat="0" applyAlignment="0" applyProtection="0"/>
    <xf numFmtId="166" fontId="36" fillId="0" borderId="0" applyFont="0" applyFill="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3" fillId="9" borderId="0" applyNumberFormat="0" applyBorder="0" applyAlignment="0" applyProtection="0"/>
    <xf numFmtId="0" fontId="164" fillId="9" borderId="0" applyNumberFormat="0" applyBorder="0" applyAlignment="0" applyProtection="0"/>
    <xf numFmtId="164" fontId="36" fillId="0" borderId="0" applyFont="0" applyFill="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165" fillId="33" borderId="0" applyNumberFormat="0" applyBorder="0" applyAlignment="0" applyProtection="0"/>
    <xf numFmtId="0" fontId="75" fillId="0" borderId="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6" fillId="10" borderId="0" applyNumberFormat="0" applyBorder="0" applyAlignment="0" applyProtection="0"/>
    <xf numFmtId="0" fontId="167" fillId="10" borderId="0" applyNumberFormat="0" applyBorder="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8" fillId="24" borderId="98" applyNumberFormat="0" applyAlignment="0" applyProtection="0"/>
    <xf numFmtId="0" fontId="169" fillId="24" borderId="98" applyNumberFormat="0" applyAlignment="0" applyProtection="0"/>
    <xf numFmtId="0" fontId="18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88" fillId="0" borderId="6" applyNumberFormat="0" applyFill="0" applyAlignment="0" applyProtection="0"/>
    <xf numFmtId="0" fontId="64" fillId="0" borderId="6"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89" fillId="0" borderId="8" applyNumberFormat="0" applyFill="0" applyAlignment="0" applyProtection="0"/>
    <xf numFmtId="0" fontId="65" fillId="0" borderId="8"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90" fillId="0" borderId="10" applyNumberFormat="0" applyFill="0" applyAlignment="0" applyProtection="0"/>
    <xf numFmtId="0" fontId="66" fillId="0" borderId="10"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66" fillId="0" borderId="0" applyNumberFormat="0" applyFill="0" applyBorder="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2" fillId="0" borderId="12" applyNumberFormat="0" applyFill="0" applyAlignment="0" applyProtection="0"/>
    <xf numFmtId="0" fontId="173" fillId="0" borderId="12" applyNumberFormat="0" applyFill="0" applyAlignment="0" applyProtection="0"/>
    <xf numFmtId="0" fontId="28" fillId="0" borderId="0"/>
    <xf numFmtId="0" fontId="185" fillId="0" borderId="0" applyNumberFormat="0" applyFill="0" applyBorder="0" applyAlignment="0" applyProtection="0"/>
    <xf numFmtId="0" fontId="187" fillId="0" borderId="101" applyNumberFormat="0" applyFill="0" applyAlignment="0" applyProtection="0"/>
    <xf numFmtId="0" fontId="190" fillId="0" borderId="102" applyNumberFormat="0" applyFill="0" applyAlignment="0" applyProtection="0"/>
    <xf numFmtId="0" fontId="193" fillId="0" borderId="103" applyNumberFormat="0" applyFill="0" applyAlignment="0" applyProtection="0"/>
    <xf numFmtId="0" fontId="193" fillId="0" borderId="0" applyNumberFormat="0" applyFill="0" applyBorder="0" applyAlignment="0" applyProtection="0"/>
    <xf numFmtId="0" fontId="166" fillId="60" borderId="0" applyNumberFormat="0" applyBorder="0" applyAlignment="0" applyProtection="0"/>
    <xf numFmtId="0" fontId="163" fillId="59" borderId="0" applyNumberFormat="0" applyBorder="0" applyAlignment="0" applyProtection="0"/>
    <xf numFmtId="0" fontId="183" fillId="33" borderId="0" applyNumberFormat="0" applyBorder="0" applyAlignment="0" applyProtection="0"/>
    <xf numFmtId="0" fontId="161" fillId="58" borderId="96" applyNumberFormat="0" applyAlignment="0" applyProtection="0"/>
    <xf numFmtId="0" fontId="168" fillId="57" borderId="98" applyNumberFormat="0" applyAlignment="0" applyProtection="0"/>
    <xf numFmtId="0" fontId="178" fillId="57" borderId="96" applyNumberFormat="0" applyAlignment="0" applyProtection="0"/>
    <xf numFmtId="0" fontId="180" fillId="0" borderId="100" applyNumberFormat="0" applyFill="0" applyAlignment="0" applyProtection="0"/>
    <xf numFmtId="0" fontId="28" fillId="32" borderId="97" applyNumberFormat="0" applyFont="0" applyAlignment="0" applyProtection="0"/>
    <xf numFmtId="0" fontId="172" fillId="0" borderId="104" applyNumberFormat="0" applyFill="0" applyAlignment="0" applyProtection="0"/>
    <xf numFmtId="0" fontId="156" fillId="52"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156" fillId="46" borderId="0" applyNumberFormat="0" applyBorder="0" applyAlignment="0" applyProtection="0"/>
    <xf numFmtId="0" fontId="156" fillId="53"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156" fillId="47" borderId="0" applyNumberFormat="0" applyBorder="0" applyAlignment="0" applyProtection="0"/>
    <xf numFmtId="0" fontId="156" fillId="54"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156" fillId="48" borderId="0" applyNumberFormat="0" applyBorder="0" applyAlignment="0" applyProtection="0"/>
    <xf numFmtId="0" fontId="156" fillId="5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156" fillId="49"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156" fillId="50" borderId="0" applyNumberFormat="0" applyBorder="0" applyAlignment="0" applyProtection="0"/>
    <xf numFmtId="0" fontId="156" fillId="56"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156" fillId="51"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54"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54" fillId="3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154"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54"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54"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154"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154"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54"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54"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154" fillId="45"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6" fillId="46" borderId="0" applyNumberFormat="0" applyBorder="0" applyAlignment="0" applyProtection="0"/>
    <xf numFmtId="0" fontId="157" fillId="46" borderId="0" applyNumberFormat="0" applyBorder="0" applyAlignment="0" applyProtection="0"/>
    <xf numFmtId="0" fontId="156" fillId="47" borderId="0" applyNumberFormat="0" applyBorder="0" applyAlignment="0" applyProtection="0"/>
    <xf numFmtId="0" fontId="156" fillId="47" borderId="0" applyNumberFormat="0" applyBorder="0" applyAlignment="0" applyProtection="0"/>
    <xf numFmtId="0" fontId="156" fillId="47" borderId="0" applyNumberFormat="0" applyBorder="0" applyAlignment="0" applyProtection="0"/>
    <xf numFmtId="0" fontId="156" fillId="47" borderId="0" applyNumberFormat="0" applyBorder="0" applyAlignment="0" applyProtection="0"/>
    <xf numFmtId="0" fontId="157" fillId="47"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157" fillId="48"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6" fillId="49" borderId="0" applyNumberFormat="0" applyBorder="0" applyAlignment="0" applyProtection="0"/>
    <xf numFmtId="0" fontId="157" fillId="49"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6" fillId="50" borderId="0" applyNumberFormat="0" applyBorder="0" applyAlignment="0" applyProtection="0"/>
    <xf numFmtId="0" fontId="157" fillId="50"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7"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7" fillId="52"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7"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7"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7"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7" fillId="56" borderId="0" applyNumberFormat="0" applyBorder="0" applyAlignment="0" applyProtection="0"/>
    <xf numFmtId="0" fontId="178" fillId="57" borderId="96" applyNumberFormat="0" applyAlignment="0" applyProtection="0"/>
    <xf numFmtId="0" fontId="178" fillId="57" borderId="96" applyNumberFormat="0" applyAlignment="0" applyProtection="0"/>
    <xf numFmtId="0" fontId="178" fillId="57" borderId="96" applyNumberFormat="0" applyAlignment="0" applyProtection="0"/>
    <xf numFmtId="0" fontId="178" fillId="57" borderId="96" applyNumberFormat="0" applyAlignment="0" applyProtection="0"/>
    <xf numFmtId="0" fontId="177" fillId="57" borderId="96" applyNumberFormat="0" applyAlignment="0" applyProtection="0"/>
    <xf numFmtId="0" fontId="180" fillId="0" borderId="100" applyNumberFormat="0" applyFill="0" applyAlignment="0" applyProtection="0"/>
    <xf numFmtId="0" fontId="180" fillId="0" borderId="100" applyNumberFormat="0" applyFill="0" applyAlignment="0" applyProtection="0"/>
    <xf numFmtId="0" fontId="180" fillId="0" borderId="100" applyNumberFormat="0" applyFill="0" applyAlignment="0" applyProtection="0"/>
    <xf numFmtId="0" fontId="180" fillId="0" borderId="100" applyNumberFormat="0" applyFill="0" applyAlignment="0" applyProtection="0"/>
    <xf numFmtId="0" fontId="179" fillId="0" borderId="100" applyNumberFormat="0" applyFill="0" applyAlignment="0" applyProtection="0"/>
    <xf numFmtId="0" fontId="161" fillId="58" borderId="96" applyNumberFormat="0" applyAlignment="0" applyProtection="0"/>
    <xf numFmtId="0" fontId="161" fillId="58" borderId="96" applyNumberFormat="0" applyAlignment="0" applyProtection="0"/>
    <xf numFmtId="0" fontId="161" fillId="58" borderId="96" applyNumberFormat="0" applyAlignment="0" applyProtection="0"/>
    <xf numFmtId="0" fontId="161" fillId="58" borderId="96" applyNumberFormat="0" applyAlignment="0" applyProtection="0"/>
    <xf numFmtId="0" fontId="162" fillId="58" borderId="96" applyNumberFormat="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3" fillId="59" borderId="0" applyNumberFormat="0" applyBorder="0" applyAlignment="0" applyProtection="0"/>
    <xf numFmtId="0" fontId="164" fillId="59" borderId="0" applyNumberFormat="0" applyBorder="0" applyAlignment="0" applyProtection="0"/>
    <xf numFmtId="0" fontId="183" fillId="33" borderId="0" applyNumberFormat="0" applyBorder="0" applyAlignment="0" applyProtection="0"/>
    <xf numFmtId="0" fontId="183" fillId="33" borderId="0" applyNumberFormat="0" applyBorder="0" applyAlignment="0" applyProtection="0"/>
    <xf numFmtId="0" fontId="183" fillId="33" borderId="0" applyNumberFormat="0" applyBorder="0" applyAlignment="0" applyProtection="0"/>
    <xf numFmtId="0" fontId="183" fillId="33" borderId="0" applyNumberFormat="0" applyBorder="0" applyAlignment="0" applyProtection="0"/>
    <xf numFmtId="0" fontId="182" fillId="33" borderId="0" applyNumberFormat="0" applyBorder="0" applyAlignment="0" applyProtection="0"/>
    <xf numFmtId="0" fontId="154" fillId="0" borderId="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6" fillId="60" borderId="0" applyNumberFormat="0" applyBorder="0" applyAlignment="0" applyProtection="0"/>
    <xf numFmtId="0" fontId="167" fillId="60" borderId="0" applyNumberFormat="0" applyBorder="0" applyAlignment="0" applyProtection="0"/>
    <xf numFmtId="0" fontId="168" fillId="57" borderId="98" applyNumberFormat="0" applyAlignment="0" applyProtection="0"/>
    <xf numFmtId="0" fontId="168" fillId="57" borderId="98" applyNumberFormat="0" applyAlignment="0" applyProtection="0"/>
    <xf numFmtId="0" fontId="168" fillId="57" borderId="98" applyNumberFormat="0" applyAlignment="0" applyProtection="0"/>
    <xf numFmtId="0" fontId="168" fillId="57" borderId="98" applyNumberFormat="0" applyAlignment="0" applyProtection="0"/>
    <xf numFmtId="0" fontId="169" fillId="57" borderId="98" applyNumberFormat="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187" fillId="0" borderId="101" applyNumberFormat="0" applyFill="0" applyAlignment="0" applyProtection="0"/>
    <xf numFmtId="0" fontId="187" fillId="0" borderId="101" applyNumberFormat="0" applyFill="0" applyAlignment="0" applyProtection="0"/>
    <xf numFmtId="0" fontId="187" fillId="0" borderId="101" applyNumberFormat="0" applyFill="0" applyAlignment="0" applyProtection="0"/>
    <xf numFmtId="0" fontId="187" fillId="0" borderId="101" applyNumberFormat="0" applyFill="0" applyAlignment="0" applyProtection="0"/>
    <xf numFmtId="0" fontId="186" fillId="0" borderId="101" applyNumberFormat="0" applyFill="0" applyAlignment="0" applyProtection="0"/>
    <xf numFmtId="0" fontId="190" fillId="0" borderId="102" applyNumberFormat="0" applyFill="0" applyAlignment="0" applyProtection="0"/>
    <xf numFmtId="0" fontId="190" fillId="0" borderId="102" applyNumberFormat="0" applyFill="0" applyAlignment="0" applyProtection="0"/>
    <xf numFmtId="0" fontId="190" fillId="0" borderId="102" applyNumberFormat="0" applyFill="0" applyAlignment="0" applyProtection="0"/>
    <xf numFmtId="0" fontId="190" fillId="0" borderId="102" applyNumberFormat="0" applyFill="0" applyAlignment="0" applyProtection="0"/>
    <xf numFmtId="0" fontId="189" fillId="0" borderId="102" applyNumberFormat="0" applyFill="0" applyAlignment="0" applyProtection="0"/>
    <xf numFmtId="0" fontId="193" fillId="0" borderId="103" applyNumberFormat="0" applyFill="0" applyAlignment="0" applyProtection="0"/>
    <xf numFmtId="0" fontId="193" fillId="0" borderId="103" applyNumberFormat="0" applyFill="0" applyAlignment="0" applyProtection="0"/>
    <xf numFmtId="0" fontId="193" fillId="0" borderId="103" applyNumberFormat="0" applyFill="0" applyAlignment="0" applyProtection="0"/>
    <xf numFmtId="0" fontId="193" fillId="0" borderId="103" applyNumberFormat="0" applyFill="0" applyAlignment="0" applyProtection="0"/>
    <xf numFmtId="0" fontId="192" fillId="0" borderId="103" applyNumberFormat="0" applyFill="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2" fillId="0" borderId="0" applyNumberFormat="0" applyFill="0" applyBorder="0" applyAlignment="0" applyProtection="0"/>
    <xf numFmtId="0" fontId="172" fillId="0" borderId="104" applyNumberFormat="0" applyFill="0" applyAlignment="0" applyProtection="0"/>
    <xf numFmtId="0" fontId="172" fillId="0" borderId="104" applyNumberFormat="0" applyFill="0" applyAlignment="0" applyProtection="0"/>
    <xf numFmtId="0" fontId="172" fillId="0" borderId="104" applyNumberFormat="0" applyFill="0" applyAlignment="0" applyProtection="0"/>
    <xf numFmtId="0" fontId="172" fillId="0" borderId="104" applyNumberFormat="0" applyFill="0" applyAlignment="0" applyProtection="0"/>
    <xf numFmtId="0" fontId="173" fillId="0" borderId="104" applyNumberFormat="0" applyFill="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0" borderId="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0" borderId="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0" borderId="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0" borderId="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0" borderId="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8"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2" borderId="97" applyNumberFormat="0" applyFont="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0" borderId="0"/>
    <xf numFmtId="0" fontId="28" fillId="8" borderId="0" applyNumberFormat="0" applyBorder="0" applyAlignment="0" applyProtection="0"/>
    <xf numFmtId="0" fontId="28" fillId="0" borderId="0"/>
    <xf numFmtId="0" fontId="28" fillId="0" borderId="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0" borderId="0"/>
    <xf numFmtId="0" fontId="28"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2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30"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32" borderId="97" applyNumberFormat="0" applyFont="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28" fillId="2"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4"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6"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8" borderId="0" applyNumberFormat="0" applyBorder="0" applyAlignment="0" applyProtection="0"/>
    <xf numFmtId="0" fontId="28" fillId="29"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6"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1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11"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5"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10"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6" borderId="0" applyNumberFormat="0" applyBorder="0" applyAlignment="0" applyProtection="0"/>
    <xf numFmtId="0" fontId="28" fillId="0" borderId="0"/>
    <xf numFmtId="0" fontId="28" fillId="0" borderId="0"/>
    <xf numFmtId="0" fontId="28" fillId="0" borderId="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7"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36"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38"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6"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0" borderId="0"/>
    <xf numFmtId="0" fontId="28" fillId="32" borderId="97" applyNumberFormat="0" applyFont="0" applyAlignment="0" applyProtection="0"/>
    <xf numFmtId="0" fontId="28" fillId="38" borderId="0" applyNumberFormat="0" applyBorder="0" applyAlignment="0" applyProtection="0"/>
    <xf numFmtId="0" fontId="28" fillId="36" borderId="0" applyNumberFormat="0" applyBorder="0" applyAlignment="0" applyProtection="0"/>
    <xf numFmtId="0" fontId="28" fillId="41"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7" borderId="0" applyNumberFormat="0" applyBorder="0" applyAlignment="0" applyProtection="0"/>
    <xf numFmtId="0" fontId="28" fillId="30"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8" borderId="0" applyNumberFormat="0" applyBorder="0" applyAlignment="0" applyProtection="0"/>
    <xf numFmtId="0" fontId="28" fillId="42"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1" borderId="0" applyNumberFormat="0" applyBorder="0" applyAlignment="0" applyProtection="0"/>
    <xf numFmtId="0" fontId="28" fillId="29" borderId="0" applyNumberFormat="0" applyBorder="0" applyAlignment="0" applyProtection="0"/>
    <xf numFmtId="0" fontId="28" fillId="44"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2" borderId="0" applyNumberFormat="0" applyBorder="0" applyAlignment="0" applyProtection="0"/>
    <xf numFmtId="0" fontId="28" fillId="38" borderId="0" applyNumberFormat="0" applyBorder="0" applyAlignment="0" applyProtection="0"/>
    <xf numFmtId="0" fontId="28" fillId="41"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1"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6" borderId="0" applyNumberFormat="0" applyBorder="0" applyAlignment="0" applyProtection="0"/>
    <xf numFmtId="0" fontId="28" fillId="39"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0" borderId="0" applyNumberFormat="0" applyBorder="0" applyAlignment="0" applyProtection="0"/>
    <xf numFmtId="0" fontId="28" fillId="45" borderId="0" applyNumberFormat="0" applyBorder="0" applyAlignment="0" applyProtection="0"/>
    <xf numFmtId="0" fontId="75"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0" borderId="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0" borderId="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8"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32" borderId="97" applyNumberFormat="0" applyFont="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32" borderId="97" applyNumberFormat="0" applyFon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2" borderId="97" applyNumberFormat="0" applyFon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0" borderId="0"/>
    <xf numFmtId="0" fontId="27" fillId="8" borderId="0" applyNumberFormat="0" applyBorder="0" applyAlignment="0" applyProtection="0"/>
    <xf numFmtId="0" fontId="27" fillId="8" borderId="0" applyNumberFormat="0" applyBorder="0" applyAlignment="0" applyProtection="0"/>
    <xf numFmtId="0" fontId="27" fillId="0" borderId="0"/>
    <xf numFmtId="0" fontId="27" fillId="0" borderId="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0" borderId="0"/>
    <xf numFmtId="0" fontId="27"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0" borderId="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0" borderId="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0" borderId="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8"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32" borderId="97" applyNumberFormat="0" applyFont="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32" borderId="97" applyNumberFormat="0" applyFont="0" applyAlignment="0" applyProtection="0"/>
    <xf numFmtId="0" fontId="27" fillId="32" borderId="97" applyNumberFormat="0" applyFon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2" borderId="97" applyNumberFormat="0" applyFont="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0" borderId="0"/>
    <xf numFmtId="0" fontId="27" fillId="8" borderId="0" applyNumberFormat="0" applyBorder="0" applyAlignment="0" applyProtection="0"/>
    <xf numFmtId="0" fontId="27" fillId="8" borderId="0" applyNumberFormat="0" applyBorder="0" applyAlignment="0" applyProtection="0"/>
    <xf numFmtId="0" fontId="27" fillId="0" borderId="0"/>
    <xf numFmtId="0" fontId="27" fillId="0" borderId="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0" borderId="0"/>
    <xf numFmtId="0" fontId="27"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2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0"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0" fontId="27" fillId="32" borderId="97" applyNumberFormat="0" applyFont="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2"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4"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6"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8" borderId="0" applyNumberFormat="0" applyBorder="0" applyAlignment="0" applyProtection="0"/>
    <xf numFmtId="0" fontId="27" fillId="29"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6"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10" borderId="0" applyNumberFormat="0" applyBorder="0" applyAlignment="0" applyProtection="0"/>
    <xf numFmtId="0" fontId="27" fillId="30"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11"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5"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10"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6" borderId="0" applyNumberFormat="0" applyBorder="0" applyAlignment="0" applyProtection="0"/>
    <xf numFmtId="0" fontId="27" fillId="0" borderId="0"/>
    <xf numFmtId="0" fontId="27" fillId="0" borderId="0"/>
    <xf numFmtId="0" fontId="27" fillId="0" borderId="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7"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36"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38"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6"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8"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0" borderId="0"/>
    <xf numFmtId="0" fontId="27" fillId="32" borderId="97" applyNumberFormat="0" applyFont="0" applyAlignment="0" applyProtection="0"/>
    <xf numFmtId="0" fontId="27" fillId="38" borderId="0" applyNumberFormat="0" applyBorder="0" applyAlignment="0" applyProtection="0"/>
    <xf numFmtId="0" fontId="27" fillId="36" borderId="0" applyNumberFormat="0" applyBorder="0" applyAlignment="0" applyProtection="0"/>
    <xf numFmtId="0" fontId="27" fillId="41"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7" borderId="0" applyNumberFormat="0" applyBorder="0" applyAlignment="0" applyProtection="0"/>
    <xf numFmtId="0" fontId="27" fillId="30"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41" borderId="0" applyNumberFormat="0" applyBorder="0" applyAlignment="0" applyProtection="0"/>
    <xf numFmtId="0" fontId="27" fillId="29" borderId="0" applyNumberFormat="0" applyBorder="0" applyAlignment="0" applyProtection="0"/>
    <xf numFmtId="0" fontId="27" fillId="44"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2" borderId="0" applyNumberFormat="0" applyBorder="0" applyAlignment="0" applyProtection="0"/>
    <xf numFmtId="0" fontId="27" fillId="38" borderId="0" applyNumberFormat="0" applyBorder="0" applyAlignment="0" applyProtection="0"/>
    <xf numFmtId="0" fontId="27" fillId="41" borderId="0" applyNumberFormat="0" applyBorder="0" applyAlignment="0" applyProtection="0"/>
    <xf numFmtId="0" fontId="27" fillId="39"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0" borderId="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0" borderId="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8"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32" borderId="97" applyNumberFormat="0" applyFont="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32" borderId="97" applyNumberFormat="0" applyFont="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2" borderId="97" applyNumberFormat="0" applyFont="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0" borderId="0"/>
    <xf numFmtId="0" fontId="26" fillId="8" borderId="0" applyNumberFormat="0" applyBorder="0" applyAlignment="0" applyProtection="0"/>
    <xf numFmtId="0" fontId="26" fillId="8" borderId="0" applyNumberFormat="0" applyBorder="0" applyAlignment="0" applyProtection="0"/>
    <xf numFmtId="0" fontId="26" fillId="0" borderId="0"/>
    <xf numFmtId="0" fontId="26" fillId="0" borderId="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0" borderId="0"/>
    <xf numFmtId="0" fontId="26" fillId="0" borderId="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0" borderId="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0" borderId="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0" borderId="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8"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32" borderId="97" applyNumberFormat="0" applyFont="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32" borderId="97" applyNumberFormat="0" applyFont="0" applyAlignment="0" applyProtection="0"/>
    <xf numFmtId="0" fontId="26" fillId="32" borderId="97" applyNumberFormat="0" applyFont="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2" borderId="97" applyNumberFormat="0" applyFont="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0" borderId="0"/>
    <xf numFmtId="0" fontId="26" fillId="8" borderId="0" applyNumberFormat="0" applyBorder="0" applyAlignment="0" applyProtection="0"/>
    <xf numFmtId="0" fontId="26" fillId="8" borderId="0" applyNumberFormat="0" applyBorder="0" applyAlignment="0" applyProtection="0"/>
    <xf numFmtId="0" fontId="26" fillId="0" borderId="0"/>
    <xf numFmtId="0" fontId="26" fillId="0" borderId="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0" borderId="0"/>
    <xf numFmtId="0" fontId="26" fillId="0" borderId="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2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30"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0" fontId="26" fillId="32" borderId="97" applyNumberFormat="0" applyFont="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2"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6"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39" borderId="0" applyNumberFormat="0" applyBorder="0" applyAlignment="0" applyProtection="0"/>
    <xf numFmtId="0" fontId="26" fillId="8" borderId="0" applyNumberFormat="0" applyBorder="0" applyAlignment="0" applyProtection="0"/>
    <xf numFmtId="0" fontId="26" fillId="29"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6"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10"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5"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10"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45" borderId="0" applyNumberFormat="0" applyBorder="0" applyAlignment="0" applyProtection="0"/>
    <xf numFmtId="0" fontId="26" fillId="6" borderId="0" applyNumberFormat="0" applyBorder="0" applyAlignment="0" applyProtection="0"/>
    <xf numFmtId="0" fontId="26" fillId="0" borderId="0"/>
    <xf numFmtId="0" fontId="26" fillId="0" borderId="0"/>
    <xf numFmtId="0" fontId="26" fillId="0" borderId="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38"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37"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6"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8"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38"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8"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0" borderId="0"/>
    <xf numFmtId="0" fontId="26" fillId="32" borderId="97" applyNumberFormat="0" applyFont="0" applyAlignment="0" applyProtection="0"/>
    <xf numFmtId="0" fontId="26" fillId="38" borderId="0" applyNumberFormat="0" applyBorder="0" applyAlignment="0" applyProtection="0"/>
    <xf numFmtId="0" fontId="26" fillId="36" borderId="0" applyNumberFormat="0" applyBorder="0" applyAlignment="0" applyProtection="0"/>
    <xf numFmtId="0" fontId="26" fillId="41"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7"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8" borderId="0" applyNumberFormat="0" applyBorder="0" applyAlignment="0" applyProtection="0"/>
    <xf numFmtId="0" fontId="26" fillId="42"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1" borderId="0" applyNumberFormat="0" applyBorder="0" applyAlignment="0" applyProtection="0"/>
    <xf numFmtId="0" fontId="26" fillId="29" borderId="0" applyNumberFormat="0" applyBorder="0" applyAlignment="0" applyProtection="0"/>
    <xf numFmtId="0" fontId="26" fillId="44"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2" borderId="0" applyNumberFormat="0" applyBorder="0" applyAlignment="0" applyProtection="0"/>
    <xf numFmtId="0" fontId="26" fillId="38" borderId="0" applyNumberFormat="0" applyBorder="0" applyAlignment="0" applyProtection="0"/>
    <xf numFmtId="0" fontId="26" fillId="41"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2"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36" borderId="0" applyNumberFormat="0" applyBorder="0" applyAlignment="0" applyProtection="0"/>
    <xf numFmtId="0" fontId="26" fillId="39"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0" borderId="0" applyNumberFormat="0" applyBorder="0" applyAlignment="0" applyProtection="0"/>
    <xf numFmtId="0" fontId="26" fillId="4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0" borderId="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0" borderId="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8"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32" borderId="97" applyNumberFormat="0" applyFont="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32" borderId="97" applyNumberFormat="0" applyFon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2" borderId="97" applyNumberFormat="0" applyFon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0" borderId="0"/>
    <xf numFmtId="0" fontId="25" fillId="8" borderId="0" applyNumberFormat="0" applyBorder="0" applyAlignment="0" applyProtection="0"/>
    <xf numFmtId="0" fontId="25" fillId="8" borderId="0" applyNumberFormat="0" applyBorder="0" applyAlignment="0" applyProtection="0"/>
    <xf numFmtId="0" fontId="25" fillId="0" borderId="0"/>
    <xf numFmtId="0" fontId="25" fillId="0" borderId="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0" borderId="0"/>
    <xf numFmtId="0" fontId="25" fillId="0" borderId="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0" borderId="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0" borderId="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8"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32" borderId="97" applyNumberFormat="0" applyFont="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32" borderId="97" applyNumberFormat="0" applyFont="0" applyAlignment="0" applyProtection="0"/>
    <xf numFmtId="0" fontId="25" fillId="32" borderId="97" applyNumberFormat="0" applyFon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2" borderId="97" applyNumberFormat="0" applyFont="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0" borderId="0"/>
    <xf numFmtId="0" fontId="25" fillId="8" borderId="0" applyNumberFormat="0" applyBorder="0" applyAlignment="0" applyProtection="0"/>
    <xf numFmtId="0" fontId="25" fillId="8" borderId="0" applyNumberFormat="0" applyBorder="0" applyAlignment="0" applyProtection="0"/>
    <xf numFmtId="0" fontId="25" fillId="0" borderId="0"/>
    <xf numFmtId="0" fontId="25" fillId="0" borderId="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0" borderId="0"/>
    <xf numFmtId="0" fontId="25" fillId="0" borderId="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2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0"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32" borderId="97" applyNumberFormat="0" applyFont="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2"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8" borderId="0" applyNumberFormat="0" applyBorder="0" applyAlignment="0" applyProtection="0"/>
    <xf numFmtId="0" fontId="25" fillId="29"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10" borderId="0" applyNumberFormat="0" applyBorder="0" applyAlignment="0" applyProtection="0"/>
    <xf numFmtId="0" fontId="25" fillId="30"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11"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5"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10"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36"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37"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6"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8"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38"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8"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1"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0" borderId="0"/>
    <xf numFmtId="0" fontId="25" fillId="32" borderId="97" applyNumberFormat="0" applyFont="0" applyAlignment="0" applyProtection="0"/>
    <xf numFmtId="0" fontId="25" fillId="38" borderId="0" applyNumberFormat="0" applyBorder="0" applyAlignment="0" applyProtection="0"/>
    <xf numFmtId="0" fontId="25" fillId="36" borderId="0" applyNumberFormat="0" applyBorder="0" applyAlignment="0" applyProtection="0"/>
    <xf numFmtId="0" fontId="25" fillId="41"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7"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41" borderId="0" applyNumberFormat="0" applyBorder="0" applyAlignment="0" applyProtection="0"/>
    <xf numFmtId="0" fontId="25" fillId="29" borderId="0" applyNumberFormat="0" applyBorder="0" applyAlignment="0" applyProtection="0"/>
    <xf numFmtId="0" fontId="25" fillId="44"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2" borderId="0" applyNumberFormat="0" applyBorder="0" applyAlignment="0" applyProtection="0"/>
    <xf numFmtId="0" fontId="25" fillId="38" borderId="0" applyNumberFormat="0" applyBorder="0" applyAlignment="0" applyProtection="0"/>
    <xf numFmtId="0" fontId="25" fillId="41" borderId="0" applyNumberFormat="0" applyBorder="0" applyAlignment="0" applyProtection="0"/>
    <xf numFmtId="0" fontId="25" fillId="39"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25" fillId="45" borderId="0" applyNumberFormat="0" applyBorder="0" applyAlignment="0" applyProtection="0"/>
    <xf numFmtId="0" fontId="24" fillId="0" borderId="0"/>
    <xf numFmtId="0" fontId="24" fillId="0" borderId="0"/>
    <xf numFmtId="0" fontId="24" fillId="0" borderId="0"/>
    <xf numFmtId="0" fontId="24" fillId="0" borderId="0"/>
    <xf numFmtId="0" fontId="24" fillId="32" borderId="97" applyNumberFormat="0" applyFont="0" applyAlignment="0" applyProtection="0"/>
    <xf numFmtId="0" fontId="24" fillId="42" borderId="0" applyNumberFormat="0" applyBorder="0" applyAlignment="0" applyProtection="0"/>
    <xf numFmtId="0" fontId="24" fillId="36" borderId="0" applyNumberFormat="0" applyBorder="0" applyAlignment="0" applyProtection="0"/>
    <xf numFmtId="0" fontId="24" fillId="41" borderId="0" applyNumberFormat="0" applyBorder="0" applyAlignment="0" applyProtection="0"/>
    <xf numFmtId="0" fontId="24" fillId="38" borderId="0" applyNumberFormat="0" applyBorder="0" applyAlignment="0" applyProtection="0"/>
    <xf numFmtId="0" fontId="24" fillId="41" borderId="0" applyNumberFormat="0" applyBorder="0" applyAlignment="0" applyProtection="0"/>
    <xf numFmtId="0" fontId="24" fillId="37" borderId="0" applyNumberFormat="0" applyBorder="0" applyAlignment="0" applyProtection="0"/>
    <xf numFmtId="0" fontId="24" fillId="30"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38" borderId="0" applyNumberFormat="0" applyBorder="0" applyAlignment="0" applyProtection="0"/>
    <xf numFmtId="0" fontId="24" fillId="42" borderId="0" applyNumberFormat="0" applyBorder="0" applyAlignment="0" applyProtection="0"/>
    <xf numFmtId="0" fontId="24" fillId="38"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29" borderId="0" applyNumberFormat="0" applyBorder="0" applyAlignment="0" applyProtection="0"/>
    <xf numFmtId="0" fontId="24" fillId="44" borderId="0" applyNumberFormat="0" applyBorder="0" applyAlignment="0" applyProtection="0"/>
    <xf numFmtId="0" fontId="24" fillId="37" borderId="0" applyNumberFormat="0" applyBorder="0" applyAlignment="0" applyProtection="0"/>
    <xf numFmtId="0" fontId="24" fillId="40"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38"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45" borderId="0" applyNumberFormat="0" applyBorder="0" applyAlignment="0" applyProtection="0"/>
    <xf numFmtId="0" fontId="24" fillId="37"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45" borderId="0" applyNumberFormat="0" applyBorder="0" applyAlignment="0" applyProtection="0"/>
    <xf numFmtId="0" fontId="24" fillId="37"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0" borderId="0" applyNumberFormat="0" applyBorder="0" applyAlignment="0" applyProtection="0"/>
    <xf numFmtId="0" fontId="24" fillId="45" borderId="0" applyNumberFormat="0" applyBorder="0" applyAlignment="0" applyProtection="0"/>
    <xf numFmtId="0" fontId="23" fillId="0" borderId="0"/>
    <xf numFmtId="0" fontId="23" fillId="0" borderId="0"/>
    <xf numFmtId="0" fontId="23" fillId="0" borderId="0"/>
    <xf numFmtId="0" fontId="23" fillId="0" borderId="0"/>
    <xf numFmtId="0" fontId="23" fillId="32" borderId="97" applyNumberFormat="0" applyFont="0" applyAlignment="0" applyProtection="0"/>
    <xf numFmtId="0" fontId="23" fillId="42"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8" borderId="0" applyNumberFormat="0" applyBorder="0" applyAlignment="0" applyProtection="0"/>
    <xf numFmtId="0" fontId="23" fillId="41" borderId="0" applyNumberFormat="0" applyBorder="0" applyAlignment="0" applyProtection="0"/>
    <xf numFmtId="0" fontId="23" fillId="37" borderId="0" applyNumberFormat="0" applyBorder="0" applyAlignment="0" applyProtection="0"/>
    <xf numFmtId="0" fontId="23" fillId="30"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8" borderId="0" applyNumberFormat="0" applyBorder="0" applyAlignment="0" applyProtection="0"/>
    <xf numFmtId="0" fontId="23" fillId="42"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29" borderId="0" applyNumberFormat="0" applyBorder="0" applyAlignment="0" applyProtection="0"/>
    <xf numFmtId="0" fontId="23" fillId="44" borderId="0" applyNumberFormat="0" applyBorder="0" applyAlignment="0" applyProtection="0"/>
    <xf numFmtId="0" fontId="23" fillId="37" borderId="0" applyNumberFormat="0" applyBorder="0" applyAlignment="0" applyProtection="0"/>
    <xf numFmtId="0" fontId="23" fillId="40" borderId="0" applyNumberFormat="0" applyBorder="0" applyAlignment="0" applyProtection="0"/>
    <xf numFmtId="0" fontId="23" fillId="45"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38" borderId="0" applyNumberFormat="0" applyBorder="0" applyAlignment="0" applyProtection="0"/>
    <xf numFmtId="0" fontId="23" fillId="36" borderId="0" applyNumberFormat="0" applyBorder="0" applyAlignment="0" applyProtection="0"/>
    <xf numFmtId="0" fontId="23" fillId="44" borderId="0" applyNumberFormat="0" applyBorder="0" applyAlignment="0" applyProtection="0"/>
    <xf numFmtId="0" fontId="23" fillId="40" borderId="0" applyNumberFormat="0" applyBorder="0" applyAlignment="0" applyProtection="0"/>
    <xf numFmtId="0" fontId="23" fillId="45" borderId="0" applyNumberFormat="0" applyBorder="0" applyAlignment="0" applyProtection="0"/>
    <xf numFmtId="0" fontId="23" fillId="37"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0" borderId="0" applyNumberFormat="0" applyBorder="0" applyAlignment="0" applyProtection="0"/>
    <xf numFmtId="0" fontId="23" fillId="45" borderId="0" applyNumberFormat="0" applyBorder="0" applyAlignment="0" applyProtection="0"/>
    <xf numFmtId="0" fontId="23" fillId="37"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40" borderId="0" applyNumberFormat="0" applyBorder="0" applyAlignment="0" applyProtection="0"/>
    <xf numFmtId="0" fontId="23" fillId="4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xf numFmtId="0" fontId="18" fillId="0" borderId="0"/>
    <xf numFmtId="0" fontId="18" fillId="0" borderId="0"/>
    <xf numFmtId="0" fontId="17" fillId="0" borderId="0"/>
    <xf numFmtId="0" fontId="16" fillId="0" borderId="0"/>
    <xf numFmtId="0" fontId="208" fillId="0" borderId="0" applyNumberFormat="0" applyFill="0" applyBorder="0" applyAlignment="0" applyProtection="0">
      <alignment vertical="top"/>
      <protection locked="0"/>
    </xf>
    <xf numFmtId="0" fontId="15" fillId="0" borderId="0"/>
    <xf numFmtId="0" fontId="15" fillId="0" borderId="0"/>
    <xf numFmtId="0" fontId="15" fillId="0" borderId="0"/>
    <xf numFmtId="0" fontId="15" fillId="0" borderId="0"/>
    <xf numFmtId="0" fontId="15" fillId="32" borderId="97" applyNumberFormat="0" applyFont="0" applyAlignment="0" applyProtection="0"/>
    <xf numFmtId="0" fontId="15" fillId="42" borderId="0" applyNumberFormat="0" applyBorder="0" applyAlignment="0" applyProtection="0"/>
    <xf numFmtId="0" fontId="15" fillId="36"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37" borderId="0" applyNumberFormat="0" applyBorder="0" applyAlignment="0" applyProtection="0"/>
    <xf numFmtId="0" fontId="15" fillId="30"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38" borderId="0" applyNumberFormat="0" applyBorder="0" applyAlignment="0" applyProtection="0"/>
    <xf numFmtId="0" fontId="15" fillId="42"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29" borderId="0" applyNumberFormat="0" applyBorder="0" applyAlignment="0" applyProtection="0"/>
    <xf numFmtId="0" fontId="15" fillId="44" borderId="0" applyNumberFormat="0" applyBorder="0" applyAlignment="0" applyProtection="0"/>
    <xf numFmtId="0" fontId="15" fillId="37" borderId="0" applyNumberFormat="0" applyBorder="0" applyAlignment="0" applyProtection="0"/>
    <xf numFmtId="0" fontId="15" fillId="40" borderId="0" applyNumberFormat="0" applyBorder="0" applyAlignment="0" applyProtection="0"/>
    <xf numFmtId="0" fontId="15" fillId="45"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1" borderId="0" applyNumberFormat="0" applyBorder="0" applyAlignment="0" applyProtection="0"/>
    <xf numFmtId="0" fontId="15" fillId="36"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38" borderId="0" applyNumberFormat="0" applyBorder="0" applyAlignment="0" applyProtection="0"/>
    <xf numFmtId="0" fontId="15" fillId="36"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5" borderId="0" applyNumberFormat="0" applyBorder="0" applyAlignment="0" applyProtection="0"/>
    <xf numFmtId="0" fontId="15" fillId="37" borderId="0" applyNumberFormat="0" applyBorder="0" applyAlignment="0" applyProtection="0"/>
    <xf numFmtId="0" fontId="15" fillId="39"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0" borderId="0" applyNumberFormat="0" applyBorder="0" applyAlignment="0" applyProtection="0"/>
    <xf numFmtId="0" fontId="15" fillId="45" borderId="0" applyNumberFormat="0" applyBorder="0" applyAlignment="0" applyProtection="0"/>
    <xf numFmtId="0" fontId="14" fillId="0" borderId="0"/>
    <xf numFmtId="0" fontId="14" fillId="0" borderId="0"/>
    <xf numFmtId="0" fontId="14" fillId="0" borderId="0"/>
    <xf numFmtId="0" fontId="14" fillId="0" borderId="0"/>
    <xf numFmtId="0" fontId="14" fillId="32" borderId="97" applyNumberFormat="0" applyFont="0" applyAlignment="0" applyProtection="0"/>
    <xf numFmtId="0" fontId="14" fillId="42" borderId="0" applyNumberFormat="0" applyBorder="0" applyAlignment="0" applyProtection="0"/>
    <xf numFmtId="0" fontId="14" fillId="36" borderId="0" applyNumberFormat="0" applyBorder="0" applyAlignment="0" applyProtection="0"/>
    <xf numFmtId="0" fontId="14" fillId="41" borderId="0" applyNumberFormat="0" applyBorder="0" applyAlignment="0" applyProtection="0"/>
    <xf numFmtId="0" fontId="14" fillId="38" borderId="0" applyNumberFormat="0" applyBorder="0" applyAlignment="0" applyProtection="0"/>
    <xf numFmtId="0" fontId="14" fillId="41" borderId="0" applyNumberFormat="0" applyBorder="0" applyAlignment="0" applyProtection="0"/>
    <xf numFmtId="0" fontId="14" fillId="37" borderId="0" applyNumberFormat="0" applyBorder="0" applyAlignment="0" applyProtection="0"/>
    <xf numFmtId="0" fontId="14" fillId="30" borderId="0" applyNumberFormat="0" applyBorder="0" applyAlignment="0" applyProtection="0"/>
    <xf numFmtId="0" fontId="14" fillId="41" borderId="0" applyNumberFormat="0" applyBorder="0" applyAlignment="0" applyProtection="0"/>
    <xf numFmtId="0" fontId="14" fillId="36" borderId="0" applyNumberFormat="0" applyBorder="0" applyAlignment="0" applyProtection="0"/>
    <xf numFmtId="0" fontId="14" fillId="38" borderId="0" applyNumberFormat="0" applyBorder="0" applyAlignment="0" applyProtection="0"/>
    <xf numFmtId="0" fontId="14" fillId="42" borderId="0" applyNumberFormat="0" applyBorder="0" applyAlignment="0" applyProtection="0"/>
    <xf numFmtId="0" fontId="14" fillId="38"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29" borderId="0" applyNumberFormat="0" applyBorder="0" applyAlignment="0" applyProtection="0"/>
    <xf numFmtId="0" fontId="14" fillId="44" borderId="0" applyNumberFormat="0" applyBorder="0" applyAlignment="0" applyProtection="0"/>
    <xf numFmtId="0" fontId="14" fillId="37" borderId="0" applyNumberFormat="0" applyBorder="0" applyAlignment="0" applyProtection="0"/>
    <xf numFmtId="0" fontId="14" fillId="40" borderId="0" applyNumberFormat="0" applyBorder="0" applyAlignment="0" applyProtection="0"/>
    <xf numFmtId="0" fontId="14" fillId="45" borderId="0" applyNumberFormat="0" applyBorder="0" applyAlignment="0" applyProtection="0"/>
    <xf numFmtId="0" fontId="14" fillId="42" borderId="0" applyNumberFormat="0" applyBorder="0" applyAlignment="0" applyProtection="0"/>
    <xf numFmtId="0" fontId="14" fillId="36"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0" borderId="0" applyNumberFormat="0" applyBorder="0" applyAlignment="0" applyProtection="0"/>
    <xf numFmtId="0" fontId="14" fillId="45" borderId="0" applyNumberFormat="0" applyBorder="0" applyAlignment="0" applyProtection="0"/>
    <xf numFmtId="0" fontId="14" fillId="37"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0" borderId="0" applyNumberFormat="0" applyBorder="0" applyAlignment="0" applyProtection="0"/>
    <xf numFmtId="0" fontId="14" fillId="45" borderId="0" applyNumberFormat="0" applyBorder="0" applyAlignment="0" applyProtection="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32" borderId="97" applyNumberFormat="0" applyFont="0" applyAlignment="0" applyProtection="0"/>
    <xf numFmtId="0" fontId="9" fillId="36" borderId="0" applyNumberFormat="0" applyBorder="0" applyAlignment="0" applyProtection="0"/>
    <xf numFmtId="0" fontId="9" fillId="41" borderId="0" applyNumberFormat="0" applyBorder="0" applyAlignment="0" applyProtection="0"/>
    <xf numFmtId="0" fontId="9" fillId="37" borderId="0" applyNumberFormat="0" applyBorder="0" applyAlignment="0" applyProtection="0"/>
    <xf numFmtId="0" fontId="9" fillId="30" borderId="0" applyNumberFormat="0" applyBorder="0" applyAlignment="0" applyProtection="0"/>
    <xf numFmtId="0" fontId="9" fillId="38" borderId="0" applyNumberFormat="0" applyBorder="0" applyAlignment="0" applyProtection="0"/>
    <xf numFmtId="0" fontId="9" fillId="42"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29" borderId="0" applyNumberFormat="0" applyBorder="0" applyAlignment="0" applyProtection="0"/>
    <xf numFmtId="0" fontId="9" fillId="44" borderId="0" applyNumberFormat="0" applyBorder="0" applyAlignment="0" applyProtection="0"/>
    <xf numFmtId="0" fontId="9" fillId="40" borderId="0" applyNumberFormat="0" applyBorder="0" applyAlignment="0" applyProtection="0"/>
    <xf numFmtId="0" fontId="9" fillId="45" borderId="0" applyNumberFormat="0" applyBorder="0" applyAlignment="0" applyProtection="0"/>
    <xf numFmtId="0" fontId="8" fillId="0" borderId="0"/>
    <xf numFmtId="0" fontId="8" fillId="0" borderId="0"/>
    <xf numFmtId="0" fontId="8" fillId="0" borderId="0"/>
    <xf numFmtId="0" fontId="8" fillId="0" borderId="0"/>
    <xf numFmtId="0" fontId="8" fillId="32" borderId="97" applyNumberFormat="0" applyFont="0" applyAlignment="0" applyProtection="0"/>
    <xf numFmtId="0" fontId="8" fillId="36" borderId="0" applyNumberFormat="0" applyBorder="0" applyAlignment="0" applyProtection="0"/>
    <xf numFmtId="0" fontId="8" fillId="41" borderId="0" applyNumberFormat="0" applyBorder="0" applyAlignment="0" applyProtection="0"/>
    <xf numFmtId="0" fontId="8" fillId="37" borderId="0" applyNumberFormat="0" applyBorder="0" applyAlignment="0" applyProtection="0"/>
    <xf numFmtId="0" fontId="8" fillId="3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29"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5" borderId="0" applyNumberFormat="0" applyBorder="0" applyAlignment="0" applyProtection="0"/>
    <xf numFmtId="0" fontId="7" fillId="0" borderId="0"/>
    <xf numFmtId="0" fontId="7" fillId="0" borderId="0"/>
    <xf numFmtId="0" fontId="6" fillId="0" borderId="0"/>
    <xf numFmtId="0" fontId="6" fillId="0" borderId="0"/>
    <xf numFmtId="0" fontId="6" fillId="0" borderId="0"/>
    <xf numFmtId="0" fontId="5" fillId="0" borderId="0"/>
    <xf numFmtId="0" fontId="5" fillId="0" borderId="0"/>
    <xf numFmtId="0" fontId="5" fillId="32" borderId="97" applyNumberFormat="0" applyFont="0" applyAlignment="0" applyProtection="0"/>
    <xf numFmtId="0" fontId="5" fillId="36" borderId="0" applyNumberFormat="0" applyBorder="0" applyAlignment="0" applyProtection="0"/>
    <xf numFmtId="0" fontId="5" fillId="41" borderId="0" applyNumberFormat="0" applyBorder="0" applyAlignment="0" applyProtection="0"/>
    <xf numFmtId="0" fontId="5" fillId="37" borderId="0" applyNumberFormat="0" applyBorder="0" applyAlignment="0" applyProtection="0"/>
    <xf numFmtId="0" fontId="5" fillId="30" borderId="0" applyNumberFormat="0" applyBorder="0" applyAlignment="0" applyProtection="0"/>
    <xf numFmtId="0" fontId="5" fillId="38" borderId="0" applyNumberFormat="0" applyBorder="0" applyAlignment="0" applyProtection="0"/>
    <xf numFmtId="0" fontId="5" fillId="42" borderId="0" applyNumberFormat="0" applyBorder="0" applyAlignment="0" applyProtection="0"/>
    <xf numFmtId="0" fontId="5" fillId="39" borderId="0" applyNumberFormat="0" applyBorder="0" applyAlignment="0" applyProtection="0"/>
    <xf numFmtId="0" fontId="5" fillId="43" borderId="0" applyNumberFormat="0" applyBorder="0" applyAlignment="0" applyProtection="0"/>
    <xf numFmtId="0" fontId="5" fillId="29"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5" borderId="0" applyNumberFormat="0" applyBorder="0" applyAlignment="0" applyProtection="0"/>
    <xf numFmtId="0" fontId="4" fillId="0" borderId="0"/>
    <xf numFmtId="0" fontId="4" fillId="0" borderId="0"/>
    <xf numFmtId="0" fontId="4" fillId="32" borderId="97" applyNumberFormat="0" applyFont="0" applyAlignment="0" applyProtection="0"/>
    <xf numFmtId="0" fontId="4" fillId="3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30" borderId="0" applyNumberFormat="0" applyBorder="0" applyAlignment="0" applyProtection="0"/>
    <xf numFmtId="0" fontId="4" fillId="38" borderId="0" applyNumberFormat="0" applyBorder="0" applyAlignment="0" applyProtection="0"/>
    <xf numFmtId="0" fontId="4" fillId="42"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4" fillId="29" borderId="0" applyNumberFormat="0" applyBorder="0" applyAlignment="0" applyProtection="0"/>
    <xf numFmtId="0" fontId="4" fillId="44" borderId="0" applyNumberFormat="0" applyBorder="0" applyAlignment="0" applyProtection="0"/>
    <xf numFmtId="0" fontId="4" fillId="40" borderId="0" applyNumberFormat="0" applyBorder="0" applyAlignment="0" applyProtection="0"/>
    <xf numFmtId="0" fontId="4" fillId="45" borderId="0" applyNumberFormat="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1" fillId="0" borderId="0"/>
    <xf numFmtId="0" fontId="1" fillId="0" borderId="0"/>
  </cellStyleXfs>
  <cellXfs count="1099">
    <xf numFmtId="0" fontId="0" fillId="0" borderId="0" xfId="0"/>
    <xf numFmtId="0" fontId="39" fillId="0" borderId="15" xfId="0" applyFont="1" applyBorder="1" applyAlignment="1">
      <alignment horizontal="center" vertical="center"/>
    </xf>
    <xf numFmtId="0" fontId="39" fillId="0" borderId="0" xfId="0" applyFont="1" applyAlignment="1">
      <alignment horizontal="left" vertical="center"/>
    </xf>
    <xf numFmtId="0" fontId="35" fillId="0" borderId="0" xfId="0" applyFont="1" applyAlignment="1">
      <alignment vertical="center"/>
    </xf>
    <xf numFmtId="0" fontId="39" fillId="0" borderId="0" xfId="0" applyFont="1" applyAlignment="1">
      <alignment horizontal="center" vertical="center"/>
    </xf>
    <xf numFmtId="49" fontId="39" fillId="0" borderId="0" xfId="0" applyNumberFormat="1" applyFont="1" applyAlignment="1">
      <alignment horizontal="center" vertical="center"/>
    </xf>
    <xf numFmtId="14" fontId="39" fillId="0" borderId="0" xfId="0" applyNumberFormat="1" applyFont="1" applyAlignment="1">
      <alignment horizontal="center" vertical="center"/>
    </xf>
    <xf numFmtId="0" fontId="39" fillId="0" borderId="0" xfId="0" applyFont="1" applyAlignment="1">
      <alignment vertical="center"/>
    </xf>
    <xf numFmtId="0" fontId="0" fillId="0" borderId="0" xfId="0" applyAlignment="1">
      <alignment vertical="center"/>
    </xf>
    <xf numFmtId="0" fontId="0" fillId="0" borderId="0" xfId="0" applyAlignment="1">
      <alignment horizontal="left" vertical="center"/>
    </xf>
    <xf numFmtId="49" fontId="0" fillId="0" borderId="0" xfId="0" applyNumberFormat="1" applyAlignment="1">
      <alignment horizontal="center" vertical="center"/>
    </xf>
    <xf numFmtId="0" fontId="0" fillId="0" borderId="0" xfId="0" applyAlignment="1">
      <alignment horizontal="center" vertical="center"/>
    </xf>
    <xf numFmtId="0" fontId="48" fillId="0" borderId="0" xfId="0" applyFont="1" applyAlignment="1">
      <alignment vertical="center"/>
    </xf>
    <xf numFmtId="0" fontId="47" fillId="0" borderId="0" xfId="0" applyFont="1" applyAlignment="1">
      <alignment vertical="center"/>
    </xf>
    <xf numFmtId="49" fontId="39" fillId="0" borderId="15" xfId="0" applyNumberFormat="1" applyFont="1" applyBorder="1" applyAlignment="1">
      <alignment horizontal="center" vertical="center"/>
    </xf>
    <xf numFmtId="1" fontId="0" fillId="0" borderId="0" xfId="0" applyNumberFormat="1" applyAlignment="1">
      <alignment vertical="center"/>
    </xf>
    <xf numFmtId="1" fontId="0" fillId="0" borderId="0" xfId="0" applyNumberFormat="1" applyAlignment="1">
      <alignment vertical="center" wrapText="1"/>
    </xf>
    <xf numFmtId="0" fontId="38" fillId="27" borderId="16" xfId="0" applyFont="1" applyFill="1" applyBorder="1" applyAlignment="1">
      <alignment horizontal="center" vertical="center"/>
    </xf>
    <xf numFmtId="49" fontId="38" fillId="27" borderId="17" xfId="0" applyNumberFormat="1" applyFont="1" applyFill="1" applyBorder="1" applyAlignment="1">
      <alignment horizontal="center" vertical="center"/>
    </xf>
    <xf numFmtId="0" fontId="38" fillId="27" borderId="18" xfId="0" applyFont="1" applyFill="1" applyBorder="1" applyAlignment="1">
      <alignment horizontal="center" vertical="center"/>
    </xf>
    <xf numFmtId="0" fontId="38" fillId="27" borderId="18" xfId="0" applyFont="1" applyFill="1" applyBorder="1" applyAlignment="1">
      <alignment horizontal="left" vertical="center"/>
    </xf>
    <xf numFmtId="0" fontId="38" fillId="27" borderId="19" xfId="0" applyFont="1" applyFill="1" applyBorder="1" applyAlignment="1">
      <alignment horizontal="center" vertical="center"/>
    </xf>
    <xf numFmtId="0" fontId="82" fillId="0" borderId="20" xfId="2552" applyFont="1" applyBorder="1" applyAlignment="1">
      <alignment horizontal="center" vertical="center"/>
    </xf>
    <xf numFmtId="0" fontId="35" fillId="0" borderId="0" xfId="0" applyFont="1" applyAlignment="1">
      <alignment horizontal="left" vertical="center"/>
    </xf>
    <xf numFmtId="0" fontId="35" fillId="0" borderId="0" xfId="0" applyFont="1" applyAlignment="1">
      <alignment horizontal="center" vertical="center"/>
    </xf>
    <xf numFmtId="0" fontId="35" fillId="28" borderId="0" xfId="0" applyFont="1" applyFill="1" applyAlignment="1">
      <alignment horizontal="center" vertical="center"/>
    </xf>
    <xf numFmtId="14" fontId="98" fillId="0" borderId="0" xfId="0" applyNumberFormat="1" applyFont="1" applyAlignment="1">
      <alignment horizontal="left" vertical="center"/>
    </xf>
    <xf numFmtId="0" fontId="51" fillId="0" borderId="0" xfId="0" applyFont="1" applyAlignment="1">
      <alignment vertical="center"/>
    </xf>
    <xf numFmtId="0" fontId="51" fillId="0" borderId="0" xfId="0" applyFont="1" applyAlignment="1">
      <alignment horizontal="left" vertical="center"/>
    </xf>
    <xf numFmtId="0" fontId="39" fillId="28" borderId="22" xfId="0" applyFont="1" applyFill="1" applyBorder="1" applyAlignment="1">
      <alignment horizontal="left" vertical="center"/>
    </xf>
    <xf numFmtId="14" fontId="39" fillId="28" borderId="21" xfId="0" applyNumberFormat="1" applyFont="1" applyFill="1" applyBorder="1" applyAlignment="1">
      <alignment horizontal="center" vertical="center"/>
    </xf>
    <xf numFmtId="0" fontId="39" fillId="28" borderId="21" xfId="0" applyFont="1" applyFill="1" applyBorder="1" applyAlignment="1">
      <alignment horizontal="left" vertical="center"/>
    </xf>
    <xf numFmtId="0" fontId="36" fillId="0" borderId="23" xfId="0" applyFont="1" applyBorder="1" applyAlignment="1">
      <alignment horizontal="center" vertical="center"/>
    </xf>
    <xf numFmtId="0" fontId="36" fillId="0" borderId="24" xfId="0" applyFont="1" applyBorder="1" applyAlignment="1">
      <alignment horizontal="center" vertical="center"/>
    </xf>
    <xf numFmtId="0" fontId="36" fillId="0" borderId="0" xfId="0" applyFont="1" applyAlignment="1">
      <alignment vertical="center"/>
    </xf>
    <xf numFmtId="0" fontId="36" fillId="0" borderId="0" xfId="2552" applyAlignment="1">
      <alignment vertical="center"/>
    </xf>
    <xf numFmtId="0" fontId="0" fillId="0" borderId="0" xfId="0" applyAlignment="1">
      <alignment horizontal="centerContinuous" vertical="center"/>
    </xf>
    <xf numFmtId="0" fontId="0" fillId="0" borderId="25" xfId="0" applyBorder="1" applyAlignment="1">
      <alignment horizontal="centerContinuous"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0" fontId="0" fillId="0" borderId="28" xfId="0" applyBorder="1" applyAlignment="1">
      <alignment horizontal="centerContinuous" vertical="center"/>
    </xf>
    <xf numFmtId="0" fontId="0" fillId="0" borderId="29" xfId="0" applyBorder="1" applyAlignment="1">
      <alignment horizontal="centerContinuous" vertical="center"/>
    </xf>
    <xf numFmtId="0" fontId="0" fillId="0" borderId="30" xfId="0" applyBorder="1" applyAlignment="1">
      <alignment horizontal="centerContinuous" vertical="center"/>
    </xf>
    <xf numFmtId="0" fontId="0" fillId="0" borderId="31" xfId="0" applyBorder="1" applyAlignment="1">
      <alignment horizontal="centerContinuous" vertical="center"/>
    </xf>
    <xf numFmtId="0" fontId="0" fillId="0" borderId="25" xfId="0"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32" xfId="0" applyBorder="1" applyAlignment="1">
      <alignment vertical="center"/>
    </xf>
    <xf numFmtId="0" fontId="34" fillId="0" borderId="32" xfId="0" applyFont="1" applyBorder="1" applyAlignment="1">
      <alignment vertical="center"/>
    </xf>
    <xf numFmtId="0" fontId="34" fillId="0" borderId="29" xfId="0" applyFont="1" applyBorder="1" applyAlignment="1">
      <alignment vertical="center"/>
    </xf>
    <xf numFmtId="0" fontId="34" fillId="0" borderId="30" xfId="0" applyFont="1"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34" fillId="0" borderId="0" xfId="0" applyFont="1" applyAlignment="1">
      <alignment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35" fillId="0" borderId="32" xfId="0" applyFont="1" applyBorder="1" applyAlignment="1">
      <alignment horizontal="centerContinuous" vertical="center"/>
    </xf>
    <xf numFmtId="0" fontId="36" fillId="0" borderId="35" xfId="2552" applyBorder="1" applyAlignment="1">
      <alignment vertical="center"/>
    </xf>
    <xf numFmtId="0" fontId="36" fillId="0" borderId="35" xfId="2552" applyBorder="1" applyAlignment="1">
      <alignment horizontal="centerContinuous" vertical="center"/>
    </xf>
    <xf numFmtId="0" fontId="36" fillId="0" borderId="0" xfId="2552" applyAlignment="1">
      <alignment horizontal="centerContinuous" vertical="center"/>
    </xf>
    <xf numFmtId="0" fontId="36" fillId="0" borderId="28" xfId="2552" applyBorder="1" applyAlignment="1">
      <alignment horizontal="centerContinuous" vertical="center"/>
    </xf>
    <xf numFmtId="0" fontId="36" fillId="0" borderId="32" xfId="2552" applyBorder="1" applyAlignment="1">
      <alignment horizontal="centerContinuous" vertical="center"/>
    </xf>
    <xf numFmtId="0" fontId="48" fillId="0" borderId="0" xfId="2552" applyFont="1" applyAlignment="1">
      <alignment horizontal="centerContinuous" vertical="center"/>
    </xf>
    <xf numFmtId="0" fontId="36" fillId="0" borderId="25" xfId="2552" applyBorder="1" applyAlignment="1">
      <alignment vertical="center"/>
    </xf>
    <xf numFmtId="0" fontId="36" fillId="0" borderId="26" xfId="2552" applyBorder="1" applyAlignment="1">
      <alignment vertical="center"/>
    </xf>
    <xf numFmtId="0" fontId="36" fillId="0" borderId="27" xfId="2552" applyBorder="1" applyAlignment="1">
      <alignment vertical="center"/>
    </xf>
    <xf numFmtId="0" fontId="34" fillId="0" borderId="0" xfId="2552" applyFont="1" applyAlignment="1">
      <alignment horizontal="centerContinuous" vertical="center"/>
    </xf>
    <xf numFmtId="0" fontId="36" fillId="0" borderId="28" xfId="2552" applyBorder="1" applyAlignment="1">
      <alignment vertical="center"/>
    </xf>
    <xf numFmtId="0" fontId="48" fillId="0" borderId="28" xfId="2552" applyFont="1" applyBorder="1" applyAlignment="1">
      <alignment horizontal="centerContinuous" vertical="center"/>
    </xf>
    <xf numFmtId="0" fontId="36" fillId="0" borderId="32" xfId="2552" applyBorder="1" applyAlignment="1">
      <alignment vertical="center"/>
    </xf>
    <xf numFmtId="0" fontId="34" fillId="0" borderId="32" xfId="2552" applyFont="1" applyBorder="1" applyAlignment="1">
      <alignment vertical="center"/>
    </xf>
    <xf numFmtId="0" fontId="36" fillId="0" borderId="30" xfId="2552" applyBorder="1" applyAlignment="1">
      <alignment vertical="center"/>
    </xf>
    <xf numFmtId="0" fontId="36" fillId="0" borderId="31" xfId="2552" applyBorder="1" applyAlignment="1">
      <alignment vertical="center"/>
    </xf>
    <xf numFmtId="0" fontId="36" fillId="0" borderId="29" xfId="2552" applyBorder="1" applyAlignment="1">
      <alignment vertical="center"/>
    </xf>
    <xf numFmtId="0" fontId="99" fillId="0" borderId="32" xfId="2552" applyFont="1" applyBorder="1" applyAlignment="1">
      <alignment horizontal="centerContinuous" vertical="center"/>
    </xf>
    <xf numFmtId="0" fontId="98" fillId="0" borderId="28" xfId="2552" applyFont="1" applyBorder="1" applyAlignment="1">
      <alignment horizontal="centerContinuous" vertical="center"/>
    </xf>
    <xf numFmtId="0" fontId="34" fillId="0" borderId="0" xfId="0" applyFont="1" applyAlignment="1">
      <alignment horizontal="left" vertical="center"/>
    </xf>
    <xf numFmtId="49" fontId="0" fillId="0" borderId="0" xfId="0" applyNumberFormat="1" applyAlignment="1">
      <alignment horizontal="left" vertical="center"/>
    </xf>
    <xf numFmtId="49" fontId="36" fillId="0" borderId="0" xfId="0" applyNumberFormat="1" applyFont="1" applyAlignment="1">
      <alignment horizontal="left" vertical="center"/>
    </xf>
    <xf numFmtId="0" fontId="36" fillId="27" borderId="37" xfId="0" applyFont="1" applyFill="1" applyBorder="1" applyAlignment="1">
      <alignment horizontal="center" vertical="center"/>
    </xf>
    <xf numFmtId="0" fontId="36" fillId="0" borderId="38" xfId="0" applyFont="1" applyBorder="1" applyAlignment="1">
      <alignment horizontal="center" vertical="center"/>
    </xf>
    <xf numFmtId="0" fontId="36" fillId="0" borderId="39" xfId="0" applyFont="1" applyBorder="1" applyAlignment="1">
      <alignment vertical="center" wrapText="1"/>
    </xf>
    <xf numFmtId="0" fontId="36" fillId="0" borderId="39" xfId="0" applyFont="1" applyBorder="1" applyAlignment="1">
      <alignment vertical="center"/>
    </xf>
    <xf numFmtId="0" fontId="36" fillId="27" borderId="40" xfId="0" applyFont="1" applyFill="1" applyBorder="1" applyAlignment="1">
      <alignment horizontal="center" vertical="center"/>
    </xf>
    <xf numFmtId="49" fontId="39" fillId="0" borderId="0" xfId="0" applyNumberFormat="1" applyFont="1" applyAlignment="1">
      <alignment horizontal="left" vertical="center"/>
    </xf>
    <xf numFmtId="0" fontId="49" fillId="0" borderId="20" xfId="0" applyFont="1" applyBorder="1" applyAlignment="1">
      <alignment horizontal="center" vertical="center"/>
    </xf>
    <xf numFmtId="0" fontId="49" fillId="0" borderId="0" xfId="0" applyFont="1" applyAlignment="1">
      <alignment horizontal="center" vertical="center"/>
    </xf>
    <xf numFmtId="0" fontId="50" fillId="0" borderId="0" xfId="0" applyFont="1" applyAlignment="1">
      <alignment horizontal="center" vertical="center"/>
    </xf>
    <xf numFmtId="0" fontId="50" fillId="0" borderId="20" xfId="0" applyFont="1" applyBorder="1" applyAlignment="1">
      <alignment horizontal="center" vertical="center"/>
    </xf>
    <xf numFmtId="0" fontId="34" fillId="27" borderId="18" xfId="0" applyFont="1" applyFill="1" applyBorder="1" applyAlignment="1">
      <alignment vertical="center"/>
    </xf>
    <xf numFmtId="14" fontId="38" fillId="27" borderId="18" xfId="0" applyNumberFormat="1" applyFont="1" applyFill="1" applyBorder="1" applyAlignment="1">
      <alignment horizontal="center" vertical="center"/>
    </xf>
    <xf numFmtId="0" fontId="38" fillId="0" borderId="0" xfId="0" applyFont="1" applyAlignment="1">
      <alignment horizontal="left" vertical="center"/>
    </xf>
    <xf numFmtId="0" fontId="39" fillId="28" borderId="22" xfId="0" applyFont="1" applyFill="1" applyBorder="1" applyAlignment="1">
      <alignment horizontal="center" vertical="center"/>
    </xf>
    <xf numFmtId="14" fontId="39" fillId="28" borderId="41" xfId="0" applyNumberFormat="1" applyFont="1" applyFill="1" applyBorder="1" applyAlignment="1">
      <alignment horizontal="center" vertical="center"/>
    </xf>
    <xf numFmtId="167" fontId="0" fillId="0" borderId="0" xfId="0" applyNumberFormat="1" applyAlignment="1">
      <alignment horizontal="left" vertical="center"/>
    </xf>
    <xf numFmtId="0" fontId="39" fillId="28" borderId="41" xfId="0" applyFont="1" applyFill="1" applyBorder="1" applyAlignment="1">
      <alignment horizontal="left" vertical="center"/>
    </xf>
    <xf numFmtId="14" fontId="39" fillId="28" borderId="22" xfId="0" applyNumberFormat="1" applyFont="1" applyFill="1" applyBorder="1" applyAlignment="1">
      <alignment horizontal="center" vertical="center"/>
    </xf>
    <xf numFmtId="0" fontId="39" fillId="28" borderId="0" xfId="0" applyFont="1" applyFill="1" applyAlignment="1">
      <alignment horizontal="center" vertical="center"/>
    </xf>
    <xf numFmtId="14" fontId="39" fillId="28" borderId="0" xfId="0" applyNumberFormat="1" applyFont="1" applyFill="1" applyAlignment="1">
      <alignment horizontal="center" vertical="center"/>
    </xf>
    <xf numFmtId="0" fontId="82" fillId="0" borderId="0" xfId="2552" applyFont="1" applyAlignment="1">
      <alignment horizontal="center" vertical="center"/>
    </xf>
    <xf numFmtId="0" fontId="39" fillId="28" borderId="0" xfId="0" applyFont="1" applyFill="1" applyAlignment="1">
      <alignment vertical="center"/>
    </xf>
    <xf numFmtId="0" fontId="38" fillId="27" borderId="42" xfId="0" applyFont="1" applyFill="1" applyBorder="1" applyAlignment="1">
      <alignment horizontal="center" vertical="center"/>
    </xf>
    <xf numFmtId="49" fontId="38" fillId="27" borderId="43" xfId="0" applyNumberFormat="1" applyFont="1" applyFill="1" applyBorder="1" applyAlignment="1">
      <alignment horizontal="center" vertical="center"/>
    </xf>
    <xf numFmtId="0" fontId="38" fillId="27" borderId="43" xfId="0" applyFont="1" applyFill="1" applyBorder="1" applyAlignment="1">
      <alignment horizontal="center" vertical="center"/>
    </xf>
    <xf numFmtId="0" fontId="39" fillId="28" borderId="44" xfId="0" applyFont="1" applyFill="1" applyBorder="1" applyAlignment="1">
      <alignment horizontal="center" vertical="center"/>
    </xf>
    <xf numFmtId="0" fontId="39" fillId="28" borderId="45" xfId="2554" applyFont="1" applyFill="1" applyBorder="1" applyAlignment="1">
      <alignment horizontal="center" vertical="center"/>
    </xf>
    <xf numFmtId="0" fontId="39" fillId="28" borderId="45" xfId="0" applyFont="1" applyFill="1" applyBorder="1" applyAlignment="1">
      <alignment horizontal="center" vertical="center"/>
    </xf>
    <xf numFmtId="0" fontId="39" fillId="28" borderId="45" xfId="0" applyFont="1" applyFill="1" applyBorder="1" applyAlignment="1">
      <alignment horizontal="left" vertical="center"/>
    </xf>
    <xf numFmtId="14" fontId="39" fillId="28" borderId="45" xfId="0" applyNumberFormat="1" applyFont="1" applyFill="1" applyBorder="1" applyAlignment="1">
      <alignment horizontal="center" vertical="center"/>
    </xf>
    <xf numFmtId="0" fontId="39" fillId="28" borderId="45" xfId="2552" applyFont="1" applyFill="1" applyBorder="1" applyAlignment="1">
      <alignment horizontal="left" vertical="center"/>
    </xf>
    <xf numFmtId="0" fontId="38" fillId="27" borderId="43" xfId="0" applyFont="1" applyFill="1" applyBorder="1" applyAlignment="1">
      <alignment horizontal="left" vertical="center"/>
    </xf>
    <xf numFmtId="14" fontId="38" fillId="27" borderId="43" xfId="0" applyNumberFormat="1" applyFont="1" applyFill="1" applyBorder="1" applyAlignment="1">
      <alignment horizontal="center" vertical="center"/>
    </xf>
    <xf numFmtId="14" fontId="38" fillId="27" borderId="46" xfId="0" applyNumberFormat="1" applyFont="1" applyFill="1" applyBorder="1" applyAlignment="1">
      <alignment horizontal="center" vertical="center"/>
    </xf>
    <xf numFmtId="0" fontId="38" fillId="0" borderId="0" xfId="0" applyFont="1" applyAlignment="1">
      <alignment vertical="center"/>
    </xf>
    <xf numFmtId="0" fontId="36" fillId="0" borderId="45" xfId="0" applyFont="1" applyBorder="1" applyAlignment="1">
      <alignment horizontal="center" vertical="center"/>
    </xf>
    <xf numFmtId="0" fontId="0" fillId="0" borderId="45" xfId="0" applyBorder="1" applyAlignment="1">
      <alignment horizontal="center" vertical="center"/>
    </xf>
    <xf numFmtId="0" fontId="36" fillId="0" borderId="47" xfId="0" applyFont="1" applyBorder="1" applyAlignment="1">
      <alignment horizontal="center" vertical="center"/>
    </xf>
    <xf numFmtId="0" fontId="0" fillId="0" borderId="47" xfId="0" applyBorder="1" applyAlignment="1">
      <alignment horizontal="center" vertical="center"/>
    </xf>
    <xf numFmtId="0" fontId="36" fillId="0" borderId="0" xfId="0" applyFont="1" applyAlignment="1">
      <alignment vertical="center" wrapText="1"/>
    </xf>
    <xf numFmtId="0" fontId="34" fillId="0" borderId="0" xfId="2552" applyFont="1" applyAlignment="1">
      <alignment horizontal="left" vertical="center"/>
    </xf>
    <xf numFmtId="0" fontId="36" fillId="0" borderId="0" xfId="2552" applyAlignment="1">
      <alignment horizontal="left" vertical="center"/>
    </xf>
    <xf numFmtId="0" fontId="0" fillId="0" borderId="0" xfId="0" applyAlignment="1">
      <alignment vertical="center" shrinkToFit="1"/>
    </xf>
    <xf numFmtId="0" fontId="38" fillId="0" borderId="0" xfId="0" applyFont="1" applyAlignment="1">
      <alignment horizontal="left" vertical="center" shrinkToFit="1"/>
    </xf>
    <xf numFmtId="0" fontId="39" fillId="0" borderId="0" xfId="0" applyFont="1" applyAlignment="1">
      <alignment horizontal="center" vertical="center" shrinkToFit="1"/>
    </xf>
    <xf numFmtId="0" fontId="39" fillId="28" borderId="0" xfId="2552" applyFont="1" applyFill="1" applyAlignment="1">
      <alignment horizontal="left" vertical="center"/>
    </xf>
    <xf numFmtId="0" fontId="52" fillId="28" borderId="21" xfId="2553" applyFont="1" applyFill="1" applyBorder="1" applyAlignment="1">
      <alignment horizontal="left" vertical="center"/>
    </xf>
    <xf numFmtId="0" fontId="39" fillId="0" borderId="0" xfId="0" applyFont="1" applyAlignment="1">
      <alignment vertical="center" shrinkToFit="1"/>
    </xf>
    <xf numFmtId="0" fontId="121" fillId="0" borderId="20" xfId="2552" applyFont="1" applyBorder="1" applyAlignment="1">
      <alignment horizontal="center" vertical="center"/>
    </xf>
    <xf numFmtId="0" fontId="122" fillId="0" borderId="20" xfId="2552" applyFont="1" applyBorder="1" applyAlignment="1">
      <alignment horizontal="center" vertical="center"/>
    </xf>
    <xf numFmtId="0" fontId="39" fillId="28" borderId="21" xfId="2554" applyFont="1" applyFill="1" applyBorder="1" applyAlignment="1">
      <alignment horizontal="center" vertical="center"/>
    </xf>
    <xf numFmtId="0" fontId="39" fillId="28" borderId="65" xfId="0" applyFont="1" applyFill="1" applyBorder="1" applyAlignment="1">
      <alignment horizontal="center" vertical="center"/>
    </xf>
    <xf numFmtId="0" fontId="39" fillId="28" borderId="67" xfId="0" applyFont="1" applyFill="1" applyBorder="1" applyAlignment="1">
      <alignment horizontal="center" vertical="center"/>
    </xf>
    <xf numFmtId="0" fontId="39" fillId="28" borderId="66" xfId="2552" applyFont="1" applyFill="1" applyBorder="1" applyAlignment="1">
      <alignment horizontal="right" vertical="center"/>
    </xf>
    <xf numFmtId="0" fontId="39" fillId="28" borderId="65" xfId="0" applyFont="1" applyFill="1" applyBorder="1" applyAlignment="1">
      <alignment horizontal="left" vertical="center"/>
    </xf>
    <xf numFmtId="0" fontId="39" fillId="28" borderId="67" xfId="0" applyFont="1" applyFill="1" applyBorder="1" applyAlignment="1">
      <alignment horizontal="center" vertical="center" shrinkToFit="1"/>
    </xf>
    <xf numFmtId="167" fontId="0" fillId="28" borderId="0" xfId="0" applyNumberFormat="1" applyFill="1" applyAlignment="1">
      <alignment horizontal="left" vertical="center"/>
    </xf>
    <xf numFmtId="0" fontId="39" fillId="28" borderId="69" xfId="0" applyFont="1" applyFill="1" applyBorder="1" applyAlignment="1">
      <alignment horizontal="center" vertical="center"/>
    </xf>
    <xf numFmtId="0" fontId="41" fillId="28" borderId="69" xfId="0" applyFont="1" applyFill="1" applyBorder="1" applyAlignment="1">
      <alignment horizontal="center" vertical="center" shrinkToFit="1"/>
    </xf>
    <xf numFmtId="0" fontId="41" fillId="28" borderId="69" xfId="0" applyFont="1" applyFill="1" applyBorder="1" applyAlignment="1">
      <alignment horizontal="center" vertical="center"/>
    </xf>
    <xf numFmtId="0" fontId="39" fillId="28" borderId="69" xfId="0" applyFont="1" applyFill="1" applyBorder="1" applyAlignment="1">
      <alignment horizontal="center" vertical="center" shrinkToFit="1"/>
    </xf>
    <xf numFmtId="0" fontId="39" fillId="28" borderId="69" xfId="0" applyFont="1" applyFill="1" applyBorder="1" applyAlignment="1">
      <alignment horizontal="left" vertical="center" shrinkToFit="1"/>
    </xf>
    <xf numFmtId="0" fontId="39" fillId="28" borderId="64" xfId="2554" applyFont="1" applyFill="1" applyBorder="1" applyAlignment="1">
      <alignment horizontal="center" vertical="center"/>
    </xf>
    <xf numFmtId="0" fontId="39" fillId="28" borderId="21" xfId="2554" applyFont="1" applyFill="1" applyBorder="1" applyAlignment="1">
      <alignment horizontal="center" vertical="center" shrinkToFit="1"/>
    </xf>
    <xf numFmtId="0" fontId="39" fillId="28" borderId="64" xfId="0" quotePrefix="1" applyFont="1" applyFill="1" applyBorder="1" applyAlignment="1">
      <alignment horizontal="center" vertical="center"/>
    </xf>
    <xf numFmtId="0" fontId="39" fillId="28" borderId="67" xfId="0" quotePrefix="1" applyFont="1" applyFill="1" applyBorder="1" applyAlignment="1">
      <alignment horizontal="center" vertical="center"/>
    </xf>
    <xf numFmtId="0" fontId="39" fillId="28" borderId="70" xfId="0" applyFont="1" applyFill="1" applyBorder="1" applyAlignment="1">
      <alignment horizontal="center" vertical="center"/>
    </xf>
    <xf numFmtId="0" fontId="113" fillId="28" borderId="15" xfId="0" applyFont="1" applyFill="1" applyBorder="1" applyAlignment="1">
      <alignment horizontal="center" vertical="center"/>
    </xf>
    <xf numFmtId="0" fontId="39" fillId="28" borderId="15" xfId="2552" applyFont="1" applyFill="1" applyBorder="1" applyAlignment="1">
      <alignment horizontal="left" vertical="center"/>
    </xf>
    <xf numFmtId="49" fontId="39" fillId="28" borderId="0" xfId="0" applyNumberFormat="1" applyFont="1" applyFill="1" applyAlignment="1">
      <alignment horizontal="center" vertical="center"/>
    </xf>
    <xf numFmtId="0" fontId="0" fillId="28" borderId="0" xfId="0" applyFill="1" applyAlignment="1">
      <alignment vertical="center"/>
    </xf>
    <xf numFmtId="0" fontId="39" fillId="28" borderId="15" xfId="2552" applyFont="1" applyFill="1" applyBorder="1" applyAlignment="1">
      <alignment horizontal="center" vertical="center"/>
    </xf>
    <xf numFmtId="0" fontId="39" fillId="28" borderId="15" xfId="2554" applyFont="1" applyFill="1" applyBorder="1" applyAlignment="1">
      <alignment horizontal="center" vertical="center"/>
    </xf>
    <xf numFmtId="0" fontId="52" fillId="28" borderId="15" xfId="2554" applyFont="1" applyFill="1" applyBorder="1" applyAlignment="1">
      <alignment horizontal="left" vertical="center"/>
    </xf>
    <xf numFmtId="14" fontId="39" fillId="28" borderId="15" xfId="0" applyNumberFormat="1" applyFont="1" applyFill="1" applyBorder="1" applyAlignment="1">
      <alignment horizontal="center" vertical="center"/>
    </xf>
    <xf numFmtId="0" fontId="39" fillId="28" borderId="15" xfId="0" quotePrefix="1" applyFont="1" applyFill="1" applyBorder="1" applyAlignment="1">
      <alignment horizontal="center" vertical="center"/>
    </xf>
    <xf numFmtId="49" fontId="39" fillId="28" borderId="15" xfId="0" applyNumberFormat="1" applyFont="1" applyFill="1" applyBorder="1" applyAlignment="1">
      <alignment horizontal="left" vertical="center"/>
    </xf>
    <xf numFmtId="49" fontId="39" fillId="28" borderId="0" xfId="0" applyNumberFormat="1" applyFont="1" applyFill="1" applyAlignment="1">
      <alignment horizontal="left" vertical="center"/>
    </xf>
    <xf numFmtId="165" fontId="49" fillId="0" borderId="0" xfId="0" applyNumberFormat="1" applyFont="1" applyAlignment="1">
      <alignment horizontal="center" vertical="center"/>
    </xf>
    <xf numFmtId="0" fontId="70" fillId="0" borderId="0" xfId="0" applyFont="1" applyAlignment="1">
      <alignment horizontal="center" vertical="center"/>
    </xf>
    <xf numFmtId="0" fontId="39" fillId="28" borderId="71" xfId="0" applyFont="1" applyFill="1" applyBorder="1" applyAlignment="1">
      <alignment horizontal="center" vertical="center"/>
    </xf>
    <xf numFmtId="0" fontId="47" fillId="0" borderId="0" xfId="0" applyFont="1" applyAlignment="1">
      <alignment horizontal="center" vertical="center"/>
    </xf>
    <xf numFmtId="0" fontId="39" fillId="28" borderId="72" xfId="0" applyFont="1" applyFill="1" applyBorder="1" applyAlignment="1">
      <alignment horizontal="center" vertical="center"/>
    </xf>
    <xf numFmtId="0" fontId="151" fillId="0" borderId="0" xfId="0" applyFont="1" applyAlignment="1">
      <alignment vertical="center"/>
    </xf>
    <xf numFmtId="0" fontId="39" fillId="28" borderId="41" xfId="2554" applyFont="1" applyFill="1" applyBorder="1" applyAlignment="1">
      <alignment horizontal="center" vertical="center"/>
    </xf>
    <xf numFmtId="0" fontId="39" fillId="28" borderId="73" xfId="0" applyFont="1" applyFill="1" applyBorder="1" applyAlignment="1">
      <alignment horizontal="center" vertical="center"/>
    </xf>
    <xf numFmtId="0" fontId="39" fillId="28" borderId="74" xfId="0" applyFont="1" applyFill="1" applyBorder="1" applyAlignment="1">
      <alignment horizontal="center" vertical="center"/>
    </xf>
    <xf numFmtId="0" fontId="39" fillId="28" borderId="76" xfId="0" applyFont="1" applyFill="1" applyBorder="1" applyAlignment="1">
      <alignment horizontal="center" vertical="center"/>
    </xf>
    <xf numFmtId="0" fontId="112" fillId="28" borderId="15" xfId="0" applyFont="1" applyFill="1" applyBorder="1" applyAlignment="1">
      <alignment horizontal="center" vertical="center"/>
    </xf>
    <xf numFmtId="0" fontId="39" fillId="28" borderId="15" xfId="0" applyFont="1" applyFill="1" applyBorder="1" applyAlignment="1">
      <alignment horizontal="left" vertical="center" shrinkToFit="1"/>
    </xf>
    <xf numFmtId="0" fontId="49" fillId="28" borderId="0" xfId="0" applyFont="1" applyFill="1" applyAlignment="1">
      <alignment horizontal="center" vertical="center"/>
    </xf>
    <xf numFmtId="0" fontId="39" fillId="28" borderId="22" xfId="2554" applyFont="1" applyFill="1" applyBorder="1" applyAlignment="1">
      <alignment horizontal="center" vertical="center"/>
    </xf>
    <xf numFmtId="0" fontId="39" fillId="28" borderId="77" xfId="0" applyFont="1" applyFill="1" applyBorder="1" applyAlignment="1">
      <alignment horizontal="center" vertical="center"/>
    </xf>
    <xf numFmtId="0" fontId="39" fillId="28" borderId="22" xfId="0" applyFont="1" applyFill="1" applyBorder="1" applyAlignment="1">
      <alignment horizontal="center" vertical="center" shrinkToFit="1"/>
    </xf>
    <xf numFmtId="0" fontId="39" fillId="28" borderId="79" xfId="2554" applyFont="1" applyFill="1" applyBorder="1" applyAlignment="1">
      <alignment horizontal="center" vertical="center"/>
    </xf>
    <xf numFmtId="0" fontId="35" fillId="0" borderId="80" xfId="0" applyFont="1" applyBorder="1" applyAlignment="1">
      <alignment horizontal="centerContinuous" vertical="center"/>
    </xf>
    <xf numFmtId="0" fontId="46" fillId="0" borderId="32" xfId="0" applyFont="1" applyBorder="1" applyAlignment="1">
      <alignment horizontal="centerContinuous" vertical="center"/>
    </xf>
    <xf numFmtId="0" fontId="46" fillId="0" borderId="0" xfId="0" applyFont="1" applyAlignment="1">
      <alignment horizontal="left" vertical="center"/>
    </xf>
    <xf numFmtId="0" fontId="39" fillId="28" borderId="79" xfId="0" applyFont="1" applyFill="1" applyBorder="1" applyAlignment="1">
      <alignment horizontal="left" vertical="center"/>
    </xf>
    <xf numFmtId="0" fontId="39" fillId="28" borderId="82" xfId="2554" applyFont="1" applyFill="1" applyBorder="1" applyAlignment="1">
      <alignment horizontal="center" vertical="center"/>
    </xf>
    <xf numFmtId="0" fontId="52" fillId="28" borderId="79" xfId="2554" applyFont="1" applyFill="1" applyBorder="1" applyAlignment="1">
      <alignment horizontal="left" vertical="center"/>
    </xf>
    <xf numFmtId="14" fontId="39" fillId="28" borderId="79" xfId="0" applyNumberFormat="1" applyFont="1" applyFill="1" applyBorder="1" applyAlignment="1">
      <alignment horizontal="center" vertical="center"/>
    </xf>
    <xf numFmtId="0" fontId="39" fillId="28" borderId="20" xfId="0" applyFont="1" applyFill="1" applyBorder="1" applyAlignment="1">
      <alignment horizontal="center" vertical="center"/>
    </xf>
    <xf numFmtId="0" fontId="39" fillId="28" borderId="79" xfId="0" applyFont="1" applyFill="1" applyBorder="1" applyAlignment="1">
      <alignment horizontal="center" vertical="center" shrinkToFit="1"/>
    </xf>
    <xf numFmtId="0" fontId="39" fillId="28" borderId="63" xfId="0" applyFont="1" applyFill="1" applyBorder="1" applyAlignment="1">
      <alignment horizontal="center" vertical="center"/>
    </xf>
    <xf numFmtId="0" fontId="39" fillId="28" borderId="82" xfId="0" applyFont="1" applyFill="1" applyBorder="1" applyAlignment="1">
      <alignment horizontal="center" vertical="center"/>
    </xf>
    <xf numFmtId="0" fontId="39" fillId="28" borderId="83" xfId="0" applyFont="1" applyFill="1" applyBorder="1" applyAlignment="1">
      <alignment horizontal="center" vertical="center"/>
    </xf>
    <xf numFmtId="0" fontId="39" fillId="28" borderId="84" xfId="0" applyFont="1" applyFill="1" applyBorder="1" applyAlignment="1">
      <alignment horizontal="center" vertical="center"/>
    </xf>
    <xf numFmtId="0" fontId="39" fillId="28" borderId="78" xfId="2552" applyFont="1" applyFill="1" applyBorder="1" applyAlignment="1">
      <alignment horizontal="center" vertical="center"/>
    </xf>
    <xf numFmtId="0" fontId="39" fillId="35" borderId="21" xfId="0" applyFont="1" applyFill="1" applyBorder="1" applyAlignment="1">
      <alignment horizontal="center" vertical="center" shrinkToFit="1"/>
    </xf>
    <xf numFmtId="0" fontId="39" fillId="0" borderId="15" xfId="0" applyFont="1" applyBorder="1" applyAlignment="1">
      <alignment horizontal="left" vertical="center"/>
    </xf>
    <xf numFmtId="14" fontId="39" fillId="0" borderId="15" xfId="0" applyNumberFormat="1" applyFont="1" applyBorder="1" applyAlignment="1">
      <alignment horizontal="center" vertical="center"/>
    </xf>
    <xf numFmtId="0" fontId="39" fillId="35" borderId="67" xfId="0" quotePrefix="1" applyFont="1" applyFill="1" applyBorder="1" applyAlignment="1">
      <alignment horizontal="center" vertical="center"/>
    </xf>
    <xf numFmtId="0" fontId="42" fillId="0" borderId="0" xfId="0" applyFont="1" applyAlignment="1">
      <alignment horizontal="center" vertical="center"/>
    </xf>
    <xf numFmtId="0" fontId="39" fillId="35" borderId="66" xfId="0" applyFont="1" applyFill="1" applyBorder="1" applyAlignment="1">
      <alignment horizontal="center" vertical="center"/>
    </xf>
    <xf numFmtId="0" fontId="39" fillId="35" borderId="65" xfId="0" applyFont="1" applyFill="1" applyBorder="1" applyAlignment="1">
      <alignment horizontal="center" vertical="center"/>
    </xf>
    <xf numFmtId="0" fontId="39" fillId="35" borderId="22" xfId="0" applyFont="1" applyFill="1" applyBorder="1" applyAlignment="1">
      <alignment horizontal="center" vertical="center"/>
    </xf>
    <xf numFmtId="0" fontId="39" fillId="35" borderId="41" xfId="0" applyFont="1" applyFill="1" applyBorder="1" applyAlignment="1">
      <alignment horizontal="center" vertical="center"/>
    </xf>
    <xf numFmtId="0" fontId="39" fillId="35" borderId="64" xfId="0" quotePrefix="1" applyFont="1" applyFill="1" applyBorder="1" applyAlignment="1">
      <alignment horizontal="center" vertical="center"/>
    </xf>
    <xf numFmtId="0" fontId="39" fillId="35" borderId="64" xfId="0" applyFont="1" applyFill="1" applyBorder="1" applyAlignment="1">
      <alignment horizontal="center" vertical="center"/>
    </xf>
    <xf numFmtId="0" fontId="39" fillId="35" borderId="64" xfId="2554" applyFont="1" applyFill="1" applyBorder="1" applyAlignment="1">
      <alignment horizontal="center" vertical="center"/>
    </xf>
    <xf numFmtId="0" fontId="39" fillId="35" borderId="21" xfId="2554" applyFont="1" applyFill="1" applyBorder="1" applyAlignment="1">
      <alignment horizontal="center" vertical="center" shrinkToFit="1"/>
    </xf>
    <xf numFmtId="0" fontId="39" fillId="35" borderId="21" xfId="2554" applyFont="1" applyFill="1" applyBorder="1" applyAlignment="1">
      <alignment horizontal="center" vertical="center"/>
    </xf>
    <xf numFmtId="0" fontId="34" fillId="0" borderId="0" xfId="0" applyFont="1" applyAlignment="1">
      <alignment horizontal="right" vertical="center"/>
    </xf>
    <xf numFmtId="0" fontId="36" fillId="0" borderId="0" xfId="2552"/>
    <xf numFmtId="164" fontId="47" fillId="0" borderId="0" xfId="2399" applyFont="1" applyBorder="1" applyAlignment="1">
      <alignment horizontal="center" vertical="center" wrapText="1"/>
    </xf>
    <xf numFmtId="0" fontId="195" fillId="28" borderId="66" xfId="0" quotePrefix="1" applyFont="1" applyFill="1" applyBorder="1" applyAlignment="1">
      <alignment horizontal="right" vertical="center"/>
    </xf>
    <xf numFmtId="0" fontId="39" fillId="0" borderId="21" xfId="5105" applyFont="1" applyBorder="1" applyAlignment="1">
      <alignment horizontal="left" vertical="center"/>
    </xf>
    <xf numFmtId="0" fontId="39" fillId="28" borderId="64" xfId="2552" applyFont="1" applyFill="1" applyBorder="1" applyAlignment="1">
      <alignment horizontal="center" vertical="center"/>
    </xf>
    <xf numFmtId="0" fontId="52" fillId="28" borderId="21" xfId="5104" applyFont="1" applyFill="1" applyBorder="1" applyAlignment="1">
      <alignment horizontal="left" vertical="center"/>
    </xf>
    <xf numFmtId="0" fontId="39" fillId="28" borderId="21" xfId="5104" applyFont="1" applyFill="1" applyBorder="1" applyAlignment="1">
      <alignment horizontal="left" vertical="center"/>
    </xf>
    <xf numFmtId="0" fontId="39" fillId="28" borderId="21" xfId="0" applyFont="1" applyFill="1" applyBorder="1" applyAlignment="1">
      <alignment horizontal="center" vertical="center"/>
    </xf>
    <xf numFmtId="0" fontId="39" fillId="28" borderId="41" xfId="0" applyFont="1" applyFill="1" applyBorder="1" applyAlignment="1">
      <alignment horizontal="center" vertical="center"/>
    </xf>
    <xf numFmtId="0" fontId="39" fillId="28" borderId="68" xfId="0" applyFont="1" applyFill="1" applyBorder="1" applyAlignment="1">
      <alignment horizontal="center" vertical="center"/>
    </xf>
    <xf numFmtId="0" fontId="39" fillId="28" borderId="15" xfId="0" applyFont="1" applyFill="1" applyBorder="1" applyAlignment="1">
      <alignment horizontal="center" vertical="center"/>
    </xf>
    <xf numFmtId="0" fontId="39" fillId="28" borderId="15" xfId="0" applyFont="1" applyFill="1" applyBorder="1" applyAlignment="1">
      <alignment horizontal="left" vertical="center"/>
    </xf>
    <xf numFmtId="0" fontId="39" fillId="28" borderId="0" xfId="0" applyFont="1" applyFill="1" applyAlignment="1">
      <alignment horizontal="left" vertical="center"/>
    </xf>
    <xf numFmtId="49" fontId="39" fillId="28" borderId="15" xfId="0" applyNumberFormat="1" applyFont="1" applyFill="1" applyBorder="1" applyAlignment="1">
      <alignment horizontal="center" vertical="center"/>
    </xf>
    <xf numFmtId="0" fontId="39" fillId="28" borderId="79" xfId="0" applyFont="1" applyFill="1" applyBorder="1" applyAlignment="1">
      <alignment horizontal="center" vertical="center"/>
    </xf>
    <xf numFmtId="0" fontId="39" fillId="28" borderId="75" xfId="0" applyFont="1" applyFill="1" applyBorder="1" applyAlignment="1">
      <alignment horizontal="center" vertical="center"/>
    </xf>
    <xf numFmtId="0" fontId="52" fillId="28" borderId="21" xfId="2554" applyFont="1" applyFill="1" applyBorder="1" applyAlignment="1">
      <alignment horizontal="left" vertical="center"/>
    </xf>
    <xf numFmtId="0" fontId="39" fillId="0" borderId="15" xfId="0" applyFont="1" applyBorder="1" applyAlignment="1">
      <alignment horizontal="left" vertical="center" shrinkToFit="1"/>
    </xf>
    <xf numFmtId="0" fontId="39" fillId="28" borderId="41" xfId="0" applyFont="1" applyFill="1" applyBorder="1" applyAlignment="1">
      <alignment horizontal="center" vertical="center" shrinkToFit="1"/>
    </xf>
    <xf numFmtId="0" fontId="39" fillId="28" borderId="21" xfId="2552" applyFont="1" applyFill="1" applyBorder="1" applyAlignment="1">
      <alignment horizontal="center" vertical="center" shrinkToFit="1"/>
    </xf>
    <xf numFmtId="0" fontId="39" fillId="28" borderId="64" xfId="2552" applyFont="1" applyFill="1" applyBorder="1" applyAlignment="1">
      <alignment horizontal="center" vertical="center" shrinkToFit="1"/>
    </xf>
    <xf numFmtId="0" fontId="39" fillId="28" borderId="66" xfId="0" applyFont="1" applyFill="1" applyBorder="1" applyAlignment="1">
      <alignment horizontal="center" vertical="center"/>
    </xf>
    <xf numFmtId="0" fontId="39" fillId="35" borderId="21" xfId="0" applyFont="1" applyFill="1" applyBorder="1" applyAlignment="1">
      <alignment horizontal="center" vertical="center"/>
    </xf>
    <xf numFmtId="0" fontId="196" fillId="28" borderId="66" xfId="0" applyFont="1" applyFill="1" applyBorder="1" applyAlignment="1">
      <alignment horizontal="right" vertical="center"/>
    </xf>
    <xf numFmtId="0" fontId="112" fillId="28" borderId="0" xfId="0" applyFont="1" applyFill="1" applyAlignment="1">
      <alignment horizontal="center" vertical="center"/>
    </xf>
    <xf numFmtId="0" fontId="39" fillId="28" borderId="0" xfId="0" applyFont="1" applyFill="1" applyAlignment="1">
      <alignment horizontal="left" vertical="center" shrinkToFit="1"/>
    </xf>
    <xf numFmtId="0" fontId="49" fillId="0" borderId="20" xfId="2552" applyFont="1" applyBorder="1" applyAlignment="1">
      <alignment horizontal="center" vertical="center"/>
    </xf>
    <xf numFmtId="0" fontId="197" fillId="0" borderId="20" xfId="2552" applyFont="1" applyBorder="1" applyAlignment="1">
      <alignment horizontal="center" vertical="center"/>
    </xf>
    <xf numFmtId="0" fontId="197" fillId="0" borderId="0" xfId="2552" applyFont="1" applyAlignment="1">
      <alignment horizontal="center" vertical="center"/>
    </xf>
    <xf numFmtId="0" fontId="199" fillId="0" borderId="0" xfId="2552" applyFont="1" applyAlignment="1">
      <alignment horizontal="center" vertical="center"/>
    </xf>
    <xf numFmtId="0" fontId="199" fillId="0" borderId="20" xfId="2552" applyFont="1" applyBorder="1" applyAlignment="1">
      <alignment horizontal="center" vertical="center"/>
    </xf>
    <xf numFmtId="0" fontId="200" fillId="0" borderId="32" xfId="0" applyFont="1" applyBorder="1" applyAlignment="1">
      <alignment horizontal="centerContinuous" vertical="center"/>
    </xf>
    <xf numFmtId="0" fontId="196" fillId="35" borderId="64" xfId="2552" applyFont="1" applyFill="1" applyBorder="1" applyAlignment="1">
      <alignment horizontal="center" vertical="center"/>
    </xf>
    <xf numFmtId="0" fontId="36" fillId="0" borderId="48" xfId="0" applyFont="1" applyBorder="1" applyAlignment="1">
      <alignment horizontal="left" vertical="center"/>
    </xf>
    <xf numFmtId="0" fontId="36" fillId="0" borderId="51" xfId="0" applyFont="1" applyBorder="1" applyAlignment="1">
      <alignment horizontal="left" vertical="center"/>
    </xf>
    <xf numFmtId="0" fontId="36" fillId="0" borderId="56" xfId="0" applyFont="1" applyBorder="1" applyAlignment="1">
      <alignment horizontal="left" vertical="center"/>
    </xf>
    <xf numFmtId="49" fontId="36" fillId="0" borderId="0" xfId="0" applyNumberFormat="1" applyFont="1" applyAlignment="1">
      <alignment horizontal="center" vertical="center"/>
    </xf>
    <xf numFmtId="0" fontId="36" fillId="27" borderId="60" xfId="0" applyFont="1" applyFill="1" applyBorder="1" applyAlignment="1">
      <alignment horizontal="left" vertical="center"/>
    </xf>
    <xf numFmtId="0" fontId="36" fillId="27" borderId="55" xfId="0" applyFont="1" applyFill="1" applyBorder="1" applyAlignment="1">
      <alignment horizontal="left" vertical="center"/>
    </xf>
    <xf numFmtId="0" fontId="36" fillId="27" borderId="61" xfId="0" applyFont="1" applyFill="1" applyBorder="1" applyAlignment="1">
      <alignment horizontal="left" vertical="center"/>
    </xf>
    <xf numFmtId="0" fontId="34" fillId="27" borderId="54" xfId="0" applyFont="1" applyFill="1" applyBorder="1" applyAlignment="1">
      <alignment horizontal="left" vertical="center"/>
    </xf>
    <xf numFmtId="0" fontId="39" fillId="0" borderId="56" xfId="0" applyFont="1" applyBorder="1" applyAlignment="1">
      <alignment horizontal="left" vertical="center"/>
    </xf>
    <xf numFmtId="0" fontId="52" fillId="28" borderId="21" xfId="18769" applyFont="1" applyFill="1" applyBorder="1" applyAlignment="1">
      <alignment horizontal="left" vertical="center"/>
    </xf>
    <xf numFmtId="0" fontId="52" fillId="28" borderId="21" xfId="18691" applyFont="1" applyFill="1" applyBorder="1" applyAlignment="1">
      <alignment horizontal="left" vertical="center"/>
    </xf>
    <xf numFmtId="0" fontId="204" fillId="0" borderId="109" xfId="0" applyFont="1" applyBorder="1" applyAlignment="1">
      <alignment horizontal="right" vertical="center"/>
    </xf>
    <xf numFmtId="0" fontId="202" fillId="62" borderId="110" xfId="0" applyFont="1" applyFill="1" applyBorder="1" applyAlignment="1">
      <alignment horizontal="center" vertical="center"/>
    </xf>
    <xf numFmtId="0" fontId="202" fillId="63" borderId="110" xfId="0" applyFont="1" applyFill="1" applyBorder="1" applyAlignment="1">
      <alignment horizontal="center" vertical="center"/>
    </xf>
    <xf numFmtId="0" fontId="202" fillId="27" borderId="112" xfId="0" applyFont="1" applyFill="1" applyBorder="1" applyAlignment="1">
      <alignment horizontal="center" vertical="center"/>
    </xf>
    <xf numFmtId="0" fontId="202" fillId="64" borderId="113" xfId="0" applyFont="1" applyFill="1" applyBorder="1" applyAlignment="1">
      <alignment horizontal="center" vertical="center"/>
    </xf>
    <xf numFmtId="0" fontId="202" fillId="65" borderId="110" xfId="0" applyFont="1" applyFill="1" applyBorder="1" applyAlignment="1">
      <alignment horizontal="center" vertical="center"/>
    </xf>
    <xf numFmtId="0" fontId="202" fillId="66" borderId="110" xfId="0" applyFont="1" applyFill="1" applyBorder="1" applyAlignment="1">
      <alignment horizontal="center" vertical="center"/>
    </xf>
    <xf numFmtId="0" fontId="202" fillId="28" borderId="114" xfId="0" applyFont="1" applyFill="1" applyBorder="1" applyAlignment="1">
      <alignment horizontal="center" vertical="center"/>
    </xf>
    <xf numFmtId="0" fontId="206" fillId="28" borderId="0" xfId="0" applyFont="1" applyFill="1" applyAlignment="1">
      <alignment horizontal="center" vertical="center"/>
    </xf>
    <xf numFmtId="0" fontId="206" fillId="0" borderId="0" xfId="0" applyFont="1" applyAlignment="1">
      <alignment horizontal="center" vertical="center"/>
    </xf>
    <xf numFmtId="0" fontId="204" fillId="0" borderId="117" xfId="0" applyFont="1" applyBorder="1" applyAlignment="1">
      <alignment horizontal="left"/>
    </xf>
    <xf numFmtId="0" fontId="202" fillId="62" borderId="118" xfId="0" applyFont="1" applyFill="1" applyBorder="1" applyAlignment="1">
      <alignment horizontal="center" vertical="center" wrapText="1"/>
    </xf>
    <xf numFmtId="0" fontId="202" fillId="65" borderId="121" xfId="0" applyFont="1" applyFill="1" applyBorder="1" applyAlignment="1">
      <alignment horizontal="center" vertical="center" wrapText="1"/>
    </xf>
    <xf numFmtId="0" fontId="202" fillId="28" borderId="114" xfId="0" applyFont="1" applyFill="1" applyBorder="1" applyAlignment="1">
      <alignment horizontal="center" vertical="center" wrapText="1"/>
    </xf>
    <xf numFmtId="0" fontId="202" fillId="28" borderId="122" xfId="0" applyFont="1" applyFill="1" applyBorder="1" applyAlignment="1">
      <alignment horizontal="center" vertical="center" shrinkToFit="1"/>
    </xf>
    <xf numFmtId="0" fontId="202" fillId="28" borderId="123" xfId="0" applyFont="1" applyFill="1" applyBorder="1" applyAlignment="1">
      <alignment horizontal="center" vertical="center" shrinkToFit="1"/>
    </xf>
    <xf numFmtId="20" fontId="205" fillId="28" borderId="109" xfId="19265" applyNumberFormat="1" applyFont="1" applyFill="1" applyBorder="1" applyAlignment="1">
      <alignment horizontal="center" vertical="center"/>
    </xf>
    <xf numFmtId="0" fontId="205" fillId="28" borderId="127" xfId="0" applyFont="1" applyFill="1" applyBorder="1" applyAlignment="1">
      <alignment horizontal="center" vertical="center"/>
    </xf>
    <xf numFmtId="0" fontId="205" fillId="28" borderId="128" xfId="0" applyFont="1" applyFill="1" applyBorder="1" applyAlignment="1">
      <alignment horizontal="center" vertical="center"/>
    </xf>
    <xf numFmtId="0" fontId="207" fillId="67" borderId="0" xfId="0" applyFont="1" applyFill="1" applyAlignment="1">
      <alignment horizontal="center" vertical="center" wrapText="1"/>
    </xf>
    <xf numFmtId="0" fontId="207" fillId="67" borderId="131" xfId="0" applyFont="1" applyFill="1" applyBorder="1" applyAlignment="1">
      <alignment vertical="center"/>
    </xf>
    <xf numFmtId="0" fontId="205" fillId="0" borderId="132" xfId="0" applyFont="1" applyBorder="1" applyAlignment="1">
      <alignment horizontal="center" vertical="center"/>
    </xf>
    <xf numFmtId="0" fontId="205" fillId="28" borderId="133" xfId="0" applyFont="1" applyFill="1" applyBorder="1" applyAlignment="1">
      <alignment horizontal="center" vertical="center"/>
    </xf>
    <xf numFmtId="0" fontId="207" fillId="67" borderId="134" xfId="0" applyFont="1" applyFill="1" applyBorder="1" applyAlignment="1">
      <alignment vertical="center"/>
    </xf>
    <xf numFmtId="0" fontId="207" fillId="67" borderId="135" xfId="0" applyFont="1" applyFill="1" applyBorder="1" applyAlignment="1">
      <alignment horizontal="center" vertical="center" wrapText="1"/>
    </xf>
    <xf numFmtId="0" fontId="205" fillId="28" borderId="136" xfId="0" applyFont="1" applyFill="1" applyBorder="1" applyAlignment="1">
      <alignment horizontal="center" vertical="center"/>
    </xf>
    <xf numFmtId="20" fontId="205" fillId="28" borderId="137" xfId="19265" applyNumberFormat="1" applyFont="1" applyFill="1" applyBorder="1" applyAlignment="1">
      <alignment horizontal="center" vertical="center"/>
    </xf>
    <xf numFmtId="0" fontId="207" fillId="67" borderId="134" xfId="0" applyFont="1" applyFill="1" applyBorder="1" applyAlignment="1">
      <alignment horizontal="center" vertical="center" wrapText="1"/>
    </xf>
    <xf numFmtId="0" fontId="207" fillId="67" borderId="135" xfId="0" applyFont="1" applyFill="1" applyBorder="1" applyAlignment="1">
      <alignment vertical="center"/>
    </xf>
    <xf numFmtId="0" fontId="207" fillId="67" borderId="0" xfId="0" applyFont="1" applyFill="1" applyAlignment="1">
      <alignment vertical="center"/>
    </xf>
    <xf numFmtId="0" fontId="207" fillId="67" borderId="136" xfId="0" applyFont="1" applyFill="1" applyBorder="1" applyAlignment="1">
      <alignment horizontal="center" vertical="center" wrapText="1"/>
    </xf>
    <xf numFmtId="0" fontId="205" fillId="67" borderId="0" xfId="0" applyFont="1" applyFill="1" applyAlignment="1">
      <alignment horizontal="center" vertical="center" wrapText="1"/>
    </xf>
    <xf numFmtId="0" fontId="205" fillId="67" borderId="114" xfId="0" applyFont="1" applyFill="1" applyBorder="1" applyAlignment="1">
      <alignment horizontal="center" vertical="center"/>
    </xf>
    <xf numFmtId="0" fontId="207" fillId="67" borderId="130" xfId="0" applyFont="1" applyFill="1" applyBorder="1" applyAlignment="1">
      <alignment horizontal="center" vertical="center"/>
    </xf>
    <xf numFmtId="0" fontId="207" fillId="65" borderId="134" xfId="0" applyFont="1" applyFill="1" applyBorder="1" applyAlignment="1">
      <alignment horizontal="center" vertical="center" wrapText="1"/>
    </xf>
    <xf numFmtId="0" fontId="207" fillId="28" borderId="135" xfId="0" applyFont="1" applyFill="1" applyBorder="1" applyAlignment="1">
      <alignment horizontal="center" vertical="center" wrapText="1"/>
    </xf>
    <xf numFmtId="0" fontId="207" fillId="67" borderId="130" xfId="0" applyFont="1" applyFill="1" applyBorder="1" applyAlignment="1">
      <alignment horizontal="center" vertical="center" wrapText="1"/>
    </xf>
    <xf numFmtId="0" fontId="207" fillId="28" borderId="136" xfId="0" applyFont="1" applyFill="1" applyBorder="1" applyAlignment="1">
      <alignment horizontal="center" vertical="center" wrapText="1"/>
    </xf>
    <xf numFmtId="0" fontId="207" fillId="65" borderId="130" xfId="0" applyFont="1" applyFill="1" applyBorder="1" applyAlignment="1">
      <alignment horizontal="center" vertical="center" wrapText="1"/>
    </xf>
    <xf numFmtId="0" fontId="207" fillId="65" borderId="134" xfId="0" applyFont="1" applyFill="1" applyBorder="1" applyAlignment="1">
      <alignment horizontal="center" vertical="center"/>
    </xf>
    <xf numFmtId="0" fontId="207" fillId="28" borderId="135" xfId="0" applyFont="1" applyFill="1" applyBorder="1" applyAlignment="1">
      <alignment horizontal="center" vertical="center"/>
    </xf>
    <xf numFmtId="0" fontId="205" fillId="0" borderId="136" xfId="0" applyFont="1" applyBorder="1" applyAlignment="1">
      <alignment horizontal="center" vertical="center"/>
    </xf>
    <xf numFmtId="20" fontId="205" fillId="28" borderId="140" xfId="19265" applyNumberFormat="1" applyFont="1" applyFill="1" applyBorder="1" applyAlignment="1">
      <alignment horizontal="center" vertical="center"/>
    </xf>
    <xf numFmtId="20" fontId="205" fillId="28" borderId="141" xfId="19265" applyNumberFormat="1" applyFont="1" applyFill="1" applyBorder="1" applyAlignment="1">
      <alignment horizontal="center" vertical="center"/>
    </xf>
    <xf numFmtId="20" fontId="205" fillId="28" borderId="142" xfId="19265" applyNumberFormat="1" applyFont="1" applyFill="1" applyBorder="1" applyAlignment="1">
      <alignment horizontal="center" vertical="center"/>
    </xf>
    <xf numFmtId="0" fontId="207" fillId="62" borderId="143" xfId="0" applyFont="1" applyFill="1" applyBorder="1" applyAlignment="1">
      <alignment horizontal="center" vertical="center"/>
    </xf>
    <xf numFmtId="0" fontId="207" fillId="63" borderId="144" xfId="0" applyFont="1" applyFill="1" applyBorder="1" applyAlignment="1">
      <alignment horizontal="center" vertical="center"/>
    </xf>
    <xf numFmtId="0" fontId="207" fillId="27" borderId="144" xfId="0" applyFont="1" applyFill="1" applyBorder="1" applyAlignment="1">
      <alignment horizontal="center" vertical="center"/>
    </xf>
    <xf numFmtId="0" fontId="207" fillId="64" borderId="143" xfId="0" applyFont="1" applyFill="1" applyBorder="1" applyAlignment="1">
      <alignment horizontal="center" vertical="center"/>
    </xf>
    <xf numFmtId="0" fontId="207" fillId="67" borderId="143" xfId="0" applyFont="1" applyFill="1" applyBorder="1" applyAlignment="1">
      <alignment horizontal="center" vertical="center"/>
    </xf>
    <xf numFmtId="0" fontId="207" fillId="66" borderId="143" xfId="0" applyFont="1" applyFill="1" applyBorder="1" applyAlignment="1">
      <alignment horizontal="center" vertical="center"/>
    </xf>
    <xf numFmtId="0" fontId="207" fillId="67" borderId="145" xfId="0" applyFont="1" applyFill="1" applyBorder="1" applyAlignment="1">
      <alignment horizontal="center" vertical="center"/>
    </xf>
    <xf numFmtId="0" fontId="0" fillId="0" borderId="142" xfId="0" applyBorder="1" applyAlignment="1">
      <alignment horizontal="center" vertical="center"/>
    </xf>
    <xf numFmtId="0" fontId="0" fillId="0" borderId="145" xfId="0" applyBorder="1" applyAlignment="1">
      <alignment horizontal="center" vertical="center"/>
    </xf>
    <xf numFmtId="0" fontId="0" fillId="0" borderId="146" xfId="0" applyBorder="1" applyAlignment="1">
      <alignment vertical="center"/>
    </xf>
    <xf numFmtId="0" fontId="0" fillId="0" borderId="147" xfId="0" applyBorder="1" applyAlignment="1">
      <alignment vertical="center"/>
    </xf>
    <xf numFmtId="0" fontId="0" fillId="0" borderId="148" xfId="0" applyBorder="1" applyAlignment="1">
      <alignment vertical="center"/>
    </xf>
    <xf numFmtId="0" fontId="0" fillId="0" borderId="149" xfId="0" applyBorder="1" applyAlignment="1">
      <alignment vertical="center"/>
    </xf>
    <xf numFmtId="0" fontId="206" fillId="0" borderId="152" xfId="0" applyFont="1" applyBorder="1" applyAlignment="1">
      <alignment horizontal="right" vertical="center"/>
    </xf>
    <xf numFmtId="0" fontId="206" fillId="0" borderId="155" xfId="0" applyFont="1" applyBorder="1" applyAlignment="1">
      <alignment horizontal="left"/>
    </xf>
    <xf numFmtId="0" fontId="202" fillId="62" borderId="156" xfId="0" applyFont="1" applyFill="1" applyBorder="1" applyAlignment="1">
      <alignment horizontal="center" vertical="center" wrapText="1"/>
    </xf>
    <xf numFmtId="0" fontId="202" fillId="63" borderId="157" xfId="0" applyFont="1" applyFill="1" applyBorder="1" applyAlignment="1">
      <alignment horizontal="center" vertical="center" wrapText="1"/>
    </xf>
    <xf numFmtId="0" fontId="202" fillId="27" borderId="159" xfId="0" applyFont="1" applyFill="1" applyBorder="1" applyAlignment="1">
      <alignment horizontal="center" vertical="center" wrapText="1"/>
    </xf>
    <xf numFmtId="0" fontId="202" fillId="64" borderId="156" xfId="0" applyFont="1" applyFill="1" applyBorder="1" applyAlignment="1">
      <alignment horizontal="center" vertical="center" wrapText="1"/>
    </xf>
    <xf numFmtId="0" fontId="202" fillId="65" borderId="157" xfId="0" applyFont="1" applyFill="1" applyBorder="1" applyAlignment="1">
      <alignment horizontal="center" vertical="center" wrapText="1"/>
    </xf>
    <xf numFmtId="0" fontId="202" fillId="66" borderId="157" xfId="0" applyFont="1" applyFill="1" applyBorder="1" applyAlignment="1">
      <alignment horizontal="center" vertical="center" wrapText="1"/>
    </xf>
    <xf numFmtId="0" fontId="202" fillId="28" borderId="160" xfId="0" applyFont="1" applyFill="1" applyBorder="1" applyAlignment="1">
      <alignment horizontal="center" vertical="center" wrapText="1"/>
    </xf>
    <xf numFmtId="0" fontId="202" fillId="0" borderId="161" xfId="0" applyFont="1" applyBorder="1" applyAlignment="1">
      <alignment horizontal="center" vertical="center" shrinkToFit="1"/>
    </xf>
    <xf numFmtId="0" fontId="202" fillId="0" borderId="162" xfId="0" applyFont="1" applyBorder="1" applyAlignment="1">
      <alignment horizontal="center" vertical="center" shrinkToFit="1"/>
    </xf>
    <xf numFmtId="20" fontId="205" fillId="28" borderId="163" xfId="19265" applyNumberFormat="1" applyFont="1" applyFill="1" applyBorder="1" applyAlignment="1">
      <alignment horizontal="center" vertical="center"/>
    </xf>
    <xf numFmtId="0" fontId="207" fillId="62" borderId="132" xfId="0" applyFont="1" applyFill="1" applyBorder="1" applyAlignment="1">
      <alignment horizontal="center" vertical="center" wrapText="1"/>
    </xf>
    <xf numFmtId="0" fontId="207" fillId="63" borderId="132" xfId="0" applyFont="1" applyFill="1" applyBorder="1" applyAlignment="1">
      <alignment horizontal="center" vertical="center" wrapText="1"/>
    </xf>
    <xf numFmtId="0" fontId="207" fillId="27" borderId="132" xfId="0" applyFont="1" applyFill="1" applyBorder="1" applyAlignment="1">
      <alignment horizontal="center" vertical="center" wrapText="1"/>
    </xf>
    <xf numFmtId="0" fontId="207" fillId="64" borderId="132" xfId="0" applyFont="1" applyFill="1" applyBorder="1" applyAlignment="1">
      <alignment horizontal="center" vertical="center" wrapText="1"/>
    </xf>
    <xf numFmtId="0" fontId="207" fillId="65" borderId="132" xfId="0" applyFont="1" applyFill="1" applyBorder="1" applyAlignment="1">
      <alignment horizontal="center" vertical="center" wrapText="1"/>
    </xf>
    <xf numFmtId="0" fontId="207" fillId="67" borderId="164" xfId="0" applyFont="1" applyFill="1" applyBorder="1" applyAlignment="1">
      <alignment vertical="center"/>
    </xf>
    <xf numFmtId="0" fontId="0" fillId="67" borderId="165" xfId="0" applyFill="1" applyBorder="1" applyAlignment="1">
      <alignment vertical="center"/>
    </xf>
    <xf numFmtId="0" fontId="205" fillId="0" borderId="166" xfId="0" applyFont="1" applyBorder="1" applyAlignment="1">
      <alignment horizontal="center" vertical="center"/>
    </xf>
    <xf numFmtId="0" fontId="0" fillId="0" borderId="167" xfId="0" applyBorder="1" applyAlignment="1">
      <alignment vertical="center"/>
    </xf>
    <xf numFmtId="20" fontId="205" fillId="28" borderId="168" xfId="19265" applyNumberFormat="1" applyFont="1" applyFill="1" applyBorder="1" applyAlignment="1">
      <alignment horizontal="center" vertical="center"/>
    </xf>
    <xf numFmtId="0" fontId="207" fillId="67" borderId="132" xfId="0" applyFont="1" applyFill="1" applyBorder="1" applyAlignment="1">
      <alignment horizontal="center" vertical="center"/>
    </xf>
    <xf numFmtId="0" fontId="207" fillId="67" borderId="132" xfId="0" applyFont="1" applyFill="1" applyBorder="1" applyAlignment="1">
      <alignment vertical="center"/>
    </xf>
    <xf numFmtId="0" fontId="207" fillId="66" borderId="132" xfId="0" applyFont="1" applyFill="1" applyBorder="1" applyAlignment="1">
      <alignment horizontal="center" vertical="center" wrapText="1"/>
    </xf>
    <xf numFmtId="0" fontId="75" fillId="28" borderId="165" xfId="0" applyFont="1" applyFill="1" applyBorder="1" applyAlignment="1">
      <alignment horizontal="center" vertical="center" wrapText="1"/>
    </xf>
    <xf numFmtId="0" fontId="205" fillId="0" borderId="128" xfId="0" applyFont="1" applyBorder="1" applyAlignment="1">
      <alignment horizontal="center" vertical="center"/>
    </xf>
    <xf numFmtId="20" fontId="205" fillId="28" borderId="169" xfId="19265" applyNumberFormat="1" applyFont="1" applyFill="1" applyBorder="1" applyAlignment="1">
      <alignment horizontal="center" vertical="center"/>
    </xf>
    <xf numFmtId="0" fontId="207" fillId="62" borderId="132" xfId="0" applyFont="1" applyFill="1" applyBorder="1" applyAlignment="1">
      <alignment horizontal="center" vertical="center"/>
    </xf>
    <xf numFmtId="0" fontId="207" fillId="63" borderId="132" xfId="0" applyFont="1" applyFill="1" applyBorder="1" applyAlignment="1">
      <alignment horizontal="center" vertical="center"/>
    </xf>
    <xf numFmtId="0" fontId="207" fillId="65" borderId="132" xfId="0" applyFont="1" applyFill="1" applyBorder="1" applyAlignment="1">
      <alignment horizontal="center" vertical="center"/>
    </xf>
    <xf numFmtId="0" fontId="207" fillId="27" borderId="132" xfId="0" applyFont="1" applyFill="1" applyBorder="1" applyAlignment="1">
      <alignment horizontal="center" vertical="center"/>
    </xf>
    <xf numFmtId="0" fontId="207" fillId="64" borderId="132" xfId="0" applyFont="1" applyFill="1" applyBorder="1" applyAlignment="1">
      <alignment horizontal="center" vertical="center"/>
    </xf>
    <xf numFmtId="0" fontId="207" fillId="66" borderId="132" xfId="0" applyFont="1" applyFill="1" applyBorder="1" applyAlignment="1">
      <alignment horizontal="center" vertical="center"/>
    </xf>
    <xf numFmtId="0" fontId="0" fillId="28" borderId="170" xfId="0" applyFill="1" applyBorder="1" applyAlignment="1">
      <alignment horizontal="center" vertical="center"/>
    </xf>
    <xf numFmtId="0" fontId="0" fillId="28" borderId="165" xfId="0" applyFill="1" applyBorder="1" applyAlignment="1">
      <alignment horizontal="center" vertical="center"/>
    </xf>
    <xf numFmtId="0" fontId="205" fillId="28" borderId="137" xfId="0" applyFont="1" applyFill="1" applyBorder="1" applyAlignment="1">
      <alignment horizontal="center" vertical="center"/>
    </xf>
    <xf numFmtId="0" fontId="0" fillId="67" borderId="165" xfId="0" applyFill="1" applyBorder="1" applyAlignment="1">
      <alignment horizontal="center" vertical="center"/>
    </xf>
    <xf numFmtId="0" fontId="207" fillId="66" borderId="164" xfId="0" applyFont="1" applyFill="1" applyBorder="1" applyAlignment="1">
      <alignment horizontal="center" vertical="center" wrapText="1"/>
    </xf>
    <xf numFmtId="20" fontId="205" fillId="28" borderId="171" xfId="19265" applyNumberFormat="1" applyFont="1" applyFill="1" applyBorder="1" applyAlignment="1">
      <alignment horizontal="center" vertical="center"/>
    </xf>
    <xf numFmtId="0" fontId="207" fillId="67" borderId="132" xfId="0" applyFont="1" applyFill="1" applyBorder="1" applyAlignment="1">
      <alignment horizontal="center" vertical="center" wrapText="1"/>
    </xf>
    <xf numFmtId="0" fontId="207" fillId="66" borderId="172" xfId="0" applyFont="1" applyFill="1" applyBorder="1" applyAlignment="1">
      <alignment horizontal="center" vertical="center" wrapText="1"/>
    </xf>
    <xf numFmtId="0" fontId="75" fillId="67" borderId="165" xfId="0" applyFont="1" applyFill="1" applyBorder="1" applyAlignment="1">
      <alignment horizontal="center" vertical="center" wrapText="1"/>
    </xf>
    <xf numFmtId="0" fontId="207" fillId="65" borderId="172" xfId="0" applyFont="1" applyFill="1" applyBorder="1" applyAlignment="1">
      <alignment horizontal="center" vertical="center" wrapText="1"/>
    </xf>
    <xf numFmtId="20" fontId="205" fillId="28" borderId="173" xfId="19265" applyNumberFormat="1" applyFont="1" applyFill="1" applyBorder="1" applyAlignment="1">
      <alignment horizontal="left" vertical="center"/>
    </xf>
    <xf numFmtId="0" fontId="0" fillId="28" borderId="174" xfId="0" applyFill="1" applyBorder="1" applyAlignment="1">
      <alignment horizontal="center" vertical="center"/>
    </xf>
    <xf numFmtId="0" fontId="0" fillId="0" borderId="174" xfId="0" applyBorder="1" applyAlignment="1">
      <alignment vertical="center"/>
    </xf>
    <xf numFmtId="0" fontId="205" fillId="0" borderId="175" xfId="0" applyFont="1" applyBorder="1" applyAlignment="1">
      <alignment horizontal="center" vertical="center"/>
    </xf>
    <xf numFmtId="0" fontId="205" fillId="0" borderId="176" xfId="0" applyFont="1" applyBorder="1" applyAlignment="1">
      <alignment horizontal="center" vertical="center"/>
    </xf>
    <xf numFmtId="20" fontId="205" fillId="28" borderId="0" xfId="19265" applyNumberFormat="1" applyFont="1" applyFill="1" applyAlignment="1">
      <alignment horizontal="center" vertical="center"/>
    </xf>
    <xf numFmtId="0" fontId="0" fillId="28" borderId="0" xfId="0" applyFill="1" applyAlignment="1">
      <alignment horizontal="center" vertical="center"/>
    </xf>
    <xf numFmtId="0" fontId="205" fillId="0" borderId="0" xfId="0" applyFont="1" applyAlignment="1">
      <alignment horizontal="center" vertical="center"/>
    </xf>
    <xf numFmtId="20" fontId="205" fillId="28" borderId="0" xfId="19265" applyNumberFormat="1" applyFont="1" applyFill="1" applyAlignment="1">
      <alignment horizontal="right" vertical="center"/>
    </xf>
    <xf numFmtId="0" fontId="202" fillId="28" borderId="0" xfId="0" applyFont="1" applyFill="1" applyAlignment="1">
      <alignment horizontal="center" vertical="center"/>
    </xf>
    <xf numFmtId="0" fontId="0" fillId="0" borderId="177" xfId="0" applyBorder="1" applyAlignment="1">
      <alignment vertical="center"/>
    </xf>
    <xf numFmtId="0" fontId="0" fillId="0" borderId="178" xfId="0" applyBorder="1" applyAlignment="1">
      <alignment vertical="center"/>
    </xf>
    <xf numFmtId="1" fontId="39" fillId="28" borderId="64" xfId="0" applyNumberFormat="1" applyFont="1" applyFill="1" applyBorder="1" applyAlignment="1">
      <alignment horizontal="center" vertical="center" shrinkToFit="1"/>
    </xf>
    <xf numFmtId="0" fontId="39" fillId="28" borderId="21" xfId="0" applyFont="1" applyFill="1" applyBorder="1" applyAlignment="1">
      <alignment horizontal="center" vertical="center" shrinkToFit="1"/>
    </xf>
    <xf numFmtId="0" fontId="39" fillId="28" borderId="64" xfId="0" applyFont="1" applyFill="1" applyBorder="1" applyAlignment="1">
      <alignment horizontal="center" vertical="center"/>
    </xf>
    <xf numFmtId="0" fontId="52" fillId="28" borderId="21" xfId="9147" applyFont="1" applyFill="1" applyBorder="1" applyAlignment="1">
      <alignment horizontal="left" vertical="center"/>
    </xf>
    <xf numFmtId="0" fontId="39" fillId="28" borderId="21" xfId="9147" applyFont="1" applyFill="1" applyBorder="1" applyAlignment="1">
      <alignment horizontal="left" vertical="center"/>
    </xf>
    <xf numFmtId="0" fontId="34" fillId="27" borderId="17" xfId="0" applyFont="1" applyFill="1" applyBorder="1" applyAlignment="1">
      <alignment horizontal="center" vertical="center"/>
    </xf>
    <xf numFmtId="0" fontId="34" fillId="61" borderId="18" xfId="0" applyFont="1" applyFill="1" applyBorder="1" applyAlignment="1">
      <alignment horizontal="center" vertical="center" shrinkToFit="1"/>
    </xf>
    <xf numFmtId="0" fontId="34" fillId="27" borderId="18" xfId="0" applyFont="1" applyFill="1" applyBorder="1" applyAlignment="1">
      <alignment horizontal="center" vertical="center"/>
    </xf>
    <xf numFmtId="0" fontId="34" fillId="27" borderId="19" xfId="0" applyFont="1" applyFill="1" applyBorder="1" applyAlignment="1">
      <alignment horizontal="center" vertical="center"/>
    </xf>
    <xf numFmtId="0" fontId="34" fillId="27" borderId="17" xfId="0" applyFont="1" applyFill="1" applyBorder="1" applyAlignment="1">
      <alignment horizontal="center" vertical="center" shrinkToFit="1"/>
    </xf>
    <xf numFmtId="0" fontId="34" fillId="27" borderId="18" xfId="0" applyFont="1" applyFill="1" applyBorder="1" applyAlignment="1">
      <alignment horizontal="center" vertical="center" shrinkToFit="1"/>
    </xf>
    <xf numFmtId="0" fontId="34" fillId="27" borderId="19" xfId="0" applyFont="1" applyFill="1" applyBorder="1" applyAlignment="1">
      <alignment horizontal="center" vertical="center" shrinkToFit="1"/>
    </xf>
    <xf numFmtId="0" fontId="34" fillId="61" borderId="18" xfId="0" applyFont="1" applyFill="1" applyBorder="1" applyAlignment="1">
      <alignment horizontal="center" vertical="center"/>
    </xf>
    <xf numFmtId="0" fontId="39" fillId="28" borderId="179" xfId="0" applyFont="1" applyFill="1" applyBorder="1" applyAlignment="1">
      <alignment horizontal="center" vertical="center"/>
    </xf>
    <xf numFmtId="0" fontId="39" fillId="28" borderId="180" xfId="2554" applyFont="1" applyFill="1" applyBorder="1" applyAlignment="1">
      <alignment horizontal="center" vertical="center"/>
    </xf>
    <xf numFmtId="0" fontId="39" fillId="28" borderId="180" xfId="0" applyFont="1" applyFill="1" applyBorder="1" applyAlignment="1">
      <alignment horizontal="center" vertical="center"/>
    </xf>
    <xf numFmtId="0" fontId="39" fillId="28" borderId="180" xfId="2552" applyFont="1" applyFill="1" applyBorder="1" applyAlignment="1">
      <alignment horizontal="left" vertical="center"/>
    </xf>
    <xf numFmtId="0" fontId="39" fillId="28" borderId="180" xfId="0" applyFont="1" applyFill="1" applyBorder="1" applyAlignment="1">
      <alignment horizontal="left" vertical="center"/>
    </xf>
    <xf numFmtId="14" fontId="39" fillId="28" borderId="180" xfId="0" applyNumberFormat="1" applyFont="1" applyFill="1" applyBorder="1" applyAlignment="1">
      <alignment horizontal="center" vertical="center"/>
    </xf>
    <xf numFmtId="0" fontId="39" fillId="0" borderId="15" xfId="0" applyFont="1" applyBorder="1" applyAlignment="1">
      <alignment vertical="center"/>
    </xf>
    <xf numFmtId="0" fontId="104" fillId="28" borderId="15" xfId="0" applyFont="1" applyFill="1" applyBorder="1" applyAlignment="1">
      <alignment horizontal="center" vertical="center"/>
    </xf>
    <xf numFmtId="0" fontId="151" fillId="0" borderId="20" xfId="0" applyFont="1" applyBorder="1" applyAlignment="1">
      <alignment vertical="center"/>
    </xf>
    <xf numFmtId="0" fontId="34" fillId="0" borderId="80" xfId="2552" applyFont="1" applyBorder="1" applyAlignment="1">
      <alignment vertical="center"/>
    </xf>
    <xf numFmtId="0" fontId="36" fillId="0" borderId="33" xfId="2552" applyBorder="1" applyAlignment="1">
      <alignment vertical="center"/>
    </xf>
    <xf numFmtId="0" fontId="52" fillId="35" borderId="21" xfId="2560" applyFont="1" applyFill="1" applyBorder="1" applyAlignment="1">
      <alignment horizontal="left" vertical="center"/>
    </xf>
    <xf numFmtId="0" fontId="52" fillId="28" borderId="21" xfId="2560" applyFont="1" applyFill="1" applyBorder="1" applyAlignment="1">
      <alignment horizontal="left" vertical="center"/>
    </xf>
    <xf numFmtId="0" fontId="52" fillId="0" borderId="21" xfId="2553" applyFont="1" applyBorder="1" applyAlignment="1">
      <alignment horizontal="left" vertical="center"/>
    </xf>
    <xf numFmtId="1" fontId="39" fillId="35" borderId="64" xfId="0" applyNumberFormat="1" applyFont="1" applyFill="1" applyBorder="1" applyAlignment="1">
      <alignment horizontal="center" vertical="center" shrinkToFit="1"/>
    </xf>
    <xf numFmtId="0" fontId="196" fillId="28" borderId="21" xfId="0" applyFont="1" applyFill="1" applyBorder="1" applyAlignment="1">
      <alignment horizontal="right" vertical="center"/>
    </xf>
    <xf numFmtId="0" fontId="49" fillId="0" borderId="0" xfId="2552" applyFont="1" applyAlignment="1">
      <alignment horizontal="center" vertical="center"/>
    </xf>
    <xf numFmtId="0" fontId="196" fillId="35" borderId="75" xfId="2552" applyFont="1" applyFill="1" applyBorder="1" applyAlignment="1">
      <alignment horizontal="center" vertical="center"/>
    </xf>
    <xf numFmtId="0" fontId="52" fillId="28" borderId="41" xfId="18769" applyFont="1" applyFill="1" applyBorder="1" applyAlignment="1">
      <alignment horizontal="left" vertical="center"/>
    </xf>
    <xf numFmtId="0" fontId="195" fillId="28" borderId="74" xfId="0" quotePrefix="1" applyFont="1" applyFill="1" applyBorder="1" applyAlignment="1">
      <alignment horizontal="right" vertical="center"/>
    </xf>
    <xf numFmtId="0" fontId="52" fillId="28" borderId="22" xfId="2554" applyFont="1" applyFill="1" applyBorder="1" applyAlignment="1">
      <alignment horizontal="left" vertical="center"/>
    </xf>
    <xf numFmtId="1" fontId="39" fillId="28" borderId="78" xfId="0" applyNumberFormat="1" applyFont="1" applyFill="1" applyBorder="1" applyAlignment="1">
      <alignment horizontal="center" vertical="center" shrinkToFit="1"/>
    </xf>
    <xf numFmtId="0" fontId="196" fillId="35" borderId="0" xfId="2552" applyFont="1" applyFill="1" applyAlignment="1">
      <alignment horizontal="center" vertical="center"/>
    </xf>
    <xf numFmtId="0" fontId="39" fillId="28" borderId="0" xfId="2554" applyFont="1" applyFill="1" applyAlignment="1">
      <alignment horizontal="center" vertical="center"/>
    </xf>
    <xf numFmtId="0" fontId="52" fillId="28" borderId="0" xfId="18769" applyFont="1" applyFill="1" applyAlignment="1">
      <alignment horizontal="left" vertical="center"/>
    </xf>
    <xf numFmtId="0" fontId="39" fillId="28" borderId="0" xfId="0" applyFont="1" applyFill="1" applyAlignment="1">
      <alignment horizontal="center" vertical="center" shrinkToFit="1"/>
    </xf>
    <xf numFmtId="0" fontId="39" fillId="35" borderId="0" xfId="0" applyFont="1" applyFill="1" applyAlignment="1">
      <alignment horizontal="center" vertical="center"/>
    </xf>
    <xf numFmtId="0" fontId="195" fillId="28" borderId="0" xfId="0" quotePrefix="1" applyFont="1" applyFill="1" applyAlignment="1">
      <alignment horizontal="right" vertical="center"/>
    </xf>
    <xf numFmtId="0" fontId="0" fillId="0" borderId="63" xfId="0" applyBorder="1" applyAlignment="1">
      <alignment vertical="center"/>
    </xf>
    <xf numFmtId="0" fontId="0" fillId="0" borderId="70" xfId="0" applyBorder="1" applyAlignment="1">
      <alignment vertical="center"/>
    </xf>
    <xf numFmtId="0" fontId="39" fillId="0" borderId="63" xfId="0" applyFont="1" applyBorder="1" applyAlignment="1">
      <alignment horizontal="center" vertical="center" shrinkToFit="1"/>
    </xf>
    <xf numFmtId="0" fontId="39" fillId="0" borderId="63" xfId="0" applyFont="1" applyBorder="1" applyAlignment="1">
      <alignment vertical="center"/>
    </xf>
    <xf numFmtId="0" fontId="39" fillId="0" borderId="63" xfId="0" applyFont="1" applyBorder="1" applyAlignment="1">
      <alignment horizontal="center" vertical="center"/>
    </xf>
    <xf numFmtId="0" fontId="38" fillId="0" borderId="63" xfId="0" applyFont="1" applyBorder="1" applyAlignment="1">
      <alignment horizontal="left" vertical="center" shrinkToFit="1"/>
    </xf>
    <xf numFmtId="0" fontId="36" fillId="0" borderId="181" xfId="0" applyFont="1" applyBorder="1" applyAlignment="1">
      <alignment horizontal="center" vertical="center"/>
    </xf>
    <xf numFmtId="0" fontId="206" fillId="62" borderId="129" xfId="0" applyFont="1" applyFill="1" applyBorder="1" applyAlignment="1">
      <alignment horizontal="center" vertical="center" wrapText="1"/>
    </xf>
    <xf numFmtId="0" fontId="206" fillId="62" borderId="130" xfId="0" applyFont="1" applyFill="1" applyBorder="1" applyAlignment="1">
      <alignment horizontal="center" vertical="center" wrapText="1"/>
    </xf>
    <xf numFmtId="0" fontId="206" fillId="62" borderId="121" xfId="0" applyFont="1" applyFill="1" applyBorder="1" applyAlignment="1">
      <alignment horizontal="center" vertical="center" wrapText="1"/>
    </xf>
    <xf numFmtId="0" fontId="206" fillId="62" borderId="138" xfId="0" applyFont="1" applyFill="1" applyBorder="1" applyAlignment="1">
      <alignment horizontal="center" vertical="center" wrapText="1"/>
    </xf>
    <xf numFmtId="0" fontId="202" fillId="69" borderId="118" xfId="0" applyFont="1" applyFill="1" applyBorder="1" applyAlignment="1">
      <alignment horizontal="center" vertical="center" wrapText="1"/>
    </xf>
    <xf numFmtId="0" fontId="206" fillId="69" borderId="129" xfId="0" applyFont="1" applyFill="1" applyBorder="1" applyAlignment="1">
      <alignment horizontal="center" vertical="center" wrapText="1"/>
    </xf>
    <xf numFmtId="0" fontId="206" fillId="69" borderId="130" xfId="0" applyFont="1" applyFill="1" applyBorder="1" applyAlignment="1">
      <alignment horizontal="center" vertical="center" wrapText="1"/>
    </xf>
    <xf numFmtId="0" fontId="206" fillId="69" borderId="121" xfId="0" applyFont="1" applyFill="1" applyBorder="1" applyAlignment="1">
      <alignment horizontal="center" vertical="center" wrapText="1"/>
    </xf>
    <xf numFmtId="0" fontId="206" fillId="69" borderId="138" xfId="0" applyFont="1" applyFill="1" applyBorder="1" applyAlignment="1">
      <alignment horizontal="center" vertical="center" wrapText="1"/>
    </xf>
    <xf numFmtId="0" fontId="202" fillId="70" borderId="119" xfId="0" applyFont="1" applyFill="1" applyBorder="1" applyAlignment="1">
      <alignment horizontal="center" vertical="center" wrapText="1"/>
    </xf>
    <xf numFmtId="0" fontId="202" fillId="70" borderId="111" xfId="0" applyFont="1" applyFill="1" applyBorder="1" applyAlignment="1">
      <alignment horizontal="center" vertical="center"/>
    </xf>
    <xf numFmtId="0" fontId="206" fillId="70" borderId="129" xfId="0" applyFont="1" applyFill="1" applyBorder="1" applyAlignment="1">
      <alignment horizontal="center" vertical="center" wrapText="1"/>
    </xf>
    <xf numFmtId="0" fontId="206" fillId="70" borderId="130" xfId="0" applyFont="1" applyFill="1" applyBorder="1" applyAlignment="1">
      <alignment horizontal="center" vertical="center" wrapText="1"/>
    </xf>
    <xf numFmtId="0" fontId="206" fillId="70" borderId="121" xfId="0" applyFont="1" applyFill="1" applyBorder="1" applyAlignment="1">
      <alignment horizontal="center" vertical="center" wrapText="1"/>
    </xf>
    <xf numFmtId="0" fontId="206" fillId="70" borderId="138" xfId="0" applyFont="1" applyFill="1" applyBorder="1" applyAlignment="1">
      <alignment horizontal="center" vertical="center" wrapText="1"/>
    </xf>
    <xf numFmtId="0" fontId="207" fillId="70" borderId="143" xfId="0" applyFont="1" applyFill="1" applyBorder="1" applyAlignment="1">
      <alignment horizontal="center" vertical="center"/>
    </xf>
    <xf numFmtId="0" fontId="202" fillId="68" borderId="112" xfId="0" applyFont="1" applyFill="1" applyBorder="1" applyAlignment="1">
      <alignment horizontal="center" vertical="center" wrapText="1"/>
    </xf>
    <xf numFmtId="0" fontId="206" fillId="68" borderId="129" xfId="0" applyFont="1" applyFill="1" applyBorder="1" applyAlignment="1">
      <alignment horizontal="center" vertical="center" wrapText="1"/>
    </xf>
    <xf numFmtId="0" fontId="206" fillId="68" borderId="130" xfId="0" applyFont="1" applyFill="1" applyBorder="1" applyAlignment="1">
      <alignment horizontal="center" vertical="center" wrapText="1"/>
    </xf>
    <xf numFmtId="0" fontId="206" fillId="68" borderId="121" xfId="0" applyFont="1" applyFill="1" applyBorder="1" applyAlignment="1">
      <alignment horizontal="center" vertical="center" wrapText="1"/>
    </xf>
    <xf numFmtId="0" fontId="206" fillId="68" borderId="138" xfId="0" applyFont="1" applyFill="1" applyBorder="1" applyAlignment="1">
      <alignment horizontal="center" vertical="center" wrapText="1"/>
    </xf>
    <xf numFmtId="0" fontId="202" fillId="71" borderId="120" xfId="0" applyFont="1" applyFill="1" applyBorder="1" applyAlignment="1">
      <alignment horizontal="center" vertical="center" wrapText="1"/>
    </xf>
    <xf numFmtId="0" fontId="206" fillId="71" borderId="129" xfId="0" applyFont="1" applyFill="1" applyBorder="1" applyAlignment="1">
      <alignment horizontal="center" vertical="center" wrapText="1"/>
    </xf>
    <xf numFmtId="0" fontId="206" fillId="71" borderId="130" xfId="0" applyFont="1" applyFill="1" applyBorder="1" applyAlignment="1">
      <alignment horizontal="center" vertical="center" wrapText="1"/>
    </xf>
    <xf numFmtId="0" fontId="206" fillId="71" borderId="121" xfId="0" applyFont="1" applyFill="1" applyBorder="1" applyAlignment="1">
      <alignment horizontal="center" vertical="center" wrapText="1"/>
    </xf>
    <xf numFmtId="0" fontId="206" fillId="71" borderId="138" xfId="0" applyFont="1" applyFill="1" applyBorder="1" applyAlignment="1">
      <alignment horizontal="center" vertical="center" wrapText="1"/>
    </xf>
    <xf numFmtId="0" fontId="202" fillId="72" borderId="121" xfId="0" applyFont="1" applyFill="1" applyBorder="1" applyAlignment="1">
      <alignment horizontal="center" vertical="center" wrapText="1"/>
    </xf>
    <xf numFmtId="0" fontId="206" fillId="72" borderId="129" xfId="0" applyFont="1" applyFill="1" applyBorder="1" applyAlignment="1">
      <alignment horizontal="center" vertical="center" wrapText="1"/>
    </xf>
    <xf numFmtId="0" fontId="206" fillId="72" borderId="130" xfId="0" applyFont="1" applyFill="1" applyBorder="1" applyAlignment="1">
      <alignment horizontal="center" vertical="center" wrapText="1"/>
    </xf>
    <xf numFmtId="0" fontId="202" fillId="70" borderId="158" xfId="0" applyFont="1" applyFill="1" applyBorder="1" applyAlignment="1">
      <alignment horizontal="center" vertical="center" wrapText="1"/>
    </xf>
    <xf numFmtId="0" fontId="207" fillId="70" borderId="132" xfId="0" applyFont="1" applyFill="1" applyBorder="1" applyAlignment="1">
      <alignment horizontal="center" vertical="center" wrapText="1"/>
    </xf>
    <xf numFmtId="0" fontId="207" fillId="70" borderId="132" xfId="0" applyFont="1" applyFill="1" applyBorder="1" applyAlignment="1">
      <alignment horizontal="center" vertical="center"/>
    </xf>
    <xf numFmtId="0" fontId="206" fillId="72" borderId="182" xfId="0" applyFont="1" applyFill="1" applyBorder="1" applyAlignment="1">
      <alignment horizontal="center" vertical="center" wrapText="1"/>
    </xf>
    <xf numFmtId="0" fontId="206" fillId="72" borderId="183" xfId="0" applyFont="1" applyFill="1" applyBorder="1" applyAlignment="1">
      <alignment horizontal="center" vertical="center" wrapText="1"/>
    </xf>
    <xf numFmtId="0" fontId="48" fillId="0" borderId="52" xfId="0" applyFont="1" applyBorder="1" applyAlignment="1">
      <alignment vertical="center"/>
    </xf>
    <xf numFmtId="0" fontId="46" fillId="0" borderId="53" xfId="0" applyFont="1" applyBorder="1" applyAlignment="1">
      <alignment horizontal="left" vertical="center"/>
    </xf>
    <xf numFmtId="0" fontId="46" fillId="27" borderId="54" xfId="0" applyFont="1" applyFill="1" applyBorder="1" applyAlignment="1">
      <alignment horizontal="center" vertical="center"/>
    </xf>
    <xf numFmtId="0" fontId="46" fillId="27" borderId="55" xfId="0" applyFont="1" applyFill="1" applyBorder="1" applyAlignment="1">
      <alignment horizontal="center" vertical="center"/>
    </xf>
    <xf numFmtId="0" fontId="48" fillId="0" borderId="0" xfId="0" applyFont="1"/>
    <xf numFmtId="49" fontId="99" fillId="27" borderId="54" xfId="0" applyNumberFormat="1" applyFont="1" applyFill="1" applyBorder="1" applyAlignment="1">
      <alignment horizontal="center" vertical="center"/>
    </xf>
    <xf numFmtId="49" fontId="99" fillId="27" borderId="55" xfId="0" applyNumberFormat="1" applyFont="1" applyFill="1" applyBorder="1" applyAlignment="1">
      <alignment horizontal="center" vertical="center"/>
    </xf>
    <xf numFmtId="0" fontId="46" fillId="0" borderId="32" xfId="2552" applyFont="1" applyBorder="1" applyAlignment="1">
      <alignment horizontal="centerContinuous" vertical="center"/>
    </xf>
    <xf numFmtId="0" fontId="34" fillId="0" borderId="32" xfId="2552" applyFont="1" applyBorder="1" applyAlignment="1">
      <alignment horizontal="centerContinuous" vertical="center"/>
    </xf>
    <xf numFmtId="49" fontId="98" fillId="0" borderId="51" xfId="0" applyNumberFormat="1" applyFont="1" applyBorder="1" applyAlignment="1">
      <alignment horizontal="center" vertical="center"/>
    </xf>
    <xf numFmtId="49" fontId="98" fillId="0" borderId="105" xfId="0" applyNumberFormat="1" applyFont="1" applyBorder="1" applyAlignment="1">
      <alignment horizontal="center" vertical="center"/>
    </xf>
    <xf numFmtId="49" fontId="98" fillId="0" borderId="62" xfId="2552" applyNumberFormat="1" applyFont="1" applyBorder="1" applyAlignment="1">
      <alignment horizontal="center" vertical="center"/>
    </xf>
    <xf numFmtId="49" fontId="98" fillId="0" borderId="51" xfId="2552" applyNumberFormat="1" applyFont="1" applyBorder="1" applyAlignment="1">
      <alignment horizontal="center" vertical="center"/>
    </xf>
    <xf numFmtId="0" fontId="98" fillId="0" borderId="56" xfId="0" applyFont="1" applyBorder="1" applyAlignment="1">
      <alignment horizontal="center" vertical="center"/>
    </xf>
    <xf numFmtId="49" fontId="98" fillId="0" borderId="56" xfId="0" applyNumberFormat="1" applyFont="1" applyBorder="1" applyAlignment="1">
      <alignment horizontal="center" vertical="center"/>
    </xf>
    <xf numFmtId="0" fontId="98" fillId="0" borderId="50" xfId="0" applyFont="1" applyBorder="1" applyAlignment="1">
      <alignment horizontal="center" vertical="center"/>
    </xf>
    <xf numFmtId="49" fontId="98" fillId="0" borderId="50" xfId="0" applyNumberFormat="1" applyFont="1" applyBorder="1" applyAlignment="1">
      <alignment horizontal="center" vertical="center"/>
    </xf>
    <xf numFmtId="49" fontId="98" fillId="0" borderId="49" xfId="2552" applyNumberFormat="1" applyFont="1" applyBorder="1" applyAlignment="1">
      <alignment horizontal="center" vertical="center"/>
    </xf>
    <xf numFmtId="49" fontId="98" fillId="0" borderId="61" xfId="2552" applyNumberFormat="1" applyFont="1" applyBorder="1" applyAlignment="1">
      <alignment horizontal="center" vertical="center"/>
    </xf>
    <xf numFmtId="49" fontId="98" fillId="0" borderId="49" xfId="0" applyNumberFormat="1" applyFont="1" applyBorder="1" applyAlignment="1">
      <alignment horizontal="center" vertical="center"/>
    </xf>
    <xf numFmtId="49" fontId="98" fillId="0" borderId="59" xfId="0" applyNumberFormat="1" applyFont="1" applyBorder="1" applyAlignment="1">
      <alignment horizontal="center" vertical="center"/>
    </xf>
    <xf numFmtId="49" fontId="98" fillId="0" borderId="50" xfId="2552" applyNumberFormat="1" applyFont="1" applyBorder="1" applyAlignment="1">
      <alignment horizontal="center" vertical="center"/>
    </xf>
    <xf numFmtId="49" fontId="98" fillId="0" borderId="58" xfId="0" applyNumberFormat="1" applyFont="1" applyBorder="1" applyAlignment="1">
      <alignment horizontal="center" vertical="center"/>
    </xf>
    <xf numFmtId="49" fontId="98" fillId="0" borderId="56" xfId="0" applyNumberFormat="1" applyFont="1" applyBorder="1" applyAlignment="1">
      <alignment horizontal="center" vertical="center" shrinkToFit="1"/>
    </xf>
    <xf numFmtId="49" fontId="98" fillId="0" borderId="62" xfId="0" applyNumberFormat="1" applyFont="1" applyBorder="1" applyAlignment="1">
      <alignment horizontal="center" vertical="center" shrinkToFit="1"/>
    </xf>
    <xf numFmtId="49" fontId="98" fillId="0" borderId="56" xfId="2552" applyNumberFormat="1" applyFont="1" applyBorder="1" applyAlignment="1">
      <alignment horizontal="center" vertical="center"/>
    </xf>
    <xf numFmtId="49" fontId="98" fillId="0" borderId="58" xfId="2552" applyNumberFormat="1" applyFont="1" applyBorder="1" applyAlignment="1">
      <alignment horizontal="center" vertical="center"/>
    </xf>
    <xf numFmtId="49" fontId="98" fillId="0" borderId="59" xfId="2552" applyNumberFormat="1" applyFont="1" applyBorder="1" applyAlignment="1">
      <alignment horizontal="center" vertical="center"/>
    </xf>
    <xf numFmtId="49" fontId="98" fillId="0" borderId="57" xfId="2552" applyNumberFormat="1" applyFont="1" applyBorder="1" applyAlignment="1">
      <alignment horizontal="center" vertical="center"/>
    </xf>
    <xf numFmtId="0" fontId="98" fillId="0" borderId="0" xfId="0" applyFont="1" applyAlignment="1">
      <alignment horizontal="left" vertical="center"/>
    </xf>
    <xf numFmtId="0" fontId="98" fillId="0" borderId="0" xfId="0" applyFont="1" applyAlignment="1">
      <alignment horizontal="center" vertical="center"/>
    </xf>
    <xf numFmtId="49" fontId="98" fillId="0" borderId="0" xfId="0" applyNumberFormat="1" applyFont="1" applyAlignment="1">
      <alignment horizontal="left" vertical="center"/>
    </xf>
    <xf numFmtId="0" fontId="98" fillId="0" borderId="0" xfId="0" applyFont="1" applyAlignment="1">
      <alignment vertical="center"/>
    </xf>
    <xf numFmtId="0" fontId="98" fillId="0" borderId="48" xfId="0" applyFont="1" applyBorder="1" applyAlignment="1">
      <alignment horizontal="left" vertical="center"/>
    </xf>
    <xf numFmtId="0" fontId="98" fillId="0" borderId="61" xfId="2552" applyFont="1" applyBorder="1" applyAlignment="1">
      <alignment horizontal="left" vertical="center"/>
    </xf>
    <xf numFmtId="0" fontId="98" fillId="0" borderId="50" xfId="2552" applyFont="1" applyBorder="1" applyAlignment="1">
      <alignment horizontal="left" vertical="center"/>
    </xf>
    <xf numFmtId="0" fontId="98" fillId="0" borderId="51" xfId="2552" applyFont="1" applyBorder="1" applyAlignment="1">
      <alignment horizontal="left" vertical="center"/>
    </xf>
    <xf numFmtId="0" fontId="98" fillId="0" borderId="56" xfId="0" applyFont="1" applyBorder="1" applyAlignment="1">
      <alignment horizontal="left" vertical="center"/>
    </xf>
    <xf numFmtId="0" fontId="98" fillId="0" borderId="50" xfId="0" applyFont="1" applyBorder="1" applyAlignment="1">
      <alignment horizontal="left" vertical="center"/>
    </xf>
    <xf numFmtId="0" fontId="198" fillId="0" borderId="20" xfId="0" applyFont="1" applyBorder="1" applyAlignment="1">
      <alignment vertical="center"/>
    </xf>
    <xf numFmtId="49" fontId="98" fillId="0" borderId="48" xfId="0" applyNumberFormat="1" applyFont="1" applyBorder="1" applyAlignment="1">
      <alignment horizontal="center" vertical="center"/>
    </xf>
    <xf numFmtId="0" fontId="0" fillId="68" borderId="0" xfId="0" applyFill="1" applyAlignment="1">
      <alignment horizontal="center" vertical="center"/>
    </xf>
    <xf numFmtId="0" fontId="176" fillId="68" borderId="0" xfId="0" applyFont="1" applyFill="1" applyAlignment="1">
      <alignment vertical="center"/>
    </xf>
    <xf numFmtId="0" fontId="0" fillId="68" borderId="0" xfId="0" applyFill="1" applyAlignment="1">
      <alignment vertical="center"/>
    </xf>
    <xf numFmtId="14" fontId="0" fillId="68" borderId="0" xfId="0" applyNumberFormat="1" applyFill="1" applyAlignment="1">
      <alignment vertical="center"/>
    </xf>
    <xf numFmtId="14" fontId="0" fillId="0" borderId="0" xfId="0" applyNumberFormat="1" applyAlignment="1">
      <alignment vertical="center"/>
    </xf>
    <xf numFmtId="0" fontId="38" fillId="28" borderId="20" xfId="2552" applyFont="1" applyFill="1" applyBorder="1" applyAlignment="1">
      <alignment horizontal="center" vertical="center"/>
    </xf>
    <xf numFmtId="0" fontId="49" fillId="28" borderId="20" xfId="2552" applyFont="1" applyFill="1" applyBorder="1" applyAlignment="1">
      <alignment horizontal="center" vertical="center"/>
    </xf>
    <xf numFmtId="0" fontId="34" fillId="68" borderId="18" xfId="0" applyFont="1" applyFill="1" applyBorder="1" applyAlignment="1">
      <alignment horizontal="center" vertical="center"/>
    </xf>
    <xf numFmtId="0" fontId="36" fillId="35" borderId="45" xfId="0" applyFont="1" applyFill="1" applyBorder="1" applyAlignment="1">
      <alignment horizontal="center" vertical="center"/>
    </xf>
    <xf numFmtId="0" fontId="210" fillId="0" borderId="20" xfId="2552" applyFont="1" applyBorder="1" applyAlignment="1">
      <alignment horizontal="center" vertical="center"/>
    </xf>
    <xf numFmtId="0" fontId="151" fillId="0" borderId="20" xfId="0" applyFont="1" applyBorder="1" applyAlignment="1">
      <alignment horizontal="center" vertical="center"/>
    </xf>
    <xf numFmtId="49" fontId="98" fillId="0" borderId="62" xfId="0" applyNumberFormat="1" applyFont="1" applyBorder="1" applyAlignment="1">
      <alignment horizontal="center" vertical="center"/>
    </xf>
    <xf numFmtId="0" fontId="3" fillId="0" borderId="0" xfId="59407"/>
    <xf numFmtId="0" fontId="211" fillId="73" borderId="0" xfId="59407" applyFont="1" applyFill="1"/>
    <xf numFmtId="14" fontId="3" fillId="0" borderId="0" xfId="59407" applyNumberFormat="1"/>
    <xf numFmtId="49" fontId="3" fillId="0" borderId="0" xfId="59407" applyNumberFormat="1" applyAlignment="1">
      <alignment horizontal="right"/>
    </xf>
    <xf numFmtId="0" fontId="3" fillId="0" borderId="0" xfId="59407" applyAlignment="1">
      <alignment horizontal="right"/>
    </xf>
    <xf numFmtId="0" fontId="38" fillId="27" borderId="17" xfId="0" applyFont="1" applyFill="1" applyBorder="1" applyAlignment="1">
      <alignment horizontal="center" vertical="center"/>
    </xf>
    <xf numFmtId="0" fontId="38" fillId="61" borderId="18" xfId="0" applyFont="1" applyFill="1" applyBorder="1" applyAlignment="1">
      <alignment horizontal="center" vertical="center"/>
    </xf>
    <xf numFmtId="49" fontId="98" fillId="0" borderId="186" xfId="0" applyNumberFormat="1" applyFont="1" applyBorder="1" applyAlignment="1">
      <alignment horizontal="center" vertical="center"/>
    </xf>
    <xf numFmtId="0" fontId="98" fillId="0" borderId="51" xfId="0" applyFont="1" applyBorder="1" applyAlignment="1">
      <alignment horizontal="center" vertical="center"/>
    </xf>
    <xf numFmtId="0" fontId="122" fillId="0" borderId="0" xfId="2552" applyFont="1" applyAlignment="1">
      <alignment horizontal="center" vertical="center"/>
    </xf>
    <xf numFmtId="14" fontId="0" fillId="0" borderId="0" xfId="0" applyNumberFormat="1"/>
    <xf numFmtId="3" fontId="0" fillId="0" borderId="0" xfId="0" applyNumberFormat="1"/>
    <xf numFmtId="0" fontId="36" fillId="0" borderId="0" xfId="0" applyFont="1" applyAlignment="1">
      <alignment horizontal="center" vertical="center"/>
    </xf>
    <xf numFmtId="0" fontId="39" fillId="0" borderId="0" xfId="2552" applyFont="1" applyAlignment="1">
      <alignment horizontal="center" vertical="center"/>
    </xf>
    <xf numFmtId="0" fontId="48" fillId="0" borderId="0" xfId="2552" applyFont="1" applyAlignment="1">
      <alignment horizontal="center" vertical="center"/>
    </xf>
    <xf numFmtId="0" fontId="51" fillId="0" borderId="20" xfId="0" applyFont="1" applyBorder="1" applyAlignment="1">
      <alignment horizontal="center" vertical="center"/>
    </xf>
    <xf numFmtId="0" fontId="39" fillId="0" borderId="20" xfId="2552" applyFont="1" applyBorder="1" applyAlignment="1">
      <alignment horizontal="center" vertical="center"/>
    </xf>
    <xf numFmtId="0" fontId="48" fillId="0" borderId="20" xfId="2552" applyFont="1" applyBorder="1" applyAlignment="1">
      <alignment horizontal="center" vertical="center"/>
    </xf>
    <xf numFmtId="0" fontId="36" fillId="0" borderId="20" xfId="0" applyFont="1" applyBorder="1" applyAlignment="1">
      <alignment horizontal="center" vertical="center"/>
    </xf>
    <xf numFmtId="0" fontId="39" fillId="0" borderId="20" xfId="0" applyFont="1" applyBorder="1" applyAlignment="1">
      <alignment horizontal="center" vertical="center"/>
    </xf>
    <xf numFmtId="0" fontId="39" fillId="28" borderId="20" xfId="2552" applyFont="1" applyFill="1" applyBorder="1" applyAlignment="1">
      <alignment horizontal="center" vertical="center"/>
    </xf>
    <xf numFmtId="165" fontId="39" fillId="0" borderId="0" xfId="0" applyNumberFormat="1" applyFont="1" applyAlignment="1">
      <alignment horizontal="center" vertical="center"/>
    </xf>
    <xf numFmtId="0" fontId="36" fillId="28" borderId="64" xfId="2552" applyFill="1" applyBorder="1" applyAlignment="1">
      <alignment horizontal="center" vertical="center"/>
    </xf>
    <xf numFmtId="0" fontId="36" fillId="28" borderId="21" xfId="2554" applyFill="1" applyBorder="1" applyAlignment="1">
      <alignment horizontal="center" vertical="center"/>
    </xf>
    <xf numFmtId="0" fontId="36" fillId="28" borderId="21" xfId="0" applyFont="1" applyFill="1" applyBorder="1" applyAlignment="1">
      <alignment horizontal="center" vertical="center"/>
    </xf>
    <xf numFmtId="0" fontId="213" fillId="35" borderId="21" xfId="59413" applyFont="1" applyFill="1" applyBorder="1" applyAlignment="1">
      <alignment horizontal="left" vertical="top"/>
    </xf>
    <xf numFmtId="0" fontId="36" fillId="35" borderId="22" xfId="0" applyFont="1" applyFill="1" applyBorder="1" applyAlignment="1">
      <alignment horizontal="left" vertical="center"/>
    </xf>
    <xf numFmtId="0" fontId="36" fillId="28" borderId="22" xfId="0" applyFont="1" applyFill="1" applyBorder="1" applyAlignment="1">
      <alignment horizontal="left" vertical="center"/>
    </xf>
    <xf numFmtId="14" fontId="36" fillId="28" borderId="21" xfId="0" applyNumberFormat="1" applyFont="1" applyFill="1" applyBorder="1" applyAlignment="1">
      <alignment horizontal="center" vertical="center"/>
    </xf>
    <xf numFmtId="0" fontId="36" fillId="28" borderId="65" xfId="0" applyFont="1" applyFill="1" applyBorder="1" applyAlignment="1">
      <alignment horizontal="center" vertical="center"/>
    </xf>
    <xf numFmtId="0" fontId="36" fillId="28" borderId="21" xfId="0" applyFont="1" applyFill="1" applyBorder="1" applyAlignment="1">
      <alignment horizontal="center" vertical="center" shrinkToFit="1"/>
    </xf>
    <xf numFmtId="0" fontId="36" fillId="28" borderId="66" xfId="0" applyFont="1" applyFill="1" applyBorder="1" applyAlignment="1">
      <alignment horizontal="center" vertical="center"/>
    </xf>
    <xf numFmtId="0" fontId="36" fillId="28" borderId="64" xfId="0" applyFont="1" applyFill="1" applyBorder="1" applyAlignment="1">
      <alignment horizontal="center" vertical="center"/>
    </xf>
    <xf numFmtId="0" fontId="36" fillId="28" borderId="67" xfId="0" applyFont="1" applyFill="1" applyBorder="1" applyAlignment="1">
      <alignment horizontal="center" vertical="center"/>
    </xf>
    <xf numFmtId="0" fontId="36" fillId="28" borderId="68" xfId="0" applyFont="1" applyFill="1" applyBorder="1" applyAlignment="1">
      <alignment horizontal="center" vertical="center"/>
    </xf>
    <xf numFmtId="0" fontId="72" fillId="35" borderId="21" xfId="18769" applyFont="1" applyFill="1" applyBorder="1" applyAlignment="1">
      <alignment horizontal="left" vertical="center"/>
    </xf>
    <xf numFmtId="0" fontId="36" fillId="35" borderId="21" xfId="0" applyFont="1" applyFill="1" applyBorder="1" applyAlignment="1">
      <alignment horizontal="center" vertical="center" shrinkToFit="1"/>
    </xf>
    <xf numFmtId="0" fontId="36" fillId="35" borderId="21" xfId="0" applyFont="1" applyFill="1" applyBorder="1" applyAlignment="1">
      <alignment horizontal="center" vertical="center"/>
    </xf>
    <xf numFmtId="0" fontId="36" fillId="35" borderId="66" xfId="0" applyFont="1" applyFill="1" applyBorder="1" applyAlignment="1">
      <alignment horizontal="center" vertical="center"/>
    </xf>
    <xf numFmtId="0" fontId="36" fillId="35" borderId="65" xfId="0" applyFont="1" applyFill="1" applyBorder="1" applyAlignment="1">
      <alignment horizontal="center" vertical="center"/>
    </xf>
    <xf numFmtId="0" fontId="36" fillId="35" borderId="41" xfId="0" applyFont="1" applyFill="1" applyBorder="1" applyAlignment="1">
      <alignment horizontal="center" vertical="center" shrinkToFit="1"/>
    </xf>
    <xf numFmtId="0" fontId="176" fillId="28" borderId="66" xfId="0" applyFont="1" applyFill="1" applyBorder="1" applyAlignment="1">
      <alignment horizontal="right" vertical="center"/>
    </xf>
    <xf numFmtId="0" fontId="36" fillId="28" borderId="41" xfId="2554" applyFill="1" applyBorder="1" applyAlignment="1">
      <alignment horizontal="center" vertical="center"/>
    </xf>
    <xf numFmtId="0" fontId="36" fillId="28" borderId="41" xfId="0" applyFont="1" applyFill="1" applyBorder="1" applyAlignment="1">
      <alignment horizontal="center" vertical="center"/>
    </xf>
    <xf numFmtId="0" fontId="36" fillId="35" borderId="41" xfId="0" quotePrefix="1" applyFont="1" applyFill="1" applyBorder="1" applyAlignment="1">
      <alignment horizontal="center" vertical="center"/>
    </xf>
    <xf numFmtId="0" fontId="36" fillId="35" borderId="41" xfId="0" applyFont="1" applyFill="1" applyBorder="1" applyAlignment="1">
      <alignment horizontal="center" vertical="center"/>
    </xf>
    <xf numFmtId="0" fontId="36" fillId="35" borderId="74" xfId="0" applyFont="1" applyFill="1" applyBorder="1" applyAlignment="1">
      <alignment horizontal="center" vertical="center"/>
    </xf>
    <xf numFmtId="0" fontId="36" fillId="28" borderId="74" xfId="0" applyFont="1" applyFill="1" applyBorder="1" applyAlignment="1">
      <alignment horizontal="center" vertical="center"/>
    </xf>
    <xf numFmtId="0" fontId="36" fillId="28" borderId="73" xfId="0" applyFont="1" applyFill="1" applyBorder="1" applyAlignment="1">
      <alignment horizontal="center" vertical="center"/>
    </xf>
    <xf numFmtId="0" fontId="36" fillId="28" borderId="41" xfId="0" applyFont="1" applyFill="1" applyBorder="1" applyAlignment="1">
      <alignment horizontal="center" vertical="center" shrinkToFit="1"/>
    </xf>
    <xf numFmtId="0" fontId="213" fillId="35" borderId="21" xfId="59409" applyFont="1" applyFill="1" applyBorder="1" applyAlignment="1">
      <alignment horizontal="left" vertical="center"/>
    </xf>
    <xf numFmtId="0" fontId="72" fillId="35" borderId="21" xfId="2560" applyFont="1" applyFill="1" applyBorder="1" applyAlignment="1">
      <alignment horizontal="left" vertical="center"/>
    </xf>
    <xf numFmtId="0" fontId="36" fillId="28" borderId="22" xfId="0" applyFont="1" applyFill="1" applyBorder="1" applyAlignment="1">
      <alignment horizontal="center" vertical="center"/>
    </xf>
    <xf numFmtId="0" fontId="213" fillId="35" borderId="21" xfId="59410" applyFont="1" applyFill="1" applyBorder="1" applyAlignment="1">
      <alignment horizontal="left" vertical="center"/>
    </xf>
    <xf numFmtId="0" fontId="214" fillId="28" borderId="66" xfId="0" quotePrefix="1" applyFont="1" applyFill="1" applyBorder="1" applyAlignment="1">
      <alignment horizontal="right" vertical="center"/>
    </xf>
    <xf numFmtId="0" fontId="36" fillId="28" borderId="77" xfId="0" applyFont="1" applyFill="1" applyBorder="1" applyAlignment="1">
      <alignment horizontal="center" vertical="center"/>
    </xf>
    <xf numFmtId="0" fontId="36" fillId="28" borderId="22" xfId="0" applyFont="1" applyFill="1" applyBorder="1" applyAlignment="1">
      <alignment horizontal="center" vertical="center" shrinkToFit="1"/>
    </xf>
    <xf numFmtId="0" fontId="36" fillId="28" borderId="70" xfId="0" applyFont="1" applyFill="1" applyBorder="1" applyAlignment="1">
      <alignment horizontal="center" vertical="center"/>
    </xf>
    <xf numFmtId="0" fontId="36" fillId="35" borderId="22" xfId="0" applyFont="1" applyFill="1" applyBorder="1" applyAlignment="1">
      <alignment horizontal="center" vertical="center" shrinkToFit="1"/>
    </xf>
    <xf numFmtId="0" fontId="36" fillId="35" borderId="22" xfId="0" applyFont="1" applyFill="1" applyBorder="1" applyAlignment="1">
      <alignment horizontal="center" vertical="center"/>
    </xf>
    <xf numFmtId="0" fontId="36" fillId="35" borderId="70" xfId="0" applyFont="1" applyFill="1" applyBorder="1" applyAlignment="1">
      <alignment horizontal="center" vertical="center"/>
    </xf>
    <xf numFmtId="0" fontId="36" fillId="35" borderId="77" xfId="0" applyFont="1" applyFill="1" applyBorder="1" applyAlignment="1">
      <alignment horizontal="center" vertical="center"/>
    </xf>
    <xf numFmtId="0" fontId="36" fillId="28" borderId="67" xfId="0" applyFont="1" applyFill="1" applyBorder="1" applyAlignment="1">
      <alignment horizontal="center" vertical="center" shrinkToFit="1"/>
    </xf>
    <xf numFmtId="0" fontId="36" fillId="35" borderId="73" xfId="0" applyFont="1" applyFill="1" applyBorder="1" applyAlignment="1">
      <alignment horizontal="center" vertical="center"/>
    </xf>
    <xf numFmtId="0" fontId="214" fillId="28" borderId="74" xfId="0" quotePrefix="1" applyFont="1" applyFill="1" applyBorder="1" applyAlignment="1">
      <alignment horizontal="right" vertical="center"/>
    </xf>
    <xf numFmtId="0" fontId="36" fillId="28" borderId="64" xfId="0" quotePrefix="1" applyFont="1" applyFill="1" applyBorder="1" applyAlignment="1">
      <alignment horizontal="center" vertical="center"/>
    </xf>
    <xf numFmtId="0" fontId="36" fillId="28" borderId="21" xfId="0" quotePrefix="1" applyFont="1" applyFill="1" applyBorder="1" applyAlignment="1">
      <alignment horizontal="center" vertical="center"/>
    </xf>
    <xf numFmtId="0" fontId="36" fillId="35" borderId="65" xfId="0" quotePrefix="1" applyFont="1" applyFill="1" applyBorder="1" applyAlignment="1">
      <alignment horizontal="center" vertical="center"/>
    </xf>
    <xf numFmtId="0" fontId="36" fillId="35" borderId="21" xfId="0" quotePrefix="1" applyFont="1" applyFill="1" applyBorder="1" applyAlignment="1">
      <alignment horizontal="center" vertical="center"/>
    </xf>
    <xf numFmtId="0" fontId="213" fillId="0" borderId="21" xfId="59412" applyFont="1" applyBorder="1" applyAlignment="1">
      <alignment horizontal="left" vertical="center"/>
    </xf>
    <xf numFmtId="0" fontId="36" fillId="35" borderId="67" xfId="0" applyFont="1" applyFill="1" applyBorder="1" applyAlignment="1">
      <alignment horizontal="center" vertical="center" shrinkToFit="1"/>
    </xf>
    <xf numFmtId="0" fontId="36" fillId="35" borderId="67" xfId="0" applyFont="1" applyFill="1" applyBorder="1" applyAlignment="1">
      <alignment horizontal="center" vertical="center"/>
    </xf>
    <xf numFmtId="0" fontId="36" fillId="35" borderId="64" xfId="0" applyFont="1" applyFill="1" applyBorder="1" applyAlignment="1">
      <alignment horizontal="center" vertical="center"/>
    </xf>
    <xf numFmtId="0" fontId="213" fillId="0" borderId="21" xfId="59411" applyFont="1" applyBorder="1" applyAlignment="1">
      <alignment horizontal="left" vertical="center"/>
    </xf>
    <xf numFmtId="0" fontId="36" fillId="28" borderId="65" xfId="0" quotePrefix="1" applyFont="1" applyFill="1" applyBorder="1" applyAlignment="1">
      <alignment horizontal="center" vertical="center"/>
    </xf>
    <xf numFmtId="0" fontId="72" fillId="28" borderId="21" xfId="18769" applyFont="1" applyFill="1" applyBorder="1" applyAlignment="1">
      <alignment horizontal="left" vertical="center"/>
    </xf>
    <xf numFmtId="0" fontId="36" fillId="28" borderId="21" xfId="0" applyFont="1" applyFill="1" applyBorder="1" applyAlignment="1">
      <alignment horizontal="left" vertical="center"/>
    </xf>
    <xf numFmtId="0" fontId="36" fillId="28" borderId="67" xfId="0" quotePrefix="1" applyFont="1" applyFill="1" applyBorder="1" applyAlignment="1">
      <alignment horizontal="center" vertical="center"/>
    </xf>
    <xf numFmtId="0" fontId="36" fillId="35" borderId="67" xfId="0" quotePrefix="1" applyFont="1" applyFill="1" applyBorder="1" applyAlignment="1">
      <alignment horizontal="center" vertical="center"/>
    </xf>
    <xf numFmtId="0" fontId="36" fillId="35" borderId="64" xfId="0" quotePrefix="1" applyFont="1" applyFill="1" applyBorder="1" applyAlignment="1">
      <alignment horizontal="center" vertical="center"/>
    </xf>
    <xf numFmtId="0" fontId="72" fillId="28" borderId="21" xfId="2560" applyFont="1" applyFill="1" applyBorder="1" applyAlignment="1">
      <alignment horizontal="left" vertical="center"/>
    </xf>
    <xf numFmtId="0" fontId="69" fillId="35" borderId="65" xfId="0" quotePrefix="1" applyFont="1" applyFill="1" applyBorder="1" applyAlignment="1">
      <alignment horizontal="left" vertical="center"/>
    </xf>
    <xf numFmtId="0" fontId="36" fillId="35" borderId="21" xfId="0" applyFont="1" applyFill="1" applyBorder="1" applyAlignment="1">
      <alignment vertical="center"/>
    </xf>
    <xf numFmtId="0" fontId="213" fillId="35" borderId="21" xfId="59411" applyFont="1" applyFill="1" applyBorder="1" applyAlignment="1">
      <alignment horizontal="left" vertical="center"/>
    </xf>
    <xf numFmtId="0" fontId="36" fillId="28" borderId="66" xfId="0" applyFont="1" applyFill="1" applyBorder="1" applyAlignment="1">
      <alignment horizontal="right" vertical="center"/>
    </xf>
    <xf numFmtId="0" fontId="213" fillId="35" borderId="21" xfId="59412" applyFont="1" applyFill="1" applyBorder="1" applyAlignment="1">
      <alignment horizontal="left" vertical="center"/>
    </xf>
    <xf numFmtId="0" fontId="36" fillId="28" borderId="83" xfId="0" applyFont="1" applyFill="1" applyBorder="1" applyAlignment="1">
      <alignment horizontal="center" vertical="center"/>
    </xf>
    <xf numFmtId="0" fontId="36" fillId="28" borderId="84" xfId="0" applyFont="1" applyFill="1" applyBorder="1" applyAlignment="1">
      <alignment horizontal="center" vertical="center"/>
    </xf>
    <xf numFmtId="0" fontId="36" fillId="28" borderId="82" xfId="0" applyFont="1" applyFill="1" applyBorder="1" applyAlignment="1">
      <alignment horizontal="center" vertical="center"/>
    </xf>
    <xf numFmtId="0" fontId="36" fillId="35" borderId="21" xfId="0" applyFont="1" applyFill="1" applyBorder="1" applyAlignment="1">
      <alignment horizontal="left" vertical="center"/>
    </xf>
    <xf numFmtId="0" fontId="214" fillId="35" borderId="66" xfId="0" applyFont="1" applyFill="1" applyBorder="1" applyAlignment="1">
      <alignment horizontal="right" vertical="center"/>
    </xf>
    <xf numFmtId="0" fontId="36" fillId="28" borderId="185" xfId="0" applyFont="1" applyFill="1" applyBorder="1" applyAlignment="1">
      <alignment horizontal="center" vertical="center"/>
    </xf>
    <xf numFmtId="0" fontId="214" fillId="35" borderId="68" xfId="0" applyFont="1" applyFill="1" applyBorder="1" applyAlignment="1">
      <alignment horizontal="right" vertical="center"/>
    </xf>
    <xf numFmtId="0" fontId="215" fillId="28" borderId="66" xfId="0" applyFont="1" applyFill="1" applyBorder="1" applyAlignment="1">
      <alignment horizontal="right" vertical="center"/>
    </xf>
    <xf numFmtId="0" fontId="213" fillId="35" borderId="21" xfId="59414" applyFont="1" applyFill="1" applyBorder="1" applyAlignment="1">
      <alignment horizontal="left" vertical="center"/>
    </xf>
    <xf numFmtId="0" fontId="36" fillId="28" borderId="21" xfId="5104" applyFont="1" applyFill="1" applyBorder="1" applyAlignment="1">
      <alignment horizontal="left" vertical="center"/>
    </xf>
    <xf numFmtId="0" fontId="69" fillId="28" borderId="73" xfId="0" quotePrefix="1" applyFont="1" applyFill="1" applyBorder="1" applyAlignment="1">
      <alignment horizontal="left" vertical="center"/>
    </xf>
    <xf numFmtId="0" fontId="69" fillId="28" borderId="65" xfId="0" quotePrefix="1" applyFont="1" applyFill="1" applyBorder="1" applyAlignment="1">
      <alignment horizontal="left" vertical="center"/>
    </xf>
    <xf numFmtId="0" fontId="36" fillId="28" borderId="75" xfId="0" applyFont="1" applyFill="1" applyBorder="1" applyAlignment="1">
      <alignment horizontal="center" vertical="center"/>
    </xf>
    <xf numFmtId="0" fontId="36" fillId="28" borderId="72" xfId="0" applyFont="1" applyFill="1" applyBorder="1" applyAlignment="1">
      <alignment horizontal="center" vertical="center"/>
    </xf>
    <xf numFmtId="0" fontId="36" fillId="28" borderId="76" xfId="0" applyFont="1" applyFill="1" applyBorder="1" applyAlignment="1">
      <alignment horizontal="center" vertical="center"/>
    </xf>
    <xf numFmtId="0" fontId="36" fillId="68" borderId="21" xfId="0" applyFont="1" applyFill="1" applyBorder="1" applyAlignment="1">
      <alignment horizontal="center" vertical="center"/>
    </xf>
    <xf numFmtId="0" fontId="72" fillId="28" borderId="21" xfId="2554" applyFont="1" applyFill="1" applyBorder="1" applyAlignment="1">
      <alignment horizontal="left" vertical="center"/>
    </xf>
    <xf numFmtId="0" fontId="72" fillId="28" borderId="21" xfId="9147" applyFont="1" applyFill="1" applyBorder="1" applyAlignment="1">
      <alignment horizontal="left" vertical="center"/>
    </xf>
    <xf numFmtId="0" fontId="36" fillId="28" borderId="73" xfId="0" quotePrefix="1" applyFont="1" applyFill="1" applyBorder="1" applyAlignment="1">
      <alignment horizontal="center" vertical="center"/>
    </xf>
    <xf numFmtId="0" fontId="36" fillId="28" borderId="41" xfId="0" quotePrefix="1" applyFont="1" applyFill="1" applyBorder="1" applyAlignment="1">
      <alignment horizontal="center" vertical="center"/>
    </xf>
    <xf numFmtId="0" fontId="214" fillId="28" borderId="66" xfId="0" applyFont="1" applyFill="1" applyBorder="1" applyAlignment="1">
      <alignment horizontal="right" vertical="center"/>
    </xf>
    <xf numFmtId="0" fontId="214" fillId="28" borderId="68" xfId="0" applyFont="1" applyFill="1" applyBorder="1" applyAlignment="1">
      <alignment horizontal="right" vertical="center"/>
    </xf>
    <xf numFmtId="0" fontId="214" fillId="28" borderId="68" xfId="0" quotePrefix="1" applyFont="1" applyFill="1" applyBorder="1" applyAlignment="1">
      <alignment horizontal="right" vertical="center"/>
    </xf>
    <xf numFmtId="0" fontId="24" fillId="35" borderId="184" xfId="13959" applyFont="1" applyFill="1" applyBorder="1" applyAlignment="1">
      <alignment horizontal="left" vertical="center"/>
    </xf>
    <xf numFmtId="0" fontId="36" fillId="35" borderId="21" xfId="2560" applyFont="1" applyFill="1" applyBorder="1" applyAlignment="1">
      <alignment horizontal="left" vertical="center"/>
    </xf>
    <xf numFmtId="0" fontId="176" fillId="73" borderId="64" xfId="2552" applyFont="1" applyFill="1" applyBorder="1" applyAlignment="1">
      <alignment horizontal="center" vertical="center"/>
    </xf>
    <xf numFmtId="0" fontId="36" fillId="73" borderId="21" xfId="0" applyFont="1" applyFill="1" applyBorder="1" applyAlignment="1">
      <alignment horizontal="center" vertical="center"/>
    </xf>
    <xf numFmtId="0" fontId="36" fillId="73" borderId="67" xfId="0" applyFont="1" applyFill="1" applyBorder="1" applyAlignment="1">
      <alignment horizontal="center" vertical="center"/>
    </xf>
    <xf numFmtId="0" fontId="36" fillId="68" borderId="21" xfId="0" quotePrefix="1" applyFont="1" applyFill="1" applyBorder="1" applyAlignment="1">
      <alignment horizontal="center" vertical="center"/>
    </xf>
    <xf numFmtId="0" fontId="36" fillId="35" borderId="65" xfId="2554" applyFill="1" applyBorder="1" applyAlignment="1">
      <alignment horizontal="center" vertical="center"/>
    </xf>
    <xf numFmtId="0" fontId="36" fillId="35" borderId="21" xfId="2554" applyFill="1" applyBorder="1" applyAlignment="1">
      <alignment horizontal="center" vertical="center" shrinkToFit="1"/>
    </xf>
    <xf numFmtId="0" fontId="36" fillId="35" borderId="21" xfId="2554" applyFill="1" applyBorder="1" applyAlignment="1">
      <alignment horizontal="center" vertical="center"/>
    </xf>
    <xf numFmtId="0" fontId="36" fillId="28" borderId="66" xfId="2552" applyFill="1" applyBorder="1" applyAlignment="1">
      <alignment horizontal="right" vertical="center"/>
    </xf>
    <xf numFmtId="0" fontId="36" fillId="35" borderId="64" xfId="2554" applyFill="1" applyBorder="1" applyAlignment="1">
      <alignment horizontal="center" vertical="center"/>
    </xf>
    <xf numFmtId="0" fontId="36" fillId="28" borderId="21" xfId="2552" applyFill="1" applyBorder="1" applyAlignment="1">
      <alignment horizontal="center" vertical="center"/>
    </xf>
    <xf numFmtId="0" fontId="36" fillId="28" borderId="21" xfId="2554" applyFill="1" applyBorder="1" applyAlignment="1">
      <alignment horizontal="center" vertical="center" shrinkToFit="1"/>
    </xf>
    <xf numFmtId="0" fontId="36" fillId="28" borderId="22" xfId="2554" applyFill="1" applyBorder="1" applyAlignment="1">
      <alignment horizontal="center" vertical="center"/>
    </xf>
    <xf numFmtId="0" fontId="36" fillId="28" borderId="21" xfId="2554" applyFill="1" applyBorder="1" applyAlignment="1">
      <alignment horizontal="left" vertical="center"/>
    </xf>
    <xf numFmtId="0" fontId="36" fillId="35" borderId="66" xfId="2552" applyFill="1" applyBorder="1" applyAlignment="1">
      <alignment horizontal="right" vertical="center"/>
    </xf>
    <xf numFmtId="0" fontId="36" fillId="28" borderId="74" xfId="2552" applyFill="1" applyBorder="1" applyAlignment="1">
      <alignment horizontal="center" vertical="center"/>
    </xf>
    <xf numFmtId="0" fontId="36" fillId="28" borderId="41" xfId="2552" applyFill="1" applyBorder="1" applyAlignment="1">
      <alignment horizontal="center" vertical="center"/>
    </xf>
    <xf numFmtId="0" fontId="36" fillId="0" borderId="41" xfId="0" applyFont="1" applyBorder="1"/>
    <xf numFmtId="0" fontId="69" fillId="28" borderId="64" xfId="0" quotePrefix="1" applyFont="1" applyFill="1" applyBorder="1" applyAlignment="1">
      <alignment horizontal="left" vertical="center"/>
    </xf>
    <xf numFmtId="0" fontId="36" fillId="35" borderId="68" xfId="0" applyFont="1" applyFill="1" applyBorder="1" applyAlignment="1">
      <alignment horizontal="center" vertical="center"/>
    </xf>
    <xf numFmtId="0" fontId="36" fillId="28" borderId="64" xfId="2554" applyFill="1" applyBorder="1" applyAlignment="1">
      <alignment horizontal="center" vertical="center"/>
    </xf>
    <xf numFmtId="0" fontId="36" fillId="68" borderId="67" xfId="0" applyFont="1" applyFill="1" applyBorder="1" applyAlignment="1">
      <alignment horizontal="center" vertical="center"/>
    </xf>
    <xf numFmtId="0" fontId="176" fillId="28" borderId="64" xfId="0" applyFont="1" applyFill="1" applyBorder="1" applyAlignment="1">
      <alignment horizontal="left" vertical="center"/>
    </xf>
    <xf numFmtId="0" fontId="36" fillId="28" borderId="75" xfId="2552" applyFill="1" applyBorder="1" applyAlignment="1">
      <alignment horizontal="center" vertical="center"/>
    </xf>
    <xf numFmtId="0" fontId="36" fillId="28" borderId="79" xfId="2554" applyFill="1" applyBorder="1" applyAlignment="1">
      <alignment horizontal="center" vertical="center"/>
    </xf>
    <xf numFmtId="0" fontId="36" fillId="28" borderId="79" xfId="0" applyFont="1" applyFill="1" applyBorder="1" applyAlignment="1">
      <alignment horizontal="center" vertical="center"/>
    </xf>
    <xf numFmtId="0" fontId="213" fillId="35" borderId="41" xfId="59410" applyFont="1" applyFill="1" applyBorder="1" applyAlignment="1">
      <alignment horizontal="left" vertical="center"/>
    </xf>
    <xf numFmtId="0" fontId="36" fillId="35" borderId="79" xfId="0" applyFont="1" applyFill="1" applyBorder="1" applyAlignment="1">
      <alignment horizontal="left" vertical="center"/>
    </xf>
    <xf numFmtId="14" fontId="36" fillId="28" borderId="41" xfId="0" applyNumberFormat="1" applyFont="1" applyFill="1" applyBorder="1" applyAlignment="1">
      <alignment horizontal="center" vertical="center"/>
    </xf>
    <xf numFmtId="0" fontId="36" fillId="28" borderId="20" xfId="0" applyFont="1" applyFill="1" applyBorder="1" applyAlignment="1">
      <alignment horizontal="center" vertical="center"/>
    </xf>
    <xf numFmtId="0" fontId="36" fillId="35" borderId="79" xfId="0" applyFont="1" applyFill="1" applyBorder="1" applyAlignment="1">
      <alignment horizontal="center" vertical="center" shrinkToFit="1"/>
    </xf>
    <xf numFmtId="0" fontId="36" fillId="35" borderId="79" xfId="0" applyFont="1" applyFill="1" applyBorder="1" applyAlignment="1">
      <alignment horizontal="center" vertical="center"/>
    </xf>
    <xf numFmtId="0" fontId="36" fillId="35" borderId="63" xfId="0" applyFont="1" applyFill="1" applyBorder="1" applyAlignment="1">
      <alignment horizontal="center" vertical="center"/>
    </xf>
    <xf numFmtId="0" fontId="36" fillId="35" borderId="20" xfId="0" applyFont="1" applyFill="1" applyBorder="1" applyAlignment="1">
      <alignment horizontal="center" vertical="center"/>
    </xf>
    <xf numFmtId="0" fontId="36" fillId="28" borderId="63" xfId="0" applyFont="1" applyFill="1" applyBorder="1" applyAlignment="1">
      <alignment horizontal="center" vertical="center"/>
    </xf>
    <xf numFmtId="0" fontId="36" fillId="28" borderId="79" xfId="0" applyFont="1" applyFill="1" applyBorder="1" applyAlignment="1">
      <alignment horizontal="center" vertical="center" shrinkToFit="1"/>
    </xf>
    <xf numFmtId="0" fontId="36" fillId="28" borderId="78" xfId="2552" applyFill="1" applyBorder="1" applyAlignment="1">
      <alignment horizontal="center" vertical="center"/>
    </xf>
    <xf numFmtId="14" fontId="36" fillId="28" borderId="22" xfId="0" applyNumberFormat="1" applyFont="1" applyFill="1" applyBorder="1" applyAlignment="1">
      <alignment horizontal="center" vertical="center"/>
    </xf>
    <xf numFmtId="0" fontId="36" fillId="28" borderId="78" xfId="0" applyFont="1" applyFill="1" applyBorder="1" applyAlignment="1">
      <alignment horizontal="center" vertical="center"/>
    </xf>
    <xf numFmtId="0" fontId="36" fillId="28" borderId="71" xfId="0" applyFont="1" applyFill="1" applyBorder="1" applyAlignment="1">
      <alignment horizontal="center" vertical="center"/>
    </xf>
    <xf numFmtId="0" fontId="36" fillId="28" borderId="191" xfId="0" applyFont="1" applyFill="1" applyBorder="1" applyAlignment="1">
      <alignment horizontal="center" vertical="center"/>
    </xf>
    <xf numFmtId="0" fontId="39" fillId="28" borderId="87" xfId="0" applyFont="1" applyFill="1" applyBorder="1" applyAlignment="1">
      <alignment horizontal="left" vertical="center"/>
    </xf>
    <xf numFmtId="0" fontId="36" fillId="28" borderId="81" xfId="2552" applyFill="1" applyBorder="1" applyAlignment="1">
      <alignment horizontal="center" vertical="center"/>
    </xf>
    <xf numFmtId="0" fontId="36" fillId="28" borderId="81" xfId="2554" applyFill="1" applyBorder="1" applyAlignment="1">
      <alignment horizontal="center" vertical="center"/>
    </xf>
    <xf numFmtId="0" fontId="36" fillId="28" borderId="81" xfId="0" applyFont="1" applyFill="1" applyBorder="1" applyAlignment="1">
      <alignment horizontal="center" vertical="center"/>
    </xf>
    <xf numFmtId="0" fontId="213" fillId="35" borderId="81" xfId="59410" applyFont="1" applyFill="1" applyBorder="1" applyAlignment="1">
      <alignment horizontal="left" vertical="center"/>
    </xf>
    <xf numFmtId="0" fontId="36" fillId="35" borderId="81" xfId="0" applyFont="1" applyFill="1" applyBorder="1" applyAlignment="1">
      <alignment horizontal="left" vertical="center"/>
    </xf>
    <xf numFmtId="0" fontId="39" fillId="28" borderId="81" xfId="0" applyFont="1" applyFill="1" applyBorder="1" applyAlignment="1">
      <alignment horizontal="left" vertical="center"/>
    </xf>
    <xf numFmtId="14" fontId="36" fillId="28" borderId="81" xfId="0" applyNumberFormat="1" applyFont="1" applyFill="1" applyBorder="1" applyAlignment="1">
      <alignment horizontal="center" vertical="center"/>
    </xf>
    <xf numFmtId="0" fontId="36" fillId="35" borderId="81" xfId="0" applyFont="1" applyFill="1" applyBorder="1" applyAlignment="1">
      <alignment horizontal="center" vertical="center" shrinkToFit="1"/>
    </xf>
    <xf numFmtId="0" fontId="36" fillId="35" borderId="81" xfId="0" applyFont="1" applyFill="1" applyBorder="1" applyAlignment="1">
      <alignment horizontal="center" vertical="center"/>
    </xf>
    <xf numFmtId="0" fontId="36" fillId="28" borderId="81" xfId="0" applyFont="1" applyFill="1" applyBorder="1" applyAlignment="1">
      <alignment horizontal="center" vertical="center" shrinkToFit="1"/>
    </xf>
    <xf numFmtId="0" fontId="121" fillId="0" borderId="0" xfId="2552" applyFont="1" applyAlignment="1">
      <alignment horizontal="center" vertical="center"/>
    </xf>
    <xf numFmtId="0" fontId="39" fillId="28" borderId="87" xfId="0" applyFont="1" applyFill="1" applyBorder="1" applyAlignment="1">
      <alignment horizontal="center" vertical="center"/>
    </xf>
    <xf numFmtId="14" fontId="39" fillId="28" borderId="87" xfId="0" applyNumberFormat="1" applyFont="1" applyFill="1" applyBorder="1" applyAlignment="1">
      <alignment horizontal="center" vertical="center"/>
    </xf>
    <xf numFmtId="0" fontId="36" fillId="28" borderId="193" xfId="2552" applyFill="1" applyBorder="1" applyAlignment="1">
      <alignment horizontal="center" vertical="center"/>
    </xf>
    <xf numFmtId="0" fontId="36" fillId="28" borderId="194" xfId="2554" applyFill="1" applyBorder="1" applyAlignment="1">
      <alignment horizontal="center" vertical="center"/>
    </xf>
    <xf numFmtId="0" fontId="36" fillId="28" borderId="194" xfId="0" applyFont="1" applyFill="1" applyBorder="1" applyAlignment="1">
      <alignment horizontal="center" vertical="center"/>
    </xf>
    <xf numFmtId="0" fontId="213" fillId="35" borderId="194" xfId="59410" applyFont="1" applyFill="1" applyBorder="1" applyAlignment="1">
      <alignment horizontal="left" vertical="center"/>
    </xf>
    <xf numFmtId="0" fontId="36" fillId="35" borderId="194" xfId="0" applyFont="1" applyFill="1" applyBorder="1" applyAlignment="1">
      <alignment horizontal="left" vertical="center"/>
    </xf>
    <xf numFmtId="0" fontId="39" fillId="28" borderId="194" xfId="0" applyFont="1" applyFill="1" applyBorder="1" applyAlignment="1">
      <alignment horizontal="left" vertical="center"/>
    </xf>
    <xf numFmtId="14" fontId="36" fillId="28" borderId="194" xfId="0" applyNumberFormat="1" applyFont="1" applyFill="1" applyBorder="1" applyAlignment="1">
      <alignment horizontal="center" vertical="center"/>
    </xf>
    <xf numFmtId="0" fontId="36" fillId="28" borderId="187" xfId="0" applyFont="1" applyFill="1" applyBorder="1" applyAlignment="1">
      <alignment horizontal="center" vertical="center"/>
    </xf>
    <xf numFmtId="0" fontId="36" fillId="35" borderId="194" xfId="0" applyFont="1" applyFill="1" applyBorder="1" applyAlignment="1">
      <alignment horizontal="center" vertical="center" shrinkToFit="1"/>
    </xf>
    <xf numFmtId="0" fontId="36" fillId="35" borderId="194" xfId="0" applyFont="1" applyFill="1" applyBorder="1" applyAlignment="1">
      <alignment horizontal="center" vertical="center"/>
    </xf>
    <xf numFmtId="0" fontId="36" fillId="35" borderId="188" xfId="0" applyFont="1" applyFill="1" applyBorder="1" applyAlignment="1">
      <alignment horizontal="center" vertical="center"/>
    </xf>
    <xf numFmtId="0" fontId="36" fillId="35" borderId="187" xfId="0" applyFont="1" applyFill="1" applyBorder="1" applyAlignment="1">
      <alignment horizontal="center" vertical="center"/>
    </xf>
    <xf numFmtId="0" fontId="36" fillId="28" borderId="188" xfId="0" applyFont="1" applyFill="1" applyBorder="1" applyAlignment="1">
      <alignment horizontal="center" vertical="center"/>
    </xf>
    <xf numFmtId="0" fontId="36" fillId="28" borderId="194" xfId="0" applyFont="1" applyFill="1" applyBorder="1" applyAlignment="1">
      <alignment horizontal="center" vertical="center" shrinkToFit="1"/>
    </xf>
    <xf numFmtId="0" fontId="36" fillId="28" borderId="193" xfId="0" applyFont="1" applyFill="1" applyBorder="1" applyAlignment="1">
      <alignment horizontal="center" vertical="center"/>
    </xf>
    <xf numFmtId="0" fontId="36" fillId="28" borderId="195" xfId="0" applyFont="1" applyFill="1" applyBorder="1" applyAlignment="1">
      <alignment horizontal="center" vertical="center"/>
    </xf>
    <xf numFmtId="0" fontId="36" fillId="28" borderId="196" xfId="0" applyFont="1" applyFill="1" applyBorder="1" applyAlignment="1">
      <alignment horizontal="center" vertical="center"/>
    </xf>
    <xf numFmtId="0" fontId="39" fillId="28" borderId="81" xfId="0" applyFont="1" applyFill="1" applyBorder="1" applyAlignment="1">
      <alignment horizontal="center" vertical="center"/>
    </xf>
    <xf numFmtId="0" fontId="34" fillId="35" borderId="81" xfId="0" applyFont="1" applyFill="1" applyBorder="1" applyAlignment="1">
      <alignment horizontal="left" vertical="center"/>
    </xf>
    <xf numFmtId="0" fontId="213" fillId="0" borderId="41" xfId="59412" applyFont="1" applyBorder="1" applyAlignment="1">
      <alignment horizontal="left" vertical="center"/>
    </xf>
    <xf numFmtId="0" fontId="36" fillId="35" borderId="72" xfId="0" applyFont="1" applyFill="1" applyBorder="1" applyAlignment="1">
      <alignment horizontal="center" vertical="center"/>
    </xf>
    <xf numFmtId="0" fontId="213" fillId="0" borderId="22" xfId="59412" applyFont="1" applyBorder="1" applyAlignment="1">
      <alignment horizontal="left" vertical="center"/>
    </xf>
    <xf numFmtId="0" fontId="36" fillId="28" borderId="71" xfId="0" applyFont="1" applyFill="1" applyBorder="1" applyAlignment="1">
      <alignment horizontal="center" vertical="center" shrinkToFit="1"/>
    </xf>
    <xf numFmtId="0" fontId="36" fillId="35" borderId="71" xfId="0" applyFont="1" applyFill="1" applyBorder="1" applyAlignment="1">
      <alignment horizontal="center" vertical="center" shrinkToFit="1"/>
    </xf>
    <xf numFmtId="0" fontId="36" fillId="35" borderId="71" xfId="0" applyFont="1" applyFill="1" applyBorder="1" applyAlignment="1">
      <alignment horizontal="center" vertical="center"/>
    </xf>
    <xf numFmtId="0" fontId="36" fillId="35" borderId="78" xfId="0" applyFont="1" applyFill="1" applyBorder="1" applyAlignment="1">
      <alignment horizontal="center" vertical="center"/>
    </xf>
    <xf numFmtId="0" fontId="214" fillId="28" borderId="70" xfId="0" quotePrefix="1" applyFont="1" applyFill="1" applyBorder="1" applyAlignment="1">
      <alignment horizontal="right" vertical="center"/>
    </xf>
    <xf numFmtId="0" fontId="213" fillId="0" borderId="81" xfId="59411" applyFont="1" applyBorder="1" applyAlignment="1">
      <alignment horizontal="left" vertical="center"/>
    </xf>
    <xf numFmtId="0" fontId="213" fillId="0" borderId="41" xfId="59411" applyFont="1" applyBorder="1" applyAlignment="1">
      <alignment horizontal="left" vertical="center"/>
    </xf>
    <xf numFmtId="0" fontId="36" fillId="28" borderId="75" xfId="0" quotePrefix="1" applyFont="1" applyFill="1" applyBorder="1" applyAlignment="1">
      <alignment horizontal="center" vertical="center"/>
    </xf>
    <xf numFmtId="0" fontId="36" fillId="28" borderId="72" xfId="0" quotePrefix="1" applyFont="1" applyFill="1" applyBorder="1" applyAlignment="1">
      <alignment horizontal="center" vertical="center"/>
    </xf>
    <xf numFmtId="0" fontId="36" fillId="35" borderId="75" xfId="0" quotePrefix="1" applyFont="1" applyFill="1" applyBorder="1" applyAlignment="1">
      <alignment horizontal="center" vertical="center"/>
    </xf>
    <xf numFmtId="0" fontId="36" fillId="35" borderId="72" xfId="0" quotePrefix="1" applyFont="1" applyFill="1" applyBorder="1" applyAlignment="1">
      <alignment horizontal="center" vertical="center"/>
    </xf>
    <xf numFmtId="0" fontId="213" fillId="0" borderId="22" xfId="59411" applyFont="1" applyBorder="1" applyAlignment="1">
      <alignment horizontal="left" vertical="center"/>
    </xf>
    <xf numFmtId="0" fontId="36" fillId="28" borderId="77" xfId="0" quotePrefix="1" applyFont="1" applyFill="1" applyBorder="1" applyAlignment="1">
      <alignment horizontal="center" vertical="center"/>
    </xf>
    <xf numFmtId="0" fontId="36" fillId="28" borderId="22" xfId="0" quotePrefix="1" applyFont="1" applyFill="1" applyBorder="1" applyAlignment="1">
      <alignment horizontal="center" vertical="center"/>
    </xf>
    <xf numFmtId="0" fontId="36" fillId="35" borderId="77" xfId="0" quotePrefix="1" applyFont="1" applyFill="1" applyBorder="1" applyAlignment="1">
      <alignment horizontal="center" vertical="center"/>
    </xf>
    <xf numFmtId="0" fontId="36" fillId="35" borderId="22" xfId="0" quotePrefix="1" applyFont="1" applyFill="1" applyBorder="1" applyAlignment="1">
      <alignment horizontal="center" vertical="center"/>
    </xf>
    <xf numFmtId="0" fontId="213" fillId="0" borderId="81" xfId="59412" applyFont="1" applyBorder="1" applyAlignment="1">
      <alignment horizontal="left" vertical="center"/>
    </xf>
    <xf numFmtId="0" fontId="36" fillId="28" borderId="81" xfId="0" quotePrefix="1" applyFont="1" applyFill="1" applyBorder="1" applyAlignment="1">
      <alignment horizontal="center" vertical="center"/>
    </xf>
    <xf numFmtId="0" fontId="36" fillId="35" borderId="81" xfId="0" quotePrefix="1" applyFont="1" applyFill="1" applyBorder="1" applyAlignment="1">
      <alignment horizontal="center" vertical="center"/>
    </xf>
    <xf numFmtId="0" fontId="36" fillId="28" borderId="81" xfId="0" applyFont="1" applyFill="1" applyBorder="1" applyAlignment="1">
      <alignment horizontal="right" vertical="center"/>
    </xf>
    <xf numFmtId="0" fontId="214" fillId="35" borderId="74" xfId="0" applyFont="1" applyFill="1" applyBorder="1" applyAlignment="1">
      <alignment horizontal="right" vertical="center"/>
    </xf>
    <xf numFmtId="0" fontId="36" fillId="28" borderId="192" xfId="0" applyFont="1" applyFill="1" applyBorder="1" applyAlignment="1">
      <alignment horizontal="center" vertical="center"/>
    </xf>
    <xf numFmtId="0" fontId="214" fillId="35" borderId="191" xfId="0" applyFont="1" applyFill="1" applyBorder="1" applyAlignment="1">
      <alignment horizontal="right" vertical="center"/>
    </xf>
    <xf numFmtId="0" fontId="213" fillId="35" borderId="41" xfId="59412" applyFont="1" applyFill="1" applyBorder="1" applyAlignment="1">
      <alignment horizontal="left" vertical="center"/>
    </xf>
    <xf numFmtId="0" fontId="36" fillId="28" borderId="79" xfId="0" applyFont="1" applyFill="1" applyBorder="1" applyAlignment="1">
      <alignment horizontal="left" vertical="center"/>
    </xf>
    <xf numFmtId="0" fontId="36" fillId="35" borderId="76" xfId="0" applyFont="1" applyFill="1" applyBorder="1" applyAlignment="1">
      <alignment horizontal="center" vertical="center"/>
    </xf>
    <xf numFmtId="0" fontId="36" fillId="28" borderId="74" xfId="2552" applyFill="1" applyBorder="1" applyAlignment="1">
      <alignment horizontal="right" vertical="center"/>
    </xf>
    <xf numFmtId="0" fontId="213" fillId="35" borderId="22" xfId="59411" applyFont="1" applyFill="1" applyBorder="1" applyAlignment="1">
      <alignment horizontal="left" vertical="center"/>
    </xf>
    <xf numFmtId="0" fontId="36" fillId="35" borderId="191" xfId="0" applyFont="1" applyFill="1" applyBorder="1" applyAlignment="1">
      <alignment horizontal="center" vertical="center"/>
    </xf>
    <xf numFmtId="0" fontId="213" fillId="35" borderId="81" xfId="59412" applyFont="1" applyFill="1" applyBorder="1" applyAlignment="1">
      <alignment horizontal="left" vertical="center"/>
    </xf>
    <xf numFmtId="0" fontId="36" fillId="28" borderId="81" xfId="2552" applyFill="1" applyBorder="1" applyAlignment="1">
      <alignment horizontal="right" vertical="center"/>
    </xf>
    <xf numFmtId="0" fontId="214" fillId="28" borderId="81" xfId="0" quotePrefix="1" applyFont="1" applyFill="1" applyBorder="1" applyAlignment="1">
      <alignment horizontal="right" vertical="center"/>
    </xf>
    <xf numFmtId="0" fontId="36" fillId="28" borderId="78" xfId="0" quotePrefix="1" applyFont="1" applyFill="1" applyBorder="1" applyAlignment="1">
      <alignment horizontal="center" vertical="center"/>
    </xf>
    <xf numFmtId="0" fontId="214" fillId="28" borderId="70" xfId="0" applyFont="1" applyFill="1" applyBorder="1" applyAlignment="1">
      <alignment horizontal="right" vertical="center"/>
    </xf>
    <xf numFmtId="0" fontId="214" fillId="35" borderId="81" xfId="0" applyFont="1" applyFill="1" applyBorder="1" applyAlignment="1">
      <alignment horizontal="right" vertical="center"/>
    </xf>
    <xf numFmtId="16" fontId="0" fillId="0" borderId="0" xfId="0" applyNumberFormat="1"/>
    <xf numFmtId="0" fontId="69" fillId="0" borderId="0" xfId="0" applyFont="1" applyAlignment="1">
      <alignment horizontal="centerContinuous" vertical="center"/>
    </xf>
    <xf numFmtId="0" fontId="36" fillId="0" borderId="0" xfId="2552" applyAlignment="1">
      <alignment horizontal="right"/>
    </xf>
    <xf numFmtId="0" fontId="209" fillId="0" borderId="0" xfId="59236" applyFont="1" applyAlignment="1" applyProtection="1"/>
    <xf numFmtId="0" fontId="48" fillId="68" borderId="0" xfId="2552" applyFont="1" applyFill="1" applyAlignment="1">
      <alignment horizontal="centerContinuous" vertical="center"/>
    </xf>
    <xf numFmtId="0" fontId="34" fillId="0" borderId="0" xfId="2552" applyFont="1" applyAlignment="1">
      <alignment horizontal="right"/>
    </xf>
    <xf numFmtId="0" fontId="209" fillId="0" borderId="0" xfId="59236" applyFont="1" applyBorder="1" applyAlignment="1" applyProtection="1"/>
    <xf numFmtId="0" fontId="34" fillId="0" borderId="0" xfId="2552" applyFont="1"/>
    <xf numFmtId="0" fontId="209" fillId="0" borderId="0" xfId="59236" applyFont="1" applyBorder="1" applyAlignment="1" applyProtection="1">
      <alignment horizontal="left"/>
    </xf>
    <xf numFmtId="0" fontId="36" fillId="0" borderId="28" xfId="2552" applyBorder="1" applyAlignment="1">
      <alignment horizontal="centerContinuous"/>
    </xf>
    <xf numFmtId="0" fontId="98" fillId="68" borderId="0" xfId="2552" applyFont="1" applyFill="1" applyAlignment="1">
      <alignment horizontal="centerContinuous" vertical="center"/>
    </xf>
    <xf numFmtId="0" fontId="99" fillId="68" borderId="0" xfId="2552" applyFont="1" applyFill="1" applyAlignment="1">
      <alignment horizontal="centerContinuous" vertical="center"/>
    </xf>
    <xf numFmtId="0" fontId="36" fillId="0" borderId="25" xfId="2552" applyBorder="1"/>
    <xf numFmtId="0" fontId="36" fillId="0" borderId="26" xfId="2552" applyBorder="1"/>
    <xf numFmtId="0" fontId="36" fillId="0" borderId="27" xfId="2552" applyBorder="1"/>
    <xf numFmtId="0" fontId="46" fillId="0" borderId="32" xfId="2552" applyFont="1" applyBorder="1" applyAlignment="1">
      <alignment horizontal="centerContinuous"/>
    </xf>
    <xf numFmtId="0" fontId="48" fillId="0" borderId="0" xfId="2552" applyFont="1" applyAlignment="1">
      <alignment horizontal="centerContinuous"/>
    </xf>
    <xf numFmtId="0" fontId="48" fillId="74" borderId="0" xfId="2552" applyFont="1" applyFill="1" applyAlignment="1">
      <alignment horizontal="centerContinuous"/>
    </xf>
    <xf numFmtId="0" fontId="48" fillId="74" borderId="32" xfId="2552" applyFont="1" applyFill="1" applyBorder="1" applyAlignment="1">
      <alignment horizontal="centerContinuous"/>
    </xf>
    <xf numFmtId="0" fontId="48" fillId="74" borderId="36" xfId="2552" applyFont="1" applyFill="1" applyBorder="1" applyAlignment="1">
      <alignment horizontal="centerContinuous"/>
    </xf>
    <xf numFmtId="0" fontId="48" fillId="0" borderId="28" xfId="2552" applyFont="1" applyBorder="1" applyAlignment="1">
      <alignment horizontal="centerContinuous"/>
    </xf>
    <xf numFmtId="0" fontId="34" fillId="0" borderId="32" xfId="2552" applyFont="1" applyBorder="1" applyAlignment="1">
      <alignment horizontal="centerContinuous"/>
    </xf>
    <xf numFmtId="0" fontId="36" fillId="0" borderId="0" xfId="2552" applyAlignment="1">
      <alignment horizontal="centerContinuous"/>
    </xf>
    <xf numFmtId="0" fontId="99" fillId="0" borderId="32" xfId="2552" applyFont="1" applyBorder="1" applyAlignment="1">
      <alignment horizontal="centerContinuous"/>
    </xf>
    <xf numFmtId="0" fontId="98" fillId="74" borderId="0" xfId="2552" applyFont="1" applyFill="1" applyAlignment="1">
      <alignment horizontal="centerContinuous"/>
    </xf>
    <xf numFmtId="0" fontId="99" fillId="74" borderId="0" xfId="2552" applyFont="1" applyFill="1" applyAlignment="1">
      <alignment horizontal="centerContinuous"/>
    </xf>
    <xf numFmtId="0" fontId="98" fillId="74" borderId="36" xfId="2552" applyFont="1" applyFill="1" applyBorder="1" applyAlignment="1">
      <alignment horizontal="centerContinuous"/>
    </xf>
    <xf numFmtId="0" fontId="99" fillId="74" borderId="32" xfId="2552" applyFont="1" applyFill="1" applyBorder="1" applyAlignment="1">
      <alignment horizontal="centerContinuous"/>
    </xf>
    <xf numFmtId="0" fontId="98" fillId="0" borderId="28" xfId="2552" applyFont="1" applyBorder="1" applyAlignment="1">
      <alignment horizontal="centerContinuous"/>
    </xf>
    <xf numFmtId="0" fontId="34" fillId="73" borderId="0" xfId="0" applyFont="1" applyFill="1" applyAlignment="1">
      <alignment vertical="center"/>
    </xf>
    <xf numFmtId="0" fontId="0" fillId="73" borderId="0" xfId="0" applyFill="1" applyAlignment="1">
      <alignment vertical="center"/>
    </xf>
    <xf numFmtId="0" fontId="176" fillId="73" borderId="0" xfId="0" applyFont="1" applyFill="1" applyAlignment="1">
      <alignment vertical="center"/>
    </xf>
    <xf numFmtId="0" fontId="36" fillId="68" borderId="25" xfId="2552" applyFill="1" applyBorder="1" applyAlignment="1">
      <alignment vertical="center"/>
    </xf>
    <xf numFmtId="0" fontId="36" fillId="68" borderId="26" xfId="2552" applyFill="1" applyBorder="1" applyAlignment="1">
      <alignment vertical="center"/>
    </xf>
    <xf numFmtId="0" fontId="36" fillId="68" borderId="27" xfId="2552" applyFill="1" applyBorder="1" applyAlignment="1">
      <alignment vertical="center"/>
    </xf>
    <xf numFmtId="0" fontId="86" fillId="0" borderId="35" xfId="2552" applyFont="1" applyBorder="1" applyAlignment="1">
      <alignment horizontal="centerContinuous" vertical="center"/>
    </xf>
    <xf numFmtId="0" fontId="34" fillId="68" borderId="32" xfId="2552" applyFont="1" applyFill="1" applyBorder="1" applyAlignment="1">
      <alignment vertical="center"/>
    </xf>
    <xf numFmtId="0" fontId="36" fillId="68" borderId="0" xfId="2552" applyFill="1" applyAlignment="1">
      <alignment horizontal="centerContinuous" vertical="center"/>
    </xf>
    <xf numFmtId="0" fontId="36" fillId="68" borderId="28" xfId="2552" applyFill="1" applyBorder="1" applyAlignment="1">
      <alignment horizontal="centerContinuous" vertical="center"/>
    </xf>
    <xf numFmtId="0" fontId="36" fillId="68" borderId="32" xfId="2552" applyFill="1" applyBorder="1" applyAlignment="1">
      <alignment vertical="center"/>
    </xf>
    <xf numFmtId="0" fontId="36" fillId="68" borderId="0" xfId="2552" applyFill="1" applyAlignment="1">
      <alignment vertical="center"/>
    </xf>
    <xf numFmtId="0" fontId="36" fillId="68" borderId="28" xfId="2552" applyFill="1" applyBorder="1" applyAlignment="1">
      <alignment horizontal="centerContinuous" vertical="center" shrinkToFit="1"/>
    </xf>
    <xf numFmtId="0" fontId="43" fillId="68" borderId="28" xfId="2552" applyFont="1" applyFill="1" applyBorder="1" applyAlignment="1">
      <alignment horizontal="centerContinuous" vertical="center" shrinkToFit="1"/>
    </xf>
    <xf numFmtId="0" fontId="36" fillId="68" borderId="28" xfId="2552" applyFill="1" applyBorder="1" applyAlignment="1">
      <alignment vertical="center"/>
    </xf>
    <xf numFmtId="0" fontId="36" fillId="68" borderId="29" xfId="2552" applyFill="1" applyBorder="1" applyAlignment="1">
      <alignment vertical="center"/>
    </xf>
    <xf numFmtId="0" fontId="36" fillId="68" borderId="30" xfId="2552" applyFill="1" applyBorder="1" applyAlignment="1">
      <alignment vertical="center"/>
    </xf>
    <xf numFmtId="0" fontId="36" fillId="68" borderId="31" xfId="2552" applyFill="1" applyBorder="1" applyAlignment="1">
      <alignment vertical="center"/>
    </xf>
    <xf numFmtId="0" fontId="36" fillId="74" borderId="25" xfId="2552" applyFill="1" applyBorder="1" applyAlignment="1">
      <alignment vertical="center"/>
    </xf>
    <xf numFmtId="0" fontId="36" fillId="74" borderId="26" xfId="2552" applyFill="1" applyBorder="1" applyAlignment="1">
      <alignment vertical="center"/>
    </xf>
    <xf numFmtId="0" fontId="36" fillId="74" borderId="27" xfId="2552" applyFill="1" applyBorder="1" applyAlignment="1">
      <alignment vertical="center"/>
    </xf>
    <xf numFmtId="0" fontId="34" fillId="68" borderId="32" xfId="2552" applyFont="1" applyFill="1" applyBorder="1" applyAlignment="1">
      <alignment horizontal="left" vertical="center"/>
    </xf>
    <xf numFmtId="0" fontId="34" fillId="74" borderId="32" xfId="2552" applyFont="1" applyFill="1" applyBorder="1" applyAlignment="1">
      <alignment vertical="center"/>
    </xf>
    <xf numFmtId="0" fontId="36" fillId="74" borderId="0" xfId="2552" applyFill="1" applyAlignment="1">
      <alignment horizontal="centerContinuous" vertical="center"/>
    </xf>
    <xf numFmtId="0" fontId="36" fillId="74" borderId="28" xfId="2552" applyFill="1" applyBorder="1" applyAlignment="1">
      <alignment horizontal="centerContinuous" vertical="center"/>
    </xf>
    <xf numFmtId="0" fontId="36" fillId="68" borderId="0" xfId="2552" applyFill="1" applyAlignment="1">
      <alignment horizontal="left" vertical="center"/>
    </xf>
    <xf numFmtId="0" fontId="34" fillId="68" borderId="28" xfId="2552" applyFont="1" applyFill="1" applyBorder="1" applyAlignment="1">
      <alignment horizontal="centerContinuous" vertical="center"/>
    </xf>
    <xf numFmtId="0" fontId="36" fillId="74" borderId="32" xfId="2552" applyFill="1" applyBorder="1" applyAlignment="1">
      <alignment vertical="center"/>
    </xf>
    <xf numFmtId="0" fontId="36" fillId="74" borderId="0" xfId="2552" applyFill="1" applyAlignment="1">
      <alignment vertical="center"/>
    </xf>
    <xf numFmtId="0" fontId="36" fillId="74" borderId="28" xfId="2552" applyFill="1" applyBorder="1" applyAlignment="1">
      <alignment horizontal="centerContinuous" vertical="center" shrinkToFit="1"/>
    </xf>
    <xf numFmtId="0" fontId="43" fillId="74" borderId="28" xfId="2552" applyFont="1" applyFill="1" applyBorder="1" applyAlignment="1">
      <alignment horizontal="centerContinuous" vertical="center" shrinkToFit="1"/>
    </xf>
    <xf numFmtId="0" fontId="34" fillId="74" borderId="32" xfId="2552" applyFont="1" applyFill="1" applyBorder="1" applyAlignment="1">
      <alignment horizontal="left" vertical="center"/>
    </xf>
    <xf numFmtId="0" fontId="36" fillId="74" borderId="0" xfId="2552" applyFill="1" applyAlignment="1">
      <alignment horizontal="left" vertical="center"/>
    </xf>
    <xf numFmtId="0" fontId="34" fillId="74" borderId="28" xfId="2552" applyFont="1" applyFill="1" applyBorder="1" applyAlignment="1">
      <alignment horizontal="centerContinuous" vertical="center"/>
    </xf>
    <xf numFmtId="0" fontId="36" fillId="74" borderId="28" xfId="2552" applyFill="1" applyBorder="1" applyAlignment="1">
      <alignment vertical="center"/>
    </xf>
    <xf numFmtId="0" fontId="36" fillId="74" borderId="29" xfId="2552" applyFill="1" applyBorder="1" applyAlignment="1">
      <alignment vertical="center"/>
    </xf>
    <xf numFmtId="0" fontId="36" fillId="74" borderId="30" xfId="2552" applyFill="1" applyBorder="1" applyAlignment="1">
      <alignment horizontal="left" vertical="center"/>
    </xf>
    <xf numFmtId="0" fontId="36" fillId="74" borderId="30" xfId="2552" applyFill="1" applyBorder="1" applyAlignment="1">
      <alignment horizontal="centerContinuous" vertical="center"/>
    </xf>
    <xf numFmtId="0" fontId="36" fillId="74" borderId="31" xfId="2552" applyFill="1" applyBorder="1" applyAlignment="1">
      <alignment horizontal="centerContinuous" vertical="center"/>
    </xf>
    <xf numFmtId="0" fontId="36" fillId="74" borderId="30" xfId="2552" applyFill="1" applyBorder="1" applyAlignment="1">
      <alignment vertical="center"/>
    </xf>
    <xf numFmtId="0" fontId="36" fillId="0" borderId="34" xfId="2552" applyBorder="1" applyAlignment="1">
      <alignment vertical="center"/>
    </xf>
    <xf numFmtId="0" fontId="45" fillId="0" borderId="0" xfId="0" applyFont="1" applyAlignment="1">
      <alignment horizontal="centerContinuous" vertical="center"/>
    </xf>
    <xf numFmtId="49" fontId="36" fillId="0" borderId="57" xfId="0" applyNumberFormat="1" applyFont="1" applyBorder="1" applyAlignment="1">
      <alignment horizontal="center" vertical="center" wrapText="1"/>
    </xf>
    <xf numFmtId="0" fontId="204" fillId="0" borderId="200" xfId="0" applyFont="1" applyBorder="1" applyAlignment="1">
      <alignment horizontal="right" vertical="center"/>
    </xf>
    <xf numFmtId="0" fontId="202" fillId="69" borderId="112" xfId="0" applyFont="1" applyFill="1" applyBorder="1" applyAlignment="1">
      <alignment horizontal="center" vertical="center"/>
    </xf>
    <xf numFmtId="0" fontId="202" fillId="64" borderId="201" xfId="0" applyFont="1" applyFill="1" applyBorder="1" applyAlignment="1">
      <alignment horizontal="center" vertical="center"/>
    </xf>
    <xf numFmtId="0" fontId="202" fillId="65" borderId="121" xfId="0" applyFont="1" applyFill="1" applyBorder="1" applyAlignment="1">
      <alignment horizontal="center" vertical="center"/>
    </xf>
    <xf numFmtId="0" fontId="202" fillId="66" borderId="121" xfId="0" applyFont="1" applyFill="1" applyBorder="1" applyAlignment="1">
      <alignment horizontal="center" vertical="center"/>
    </xf>
    <xf numFmtId="0" fontId="202" fillId="69" borderId="112" xfId="0" applyFont="1" applyFill="1" applyBorder="1" applyAlignment="1">
      <alignment horizontal="center" vertical="center" wrapText="1"/>
    </xf>
    <xf numFmtId="0" fontId="202" fillId="71" borderId="201" xfId="0" applyFont="1" applyFill="1" applyBorder="1" applyAlignment="1">
      <alignment horizontal="center" vertical="center" wrapText="1"/>
    </xf>
    <xf numFmtId="0" fontId="202" fillId="28" borderId="0" xfId="0" applyFont="1" applyFill="1" applyAlignment="1">
      <alignment horizontal="center" vertical="center" wrapText="1"/>
    </xf>
    <xf numFmtId="0" fontId="202" fillId="28" borderId="111" xfId="0" applyFont="1" applyFill="1" applyBorder="1" applyAlignment="1">
      <alignment horizontal="center" vertical="center" shrinkToFit="1"/>
    </xf>
    <xf numFmtId="0" fontId="202" fillId="28" borderId="202" xfId="0" applyFont="1" applyFill="1" applyBorder="1" applyAlignment="1">
      <alignment horizontal="center" vertical="center" shrinkToFit="1"/>
    </xf>
    <xf numFmtId="0" fontId="205" fillId="0" borderId="203" xfId="0" applyFont="1" applyBorder="1" applyAlignment="1">
      <alignment vertical="center"/>
    </xf>
    <xf numFmtId="0" fontId="205" fillId="28" borderId="111" xfId="0" applyFont="1" applyFill="1" applyBorder="1" applyAlignment="1">
      <alignment horizontal="center" vertical="center"/>
    </xf>
    <xf numFmtId="0" fontId="205" fillId="28" borderId="202" xfId="0" applyFont="1" applyFill="1" applyBorder="1" applyAlignment="1">
      <alignment horizontal="center" vertical="center"/>
    </xf>
    <xf numFmtId="0" fontId="206" fillId="67" borderId="134" xfId="0" applyFont="1" applyFill="1" applyBorder="1" applyAlignment="1">
      <alignment horizontal="center" vertical="center" wrapText="1"/>
    </xf>
    <xf numFmtId="0" fontId="206" fillId="67" borderId="134" xfId="0" applyFont="1" applyFill="1" applyBorder="1" applyAlignment="1">
      <alignment vertical="center"/>
    </xf>
    <xf numFmtId="0" fontId="205" fillId="0" borderId="130" xfId="0" applyFont="1" applyBorder="1" applyAlignment="1">
      <alignment horizontal="center" vertical="center"/>
    </xf>
    <xf numFmtId="20" fontId="205" fillId="28" borderId="200" xfId="19265" applyNumberFormat="1" applyFont="1" applyFill="1" applyBorder="1" applyAlignment="1">
      <alignment horizontal="center" vertical="center"/>
    </xf>
    <xf numFmtId="0" fontId="206" fillId="69" borderId="183" xfId="0" applyFont="1" applyFill="1" applyBorder="1" applyAlignment="1">
      <alignment horizontal="center" vertical="center" wrapText="1"/>
    </xf>
    <xf numFmtId="0" fontId="206" fillId="71" borderId="183" xfId="0" applyFont="1" applyFill="1" applyBorder="1" applyAlignment="1">
      <alignment horizontal="center" vertical="center" wrapText="1"/>
    </xf>
    <xf numFmtId="0" fontId="206" fillId="67" borderId="206" xfId="0" applyFont="1" applyFill="1" applyBorder="1" applyAlignment="1">
      <alignment vertical="center"/>
    </xf>
    <xf numFmtId="0" fontId="206" fillId="67" borderId="206" xfId="0" applyFont="1" applyFill="1" applyBorder="1" applyAlignment="1">
      <alignment horizontal="center" vertical="center" wrapText="1"/>
    </xf>
    <xf numFmtId="0" fontId="205" fillId="0" borderId="207" xfId="0" applyFont="1" applyBorder="1" applyAlignment="1">
      <alignment horizontal="center" vertical="center"/>
    </xf>
    <xf numFmtId="0" fontId="205" fillId="28" borderId="208" xfId="0" applyFont="1" applyFill="1" applyBorder="1" applyAlignment="1">
      <alignment horizontal="center" vertical="center"/>
    </xf>
    <xf numFmtId="0" fontId="206" fillId="67" borderId="0" xfId="0" applyFont="1" applyFill="1" applyAlignment="1">
      <alignment vertical="center"/>
    </xf>
    <xf numFmtId="0" fontId="206" fillId="67" borderId="139" xfId="0" applyFont="1" applyFill="1" applyBorder="1" applyAlignment="1">
      <alignment horizontal="center" vertical="center" wrapText="1"/>
    </xf>
    <xf numFmtId="0" fontId="206" fillId="75" borderId="134" xfId="0" applyFont="1" applyFill="1" applyBorder="1" applyAlignment="1">
      <alignment vertical="center"/>
    </xf>
    <xf numFmtId="0" fontId="205" fillId="67" borderId="0" xfId="0" applyFont="1" applyFill="1" applyAlignment="1">
      <alignment horizontal="center" vertical="center"/>
    </xf>
    <xf numFmtId="0" fontId="205" fillId="0" borderId="139" xfId="0" applyFont="1" applyBorder="1" applyAlignment="1">
      <alignment vertical="center"/>
    </xf>
    <xf numFmtId="0" fontId="206" fillId="71" borderId="139" xfId="0" applyFont="1" applyFill="1" applyBorder="1" applyAlignment="1">
      <alignment horizontal="center" vertical="center" wrapText="1"/>
    </xf>
    <xf numFmtId="0" fontId="206" fillId="65" borderId="130" xfId="0" applyFont="1" applyFill="1" applyBorder="1" applyAlignment="1">
      <alignment horizontal="center" vertical="center" wrapText="1"/>
    </xf>
    <xf numFmtId="0" fontId="206" fillId="75" borderId="130" xfId="0" applyFont="1" applyFill="1" applyBorder="1" applyAlignment="1">
      <alignment horizontal="center" vertical="center" wrapText="1"/>
    </xf>
    <xf numFmtId="0" fontId="206" fillId="28" borderId="134" xfId="0" applyFont="1" applyFill="1" applyBorder="1" applyAlignment="1">
      <alignment horizontal="center" vertical="center" wrapText="1"/>
    </xf>
    <xf numFmtId="0" fontId="206" fillId="28" borderId="139" xfId="0" applyFont="1" applyFill="1" applyBorder="1" applyAlignment="1">
      <alignment horizontal="center" vertical="center" wrapText="1"/>
    </xf>
    <xf numFmtId="0" fontId="205" fillId="0" borderId="172" xfId="0" applyFont="1" applyBorder="1" applyAlignment="1">
      <alignment horizontal="center" vertical="center"/>
    </xf>
    <xf numFmtId="0" fontId="206" fillId="67" borderId="130" xfId="0" applyFont="1" applyFill="1" applyBorder="1" applyAlignment="1">
      <alignment horizontal="center" vertical="center" wrapText="1"/>
    </xf>
    <xf numFmtId="0" fontId="206" fillId="76" borderId="134" xfId="0" applyFont="1" applyFill="1" applyBorder="1" applyAlignment="1">
      <alignment horizontal="center" vertical="center"/>
    </xf>
    <xf numFmtId="0" fontId="206" fillId="76" borderId="130" xfId="0" applyFont="1" applyFill="1" applyBorder="1" applyAlignment="1">
      <alignment horizontal="center" vertical="center"/>
    </xf>
    <xf numFmtId="0" fontId="206" fillId="75" borderId="139" xfId="0" applyFont="1" applyFill="1" applyBorder="1" applyAlignment="1">
      <alignment horizontal="center" vertical="center" wrapText="1"/>
    </xf>
    <xf numFmtId="20" fontId="205" fillId="28" borderId="209" xfId="19265" applyNumberFormat="1" applyFont="1" applyFill="1" applyBorder="1" applyAlignment="1">
      <alignment horizontal="center" vertical="center"/>
    </xf>
    <xf numFmtId="0" fontId="206" fillId="76" borderId="210" xfId="0" applyFont="1" applyFill="1" applyBorder="1" applyAlignment="1">
      <alignment horizontal="center" vertical="center"/>
    </xf>
    <xf numFmtId="0" fontId="206" fillId="76" borderId="211" xfId="0" applyFont="1" applyFill="1" applyBorder="1" applyAlignment="1">
      <alignment horizontal="center" vertical="center"/>
    </xf>
    <xf numFmtId="0" fontId="206" fillId="75" borderId="182" xfId="0" applyFont="1" applyFill="1" applyBorder="1" applyAlignment="1">
      <alignment horizontal="center" vertical="center" wrapText="1"/>
    </xf>
    <xf numFmtId="0" fontId="206" fillId="76" borderId="182" xfId="0" applyFont="1" applyFill="1" applyBorder="1" applyAlignment="1">
      <alignment horizontal="center" vertical="center"/>
    </xf>
    <xf numFmtId="0" fontId="206" fillId="67" borderId="211" xfId="0" applyFont="1" applyFill="1" applyBorder="1" applyAlignment="1">
      <alignment horizontal="center" vertical="center" wrapText="1"/>
    </xf>
    <xf numFmtId="0" fontId="205" fillId="0" borderId="212" xfId="0" applyFont="1" applyBorder="1" applyAlignment="1">
      <alignment horizontal="center" vertical="center"/>
    </xf>
    <xf numFmtId="0" fontId="205" fillId="28" borderId="213" xfId="0" applyFont="1" applyFill="1" applyBorder="1" applyAlignment="1">
      <alignment horizontal="center" vertical="center"/>
    </xf>
    <xf numFmtId="0" fontId="0" fillId="0" borderId="198" xfId="0" applyBorder="1" applyAlignment="1">
      <alignment vertical="center"/>
    </xf>
    <xf numFmtId="0" fontId="0" fillId="0" borderId="199" xfId="0" applyBorder="1" applyAlignment="1">
      <alignment vertical="center"/>
    </xf>
    <xf numFmtId="0" fontId="206" fillId="0" borderId="215" xfId="0" applyFont="1" applyBorder="1" applyAlignment="1">
      <alignment horizontal="right" vertical="center"/>
    </xf>
    <xf numFmtId="0" fontId="202" fillId="69" borderId="159" xfId="0" applyFont="1" applyFill="1" applyBorder="1" applyAlignment="1">
      <alignment horizontal="center" vertical="center" wrapText="1"/>
    </xf>
    <xf numFmtId="0" fontId="202" fillId="28" borderId="30" xfId="0" applyFont="1" applyFill="1" applyBorder="1" applyAlignment="1">
      <alignment horizontal="center" vertical="center" wrapText="1"/>
    </xf>
    <xf numFmtId="0" fontId="202" fillId="0" borderId="218" xfId="0" applyFont="1" applyBorder="1" applyAlignment="1">
      <alignment horizontal="center" vertical="center" shrinkToFit="1"/>
    </xf>
    <xf numFmtId="0" fontId="202" fillId="0" borderId="219" xfId="0" applyFont="1" applyBorder="1" applyAlignment="1">
      <alignment horizontal="center" vertical="center" shrinkToFit="1"/>
    </xf>
    <xf numFmtId="0" fontId="206" fillId="69" borderId="220" xfId="0" applyFont="1" applyFill="1" applyBorder="1" applyAlignment="1">
      <alignment horizontal="center" vertical="center" wrapText="1"/>
    </xf>
    <xf numFmtId="0" fontId="206" fillId="64" borderId="220" xfId="0" applyFont="1" applyFill="1" applyBorder="1" applyAlignment="1">
      <alignment horizontal="center" vertical="center" wrapText="1"/>
    </xf>
    <xf numFmtId="0" fontId="206" fillId="65" borderId="221" xfId="0" applyFont="1" applyFill="1" applyBorder="1" applyAlignment="1">
      <alignment horizontal="center" vertical="center" wrapText="1"/>
    </xf>
    <xf numFmtId="0" fontId="206" fillId="66" borderId="222" xfId="0" applyFont="1" applyFill="1" applyBorder="1" applyAlignment="1">
      <alignment horizontal="center" vertical="center" wrapText="1"/>
    </xf>
    <xf numFmtId="0" fontId="0" fillId="67" borderId="221" xfId="0" applyFill="1" applyBorder="1" applyAlignment="1">
      <alignment vertical="center"/>
    </xf>
    <xf numFmtId="0" fontId="205" fillId="0" borderId="223" xfId="0" applyFont="1" applyBorder="1" applyAlignment="1">
      <alignment horizontal="center" vertical="center"/>
    </xf>
    <xf numFmtId="0" fontId="205" fillId="0" borderId="224" xfId="0" applyFont="1" applyBorder="1" applyAlignment="1">
      <alignment horizontal="center" vertical="center"/>
    </xf>
    <xf numFmtId="0" fontId="206" fillId="69" borderId="225" xfId="0" applyFont="1" applyFill="1" applyBorder="1" applyAlignment="1">
      <alignment horizontal="center" vertical="center" wrapText="1"/>
    </xf>
    <xf numFmtId="0" fontId="206" fillId="64" borderId="225" xfId="0" applyFont="1" applyFill="1" applyBorder="1" applyAlignment="1">
      <alignment horizontal="center" vertical="center" wrapText="1"/>
    </xf>
    <xf numFmtId="0" fontId="206" fillId="67" borderId="226" xfId="0" applyFont="1" applyFill="1" applyBorder="1" applyAlignment="1">
      <alignment vertical="center"/>
    </xf>
    <xf numFmtId="0" fontId="206" fillId="66" borderId="227" xfId="0" applyFont="1" applyFill="1" applyBorder="1" applyAlignment="1">
      <alignment horizontal="center" vertical="center" wrapText="1"/>
    </xf>
    <xf numFmtId="0" fontId="206" fillId="28" borderId="226" xfId="0" applyFont="1" applyFill="1" applyBorder="1" applyAlignment="1">
      <alignment horizontal="center" vertical="center" wrapText="1"/>
    </xf>
    <xf numFmtId="0" fontId="205" fillId="0" borderId="228" xfId="0" applyFont="1" applyBorder="1" applyAlignment="1">
      <alignment horizontal="center" vertical="center"/>
    </xf>
    <xf numFmtId="0" fontId="206" fillId="69" borderId="225" xfId="0" applyFont="1" applyFill="1" applyBorder="1" applyAlignment="1">
      <alignment horizontal="center" vertical="center"/>
    </xf>
    <xf numFmtId="0" fontId="206" fillId="64" borderId="225" xfId="0" applyFont="1" applyFill="1" applyBorder="1" applyAlignment="1">
      <alignment horizontal="center" vertical="center"/>
    </xf>
    <xf numFmtId="0" fontId="206" fillId="65" borderId="226" xfId="0" applyFont="1" applyFill="1" applyBorder="1" applyAlignment="1">
      <alignment horizontal="center" vertical="center"/>
    </xf>
    <xf numFmtId="0" fontId="206" fillId="66" borderId="227" xfId="0" applyFont="1" applyFill="1" applyBorder="1" applyAlignment="1">
      <alignment horizontal="center" vertical="center"/>
    </xf>
    <xf numFmtId="0" fontId="173" fillId="67" borderId="226" xfId="0" applyFont="1" applyFill="1" applyBorder="1" applyAlignment="1">
      <alignment vertical="center"/>
    </xf>
    <xf numFmtId="0" fontId="173" fillId="28" borderId="229" xfId="0" applyFont="1" applyFill="1" applyBorder="1" applyAlignment="1">
      <alignment horizontal="center" vertical="center"/>
    </xf>
    <xf numFmtId="0" fontId="0" fillId="67" borderId="226" xfId="0" applyFill="1" applyBorder="1" applyAlignment="1">
      <alignment vertical="center"/>
    </xf>
    <xf numFmtId="0" fontId="173" fillId="28" borderId="226" xfId="0" applyFont="1" applyFill="1" applyBorder="1" applyAlignment="1">
      <alignment horizontal="center" vertical="center"/>
    </xf>
    <xf numFmtId="20" fontId="205" fillId="28" borderId="230" xfId="19265" applyNumberFormat="1" applyFont="1" applyFill="1" applyBorder="1" applyAlignment="1">
      <alignment horizontal="center" vertical="center"/>
    </xf>
    <xf numFmtId="0" fontId="205" fillId="0" borderId="231" xfId="0" applyFont="1" applyBorder="1" applyAlignment="1">
      <alignment vertical="center"/>
    </xf>
    <xf numFmtId="0" fontId="205" fillId="28" borderId="172" xfId="0" applyFont="1" applyFill="1" applyBorder="1" applyAlignment="1">
      <alignment horizontal="center" vertical="center"/>
    </xf>
    <xf numFmtId="0" fontId="205" fillId="28" borderId="228" xfId="0" applyFont="1" applyFill="1" applyBorder="1" applyAlignment="1">
      <alignment horizontal="center" vertical="center"/>
    </xf>
    <xf numFmtId="0" fontId="206" fillId="65" borderId="225" xfId="0" applyFont="1" applyFill="1" applyBorder="1" applyAlignment="1">
      <alignment horizontal="center" vertical="center" wrapText="1"/>
    </xf>
    <xf numFmtId="0" fontId="206" fillId="67" borderId="225" xfId="0" applyFont="1" applyFill="1" applyBorder="1" applyAlignment="1">
      <alignment horizontal="center" vertical="center"/>
    </xf>
    <xf numFmtId="0" fontId="206" fillId="66" borderId="225" xfId="0" applyFont="1" applyFill="1" applyBorder="1" applyAlignment="1">
      <alignment horizontal="center" vertical="center" wrapText="1"/>
    </xf>
    <xf numFmtId="0" fontId="206" fillId="67" borderId="233" xfId="0" applyFont="1" applyFill="1" applyBorder="1" applyAlignment="1">
      <alignment horizontal="center" vertical="center" wrapText="1"/>
    </xf>
    <xf numFmtId="0" fontId="206" fillId="64" borderId="132" xfId="0" applyFont="1" applyFill="1" applyBorder="1" applyAlignment="1">
      <alignment horizontal="center" vertical="center" wrapText="1"/>
    </xf>
    <xf numFmtId="0" fontId="206" fillId="65" borderId="172" xfId="0" applyFont="1" applyFill="1" applyBorder="1" applyAlignment="1">
      <alignment horizontal="center" vertical="center" wrapText="1"/>
    </xf>
    <xf numFmtId="0" fontId="206" fillId="66" borderId="172" xfId="0" applyFont="1" applyFill="1" applyBorder="1" applyAlignment="1">
      <alignment horizontal="center" vertical="center" wrapText="1"/>
    </xf>
    <xf numFmtId="0" fontId="206" fillId="28" borderId="234" xfId="0" applyFont="1" applyFill="1" applyBorder="1" applyAlignment="1">
      <alignment horizontal="center" vertical="center" wrapText="1"/>
    </xf>
    <xf numFmtId="0" fontId="205" fillId="0" borderId="158" xfId="0" applyFont="1" applyBorder="1" applyAlignment="1">
      <alignment horizontal="center" vertical="center"/>
    </xf>
    <xf numFmtId="0" fontId="205" fillId="0" borderId="235" xfId="0" applyFont="1" applyBorder="1" applyAlignment="1">
      <alignment horizontal="center" vertical="center"/>
    </xf>
    <xf numFmtId="20" fontId="205" fillId="28" borderId="80" xfId="19265" applyNumberFormat="1" applyFont="1" applyFill="1" applyBorder="1" applyAlignment="1">
      <alignment horizontal="left" vertical="center"/>
    </xf>
    <xf numFmtId="0" fontId="205" fillId="28" borderId="33" xfId="0" applyFont="1" applyFill="1" applyBorder="1" applyAlignment="1">
      <alignment vertical="center"/>
    </xf>
    <xf numFmtId="0" fontId="205" fillId="0" borderId="236" xfId="0" applyFont="1" applyBorder="1" applyAlignment="1">
      <alignment horizontal="center" vertical="center"/>
    </xf>
    <xf numFmtId="0" fontId="205" fillId="0" borderId="237" xfId="0" applyFont="1" applyBorder="1" applyAlignment="1">
      <alignment horizontal="center" vertical="center"/>
    </xf>
    <xf numFmtId="0" fontId="202" fillId="68" borderId="110" xfId="0" applyFont="1" applyFill="1" applyBorder="1" applyAlignment="1">
      <alignment horizontal="center" vertical="center"/>
    </xf>
    <xf numFmtId="0" fontId="202" fillId="70" borderId="110" xfId="0" applyFont="1" applyFill="1" applyBorder="1" applyAlignment="1">
      <alignment horizontal="center" vertical="center"/>
    </xf>
    <xf numFmtId="0" fontId="202" fillId="68" borderId="118" xfId="0" applyFont="1" applyFill="1" applyBorder="1" applyAlignment="1">
      <alignment horizontal="center" vertical="center" wrapText="1"/>
    </xf>
    <xf numFmtId="0" fontId="202" fillId="70" borderId="118" xfId="0" applyFont="1" applyFill="1" applyBorder="1" applyAlignment="1">
      <alignment horizontal="center" vertical="center" wrapText="1"/>
    </xf>
    <xf numFmtId="0" fontId="205" fillId="28" borderId="207" xfId="0" applyFont="1" applyFill="1" applyBorder="1" applyAlignment="1">
      <alignment horizontal="center" vertical="center"/>
    </xf>
    <xf numFmtId="20" fontId="205" fillId="28" borderId="239" xfId="19265" applyNumberFormat="1" applyFont="1" applyFill="1" applyBorder="1" applyAlignment="1">
      <alignment horizontal="center" vertical="center"/>
    </xf>
    <xf numFmtId="0" fontId="206" fillId="76" borderId="240" xfId="0" applyFont="1" applyFill="1" applyBorder="1" applyAlignment="1">
      <alignment horizontal="center" vertical="center"/>
    </xf>
    <xf numFmtId="0" fontId="205" fillId="28" borderId="212" xfId="0" applyFont="1" applyFill="1" applyBorder="1" applyAlignment="1">
      <alignment horizontal="center" vertical="center"/>
    </xf>
    <xf numFmtId="0" fontId="205" fillId="28" borderId="241" xfId="0" applyFont="1" applyFill="1" applyBorder="1" applyAlignment="1">
      <alignment horizontal="center" vertical="center"/>
    </xf>
    <xf numFmtId="0" fontId="216" fillId="0" borderId="197" xfId="0" applyFont="1" applyBorder="1" applyAlignment="1">
      <alignment vertical="center"/>
    </xf>
    <xf numFmtId="0" fontId="205" fillId="0" borderId="198" xfId="0" applyFont="1" applyBorder="1" applyAlignment="1">
      <alignment vertical="center"/>
    </xf>
    <xf numFmtId="0" fontId="206" fillId="0" borderId="150" xfId="0" applyFont="1" applyBorder="1" applyAlignment="1">
      <alignment horizontal="center" vertical="center"/>
    </xf>
    <xf numFmtId="0" fontId="202" fillId="68" borderId="157" xfId="0" applyFont="1" applyFill="1" applyBorder="1" applyAlignment="1">
      <alignment horizontal="center" vertical="center" wrapText="1"/>
    </xf>
    <xf numFmtId="0" fontId="202" fillId="70" borderId="156" xfId="0" applyFont="1" applyFill="1" applyBorder="1" applyAlignment="1">
      <alignment horizontal="center" vertical="center" wrapText="1"/>
    </xf>
    <xf numFmtId="0" fontId="206" fillId="62" borderId="132" xfId="0" applyFont="1" applyFill="1" applyBorder="1" applyAlignment="1">
      <alignment horizontal="center" vertical="center" wrapText="1"/>
    </xf>
    <xf numFmtId="0" fontId="206" fillId="68" borderId="132" xfId="0" applyFont="1" applyFill="1" applyBorder="1" applyAlignment="1">
      <alignment horizontal="center" vertical="center" wrapText="1"/>
    </xf>
    <xf numFmtId="0" fontId="206" fillId="70" borderId="222" xfId="0" applyFont="1" applyFill="1" applyBorder="1" applyAlignment="1">
      <alignment horizontal="center" vertical="center" wrapText="1"/>
    </xf>
    <xf numFmtId="0" fontId="206" fillId="27" borderId="222" xfId="0" applyFont="1" applyFill="1" applyBorder="1" applyAlignment="1">
      <alignment horizontal="center" vertical="center" wrapText="1"/>
    </xf>
    <xf numFmtId="0" fontId="206" fillId="64" borderId="222" xfId="0" applyFont="1" applyFill="1" applyBorder="1" applyAlignment="1">
      <alignment horizontal="center" vertical="center" wrapText="1"/>
    </xf>
    <xf numFmtId="0" fontId="206" fillId="65" borderId="222" xfId="0" applyFont="1" applyFill="1" applyBorder="1" applyAlignment="1">
      <alignment horizontal="center" vertical="center" wrapText="1"/>
    </xf>
    <xf numFmtId="0" fontId="206" fillId="72" borderId="222" xfId="0" applyFont="1" applyFill="1" applyBorder="1" applyAlignment="1">
      <alignment vertical="center"/>
    </xf>
    <xf numFmtId="0" fontId="0" fillId="35" borderId="222" xfId="0" applyFill="1" applyBorder="1" applyAlignment="1">
      <alignment vertical="center"/>
    </xf>
    <xf numFmtId="0" fontId="205" fillId="0" borderId="222" xfId="0" applyFont="1" applyBorder="1" applyAlignment="1">
      <alignment horizontal="center" vertical="center"/>
    </xf>
    <xf numFmtId="0" fontId="205" fillId="0" borderId="245" xfId="0" applyFont="1" applyBorder="1" applyAlignment="1">
      <alignment horizontal="center" vertical="center"/>
    </xf>
    <xf numFmtId="0" fontId="206" fillId="70" borderId="164" xfId="0" applyFont="1" applyFill="1" applyBorder="1" applyAlignment="1">
      <alignment horizontal="center" vertical="center" wrapText="1"/>
    </xf>
    <xf numFmtId="0" fontId="206" fillId="27" borderId="164" xfId="0" applyFont="1" applyFill="1" applyBorder="1" applyAlignment="1">
      <alignment horizontal="center" vertical="center" wrapText="1"/>
    </xf>
    <xf numFmtId="0" fontId="206" fillId="64" borderId="164" xfId="0" applyFont="1" applyFill="1" applyBorder="1" applyAlignment="1">
      <alignment horizontal="center" vertical="center" wrapText="1"/>
    </xf>
    <xf numFmtId="0" fontId="206" fillId="65" borderId="164" xfId="0" applyFont="1" applyFill="1" applyBorder="1" applyAlignment="1">
      <alignment horizontal="center" vertical="center" wrapText="1"/>
    </xf>
    <xf numFmtId="0" fontId="206" fillId="72" borderId="164" xfId="0" applyFont="1" applyFill="1" applyBorder="1" applyAlignment="1">
      <alignment vertical="center"/>
    </xf>
    <xf numFmtId="0" fontId="0" fillId="35" borderId="164" xfId="0" applyFill="1" applyBorder="1" applyAlignment="1">
      <alignment vertical="center"/>
    </xf>
    <xf numFmtId="0" fontId="205" fillId="0" borderId="164" xfId="0" applyFont="1" applyBorder="1" applyAlignment="1">
      <alignment horizontal="center" vertical="center"/>
    </xf>
    <xf numFmtId="0" fontId="205" fillId="0" borderId="246" xfId="0" applyFont="1" applyBorder="1" applyAlignment="1">
      <alignment horizontal="center" vertical="center"/>
    </xf>
    <xf numFmtId="0" fontId="206" fillId="62" borderId="132" xfId="0" applyFont="1" applyFill="1" applyBorder="1" applyAlignment="1">
      <alignment horizontal="center" vertical="center"/>
    </xf>
    <xf numFmtId="0" fontId="206" fillId="68" borderId="132" xfId="0" applyFont="1" applyFill="1" applyBorder="1" applyAlignment="1">
      <alignment horizontal="center" vertical="center"/>
    </xf>
    <xf numFmtId="0" fontId="206" fillId="70" borderId="164" xfId="0" applyFont="1" applyFill="1" applyBorder="1" applyAlignment="1">
      <alignment horizontal="center" vertical="center"/>
    </xf>
    <xf numFmtId="0" fontId="206" fillId="70" borderId="227" xfId="0" applyFont="1" applyFill="1" applyBorder="1" applyAlignment="1">
      <alignment horizontal="center" vertical="center" wrapText="1"/>
    </xf>
    <xf numFmtId="0" fontId="206" fillId="27" borderId="227" xfId="0" applyFont="1" applyFill="1" applyBorder="1" applyAlignment="1">
      <alignment horizontal="center" vertical="center" wrapText="1"/>
    </xf>
    <xf numFmtId="0" fontId="206" fillId="64" borderId="227" xfId="0" applyFont="1" applyFill="1" applyBorder="1" applyAlignment="1">
      <alignment horizontal="center" vertical="center" wrapText="1"/>
    </xf>
    <xf numFmtId="0" fontId="206" fillId="65" borderId="227" xfId="0" applyFont="1" applyFill="1" applyBorder="1" applyAlignment="1">
      <alignment horizontal="center" vertical="center" wrapText="1"/>
    </xf>
    <xf numFmtId="0" fontId="206" fillId="72" borderId="227" xfId="0" applyFont="1" applyFill="1" applyBorder="1" applyAlignment="1">
      <alignment vertical="center"/>
    </xf>
    <xf numFmtId="0" fontId="0" fillId="35" borderId="227" xfId="0" applyFill="1" applyBorder="1" applyAlignment="1">
      <alignment vertical="center"/>
    </xf>
    <xf numFmtId="0" fontId="205" fillId="0" borderId="227" xfId="0" applyFont="1" applyBorder="1" applyAlignment="1">
      <alignment horizontal="center" vertical="center"/>
    </xf>
    <xf numFmtId="0" fontId="205" fillId="0" borderId="248" xfId="0" applyFont="1" applyBorder="1" applyAlignment="1">
      <alignment horizontal="center" vertical="center"/>
    </xf>
    <xf numFmtId="20" fontId="205" fillId="28" borderId="215" xfId="19265" applyNumberFormat="1" applyFont="1" applyFill="1" applyBorder="1" applyAlignment="1">
      <alignment horizontal="center" vertical="center"/>
    </xf>
    <xf numFmtId="0" fontId="206" fillId="62" borderId="112" xfId="0" applyFont="1" applyFill="1" applyBorder="1" applyAlignment="1">
      <alignment horizontal="center" vertical="center" wrapText="1"/>
    </xf>
    <xf numFmtId="0" fontId="206" fillId="68" borderId="112" xfId="0" applyFont="1" applyFill="1" applyBorder="1" applyAlignment="1">
      <alignment horizontal="center" vertical="center" wrapText="1"/>
    </xf>
    <xf numFmtId="0" fontId="206" fillId="70" borderId="249" xfId="0" applyFont="1" applyFill="1" applyBorder="1" applyAlignment="1">
      <alignment horizontal="center" vertical="center" wrapText="1"/>
    </xf>
    <xf numFmtId="0" fontId="206" fillId="27" borderId="249" xfId="0" applyFont="1" applyFill="1" applyBorder="1" applyAlignment="1">
      <alignment horizontal="center" vertical="center" wrapText="1"/>
    </xf>
    <xf numFmtId="0" fontId="206" fillId="64" borderId="249" xfId="0" applyFont="1" applyFill="1" applyBorder="1" applyAlignment="1">
      <alignment horizontal="center" vertical="center" wrapText="1"/>
    </xf>
    <xf numFmtId="0" fontId="206" fillId="65" borderId="249" xfId="0" applyFont="1" applyFill="1" applyBorder="1" applyAlignment="1">
      <alignment horizontal="center" vertical="center" wrapText="1"/>
    </xf>
    <xf numFmtId="0" fontId="206" fillId="72" borderId="249" xfId="0" applyFont="1" applyFill="1" applyBorder="1" applyAlignment="1">
      <alignment vertical="center"/>
    </xf>
    <xf numFmtId="0" fontId="0" fillId="35" borderId="249" xfId="0" applyFill="1" applyBorder="1" applyAlignment="1">
      <alignment vertical="center"/>
    </xf>
    <xf numFmtId="0" fontId="205" fillId="0" borderId="249" xfId="0" applyFont="1" applyBorder="1" applyAlignment="1">
      <alignment horizontal="center" vertical="center"/>
    </xf>
    <xf numFmtId="0" fontId="205" fillId="0" borderId="114" xfId="0" applyFont="1" applyBorder="1" applyAlignment="1">
      <alignment horizontal="center" vertical="center"/>
    </xf>
    <xf numFmtId="20" fontId="205" fillId="28" borderId="80" xfId="19265" applyNumberFormat="1" applyFont="1" applyFill="1" applyBorder="1" applyAlignment="1">
      <alignment horizontal="center" vertical="center"/>
    </xf>
    <xf numFmtId="0" fontId="0" fillId="28" borderId="33" xfId="0" applyFill="1" applyBorder="1" applyAlignment="1">
      <alignment horizontal="center" vertical="center"/>
    </xf>
    <xf numFmtId="0" fontId="0" fillId="0" borderId="33" xfId="0" applyBorder="1" applyAlignment="1">
      <alignment vertical="center"/>
    </xf>
    <xf numFmtId="0" fontId="205" fillId="0" borderId="33" xfId="0" applyFont="1" applyBorder="1" applyAlignment="1">
      <alignment horizontal="center" vertical="center"/>
    </xf>
    <xf numFmtId="0" fontId="205" fillId="0" borderId="250" xfId="0" applyFont="1" applyBorder="1" applyAlignment="1">
      <alignment horizontal="center" vertical="center"/>
    </xf>
    <xf numFmtId="1" fontId="36" fillId="35" borderId="21" xfId="0" applyNumberFormat="1" applyFont="1" applyFill="1" applyBorder="1" applyAlignment="1">
      <alignment horizontal="center" vertical="center" shrinkToFit="1"/>
    </xf>
    <xf numFmtId="1" fontId="36" fillId="68" borderId="21" xfId="0" applyNumberFormat="1" applyFont="1" applyFill="1" applyBorder="1" applyAlignment="1">
      <alignment horizontal="center" vertical="center" shrinkToFit="1"/>
    </xf>
    <xf numFmtId="1" fontId="36" fillId="73" borderId="21" xfId="0" applyNumberFormat="1" applyFont="1" applyFill="1" applyBorder="1" applyAlignment="1">
      <alignment horizontal="center" vertical="center" shrinkToFit="1"/>
    </xf>
    <xf numFmtId="0" fontId="36" fillId="35" borderId="73" xfId="0" quotePrefix="1" applyFont="1" applyFill="1" applyBorder="1" applyAlignment="1">
      <alignment horizontal="center" vertical="center"/>
    </xf>
    <xf numFmtId="0" fontId="69" fillId="35" borderId="64" xfId="0" quotePrefix="1" applyFont="1" applyFill="1" applyBorder="1" applyAlignment="1">
      <alignment horizontal="left" vertical="center"/>
    </xf>
    <xf numFmtId="0" fontId="36" fillId="28" borderId="65" xfId="2554" applyFill="1" applyBorder="1" applyAlignment="1">
      <alignment horizontal="center" vertical="center"/>
    </xf>
    <xf numFmtId="49" fontId="43" fillId="0" borderId="51" xfId="2552" applyNumberFormat="1" applyFont="1" applyBorder="1" applyAlignment="1">
      <alignment horizontal="center" vertical="center"/>
    </xf>
    <xf numFmtId="0" fontId="176" fillId="77" borderId="64" xfId="2552" applyFont="1" applyFill="1" applyBorder="1" applyAlignment="1">
      <alignment horizontal="center" vertical="center"/>
    </xf>
    <xf numFmtId="0" fontId="36" fillId="77" borderId="21" xfId="0" applyFont="1" applyFill="1" applyBorder="1" applyAlignment="1">
      <alignment horizontal="center" vertical="center"/>
    </xf>
    <xf numFmtId="0" fontId="36" fillId="73" borderId="21" xfId="0" quotePrefix="1" applyFont="1" applyFill="1" applyBorder="1" applyAlignment="1">
      <alignment horizontal="center" vertical="center"/>
    </xf>
    <xf numFmtId="0" fontId="176" fillId="73" borderId="251" xfId="2552" applyFont="1" applyFill="1" applyBorder="1" applyAlignment="1">
      <alignment horizontal="center" vertical="center"/>
    </xf>
    <xf numFmtId="0" fontId="36" fillId="28" borderId="252" xfId="2554" applyFill="1" applyBorder="1" applyAlignment="1">
      <alignment horizontal="center" vertical="center"/>
    </xf>
    <xf numFmtId="0" fontId="36" fillId="28" borderId="252" xfId="0" applyFont="1" applyFill="1" applyBorder="1" applyAlignment="1">
      <alignment horizontal="center" vertical="center"/>
    </xf>
    <xf numFmtId="0" fontId="72" fillId="35" borderId="252" xfId="2560" applyFont="1" applyFill="1" applyBorder="1" applyAlignment="1">
      <alignment horizontal="left" vertical="center"/>
    </xf>
    <xf numFmtId="0" fontId="36" fillId="35" borderId="252" xfId="0" applyFont="1" applyFill="1" applyBorder="1" applyAlignment="1">
      <alignment horizontal="left" vertical="center"/>
    </xf>
    <xf numFmtId="0" fontId="39" fillId="28" borderId="252" xfId="0" applyFont="1" applyFill="1" applyBorder="1" applyAlignment="1">
      <alignment horizontal="left" vertical="center"/>
    </xf>
    <xf numFmtId="14" fontId="36" fillId="28" borderId="252" xfId="0" applyNumberFormat="1" applyFont="1" applyFill="1" applyBorder="1" applyAlignment="1">
      <alignment horizontal="center" vertical="center"/>
    </xf>
    <xf numFmtId="0" fontId="36" fillId="28" borderId="253" xfId="0" applyFont="1" applyFill="1" applyBorder="1" applyAlignment="1">
      <alignment horizontal="center" vertical="center"/>
    </xf>
    <xf numFmtId="0" fontId="36" fillId="28" borderId="252" xfId="0" applyFont="1" applyFill="1" applyBorder="1" applyAlignment="1">
      <alignment horizontal="center" vertical="center" shrinkToFit="1"/>
    </xf>
    <xf numFmtId="0" fontId="36" fillId="28" borderId="254" xfId="0" applyFont="1" applyFill="1" applyBorder="1" applyAlignment="1">
      <alignment horizontal="center" vertical="center"/>
    </xf>
    <xf numFmtId="0" fontId="36" fillId="73" borderId="252" xfId="0" applyFont="1" applyFill="1" applyBorder="1" applyAlignment="1">
      <alignment horizontal="center" vertical="center" shrinkToFit="1"/>
    </xf>
    <xf numFmtId="0" fontId="36" fillId="28" borderId="251" xfId="0" applyFont="1" applyFill="1" applyBorder="1" applyAlignment="1">
      <alignment horizontal="center" vertical="center"/>
    </xf>
    <xf numFmtId="0" fontId="36" fillId="28" borderId="255" xfId="0" applyFont="1" applyFill="1" applyBorder="1" applyAlignment="1">
      <alignment horizontal="center" vertical="center"/>
    </xf>
    <xf numFmtId="0" fontId="36" fillId="28" borderId="256" xfId="0" applyFont="1" applyFill="1" applyBorder="1" applyAlignment="1">
      <alignment horizontal="center" vertical="center"/>
    </xf>
    <xf numFmtId="0" fontId="176" fillId="73" borderId="257" xfId="2552" applyFont="1" applyFill="1" applyBorder="1" applyAlignment="1">
      <alignment horizontal="center" vertical="center"/>
    </xf>
    <xf numFmtId="0" fontId="36" fillId="28" borderId="258" xfId="2554" applyFill="1" applyBorder="1" applyAlignment="1">
      <alignment horizontal="center" vertical="center"/>
    </xf>
    <xf numFmtId="0" fontId="36" fillId="28" borderId="258" xfId="0" applyFont="1" applyFill="1" applyBorder="1" applyAlignment="1">
      <alignment horizontal="center" vertical="center"/>
    </xf>
    <xf numFmtId="0" fontId="213" fillId="35" borderId="258" xfId="59409" applyFont="1" applyFill="1" applyBorder="1" applyAlignment="1">
      <alignment horizontal="left" vertical="center"/>
    </xf>
    <xf numFmtId="0" fontId="36" fillId="35" borderId="258" xfId="0" applyFont="1" applyFill="1" applyBorder="1" applyAlignment="1">
      <alignment horizontal="left" vertical="center"/>
    </xf>
    <xf numFmtId="0" fontId="39" fillId="28" borderId="258" xfId="0" applyFont="1" applyFill="1" applyBorder="1" applyAlignment="1">
      <alignment horizontal="left" vertical="center"/>
    </xf>
    <xf numFmtId="14" fontId="36" fillId="28" borderId="258" xfId="0" applyNumberFormat="1" applyFont="1" applyFill="1" applyBorder="1" applyAlignment="1">
      <alignment horizontal="center" vertical="center"/>
    </xf>
    <xf numFmtId="0" fontId="36" fillId="28" borderId="259" xfId="0" applyFont="1" applyFill="1" applyBorder="1" applyAlignment="1">
      <alignment horizontal="center" vertical="center"/>
    </xf>
    <xf numFmtId="0" fontId="36" fillId="35" borderId="258" xfId="0" applyFont="1" applyFill="1" applyBorder="1" applyAlignment="1">
      <alignment horizontal="center" vertical="center" shrinkToFit="1"/>
    </xf>
    <xf numFmtId="0" fontId="36" fillId="35" borderId="258" xfId="0" applyFont="1" applyFill="1" applyBorder="1" applyAlignment="1">
      <alignment horizontal="center" vertical="center"/>
    </xf>
    <xf numFmtId="0" fontId="36" fillId="35" borderId="260" xfId="0" applyFont="1" applyFill="1" applyBorder="1" applyAlignment="1">
      <alignment horizontal="center" vertical="center"/>
    </xf>
    <xf numFmtId="0" fontId="36" fillId="35" borderId="259" xfId="0" applyFont="1" applyFill="1" applyBorder="1" applyAlignment="1">
      <alignment horizontal="center" vertical="center"/>
    </xf>
    <xf numFmtId="0" fontId="36" fillId="73" borderId="258" xfId="0" applyFont="1" applyFill="1" applyBorder="1" applyAlignment="1">
      <alignment horizontal="center" vertical="center" shrinkToFit="1"/>
    </xf>
    <xf numFmtId="0" fontId="36" fillId="28" borderId="260" xfId="0" applyFont="1" applyFill="1" applyBorder="1" applyAlignment="1">
      <alignment horizontal="center" vertical="center"/>
    </xf>
    <xf numFmtId="0" fontId="36" fillId="28" borderId="257" xfId="0" applyFont="1" applyFill="1" applyBorder="1" applyAlignment="1">
      <alignment horizontal="center" vertical="center"/>
    </xf>
    <xf numFmtId="0" fontId="36" fillId="28" borderId="258" xfId="0" applyFont="1" applyFill="1" applyBorder="1" applyAlignment="1">
      <alignment horizontal="center" vertical="center" shrinkToFit="1"/>
    </xf>
    <xf numFmtId="0" fontId="36" fillId="28" borderId="261" xfId="0" applyFont="1" applyFill="1" applyBorder="1" applyAlignment="1">
      <alignment horizontal="center" vertical="center"/>
    </xf>
    <xf numFmtId="0" fontId="36" fillId="28" borderId="262" xfId="0" applyFont="1" applyFill="1" applyBorder="1" applyAlignment="1">
      <alignment horizontal="center" vertical="center"/>
    </xf>
    <xf numFmtId="0" fontId="34" fillId="74" borderId="32" xfId="2552" applyFont="1" applyFill="1" applyBorder="1" applyAlignment="1">
      <alignment horizontal="center" vertical="center"/>
    </xf>
    <xf numFmtId="0" fontId="34" fillId="74" borderId="0" xfId="2552" applyFont="1" applyFill="1" applyAlignment="1">
      <alignment horizontal="center" vertical="center"/>
    </xf>
    <xf numFmtId="0" fontId="34" fillId="74" borderId="28" xfId="2552" applyFont="1" applyFill="1" applyBorder="1" applyAlignment="1">
      <alignment horizontal="center" vertical="center"/>
    </xf>
    <xf numFmtId="0" fontId="34" fillId="0" borderId="32" xfId="2552" applyFont="1" applyBorder="1" applyAlignment="1">
      <alignment horizontal="center" vertical="center"/>
    </xf>
    <xf numFmtId="0" fontId="34" fillId="0" borderId="0" xfId="2552" applyFont="1" applyAlignment="1">
      <alignment horizontal="center" vertical="center"/>
    </xf>
    <xf numFmtId="0" fontId="34" fillId="0" borderId="32" xfId="2552" applyFont="1" applyBorder="1" applyAlignment="1">
      <alignment horizontal="center"/>
    </xf>
    <xf numFmtId="0" fontId="34" fillId="0" borderId="0" xfId="2552" applyFont="1" applyAlignment="1">
      <alignment horizontal="center"/>
    </xf>
    <xf numFmtId="0" fontId="69" fillId="73" borderId="0" xfId="0" applyFont="1" applyFill="1" applyAlignment="1">
      <alignment horizontal="right" vertical="center"/>
    </xf>
    <xf numFmtId="0" fontId="34" fillId="0" borderId="32" xfId="0" applyFont="1" applyBorder="1" applyAlignment="1">
      <alignment horizontal="center" vertical="center"/>
    </xf>
    <xf numFmtId="0" fontId="34" fillId="0" borderId="0" xfId="0" applyFont="1" applyAlignment="1">
      <alignment horizontal="center" vertical="center"/>
    </xf>
    <xf numFmtId="0" fontId="34" fillId="0" borderId="28" xfId="0" applyFont="1" applyBorder="1" applyAlignment="1">
      <alignment horizontal="center" vertical="center"/>
    </xf>
    <xf numFmtId="0" fontId="34" fillId="0" borderId="28" xfId="2552" applyFont="1" applyBorder="1" applyAlignment="1">
      <alignment horizontal="center" vertical="center"/>
    </xf>
    <xf numFmtId="0" fontId="34" fillId="68" borderId="32" xfId="2552" applyFont="1" applyFill="1" applyBorder="1" applyAlignment="1">
      <alignment horizontal="center" vertical="center"/>
    </xf>
    <xf numFmtId="0" fontId="34" fillId="68" borderId="0" xfId="2552" applyFont="1" applyFill="1" applyAlignment="1">
      <alignment horizontal="center" vertical="center"/>
    </xf>
    <xf numFmtId="0" fontId="34" fillId="68" borderId="28" xfId="2552" applyFont="1" applyFill="1" applyBorder="1" applyAlignment="1">
      <alignment horizontal="center" vertical="center"/>
    </xf>
    <xf numFmtId="1" fontId="34" fillId="0" borderId="80" xfId="2399" applyNumberFormat="1" applyFont="1" applyBorder="1" applyAlignment="1">
      <alignment horizontal="center" vertical="center" wrapText="1"/>
    </xf>
    <xf numFmtId="1" fontId="51" fillId="0" borderId="33" xfId="2399" applyNumberFormat="1" applyFont="1" applyBorder="1" applyAlignment="1">
      <alignment horizontal="center" vertical="center" wrapText="1"/>
    </xf>
    <xf numFmtId="1" fontId="51" fillId="0" borderId="34" xfId="2399" applyNumberFormat="1" applyFont="1" applyBorder="1" applyAlignment="1">
      <alignment horizontal="center" vertical="center" wrapText="1"/>
    </xf>
    <xf numFmtId="1" fontId="34" fillId="0" borderId="91" xfId="2399" applyNumberFormat="1" applyFont="1" applyBorder="1" applyAlignment="1">
      <alignment horizontal="center" vertical="center" wrapText="1"/>
    </xf>
    <xf numFmtId="1" fontId="71" fillId="0" borderId="81" xfId="2399" applyNumberFormat="1" applyFont="1" applyBorder="1" applyAlignment="1">
      <alignment horizontal="center" vertical="center" wrapText="1"/>
    </xf>
    <xf numFmtId="1" fontId="71" fillId="0" borderId="92" xfId="2399" applyNumberFormat="1" applyFont="1" applyBorder="1" applyAlignment="1">
      <alignment horizontal="center" vertical="center" wrapText="1"/>
    </xf>
    <xf numFmtId="1" fontId="34" fillId="0" borderId="80" xfId="2552" applyNumberFormat="1" applyFont="1" applyBorder="1" applyAlignment="1">
      <alignment horizontal="center" vertical="center" wrapText="1"/>
    </xf>
    <xf numFmtId="1" fontId="51" fillId="0" borderId="33" xfId="2552" applyNumberFormat="1" applyFont="1" applyBorder="1" applyAlignment="1">
      <alignment vertical="center"/>
    </xf>
    <xf numFmtId="1" fontId="51" fillId="0" borderId="34" xfId="2552" applyNumberFormat="1" applyFont="1" applyBorder="1" applyAlignment="1">
      <alignment vertical="center"/>
    </xf>
    <xf numFmtId="0" fontId="36" fillId="0" borderId="24" xfId="0" applyFont="1" applyBorder="1" applyAlignment="1">
      <alignment horizontal="center" vertical="center"/>
    </xf>
    <xf numFmtId="0" fontId="36" fillId="0" borderId="85" xfId="0" applyFont="1" applyBorder="1" applyAlignment="1">
      <alignment horizontal="center" vertical="center"/>
    </xf>
    <xf numFmtId="0" fontId="36" fillId="0" borderId="86" xfId="0" applyFont="1" applyBorder="1" applyAlignment="1">
      <alignment horizontal="center" vertical="center"/>
    </xf>
    <xf numFmtId="0" fontId="36" fillId="0" borderId="23" xfId="0" applyFont="1" applyBorder="1" applyAlignment="1">
      <alignment horizontal="center" vertical="center"/>
    </xf>
    <xf numFmtId="0" fontId="36" fillId="0" borderId="87" xfId="0" applyFont="1" applyBorder="1" applyAlignment="1">
      <alignment horizontal="center" vertical="center"/>
    </xf>
    <xf numFmtId="0" fontId="36" fillId="0" borderId="88" xfId="0" applyFont="1" applyBorder="1" applyAlignment="1">
      <alignment horizontal="center" vertical="center"/>
    </xf>
    <xf numFmtId="0" fontId="36" fillId="27" borderId="40" xfId="0" applyFont="1" applyFill="1" applyBorder="1" applyAlignment="1">
      <alignment horizontal="center" vertical="center"/>
    </xf>
    <xf numFmtId="0" fontId="36" fillId="27" borderId="89" xfId="0" applyFont="1" applyFill="1" applyBorder="1" applyAlignment="1">
      <alignment horizontal="center" vertical="center"/>
    </xf>
    <xf numFmtId="0" fontId="36" fillId="27" borderId="90" xfId="0" applyFont="1" applyFill="1" applyBorder="1" applyAlignment="1">
      <alignment horizontal="center" vertical="center"/>
    </xf>
    <xf numFmtId="0" fontId="36" fillId="0" borderId="181" xfId="0" applyFont="1"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36" fillId="0" borderId="23" xfId="0" applyFont="1" applyBorder="1" applyAlignment="1">
      <alignment horizontal="center" vertical="center" shrinkToFit="1"/>
    </xf>
    <xf numFmtId="0" fontId="36" fillId="0" borderId="87" xfId="0" applyFont="1" applyBorder="1" applyAlignment="1">
      <alignment horizontal="center" vertical="center" shrinkToFit="1"/>
    </xf>
    <xf numFmtId="0" fontId="36" fillId="0" borderId="88" xfId="0" applyFont="1" applyBorder="1" applyAlignment="1">
      <alignment horizontal="center" vertical="center" shrinkToFit="1"/>
    </xf>
    <xf numFmtId="0" fontId="42" fillId="0" borderId="0" xfId="0" applyFont="1" applyAlignment="1">
      <alignment horizontal="center" vertical="center"/>
    </xf>
    <xf numFmtId="0" fontId="37" fillId="0" borderId="0" xfId="0" applyFont="1" applyAlignment="1">
      <alignment horizontal="center" vertical="center"/>
    </xf>
    <xf numFmtId="0" fontId="98" fillId="0" borderId="93" xfId="0" applyFont="1" applyBorder="1" applyAlignment="1">
      <alignment horizontal="center" vertical="center" wrapText="1" shrinkToFit="1"/>
    </xf>
    <xf numFmtId="49" fontId="98" fillId="0" borderId="48" xfId="0" applyNumberFormat="1" applyFont="1" applyBorder="1" applyAlignment="1">
      <alignment horizontal="center" vertical="center" shrinkToFit="1"/>
    </xf>
    <xf numFmtId="49" fontId="98" fillId="0" borderId="93" xfId="0" applyNumberFormat="1" applyFont="1" applyBorder="1" applyAlignment="1">
      <alignment horizontal="center" vertical="center" wrapText="1"/>
    </xf>
    <xf numFmtId="49" fontId="98" fillId="0" borderId="49" xfId="0" applyNumberFormat="1" applyFont="1" applyBorder="1" applyAlignment="1">
      <alignment horizontal="center" vertical="center"/>
    </xf>
    <xf numFmtId="49" fontId="98" fillId="0" borderId="62" xfId="0" applyNumberFormat="1" applyFont="1" applyBorder="1" applyAlignment="1">
      <alignment horizontal="center" vertical="center"/>
    </xf>
    <xf numFmtId="49" fontId="98" fillId="0" borderId="48" xfId="0" applyNumberFormat="1" applyFont="1" applyBorder="1" applyAlignment="1">
      <alignment horizontal="center" vertical="center"/>
    </xf>
    <xf numFmtId="0" fontId="71" fillId="0" borderId="55" xfId="0" applyFont="1" applyBorder="1" applyAlignment="1">
      <alignment horizontal="center" vertical="center" wrapText="1"/>
    </xf>
    <xf numFmtId="0" fontId="71" fillId="0" borderId="61" xfId="0" applyFont="1" applyBorder="1" applyAlignment="1">
      <alignment horizontal="center" vertical="center"/>
    </xf>
    <xf numFmtId="0" fontId="71" fillId="0" borderId="48" xfId="0" applyFont="1" applyBorder="1" applyAlignment="1">
      <alignment horizontal="center" vertical="center"/>
    </xf>
    <xf numFmtId="49" fontId="98" fillId="0" borderId="93" xfId="0" applyNumberFormat="1" applyFont="1" applyBorder="1" applyAlignment="1">
      <alignment horizontal="center" vertical="center"/>
    </xf>
    <xf numFmtId="0" fontId="37" fillId="0" borderId="55" xfId="0" applyFont="1" applyBorder="1" applyAlignment="1">
      <alignment horizontal="center" vertical="center"/>
    </xf>
    <xf numFmtId="0" fontId="0" fillId="0" borderId="61" xfId="0" applyBorder="1"/>
    <xf numFmtId="0" fontId="205" fillId="0" borderId="147" xfId="0" applyFont="1" applyBorder="1" applyAlignment="1">
      <alignment horizontal="center" vertical="center"/>
    </xf>
    <xf numFmtId="0" fontId="202" fillId="0" borderId="106" xfId="0" applyFont="1" applyBorder="1" applyAlignment="1">
      <alignment horizontal="left" vertical="center" shrinkToFit="1"/>
    </xf>
    <xf numFmtId="0" fontId="202" fillId="0" borderId="107" xfId="0" applyFont="1" applyBorder="1" applyAlignment="1">
      <alignment horizontal="left" vertical="center" shrinkToFit="1"/>
    </xf>
    <xf numFmtId="0" fontId="203" fillId="0" borderId="107" xfId="0" applyFont="1" applyBorder="1" applyAlignment="1">
      <alignment horizontal="center" vertical="center"/>
    </xf>
    <xf numFmtId="0" fontId="202" fillId="0" borderId="107" xfId="0" applyFont="1" applyBorder="1" applyAlignment="1">
      <alignment horizontal="right" vertical="center"/>
    </xf>
    <xf numFmtId="0" fontId="202" fillId="0" borderId="108" xfId="0" applyFont="1" applyBorder="1" applyAlignment="1">
      <alignment horizontal="right" vertical="center"/>
    </xf>
    <xf numFmtId="0" fontId="205" fillId="28" borderId="115" xfId="0" applyFont="1" applyFill="1" applyBorder="1" applyAlignment="1">
      <alignment horizontal="center" vertical="center"/>
    </xf>
    <xf numFmtId="0" fontId="205" fillId="28" borderId="116" xfId="0" applyFont="1" applyFill="1" applyBorder="1" applyAlignment="1">
      <alignment horizontal="center" vertical="center"/>
    </xf>
    <xf numFmtId="0" fontId="205" fillId="0" borderId="124" xfId="0" applyFont="1" applyBorder="1" applyAlignment="1">
      <alignment horizontal="center" vertical="center"/>
    </xf>
    <xf numFmtId="0" fontId="205" fillId="0" borderId="125" xfId="0" applyFont="1" applyBorder="1" applyAlignment="1">
      <alignment horizontal="center" vertical="center"/>
    </xf>
    <xf numFmtId="0" fontId="205" fillId="0" borderId="126" xfId="0" applyFont="1" applyBorder="1" applyAlignment="1">
      <alignment horizontal="center" vertical="center"/>
    </xf>
    <xf numFmtId="0" fontId="205" fillId="0" borderId="139" xfId="0" applyFont="1" applyBorder="1" applyAlignment="1">
      <alignment horizontal="center" vertical="center"/>
    </xf>
    <xf numFmtId="0" fontId="205" fillId="0" borderId="134" xfId="0" applyFont="1" applyBorder="1" applyAlignment="1">
      <alignment horizontal="center" vertical="center"/>
    </xf>
    <xf numFmtId="0" fontId="205" fillId="0" borderId="135" xfId="0" applyFont="1" applyBorder="1" applyAlignment="1">
      <alignment horizontal="center" vertical="center"/>
    </xf>
    <xf numFmtId="0" fontId="203" fillId="0" borderId="150" xfId="0" applyFont="1" applyBorder="1" applyAlignment="1">
      <alignment horizontal="center" vertical="center"/>
    </xf>
    <xf numFmtId="0" fontId="202" fillId="0" borderId="150" xfId="0" applyFont="1" applyBorder="1" applyAlignment="1">
      <alignment horizontal="right" vertical="center"/>
    </xf>
    <xf numFmtId="0" fontId="202" fillId="0" borderId="151" xfId="0" applyFont="1" applyBorder="1" applyAlignment="1">
      <alignment horizontal="right" vertical="center"/>
    </xf>
    <xf numFmtId="0" fontId="205" fillId="0" borderId="153" xfId="0" applyFont="1" applyBorder="1" applyAlignment="1">
      <alignment horizontal="center" vertical="center"/>
    </xf>
    <xf numFmtId="0" fontId="205" fillId="0" borderId="154" xfId="0" applyFont="1" applyBorder="1" applyAlignment="1">
      <alignment horizontal="center" vertical="center"/>
    </xf>
    <xf numFmtId="0" fontId="205" fillId="28" borderId="174" xfId="0" applyFont="1" applyFill="1" applyBorder="1" applyAlignment="1">
      <alignment horizontal="center" vertical="center"/>
    </xf>
    <xf numFmtId="20" fontId="216" fillId="0" borderId="197" xfId="0" applyNumberFormat="1" applyFont="1" applyBorder="1" applyAlignment="1">
      <alignment horizontal="left" vertical="center"/>
    </xf>
    <xf numFmtId="20" fontId="216" fillId="0" borderId="198" xfId="0" applyNumberFormat="1" applyFont="1" applyBorder="1" applyAlignment="1">
      <alignment horizontal="left" vertical="center"/>
    </xf>
    <xf numFmtId="0" fontId="205" fillId="0" borderId="198" xfId="0" applyFont="1" applyBorder="1" applyAlignment="1">
      <alignment horizontal="center" vertical="center"/>
    </xf>
    <xf numFmtId="0" fontId="202" fillId="0" borderId="197" xfId="0" applyFont="1" applyBorder="1" applyAlignment="1">
      <alignment horizontal="left" vertical="center" shrinkToFit="1"/>
    </xf>
    <xf numFmtId="0" fontId="202" fillId="0" borderId="198" xfId="0" applyFont="1" applyBorder="1" applyAlignment="1">
      <alignment horizontal="left" vertical="center" shrinkToFit="1"/>
    </xf>
    <xf numFmtId="0" fontId="205" fillId="0" borderId="198" xfId="0" applyFont="1" applyBorder="1" applyAlignment="1">
      <alignment horizontal="center" vertical="center" wrapText="1"/>
    </xf>
    <xf numFmtId="0" fontId="202" fillId="0" borderId="198" xfId="0" applyFont="1" applyBorder="1" applyAlignment="1">
      <alignment horizontal="center" vertical="center" wrapText="1"/>
    </xf>
    <xf numFmtId="0" fontId="202" fillId="0" borderId="199" xfId="0" applyFont="1" applyBorder="1" applyAlignment="1">
      <alignment horizontal="center" vertical="center" wrapText="1"/>
    </xf>
    <xf numFmtId="0" fontId="202" fillId="28" borderId="214" xfId="0" applyFont="1" applyFill="1" applyBorder="1" applyAlignment="1">
      <alignment horizontal="center" vertical="center"/>
    </xf>
    <xf numFmtId="0" fontId="202" fillId="28" borderId="108" xfId="0" applyFont="1" applyFill="1" applyBorder="1" applyAlignment="1">
      <alignment horizontal="center" vertical="center"/>
    </xf>
    <xf numFmtId="0" fontId="205" fillId="0" borderId="204" xfId="0" applyFont="1" applyBorder="1" applyAlignment="1">
      <alignment horizontal="center" vertical="center"/>
    </xf>
    <xf numFmtId="0" fontId="205" fillId="0" borderId="205" xfId="0" applyFont="1" applyBorder="1" applyAlignment="1">
      <alignment horizontal="center" vertical="center"/>
    </xf>
    <xf numFmtId="0" fontId="205" fillId="0" borderId="138" xfId="0" applyFont="1" applyBorder="1" applyAlignment="1">
      <alignment horizontal="center" vertical="center"/>
    </xf>
    <xf numFmtId="0" fontId="205" fillId="28" borderId="33" xfId="0" applyFont="1" applyFill="1" applyBorder="1" applyAlignment="1">
      <alignment horizontal="center" vertical="center"/>
    </xf>
    <xf numFmtId="0" fontId="202" fillId="0" borderId="216" xfId="0" applyFont="1" applyBorder="1" applyAlignment="1">
      <alignment horizontal="center" vertical="center"/>
    </xf>
    <xf numFmtId="0" fontId="202" fillId="0" borderId="217" xfId="0" applyFont="1" applyBorder="1" applyAlignment="1">
      <alignment horizontal="center" vertical="center"/>
    </xf>
    <xf numFmtId="0" fontId="205" fillId="0" borderId="226" xfId="0" applyFont="1" applyBorder="1" applyAlignment="1">
      <alignment horizontal="center" vertical="center"/>
    </xf>
    <xf numFmtId="0" fontId="205" fillId="0" borderId="232" xfId="0" applyFont="1" applyBorder="1" applyAlignment="1">
      <alignment horizontal="center" vertical="center"/>
    </xf>
    <xf numFmtId="0" fontId="202" fillId="0" borderId="107" xfId="0" applyFont="1" applyBorder="1" applyAlignment="1">
      <alignment horizontal="center" vertical="center" wrapText="1"/>
    </xf>
    <xf numFmtId="0" fontId="202" fillId="0" borderId="107" xfId="0" applyFont="1" applyBorder="1" applyAlignment="1">
      <alignment horizontal="center" vertical="center"/>
    </xf>
    <xf numFmtId="0" fontId="202" fillId="0" borderId="108" xfId="0" applyFont="1" applyBorder="1" applyAlignment="1">
      <alignment horizontal="center" vertical="center"/>
    </xf>
    <xf numFmtId="0" fontId="205" fillId="0" borderId="238" xfId="0" applyFont="1" applyBorder="1" applyAlignment="1">
      <alignment horizontal="center" vertical="center"/>
    </xf>
    <xf numFmtId="0" fontId="205" fillId="0" borderId="130" xfId="0" applyFont="1" applyBorder="1" applyAlignment="1">
      <alignment horizontal="center" vertical="center"/>
    </xf>
    <xf numFmtId="0" fontId="202" fillId="0" borderId="243" xfId="0" applyFont="1" applyBorder="1" applyAlignment="1">
      <alignment horizontal="center" vertical="center" wrapText="1" shrinkToFit="1"/>
    </xf>
    <xf numFmtId="0" fontId="202" fillId="0" borderId="243" xfId="0" applyFont="1" applyBorder="1" applyAlignment="1">
      <alignment horizontal="center" vertical="center" shrinkToFit="1"/>
    </xf>
    <xf numFmtId="0" fontId="202" fillId="0" borderId="244" xfId="0" applyFont="1" applyBorder="1" applyAlignment="1">
      <alignment horizontal="center" vertical="center" shrinkToFit="1"/>
    </xf>
    <xf numFmtId="0" fontId="205" fillId="0" borderId="247" xfId="0" applyFont="1" applyBorder="1" applyAlignment="1">
      <alignment horizontal="center" vertical="center"/>
    </xf>
    <xf numFmtId="0" fontId="202" fillId="0" borderId="242" xfId="0" applyFont="1" applyBorder="1" applyAlignment="1">
      <alignment horizontal="center" vertical="center" wrapText="1"/>
    </xf>
    <xf numFmtId="0" fontId="212" fillId="27" borderId="94" xfId="0" applyFont="1" applyFill="1" applyBorder="1" applyAlignment="1">
      <alignment horizontal="center" vertical="center"/>
    </xf>
    <xf numFmtId="0" fontId="37" fillId="0" borderId="0" xfId="0" applyFont="1" applyAlignment="1">
      <alignment horizontal="center"/>
    </xf>
    <xf numFmtId="0" fontId="35" fillId="0" borderId="0" xfId="0" applyFont="1" applyAlignment="1">
      <alignment horizontal="center"/>
    </xf>
    <xf numFmtId="0" fontId="212" fillId="27" borderId="189" xfId="0" applyFont="1" applyFill="1" applyBorder="1" applyAlignment="1">
      <alignment horizontal="center"/>
    </xf>
    <xf numFmtId="0" fontId="212" fillId="27" borderId="15" xfId="0" applyFont="1" applyFill="1" applyBorder="1" applyAlignment="1">
      <alignment horizontal="center"/>
    </xf>
    <xf numFmtId="0" fontId="212" fillId="27" borderId="190" xfId="0" applyFont="1" applyFill="1" applyBorder="1" applyAlignment="1">
      <alignment horizontal="center"/>
    </xf>
    <xf numFmtId="0" fontId="212" fillId="27" borderId="95" xfId="0" applyFont="1" applyFill="1" applyBorder="1" applyAlignment="1">
      <alignment horizontal="center"/>
    </xf>
    <xf numFmtId="0" fontId="212" fillId="27" borderId="187" xfId="0" applyFont="1" applyFill="1" applyBorder="1" applyAlignment="1">
      <alignment horizontal="center" vertical="center"/>
    </xf>
    <xf numFmtId="0" fontId="212" fillId="27" borderId="69" xfId="0" applyFont="1" applyFill="1" applyBorder="1" applyAlignment="1">
      <alignment horizontal="center" vertical="center"/>
    </xf>
    <xf numFmtId="0" fontId="212" fillId="27" borderId="188" xfId="0" applyFont="1" applyFill="1" applyBorder="1" applyAlignment="1">
      <alignment horizontal="center" vertical="center"/>
    </xf>
    <xf numFmtId="0" fontId="35" fillId="0" borderId="0" xfId="0" applyFont="1" applyAlignment="1">
      <alignment horizontal="center" vertical="center"/>
    </xf>
    <xf numFmtId="0" fontId="46" fillId="0" borderId="0" xfId="0" applyFont="1" applyAlignment="1">
      <alignment horizontal="center"/>
    </xf>
    <xf numFmtId="0" fontId="34" fillId="0" borderId="0" xfId="0" applyFont="1" applyAlignment="1">
      <alignment horizontal="center"/>
    </xf>
    <xf numFmtId="0" fontId="0" fillId="0" borderId="0" xfId="0"/>
  </cellXfs>
  <cellStyles count="59415">
    <cellStyle name="20 % - Accent1" xfId="1" builtinId="30" customBuiltin="1"/>
    <cellStyle name="20 % - Accent1 10" xfId="2"/>
    <cellStyle name="20 % - Accent1 100" xfId="59309"/>
    <cellStyle name="20 % - Accent1 101" xfId="59343"/>
    <cellStyle name="20 % - Accent1 102" xfId="59360"/>
    <cellStyle name="20 % - Accent1 103" xfId="59380"/>
    <cellStyle name="20 % - Accent1 104" xfId="59395"/>
    <cellStyle name="20 % - Accent1 11" xfId="3"/>
    <cellStyle name="20 % - Accent1 12" xfId="4"/>
    <cellStyle name="20 % - Accent1 12 2" xfId="5"/>
    <cellStyle name="20 % - Accent1 12 3" xfId="6"/>
    <cellStyle name="20 % - Accent1 12 4" xfId="7"/>
    <cellStyle name="20 % - Accent1 12 4 2" xfId="8"/>
    <cellStyle name="20 % - Accent1 12 5" xfId="9"/>
    <cellStyle name="20 % - Accent1 12 6" xfId="3561"/>
    <cellStyle name="20 % - Accent1 13" xfId="10"/>
    <cellStyle name="20 % - Accent1 14" xfId="11"/>
    <cellStyle name="20 % - Accent1 14 10" xfId="9155"/>
    <cellStyle name="20 % - Accent1 14 10 2" xfId="20021"/>
    <cellStyle name="20 % - Accent1 14 10 3" xfId="33298"/>
    <cellStyle name="20 % - Accent1 14 10 4" xfId="46575"/>
    <cellStyle name="20 % - Accent1 14 11" xfId="13387"/>
    <cellStyle name="20 % - Accent1 14 11 2" xfId="26008"/>
    <cellStyle name="20 % - Accent1 14 11 3" xfId="39285"/>
    <cellStyle name="20 % - Accent1 14 11 4" xfId="52562"/>
    <cellStyle name="20 % - Accent1 14 12" xfId="19266"/>
    <cellStyle name="20 % - Accent1 14 13" xfId="32543"/>
    <cellStyle name="20 % - Accent1 14 14" xfId="45820"/>
    <cellStyle name="20 % - Accent1 14 2" xfId="4420"/>
    <cellStyle name="20 % - Accent1 14 2 10" xfId="19267"/>
    <cellStyle name="20 % - Accent1 14 2 11" xfId="32544"/>
    <cellStyle name="20 % - Accent1 14 2 12" xfId="45821"/>
    <cellStyle name="20 % - Accent1 14 2 2" xfId="4521"/>
    <cellStyle name="20 % - Accent1 14 2 2 2" xfId="8395"/>
    <cellStyle name="20 % - Accent1 14 2 2 2 2" xfId="15870"/>
    <cellStyle name="20 % - Accent1 14 2 2 2 2 2" xfId="28549"/>
    <cellStyle name="20 % - Accent1 14 2 2 2 2 3" xfId="41826"/>
    <cellStyle name="20 % - Accent1 14 2 2 2 2 4" xfId="55103"/>
    <cellStyle name="20 % - Accent1 14 2 2 2 3" xfId="22562"/>
    <cellStyle name="20 % - Accent1 14 2 2 2 4" xfId="35839"/>
    <cellStyle name="20 % - Accent1 14 2 2 2 5" xfId="49116"/>
    <cellStyle name="20 % - Accent1 14 2 2 3" xfId="13964"/>
    <cellStyle name="20 % - Accent1 14 2 2 3 2" xfId="26585"/>
    <cellStyle name="20 % - Accent1 14 2 2 3 3" xfId="39862"/>
    <cellStyle name="20 % - Accent1 14 2 2 3 4" xfId="53139"/>
    <cellStyle name="20 % - Accent1 14 2 2 4" xfId="20598"/>
    <cellStyle name="20 % - Accent1 14 2 2 5" xfId="33875"/>
    <cellStyle name="20 % - Accent1 14 2 2 6" xfId="47152"/>
    <cellStyle name="20 % - Accent1 14 2 3" xfId="5112"/>
    <cellStyle name="20 % - Accent1 14 2 3 2" xfId="15960"/>
    <cellStyle name="20 % - Accent1 14 2 3 2 2" xfId="29140"/>
    <cellStyle name="20 % - Accent1 14 2 3 2 3" xfId="42417"/>
    <cellStyle name="20 % - Accent1 14 2 3 2 4" xfId="55694"/>
    <cellStyle name="20 % - Accent1 14 2 3 3" xfId="10914"/>
    <cellStyle name="20 % - Accent1 14 2 3 4" xfId="23153"/>
    <cellStyle name="20 % - Accent1 14 2 3 5" xfId="36430"/>
    <cellStyle name="20 % - Accent1 14 2 3 6" xfId="49707"/>
    <cellStyle name="20 % - Accent1 14 2 4" xfId="5736"/>
    <cellStyle name="20 % - Accent1 14 2 4 2" xfId="16560"/>
    <cellStyle name="20 % - Accent1 14 2 4 2 2" xfId="29740"/>
    <cellStyle name="20 % - Accent1 14 2 4 2 3" xfId="43017"/>
    <cellStyle name="20 % - Accent1 14 2 4 2 4" xfId="56294"/>
    <cellStyle name="20 % - Accent1 14 2 4 3" xfId="11514"/>
    <cellStyle name="20 % - Accent1 14 2 4 4" xfId="23753"/>
    <cellStyle name="20 % - Accent1 14 2 4 5" xfId="37030"/>
    <cellStyle name="20 % - Accent1 14 2 4 6" xfId="50307"/>
    <cellStyle name="20 % - Accent1 14 2 5" xfId="6438"/>
    <cellStyle name="20 % - Accent1 14 2 5 2" xfId="17262"/>
    <cellStyle name="20 % - Accent1 14 2 5 2 2" xfId="30442"/>
    <cellStyle name="20 % - Accent1 14 2 5 2 3" xfId="43719"/>
    <cellStyle name="20 % - Accent1 14 2 5 2 4" xfId="56996"/>
    <cellStyle name="20 % - Accent1 14 2 5 3" xfId="12216"/>
    <cellStyle name="20 % - Accent1 14 2 5 4" xfId="24455"/>
    <cellStyle name="20 % - Accent1 14 2 5 5" xfId="37732"/>
    <cellStyle name="20 % - Accent1 14 2 5 6" xfId="51009"/>
    <cellStyle name="20 % - Accent1 14 2 6" xfId="8390"/>
    <cellStyle name="20 % - Accent1 14 2 6 2" xfId="18008"/>
    <cellStyle name="20 % - Accent1 14 2 6 2 2" xfId="31188"/>
    <cellStyle name="20 % - Accent1 14 2 6 2 3" xfId="44465"/>
    <cellStyle name="20 % - Accent1 14 2 6 2 4" xfId="57742"/>
    <cellStyle name="20 % - Accent1 14 2 6 3" xfId="25201"/>
    <cellStyle name="20 % - Accent1 14 2 6 4" xfId="38478"/>
    <cellStyle name="20 % - Accent1 14 2 6 5" xfId="51755"/>
    <cellStyle name="20 % - Accent1 14 2 7" xfId="10905"/>
    <cellStyle name="20 % - Accent1 14 2 7 2" xfId="15866"/>
    <cellStyle name="20 % - Accent1 14 2 7 2 2" xfId="28544"/>
    <cellStyle name="20 % - Accent1 14 2 7 2 3" xfId="41821"/>
    <cellStyle name="20 % - Accent1 14 2 7 2 4" xfId="55098"/>
    <cellStyle name="20 % - Accent1 14 2 7 3" xfId="22557"/>
    <cellStyle name="20 % - Accent1 14 2 7 4" xfId="35834"/>
    <cellStyle name="20 % - Accent1 14 2 7 5" xfId="49111"/>
    <cellStyle name="20 % - Accent1 14 2 8" xfId="9156"/>
    <cellStyle name="20 % - Accent1 14 2 8 2" xfId="20022"/>
    <cellStyle name="20 % - Accent1 14 2 8 3" xfId="33299"/>
    <cellStyle name="20 % - Accent1 14 2 8 4" xfId="46576"/>
    <cellStyle name="20 % - Accent1 14 2 9" xfId="13388"/>
    <cellStyle name="20 % - Accent1 14 2 9 2" xfId="26009"/>
    <cellStyle name="20 % - Accent1 14 2 9 3" xfId="39286"/>
    <cellStyle name="20 % - Accent1 14 2 9 4" xfId="52563"/>
    <cellStyle name="20 % - Accent1 14 3" xfId="4421"/>
    <cellStyle name="20 % - Accent1 14 3 2" xfId="8391"/>
    <cellStyle name="20 % - Accent1 14 3 2 2" xfId="15867"/>
    <cellStyle name="20 % - Accent1 14 3 2 2 2" xfId="28545"/>
    <cellStyle name="20 % - Accent1 14 3 2 2 3" xfId="41822"/>
    <cellStyle name="20 % - Accent1 14 3 2 2 4" xfId="55099"/>
    <cellStyle name="20 % - Accent1 14 3 2 3" xfId="22558"/>
    <cellStyle name="20 % - Accent1 14 3 2 4" xfId="35835"/>
    <cellStyle name="20 % - Accent1 14 3 2 5" xfId="49112"/>
    <cellStyle name="20 % - Accent1 14 3 3" xfId="13963"/>
    <cellStyle name="20 % - Accent1 14 3 3 2" xfId="26584"/>
    <cellStyle name="20 % - Accent1 14 3 3 3" xfId="39861"/>
    <cellStyle name="20 % - Accent1 14 3 3 4" xfId="53138"/>
    <cellStyle name="20 % - Accent1 14 3 4" xfId="20597"/>
    <cellStyle name="20 % - Accent1 14 3 5" xfId="33874"/>
    <cellStyle name="20 % - Accent1 14 3 6" xfId="47151"/>
    <cellStyle name="20 % - Accent1 14 4" xfId="4520"/>
    <cellStyle name="20 % - Accent1 14 4 2" xfId="8394"/>
    <cellStyle name="20 % - Accent1 14 4 2 2" xfId="28548"/>
    <cellStyle name="20 % - Accent1 14 4 2 3" xfId="41825"/>
    <cellStyle name="20 % - Accent1 14 4 2 4" xfId="55102"/>
    <cellStyle name="20 % - Accent1 14 4 3" xfId="22561"/>
    <cellStyle name="20 % - Accent1 14 4 4" xfId="35838"/>
    <cellStyle name="20 % - Accent1 14 4 5" xfId="49115"/>
    <cellStyle name="20 % - Accent1 14 5" xfId="5111"/>
    <cellStyle name="20 % - Accent1 14 5 2" xfId="15959"/>
    <cellStyle name="20 % - Accent1 14 5 2 2" xfId="29139"/>
    <cellStyle name="20 % - Accent1 14 5 2 3" xfId="42416"/>
    <cellStyle name="20 % - Accent1 14 5 2 4" xfId="55693"/>
    <cellStyle name="20 % - Accent1 14 5 3" xfId="10913"/>
    <cellStyle name="20 % - Accent1 14 5 4" xfId="23152"/>
    <cellStyle name="20 % - Accent1 14 5 5" xfId="36429"/>
    <cellStyle name="20 % - Accent1 14 5 6" xfId="49706"/>
    <cellStyle name="20 % - Accent1 14 6" xfId="5735"/>
    <cellStyle name="20 % - Accent1 14 6 2" xfId="16559"/>
    <cellStyle name="20 % - Accent1 14 6 2 2" xfId="29739"/>
    <cellStyle name="20 % - Accent1 14 6 2 3" xfId="43016"/>
    <cellStyle name="20 % - Accent1 14 6 2 4" xfId="56293"/>
    <cellStyle name="20 % - Accent1 14 6 3" xfId="11513"/>
    <cellStyle name="20 % - Accent1 14 6 4" xfId="23752"/>
    <cellStyle name="20 % - Accent1 14 6 5" xfId="37029"/>
    <cellStyle name="20 % - Accent1 14 6 6" xfId="50306"/>
    <cellStyle name="20 % - Accent1 14 7" xfId="6437"/>
    <cellStyle name="20 % - Accent1 14 7 2" xfId="17261"/>
    <cellStyle name="20 % - Accent1 14 7 2 2" xfId="30441"/>
    <cellStyle name="20 % - Accent1 14 7 2 3" xfId="43718"/>
    <cellStyle name="20 % - Accent1 14 7 2 4" xfId="56995"/>
    <cellStyle name="20 % - Accent1 14 7 3" xfId="12215"/>
    <cellStyle name="20 % - Accent1 14 7 4" xfId="24454"/>
    <cellStyle name="20 % - Accent1 14 7 5" xfId="37731"/>
    <cellStyle name="20 % - Accent1 14 7 6" xfId="51008"/>
    <cellStyle name="20 % - Accent1 14 8" xfId="7183"/>
    <cellStyle name="20 % - Accent1 14 8 2" xfId="18007"/>
    <cellStyle name="20 % - Accent1 14 8 2 2" xfId="31187"/>
    <cellStyle name="20 % - Accent1 14 8 2 3" xfId="44464"/>
    <cellStyle name="20 % - Accent1 14 8 2 4" xfId="57741"/>
    <cellStyle name="20 % - Accent1 14 8 3" xfId="25200"/>
    <cellStyle name="20 % - Accent1 14 8 4" xfId="38477"/>
    <cellStyle name="20 % - Accent1 14 8 5" xfId="51754"/>
    <cellStyle name="20 % - Accent1 14 9" xfId="10261"/>
    <cellStyle name="20 % - Accent1 14 9 2" xfId="14716"/>
    <cellStyle name="20 % - Accent1 14 9 2 2" xfId="27337"/>
    <cellStyle name="20 % - Accent1 14 9 2 3" xfId="40614"/>
    <cellStyle name="20 % - Accent1 14 9 2 4" xfId="53891"/>
    <cellStyle name="20 % - Accent1 14 9 3" xfId="21350"/>
    <cellStyle name="20 % - Accent1 14 9 4" xfId="34627"/>
    <cellStyle name="20 % - Accent1 14 9 5" xfId="47904"/>
    <cellStyle name="20 % - Accent1 15" xfId="12"/>
    <cellStyle name="20 % - Accent1 15 10" xfId="13389"/>
    <cellStyle name="20 % - Accent1 15 10 2" xfId="26010"/>
    <cellStyle name="20 % - Accent1 15 10 3" xfId="39287"/>
    <cellStyle name="20 % - Accent1 15 10 4" xfId="52564"/>
    <cellStyle name="20 % - Accent1 15 11" xfId="19268"/>
    <cellStyle name="20 % - Accent1 15 12" xfId="32545"/>
    <cellStyle name="20 % - Accent1 15 13" xfId="45822"/>
    <cellStyle name="20 % - Accent1 15 2" xfId="4419"/>
    <cellStyle name="20 % - Accent1 15 2 2" xfId="8389"/>
    <cellStyle name="20 % - Accent1 15 2 2 2" xfId="15865"/>
    <cellStyle name="20 % - Accent1 15 2 2 2 2" xfId="28543"/>
    <cellStyle name="20 % - Accent1 15 2 2 2 3" xfId="41820"/>
    <cellStyle name="20 % - Accent1 15 2 2 2 4" xfId="55097"/>
    <cellStyle name="20 % - Accent1 15 2 2 3" xfId="22556"/>
    <cellStyle name="20 % - Accent1 15 2 2 4" xfId="35833"/>
    <cellStyle name="20 % - Accent1 15 2 2 5" xfId="49110"/>
    <cellStyle name="20 % - Accent1 15 2 3" xfId="13965"/>
    <cellStyle name="20 % - Accent1 15 2 3 2" xfId="26586"/>
    <cellStyle name="20 % - Accent1 15 2 3 3" xfId="39863"/>
    <cellStyle name="20 % - Accent1 15 2 3 4" xfId="53140"/>
    <cellStyle name="20 % - Accent1 15 2 4" xfId="20599"/>
    <cellStyle name="20 % - Accent1 15 2 5" xfId="33876"/>
    <cellStyle name="20 % - Accent1 15 2 6" xfId="47153"/>
    <cellStyle name="20 % - Accent1 15 3" xfId="4522"/>
    <cellStyle name="20 % - Accent1 15 3 2" xfId="8396"/>
    <cellStyle name="20 % - Accent1 15 3 2 2" xfId="28550"/>
    <cellStyle name="20 % - Accent1 15 3 2 3" xfId="41827"/>
    <cellStyle name="20 % - Accent1 15 3 2 4" xfId="55104"/>
    <cellStyle name="20 % - Accent1 15 3 3" xfId="22563"/>
    <cellStyle name="20 % - Accent1 15 3 4" xfId="35840"/>
    <cellStyle name="20 % - Accent1 15 3 5" xfId="49117"/>
    <cellStyle name="20 % - Accent1 15 4" xfId="5113"/>
    <cellStyle name="20 % - Accent1 15 4 2" xfId="15961"/>
    <cellStyle name="20 % - Accent1 15 4 2 2" xfId="29141"/>
    <cellStyle name="20 % - Accent1 15 4 2 3" xfId="42418"/>
    <cellStyle name="20 % - Accent1 15 4 2 4" xfId="55695"/>
    <cellStyle name="20 % - Accent1 15 4 3" xfId="10915"/>
    <cellStyle name="20 % - Accent1 15 4 4" xfId="23154"/>
    <cellStyle name="20 % - Accent1 15 4 5" xfId="36431"/>
    <cellStyle name="20 % - Accent1 15 4 6" xfId="49708"/>
    <cellStyle name="20 % - Accent1 15 5" xfId="5737"/>
    <cellStyle name="20 % - Accent1 15 5 2" xfId="16561"/>
    <cellStyle name="20 % - Accent1 15 5 2 2" xfId="29741"/>
    <cellStyle name="20 % - Accent1 15 5 2 3" xfId="43018"/>
    <cellStyle name="20 % - Accent1 15 5 2 4" xfId="56295"/>
    <cellStyle name="20 % - Accent1 15 5 3" xfId="11515"/>
    <cellStyle name="20 % - Accent1 15 5 4" xfId="23754"/>
    <cellStyle name="20 % - Accent1 15 5 5" xfId="37031"/>
    <cellStyle name="20 % - Accent1 15 5 6" xfId="50308"/>
    <cellStyle name="20 % - Accent1 15 6" xfId="6439"/>
    <cellStyle name="20 % - Accent1 15 6 2" xfId="17263"/>
    <cellStyle name="20 % - Accent1 15 6 2 2" xfId="30443"/>
    <cellStyle name="20 % - Accent1 15 6 2 3" xfId="43720"/>
    <cellStyle name="20 % - Accent1 15 6 2 4" xfId="56997"/>
    <cellStyle name="20 % - Accent1 15 6 3" xfId="12217"/>
    <cellStyle name="20 % - Accent1 15 6 4" xfId="24456"/>
    <cellStyle name="20 % - Accent1 15 6 5" xfId="37733"/>
    <cellStyle name="20 % - Accent1 15 6 6" xfId="51010"/>
    <cellStyle name="20 % - Accent1 15 7" xfId="7184"/>
    <cellStyle name="20 % - Accent1 15 7 2" xfId="18009"/>
    <cellStyle name="20 % - Accent1 15 7 2 2" xfId="31189"/>
    <cellStyle name="20 % - Accent1 15 7 2 3" xfId="44466"/>
    <cellStyle name="20 % - Accent1 15 7 2 4" xfId="57743"/>
    <cellStyle name="20 % - Accent1 15 7 3" xfId="25202"/>
    <cellStyle name="20 % - Accent1 15 7 4" xfId="38479"/>
    <cellStyle name="20 % - Accent1 15 7 5" xfId="51756"/>
    <cellStyle name="20 % - Accent1 15 8" xfId="10262"/>
    <cellStyle name="20 % - Accent1 15 8 2" xfId="14717"/>
    <cellStyle name="20 % - Accent1 15 8 2 2" xfId="27338"/>
    <cellStyle name="20 % - Accent1 15 8 2 3" xfId="40615"/>
    <cellStyle name="20 % - Accent1 15 8 2 4" xfId="53892"/>
    <cellStyle name="20 % - Accent1 15 8 3" xfId="21351"/>
    <cellStyle name="20 % - Accent1 15 8 4" xfId="34628"/>
    <cellStyle name="20 % - Accent1 15 8 5" xfId="47905"/>
    <cellStyle name="20 % - Accent1 15 9" xfId="9157"/>
    <cellStyle name="20 % - Accent1 15 9 2" xfId="20023"/>
    <cellStyle name="20 % - Accent1 15 9 3" xfId="33300"/>
    <cellStyle name="20 % - Accent1 15 9 4" xfId="46577"/>
    <cellStyle name="20 % - Accent1 16" xfId="4418"/>
    <cellStyle name="20 % - Accent1 16 2" xfId="13110"/>
    <cellStyle name="20 % - Accent1 16 2 2" xfId="18604"/>
    <cellStyle name="20 % - Accent1 16 2 2 2" xfId="31784"/>
    <cellStyle name="20 % - Accent1 16 2 2 3" xfId="45061"/>
    <cellStyle name="20 % - Accent1 16 2 2 4" xfId="58338"/>
    <cellStyle name="20 % - Accent1 16 2 3" xfId="25797"/>
    <cellStyle name="20 % - Accent1 16 2 4" xfId="39074"/>
    <cellStyle name="20 % - Accent1 16 2 5" xfId="52351"/>
    <cellStyle name="20 % - Accent1 17" xfId="4417"/>
    <cellStyle name="20 % - Accent1 17 10" xfId="32546"/>
    <cellStyle name="20 % - Accent1 17 11" xfId="45823"/>
    <cellStyle name="20 % - Accent1 17 2" xfId="4523"/>
    <cellStyle name="20 % - Accent1 17 2 2" xfId="8397"/>
    <cellStyle name="20 % - Accent1 17 2 2 2" xfId="28551"/>
    <cellStyle name="20 % - Accent1 17 2 2 3" xfId="41828"/>
    <cellStyle name="20 % - Accent1 17 2 2 4" xfId="55105"/>
    <cellStyle name="20 % - Accent1 17 2 3" xfId="22564"/>
    <cellStyle name="20 % - Accent1 17 2 4" xfId="35841"/>
    <cellStyle name="20 % - Accent1 17 2 5" xfId="49118"/>
    <cellStyle name="20 % - Accent1 17 3" xfId="5114"/>
    <cellStyle name="20 % - Accent1 17 3 2" xfId="15962"/>
    <cellStyle name="20 % - Accent1 17 3 2 2" xfId="29142"/>
    <cellStyle name="20 % - Accent1 17 3 2 3" xfId="42419"/>
    <cellStyle name="20 % - Accent1 17 3 2 4" xfId="55696"/>
    <cellStyle name="20 % - Accent1 17 3 3" xfId="10916"/>
    <cellStyle name="20 % - Accent1 17 3 4" xfId="23155"/>
    <cellStyle name="20 % - Accent1 17 3 5" xfId="36432"/>
    <cellStyle name="20 % - Accent1 17 3 6" xfId="49709"/>
    <cellStyle name="20 % - Accent1 17 4" xfId="5738"/>
    <cellStyle name="20 % - Accent1 17 4 2" xfId="16562"/>
    <cellStyle name="20 % - Accent1 17 4 2 2" xfId="29742"/>
    <cellStyle name="20 % - Accent1 17 4 2 3" xfId="43019"/>
    <cellStyle name="20 % - Accent1 17 4 2 4" xfId="56296"/>
    <cellStyle name="20 % - Accent1 17 4 3" xfId="11516"/>
    <cellStyle name="20 % - Accent1 17 4 4" xfId="23755"/>
    <cellStyle name="20 % - Accent1 17 4 5" xfId="37032"/>
    <cellStyle name="20 % - Accent1 17 4 6" xfId="50309"/>
    <cellStyle name="20 % - Accent1 17 5" xfId="6440"/>
    <cellStyle name="20 % - Accent1 17 5 2" xfId="17264"/>
    <cellStyle name="20 % - Accent1 17 5 2 2" xfId="30444"/>
    <cellStyle name="20 % - Accent1 17 5 2 3" xfId="43721"/>
    <cellStyle name="20 % - Accent1 17 5 2 4" xfId="56998"/>
    <cellStyle name="20 % - Accent1 17 5 3" xfId="12218"/>
    <cellStyle name="20 % - Accent1 17 5 4" xfId="24457"/>
    <cellStyle name="20 % - Accent1 17 5 5" xfId="37734"/>
    <cellStyle name="20 % - Accent1 17 5 6" xfId="51011"/>
    <cellStyle name="20 % - Accent1 17 6" xfId="8388"/>
    <cellStyle name="20 % - Accent1 17 6 2" xfId="15864"/>
    <cellStyle name="20 % - Accent1 17 6 2 2" xfId="28542"/>
    <cellStyle name="20 % - Accent1 17 6 2 3" xfId="41819"/>
    <cellStyle name="20 % - Accent1 17 6 2 4" xfId="55096"/>
    <cellStyle name="20 % - Accent1 17 6 3" xfId="22555"/>
    <cellStyle name="20 % - Accent1 17 6 4" xfId="35832"/>
    <cellStyle name="20 % - Accent1 17 6 5" xfId="49109"/>
    <cellStyle name="20 % - Accent1 17 7" xfId="9882"/>
    <cellStyle name="20 % - Accent1 17 7 2" xfId="20600"/>
    <cellStyle name="20 % - Accent1 17 7 3" xfId="33877"/>
    <cellStyle name="20 % - Accent1 17 7 4" xfId="47154"/>
    <cellStyle name="20 % - Accent1 17 8" xfId="13966"/>
    <cellStyle name="20 % - Accent1 17 8 2" xfId="26587"/>
    <cellStyle name="20 % - Accent1 17 8 3" xfId="39864"/>
    <cellStyle name="20 % - Accent1 17 8 4" xfId="53141"/>
    <cellStyle name="20 % - Accent1 17 9" xfId="19269"/>
    <cellStyle name="20 % - Accent1 18" xfId="5698"/>
    <cellStyle name="20 % - Accent1 18 10" xfId="46407"/>
    <cellStyle name="20 % - Accent1 18 2" xfId="6322"/>
    <cellStyle name="20 % - Accent1 18 2 2" xfId="17146"/>
    <cellStyle name="20 % - Accent1 18 2 2 2" xfId="30326"/>
    <cellStyle name="20 % - Accent1 18 2 2 3" xfId="43603"/>
    <cellStyle name="20 % - Accent1 18 2 2 4" xfId="56880"/>
    <cellStyle name="20 % - Accent1 18 2 3" xfId="12100"/>
    <cellStyle name="20 % - Accent1 18 2 4" xfId="24339"/>
    <cellStyle name="20 % - Accent1 18 2 5" xfId="37616"/>
    <cellStyle name="20 % - Accent1 18 2 6" xfId="50893"/>
    <cellStyle name="20 % - Accent1 18 3" xfId="7024"/>
    <cellStyle name="20 % - Accent1 18 3 2" xfId="17848"/>
    <cellStyle name="20 % - Accent1 18 3 2 2" xfId="31028"/>
    <cellStyle name="20 % - Accent1 18 3 2 3" xfId="44305"/>
    <cellStyle name="20 % - Accent1 18 3 2 4" xfId="57582"/>
    <cellStyle name="20 % - Accent1 18 3 3" xfId="12802"/>
    <cellStyle name="20 % - Accent1 18 3 4" xfId="25041"/>
    <cellStyle name="20 % - Accent1 18 3 5" xfId="38318"/>
    <cellStyle name="20 % - Accent1 18 3 6" xfId="51595"/>
    <cellStyle name="20 % - Accent1 18 4" xfId="11500"/>
    <cellStyle name="20 % - Accent1 18 4 2" xfId="16546"/>
    <cellStyle name="20 % - Accent1 18 4 2 2" xfId="29726"/>
    <cellStyle name="20 % - Accent1 18 4 2 3" xfId="43003"/>
    <cellStyle name="20 % - Accent1 18 4 2 4" xfId="56280"/>
    <cellStyle name="20 % - Accent1 18 4 3" xfId="23739"/>
    <cellStyle name="20 % - Accent1 18 4 4" xfId="37016"/>
    <cellStyle name="20 % - Accent1 18 4 5" xfId="50293"/>
    <cellStyle name="20 % - Accent1 18 5" xfId="10102"/>
    <cellStyle name="20 % - Accent1 18 5 2" xfId="21191"/>
    <cellStyle name="20 % - Accent1 18 5 3" xfId="34468"/>
    <cellStyle name="20 % - Accent1 18 5 4" xfId="47745"/>
    <cellStyle name="20 % - Accent1 18 6" xfId="14557"/>
    <cellStyle name="20 % - Accent1 18 6 2" xfId="27178"/>
    <cellStyle name="20 % - Accent1 18 6 3" xfId="40455"/>
    <cellStyle name="20 % - Accent1 18 6 4" xfId="53732"/>
    <cellStyle name="20 % - Accent1 18 7" xfId="8986"/>
    <cellStyle name="20 % - Accent1 18 8" xfId="19853"/>
    <cellStyle name="20 % - Accent1 18 9" xfId="33130"/>
    <cellStyle name="20 % - Accent1 19" xfId="6337"/>
    <cellStyle name="20 % - Accent1 19 2" xfId="7039"/>
    <cellStyle name="20 % - Accent1 19 2 2" xfId="17863"/>
    <cellStyle name="20 % - Accent1 19 2 2 2" xfId="31043"/>
    <cellStyle name="20 % - Accent1 19 2 2 3" xfId="44320"/>
    <cellStyle name="20 % - Accent1 19 2 2 4" xfId="57597"/>
    <cellStyle name="20 % - Accent1 19 2 3" xfId="12817"/>
    <cellStyle name="20 % - Accent1 19 2 4" xfId="25056"/>
    <cellStyle name="20 % - Accent1 19 2 5" xfId="38333"/>
    <cellStyle name="20 % - Accent1 19 2 6" xfId="51610"/>
    <cellStyle name="20 % - Accent1 19 3" xfId="12115"/>
    <cellStyle name="20 % - Accent1 19 3 2" xfId="17161"/>
    <cellStyle name="20 % - Accent1 19 3 2 2" xfId="30341"/>
    <cellStyle name="20 % - Accent1 19 3 2 3" xfId="43618"/>
    <cellStyle name="20 % - Accent1 19 3 2 4" xfId="56895"/>
    <cellStyle name="20 % - Accent1 19 3 3" xfId="24354"/>
    <cellStyle name="20 % - Accent1 19 3 4" xfId="37631"/>
    <cellStyle name="20 % - Accent1 19 3 5" xfId="50908"/>
    <cellStyle name="20 % - Accent1 19 4" xfId="10117"/>
    <cellStyle name="20 % - Accent1 19 4 2" xfId="21206"/>
    <cellStyle name="20 % - Accent1 19 4 3" xfId="34483"/>
    <cellStyle name="20 % - Accent1 19 4 4" xfId="47760"/>
    <cellStyle name="20 % - Accent1 19 5" xfId="14572"/>
    <cellStyle name="20 % - Accent1 19 5 2" xfId="27193"/>
    <cellStyle name="20 % - Accent1 19 5 3" xfId="40470"/>
    <cellStyle name="20 % - Accent1 19 5 4" xfId="53747"/>
    <cellStyle name="20 % - Accent1 19 6" xfId="9001"/>
    <cellStyle name="20 % - Accent1 19 7" xfId="19868"/>
    <cellStyle name="20 % - Accent1 19 8" xfId="33145"/>
    <cellStyle name="20 % - Accent1 19 9" xfId="46422"/>
    <cellStyle name="20 % - Accent1 2" xfId="13"/>
    <cellStyle name="20 % - Accent1 2 10" xfId="5739"/>
    <cellStyle name="20 % - Accent1 2 10 2" xfId="16563"/>
    <cellStyle name="20 % - Accent1 2 10 2 2" xfId="29743"/>
    <cellStyle name="20 % - Accent1 2 10 2 3" xfId="43020"/>
    <cellStyle name="20 % - Accent1 2 10 2 4" xfId="56297"/>
    <cellStyle name="20 % - Accent1 2 10 3" xfId="11517"/>
    <cellStyle name="20 % - Accent1 2 10 4" xfId="23756"/>
    <cellStyle name="20 % - Accent1 2 10 5" xfId="37033"/>
    <cellStyle name="20 % - Accent1 2 10 6" xfId="50310"/>
    <cellStyle name="20 % - Accent1 2 11" xfId="6441"/>
    <cellStyle name="20 % - Accent1 2 11 2" xfId="17265"/>
    <cellStyle name="20 % - Accent1 2 11 2 2" xfId="30445"/>
    <cellStyle name="20 % - Accent1 2 11 2 3" xfId="43722"/>
    <cellStyle name="20 % - Accent1 2 11 2 4" xfId="56999"/>
    <cellStyle name="20 % - Accent1 2 11 3" xfId="12219"/>
    <cellStyle name="20 % - Accent1 2 11 4" xfId="24458"/>
    <cellStyle name="20 % - Accent1 2 11 5" xfId="37735"/>
    <cellStyle name="20 % - Accent1 2 11 6" xfId="51012"/>
    <cellStyle name="20 % - Accent1 2 12" xfId="7185"/>
    <cellStyle name="20 % - Accent1 2 12 2" xfId="18010"/>
    <cellStyle name="20 % - Accent1 2 12 2 2" xfId="31190"/>
    <cellStyle name="20 % - Accent1 2 12 2 3" xfId="44467"/>
    <cellStyle name="20 % - Accent1 2 12 2 4" xfId="57744"/>
    <cellStyle name="20 % - Accent1 2 12 3" xfId="25203"/>
    <cellStyle name="20 % - Accent1 2 12 4" xfId="38480"/>
    <cellStyle name="20 % - Accent1 2 12 5" xfId="51757"/>
    <cellStyle name="20 % - Accent1 2 13" xfId="10263"/>
    <cellStyle name="20 % - Accent1 2 13 2" xfId="14718"/>
    <cellStyle name="20 % - Accent1 2 13 2 2" xfId="27339"/>
    <cellStyle name="20 % - Accent1 2 13 2 3" xfId="40616"/>
    <cellStyle name="20 % - Accent1 2 13 2 4" xfId="53893"/>
    <cellStyle name="20 % - Accent1 2 13 3" xfId="21352"/>
    <cellStyle name="20 % - Accent1 2 13 4" xfId="34629"/>
    <cellStyle name="20 % - Accent1 2 13 5" xfId="47906"/>
    <cellStyle name="20 % - Accent1 2 14" xfId="9158"/>
    <cellStyle name="20 % - Accent1 2 14 2" xfId="20024"/>
    <cellStyle name="20 % - Accent1 2 14 3" xfId="33301"/>
    <cellStyle name="20 % - Accent1 2 14 4" xfId="46578"/>
    <cellStyle name="20 % - Accent1 2 15" xfId="13390"/>
    <cellStyle name="20 % - Accent1 2 15 2" xfId="26011"/>
    <cellStyle name="20 % - Accent1 2 15 3" xfId="39288"/>
    <cellStyle name="20 % - Accent1 2 15 4" xfId="52565"/>
    <cellStyle name="20 % - Accent1 2 16" xfId="19270"/>
    <cellStyle name="20 % - Accent1 2 17" xfId="32547"/>
    <cellStyle name="20 % - Accent1 2 18" xfId="45824"/>
    <cellStyle name="20 % - Accent1 2 2" xfId="14"/>
    <cellStyle name="20 % - Accent1 2 2 10" xfId="7186"/>
    <cellStyle name="20 % - Accent1 2 2 10 2" xfId="18011"/>
    <cellStyle name="20 % - Accent1 2 2 10 2 2" xfId="31191"/>
    <cellStyle name="20 % - Accent1 2 2 10 2 3" xfId="44468"/>
    <cellStyle name="20 % - Accent1 2 2 10 2 4" xfId="57745"/>
    <cellStyle name="20 % - Accent1 2 2 10 3" xfId="25204"/>
    <cellStyle name="20 % - Accent1 2 2 10 4" xfId="38481"/>
    <cellStyle name="20 % - Accent1 2 2 10 5" xfId="51758"/>
    <cellStyle name="20 % - Accent1 2 2 11" xfId="10264"/>
    <cellStyle name="20 % - Accent1 2 2 11 2" xfId="14719"/>
    <cellStyle name="20 % - Accent1 2 2 11 2 2" xfId="27340"/>
    <cellStyle name="20 % - Accent1 2 2 11 2 3" xfId="40617"/>
    <cellStyle name="20 % - Accent1 2 2 11 2 4" xfId="53894"/>
    <cellStyle name="20 % - Accent1 2 2 11 3" xfId="21353"/>
    <cellStyle name="20 % - Accent1 2 2 11 4" xfId="34630"/>
    <cellStyle name="20 % - Accent1 2 2 11 5" xfId="47907"/>
    <cellStyle name="20 % - Accent1 2 2 12" xfId="9159"/>
    <cellStyle name="20 % - Accent1 2 2 12 2" xfId="20025"/>
    <cellStyle name="20 % - Accent1 2 2 12 3" xfId="33302"/>
    <cellStyle name="20 % - Accent1 2 2 12 4" xfId="46579"/>
    <cellStyle name="20 % - Accent1 2 2 13" xfId="13391"/>
    <cellStyle name="20 % - Accent1 2 2 13 2" xfId="26012"/>
    <cellStyle name="20 % - Accent1 2 2 13 3" xfId="39289"/>
    <cellStyle name="20 % - Accent1 2 2 13 4" xfId="52566"/>
    <cellStyle name="20 % - Accent1 2 2 14" xfId="19271"/>
    <cellStyle name="20 % - Accent1 2 2 15" xfId="32548"/>
    <cellStyle name="20 % - Accent1 2 2 16" xfId="45825"/>
    <cellStyle name="20 % - Accent1 2 2 2" xfId="15"/>
    <cellStyle name="20 % - Accent1 2 2 2 10" xfId="6443"/>
    <cellStyle name="20 % - Accent1 2 2 2 10 2" xfId="17267"/>
    <cellStyle name="20 % - Accent1 2 2 2 10 2 2" xfId="30447"/>
    <cellStyle name="20 % - Accent1 2 2 2 10 2 3" xfId="43724"/>
    <cellStyle name="20 % - Accent1 2 2 2 10 2 4" xfId="57001"/>
    <cellStyle name="20 % - Accent1 2 2 2 10 3" xfId="12221"/>
    <cellStyle name="20 % - Accent1 2 2 2 10 4" xfId="24460"/>
    <cellStyle name="20 % - Accent1 2 2 2 10 5" xfId="37737"/>
    <cellStyle name="20 % - Accent1 2 2 2 10 6" xfId="51014"/>
    <cellStyle name="20 % - Accent1 2 2 2 11" xfId="7187"/>
    <cellStyle name="20 % - Accent1 2 2 2 11 2" xfId="18012"/>
    <cellStyle name="20 % - Accent1 2 2 2 11 2 2" xfId="31192"/>
    <cellStyle name="20 % - Accent1 2 2 2 11 2 3" xfId="44469"/>
    <cellStyle name="20 % - Accent1 2 2 2 11 2 4" xfId="57746"/>
    <cellStyle name="20 % - Accent1 2 2 2 11 3" xfId="25205"/>
    <cellStyle name="20 % - Accent1 2 2 2 11 4" xfId="38482"/>
    <cellStyle name="20 % - Accent1 2 2 2 11 5" xfId="51759"/>
    <cellStyle name="20 % - Accent1 2 2 2 12" xfId="10265"/>
    <cellStyle name="20 % - Accent1 2 2 2 12 2" xfId="14720"/>
    <cellStyle name="20 % - Accent1 2 2 2 12 2 2" xfId="27341"/>
    <cellStyle name="20 % - Accent1 2 2 2 12 2 3" xfId="40618"/>
    <cellStyle name="20 % - Accent1 2 2 2 12 2 4" xfId="53895"/>
    <cellStyle name="20 % - Accent1 2 2 2 12 3" xfId="21354"/>
    <cellStyle name="20 % - Accent1 2 2 2 12 4" xfId="34631"/>
    <cellStyle name="20 % - Accent1 2 2 2 12 5" xfId="47908"/>
    <cellStyle name="20 % - Accent1 2 2 2 13" xfId="9160"/>
    <cellStyle name="20 % - Accent1 2 2 2 13 2" xfId="20026"/>
    <cellStyle name="20 % - Accent1 2 2 2 13 3" xfId="33303"/>
    <cellStyle name="20 % - Accent1 2 2 2 13 4" xfId="46580"/>
    <cellStyle name="20 % - Accent1 2 2 2 14" xfId="13392"/>
    <cellStyle name="20 % - Accent1 2 2 2 14 2" xfId="26013"/>
    <cellStyle name="20 % - Accent1 2 2 2 14 3" xfId="39290"/>
    <cellStyle name="20 % - Accent1 2 2 2 14 4" xfId="52567"/>
    <cellStyle name="20 % - Accent1 2 2 2 15" xfId="19272"/>
    <cellStyle name="20 % - Accent1 2 2 2 16" xfId="32549"/>
    <cellStyle name="20 % - Accent1 2 2 2 17" xfId="45826"/>
    <cellStyle name="20 % - Accent1 2 2 2 2" xfId="16"/>
    <cellStyle name="20 % - Accent1 2 2 2 2 10" xfId="7188"/>
    <cellStyle name="20 % - Accent1 2 2 2 2 10 2" xfId="18013"/>
    <cellStyle name="20 % - Accent1 2 2 2 2 10 2 2" xfId="31193"/>
    <cellStyle name="20 % - Accent1 2 2 2 2 10 2 3" xfId="44470"/>
    <cellStyle name="20 % - Accent1 2 2 2 2 10 2 4" xfId="57747"/>
    <cellStyle name="20 % - Accent1 2 2 2 2 10 3" xfId="25206"/>
    <cellStyle name="20 % - Accent1 2 2 2 2 10 4" xfId="38483"/>
    <cellStyle name="20 % - Accent1 2 2 2 2 10 5" xfId="51760"/>
    <cellStyle name="20 % - Accent1 2 2 2 2 11" xfId="10266"/>
    <cellStyle name="20 % - Accent1 2 2 2 2 11 2" xfId="14721"/>
    <cellStyle name="20 % - Accent1 2 2 2 2 11 2 2" xfId="27342"/>
    <cellStyle name="20 % - Accent1 2 2 2 2 11 2 3" xfId="40619"/>
    <cellStyle name="20 % - Accent1 2 2 2 2 11 2 4" xfId="53896"/>
    <cellStyle name="20 % - Accent1 2 2 2 2 11 3" xfId="21355"/>
    <cellStyle name="20 % - Accent1 2 2 2 2 11 4" xfId="34632"/>
    <cellStyle name="20 % - Accent1 2 2 2 2 11 5" xfId="47909"/>
    <cellStyle name="20 % - Accent1 2 2 2 2 12" xfId="9161"/>
    <cellStyle name="20 % - Accent1 2 2 2 2 12 2" xfId="20027"/>
    <cellStyle name="20 % - Accent1 2 2 2 2 12 3" xfId="33304"/>
    <cellStyle name="20 % - Accent1 2 2 2 2 12 4" xfId="46581"/>
    <cellStyle name="20 % - Accent1 2 2 2 2 13" xfId="13393"/>
    <cellStyle name="20 % - Accent1 2 2 2 2 13 2" xfId="26014"/>
    <cellStyle name="20 % - Accent1 2 2 2 2 13 3" xfId="39291"/>
    <cellStyle name="20 % - Accent1 2 2 2 2 13 4" xfId="52568"/>
    <cellStyle name="20 % - Accent1 2 2 2 2 14" xfId="19273"/>
    <cellStyle name="20 % - Accent1 2 2 2 2 15" xfId="32550"/>
    <cellStyle name="20 % - Accent1 2 2 2 2 16" xfId="45827"/>
    <cellStyle name="20 % - Accent1 2 2 2 2 2" xfId="17"/>
    <cellStyle name="20 % - Accent1 2 2 2 2 2 10" xfId="5743"/>
    <cellStyle name="20 % - Accent1 2 2 2 2 2 10 2" xfId="16567"/>
    <cellStyle name="20 % - Accent1 2 2 2 2 2 10 2 2" xfId="29747"/>
    <cellStyle name="20 % - Accent1 2 2 2 2 2 10 2 3" xfId="43024"/>
    <cellStyle name="20 % - Accent1 2 2 2 2 2 10 2 4" xfId="56301"/>
    <cellStyle name="20 % - Accent1 2 2 2 2 2 10 3" xfId="11521"/>
    <cellStyle name="20 % - Accent1 2 2 2 2 2 10 4" xfId="23760"/>
    <cellStyle name="20 % - Accent1 2 2 2 2 2 10 5" xfId="37037"/>
    <cellStyle name="20 % - Accent1 2 2 2 2 2 10 6" xfId="50314"/>
    <cellStyle name="20 % - Accent1 2 2 2 2 2 11" xfId="6445"/>
    <cellStyle name="20 % - Accent1 2 2 2 2 2 11 2" xfId="17269"/>
    <cellStyle name="20 % - Accent1 2 2 2 2 2 11 2 2" xfId="30449"/>
    <cellStyle name="20 % - Accent1 2 2 2 2 2 11 2 3" xfId="43726"/>
    <cellStyle name="20 % - Accent1 2 2 2 2 2 11 2 4" xfId="57003"/>
    <cellStyle name="20 % - Accent1 2 2 2 2 2 11 3" xfId="12223"/>
    <cellStyle name="20 % - Accent1 2 2 2 2 2 11 4" xfId="24462"/>
    <cellStyle name="20 % - Accent1 2 2 2 2 2 11 5" xfId="37739"/>
    <cellStyle name="20 % - Accent1 2 2 2 2 2 11 6" xfId="51016"/>
    <cellStyle name="20 % - Accent1 2 2 2 2 2 12" xfId="7189"/>
    <cellStyle name="20 % - Accent1 2 2 2 2 2 12 2" xfId="18014"/>
    <cellStyle name="20 % - Accent1 2 2 2 2 2 12 2 2" xfId="31194"/>
    <cellStyle name="20 % - Accent1 2 2 2 2 2 12 2 3" xfId="44471"/>
    <cellStyle name="20 % - Accent1 2 2 2 2 2 12 2 4" xfId="57748"/>
    <cellStyle name="20 % - Accent1 2 2 2 2 2 12 3" xfId="25207"/>
    <cellStyle name="20 % - Accent1 2 2 2 2 2 12 4" xfId="38484"/>
    <cellStyle name="20 % - Accent1 2 2 2 2 2 12 5" xfId="51761"/>
    <cellStyle name="20 % - Accent1 2 2 2 2 2 13" xfId="10267"/>
    <cellStyle name="20 % - Accent1 2 2 2 2 2 13 2" xfId="14722"/>
    <cellStyle name="20 % - Accent1 2 2 2 2 2 13 2 2" xfId="27343"/>
    <cellStyle name="20 % - Accent1 2 2 2 2 2 13 2 3" xfId="40620"/>
    <cellStyle name="20 % - Accent1 2 2 2 2 2 13 2 4" xfId="53897"/>
    <cellStyle name="20 % - Accent1 2 2 2 2 2 13 3" xfId="21356"/>
    <cellStyle name="20 % - Accent1 2 2 2 2 2 13 4" xfId="34633"/>
    <cellStyle name="20 % - Accent1 2 2 2 2 2 13 5" xfId="47910"/>
    <cellStyle name="20 % - Accent1 2 2 2 2 2 14" xfId="9162"/>
    <cellStyle name="20 % - Accent1 2 2 2 2 2 14 2" xfId="20028"/>
    <cellStyle name="20 % - Accent1 2 2 2 2 2 14 3" xfId="33305"/>
    <cellStyle name="20 % - Accent1 2 2 2 2 2 14 4" xfId="46582"/>
    <cellStyle name="20 % - Accent1 2 2 2 2 2 15" xfId="13394"/>
    <cellStyle name="20 % - Accent1 2 2 2 2 2 15 2" xfId="26015"/>
    <cellStyle name="20 % - Accent1 2 2 2 2 2 15 3" xfId="39292"/>
    <cellStyle name="20 % - Accent1 2 2 2 2 2 15 4" xfId="52569"/>
    <cellStyle name="20 % - Accent1 2 2 2 2 2 16" xfId="19274"/>
    <cellStyle name="20 % - Accent1 2 2 2 2 2 17" xfId="32551"/>
    <cellStyle name="20 % - Accent1 2 2 2 2 2 18" xfId="45828"/>
    <cellStyle name="20 % - Accent1 2 2 2 2 2 2" xfId="18"/>
    <cellStyle name="20 % - Accent1 2 2 2 2 2 2 10" xfId="13395"/>
    <cellStyle name="20 % - Accent1 2 2 2 2 2 2 10 2" xfId="26016"/>
    <cellStyle name="20 % - Accent1 2 2 2 2 2 2 10 3" xfId="39293"/>
    <cellStyle name="20 % - Accent1 2 2 2 2 2 2 10 4" xfId="52570"/>
    <cellStyle name="20 % - Accent1 2 2 2 2 2 2 11" xfId="19275"/>
    <cellStyle name="20 % - Accent1 2 2 2 2 2 2 12" xfId="32552"/>
    <cellStyle name="20 % - Accent1 2 2 2 2 2 2 13" xfId="45829"/>
    <cellStyle name="20 % - Accent1 2 2 2 2 2 2 2" xfId="4414"/>
    <cellStyle name="20 % - Accent1 2 2 2 2 2 2 2 2" xfId="8386"/>
    <cellStyle name="20 % - Accent1 2 2 2 2 2 2 2 2 2" xfId="15863"/>
    <cellStyle name="20 % - Accent1 2 2 2 2 2 2 2 2 2 2" xfId="28540"/>
    <cellStyle name="20 % - Accent1 2 2 2 2 2 2 2 2 2 3" xfId="41817"/>
    <cellStyle name="20 % - Accent1 2 2 2 2 2 2 2 2 2 4" xfId="55094"/>
    <cellStyle name="20 % - Accent1 2 2 2 2 2 2 2 2 3" xfId="22553"/>
    <cellStyle name="20 % - Accent1 2 2 2 2 2 2 2 2 4" xfId="35830"/>
    <cellStyle name="20 % - Accent1 2 2 2 2 2 2 2 2 5" xfId="49107"/>
    <cellStyle name="20 % - Accent1 2 2 2 2 2 2 2 3" xfId="13972"/>
    <cellStyle name="20 % - Accent1 2 2 2 2 2 2 2 3 2" xfId="26593"/>
    <cellStyle name="20 % - Accent1 2 2 2 2 2 2 2 3 3" xfId="39870"/>
    <cellStyle name="20 % - Accent1 2 2 2 2 2 2 2 3 4" xfId="53147"/>
    <cellStyle name="20 % - Accent1 2 2 2 2 2 2 2 4" xfId="20606"/>
    <cellStyle name="20 % - Accent1 2 2 2 2 2 2 2 5" xfId="33883"/>
    <cellStyle name="20 % - Accent1 2 2 2 2 2 2 2 6" xfId="47160"/>
    <cellStyle name="20 % - Accent1 2 2 2 2 2 2 3" xfId="4529"/>
    <cellStyle name="20 % - Accent1 2 2 2 2 2 2 3 2" xfId="8403"/>
    <cellStyle name="20 % - Accent1 2 2 2 2 2 2 3 2 2" xfId="28557"/>
    <cellStyle name="20 % - Accent1 2 2 2 2 2 2 3 2 3" xfId="41834"/>
    <cellStyle name="20 % - Accent1 2 2 2 2 2 2 3 2 4" xfId="55111"/>
    <cellStyle name="20 % - Accent1 2 2 2 2 2 2 3 3" xfId="22570"/>
    <cellStyle name="20 % - Accent1 2 2 2 2 2 2 3 4" xfId="35847"/>
    <cellStyle name="20 % - Accent1 2 2 2 2 2 2 3 5" xfId="49124"/>
    <cellStyle name="20 % - Accent1 2 2 2 2 2 2 4" xfId="5120"/>
    <cellStyle name="20 % - Accent1 2 2 2 2 2 2 4 2" xfId="15968"/>
    <cellStyle name="20 % - Accent1 2 2 2 2 2 2 4 2 2" xfId="29148"/>
    <cellStyle name="20 % - Accent1 2 2 2 2 2 2 4 2 3" xfId="42425"/>
    <cellStyle name="20 % - Accent1 2 2 2 2 2 2 4 2 4" xfId="55702"/>
    <cellStyle name="20 % - Accent1 2 2 2 2 2 2 4 3" xfId="10922"/>
    <cellStyle name="20 % - Accent1 2 2 2 2 2 2 4 4" xfId="23161"/>
    <cellStyle name="20 % - Accent1 2 2 2 2 2 2 4 5" xfId="36438"/>
    <cellStyle name="20 % - Accent1 2 2 2 2 2 2 4 6" xfId="49715"/>
    <cellStyle name="20 % - Accent1 2 2 2 2 2 2 5" xfId="5744"/>
    <cellStyle name="20 % - Accent1 2 2 2 2 2 2 5 2" xfId="16568"/>
    <cellStyle name="20 % - Accent1 2 2 2 2 2 2 5 2 2" xfId="29748"/>
    <cellStyle name="20 % - Accent1 2 2 2 2 2 2 5 2 3" xfId="43025"/>
    <cellStyle name="20 % - Accent1 2 2 2 2 2 2 5 2 4" xfId="56302"/>
    <cellStyle name="20 % - Accent1 2 2 2 2 2 2 5 3" xfId="11522"/>
    <cellStyle name="20 % - Accent1 2 2 2 2 2 2 5 4" xfId="23761"/>
    <cellStyle name="20 % - Accent1 2 2 2 2 2 2 5 5" xfId="37038"/>
    <cellStyle name="20 % - Accent1 2 2 2 2 2 2 5 6" xfId="50315"/>
    <cellStyle name="20 % - Accent1 2 2 2 2 2 2 6" xfId="6446"/>
    <cellStyle name="20 % - Accent1 2 2 2 2 2 2 6 2" xfId="17270"/>
    <cellStyle name="20 % - Accent1 2 2 2 2 2 2 6 2 2" xfId="30450"/>
    <cellStyle name="20 % - Accent1 2 2 2 2 2 2 6 2 3" xfId="43727"/>
    <cellStyle name="20 % - Accent1 2 2 2 2 2 2 6 2 4" xfId="57004"/>
    <cellStyle name="20 % - Accent1 2 2 2 2 2 2 6 3" xfId="12224"/>
    <cellStyle name="20 % - Accent1 2 2 2 2 2 2 6 4" xfId="24463"/>
    <cellStyle name="20 % - Accent1 2 2 2 2 2 2 6 5" xfId="37740"/>
    <cellStyle name="20 % - Accent1 2 2 2 2 2 2 6 6" xfId="51017"/>
    <cellStyle name="20 % - Accent1 2 2 2 2 2 2 7" xfId="7190"/>
    <cellStyle name="20 % - Accent1 2 2 2 2 2 2 7 2" xfId="18015"/>
    <cellStyle name="20 % - Accent1 2 2 2 2 2 2 7 2 2" xfId="31195"/>
    <cellStyle name="20 % - Accent1 2 2 2 2 2 2 7 2 3" xfId="44472"/>
    <cellStyle name="20 % - Accent1 2 2 2 2 2 2 7 2 4" xfId="57749"/>
    <cellStyle name="20 % - Accent1 2 2 2 2 2 2 7 3" xfId="25208"/>
    <cellStyle name="20 % - Accent1 2 2 2 2 2 2 7 4" xfId="38485"/>
    <cellStyle name="20 % - Accent1 2 2 2 2 2 2 7 5" xfId="51762"/>
    <cellStyle name="20 % - Accent1 2 2 2 2 2 2 8" xfId="10268"/>
    <cellStyle name="20 % - Accent1 2 2 2 2 2 2 8 2" xfId="14723"/>
    <cellStyle name="20 % - Accent1 2 2 2 2 2 2 8 2 2" xfId="27344"/>
    <cellStyle name="20 % - Accent1 2 2 2 2 2 2 8 2 3" xfId="40621"/>
    <cellStyle name="20 % - Accent1 2 2 2 2 2 2 8 2 4" xfId="53898"/>
    <cellStyle name="20 % - Accent1 2 2 2 2 2 2 8 3" xfId="21357"/>
    <cellStyle name="20 % - Accent1 2 2 2 2 2 2 8 4" xfId="34634"/>
    <cellStyle name="20 % - Accent1 2 2 2 2 2 2 8 5" xfId="47911"/>
    <cellStyle name="20 % - Accent1 2 2 2 2 2 2 9" xfId="9163"/>
    <cellStyle name="20 % - Accent1 2 2 2 2 2 2 9 2" xfId="20029"/>
    <cellStyle name="20 % - Accent1 2 2 2 2 2 2 9 3" xfId="33306"/>
    <cellStyle name="20 % - Accent1 2 2 2 2 2 2 9 4" xfId="46583"/>
    <cellStyle name="20 % - Accent1 2 2 2 2 2 3" xfId="19"/>
    <cellStyle name="20 % - Accent1 2 2 2 2 2 3 10" xfId="13396"/>
    <cellStyle name="20 % - Accent1 2 2 2 2 2 3 10 2" xfId="26017"/>
    <cellStyle name="20 % - Accent1 2 2 2 2 2 3 10 3" xfId="39294"/>
    <cellStyle name="20 % - Accent1 2 2 2 2 2 3 10 4" xfId="52571"/>
    <cellStyle name="20 % - Accent1 2 2 2 2 2 3 11" xfId="19276"/>
    <cellStyle name="20 % - Accent1 2 2 2 2 2 3 12" xfId="32553"/>
    <cellStyle name="20 % - Accent1 2 2 2 2 2 3 13" xfId="45830"/>
    <cellStyle name="20 % - Accent1 2 2 2 2 2 3 2" xfId="4413"/>
    <cellStyle name="20 % - Accent1 2 2 2 2 2 3 2 2" xfId="8385"/>
    <cellStyle name="20 % - Accent1 2 2 2 2 2 3 2 2 2" xfId="15862"/>
    <cellStyle name="20 % - Accent1 2 2 2 2 2 3 2 2 2 2" xfId="28539"/>
    <cellStyle name="20 % - Accent1 2 2 2 2 2 3 2 2 2 3" xfId="41816"/>
    <cellStyle name="20 % - Accent1 2 2 2 2 2 3 2 2 2 4" xfId="55093"/>
    <cellStyle name="20 % - Accent1 2 2 2 2 2 3 2 2 3" xfId="22552"/>
    <cellStyle name="20 % - Accent1 2 2 2 2 2 3 2 2 4" xfId="35829"/>
    <cellStyle name="20 % - Accent1 2 2 2 2 2 3 2 2 5" xfId="49106"/>
    <cellStyle name="20 % - Accent1 2 2 2 2 2 3 2 3" xfId="13973"/>
    <cellStyle name="20 % - Accent1 2 2 2 2 2 3 2 3 2" xfId="26594"/>
    <cellStyle name="20 % - Accent1 2 2 2 2 2 3 2 3 3" xfId="39871"/>
    <cellStyle name="20 % - Accent1 2 2 2 2 2 3 2 3 4" xfId="53148"/>
    <cellStyle name="20 % - Accent1 2 2 2 2 2 3 2 4" xfId="20607"/>
    <cellStyle name="20 % - Accent1 2 2 2 2 2 3 2 5" xfId="33884"/>
    <cellStyle name="20 % - Accent1 2 2 2 2 2 3 2 6" xfId="47161"/>
    <cellStyle name="20 % - Accent1 2 2 2 2 2 3 3" xfId="4530"/>
    <cellStyle name="20 % - Accent1 2 2 2 2 2 3 3 2" xfId="8404"/>
    <cellStyle name="20 % - Accent1 2 2 2 2 2 3 3 2 2" xfId="28558"/>
    <cellStyle name="20 % - Accent1 2 2 2 2 2 3 3 2 3" xfId="41835"/>
    <cellStyle name="20 % - Accent1 2 2 2 2 2 3 3 2 4" xfId="55112"/>
    <cellStyle name="20 % - Accent1 2 2 2 2 2 3 3 3" xfId="22571"/>
    <cellStyle name="20 % - Accent1 2 2 2 2 2 3 3 4" xfId="35848"/>
    <cellStyle name="20 % - Accent1 2 2 2 2 2 3 3 5" xfId="49125"/>
    <cellStyle name="20 % - Accent1 2 2 2 2 2 3 4" xfId="5121"/>
    <cellStyle name="20 % - Accent1 2 2 2 2 2 3 4 2" xfId="15969"/>
    <cellStyle name="20 % - Accent1 2 2 2 2 2 3 4 2 2" xfId="29149"/>
    <cellStyle name="20 % - Accent1 2 2 2 2 2 3 4 2 3" xfId="42426"/>
    <cellStyle name="20 % - Accent1 2 2 2 2 2 3 4 2 4" xfId="55703"/>
    <cellStyle name="20 % - Accent1 2 2 2 2 2 3 4 3" xfId="10923"/>
    <cellStyle name="20 % - Accent1 2 2 2 2 2 3 4 4" xfId="23162"/>
    <cellStyle name="20 % - Accent1 2 2 2 2 2 3 4 5" xfId="36439"/>
    <cellStyle name="20 % - Accent1 2 2 2 2 2 3 4 6" xfId="49716"/>
    <cellStyle name="20 % - Accent1 2 2 2 2 2 3 5" xfId="5745"/>
    <cellStyle name="20 % - Accent1 2 2 2 2 2 3 5 2" xfId="16569"/>
    <cellStyle name="20 % - Accent1 2 2 2 2 2 3 5 2 2" xfId="29749"/>
    <cellStyle name="20 % - Accent1 2 2 2 2 2 3 5 2 3" xfId="43026"/>
    <cellStyle name="20 % - Accent1 2 2 2 2 2 3 5 2 4" xfId="56303"/>
    <cellStyle name="20 % - Accent1 2 2 2 2 2 3 5 3" xfId="11523"/>
    <cellStyle name="20 % - Accent1 2 2 2 2 2 3 5 4" xfId="23762"/>
    <cellStyle name="20 % - Accent1 2 2 2 2 2 3 5 5" xfId="37039"/>
    <cellStyle name="20 % - Accent1 2 2 2 2 2 3 5 6" xfId="50316"/>
    <cellStyle name="20 % - Accent1 2 2 2 2 2 3 6" xfId="6447"/>
    <cellStyle name="20 % - Accent1 2 2 2 2 2 3 6 2" xfId="17271"/>
    <cellStyle name="20 % - Accent1 2 2 2 2 2 3 6 2 2" xfId="30451"/>
    <cellStyle name="20 % - Accent1 2 2 2 2 2 3 6 2 3" xfId="43728"/>
    <cellStyle name="20 % - Accent1 2 2 2 2 2 3 6 2 4" xfId="57005"/>
    <cellStyle name="20 % - Accent1 2 2 2 2 2 3 6 3" xfId="12225"/>
    <cellStyle name="20 % - Accent1 2 2 2 2 2 3 6 4" xfId="24464"/>
    <cellStyle name="20 % - Accent1 2 2 2 2 2 3 6 5" xfId="37741"/>
    <cellStyle name="20 % - Accent1 2 2 2 2 2 3 6 6" xfId="51018"/>
    <cellStyle name="20 % - Accent1 2 2 2 2 2 3 7" xfId="7191"/>
    <cellStyle name="20 % - Accent1 2 2 2 2 2 3 7 2" xfId="18016"/>
    <cellStyle name="20 % - Accent1 2 2 2 2 2 3 7 2 2" xfId="31196"/>
    <cellStyle name="20 % - Accent1 2 2 2 2 2 3 7 2 3" xfId="44473"/>
    <cellStyle name="20 % - Accent1 2 2 2 2 2 3 7 2 4" xfId="57750"/>
    <cellStyle name="20 % - Accent1 2 2 2 2 2 3 7 3" xfId="25209"/>
    <cellStyle name="20 % - Accent1 2 2 2 2 2 3 7 4" xfId="38486"/>
    <cellStyle name="20 % - Accent1 2 2 2 2 2 3 7 5" xfId="51763"/>
    <cellStyle name="20 % - Accent1 2 2 2 2 2 3 8" xfId="10269"/>
    <cellStyle name="20 % - Accent1 2 2 2 2 2 3 8 2" xfId="14724"/>
    <cellStyle name="20 % - Accent1 2 2 2 2 2 3 8 2 2" xfId="27345"/>
    <cellStyle name="20 % - Accent1 2 2 2 2 2 3 8 2 3" xfId="40622"/>
    <cellStyle name="20 % - Accent1 2 2 2 2 2 3 8 2 4" xfId="53899"/>
    <cellStyle name="20 % - Accent1 2 2 2 2 2 3 8 3" xfId="21358"/>
    <cellStyle name="20 % - Accent1 2 2 2 2 2 3 8 4" xfId="34635"/>
    <cellStyle name="20 % - Accent1 2 2 2 2 2 3 8 5" xfId="47912"/>
    <cellStyle name="20 % - Accent1 2 2 2 2 2 3 9" xfId="9164"/>
    <cellStyle name="20 % - Accent1 2 2 2 2 2 3 9 2" xfId="20030"/>
    <cellStyle name="20 % - Accent1 2 2 2 2 2 3 9 3" xfId="33307"/>
    <cellStyle name="20 % - Accent1 2 2 2 2 2 3 9 4" xfId="46584"/>
    <cellStyle name="20 % - Accent1 2 2 2 2 2 4" xfId="20"/>
    <cellStyle name="20 % - Accent1 2 2 2 2 2 4 10" xfId="9165"/>
    <cellStyle name="20 % - Accent1 2 2 2 2 2 4 10 2" xfId="20031"/>
    <cellStyle name="20 % - Accent1 2 2 2 2 2 4 10 3" xfId="33308"/>
    <cellStyle name="20 % - Accent1 2 2 2 2 2 4 10 4" xfId="46585"/>
    <cellStyle name="20 % - Accent1 2 2 2 2 2 4 11" xfId="13397"/>
    <cellStyle name="20 % - Accent1 2 2 2 2 2 4 11 2" xfId="26018"/>
    <cellStyle name="20 % - Accent1 2 2 2 2 2 4 11 3" xfId="39295"/>
    <cellStyle name="20 % - Accent1 2 2 2 2 2 4 11 4" xfId="52572"/>
    <cellStyle name="20 % - Accent1 2 2 2 2 2 4 12" xfId="19277"/>
    <cellStyle name="20 % - Accent1 2 2 2 2 2 4 13" xfId="32554"/>
    <cellStyle name="20 % - Accent1 2 2 2 2 2 4 14" xfId="45831"/>
    <cellStyle name="20 % - Accent1 2 2 2 2 2 4 2" xfId="21"/>
    <cellStyle name="20 % - Accent1 2 2 2 2 2 4 2 10" xfId="13398"/>
    <cellStyle name="20 % - Accent1 2 2 2 2 2 4 2 10 2" xfId="26019"/>
    <cellStyle name="20 % - Accent1 2 2 2 2 2 4 2 10 3" xfId="39296"/>
    <cellStyle name="20 % - Accent1 2 2 2 2 2 4 2 10 4" xfId="52573"/>
    <cellStyle name="20 % - Accent1 2 2 2 2 2 4 2 11" xfId="19278"/>
    <cellStyle name="20 % - Accent1 2 2 2 2 2 4 2 12" xfId="32555"/>
    <cellStyle name="20 % - Accent1 2 2 2 2 2 4 2 13" xfId="45832"/>
    <cellStyle name="20 % - Accent1 2 2 2 2 2 4 2 2" xfId="4411"/>
    <cellStyle name="20 % - Accent1 2 2 2 2 2 4 2 2 2" xfId="8383"/>
    <cellStyle name="20 % - Accent1 2 2 2 2 2 4 2 2 2 2" xfId="15860"/>
    <cellStyle name="20 % - Accent1 2 2 2 2 2 4 2 2 2 2 2" xfId="28537"/>
    <cellStyle name="20 % - Accent1 2 2 2 2 2 4 2 2 2 2 3" xfId="41814"/>
    <cellStyle name="20 % - Accent1 2 2 2 2 2 4 2 2 2 2 4" xfId="55091"/>
    <cellStyle name="20 % - Accent1 2 2 2 2 2 4 2 2 2 3" xfId="22550"/>
    <cellStyle name="20 % - Accent1 2 2 2 2 2 4 2 2 2 4" xfId="35827"/>
    <cellStyle name="20 % - Accent1 2 2 2 2 2 4 2 2 2 5" xfId="49104"/>
    <cellStyle name="20 % - Accent1 2 2 2 2 2 4 2 2 3" xfId="13975"/>
    <cellStyle name="20 % - Accent1 2 2 2 2 2 4 2 2 3 2" xfId="26596"/>
    <cellStyle name="20 % - Accent1 2 2 2 2 2 4 2 2 3 3" xfId="39873"/>
    <cellStyle name="20 % - Accent1 2 2 2 2 2 4 2 2 3 4" xfId="53150"/>
    <cellStyle name="20 % - Accent1 2 2 2 2 2 4 2 2 4" xfId="20609"/>
    <cellStyle name="20 % - Accent1 2 2 2 2 2 4 2 2 5" xfId="33886"/>
    <cellStyle name="20 % - Accent1 2 2 2 2 2 4 2 2 6" xfId="47163"/>
    <cellStyle name="20 % - Accent1 2 2 2 2 2 4 2 3" xfId="4532"/>
    <cellStyle name="20 % - Accent1 2 2 2 2 2 4 2 3 2" xfId="8406"/>
    <cellStyle name="20 % - Accent1 2 2 2 2 2 4 2 3 2 2" xfId="28560"/>
    <cellStyle name="20 % - Accent1 2 2 2 2 2 4 2 3 2 3" xfId="41837"/>
    <cellStyle name="20 % - Accent1 2 2 2 2 2 4 2 3 2 4" xfId="55114"/>
    <cellStyle name="20 % - Accent1 2 2 2 2 2 4 2 3 3" xfId="22573"/>
    <cellStyle name="20 % - Accent1 2 2 2 2 2 4 2 3 4" xfId="35850"/>
    <cellStyle name="20 % - Accent1 2 2 2 2 2 4 2 3 5" xfId="49127"/>
    <cellStyle name="20 % - Accent1 2 2 2 2 2 4 2 4" xfId="5123"/>
    <cellStyle name="20 % - Accent1 2 2 2 2 2 4 2 4 2" xfId="15971"/>
    <cellStyle name="20 % - Accent1 2 2 2 2 2 4 2 4 2 2" xfId="29151"/>
    <cellStyle name="20 % - Accent1 2 2 2 2 2 4 2 4 2 3" xfId="42428"/>
    <cellStyle name="20 % - Accent1 2 2 2 2 2 4 2 4 2 4" xfId="55705"/>
    <cellStyle name="20 % - Accent1 2 2 2 2 2 4 2 4 3" xfId="10925"/>
    <cellStyle name="20 % - Accent1 2 2 2 2 2 4 2 4 4" xfId="23164"/>
    <cellStyle name="20 % - Accent1 2 2 2 2 2 4 2 4 5" xfId="36441"/>
    <cellStyle name="20 % - Accent1 2 2 2 2 2 4 2 4 6" xfId="49718"/>
    <cellStyle name="20 % - Accent1 2 2 2 2 2 4 2 5" xfId="5747"/>
    <cellStyle name="20 % - Accent1 2 2 2 2 2 4 2 5 2" xfId="16571"/>
    <cellStyle name="20 % - Accent1 2 2 2 2 2 4 2 5 2 2" xfId="29751"/>
    <cellStyle name="20 % - Accent1 2 2 2 2 2 4 2 5 2 3" xfId="43028"/>
    <cellStyle name="20 % - Accent1 2 2 2 2 2 4 2 5 2 4" xfId="56305"/>
    <cellStyle name="20 % - Accent1 2 2 2 2 2 4 2 5 3" xfId="11525"/>
    <cellStyle name="20 % - Accent1 2 2 2 2 2 4 2 5 4" xfId="23764"/>
    <cellStyle name="20 % - Accent1 2 2 2 2 2 4 2 5 5" xfId="37041"/>
    <cellStyle name="20 % - Accent1 2 2 2 2 2 4 2 5 6" xfId="50318"/>
    <cellStyle name="20 % - Accent1 2 2 2 2 2 4 2 6" xfId="6449"/>
    <cellStyle name="20 % - Accent1 2 2 2 2 2 4 2 6 2" xfId="17273"/>
    <cellStyle name="20 % - Accent1 2 2 2 2 2 4 2 6 2 2" xfId="30453"/>
    <cellStyle name="20 % - Accent1 2 2 2 2 2 4 2 6 2 3" xfId="43730"/>
    <cellStyle name="20 % - Accent1 2 2 2 2 2 4 2 6 2 4" xfId="57007"/>
    <cellStyle name="20 % - Accent1 2 2 2 2 2 4 2 6 3" xfId="12227"/>
    <cellStyle name="20 % - Accent1 2 2 2 2 2 4 2 6 4" xfId="24466"/>
    <cellStyle name="20 % - Accent1 2 2 2 2 2 4 2 6 5" xfId="37743"/>
    <cellStyle name="20 % - Accent1 2 2 2 2 2 4 2 6 6" xfId="51020"/>
    <cellStyle name="20 % - Accent1 2 2 2 2 2 4 2 7" xfId="7193"/>
    <cellStyle name="20 % - Accent1 2 2 2 2 2 4 2 7 2" xfId="18018"/>
    <cellStyle name="20 % - Accent1 2 2 2 2 2 4 2 7 2 2" xfId="31198"/>
    <cellStyle name="20 % - Accent1 2 2 2 2 2 4 2 7 2 3" xfId="44475"/>
    <cellStyle name="20 % - Accent1 2 2 2 2 2 4 2 7 2 4" xfId="57752"/>
    <cellStyle name="20 % - Accent1 2 2 2 2 2 4 2 7 3" xfId="25211"/>
    <cellStyle name="20 % - Accent1 2 2 2 2 2 4 2 7 4" xfId="38488"/>
    <cellStyle name="20 % - Accent1 2 2 2 2 2 4 2 7 5" xfId="51765"/>
    <cellStyle name="20 % - Accent1 2 2 2 2 2 4 2 8" xfId="10271"/>
    <cellStyle name="20 % - Accent1 2 2 2 2 2 4 2 8 2" xfId="14726"/>
    <cellStyle name="20 % - Accent1 2 2 2 2 2 4 2 8 2 2" xfId="27347"/>
    <cellStyle name="20 % - Accent1 2 2 2 2 2 4 2 8 2 3" xfId="40624"/>
    <cellStyle name="20 % - Accent1 2 2 2 2 2 4 2 8 2 4" xfId="53901"/>
    <cellStyle name="20 % - Accent1 2 2 2 2 2 4 2 8 3" xfId="21360"/>
    <cellStyle name="20 % - Accent1 2 2 2 2 2 4 2 8 4" xfId="34637"/>
    <cellStyle name="20 % - Accent1 2 2 2 2 2 4 2 8 5" xfId="47914"/>
    <cellStyle name="20 % - Accent1 2 2 2 2 2 4 2 9" xfId="9166"/>
    <cellStyle name="20 % - Accent1 2 2 2 2 2 4 2 9 2" xfId="20032"/>
    <cellStyle name="20 % - Accent1 2 2 2 2 2 4 2 9 3" xfId="33309"/>
    <cellStyle name="20 % - Accent1 2 2 2 2 2 4 2 9 4" xfId="46586"/>
    <cellStyle name="20 % - Accent1 2 2 2 2 2 4 3" xfId="4412"/>
    <cellStyle name="20 % - Accent1 2 2 2 2 2 4 3 2" xfId="8384"/>
    <cellStyle name="20 % - Accent1 2 2 2 2 2 4 3 2 2" xfId="15861"/>
    <cellStyle name="20 % - Accent1 2 2 2 2 2 4 3 2 2 2" xfId="28538"/>
    <cellStyle name="20 % - Accent1 2 2 2 2 2 4 3 2 2 3" xfId="41815"/>
    <cellStyle name="20 % - Accent1 2 2 2 2 2 4 3 2 2 4" xfId="55092"/>
    <cellStyle name="20 % - Accent1 2 2 2 2 2 4 3 2 3" xfId="22551"/>
    <cellStyle name="20 % - Accent1 2 2 2 2 2 4 3 2 4" xfId="35828"/>
    <cellStyle name="20 % - Accent1 2 2 2 2 2 4 3 2 5" xfId="49105"/>
    <cellStyle name="20 % - Accent1 2 2 2 2 2 4 3 3" xfId="13974"/>
    <cellStyle name="20 % - Accent1 2 2 2 2 2 4 3 3 2" xfId="26595"/>
    <cellStyle name="20 % - Accent1 2 2 2 2 2 4 3 3 3" xfId="39872"/>
    <cellStyle name="20 % - Accent1 2 2 2 2 2 4 3 3 4" xfId="53149"/>
    <cellStyle name="20 % - Accent1 2 2 2 2 2 4 3 4" xfId="20608"/>
    <cellStyle name="20 % - Accent1 2 2 2 2 2 4 3 5" xfId="33885"/>
    <cellStyle name="20 % - Accent1 2 2 2 2 2 4 3 6" xfId="47162"/>
    <cellStyle name="20 % - Accent1 2 2 2 2 2 4 4" xfId="4531"/>
    <cellStyle name="20 % - Accent1 2 2 2 2 2 4 4 2" xfId="8405"/>
    <cellStyle name="20 % - Accent1 2 2 2 2 2 4 4 2 2" xfId="28559"/>
    <cellStyle name="20 % - Accent1 2 2 2 2 2 4 4 2 3" xfId="41836"/>
    <cellStyle name="20 % - Accent1 2 2 2 2 2 4 4 2 4" xfId="55113"/>
    <cellStyle name="20 % - Accent1 2 2 2 2 2 4 4 3" xfId="22572"/>
    <cellStyle name="20 % - Accent1 2 2 2 2 2 4 4 4" xfId="35849"/>
    <cellStyle name="20 % - Accent1 2 2 2 2 2 4 4 5" xfId="49126"/>
    <cellStyle name="20 % - Accent1 2 2 2 2 2 4 5" xfId="5122"/>
    <cellStyle name="20 % - Accent1 2 2 2 2 2 4 5 2" xfId="15970"/>
    <cellStyle name="20 % - Accent1 2 2 2 2 2 4 5 2 2" xfId="29150"/>
    <cellStyle name="20 % - Accent1 2 2 2 2 2 4 5 2 3" xfId="42427"/>
    <cellStyle name="20 % - Accent1 2 2 2 2 2 4 5 2 4" xfId="55704"/>
    <cellStyle name="20 % - Accent1 2 2 2 2 2 4 5 3" xfId="10924"/>
    <cellStyle name="20 % - Accent1 2 2 2 2 2 4 5 4" xfId="23163"/>
    <cellStyle name="20 % - Accent1 2 2 2 2 2 4 5 5" xfId="36440"/>
    <cellStyle name="20 % - Accent1 2 2 2 2 2 4 5 6" xfId="49717"/>
    <cellStyle name="20 % - Accent1 2 2 2 2 2 4 6" xfId="5746"/>
    <cellStyle name="20 % - Accent1 2 2 2 2 2 4 6 2" xfId="16570"/>
    <cellStyle name="20 % - Accent1 2 2 2 2 2 4 6 2 2" xfId="29750"/>
    <cellStyle name="20 % - Accent1 2 2 2 2 2 4 6 2 3" xfId="43027"/>
    <cellStyle name="20 % - Accent1 2 2 2 2 2 4 6 2 4" xfId="56304"/>
    <cellStyle name="20 % - Accent1 2 2 2 2 2 4 6 3" xfId="11524"/>
    <cellStyle name="20 % - Accent1 2 2 2 2 2 4 6 4" xfId="23763"/>
    <cellStyle name="20 % - Accent1 2 2 2 2 2 4 6 5" xfId="37040"/>
    <cellStyle name="20 % - Accent1 2 2 2 2 2 4 6 6" xfId="50317"/>
    <cellStyle name="20 % - Accent1 2 2 2 2 2 4 7" xfId="6448"/>
    <cellStyle name="20 % - Accent1 2 2 2 2 2 4 7 2" xfId="17272"/>
    <cellStyle name="20 % - Accent1 2 2 2 2 2 4 7 2 2" xfId="30452"/>
    <cellStyle name="20 % - Accent1 2 2 2 2 2 4 7 2 3" xfId="43729"/>
    <cellStyle name="20 % - Accent1 2 2 2 2 2 4 7 2 4" xfId="57006"/>
    <cellStyle name="20 % - Accent1 2 2 2 2 2 4 7 3" xfId="12226"/>
    <cellStyle name="20 % - Accent1 2 2 2 2 2 4 7 4" xfId="24465"/>
    <cellStyle name="20 % - Accent1 2 2 2 2 2 4 7 5" xfId="37742"/>
    <cellStyle name="20 % - Accent1 2 2 2 2 2 4 7 6" xfId="51019"/>
    <cellStyle name="20 % - Accent1 2 2 2 2 2 4 8" xfId="7192"/>
    <cellStyle name="20 % - Accent1 2 2 2 2 2 4 8 2" xfId="18017"/>
    <cellStyle name="20 % - Accent1 2 2 2 2 2 4 8 2 2" xfId="31197"/>
    <cellStyle name="20 % - Accent1 2 2 2 2 2 4 8 2 3" xfId="44474"/>
    <cellStyle name="20 % - Accent1 2 2 2 2 2 4 8 2 4" xfId="57751"/>
    <cellStyle name="20 % - Accent1 2 2 2 2 2 4 8 3" xfId="25210"/>
    <cellStyle name="20 % - Accent1 2 2 2 2 2 4 8 4" xfId="38487"/>
    <cellStyle name="20 % - Accent1 2 2 2 2 2 4 8 5" xfId="51764"/>
    <cellStyle name="20 % - Accent1 2 2 2 2 2 4 9" xfId="10270"/>
    <cellStyle name="20 % - Accent1 2 2 2 2 2 4 9 2" xfId="14725"/>
    <cellStyle name="20 % - Accent1 2 2 2 2 2 4 9 2 2" xfId="27346"/>
    <cellStyle name="20 % - Accent1 2 2 2 2 2 4 9 2 3" xfId="40623"/>
    <cellStyle name="20 % - Accent1 2 2 2 2 2 4 9 2 4" xfId="53900"/>
    <cellStyle name="20 % - Accent1 2 2 2 2 2 4 9 3" xfId="21359"/>
    <cellStyle name="20 % - Accent1 2 2 2 2 2 4 9 4" xfId="34636"/>
    <cellStyle name="20 % - Accent1 2 2 2 2 2 4 9 5" xfId="47913"/>
    <cellStyle name="20 % - Accent1 2 2 2 2 2 5" xfId="22"/>
    <cellStyle name="20 % - Accent1 2 2 2 2 2 5 10" xfId="13399"/>
    <cellStyle name="20 % - Accent1 2 2 2 2 2 5 10 2" xfId="26020"/>
    <cellStyle name="20 % - Accent1 2 2 2 2 2 5 10 3" xfId="39297"/>
    <cellStyle name="20 % - Accent1 2 2 2 2 2 5 10 4" xfId="52574"/>
    <cellStyle name="20 % - Accent1 2 2 2 2 2 5 11" xfId="19279"/>
    <cellStyle name="20 % - Accent1 2 2 2 2 2 5 12" xfId="32556"/>
    <cellStyle name="20 % - Accent1 2 2 2 2 2 5 13" xfId="45833"/>
    <cellStyle name="20 % - Accent1 2 2 2 2 2 5 2" xfId="4410"/>
    <cellStyle name="20 % - Accent1 2 2 2 2 2 5 2 2" xfId="8382"/>
    <cellStyle name="20 % - Accent1 2 2 2 2 2 5 2 2 2" xfId="15859"/>
    <cellStyle name="20 % - Accent1 2 2 2 2 2 5 2 2 2 2" xfId="28536"/>
    <cellStyle name="20 % - Accent1 2 2 2 2 2 5 2 2 2 3" xfId="41813"/>
    <cellStyle name="20 % - Accent1 2 2 2 2 2 5 2 2 2 4" xfId="55090"/>
    <cellStyle name="20 % - Accent1 2 2 2 2 2 5 2 2 3" xfId="22549"/>
    <cellStyle name="20 % - Accent1 2 2 2 2 2 5 2 2 4" xfId="35826"/>
    <cellStyle name="20 % - Accent1 2 2 2 2 2 5 2 2 5" xfId="49103"/>
    <cellStyle name="20 % - Accent1 2 2 2 2 2 5 2 3" xfId="13976"/>
    <cellStyle name="20 % - Accent1 2 2 2 2 2 5 2 3 2" xfId="26597"/>
    <cellStyle name="20 % - Accent1 2 2 2 2 2 5 2 3 3" xfId="39874"/>
    <cellStyle name="20 % - Accent1 2 2 2 2 2 5 2 3 4" xfId="53151"/>
    <cellStyle name="20 % - Accent1 2 2 2 2 2 5 2 4" xfId="20610"/>
    <cellStyle name="20 % - Accent1 2 2 2 2 2 5 2 5" xfId="33887"/>
    <cellStyle name="20 % - Accent1 2 2 2 2 2 5 2 6" xfId="47164"/>
    <cellStyle name="20 % - Accent1 2 2 2 2 2 5 3" xfId="4533"/>
    <cellStyle name="20 % - Accent1 2 2 2 2 2 5 3 2" xfId="8407"/>
    <cellStyle name="20 % - Accent1 2 2 2 2 2 5 3 2 2" xfId="28561"/>
    <cellStyle name="20 % - Accent1 2 2 2 2 2 5 3 2 3" xfId="41838"/>
    <cellStyle name="20 % - Accent1 2 2 2 2 2 5 3 2 4" xfId="55115"/>
    <cellStyle name="20 % - Accent1 2 2 2 2 2 5 3 3" xfId="22574"/>
    <cellStyle name="20 % - Accent1 2 2 2 2 2 5 3 4" xfId="35851"/>
    <cellStyle name="20 % - Accent1 2 2 2 2 2 5 3 5" xfId="49128"/>
    <cellStyle name="20 % - Accent1 2 2 2 2 2 5 4" xfId="5124"/>
    <cellStyle name="20 % - Accent1 2 2 2 2 2 5 4 2" xfId="15972"/>
    <cellStyle name="20 % - Accent1 2 2 2 2 2 5 4 2 2" xfId="29152"/>
    <cellStyle name="20 % - Accent1 2 2 2 2 2 5 4 2 3" xfId="42429"/>
    <cellStyle name="20 % - Accent1 2 2 2 2 2 5 4 2 4" xfId="55706"/>
    <cellStyle name="20 % - Accent1 2 2 2 2 2 5 4 3" xfId="10926"/>
    <cellStyle name="20 % - Accent1 2 2 2 2 2 5 4 4" xfId="23165"/>
    <cellStyle name="20 % - Accent1 2 2 2 2 2 5 4 5" xfId="36442"/>
    <cellStyle name="20 % - Accent1 2 2 2 2 2 5 4 6" xfId="49719"/>
    <cellStyle name="20 % - Accent1 2 2 2 2 2 5 5" xfId="5748"/>
    <cellStyle name="20 % - Accent1 2 2 2 2 2 5 5 2" xfId="16572"/>
    <cellStyle name="20 % - Accent1 2 2 2 2 2 5 5 2 2" xfId="29752"/>
    <cellStyle name="20 % - Accent1 2 2 2 2 2 5 5 2 3" xfId="43029"/>
    <cellStyle name="20 % - Accent1 2 2 2 2 2 5 5 2 4" xfId="56306"/>
    <cellStyle name="20 % - Accent1 2 2 2 2 2 5 5 3" xfId="11526"/>
    <cellStyle name="20 % - Accent1 2 2 2 2 2 5 5 4" xfId="23765"/>
    <cellStyle name="20 % - Accent1 2 2 2 2 2 5 5 5" xfId="37042"/>
    <cellStyle name="20 % - Accent1 2 2 2 2 2 5 5 6" xfId="50319"/>
    <cellStyle name="20 % - Accent1 2 2 2 2 2 5 6" xfId="6450"/>
    <cellStyle name="20 % - Accent1 2 2 2 2 2 5 6 2" xfId="17274"/>
    <cellStyle name="20 % - Accent1 2 2 2 2 2 5 6 2 2" xfId="30454"/>
    <cellStyle name="20 % - Accent1 2 2 2 2 2 5 6 2 3" xfId="43731"/>
    <cellStyle name="20 % - Accent1 2 2 2 2 2 5 6 2 4" xfId="57008"/>
    <cellStyle name="20 % - Accent1 2 2 2 2 2 5 6 3" xfId="12228"/>
    <cellStyle name="20 % - Accent1 2 2 2 2 2 5 6 4" xfId="24467"/>
    <cellStyle name="20 % - Accent1 2 2 2 2 2 5 6 5" xfId="37744"/>
    <cellStyle name="20 % - Accent1 2 2 2 2 2 5 6 6" xfId="51021"/>
    <cellStyle name="20 % - Accent1 2 2 2 2 2 5 7" xfId="7194"/>
    <cellStyle name="20 % - Accent1 2 2 2 2 2 5 7 2" xfId="18019"/>
    <cellStyle name="20 % - Accent1 2 2 2 2 2 5 7 2 2" xfId="31199"/>
    <cellStyle name="20 % - Accent1 2 2 2 2 2 5 7 2 3" xfId="44476"/>
    <cellStyle name="20 % - Accent1 2 2 2 2 2 5 7 2 4" xfId="57753"/>
    <cellStyle name="20 % - Accent1 2 2 2 2 2 5 7 3" xfId="25212"/>
    <cellStyle name="20 % - Accent1 2 2 2 2 2 5 7 4" xfId="38489"/>
    <cellStyle name="20 % - Accent1 2 2 2 2 2 5 7 5" xfId="51766"/>
    <cellStyle name="20 % - Accent1 2 2 2 2 2 5 8" xfId="10272"/>
    <cellStyle name="20 % - Accent1 2 2 2 2 2 5 8 2" xfId="14727"/>
    <cellStyle name="20 % - Accent1 2 2 2 2 2 5 8 2 2" xfId="27348"/>
    <cellStyle name="20 % - Accent1 2 2 2 2 2 5 8 2 3" xfId="40625"/>
    <cellStyle name="20 % - Accent1 2 2 2 2 2 5 8 2 4" xfId="53902"/>
    <cellStyle name="20 % - Accent1 2 2 2 2 2 5 8 3" xfId="21361"/>
    <cellStyle name="20 % - Accent1 2 2 2 2 2 5 8 4" xfId="34638"/>
    <cellStyle name="20 % - Accent1 2 2 2 2 2 5 8 5" xfId="47915"/>
    <cellStyle name="20 % - Accent1 2 2 2 2 2 5 9" xfId="9167"/>
    <cellStyle name="20 % - Accent1 2 2 2 2 2 5 9 2" xfId="20033"/>
    <cellStyle name="20 % - Accent1 2 2 2 2 2 5 9 3" xfId="33310"/>
    <cellStyle name="20 % - Accent1 2 2 2 2 2 5 9 4" xfId="46587"/>
    <cellStyle name="20 % - Accent1 2 2 2 2 2 6" xfId="3566"/>
    <cellStyle name="20 % - Accent1 2 2 2 2 2 6 2" xfId="7754"/>
    <cellStyle name="20 % - Accent1 2 2 2 2 2 6 2 2" xfId="15287"/>
    <cellStyle name="20 % - Accent1 2 2 2 2 2 6 2 2 2" xfId="27908"/>
    <cellStyle name="20 % - Accent1 2 2 2 2 2 6 2 2 3" xfId="41185"/>
    <cellStyle name="20 % - Accent1 2 2 2 2 2 6 2 2 4" xfId="54462"/>
    <cellStyle name="20 % - Accent1 2 2 2 2 2 6 2 3" xfId="21921"/>
    <cellStyle name="20 % - Accent1 2 2 2 2 2 6 2 4" xfId="35198"/>
    <cellStyle name="20 % - Accent1 2 2 2 2 2 6 2 5" xfId="48475"/>
    <cellStyle name="20 % - Accent1 2 2 2 2 2 6 3" xfId="13971"/>
    <cellStyle name="20 % - Accent1 2 2 2 2 2 6 3 2" xfId="26592"/>
    <cellStyle name="20 % - Accent1 2 2 2 2 2 6 3 3" xfId="39869"/>
    <cellStyle name="20 % - Accent1 2 2 2 2 2 6 3 4" xfId="53146"/>
    <cellStyle name="20 % - Accent1 2 2 2 2 2 6 4" xfId="9883"/>
    <cellStyle name="20 % - Accent1 2 2 2 2 2 6 5" xfId="20605"/>
    <cellStyle name="20 % - Accent1 2 2 2 2 2 6 6" xfId="33882"/>
    <cellStyle name="20 % - Accent1 2 2 2 2 2 6 7" xfId="47159"/>
    <cellStyle name="20 % - Accent1 2 2 2 2 2 7" xfId="4415"/>
    <cellStyle name="20 % - Accent1 2 2 2 2 2 7 2" xfId="8387"/>
    <cellStyle name="20 % - Accent1 2 2 2 2 2 7 2 2" xfId="28541"/>
    <cellStyle name="20 % - Accent1 2 2 2 2 2 7 2 3" xfId="41818"/>
    <cellStyle name="20 % - Accent1 2 2 2 2 2 7 2 4" xfId="55095"/>
    <cellStyle name="20 % - Accent1 2 2 2 2 2 7 3" xfId="22554"/>
    <cellStyle name="20 % - Accent1 2 2 2 2 2 7 4" xfId="35831"/>
    <cellStyle name="20 % - Accent1 2 2 2 2 2 7 5" xfId="49108"/>
    <cellStyle name="20 % - Accent1 2 2 2 2 2 8" xfId="4528"/>
    <cellStyle name="20 % - Accent1 2 2 2 2 2 8 2" xfId="8402"/>
    <cellStyle name="20 % - Accent1 2 2 2 2 2 8 2 2" xfId="28556"/>
    <cellStyle name="20 % - Accent1 2 2 2 2 2 8 2 3" xfId="41833"/>
    <cellStyle name="20 % - Accent1 2 2 2 2 2 8 2 4" xfId="55110"/>
    <cellStyle name="20 % - Accent1 2 2 2 2 2 8 3" xfId="22569"/>
    <cellStyle name="20 % - Accent1 2 2 2 2 2 8 4" xfId="35846"/>
    <cellStyle name="20 % - Accent1 2 2 2 2 2 8 5" xfId="49123"/>
    <cellStyle name="20 % - Accent1 2 2 2 2 2 9" xfId="5119"/>
    <cellStyle name="20 % - Accent1 2 2 2 2 2 9 2" xfId="15967"/>
    <cellStyle name="20 % - Accent1 2 2 2 2 2 9 2 2" xfId="29147"/>
    <cellStyle name="20 % - Accent1 2 2 2 2 2 9 2 3" xfId="42424"/>
    <cellStyle name="20 % - Accent1 2 2 2 2 2 9 2 4" xfId="55701"/>
    <cellStyle name="20 % - Accent1 2 2 2 2 2 9 3" xfId="10921"/>
    <cellStyle name="20 % - Accent1 2 2 2 2 2 9 4" xfId="23160"/>
    <cellStyle name="20 % - Accent1 2 2 2 2 2 9 5" xfId="36437"/>
    <cellStyle name="20 % - Accent1 2 2 2 2 2 9 6" xfId="49714"/>
    <cellStyle name="20 % - Accent1 2 2 2 2 3" xfId="23"/>
    <cellStyle name="20 % - Accent1 2 2 2 2 3 10" xfId="13400"/>
    <cellStyle name="20 % - Accent1 2 2 2 2 3 10 2" xfId="26021"/>
    <cellStyle name="20 % - Accent1 2 2 2 2 3 10 3" xfId="39298"/>
    <cellStyle name="20 % - Accent1 2 2 2 2 3 10 4" xfId="52575"/>
    <cellStyle name="20 % - Accent1 2 2 2 2 3 11" xfId="19280"/>
    <cellStyle name="20 % - Accent1 2 2 2 2 3 12" xfId="32557"/>
    <cellStyle name="20 % - Accent1 2 2 2 2 3 13" xfId="45834"/>
    <cellStyle name="20 % - Accent1 2 2 2 2 3 2" xfId="3567"/>
    <cellStyle name="20 % - Accent1 2 2 2 2 3 2 2" xfId="7755"/>
    <cellStyle name="20 % - Accent1 2 2 2 2 3 2 2 2" xfId="15288"/>
    <cellStyle name="20 % - Accent1 2 2 2 2 3 2 2 2 2" xfId="27909"/>
    <cellStyle name="20 % - Accent1 2 2 2 2 3 2 2 2 3" xfId="41186"/>
    <cellStyle name="20 % - Accent1 2 2 2 2 3 2 2 2 4" xfId="54463"/>
    <cellStyle name="20 % - Accent1 2 2 2 2 3 2 2 3" xfId="21922"/>
    <cellStyle name="20 % - Accent1 2 2 2 2 3 2 2 4" xfId="35199"/>
    <cellStyle name="20 % - Accent1 2 2 2 2 3 2 2 5" xfId="48476"/>
    <cellStyle name="20 % - Accent1 2 2 2 2 3 2 3" xfId="13977"/>
    <cellStyle name="20 % - Accent1 2 2 2 2 3 2 3 2" xfId="26598"/>
    <cellStyle name="20 % - Accent1 2 2 2 2 3 2 3 3" xfId="39875"/>
    <cellStyle name="20 % - Accent1 2 2 2 2 3 2 3 4" xfId="53152"/>
    <cellStyle name="20 % - Accent1 2 2 2 2 3 2 4" xfId="20611"/>
    <cellStyle name="20 % - Accent1 2 2 2 2 3 2 5" xfId="33888"/>
    <cellStyle name="20 % - Accent1 2 2 2 2 3 2 6" xfId="47165"/>
    <cellStyle name="20 % - Accent1 2 2 2 2 3 3" xfId="4534"/>
    <cellStyle name="20 % - Accent1 2 2 2 2 3 3 2" xfId="8408"/>
    <cellStyle name="20 % - Accent1 2 2 2 2 3 3 2 2" xfId="28562"/>
    <cellStyle name="20 % - Accent1 2 2 2 2 3 3 2 3" xfId="41839"/>
    <cellStyle name="20 % - Accent1 2 2 2 2 3 3 2 4" xfId="55116"/>
    <cellStyle name="20 % - Accent1 2 2 2 2 3 3 3" xfId="22575"/>
    <cellStyle name="20 % - Accent1 2 2 2 2 3 3 4" xfId="35852"/>
    <cellStyle name="20 % - Accent1 2 2 2 2 3 3 5" xfId="49129"/>
    <cellStyle name="20 % - Accent1 2 2 2 2 3 4" xfId="5125"/>
    <cellStyle name="20 % - Accent1 2 2 2 2 3 4 2" xfId="15973"/>
    <cellStyle name="20 % - Accent1 2 2 2 2 3 4 2 2" xfId="29153"/>
    <cellStyle name="20 % - Accent1 2 2 2 2 3 4 2 3" xfId="42430"/>
    <cellStyle name="20 % - Accent1 2 2 2 2 3 4 2 4" xfId="55707"/>
    <cellStyle name="20 % - Accent1 2 2 2 2 3 4 3" xfId="10927"/>
    <cellStyle name="20 % - Accent1 2 2 2 2 3 4 4" xfId="23166"/>
    <cellStyle name="20 % - Accent1 2 2 2 2 3 4 5" xfId="36443"/>
    <cellStyle name="20 % - Accent1 2 2 2 2 3 4 6" xfId="49720"/>
    <cellStyle name="20 % - Accent1 2 2 2 2 3 5" xfId="5749"/>
    <cellStyle name="20 % - Accent1 2 2 2 2 3 5 2" xfId="16573"/>
    <cellStyle name="20 % - Accent1 2 2 2 2 3 5 2 2" xfId="29753"/>
    <cellStyle name="20 % - Accent1 2 2 2 2 3 5 2 3" xfId="43030"/>
    <cellStyle name="20 % - Accent1 2 2 2 2 3 5 2 4" xfId="56307"/>
    <cellStyle name="20 % - Accent1 2 2 2 2 3 5 3" xfId="11527"/>
    <cellStyle name="20 % - Accent1 2 2 2 2 3 5 4" xfId="23766"/>
    <cellStyle name="20 % - Accent1 2 2 2 2 3 5 5" xfId="37043"/>
    <cellStyle name="20 % - Accent1 2 2 2 2 3 5 6" xfId="50320"/>
    <cellStyle name="20 % - Accent1 2 2 2 2 3 6" xfId="6451"/>
    <cellStyle name="20 % - Accent1 2 2 2 2 3 6 2" xfId="17275"/>
    <cellStyle name="20 % - Accent1 2 2 2 2 3 6 2 2" xfId="30455"/>
    <cellStyle name="20 % - Accent1 2 2 2 2 3 6 2 3" xfId="43732"/>
    <cellStyle name="20 % - Accent1 2 2 2 2 3 6 2 4" xfId="57009"/>
    <cellStyle name="20 % - Accent1 2 2 2 2 3 6 3" xfId="12229"/>
    <cellStyle name="20 % - Accent1 2 2 2 2 3 6 4" xfId="24468"/>
    <cellStyle name="20 % - Accent1 2 2 2 2 3 6 5" xfId="37745"/>
    <cellStyle name="20 % - Accent1 2 2 2 2 3 6 6" xfId="51022"/>
    <cellStyle name="20 % - Accent1 2 2 2 2 3 7" xfId="7195"/>
    <cellStyle name="20 % - Accent1 2 2 2 2 3 7 2" xfId="18020"/>
    <cellStyle name="20 % - Accent1 2 2 2 2 3 7 2 2" xfId="31200"/>
    <cellStyle name="20 % - Accent1 2 2 2 2 3 7 2 3" xfId="44477"/>
    <cellStyle name="20 % - Accent1 2 2 2 2 3 7 2 4" xfId="57754"/>
    <cellStyle name="20 % - Accent1 2 2 2 2 3 7 3" xfId="25213"/>
    <cellStyle name="20 % - Accent1 2 2 2 2 3 7 4" xfId="38490"/>
    <cellStyle name="20 % - Accent1 2 2 2 2 3 7 5" xfId="51767"/>
    <cellStyle name="20 % - Accent1 2 2 2 2 3 8" xfId="10273"/>
    <cellStyle name="20 % - Accent1 2 2 2 2 3 8 2" xfId="14728"/>
    <cellStyle name="20 % - Accent1 2 2 2 2 3 8 2 2" xfId="27349"/>
    <cellStyle name="20 % - Accent1 2 2 2 2 3 8 2 3" xfId="40626"/>
    <cellStyle name="20 % - Accent1 2 2 2 2 3 8 2 4" xfId="53903"/>
    <cellStyle name="20 % - Accent1 2 2 2 2 3 8 3" xfId="21362"/>
    <cellStyle name="20 % - Accent1 2 2 2 2 3 8 4" xfId="34639"/>
    <cellStyle name="20 % - Accent1 2 2 2 2 3 8 5" xfId="47916"/>
    <cellStyle name="20 % - Accent1 2 2 2 2 3 9" xfId="9168"/>
    <cellStyle name="20 % - Accent1 2 2 2 2 3 9 2" xfId="20034"/>
    <cellStyle name="20 % - Accent1 2 2 2 2 3 9 3" xfId="33311"/>
    <cellStyle name="20 % - Accent1 2 2 2 2 3 9 4" xfId="46588"/>
    <cellStyle name="20 % - Accent1 2 2 2 2 4" xfId="24"/>
    <cellStyle name="20 % - Accent1 2 2 2 2 4 10" xfId="13401"/>
    <cellStyle name="20 % - Accent1 2 2 2 2 4 10 2" xfId="26022"/>
    <cellStyle name="20 % - Accent1 2 2 2 2 4 10 3" xfId="39299"/>
    <cellStyle name="20 % - Accent1 2 2 2 2 4 10 4" xfId="52576"/>
    <cellStyle name="20 % - Accent1 2 2 2 2 4 11" xfId="19281"/>
    <cellStyle name="20 % - Accent1 2 2 2 2 4 12" xfId="32558"/>
    <cellStyle name="20 % - Accent1 2 2 2 2 4 13" xfId="45835"/>
    <cellStyle name="20 % - Accent1 2 2 2 2 4 2" xfId="4409"/>
    <cellStyle name="20 % - Accent1 2 2 2 2 4 2 2" xfId="8381"/>
    <cellStyle name="20 % - Accent1 2 2 2 2 4 2 2 2" xfId="15858"/>
    <cellStyle name="20 % - Accent1 2 2 2 2 4 2 2 2 2" xfId="28535"/>
    <cellStyle name="20 % - Accent1 2 2 2 2 4 2 2 2 3" xfId="41812"/>
    <cellStyle name="20 % - Accent1 2 2 2 2 4 2 2 2 4" xfId="55089"/>
    <cellStyle name="20 % - Accent1 2 2 2 2 4 2 2 3" xfId="22548"/>
    <cellStyle name="20 % - Accent1 2 2 2 2 4 2 2 4" xfId="35825"/>
    <cellStyle name="20 % - Accent1 2 2 2 2 4 2 2 5" xfId="49102"/>
    <cellStyle name="20 % - Accent1 2 2 2 2 4 2 3" xfId="13978"/>
    <cellStyle name="20 % - Accent1 2 2 2 2 4 2 3 2" xfId="26599"/>
    <cellStyle name="20 % - Accent1 2 2 2 2 4 2 3 3" xfId="39876"/>
    <cellStyle name="20 % - Accent1 2 2 2 2 4 2 3 4" xfId="53153"/>
    <cellStyle name="20 % - Accent1 2 2 2 2 4 2 4" xfId="20612"/>
    <cellStyle name="20 % - Accent1 2 2 2 2 4 2 5" xfId="33889"/>
    <cellStyle name="20 % - Accent1 2 2 2 2 4 2 6" xfId="47166"/>
    <cellStyle name="20 % - Accent1 2 2 2 2 4 3" xfId="4535"/>
    <cellStyle name="20 % - Accent1 2 2 2 2 4 3 2" xfId="8409"/>
    <cellStyle name="20 % - Accent1 2 2 2 2 4 3 2 2" xfId="28563"/>
    <cellStyle name="20 % - Accent1 2 2 2 2 4 3 2 3" xfId="41840"/>
    <cellStyle name="20 % - Accent1 2 2 2 2 4 3 2 4" xfId="55117"/>
    <cellStyle name="20 % - Accent1 2 2 2 2 4 3 3" xfId="22576"/>
    <cellStyle name="20 % - Accent1 2 2 2 2 4 3 4" xfId="35853"/>
    <cellStyle name="20 % - Accent1 2 2 2 2 4 3 5" xfId="49130"/>
    <cellStyle name="20 % - Accent1 2 2 2 2 4 4" xfId="5126"/>
    <cellStyle name="20 % - Accent1 2 2 2 2 4 4 2" xfId="15974"/>
    <cellStyle name="20 % - Accent1 2 2 2 2 4 4 2 2" xfId="29154"/>
    <cellStyle name="20 % - Accent1 2 2 2 2 4 4 2 3" xfId="42431"/>
    <cellStyle name="20 % - Accent1 2 2 2 2 4 4 2 4" xfId="55708"/>
    <cellStyle name="20 % - Accent1 2 2 2 2 4 4 3" xfId="10928"/>
    <cellStyle name="20 % - Accent1 2 2 2 2 4 4 4" xfId="23167"/>
    <cellStyle name="20 % - Accent1 2 2 2 2 4 4 5" xfId="36444"/>
    <cellStyle name="20 % - Accent1 2 2 2 2 4 4 6" xfId="49721"/>
    <cellStyle name="20 % - Accent1 2 2 2 2 4 5" xfId="5750"/>
    <cellStyle name="20 % - Accent1 2 2 2 2 4 5 2" xfId="16574"/>
    <cellStyle name="20 % - Accent1 2 2 2 2 4 5 2 2" xfId="29754"/>
    <cellStyle name="20 % - Accent1 2 2 2 2 4 5 2 3" xfId="43031"/>
    <cellStyle name="20 % - Accent1 2 2 2 2 4 5 2 4" xfId="56308"/>
    <cellStyle name="20 % - Accent1 2 2 2 2 4 5 3" xfId="11528"/>
    <cellStyle name="20 % - Accent1 2 2 2 2 4 5 4" xfId="23767"/>
    <cellStyle name="20 % - Accent1 2 2 2 2 4 5 5" xfId="37044"/>
    <cellStyle name="20 % - Accent1 2 2 2 2 4 5 6" xfId="50321"/>
    <cellStyle name="20 % - Accent1 2 2 2 2 4 6" xfId="6452"/>
    <cellStyle name="20 % - Accent1 2 2 2 2 4 6 2" xfId="17276"/>
    <cellStyle name="20 % - Accent1 2 2 2 2 4 6 2 2" xfId="30456"/>
    <cellStyle name="20 % - Accent1 2 2 2 2 4 6 2 3" xfId="43733"/>
    <cellStyle name="20 % - Accent1 2 2 2 2 4 6 2 4" xfId="57010"/>
    <cellStyle name="20 % - Accent1 2 2 2 2 4 6 3" xfId="12230"/>
    <cellStyle name="20 % - Accent1 2 2 2 2 4 6 4" xfId="24469"/>
    <cellStyle name="20 % - Accent1 2 2 2 2 4 6 5" xfId="37746"/>
    <cellStyle name="20 % - Accent1 2 2 2 2 4 6 6" xfId="51023"/>
    <cellStyle name="20 % - Accent1 2 2 2 2 4 7" xfId="7196"/>
    <cellStyle name="20 % - Accent1 2 2 2 2 4 7 2" xfId="18021"/>
    <cellStyle name="20 % - Accent1 2 2 2 2 4 7 2 2" xfId="31201"/>
    <cellStyle name="20 % - Accent1 2 2 2 2 4 7 2 3" xfId="44478"/>
    <cellStyle name="20 % - Accent1 2 2 2 2 4 7 2 4" xfId="57755"/>
    <cellStyle name="20 % - Accent1 2 2 2 2 4 7 3" xfId="25214"/>
    <cellStyle name="20 % - Accent1 2 2 2 2 4 7 4" xfId="38491"/>
    <cellStyle name="20 % - Accent1 2 2 2 2 4 7 5" xfId="51768"/>
    <cellStyle name="20 % - Accent1 2 2 2 2 4 8" xfId="10274"/>
    <cellStyle name="20 % - Accent1 2 2 2 2 4 8 2" xfId="14729"/>
    <cellStyle name="20 % - Accent1 2 2 2 2 4 8 2 2" xfId="27350"/>
    <cellStyle name="20 % - Accent1 2 2 2 2 4 8 2 3" xfId="40627"/>
    <cellStyle name="20 % - Accent1 2 2 2 2 4 8 2 4" xfId="53904"/>
    <cellStyle name="20 % - Accent1 2 2 2 2 4 8 3" xfId="21363"/>
    <cellStyle name="20 % - Accent1 2 2 2 2 4 8 4" xfId="34640"/>
    <cellStyle name="20 % - Accent1 2 2 2 2 4 8 5" xfId="47917"/>
    <cellStyle name="20 % - Accent1 2 2 2 2 4 9" xfId="9169"/>
    <cellStyle name="20 % - Accent1 2 2 2 2 4 9 2" xfId="20035"/>
    <cellStyle name="20 % - Accent1 2 2 2 2 4 9 3" xfId="33312"/>
    <cellStyle name="20 % - Accent1 2 2 2 2 4 9 4" xfId="46589"/>
    <cellStyle name="20 % - Accent1 2 2 2 2 5" xfId="3565"/>
    <cellStyle name="20 % - Accent1 2 2 2 2 5 2" xfId="7753"/>
    <cellStyle name="20 % - Accent1 2 2 2 2 5 2 2" xfId="18022"/>
    <cellStyle name="20 % - Accent1 2 2 2 2 5 2 2 2" xfId="31202"/>
    <cellStyle name="20 % - Accent1 2 2 2 2 5 2 2 3" xfId="44479"/>
    <cellStyle name="20 % - Accent1 2 2 2 2 5 2 2 4" xfId="57756"/>
    <cellStyle name="20 % - Accent1 2 2 2 2 5 2 3" xfId="25215"/>
    <cellStyle name="20 % - Accent1 2 2 2 2 5 2 4" xfId="38492"/>
    <cellStyle name="20 % - Accent1 2 2 2 2 5 2 5" xfId="51769"/>
    <cellStyle name="20 % - Accent1 2 2 2 2 5 3" xfId="10809"/>
    <cellStyle name="20 % - Accent1 2 2 2 2 5 3 2" xfId="15286"/>
    <cellStyle name="20 % - Accent1 2 2 2 2 5 3 2 2" xfId="27907"/>
    <cellStyle name="20 % - Accent1 2 2 2 2 5 3 2 3" xfId="41184"/>
    <cellStyle name="20 % - Accent1 2 2 2 2 5 3 2 4" xfId="54461"/>
    <cellStyle name="20 % - Accent1 2 2 2 2 5 3 3" xfId="21920"/>
    <cellStyle name="20 % - Accent1 2 2 2 2 5 3 4" xfId="35197"/>
    <cellStyle name="20 % - Accent1 2 2 2 2 5 3 5" xfId="48474"/>
    <cellStyle name="20 % - Accent1 2 2 2 2 5 4" xfId="13970"/>
    <cellStyle name="20 % - Accent1 2 2 2 2 5 4 2" xfId="26591"/>
    <cellStyle name="20 % - Accent1 2 2 2 2 5 4 3" xfId="39868"/>
    <cellStyle name="20 % - Accent1 2 2 2 2 5 4 4" xfId="53145"/>
    <cellStyle name="20 % - Accent1 2 2 2 2 5 5" xfId="20604"/>
    <cellStyle name="20 % - Accent1 2 2 2 2 5 6" xfId="33881"/>
    <cellStyle name="20 % - Accent1 2 2 2 2 5 7" xfId="47158"/>
    <cellStyle name="20 % - Accent1 2 2 2 2 6" xfId="4527"/>
    <cellStyle name="20 % - Accent1 2 2 2 2 6 2" xfId="8401"/>
    <cellStyle name="20 % - Accent1 2 2 2 2 6 2 2" xfId="18619"/>
    <cellStyle name="20 % - Accent1 2 2 2 2 6 2 2 2" xfId="31799"/>
    <cellStyle name="20 % - Accent1 2 2 2 2 6 2 2 3" xfId="45076"/>
    <cellStyle name="20 % - Accent1 2 2 2 2 6 2 2 4" xfId="58353"/>
    <cellStyle name="20 % - Accent1 2 2 2 2 6 2 3" xfId="13133"/>
    <cellStyle name="20 % - Accent1 2 2 2 2 6 2 4" xfId="25812"/>
    <cellStyle name="20 % - Accent1 2 2 2 2 6 2 5" xfId="39089"/>
    <cellStyle name="20 % - Accent1 2 2 2 2 6 2 6" xfId="52366"/>
    <cellStyle name="20 % - Accent1 2 2 2 2 6 3" xfId="15874"/>
    <cellStyle name="20 % - Accent1 2 2 2 2 6 3 2" xfId="28555"/>
    <cellStyle name="20 % - Accent1 2 2 2 2 6 3 3" xfId="41832"/>
    <cellStyle name="20 % - Accent1 2 2 2 2 6 3 4" xfId="55109"/>
    <cellStyle name="20 % - Accent1 2 2 2 2 6 4" xfId="22568"/>
    <cellStyle name="20 % - Accent1 2 2 2 2 6 5" xfId="35845"/>
    <cellStyle name="20 % - Accent1 2 2 2 2 6 6" xfId="49122"/>
    <cellStyle name="20 % - Accent1 2 2 2 2 7" xfId="5118"/>
    <cellStyle name="20 % - Accent1 2 2 2 2 7 2" xfId="13303"/>
    <cellStyle name="20 % - Accent1 2 2 2 2 7 2 2" xfId="18699"/>
    <cellStyle name="20 % - Accent1 2 2 2 2 7 2 2 2" xfId="31879"/>
    <cellStyle name="20 % - Accent1 2 2 2 2 7 2 2 3" xfId="45156"/>
    <cellStyle name="20 % - Accent1 2 2 2 2 7 2 2 4" xfId="58433"/>
    <cellStyle name="20 % - Accent1 2 2 2 2 7 2 3" xfId="25892"/>
    <cellStyle name="20 % - Accent1 2 2 2 2 7 2 4" xfId="39169"/>
    <cellStyle name="20 % - Accent1 2 2 2 2 7 2 5" xfId="52446"/>
    <cellStyle name="20 % - Accent1 2 2 2 2 7 3" xfId="15966"/>
    <cellStyle name="20 % - Accent1 2 2 2 2 7 3 2" xfId="29146"/>
    <cellStyle name="20 % - Accent1 2 2 2 2 7 3 3" xfId="42423"/>
    <cellStyle name="20 % - Accent1 2 2 2 2 7 3 4" xfId="55700"/>
    <cellStyle name="20 % - Accent1 2 2 2 2 7 4" xfId="10920"/>
    <cellStyle name="20 % - Accent1 2 2 2 2 7 5" xfId="23159"/>
    <cellStyle name="20 % - Accent1 2 2 2 2 7 6" xfId="36436"/>
    <cellStyle name="20 % - Accent1 2 2 2 2 7 7" xfId="49713"/>
    <cellStyle name="20 % - Accent1 2 2 2 2 8" xfId="5742"/>
    <cellStyle name="20 % - Accent1 2 2 2 2 8 2" xfId="16566"/>
    <cellStyle name="20 % - Accent1 2 2 2 2 8 2 2" xfId="29746"/>
    <cellStyle name="20 % - Accent1 2 2 2 2 8 2 3" xfId="43023"/>
    <cellStyle name="20 % - Accent1 2 2 2 2 8 2 4" xfId="56300"/>
    <cellStyle name="20 % - Accent1 2 2 2 2 8 3" xfId="11520"/>
    <cellStyle name="20 % - Accent1 2 2 2 2 8 4" xfId="23759"/>
    <cellStyle name="20 % - Accent1 2 2 2 2 8 5" xfId="37036"/>
    <cellStyle name="20 % - Accent1 2 2 2 2 8 6" xfId="50313"/>
    <cellStyle name="20 % - Accent1 2 2 2 2 9" xfId="6444"/>
    <cellStyle name="20 % - Accent1 2 2 2 2 9 2" xfId="17268"/>
    <cellStyle name="20 % - Accent1 2 2 2 2 9 2 2" xfId="30448"/>
    <cellStyle name="20 % - Accent1 2 2 2 2 9 2 3" xfId="43725"/>
    <cellStyle name="20 % - Accent1 2 2 2 2 9 2 4" xfId="57002"/>
    <cellStyle name="20 % - Accent1 2 2 2 2 9 3" xfId="12222"/>
    <cellStyle name="20 % - Accent1 2 2 2 2 9 4" xfId="24461"/>
    <cellStyle name="20 % - Accent1 2 2 2 2 9 5" xfId="37738"/>
    <cellStyle name="20 % - Accent1 2 2 2 2 9 6" xfId="51015"/>
    <cellStyle name="20 % - Accent1 2 2 2 3" xfId="25"/>
    <cellStyle name="20 % - Accent1 2 2 2 3 10" xfId="13402"/>
    <cellStyle name="20 % - Accent1 2 2 2 3 10 2" xfId="26023"/>
    <cellStyle name="20 % - Accent1 2 2 2 3 10 3" xfId="39300"/>
    <cellStyle name="20 % - Accent1 2 2 2 3 10 4" xfId="52577"/>
    <cellStyle name="20 % - Accent1 2 2 2 3 11" xfId="19282"/>
    <cellStyle name="20 % - Accent1 2 2 2 3 12" xfId="32559"/>
    <cellStyle name="20 % - Accent1 2 2 2 3 13" xfId="45836"/>
    <cellStyle name="20 % - Accent1 2 2 2 3 2" xfId="3568"/>
    <cellStyle name="20 % - Accent1 2 2 2 3 2 2" xfId="7756"/>
    <cellStyle name="20 % - Accent1 2 2 2 3 2 2 2" xfId="15289"/>
    <cellStyle name="20 % - Accent1 2 2 2 3 2 2 2 2" xfId="27910"/>
    <cellStyle name="20 % - Accent1 2 2 2 3 2 2 2 3" xfId="41187"/>
    <cellStyle name="20 % - Accent1 2 2 2 3 2 2 2 4" xfId="54464"/>
    <cellStyle name="20 % - Accent1 2 2 2 3 2 2 3" xfId="21923"/>
    <cellStyle name="20 % - Accent1 2 2 2 3 2 2 4" xfId="35200"/>
    <cellStyle name="20 % - Accent1 2 2 2 3 2 2 5" xfId="48477"/>
    <cellStyle name="20 % - Accent1 2 2 2 3 2 3" xfId="13979"/>
    <cellStyle name="20 % - Accent1 2 2 2 3 2 3 2" xfId="26600"/>
    <cellStyle name="20 % - Accent1 2 2 2 3 2 3 3" xfId="39877"/>
    <cellStyle name="20 % - Accent1 2 2 2 3 2 3 4" xfId="53154"/>
    <cellStyle name="20 % - Accent1 2 2 2 3 2 4" xfId="20613"/>
    <cellStyle name="20 % - Accent1 2 2 2 3 2 5" xfId="33890"/>
    <cellStyle name="20 % - Accent1 2 2 2 3 2 6" xfId="47167"/>
    <cellStyle name="20 % - Accent1 2 2 2 3 3" xfId="4536"/>
    <cellStyle name="20 % - Accent1 2 2 2 3 3 2" xfId="8410"/>
    <cellStyle name="20 % - Accent1 2 2 2 3 3 2 2" xfId="28564"/>
    <cellStyle name="20 % - Accent1 2 2 2 3 3 2 3" xfId="41841"/>
    <cellStyle name="20 % - Accent1 2 2 2 3 3 2 4" xfId="55118"/>
    <cellStyle name="20 % - Accent1 2 2 2 3 3 3" xfId="22577"/>
    <cellStyle name="20 % - Accent1 2 2 2 3 3 4" xfId="35854"/>
    <cellStyle name="20 % - Accent1 2 2 2 3 3 5" xfId="49131"/>
    <cellStyle name="20 % - Accent1 2 2 2 3 4" xfId="5127"/>
    <cellStyle name="20 % - Accent1 2 2 2 3 4 2" xfId="15975"/>
    <cellStyle name="20 % - Accent1 2 2 2 3 4 2 2" xfId="29155"/>
    <cellStyle name="20 % - Accent1 2 2 2 3 4 2 3" xfId="42432"/>
    <cellStyle name="20 % - Accent1 2 2 2 3 4 2 4" xfId="55709"/>
    <cellStyle name="20 % - Accent1 2 2 2 3 4 3" xfId="10929"/>
    <cellStyle name="20 % - Accent1 2 2 2 3 4 4" xfId="23168"/>
    <cellStyle name="20 % - Accent1 2 2 2 3 4 5" xfId="36445"/>
    <cellStyle name="20 % - Accent1 2 2 2 3 4 6" xfId="49722"/>
    <cellStyle name="20 % - Accent1 2 2 2 3 5" xfId="5751"/>
    <cellStyle name="20 % - Accent1 2 2 2 3 5 2" xfId="16575"/>
    <cellStyle name="20 % - Accent1 2 2 2 3 5 2 2" xfId="29755"/>
    <cellStyle name="20 % - Accent1 2 2 2 3 5 2 3" xfId="43032"/>
    <cellStyle name="20 % - Accent1 2 2 2 3 5 2 4" xfId="56309"/>
    <cellStyle name="20 % - Accent1 2 2 2 3 5 3" xfId="11529"/>
    <cellStyle name="20 % - Accent1 2 2 2 3 5 4" xfId="23768"/>
    <cellStyle name="20 % - Accent1 2 2 2 3 5 5" xfId="37045"/>
    <cellStyle name="20 % - Accent1 2 2 2 3 5 6" xfId="50322"/>
    <cellStyle name="20 % - Accent1 2 2 2 3 6" xfId="6453"/>
    <cellStyle name="20 % - Accent1 2 2 2 3 6 2" xfId="17277"/>
    <cellStyle name="20 % - Accent1 2 2 2 3 6 2 2" xfId="30457"/>
    <cellStyle name="20 % - Accent1 2 2 2 3 6 2 3" xfId="43734"/>
    <cellStyle name="20 % - Accent1 2 2 2 3 6 2 4" xfId="57011"/>
    <cellStyle name="20 % - Accent1 2 2 2 3 6 3" xfId="12231"/>
    <cellStyle name="20 % - Accent1 2 2 2 3 6 4" xfId="24470"/>
    <cellStyle name="20 % - Accent1 2 2 2 3 6 5" xfId="37747"/>
    <cellStyle name="20 % - Accent1 2 2 2 3 6 6" xfId="51024"/>
    <cellStyle name="20 % - Accent1 2 2 2 3 7" xfId="7197"/>
    <cellStyle name="20 % - Accent1 2 2 2 3 7 2" xfId="18023"/>
    <cellStyle name="20 % - Accent1 2 2 2 3 7 2 2" xfId="31203"/>
    <cellStyle name="20 % - Accent1 2 2 2 3 7 2 3" xfId="44480"/>
    <cellStyle name="20 % - Accent1 2 2 2 3 7 2 4" xfId="57757"/>
    <cellStyle name="20 % - Accent1 2 2 2 3 7 3" xfId="25216"/>
    <cellStyle name="20 % - Accent1 2 2 2 3 7 4" xfId="38493"/>
    <cellStyle name="20 % - Accent1 2 2 2 3 7 5" xfId="51770"/>
    <cellStyle name="20 % - Accent1 2 2 2 3 8" xfId="10275"/>
    <cellStyle name="20 % - Accent1 2 2 2 3 8 2" xfId="14730"/>
    <cellStyle name="20 % - Accent1 2 2 2 3 8 2 2" xfId="27351"/>
    <cellStyle name="20 % - Accent1 2 2 2 3 8 2 3" xfId="40628"/>
    <cellStyle name="20 % - Accent1 2 2 2 3 8 2 4" xfId="53905"/>
    <cellStyle name="20 % - Accent1 2 2 2 3 8 3" xfId="21364"/>
    <cellStyle name="20 % - Accent1 2 2 2 3 8 4" xfId="34641"/>
    <cellStyle name="20 % - Accent1 2 2 2 3 8 5" xfId="47918"/>
    <cellStyle name="20 % - Accent1 2 2 2 3 9" xfId="9170"/>
    <cellStyle name="20 % - Accent1 2 2 2 3 9 2" xfId="20036"/>
    <cellStyle name="20 % - Accent1 2 2 2 3 9 3" xfId="33313"/>
    <cellStyle name="20 % - Accent1 2 2 2 3 9 4" xfId="46590"/>
    <cellStyle name="20 % - Accent1 2 2 2 4" xfId="26"/>
    <cellStyle name="20 % - Accent1 2 2 2 4 10" xfId="13403"/>
    <cellStyle name="20 % - Accent1 2 2 2 4 10 2" xfId="26024"/>
    <cellStyle name="20 % - Accent1 2 2 2 4 10 3" xfId="39301"/>
    <cellStyle name="20 % - Accent1 2 2 2 4 10 4" xfId="52578"/>
    <cellStyle name="20 % - Accent1 2 2 2 4 11" xfId="19283"/>
    <cellStyle name="20 % - Accent1 2 2 2 4 12" xfId="32560"/>
    <cellStyle name="20 % - Accent1 2 2 2 4 13" xfId="45837"/>
    <cellStyle name="20 % - Accent1 2 2 2 4 2" xfId="3569"/>
    <cellStyle name="20 % - Accent1 2 2 2 4 2 2" xfId="7757"/>
    <cellStyle name="20 % - Accent1 2 2 2 4 2 2 2" xfId="15290"/>
    <cellStyle name="20 % - Accent1 2 2 2 4 2 2 2 2" xfId="27911"/>
    <cellStyle name="20 % - Accent1 2 2 2 4 2 2 2 3" xfId="41188"/>
    <cellStyle name="20 % - Accent1 2 2 2 4 2 2 2 4" xfId="54465"/>
    <cellStyle name="20 % - Accent1 2 2 2 4 2 2 3" xfId="21924"/>
    <cellStyle name="20 % - Accent1 2 2 2 4 2 2 4" xfId="35201"/>
    <cellStyle name="20 % - Accent1 2 2 2 4 2 2 5" xfId="48478"/>
    <cellStyle name="20 % - Accent1 2 2 2 4 2 3" xfId="13980"/>
    <cellStyle name="20 % - Accent1 2 2 2 4 2 3 2" xfId="26601"/>
    <cellStyle name="20 % - Accent1 2 2 2 4 2 3 3" xfId="39878"/>
    <cellStyle name="20 % - Accent1 2 2 2 4 2 3 4" xfId="53155"/>
    <cellStyle name="20 % - Accent1 2 2 2 4 2 4" xfId="20614"/>
    <cellStyle name="20 % - Accent1 2 2 2 4 2 5" xfId="33891"/>
    <cellStyle name="20 % - Accent1 2 2 2 4 2 6" xfId="47168"/>
    <cellStyle name="20 % - Accent1 2 2 2 4 3" xfId="4537"/>
    <cellStyle name="20 % - Accent1 2 2 2 4 3 2" xfId="8411"/>
    <cellStyle name="20 % - Accent1 2 2 2 4 3 2 2" xfId="28565"/>
    <cellStyle name="20 % - Accent1 2 2 2 4 3 2 3" xfId="41842"/>
    <cellStyle name="20 % - Accent1 2 2 2 4 3 2 4" xfId="55119"/>
    <cellStyle name="20 % - Accent1 2 2 2 4 3 3" xfId="22578"/>
    <cellStyle name="20 % - Accent1 2 2 2 4 3 4" xfId="35855"/>
    <cellStyle name="20 % - Accent1 2 2 2 4 3 5" xfId="49132"/>
    <cellStyle name="20 % - Accent1 2 2 2 4 4" xfId="5128"/>
    <cellStyle name="20 % - Accent1 2 2 2 4 4 2" xfId="15976"/>
    <cellStyle name="20 % - Accent1 2 2 2 4 4 2 2" xfId="29156"/>
    <cellStyle name="20 % - Accent1 2 2 2 4 4 2 3" xfId="42433"/>
    <cellStyle name="20 % - Accent1 2 2 2 4 4 2 4" xfId="55710"/>
    <cellStyle name="20 % - Accent1 2 2 2 4 4 3" xfId="10930"/>
    <cellStyle name="20 % - Accent1 2 2 2 4 4 4" xfId="23169"/>
    <cellStyle name="20 % - Accent1 2 2 2 4 4 5" xfId="36446"/>
    <cellStyle name="20 % - Accent1 2 2 2 4 4 6" xfId="49723"/>
    <cellStyle name="20 % - Accent1 2 2 2 4 5" xfId="5752"/>
    <cellStyle name="20 % - Accent1 2 2 2 4 5 2" xfId="16576"/>
    <cellStyle name="20 % - Accent1 2 2 2 4 5 2 2" xfId="29756"/>
    <cellStyle name="20 % - Accent1 2 2 2 4 5 2 3" xfId="43033"/>
    <cellStyle name="20 % - Accent1 2 2 2 4 5 2 4" xfId="56310"/>
    <cellStyle name="20 % - Accent1 2 2 2 4 5 3" xfId="11530"/>
    <cellStyle name="20 % - Accent1 2 2 2 4 5 4" xfId="23769"/>
    <cellStyle name="20 % - Accent1 2 2 2 4 5 5" xfId="37046"/>
    <cellStyle name="20 % - Accent1 2 2 2 4 5 6" xfId="50323"/>
    <cellStyle name="20 % - Accent1 2 2 2 4 6" xfId="6454"/>
    <cellStyle name="20 % - Accent1 2 2 2 4 6 2" xfId="17278"/>
    <cellStyle name="20 % - Accent1 2 2 2 4 6 2 2" xfId="30458"/>
    <cellStyle name="20 % - Accent1 2 2 2 4 6 2 3" xfId="43735"/>
    <cellStyle name="20 % - Accent1 2 2 2 4 6 2 4" xfId="57012"/>
    <cellStyle name="20 % - Accent1 2 2 2 4 6 3" xfId="12232"/>
    <cellStyle name="20 % - Accent1 2 2 2 4 6 4" xfId="24471"/>
    <cellStyle name="20 % - Accent1 2 2 2 4 6 5" xfId="37748"/>
    <cellStyle name="20 % - Accent1 2 2 2 4 6 6" xfId="51025"/>
    <cellStyle name="20 % - Accent1 2 2 2 4 7" xfId="7198"/>
    <cellStyle name="20 % - Accent1 2 2 2 4 7 2" xfId="18024"/>
    <cellStyle name="20 % - Accent1 2 2 2 4 7 2 2" xfId="31204"/>
    <cellStyle name="20 % - Accent1 2 2 2 4 7 2 3" xfId="44481"/>
    <cellStyle name="20 % - Accent1 2 2 2 4 7 2 4" xfId="57758"/>
    <cellStyle name="20 % - Accent1 2 2 2 4 7 3" xfId="25217"/>
    <cellStyle name="20 % - Accent1 2 2 2 4 7 4" xfId="38494"/>
    <cellStyle name="20 % - Accent1 2 2 2 4 7 5" xfId="51771"/>
    <cellStyle name="20 % - Accent1 2 2 2 4 8" xfId="10276"/>
    <cellStyle name="20 % - Accent1 2 2 2 4 8 2" xfId="14731"/>
    <cellStyle name="20 % - Accent1 2 2 2 4 8 2 2" xfId="27352"/>
    <cellStyle name="20 % - Accent1 2 2 2 4 8 2 3" xfId="40629"/>
    <cellStyle name="20 % - Accent1 2 2 2 4 8 2 4" xfId="53906"/>
    <cellStyle name="20 % - Accent1 2 2 2 4 8 3" xfId="21365"/>
    <cellStyle name="20 % - Accent1 2 2 2 4 8 4" xfId="34642"/>
    <cellStyle name="20 % - Accent1 2 2 2 4 8 5" xfId="47919"/>
    <cellStyle name="20 % - Accent1 2 2 2 4 9" xfId="9171"/>
    <cellStyle name="20 % - Accent1 2 2 2 4 9 2" xfId="20037"/>
    <cellStyle name="20 % - Accent1 2 2 2 4 9 3" xfId="33314"/>
    <cellStyle name="20 % - Accent1 2 2 2 4 9 4" xfId="46591"/>
    <cellStyle name="20 % - Accent1 2 2 2 5" xfId="27"/>
    <cellStyle name="20 % - Accent1 2 2 2 5 10" xfId="13404"/>
    <cellStyle name="20 % - Accent1 2 2 2 5 10 2" xfId="26025"/>
    <cellStyle name="20 % - Accent1 2 2 2 5 10 3" xfId="39302"/>
    <cellStyle name="20 % - Accent1 2 2 2 5 10 4" xfId="52579"/>
    <cellStyle name="20 % - Accent1 2 2 2 5 11" xfId="19284"/>
    <cellStyle name="20 % - Accent1 2 2 2 5 12" xfId="32561"/>
    <cellStyle name="20 % - Accent1 2 2 2 5 13" xfId="45838"/>
    <cellStyle name="20 % - Accent1 2 2 2 5 2" xfId="4407"/>
    <cellStyle name="20 % - Accent1 2 2 2 5 2 2" xfId="8380"/>
    <cellStyle name="20 % - Accent1 2 2 2 5 2 2 2" xfId="15857"/>
    <cellStyle name="20 % - Accent1 2 2 2 5 2 2 2 2" xfId="28534"/>
    <cellStyle name="20 % - Accent1 2 2 2 5 2 2 2 3" xfId="41811"/>
    <cellStyle name="20 % - Accent1 2 2 2 5 2 2 2 4" xfId="55088"/>
    <cellStyle name="20 % - Accent1 2 2 2 5 2 2 3" xfId="22547"/>
    <cellStyle name="20 % - Accent1 2 2 2 5 2 2 4" xfId="35824"/>
    <cellStyle name="20 % - Accent1 2 2 2 5 2 2 5" xfId="49101"/>
    <cellStyle name="20 % - Accent1 2 2 2 5 2 3" xfId="13981"/>
    <cellStyle name="20 % - Accent1 2 2 2 5 2 3 2" xfId="26602"/>
    <cellStyle name="20 % - Accent1 2 2 2 5 2 3 3" xfId="39879"/>
    <cellStyle name="20 % - Accent1 2 2 2 5 2 3 4" xfId="53156"/>
    <cellStyle name="20 % - Accent1 2 2 2 5 2 4" xfId="20615"/>
    <cellStyle name="20 % - Accent1 2 2 2 5 2 5" xfId="33892"/>
    <cellStyle name="20 % - Accent1 2 2 2 5 2 6" xfId="47169"/>
    <cellStyle name="20 % - Accent1 2 2 2 5 3" xfId="4538"/>
    <cellStyle name="20 % - Accent1 2 2 2 5 3 2" xfId="8412"/>
    <cellStyle name="20 % - Accent1 2 2 2 5 3 2 2" xfId="28566"/>
    <cellStyle name="20 % - Accent1 2 2 2 5 3 2 3" xfId="41843"/>
    <cellStyle name="20 % - Accent1 2 2 2 5 3 2 4" xfId="55120"/>
    <cellStyle name="20 % - Accent1 2 2 2 5 3 3" xfId="22579"/>
    <cellStyle name="20 % - Accent1 2 2 2 5 3 4" xfId="35856"/>
    <cellStyle name="20 % - Accent1 2 2 2 5 3 5" xfId="49133"/>
    <cellStyle name="20 % - Accent1 2 2 2 5 4" xfId="5129"/>
    <cellStyle name="20 % - Accent1 2 2 2 5 4 2" xfId="15977"/>
    <cellStyle name="20 % - Accent1 2 2 2 5 4 2 2" xfId="29157"/>
    <cellStyle name="20 % - Accent1 2 2 2 5 4 2 3" xfId="42434"/>
    <cellStyle name="20 % - Accent1 2 2 2 5 4 2 4" xfId="55711"/>
    <cellStyle name="20 % - Accent1 2 2 2 5 4 3" xfId="10931"/>
    <cellStyle name="20 % - Accent1 2 2 2 5 4 4" xfId="23170"/>
    <cellStyle name="20 % - Accent1 2 2 2 5 4 5" xfId="36447"/>
    <cellStyle name="20 % - Accent1 2 2 2 5 4 6" xfId="49724"/>
    <cellStyle name="20 % - Accent1 2 2 2 5 5" xfId="5753"/>
    <cellStyle name="20 % - Accent1 2 2 2 5 5 2" xfId="16577"/>
    <cellStyle name="20 % - Accent1 2 2 2 5 5 2 2" xfId="29757"/>
    <cellStyle name="20 % - Accent1 2 2 2 5 5 2 3" xfId="43034"/>
    <cellStyle name="20 % - Accent1 2 2 2 5 5 2 4" xfId="56311"/>
    <cellStyle name="20 % - Accent1 2 2 2 5 5 3" xfId="11531"/>
    <cellStyle name="20 % - Accent1 2 2 2 5 5 4" xfId="23770"/>
    <cellStyle name="20 % - Accent1 2 2 2 5 5 5" xfId="37047"/>
    <cellStyle name="20 % - Accent1 2 2 2 5 5 6" xfId="50324"/>
    <cellStyle name="20 % - Accent1 2 2 2 5 6" xfId="6455"/>
    <cellStyle name="20 % - Accent1 2 2 2 5 6 2" xfId="17279"/>
    <cellStyle name="20 % - Accent1 2 2 2 5 6 2 2" xfId="30459"/>
    <cellStyle name="20 % - Accent1 2 2 2 5 6 2 3" xfId="43736"/>
    <cellStyle name="20 % - Accent1 2 2 2 5 6 2 4" xfId="57013"/>
    <cellStyle name="20 % - Accent1 2 2 2 5 6 3" xfId="12233"/>
    <cellStyle name="20 % - Accent1 2 2 2 5 6 4" xfId="24472"/>
    <cellStyle name="20 % - Accent1 2 2 2 5 6 5" xfId="37749"/>
    <cellStyle name="20 % - Accent1 2 2 2 5 6 6" xfId="51026"/>
    <cellStyle name="20 % - Accent1 2 2 2 5 7" xfId="7199"/>
    <cellStyle name="20 % - Accent1 2 2 2 5 7 2" xfId="18025"/>
    <cellStyle name="20 % - Accent1 2 2 2 5 7 2 2" xfId="31205"/>
    <cellStyle name="20 % - Accent1 2 2 2 5 7 2 3" xfId="44482"/>
    <cellStyle name="20 % - Accent1 2 2 2 5 7 2 4" xfId="57759"/>
    <cellStyle name="20 % - Accent1 2 2 2 5 7 3" xfId="25218"/>
    <cellStyle name="20 % - Accent1 2 2 2 5 7 4" xfId="38495"/>
    <cellStyle name="20 % - Accent1 2 2 2 5 7 5" xfId="51772"/>
    <cellStyle name="20 % - Accent1 2 2 2 5 8" xfId="10277"/>
    <cellStyle name="20 % - Accent1 2 2 2 5 8 2" xfId="14732"/>
    <cellStyle name="20 % - Accent1 2 2 2 5 8 2 2" xfId="27353"/>
    <cellStyle name="20 % - Accent1 2 2 2 5 8 2 3" xfId="40630"/>
    <cellStyle name="20 % - Accent1 2 2 2 5 8 2 4" xfId="53907"/>
    <cellStyle name="20 % - Accent1 2 2 2 5 8 3" xfId="21366"/>
    <cellStyle name="20 % - Accent1 2 2 2 5 8 4" xfId="34643"/>
    <cellStyle name="20 % - Accent1 2 2 2 5 8 5" xfId="47920"/>
    <cellStyle name="20 % - Accent1 2 2 2 5 9" xfId="9172"/>
    <cellStyle name="20 % - Accent1 2 2 2 5 9 2" xfId="20038"/>
    <cellStyle name="20 % - Accent1 2 2 2 5 9 3" xfId="33315"/>
    <cellStyle name="20 % - Accent1 2 2 2 5 9 4" xfId="46592"/>
    <cellStyle name="20 % - Accent1 2 2 2 6" xfId="3564"/>
    <cellStyle name="20 % - Accent1 2 2 2 6 2" xfId="7752"/>
    <cellStyle name="20 % - Accent1 2 2 2 6 2 2" xfId="18618"/>
    <cellStyle name="20 % - Accent1 2 2 2 6 2 2 2" xfId="31798"/>
    <cellStyle name="20 % - Accent1 2 2 2 6 2 2 3" xfId="45075"/>
    <cellStyle name="20 % - Accent1 2 2 2 6 2 2 4" xfId="58352"/>
    <cellStyle name="20 % - Accent1 2 2 2 6 2 3" xfId="25811"/>
    <cellStyle name="20 % - Accent1 2 2 2 6 2 4" xfId="39088"/>
    <cellStyle name="20 % - Accent1 2 2 2 6 2 5" xfId="52365"/>
    <cellStyle name="20 % - Accent1 2 2 2 6 3" xfId="10808"/>
    <cellStyle name="20 % - Accent1 2 2 2 6 3 2" xfId="15285"/>
    <cellStyle name="20 % - Accent1 2 2 2 6 3 2 2" xfId="27906"/>
    <cellStyle name="20 % - Accent1 2 2 2 6 3 2 3" xfId="41183"/>
    <cellStyle name="20 % - Accent1 2 2 2 6 3 2 4" xfId="54460"/>
    <cellStyle name="20 % - Accent1 2 2 2 6 3 3" xfId="21919"/>
    <cellStyle name="20 % - Accent1 2 2 2 6 3 4" xfId="35196"/>
    <cellStyle name="20 % - Accent1 2 2 2 6 3 5" xfId="48473"/>
    <cellStyle name="20 % - Accent1 2 2 2 6 4" xfId="13969"/>
    <cellStyle name="20 % - Accent1 2 2 2 6 4 2" xfId="26590"/>
    <cellStyle name="20 % - Accent1 2 2 2 6 4 3" xfId="39867"/>
    <cellStyle name="20 % - Accent1 2 2 2 6 4 4" xfId="53144"/>
    <cellStyle name="20 % - Accent1 2 2 2 6 5" xfId="20603"/>
    <cellStyle name="20 % - Accent1 2 2 2 6 6" xfId="33880"/>
    <cellStyle name="20 % - Accent1 2 2 2 6 7" xfId="47157"/>
    <cellStyle name="20 % - Accent1 2 2 2 7" xfId="4526"/>
    <cellStyle name="20 % - Accent1 2 2 2 7 2" xfId="8400"/>
    <cellStyle name="20 % - Accent1 2 2 2 7 2 2" xfId="18698"/>
    <cellStyle name="20 % - Accent1 2 2 2 7 2 2 2" xfId="31878"/>
    <cellStyle name="20 % - Accent1 2 2 2 7 2 2 3" xfId="45155"/>
    <cellStyle name="20 % - Accent1 2 2 2 7 2 2 4" xfId="58432"/>
    <cellStyle name="20 % - Accent1 2 2 2 7 2 3" xfId="25891"/>
    <cellStyle name="20 % - Accent1 2 2 2 7 2 4" xfId="39168"/>
    <cellStyle name="20 % - Accent1 2 2 2 7 2 5" xfId="52445"/>
    <cellStyle name="20 % - Accent1 2 2 2 7 3" xfId="15873"/>
    <cellStyle name="20 % - Accent1 2 2 2 7 3 2" xfId="28554"/>
    <cellStyle name="20 % - Accent1 2 2 2 7 3 3" xfId="41831"/>
    <cellStyle name="20 % - Accent1 2 2 2 7 3 4" xfId="55108"/>
    <cellStyle name="20 % - Accent1 2 2 2 7 4" xfId="22567"/>
    <cellStyle name="20 % - Accent1 2 2 2 7 5" xfId="35844"/>
    <cellStyle name="20 % - Accent1 2 2 2 7 6" xfId="49121"/>
    <cellStyle name="20 % - Accent1 2 2 2 8" xfId="5117"/>
    <cellStyle name="20 % - Accent1 2 2 2 8 2" xfId="15965"/>
    <cellStyle name="20 % - Accent1 2 2 2 8 2 2" xfId="29145"/>
    <cellStyle name="20 % - Accent1 2 2 2 8 2 3" xfId="42422"/>
    <cellStyle name="20 % - Accent1 2 2 2 8 2 4" xfId="55699"/>
    <cellStyle name="20 % - Accent1 2 2 2 8 3" xfId="10919"/>
    <cellStyle name="20 % - Accent1 2 2 2 8 4" xfId="23158"/>
    <cellStyle name="20 % - Accent1 2 2 2 8 5" xfId="36435"/>
    <cellStyle name="20 % - Accent1 2 2 2 8 6" xfId="49712"/>
    <cellStyle name="20 % - Accent1 2 2 2 9" xfId="5741"/>
    <cellStyle name="20 % - Accent1 2 2 2 9 2" xfId="16565"/>
    <cellStyle name="20 % - Accent1 2 2 2 9 2 2" xfId="29745"/>
    <cellStyle name="20 % - Accent1 2 2 2 9 2 3" xfId="43022"/>
    <cellStyle name="20 % - Accent1 2 2 2 9 2 4" xfId="56299"/>
    <cellStyle name="20 % - Accent1 2 2 2 9 3" xfId="11519"/>
    <cellStyle name="20 % - Accent1 2 2 2 9 4" xfId="23758"/>
    <cellStyle name="20 % - Accent1 2 2 2 9 5" xfId="37035"/>
    <cellStyle name="20 % - Accent1 2 2 2 9 6" xfId="50312"/>
    <cellStyle name="20 % - Accent1 2 2 2_2012-2013 - CF - Tour 1 - Ligue 04 - Résultats" xfId="28"/>
    <cellStyle name="20 % - Accent1 2 2 3" xfId="29"/>
    <cellStyle name="20 % - Accent1 2 2 3 10" xfId="7200"/>
    <cellStyle name="20 % - Accent1 2 2 3 10 2" xfId="18026"/>
    <cellStyle name="20 % - Accent1 2 2 3 10 2 2" xfId="31206"/>
    <cellStyle name="20 % - Accent1 2 2 3 10 2 3" xfId="44483"/>
    <cellStyle name="20 % - Accent1 2 2 3 10 2 4" xfId="57760"/>
    <cellStyle name="20 % - Accent1 2 2 3 10 3" xfId="25219"/>
    <cellStyle name="20 % - Accent1 2 2 3 10 4" xfId="38496"/>
    <cellStyle name="20 % - Accent1 2 2 3 10 5" xfId="51773"/>
    <cellStyle name="20 % - Accent1 2 2 3 11" xfId="10278"/>
    <cellStyle name="20 % - Accent1 2 2 3 11 2" xfId="14733"/>
    <cellStyle name="20 % - Accent1 2 2 3 11 2 2" xfId="27354"/>
    <cellStyle name="20 % - Accent1 2 2 3 11 2 3" xfId="40631"/>
    <cellStyle name="20 % - Accent1 2 2 3 11 2 4" xfId="53908"/>
    <cellStyle name="20 % - Accent1 2 2 3 11 3" xfId="21367"/>
    <cellStyle name="20 % - Accent1 2 2 3 11 4" xfId="34644"/>
    <cellStyle name="20 % - Accent1 2 2 3 11 5" xfId="47921"/>
    <cellStyle name="20 % - Accent1 2 2 3 12" xfId="9173"/>
    <cellStyle name="20 % - Accent1 2 2 3 12 2" xfId="20039"/>
    <cellStyle name="20 % - Accent1 2 2 3 12 3" xfId="33316"/>
    <cellStyle name="20 % - Accent1 2 2 3 12 4" xfId="46593"/>
    <cellStyle name="20 % - Accent1 2 2 3 13" xfId="13405"/>
    <cellStyle name="20 % - Accent1 2 2 3 13 2" xfId="26026"/>
    <cellStyle name="20 % - Accent1 2 2 3 13 3" xfId="39303"/>
    <cellStyle name="20 % - Accent1 2 2 3 13 4" xfId="52580"/>
    <cellStyle name="20 % - Accent1 2 2 3 14" xfId="19285"/>
    <cellStyle name="20 % - Accent1 2 2 3 15" xfId="32562"/>
    <cellStyle name="20 % - Accent1 2 2 3 16" xfId="45839"/>
    <cellStyle name="20 % - Accent1 2 2 3 2" xfId="30"/>
    <cellStyle name="20 % - Accent1 2 2 3 2 10" xfId="9174"/>
    <cellStyle name="20 % - Accent1 2 2 3 2 10 2" xfId="20040"/>
    <cellStyle name="20 % - Accent1 2 2 3 2 10 3" xfId="33317"/>
    <cellStyle name="20 % - Accent1 2 2 3 2 10 4" xfId="46594"/>
    <cellStyle name="20 % - Accent1 2 2 3 2 11" xfId="13406"/>
    <cellStyle name="20 % - Accent1 2 2 3 2 11 2" xfId="26027"/>
    <cellStyle name="20 % - Accent1 2 2 3 2 11 3" xfId="39304"/>
    <cellStyle name="20 % - Accent1 2 2 3 2 11 4" xfId="52581"/>
    <cellStyle name="20 % - Accent1 2 2 3 2 12" xfId="19286"/>
    <cellStyle name="20 % - Accent1 2 2 3 2 13" xfId="32563"/>
    <cellStyle name="20 % - Accent1 2 2 3 2 14" xfId="45840"/>
    <cellStyle name="20 % - Accent1 2 2 3 2 2" xfId="31"/>
    <cellStyle name="20 % - Accent1 2 2 3 2 2 10" xfId="13407"/>
    <cellStyle name="20 % - Accent1 2 2 3 2 2 10 2" xfId="26028"/>
    <cellStyle name="20 % - Accent1 2 2 3 2 2 10 3" xfId="39305"/>
    <cellStyle name="20 % - Accent1 2 2 3 2 2 10 4" xfId="52582"/>
    <cellStyle name="20 % - Accent1 2 2 3 2 2 11" xfId="19287"/>
    <cellStyle name="20 % - Accent1 2 2 3 2 2 12" xfId="32564"/>
    <cellStyle name="20 % - Accent1 2 2 3 2 2 13" xfId="45841"/>
    <cellStyle name="20 % - Accent1 2 2 3 2 2 2" xfId="4402"/>
    <cellStyle name="20 % - Accent1 2 2 3 2 2 2 2" xfId="8379"/>
    <cellStyle name="20 % - Accent1 2 2 3 2 2 2 2 2" xfId="15856"/>
    <cellStyle name="20 % - Accent1 2 2 3 2 2 2 2 2 2" xfId="28533"/>
    <cellStyle name="20 % - Accent1 2 2 3 2 2 2 2 2 3" xfId="41810"/>
    <cellStyle name="20 % - Accent1 2 2 3 2 2 2 2 2 4" xfId="55087"/>
    <cellStyle name="20 % - Accent1 2 2 3 2 2 2 2 3" xfId="22546"/>
    <cellStyle name="20 % - Accent1 2 2 3 2 2 2 2 4" xfId="35823"/>
    <cellStyle name="20 % - Accent1 2 2 3 2 2 2 2 5" xfId="49100"/>
    <cellStyle name="20 % - Accent1 2 2 3 2 2 2 3" xfId="13984"/>
    <cellStyle name="20 % - Accent1 2 2 3 2 2 2 3 2" xfId="26605"/>
    <cellStyle name="20 % - Accent1 2 2 3 2 2 2 3 3" xfId="39882"/>
    <cellStyle name="20 % - Accent1 2 2 3 2 2 2 3 4" xfId="53159"/>
    <cellStyle name="20 % - Accent1 2 2 3 2 2 2 4" xfId="20618"/>
    <cellStyle name="20 % - Accent1 2 2 3 2 2 2 5" xfId="33895"/>
    <cellStyle name="20 % - Accent1 2 2 3 2 2 2 6" xfId="47172"/>
    <cellStyle name="20 % - Accent1 2 2 3 2 2 3" xfId="4541"/>
    <cellStyle name="20 % - Accent1 2 2 3 2 2 3 2" xfId="8415"/>
    <cellStyle name="20 % - Accent1 2 2 3 2 2 3 2 2" xfId="28569"/>
    <cellStyle name="20 % - Accent1 2 2 3 2 2 3 2 3" xfId="41846"/>
    <cellStyle name="20 % - Accent1 2 2 3 2 2 3 2 4" xfId="55123"/>
    <cellStyle name="20 % - Accent1 2 2 3 2 2 3 3" xfId="22582"/>
    <cellStyle name="20 % - Accent1 2 2 3 2 2 3 4" xfId="35859"/>
    <cellStyle name="20 % - Accent1 2 2 3 2 2 3 5" xfId="49136"/>
    <cellStyle name="20 % - Accent1 2 2 3 2 2 4" xfId="5132"/>
    <cellStyle name="20 % - Accent1 2 2 3 2 2 4 2" xfId="15980"/>
    <cellStyle name="20 % - Accent1 2 2 3 2 2 4 2 2" xfId="29160"/>
    <cellStyle name="20 % - Accent1 2 2 3 2 2 4 2 3" xfId="42437"/>
    <cellStyle name="20 % - Accent1 2 2 3 2 2 4 2 4" xfId="55714"/>
    <cellStyle name="20 % - Accent1 2 2 3 2 2 4 3" xfId="10934"/>
    <cellStyle name="20 % - Accent1 2 2 3 2 2 4 4" xfId="23173"/>
    <cellStyle name="20 % - Accent1 2 2 3 2 2 4 5" xfId="36450"/>
    <cellStyle name="20 % - Accent1 2 2 3 2 2 4 6" xfId="49727"/>
    <cellStyle name="20 % - Accent1 2 2 3 2 2 5" xfId="5756"/>
    <cellStyle name="20 % - Accent1 2 2 3 2 2 5 2" xfId="16580"/>
    <cellStyle name="20 % - Accent1 2 2 3 2 2 5 2 2" xfId="29760"/>
    <cellStyle name="20 % - Accent1 2 2 3 2 2 5 2 3" xfId="43037"/>
    <cellStyle name="20 % - Accent1 2 2 3 2 2 5 2 4" xfId="56314"/>
    <cellStyle name="20 % - Accent1 2 2 3 2 2 5 3" xfId="11534"/>
    <cellStyle name="20 % - Accent1 2 2 3 2 2 5 4" xfId="23773"/>
    <cellStyle name="20 % - Accent1 2 2 3 2 2 5 5" xfId="37050"/>
    <cellStyle name="20 % - Accent1 2 2 3 2 2 5 6" xfId="50327"/>
    <cellStyle name="20 % - Accent1 2 2 3 2 2 6" xfId="6458"/>
    <cellStyle name="20 % - Accent1 2 2 3 2 2 6 2" xfId="17282"/>
    <cellStyle name="20 % - Accent1 2 2 3 2 2 6 2 2" xfId="30462"/>
    <cellStyle name="20 % - Accent1 2 2 3 2 2 6 2 3" xfId="43739"/>
    <cellStyle name="20 % - Accent1 2 2 3 2 2 6 2 4" xfId="57016"/>
    <cellStyle name="20 % - Accent1 2 2 3 2 2 6 3" xfId="12236"/>
    <cellStyle name="20 % - Accent1 2 2 3 2 2 6 4" xfId="24475"/>
    <cellStyle name="20 % - Accent1 2 2 3 2 2 6 5" xfId="37752"/>
    <cellStyle name="20 % - Accent1 2 2 3 2 2 6 6" xfId="51029"/>
    <cellStyle name="20 % - Accent1 2 2 3 2 2 7" xfId="7202"/>
    <cellStyle name="20 % - Accent1 2 2 3 2 2 7 2" xfId="18027"/>
    <cellStyle name="20 % - Accent1 2 2 3 2 2 7 2 2" xfId="31207"/>
    <cellStyle name="20 % - Accent1 2 2 3 2 2 7 2 3" xfId="44484"/>
    <cellStyle name="20 % - Accent1 2 2 3 2 2 7 2 4" xfId="57761"/>
    <cellStyle name="20 % - Accent1 2 2 3 2 2 7 3" xfId="25220"/>
    <cellStyle name="20 % - Accent1 2 2 3 2 2 7 4" xfId="38497"/>
    <cellStyle name="20 % - Accent1 2 2 3 2 2 7 5" xfId="51774"/>
    <cellStyle name="20 % - Accent1 2 2 3 2 2 8" xfId="10279"/>
    <cellStyle name="20 % - Accent1 2 2 3 2 2 8 2" xfId="14735"/>
    <cellStyle name="20 % - Accent1 2 2 3 2 2 8 2 2" xfId="27356"/>
    <cellStyle name="20 % - Accent1 2 2 3 2 2 8 2 3" xfId="40633"/>
    <cellStyle name="20 % - Accent1 2 2 3 2 2 8 2 4" xfId="53910"/>
    <cellStyle name="20 % - Accent1 2 2 3 2 2 8 3" xfId="21369"/>
    <cellStyle name="20 % - Accent1 2 2 3 2 2 8 4" xfId="34646"/>
    <cellStyle name="20 % - Accent1 2 2 3 2 2 8 5" xfId="47923"/>
    <cellStyle name="20 % - Accent1 2 2 3 2 2 9" xfId="9175"/>
    <cellStyle name="20 % - Accent1 2 2 3 2 2 9 2" xfId="20041"/>
    <cellStyle name="20 % - Accent1 2 2 3 2 2 9 3" xfId="33318"/>
    <cellStyle name="20 % - Accent1 2 2 3 2 2 9 4" xfId="46595"/>
    <cellStyle name="20 % - Accent1 2 2 3 2 3" xfId="32"/>
    <cellStyle name="20 % - Accent1 2 2 3 2 4" xfId="3571"/>
    <cellStyle name="20 % - Accent1 2 2 3 2 4 2" xfId="7759"/>
    <cellStyle name="20 % - Accent1 2 2 3 2 4 2 2" xfId="15292"/>
    <cellStyle name="20 % - Accent1 2 2 3 2 4 2 2 2" xfId="27913"/>
    <cellStyle name="20 % - Accent1 2 2 3 2 4 2 2 3" xfId="41190"/>
    <cellStyle name="20 % - Accent1 2 2 3 2 4 2 2 4" xfId="54467"/>
    <cellStyle name="20 % - Accent1 2 2 3 2 4 2 3" xfId="21926"/>
    <cellStyle name="20 % - Accent1 2 2 3 2 4 2 4" xfId="35203"/>
    <cellStyle name="20 % - Accent1 2 2 3 2 4 2 5" xfId="48480"/>
    <cellStyle name="20 % - Accent1 2 2 3 2 4 3" xfId="13983"/>
    <cellStyle name="20 % - Accent1 2 2 3 2 4 3 2" xfId="26604"/>
    <cellStyle name="20 % - Accent1 2 2 3 2 4 3 3" xfId="39881"/>
    <cellStyle name="20 % - Accent1 2 2 3 2 4 3 4" xfId="53158"/>
    <cellStyle name="20 % - Accent1 2 2 3 2 4 4" xfId="20617"/>
    <cellStyle name="20 % - Accent1 2 2 3 2 4 5" xfId="33894"/>
    <cellStyle name="20 % - Accent1 2 2 3 2 4 6" xfId="47171"/>
    <cellStyle name="20 % - Accent1 2 2 3 2 5" xfId="4540"/>
    <cellStyle name="20 % - Accent1 2 2 3 2 5 2" xfId="8414"/>
    <cellStyle name="20 % - Accent1 2 2 3 2 5 2 2" xfId="28568"/>
    <cellStyle name="20 % - Accent1 2 2 3 2 5 2 3" xfId="41845"/>
    <cellStyle name="20 % - Accent1 2 2 3 2 5 2 4" xfId="55122"/>
    <cellStyle name="20 % - Accent1 2 2 3 2 5 3" xfId="22581"/>
    <cellStyle name="20 % - Accent1 2 2 3 2 5 4" xfId="35858"/>
    <cellStyle name="20 % - Accent1 2 2 3 2 5 5" xfId="49135"/>
    <cellStyle name="20 % - Accent1 2 2 3 2 6" xfId="5131"/>
    <cellStyle name="20 % - Accent1 2 2 3 2 6 2" xfId="15979"/>
    <cellStyle name="20 % - Accent1 2 2 3 2 6 2 2" xfId="29159"/>
    <cellStyle name="20 % - Accent1 2 2 3 2 6 2 3" xfId="42436"/>
    <cellStyle name="20 % - Accent1 2 2 3 2 6 2 4" xfId="55713"/>
    <cellStyle name="20 % - Accent1 2 2 3 2 6 3" xfId="10933"/>
    <cellStyle name="20 % - Accent1 2 2 3 2 6 4" xfId="23172"/>
    <cellStyle name="20 % - Accent1 2 2 3 2 6 5" xfId="36449"/>
    <cellStyle name="20 % - Accent1 2 2 3 2 6 6" xfId="49726"/>
    <cellStyle name="20 % - Accent1 2 2 3 2 7" xfId="5755"/>
    <cellStyle name="20 % - Accent1 2 2 3 2 7 2" xfId="16579"/>
    <cellStyle name="20 % - Accent1 2 2 3 2 7 2 2" xfId="29759"/>
    <cellStyle name="20 % - Accent1 2 2 3 2 7 2 3" xfId="43036"/>
    <cellStyle name="20 % - Accent1 2 2 3 2 7 2 4" xfId="56313"/>
    <cellStyle name="20 % - Accent1 2 2 3 2 7 3" xfId="11533"/>
    <cellStyle name="20 % - Accent1 2 2 3 2 7 4" xfId="23772"/>
    <cellStyle name="20 % - Accent1 2 2 3 2 7 5" xfId="37049"/>
    <cellStyle name="20 % - Accent1 2 2 3 2 7 6" xfId="50326"/>
    <cellStyle name="20 % - Accent1 2 2 3 2 8" xfId="6457"/>
    <cellStyle name="20 % - Accent1 2 2 3 2 8 2" xfId="17281"/>
    <cellStyle name="20 % - Accent1 2 2 3 2 8 2 2" xfId="30461"/>
    <cellStyle name="20 % - Accent1 2 2 3 2 8 2 3" xfId="43738"/>
    <cellStyle name="20 % - Accent1 2 2 3 2 8 2 4" xfId="57015"/>
    <cellStyle name="20 % - Accent1 2 2 3 2 8 3" xfId="12235"/>
    <cellStyle name="20 % - Accent1 2 2 3 2 8 4" xfId="24474"/>
    <cellStyle name="20 % - Accent1 2 2 3 2 8 5" xfId="37751"/>
    <cellStyle name="20 % - Accent1 2 2 3 2 8 6" xfId="51028"/>
    <cellStyle name="20 % - Accent1 2 2 3 2 9" xfId="7201"/>
    <cellStyle name="20 % - Accent1 2 2 3 2 9 2" xfId="14734"/>
    <cellStyle name="20 % - Accent1 2 2 3 2 9 2 2" xfId="27355"/>
    <cellStyle name="20 % - Accent1 2 2 3 2 9 2 3" xfId="40632"/>
    <cellStyle name="20 % - Accent1 2 2 3 2 9 2 4" xfId="53909"/>
    <cellStyle name="20 % - Accent1 2 2 3 2 9 3" xfId="21368"/>
    <cellStyle name="20 % - Accent1 2 2 3 2 9 4" xfId="34645"/>
    <cellStyle name="20 % - Accent1 2 2 3 2 9 5" xfId="47922"/>
    <cellStyle name="20 % - Accent1 2 2 3 3" xfId="33"/>
    <cellStyle name="20 % - Accent1 2 2 3 3 10" xfId="5757"/>
    <cellStyle name="20 % - Accent1 2 2 3 3 10 2" xfId="16581"/>
    <cellStyle name="20 % - Accent1 2 2 3 3 10 2 2" xfId="29761"/>
    <cellStyle name="20 % - Accent1 2 2 3 3 10 2 3" xfId="43038"/>
    <cellStyle name="20 % - Accent1 2 2 3 3 10 2 4" xfId="56315"/>
    <cellStyle name="20 % - Accent1 2 2 3 3 10 3" xfId="11535"/>
    <cellStyle name="20 % - Accent1 2 2 3 3 10 4" xfId="23774"/>
    <cellStyle name="20 % - Accent1 2 2 3 3 10 5" xfId="37051"/>
    <cellStyle name="20 % - Accent1 2 2 3 3 10 6" xfId="50328"/>
    <cellStyle name="20 % - Accent1 2 2 3 3 11" xfId="6459"/>
    <cellStyle name="20 % - Accent1 2 2 3 3 11 2" xfId="17283"/>
    <cellStyle name="20 % - Accent1 2 2 3 3 11 2 2" xfId="30463"/>
    <cellStyle name="20 % - Accent1 2 2 3 3 11 2 3" xfId="43740"/>
    <cellStyle name="20 % - Accent1 2 2 3 3 11 2 4" xfId="57017"/>
    <cellStyle name="20 % - Accent1 2 2 3 3 11 3" xfId="12237"/>
    <cellStyle name="20 % - Accent1 2 2 3 3 11 4" xfId="24476"/>
    <cellStyle name="20 % - Accent1 2 2 3 3 11 5" xfId="37753"/>
    <cellStyle name="20 % - Accent1 2 2 3 3 11 6" xfId="51030"/>
    <cellStyle name="20 % - Accent1 2 2 3 3 12" xfId="7203"/>
    <cellStyle name="20 % - Accent1 2 2 3 3 12 2" xfId="18028"/>
    <cellStyle name="20 % - Accent1 2 2 3 3 12 2 2" xfId="31208"/>
    <cellStyle name="20 % - Accent1 2 2 3 3 12 2 3" xfId="44485"/>
    <cellStyle name="20 % - Accent1 2 2 3 3 12 2 4" xfId="57762"/>
    <cellStyle name="20 % - Accent1 2 2 3 3 12 3" xfId="25221"/>
    <cellStyle name="20 % - Accent1 2 2 3 3 12 4" xfId="38498"/>
    <cellStyle name="20 % - Accent1 2 2 3 3 12 5" xfId="51775"/>
    <cellStyle name="20 % - Accent1 2 2 3 3 13" xfId="10280"/>
    <cellStyle name="20 % - Accent1 2 2 3 3 13 2" xfId="14736"/>
    <cellStyle name="20 % - Accent1 2 2 3 3 13 2 2" xfId="27357"/>
    <cellStyle name="20 % - Accent1 2 2 3 3 13 2 3" xfId="40634"/>
    <cellStyle name="20 % - Accent1 2 2 3 3 13 2 4" xfId="53911"/>
    <cellStyle name="20 % - Accent1 2 2 3 3 13 3" xfId="21370"/>
    <cellStyle name="20 % - Accent1 2 2 3 3 13 4" xfId="34647"/>
    <cellStyle name="20 % - Accent1 2 2 3 3 13 5" xfId="47924"/>
    <cellStyle name="20 % - Accent1 2 2 3 3 14" xfId="9176"/>
    <cellStyle name="20 % - Accent1 2 2 3 3 14 2" xfId="20042"/>
    <cellStyle name="20 % - Accent1 2 2 3 3 14 3" xfId="33319"/>
    <cellStyle name="20 % - Accent1 2 2 3 3 14 4" xfId="46596"/>
    <cellStyle name="20 % - Accent1 2 2 3 3 15" xfId="13408"/>
    <cellStyle name="20 % - Accent1 2 2 3 3 15 2" xfId="26029"/>
    <cellStyle name="20 % - Accent1 2 2 3 3 15 3" xfId="39306"/>
    <cellStyle name="20 % - Accent1 2 2 3 3 15 4" xfId="52583"/>
    <cellStyle name="20 % - Accent1 2 2 3 3 16" xfId="19288"/>
    <cellStyle name="20 % - Accent1 2 2 3 3 17" xfId="32565"/>
    <cellStyle name="20 % - Accent1 2 2 3 3 18" xfId="45842"/>
    <cellStyle name="20 % - Accent1 2 2 3 3 2" xfId="34"/>
    <cellStyle name="20 % - Accent1 2 2 3 3 2 10" xfId="13409"/>
    <cellStyle name="20 % - Accent1 2 2 3 3 2 10 2" xfId="26030"/>
    <cellStyle name="20 % - Accent1 2 2 3 3 2 10 3" xfId="39307"/>
    <cellStyle name="20 % - Accent1 2 2 3 3 2 10 4" xfId="52584"/>
    <cellStyle name="20 % - Accent1 2 2 3 3 2 11" xfId="19289"/>
    <cellStyle name="20 % - Accent1 2 2 3 3 2 12" xfId="32566"/>
    <cellStyle name="20 % - Accent1 2 2 3 3 2 13" xfId="45843"/>
    <cellStyle name="20 % - Accent1 2 2 3 3 2 2" xfId="4400"/>
    <cellStyle name="20 % - Accent1 2 2 3 3 2 2 2" xfId="8377"/>
    <cellStyle name="20 % - Accent1 2 2 3 3 2 2 2 2" xfId="15855"/>
    <cellStyle name="20 % - Accent1 2 2 3 3 2 2 2 2 2" xfId="28531"/>
    <cellStyle name="20 % - Accent1 2 2 3 3 2 2 2 2 3" xfId="41808"/>
    <cellStyle name="20 % - Accent1 2 2 3 3 2 2 2 2 4" xfId="55085"/>
    <cellStyle name="20 % - Accent1 2 2 3 3 2 2 2 3" xfId="22544"/>
    <cellStyle name="20 % - Accent1 2 2 3 3 2 2 2 4" xfId="35821"/>
    <cellStyle name="20 % - Accent1 2 2 3 3 2 2 2 5" xfId="49098"/>
    <cellStyle name="20 % - Accent1 2 2 3 3 2 2 3" xfId="13986"/>
    <cellStyle name="20 % - Accent1 2 2 3 3 2 2 3 2" xfId="26607"/>
    <cellStyle name="20 % - Accent1 2 2 3 3 2 2 3 3" xfId="39884"/>
    <cellStyle name="20 % - Accent1 2 2 3 3 2 2 3 4" xfId="53161"/>
    <cellStyle name="20 % - Accent1 2 2 3 3 2 2 4" xfId="20620"/>
    <cellStyle name="20 % - Accent1 2 2 3 3 2 2 5" xfId="33897"/>
    <cellStyle name="20 % - Accent1 2 2 3 3 2 2 6" xfId="47174"/>
    <cellStyle name="20 % - Accent1 2 2 3 3 2 3" xfId="4543"/>
    <cellStyle name="20 % - Accent1 2 2 3 3 2 3 2" xfId="8417"/>
    <cellStyle name="20 % - Accent1 2 2 3 3 2 3 2 2" xfId="28571"/>
    <cellStyle name="20 % - Accent1 2 2 3 3 2 3 2 3" xfId="41848"/>
    <cellStyle name="20 % - Accent1 2 2 3 3 2 3 2 4" xfId="55125"/>
    <cellStyle name="20 % - Accent1 2 2 3 3 2 3 3" xfId="22584"/>
    <cellStyle name="20 % - Accent1 2 2 3 3 2 3 4" xfId="35861"/>
    <cellStyle name="20 % - Accent1 2 2 3 3 2 3 5" xfId="49138"/>
    <cellStyle name="20 % - Accent1 2 2 3 3 2 4" xfId="5134"/>
    <cellStyle name="20 % - Accent1 2 2 3 3 2 4 2" xfId="15982"/>
    <cellStyle name="20 % - Accent1 2 2 3 3 2 4 2 2" xfId="29162"/>
    <cellStyle name="20 % - Accent1 2 2 3 3 2 4 2 3" xfId="42439"/>
    <cellStyle name="20 % - Accent1 2 2 3 3 2 4 2 4" xfId="55716"/>
    <cellStyle name="20 % - Accent1 2 2 3 3 2 4 3" xfId="10936"/>
    <cellStyle name="20 % - Accent1 2 2 3 3 2 4 4" xfId="23175"/>
    <cellStyle name="20 % - Accent1 2 2 3 3 2 4 5" xfId="36452"/>
    <cellStyle name="20 % - Accent1 2 2 3 3 2 4 6" xfId="49729"/>
    <cellStyle name="20 % - Accent1 2 2 3 3 2 5" xfId="5758"/>
    <cellStyle name="20 % - Accent1 2 2 3 3 2 5 2" xfId="16582"/>
    <cellStyle name="20 % - Accent1 2 2 3 3 2 5 2 2" xfId="29762"/>
    <cellStyle name="20 % - Accent1 2 2 3 3 2 5 2 3" xfId="43039"/>
    <cellStyle name="20 % - Accent1 2 2 3 3 2 5 2 4" xfId="56316"/>
    <cellStyle name="20 % - Accent1 2 2 3 3 2 5 3" xfId="11536"/>
    <cellStyle name="20 % - Accent1 2 2 3 3 2 5 4" xfId="23775"/>
    <cellStyle name="20 % - Accent1 2 2 3 3 2 5 5" xfId="37052"/>
    <cellStyle name="20 % - Accent1 2 2 3 3 2 5 6" xfId="50329"/>
    <cellStyle name="20 % - Accent1 2 2 3 3 2 6" xfId="6460"/>
    <cellStyle name="20 % - Accent1 2 2 3 3 2 6 2" xfId="17284"/>
    <cellStyle name="20 % - Accent1 2 2 3 3 2 6 2 2" xfId="30464"/>
    <cellStyle name="20 % - Accent1 2 2 3 3 2 6 2 3" xfId="43741"/>
    <cellStyle name="20 % - Accent1 2 2 3 3 2 6 2 4" xfId="57018"/>
    <cellStyle name="20 % - Accent1 2 2 3 3 2 6 3" xfId="12238"/>
    <cellStyle name="20 % - Accent1 2 2 3 3 2 6 4" xfId="24477"/>
    <cellStyle name="20 % - Accent1 2 2 3 3 2 6 5" xfId="37754"/>
    <cellStyle name="20 % - Accent1 2 2 3 3 2 6 6" xfId="51031"/>
    <cellStyle name="20 % - Accent1 2 2 3 3 2 7" xfId="7204"/>
    <cellStyle name="20 % - Accent1 2 2 3 3 2 7 2" xfId="18029"/>
    <cellStyle name="20 % - Accent1 2 2 3 3 2 7 2 2" xfId="31209"/>
    <cellStyle name="20 % - Accent1 2 2 3 3 2 7 2 3" xfId="44486"/>
    <cellStyle name="20 % - Accent1 2 2 3 3 2 7 2 4" xfId="57763"/>
    <cellStyle name="20 % - Accent1 2 2 3 3 2 7 3" xfId="25222"/>
    <cellStyle name="20 % - Accent1 2 2 3 3 2 7 4" xfId="38499"/>
    <cellStyle name="20 % - Accent1 2 2 3 3 2 7 5" xfId="51776"/>
    <cellStyle name="20 % - Accent1 2 2 3 3 2 8" xfId="10281"/>
    <cellStyle name="20 % - Accent1 2 2 3 3 2 8 2" xfId="14737"/>
    <cellStyle name="20 % - Accent1 2 2 3 3 2 8 2 2" xfId="27358"/>
    <cellStyle name="20 % - Accent1 2 2 3 3 2 8 2 3" xfId="40635"/>
    <cellStyle name="20 % - Accent1 2 2 3 3 2 8 2 4" xfId="53912"/>
    <cellStyle name="20 % - Accent1 2 2 3 3 2 8 3" xfId="21371"/>
    <cellStyle name="20 % - Accent1 2 2 3 3 2 8 4" xfId="34648"/>
    <cellStyle name="20 % - Accent1 2 2 3 3 2 8 5" xfId="47925"/>
    <cellStyle name="20 % - Accent1 2 2 3 3 2 9" xfId="9177"/>
    <cellStyle name="20 % - Accent1 2 2 3 3 2 9 2" xfId="20043"/>
    <cellStyle name="20 % - Accent1 2 2 3 3 2 9 3" xfId="33320"/>
    <cellStyle name="20 % - Accent1 2 2 3 3 2 9 4" xfId="46597"/>
    <cellStyle name="20 % - Accent1 2 2 3 3 3" xfId="35"/>
    <cellStyle name="20 % - Accent1 2 2 3 3 3 10" xfId="13410"/>
    <cellStyle name="20 % - Accent1 2 2 3 3 3 10 2" xfId="26031"/>
    <cellStyle name="20 % - Accent1 2 2 3 3 3 10 3" xfId="39308"/>
    <cellStyle name="20 % - Accent1 2 2 3 3 3 10 4" xfId="52585"/>
    <cellStyle name="20 % - Accent1 2 2 3 3 3 11" xfId="19290"/>
    <cellStyle name="20 % - Accent1 2 2 3 3 3 12" xfId="32567"/>
    <cellStyle name="20 % - Accent1 2 2 3 3 3 13" xfId="45844"/>
    <cellStyle name="20 % - Accent1 2 2 3 3 3 2" xfId="4398"/>
    <cellStyle name="20 % - Accent1 2 2 3 3 3 2 2" xfId="8376"/>
    <cellStyle name="20 % - Accent1 2 2 3 3 3 2 2 2" xfId="15854"/>
    <cellStyle name="20 % - Accent1 2 2 3 3 3 2 2 2 2" xfId="28530"/>
    <cellStyle name="20 % - Accent1 2 2 3 3 3 2 2 2 3" xfId="41807"/>
    <cellStyle name="20 % - Accent1 2 2 3 3 3 2 2 2 4" xfId="55084"/>
    <cellStyle name="20 % - Accent1 2 2 3 3 3 2 2 3" xfId="22543"/>
    <cellStyle name="20 % - Accent1 2 2 3 3 3 2 2 4" xfId="35820"/>
    <cellStyle name="20 % - Accent1 2 2 3 3 3 2 2 5" xfId="49097"/>
    <cellStyle name="20 % - Accent1 2 2 3 3 3 2 3" xfId="13987"/>
    <cellStyle name="20 % - Accent1 2 2 3 3 3 2 3 2" xfId="26608"/>
    <cellStyle name="20 % - Accent1 2 2 3 3 3 2 3 3" xfId="39885"/>
    <cellStyle name="20 % - Accent1 2 2 3 3 3 2 3 4" xfId="53162"/>
    <cellStyle name="20 % - Accent1 2 2 3 3 3 2 4" xfId="20621"/>
    <cellStyle name="20 % - Accent1 2 2 3 3 3 2 5" xfId="33898"/>
    <cellStyle name="20 % - Accent1 2 2 3 3 3 2 6" xfId="47175"/>
    <cellStyle name="20 % - Accent1 2 2 3 3 3 3" xfId="4544"/>
    <cellStyle name="20 % - Accent1 2 2 3 3 3 3 2" xfId="8418"/>
    <cellStyle name="20 % - Accent1 2 2 3 3 3 3 2 2" xfId="28572"/>
    <cellStyle name="20 % - Accent1 2 2 3 3 3 3 2 3" xfId="41849"/>
    <cellStyle name="20 % - Accent1 2 2 3 3 3 3 2 4" xfId="55126"/>
    <cellStyle name="20 % - Accent1 2 2 3 3 3 3 3" xfId="22585"/>
    <cellStyle name="20 % - Accent1 2 2 3 3 3 3 4" xfId="35862"/>
    <cellStyle name="20 % - Accent1 2 2 3 3 3 3 5" xfId="49139"/>
    <cellStyle name="20 % - Accent1 2 2 3 3 3 4" xfId="5135"/>
    <cellStyle name="20 % - Accent1 2 2 3 3 3 4 2" xfId="15983"/>
    <cellStyle name="20 % - Accent1 2 2 3 3 3 4 2 2" xfId="29163"/>
    <cellStyle name="20 % - Accent1 2 2 3 3 3 4 2 3" xfId="42440"/>
    <cellStyle name="20 % - Accent1 2 2 3 3 3 4 2 4" xfId="55717"/>
    <cellStyle name="20 % - Accent1 2 2 3 3 3 4 3" xfId="10937"/>
    <cellStyle name="20 % - Accent1 2 2 3 3 3 4 4" xfId="23176"/>
    <cellStyle name="20 % - Accent1 2 2 3 3 3 4 5" xfId="36453"/>
    <cellStyle name="20 % - Accent1 2 2 3 3 3 4 6" xfId="49730"/>
    <cellStyle name="20 % - Accent1 2 2 3 3 3 5" xfId="5759"/>
    <cellStyle name="20 % - Accent1 2 2 3 3 3 5 2" xfId="16583"/>
    <cellStyle name="20 % - Accent1 2 2 3 3 3 5 2 2" xfId="29763"/>
    <cellStyle name="20 % - Accent1 2 2 3 3 3 5 2 3" xfId="43040"/>
    <cellStyle name="20 % - Accent1 2 2 3 3 3 5 2 4" xfId="56317"/>
    <cellStyle name="20 % - Accent1 2 2 3 3 3 5 3" xfId="11537"/>
    <cellStyle name="20 % - Accent1 2 2 3 3 3 5 4" xfId="23776"/>
    <cellStyle name="20 % - Accent1 2 2 3 3 3 5 5" xfId="37053"/>
    <cellStyle name="20 % - Accent1 2 2 3 3 3 5 6" xfId="50330"/>
    <cellStyle name="20 % - Accent1 2 2 3 3 3 6" xfId="6461"/>
    <cellStyle name="20 % - Accent1 2 2 3 3 3 6 2" xfId="17285"/>
    <cellStyle name="20 % - Accent1 2 2 3 3 3 6 2 2" xfId="30465"/>
    <cellStyle name="20 % - Accent1 2 2 3 3 3 6 2 3" xfId="43742"/>
    <cellStyle name="20 % - Accent1 2 2 3 3 3 6 2 4" xfId="57019"/>
    <cellStyle name="20 % - Accent1 2 2 3 3 3 6 3" xfId="12239"/>
    <cellStyle name="20 % - Accent1 2 2 3 3 3 6 4" xfId="24478"/>
    <cellStyle name="20 % - Accent1 2 2 3 3 3 6 5" xfId="37755"/>
    <cellStyle name="20 % - Accent1 2 2 3 3 3 6 6" xfId="51032"/>
    <cellStyle name="20 % - Accent1 2 2 3 3 3 7" xfId="7205"/>
    <cellStyle name="20 % - Accent1 2 2 3 3 3 7 2" xfId="18030"/>
    <cellStyle name="20 % - Accent1 2 2 3 3 3 7 2 2" xfId="31210"/>
    <cellStyle name="20 % - Accent1 2 2 3 3 3 7 2 3" xfId="44487"/>
    <cellStyle name="20 % - Accent1 2 2 3 3 3 7 2 4" xfId="57764"/>
    <cellStyle name="20 % - Accent1 2 2 3 3 3 7 3" xfId="25223"/>
    <cellStyle name="20 % - Accent1 2 2 3 3 3 7 4" xfId="38500"/>
    <cellStyle name="20 % - Accent1 2 2 3 3 3 7 5" xfId="51777"/>
    <cellStyle name="20 % - Accent1 2 2 3 3 3 8" xfId="10282"/>
    <cellStyle name="20 % - Accent1 2 2 3 3 3 8 2" xfId="14738"/>
    <cellStyle name="20 % - Accent1 2 2 3 3 3 8 2 2" xfId="27359"/>
    <cellStyle name="20 % - Accent1 2 2 3 3 3 8 2 3" xfId="40636"/>
    <cellStyle name="20 % - Accent1 2 2 3 3 3 8 2 4" xfId="53913"/>
    <cellStyle name="20 % - Accent1 2 2 3 3 3 8 3" xfId="21372"/>
    <cellStyle name="20 % - Accent1 2 2 3 3 3 8 4" xfId="34649"/>
    <cellStyle name="20 % - Accent1 2 2 3 3 3 8 5" xfId="47926"/>
    <cellStyle name="20 % - Accent1 2 2 3 3 3 9" xfId="9178"/>
    <cellStyle name="20 % - Accent1 2 2 3 3 3 9 2" xfId="20044"/>
    <cellStyle name="20 % - Accent1 2 2 3 3 3 9 3" xfId="33321"/>
    <cellStyle name="20 % - Accent1 2 2 3 3 3 9 4" xfId="46598"/>
    <cellStyle name="20 % - Accent1 2 2 3 3 4" xfId="36"/>
    <cellStyle name="20 % - Accent1 2 2 3 3 4 10" xfId="9179"/>
    <cellStyle name="20 % - Accent1 2 2 3 3 4 10 2" xfId="20045"/>
    <cellStyle name="20 % - Accent1 2 2 3 3 4 10 3" xfId="33322"/>
    <cellStyle name="20 % - Accent1 2 2 3 3 4 10 4" xfId="46599"/>
    <cellStyle name="20 % - Accent1 2 2 3 3 4 11" xfId="13411"/>
    <cellStyle name="20 % - Accent1 2 2 3 3 4 11 2" xfId="26032"/>
    <cellStyle name="20 % - Accent1 2 2 3 3 4 11 3" xfId="39309"/>
    <cellStyle name="20 % - Accent1 2 2 3 3 4 11 4" xfId="52586"/>
    <cellStyle name="20 % - Accent1 2 2 3 3 4 12" xfId="19291"/>
    <cellStyle name="20 % - Accent1 2 2 3 3 4 13" xfId="32568"/>
    <cellStyle name="20 % - Accent1 2 2 3 3 4 14" xfId="45845"/>
    <cellStyle name="20 % - Accent1 2 2 3 3 4 2" xfId="37"/>
    <cellStyle name="20 % - Accent1 2 2 3 3 4 2 10" xfId="13412"/>
    <cellStyle name="20 % - Accent1 2 2 3 3 4 2 10 2" xfId="26033"/>
    <cellStyle name="20 % - Accent1 2 2 3 3 4 2 10 3" xfId="39310"/>
    <cellStyle name="20 % - Accent1 2 2 3 3 4 2 10 4" xfId="52587"/>
    <cellStyle name="20 % - Accent1 2 2 3 3 4 2 11" xfId="19292"/>
    <cellStyle name="20 % - Accent1 2 2 3 3 4 2 12" xfId="32569"/>
    <cellStyle name="20 % - Accent1 2 2 3 3 4 2 13" xfId="45846"/>
    <cellStyle name="20 % - Accent1 2 2 3 3 4 2 2" xfId="4395"/>
    <cellStyle name="20 % - Accent1 2 2 3 3 4 2 2 2" xfId="8374"/>
    <cellStyle name="20 % - Accent1 2 2 3 3 4 2 2 2 2" xfId="15852"/>
    <cellStyle name="20 % - Accent1 2 2 3 3 4 2 2 2 2 2" xfId="28528"/>
    <cellStyle name="20 % - Accent1 2 2 3 3 4 2 2 2 2 3" xfId="41805"/>
    <cellStyle name="20 % - Accent1 2 2 3 3 4 2 2 2 2 4" xfId="55082"/>
    <cellStyle name="20 % - Accent1 2 2 3 3 4 2 2 2 3" xfId="22541"/>
    <cellStyle name="20 % - Accent1 2 2 3 3 4 2 2 2 4" xfId="35818"/>
    <cellStyle name="20 % - Accent1 2 2 3 3 4 2 2 2 5" xfId="49095"/>
    <cellStyle name="20 % - Accent1 2 2 3 3 4 2 2 3" xfId="13989"/>
    <cellStyle name="20 % - Accent1 2 2 3 3 4 2 2 3 2" xfId="26610"/>
    <cellStyle name="20 % - Accent1 2 2 3 3 4 2 2 3 3" xfId="39887"/>
    <cellStyle name="20 % - Accent1 2 2 3 3 4 2 2 3 4" xfId="53164"/>
    <cellStyle name="20 % - Accent1 2 2 3 3 4 2 2 4" xfId="20623"/>
    <cellStyle name="20 % - Accent1 2 2 3 3 4 2 2 5" xfId="33900"/>
    <cellStyle name="20 % - Accent1 2 2 3 3 4 2 2 6" xfId="47177"/>
    <cellStyle name="20 % - Accent1 2 2 3 3 4 2 3" xfId="4546"/>
    <cellStyle name="20 % - Accent1 2 2 3 3 4 2 3 2" xfId="8420"/>
    <cellStyle name="20 % - Accent1 2 2 3 3 4 2 3 2 2" xfId="28574"/>
    <cellStyle name="20 % - Accent1 2 2 3 3 4 2 3 2 3" xfId="41851"/>
    <cellStyle name="20 % - Accent1 2 2 3 3 4 2 3 2 4" xfId="55128"/>
    <cellStyle name="20 % - Accent1 2 2 3 3 4 2 3 3" xfId="22587"/>
    <cellStyle name="20 % - Accent1 2 2 3 3 4 2 3 4" xfId="35864"/>
    <cellStyle name="20 % - Accent1 2 2 3 3 4 2 3 5" xfId="49141"/>
    <cellStyle name="20 % - Accent1 2 2 3 3 4 2 4" xfId="5137"/>
    <cellStyle name="20 % - Accent1 2 2 3 3 4 2 4 2" xfId="15985"/>
    <cellStyle name="20 % - Accent1 2 2 3 3 4 2 4 2 2" xfId="29165"/>
    <cellStyle name="20 % - Accent1 2 2 3 3 4 2 4 2 3" xfId="42442"/>
    <cellStyle name="20 % - Accent1 2 2 3 3 4 2 4 2 4" xfId="55719"/>
    <cellStyle name="20 % - Accent1 2 2 3 3 4 2 4 3" xfId="10939"/>
    <cellStyle name="20 % - Accent1 2 2 3 3 4 2 4 4" xfId="23178"/>
    <cellStyle name="20 % - Accent1 2 2 3 3 4 2 4 5" xfId="36455"/>
    <cellStyle name="20 % - Accent1 2 2 3 3 4 2 4 6" xfId="49732"/>
    <cellStyle name="20 % - Accent1 2 2 3 3 4 2 5" xfId="5761"/>
    <cellStyle name="20 % - Accent1 2 2 3 3 4 2 5 2" xfId="16585"/>
    <cellStyle name="20 % - Accent1 2 2 3 3 4 2 5 2 2" xfId="29765"/>
    <cellStyle name="20 % - Accent1 2 2 3 3 4 2 5 2 3" xfId="43042"/>
    <cellStyle name="20 % - Accent1 2 2 3 3 4 2 5 2 4" xfId="56319"/>
    <cellStyle name="20 % - Accent1 2 2 3 3 4 2 5 3" xfId="11539"/>
    <cellStyle name="20 % - Accent1 2 2 3 3 4 2 5 4" xfId="23778"/>
    <cellStyle name="20 % - Accent1 2 2 3 3 4 2 5 5" xfId="37055"/>
    <cellStyle name="20 % - Accent1 2 2 3 3 4 2 5 6" xfId="50332"/>
    <cellStyle name="20 % - Accent1 2 2 3 3 4 2 6" xfId="6463"/>
    <cellStyle name="20 % - Accent1 2 2 3 3 4 2 6 2" xfId="17287"/>
    <cellStyle name="20 % - Accent1 2 2 3 3 4 2 6 2 2" xfId="30467"/>
    <cellStyle name="20 % - Accent1 2 2 3 3 4 2 6 2 3" xfId="43744"/>
    <cellStyle name="20 % - Accent1 2 2 3 3 4 2 6 2 4" xfId="57021"/>
    <cellStyle name="20 % - Accent1 2 2 3 3 4 2 6 3" xfId="12241"/>
    <cellStyle name="20 % - Accent1 2 2 3 3 4 2 6 4" xfId="24480"/>
    <cellStyle name="20 % - Accent1 2 2 3 3 4 2 6 5" xfId="37757"/>
    <cellStyle name="20 % - Accent1 2 2 3 3 4 2 6 6" xfId="51034"/>
    <cellStyle name="20 % - Accent1 2 2 3 3 4 2 7" xfId="7207"/>
    <cellStyle name="20 % - Accent1 2 2 3 3 4 2 7 2" xfId="18032"/>
    <cellStyle name="20 % - Accent1 2 2 3 3 4 2 7 2 2" xfId="31212"/>
    <cellStyle name="20 % - Accent1 2 2 3 3 4 2 7 2 3" xfId="44489"/>
    <cellStyle name="20 % - Accent1 2 2 3 3 4 2 7 2 4" xfId="57766"/>
    <cellStyle name="20 % - Accent1 2 2 3 3 4 2 7 3" xfId="25225"/>
    <cellStyle name="20 % - Accent1 2 2 3 3 4 2 7 4" xfId="38502"/>
    <cellStyle name="20 % - Accent1 2 2 3 3 4 2 7 5" xfId="51779"/>
    <cellStyle name="20 % - Accent1 2 2 3 3 4 2 8" xfId="10284"/>
    <cellStyle name="20 % - Accent1 2 2 3 3 4 2 8 2" xfId="14740"/>
    <cellStyle name="20 % - Accent1 2 2 3 3 4 2 8 2 2" xfId="27361"/>
    <cellStyle name="20 % - Accent1 2 2 3 3 4 2 8 2 3" xfId="40638"/>
    <cellStyle name="20 % - Accent1 2 2 3 3 4 2 8 2 4" xfId="53915"/>
    <cellStyle name="20 % - Accent1 2 2 3 3 4 2 8 3" xfId="21374"/>
    <cellStyle name="20 % - Accent1 2 2 3 3 4 2 8 4" xfId="34651"/>
    <cellStyle name="20 % - Accent1 2 2 3 3 4 2 8 5" xfId="47928"/>
    <cellStyle name="20 % - Accent1 2 2 3 3 4 2 9" xfId="9180"/>
    <cellStyle name="20 % - Accent1 2 2 3 3 4 2 9 2" xfId="20046"/>
    <cellStyle name="20 % - Accent1 2 2 3 3 4 2 9 3" xfId="33323"/>
    <cellStyle name="20 % - Accent1 2 2 3 3 4 2 9 4" xfId="46600"/>
    <cellStyle name="20 % - Accent1 2 2 3 3 4 3" xfId="4397"/>
    <cellStyle name="20 % - Accent1 2 2 3 3 4 3 2" xfId="8375"/>
    <cellStyle name="20 % - Accent1 2 2 3 3 4 3 2 2" xfId="15853"/>
    <cellStyle name="20 % - Accent1 2 2 3 3 4 3 2 2 2" xfId="28529"/>
    <cellStyle name="20 % - Accent1 2 2 3 3 4 3 2 2 3" xfId="41806"/>
    <cellStyle name="20 % - Accent1 2 2 3 3 4 3 2 2 4" xfId="55083"/>
    <cellStyle name="20 % - Accent1 2 2 3 3 4 3 2 3" xfId="22542"/>
    <cellStyle name="20 % - Accent1 2 2 3 3 4 3 2 4" xfId="35819"/>
    <cellStyle name="20 % - Accent1 2 2 3 3 4 3 2 5" xfId="49096"/>
    <cellStyle name="20 % - Accent1 2 2 3 3 4 3 3" xfId="13988"/>
    <cellStyle name="20 % - Accent1 2 2 3 3 4 3 3 2" xfId="26609"/>
    <cellStyle name="20 % - Accent1 2 2 3 3 4 3 3 3" xfId="39886"/>
    <cellStyle name="20 % - Accent1 2 2 3 3 4 3 3 4" xfId="53163"/>
    <cellStyle name="20 % - Accent1 2 2 3 3 4 3 4" xfId="20622"/>
    <cellStyle name="20 % - Accent1 2 2 3 3 4 3 5" xfId="33899"/>
    <cellStyle name="20 % - Accent1 2 2 3 3 4 3 6" xfId="47176"/>
    <cellStyle name="20 % - Accent1 2 2 3 3 4 4" xfId="4545"/>
    <cellStyle name="20 % - Accent1 2 2 3 3 4 4 2" xfId="8419"/>
    <cellStyle name="20 % - Accent1 2 2 3 3 4 4 2 2" xfId="28573"/>
    <cellStyle name="20 % - Accent1 2 2 3 3 4 4 2 3" xfId="41850"/>
    <cellStyle name="20 % - Accent1 2 2 3 3 4 4 2 4" xfId="55127"/>
    <cellStyle name="20 % - Accent1 2 2 3 3 4 4 3" xfId="22586"/>
    <cellStyle name="20 % - Accent1 2 2 3 3 4 4 4" xfId="35863"/>
    <cellStyle name="20 % - Accent1 2 2 3 3 4 4 5" xfId="49140"/>
    <cellStyle name="20 % - Accent1 2 2 3 3 4 5" xfId="5136"/>
    <cellStyle name="20 % - Accent1 2 2 3 3 4 5 2" xfId="15984"/>
    <cellStyle name="20 % - Accent1 2 2 3 3 4 5 2 2" xfId="29164"/>
    <cellStyle name="20 % - Accent1 2 2 3 3 4 5 2 3" xfId="42441"/>
    <cellStyle name="20 % - Accent1 2 2 3 3 4 5 2 4" xfId="55718"/>
    <cellStyle name="20 % - Accent1 2 2 3 3 4 5 3" xfId="10938"/>
    <cellStyle name="20 % - Accent1 2 2 3 3 4 5 4" xfId="23177"/>
    <cellStyle name="20 % - Accent1 2 2 3 3 4 5 5" xfId="36454"/>
    <cellStyle name="20 % - Accent1 2 2 3 3 4 5 6" xfId="49731"/>
    <cellStyle name="20 % - Accent1 2 2 3 3 4 6" xfId="5760"/>
    <cellStyle name="20 % - Accent1 2 2 3 3 4 6 2" xfId="16584"/>
    <cellStyle name="20 % - Accent1 2 2 3 3 4 6 2 2" xfId="29764"/>
    <cellStyle name="20 % - Accent1 2 2 3 3 4 6 2 3" xfId="43041"/>
    <cellStyle name="20 % - Accent1 2 2 3 3 4 6 2 4" xfId="56318"/>
    <cellStyle name="20 % - Accent1 2 2 3 3 4 6 3" xfId="11538"/>
    <cellStyle name="20 % - Accent1 2 2 3 3 4 6 4" xfId="23777"/>
    <cellStyle name="20 % - Accent1 2 2 3 3 4 6 5" xfId="37054"/>
    <cellStyle name="20 % - Accent1 2 2 3 3 4 6 6" xfId="50331"/>
    <cellStyle name="20 % - Accent1 2 2 3 3 4 7" xfId="6462"/>
    <cellStyle name="20 % - Accent1 2 2 3 3 4 7 2" xfId="17286"/>
    <cellStyle name="20 % - Accent1 2 2 3 3 4 7 2 2" xfId="30466"/>
    <cellStyle name="20 % - Accent1 2 2 3 3 4 7 2 3" xfId="43743"/>
    <cellStyle name="20 % - Accent1 2 2 3 3 4 7 2 4" xfId="57020"/>
    <cellStyle name="20 % - Accent1 2 2 3 3 4 7 3" xfId="12240"/>
    <cellStyle name="20 % - Accent1 2 2 3 3 4 7 4" xfId="24479"/>
    <cellStyle name="20 % - Accent1 2 2 3 3 4 7 5" xfId="37756"/>
    <cellStyle name="20 % - Accent1 2 2 3 3 4 7 6" xfId="51033"/>
    <cellStyle name="20 % - Accent1 2 2 3 3 4 8" xfId="7206"/>
    <cellStyle name="20 % - Accent1 2 2 3 3 4 8 2" xfId="18031"/>
    <cellStyle name="20 % - Accent1 2 2 3 3 4 8 2 2" xfId="31211"/>
    <cellStyle name="20 % - Accent1 2 2 3 3 4 8 2 3" xfId="44488"/>
    <cellStyle name="20 % - Accent1 2 2 3 3 4 8 2 4" xfId="57765"/>
    <cellStyle name="20 % - Accent1 2 2 3 3 4 8 3" xfId="25224"/>
    <cellStyle name="20 % - Accent1 2 2 3 3 4 8 4" xfId="38501"/>
    <cellStyle name="20 % - Accent1 2 2 3 3 4 8 5" xfId="51778"/>
    <cellStyle name="20 % - Accent1 2 2 3 3 4 9" xfId="10283"/>
    <cellStyle name="20 % - Accent1 2 2 3 3 4 9 2" xfId="14739"/>
    <cellStyle name="20 % - Accent1 2 2 3 3 4 9 2 2" xfId="27360"/>
    <cellStyle name="20 % - Accent1 2 2 3 3 4 9 2 3" xfId="40637"/>
    <cellStyle name="20 % - Accent1 2 2 3 3 4 9 2 4" xfId="53914"/>
    <cellStyle name="20 % - Accent1 2 2 3 3 4 9 3" xfId="21373"/>
    <cellStyle name="20 % - Accent1 2 2 3 3 4 9 4" xfId="34650"/>
    <cellStyle name="20 % - Accent1 2 2 3 3 4 9 5" xfId="47927"/>
    <cellStyle name="20 % - Accent1 2 2 3 3 5" xfId="38"/>
    <cellStyle name="20 % - Accent1 2 2 3 3 5 10" xfId="13413"/>
    <cellStyle name="20 % - Accent1 2 2 3 3 5 10 2" xfId="26034"/>
    <cellStyle name="20 % - Accent1 2 2 3 3 5 10 3" xfId="39311"/>
    <cellStyle name="20 % - Accent1 2 2 3 3 5 10 4" xfId="52588"/>
    <cellStyle name="20 % - Accent1 2 2 3 3 5 11" xfId="19293"/>
    <cellStyle name="20 % - Accent1 2 2 3 3 5 12" xfId="32570"/>
    <cellStyle name="20 % - Accent1 2 2 3 3 5 13" xfId="45847"/>
    <cellStyle name="20 % - Accent1 2 2 3 3 5 2" xfId="4394"/>
    <cellStyle name="20 % - Accent1 2 2 3 3 5 2 2" xfId="8373"/>
    <cellStyle name="20 % - Accent1 2 2 3 3 5 2 2 2" xfId="15851"/>
    <cellStyle name="20 % - Accent1 2 2 3 3 5 2 2 2 2" xfId="28527"/>
    <cellStyle name="20 % - Accent1 2 2 3 3 5 2 2 2 3" xfId="41804"/>
    <cellStyle name="20 % - Accent1 2 2 3 3 5 2 2 2 4" xfId="55081"/>
    <cellStyle name="20 % - Accent1 2 2 3 3 5 2 2 3" xfId="22540"/>
    <cellStyle name="20 % - Accent1 2 2 3 3 5 2 2 4" xfId="35817"/>
    <cellStyle name="20 % - Accent1 2 2 3 3 5 2 2 5" xfId="49094"/>
    <cellStyle name="20 % - Accent1 2 2 3 3 5 2 3" xfId="13990"/>
    <cellStyle name="20 % - Accent1 2 2 3 3 5 2 3 2" xfId="26611"/>
    <cellStyle name="20 % - Accent1 2 2 3 3 5 2 3 3" xfId="39888"/>
    <cellStyle name="20 % - Accent1 2 2 3 3 5 2 3 4" xfId="53165"/>
    <cellStyle name="20 % - Accent1 2 2 3 3 5 2 4" xfId="20624"/>
    <cellStyle name="20 % - Accent1 2 2 3 3 5 2 5" xfId="33901"/>
    <cellStyle name="20 % - Accent1 2 2 3 3 5 2 6" xfId="47178"/>
    <cellStyle name="20 % - Accent1 2 2 3 3 5 3" xfId="4547"/>
    <cellStyle name="20 % - Accent1 2 2 3 3 5 3 2" xfId="8421"/>
    <cellStyle name="20 % - Accent1 2 2 3 3 5 3 2 2" xfId="28575"/>
    <cellStyle name="20 % - Accent1 2 2 3 3 5 3 2 3" xfId="41852"/>
    <cellStyle name="20 % - Accent1 2 2 3 3 5 3 2 4" xfId="55129"/>
    <cellStyle name="20 % - Accent1 2 2 3 3 5 3 3" xfId="22588"/>
    <cellStyle name="20 % - Accent1 2 2 3 3 5 3 4" xfId="35865"/>
    <cellStyle name="20 % - Accent1 2 2 3 3 5 3 5" xfId="49142"/>
    <cellStyle name="20 % - Accent1 2 2 3 3 5 4" xfId="5138"/>
    <cellStyle name="20 % - Accent1 2 2 3 3 5 4 2" xfId="15986"/>
    <cellStyle name="20 % - Accent1 2 2 3 3 5 4 2 2" xfId="29166"/>
    <cellStyle name="20 % - Accent1 2 2 3 3 5 4 2 3" xfId="42443"/>
    <cellStyle name="20 % - Accent1 2 2 3 3 5 4 2 4" xfId="55720"/>
    <cellStyle name="20 % - Accent1 2 2 3 3 5 4 3" xfId="10940"/>
    <cellStyle name="20 % - Accent1 2 2 3 3 5 4 4" xfId="23179"/>
    <cellStyle name="20 % - Accent1 2 2 3 3 5 4 5" xfId="36456"/>
    <cellStyle name="20 % - Accent1 2 2 3 3 5 4 6" xfId="49733"/>
    <cellStyle name="20 % - Accent1 2 2 3 3 5 5" xfId="5762"/>
    <cellStyle name="20 % - Accent1 2 2 3 3 5 5 2" xfId="16586"/>
    <cellStyle name="20 % - Accent1 2 2 3 3 5 5 2 2" xfId="29766"/>
    <cellStyle name="20 % - Accent1 2 2 3 3 5 5 2 3" xfId="43043"/>
    <cellStyle name="20 % - Accent1 2 2 3 3 5 5 2 4" xfId="56320"/>
    <cellStyle name="20 % - Accent1 2 2 3 3 5 5 3" xfId="11540"/>
    <cellStyle name="20 % - Accent1 2 2 3 3 5 5 4" xfId="23779"/>
    <cellStyle name="20 % - Accent1 2 2 3 3 5 5 5" xfId="37056"/>
    <cellStyle name="20 % - Accent1 2 2 3 3 5 5 6" xfId="50333"/>
    <cellStyle name="20 % - Accent1 2 2 3 3 5 6" xfId="6464"/>
    <cellStyle name="20 % - Accent1 2 2 3 3 5 6 2" xfId="17288"/>
    <cellStyle name="20 % - Accent1 2 2 3 3 5 6 2 2" xfId="30468"/>
    <cellStyle name="20 % - Accent1 2 2 3 3 5 6 2 3" xfId="43745"/>
    <cellStyle name="20 % - Accent1 2 2 3 3 5 6 2 4" xfId="57022"/>
    <cellStyle name="20 % - Accent1 2 2 3 3 5 6 3" xfId="12242"/>
    <cellStyle name="20 % - Accent1 2 2 3 3 5 6 4" xfId="24481"/>
    <cellStyle name="20 % - Accent1 2 2 3 3 5 6 5" xfId="37758"/>
    <cellStyle name="20 % - Accent1 2 2 3 3 5 6 6" xfId="51035"/>
    <cellStyle name="20 % - Accent1 2 2 3 3 5 7" xfId="7208"/>
    <cellStyle name="20 % - Accent1 2 2 3 3 5 7 2" xfId="18033"/>
    <cellStyle name="20 % - Accent1 2 2 3 3 5 7 2 2" xfId="31213"/>
    <cellStyle name="20 % - Accent1 2 2 3 3 5 7 2 3" xfId="44490"/>
    <cellStyle name="20 % - Accent1 2 2 3 3 5 7 2 4" xfId="57767"/>
    <cellStyle name="20 % - Accent1 2 2 3 3 5 7 3" xfId="25226"/>
    <cellStyle name="20 % - Accent1 2 2 3 3 5 7 4" xfId="38503"/>
    <cellStyle name="20 % - Accent1 2 2 3 3 5 7 5" xfId="51780"/>
    <cellStyle name="20 % - Accent1 2 2 3 3 5 8" xfId="10285"/>
    <cellStyle name="20 % - Accent1 2 2 3 3 5 8 2" xfId="14741"/>
    <cellStyle name="20 % - Accent1 2 2 3 3 5 8 2 2" xfId="27362"/>
    <cellStyle name="20 % - Accent1 2 2 3 3 5 8 2 3" xfId="40639"/>
    <cellStyle name="20 % - Accent1 2 2 3 3 5 8 2 4" xfId="53916"/>
    <cellStyle name="20 % - Accent1 2 2 3 3 5 8 3" xfId="21375"/>
    <cellStyle name="20 % - Accent1 2 2 3 3 5 8 4" xfId="34652"/>
    <cellStyle name="20 % - Accent1 2 2 3 3 5 8 5" xfId="47929"/>
    <cellStyle name="20 % - Accent1 2 2 3 3 5 9" xfId="9181"/>
    <cellStyle name="20 % - Accent1 2 2 3 3 5 9 2" xfId="20047"/>
    <cellStyle name="20 % - Accent1 2 2 3 3 5 9 3" xfId="33324"/>
    <cellStyle name="20 % - Accent1 2 2 3 3 5 9 4" xfId="46601"/>
    <cellStyle name="20 % - Accent1 2 2 3 3 6" xfId="3572"/>
    <cellStyle name="20 % - Accent1 2 2 3 3 6 2" xfId="7760"/>
    <cellStyle name="20 % - Accent1 2 2 3 3 6 2 2" xfId="15293"/>
    <cellStyle name="20 % - Accent1 2 2 3 3 6 2 2 2" xfId="27914"/>
    <cellStyle name="20 % - Accent1 2 2 3 3 6 2 2 3" xfId="41191"/>
    <cellStyle name="20 % - Accent1 2 2 3 3 6 2 2 4" xfId="54468"/>
    <cellStyle name="20 % - Accent1 2 2 3 3 6 2 3" xfId="21927"/>
    <cellStyle name="20 % - Accent1 2 2 3 3 6 2 4" xfId="35204"/>
    <cellStyle name="20 % - Accent1 2 2 3 3 6 2 5" xfId="48481"/>
    <cellStyle name="20 % - Accent1 2 2 3 3 6 3" xfId="13985"/>
    <cellStyle name="20 % - Accent1 2 2 3 3 6 3 2" xfId="26606"/>
    <cellStyle name="20 % - Accent1 2 2 3 3 6 3 3" xfId="39883"/>
    <cellStyle name="20 % - Accent1 2 2 3 3 6 3 4" xfId="53160"/>
    <cellStyle name="20 % - Accent1 2 2 3 3 6 4" xfId="9884"/>
    <cellStyle name="20 % - Accent1 2 2 3 3 6 5" xfId="20619"/>
    <cellStyle name="20 % - Accent1 2 2 3 3 6 6" xfId="33896"/>
    <cellStyle name="20 % - Accent1 2 2 3 3 6 7" xfId="47173"/>
    <cellStyle name="20 % - Accent1 2 2 3 3 7" xfId="4401"/>
    <cellStyle name="20 % - Accent1 2 2 3 3 7 2" xfId="8378"/>
    <cellStyle name="20 % - Accent1 2 2 3 3 7 2 2" xfId="28532"/>
    <cellStyle name="20 % - Accent1 2 2 3 3 7 2 3" xfId="41809"/>
    <cellStyle name="20 % - Accent1 2 2 3 3 7 2 4" xfId="55086"/>
    <cellStyle name="20 % - Accent1 2 2 3 3 7 3" xfId="22545"/>
    <cellStyle name="20 % - Accent1 2 2 3 3 7 4" xfId="35822"/>
    <cellStyle name="20 % - Accent1 2 2 3 3 7 5" xfId="49099"/>
    <cellStyle name="20 % - Accent1 2 2 3 3 8" xfId="4542"/>
    <cellStyle name="20 % - Accent1 2 2 3 3 8 2" xfId="8416"/>
    <cellStyle name="20 % - Accent1 2 2 3 3 8 2 2" xfId="28570"/>
    <cellStyle name="20 % - Accent1 2 2 3 3 8 2 3" xfId="41847"/>
    <cellStyle name="20 % - Accent1 2 2 3 3 8 2 4" xfId="55124"/>
    <cellStyle name="20 % - Accent1 2 2 3 3 8 3" xfId="22583"/>
    <cellStyle name="20 % - Accent1 2 2 3 3 8 4" xfId="35860"/>
    <cellStyle name="20 % - Accent1 2 2 3 3 8 5" xfId="49137"/>
    <cellStyle name="20 % - Accent1 2 2 3 3 9" xfId="5133"/>
    <cellStyle name="20 % - Accent1 2 2 3 3 9 2" xfId="15981"/>
    <cellStyle name="20 % - Accent1 2 2 3 3 9 2 2" xfId="29161"/>
    <cellStyle name="20 % - Accent1 2 2 3 3 9 2 3" xfId="42438"/>
    <cellStyle name="20 % - Accent1 2 2 3 3 9 2 4" xfId="55715"/>
    <cellStyle name="20 % - Accent1 2 2 3 3 9 3" xfId="10935"/>
    <cellStyle name="20 % - Accent1 2 2 3 3 9 4" xfId="23174"/>
    <cellStyle name="20 % - Accent1 2 2 3 3 9 5" xfId="36451"/>
    <cellStyle name="20 % - Accent1 2 2 3 3 9 6" xfId="49728"/>
    <cellStyle name="20 % - Accent1 2 2 3 4" xfId="39"/>
    <cellStyle name="20 % - Accent1 2 2 3 4 10" xfId="13414"/>
    <cellStyle name="20 % - Accent1 2 2 3 4 10 2" xfId="26035"/>
    <cellStyle name="20 % - Accent1 2 2 3 4 10 3" xfId="39312"/>
    <cellStyle name="20 % - Accent1 2 2 3 4 10 4" xfId="52589"/>
    <cellStyle name="20 % - Accent1 2 2 3 4 11" xfId="19294"/>
    <cellStyle name="20 % - Accent1 2 2 3 4 12" xfId="32571"/>
    <cellStyle name="20 % - Accent1 2 2 3 4 13" xfId="45848"/>
    <cellStyle name="20 % - Accent1 2 2 3 4 2" xfId="4393"/>
    <cellStyle name="20 % - Accent1 2 2 3 4 2 2" xfId="8372"/>
    <cellStyle name="20 % - Accent1 2 2 3 4 2 2 2" xfId="15850"/>
    <cellStyle name="20 % - Accent1 2 2 3 4 2 2 2 2" xfId="28526"/>
    <cellStyle name="20 % - Accent1 2 2 3 4 2 2 2 3" xfId="41803"/>
    <cellStyle name="20 % - Accent1 2 2 3 4 2 2 2 4" xfId="55080"/>
    <cellStyle name="20 % - Accent1 2 2 3 4 2 2 3" xfId="22539"/>
    <cellStyle name="20 % - Accent1 2 2 3 4 2 2 4" xfId="35816"/>
    <cellStyle name="20 % - Accent1 2 2 3 4 2 2 5" xfId="49093"/>
    <cellStyle name="20 % - Accent1 2 2 3 4 2 3" xfId="13991"/>
    <cellStyle name="20 % - Accent1 2 2 3 4 2 3 2" xfId="26612"/>
    <cellStyle name="20 % - Accent1 2 2 3 4 2 3 3" xfId="39889"/>
    <cellStyle name="20 % - Accent1 2 2 3 4 2 3 4" xfId="53166"/>
    <cellStyle name="20 % - Accent1 2 2 3 4 2 4" xfId="20625"/>
    <cellStyle name="20 % - Accent1 2 2 3 4 2 5" xfId="33902"/>
    <cellStyle name="20 % - Accent1 2 2 3 4 2 6" xfId="47179"/>
    <cellStyle name="20 % - Accent1 2 2 3 4 3" xfId="4548"/>
    <cellStyle name="20 % - Accent1 2 2 3 4 3 2" xfId="8422"/>
    <cellStyle name="20 % - Accent1 2 2 3 4 3 2 2" xfId="28576"/>
    <cellStyle name="20 % - Accent1 2 2 3 4 3 2 3" xfId="41853"/>
    <cellStyle name="20 % - Accent1 2 2 3 4 3 2 4" xfId="55130"/>
    <cellStyle name="20 % - Accent1 2 2 3 4 3 3" xfId="22589"/>
    <cellStyle name="20 % - Accent1 2 2 3 4 3 4" xfId="35866"/>
    <cellStyle name="20 % - Accent1 2 2 3 4 3 5" xfId="49143"/>
    <cellStyle name="20 % - Accent1 2 2 3 4 4" xfId="5139"/>
    <cellStyle name="20 % - Accent1 2 2 3 4 4 2" xfId="15987"/>
    <cellStyle name="20 % - Accent1 2 2 3 4 4 2 2" xfId="29167"/>
    <cellStyle name="20 % - Accent1 2 2 3 4 4 2 3" xfId="42444"/>
    <cellStyle name="20 % - Accent1 2 2 3 4 4 2 4" xfId="55721"/>
    <cellStyle name="20 % - Accent1 2 2 3 4 4 3" xfId="10941"/>
    <cellStyle name="20 % - Accent1 2 2 3 4 4 4" xfId="23180"/>
    <cellStyle name="20 % - Accent1 2 2 3 4 4 5" xfId="36457"/>
    <cellStyle name="20 % - Accent1 2 2 3 4 4 6" xfId="49734"/>
    <cellStyle name="20 % - Accent1 2 2 3 4 5" xfId="5763"/>
    <cellStyle name="20 % - Accent1 2 2 3 4 5 2" xfId="16587"/>
    <cellStyle name="20 % - Accent1 2 2 3 4 5 2 2" xfId="29767"/>
    <cellStyle name="20 % - Accent1 2 2 3 4 5 2 3" xfId="43044"/>
    <cellStyle name="20 % - Accent1 2 2 3 4 5 2 4" xfId="56321"/>
    <cellStyle name="20 % - Accent1 2 2 3 4 5 3" xfId="11541"/>
    <cellStyle name="20 % - Accent1 2 2 3 4 5 4" xfId="23780"/>
    <cellStyle name="20 % - Accent1 2 2 3 4 5 5" xfId="37057"/>
    <cellStyle name="20 % - Accent1 2 2 3 4 5 6" xfId="50334"/>
    <cellStyle name="20 % - Accent1 2 2 3 4 6" xfId="6465"/>
    <cellStyle name="20 % - Accent1 2 2 3 4 6 2" xfId="17289"/>
    <cellStyle name="20 % - Accent1 2 2 3 4 6 2 2" xfId="30469"/>
    <cellStyle name="20 % - Accent1 2 2 3 4 6 2 3" xfId="43746"/>
    <cellStyle name="20 % - Accent1 2 2 3 4 6 2 4" xfId="57023"/>
    <cellStyle name="20 % - Accent1 2 2 3 4 6 3" xfId="12243"/>
    <cellStyle name="20 % - Accent1 2 2 3 4 6 4" xfId="24482"/>
    <cellStyle name="20 % - Accent1 2 2 3 4 6 5" xfId="37759"/>
    <cellStyle name="20 % - Accent1 2 2 3 4 6 6" xfId="51036"/>
    <cellStyle name="20 % - Accent1 2 2 3 4 7" xfId="7209"/>
    <cellStyle name="20 % - Accent1 2 2 3 4 7 2" xfId="18034"/>
    <cellStyle name="20 % - Accent1 2 2 3 4 7 2 2" xfId="31214"/>
    <cellStyle name="20 % - Accent1 2 2 3 4 7 2 3" xfId="44491"/>
    <cellStyle name="20 % - Accent1 2 2 3 4 7 2 4" xfId="57768"/>
    <cellStyle name="20 % - Accent1 2 2 3 4 7 3" xfId="25227"/>
    <cellStyle name="20 % - Accent1 2 2 3 4 7 4" xfId="38504"/>
    <cellStyle name="20 % - Accent1 2 2 3 4 7 5" xfId="51781"/>
    <cellStyle name="20 % - Accent1 2 2 3 4 8" xfId="10286"/>
    <cellStyle name="20 % - Accent1 2 2 3 4 8 2" xfId="14742"/>
    <cellStyle name="20 % - Accent1 2 2 3 4 8 2 2" xfId="27363"/>
    <cellStyle name="20 % - Accent1 2 2 3 4 8 2 3" xfId="40640"/>
    <cellStyle name="20 % - Accent1 2 2 3 4 8 2 4" xfId="53917"/>
    <cellStyle name="20 % - Accent1 2 2 3 4 8 3" xfId="21376"/>
    <cellStyle name="20 % - Accent1 2 2 3 4 8 4" xfId="34653"/>
    <cellStyle name="20 % - Accent1 2 2 3 4 8 5" xfId="47930"/>
    <cellStyle name="20 % - Accent1 2 2 3 4 9" xfId="9182"/>
    <cellStyle name="20 % - Accent1 2 2 3 4 9 2" xfId="20048"/>
    <cellStyle name="20 % - Accent1 2 2 3 4 9 3" xfId="33325"/>
    <cellStyle name="20 % - Accent1 2 2 3 4 9 4" xfId="46602"/>
    <cellStyle name="20 % - Accent1 2 2 3 5" xfId="3570"/>
    <cellStyle name="20 % - Accent1 2 2 3 5 2" xfId="7758"/>
    <cellStyle name="20 % - Accent1 2 2 3 5 2 2" xfId="18035"/>
    <cellStyle name="20 % - Accent1 2 2 3 5 2 2 2" xfId="31215"/>
    <cellStyle name="20 % - Accent1 2 2 3 5 2 2 3" xfId="44492"/>
    <cellStyle name="20 % - Accent1 2 2 3 5 2 2 4" xfId="57769"/>
    <cellStyle name="20 % - Accent1 2 2 3 5 2 3" xfId="25228"/>
    <cellStyle name="20 % - Accent1 2 2 3 5 2 4" xfId="38505"/>
    <cellStyle name="20 % - Accent1 2 2 3 5 2 5" xfId="51782"/>
    <cellStyle name="20 % - Accent1 2 2 3 5 3" xfId="10810"/>
    <cellStyle name="20 % - Accent1 2 2 3 5 3 2" xfId="15291"/>
    <cellStyle name="20 % - Accent1 2 2 3 5 3 2 2" xfId="27912"/>
    <cellStyle name="20 % - Accent1 2 2 3 5 3 2 3" xfId="41189"/>
    <cellStyle name="20 % - Accent1 2 2 3 5 3 2 4" xfId="54466"/>
    <cellStyle name="20 % - Accent1 2 2 3 5 3 3" xfId="21925"/>
    <cellStyle name="20 % - Accent1 2 2 3 5 3 4" xfId="35202"/>
    <cellStyle name="20 % - Accent1 2 2 3 5 3 5" xfId="48479"/>
    <cellStyle name="20 % - Accent1 2 2 3 5 4" xfId="13982"/>
    <cellStyle name="20 % - Accent1 2 2 3 5 4 2" xfId="26603"/>
    <cellStyle name="20 % - Accent1 2 2 3 5 4 3" xfId="39880"/>
    <cellStyle name="20 % - Accent1 2 2 3 5 4 4" xfId="53157"/>
    <cellStyle name="20 % - Accent1 2 2 3 5 5" xfId="20616"/>
    <cellStyle name="20 % - Accent1 2 2 3 5 6" xfId="33893"/>
    <cellStyle name="20 % - Accent1 2 2 3 5 7" xfId="47170"/>
    <cellStyle name="20 % - Accent1 2 2 3 6" xfId="4539"/>
    <cellStyle name="20 % - Accent1 2 2 3 6 2" xfId="8413"/>
    <cellStyle name="20 % - Accent1 2 2 3 6 2 2" xfId="18620"/>
    <cellStyle name="20 % - Accent1 2 2 3 6 2 2 2" xfId="31800"/>
    <cellStyle name="20 % - Accent1 2 2 3 6 2 2 3" xfId="45077"/>
    <cellStyle name="20 % - Accent1 2 2 3 6 2 2 4" xfId="58354"/>
    <cellStyle name="20 % - Accent1 2 2 3 6 2 3" xfId="13134"/>
    <cellStyle name="20 % - Accent1 2 2 3 6 2 4" xfId="25813"/>
    <cellStyle name="20 % - Accent1 2 2 3 6 2 5" xfId="39090"/>
    <cellStyle name="20 % - Accent1 2 2 3 6 2 6" xfId="52367"/>
    <cellStyle name="20 % - Accent1 2 2 3 6 3" xfId="15875"/>
    <cellStyle name="20 % - Accent1 2 2 3 6 3 2" xfId="28567"/>
    <cellStyle name="20 % - Accent1 2 2 3 6 3 3" xfId="41844"/>
    <cellStyle name="20 % - Accent1 2 2 3 6 3 4" xfId="55121"/>
    <cellStyle name="20 % - Accent1 2 2 3 6 4" xfId="22580"/>
    <cellStyle name="20 % - Accent1 2 2 3 6 5" xfId="35857"/>
    <cellStyle name="20 % - Accent1 2 2 3 6 6" xfId="49134"/>
    <cellStyle name="20 % - Accent1 2 2 3 7" xfId="5130"/>
    <cellStyle name="20 % - Accent1 2 2 3 7 2" xfId="13304"/>
    <cellStyle name="20 % - Accent1 2 2 3 7 2 2" xfId="18700"/>
    <cellStyle name="20 % - Accent1 2 2 3 7 2 2 2" xfId="31880"/>
    <cellStyle name="20 % - Accent1 2 2 3 7 2 2 3" xfId="45157"/>
    <cellStyle name="20 % - Accent1 2 2 3 7 2 2 4" xfId="58434"/>
    <cellStyle name="20 % - Accent1 2 2 3 7 2 3" xfId="25893"/>
    <cellStyle name="20 % - Accent1 2 2 3 7 2 4" xfId="39170"/>
    <cellStyle name="20 % - Accent1 2 2 3 7 2 5" xfId="52447"/>
    <cellStyle name="20 % - Accent1 2 2 3 7 3" xfId="15978"/>
    <cellStyle name="20 % - Accent1 2 2 3 7 3 2" xfId="29158"/>
    <cellStyle name="20 % - Accent1 2 2 3 7 3 3" xfId="42435"/>
    <cellStyle name="20 % - Accent1 2 2 3 7 3 4" xfId="55712"/>
    <cellStyle name="20 % - Accent1 2 2 3 7 4" xfId="10932"/>
    <cellStyle name="20 % - Accent1 2 2 3 7 5" xfId="23171"/>
    <cellStyle name="20 % - Accent1 2 2 3 7 6" xfId="36448"/>
    <cellStyle name="20 % - Accent1 2 2 3 7 7" xfId="49725"/>
    <cellStyle name="20 % - Accent1 2 2 3 8" xfId="5754"/>
    <cellStyle name="20 % - Accent1 2 2 3 8 2" xfId="16578"/>
    <cellStyle name="20 % - Accent1 2 2 3 8 2 2" xfId="29758"/>
    <cellStyle name="20 % - Accent1 2 2 3 8 2 3" xfId="43035"/>
    <cellStyle name="20 % - Accent1 2 2 3 8 2 4" xfId="56312"/>
    <cellStyle name="20 % - Accent1 2 2 3 8 3" xfId="11532"/>
    <cellStyle name="20 % - Accent1 2 2 3 8 4" xfId="23771"/>
    <cellStyle name="20 % - Accent1 2 2 3 8 5" xfId="37048"/>
    <cellStyle name="20 % - Accent1 2 2 3 8 6" xfId="50325"/>
    <cellStyle name="20 % - Accent1 2 2 3 9" xfId="6456"/>
    <cellStyle name="20 % - Accent1 2 2 3 9 2" xfId="17280"/>
    <cellStyle name="20 % - Accent1 2 2 3 9 2 2" xfId="30460"/>
    <cellStyle name="20 % - Accent1 2 2 3 9 2 3" xfId="43737"/>
    <cellStyle name="20 % - Accent1 2 2 3 9 2 4" xfId="57014"/>
    <cellStyle name="20 % - Accent1 2 2 3 9 3" xfId="12234"/>
    <cellStyle name="20 % - Accent1 2 2 3 9 4" xfId="24473"/>
    <cellStyle name="20 % - Accent1 2 2 3 9 5" xfId="37750"/>
    <cellStyle name="20 % - Accent1 2 2 3 9 6" xfId="51027"/>
    <cellStyle name="20 % - Accent1 2 2 3_2012-2013 - CF - Tour 1 - Ligue 04 - Résultats" xfId="40"/>
    <cellStyle name="20 % - Accent1 2 2 4" xfId="41"/>
    <cellStyle name="20 % - Accent1 2 2 4 10" xfId="13415"/>
    <cellStyle name="20 % - Accent1 2 2 4 10 2" xfId="26036"/>
    <cellStyle name="20 % - Accent1 2 2 4 10 3" xfId="39313"/>
    <cellStyle name="20 % - Accent1 2 2 4 10 4" xfId="52590"/>
    <cellStyle name="20 % - Accent1 2 2 4 11" xfId="19295"/>
    <cellStyle name="20 % - Accent1 2 2 4 12" xfId="32572"/>
    <cellStyle name="20 % - Accent1 2 2 4 13" xfId="45849"/>
    <cellStyle name="20 % - Accent1 2 2 4 2" xfId="4392"/>
    <cellStyle name="20 % - Accent1 2 2 4 2 2" xfId="8371"/>
    <cellStyle name="20 % - Accent1 2 2 4 2 2 2" xfId="15849"/>
    <cellStyle name="20 % - Accent1 2 2 4 2 2 2 2" xfId="28525"/>
    <cellStyle name="20 % - Accent1 2 2 4 2 2 2 3" xfId="41802"/>
    <cellStyle name="20 % - Accent1 2 2 4 2 2 2 4" xfId="55079"/>
    <cellStyle name="20 % - Accent1 2 2 4 2 2 3" xfId="22538"/>
    <cellStyle name="20 % - Accent1 2 2 4 2 2 4" xfId="35815"/>
    <cellStyle name="20 % - Accent1 2 2 4 2 2 5" xfId="49092"/>
    <cellStyle name="20 % - Accent1 2 2 4 2 3" xfId="13992"/>
    <cellStyle name="20 % - Accent1 2 2 4 2 3 2" xfId="26613"/>
    <cellStyle name="20 % - Accent1 2 2 4 2 3 3" xfId="39890"/>
    <cellStyle name="20 % - Accent1 2 2 4 2 3 4" xfId="53167"/>
    <cellStyle name="20 % - Accent1 2 2 4 2 4" xfId="20626"/>
    <cellStyle name="20 % - Accent1 2 2 4 2 5" xfId="33903"/>
    <cellStyle name="20 % - Accent1 2 2 4 2 6" xfId="47180"/>
    <cellStyle name="20 % - Accent1 2 2 4 3" xfId="4549"/>
    <cellStyle name="20 % - Accent1 2 2 4 3 2" xfId="8423"/>
    <cellStyle name="20 % - Accent1 2 2 4 3 2 2" xfId="28577"/>
    <cellStyle name="20 % - Accent1 2 2 4 3 2 3" xfId="41854"/>
    <cellStyle name="20 % - Accent1 2 2 4 3 2 4" xfId="55131"/>
    <cellStyle name="20 % - Accent1 2 2 4 3 3" xfId="22590"/>
    <cellStyle name="20 % - Accent1 2 2 4 3 4" xfId="35867"/>
    <cellStyle name="20 % - Accent1 2 2 4 3 5" xfId="49144"/>
    <cellStyle name="20 % - Accent1 2 2 4 4" xfId="5140"/>
    <cellStyle name="20 % - Accent1 2 2 4 4 2" xfId="15988"/>
    <cellStyle name="20 % - Accent1 2 2 4 4 2 2" xfId="29168"/>
    <cellStyle name="20 % - Accent1 2 2 4 4 2 3" xfId="42445"/>
    <cellStyle name="20 % - Accent1 2 2 4 4 2 4" xfId="55722"/>
    <cellStyle name="20 % - Accent1 2 2 4 4 3" xfId="10942"/>
    <cellStyle name="20 % - Accent1 2 2 4 4 4" xfId="23181"/>
    <cellStyle name="20 % - Accent1 2 2 4 4 5" xfId="36458"/>
    <cellStyle name="20 % - Accent1 2 2 4 4 6" xfId="49735"/>
    <cellStyle name="20 % - Accent1 2 2 4 5" xfId="5764"/>
    <cellStyle name="20 % - Accent1 2 2 4 5 2" xfId="16588"/>
    <cellStyle name="20 % - Accent1 2 2 4 5 2 2" xfId="29768"/>
    <cellStyle name="20 % - Accent1 2 2 4 5 2 3" xfId="43045"/>
    <cellStyle name="20 % - Accent1 2 2 4 5 2 4" xfId="56322"/>
    <cellStyle name="20 % - Accent1 2 2 4 5 3" xfId="11542"/>
    <cellStyle name="20 % - Accent1 2 2 4 5 4" xfId="23781"/>
    <cellStyle name="20 % - Accent1 2 2 4 5 5" xfId="37058"/>
    <cellStyle name="20 % - Accent1 2 2 4 5 6" xfId="50335"/>
    <cellStyle name="20 % - Accent1 2 2 4 6" xfId="6466"/>
    <cellStyle name="20 % - Accent1 2 2 4 6 2" xfId="17290"/>
    <cellStyle name="20 % - Accent1 2 2 4 6 2 2" xfId="30470"/>
    <cellStyle name="20 % - Accent1 2 2 4 6 2 3" xfId="43747"/>
    <cellStyle name="20 % - Accent1 2 2 4 6 2 4" xfId="57024"/>
    <cellStyle name="20 % - Accent1 2 2 4 6 3" xfId="12244"/>
    <cellStyle name="20 % - Accent1 2 2 4 6 4" xfId="24483"/>
    <cellStyle name="20 % - Accent1 2 2 4 6 5" xfId="37760"/>
    <cellStyle name="20 % - Accent1 2 2 4 6 6" xfId="51037"/>
    <cellStyle name="20 % - Accent1 2 2 4 7" xfId="7210"/>
    <cellStyle name="20 % - Accent1 2 2 4 7 2" xfId="18036"/>
    <cellStyle name="20 % - Accent1 2 2 4 7 2 2" xfId="31216"/>
    <cellStyle name="20 % - Accent1 2 2 4 7 2 3" xfId="44493"/>
    <cellStyle name="20 % - Accent1 2 2 4 7 2 4" xfId="57770"/>
    <cellStyle name="20 % - Accent1 2 2 4 7 3" xfId="25229"/>
    <cellStyle name="20 % - Accent1 2 2 4 7 4" xfId="38506"/>
    <cellStyle name="20 % - Accent1 2 2 4 7 5" xfId="51783"/>
    <cellStyle name="20 % - Accent1 2 2 4 8" xfId="10287"/>
    <cellStyle name="20 % - Accent1 2 2 4 8 2" xfId="14743"/>
    <cellStyle name="20 % - Accent1 2 2 4 8 2 2" xfId="27364"/>
    <cellStyle name="20 % - Accent1 2 2 4 8 2 3" xfId="40641"/>
    <cellStyle name="20 % - Accent1 2 2 4 8 2 4" xfId="53918"/>
    <cellStyle name="20 % - Accent1 2 2 4 8 3" xfId="21377"/>
    <cellStyle name="20 % - Accent1 2 2 4 8 4" xfId="34654"/>
    <cellStyle name="20 % - Accent1 2 2 4 8 5" xfId="47931"/>
    <cellStyle name="20 % - Accent1 2 2 4 9" xfId="9183"/>
    <cellStyle name="20 % - Accent1 2 2 4 9 2" xfId="20049"/>
    <cellStyle name="20 % - Accent1 2 2 4 9 3" xfId="33326"/>
    <cellStyle name="20 % - Accent1 2 2 4 9 4" xfId="46603"/>
    <cellStyle name="20 % - Accent1 2 2 5" xfId="3563"/>
    <cellStyle name="20 % - Accent1 2 2 5 2" xfId="7751"/>
    <cellStyle name="20 % - Accent1 2 2 5 2 2" xfId="18037"/>
    <cellStyle name="20 % - Accent1 2 2 5 2 2 2" xfId="31217"/>
    <cellStyle name="20 % - Accent1 2 2 5 2 2 3" xfId="44494"/>
    <cellStyle name="20 % - Accent1 2 2 5 2 2 4" xfId="57771"/>
    <cellStyle name="20 % - Accent1 2 2 5 2 3" xfId="25230"/>
    <cellStyle name="20 % - Accent1 2 2 5 2 4" xfId="38507"/>
    <cellStyle name="20 % - Accent1 2 2 5 2 5" xfId="51784"/>
    <cellStyle name="20 % - Accent1 2 2 5 3" xfId="10807"/>
    <cellStyle name="20 % - Accent1 2 2 5 3 2" xfId="15284"/>
    <cellStyle name="20 % - Accent1 2 2 5 3 2 2" xfId="27905"/>
    <cellStyle name="20 % - Accent1 2 2 5 3 2 3" xfId="41182"/>
    <cellStyle name="20 % - Accent1 2 2 5 3 2 4" xfId="54459"/>
    <cellStyle name="20 % - Accent1 2 2 5 3 3" xfId="21918"/>
    <cellStyle name="20 % - Accent1 2 2 5 3 4" xfId="35195"/>
    <cellStyle name="20 % - Accent1 2 2 5 3 5" xfId="48472"/>
    <cellStyle name="20 % - Accent1 2 2 5 4" xfId="13968"/>
    <cellStyle name="20 % - Accent1 2 2 5 4 2" xfId="26589"/>
    <cellStyle name="20 % - Accent1 2 2 5 4 3" xfId="39866"/>
    <cellStyle name="20 % - Accent1 2 2 5 4 4" xfId="53143"/>
    <cellStyle name="20 % - Accent1 2 2 5 5" xfId="20602"/>
    <cellStyle name="20 % - Accent1 2 2 5 6" xfId="33879"/>
    <cellStyle name="20 % - Accent1 2 2 5 7" xfId="47156"/>
    <cellStyle name="20 % - Accent1 2 2 6" xfId="4525"/>
    <cellStyle name="20 % - Accent1 2 2 6 2" xfId="8399"/>
    <cellStyle name="20 % - Accent1 2 2 6 2 2" xfId="18617"/>
    <cellStyle name="20 % - Accent1 2 2 6 2 2 2" xfId="31797"/>
    <cellStyle name="20 % - Accent1 2 2 6 2 2 3" xfId="45074"/>
    <cellStyle name="20 % - Accent1 2 2 6 2 2 4" xfId="58351"/>
    <cellStyle name="20 % - Accent1 2 2 6 2 3" xfId="13132"/>
    <cellStyle name="20 % - Accent1 2 2 6 2 4" xfId="25810"/>
    <cellStyle name="20 % - Accent1 2 2 6 2 5" xfId="39087"/>
    <cellStyle name="20 % - Accent1 2 2 6 2 6" xfId="52364"/>
    <cellStyle name="20 % - Accent1 2 2 6 3" xfId="15872"/>
    <cellStyle name="20 % - Accent1 2 2 6 3 2" xfId="28553"/>
    <cellStyle name="20 % - Accent1 2 2 6 3 3" xfId="41830"/>
    <cellStyle name="20 % - Accent1 2 2 6 3 4" xfId="55107"/>
    <cellStyle name="20 % - Accent1 2 2 6 4" xfId="22566"/>
    <cellStyle name="20 % - Accent1 2 2 6 5" xfId="35843"/>
    <cellStyle name="20 % - Accent1 2 2 6 6" xfId="49120"/>
    <cellStyle name="20 % - Accent1 2 2 7" xfId="5116"/>
    <cellStyle name="20 % - Accent1 2 2 7 2" xfId="13302"/>
    <cellStyle name="20 % - Accent1 2 2 7 2 2" xfId="18697"/>
    <cellStyle name="20 % - Accent1 2 2 7 2 2 2" xfId="31877"/>
    <cellStyle name="20 % - Accent1 2 2 7 2 2 3" xfId="45154"/>
    <cellStyle name="20 % - Accent1 2 2 7 2 2 4" xfId="58431"/>
    <cellStyle name="20 % - Accent1 2 2 7 2 3" xfId="25890"/>
    <cellStyle name="20 % - Accent1 2 2 7 2 4" xfId="39167"/>
    <cellStyle name="20 % - Accent1 2 2 7 2 5" xfId="52444"/>
    <cellStyle name="20 % - Accent1 2 2 7 3" xfId="15964"/>
    <cellStyle name="20 % - Accent1 2 2 7 3 2" xfId="29144"/>
    <cellStyle name="20 % - Accent1 2 2 7 3 3" xfId="42421"/>
    <cellStyle name="20 % - Accent1 2 2 7 3 4" xfId="55698"/>
    <cellStyle name="20 % - Accent1 2 2 7 4" xfId="10918"/>
    <cellStyle name="20 % - Accent1 2 2 7 5" xfId="23157"/>
    <cellStyle name="20 % - Accent1 2 2 7 6" xfId="36434"/>
    <cellStyle name="20 % - Accent1 2 2 7 7" xfId="49711"/>
    <cellStyle name="20 % - Accent1 2 2 8" xfId="5740"/>
    <cellStyle name="20 % - Accent1 2 2 8 2" xfId="16564"/>
    <cellStyle name="20 % - Accent1 2 2 8 2 2" xfId="29744"/>
    <cellStyle name="20 % - Accent1 2 2 8 2 3" xfId="43021"/>
    <cellStyle name="20 % - Accent1 2 2 8 2 4" xfId="56298"/>
    <cellStyle name="20 % - Accent1 2 2 8 3" xfId="11518"/>
    <cellStyle name="20 % - Accent1 2 2 8 4" xfId="23757"/>
    <cellStyle name="20 % - Accent1 2 2 8 5" xfId="37034"/>
    <cellStyle name="20 % - Accent1 2 2 8 6" xfId="50311"/>
    <cellStyle name="20 % - Accent1 2 2 9" xfId="6442"/>
    <cellStyle name="20 % - Accent1 2 2 9 2" xfId="17266"/>
    <cellStyle name="20 % - Accent1 2 2 9 2 2" xfId="30446"/>
    <cellStyle name="20 % - Accent1 2 2 9 2 3" xfId="43723"/>
    <cellStyle name="20 % - Accent1 2 2 9 2 4" xfId="57000"/>
    <cellStyle name="20 % - Accent1 2 2 9 3" xfId="12220"/>
    <cellStyle name="20 % - Accent1 2 2 9 4" xfId="24459"/>
    <cellStyle name="20 % - Accent1 2 2 9 5" xfId="37736"/>
    <cellStyle name="20 % - Accent1 2 2 9 6" xfId="51013"/>
    <cellStyle name="20 % - Accent1 2 2_2012-2013 - CF - Tour 1 - Ligue 04 - Résultats" xfId="42"/>
    <cellStyle name="20 % - Accent1 2 3" xfId="43"/>
    <cellStyle name="20 % - Accent1 2 3 10" xfId="5141"/>
    <cellStyle name="20 % - Accent1 2 3 10 2" xfId="13305"/>
    <cellStyle name="20 % - Accent1 2 3 10 2 2" xfId="18701"/>
    <cellStyle name="20 % - Accent1 2 3 10 2 2 2" xfId="31881"/>
    <cellStyle name="20 % - Accent1 2 3 10 2 2 3" xfId="45158"/>
    <cellStyle name="20 % - Accent1 2 3 10 2 2 4" xfId="58435"/>
    <cellStyle name="20 % - Accent1 2 3 10 2 3" xfId="25894"/>
    <cellStyle name="20 % - Accent1 2 3 10 2 4" xfId="39171"/>
    <cellStyle name="20 % - Accent1 2 3 10 2 5" xfId="52448"/>
    <cellStyle name="20 % - Accent1 2 3 10 3" xfId="15989"/>
    <cellStyle name="20 % - Accent1 2 3 10 3 2" xfId="29169"/>
    <cellStyle name="20 % - Accent1 2 3 10 3 3" xfId="42446"/>
    <cellStyle name="20 % - Accent1 2 3 10 3 4" xfId="55723"/>
    <cellStyle name="20 % - Accent1 2 3 10 4" xfId="10943"/>
    <cellStyle name="20 % - Accent1 2 3 10 5" xfId="23182"/>
    <cellStyle name="20 % - Accent1 2 3 10 6" xfId="36459"/>
    <cellStyle name="20 % - Accent1 2 3 10 7" xfId="49736"/>
    <cellStyle name="20 % - Accent1 2 3 11" xfId="5765"/>
    <cellStyle name="20 % - Accent1 2 3 11 2" xfId="16589"/>
    <cellStyle name="20 % - Accent1 2 3 11 2 2" xfId="29769"/>
    <cellStyle name="20 % - Accent1 2 3 11 2 3" xfId="43046"/>
    <cellStyle name="20 % - Accent1 2 3 11 2 4" xfId="56323"/>
    <cellStyle name="20 % - Accent1 2 3 11 3" xfId="11543"/>
    <cellStyle name="20 % - Accent1 2 3 11 4" xfId="23782"/>
    <cellStyle name="20 % - Accent1 2 3 11 5" xfId="37059"/>
    <cellStyle name="20 % - Accent1 2 3 11 6" xfId="50336"/>
    <cellStyle name="20 % - Accent1 2 3 12" xfId="6467"/>
    <cellStyle name="20 % - Accent1 2 3 12 2" xfId="17291"/>
    <cellStyle name="20 % - Accent1 2 3 12 2 2" xfId="30471"/>
    <cellStyle name="20 % - Accent1 2 3 12 2 3" xfId="43748"/>
    <cellStyle name="20 % - Accent1 2 3 12 2 4" xfId="57025"/>
    <cellStyle name="20 % - Accent1 2 3 12 3" xfId="12245"/>
    <cellStyle name="20 % - Accent1 2 3 12 4" xfId="24484"/>
    <cellStyle name="20 % - Accent1 2 3 12 5" xfId="37761"/>
    <cellStyle name="20 % - Accent1 2 3 12 6" xfId="51038"/>
    <cellStyle name="20 % - Accent1 2 3 13" xfId="7211"/>
    <cellStyle name="20 % - Accent1 2 3 13 2" xfId="18038"/>
    <cellStyle name="20 % - Accent1 2 3 13 2 2" xfId="31218"/>
    <cellStyle name="20 % - Accent1 2 3 13 2 3" xfId="44495"/>
    <cellStyle name="20 % - Accent1 2 3 13 2 4" xfId="57772"/>
    <cellStyle name="20 % - Accent1 2 3 13 3" xfId="25231"/>
    <cellStyle name="20 % - Accent1 2 3 13 4" xfId="38508"/>
    <cellStyle name="20 % - Accent1 2 3 13 5" xfId="51785"/>
    <cellStyle name="20 % - Accent1 2 3 14" xfId="10288"/>
    <cellStyle name="20 % - Accent1 2 3 14 2" xfId="14744"/>
    <cellStyle name="20 % - Accent1 2 3 14 2 2" xfId="27365"/>
    <cellStyle name="20 % - Accent1 2 3 14 2 3" xfId="40642"/>
    <cellStyle name="20 % - Accent1 2 3 14 2 4" xfId="53919"/>
    <cellStyle name="20 % - Accent1 2 3 14 3" xfId="21378"/>
    <cellStyle name="20 % - Accent1 2 3 14 4" xfId="34655"/>
    <cellStyle name="20 % - Accent1 2 3 14 5" xfId="47932"/>
    <cellStyle name="20 % - Accent1 2 3 15" xfId="9184"/>
    <cellStyle name="20 % - Accent1 2 3 15 2" xfId="20050"/>
    <cellStyle name="20 % - Accent1 2 3 15 3" xfId="33327"/>
    <cellStyle name="20 % - Accent1 2 3 15 4" xfId="46604"/>
    <cellStyle name="20 % - Accent1 2 3 16" xfId="13416"/>
    <cellStyle name="20 % - Accent1 2 3 16 2" xfId="26037"/>
    <cellStyle name="20 % - Accent1 2 3 16 3" xfId="39314"/>
    <cellStyle name="20 % - Accent1 2 3 16 4" xfId="52591"/>
    <cellStyle name="20 % - Accent1 2 3 17" xfId="19296"/>
    <cellStyle name="20 % - Accent1 2 3 18" xfId="32573"/>
    <cellStyle name="20 % - Accent1 2 3 19" xfId="45850"/>
    <cellStyle name="20 % - Accent1 2 3 2" xfId="44"/>
    <cellStyle name="20 % - Accent1 2 3 3" xfId="45"/>
    <cellStyle name="20 % - Accent1 2 3 3 10" xfId="5766"/>
    <cellStyle name="20 % - Accent1 2 3 3 10 2" xfId="16590"/>
    <cellStyle name="20 % - Accent1 2 3 3 10 2 2" xfId="29770"/>
    <cellStyle name="20 % - Accent1 2 3 3 10 2 3" xfId="43047"/>
    <cellStyle name="20 % - Accent1 2 3 3 10 2 4" xfId="56324"/>
    <cellStyle name="20 % - Accent1 2 3 3 10 3" xfId="11544"/>
    <cellStyle name="20 % - Accent1 2 3 3 10 4" xfId="23783"/>
    <cellStyle name="20 % - Accent1 2 3 3 10 5" xfId="37060"/>
    <cellStyle name="20 % - Accent1 2 3 3 10 6" xfId="50337"/>
    <cellStyle name="20 % - Accent1 2 3 3 11" xfId="6468"/>
    <cellStyle name="20 % - Accent1 2 3 3 11 2" xfId="17292"/>
    <cellStyle name="20 % - Accent1 2 3 3 11 2 2" xfId="30472"/>
    <cellStyle name="20 % - Accent1 2 3 3 11 2 3" xfId="43749"/>
    <cellStyle name="20 % - Accent1 2 3 3 11 2 4" xfId="57026"/>
    <cellStyle name="20 % - Accent1 2 3 3 11 3" xfId="12246"/>
    <cellStyle name="20 % - Accent1 2 3 3 11 4" xfId="24485"/>
    <cellStyle name="20 % - Accent1 2 3 3 11 5" xfId="37762"/>
    <cellStyle name="20 % - Accent1 2 3 3 11 6" xfId="51039"/>
    <cellStyle name="20 % - Accent1 2 3 3 12" xfId="7212"/>
    <cellStyle name="20 % - Accent1 2 3 3 12 2" xfId="14745"/>
    <cellStyle name="20 % - Accent1 2 3 3 12 2 2" xfId="27366"/>
    <cellStyle name="20 % - Accent1 2 3 3 12 2 3" xfId="40643"/>
    <cellStyle name="20 % - Accent1 2 3 3 12 2 4" xfId="53920"/>
    <cellStyle name="20 % - Accent1 2 3 3 12 3" xfId="21379"/>
    <cellStyle name="20 % - Accent1 2 3 3 12 4" xfId="34656"/>
    <cellStyle name="20 % - Accent1 2 3 3 12 5" xfId="47933"/>
    <cellStyle name="20 % - Accent1 2 3 3 13" xfId="9185"/>
    <cellStyle name="20 % - Accent1 2 3 3 13 2" xfId="20051"/>
    <cellStyle name="20 % - Accent1 2 3 3 13 3" xfId="33328"/>
    <cellStyle name="20 % - Accent1 2 3 3 13 4" xfId="46605"/>
    <cellStyle name="20 % - Accent1 2 3 3 14" xfId="13417"/>
    <cellStyle name="20 % - Accent1 2 3 3 14 2" xfId="26038"/>
    <cellStyle name="20 % - Accent1 2 3 3 14 3" xfId="39315"/>
    <cellStyle name="20 % - Accent1 2 3 3 14 4" xfId="52592"/>
    <cellStyle name="20 % - Accent1 2 3 3 15" xfId="19297"/>
    <cellStyle name="20 % - Accent1 2 3 3 16" xfId="32574"/>
    <cellStyle name="20 % - Accent1 2 3 3 17" xfId="45851"/>
    <cellStyle name="20 % - Accent1 2 3 3 2" xfId="46"/>
    <cellStyle name="20 % - Accent1 2 3 3 2 10" xfId="5767"/>
    <cellStyle name="20 % - Accent1 2 3 3 2 10 2" xfId="16591"/>
    <cellStyle name="20 % - Accent1 2 3 3 2 10 2 2" xfId="29771"/>
    <cellStyle name="20 % - Accent1 2 3 3 2 10 2 3" xfId="43048"/>
    <cellStyle name="20 % - Accent1 2 3 3 2 10 2 4" xfId="56325"/>
    <cellStyle name="20 % - Accent1 2 3 3 2 10 3" xfId="11545"/>
    <cellStyle name="20 % - Accent1 2 3 3 2 10 4" xfId="23784"/>
    <cellStyle name="20 % - Accent1 2 3 3 2 10 5" xfId="37061"/>
    <cellStyle name="20 % - Accent1 2 3 3 2 10 6" xfId="50338"/>
    <cellStyle name="20 % - Accent1 2 3 3 2 11" xfId="6469"/>
    <cellStyle name="20 % - Accent1 2 3 3 2 11 2" xfId="17293"/>
    <cellStyle name="20 % - Accent1 2 3 3 2 11 2 2" xfId="30473"/>
    <cellStyle name="20 % - Accent1 2 3 3 2 11 2 3" xfId="43750"/>
    <cellStyle name="20 % - Accent1 2 3 3 2 11 2 4" xfId="57027"/>
    <cellStyle name="20 % - Accent1 2 3 3 2 11 3" xfId="12247"/>
    <cellStyle name="20 % - Accent1 2 3 3 2 11 4" xfId="24486"/>
    <cellStyle name="20 % - Accent1 2 3 3 2 11 5" xfId="37763"/>
    <cellStyle name="20 % - Accent1 2 3 3 2 11 6" xfId="51040"/>
    <cellStyle name="20 % - Accent1 2 3 3 2 12" xfId="7213"/>
    <cellStyle name="20 % - Accent1 2 3 3 2 12 2" xfId="18039"/>
    <cellStyle name="20 % - Accent1 2 3 3 2 12 2 2" xfId="31219"/>
    <cellStyle name="20 % - Accent1 2 3 3 2 12 2 3" xfId="44496"/>
    <cellStyle name="20 % - Accent1 2 3 3 2 12 2 4" xfId="57773"/>
    <cellStyle name="20 % - Accent1 2 3 3 2 12 3" xfId="25232"/>
    <cellStyle name="20 % - Accent1 2 3 3 2 12 4" xfId="38509"/>
    <cellStyle name="20 % - Accent1 2 3 3 2 12 5" xfId="51786"/>
    <cellStyle name="20 % - Accent1 2 3 3 2 13" xfId="10289"/>
    <cellStyle name="20 % - Accent1 2 3 3 2 13 2" xfId="14746"/>
    <cellStyle name="20 % - Accent1 2 3 3 2 13 2 2" xfId="27367"/>
    <cellStyle name="20 % - Accent1 2 3 3 2 13 2 3" xfId="40644"/>
    <cellStyle name="20 % - Accent1 2 3 3 2 13 2 4" xfId="53921"/>
    <cellStyle name="20 % - Accent1 2 3 3 2 13 3" xfId="21380"/>
    <cellStyle name="20 % - Accent1 2 3 3 2 13 4" xfId="34657"/>
    <cellStyle name="20 % - Accent1 2 3 3 2 13 5" xfId="47934"/>
    <cellStyle name="20 % - Accent1 2 3 3 2 14" xfId="9186"/>
    <cellStyle name="20 % - Accent1 2 3 3 2 14 2" xfId="20052"/>
    <cellStyle name="20 % - Accent1 2 3 3 2 14 3" xfId="33329"/>
    <cellStyle name="20 % - Accent1 2 3 3 2 14 4" xfId="46606"/>
    <cellStyle name="20 % - Accent1 2 3 3 2 15" xfId="13418"/>
    <cellStyle name="20 % - Accent1 2 3 3 2 15 2" xfId="26039"/>
    <cellStyle name="20 % - Accent1 2 3 3 2 15 3" xfId="39316"/>
    <cellStyle name="20 % - Accent1 2 3 3 2 15 4" xfId="52593"/>
    <cellStyle name="20 % - Accent1 2 3 3 2 16" xfId="19298"/>
    <cellStyle name="20 % - Accent1 2 3 3 2 17" xfId="32575"/>
    <cellStyle name="20 % - Accent1 2 3 3 2 18" xfId="45852"/>
    <cellStyle name="20 % - Accent1 2 3 3 2 2" xfId="47"/>
    <cellStyle name="20 % - Accent1 2 3 3 2 2 10" xfId="13419"/>
    <cellStyle name="20 % - Accent1 2 3 3 2 2 10 2" xfId="26040"/>
    <cellStyle name="20 % - Accent1 2 3 3 2 2 10 3" xfId="39317"/>
    <cellStyle name="20 % - Accent1 2 3 3 2 2 10 4" xfId="52594"/>
    <cellStyle name="20 % - Accent1 2 3 3 2 2 11" xfId="19299"/>
    <cellStyle name="20 % - Accent1 2 3 3 2 2 12" xfId="32576"/>
    <cellStyle name="20 % - Accent1 2 3 3 2 2 13" xfId="45853"/>
    <cellStyle name="20 % - Accent1 2 3 3 2 2 2" xfId="4388"/>
    <cellStyle name="20 % - Accent1 2 3 3 2 2 2 2" xfId="8369"/>
    <cellStyle name="20 % - Accent1 2 3 3 2 2 2 2 2" xfId="15848"/>
    <cellStyle name="20 % - Accent1 2 3 3 2 2 2 2 2 2" xfId="28523"/>
    <cellStyle name="20 % - Accent1 2 3 3 2 2 2 2 2 3" xfId="41800"/>
    <cellStyle name="20 % - Accent1 2 3 3 2 2 2 2 2 4" xfId="55077"/>
    <cellStyle name="20 % - Accent1 2 3 3 2 2 2 2 3" xfId="22536"/>
    <cellStyle name="20 % - Accent1 2 3 3 2 2 2 2 4" xfId="35813"/>
    <cellStyle name="20 % - Accent1 2 3 3 2 2 2 2 5" xfId="49090"/>
    <cellStyle name="20 % - Accent1 2 3 3 2 2 2 3" xfId="13996"/>
    <cellStyle name="20 % - Accent1 2 3 3 2 2 2 3 2" xfId="26617"/>
    <cellStyle name="20 % - Accent1 2 3 3 2 2 2 3 3" xfId="39894"/>
    <cellStyle name="20 % - Accent1 2 3 3 2 2 2 3 4" xfId="53171"/>
    <cellStyle name="20 % - Accent1 2 3 3 2 2 2 4" xfId="20630"/>
    <cellStyle name="20 % - Accent1 2 3 3 2 2 2 5" xfId="33907"/>
    <cellStyle name="20 % - Accent1 2 3 3 2 2 2 6" xfId="47184"/>
    <cellStyle name="20 % - Accent1 2 3 3 2 2 3" xfId="4553"/>
    <cellStyle name="20 % - Accent1 2 3 3 2 2 3 2" xfId="8427"/>
    <cellStyle name="20 % - Accent1 2 3 3 2 2 3 2 2" xfId="28581"/>
    <cellStyle name="20 % - Accent1 2 3 3 2 2 3 2 3" xfId="41858"/>
    <cellStyle name="20 % - Accent1 2 3 3 2 2 3 2 4" xfId="55135"/>
    <cellStyle name="20 % - Accent1 2 3 3 2 2 3 3" xfId="22594"/>
    <cellStyle name="20 % - Accent1 2 3 3 2 2 3 4" xfId="35871"/>
    <cellStyle name="20 % - Accent1 2 3 3 2 2 3 5" xfId="49148"/>
    <cellStyle name="20 % - Accent1 2 3 3 2 2 4" xfId="5144"/>
    <cellStyle name="20 % - Accent1 2 3 3 2 2 4 2" xfId="15992"/>
    <cellStyle name="20 % - Accent1 2 3 3 2 2 4 2 2" xfId="29172"/>
    <cellStyle name="20 % - Accent1 2 3 3 2 2 4 2 3" xfId="42449"/>
    <cellStyle name="20 % - Accent1 2 3 3 2 2 4 2 4" xfId="55726"/>
    <cellStyle name="20 % - Accent1 2 3 3 2 2 4 3" xfId="10946"/>
    <cellStyle name="20 % - Accent1 2 3 3 2 2 4 4" xfId="23185"/>
    <cellStyle name="20 % - Accent1 2 3 3 2 2 4 5" xfId="36462"/>
    <cellStyle name="20 % - Accent1 2 3 3 2 2 4 6" xfId="49739"/>
    <cellStyle name="20 % - Accent1 2 3 3 2 2 5" xfId="5768"/>
    <cellStyle name="20 % - Accent1 2 3 3 2 2 5 2" xfId="16592"/>
    <cellStyle name="20 % - Accent1 2 3 3 2 2 5 2 2" xfId="29772"/>
    <cellStyle name="20 % - Accent1 2 3 3 2 2 5 2 3" xfId="43049"/>
    <cellStyle name="20 % - Accent1 2 3 3 2 2 5 2 4" xfId="56326"/>
    <cellStyle name="20 % - Accent1 2 3 3 2 2 5 3" xfId="11546"/>
    <cellStyle name="20 % - Accent1 2 3 3 2 2 5 4" xfId="23785"/>
    <cellStyle name="20 % - Accent1 2 3 3 2 2 5 5" xfId="37062"/>
    <cellStyle name="20 % - Accent1 2 3 3 2 2 5 6" xfId="50339"/>
    <cellStyle name="20 % - Accent1 2 3 3 2 2 6" xfId="6470"/>
    <cellStyle name="20 % - Accent1 2 3 3 2 2 6 2" xfId="17294"/>
    <cellStyle name="20 % - Accent1 2 3 3 2 2 6 2 2" xfId="30474"/>
    <cellStyle name="20 % - Accent1 2 3 3 2 2 6 2 3" xfId="43751"/>
    <cellStyle name="20 % - Accent1 2 3 3 2 2 6 2 4" xfId="57028"/>
    <cellStyle name="20 % - Accent1 2 3 3 2 2 6 3" xfId="12248"/>
    <cellStyle name="20 % - Accent1 2 3 3 2 2 6 4" xfId="24487"/>
    <cellStyle name="20 % - Accent1 2 3 3 2 2 6 5" xfId="37764"/>
    <cellStyle name="20 % - Accent1 2 3 3 2 2 6 6" xfId="51041"/>
    <cellStyle name="20 % - Accent1 2 3 3 2 2 7" xfId="7214"/>
    <cellStyle name="20 % - Accent1 2 3 3 2 2 7 2" xfId="18040"/>
    <cellStyle name="20 % - Accent1 2 3 3 2 2 7 2 2" xfId="31220"/>
    <cellStyle name="20 % - Accent1 2 3 3 2 2 7 2 3" xfId="44497"/>
    <cellStyle name="20 % - Accent1 2 3 3 2 2 7 2 4" xfId="57774"/>
    <cellStyle name="20 % - Accent1 2 3 3 2 2 7 3" xfId="25233"/>
    <cellStyle name="20 % - Accent1 2 3 3 2 2 7 4" xfId="38510"/>
    <cellStyle name="20 % - Accent1 2 3 3 2 2 7 5" xfId="51787"/>
    <cellStyle name="20 % - Accent1 2 3 3 2 2 8" xfId="10290"/>
    <cellStyle name="20 % - Accent1 2 3 3 2 2 8 2" xfId="14747"/>
    <cellStyle name="20 % - Accent1 2 3 3 2 2 8 2 2" xfId="27368"/>
    <cellStyle name="20 % - Accent1 2 3 3 2 2 8 2 3" xfId="40645"/>
    <cellStyle name="20 % - Accent1 2 3 3 2 2 8 2 4" xfId="53922"/>
    <cellStyle name="20 % - Accent1 2 3 3 2 2 8 3" xfId="21381"/>
    <cellStyle name="20 % - Accent1 2 3 3 2 2 8 4" xfId="34658"/>
    <cellStyle name="20 % - Accent1 2 3 3 2 2 8 5" xfId="47935"/>
    <cellStyle name="20 % - Accent1 2 3 3 2 2 9" xfId="9187"/>
    <cellStyle name="20 % - Accent1 2 3 3 2 2 9 2" xfId="20053"/>
    <cellStyle name="20 % - Accent1 2 3 3 2 2 9 3" xfId="33330"/>
    <cellStyle name="20 % - Accent1 2 3 3 2 2 9 4" xfId="46607"/>
    <cellStyle name="20 % - Accent1 2 3 3 2 3" xfId="48"/>
    <cellStyle name="20 % - Accent1 2 3 3 2 3 10" xfId="13420"/>
    <cellStyle name="20 % - Accent1 2 3 3 2 3 10 2" xfId="26041"/>
    <cellStyle name="20 % - Accent1 2 3 3 2 3 10 3" xfId="39318"/>
    <cellStyle name="20 % - Accent1 2 3 3 2 3 10 4" xfId="52595"/>
    <cellStyle name="20 % - Accent1 2 3 3 2 3 11" xfId="19300"/>
    <cellStyle name="20 % - Accent1 2 3 3 2 3 12" xfId="32577"/>
    <cellStyle name="20 % - Accent1 2 3 3 2 3 13" xfId="45854"/>
    <cellStyle name="20 % - Accent1 2 3 3 2 3 2" xfId="4387"/>
    <cellStyle name="20 % - Accent1 2 3 3 2 3 2 2" xfId="8368"/>
    <cellStyle name="20 % - Accent1 2 3 3 2 3 2 2 2" xfId="15847"/>
    <cellStyle name="20 % - Accent1 2 3 3 2 3 2 2 2 2" xfId="28522"/>
    <cellStyle name="20 % - Accent1 2 3 3 2 3 2 2 2 3" xfId="41799"/>
    <cellStyle name="20 % - Accent1 2 3 3 2 3 2 2 2 4" xfId="55076"/>
    <cellStyle name="20 % - Accent1 2 3 3 2 3 2 2 3" xfId="22535"/>
    <cellStyle name="20 % - Accent1 2 3 3 2 3 2 2 4" xfId="35812"/>
    <cellStyle name="20 % - Accent1 2 3 3 2 3 2 2 5" xfId="49089"/>
    <cellStyle name="20 % - Accent1 2 3 3 2 3 2 3" xfId="13997"/>
    <cellStyle name="20 % - Accent1 2 3 3 2 3 2 3 2" xfId="26618"/>
    <cellStyle name="20 % - Accent1 2 3 3 2 3 2 3 3" xfId="39895"/>
    <cellStyle name="20 % - Accent1 2 3 3 2 3 2 3 4" xfId="53172"/>
    <cellStyle name="20 % - Accent1 2 3 3 2 3 2 4" xfId="20631"/>
    <cellStyle name="20 % - Accent1 2 3 3 2 3 2 5" xfId="33908"/>
    <cellStyle name="20 % - Accent1 2 3 3 2 3 2 6" xfId="47185"/>
    <cellStyle name="20 % - Accent1 2 3 3 2 3 3" xfId="4554"/>
    <cellStyle name="20 % - Accent1 2 3 3 2 3 3 2" xfId="8428"/>
    <cellStyle name="20 % - Accent1 2 3 3 2 3 3 2 2" xfId="28582"/>
    <cellStyle name="20 % - Accent1 2 3 3 2 3 3 2 3" xfId="41859"/>
    <cellStyle name="20 % - Accent1 2 3 3 2 3 3 2 4" xfId="55136"/>
    <cellStyle name="20 % - Accent1 2 3 3 2 3 3 3" xfId="22595"/>
    <cellStyle name="20 % - Accent1 2 3 3 2 3 3 4" xfId="35872"/>
    <cellStyle name="20 % - Accent1 2 3 3 2 3 3 5" xfId="49149"/>
    <cellStyle name="20 % - Accent1 2 3 3 2 3 4" xfId="5145"/>
    <cellStyle name="20 % - Accent1 2 3 3 2 3 4 2" xfId="15993"/>
    <cellStyle name="20 % - Accent1 2 3 3 2 3 4 2 2" xfId="29173"/>
    <cellStyle name="20 % - Accent1 2 3 3 2 3 4 2 3" xfId="42450"/>
    <cellStyle name="20 % - Accent1 2 3 3 2 3 4 2 4" xfId="55727"/>
    <cellStyle name="20 % - Accent1 2 3 3 2 3 4 3" xfId="10947"/>
    <cellStyle name="20 % - Accent1 2 3 3 2 3 4 4" xfId="23186"/>
    <cellStyle name="20 % - Accent1 2 3 3 2 3 4 5" xfId="36463"/>
    <cellStyle name="20 % - Accent1 2 3 3 2 3 4 6" xfId="49740"/>
    <cellStyle name="20 % - Accent1 2 3 3 2 3 5" xfId="5769"/>
    <cellStyle name="20 % - Accent1 2 3 3 2 3 5 2" xfId="16593"/>
    <cellStyle name="20 % - Accent1 2 3 3 2 3 5 2 2" xfId="29773"/>
    <cellStyle name="20 % - Accent1 2 3 3 2 3 5 2 3" xfId="43050"/>
    <cellStyle name="20 % - Accent1 2 3 3 2 3 5 2 4" xfId="56327"/>
    <cellStyle name="20 % - Accent1 2 3 3 2 3 5 3" xfId="11547"/>
    <cellStyle name="20 % - Accent1 2 3 3 2 3 5 4" xfId="23786"/>
    <cellStyle name="20 % - Accent1 2 3 3 2 3 5 5" xfId="37063"/>
    <cellStyle name="20 % - Accent1 2 3 3 2 3 5 6" xfId="50340"/>
    <cellStyle name="20 % - Accent1 2 3 3 2 3 6" xfId="6471"/>
    <cellStyle name="20 % - Accent1 2 3 3 2 3 6 2" xfId="17295"/>
    <cellStyle name="20 % - Accent1 2 3 3 2 3 6 2 2" xfId="30475"/>
    <cellStyle name="20 % - Accent1 2 3 3 2 3 6 2 3" xfId="43752"/>
    <cellStyle name="20 % - Accent1 2 3 3 2 3 6 2 4" xfId="57029"/>
    <cellStyle name="20 % - Accent1 2 3 3 2 3 6 3" xfId="12249"/>
    <cellStyle name="20 % - Accent1 2 3 3 2 3 6 4" xfId="24488"/>
    <cellStyle name="20 % - Accent1 2 3 3 2 3 6 5" xfId="37765"/>
    <cellStyle name="20 % - Accent1 2 3 3 2 3 6 6" xfId="51042"/>
    <cellStyle name="20 % - Accent1 2 3 3 2 3 7" xfId="7215"/>
    <cellStyle name="20 % - Accent1 2 3 3 2 3 7 2" xfId="18041"/>
    <cellStyle name="20 % - Accent1 2 3 3 2 3 7 2 2" xfId="31221"/>
    <cellStyle name="20 % - Accent1 2 3 3 2 3 7 2 3" xfId="44498"/>
    <cellStyle name="20 % - Accent1 2 3 3 2 3 7 2 4" xfId="57775"/>
    <cellStyle name="20 % - Accent1 2 3 3 2 3 7 3" xfId="25234"/>
    <cellStyle name="20 % - Accent1 2 3 3 2 3 7 4" xfId="38511"/>
    <cellStyle name="20 % - Accent1 2 3 3 2 3 7 5" xfId="51788"/>
    <cellStyle name="20 % - Accent1 2 3 3 2 3 8" xfId="10291"/>
    <cellStyle name="20 % - Accent1 2 3 3 2 3 8 2" xfId="14748"/>
    <cellStyle name="20 % - Accent1 2 3 3 2 3 8 2 2" xfId="27369"/>
    <cellStyle name="20 % - Accent1 2 3 3 2 3 8 2 3" xfId="40646"/>
    <cellStyle name="20 % - Accent1 2 3 3 2 3 8 2 4" xfId="53923"/>
    <cellStyle name="20 % - Accent1 2 3 3 2 3 8 3" xfId="21382"/>
    <cellStyle name="20 % - Accent1 2 3 3 2 3 8 4" xfId="34659"/>
    <cellStyle name="20 % - Accent1 2 3 3 2 3 8 5" xfId="47936"/>
    <cellStyle name="20 % - Accent1 2 3 3 2 3 9" xfId="9188"/>
    <cellStyle name="20 % - Accent1 2 3 3 2 3 9 2" xfId="20054"/>
    <cellStyle name="20 % - Accent1 2 3 3 2 3 9 3" xfId="33331"/>
    <cellStyle name="20 % - Accent1 2 3 3 2 3 9 4" xfId="46608"/>
    <cellStyle name="20 % - Accent1 2 3 3 2 4" xfId="49"/>
    <cellStyle name="20 % - Accent1 2 3 3 2 4 10" xfId="9189"/>
    <cellStyle name="20 % - Accent1 2 3 3 2 4 10 2" xfId="20055"/>
    <cellStyle name="20 % - Accent1 2 3 3 2 4 10 3" xfId="33332"/>
    <cellStyle name="20 % - Accent1 2 3 3 2 4 10 4" xfId="46609"/>
    <cellStyle name="20 % - Accent1 2 3 3 2 4 11" xfId="13421"/>
    <cellStyle name="20 % - Accent1 2 3 3 2 4 11 2" xfId="26042"/>
    <cellStyle name="20 % - Accent1 2 3 3 2 4 11 3" xfId="39319"/>
    <cellStyle name="20 % - Accent1 2 3 3 2 4 11 4" xfId="52596"/>
    <cellStyle name="20 % - Accent1 2 3 3 2 4 12" xfId="19301"/>
    <cellStyle name="20 % - Accent1 2 3 3 2 4 13" xfId="32578"/>
    <cellStyle name="20 % - Accent1 2 3 3 2 4 14" xfId="45855"/>
    <cellStyle name="20 % - Accent1 2 3 3 2 4 2" xfId="50"/>
    <cellStyle name="20 % - Accent1 2 3 3 2 4 2 10" xfId="13422"/>
    <cellStyle name="20 % - Accent1 2 3 3 2 4 2 10 2" xfId="26043"/>
    <cellStyle name="20 % - Accent1 2 3 3 2 4 2 10 3" xfId="39320"/>
    <cellStyle name="20 % - Accent1 2 3 3 2 4 2 10 4" xfId="52597"/>
    <cellStyle name="20 % - Accent1 2 3 3 2 4 2 11" xfId="19302"/>
    <cellStyle name="20 % - Accent1 2 3 3 2 4 2 12" xfId="32579"/>
    <cellStyle name="20 % - Accent1 2 3 3 2 4 2 13" xfId="45856"/>
    <cellStyle name="20 % - Accent1 2 3 3 2 4 2 2" xfId="4385"/>
    <cellStyle name="20 % - Accent1 2 3 3 2 4 2 2 2" xfId="8366"/>
    <cellStyle name="20 % - Accent1 2 3 3 2 4 2 2 2 2" xfId="15845"/>
    <cellStyle name="20 % - Accent1 2 3 3 2 4 2 2 2 2 2" xfId="28520"/>
    <cellStyle name="20 % - Accent1 2 3 3 2 4 2 2 2 2 3" xfId="41797"/>
    <cellStyle name="20 % - Accent1 2 3 3 2 4 2 2 2 2 4" xfId="55074"/>
    <cellStyle name="20 % - Accent1 2 3 3 2 4 2 2 2 3" xfId="22533"/>
    <cellStyle name="20 % - Accent1 2 3 3 2 4 2 2 2 4" xfId="35810"/>
    <cellStyle name="20 % - Accent1 2 3 3 2 4 2 2 2 5" xfId="49087"/>
    <cellStyle name="20 % - Accent1 2 3 3 2 4 2 2 3" xfId="13999"/>
    <cellStyle name="20 % - Accent1 2 3 3 2 4 2 2 3 2" xfId="26620"/>
    <cellStyle name="20 % - Accent1 2 3 3 2 4 2 2 3 3" xfId="39897"/>
    <cellStyle name="20 % - Accent1 2 3 3 2 4 2 2 3 4" xfId="53174"/>
    <cellStyle name="20 % - Accent1 2 3 3 2 4 2 2 4" xfId="20633"/>
    <cellStyle name="20 % - Accent1 2 3 3 2 4 2 2 5" xfId="33910"/>
    <cellStyle name="20 % - Accent1 2 3 3 2 4 2 2 6" xfId="47187"/>
    <cellStyle name="20 % - Accent1 2 3 3 2 4 2 3" xfId="4556"/>
    <cellStyle name="20 % - Accent1 2 3 3 2 4 2 3 2" xfId="8430"/>
    <cellStyle name="20 % - Accent1 2 3 3 2 4 2 3 2 2" xfId="28584"/>
    <cellStyle name="20 % - Accent1 2 3 3 2 4 2 3 2 3" xfId="41861"/>
    <cellStyle name="20 % - Accent1 2 3 3 2 4 2 3 2 4" xfId="55138"/>
    <cellStyle name="20 % - Accent1 2 3 3 2 4 2 3 3" xfId="22597"/>
    <cellStyle name="20 % - Accent1 2 3 3 2 4 2 3 4" xfId="35874"/>
    <cellStyle name="20 % - Accent1 2 3 3 2 4 2 3 5" xfId="49151"/>
    <cellStyle name="20 % - Accent1 2 3 3 2 4 2 4" xfId="5147"/>
    <cellStyle name="20 % - Accent1 2 3 3 2 4 2 4 2" xfId="15995"/>
    <cellStyle name="20 % - Accent1 2 3 3 2 4 2 4 2 2" xfId="29175"/>
    <cellStyle name="20 % - Accent1 2 3 3 2 4 2 4 2 3" xfId="42452"/>
    <cellStyle name="20 % - Accent1 2 3 3 2 4 2 4 2 4" xfId="55729"/>
    <cellStyle name="20 % - Accent1 2 3 3 2 4 2 4 3" xfId="10949"/>
    <cellStyle name="20 % - Accent1 2 3 3 2 4 2 4 4" xfId="23188"/>
    <cellStyle name="20 % - Accent1 2 3 3 2 4 2 4 5" xfId="36465"/>
    <cellStyle name="20 % - Accent1 2 3 3 2 4 2 4 6" xfId="49742"/>
    <cellStyle name="20 % - Accent1 2 3 3 2 4 2 5" xfId="5771"/>
    <cellStyle name="20 % - Accent1 2 3 3 2 4 2 5 2" xfId="16595"/>
    <cellStyle name="20 % - Accent1 2 3 3 2 4 2 5 2 2" xfId="29775"/>
    <cellStyle name="20 % - Accent1 2 3 3 2 4 2 5 2 3" xfId="43052"/>
    <cellStyle name="20 % - Accent1 2 3 3 2 4 2 5 2 4" xfId="56329"/>
    <cellStyle name="20 % - Accent1 2 3 3 2 4 2 5 3" xfId="11549"/>
    <cellStyle name="20 % - Accent1 2 3 3 2 4 2 5 4" xfId="23788"/>
    <cellStyle name="20 % - Accent1 2 3 3 2 4 2 5 5" xfId="37065"/>
    <cellStyle name="20 % - Accent1 2 3 3 2 4 2 5 6" xfId="50342"/>
    <cellStyle name="20 % - Accent1 2 3 3 2 4 2 6" xfId="6473"/>
    <cellStyle name="20 % - Accent1 2 3 3 2 4 2 6 2" xfId="17297"/>
    <cellStyle name="20 % - Accent1 2 3 3 2 4 2 6 2 2" xfId="30477"/>
    <cellStyle name="20 % - Accent1 2 3 3 2 4 2 6 2 3" xfId="43754"/>
    <cellStyle name="20 % - Accent1 2 3 3 2 4 2 6 2 4" xfId="57031"/>
    <cellStyle name="20 % - Accent1 2 3 3 2 4 2 6 3" xfId="12251"/>
    <cellStyle name="20 % - Accent1 2 3 3 2 4 2 6 4" xfId="24490"/>
    <cellStyle name="20 % - Accent1 2 3 3 2 4 2 6 5" xfId="37767"/>
    <cellStyle name="20 % - Accent1 2 3 3 2 4 2 6 6" xfId="51044"/>
    <cellStyle name="20 % - Accent1 2 3 3 2 4 2 7" xfId="7217"/>
    <cellStyle name="20 % - Accent1 2 3 3 2 4 2 7 2" xfId="18043"/>
    <cellStyle name="20 % - Accent1 2 3 3 2 4 2 7 2 2" xfId="31223"/>
    <cellStyle name="20 % - Accent1 2 3 3 2 4 2 7 2 3" xfId="44500"/>
    <cellStyle name="20 % - Accent1 2 3 3 2 4 2 7 2 4" xfId="57777"/>
    <cellStyle name="20 % - Accent1 2 3 3 2 4 2 7 3" xfId="25236"/>
    <cellStyle name="20 % - Accent1 2 3 3 2 4 2 7 4" xfId="38513"/>
    <cellStyle name="20 % - Accent1 2 3 3 2 4 2 7 5" xfId="51790"/>
    <cellStyle name="20 % - Accent1 2 3 3 2 4 2 8" xfId="10293"/>
    <cellStyle name="20 % - Accent1 2 3 3 2 4 2 8 2" xfId="14750"/>
    <cellStyle name="20 % - Accent1 2 3 3 2 4 2 8 2 2" xfId="27371"/>
    <cellStyle name="20 % - Accent1 2 3 3 2 4 2 8 2 3" xfId="40648"/>
    <cellStyle name="20 % - Accent1 2 3 3 2 4 2 8 2 4" xfId="53925"/>
    <cellStyle name="20 % - Accent1 2 3 3 2 4 2 8 3" xfId="21384"/>
    <cellStyle name="20 % - Accent1 2 3 3 2 4 2 8 4" xfId="34661"/>
    <cellStyle name="20 % - Accent1 2 3 3 2 4 2 8 5" xfId="47938"/>
    <cellStyle name="20 % - Accent1 2 3 3 2 4 2 9" xfId="9190"/>
    <cellStyle name="20 % - Accent1 2 3 3 2 4 2 9 2" xfId="20056"/>
    <cellStyle name="20 % - Accent1 2 3 3 2 4 2 9 3" xfId="33333"/>
    <cellStyle name="20 % - Accent1 2 3 3 2 4 2 9 4" xfId="46610"/>
    <cellStyle name="20 % - Accent1 2 3 3 2 4 3" xfId="4386"/>
    <cellStyle name="20 % - Accent1 2 3 3 2 4 3 2" xfId="8367"/>
    <cellStyle name="20 % - Accent1 2 3 3 2 4 3 2 2" xfId="15846"/>
    <cellStyle name="20 % - Accent1 2 3 3 2 4 3 2 2 2" xfId="28521"/>
    <cellStyle name="20 % - Accent1 2 3 3 2 4 3 2 2 3" xfId="41798"/>
    <cellStyle name="20 % - Accent1 2 3 3 2 4 3 2 2 4" xfId="55075"/>
    <cellStyle name="20 % - Accent1 2 3 3 2 4 3 2 3" xfId="22534"/>
    <cellStyle name="20 % - Accent1 2 3 3 2 4 3 2 4" xfId="35811"/>
    <cellStyle name="20 % - Accent1 2 3 3 2 4 3 2 5" xfId="49088"/>
    <cellStyle name="20 % - Accent1 2 3 3 2 4 3 3" xfId="13998"/>
    <cellStyle name="20 % - Accent1 2 3 3 2 4 3 3 2" xfId="26619"/>
    <cellStyle name="20 % - Accent1 2 3 3 2 4 3 3 3" xfId="39896"/>
    <cellStyle name="20 % - Accent1 2 3 3 2 4 3 3 4" xfId="53173"/>
    <cellStyle name="20 % - Accent1 2 3 3 2 4 3 4" xfId="20632"/>
    <cellStyle name="20 % - Accent1 2 3 3 2 4 3 5" xfId="33909"/>
    <cellStyle name="20 % - Accent1 2 3 3 2 4 3 6" xfId="47186"/>
    <cellStyle name="20 % - Accent1 2 3 3 2 4 4" xfId="4555"/>
    <cellStyle name="20 % - Accent1 2 3 3 2 4 4 2" xfId="8429"/>
    <cellStyle name="20 % - Accent1 2 3 3 2 4 4 2 2" xfId="28583"/>
    <cellStyle name="20 % - Accent1 2 3 3 2 4 4 2 3" xfId="41860"/>
    <cellStyle name="20 % - Accent1 2 3 3 2 4 4 2 4" xfId="55137"/>
    <cellStyle name="20 % - Accent1 2 3 3 2 4 4 3" xfId="22596"/>
    <cellStyle name="20 % - Accent1 2 3 3 2 4 4 4" xfId="35873"/>
    <cellStyle name="20 % - Accent1 2 3 3 2 4 4 5" xfId="49150"/>
    <cellStyle name="20 % - Accent1 2 3 3 2 4 5" xfId="5146"/>
    <cellStyle name="20 % - Accent1 2 3 3 2 4 5 2" xfId="15994"/>
    <cellStyle name="20 % - Accent1 2 3 3 2 4 5 2 2" xfId="29174"/>
    <cellStyle name="20 % - Accent1 2 3 3 2 4 5 2 3" xfId="42451"/>
    <cellStyle name="20 % - Accent1 2 3 3 2 4 5 2 4" xfId="55728"/>
    <cellStyle name="20 % - Accent1 2 3 3 2 4 5 3" xfId="10948"/>
    <cellStyle name="20 % - Accent1 2 3 3 2 4 5 4" xfId="23187"/>
    <cellStyle name="20 % - Accent1 2 3 3 2 4 5 5" xfId="36464"/>
    <cellStyle name="20 % - Accent1 2 3 3 2 4 5 6" xfId="49741"/>
    <cellStyle name="20 % - Accent1 2 3 3 2 4 6" xfId="5770"/>
    <cellStyle name="20 % - Accent1 2 3 3 2 4 6 2" xfId="16594"/>
    <cellStyle name="20 % - Accent1 2 3 3 2 4 6 2 2" xfId="29774"/>
    <cellStyle name="20 % - Accent1 2 3 3 2 4 6 2 3" xfId="43051"/>
    <cellStyle name="20 % - Accent1 2 3 3 2 4 6 2 4" xfId="56328"/>
    <cellStyle name="20 % - Accent1 2 3 3 2 4 6 3" xfId="11548"/>
    <cellStyle name="20 % - Accent1 2 3 3 2 4 6 4" xfId="23787"/>
    <cellStyle name="20 % - Accent1 2 3 3 2 4 6 5" xfId="37064"/>
    <cellStyle name="20 % - Accent1 2 3 3 2 4 6 6" xfId="50341"/>
    <cellStyle name="20 % - Accent1 2 3 3 2 4 7" xfId="6472"/>
    <cellStyle name="20 % - Accent1 2 3 3 2 4 7 2" xfId="17296"/>
    <cellStyle name="20 % - Accent1 2 3 3 2 4 7 2 2" xfId="30476"/>
    <cellStyle name="20 % - Accent1 2 3 3 2 4 7 2 3" xfId="43753"/>
    <cellStyle name="20 % - Accent1 2 3 3 2 4 7 2 4" xfId="57030"/>
    <cellStyle name="20 % - Accent1 2 3 3 2 4 7 3" xfId="12250"/>
    <cellStyle name="20 % - Accent1 2 3 3 2 4 7 4" xfId="24489"/>
    <cellStyle name="20 % - Accent1 2 3 3 2 4 7 5" xfId="37766"/>
    <cellStyle name="20 % - Accent1 2 3 3 2 4 7 6" xfId="51043"/>
    <cellStyle name="20 % - Accent1 2 3 3 2 4 8" xfId="7216"/>
    <cellStyle name="20 % - Accent1 2 3 3 2 4 8 2" xfId="18042"/>
    <cellStyle name="20 % - Accent1 2 3 3 2 4 8 2 2" xfId="31222"/>
    <cellStyle name="20 % - Accent1 2 3 3 2 4 8 2 3" xfId="44499"/>
    <cellStyle name="20 % - Accent1 2 3 3 2 4 8 2 4" xfId="57776"/>
    <cellStyle name="20 % - Accent1 2 3 3 2 4 8 3" xfId="25235"/>
    <cellStyle name="20 % - Accent1 2 3 3 2 4 8 4" xfId="38512"/>
    <cellStyle name="20 % - Accent1 2 3 3 2 4 8 5" xfId="51789"/>
    <cellStyle name="20 % - Accent1 2 3 3 2 4 9" xfId="10292"/>
    <cellStyle name="20 % - Accent1 2 3 3 2 4 9 2" xfId="14749"/>
    <cellStyle name="20 % - Accent1 2 3 3 2 4 9 2 2" xfId="27370"/>
    <cellStyle name="20 % - Accent1 2 3 3 2 4 9 2 3" xfId="40647"/>
    <cellStyle name="20 % - Accent1 2 3 3 2 4 9 2 4" xfId="53924"/>
    <cellStyle name="20 % - Accent1 2 3 3 2 4 9 3" xfId="21383"/>
    <cellStyle name="20 % - Accent1 2 3 3 2 4 9 4" xfId="34660"/>
    <cellStyle name="20 % - Accent1 2 3 3 2 4 9 5" xfId="47937"/>
    <cellStyle name="20 % - Accent1 2 3 3 2 5" xfId="51"/>
    <cellStyle name="20 % - Accent1 2 3 3 2 5 10" xfId="13423"/>
    <cellStyle name="20 % - Accent1 2 3 3 2 5 10 2" xfId="26044"/>
    <cellStyle name="20 % - Accent1 2 3 3 2 5 10 3" xfId="39321"/>
    <cellStyle name="20 % - Accent1 2 3 3 2 5 10 4" xfId="52598"/>
    <cellStyle name="20 % - Accent1 2 3 3 2 5 11" xfId="19303"/>
    <cellStyle name="20 % - Accent1 2 3 3 2 5 12" xfId="32580"/>
    <cellStyle name="20 % - Accent1 2 3 3 2 5 13" xfId="45857"/>
    <cellStyle name="20 % - Accent1 2 3 3 2 5 2" xfId="4383"/>
    <cellStyle name="20 % - Accent1 2 3 3 2 5 2 2" xfId="8365"/>
    <cellStyle name="20 % - Accent1 2 3 3 2 5 2 2 2" xfId="15844"/>
    <cellStyle name="20 % - Accent1 2 3 3 2 5 2 2 2 2" xfId="28519"/>
    <cellStyle name="20 % - Accent1 2 3 3 2 5 2 2 2 3" xfId="41796"/>
    <cellStyle name="20 % - Accent1 2 3 3 2 5 2 2 2 4" xfId="55073"/>
    <cellStyle name="20 % - Accent1 2 3 3 2 5 2 2 3" xfId="22532"/>
    <cellStyle name="20 % - Accent1 2 3 3 2 5 2 2 4" xfId="35809"/>
    <cellStyle name="20 % - Accent1 2 3 3 2 5 2 2 5" xfId="49086"/>
    <cellStyle name="20 % - Accent1 2 3 3 2 5 2 3" xfId="14000"/>
    <cellStyle name="20 % - Accent1 2 3 3 2 5 2 3 2" xfId="26621"/>
    <cellStyle name="20 % - Accent1 2 3 3 2 5 2 3 3" xfId="39898"/>
    <cellStyle name="20 % - Accent1 2 3 3 2 5 2 3 4" xfId="53175"/>
    <cellStyle name="20 % - Accent1 2 3 3 2 5 2 4" xfId="20634"/>
    <cellStyle name="20 % - Accent1 2 3 3 2 5 2 5" xfId="33911"/>
    <cellStyle name="20 % - Accent1 2 3 3 2 5 2 6" xfId="47188"/>
    <cellStyle name="20 % - Accent1 2 3 3 2 5 3" xfId="4557"/>
    <cellStyle name="20 % - Accent1 2 3 3 2 5 3 2" xfId="8431"/>
    <cellStyle name="20 % - Accent1 2 3 3 2 5 3 2 2" xfId="28585"/>
    <cellStyle name="20 % - Accent1 2 3 3 2 5 3 2 3" xfId="41862"/>
    <cellStyle name="20 % - Accent1 2 3 3 2 5 3 2 4" xfId="55139"/>
    <cellStyle name="20 % - Accent1 2 3 3 2 5 3 3" xfId="22598"/>
    <cellStyle name="20 % - Accent1 2 3 3 2 5 3 4" xfId="35875"/>
    <cellStyle name="20 % - Accent1 2 3 3 2 5 3 5" xfId="49152"/>
    <cellStyle name="20 % - Accent1 2 3 3 2 5 4" xfId="5148"/>
    <cellStyle name="20 % - Accent1 2 3 3 2 5 4 2" xfId="15996"/>
    <cellStyle name="20 % - Accent1 2 3 3 2 5 4 2 2" xfId="29176"/>
    <cellStyle name="20 % - Accent1 2 3 3 2 5 4 2 3" xfId="42453"/>
    <cellStyle name="20 % - Accent1 2 3 3 2 5 4 2 4" xfId="55730"/>
    <cellStyle name="20 % - Accent1 2 3 3 2 5 4 3" xfId="10950"/>
    <cellStyle name="20 % - Accent1 2 3 3 2 5 4 4" xfId="23189"/>
    <cellStyle name="20 % - Accent1 2 3 3 2 5 4 5" xfId="36466"/>
    <cellStyle name="20 % - Accent1 2 3 3 2 5 4 6" xfId="49743"/>
    <cellStyle name="20 % - Accent1 2 3 3 2 5 5" xfId="5772"/>
    <cellStyle name="20 % - Accent1 2 3 3 2 5 5 2" xfId="16596"/>
    <cellStyle name="20 % - Accent1 2 3 3 2 5 5 2 2" xfId="29776"/>
    <cellStyle name="20 % - Accent1 2 3 3 2 5 5 2 3" xfId="43053"/>
    <cellStyle name="20 % - Accent1 2 3 3 2 5 5 2 4" xfId="56330"/>
    <cellStyle name="20 % - Accent1 2 3 3 2 5 5 3" xfId="11550"/>
    <cellStyle name="20 % - Accent1 2 3 3 2 5 5 4" xfId="23789"/>
    <cellStyle name="20 % - Accent1 2 3 3 2 5 5 5" xfId="37066"/>
    <cellStyle name="20 % - Accent1 2 3 3 2 5 5 6" xfId="50343"/>
    <cellStyle name="20 % - Accent1 2 3 3 2 5 6" xfId="6474"/>
    <cellStyle name="20 % - Accent1 2 3 3 2 5 6 2" xfId="17298"/>
    <cellStyle name="20 % - Accent1 2 3 3 2 5 6 2 2" xfId="30478"/>
    <cellStyle name="20 % - Accent1 2 3 3 2 5 6 2 3" xfId="43755"/>
    <cellStyle name="20 % - Accent1 2 3 3 2 5 6 2 4" xfId="57032"/>
    <cellStyle name="20 % - Accent1 2 3 3 2 5 6 3" xfId="12252"/>
    <cellStyle name="20 % - Accent1 2 3 3 2 5 6 4" xfId="24491"/>
    <cellStyle name="20 % - Accent1 2 3 3 2 5 6 5" xfId="37768"/>
    <cellStyle name="20 % - Accent1 2 3 3 2 5 6 6" xfId="51045"/>
    <cellStyle name="20 % - Accent1 2 3 3 2 5 7" xfId="7218"/>
    <cellStyle name="20 % - Accent1 2 3 3 2 5 7 2" xfId="18044"/>
    <cellStyle name="20 % - Accent1 2 3 3 2 5 7 2 2" xfId="31224"/>
    <cellStyle name="20 % - Accent1 2 3 3 2 5 7 2 3" xfId="44501"/>
    <cellStyle name="20 % - Accent1 2 3 3 2 5 7 2 4" xfId="57778"/>
    <cellStyle name="20 % - Accent1 2 3 3 2 5 7 3" xfId="25237"/>
    <cellStyle name="20 % - Accent1 2 3 3 2 5 7 4" xfId="38514"/>
    <cellStyle name="20 % - Accent1 2 3 3 2 5 7 5" xfId="51791"/>
    <cellStyle name="20 % - Accent1 2 3 3 2 5 8" xfId="10294"/>
    <cellStyle name="20 % - Accent1 2 3 3 2 5 8 2" xfId="14751"/>
    <cellStyle name="20 % - Accent1 2 3 3 2 5 8 2 2" xfId="27372"/>
    <cellStyle name="20 % - Accent1 2 3 3 2 5 8 2 3" xfId="40649"/>
    <cellStyle name="20 % - Accent1 2 3 3 2 5 8 2 4" xfId="53926"/>
    <cellStyle name="20 % - Accent1 2 3 3 2 5 8 3" xfId="21385"/>
    <cellStyle name="20 % - Accent1 2 3 3 2 5 8 4" xfId="34662"/>
    <cellStyle name="20 % - Accent1 2 3 3 2 5 8 5" xfId="47939"/>
    <cellStyle name="20 % - Accent1 2 3 3 2 5 9" xfId="9191"/>
    <cellStyle name="20 % - Accent1 2 3 3 2 5 9 2" xfId="20057"/>
    <cellStyle name="20 % - Accent1 2 3 3 2 5 9 3" xfId="33334"/>
    <cellStyle name="20 % - Accent1 2 3 3 2 5 9 4" xfId="46611"/>
    <cellStyle name="20 % - Accent1 2 3 3 2 6" xfId="3575"/>
    <cellStyle name="20 % - Accent1 2 3 3 2 6 2" xfId="7763"/>
    <cellStyle name="20 % - Accent1 2 3 3 2 6 2 2" xfId="15296"/>
    <cellStyle name="20 % - Accent1 2 3 3 2 6 2 2 2" xfId="27917"/>
    <cellStyle name="20 % - Accent1 2 3 3 2 6 2 2 3" xfId="41194"/>
    <cellStyle name="20 % - Accent1 2 3 3 2 6 2 2 4" xfId="54471"/>
    <cellStyle name="20 % - Accent1 2 3 3 2 6 2 3" xfId="21930"/>
    <cellStyle name="20 % - Accent1 2 3 3 2 6 2 4" xfId="35207"/>
    <cellStyle name="20 % - Accent1 2 3 3 2 6 2 5" xfId="48484"/>
    <cellStyle name="20 % - Accent1 2 3 3 2 6 3" xfId="13995"/>
    <cellStyle name="20 % - Accent1 2 3 3 2 6 3 2" xfId="26616"/>
    <cellStyle name="20 % - Accent1 2 3 3 2 6 3 3" xfId="39893"/>
    <cellStyle name="20 % - Accent1 2 3 3 2 6 3 4" xfId="53170"/>
    <cellStyle name="20 % - Accent1 2 3 3 2 6 4" xfId="9885"/>
    <cellStyle name="20 % - Accent1 2 3 3 2 6 5" xfId="20629"/>
    <cellStyle name="20 % - Accent1 2 3 3 2 6 6" xfId="33906"/>
    <cellStyle name="20 % - Accent1 2 3 3 2 6 7" xfId="47183"/>
    <cellStyle name="20 % - Accent1 2 3 3 2 7" xfId="4390"/>
    <cellStyle name="20 % - Accent1 2 3 3 2 7 2" xfId="8370"/>
    <cellStyle name="20 % - Accent1 2 3 3 2 7 2 2" xfId="28524"/>
    <cellStyle name="20 % - Accent1 2 3 3 2 7 2 3" xfId="41801"/>
    <cellStyle name="20 % - Accent1 2 3 3 2 7 2 4" xfId="55078"/>
    <cellStyle name="20 % - Accent1 2 3 3 2 7 3" xfId="22537"/>
    <cellStyle name="20 % - Accent1 2 3 3 2 7 4" xfId="35814"/>
    <cellStyle name="20 % - Accent1 2 3 3 2 7 5" xfId="49091"/>
    <cellStyle name="20 % - Accent1 2 3 3 2 8" xfId="4552"/>
    <cellStyle name="20 % - Accent1 2 3 3 2 8 2" xfId="8426"/>
    <cellStyle name="20 % - Accent1 2 3 3 2 8 2 2" xfId="28580"/>
    <cellStyle name="20 % - Accent1 2 3 3 2 8 2 3" xfId="41857"/>
    <cellStyle name="20 % - Accent1 2 3 3 2 8 2 4" xfId="55134"/>
    <cellStyle name="20 % - Accent1 2 3 3 2 8 3" xfId="22593"/>
    <cellStyle name="20 % - Accent1 2 3 3 2 8 4" xfId="35870"/>
    <cellStyle name="20 % - Accent1 2 3 3 2 8 5" xfId="49147"/>
    <cellStyle name="20 % - Accent1 2 3 3 2 9" xfId="5143"/>
    <cellStyle name="20 % - Accent1 2 3 3 2 9 2" xfId="15991"/>
    <cellStyle name="20 % - Accent1 2 3 3 2 9 2 2" xfId="29171"/>
    <cellStyle name="20 % - Accent1 2 3 3 2 9 2 3" xfId="42448"/>
    <cellStyle name="20 % - Accent1 2 3 3 2 9 2 4" xfId="55725"/>
    <cellStyle name="20 % - Accent1 2 3 3 2 9 3" xfId="10945"/>
    <cellStyle name="20 % - Accent1 2 3 3 2 9 4" xfId="23184"/>
    <cellStyle name="20 % - Accent1 2 3 3 2 9 5" xfId="36461"/>
    <cellStyle name="20 % - Accent1 2 3 3 2 9 6" xfId="49738"/>
    <cellStyle name="20 % - Accent1 2 3 3 3" xfId="52"/>
    <cellStyle name="20 % - Accent1 2 3 3 3 10" xfId="13424"/>
    <cellStyle name="20 % - Accent1 2 3 3 3 10 2" xfId="26045"/>
    <cellStyle name="20 % - Accent1 2 3 3 3 10 3" xfId="39322"/>
    <cellStyle name="20 % - Accent1 2 3 3 3 10 4" xfId="52599"/>
    <cellStyle name="20 % - Accent1 2 3 3 3 11" xfId="19304"/>
    <cellStyle name="20 % - Accent1 2 3 3 3 12" xfId="32581"/>
    <cellStyle name="20 % - Accent1 2 3 3 3 13" xfId="45858"/>
    <cellStyle name="20 % - Accent1 2 3 3 3 2" xfId="3576"/>
    <cellStyle name="20 % - Accent1 2 3 3 3 2 2" xfId="7764"/>
    <cellStyle name="20 % - Accent1 2 3 3 3 2 2 2" xfId="15297"/>
    <cellStyle name="20 % - Accent1 2 3 3 3 2 2 2 2" xfId="27918"/>
    <cellStyle name="20 % - Accent1 2 3 3 3 2 2 2 3" xfId="41195"/>
    <cellStyle name="20 % - Accent1 2 3 3 3 2 2 2 4" xfId="54472"/>
    <cellStyle name="20 % - Accent1 2 3 3 3 2 2 3" xfId="21931"/>
    <cellStyle name="20 % - Accent1 2 3 3 3 2 2 4" xfId="35208"/>
    <cellStyle name="20 % - Accent1 2 3 3 3 2 2 5" xfId="48485"/>
    <cellStyle name="20 % - Accent1 2 3 3 3 2 3" xfId="14001"/>
    <cellStyle name="20 % - Accent1 2 3 3 3 2 3 2" xfId="26622"/>
    <cellStyle name="20 % - Accent1 2 3 3 3 2 3 3" xfId="39899"/>
    <cellStyle name="20 % - Accent1 2 3 3 3 2 3 4" xfId="53176"/>
    <cellStyle name="20 % - Accent1 2 3 3 3 2 4" xfId="20635"/>
    <cellStyle name="20 % - Accent1 2 3 3 3 2 5" xfId="33912"/>
    <cellStyle name="20 % - Accent1 2 3 3 3 2 6" xfId="47189"/>
    <cellStyle name="20 % - Accent1 2 3 3 3 3" xfId="4558"/>
    <cellStyle name="20 % - Accent1 2 3 3 3 3 2" xfId="8432"/>
    <cellStyle name="20 % - Accent1 2 3 3 3 3 2 2" xfId="28586"/>
    <cellStyle name="20 % - Accent1 2 3 3 3 3 2 3" xfId="41863"/>
    <cellStyle name="20 % - Accent1 2 3 3 3 3 2 4" xfId="55140"/>
    <cellStyle name="20 % - Accent1 2 3 3 3 3 3" xfId="22599"/>
    <cellStyle name="20 % - Accent1 2 3 3 3 3 4" xfId="35876"/>
    <cellStyle name="20 % - Accent1 2 3 3 3 3 5" xfId="49153"/>
    <cellStyle name="20 % - Accent1 2 3 3 3 4" xfId="5149"/>
    <cellStyle name="20 % - Accent1 2 3 3 3 4 2" xfId="15997"/>
    <cellStyle name="20 % - Accent1 2 3 3 3 4 2 2" xfId="29177"/>
    <cellStyle name="20 % - Accent1 2 3 3 3 4 2 3" xfId="42454"/>
    <cellStyle name="20 % - Accent1 2 3 3 3 4 2 4" xfId="55731"/>
    <cellStyle name="20 % - Accent1 2 3 3 3 4 3" xfId="10951"/>
    <cellStyle name="20 % - Accent1 2 3 3 3 4 4" xfId="23190"/>
    <cellStyle name="20 % - Accent1 2 3 3 3 4 5" xfId="36467"/>
    <cellStyle name="20 % - Accent1 2 3 3 3 4 6" xfId="49744"/>
    <cellStyle name="20 % - Accent1 2 3 3 3 5" xfId="5773"/>
    <cellStyle name="20 % - Accent1 2 3 3 3 5 2" xfId="16597"/>
    <cellStyle name="20 % - Accent1 2 3 3 3 5 2 2" xfId="29777"/>
    <cellStyle name="20 % - Accent1 2 3 3 3 5 2 3" xfId="43054"/>
    <cellStyle name="20 % - Accent1 2 3 3 3 5 2 4" xfId="56331"/>
    <cellStyle name="20 % - Accent1 2 3 3 3 5 3" xfId="11551"/>
    <cellStyle name="20 % - Accent1 2 3 3 3 5 4" xfId="23790"/>
    <cellStyle name="20 % - Accent1 2 3 3 3 5 5" xfId="37067"/>
    <cellStyle name="20 % - Accent1 2 3 3 3 5 6" xfId="50344"/>
    <cellStyle name="20 % - Accent1 2 3 3 3 6" xfId="6475"/>
    <cellStyle name="20 % - Accent1 2 3 3 3 6 2" xfId="17299"/>
    <cellStyle name="20 % - Accent1 2 3 3 3 6 2 2" xfId="30479"/>
    <cellStyle name="20 % - Accent1 2 3 3 3 6 2 3" xfId="43756"/>
    <cellStyle name="20 % - Accent1 2 3 3 3 6 2 4" xfId="57033"/>
    <cellStyle name="20 % - Accent1 2 3 3 3 6 3" xfId="12253"/>
    <cellStyle name="20 % - Accent1 2 3 3 3 6 4" xfId="24492"/>
    <cellStyle name="20 % - Accent1 2 3 3 3 6 5" xfId="37769"/>
    <cellStyle name="20 % - Accent1 2 3 3 3 6 6" xfId="51046"/>
    <cellStyle name="20 % - Accent1 2 3 3 3 7" xfId="7219"/>
    <cellStyle name="20 % - Accent1 2 3 3 3 7 2" xfId="18045"/>
    <cellStyle name="20 % - Accent1 2 3 3 3 7 2 2" xfId="31225"/>
    <cellStyle name="20 % - Accent1 2 3 3 3 7 2 3" xfId="44502"/>
    <cellStyle name="20 % - Accent1 2 3 3 3 7 2 4" xfId="57779"/>
    <cellStyle name="20 % - Accent1 2 3 3 3 7 3" xfId="25238"/>
    <cellStyle name="20 % - Accent1 2 3 3 3 7 4" xfId="38515"/>
    <cellStyle name="20 % - Accent1 2 3 3 3 7 5" xfId="51792"/>
    <cellStyle name="20 % - Accent1 2 3 3 3 8" xfId="10295"/>
    <cellStyle name="20 % - Accent1 2 3 3 3 8 2" xfId="14752"/>
    <cellStyle name="20 % - Accent1 2 3 3 3 8 2 2" xfId="27373"/>
    <cellStyle name="20 % - Accent1 2 3 3 3 8 2 3" xfId="40650"/>
    <cellStyle name="20 % - Accent1 2 3 3 3 8 2 4" xfId="53927"/>
    <cellStyle name="20 % - Accent1 2 3 3 3 8 3" xfId="21386"/>
    <cellStyle name="20 % - Accent1 2 3 3 3 8 4" xfId="34663"/>
    <cellStyle name="20 % - Accent1 2 3 3 3 8 5" xfId="47940"/>
    <cellStyle name="20 % - Accent1 2 3 3 3 9" xfId="9192"/>
    <cellStyle name="20 % - Accent1 2 3 3 3 9 2" xfId="20058"/>
    <cellStyle name="20 % - Accent1 2 3 3 3 9 3" xfId="33335"/>
    <cellStyle name="20 % - Accent1 2 3 3 3 9 4" xfId="46612"/>
    <cellStyle name="20 % - Accent1 2 3 3 4" xfId="53"/>
    <cellStyle name="20 % - Accent1 2 3 3 4 10" xfId="13425"/>
    <cellStyle name="20 % - Accent1 2 3 3 4 10 2" xfId="26046"/>
    <cellStyle name="20 % - Accent1 2 3 3 4 10 3" xfId="39323"/>
    <cellStyle name="20 % - Accent1 2 3 3 4 10 4" xfId="52600"/>
    <cellStyle name="20 % - Accent1 2 3 3 4 11" xfId="19305"/>
    <cellStyle name="20 % - Accent1 2 3 3 4 12" xfId="32582"/>
    <cellStyle name="20 % - Accent1 2 3 3 4 13" xfId="45859"/>
    <cellStyle name="20 % - Accent1 2 3 3 4 2" xfId="3577"/>
    <cellStyle name="20 % - Accent1 2 3 3 4 2 2" xfId="7765"/>
    <cellStyle name="20 % - Accent1 2 3 3 4 2 2 2" xfId="15298"/>
    <cellStyle name="20 % - Accent1 2 3 3 4 2 2 2 2" xfId="27919"/>
    <cellStyle name="20 % - Accent1 2 3 3 4 2 2 2 3" xfId="41196"/>
    <cellStyle name="20 % - Accent1 2 3 3 4 2 2 2 4" xfId="54473"/>
    <cellStyle name="20 % - Accent1 2 3 3 4 2 2 3" xfId="21932"/>
    <cellStyle name="20 % - Accent1 2 3 3 4 2 2 4" xfId="35209"/>
    <cellStyle name="20 % - Accent1 2 3 3 4 2 2 5" xfId="48486"/>
    <cellStyle name="20 % - Accent1 2 3 3 4 2 3" xfId="14002"/>
    <cellStyle name="20 % - Accent1 2 3 3 4 2 3 2" xfId="26623"/>
    <cellStyle name="20 % - Accent1 2 3 3 4 2 3 3" xfId="39900"/>
    <cellStyle name="20 % - Accent1 2 3 3 4 2 3 4" xfId="53177"/>
    <cellStyle name="20 % - Accent1 2 3 3 4 2 4" xfId="20636"/>
    <cellStyle name="20 % - Accent1 2 3 3 4 2 5" xfId="33913"/>
    <cellStyle name="20 % - Accent1 2 3 3 4 2 6" xfId="47190"/>
    <cellStyle name="20 % - Accent1 2 3 3 4 3" xfId="4559"/>
    <cellStyle name="20 % - Accent1 2 3 3 4 3 2" xfId="8433"/>
    <cellStyle name="20 % - Accent1 2 3 3 4 3 2 2" xfId="28587"/>
    <cellStyle name="20 % - Accent1 2 3 3 4 3 2 3" xfId="41864"/>
    <cellStyle name="20 % - Accent1 2 3 3 4 3 2 4" xfId="55141"/>
    <cellStyle name="20 % - Accent1 2 3 3 4 3 3" xfId="22600"/>
    <cellStyle name="20 % - Accent1 2 3 3 4 3 4" xfId="35877"/>
    <cellStyle name="20 % - Accent1 2 3 3 4 3 5" xfId="49154"/>
    <cellStyle name="20 % - Accent1 2 3 3 4 4" xfId="5150"/>
    <cellStyle name="20 % - Accent1 2 3 3 4 4 2" xfId="15998"/>
    <cellStyle name="20 % - Accent1 2 3 3 4 4 2 2" xfId="29178"/>
    <cellStyle name="20 % - Accent1 2 3 3 4 4 2 3" xfId="42455"/>
    <cellStyle name="20 % - Accent1 2 3 3 4 4 2 4" xfId="55732"/>
    <cellStyle name="20 % - Accent1 2 3 3 4 4 3" xfId="10952"/>
    <cellStyle name="20 % - Accent1 2 3 3 4 4 4" xfId="23191"/>
    <cellStyle name="20 % - Accent1 2 3 3 4 4 5" xfId="36468"/>
    <cellStyle name="20 % - Accent1 2 3 3 4 4 6" xfId="49745"/>
    <cellStyle name="20 % - Accent1 2 3 3 4 5" xfId="5774"/>
    <cellStyle name="20 % - Accent1 2 3 3 4 5 2" xfId="16598"/>
    <cellStyle name="20 % - Accent1 2 3 3 4 5 2 2" xfId="29778"/>
    <cellStyle name="20 % - Accent1 2 3 3 4 5 2 3" xfId="43055"/>
    <cellStyle name="20 % - Accent1 2 3 3 4 5 2 4" xfId="56332"/>
    <cellStyle name="20 % - Accent1 2 3 3 4 5 3" xfId="11552"/>
    <cellStyle name="20 % - Accent1 2 3 3 4 5 4" xfId="23791"/>
    <cellStyle name="20 % - Accent1 2 3 3 4 5 5" xfId="37068"/>
    <cellStyle name="20 % - Accent1 2 3 3 4 5 6" xfId="50345"/>
    <cellStyle name="20 % - Accent1 2 3 3 4 6" xfId="6476"/>
    <cellStyle name="20 % - Accent1 2 3 3 4 6 2" xfId="17300"/>
    <cellStyle name="20 % - Accent1 2 3 3 4 6 2 2" xfId="30480"/>
    <cellStyle name="20 % - Accent1 2 3 3 4 6 2 3" xfId="43757"/>
    <cellStyle name="20 % - Accent1 2 3 3 4 6 2 4" xfId="57034"/>
    <cellStyle name="20 % - Accent1 2 3 3 4 6 3" xfId="12254"/>
    <cellStyle name="20 % - Accent1 2 3 3 4 6 4" xfId="24493"/>
    <cellStyle name="20 % - Accent1 2 3 3 4 6 5" xfId="37770"/>
    <cellStyle name="20 % - Accent1 2 3 3 4 6 6" xfId="51047"/>
    <cellStyle name="20 % - Accent1 2 3 3 4 7" xfId="7220"/>
    <cellStyle name="20 % - Accent1 2 3 3 4 7 2" xfId="18046"/>
    <cellStyle name="20 % - Accent1 2 3 3 4 7 2 2" xfId="31226"/>
    <cellStyle name="20 % - Accent1 2 3 3 4 7 2 3" xfId="44503"/>
    <cellStyle name="20 % - Accent1 2 3 3 4 7 2 4" xfId="57780"/>
    <cellStyle name="20 % - Accent1 2 3 3 4 7 3" xfId="25239"/>
    <cellStyle name="20 % - Accent1 2 3 3 4 7 4" xfId="38516"/>
    <cellStyle name="20 % - Accent1 2 3 3 4 7 5" xfId="51793"/>
    <cellStyle name="20 % - Accent1 2 3 3 4 8" xfId="10296"/>
    <cellStyle name="20 % - Accent1 2 3 3 4 8 2" xfId="14753"/>
    <cellStyle name="20 % - Accent1 2 3 3 4 8 2 2" xfId="27374"/>
    <cellStyle name="20 % - Accent1 2 3 3 4 8 2 3" xfId="40651"/>
    <cellStyle name="20 % - Accent1 2 3 3 4 8 2 4" xfId="53928"/>
    <cellStyle name="20 % - Accent1 2 3 3 4 8 3" xfId="21387"/>
    <cellStyle name="20 % - Accent1 2 3 3 4 8 4" xfId="34664"/>
    <cellStyle name="20 % - Accent1 2 3 3 4 8 5" xfId="47941"/>
    <cellStyle name="20 % - Accent1 2 3 3 4 9" xfId="9193"/>
    <cellStyle name="20 % - Accent1 2 3 3 4 9 2" xfId="20059"/>
    <cellStyle name="20 % - Accent1 2 3 3 4 9 3" xfId="33336"/>
    <cellStyle name="20 % - Accent1 2 3 3 4 9 4" xfId="46613"/>
    <cellStyle name="20 % - Accent1 2 3 3 5" xfId="54"/>
    <cellStyle name="20 % - Accent1 2 3 3 5 10" xfId="13426"/>
    <cellStyle name="20 % - Accent1 2 3 3 5 10 2" xfId="26047"/>
    <cellStyle name="20 % - Accent1 2 3 3 5 10 3" xfId="39324"/>
    <cellStyle name="20 % - Accent1 2 3 3 5 10 4" xfId="52601"/>
    <cellStyle name="20 % - Accent1 2 3 3 5 11" xfId="19306"/>
    <cellStyle name="20 % - Accent1 2 3 3 5 12" xfId="32583"/>
    <cellStyle name="20 % - Accent1 2 3 3 5 13" xfId="45860"/>
    <cellStyle name="20 % - Accent1 2 3 3 5 2" xfId="4382"/>
    <cellStyle name="20 % - Accent1 2 3 3 5 2 2" xfId="8364"/>
    <cellStyle name="20 % - Accent1 2 3 3 5 2 2 2" xfId="15843"/>
    <cellStyle name="20 % - Accent1 2 3 3 5 2 2 2 2" xfId="28518"/>
    <cellStyle name="20 % - Accent1 2 3 3 5 2 2 2 3" xfId="41795"/>
    <cellStyle name="20 % - Accent1 2 3 3 5 2 2 2 4" xfId="55072"/>
    <cellStyle name="20 % - Accent1 2 3 3 5 2 2 3" xfId="22531"/>
    <cellStyle name="20 % - Accent1 2 3 3 5 2 2 4" xfId="35808"/>
    <cellStyle name="20 % - Accent1 2 3 3 5 2 2 5" xfId="49085"/>
    <cellStyle name="20 % - Accent1 2 3 3 5 2 3" xfId="14003"/>
    <cellStyle name="20 % - Accent1 2 3 3 5 2 3 2" xfId="26624"/>
    <cellStyle name="20 % - Accent1 2 3 3 5 2 3 3" xfId="39901"/>
    <cellStyle name="20 % - Accent1 2 3 3 5 2 3 4" xfId="53178"/>
    <cellStyle name="20 % - Accent1 2 3 3 5 2 4" xfId="20637"/>
    <cellStyle name="20 % - Accent1 2 3 3 5 2 5" xfId="33914"/>
    <cellStyle name="20 % - Accent1 2 3 3 5 2 6" xfId="47191"/>
    <cellStyle name="20 % - Accent1 2 3 3 5 3" xfId="4560"/>
    <cellStyle name="20 % - Accent1 2 3 3 5 3 2" xfId="8434"/>
    <cellStyle name="20 % - Accent1 2 3 3 5 3 2 2" xfId="28588"/>
    <cellStyle name="20 % - Accent1 2 3 3 5 3 2 3" xfId="41865"/>
    <cellStyle name="20 % - Accent1 2 3 3 5 3 2 4" xfId="55142"/>
    <cellStyle name="20 % - Accent1 2 3 3 5 3 3" xfId="22601"/>
    <cellStyle name="20 % - Accent1 2 3 3 5 3 4" xfId="35878"/>
    <cellStyle name="20 % - Accent1 2 3 3 5 3 5" xfId="49155"/>
    <cellStyle name="20 % - Accent1 2 3 3 5 4" xfId="5151"/>
    <cellStyle name="20 % - Accent1 2 3 3 5 4 2" xfId="15999"/>
    <cellStyle name="20 % - Accent1 2 3 3 5 4 2 2" xfId="29179"/>
    <cellStyle name="20 % - Accent1 2 3 3 5 4 2 3" xfId="42456"/>
    <cellStyle name="20 % - Accent1 2 3 3 5 4 2 4" xfId="55733"/>
    <cellStyle name="20 % - Accent1 2 3 3 5 4 3" xfId="10953"/>
    <cellStyle name="20 % - Accent1 2 3 3 5 4 4" xfId="23192"/>
    <cellStyle name="20 % - Accent1 2 3 3 5 4 5" xfId="36469"/>
    <cellStyle name="20 % - Accent1 2 3 3 5 4 6" xfId="49746"/>
    <cellStyle name="20 % - Accent1 2 3 3 5 5" xfId="5775"/>
    <cellStyle name="20 % - Accent1 2 3 3 5 5 2" xfId="16599"/>
    <cellStyle name="20 % - Accent1 2 3 3 5 5 2 2" xfId="29779"/>
    <cellStyle name="20 % - Accent1 2 3 3 5 5 2 3" xfId="43056"/>
    <cellStyle name="20 % - Accent1 2 3 3 5 5 2 4" xfId="56333"/>
    <cellStyle name="20 % - Accent1 2 3 3 5 5 3" xfId="11553"/>
    <cellStyle name="20 % - Accent1 2 3 3 5 5 4" xfId="23792"/>
    <cellStyle name="20 % - Accent1 2 3 3 5 5 5" xfId="37069"/>
    <cellStyle name="20 % - Accent1 2 3 3 5 5 6" xfId="50346"/>
    <cellStyle name="20 % - Accent1 2 3 3 5 6" xfId="6477"/>
    <cellStyle name="20 % - Accent1 2 3 3 5 6 2" xfId="17301"/>
    <cellStyle name="20 % - Accent1 2 3 3 5 6 2 2" xfId="30481"/>
    <cellStyle name="20 % - Accent1 2 3 3 5 6 2 3" xfId="43758"/>
    <cellStyle name="20 % - Accent1 2 3 3 5 6 2 4" xfId="57035"/>
    <cellStyle name="20 % - Accent1 2 3 3 5 6 3" xfId="12255"/>
    <cellStyle name="20 % - Accent1 2 3 3 5 6 4" xfId="24494"/>
    <cellStyle name="20 % - Accent1 2 3 3 5 6 5" xfId="37771"/>
    <cellStyle name="20 % - Accent1 2 3 3 5 6 6" xfId="51048"/>
    <cellStyle name="20 % - Accent1 2 3 3 5 7" xfId="7221"/>
    <cellStyle name="20 % - Accent1 2 3 3 5 7 2" xfId="18047"/>
    <cellStyle name="20 % - Accent1 2 3 3 5 7 2 2" xfId="31227"/>
    <cellStyle name="20 % - Accent1 2 3 3 5 7 2 3" xfId="44504"/>
    <cellStyle name="20 % - Accent1 2 3 3 5 7 2 4" xfId="57781"/>
    <cellStyle name="20 % - Accent1 2 3 3 5 7 3" xfId="25240"/>
    <cellStyle name="20 % - Accent1 2 3 3 5 7 4" xfId="38517"/>
    <cellStyle name="20 % - Accent1 2 3 3 5 7 5" xfId="51794"/>
    <cellStyle name="20 % - Accent1 2 3 3 5 8" xfId="10297"/>
    <cellStyle name="20 % - Accent1 2 3 3 5 8 2" xfId="14754"/>
    <cellStyle name="20 % - Accent1 2 3 3 5 8 2 2" xfId="27375"/>
    <cellStyle name="20 % - Accent1 2 3 3 5 8 2 3" xfId="40652"/>
    <cellStyle name="20 % - Accent1 2 3 3 5 8 2 4" xfId="53929"/>
    <cellStyle name="20 % - Accent1 2 3 3 5 8 3" xfId="21388"/>
    <cellStyle name="20 % - Accent1 2 3 3 5 8 4" xfId="34665"/>
    <cellStyle name="20 % - Accent1 2 3 3 5 8 5" xfId="47942"/>
    <cellStyle name="20 % - Accent1 2 3 3 5 9" xfId="9194"/>
    <cellStyle name="20 % - Accent1 2 3 3 5 9 2" xfId="20060"/>
    <cellStyle name="20 % - Accent1 2 3 3 5 9 3" xfId="33337"/>
    <cellStyle name="20 % - Accent1 2 3 3 5 9 4" xfId="46614"/>
    <cellStyle name="20 % - Accent1 2 3 3 6" xfId="55"/>
    <cellStyle name="20 % - Accent1 2 3 3 7" xfId="3574"/>
    <cellStyle name="20 % - Accent1 2 3 3 7 2" xfId="7762"/>
    <cellStyle name="20 % - Accent1 2 3 3 7 2 2" xfId="15295"/>
    <cellStyle name="20 % - Accent1 2 3 3 7 2 2 2" xfId="27916"/>
    <cellStyle name="20 % - Accent1 2 3 3 7 2 2 3" xfId="41193"/>
    <cellStyle name="20 % - Accent1 2 3 3 7 2 2 4" xfId="54470"/>
    <cellStyle name="20 % - Accent1 2 3 3 7 2 3" xfId="21929"/>
    <cellStyle name="20 % - Accent1 2 3 3 7 2 4" xfId="35206"/>
    <cellStyle name="20 % - Accent1 2 3 3 7 2 5" xfId="48483"/>
    <cellStyle name="20 % - Accent1 2 3 3 7 3" xfId="13994"/>
    <cellStyle name="20 % - Accent1 2 3 3 7 3 2" xfId="26615"/>
    <cellStyle name="20 % - Accent1 2 3 3 7 3 3" xfId="39892"/>
    <cellStyle name="20 % - Accent1 2 3 3 7 3 4" xfId="53169"/>
    <cellStyle name="20 % - Accent1 2 3 3 7 4" xfId="20628"/>
    <cellStyle name="20 % - Accent1 2 3 3 7 5" xfId="33905"/>
    <cellStyle name="20 % - Accent1 2 3 3 7 6" xfId="47182"/>
    <cellStyle name="20 % - Accent1 2 3 3 8" xfId="4551"/>
    <cellStyle name="20 % - Accent1 2 3 3 8 2" xfId="8425"/>
    <cellStyle name="20 % - Accent1 2 3 3 8 2 2" xfId="28579"/>
    <cellStyle name="20 % - Accent1 2 3 3 8 2 3" xfId="41856"/>
    <cellStyle name="20 % - Accent1 2 3 3 8 2 4" xfId="55133"/>
    <cellStyle name="20 % - Accent1 2 3 3 8 3" xfId="22592"/>
    <cellStyle name="20 % - Accent1 2 3 3 8 4" xfId="35869"/>
    <cellStyle name="20 % - Accent1 2 3 3 8 5" xfId="49146"/>
    <cellStyle name="20 % - Accent1 2 3 3 9" xfId="5142"/>
    <cellStyle name="20 % - Accent1 2 3 3 9 2" xfId="15990"/>
    <cellStyle name="20 % - Accent1 2 3 3 9 2 2" xfId="29170"/>
    <cellStyle name="20 % - Accent1 2 3 3 9 2 3" xfId="42447"/>
    <cellStyle name="20 % - Accent1 2 3 3 9 2 4" xfId="55724"/>
    <cellStyle name="20 % - Accent1 2 3 3 9 3" xfId="10944"/>
    <cellStyle name="20 % - Accent1 2 3 3 9 4" xfId="23183"/>
    <cellStyle name="20 % - Accent1 2 3 3 9 5" xfId="36460"/>
    <cellStyle name="20 % - Accent1 2 3 3 9 6" xfId="49737"/>
    <cellStyle name="20 % - Accent1 2 3 4" xfId="56"/>
    <cellStyle name="20 % - Accent1 2 3 4 10" xfId="5776"/>
    <cellStyle name="20 % - Accent1 2 3 4 10 2" xfId="16600"/>
    <cellStyle name="20 % - Accent1 2 3 4 10 2 2" xfId="29780"/>
    <cellStyle name="20 % - Accent1 2 3 4 10 2 3" xfId="43057"/>
    <cellStyle name="20 % - Accent1 2 3 4 10 2 4" xfId="56334"/>
    <cellStyle name="20 % - Accent1 2 3 4 10 3" xfId="11554"/>
    <cellStyle name="20 % - Accent1 2 3 4 10 4" xfId="23793"/>
    <cellStyle name="20 % - Accent1 2 3 4 10 5" xfId="37070"/>
    <cellStyle name="20 % - Accent1 2 3 4 10 6" xfId="50347"/>
    <cellStyle name="20 % - Accent1 2 3 4 11" xfId="6478"/>
    <cellStyle name="20 % - Accent1 2 3 4 11 2" xfId="17302"/>
    <cellStyle name="20 % - Accent1 2 3 4 11 2 2" xfId="30482"/>
    <cellStyle name="20 % - Accent1 2 3 4 11 2 3" xfId="43759"/>
    <cellStyle name="20 % - Accent1 2 3 4 11 2 4" xfId="57036"/>
    <cellStyle name="20 % - Accent1 2 3 4 11 3" xfId="12256"/>
    <cellStyle name="20 % - Accent1 2 3 4 11 4" xfId="24495"/>
    <cellStyle name="20 % - Accent1 2 3 4 11 5" xfId="37772"/>
    <cellStyle name="20 % - Accent1 2 3 4 11 6" xfId="51049"/>
    <cellStyle name="20 % - Accent1 2 3 4 12" xfId="7222"/>
    <cellStyle name="20 % - Accent1 2 3 4 12 2" xfId="18048"/>
    <cellStyle name="20 % - Accent1 2 3 4 12 2 2" xfId="31228"/>
    <cellStyle name="20 % - Accent1 2 3 4 12 2 3" xfId="44505"/>
    <cellStyle name="20 % - Accent1 2 3 4 12 2 4" xfId="57782"/>
    <cellStyle name="20 % - Accent1 2 3 4 12 3" xfId="25241"/>
    <cellStyle name="20 % - Accent1 2 3 4 12 4" xfId="38518"/>
    <cellStyle name="20 % - Accent1 2 3 4 12 5" xfId="51795"/>
    <cellStyle name="20 % - Accent1 2 3 4 13" xfId="10298"/>
    <cellStyle name="20 % - Accent1 2 3 4 13 2" xfId="14755"/>
    <cellStyle name="20 % - Accent1 2 3 4 13 2 2" xfId="27376"/>
    <cellStyle name="20 % - Accent1 2 3 4 13 2 3" xfId="40653"/>
    <cellStyle name="20 % - Accent1 2 3 4 13 2 4" xfId="53930"/>
    <cellStyle name="20 % - Accent1 2 3 4 13 3" xfId="21389"/>
    <cellStyle name="20 % - Accent1 2 3 4 13 4" xfId="34666"/>
    <cellStyle name="20 % - Accent1 2 3 4 13 5" xfId="47943"/>
    <cellStyle name="20 % - Accent1 2 3 4 14" xfId="9195"/>
    <cellStyle name="20 % - Accent1 2 3 4 14 2" xfId="20061"/>
    <cellStyle name="20 % - Accent1 2 3 4 14 3" xfId="33338"/>
    <cellStyle name="20 % - Accent1 2 3 4 14 4" xfId="46615"/>
    <cellStyle name="20 % - Accent1 2 3 4 15" xfId="13427"/>
    <cellStyle name="20 % - Accent1 2 3 4 15 2" xfId="26048"/>
    <cellStyle name="20 % - Accent1 2 3 4 15 3" xfId="39325"/>
    <cellStyle name="20 % - Accent1 2 3 4 15 4" xfId="52602"/>
    <cellStyle name="20 % - Accent1 2 3 4 16" xfId="19307"/>
    <cellStyle name="20 % - Accent1 2 3 4 17" xfId="32584"/>
    <cellStyle name="20 % - Accent1 2 3 4 18" xfId="45861"/>
    <cellStyle name="20 % - Accent1 2 3 4 2" xfId="57"/>
    <cellStyle name="20 % - Accent1 2 3 4 2 10" xfId="13428"/>
    <cellStyle name="20 % - Accent1 2 3 4 2 10 2" xfId="26049"/>
    <cellStyle name="20 % - Accent1 2 3 4 2 10 3" xfId="39326"/>
    <cellStyle name="20 % - Accent1 2 3 4 2 10 4" xfId="52603"/>
    <cellStyle name="20 % - Accent1 2 3 4 2 11" xfId="19308"/>
    <cellStyle name="20 % - Accent1 2 3 4 2 12" xfId="32585"/>
    <cellStyle name="20 % - Accent1 2 3 4 2 13" xfId="45862"/>
    <cellStyle name="20 % - Accent1 2 3 4 2 2" xfId="4380"/>
    <cellStyle name="20 % - Accent1 2 3 4 2 2 2" xfId="8362"/>
    <cellStyle name="20 % - Accent1 2 3 4 2 2 2 2" xfId="15842"/>
    <cellStyle name="20 % - Accent1 2 3 4 2 2 2 2 2" xfId="28516"/>
    <cellStyle name="20 % - Accent1 2 3 4 2 2 2 2 3" xfId="41793"/>
    <cellStyle name="20 % - Accent1 2 3 4 2 2 2 2 4" xfId="55070"/>
    <cellStyle name="20 % - Accent1 2 3 4 2 2 2 3" xfId="22529"/>
    <cellStyle name="20 % - Accent1 2 3 4 2 2 2 4" xfId="35806"/>
    <cellStyle name="20 % - Accent1 2 3 4 2 2 2 5" xfId="49083"/>
    <cellStyle name="20 % - Accent1 2 3 4 2 2 3" xfId="14005"/>
    <cellStyle name="20 % - Accent1 2 3 4 2 2 3 2" xfId="26626"/>
    <cellStyle name="20 % - Accent1 2 3 4 2 2 3 3" xfId="39903"/>
    <cellStyle name="20 % - Accent1 2 3 4 2 2 3 4" xfId="53180"/>
    <cellStyle name="20 % - Accent1 2 3 4 2 2 4" xfId="20639"/>
    <cellStyle name="20 % - Accent1 2 3 4 2 2 5" xfId="33916"/>
    <cellStyle name="20 % - Accent1 2 3 4 2 2 6" xfId="47193"/>
    <cellStyle name="20 % - Accent1 2 3 4 2 3" xfId="4562"/>
    <cellStyle name="20 % - Accent1 2 3 4 2 3 2" xfId="8436"/>
    <cellStyle name="20 % - Accent1 2 3 4 2 3 2 2" xfId="28590"/>
    <cellStyle name="20 % - Accent1 2 3 4 2 3 2 3" xfId="41867"/>
    <cellStyle name="20 % - Accent1 2 3 4 2 3 2 4" xfId="55144"/>
    <cellStyle name="20 % - Accent1 2 3 4 2 3 3" xfId="22603"/>
    <cellStyle name="20 % - Accent1 2 3 4 2 3 4" xfId="35880"/>
    <cellStyle name="20 % - Accent1 2 3 4 2 3 5" xfId="49157"/>
    <cellStyle name="20 % - Accent1 2 3 4 2 4" xfId="5153"/>
    <cellStyle name="20 % - Accent1 2 3 4 2 4 2" xfId="16001"/>
    <cellStyle name="20 % - Accent1 2 3 4 2 4 2 2" xfId="29181"/>
    <cellStyle name="20 % - Accent1 2 3 4 2 4 2 3" xfId="42458"/>
    <cellStyle name="20 % - Accent1 2 3 4 2 4 2 4" xfId="55735"/>
    <cellStyle name="20 % - Accent1 2 3 4 2 4 3" xfId="10955"/>
    <cellStyle name="20 % - Accent1 2 3 4 2 4 4" xfId="23194"/>
    <cellStyle name="20 % - Accent1 2 3 4 2 4 5" xfId="36471"/>
    <cellStyle name="20 % - Accent1 2 3 4 2 4 6" xfId="49748"/>
    <cellStyle name="20 % - Accent1 2 3 4 2 5" xfId="5777"/>
    <cellStyle name="20 % - Accent1 2 3 4 2 5 2" xfId="16601"/>
    <cellStyle name="20 % - Accent1 2 3 4 2 5 2 2" xfId="29781"/>
    <cellStyle name="20 % - Accent1 2 3 4 2 5 2 3" xfId="43058"/>
    <cellStyle name="20 % - Accent1 2 3 4 2 5 2 4" xfId="56335"/>
    <cellStyle name="20 % - Accent1 2 3 4 2 5 3" xfId="11555"/>
    <cellStyle name="20 % - Accent1 2 3 4 2 5 4" xfId="23794"/>
    <cellStyle name="20 % - Accent1 2 3 4 2 5 5" xfId="37071"/>
    <cellStyle name="20 % - Accent1 2 3 4 2 5 6" xfId="50348"/>
    <cellStyle name="20 % - Accent1 2 3 4 2 6" xfId="6479"/>
    <cellStyle name="20 % - Accent1 2 3 4 2 6 2" xfId="17303"/>
    <cellStyle name="20 % - Accent1 2 3 4 2 6 2 2" xfId="30483"/>
    <cellStyle name="20 % - Accent1 2 3 4 2 6 2 3" xfId="43760"/>
    <cellStyle name="20 % - Accent1 2 3 4 2 6 2 4" xfId="57037"/>
    <cellStyle name="20 % - Accent1 2 3 4 2 6 3" xfId="12257"/>
    <cellStyle name="20 % - Accent1 2 3 4 2 6 4" xfId="24496"/>
    <cellStyle name="20 % - Accent1 2 3 4 2 6 5" xfId="37773"/>
    <cellStyle name="20 % - Accent1 2 3 4 2 6 6" xfId="51050"/>
    <cellStyle name="20 % - Accent1 2 3 4 2 7" xfId="7223"/>
    <cellStyle name="20 % - Accent1 2 3 4 2 7 2" xfId="18049"/>
    <cellStyle name="20 % - Accent1 2 3 4 2 7 2 2" xfId="31229"/>
    <cellStyle name="20 % - Accent1 2 3 4 2 7 2 3" xfId="44506"/>
    <cellStyle name="20 % - Accent1 2 3 4 2 7 2 4" xfId="57783"/>
    <cellStyle name="20 % - Accent1 2 3 4 2 7 3" xfId="25242"/>
    <cellStyle name="20 % - Accent1 2 3 4 2 7 4" xfId="38519"/>
    <cellStyle name="20 % - Accent1 2 3 4 2 7 5" xfId="51796"/>
    <cellStyle name="20 % - Accent1 2 3 4 2 8" xfId="10299"/>
    <cellStyle name="20 % - Accent1 2 3 4 2 8 2" xfId="14756"/>
    <cellStyle name="20 % - Accent1 2 3 4 2 8 2 2" xfId="27377"/>
    <cellStyle name="20 % - Accent1 2 3 4 2 8 2 3" xfId="40654"/>
    <cellStyle name="20 % - Accent1 2 3 4 2 8 2 4" xfId="53931"/>
    <cellStyle name="20 % - Accent1 2 3 4 2 8 3" xfId="21390"/>
    <cellStyle name="20 % - Accent1 2 3 4 2 8 4" xfId="34667"/>
    <cellStyle name="20 % - Accent1 2 3 4 2 8 5" xfId="47944"/>
    <cellStyle name="20 % - Accent1 2 3 4 2 9" xfId="9196"/>
    <cellStyle name="20 % - Accent1 2 3 4 2 9 2" xfId="20062"/>
    <cellStyle name="20 % - Accent1 2 3 4 2 9 3" xfId="33339"/>
    <cellStyle name="20 % - Accent1 2 3 4 2 9 4" xfId="46616"/>
    <cellStyle name="20 % - Accent1 2 3 4 3" xfId="58"/>
    <cellStyle name="20 % - Accent1 2 3 4 3 10" xfId="13429"/>
    <cellStyle name="20 % - Accent1 2 3 4 3 10 2" xfId="26050"/>
    <cellStyle name="20 % - Accent1 2 3 4 3 10 3" xfId="39327"/>
    <cellStyle name="20 % - Accent1 2 3 4 3 10 4" xfId="52604"/>
    <cellStyle name="20 % - Accent1 2 3 4 3 11" xfId="19309"/>
    <cellStyle name="20 % - Accent1 2 3 4 3 12" xfId="32586"/>
    <cellStyle name="20 % - Accent1 2 3 4 3 13" xfId="45863"/>
    <cellStyle name="20 % - Accent1 2 3 4 3 2" xfId="4379"/>
    <cellStyle name="20 % - Accent1 2 3 4 3 2 2" xfId="8361"/>
    <cellStyle name="20 % - Accent1 2 3 4 3 2 2 2" xfId="15841"/>
    <cellStyle name="20 % - Accent1 2 3 4 3 2 2 2 2" xfId="28515"/>
    <cellStyle name="20 % - Accent1 2 3 4 3 2 2 2 3" xfId="41792"/>
    <cellStyle name="20 % - Accent1 2 3 4 3 2 2 2 4" xfId="55069"/>
    <cellStyle name="20 % - Accent1 2 3 4 3 2 2 3" xfId="22528"/>
    <cellStyle name="20 % - Accent1 2 3 4 3 2 2 4" xfId="35805"/>
    <cellStyle name="20 % - Accent1 2 3 4 3 2 2 5" xfId="49082"/>
    <cellStyle name="20 % - Accent1 2 3 4 3 2 3" xfId="14006"/>
    <cellStyle name="20 % - Accent1 2 3 4 3 2 3 2" xfId="26627"/>
    <cellStyle name="20 % - Accent1 2 3 4 3 2 3 3" xfId="39904"/>
    <cellStyle name="20 % - Accent1 2 3 4 3 2 3 4" xfId="53181"/>
    <cellStyle name="20 % - Accent1 2 3 4 3 2 4" xfId="20640"/>
    <cellStyle name="20 % - Accent1 2 3 4 3 2 5" xfId="33917"/>
    <cellStyle name="20 % - Accent1 2 3 4 3 2 6" xfId="47194"/>
    <cellStyle name="20 % - Accent1 2 3 4 3 3" xfId="4563"/>
    <cellStyle name="20 % - Accent1 2 3 4 3 3 2" xfId="8437"/>
    <cellStyle name="20 % - Accent1 2 3 4 3 3 2 2" xfId="28591"/>
    <cellStyle name="20 % - Accent1 2 3 4 3 3 2 3" xfId="41868"/>
    <cellStyle name="20 % - Accent1 2 3 4 3 3 2 4" xfId="55145"/>
    <cellStyle name="20 % - Accent1 2 3 4 3 3 3" xfId="22604"/>
    <cellStyle name="20 % - Accent1 2 3 4 3 3 4" xfId="35881"/>
    <cellStyle name="20 % - Accent1 2 3 4 3 3 5" xfId="49158"/>
    <cellStyle name="20 % - Accent1 2 3 4 3 4" xfId="5154"/>
    <cellStyle name="20 % - Accent1 2 3 4 3 4 2" xfId="16002"/>
    <cellStyle name="20 % - Accent1 2 3 4 3 4 2 2" xfId="29182"/>
    <cellStyle name="20 % - Accent1 2 3 4 3 4 2 3" xfId="42459"/>
    <cellStyle name="20 % - Accent1 2 3 4 3 4 2 4" xfId="55736"/>
    <cellStyle name="20 % - Accent1 2 3 4 3 4 3" xfId="10956"/>
    <cellStyle name="20 % - Accent1 2 3 4 3 4 4" xfId="23195"/>
    <cellStyle name="20 % - Accent1 2 3 4 3 4 5" xfId="36472"/>
    <cellStyle name="20 % - Accent1 2 3 4 3 4 6" xfId="49749"/>
    <cellStyle name="20 % - Accent1 2 3 4 3 5" xfId="5778"/>
    <cellStyle name="20 % - Accent1 2 3 4 3 5 2" xfId="16602"/>
    <cellStyle name="20 % - Accent1 2 3 4 3 5 2 2" xfId="29782"/>
    <cellStyle name="20 % - Accent1 2 3 4 3 5 2 3" xfId="43059"/>
    <cellStyle name="20 % - Accent1 2 3 4 3 5 2 4" xfId="56336"/>
    <cellStyle name="20 % - Accent1 2 3 4 3 5 3" xfId="11556"/>
    <cellStyle name="20 % - Accent1 2 3 4 3 5 4" xfId="23795"/>
    <cellStyle name="20 % - Accent1 2 3 4 3 5 5" xfId="37072"/>
    <cellStyle name="20 % - Accent1 2 3 4 3 5 6" xfId="50349"/>
    <cellStyle name="20 % - Accent1 2 3 4 3 6" xfId="6480"/>
    <cellStyle name="20 % - Accent1 2 3 4 3 6 2" xfId="17304"/>
    <cellStyle name="20 % - Accent1 2 3 4 3 6 2 2" xfId="30484"/>
    <cellStyle name="20 % - Accent1 2 3 4 3 6 2 3" xfId="43761"/>
    <cellStyle name="20 % - Accent1 2 3 4 3 6 2 4" xfId="57038"/>
    <cellStyle name="20 % - Accent1 2 3 4 3 6 3" xfId="12258"/>
    <cellStyle name="20 % - Accent1 2 3 4 3 6 4" xfId="24497"/>
    <cellStyle name="20 % - Accent1 2 3 4 3 6 5" xfId="37774"/>
    <cellStyle name="20 % - Accent1 2 3 4 3 6 6" xfId="51051"/>
    <cellStyle name="20 % - Accent1 2 3 4 3 7" xfId="7224"/>
    <cellStyle name="20 % - Accent1 2 3 4 3 7 2" xfId="18050"/>
    <cellStyle name="20 % - Accent1 2 3 4 3 7 2 2" xfId="31230"/>
    <cellStyle name="20 % - Accent1 2 3 4 3 7 2 3" xfId="44507"/>
    <cellStyle name="20 % - Accent1 2 3 4 3 7 2 4" xfId="57784"/>
    <cellStyle name="20 % - Accent1 2 3 4 3 7 3" xfId="25243"/>
    <cellStyle name="20 % - Accent1 2 3 4 3 7 4" xfId="38520"/>
    <cellStyle name="20 % - Accent1 2 3 4 3 7 5" xfId="51797"/>
    <cellStyle name="20 % - Accent1 2 3 4 3 8" xfId="10300"/>
    <cellStyle name="20 % - Accent1 2 3 4 3 8 2" xfId="14757"/>
    <cellStyle name="20 % - Accent1 2 3 4 3 8 2 2" xfId="27378"/>
    <cellStyle name="20 % - Accent1 2 3 4 3 8 2 3" xfId="40655"/>
    <cellStyle name="20 % - Accent1 2 3 4 3 8 2 4" xfId="53932"/>
    <cellStyle name="20 % - Accent1 2 3 4 3 8 3" xfId="21391"/>
    <cellStyle name="20 % - Accent1 2 3 4 3 8 4" xfId="34668"/>
    <cellStyle name="20 % - Accent1 2 3 4 3 8 5" xfId="47945"/>
    <cellStyle name="20 % - Accent1 2 3 4 3 9" xfId="9197"/>
    <cellStyle name="20 % - Accent1 2 3 4 3 9 2" xfId="20063"/>
    <cellStyle name="20 % - Accent1 2 3 4 3 9 3" xfId="33340"/>
    <cellStyle name="20 % - Accent1 2 3 4 3 9 4" xfId="46617"/>
    <cellStyle name="20 % - Accent1 2 3 4 4" xfId="59"/>
    <cellStyle name="20 % - Accent1 2 3 4 4 10" xfId="9198"/>
    <cellStyle name="20 % - Accent1 2 3 4 4 10 2" xfId="20064"/>
    <cellStyle name="20 % - Accent1 2 3 4 4 10 3" xfId="33341"/>
    <cellStyle name="20 % - Accent1 2 3 4 4 10 4" xfId="46618"/>
    <cellStyle name="20 % - Accent1 2 3 4 4 11" xfId="13430"/>
    <cellStyle name="20 % - Accent1 2 3 4 4 11 2" xfId="26051"/>
    <cellStyle name="20 % - Accent1 2 3 4 4 11 3" xfId="39328"/>
    <cellStyle name="20 % - Accent1 2 3 4 4 11 4" xfId="52605"/>
    <cellStyle name="20 % - Accent1 2 3 4 4 12" xfId="19310"/>
    <cellStyle name="20 % - Accent1 2 3 4 4 13" xfId="32587"/>
    <cellStyle name="20 % - Accent1 2 3 4 4 14" xfId="45864"/>
    <cellStyle name="20 % - Accent1 2 3 4 4 2" xfId="60"/>
    <cellStyle name="20 % - Accent1 2 3 4 4 2 10" xfId="13431"/>
    <cellStyle name="20 % - Accent1 2 3 4 4 2 10 2" xfId="26052"/>
    <cellStyle name="20 % - Accent1 2 3 4 4 2 10 3" xfId="39329"/>
    <cellStyle name="20 % - Accent1 2 3 4 4 2 10 4" xfId="52606"/>
    <cellStyle name="20 % - Accent1 2 3 4 4 2 11" xfId="19311"/>
    <cellStyle name="20 % - Accent1 2 3 4 4 2 12" xfId="32588"/>
    <cellStyle name="20 % - Accent1 2 3 4 4 2 13" xfId="45865"/>
    <cellStyle name="20 % - Accent1 2 3 4 4 2 2" xfId="4377"/>
    <cellStyle name="20 % - Accent1 2 3 4 4 2 2 2" xfId="8359"/>
    <cellStyle name="20 % - Accent1 2 3 4 4 2 2 2 2" xfId="15839"/>
    <cellStyle name="20 % - Accent1 2 3 4 4 2 2 2 2 2" xfId="28513"/>
    <cellStyle name="20 % - Accent1 2 3 4 4 2 2 2 2 3" xfId="41790"/>
    <cellStyle name="20 % - Accent1 2 3 4 4 2 2 2 2 4" xfId="55067"/>
    <cellStyle name="20 % - Accent1 2 3 4 4 2 2 2 3" xfId="22526"/>
    <cellStyle name="20 % - Accent1 2 3 4 4 2 2 2 4" xfId="35803"/>
    <cellStyle name="20 % - Accent1 2 3 4 4 2 2 2 5" xfId="49080"/>
    <cellStyle name="20 % - Accent1 2 3 4 4 2 2 3" xfId="14008"/>
    <cellStyle name="20 % - Accent1 2 3 4 4 2 2 3 2" xfId="26629"/>
    <cellStyle name="20 % - Accent1 2 3 4 4 2 2 3 3" xfId="39906"/>
    <cellStyle name="20 % - Accent1 2 3 4 4 2 2 3 4" xfId="53183"/>
    <cellStyle name="20 % - Accent1 2 3 4 4 2 2 4" xfId="20642"/>
    <cellStyle name="20 % - Accent1 2 3 4 4 2 2 5" xfId="33919"/>
    <cellStyle name="20 % - Accent1 2 3 4 4 2 2 6" xfId="47196"/>
    <cellStyle name="20 % - Accent1 2 3 4 4 2 3" xfId="4565"/>
    <cellStyle name="20 % - Accent1 2 3 4 4 2 3 2" xfId="8439"/>
    <cellStyle name="20 % - Accent1 2 3 4 4 2 3 2 2" xfId="28593"/>
    <cellStyle name="20 % - Accent1 2 3 4 4 2 3 2 3" xfId="41870"/>
    <cellStyle name="20 % - Accent1 2 3 4 4 2 3 2 4" xfId="55147"/>
    <cellStyle name="20 % - Accent1 2 3 4 4 2 3 3" xfId="22606"/>
    <cellStyle name="20 % - Accent1 2 3 4 4 2 3 4" xfId="35883"/>
    <cellStyle name="20 % - Accent1 2 3 4 4 2 3 5" xfId="49160"/>
    <cellStyle name="20 % - Accent1 2 3 4 4 2 4" xfId="5156"/>
    <cellStyle name="20 % - Accent1 2 3 4 4 2 4 2" xfId="16004"/>
    <cellStyle name="20 % - Accent1 2 3 4 4 2 4 2 2" xfId="29184"/>
    <cellStyle name="20 % - Accent1 2 3 4 4 2 4 2 3" xfId="42461"/>
    <cellStyle name="20 % - Accent1 2 3 4 4 2 4 2 4" xfId="55738"/>
    <cellStyle name="20 % - Accent1 2 3 4 4 2 4 3" xfId="10958"/>
    <cellStyle name="20 % - Accent1 2 3 4 4 2 4 4" xfId="23197"/>
    <cellStyle name="20 % - Accent1 2 3 4 4 2 4 5" xfId="36474"/>
    <cellStyle name="20 % - Accent1 2 3 4 4 2 4 6" xfId="49751"/>
    <cellStyle name="20 % - Accent1 2 3 4 4 2 5" xfId="5780"/>
    <cellStyle name="20 % - Accent1 2 3 4 4 2 5 2" xfId="16604"/>
    <cellStyle name="20 % - Accent1 2 3 4 4 2 5 2 2" xfId="29784"/>
    <cellStyle name="20 % - Accent1 2 3 4 4 2 5 2 3" xfId="43061"/>
    <cellStyle name="20 % - Accent1 2 3 4 4 2 5 2 4" xfId="56338"/>
    <cellStyle name="20 % - Accent1 2 3 4 4 2 5 3" xfId="11558"/>
    <cellStyle name="20 % - Accent1 2 3 4 4 2 5 4" xfId="23797"/>
    <cellStyle name="20 % - Accent1 2 3 4 4 2 5 5" xfId="37074"/>
    <cellStyle name="20 % - Accent1 2 3 4 4 2 5 6" xfId="50351"/>
    <cellStyle name="20 % - Accent1 2 3 4 4 2 6" xfId="6482"/>
    <cellStyle name="20 % - Accent1 2 3 4 4 2 6 2" xfId="17306"/>
    <cellStyle name="20 % - Accent1 2 3 4 4 2 6 2 2" xfId="30486"/>
    <cellStyle name="20 % - Accent1 2 3 4 4 2 6 2 3" xfId="43763"/>
    <cellStyle name="20 % - Accent1 2 3 4 4 2 6 2 4" xfId="57040"/>
    <cellStyle name="20 % - Accent1 2 3 4 4 2 6 3" xfId="12260"/>
    <cellStyle name="20 % - Accent1 2 3 4 4 2 6 4" xfId="24499"/>
    <cellStyle name="20 % - Accent1 2 3 4 4 2 6 5" xfId="37776"/>
    <cellStyle name="20 % - Accent1 2 3 4 4 2 6 6" xfId="51053"/>
    <cellStyle name="20 % - Accent1 2 3 4 4 2 7" xfId="7226"/>
    <cellStyle name="20 % - Accent1 2 3 4 4 2 7 2" xfId="18052"/>
    <cellStyle name="20 % - Accent1 2 3 4 4 2 7 2 2" xfId="31232"/>
    <cellStyle name="20 % - Accent1 2 3 4 4 2 7 2 3" xfId="44509"/>
    <cellStyle name="20 % - Accent1 2 3 4 4 2 7 2 4" xfId="57786"/>
    <cellStyle name="20 % - Accent1 2 3 4 4 2 7 3" xfId="25245"/>
    <cellStyle name="20 % - Accent1 2 3 4 4 2 7 4" xfId="38522"/>
    <cellStyle name="20 % - Accent1 2 3 4 4 2 7 5" xfId="51799"/>
    <cellStyle name="20 % - Accent1 2 3 4 4 2 8" xfId="10302"/>
    <cellStyle name="20 % - Accent1 2 3 4 4 2 8 2" xfId="14759"/>
    <cellStyle name="20 % - Accent1 2 3 4 4 2 8 2 2" xfId="27380"/>
    <cellStyle name="20 % - Accent1 2 3 4 4 2 8 2 3" xfId="40657"/>
    <cellStyle name="20 % - Accent1 2 3 4 4 2 8 2 4" xfId="53934"/>
    <cellStyle name="20 % - Accent1 2 3 4 4 2 8 3" xfId="21393"/>
    <cellStyle name="20 % - Accent1 2 3 4 4 2 8 4" xfId="34670"/>
    <cellStyle name="20 % - Accent1 2 3 4 4 2 8 5" xfId="47947"/>
    <cellStyle name="20 % - Accent1 2 3 4 4 2 9" xfId="9199"/>
    <cellStyle name="20 % - Accent1 2 3 4 4 2 9 2" xfId="20065"/>
    <cellStyle name="20 % - Accent1 2 3 4 4 2 9 3" xfId="33342"/>
    <cellStyle name="20 % - Accent1 2 3 4 4 2 9 4" xfId="46619"/>
    <cellStyle name="20 % - Accent1 2 3 4 4 3" xfId="4378"/>
    <cellStyle name="20 % - Accent1 2 3 4 4 3 2" xfId="8360"/>
    <cellStyle name="20 % - Accent1 2 3 4 4 3 2 2" xfId="15840"/>
    <cellStyle name="20 % - Accent1 2 3 4 4 3 2 2 2" xfId="28514"/>
    <cellStyle name="20 % - Accent1 2 3 4 4 3 2 2 3" xfId="41791"/>
    <cellStyle name="20 % - Accent1 2 3 4 4 3 2 2 4" xfId="55068"/>
    <cellStyle name="20 % - Accent1 2 3 4 4 3 2 3" xfId="22527"/>
    <cellStyle name="20 % - Accent1 2 3 4 4 3 2 4" xfId="35804"/>
    <cellStyle name="20 % - Accent1 2 3 4 4 3 2 5" xfId="49081"/>
    <cellStyle name="20 % - Accent1 2 3 4 4 3 3" xfId="14007"/>
    <cellStyle name="20 % - Accent1 2 3 4 4 3 3 2" xfId="26628"/>
    <cellStyle name="20 % - Accent1 2 3 4 4 3 3 3" xfId="39905"/>
    <cellStyle name="20 % - Accent1 2 3 4 4 3 3 4" xfId="53182"/>
    <cellStyle name="20 % - Accent1 2 3 4 4 3 4" xfId="20641"/>
    <cellStyle name="20 % - Accent1 2 3 4 4 3 5" xfId="33918"/>
    <cellStyle name="20 % - Accent1 2 3 4 4 3 6" xfId="47195"/>
    <cellStyle name="20 % - Accent1 2 3 4 4 4" xfId="4564"/>
    <cellStyle name="20 % - Accent1 2 3 4 4 4 2" xfId="8438"/>
    <cellStyle name="20 % - Accent1 2 3 4 4 4 2 2" xfId="28592"/>
    <cellStyle name="20 % - Accent1 2 3 4 4 4 2 3" xfId="41869"/>
    <cellStyle name="20 % - Accent1 2 3 4 4 4 2 4" xfId="55146"/>
    <cellStyle name="20 % - Accent1 2 3 4 4 4 3" xfId="22605"/>
    <cellStyle name="20 % - Accent1 2 3 4 4 4 4" xfId="35882"/>
    <cellStyle name="20 % - Accent1 2 3 4 4 4 5" xfId="49159"/>
    <cellStyle name="20 % - Accent1 2 3 4 4 5" xfId="5155"/>
    <cellStyle name="20 % - Accent1 2 3 4 4 5 2" xfId="16003"/>
    <cellStyle name="20 % - Accent1 2 3 4 4 5 2 2" xfId="29183"/>
    <cellStyle name="20 % - Accent1 2 3 4 4 5 2 3" xfId="42460"/>
    <cellStyle name="20 % - Accent1 2 3 4 4 5 2 4" xfId="55737"/>
    <cellStyle name="20 % - Accent1 2 3 4 4 5 3" xfId="10957"/>
    <cellStyle name="20 % - Accent1 2 3 4 4 5 4" xfId="23196"/>
    <cellStyle name="20 % - Accent1 2 3 4 4 5 5" xfId="36473"/>
    <cellStyle name="20 % - Accent1 2 3 4 4 5 6" xfId="49750"/>
    <cellStyle name="20 % - Accent1 2 3 4 4 6" xfId="5779"/>
    <cellStyle name="20 % - Accent1 2 3 4 4 6 2" xfId="16603"/>
    <cellStyle name="20 % - Accent1 2 3 4 4 6 2 2" xfId="29783"/>
    <cellStyle name="20 % - Accent1 2 3 4 4 6 2 3" xfId="43060"/>
    <cellStyle name="20 % - Accent1 2 3 4 4 6 2 4" xfId="56337"/>
    <cellStyle name="20 % - Accent1 2 3 4 4 6 3" xfId="11557"/>
    <cellStyle name="20 % - Accent1 2 3 4 4 6 4" xfId="23796"/>
    <cellStyle name="20 % - Accent1 2 3 4 4 6 5" xfId="37073"/>
    <cellStyle name="20 % - Accent1 2 3 4 4 6 6" xfId="50350"/>
    <cellStyle name="20 % - Accent1 2 3 4 4 7" xfId="6481"/>
    <cellStyle name="20 % - Accent1 2 3 4 4 7 2" xfId="17305"/>
    <cellStyle name="20 % - Accent1 2 3 4 4 7 2 2" xfId="30485"/>
    <cellStyle name="20 % - Accent1 2 3 4 4 7 2 3" xfId="43762"/>
    <cellStyle name="20 % - Accent1 2 3 4 4 7 2 4" xfId="57039"/>
    <cellStyle name="20 % - Accent1 2 3 4 4 7 3" xfId="12259"/>
    <cellStyle name="20 % - Accent1 2 3 4 4 7 4" xfId="24498"/>
    <cellStyle name="20 % - Accent1 2 3 4 4 7 5" xfId="37775"/>
    <cellStyle name="20 % - Accent1 2 3 4 4 7 6" xfId="51052"/>
    <cellStyle name="20 % - Accent1 2 3 4 4 8" xfId="7225"/>
    <cellStyle name="20 % - Accent1 2 3 4 4 8 2" xfId="18051"/>
    <cellStyle name="20 % - Accent1 2 3 4 4 8 2 2" xfId="31231"/>
    <cellStyle name="20 % - Accent1 2 3 4 4 8 2 3" xfId="44508"/>
    <cellStyle name="20 % - Accent1 2 3 4 4 8 2 4" xfId="57785"/>
    <cellStyle name="20 % - Accent1 2 3 4 4 8 3" xfId="25244"/>
    <cellStyle name="20 % - Accent1 2 3 4 4 8 4" xfId="38521"/>
    <cellStyle name="20 % - Accent1 2 3 4 4 8 5" xfId="51798"/>
    <cellStyle name="20 % - Accent1 2 3 4 4 9" xfId="10301"/>
    <cellStyle name="20 % - Accent1 2 3 4 4 9 2" xfId="14758"/>
    <cellStyle name="20 % - Accent1 2 3 4 4 9 2 2" xfId="27379"/>
    <cellStyle name="20 % - Accent1 2 3 4 4 9 2 3" xfId="40656"/>
    <cellStyle name="20 % - Accent1 2 3 4 4 9 2 4" xfId="53933"/>
    <cellStyle name="20 % - Accent1 2 3 4 4 9 3" xfId="21392"/>
    <cellStyle name="20 % - Accent1 2 3 4 4 9 4" xfId="34669"/>
    <cellStyle name="20 % - Accent1 2 3 4 4 9 5" xfId="47946"/>
    <cellStyle name="20 % - Accent1 2 3 4 5" xfId="61"/>
    <cellStyle name="20 % - Accent1 2 3 4 5 10" xfId="13432"/>
    <cellStyle name="20 % - Accent1 2 3 4 5 10 2" xfId="26053"/>
    <cellStyle name="20 % - Accent1 2 3 4 5 10 3" xfId="39330"/>
    <cellStyle name="20 % - Accent1 2 3 4 5 10 4" xfId="52607"/>
    <cellStyle name="20 % - Accent1 2 3 4 5 11" xfId="19312"/>
    <cellStyle name="20 % - Accent1 2 3 4 5 12" xfId="32589"/>
    <cellStyle name="20 % - Accent1 2 3 4 5 13" xfId="45866"/>
    <cellStyle name="20 % - Accent1 2 3 4 5 2" xfId="4375"/>
    <cellStyle name="20 % - Accent1 2 3 4 5 2 2" xfId="8358"/>
    <cellStyle name="20 % - Accent1 2 3 4 5 2 2 2" xfId="15838"/>
    <cellStyle name="20 % - Accent1 2 3 4 5 2 2 2 2" xfId="28512"/>
    <cellStyle name="20 % - Accent1 2 3 4 5 2 2 2 3" xfId="41789"/>
    <cellStyle name="20 % - Accent1 2 3 4 5 2 2 2 4" xfId="55066"/>
    <cellStyle name="20 % - Accent1 2 3 4 5 2 2 3" xfId="22525"/>
    <cellStyle name="20 % - Accent1 2 3 4 5 2 2 4" xfId="35802"/>
    <cellStyle name="20 % - Accent1 2 3 4 5 2 2 5" xfId="49079"/>
    <cellStyle name="20 % - Accent1 2 3 4 5 2 3" xfId="14009"/>
    <cellStyle name="20 % - Accent1 2 3 4 5 2 3 2" xfId="26630"/>
    <cellStyle name="20 % - Accent1 2 3 4 5 2 3 3" xfId="39907"/>
    <cellStyle name="20 % - Accent1 2 3 4 5 2 3 4" xfId="53184"/>
    <cellStyle name="20 % - Accent1 2 3 4 5 2 4" xfId="20643"/>
    <cellStyle name="20 % - Accent1 2 3 4 5 2 5" xfId="33920"/>
    <cellStyle name="20 % - Accent1 2 3 4 5 2 6" xfId="47197"/>
    <cellStyle name="20 % - Accent1 2 3 4 5 3" xfId="4566"/>
    <cellStyle name="20 % - Accent1 2 3 4 5 3 2" xfId="8440"/>
    <cellStyle name="20 % - Accent1 2 3 4 5 3 2 2" xfId="28594"/>
    <cellStyle name="20 % - Accent1 2 3 4 5 3 2 3" xfId="41871"/>
    <cellStyle name="20 % - Accent1 2 3 4 5 3 2 4" xfId="55148"/>
    <cellStyle name="20 % - Accent1 2 3 4 5 3 3" xfId="22607"/>
    <cellStyle name="20 % - Accent1 2 3 4 5 3 4" xfId="35884"/>
    <cellStyle name="20 % - Accent1 2 3 4 5 3 5" xfId="49161"/>
    <cellStyle name="20 % - Accent1 2 3 4 5 4" xfId="5157"/>
    <cellStyle name="20 % - Accent1 2 3 4 5 4 2" xfId="16005"/>
    <cellStyle name="20 % - Accent1 2 3 4 5 4 2 2" xfId="29185"/>
    <cellStyle name="20 % - Accent1 2 3 4 5 4 2 3" xfId="42462"/>
    <cellStyle name="20 % - Accent1 2 3 4 5 4 2 4" xfId="55739"/>
    <cellStyle name="20 % - Accent1 2 3 4 5 4 3" xfId="10959"/>
    <cellStyle name="20 % - Accent1 2 3 4 5 4 4" xfId="23198"/>
    <cellStyle name="20 % - Accent1 2 3 4 5 4 5" xfId="36475"/>
    <cellStyle name="20 % - Accent1 2 3 4 5 4 6" xfId="49752"/>
    <cellStyle name="20 % - Accent1 2 3 4 5 5" xfId="5781"/>
    <cellStyle name="20 % - Accent1 2 3 4 5 5 2" xfId="16605"/>
    <cellStyle name="20 % - Accent1 2 3 4 5 5 2 2" xfId="29785"/>
    <cellStyle name="20 % - Accent1 2 3 4 5 5 2 3" xfId="43062"/>
    <cellStyle name="20 % - Accent1 2 3 4 5 5 2 4" xfId="56339"/>
    <cellStyle name="20 % - Accent1 2 3 4 5 5 3" xfId="11559"/>
    <cellStyle name="20 % - Accent1 2 3 4 5 5 4" xfId="23798"/>
    <cellStyle name="20 % - Accent1 2 3 4 5 5 5" xfId="37075"/>
    <cellStyle name="20 % - Accent1 2 3 4 5 5 6" xfId="50352"/>
    <cellStyle name="20 % - Accent1 2 3 4 5 6" xfId="6483"/>
    <cellStyle name="20 % - Accent1 2 3 4 5 6 2" xfId="17307"/>
    <cellStyle name="20 % - Accent1 2 3 4 5 6 2 2" xfId="30487"/>
    <cellStyle name="20 % - Accent1 2 3 4 5 6 2 3" xfId="43764"/>
    <cellStyle name="20 % - Accent1 2 3 4 5 6 2 4" xfId="57041"/>
    <cellStyle name="20 % - Accent1 2 3 4 5 6 3" xfId="12261"/>
    <cellStyle name="20 % - Accent1 2 3 4 5 6 4" xfId="24500"/>
    <cellStyle name="20 % - Accent1 2 3 4 5 6 5" xfId="37777"/>
    <cellStyle name="20 % - Accent1 2 3 4 5 6 6" xfId="51054"/>
    <cellStyle name="20 % - Accent1 2 3 4 5 7" xfId="7227"/>
    <cellStyle name="20 % - Accent1 2 3 4 5 7 2" xfId="18053"/>
    <cellStyle name="20 % - Accent1 2 3 4 5 7 2 2" xfId="31233"/>
    <cellStyle name="20 % - Accent1 2 3 4 5 7 2 3" xfId="44510"/>
    <cellStyle name="20 % - Accent1 2 3 4 5 7 2 4" xfId="57787"/>
    <cellStyle name="20 % - Accent1 2 3 4 5 7 3" xfId="25246"/>
    <cellStyle name="20 % - Accent1 2 3 4 5 7 4" xfId="38523"/>
    <cellStyle name="20 % - Accent1 2 3 4 5 7 5" xfId="51800"/>
    <cellStyle name="20 % - Accent1 2 3 4 5 8" xfId="10303"/>
    <cellStyle name="20 % - Accent1 2 3 4 5 8 2" xfId="14760"/>
    <cellStyle name="20 % - Accent1 2 3 4 5 8 2 2" xfId="27381"/>
    <cellStyle name="20 % - Accent1 2 3 4 5 8 2 3" xfId="40658"/>
    <cellStyle name="20 % - Accent1 2 3 4 5 8 2 4" xfId="53935"/>
    <cellStyle name="20 % - Accent1 2 3 4 5 8 3" xfId="21394"/>
    <cellStyle name="20 % - Accent1 2 3 4 5 8 4" xfId="34671"/>
    <cellStyle name="20 % - Accent1 2 3 4 5 8 5" xfId="47948"/>
    <cellStyle name="20 % - Accent1 2 3 4 5 9" xfId="9200"/>
    <cellStyle name="20 % - Accent1 2 3 4 5 9 2" xfId="20066"/>
    <cellStyle name="20 % - Accent1 2 3 4 5 9 3" xfId="33343"/>
    <cellStyle name="20 % - Accent1 2 3 4 5 9 4" xfId="46620"/>
    <cellStyle name="20 % - Accent1 2 3 4 6" xfId="3578"/>
    <cellStyle name="20 % - Accent1 2 3 4 6 2" xfId="7766"/>
    <cellStyle name="20 % - Accent1 2 3 4 6 2 2" xfId="15299"/>
    <cellStyle name="20 % - Accent1 2 3 4 6 2 2 2" xfId="27920"/>
    <cellStyle name="20 % - Accent1 2 3 4 6 2 2 3" xfId="41197"/>
    <cellStyle name="20 % - Accent1 2 3 4 6 2 2 4" xfId="54474"/>
    <cellStyle name="20 % - Accent1 2 3 4 6 2 3" xfId="21933"/>
    <cellStyle name="20 % - Accent1 2 3 4 6 2 4" xfId="35210"/>
    <cellStyle name="20 % - Accent1 2 3 4 6 2 5" xfId="48487"/>
    <cellStyle name="20 % - Accent1 2 3 4 6 3" xfId="14004"/>
    <cellStyle name="20 % - Accent1 2 3 4 6 3 2" xfId="26625"/>
    <cellStyle name="20 % - Accent1 2 3 4 6 3 3" xfId="39902"/>
    <cellStyle name="20 % - Accent1 2 3 4 6 3 4" xfId="53179"/>
    <cellStyle name="20 % - Accent1 2 3 4 6 4" xfId="9886"/>
    <cellStyle name="20 % - Accent1 2 3 4 6 5" xfId="20638"/>
    <cellStyle name="20 % - Accent1 2 3 4 6 6" xfId="33915"/>
    <cellStyle name="20 % - Accent1 2 3 4 6 7" xfId="47192"/>
    <cellStyle name="20 % - Accent1 2 3 4 7" xfId="4381"/>
    <cellStyle name="20 % - Accent1 2 3 4 7 2" xfId="8363"/>
    <cellStyle name="20 % - Accent1 2 3 4 7 2 2" xfId="28517"/>
    <cellStyle name="20 % - Accent1 2 3 4 7 2 3" xfId="41794"/>
    <cellStyle name="20 % - Accent1 2 3 4 7 2 4" xfId="55071"/>
    <cellStyle name="20 % - Accent1 2 3 4 7 3" xfId="22530"/>
    <cellStyle name="20 % - Accent1 2 3 4 7 4" xfId="35807"/>
    <cellStyle name="20 % - Accent1 2 3 4 7 5" xfId="49084"/>
    <cellStyle name="20 % - Accent1 2 3 4 8" xfId="4561"/>
    <cellStyle name="20 % - Accent1 2 3 4 8 2" xfId="8435"/>
    <cellStyle name="20 % - Accent1 2 3 4 8 2 2" xfId="28589"/>
    <cellStyle name="20 % - Accent1 2 3 4 8 2 3" xfId="41866"/>
    <cellStyle name="20 % - Accent1 2 3 4 8 2 4" xfId="55143"/>
    <cellStyle name="20 % - Accent1 2 3 4 8 3" xfId="22602"/>
    <cellStyle name="20 % - Accent1 2 3 4 8 4" xfId="35879"/>
    <cellStyle name="20 % - Accent1 2 3 4 8 5" xfId="49156"/>
    <cellStyle name="20 % - Accent1 2 3 4 9" xfId="5152"/>
    <cellStyle name="20 % - Accent1 2 3 4 9 2" xfId="16000"/>
    <cellStyle name="20 % - Accent1 2 3 4 9 2 2" xfId="29180"/>
    <cellStyle name="20 % - Accent1 2 3 4 9 2 3" xfId="42457"/>
    <cellStyle name="20 % - Accent1 2 3 4 9 2 4" xfId="55734"/>
    <cellStyle name="20 % - Accent1 2 3 4 9 3" xfId="10954"/>
    <cellStyle name="20 % - Accent1 2 3 4 9 4" xfId="23193"/>
    <cellStyle name="20 % - Accent1 2 3 4 9 5" xfId="36470"/>
    <cellStyle name="20 % - Accent1 2 3 4 9 6" xfId="49747"/>
    <cellStyle name="20 % - Accent1 2 3 5" xfId="62"/>
    <cellStyle name="20 % - Accent1 2 3 5 10" xfId="13433"/>
    <cellStyle name="20 % - Accent1 2 3 5 10 2" xfId="26054"/>
    <cellStyle name="20 % - Accent1 2 3 5 10 3" xfId="39331"/>
    <cellStyle name="20 % - Accent1 2 3 5 10 4" xfId="52608"/>
    <cellStyle name="20 % - Accent1 2 3 5 11" xfId="19313"/>
    <cellStyle name="20 % - Accent1 2 3 5 12" xfId="32590"/>
    <cellStyle name="20 % - Accent1 2 3 5 13" xfId="45867"/>
    <cellStyle name="20 % - Accent1 2 3 5 2" xfId="3579"/>
    <cellStyle name="20 % - Accent1 2 3 5 2 2" xfId="7767"/>
    <cellStyle name="20 % - Accent1 2 3 5 2 2 2" xfId="15300"/>
    <cellStyle name="20 % - Accent1 2 3 5 2 2 2 2" xfId="27921"/>
    <cellStyle name="20 % - Accent1 2 3 5 2 2 2 3" xfId="41198"/>
    <cellStyle name="20 % - Accent1 2 3 5 2 2 2 4" xfId="54475"/>
    <cellStyle name="20 % - Accent1 2 3 5 2 2 3" xfId="21934"/>
    <cellStyle name="20 % - Accent1 2 3 5 2 2 4" xfId="35211"/>
    <cellStyle name="20 % - Accent1 2 3 5 2 2 5" xfId="48488"/>
    <cellStyle name="20 % - Accent1 2 3 5 2 3" xfId="14010"/>
    <cellStyle name="20 % - Accent1 2 3 5 2 3 2" xfId="26631"/>
    <cellStyle name="20 % - Accent1 2 3 5 2 3 3" xfId="39908"/>
    <cellStyle name="20 % - Accent1 2 3 5 2 3 4" xfId="53185"/>
    <cellStyle name="20 % - Accent1 2 3 5 2 4" xfId="20644"/>
    <cellStyle name="20 % - Accent1 2 3 5 2 5" xfId="33921"/>
    <cellStyle name="20 % - Accent1 2 3 5 2 6" xfId="47198"/>
    <cellStyle name="20 % - Accent1 2 3 5 3" xfId="4567"/>
    <cellStyle name="20 % - Accent1 2 3 5 3 2" xfId="8441"/>
    <cellStyle name="20 % - Accent1 2 3 5 3 2 2" xfId="28595"/>
    <cellStyle name="20 % - Accent1 2 3 5 3 2 3" xfId="41872"/>
    <cellStyle name="20 % - Accent1 2 3 5 3 2 4" xfId="55149"/>
    <cellStyle name="20 % - Accent1 2 3 5 3 3" xfId="22608"/>
    <cellStyle name="20 % - Accent1 2 3 5 3 4" xfId="35885"/>
    <cellStyle name="20 % - Accent1 2 3 5 3 5" xfId="49162"/>
    <cellStyle name="20 % - Accent1 2 3 5 4" xfId="5158"/>
    <cellStyle name="20 % - Accent1 2 3 5 4 2" xfId="16006"/>
    <cellStyle name="20 % - Accent1 2 3 5 4 2 2" xfId="29186"/>
    <cellStyle name="20 % - Accent1 2 3 5 4 2 3" xfId="42463"/>
    <cellStyle name="20 % - Accent1 2 3 5 4 2 4" xfId="55740"/>
    <cellStyle name="20 % - Accent1 2 3 5 4 3" xfId="10960"/>
    <cellStyle name="20 % - Accent1 2 3 5 4 4" xfId="23199"/>
    <cellStyle name="20 % - Accent1 2 3 5 4 5" xfId="36476"/>
    <cellStyle name="20 % - Accent1 2 3 5 4 6" xfId="49753"/>
    <cellStyle name="20 % - Accent1 2 3 5 5" xfId="5782"/>
    <cellStyle name="20 % - Accent1 2 3 5 5 2" xfId="16606"/>
    <cellStyle name="20 % - Accent1 2 3 5 5 2 2" xfId="29786"/>
    <cellStyle name="20 % - Accent1 2 3 5 5 2 3" xfId="43063"/>
    <cellStyle name="20 % - Accent1 2 3 5 5 2 4" xfId="56340"/>
    <cellStyle name="20 % - Accent1 2 3 5 5 3" xfId="11560"/>
    <cellStyle name="20 % - Accent1 2 3 5 5 4" xfId="23799"/>
    <cellStyle name="20 % - Accent1 2 3 5 5 5" xfId="37076"/>
    <cellStyle name="20 % - Accent1 2 3 5 5 6" xfId="50353"/>
    <cellStyle name="20 % - Accent1 2 3 5 6" xfId="6484"/>
    <cellStyle name="20 % - Accent1 2 3 5 6 2" xfId="17308"/>
    <cellStyle name="20 % - Accent1 2 3 5 6 2 2" xfId="30488"/>
    <cellStyle name="20 % - Accent1 2 3 5 6 2 3" xfId="43765"/>
    <cellStyle name="20 % - Accent1 2 3 5 6 2 4" xfId="57042"/>
    <cellStyle name="20 % - Accent1 2 3 5 6 3" xfId="12262"/>
    <cellStyle name="20 % - Accent1 2 3 5 6 4" xfId="24501"/>
    <cellStyle name="20 % - Accent1 2 3 5 6 5" xfId="37778"/>
    <cellStyle name="20 % - Accent1 2 3 5 6 6" xfId="51055"/>
    <cellStyle name="20 % - Accent1 2 3 5 7" xfId="7228"/>
    <cellStyle name="20 % - Accent1 2 3 5 7 2" xfId="18054"/>
    <cellStyle name="20 % - Accent1 2 3 5 7 2 2" xfId="31234"/>
    <cellStyle name="20 % - Accent1 2 3 5 7 2 3" xfId="44511"/>
    <cellStyle name="20 % - Accent1 2 3 5 7 2 4" xfId="57788"/>
    <cellStyle name="20 % - Accent1 2 3 5 7 3" xfId="25247"/>
    <cellStyle name="20 % - Accent1 2 3 5 7 4" xfId="38524"/>
    <cellStyle name="20 % - Accent1 2 3 5 7 5" xfId="51801"/>
    <cellStyle name="20 % - Accent1 2 3 5 8" xfId="10304"/>
    <cellStyle name="20 % - Accent1 2 3 5 8 2" xfId="14761"/>
    <cellStyle name="20 % - Accent1 2 3 5 8 2 2" xfId="27382"/>
    <cellStyle name="20 % - Accent1 2 3 5 8 2 3" xfId="40659"/>
    <cellStyle name="20 % - Accent1 2 3 5 8 2 4" xfId="53936"/>
    <cellStyle name="20 % - Accent1 2 3 5 8 3" xfId="21395"/>
    <cellStyle name="20 % - Accent1 2 3 5 8 4" xfId="34672"/>
    <cellStyle name="20 % - Accent1 2 3 5 8 5" xfId="47949"/>
    <cellStyle name="20 % - Accent1 2 3 5 9" xfId="9201"/>
    <cellStyle name="20 % - Accent1 2 3 5 9 2" xfId="20067"/>
    <cellStyle name="20 % - Accent1 2 3 5 9 3" xfId="33344"/>
    <cellStyle name="20 % - Accent1 2 3 5 9 4" xfId="46621"/>
    <cellStyle name="20 % - Accent1 2 3 6" xfId="63"/>
    <cellStyle name="20 % - Accent1 2 3 6 10" xfId="13434"/>
    <cellStyle name="20 % - Accent1 2 3 6 10 2" xfId="26055"/>
    <cellStyle name="20 % - Accent1 2 3 6 10 3" xfId="39332"/>
    <cellStyle name="20 % - Accent1 2 3 6 10 4" xfId="52609"/>
    <cellStyle name="20 % - Accent1 2 3 6 11" xfId="19314"/>
    <cellStyle name="20 % - Accent1 2 3 6 12" xfId="32591"/>
    <cellStyle name="20 % - Accent1 2 3 6 13" xfId="45868"/>
    <cellStyle name="20 % - Accent1 2 3 6 2" xfId="3580"/>
    <cellStyle name="20 % - Accent1 2 3 6 2 2" xfId="7768"/>
    <cellStyle name="20 % - Accent1 2 3 6 2 2 2" xfId="15301"/>
    <cellStyle name="20 % - Accent1 2 3 6 2 2 2 2" xfId="27922"/>
    <cellStyle name="20 % - Accent1 2 3 6 2 2 2 3" xfId="41199"/>
    <cellStyle name="20 % - Accent1 2 3 6 2 2 2 4" xfId="54476"/>
    <cellStyle name="20 % - Accent1 2 3 6 2 2 3" xfId="21935"/>
    <cellStyle name="20 % - Accent1 2 3 6 2 2 4" xfId="35212"/>
    <cellStyle name="20 % - Accent1 2 3 6 2 2 5" xfId="48489"/>
    <cellStyle name="20 % - Accent1 2 3 6 2 3" xfId="14011"/>
    <cellStyle name="20 % - Accent1 2 3 6 2 3 2" xfId="26632"/>
    <cellStyle name="20 % - Accent1 2 3 6 2 3 3" xfId="39909"/>
    <cellStyle name="20 % - Accent1 2 3 6 2 3 4" xfId="53186"/>
    <cellStyle name="20 % - Accent1 2 3 6 2 4" xfId="20645"/>
    <cellStyle name="20 % - Accent1 2 3 6 2 5" xfId="33922"/>
    <cellStyle name="20 % - Accent1 2 3 6 2 6" xfId="47199"/>
    <cellStyle name="20 % - Accent1 2 3 6 3" xfId="4568"/>
    <cellStyle name="20 % - Accent1 2 3 6 3 2" xfId="8442"/>
    <cellStyle name="20 % - Accent1 2 3 6 3 2 2" xfId="28596"/>
    <cellStyle name="20 % - Accent1 2 3 6 3 2 3" xfId="41873"/>
    <cellStyle name="20 % - Accent1 2 3 6 3 2 4" xfId="55150"/>
    <cellStyle name="20 % - Accent1 2 3 6 3 3" xfId="22609"/>
    <cellStyle name="20 % - Accent1 2 3 6 3 4" xfId="35886"/>
    <cellStyle name="20 % - Accent1 2 3 6 3 5" xfId="49163"/>
    <cellStyle name="20 % - Accent1 2 3 6 4" xfId="5159"/>
    <cellStyle name="20 % - Accent1 2 3 6 4 2" xfId="16007"/>
    <cellStyle name="20 % - Accent1 2 3 6 4 2 2" xfId="29187"/>
    <cellStyle name="20 % - Accent1 2 3 6 4 2 3" xfId="42464"/>
    <cellStyle name="20 % - Accent1 2 3 6 4 2 4" xfId="55741"/>
    <cellStyle name="20 % - Accent1 2 3 6 4 3" xfId="10961"/>
    <cellStyle name="20 % - Accent1 2 3 6 4 4" xfId="23200"/>
    <cellStyle name="20 % - Accent1 2 3 6 4 5" xfId="36477"/>
    <cellStyle name="20 % - Accent1 2 3 6 4 6" xfId="49754"/>
    <cellStyle name="20 % - Accent1 2 3 6 5" xfId="5783"/>
    <cellStyle name="20 % - Accent1 2 3 6 5 2" xfId="16607"/>
    <cellStyle name="20 % - Accent1 2 3 6 5 2 2" xfId="29787"/>
    <cellStyle name="20 % - Accent1 2 3 6 5 2 3" xfId="43064"/>
    <cellStyle name="20 % - Accent1 2 3 6 5 2 4" xfId="56341"/>
    <cellStyle name="20 % - Accent1 2 3 6 5 3" xfId="11561"/>
    <cellStyle name="20 % - Accent1 2 3 6 5 4" xfId="23800"/>
    <cellStyle name="20 % - Accent1 2 3 6 5 5" xfId="37077"/>
    <cellStyle name="20 % - Accent1 2 3 6 5 6" xfId="50354"/>
    <cellStyle name="20 % - Accent1 2 3 6 6" xfId="6485"/>
    <cellStyle name="20 % - Accent1 2 3 6 6 2" xfId="17309"/>
    <cellStyle name="20 % - Accent1 2 3 6 6 2 2" xfId="30489"/>
    <cellStyle name="20 % - Accent1 2 3 6 6 2 3" xfId="43766"/>
    <cellStyle name="20 % - Accent1 2 3 6 6 2 4" xfId="57043"/>
    <cellStyle name="20 % - Accent1 2 3 6 6 3" xfId="12263"/>
    <cellStyle name="20 % - Accent1 2 3 6 6 4" xfId="24502"/>
    <cellStyle name="20 % - Accent1 2 3 6 6 5" xfId="37779"/>
    <cellStyle name="20 % - Accent1 2 3 6 6 6" xfId="51056"/>
    <cellStyle name="20 % - Accent1 2 3 6 7" xfId="7229"/>
    <cellStyle name="20 % - Accent1 2 3 6 7 2" xfId="18055"/>
    <cellStyle name="20 % - Accent1 2 3 6 7 2 2" xfId="31235"/>
    <cellStyle name="20 % - Accent1 2 3 6 7 2 3" xfId="44512"/>
    <cellStyle name="20 % - Accent1 2 3 6 7 2 4" xfId="57789"/>
    <cellStyle name="20 % - Accent1 2 3 6 7 3" xfId="25248"/>
    <cellStyle name="20 % - Accent1 2 3 6 7 4" xfId="38525"/>
    <cellStyle name="20 % - Accent1 2 3 6 7 5" xfId="51802"/>
    <cellStyle name="20 % - Accent1 2 3 6 8" xfId="10305"/>
    <cellStyle name="20 % - Accent1 2 3 6 8 2" xfId="14762"/>
    <cellStyle name="20 % - Accent1 2 3 6 8 2 2" xfId="27383"/>
    <cellStyle name="20 % - Accent1 2 3 6 8 2 3" xfId="40660"/>
    <cellStyle name="20 % - Accent1 2 3 6 8 2 4" xfId="53937"/>
    <cellStyle name="20 % - Accent1 2 3 6 8 3" xfId="21396"/>
    <cellStyle name="20 % - Accent1 2 3 6 8 4" xfId="34673"/>
    <cellStyle name="20 % - Accent1 2 3 6 8 5" xfId="47950"/>
    <cellStyle name="20 % - Accent1 2 3 6 9" xfId="9202"/>
    <cellStyle name="20 % - Accent1 2 3 6 9 2" xfId="20068"/>
    <cellStyle name="20 % - Accent1 2 3 6 9 3" xfId="33345"/>
    <cellStyle name="20 % - Accent1 2 3 6 9 4" xfId="46622"/>
    <cellStyle name="20 % - Accent1 2 3 7" xfId="64"/>
    <cellStyle name="20 % - Accent1 2 3 7 10" xfId="13435"/>
    <cellStyle name="20 % - Accent1 2 3 7 10 2" xfId="26056"/>
    <cellStyle name="20 % - Accent1 2 3 7 10 3" xfId="39333"/>
    <cellStyle name="20 % - Accent1 2 3 7 10 4" xfId="52610"/>
    <cellStyle name="20 % - Accent1 2 3 7 11" xfId="19315"/>
    <cellStyle name="20 % - Accent1 2 3 7 12" xfId="32592"/>
    <cellStyle name="20 % - Accent1 2 3 7 13" xfId="45869"/>
    <cellStyle name="20 % - Accent1 2 3 7 2" xfId="4371"/>
    <cellStyle name="20 % - Accent1 2 3 7 2 2" xfId="8357"/>
    <cellStyle name="20 % - Accent1 2 3 7 2 2 2" xfId="15837"/>
    <cellStyle name="20 % - Accent1 2 3 7 2 2 2 2" xfId="28511"/>
    <cellStyle name="20 % - Accent1 2 3 7 2 2 2 3" xfId="41788"/>
    <cellStyle name="20 % - Accent1 2 3 7 2 2 2 4" xfId="55065"/>
    <cellStyle name="20 % - Accent1 2 3 7 2 2 3" xfId="22524"/>
    <cellStyle name="20 % - Accent1 2 3 7 2 2 4" xfId="35801"/>
    <cellStyle name="20 % - Accent1 2 3 7 2 2 5" xfId="49078"/>
    <cellStyle name="20 % - Accent1 2 3 7 2 3" xfId="14012"/>
    <cellStyle name="20 % - Accent1 2 3 7 2 3 2" xfId="26633"/>
    <cellStyle name="20 % - Accent1 2 3 7 2 3 3" xfId="39910"/>
    <cellStyle name="20 % - Accent1 2 3 7 2 3 4" xfId="53187"/>
    <cellStyle name="20 % - Accent1 2 3 7 2 4" xfId="20646"/>
    <cellStyle name="20 % - Accent1 2 3 7 2 5" xfId="33923"/>
    <cellStyle name="20 % - Accent1 2 3 7 2 6" xfId="47200"/>
    <cellStyle name="20 % - Accent1 2 3 7 3" xfId="4569"/>
    <cellStyle name="20 % - Accent1 2 3 7 3 2" xfId="8443"/>
    <cellStyle name="20 % - Accent1 2 3 7 3 2 2" xfId="28597"/>
    <cellStyle name="20 % - Accent1 2 3 7 3 2 3" xfId="41874"/>
    <cellStyle name="20 % - Accent1 2 3 7 3 2 4" xfId="55151"/>
    <cellStyle name="20 % - Accent1 2 3 7 3 3" xfId="22610"/>
    <cellStyle name="20 % - Accent1 2 3 7 3 4" xfId="35887"/>
    <cellStyle name="20 % - Accent1 2 3 7 3 5" xfId="49164"/>
    <cellStyle name="20 % - Accent1 2 3 7 4" xfId="5160"/>
    <cellStyle name="20 % - Accent1 2 3 7 4 2" xfId="16008"/>
    <cellStyle name="20 % - Accent1 2 3 7 4 2 2" xfId="29188"/>
    <cellStyle name="20 % - Accent1 2 3 7 4 2 3" xfId="42465"/>
    <cellStyle name="20 % - Accent1 2 3 7 4 2 4" xfId="55742"/>
    <cellStyle name="20 % - Accent1 2 3 7 4 3" xfId="10962"/>
    <cellStyle name="20 % - Accent1 2 3 7 4 4" xfId="23201"/>
    <cellStyle name="20 % - Accent1 2 3 7 4 5" xfId="36478"/>
    <cellStyle name="20 % - Accent1 2 3 7 4 6" xfId="49755"/>
    <cellStyle name="20 % - Accent1 2 3 7 5" xfId="5784"/>
    <cellStyle name="20 % - Accent1 2 3 7 5 2" xfId="16608"/>
    <cellStyle name="20 % - Accent1 2 3 7 5 2 2" xfId="29788"/>
    <cellStyle name="20 % - Accent1 2 3 7 5 2 3" xfId="43065"/>
    <cellStyle name="20 % - Accent1 2 3 7 5 2 4" xfId="56342"/>
    <cellStyle name="20 % - Accent1 2 3 7 5 3" xfId="11562"/>
    <cellStyle name="20 % - Accent1 2 3 7 5 4" xfId="23801"/>
    <cellStyle name="20 % - Accent1 2 3 7 5 5" xfId="37078"/>
    <cellStyle name="20 % - Accent1 2 3 7 5 6" xfId="50355"/>
    <cellStyle name="20 % - Accent1 2 3 7 6" xfId="6486"/>
    <cellStyle name="20 % - Accent1 2 3 7 6 2" xfId="17310"/>
    <cellStyle name="20 % - Accent1 2 3 7 6 2 2" xfId="30490"/>
    <cellStyle name="20 % - Accent1 2 3 7 6 2 3" xfId="43767"/>
    <cellStyle name="20 % - Accent1 2 3 7 6 2 4" xfId="57044"/>
    <cellStyle name="20 % - Accent1 2 3 7 6 3" xfId="12264"/>
    <cellStyle name="20 % - Accent1 2 3 7 6 4" xfId="24503"/>
    <cellStyle name="20 % - Accent1 2 3 7 6 5" xfId="37780"/>
    <cellStyle name="20 % - Accent1 2 3 7 6 6" xfId="51057"/>
    <cellStyle name="20 % - Accent1 2 3 7 7" xfId="7230"/>
    <cellStyle name="20 % - Accent1 2 3 7 7 2" xfId="18056"/>
    <cellStyle name="20 % - Accent1 2 3 7 7 2 2" xfId="31236"/>
    <cellStyle name="20 % - Accent1 2 3 7 7 2 3" xfId="44513"/>
    <cellStyle name="20 % - Accent1 2 3 7 7 2 4" xfId="57790"/>
    <cellStyle name="20 % - Accent1 2 3 7 7 3" xfId="25249"/>
    <cellStyle name="20 % - Accent1 2 3 7 7 4" xfId="38526"/>
    <cellStyle name="20 % - Accent1 2 3 7 7 5" xfId="51803"/>
    <cellStyle name="20 % - Accent1 2 3 7 8" xfId="10306"/>
    <cellStyle name="20 % - Accent1 2 3 7 8 2" xfId="14763"/>
    <cellStyle name="20 % - Accent1 2 3 7 8 2 2" xfId="27384"/>
    <cellStyle name="20 % - Accent1 2 3 7 8 2 3" xfId="40661"/>
    <cellStyle name="20 % - Accent1 2 3 7 8 2 4" xfId="53938"/>
    <cellStyle name="20 % - Accent1 2 3 7 8 3" xfId="21397"/>
    <cellStyle name="20 % - Accent1 2 3 7 8 4" xfId="34674"/>
    <cellStyle name="20 % - Accent1 2 3 7 8 5" xfId="47951"/>
    <cellStyle name="20 % - Accent1 2 3 7 9" xfId="9203"/>
    <cellStyle name="20 % - Accent1 2 3 7 9 2" xfId="20069"/>
    <cellStyle name="20 % - Accent1 2 3 7 9 3" xfId="33346"/>
    <cellStyle name="20 % - Accent1 2 3 7 9 4" xfId="46623"/>
    <cellStyle name="20 % - Accent1 2 3 8" xfId="3573"/>
    <cellStyle name="20 % - Accent1 2 3 8 2" xfId="7761"/>
    <cellStyle name="20 % - Accent1 2 3 8 2 2" xfId="18057"/>
    <cellStyle name="20 % - Accent1 2 3 8 2 2 2" xfId="31237"/>
    <cellStyle name="20 % - Accent1 2 3 8 2 2 3" xfId="44514"/>
    <cellStyle name="20 % - Accent1 2 3 8 2 2 4" xfId="57791"/>
    <cellStyle name="20 % - Accent1 2 3 8 2 3" xfId="25250"/>
    <cellStyle name="20 % - Accent1 2 3 8 2 4" xfId="38527"/>
    <cellStyle name="20 % - Accent1 2 3 8 2 5" xfId="51804"/>
    <cellStyle name="20 % - Accent1 2 3 8 3" xfId="10811"/>
    <cellStyle name="20 % - Accent1 2 3 8 3 2" xfId="15294"/>
    <cellStyle name="20 % - Accent1 2 3 8 3 2 2" xfId="27915"/>
    <cellStyle name="20 % - Accent1 2 3 8 3 2 3" xfId="41192"/>
    <cellStyle name="20 % - Accent1 2 3 8 3 2 4" xfId="54469"/>
    <cellStyle name="20 % - Accent1 2 3 8 3 3" xfId="21928"/>
    <cellStyle name="20 % - Accent1 2 3 8 3 4" xfId="35205"/>
    <cellStyle name="20 % - Accent1 2 3 8 3 5" xfId="48482"/>
    <cellStyle name="20 % - Accent1 2 3 8 4" xfId="13993"/>
    <cellStyle name="20 % - Accent1 2 3 8 4 2" xfId="26614"/>
    <cellStyle name="20 % - Accent1 2 3 8 4 3" xfId="39891"/>
    <cellStyle name="20 % - Accent1 2 3 8 4 4" xfId="53168"/>
    <cellStyle name="20 % - Accent1 2 3 8 5" xfId="20627"/>
    <cellStyle name="20 % - Accent1 2 3 8 6" xfId="33904"/>
    <cellStyle name="20 % - Accent1 2 3 8 7" xfId="47181"/>
    <cellStyle name="20 % - Accent1 2 3 9" xfId="4550"/>
    <cellStyle name="20 % - Accent1 2 3 9 2" xfId="8424"/>
    <cellStyle name="20 % - Accent1 2 3 9 2 2" xfId="18621"/>
    <cellStyle name="20 % - Accent1 2 3 9 2 2 2" xfId="31801"/>
    <cellStyle name="20 % - Accent1 2 3 9 2 2 3" xfId="45078"/>
    <cellStyle name="20 % - Accent1 2 3 9 2 2 4" xfId="58355"/>
    <cellStyle name="20 % - Accent1 2 3 9 2 3" xfId="13135"/>
    <cellStyle name="20 % - Accent1 2 3 9 2 4" xfId="25814"/>
    <cellStyle name="20 % - Accent1 2 3 9 2 5" xfId="39091"/>
    <cellStyle name="20 % - Accent1 2 3 9 2 6" xfId="52368"/>
    <cellStyle name="20 % - Accent1 2 3 9 3" xfId="15876"/>
    <cellStyle name="20 % - Accent1 2 3 9 3 2" xfId="28578"/>
    <cellStyle name="20 % - Accent1 2 3 9 3 3" xfId="41855"/>
    <cellStyle name="20 % - Accent1 2 3 9 3 4" xfId="55132"/>
    <cellStyle name="20 % - Accent1 2 3 9 4" xfId="22591"/>
    <cellStyle name="20 % - Accent1 2 3 9 5" xfId="35868"/>
    <cellStyle name="20 % - Accent1 2 3 9 6" xfId="49145"/>
    <cellStyle name="20 % - Accent1 2 3_2012-2013 - CF - Tour 1 - Ligue 04 - Résultats" xfId="65"/>
    <cellStyle name="20 % - Accent1 2 4" xfId="66"/>
    <cellStyle name="20 % - Accent1 2 4 10" xfId="13436"/>
    <cellStyle name="20 % - Accent1 2 4 10 2" xfId="26057"/>
    <cellStyle name="20 % - Accent1 2 4 10 3" xfId="39334"/>
    <cellStyle name="20 % - Accent1 2 4 10 4" xfId="52611"/>
    <cellStyle name="20 % - Accent1 2 4 11" xfId="19316"/>
    <cellStyle name="20 % - Accent1 2 4 12" xfId="32593"/>
    <cellStyle name="20 % - Accent1 2 4 13" xfId="45870"/>
    <cellStyle name="20 % - Accent1 2 4 2" xfId="3581"/>
    <cellStyle name="20 % - Accent1 2 4 2 2" xfId="7769"/>
    <cellStyle name="20 % - Accent1 2 4 2 2 2" xfId="18622"/>
    <cellStyle name="20 % - Accent1 2 4 2 2 2 2" xfId="31802"/>
    <cellStyle name="20 % - Accent1 2 4 2 2 2 3" xfId="45079"/>
    <cellStyle name="20 % - Accent1 2 4 2 2 2 4" xfId="58356"/>
    <cellStyle name="20 % - Accent1 2 4 2 2 3" xfId="25815"/>
    <cellStyle name="20 % - Accent1 2 4 2 2 4" xfId="39092"/>
    <cellStyle name="20 % - Accent1 2 4 2 2 5" xfId="52369"/>
    <cellStyle name="20 % - Accent1 2 4 2 3" xfId="10812"/>
    <cellStyle name="20 % - Accent1 2 4 2 3 2" xfId="15302"/>
    <cellStyle name="20 % - Accent1 2 4 2 3 2 2" xfId="27923"/>
    <cellStyle name="20 % - Accent1 2 4 2 3 2 3" xfId="41200"/>
    <cellStyle name="20 % - Accent1 2 4 2 3 2 4" xfId="54477"/>
    <cellStyle name="20 % - Accent1 2 4 2 3 3" xfId="21936"/>
    <cellStyle name="20 % - Accent1 2 4 2 3 4" xfId="35213"/>
    <cellStyle name="20 % - Accent1 2 4 2 3 5" xfId="48490"/>
    <cellStyle name="20 % - Accent1 2 4 2 4" xfId="14013"/>
    <cellStyle name="20 % - Accent1 2 4 2 4 2" xfId="26634"/>
    <cellStyle name="20 % - Accent1 2 4 2 4 3" xfId="39911"/>
    <cellStyle name="20 % - Accent1 2 4 2 4 4" xfId="53188"/>
    <cellStyle name="20 % - Accent1 2 4 2 5" xfId="20647"/>
    <cellStyle name="20 % - Accent1 2 4 2 6" xfId="33924"/>
    <cellStyle name="20 % - Accent1 2 4 2 7" xfId="47201"/>
    <cellStyle name="20 % - Accent1 2 4 3" xfId="4570"/>
    <cellStyle name="20 % - Accent1 2 4 3 2" xfId="8444"/>
    <cellStyle name="20 % - Accent1 2 4 3 2 2" xfId="18702"/>
    <cellStyle name="20 % - Accent1 2 4 3 2 2 2" xfId="31882"/>
    <cellStyle name="20 % - Accent1 2 4 3 2 2 3" xfId="45159"/>
    <cellStyle name="20 % - Accent1 2 4 3 2 2 4" xfId="58436"/>
    <cellStyle name="20 % - Accent1 2 4 3 2 3" xfId="25895"/>
    <cellStyle name="20 % - Accent1 2 4 3 2 4" xfId="39172"/>
    <cellStyle name="20 % - Accent1 2 4 3 2 5" xfId="52449"/>
    <cellStyle name="20 % - Accent1 2 4 3 3" xfId="15877"/>
    <cellStyle name="20 % - Accent1 2 4 3 3 2" xfId="28598"/>
    <cellStyle name="20 % - Accent1 2 4 3 3 3" xfId="41875"/>
    <cellStyle name="20 % - Accent1 2 4 3 3 4" xfId="55152"/>
    <cellStyle name="20 % - Accent1 2 4 3 4" xfId="22611"/>
    <cellStyle name="20 % - Accent1 2 4 3 5" xfId="35888"/>
    <cellStyle name="20 % - Accent1 2 4 3 6" xfId="49165"/>
    <cellStyle name="20 % - Accent1 2 4 4" xfId="5161"/>
    <cellStyle name="20 % - Accent1 2 4 4 2" xfId="16009"/>
    <cellStyle name="20 % - Accent1 2 4 4 2 2" xfId="29189"/>
    <cellStyle name="20 % - Accent1 2 4 4 2 3" xfId="42466"/>
    <cellStyle name="20 % - Accent1 2 4 4 2 4" xfId="55743"/>
    <cellStyle name="20 % - Accent1 2 4 4 3" xfId="10963"/>
    <cellStyle name="20 % - Accent1 2 4 4 4" xfId="23202"/>
    <cellStyle name="20 % - Accent1 2 4 4 5" xfId="36479"/>
    <cellStyle name="20 % - Accent1 2 4 4 6" xfId="49756"/>
    <cellStyle name="20 % - Accent1 2 4 5" xfId="5785"/>
    <cellStyle name="20 % - Accent1 2 4 5 2" xfId="16609"/>
    <cellStyle name="20 % - Accent1 2 4 5 2 2" xfId="29789"/>
    <cellStyle name="20 % - Accent1 2 4 5 2 3" xfId="43066"/>
    <cellStyle name="20 % - Accent1 2 4 5 2 4" xfId="56343"/>
    <cellStyle name="20 % - Accent1 2 4 5 3" xfId="11563"/>
    <cellStyle name="20 % - Accent1 2 4 5 4" xfId="23802"/>
    <cellStyle name="20 % - Accent1 2 4 5 5" xfId="37079"/>
    <cellStyle name="20 % - Accent1 2 4 5 6" xfId="50356"/>
    <cellStyle name="20 % - Accent1 2 4 6" xfId="6487"/>
    <cellStyle name="20 % - Accent1 2 4 6 2" xfId="17311"/>
    <cellStyle name="20 % - Accent1 2 4 6 2 2" xfId="30491"/>
    <cellStyle name="20 % - Accent1 2 4 6 2 3" xfId="43768"/>
    <cellStyle name="20 % - Accent1 2 4 6 2 4" xfId="57045"/>
    <cellStyle name="20 % - Accent1 2 4 6 3" xfId="12265"/>
    <cellStyle name="20 % - Accent1 2 4 6 4" xfId="24504"/>
    <cellStyle name="20 % - Accent1 2 4 6 5" xfId="37781"/>
    <cellStyle name="20 % - Accent1 2 4 6 6" xfId="51058"/>
    <cellStyle name="20 % - Accent1 2 4 7" xfId="7231"/>
    <cellStyle name="20 % - Accent1 2 4 7 2" xfId="18058"/>
    <cellStyle name="20 % - Accent1 2 4 7 2 2" xfId="31238"/>
    <cellStyle name="20 % - Accent1 2 4 7 2 3" xfId="44515"/>
    <cellStyle name="20 % - Accent1 2 4 7 2 4" xfId="57792"/>
    <cellStyle name="20 % - Accent1 2 4 7 3" xfId="25251"/>
    <cellStyle name="20 % - Accent1 2 4 7 4" xfId="38528"/>
    <cellStyle name="20 % - Accent1 2 4 7 5" xfId="51805"/>
    <cellStyle name="20 % - Accent1 2 4 8" xfId="10307"/>
    <cellStyle name="20 % - Accent1 2 4 8 2" xfId="14764"/>
    <cellStyle name="20 % - Accent1 2 4 8 2 2" xfId="27385"/>
    <cellStyle name="20 % - Accent1 2 4 8 2 3" xfId="40662"/>
    <cellStyle name="20 % - Accent1 2 4 8 2 4" xfId="53939"/>
    <cellStyle name="20 % - Accent1 2 4 8 3" xfId="21398"/>
    <cellStyle name="20 % - Accent1 2 4 8 4" xfId="34675"/>
    <cellStyle name="20 % - Accent1 2 4 8 5" xfId="47952"/>
    <cellStyle name="20 % - Accent1 2 4 9" xfId="9204"/>
    <cellStyle name="20 % - Accent1 2 4 9 2" xfId="20070"/>
    <cellStyle name="20 % - Accent1 2 4 9 3" xfId="33347"/>
    <cellStyle name="20 % - Accent1 2 4 9 4" xfId="46624"/>
    <cellStyle name="20 % - Accent1 2 5" xfId="67"/>
    <cellStyle name="20 % - Accent1 2 5 10" xfId="5786"/>
    <cellStyle name="20 % - Accent1 2 5 10 2" xfId="16610"/>
    <cellStyle name="20 % - Accent1 2 5 10 2 2" xfId="29790"/>
    <cellStyle name="20 % - Accent1 2 5 10 2 3" xfId="43067"/>
    <cellStyle name="20 % - Accent1 2 5 10 2 4" xfId="56344"/>
    <cellStyle name="20 % - Accent1 2 5 10 3" xfId="11564"/>
    <cellStyle name="20 % - Accent1 2 5 10 4" xfId="23803"/>
    <cellStyle name="20 % - Accent1 2 5 10 5" xfId="37080"/>
    <cellStyle name="20 % - Accent1 2 5 10 6" xfId="50357"/>
    <cellStyle name="20 % - Accent1 2 5 11" xfId="6488"/>
    <cellStyle name="20 % - Accent1 2 5 11 2" xfId="17312"/>
    <cellStyle name="20 % - Accent1 2 5 11 2 2" xfId="30492"/>
    <cellStyle name="20 % - Accent1 2 5 11 2 3" xfId="43769"/>
    <cellStyle name="20 % - Accent1 2 5 11 2 4" xfId="57046"/>
    <cellStyle name="20 % - Accent1 2 5 11 3" xfId="12266"/>
    <cellStyle name="20 % - Accent1 2 5 11 4" xfId="24505"/>
    <cellStyle name="20 % - Accent1 2 5 11 5" xfId="37782"/>
    <cellStyle name="20 % - Accent1 2 5 11 6" xfId="51059"/>
    <cellStyle name="20 % - Accent1 2 5 12" xfId="7232"/>
    <cellStyle name="20 % - Accent1 2 5 12 2" xfId="18059"/>
    <cellStyle name="20 % - Accent1 2 5 12 2 2" xfId="31239"/>
    <cellStyle name="20 % - Accent1 2 5 12 2 3" xfId="44516"/>
    <cellStyle name="20 % - Accent1 2 5 12 2 4" xfId="57793"/>
    <cellStyle name="20 % - Accent1 2 5 12 3" xfId="25252"/>
    <cellStyle name="20 % - Accent1 2 5 12 4" xfId="38529"/>
    <cellStyle name="20 % - Accent1 2 5 12 5" xfId="51806"/>
    <cellStyle name="20 % - Accent1 2 5 13" xfId="10308"/>
    <cellStyle name="20 % - Accent1 2 5 13 2" xfId="14765"/>
    <cellStyle name="20 % - Accent1 2 5 13 2 2" xfId="27386"/>
    <cellStyle name="20 % - Accent1 2 5 13 2 3" xfId="40663"/>
    <cellStyle name="20 % - Accent1 2 5 13 2 4" xfId="53940"/>
    <cellStyle name="20 % - Accent1 2 5 13 3" xfId="21399"/>
    <cellStyle name="20 % - Accent1 2 5 13 4" xfId="34676"/>
    <cellStyle name="20 % - Accent1 2 5 13 5" xfId="47953"/>
    <cellStyle name="20 % - Accent1 2 5 14" xfId="9205"/>
    <cellStyle name="20 % - Accent1 2 5 14 2" xfId="20071"/>
    <cellStyle name="20 % - Accent1 2 5 14 3" xfId="33348"/>
    <cellStyle name="20 % - Accent1 2 5 14 4" xfId="46625"/>
    <cellStyle name="20 % - Accent1 2 5 15" xfId="13437"/>
    <cellStyle name="20 % - Accent1 2 5 15 2" xfId="26058"/>
    <cellStyle name="20 % - Accent1 2 5 15 3" xfId="39335"/>
    <cellStyle name="20 % - Accent1 2 5 15 4" xfId="52612"/>
    <cellStyle name="20 % - Accent1 2 5 16" xfId="19317"/>
    <cellStyle name="20 % - Accent1 2 5 17" xfId="32594"/>
    <cellStyle name="20 % - Accent1 2 5 18" xfId="45871"/>
    <cellStyle name="20 % - Accent1 2 5 2" xfId="68"/>
    <cellStyle name="20 % - Accent1 2 5 2 10" xfId="13438"/>
    <cellStyle name="20 % - Accent1 2 5 2 10 2" xfId="26059"/>
    <cellStyle name="20 % - Accent1 2 5 2 10 3" xfId="39336"/>
    <cellStyle name="20 % - Accent1 2 5 2 10 4" xfId="52613"/>
    <cellStyle name="20 % - Accent1 2 5 2 11" xfId="19318"/>
    <cellStyle name="20 % - Accent1 2 5 2 12" xfId="32595"/>
    <cellStyle name="20 % - Accent1 2 5 2 13" xfId="45872"/>
    <cellStyle name="20 % - Accent1 2 5 2 2" xfId="4368"/>
    <cellStyle name="20 % - Accent1 2 5 2 2 2" xfId="8355"/>
    <cellStyle name="20 % - Accent1 2 5 2 2 2 2" xfId="15836"/>
    <cellStyle name="20 % - Accent1 2 5 2 2 2 2 2" xfId="28509"/>
    <cellStyle name="20 % - Accent1 2 5 2 2 2 2 3" xfId="41786"/>
    <cellStyle name="20 % - Accent1 2 5 2 2 2 2 4" xfId="55063"/>
    <cellStyle name="20 % - Accent1 2 5 2 2 2 3" xfId="22522"/>
    <cellStyle name="20 % - Accent1 2 5 2 2 2 4" xfId="35799"/>
    <cellStyle name="20 % - Accent1 2 5 2 2 2 5" xfId="49076"/>
    <cellStyle name="20 % - Accent1 2 5 2 2 3" xfId="14015"/>
    <cellStyle name="20 % - Accent1 2 5 2 2 3 2" xfId="26636"/>
    <cellStyle name="20 % - Accent1 2 5 2 2 3 3" xfId="39913"/>
    <cellStyle name="20 % - Accent1 2 5 2 2 3 4" xfId="53190"/>
    <cellStyle name="20 % - Accent1 2 5 2 2 4" xfId="20649"/>
    <cellStyle name="20 % - Accent1 2 5 2 2 5" xfId="33926"/>
    <cellStyle name="20 % - Accent1 2 5 2 2 6" xfId="47203"/>
    <cellStyle name="20 % - Accent1 2 5 2 3" xfId="4572"/>
    <cellStyle name="20 % - Accent1 2 5 2 3 2" xfId="8446"/>
    <cellStyle name="20 % - Accent1 2 5 2 3 2 2" xfId="28600"/>
    <cellStyle name="20 % - Accent1 2 5 2 3 2 3" xfId="41877"/>
    <cellStyle name="20 % - Accent1 2 5 2 3 2 4" xfId="55154"/>
    <cellStyle name="20 % - Accent1 2 5 2 3 3" xfId="22613"/>
    <cellStyle name="20 % - Accent1 2 5 2 3 4" xfId="35890"/>
    <cellStyle name="20 % - Accent1 2 5 2 3 5" xfId="49167"/>
    <cellStyle name="20 % - Accent1 2 5 2 4" xfId="5163"/>
    <cellStyle name="20 % - Accent1 2 5 2 4 2" xfId="16011"/>
    <cellStyle name="20 % - Accent1 2 5 2 4 2 2" xfId="29191"/>
    <cellStyle name="20 % - Accent1 2 5 2 4 2 3" xfId="42468"/>
    <cellStyle name="20 % - Accent1 2 5 2 4 2 4" xfId="55745"/>
    <cellStyle name="20 % - Accent1 2 5 2 4 3" xfId="10965"/>
    <cellStyle name="20 % - Accent1 2 5 2 4 4" xfId="23204"/>
    <cellStyle name="20 % - Accent1 2 5 2 4 5" xfId="36481"/>
    <cellStyle name="20 % - Accent1 2 5 2 4 6" xfId="49758"/>
    <cellStyle name="20 % - Accent1 2 5 2 5" xfId="5787"/>
    <cellStyle name="20 % - Accent1 2 5 2 5 2" xfId="16611"/>
    <cellStyle name="20 % - Accent1 2 5 2 5 2 2" xfId="29791"/>
    <cellStyle name="20 % - Accent1 2 5 2 5 2 3" xfId="43068"/>
    <cellStyle name="20 % - Accent1 2 5 2 5 2 4" xfId="56345"/>
    <cellStyle name="20 % - Accent1 2 5 2 5 3" xfId="11565"/>
    <cellStyle name="20 % - Accent1 2 5 2 5 4" xfId="23804"/>
    <cellStyle name="20 % - Accent1 2 5 2 5 5" xfId="37081"/>
    <cellStyle name="20 % - Accent1 2 5 2 5 6" xfId="50358"/>
    <cellStyle name="20 % - Accent1 2 5 2 6" xfId="6489"/>
    <cellStyle name="20 % - Accent1 2 5 2 6 2" xfId="17313"/>
    <cellStyle name="20 % - Accent1 2 5 2 6 2 2" xfId="30493"/>
    <cellStyle name="20 % - Accent1 2 5 2 6 2 3" xfId="43770"/>
    <cellStyle name="20 % - Accent1 2 5 2 6 2 4" xfId="57047"/>
    <cellStyle name="20 % - Accent1 2 5 2 6 3" xfId="12267"/>
    <cellStyle name="20 % - Accent1 2 5 2 6 4" xfId="24506"/>
    <cellStyle name="20 % - Accent1 2 5 2 6 5" xfId="37783"/>
    <cellStyle name="20 % - Accent1 2 5 2 6 6" xfId="51060"/>
    <cellStyle name="20 % - Accent1 2 5 2 7" xfId="7233"/>
    <cellStyle name="20 % - Accent1 2 5 2 7 2" xfId="18060"/>
    <cellStyle name="20 % - Accent1 2 5 2 7 2 2" xfId="31240"/>
    <cellStyle name="20 % - Accent1 2 5 2 7 2 3" xfId="44517"/>
    <cellStyle name="20 % - Accent1 2 5 2 7 2 4" xfId="57794"/>
    <cellStyle name="20 % - Accent1 2 5 2 7 3" xfId="25253"/>
    <cellStyle name="20 % - Accent1 2 5 2 7 4" xfId="38530"/>
    <cellStyle name="20 % - Accent1 2 5 2 7 5" xfId="51807"/>
    <cellStyle name="20 % - Accent1 2 5 2 8" xfId="10309"/>
    <cellStyle name="20 % - Accent1 2 5 2 8 2" xfId="14766"/>
    <cellStyle name="20 % - Accent1 2 5 2 8 2 2" xfId="27387"/>
    <cellStyle name="20 % - Accent1 2 5 2 8 2 3" xfId="40664"/>
    <cellStyle name="20 % - Accent1 2 5 2 8 2 4" xfId="53941"/>
    <cellStyle name="20 % - Accent1 2 5 2 8 3" xfId="21400"/>
    <cellStyle name="20 % - Accent1 2 5 2 8 4" xfId="34677"/>
    <cellStyle name="20 % - Accent1 2 5 2 8 5" xfId="47954"/>
    <cellStyle name="20 % - Accent1 2 5 2 9" xfId="9206"/>
    <cellStyle name="20 % - Accent1 2 5 2 9 2" xfId="20072"/>
    <cellStyle name="20 % - Accent1 2 5 2 9 3" xfId="33349"/>
    <cellStyle name="20 % - Accent1 2 5 2 9 4" xfId="46626"/>
    <cellStyle name="20 % - Accent1 2 5 3" xfId="69"/>
    <cellStyle name="20 % - Accent1 2 5 3 10" xfId="13439"/>
    <cellStyle name="20 % - Accent1 2 5 3 10 2" xfId="26060"/>
    <cellStyle name="20 % - Accent1 2 5 3 10 3" xfId="39337"/>
    <cellStyle name="20 % - Accent1 2 5 3 10 4" xfId="52614"/>
    <cellStyle name="20 % - Accent1 2 5 3 11" xfId="19319"/>
    <cellStyle name="20 % - Accent1 2 5 3 12" xfId="32596"/>
    <cellStyle name="20 % - Accent1 2 5 3 13" xfId="45873"/>
    <cellStyle name="20 % - Accent1 2 5 3 2" xfId="4367"/>
    <cellStyle name="20 % - Accent1 2 5 3 2 2" xfId="8354"/>
    <cellStyle name="20 % - Accent1 2 5 3 2 2 2" xfId="15835"/>
    <cellStyle name="20 % - Accent1 2 5 3 2 2 2 2" xfId="28508"/>
    <cellStyle name="20 % - Accent1 2 5 3 2 2 2 3" xfId="41785"/>
    <cellStyle name="20 % - Accent1 2 5 3 2 2 2 4" xfId="55062"/>
    <cellStyle name="20 % - Accent1 2 5 3 2 2 3" xfId="22521"/>
    <cellStyle name="20 % - Accent1 2 5 3 2 2 4" xfId="35798"/>
    <cellStyle name="20 % - Accent1 2 5 3 2 2 5" xfId="49075"/>
    <cellStyle name="20 % - Accent1 2 5 3 2 3" xfId="14016"/>
    <cellStyle name="20 % - Accent1 2 5 3 2 3 2" xfId="26637"/>
    <cellStyle name="20 % - Accent1 2 5 3 2 3 3" xfId="39914"/>
    <cellStyle name="20 % - Accent1 2 5 3 2 3 4" xfId="53191"/>
    <cellStyle name="20 % - Accent1 2 5 3 2 4" xfId="20650"/>
    <cellStyle name="20 % - Accent1 2 5 3 2 5" xfId="33927"/>
    <cellStyle name="20 % - Accent1 2 5 3 2 6" xfId="47204"/>
    <cellStyle name="20 % - Accent1 2 5 3 3" xfId="4573"/>
    <cellStyle name="20 % - Accent1 2 5 3 3 2" xfId="8447"/>
    <cellStyle name="20 % - Accent1 2 5 3 3 2 2" xfId="28601"/>
    <cellStyle name="20 % - Accent1 2 5 3 3 2 3" xfId="41878"/>
    <cellStyle name="20 % - Accent1 2 5 3 3 2 4" xfId="55155"/>
    <cellStyle name="20 % - Accent1 2 5 3 3 3" xfId="22614"/>
    <cellStyle name="20 % - Accent1 2 5 3 3 4" xfId="35891"/>
    <cellStyle name="20 % - Accent1 2 5 3 3 5" xfId="49168"/>
    <cellStyle name="20 % - Accent1 2 5 3 4" xfId="5164"/>
    <cellStyle name="20 % - Accent1 2 5 3 4 2" xfId="16012"/>
    <cellStyle name="20 % - Accent1 2 5 3 4 2 2" xfId="29192"/>
    <cellStyle name="20 % - Accent1 2 5 3 4 2 3" xfId="42469"/>
    <cellStyle name="20 % - Accent1 2 5 3 4 2 4" xfId="55746"/>
    <cellStyle name="20 % - Accent1 2 5 3 4 3" xfId="10966"/>
    <cellStyle name="20 % - Accent1 2 5 3 4 4" xfId="23205"/>
    <cellStyle name="20 % - Accent1 2 5 3 4 5" xfId="36482"/>
    <cellStyle name="20 % - Accent1 2 5 3 4 6" xfId="49759"/>
    <cellStyle name="20 % - Accent1 2 5 3 5" xfId="5788"/>
    <cellStyle name="20 % - Accent1 2 5 3 5 2" xfId="16612"/>
    <cellStyle name="20 % - Accent1 2 5 3 5 2 2" xfId="29792"/>
    <cellStyle name="20 % - Accent1 2 5 3 5 2 3" xfId="43069"/>
    <cellStyle name="20 % - Accent1 2 5 3 5 2 4" xfId="56346"/>
    <cellStyle name="20 % - Accent1 2 5 3 5 3" xfId="11566"/>
    <cellStyle name="20 % - Accent1 2 5 3 5 4" xfId="23805"/>
    <cellStyle name="20 % - Accent1 2 5 3 5 5" xfId="37082"/>
    <cellStyle name="20 % - Accent1 2 5 3 5 6" xfId="50359"/>
    <cellStyle name="20 % - Accent1 2 5 3 6" xfId="6490"/>
    <cellStyle name="20 % - Accent1 2 5 3 6 2" xfId="17314"/>
    <cellStyle name="20 % - Accent1 2 5 3 6 2 2" xfId="30494"/>
    <cellStyle name="20 % - Accent1 2 5 3 6 2 3" xfId="43771"/>
    <cellStyle name="20 % - Accent1 2 5 3 6 2 4" xfId="57048"/>
    <cellStyle name="20 % - Accent1 2 5 3 6 3" xfId="12268"/>
    <cellStyle name="20 % - Accent1 2 5 3 6 4" xfId="24507"/>
    <cellStyle name="20 % - Accent1 2 5 3 6 5" xfId="37784"/>
    <cellStyle name="20 % - Accent1 2 5 3 6 6" xfId="51061"/>
    <cellStyle name="20 % - Accent1 2 5 3 7" xfId="7234"/>
    <cellStyle name="20 % - Accent1 2 5 3 7 2" xfId="18061"/>
    <cellStyle name="20 % - Accent1 2 5 3 7 2 2" xfId="31241"/>
    <cellStyle name="20 % - Accent1 2 5 3 7 2 3" xfId="44518"/>
    <cellStyle name="20 % - Accent1 2 5 3 7 2 4" xfId="57795"/>
    <cellStyle name="20 % - Accent1 2 5 3 7 3" xfId="25254"/>
    <cellStyle name="20 % - Accent1 2 5 3 7 4" xfId="38531"/>
    <cellStyle name="20 % - Accent1 2 5 3 7 5" xfId="51808"/>
    <cellStyle name="20 % - Accent1 2 5 3 8" xfId="10310"/>
    <cellStyle name="20 % - Accent1 2 5 3 8 2" xfId="14767"/>
    <cellStyle name="20 % - Accent1 2 5 3 8 2 2" xfId="27388"/>
    <cellStyle name="20 % - Accent1 2 5 3 8 2 3" xfId="40665"/>
    <cellStyle name="20 % - Accent1 2 5 3 8 2 4" xfId="53942"/>
    <cellStyle name="20 % - Accent1 2 5 3 8 3" xfId="21401"/>
    <cellStyle name="20 % - Accent1 2 5 3 8 4" xfId="34678"/>
    <cellStyle name="20 % - Accent1 2 5 3 8 5" xfId="47955"/>
    <cellStyle name="20 % - Accent1 2 5 3 9" xfId="9207"/>
    <cellStyle name="20 % - Accent1 2 5 3 9 2" xfId="20073"/>
    <cellStyle name="20 % - Accent1 2 5 3 9 3" xfId="33350"/>
    <cellStyle name="20 % - Accent1 2 5 3 9 4" xfId="46627"/>
    <cellStyle name="20 % - Accent1 2 5 4" xfId="70"/>
    <cellStyle name="20 % - Accent1 2 5 4 10" xfId="9208"/>
    <cellStyle name="20 % - Accent1 2 5 4 10 2" xfId="20074"/>
    <cellStyle name="20 % - Accent1 2 5 4 10 3" xfId="33351"/>
    <cellStyle name="20 % - Accent1 2 5 4 10 4" xfId="46628"/>
    <cellStyle name="20 % - Accent1 2 5 4 11" xfId="13440"/>
    <cellStyle name="20 % - Accent1 2 5 4 11 2" xfId="26061"/>
    <cellStyle name="20 % - Accent1 2 5 4 11 3" xfId="39338"/>
    <cellStyle name="20 % - Accent1 2 5 4 11 4" xfId="52615"/>
    <cellStyle name="20 % - Accent1 2 5 4 12" xfId="19320"/>
    <cellStyle name="20 % - Accent1 2 5 4 13" xfId="32597"/>
    <cellStyle name="20 % - Accent1 2 5 4 14" xfId="45874"/>
    <cellStyle name="20 % - Accent1 2 5 4 2" xfId="71"/>
    <cellStyle name="20 % - Accent1 2 5 4 2 10" xfId="13441"/>
    <cellStyle name="20 % - Accent1 2 5 4 2 10 2" xfId="26062"/>
    <cellStyle name="20 % - Accent1 2 5 4 2 10 3" xfId="39339"/>
    <cellStyle name="20 % - Accent1 2 5 4 2 10 4" xfId="52616"/>
    <cellStyle name="20 % - Accent1 2 5 4 2 11" xfId="19321"/>
    <cellStyle name="20 % - Accent1 2 5 4 2 12" xfId="32598"/>
    <cellStyle name="20 % - Accent1 2 5 4 2 13" xfId="45875"/>
    <cellStyle name="20 % - Accent1 2 5 4 2 2" xfId="4364"/>
    <cellStyle name="20 % - Accent1 2 5 4 2 2 2" xfId="8352"/>
    <cellStyle name="20 % - Accent1 2 5 4 2 2 2 2" xfId="15833"/>
    <cellStyle name="20 % - Accent1 2 5 4 2 2 2 2 2" xfId="28506"/>
    <cellStyle name="20 % - Accent1 2 5 4 2 2 2 2 3" xfId="41783"/>
    <cellStyle name="20 % - Accent1 2 5 4 2 2 2 2 4" xfId="55060"/>
    <cellStyle name="20 % - Accent1 2 5 4 2 2 2 3" xfId="22519"/>
    <cellStyle name="20 % - Accent1 2 5 4 2 2 2 4" xfId="35796"/>
    <cellStyle name="20 % - Accent1 2 5 4 2 2 2 5" xfId="49073"/>
    <cellStyle name="20 % - Accent1 2 5 4 2 2 3" xfId="14018"/>
    <cellStyle name="20 % - Accent1 2 5 4 2 2 3 2" xfId="26639"/>
    <cellStyle name="20 % - Accent1 2 5 4 2 2 3 3" xfId="39916"/>
    <cellStyle name="20 % - Accent1 2 5 4 2 2 3 4" xfId="53193"/>
    <cellStyle name="20 % - Accent1 2 5 4 2 2 4" xfId="20652"/>
    <cellStyle name="20 % - Accent1 2 5 4 2 2 5" xfId="33929"/>
    <cellStyle name="20 % - Accent1 2 5 4 2 2 6" xfId="47206"/>
    <cellStyle name="20 % - Accent1 2 5 4 2 3" xfId="4575"/>
    <cellStyle name="20 % - Accent1 2 5 4 2 3 2" xfId="8449"/>
    <cellStyle name="20 % - Accent1 2 5 4 2 3 2 2" xfId="28603"/>
    <cellStyle name="20 % - Accent1 2 5 4 2 3 2 3" xfId="41880"/>
    <cellStyle name="20 % - Accent1 2 5 4 2 3 2 4" xfId="55157"/>
    <cellStyle name="20 % - Accent1 2 5 4 2 3 3" xfId="22616"/>
    <cellStyle name="20 % - Accent1 2 5 4 2 3 4" xfId="35893"/>
    <cellStyle name="20 % - Accent1 2 5 4 2 3 5" xfId="49170"/>
    <cellStyle name="20 % - Accent1 2 5 4 2 4" xfId="5166"/>
    <cellStyle name="20 % - Accent1 2 5 4 2 4 2" xfId="16014"/>
    <cellStyle name="20 % - Accent1 2 5 4 2 4 2 2" xfId="29194"/>
    <cellStyle name="20 % - Accent1 2 5 4 2 4 2 3" xfId="42471"/>
    <cellStyle name="20 % - Accent1 2 5 4 2 4 2 4" xfId="55748"/>
    <cellStyle name="20 % - Accent1 2 5 4 2 4 3" xfId="10968"/>
    <cellStyle name="20 % - Accent1 2 5 4 2 4 4" xfId="23207"/>
    <cellStyle name="20 % - Accent1 2 5 4 2 4 5" xfId="36484"/>
    <cellStyle name="20 % - Accent1 2 5 4 2 4 6" xfId="49761"/>
    <cellStyle name="20 % - Accent1 2 5 4 2 5" xfId="5790"/>
    <cellStyle name="20 % - Accent1 2 5 4 2 5 2" xfId="16614"/>
    <cellStyle name="20 % - Accent1 2 5 4 2 5 2 2" xfId="29794"/>
    <cellStyle name="20 % - Accent1 2 5 4 2 5 2 3" xfId="43071"/>
    <cellStyle name="20 % - Accent1 2 5 4 2 5 2 4" xfId="56348"/>
    <cellStyle name="20 % - Accent1 2 5 4 2 5 3" xfId="11568"/>
    <cellStyle name="20 % - Accent1 2 5 4 2 5 4" xfId="23807"/>
    <cellStyle name="20 % - Accent1 2 5 4 2 5 5" xfId="37084"/>
    <cellStyle name="20 % - Accent1 2 5 4 2 5 6" xfId="50361"/>
    <cellStyle name="20 % - Accent1 2 5 4 2 6" xfId="6492"/>
    <cellStyle name="20 % - Accent1 2 5 4 2 6 2" xfId="17316"/>
    <cellStyle name="20 % - Accent1 2 5 4 2 6 2 2" xfId="30496"/>
    <cellStyle name="20 % - Accent1 2 5 4 2 6 2 3" xfId="43773"/>
    <cellStyle name="20 % - Accent1 2 5 4 2 6 2 4" xfId="57050"/>
    <cellStyle name="20 % - Accent1 2 5 4 2 6 3" xfId="12270"/>
    <cellStyle name="20 % - Accent1 2 5 4 2 6 4" xfId="24509"/>
    <cellStyle name="20 % - Accent1 2 5 4 2 6 5" xfId="37786"/>
    <cellStyle name="20 % - Accent1 2 5 4 2 6 6" xfId="51063"/>
    <cellStyle name="20 % - Accent1 2 5 4 2 7" xfId="7236"/>
    <cellStyle name="20 % - Accent1 2 5 4 2 7 2" xfId="18063"/>
    <cellStyle name="20 % - Accent1 2 5 4 2 7 2 2" xfId="31243"/>
    <cellStyle name="20 % - Accent1 2 5 4 2 7 2 3" xfId="44520"/>
    <cellStyle name="20 % - Accent1 2 5 4 2 7 2 4" xfId="57797"/>
    <cellStyle name="20 % - Accent1 2 5 4 2 7 3" xfId="25256"/>
    <cellStyle name="20 % - Accent1 2 5 4 2 7 4" xfId="38533"/>
    <cellStyle name="20 % - Accent1 2 5 4 2 7 5" xfId="51810"/>
    <cellStyle name="20 % - Accent1 2 5 4 2 8" xfId="10312"/>
    <cellStyle name="20 % - Accent1 2 5 4 2 8 2" xfId="14769"/>
    <cellStyle name="20 % - Accent1 2 5 4 2 8 2 2" xfId="27390"/>
    <cellStyle name="20 % - Accent1 2 5 4 2 8 2 3" xfId="40667"/>
    <cellStyle name="20 % - Accent1 2 5 4 2 8 2 4" xfId="53944"/>
    <cellStyle name="20 % - Accent1 2 5 4 2 8 3" xfId="21403"/>
    <cellStyle name="20 % - Accent1 2 5 4 2 8 4" xfId="34680"/>
    <cellStyle name="20 % - Accent1 2 5 4 2 8 5" xfId="47957"/>
    <cellStyle name="20 % - Accent1 2 5 4 2 9" xfId="9209"/>
    <cellStyle name="20 % - Accent1 2 5 4 2 9 2" xfId="20075"/>
    <cellStyle name="20 % - Accent1 2 5 4 2 9 3" xfId="33352"/>
    <cellStyle name="20 % - Accent1 2 5 4 2 9 4" xfId="46629"/>
    <cellStyle name="20 % - Accent1 2 5 4 3" xfId="4366"/>
    <cellStyle name="20 % - Accent1 2 5 4 3 2" xfId="8353"/>
    <cellStyle name="20 % - Accent1 2 5 4 3 2 2" xfId="15834"/>
    <cellStyle name="20 % - Accent1 2 5 4 3 2 2 2" xfId="28507"/>
    <cellStyle name="20 % - Accent1 2 5 4 3 2 2 3" xfId="41784"/>
    <cellStyle name="20 % - Accent1 2 5 4 3 2 2 4" xfId="55061"/>
    <cellStyle name="20 % - Accent1 2 5 4 3 2 3" xfId="22520"/>
    <cellStyle name="20 % - Accent1 2 5 4 3 2 4" xfId="35797"/>
    <cellStyle name="20 % - Accent1 2 5 4 3 2 5" xfId="49074"/>
    <cellStyle name="20 % - Accent1 2 5 4 3 3" xfId="14017"/>
    <cellStyle name="20 % - Accent1 2 5 4 3 3 2" xfId="26638"/>
    <cellStyle name="20 % - Accent1 2 5 4 3 3 3" xfId="39915"/>
    <cellStyle name="20 % - Accent1 2 5 4 3 3 4" xfId="53192"/>
    <cellStyle name="20 % - Accent1 2 5 4 3 4" xfId="20651"/>
    <cellStyle name="20 % - Accent1 2 5 4 3 5" xfId="33928"/>
    <cellStyle name="20 % - Accent1 2 5 4 3 6" xfId="47205"/>
    <cellStyle name="20 % - Accent1 2 5 4 4" xfId="4574"/>
    <cellStyle name="20 % - Accent1 2 5 4 4 2" xfId="8448"/>
    <cellStyle name="20 % - Accent1 2 5 4 4 2 2" xfId="28602"/>
    <cellStyle name="20 % - Accent1 2 5 4 4 2 3" xfId="41879"/>
    <cellStyle name="20 % - Accent1 2 5 4 4 2 4" xfId="55156"/>
    <cellStyle name="20 % - Accent1 2 5 4 4 3" xfId="22615"/>
    <cellStyle name="20 % - Accent1 2 5 4 4 4" xfId="35892"/>
    <cellStyle name="20 % - Accent1 2 5 4 4 5" xfId="49169"/>
    <cellStyle name="20 % - Accent1 2 5 4 5" xfId="5165"/>
    <cellStyle name="20 % - Accent1 2 5 4 5 2" xfId="16013"/>
    <cellStyle name="20 % - Accent1 2 5 4 5 2 2" xfId="29193"/>
    <cellStyle name="20 % - Accent1 2 5 4 5 2 3" xfId="42470"/>
    <cellStyle name="20 % - Accent1 2 5 4 5 2 4" xfId="55747"/>
    <cellStyle name="20 % - Accent1 2 5 4 5 3" xfId="10967"/>
    <cellStyle name="20 % - Accent1 2 5 4 5 4" xfId="23206"/>
    <cellStyle name="20 % - Accent1 2 5 4 5 5" xfId="36483"/>
    <cellStyle name="20 % - Accent1 2 5 4 5 6" xfId="49760"/>
    <cellStyle name="20 % - Accent1 2 5 4 6" xfId="5789"/>
    <cellStyle name="20 % - Accent1 2 5 4 6 2" xfId="16613"/>
    <cellStyle name="20 % - Accent1 2 5 4 6 2 2" xfId="29793"/>
    <cellStyle name="20 % - Accent1 2 5 4 6 2 3" xfId="43070"/>
    <cellStyle name="20 % - Accent1 2 5 4 6 2 4" xfId="56347"/>
    <cellStyle name="20 % - Accent1 2 5 4 6 3" xfId="11567"/>
    <cellStyle name="20 % - Accent1 2 5 4 6 4" xfId="23806"/>
    <cellStyle name="20 % - Accent1 2 5 4 6 5" xfId="37083"/>
    <cellStyle name="20 % - Accent1 2 5 4 6 6" xfId="50360"/>
    <cellStyle name="20 % - Accent1 2 5 4 7" xfId="6491"/>
    <cellStyle name="20 % - Accent1 2 5 4 7 2" xfId="17315"/>
    <cellStyle name="20 % - Accent1 2 5 4 7 2 2" xfId="30495"/>
    <cellStyle name="20 % - Accent1 2 5 4 7 2 3" xfId="43772"/>
    <cellStyle name="20 % - Accent1 2 5 4 7 2 4" xfId="57049"/>
    <cellStyle name="20 % - Accent1 2 5 4 7 3" xfId="12269"/>
    <cellStyle name="20 % - Accent1 2 5 4 7 4" xfId="24508"/>
    <cellStyle name="20 % - Accent1 2 5 4 7 5" xfId="37785"/>
    <cellStyle name="20 % - Accent1 2 5 4 7 6" xfId="51062"/>
    <cellStyle name="20 % - Accent1 2 5 4 8" xfId="7235"/>
    <cellStyle name="20 % - Accent1 2 5 4 8 2" xfId="18062"/>
    <cellStyle name="20 % - Accent1 2 5 4 8 2 2" xfId="31242"/>
    <cellStyle name="20 % - Accent1 2 5 4 8 2 3" xfId="44519"/>
    <cellStyle name="20 % - Accent1 2 5 4 8 2 4" xfId="57796"/>
    <cellStyle name="20 % - Accent1 2 5 4 8 3" xfId="25255"/>
    <cellStyle name="20 % - Accent1 2 5 4 8 4" xfId="38532"/>
    <cellStyle name="20 % - Accent1 2 5 4 8 5" xfId="51809"/>
    <cellStyle name="20 % - Accent1 2 5 4 9" xfId="10311"/>
    <cellStyle name="20 % - Accent1 2 5 4 9 2" xfId="14768"/>
    <cellStyle name="20 % - Accent1 2 5 4 9 2 2" xfId="27389"/>
    <cellStyle name="20 % - Accent1 2 5 4 9 2 3" xfId="40666"/>
    <cellStyle name="20 % - Accent1 2 5 4 9 2 4" xfId="53943"/>
    <cellStyle name="20 % - Accent1 2 5 4 9 3" xfId="21402"/>
    <cellStyle name="20 % - Accent1 2 5 4 9 4" xfId="34679"/>
    <cellStyle name="20 % - Accent1 2 5 4 9 5" xfId="47956"/>
    <cellStyle name="20 % - Accent1 2 5 5" xfId="72"/>
    <cellStyle name="20 % - Accent1 2 5 5 10" xfId="13442"/>
    <cellStyle name="20 % - Accent1 2 5 5 10 2" xfId="26063"/>
    <cellStyle name="20 % - Accent1 2 5 5 10 3" xfId="39340"/>
    <cellStyle name="20 % - Accent1 2 5 5 10 4" xfId="52617"/>
    <cellStyle name="20 % - Accent1 2 5 5 11" xfId="19322"/>
    <cellStyle name="20 % - Accent1 2 5 5 12" xfId="32599"/>
    <cellStyle name="20 % - Accent1 2 5 5 13" xfId="45876"/>
    <cellStyle name="20 % - Accent1 2 5 5 2" xfId="4363"/>
    <cellStyle name="20 % - Accent1 2 5 5 2 2" xfId="8351"/>
    <cellStyle name="20 % - Accent1 2 5 5 2 2 2" xfId="15832"/>
    <cellStyle name="20 % - Accent1 2 5 5 2 2 2 2" xfId="28505"/>
    <cellStyle name="20 % - Accent1 2 5 5 2 2 2 3" xfId="41782"/>
    <cellStyle name="20 % - Accent1 2 5 5 2 2 2 4" xfId="55059"/>
    <cellStyle name="20 % - Accent1 2 5 5 2 2 3" xfId="22518"/>
    <cellStyle name="20 % - Accent1 2 5 5 2 2 4" xfId="35795"/>
    <cellStyle name="20 % - Accent1 2 5 5 2 2 5" xfId="49072"/>
    <cellStyle name="20 % - Accent1 2 5 5 2 3" xfId="14019"/>
    <cellStyle name="20 % - Accent1 2 5 5 2 3 2" xfId="26640"/>
    <cellStyle name="20 % - Accent1 2 5 5 2 3 3" xfId="39917"/>
    <cellStyle name="20 % - Accent1 2 5 5 2 3 4" xfId="53194"/>
    <cellStyle name="20 % - Accent1 2 5 5 2 4" xfId="20653"/>
    <cellStyle name="20 % - Accent1 2 5 5 2 5" xfId="33930"/>
    <cellStyle name="20 % - Accent1 2 5 5 2 6" xfId="47207"/>
    <cellStyle name="20 % - Accent1 2 5 5 3" xfId="4576"/>
    <cellStyle name="20 % - Accent1 2 5 5 3 2" xfId="8450"/>
    <cellStyle name="20 % - Accent1 2 5 5 3 2 2" xfId="28604"/>
    <cellStyle name="20 % - Accent1 2 5 5 3 2 3" xfId="41881"/>
    <cellStyle name="20 % - Accent1 2 5 5 3 2 4" xfId="55158"/>
    <cellStyle name="20 % - Accent1 2 5 5 3 3" xfId="22617"/>
    <cellStyle name="20 % - Accent1 2 5 5 3 4" xfId="35894"/>
    <cellStyle name="20 % - Accent1 2 5 5 3 5" xfId="49171"/>
    <cellStyle name="20 % - Accent1 2 5 5 4" xfId="5167"/>
    <cellStyle name="20 % - Accent1 2 5 5 4 2" xfId="16015"/>
    <cellStyle name="20 % - Accent1 2 5 5 4 2 2" xfId="29195"/>
    <cellStyle name="20 % - Accent1 2 5 5 4 2 3" xfId="42472"/>
    <cellStyle name="20 % - Accent1 2 5 5 4 2 4" xfId="55749"/>
    <cellStyle name="20 % - Accent1 2 5 5 4 3" xfId="10969"/>
    <cellStyle name="20 % - Accent1 2 5 5 4 4" xfId="23208"/>
    <cellStyle name="20 % - Accent1 2 5 5 4 5" xfId="36485"/>
    <cellStyle name="20 % - Accent1 2 5 5 4 6" xfId="49762"/>
    <cellStyle name="20 % - Accent1 2 5 5 5" xfId="5791"/>
    <cellStyle name="20 % - Accent1 2 5 5 5 2" xfId="16615"/>
    <cellStyle name="20 % - Accent1 2 5 5 5 2 2" xfId="29795"/>
    <cellStyle name="20 % - Accent1 2 5 5 5 2 3" xfId="43072"/>
    <cellStyle name="20 % - Accent1 2 5 5 5 2 4" xfId="56349"/>
    <cellStyle name="20 % - Accent1 2 5 5 5 3" xfId="11569"/>
    <cellStyle name="20 % - Accent1 2 5 5 5 4" xfId="23808"/>
    <cellStyle name="20 % - Accent1 2 5 5 5 5" xfId="37085"/>
    <cellStyle name="20 % - Accent1 2 5 5 5 6" xfId="50362"/>
    <cellStyle name="20 % - Accent1 2 5 5 6" xfId="6493"/>
    <cellStyle name="20 % - Accent1 2 5 5 6 2" xfId="17317"/>
    <cellStyle name="20 % - Accent1 2 5 5 6 2 2" xfId="30497"/>
    <cellStyle name="20 % - Accent1 2 5 5 6 2 3" xfId="43774"/>
    <cellStyle name="20 % - Accent1 2 5 5 6 2 4" xfId="57051"/>
    <cellStyle name="20 % - Accent1 2 5 5 6 3" xfId="12271"/>
    <cellStyle name="20 % - Accent1 2 5 5 6 4" xfId="24510"/>
    <cellStyle name="20 % - Accent1 2 5 5 6 5" xfId="37787"/>
    <cellStyle name="20 % - Accent1 2 5 5 6 6" xfId="51064"/>
    <cellStyle name="20 % - Accent1 2 5 5 7" xfId="7237"/>
    <cellStyle name="20 % - Accent1 2 5 5 7 2" xfId="18064"/>
    <cellStyle name="20 % - Accent1 2 5 5 7 2 2" xfId="31244"/>
    <cellStyle name="20 % - Accent1 2 5 5 7 2 3" xfId="44521"/>
    <cellStyle name="20 % - Accent1 2 5 5 7 2 4" xfId="57798"/>
    <cellStyle name="20 % - Accent1 2 5 5 7 3" xfId="25257"/>
    <cellStyle name="20 % - Accent1 2 5 5 7 4" xfId="38534"/>
    <cellStyle name="20 % - Accent1 2 5 5 7 5" xfId="51811"/>
    <cellStyle name="20 % - Accent1 2 5 5 8" xfId="10313"/>
    <cellStyle name="20 % - Accent1 2 5 5 8 2" xfId="14770"/>
    <cellStyle name="20 % - Accent1 2 5 5 8 2 2" xfId="27391"/>
    <cellStyle name="20 % - Accent1 2 5 5 8 2 3" xfId="40668"/>
    <cellStyle name="20 % - Accent1 2 5 5 8 2 4" xfId="53945"/>
    <cellStyle name="20 % - Accent1 2 5 5 8 3" xfId="21404"/>
    <cellStyle name="20 % - Accent1 2 5 5 8 4" xfId="34681"/>
    <cellStyle name="20 % - Accent1 2 5 5 8 5" xfId="47958"/>
    <cellStyle name="20 % - Accent1 2 5 5 9" xfId="9210"/>
    <cellStyle name="20 % - Accent1 2 5 5 9 2" xfId="20076"/>
    <cellStyle name="20 % - Accent1 2 5 5 9 3" xfId="33353"/>
    <cellStyle name="20 % - Accent1 2 5 5 9 4" xfId="46630"/>
    <cellStyle name="20 % - Accent1 2 5 6" xfId="3582"/>
    <cellStyle name="20 % - Accent1 2 5 6 2" xfId="7770"/>
    <cellStyle name="20 % - Accent1 2 5 6 2 2" xfId="15303"/>
    <cellStyle name="20 % - Accent1 2 5 6 2 2 2" xfId="27924"/>
    <cellStyle name="20 % - Accent1 2 5 6 2 2 3" xfId="41201"/>
    <cellStyle name="20 % - Accent1 2 5 6 2 2 4" xfId="54478"/>
    <cellStyle name="20 % - Accent1 2 5 6 2 3" xfId="21937"/>
    <cellStyle name="20 % - Accent1 2 5 6 2 4" xfId="35214"/>
    <cellStyle name="20 % - Accent1 2 5 6 2 5" xfId="48491"/>
    <cellStyle name="20 % - Accent1 2 5 6 3" xfId="14014"/>
    <cellStyle name="20 % - Accent1 2 5 6 3 2" xfId="26635"/>
    <cellStyle name="20 % - Accent1 2 5 6 3 3" xfId="39912"/>
    <cellStyle name="20 % - Accent1 2 5 6 3 4" xfId="53189"/>
    <cellStyle name="20 % - Accent1 2 5 6 4" xfId="9887"/>
    <cellStyle name="20 % - Accent1 2 5 6 5" xfId="20648"/>
    <cellStyle name="20 % - Accent1 2 5 6 6" xfId="33925"/>
    <cellStyle name="20 % - Accent1 2 5 6 7" xfId="47202"/>
    <cellStyle name="20 % - Accent1 2 5 7" xfId="4369"/>
    <cellStyle name="20 % - Accent1 2 5 7 2" xfId="8356"/>
    <cellStyle name="20 % - Accent1 2 5 7 2 2" xfId="28510"/>
    <cellStyle name="20 % - Accent1 2 5 7 2 3" xfId="41787"/>
    <cellStyle name="20 % - Accent1 2 5 7 2 4" xfId="55064"/>
    <cellStyle name="20 % - Accent1 2 5 7 3" xfId="22523"/>
    <cellStyle name="20 % - Accent1 2 5 7 4" xfId="35800"/>
    <cellStyle name="20 % - Accent1 2 5 7 5" xfId="49077"/>
    <cellStyle name="20 % - Accent1 2 5 8" xfId="4571"/>
    <cellStyle name="20 % - Accent1 2 5 8 2" xfId="8445"/>
    <cellStyle name="20 % - Accent1 2 5 8 2 2" xfId="28599"/>
    <cellStyle name="20 % - Accent1 2 5 8 2 3" xfId="41876"/>
    <cellStyle name="20 % - Accent1 2 5 8 2 4" xfId="55153"/>
    <cellStyle name="20 % - Accent1 2 5 8 3" xfId="22612"/>
    <cellStyle name="20 % - Accent1 2 5 8 4" xfId="35889"/>
    <cellStyle name="20 % - Accent1 2 5 8 5" xfId="49166"/>
    <cellStyle name="20 % - Accent1 2 5 9" xfId="5162"/>
    <cellStyle name="20 % - Accent1 2 5 9 2" xfId="16010"/>
    <cellStyle name="20 % - Accent1 2 5 9 2 2" xfId="29190"/>
    <cellStyle name="20 % - Accent1 2 5 9 2 3" xfId="42467"/>
    <cellStyle name="20 % - Accent1 2 5 9 2 4" xfId="55744"/>
    <cellStyle name="20 % - Accent1 2 5 9 3" xfId="10964"/>
    <cellStyle name="20 % - Accent1 2 5 9 4" xfId="23203"/>
    <cellStyle name="20 % - Accent1 2 5 9 5" xfId="36480"/>
    <cellStyle name="20 % - Accent1 2 5 9 6" xfId="49757"/>
    <cellStyle name="20 % - Accent1 2 6" xfId="73"/>
    <cellStyle name="20 % - Accent1 2 6 10" xfId="13443"/>
    <cellStyle name="20 % - Accent1 2 6 10 2" xfId="26064"/>
    <cellStyle name="20 % - Accent1 2 6 10 3" xfId="39341"/>
    <cellStyle name="20 % - Accent1 2 6 10 4" xfId="52618"/>
    <cellStyle name="20 % - Accent1 2 6 11" xfId="19323"/>
    <cellStyle name="20 % - Accent1 2 6 12" xfId="32600"/>
    <cellStyle name="20 % - Accent1 2 6 13" xfId="45877"/>
    <cellStyle name="20 % - Accent1 2 6 2" xfId="4361"/>
    <cellStyle name="20 % - Accent1 2 6 2 2" xfId="8350"/>
    <cellStyle name="20 % - Accent1 2 6 2 2 2" xfId="15831"/>
    <cellStyle name="20 % - Accent1 2 6 2 2 2 2" xfId="28504"/>
    <cellStyle name="20 % - Accent1 2 6 2 2 2 3" xfId="41781"/>
    <cellStyle name="20 % - Accent1 2 6 2 2 2 4" xfId="55058"/>
    <cellStyle name="20 % - Accent1 2 6 2 2 3" xfId="22517"/>
    <cellStyle name="20 % - Accent1 2 6 2 2 4" xfId="35794"/>
    <cellStyle name="20 % - Accent1 2 6 2 2 5" xfId="49071"/>
    <cellStyle name="20 % - Accent1 2 6 2 3" xfId="14020"/>
    <cellStyle name="20 % - Accent1 2 6 2 3 2" xfId="26641"/>
    <cellStyle name="20 % - Accent1 2 6 2 3 3" xfId="39918"/>
    <cellStyle name="20 % - Accent1 2 6 2 3 4" xfId="53195"/>
    <cellStyle name="20 % - Accent1 2 6 2 4" xfId="20654"/>
    <cellStyle name="20 % - Accent1 2 6 2 5" xfId="33931"/>
    <cellStyle name="20 % - Accent1 2 6 2 6" xfId="47208"/>
    <cellStyle name="20 % - Accent1 2 6 3" xfId="4577"/>
    <cellStyle name="20 % - Accent1 2 6 3 2" xfId="8451"/>
    <cellStyle name="20 % - Accent1 2 6 3 2 2" xfId="28605"/>
    <cellStyle name="20 % - Accent1 2 6 3 2 3" xfId="41882"/>
    <cellStyle name="20 % - Accent1 2 6 3 2 4" xfId="55159"/>
    <cellStyle name="20 % - Accent1 2 6 3 3" xfId="22618"/>
    <cellStyle name="20 % - Accent1 2 6 3 4" xfId="35895"/>
    <cellStyle name="20 % - Accent1 2 6 3 5" xfId="49172"/>
    <cellStyle name="20 % - Accent1 2 6 4" xfId="5168"/>
    <cellStyle name="20 % - Accent1 2 6 4 2" xfId="16016"/>
    <cellStyle name="20 % - Accent1 2 6 4 2 2" xfId="29196"/>
    <cellStyle name="20 % - Accent1 2 6 4 2 3" xfId="42473"/>
    <cellStyle name="20 % - Accent1 2 6 4 2 4" xfId="55750"/>
    <cellStyle name="20 % - Accent1 2 6 4 3" xfId="10970"/>
    <cellStyle name="20 % - Accent1 2 6 4 4" xfId="23209"/>
    <cellStyle name="20 % - Accent1 2 6 4 5" xfId="36486"/>
    <cellStyle name="20 % - Accent1 2 6 4 6" xfId="49763"/>
    <cellStyle name="20 % - Accent1 2 6 5" xfId="5792"/>
    <cellStyle name="20 % - Accent1 2 6 5 2" xfId="16616"/>
    <cellStyle name="20 % - Accent1 2 6 5 2 2" xfId="29796"/>
    <cellStyle name="20 % - Accent1 2 6 5 2 3" xfId="43073"/>
    <cellStyle name="20 % - Accent1 2 6 5 2 4" xfId="56350"/>
    <cellStyle name="20 % - Accent1 2 6 5 3" xfId="11570"/>
    <cellStyle name="20 % - Accent1 2 6 5 4" xfId="23809"/>
    <cellStyle name="20 % - Accent1 2 6 5 5" xfId="37086"/>
    <cellStyle name="20 % - Accent1 2 6 5 6" xfId="50363"/>
    <cellStyle name="20 % - Accent1 2 6 6" xfId="6494"/>
    <cellStyle name="20 % - Accent1 2 6 6 2" xfId="17318"/>
    <cellStyle name="20 % - Accent1 2 6 6 2 2" xfId="30498"/>
    <cellStyle name="20 % - Accent1 2 6 6 2 3" xfId="43775"/>
    <cellStyle name="20 % - Accent1 2 6 6 2 4" xfId="57052"/>
    <cellStyle name="20 % - Accent1 2 6 6 3" xfId="12272"/>
    <cellStyle name="20 % - Accent1 2 6 6 4" xfId="24511"/>
    <cellStyle name="20 % - Accent1 2 6 6 5" xfId="37788"/>
    <cellStyle name="20 % - Accent1 2 6 6 6" xfId="51065"/>
    <cellStyle name="20 % - Accent1 2 6 7" xfId="7238"/>
    <cellStyle name="20 % - Accent1 2 6 7 2" xfId="18065"/>
    <cellStyle name="20 % - Accent1 2 6 7 2 2" xfId="31245"/>
    <cellStyle name="20 % - Accent1 2 6 7 2 3" xfId="44522"/>
    <cellStyle name="20 % - Accent1 2 6 7 2 4" xfId="57799"/>
    <cellStyle name="20 % - Accent1 2 6 7 3" xfId="25258"/>
    <cellStyle name="20 % - Accent1 2 6 7 4" xfId="38535"/>
    <cellStyle name="20 % - Accent1 2 6 7 5" xfId="51812"/>
    <cellStyle name="20 % - Accent1 2 6 8" xfId="10314"/>
    <cellStyle name="20 % - Accent1 2 6 8 2" xfId="14771"/>
    <cellStyle name="20 % - Accent1 2 6 8 2 2" xfId="27392"/>
    <cellStyle name="20 % - Accent1 2 6 8 2 3" xfId="40669"/>
    <cellStyle name="20 % - Accent1 2 6 8 2 4" xfId="53946"/>
    <cellStyle name="20 % - Accent1 2 6 8 3" xfId="21405"/>
    <cellStyle name="20 % - Accent1 2 6 8 4" xfId="34682"/>
    <cellStyle name="20 % - Accent1 2 6 8 5" xfId="47959"/>
    <cellStyle name="20 % - Accent1 2 6 9" xfId="9211"/>
    <cellStyle name="20 % - Accent1 2 6 9 2" xfId="20077"/>
    <cellStyle name="20 % - Accent1 2 6 9 3" xfId="33354"/>
    <cellStyle name="20 % - Accent1 2 6 9 4" xfId="46631"/>
    <cellStyle name="20 % - Accent1 2 7" xfId="3562"/>
    <cellStyle name="20 % - Accent1 2 7 2" xfId="7750"/>
    <cellStyle name="20 % - Accent1 2 7 2 2" xfId="18616"/>
    <cellStyle name="20 % - Accent1 2 7 2 2 2" xfId="31796"/>
    <cellStyle name="20 % - Accent1 2 7 2 2 3" xfId="45073"/>
    <cellStyle name="20 % - Accent1 2 7 2 2 4" xfId="58350"/>
    <cellStyle name="20 % - Accent1 2 7 2 3" xfId="25809"/>
    <cellStyle name="20 % - Accent1 2 7 2 4" xfId="39086"/>
    <cellStyle name="20 % - Accent1 2 7 2 5" xfId="52363"/>
    <cellStyle name="20 % - Accent1 2 7 3" xfId="10806"/>
    <cellStyle name="20 % - Accent1 2 7 3 2" xfId="15283"/>
    <cellStyle name="20 % - Accent1 2 7 3 2 2" xfId="27904"/>
    <cellStyle name="20 % - Accent1 2 7 3 2 3" xfId="41181"/>
    <cellStyle name="20 % - Accent1 2 7 3 2 4" xfId="54458"/>
    <cellStyle name="20 % - Accent1 2 7 3 3" xfId="21917"/>
    <cellStyle name="20 % - Accent1 2 7 3 4" xfId="35194"/>
    <cellStyle name="20 % - Accent1 2 7 3 5" xfId="48471"/>
    <cellStyle name="20 % - Accent1 2 7 4" xfId="13967"/>
    <cellStyle name="20 % - Accent1 2 7 4 2" xfId="26588"/>
    <cellStyle name="20 % - Accent1 2 7 4 3" xfId="39865"/>
    <cellStyle name="20 % - Accent1 2 7 4 4" xfId="53142"/>
    <cellStyle name="20 % - Accent1 2 7 5" xfId="20601"/>
    <cellStyle name="20 % - Accent1 2 7 6" xfId="33878"/>
    <cellStyle name="20 % - Accent1 2 7 7" xfId="47155"/>
    <cellStyle name="20 % - Accent1 2 8" xfId="4524"/>
    <cellStyle name="20 % - Accent1 2 8 2" xfId="8398"/>
    <cellStyle name="20 % - Accent1 2 8 2 2" xfId="18696"/>
    <cellStyle name="20 % - Accent1 2 8 2 2 2" xfId="31876"/>
    <cellStyle name="20 % - Accent1 2 8 2 2 3" xfId="45153"/>
    <cellStyle name="20 % - Accent1 2 8 2 2 4" xfId="58430"/>
    <cellStyle name="20 % - Accent1 2 8 2 3" xfId="25889"/>
    <cellStyle name="20 % - Accent1 2 8 2 4" xfId="39166"/>
    <cellStyle name="20 % - Accent1 2 8 2 5" xfId="52443"/>
    <cellStyle name="20 % - Accent1 2 8 3" xfId="15871"/>
    <cellStyle name="20 % - Accent1 2 8 3 2" xfId="28552"/>
    <cellStyle name="20 % - Accent1 2 8 3 3" xfId="41829"/>
    <cellStyle name="20 % - Accent1 2 8 3 4" xfId="55106"/>
    <cellStyle name="20 % - Accent1 2 8 4" xfId="22565"/>
    <cellStyle name="20 % - Accent1 2 8 5" xfId="35842"/>
    <cellStyle name="20 % - Accent1 2 8 6" xfId="49119"/>
    <cellStyle name="20 % - Accent1 2 9" xfId="5115"/>
    <cellStyle name="20 % - Accent1 2 9 2" xfId="15963"/>
    <cellStyle name="20 % - Accent1 2 9 2 2" xfId="29143"/>
    <cellStyle name="20 % - Accent1 2 9 2 3" xfId="42420"/>
    <cellStyle name="20 % - Accent1 2 9 2 4" xfId="55697"/>
    <cellStyle name="20 % - Accent1 2 9 3" xfId="10917"/>
    <cellStyle name="20 % - Accent1 2 9 4" xfId="23156"/>
    <cellStyle name="20 % - Accent1 2 9 5" xfId="36433"/>
    <cellStyle name="20 % - Accent1 2 9 6" xfId="49710"/>
    <cellStyle name="20 % - Accent1 2_2012-2013 - CF - Tour 1 - Ligue 04 - Résultats" xfId="74"/>
    <cellStyle name="20 % - Accent1 20" xfId="6352"/>
    <cellStyle name="20 % - Accent1 20 2" xfId="7054"/>
    <cellStyle name="20 % - Accent1 20 2 2" xfId="17878"/>
    <cellStyle name="20 % - Accent1 20 2 2 2" xfId="31058"/>
    <cellStyle name="20 % - Accent1 20 2 2 3" xfId="44335"/>
    <cellStyle name="20 % - Accent1 20 2 2 4" xfId="57612"/>
    <cellStyle name="20 % - Accent1 20 2 3" xfId="12832"/>
    <cellStyle name="20 % - Accent1 20 2 4" xfId="25071"/>
    <cellStyle name="20 % - Accent1 20 2 5" xfId="38348"/>
    <cellStyle name="20 % - Accent1 20 2 6" xfId="51625"/>
    <cellStyle name="20 % - Accent1 20 3" xfId="12130"/>
    <cellStyle name="20 % - Accent1 20 3 2" xfId="17176"/>
    <cellStyle name="20 % - Accent1 20 3 2 2" xfId="30356"/>
    <cellStyle name="20 % - Accent1 20 3 2 3" xfId="43633"/>
    <cellStyle name="20 % - Accent1 20 3 2 4" xfId="56910"/>
    <cellStyle name="20 % - Accent1 20 3 3" xfId="24369"/>
    <cellStyle name="20 % - Accent1 20 3 4" xfId="37646"/>
    <cellStyle name="20 % - Accent1 20 3 5" xfId="50923"/>
    <cellStyle name="20 % - Accent1 20 4" xfId="10132"/>
    <cellStyle name="20 % - Accent1 20 4 2" xfId="21221"/>
    <cellStyle name="20 % - Accent1 20 4 3" xfId="34498"/>
    <cellStyle name="20 % - Accent1 20 4 4" xfId="47775"/>
    <cellStyle name="20 % - Accent1 20 5" xfId="14587"/>
    <cellStyle name="20 % - Accent1 20 5 2" xfId="27208"/>
    <cellStyle name="20 % - Accent1 20 5 3" xfId="40485"/>
    <cellStyle name="20 % - Accent1 20 5 4" xfId="53762"/>
    <cellStyle name="20 % - Accent1 20 6" xfId="9016"/>
    <cellStyle name="20 % - Accent1 20 7" xfId="19883"/>
    <cellStyle name="20 % - Accent1 20 8" xfId="33160"/>
    <cellStyle name="20 % - Accent1 20 9" xfId="46437"/>
    <cellStyle name="20 % - Accent1 21" xfId="6358"/>
    <cellStyle name="20 % - Accent1 21 2" xfId="7060"/>
    <cellStyle name="20 % - Accent1 21 2 2" xfId="17884"/>
    <cellStyle name="20 % - Accent1 21 2 2 2" xfId="31064"/>
    <cellStyle name="20 % - Accent1 21 2 2 3" xfId="44341"/>
    <cellStyle name="20 % - Accent1 21 2 2 4" xfId="57618"/>
    <cellStyle name="20 % - Accent1 21 2 3" xfId="12838"/>
    <cellStyle name="20 % - Accent1 21 2 4" xfId="25077"/>
    <cellStyle name="20 % - Accent1 21 2 5" xfId="38354"/>
    <cellStyle name="20 % - Accent1 21 2 6" xfId="51631"/>
    <cellStyle name="20 % - Accent1 21 3" xfId="12136"/>
    <cellStyle name="20 % - Accent1 21 3 2" xfId="17182"/>
    <cellStyle name="20 % - Accent1 21 3 2 2" xfId="30362"/>
    <cellStyle name="20 % - Accent1 21 3 2 3" xfId="43639"/>
    <cellStyle name="20 % - Accent1 21 3 2 4" xfId="56916"/>
    <cellStyle name="20 % - Accent1 21 3 3" xfId="24375"/>
    <cellStyle name="20 % - Accent1 21 3 4" xfId="37652"/>
    <cellStyle name="20 % - Accent1 21 3 5" xfId="50929"/>
    <cellStyle name="20 % - Accent1 21 4" xfId="10138"/>
    <cellStyle name="20 % - Accent1 21 4 2" xfId="21227"/>
    <cellStyle name="20 % - Accent1 21 4 3" xfId="34504"/>
    <cellStyle name="20 % - Accent1 21 4 4" xfId="47781"/>
    <cellStyle name="20 % - Accent1 21 5" xfId="14593"/>
    <cellStyle name="20 % - Accent1 21 5 2" xfId="27214"/>
    <cellStyle name="20 % - Accent1 21 5 3" xfId="40491"/>
    <cellStyle name="20 % - Accent1 21 5 4" xfId="53768"/>
    <cellStyle name="20 % - Accent1 21 6" xfId="9022"/>
    <cellStyle name="20 % - Accent1 21 7" xfId="19889"/>
    <cellStyle name="20 % - Accent1 21 8" xfId="33166"/>
    <cellStyle name="20 % - Accent1 21 9" xfId="46443"/>
    <cellStyle name="20 % - Accent1 22" xfId="6376"/>
    <cellStyle name="20 % - Accent1 22 2" xfId="7078"/>
    <cellStyle name="20 % - Accent1 22 2 2" xfId="17902"/>
    <cellStyle name="20 % - Accent1 22 2 2 2" xfId="31082"/>
    <cellStyle name="20 % - Accent1 22 2 2 3" xfId="44359"/>
    <cellStyle name="20 % - Accent1 22 2 2 4" xfId="57636"/>
    <cellStyle name="20 % - Accent1 22 2 3" xfId="12856"/>
    <cellStyle name="20 % - Accent1 22 2 4" xfId="25095"/>
    <cellStyle name="20 % - Accent1 22 2 5" xfId="38372"/>
    <cellStyle name="20 % - Accent1 22 2 6" xfId="51649"/>
    <cellStyle name="20 % - Accent1 22 3" xfId="12154"/>
    <cellStyle name="20 % - Accent1 22 3 2" xfId="17200"/>
    <cellStyle name="20 % - Accent1 22 3 2 2" xfId="30380"/>
    <cellStyle name="20 % - Accent1 22 3 2 3" xfId="43657"/>
    <cellStyle name="20 % - Accent1 22 3 2 4" xfId="56934"/>
    <cellStyle name="20 % - Accent1 22 3 3" xfId="24393"/>
    <cellStyle name="20 % - Accent1 22 3 4" xfId="37670"/>
    <cellStyle name="20 % - Accent1 22 3 5" xfId="50947"/>
    <cellStyle name="20 % - Accent1 22 4" xfId="10156"/>
    <cellStyle name="20 % - Accent1 22 4 2" xfId="21245"/>
    <cellStyle name="20 % - Accent1 22 4 3" xfId="34522"/>
    <cellStyle name="20 % - Accent1 22 4 4" xfId="47799"/>
    <cellStyle name="20 % - Accent1 22 5" xfId="14611"/>
    <cellStyle name="20 % - Accent1 22 5 2" xfId="27232"/>
    <cellStyle name="20 % - Accent1 22 5 3" xfId="40509"/>
    <cellStyle name="20 % - Accent1 22 5 4" xfId="53786"/>
    <cellStyle name="20 % - Accent1 22 6" xfId="9040"/>
    <cellStyle name="20 % - Accent1 22 7" xfId="19907"/>
    <cellStyle name="20 % - Accent1 22 8" xfId="33184"/>
    <cellStyle name="20 % - Accent1 22 9" xfId="46461"/>
    <cellStyle name="20 % - Accent1 23" xfId="6384"/>
    <cellStyle name="20 % - Accent1 23 2" xfId="7086"/>
    <cellStyle name="20 % - Accent1 23 2 2" xfId="17910"/>
    <cellStyle name="20 % - Accent1 23 2 2 2" xfId="31090"/>
    <cellStyle name="20 % - Accent1 23 2 2 3" xfId="44367"/>
    <cellStyle name="20 % - Accent1 23 2 2 4" xfId="57644"/>
    <cellStyle name="20 % - Accent1 23 2 3" xfId="12864"/>
    <cellStyle name="20 % - Accent1 23 2 4" xfId="25103"/>
    <cellStyle name="20 % - Accent1 23 2 5" xfId="38380"/>
    <cellStyle name="20 % - Accent1 23 2 6" xfId="51657"/>
    <cellStyle name="20 % - Accent1 23 3" xfId="12162"/>
    <cellStyle name="20 % - Accent1 23 3 2" xfId="17208"/>
    <cellStyle name="20 % - Accent1 23 3 2 2" xfId="30388"/>
    <cellStyle name="20 % - Accent1 23 3 2 3" xfId="43665"/>
    <cellStyle name="20 % - Accent1 23 3 2 4" xfId="56942"/>
    <cellStyle name="20 % - Accent1 23 3 3" xfId="24401"/>
    <cellStyle name="20 % - Accent1 23 3 4" xfId="37678"/>
    <cellStyle name="20 % - Accent1 23 3 5" xfId="50955"/>
    <cellStyle name="20 % - Accent1 23 4" xfId="10164"/>
    <cellStyle name="20 % - Accent1 23 4 2" xfId="21253"/>
    <cellStyle name="20 % - Accent1 23 4 3" xfId="34530"/>
    <cellStyle name="20 % - Accent1 23 4 4" xfId="47807"/>
    <cellStyle name="20 % - Accent1 23 5" xfId="14619"/>
    <cellStyle name="20 % - Accent1 23 5 2" xfId="27240"/>
    <cellStyle name="20 % - Accent1 23 5 3" xfId="40517"/>
    <cellStyle name="20 % - Accent1 23 5 4" xfId="53794"/>
    <cellStyle name="20 % - Accent1 23 6" xfId="9048"/>
    <cellStyle name="20 % - Accent1 23 7" xfId="19915"/>
    <cellStyle name="20 % - Accent1 23 8" xfId="33192"/>
    <cellStyle name="20 % - Accent1 23 9" xfId="46469"/>
    <cellStyle name="20 % - Accent1 24" xfId="6396"/>
    <cellStyle name="20 % - Accent1 24 2" xfId="7098"/>
    <cellStyle name="20 % - Accent1 24 2 2" xfId="17922"/>
    <cellStyle name="20 % - Accent1 24 2 2 2" xfId="31102"/>
    <cellStyle name="20 % - Accent1 24 2 2 3" xfId="44379"/>
    <cellStyle name="20 % - Accent1 24 2 2 4" xfId="57656"/>
    <cellStyle name="20 % - Accent1 24 2 3" xfId="12876"/>
    <cellStyle name="20 % - Accent1 24 2 4" xfId="25115"/>
    <cellStyle name="20 % - Accent1 24 2 5" xfId="38392"/>
    <cellStyle name="20 % - Accent1 24 2 6" xfId="51669"/>
    <cellStyle name="20 % - Accent1 24 3" xfId="12174"/>
    <cellStyle name="20 % - Accent1 24 3 2" xfId="17220"/>
    <cellStyle name="20 % - Accent1 24 3 2 2" xfId="30400"/>
    <cellStyle name="20 % - Accent1 24 3 2 3" xfId="43677"/>
    <cellStyle name="20 % - Accent1 24 3 2 4" xfId="56954"/>
    <cellStyle name="20 % - Accent1 24 3 3" xfId="24413"/>
    <cellStyle name="20 % - Accent1 24 3 4" xfId="37690"/>
    <cellStyle name="20 % - Accent1 24 3 5" xfId="50967"/>
    <cellStyle name="20 % - Accent1 24 4" xfId="10176"/>
    <cellStyle name="20 % - Accent1 24 4 2" xfId="21265"/>
    <cellStyle name="20 % - Accent1 24 4 3" xfId="34542"/>
    <cellStyle name="20 % - Accent1 24 4 4" xfId="47819"/>
    <cellStyle name="20 % - Accent1 24 5" xfId="14631"/>
    <cellStyle name="20 % - Accent1 24 5 2" xfId="27252"/>
    <cellStyle name="20 % - Accent1 24 5 3" xfId="40529"/>
    <cellStyle name="20 % - Accent1 24 5 4" xfId="53806"/>
    <cellStyle name="20 % - Accent1 24 6" xfId="9060"/>
    <cellStyle name="20 % - Accent1 24 7" xfId="19927"/>
    <cellStyle name="20 % - Accent1 24 8" xfId="33204"/>
    <cellStyle name="20 % - Accent1 24 9" xfId="46481"/>
    <cellStyle name="20 % - Accent1 25" xfId="6402"/>
    <cellStyle name="20 % - Accent1 25 2" xfId="7104"/>
    <cellStyle name="20 % - Accent1 25 2 2" xfId="17928"/>
    <cellStyle name="20 % - Accent1 25 2 2 2" xfId="31108"/>
    <cellStyle name="20 % - Accent1 25 2 2 3" xfId="44385"/>
    <cellStyle name="20 % - Accent1 25 2 2 4" xfId="57662"/>
    <cellStyle name="20 % - Accent1 25 2 3" xfId="12882"/>
    <cellStyle name="20 % - Accent1 25 2 4" xfId="25121"/>
    <cellStyle name="20 % - Accent1 25 2 5" xfId="38398"/>
    <cellStyle name="20 % - Accent1 25 2 6" xfId="51675"/>
    <cellStyle name="20 % - Accent1 25 3" xfId="12180"/>
    <cellStyle name="20 % - Accent1 25 3 2" xfId="17226"/>
    <cellStyle name="20 % - Accent1 25 3 2 2" xfId="30406"/>
    <cellStyle name="20 % - Accent1 25 3 2 3" xfId="43683"/>
    <cellStyle name="20 % - Accent1 25 3 2 4" xfId="56960"/>
    <cellStyle name="20 % - Accent1 25 3 3" xfId="24419"/>
    <cellStyle name="20 % - Accent1 25 3 4" xfId="37696"/>
    <cellStyle name="20 % - Accent1 25 3 5" xfId="50973"/>
    <cellStyle name="20 % - Accent1 25 4" xfId="10182"/>
    <cellStyle name="20 % - Accent1 25 4 2" xfId="21271"/>
    <cellStyle name="20 % - Accent1 25 4 3" xfId="34548"/>
    <cellStyle name="20 % - Accent1 25 4 4" xfId="47825"/>
    <cellStyle name="20 % - Accent1 25 5" xfId="14637"/>
    <cellStyle name="20 % - Accent1 25 5 2" xfId="27258"/>
    <cellStyle name="20 % - Accent1 25 5 3" xfId="40535"/>
    <cellStyle name="20 % - Accent1 25 5 4" xfId="53812"/>
    <cellStyle name="20 % - Accent1 25 6" xfId="9066"/>
    <cellStyle name="20 % - Accent1 25 7" xfId="19933"/>
    <cellStyle name="20 % - Accent1 25 8" xfId="33210"/>
    <cellStyle name="20 % - Accent1 25 9" xfId="46487"/>
    <cellStyle name="20 % - Accent1 26" xfId="6420"/>
    <cellStyle name="20 % - Accent1 26 2" xfId="7122"/>
    <cellStyle name="20 % - Accent1 26 2 2" xfId="17946"/>
    <cellStyle name="20 % - Accent1 26 2 2 2" xfId="31126"/>
    <cellStyle name="20 % - Accent1 26 2 2 3" xfId="44403"/>
    <cellStyle name="20 % - Accent1 26 2 2 4" xfId="57680"/>
    <cellStyle name="20 % - Accent1 26 2 3" xfId="12900"/>
    <cellStyle name="20 % - Accent1 26 2 4" xfId="25139"/>
    <cellStyle name="20 % - Accent1 26 2 5" xfId="38416"/>
    <cellStyle name="20 % - Accent1 26 2 6" xfId="51693"/>
    <cellStyle name="20 % - Accent1 26 3" xfId="12198"/>
    <cellStyle name="20 % - Accent1 26 3 2" xfId="17244"/>
    <cellStyle name="20 % - Accent1 26 3 2 2" xfId="30424"/>
    <cellStyle name="20 % - Accent1 26 3 2 3" xfId="43701"/>
    <cellStyle name="20 % - Accent1 26 3 2 4" xfId="56978"/>
    <cellStyle name="20 % - Accent1 26 3 3" xfId="24437"/>
    <cellStyle name="20 % - Accent1 26 3 4" xfId="37714"/>
    <cellStyle name="20 % - Accent1 26 3 5" xfId="50991"/>
    <cellStyle name="20 % - Accent1 26 4" xfId="10200"/>
    <cellStyle name="20 % - Accent1 26 4 2" xfId="21289"/>
    <cellStyle name="20 % - Accent1 26 4 3" xfId="34566"/>
    <cellStyle name="20 % - Accent1 26 4 4" xfId="47843"/>
    <cellStyle name="20 % - Accent1 26 5" xfId="14655"/>
    <cellStyle name="20 % - Accent1 26 5 2" xfId="27276"/>
    <cellStyle name="20 % - Accent1 26 5 3" xfId="40553"/>
    <cellStyle name="20 % - Accent1 26 5 4" xfId="53830"/>
    <cellStyle name="20 % - Accent1 26 6" xfId="9084"/>
    <cellStyle name="20 % - Accent1 26 7" xfId="19951"/>
    <cellStyle name="20 % - Accent1 26 8" xfId="33228"/>
    <cellStyle name="20 % - Accent1 26 9" xfId="46505"/>
    <cellStyle name="20 % - Accent1 27" xfId="6428"/>
    <cellStyle name="20 % - Accent1 27 2" xfId="7130"/>
    <cellStyle name="20 % - Accent1 27 2 2" xfId="17954"/>
    <cellStyle name="20 % - Accent1 27 2 2 2" xfId="31134"/>
    <cellStyle name="20 % - Accent1 27 2 2 3" xfId="44411"/>
    <cellStyle name="20 % - Accent1 27 2 2 4" xfId="57688"/>
    <cellStyle name="20 % - Accent1 27 2 3" xfId="12908"/>
    <cellStyle name="20 % - Accent1 27 2 4" xfId="25147"/>
    <cellStyle name="20 % - Accent1 27 2 5" xfId="38424"/>
    <cellStyle name="20 % - Accent1 27 2 6" xfId="51701"/>
    <cellStyle name="20 % - Accent1 27 3" xfId="12206"/>
    <cellStyle name="20 % - Accent1 27 3 2" xfId="17252"/>
    <cellStyle name="20 % - Accent1 27 3 2 2" xfId="30432"/>
    <cellStyle name="20 % - Accent1 27 3 2 3" xfId="43709"/>
    <cellStyle name="20 % - Accent1 27 3 2 4" xfId="56986"/>
    <cellStyle name="20 % - Accent1 27 3 3" xfId="24445"/>
    <cellStyle name="20 % - Accent1 27 3 4" xfId="37722"/>
    <cellStyle name="20 % - Accent1 27 3 5" xfId="50999"/>
    <cellStyle name="20 % - Accent1 27 4" xfId="10208"/>
    <cellStyle name="20 % - Accent1 27 4 2" xfId="21297"/>
    <cellStyle name="20 % - Accent1 27 4 3" xfId="34574"/>
    <cellStyle name="20 % - Accent1 27 4 4" xfId="47851"/>
    <cellStyle name="20 % - Accent1 27 5" xfId="14663"/>
    <cellStyle name="20 % - Accent1 27 5 2" xfId="27284"/>
    <cellStyle name="20 % - Accent1 27 5 3" xfId="40561"/>
    <cellStyle name="20 % - Accent1 27 5 4" xfId="53838"/>
    <cellStyle name="20 % - Accent1 27 6" xfId="9092"/>
    <cellStyle name="20 % - Accent1 27 7" xfId="19959"/>
    <cellStyle name="20 % - Accent1 27 8" xfId="33236"/>
    <cellStyle name="20 % - Accent1 27 9" xfId="46513"/>
    <cellStyle name="20 % - Accent1 28" xfId="7142"/>
    <cellStyle name="20 % - Accent1 28 2" xfId="12920"/>
    <cellStyle name="20 % - Accent1 28 2 2" xfId="17966"/>
    <cellStyle name="20 % - Accent1 28 2 2 2" xfId="31146"/>
    <cellStyle name="20 % - Accent1 28 2 2 3" xfId="44423"/>
    <cellStyle name="20 % - Accent1 28 2 2 4" xfId="57700"/>
    <cellStyle name="20 % - Accent1 28 2 3" xfId="25159"/>
    <cellStyle name="20 % - Accent1 28 2 4" xfId="38436"/>
    <cellStyle name="20 % - Accent1 28 2 5" xfId="51713"/>
    <cellStyle name="20 % - Accent1 28 3" xfId="10220"/>
    <cellStyle name="20 % - Accent1 28 3 2" xfId="21309"/>
    <cellStyle name="20 % - Accent1 28 3 3" xfId="34586"/>
    <cellStyle name="20 % - Accent1 28 3 4" xfId="47863"/>
    <cellStyle name="20 % - Accent1 28 4" xfId="14675"/>
    <cellStyle name="20 % - Accent1 28 4 2" xfId="27296"/>
    <cellStyle name="20 % - Accent1 28 4 3" xfId="40573"/>
    <cellStyle name="20 % - Accent1 28 4 4" xfId="53850"/>
    <cellStyle name="20 % - Accent1 28 5" xfId="9104"/>
    <cellStyle name="20 % - Accent1 28 6" xfId="19971"/>
    <cellStyle name="20 % - Accent1 28 7" xfId="33248"/>
    <cellStyle name="20 % - Accent1 28 8" xfId="46525"/>
    <cellStyle name="20 % - Accent1 29" xfId="7148"/>
    <cellStyle name="20 % - Accent1 29 2" xfId="12926"/>
    <cellStyle name="20 % - Accent1 29 2 2" xfId="17972"/>
    <cellStyle name="20 % - Accent1 29 2 2 2" xfId="31152"/>
    <cellStyle name="20 % - Accent1 29 2 2 3" xfId="44429"/>
    <cellStyle name="20 % - Accent1 29 2 2 4" xfId="57706"/>
    <cellStyle name="20 % - Accent1 29 2 3" xfId="25165"/>
    <cellStyle name="20 % - Accent1 29 2 4" xfId="38442"/>
    <cellStyle name="20 % - Accent1 29 2 5" xfId="51719"/>
    <cellStyle name="20 % - Accent1 29 3" xfId="10226"/>
    <cellStyle name="20 % - Accent1 29 3 2" xfId="21315"/>
    <cellStyle name="20 % - Accent1 29 3 3" xfId="34592"/>
    <cellStyle name="20 % - Accent1 29 3 4" xfId="47869"/>
    <cellStyle name="20 % - Accent1 29 4" xfId="14681"/>
    <cellStyle name="20 % - Accent1 29 4 2" xfId="27302"/>
    <cellStyle name="20 % - Accent1 29 4 3" xfId="40579"/>
    <cellStyle name="20 % - Accent1 29 4 4" xfId="53856"/>
    <cellStyle name="20 % - Accent1 29 5" xfId="9110"/>
    <cellStyle name="20 % - Accent1 29 6" xfId="19977"/>
    <cellStyle name="20 % - Accent1 29 7" xfId="33254"/>
    <cellStyle name="20 % - Accent1 29 8" xfId="46531"/>
    <cellStyle name="20 % - Accent1 3" xfId="75"/>
    <cellStyle name="20 % - Accent1 3 2" xfId="76"/>
    <cellStyle name="20 % - Accent1 30" xfId="7166"/>
    <cellStyle name="20 % - Accent1 30 2" xfId="12944"/>
    <cellStyle name="20 % - Accent1 30 2 2" xfId="17990"/>
    <cellStyle name="20 % - Accent1 30 2 2 2" xfId="31170"/>
    <cellStyle name="20 % - Accent1 30 2 2 3" xfId="44447"/>
    <cellStyle name="20 % - Accent1 30 2 2 4" xfId="57724"/>
    <cellStyle name="20 % - Accent1 30 2 3" xfId="25183"/>
    <cellStyle name="20 % - Accent1 30 2 4" xfId="38460"/>
    <cellStyle name="20 % - Accent1 30 2 5" xfId="51737"/>
    <cellStyle name="20 % - Accent1 30 3" xfId="10244"/>
    <cellStyle name="20 % - Accent1 30 3 2" xfId="21333"/>
    <cellStyle name="20 % - Accent1 30 3 3" xfId="34610"/>
    <cellStyle name="20 % - Accent1 30 3 4" xfId="47887"/>
    <cellStyle name="20 % - Accent1 30 4" xfId="14699"/>
    <cellStyle name="20 % - Accent1 30 4 2" xfId="27320"/>
    <cellStyle name="20 % - Accent1 30 4 3" xfId="40597"/>
    <cellStyle name="20 % - Accent1 30 4 4" xfId="53874"/>
    <cellStyle name="20 % - Accent1 30 5" xfId="9128"/>
    <cellStyle name="20 % - Accent1 30 6" xfId="19995"/>
    <cellStyle name="20 % - Accent1 30 7" xfId="33272"/>
    <cellStyle name="20 % - Accent1 30 8" xfId="46549"/>
    <cellStyle name="20 % - Accent1 31" xfId="7174"/>
    <cellStyle name="20 % - Accent1 31 2" xfId="12952"/>
    <cellStyle name="20 % - Accent1 31 2 2" xfId="17998"/>
    <cellStyle name="20 % - Accent1 31 2 2 2" xfId="31178"/>
    <cellStyle name="20 % - Accent1 31 2 2 3" xfId="44455"/>
    <cellStyle name="20 % - Accent1 31 2 2 4" xfId="57732"/>
    <cellStyle name="20 % - Accent1 31 2 3" xfId="25191"/>
    <cellStyle name="20 % - Accent1 31 2 4" xfId="38468"/>
    <cellStyle name="20 % - Accent1 31 2 5" xfId="51745"/>
    <cellStyle name="20 % - Accent1 31 3" xfId="10252"/>
    <cellStyle name="20 % - Accent1 31 3 2" xfId="21341"/>
    <cellStyle name="20 % - Accent1 31 3 3" xfId="34618"/>
    <cellStyle name="20 % - Accent1 31 3 4" xfId="47895"/>
    <cellStyle name="20 % - Accent1 31 4" xfId="14707"/>
    <cellStyle name="20 % - Accent1 31 4 2" xfId="27328"/>
    <cellStyle name="20 % - Accent1 31 4 3" xfId="40605"/>
    <cellStyle name="20 % - Accent1 31 4 4" xfId="53882"/>
    <cellStyle name="20 % - Accent1 31 5" xfId="9136"/>
    <cellStyle name="20 % - Accent1 31 6" xfId="20003"/>
    <cellStyle name="20 % - Accent1 31 7" xfId="33280"/>
    <cellStyle name="20 % - Accent1 31 8" xfId="46557"/>
    <cellStyle name="20 % - Accent1 32" xfId="13346"/>
    <cellStyle name="20 % - Accent1 32 2" xfId="18774"/>
    <cellStyle name="20 % - Accent1 32 2 2" xfId="31954"/>
    <cellStyle name="20 % - Accent1 32 2 3" xfId="45231"/>
    <cellStyle name="20 % - Accent1 32 2 4" xfId="58508"/>
    <cellStyle name="20 % - Accent1 32 3" xfId="25967"/>
    <cellStyle name="20 % - Accent1 32 4" xfId="39244"/>
    <cellStyle name="20 % - Accent1 32 5" xfId="52521"/>
    <cellStyle name="20 % - Accent1 33" xfId="13352"/>
    <cellStyle name="20 % - Accent1 33 2" xfId="18780"/>
    <cellStyle name="20 % - Accent1 33 2 2" xfId="31960"/>
    <cellStyle name="20 % - Accent1 33 2 3" xfId="45237"/>
    <cellStyle name="20 % - Accent1 33 2 4" xfId="58514"/>
    <cellStyle name="20 % - Accent1 33 3" xfId="25973"/>
    <cellStyle name="20 % - Accent1 33 4" xfId="39250"/>
    <cellStyle name="20 % - Accent1 33 5" xfId="52527"/>
    <cellStyle name="20 % - Accent1 34" xfId="13370"/>
    <cellStyle name="20 % - Accent1 34 2" xfId="18798"/>
    <cellStyle name="20 % - Accent1 34 2 2" xfId="31978"/>
    <cellStyle name="20 % - Accent1 34 2 3" xfId="45255"/>
    <cellStyle name="20 % - Accent1 34 2 4" xfId="58532"/>
    <cellStyle name="20 % - Accent1 34 3" xfId="25991"/>
    <cellStyle name="20 % - Accent1 34 4" xfId="39268"/>
    <cellStyle name="20 % - Accent1 34 5" xfId="52545"/>
    <cellStyle name="20 % - Accent1 35" xfId="13378"/>
    <cellStyle name="20 % - Accent1 35 2" xfId="18806"/>
    <cellStyle name="20 % - Accent1 35 2 2" xfId="31986"/>
    <cellStyle name="20 % - Accent1 35 2 3" xfId="45263"/>
    <cellStyle name="20 % - Accent1 35 2 4" xfId="58540"/>
    <cellStyle name="20 % - Accent1 35 3" xfId="25999"/>
    <cellStyle name="20 % - Accent1 35 4" xfId="39276"/>
    <cellStyle name="20 % - Accent1 35 5" xfId="52553"/>
    <cellStyle name="20 % - Accent1 36" xfId="18817"/>
    <cellStyle name="20 % - Accent1 36 2" xfId="31997"/>
    <cellStyle name="20 % - Accent1 36 3" xfId="45274"/>
    <cellStyle name="20 % - Accent1 36 4" xfId="58551"/>
    <cellStyle name="20 % - Accent1 37" xfId="18832"/>
    <cellStyle name="20 % - Accent1 37 2" xfId="32012"/>
    <cellStyle name="20 % - Accent1 37 3" xfId="45289"/>
    <cellStyle name="20 % - Accent1 37 4" xfId="58566"/>
    <cellStyle name="20 % - Accent1 38" xfId="18839"/>
    <cellStyle name="20 % - Accent1 38 2" xfId="32019"/>
    <cellStyle name="20 % - Accent1 38 3" xfId="45296"/>
    <cellStyle name="20 % - Accent1 38 4" xfId="58573"/>
    <cellStyle name="20 % - Accent1 39" xfId="18858"/>
    <cellStyle name="20 % - Accent1 39 2" xfId="32038"/>
    <cellStyle name="20 % - Accent1 39 3" xfId="45315"/>
    <cellStyle name="20 % - Accent1 39 4" xfId="58592"/>
    <cellStyle name="20 % - Accent1 4" xfId="77"/>
    <cellStyle name="20 % - Accent1 40" xfId="18866"/>
    <cellStyle name="20 % - Accent1 40 2" xfId="32046"/>
    <cellStyle name="20 % - Accent1 40 3" xfId="45323"/>
    <cellStyle name="20 % - Accent1 40 4" xfId="58600"/>
    <cellStyle name="20 % - Accent1 41" xfId="18869"/>
    <cellStyle name="20 % - Accent1 41 2" xfId="32049"/>
    <cellStyle name="20 % - Accent1 41 3" xfId="45326"/>
    <cellStyle name="20 % - Accent1 41 4" xfId="58603"/>
    <cellStyle name="20 % - Accent1 42" xfId="18887"/>
    <cellStyle name="20 % - Accent1 42 2" xfId="32067"/>
    <cellStyle name="20 % - Accent1 42 3" xfId="45344"/>
    <cellStyle name="20 % - Accent1 42 4" xfId="58621"/>
    <cellStyle name="20 % - Accent1 43" xfId="18896"/>
    <cellStyle name="20 % - Accent1 43 2" xfId="32076"/>
    <cellStyle name="20 % - Accent1 43 3" xfId="45353"/>
    <cellStyle name="20 % - Accent1 43 4" xfId="58630"/>
    <cellStyle name="20 % - Accent1 44" xfId="18904"/>
    <cellStyle name="20 % - Accent1 44 2" xfId="32084"/>
    <cellStyle name="20 % - Accent1 44 3" xfId="45361"/>
    <cellStyle name="20 % - Accent1 44 4" xfId="58638"/>
    <cellStyle name="20 % - Accent1 45" xfId="18916"/>
    <cellStyle name="20 % - Accent1 45 2" xfId="32096"/>
    <cellStyle name="20 % - Accent1 45 3" xfId="45373"/>
    <cellStyle name="20 % - Accent1 45 4" xfId="58650"/>
    <cellStyle name="20 % - Accent1 46" xfId="18922"/>
    <cellStyle name="20 % - Accent1 46 2" xfId="32102"/>
    <cellStyle name="20 % - Accent1 46 3" xfId="45379"/>
    <cellStyle name="20 % - Accent1 46 4" xfId="58656"/>
    <cellStyle name="20 % - Accent1 47" xfId="18940"/>
    <cellStyle name="20 % - Accent1 47 2" xfId="32120"/>
    <cellStyle name="20 % - Accent1 47 3" xfId="45397"/>
    <cellStyle name="20 % - Accent1 47 4" xfId="58674"/>
    <cellStyle name="20 % - Accent1 48" xfId="18948"/>
    <cellStyle name="20 % - Accent1 48 2" xfId="32128"/>
    <cellStyle name="20 % - Accent1 48 3" xfId="45405"/>
    <cellStyle name="20 % - Accent1 48 4" xfId="58682"/>
    <cellStyle name="20 % - Accent1 49" xfId="18960"/>
    <cellStyle name="20 % - Accent1 49 2" xfId="32140"/>
    <cellStyle name="20 % - Accent1 49 3" xfId="45417"/>
    <cellStyle name="20 % - Accent1 49 4" xfId="58694"/>
    <cellStyle name="20 % - Accent1 5" xfId="78"/>
    <cellStyle name="20 % - Accent1 5 2" xfId="79"/>
    <cellStyle name="20 % - Accent1 5 2 2" xfId="80"/>
    <cellStyle name="20 % - Accent1 5 2 3" xfId="81"/>
    <cellStyle name="20 % - Accent1 5 2 4" xfId="82"/>
    <cellStyle name="20 % - Accent1 5 2 4 2" xfId="83"/>
    <cellStyle name="20 % - Accent1 5 2 5" xfId="84"/>
    <cellStyle name="20 % - Accent1 5 2 6" xfId="3584"/>
    <cellStyle name="20 % - Accent1 5 3" xfId="85"/>
    <cellStyle name="20 % - Accent1 5 4" xfId="86"/>
    <cellStyle name="20 % - Accent1 5 5" xfId="87"/>
    <cellStyle name="20 % - Accent1 5 6" xfId="12961"/>
    <cellStyle name="20 % - Accent1 5 7" xfId="13136"/>
    <cellStyle name="20 % - Accent1 50" xfId="18966"/>
    <cellStyle name="20 % - Accent1 50 2" xfId="32146"/>
    <cellStyle name="20 % - Accent1 50 3" xfId="45423"/>
    <cellStyle name="20 % - Accent1 50 4" xfId="58700"/>
    <cellStyle name="20 % - Accent1 51" xfId="18984"/>
    <cellStyle name="20 % - Accent1 51 2" xfId="32164"/>
    <cellStyle name="20 % - Accent1 51 3" xfId="45441"/>
    <cellStyle name="20 % - Accent1 51 4" xfId="58718"/>
    <cellStyle name="20 % - Accent1 52" xfId="18992"/>
    <cellStyle name="20 % - Accent1 52 2" xfId="32172"/>
    <cellStyle name="20 % - Accent1 52 3" xfId="45449"/>
    <cellStyle name="20 % - Accent1 52 4" xfId="58726"/>
    <cellStyle name="20 % - Accent1 53" xfId="19003"/>
    <cellStyle name="20 % - Accent1 53 2" xfId="32183"/>
    <cellStyle name="20 % - Accent1 53 3" xfId="45460"/>
    <cellStyle name="20 % - Accent1 53 4" xfId="58737"/>
    <cellStyle name="20 % - Accent1 54" xfId="19018"/>
    <cellStyle name="20 % - Accent1 54 2" xfId="32198"/>
    <cellStyle name="20 % - Accent1 54 3" xfId="45475"/>
    <cellStyle name="20 % - Accent1 54 4" xfId="58752"/>
    <cellStyle name="20 % - Accent1 55" xfId="19024"/>
    <cellStyle name="20 % - Accent1 55 2" xfId="32204"/>
    <cellStyle name="20 % - Accent1 55 3" xfId="45481"/>
    <cellStyle name="20 % - Accent1 55 4" xfId="58758"/>
    <cellStyle name="20 % - Accent1 56" xfId="19042"/>
    <cellStyle name="20 % - Accent1 56 2" xfId="32222"/>
    <cellStyle name="20 % - Accent1 56 3" xfId="45499"/>
    <cellStyle name="20 % - Accent1 56 4" xfId="58776"/>
    <cellStyle name="20 % - Accent1 57" xfId="19050"/>
    <cellStyle name="20 % - Accent1 57 2" xfId="32230"/>
    <cellStyle name="20 % - Accent1 57 3" xfId="45507"/>
    <cellStyle name="20 % - Accent1 57 4" xfId="58784"/>
    <cellStyle name="20 % - Accent1 58" xfId="19062"/>
    <cellStyle name="20 % - Accent1 58 2" xfId="32242"/>
    <cellStyle name="20 % - Accent1 58 3" xfId="45519"/>
    <cellStyle name="20 % - Accent1 58 4" xfId="58796"/>
    <cellStyle name="20 % - Accent1 59" xfId="19068"/>
    <cellStyle name="20 % - Accent1 59 2" xfId="32248"/>
    <cellStyle name="20 % - Accent1 59 3" xfId="45525"/>
    <cellStyle name="20 % - Accent1 59 4" xfId="58802"/>
    <cellStyle name="20 % - Accent1 6" xfId="88"/>
    <cellStyle name="20 % - Accent1 60" xfId="19086"/>
    <cellStyle name="20 % - Accent1 60 2" xfId="32266"/>
    <cellStyle name="20 % - Accent1 60 3" xfId="45543"/>
    <cellStyle name="20 % - Accent1 60 4" xfId="58820"/>
    <cellStyle name="20 % - Accent1 61" xfId="19094"/>
    <cellStyle name="20 % - Accent1 61 2" xfId="32274"/>
    <cellStyle name="20 % - Accent1 61 3" xfId="45551"/>
    <cellStyle name="20 % - Accent1 61 4" xfId="58828"/>
    <cellStyle name="20 % - Accent1 62" xfId="19106"/>
    <cellStyle name="20 % - Accent1 62 2" xfId="32286"/>
    <cellStyle name="20 % - Accent1 62 3" xfId="45563"/>
    <cellStyle name="20 % - Accent1 62 4" xfId="58840"/>
    <cellStyle name="20 % - Accent1 63" xfId="19112"/>
    <cellStyle name="20 % - Accent1 63 2" xfId="32292"/>
    <cellStyle name="20 % - Accent1 63 3" xfId="45569"/>
    <cellStyle name="20 % - Accent1 63 4" xfId="58846"/>
    <cellStyle name="20 % - Accent1 64" xfId="19130"/>
    <cellStyle name="20 % - Accent1 64 2" xfId="32310"/>
    <cellStyle name="20 % - Accent1 64 3" xfId="45587"/>
    <cellStyle name="20 % - Accent1 64 4" xfId="58864"/>
    <cellStyle name="20 % - Accent1 65" xfId="19138"/>
    <cellStyle name="20 % - Accent1 65 2" xfId="32318"/>
    <cellStyle name="20 % - Accent1 65 3" xfId="45595"/>
    <cellStyle name="20 % - Accent1 65 4" xfId="58872"/>
    <cellStyle name="20 % - Accent1 66" xfId="19150"/>
    <cellStyle name="20 % - Accent1 66 2" xfId="32330"/>
    <cellStyle name="20 % - Accent1 66 3" xfId="45607"/>
    <cellStyle name="20 % - Accent1 66 4" xfId="58884"/>
    <cellStyle name="20 % - Accent1 67" xfId="19156"/>
    <cellStyle name="20 % - Accent1 67 2" xfId="32336"/>
    <cellStyle name="20 % - Accent1 67 3" xfId="45613"/>
    <cellStyle name="20 % - Accent1 67 4" xfId="58890"/>
    <cellStyle name="20 % - Accent1 68" xfId="19174"/>
    <cellStyle name="20 % - Accent1 68 2" xfId="32354"/>
    <cellStyle name="20 % - Accent1 68 3" xfId="45631"/>
    <cellStyle name="20 % - Accent1 68 4" xfId="58908"/>
    <cellStyle name="20 % - Accent1 69" xfId="19182"/>
    <cellStyle name="20 % - Accent1 69 2" xfId="32362"/>
    <cellStyle name="20 % - Accent1 69 3" xfId="45639"/>
    <cellStyle name="20 % - Accent1 69 4" xfId="58916"/>
    <cellStyle name="20 % - Accent1 7" xfId="89"/>
    <cellStyle name="20 % - Accent1 70" xfId="19194"/>
    <cellStyle name="20 % - Accent1 70 2" xfId="32374"/>
    <cellStyle name="20 % - Accent1 70 3" xfId="45651"/>
    <cellStyle name="20 % - Accent1 70 4" xfId="58928"/>
    <cellStyle name="20 % - Accent1 71" xfId="19201"/>
    <cellStyle name="20 % - Accent1 71 2" xfId="32381"/>
    <cellStyle name="20 % - Accent1 71 3" xfId="45658"/>
    <cellStyle name="20 % - Accent1 71 4" xfId="58935"/>
    <cellStyle name="20 % - Accent1 72" xfId="19220"/>
    <cellStyle name="20 % - Accent1 72 2" xfId="32400"/>
    <cellStyle name="20 % - Accent1 72 3" xfId="45677"/>
    <cellStyle name="20 % - Accent1 72 4" xfId="58954"/>
    <cellStyle name="20 % - Accent1 73" xfId="19230"/>
    <cellStyle name="20 % - Accent1 73 2" xfId="32410"/>
    <cellStyle name="20 % - Accent1 73 3" xfId="45687"/>
    <cellStyle name="20 % - Accent1 73 4" xfId="58964"/>
    <cellStyle name="20 % - Accent1 74" xfId="19239"/>
    <cellStyle name="20 % - Accent1 74 2" xfId="32419"/>
    <cellStyle name="20 % - Accent1 74 3" xfId="45696"/>
    <cellStyle name="20 % - Accent1 74 4" xfId="58973"/>
    <cellStyle name="20 % - Accent1 75" xfId="19248"/>
    <cellStyle name="20 % - Accent1 75 2" xfId="32428"/>
    <cellStyle name="20 % - Accent1 75 3" xfId="45705"/>
    <cellStyle name="20 % - Accent1 75 4" xfId="58982"/>
    <cellStyle name="20 % - Accent1 76" xfId="19256"/>
    <cellStyle name="20 % - Accent1 76 2" xfId="32436"/>
    <cellStyle name="20 % - Accent1 76 3" xfId="45713"/>
    <cellStyle name="20 % - Accent1 76 4" xfId="58990"/>
    <cellStyle name="20 % - Accent1 77" xfId="32448"/>
    <cellStyle name="20 % - Accent1 77 2" xfId="45725"/>
    <cellStyle name="20 % - Accent1 77 3" xfId="59002"/>
    <cellStyle name="20 % - Accent1 78" xfId="32455"/>
    <cellStyle name="20 % - Accent1 78 2" xfId="45732"/>
    <cellStyle name="20 % - Accent1 78 3" xfId="59009"/>
    <cellStyle name="20 % - Accent1 79" xfId="32473"/>
    <cellStyle name="20 % - Accent1 79 2" xfId="45750"/>
    <cellStyle name="20 % - Accent1 79 3" xfId="59027"/>
    <cellStyle name="20 % - Accent1 8" xfId="90"/>
    <cellStyle name="20 % - Accent1 80" xfId="32482"/>
    <cellStyle name="20 % - Accent1 80 2" xfId="45759"/>
    <cellStyle name="20 % - Accent1 80 3" xfId="59036"/>
    <cellStyle name="20 % - Accent1 81" xfId="32490"/>
    <cellStyle name="20 % - Accent1 81 2" xfId="45767"/>
    <cellStyle name="20 % - Accent1 81 3" xfId="59044"/>
    <cellStyle name="20 % - Accent1 82" xfId="32502"/>
    <cellStyle name="20 % - Accent1 82 2" xfId="45779"/>
    <cellStyle name="20 % - Accent1 82 3" xfId="59056"/>
    <cellStyle name="20 % - Accent1 83" xfId="32508"/>
    <cellStyle name="20 % - Accent1 83 2" xfId="45785"/>
    <cellStyle name="20 % - Accent1 83 3" xfId="59062"/>
    <cellStyle name="20 % - Accent1 84" xfId="32526"/>
    <cellStyle name="20 % - Accent1 84 2" xfId="45803"/>
    <cellStyle name="20 % - Accent1 84 3" xfId="59080"/>
    <cellStyle name="20 % - Accent1 85" xfId="32534"/>
    <cellStyle name="20 % - Accent1 85 2" xfId="45811"/>
    <cellStyle name="20 % - Accent1 85 3" xfId="59088"/>
    <cellStyle name="20 % - Accent1 86" xfId="59103"/>
    <cellStyle name="20 % - Accent1 87" xfId="59110"/>
    <cellStyle name="20 % - Accent1 88" xfId="59124"/>
    <cellStyle name="20 % - Accent1 89" xfId="59128"/>
    <cellStyle name="20 % - Accent1 9" xfId="91"/>
    <cellStyle name="20 % - Accent1 90" xfId="59150"/>
    <cellStyle name="20 % - Accent1 91" xfId="59157"/>
    <cellStyle name="20 % - Accent1 92" xfId="59171"/>
    <cellStyle name="20 % - Accent1 93" xfId="59175"/>
    <cellStyle name="20 % - Accent1 94" xfId="59243"/>
    <cellStyle name="20 % - Accent1 95" xfId="59250"/>
    <cellStyle name="20 % - Accent1 96" xfId="59264"/>
    <cellStyle name="20 % - Accent1 97" xfId="59268"/>
    <cellStyle name="20 % - Accent1 98" xfId="59290"/>
    <cellStyle name="20 % - Accent1 99" xfId="59297"/>
    <cellStyle name="20 % - Accent2" xfId="92" builtinId="34" customBuiltin="1"/>
    <cellStyle name="20 % - Accent2 10" xfId="93"/>
    <cellStyle name="20 % - Accent2 100" xfId="59315"/>
    <cellStyle name="20 % - Accent2 101" xfId="59345"/>
    <cellStyle name="20 % - Accent2 102" xfId="59362"/>
    <cellStyle name="20 % - Accent2 103" xfId="59382"/>
    <cellStyle name="20 % - Accent2 104" xfId="59397"/>
    <cellStyle name="20 % - Accent2 11" xfId="94"/>
    <cellStyle name="20 % - Accent2 12" xfId="95"/>
    <cellStyle name="20 % - Accent2 12 2" xfId="96"/>
    <cellStyle name="20 % - Accent2 12 3" xfId="97"/>
    <cellStyle name="20 % - Accent2 12 4" xfId="98"/>
    <cellStyle name="20 % - Accent2 12 4 2" xfId="99"/>
    <cellStyle name="20 % - Accent2 12 5" xfId="100"/>
    <cellStyle name="20 % - Accent2 12 6" xfId="3587"/>
    <cellStyle name="20 % - Accent2 13" xfId="101"/>
    <cellStyle name="20 % - Accent2 14" xfId="102"/>
    <cellStyle name="20 % - Accent2 14 10" xfId="9212"/>
    <cellStyle name="20 % - Accent2 14 10 2" xfId="20078"/>
    <cellStyle name="20 % - Accent2 14 10 3" xfId="33355"/>
    <cellStyle name="20 % - Accent2 14 10 4" xfId="46632"/>
    <cellStyle name="20 % - Accent2 14 11" xfId="13444"/>
    <cellStyle name="20 % - Accent2 14 11 2" xfId="26065"/>
    <cellStyle name="20 % - Accent2 14 11 3" xfId="39342"/>
    <cellStyle name="20 % - Accent2 14 11 4" xfId="52619"/>
    <cellStyle name="20 % - Accent2 14 12" xfId="19324"/>
    <cellStyle name="20 % - Accent2 14 13" xfId="32601"/>
    <cellStyle name="20 % - Accent2 14 14" xfId="45878"/>
    <cellStyle name="20 % - Accent2 14 2" xfId="4351"/>
    <cellStyle name="20 % - Accent2 14 2 10" xfId="19325"/>
    <cellStyle name="20 % - Accent2 14 2 11" xfId="32602"/>
    <cellStyle name="20 % - Accent2 14 2 12" xfId="45879"/>
    <cellStyle name="20 % - Accent2 14 2 2" xfId="4579"/>
    <cellStyle name="20 % - Accent2 14 2 2 2" xfId="8453"/>
    <cellStyle name="20 % - Accent2 14 2 2 2 2" xfId="15878"/>
    <cellStyle name="20 % - Accent2 14 2 2 2 2 2" xfId="28607"/>
    <cellStyle name="20 % - Accent2 14 2 2 2 2 3" xfId="41884"/>
    <cellStyle name="20 % - Accent2 14 2 2 2 2 4" xfId="55161"/>
    <cellStyle name="20 % - Accent2 14 2 2 2 3" xfId="22620"/>
    <cellStyle name="20 % - Accent2 14 2 2 2 4" xfId="35897"/>
    <cellStyle name="20 % - Accent2 14 2 2 2 5" xfId="49174"/>
    <cellStyle name="20 % - Accent2 14 2 2 3" xfId="14022"/>
    <cellStyle name="20 % - Accent2 14 2 2 3 2" xfId="26643"/>
    <cellStyle name="20 % - Accent2 14 2 2 3 3" xfId="39920"/>
    <cellStyle name="20 % - Accent2 14 2 2 3 4" xfId="53197"/>
    <cellStyle name="20 % - Accent2 14 2 2 4" xfId="20656"/>
    <cellStyle name="20 % - Accent2 14 2 2 5" xfId="33933"/>
    <cellStyle name="20 % - Accent2 14 2 2 6" xfId="47210"/>
    <cellStyle name="20 % - Accent2 14 2 3" xfId="5170"/>
    <cellStyle name="20 % - Accent2 14 2 3 2" xfId="16018"/>
    <cellStyle name="20 % - Accent2 14 2 3 2 2" xfId="29198"/>
    <cellStyle name="20 % - Accent2 14 2 3 2 3" xfId="42475"/>
    <cellStyle name="20 % - Accent2 14 2 3 2 4" xfId="55752"/>
    <cellStyle name="20 % - Accent2 14 2 3 3" xfId="10972"/>
    <cellStyle name="20 % - Accent2 14 2 3 4" xfId="23211"/>
    <cellStyle name="20 % - Accent2 14 2 3 5" xfId="36488"/>
    <cellStyle name="20 % - Accent2 14 2 3 6" xfId="49765"/>
    <cellStyle name="20 % - Accent2 14 2 4" xfId="5794"/>
    <cellStyle name="20 % - Accent2 14 2 4 2" xfId="16618"/>
    <cellStyle name="20 % - Accent2 14 2 4 2 2" xfId="29798"/>
    <cellStyle name="20 % - Accent2 14 2 4 2 3" xfId="43075"/>
    <cellStyle name="20 % - Accent2 14 2 4 2 4" xfId="56352"/>
    <cellStyle name="20 % - Accent2 14 2 4 3" xfId="11572"/>
    <cellStyle name="20 % - Accent2 14 2 4 4" xfId="23811"/>
    <cellStyle name="20 % - Accent2 14 2 4 5" xfId="37088"/>
    <cellStyle name="20 % - Accent2 14 2 4 6" xfId="50365"/>
    <cellStyle name="20 % - Accent2 14 2 5" xfId="6496"/>
    <cellStyle name="20 % - Accent2 14 2 5 2" xfId="17320"/>
    <cellStyle name="20 % - Accent2 14 2 5 2 2" xfId="30500"/>
    <cellStyle name="20 % - Accent2 14 2 5 2 3" xfId="43777"/>
    <cellStyle name="20 % - Accent2 14 2 5 2 4" xfId="57054"/>
    <cellStyle name="20 % - Accent2 14 2 5 3" xfId="12274"/>
    <cellStyle name="20 % - Accent2 14 2 5 4" xfId="24513"/>
    <cellStyle name="20 % - Accent2 14 2 5 5" xfId="37790"/>
    <cellStyle name="20 % - Accent2 14 2 5 6" xfId="51067"/>
    <cellStyle name="20 % - Accent2 14 2 6" xfId="8348"/>
    <cellStyle name="20 % - Accent2 14 2 6 2" xfId="18067"/>
    <cellStyle name="20 % - Accent2 14 2 6 2 2" xfId="31247"/>
    <cellStyle name="20 % - Accent2 14 2 6 2 3" xfId="44524"/>
    <cellStyle name="20 % - Accent2 14 2 6 2 4" xfId="57801"/>
    <cellStyle name="20 % - Accent2 14 2 6 3" xfId="25260"/>
    <cellStyle name="20 % - Accent2 14 2 6 4" xfId="38537"/>
    <cellStyle name="20 % - Accent2 14 2 6 5" xfId="51814"/>
    <cellStyle name="20 % - Accent2 14 2 7" xfId="10899"/>
    <cellStyle name="20 % - Accent2 14 2 7 2" xfId="15829"/>
    <cellStyle name="20 % - Accent2 14 2 7 2 2" xfId="28502"/>
    <cellStyle name="20 % - Accent2 14 2 7 2 3" xfId="41779"/>
    <cellStyle name="20 % - Accent2 14 2 7 2 4" xfId="55056"/>
    <cellStyle name="20 % - Accent2 14 2 7 3" xfId="22515"/>
    <cellStyle name="20 % - Accent2 14 2 7 4" xfId="35792"/>
    <cellStyle name="20 % - Accent2 14 2 7 5" xfId="49069"/>
    <cellStyle name="20 % - Accent2 14 2 8" xfId="9213"/>
    <cellStyle name="20 % - Accent2 14 2 8 2" xfId="20079"/>
    <cellStyle name="20 % - Accent2 14 2 8 3" xfId="33356"/>
    <cellStyle name="20 % - Accent2 14 2 8 4" xfId="46633"/>
    <cellStyle name="20 % - Accent2 14 2 9" xfId="13445"/>
    <cellStyle name="20 % - Accent2 14 2 9 2" xfId="26066"/>
    <cellStyle name="20 % - Accent2 14 2 9 3" xfId="39343"/>
    <cellStyle name="20 % - Accent2 14 2 9 4" xfId="52620"/>
    <cellStyle name="20 % - Accent2 14 3" xfId="4353"/>
    <cellStyle name="20 % - Accent2 14 3 2" xfId="8349"/>
    <cellStyle name="20 % - Accent2 14 3 2 2" xfId="15830"/>
    <cellStyle name="20 % - Accent2 14 3 2 2 2" xfId="28503"/>
    <cellStyle name="20 % - Accent2 14 3 2 2 3" xfId="41780"/>
    <cellStyle name="20 % - Accent2 14 3 2 2 4" xfId="55057"/>
    <cellStyle name="20 % - Accent2 14 3 2 3" xfId="22516"/>
    <cellStyle name="20 % - Accent2 14 3 2 4" xfId="35793"/>
    <cellStyle name="20 % - Accent2 14 3 2 5" xfId="49070"/>
    <cellStyle name="20 % - Accent2 14 3 3" xfId="14021"/>
    <cellStyle name="20 % - Accent2 14 3 3 2" xfId="26642"/>
    <cellStyle name="20 % - Accent2 14 3 3 3" xfId="39919"/>
    <cellStyle name="20 % - Accent2 14 3 3 4" xfId="53196"/>
    <cellStyle name="20 % - Accent2 14 3 4" xfId="20655"/>
    <cellStyle name="20 % - Accent2 14 3 5" xfId="33932"/>
    <cellStyle name="20 % - Accent2 14 3 6" xfId="47209"/>
    <cellStyle name="20 % - Accent2 14 4" xfId="4578"/>
    <cellStyle name="20 % - Accent2 14 4 2" xfId="8452"/>
    <cellStyle name="20 % - Accent2 14 4 2 2" xfId="28606"/>
    <cellStyle name="20 % - Accent2 14 4 2 3" xfId="41883"/>
    <cellStyle name="20 % - Accent2 14 4 2 4" xfId="55160"/>
    <cellStyle name="20 % - Accent2 14 4 3" xfId="22619"/>
    <cellStyle name="20 % - Accent2 14 4 4" xfId="35896"/>
    <cellStyle name="20 % - Accent2 14 4 5" xfId="49173"/>
    <cellStyle name="20 % - Accent2 14 5" xfId="5169"/>
    <cellStyle name="20 % - Accent2 14 5 2" xfId="16017"/>
    <cellStyle name="20 % - Accent2 14 5 2 2" xfId="29197"/>
    <cellStyle name="20 % - Accent2 14 5 2 3" xfId="42474"/>
    <cellStyle name="20 % - Accent2 14 5 2 4" xfId="55751"/>
    <cellStyle name="20 % - Accent2 14 5 3" xfId="10971"/>
    <cellStyle name="20 % - Accent2 14 5 4" xfId="23210"/>
    <cellStyle name="20 % - Accent2 14 5 5" xfId="36487"/>
    <cellStyle name="20 % - Accent2 14 5 6" xfId="49764"/>
    <cellStyle name="20 % - Accent2 14 6" xfId="5793"/>
    <cellStyle name="20 % - Accent2 14 6 2" xfId="16617"/>
    <cellStyle name="20 % - Accent2 14 6 2 2" xfId="29797"/>
    <cellStyle name="20 % - Accent2 14 6 2 3" xfId="43074"/>
    <cellStyle name="20 % - Accent2 14 6 2 4" xfId="56351"/>
    <cellStyle name="20 % - Accent2 14 6 3" xfId="11571"/>
    <cellStyle name="20 % - Accent2 14 6 4" xfId="23810"/>
    <cellStyle name="20 % - Accent2 14 6 5" xfId="37087"/>
    <cellStyle name="20 % - Accent2 14 6 6" xfId="50364"/>
    <cellStyle name="20 % - Accent2 14 7" xfId="6495"/>
    <cellStyle name="20 % - Accent2 14 7 2" xfId="17319"/>
    <cellStyle name="20 % - Accent2 14 7 2 2" xfId="30499"/>
    <cellStyle name="20 % - Accent2 14 7 2 3" xfId="43776"/>
    <cellStyle name="20 % - Accent2 14 7 2 4" xfId="57053"/>
    <cellStyle name="20 % - Accent2 14 7 3" xfId="12273"/>
    <cellStyle name="20 % - Accent2 14 7 4" xfId="24512"/>
    <cellStyle name="20 % - Accent2 14 7 5" xfId="37789"/>
    <cellStyle name="20 % - Accent2 14 7 6" xfId="51066"/>
    <cellStyle name="20 % - Accent2 14 8" xfId="7239"/>
    <cellStyle name="20 % - Accent2 14 8 2" xfId="18066"/>
    <cellStyle name="20 % - Accent2 14 8 2 2" xfId="31246"/>
    <cellStyle name="20 % - Accent2 14 8 2 3" xfId="44523"/>
    <cellStyle name="20 % - Accent2 14 8 2 4" xfId="57800"/>
    <cellStyle name="20 % - Accent2 14 8 3" xfId="25259"/>
    <cellStyle name="20 % - Accent2 14 8 4" xfId="38536"/>
    <cellStyle name="20 % - Accent2 14 8 5" xfId="51813"/>
    <cellStyle name="20 % - Accent2 14 9" xfId="10315"/>
    <cellStyle name="20 % - Accent2 14 9 2" xfId="14772"/>
    <cellStyle name="20 % - Accent2 14 9 2 2" xfId="27393"/>
    <cellStyle name="20 % - Accent2 14 9 2 3" xfId="40670"/>
    <cellStyle name="20 % - Accent2 14 9 2 4" xfId="53947"/>
    <cellStyle name="20 % - Accent2 14 9 3" xfId="21406"/>
    <cellStyle name="20 % - Accent2 14 9 4" xfId="34683"/>
    <cellStyle name="20 % - Accent2 14 9 5" xfId="47960"/>
    <cellStyle name="20 % - Accent2 15" xfId="103"/>
    <cellStyle name="20 % - Accent2 15 10" xfId="13446"/>
    <cellStyle name="20 % - Accent2 15 10 2" xfId="26067"/>
    <cellStyle name="20 % - Accent2 15 10 3" xfId="39344"/>
    <cellStyle name="20 % - Accent2 15 10 4" xfId="52621"/>
    <cellStyle name="20 % - Accent2 15 11" xfId="19326"/>
    <cellStyle name="20 % - Accent2 15 12" xfId="32603"/>
    <cellStyle name="20 % - Accent2 15 13" xfId="45880"/>
    <cellStyle name="20 % - Accent2 15 2" xfId="4350"/>
    <cellStyle name="20 % - Accent2 15 2 2" xfId="8347"/>
    <cellStyle name="20 % - Accent2 15 2 2 2" xfId="15828"/>
    <cellStyle name="20 % - Accent2 15 2 2 2 2" xfId="28501"/>
    <cellStyle name="20 % - Accent2 15 2 2 2 3" xfId="41778"/>
    <cellStyle name="20 % - Accent2 15 2 2 2 4" xfId="55055"/>
    <cellStyle name="20 % - Accent2 15 2 2 3" xfId="22514"/>
    <cellStyle name="20 % - Accent2 15 2 2 4" xfId="35791"/>
    <cellStyle name="20 % - Accent2 15 2 2 5" xfId="49068"/>
    <cellStyle name="20 % - Accent2 15 2 3" xfId="14023"/>
    <cellStyle name="20 % - Accent2 15 2 3 2" xfId="26644"/>
    <cellStyle name="20 % - Accent2 15 2 3 3" xfId="39921"/>
    <cellStyle name="20 % - Accent2 15 2 3 4" xfId="53198"/>
    <cellStyle name="20 % - Accent2 15 2 4" xfId="20657"/>
    <cellStyle name="20 % - Accent2 15 2 5" xfId="33934"/>
    <cellStyle name="20 % - Accent2 15 2 6" xfId="47211"/>
    <cellStyle name="20 % - Accent2 15 3" xfId="4580"/>
    <cellStyle name="20 % - Accent2 15 3 2" xfId="8454"/>
    <cellStyle name="20 % - Accent2 15 3 2 2" xfId="28608"/>
    <cellStyle name="20 % - Accent2 15 3 2 3" xfId="41885"/>
    <cellStyle name="20 % - Accent2 15 3 2 4" xfId="55162"/>
    <cellStyle name="20 % - Accent2 15 3 3" xfId="22621"/>
    <cellStyle name="20 % - Accent2 15 3 4" xfId="35898"/>
    <cellStyle name="20 % - Accent2 15 3 5" xfId="49175"/>
    <cellStyle name="20 % - Accent2 15 4" xfId="5171"/>
    <cellStyle name="20 % - Accent2 15 4 2" xfId="16019"/>
    <cellStyle name="20 % - Accent2 15 4 2 2" xfId="29199"/>
    <cellStyle name="20 % - Accent2 15 4 2 3" xfId="42476"/>
    <cellStyle name="20 % - Accent2 15 4 2 4" xfId="55753"/>
    <cellStyle name="20 % - Accent2 15 4 3" xfId="10973"/>
    <cellStyle name="20 % - Accent2 15 4 4" xfId="23212"/>
    <cellStyle name="20 % - Accent2 15 4 5" xfId="36489"/>
    <cellStyle name="20 % - Accent2 15 4 6" xfId="49766"/>
    <cellStyle name="20 % - Accent2 15 5" xfId="5795"/>
    <cellStyle name="20 % - Accent2 15 5 2" xfId="16619"/>
    <cellStyle name="20 % - Accent2 15 5 2 2" xfId="29799"/>
    <cellStyle name="20 % - Accent2 15 5 2 3" xfId="43076"/>
    <cellStyle name="20 % - Accent2 15 5 2 4" xfId="56353"/>
    <cellStyle name="20 % - Accent2 15 5 3" xfId="11573"/>
    <cellStyle name="20 % - Accent2 15 5 4" xfId="23812"/>
    <cellStyle name="20 % - Accent2 15 5 5" xfId="37089"/>
    <cellStyle name="20 % - Accent2 15 5 6" xfId="50366"/>
    <cellStyle name="20 % - Accent2 15 6" xfId="6497"/>
    <cellStyle name="20 % - Accent2 15 6 2" xfId="17321"/>
    <cellStyle name="20 % - Accent2 15 6 2 2" xfId="30501"/>
    <cellStyle name="20 % - Accent2 15 6 2 3" xfId="43778"/>
    <cellStyle name="20 % - Accent2 15 6 2 4" xfId="57055"/>
    <cellStyle name="20 % - Accent2 15 6 3" xfId="12275"/>
    <cellStyle name="20 % - Accent2 15 6 4" xfId="24514"/>
    <cellStyle name="20 % - Accent2 15 6 5" xfId="37791"/>
    <cellStyle name="20 % - Accent2 15 6 6" xfId="51068"/>
    <cellStyle name="20 % - Accent2 15 7" xfId="7240"/>
    <cellStyle name="20 % - Accent2 15 7 2" xfId="18068"/>
    <cellStyle name="20 % - Accent2 15 7 2 2" xfId="31248"/>
    <cellStyle name="20 % - Accent2 15 7 2 3" xfId="44525"/>
    <cellStyle name="20 % - Accent2 15 7 2 4" xfId="57802"/>
    <cellStyle name="20 % - Accent2 15 7 3" xfId="25261"/>
    <cellStyle name="20 % - Accent2 15 7 4" xfId="38538"/>
    <cellStyle name="20 % - Accent2 15 7 5" xfId="51815"/>
    <cellStyle name="20 % - Accent2 15 8" xfId="10316"/>
    <cellStyle name="20 % - Accent2 15 8 2" xfId="14773"/>
    <cellStyle name="20 % - Accent2 15 8 2 2" xfId="27394"/>
    <cellStyle name="20 % - Accent2 15 8 2 3" xfId="40671"/>
    <cellStyle name="20 % - Accent2 15 8 2 4" xfId="53948"/>
    <cellStyle name="20 % - Accent2 15 8 3" xfId="21407"/>
    <cellStyle name="20 % - Accent2 15 8 4" xfId="34684"/>
    <cellStyle name="20 % - Accent2 15 8 5" xfId="47961"/>
    <cellStyle name="20 % - Accent2 15 9" xfId="9214"/>
    <cellStyle name="20 % - Accent2 15 9 2" xfId="20080"/>
    <cellStyle name="20 % - Accent2 15 9 3" xfId="33357"/>
    <cellStyle name="20 % - Accent2 15 9 4" xfId="46634"/>
    <cellStyle name="20 % - Accent2 16" xfId="4349"/>
    <cellStyle name="20 % - Accent2 16 2" xfId="13114"/>
    <cellStyle name="20 % - Accent2 16 2 2" xfId="18606"/>
    <cellStyle name="20 % - Accent2 16 2 2 2" xfId="31786"/>
    <cellStyle name="20 % - Accent2 16 2 2 3" xfId="45063"/>
    <cellStyle name="20 % - Accent2 16 2 2 4" xfId="58340"/>
    <cellStyle name="20 % - Accent2 16 2 3" xfId="25799"/>
    <cellStyle name="20 % - Accent2 16 2 4" xfId="39076"/>
    <cellStyle name="20 % - Accent2 16 2 5" xfId="52353"/>
    <cellStyle name="20 % - Accent2 17" xfId="4348"/>
    <cellStyle name="20 % - Accent2 17 10" xfId="32604"/>
    <cellStyle name="20 % - Accent2 17 11" xfId="45881"/>
    <cellStyle name="20 % - Accent2 17 2" xfId="4581"/>
    <cellStyle name="20 % - Accent2 17 2 2" xfId="8455"/>
    <cellStyle name="20 % - Accent2 17 2 2 2" xfId="28609"/>
    <cellStyle name="20 % - Accent2 17 2 2 3" xfId="41886"/>
    <cellStyle name="20 % - Accent2 17 2 2 4" xfId="55163"/>
    <cellStyle name="20 % - Accent2 17 2 3" xfId="22622"/>
    <cellStyle name="20 % - Accent2 17 2 4" xfId="35899"/>
    <cellStyle name="20 % - Accent2 17 2 5" xfId="49176"/>
    <cellStyle name="20 % - Accent2 17 3" xfId="5172"/>
    <cellStyle name="20 % - Accent2 17 3 2" xfId="16020"/>
    <cellStyle name="20 % - Accent2 17 3 2 2" xfId="29200"/>
    <cellStyle name="20 % - Accent2 17 3 2 3" xfId="42477"/>
    <cellStyle name="20 % - Accent2 17 3 2 4" xfId="55754"/>
    <cellStyle name="20 % - Accent2 17 3 3" xfId="10974"/>
    <cellStyle name="20 % - Accent2 17 3 4" xfId="23213"/>
    <cellStyle name="20 % - Accent2 17 3 5" xfId="36490"/>
    <cellStyle name="20 % - Accent2 17 3 6" xfId="49767"/>
    <cellStyle name="20 % - Accent2 17 4" xfId="5796"/>
    <cellStyle name="20 % - Accent2 17 4 2" xfId="16620"/>
    <cellStyle name="20 % - Accent2 17 4 2 2" xfId="29800"/>
    <cellStyle name="20 % - Accent2 17 4 2 3" xfId="43077"/>
    <cellStyle name="20 % - Accent2 17 4 2 4" xfId="56354"/>
    <cellStyle name="20 % - Accent2 17 4 3" xfId="11574"/>
    <cellStyle name="20 % - Accent2 17 4 4" xfId="23813"/>
    <cellStyle name="20 % - Accent2 17 4 5" xfId="37090"/>
    <cellStyle name="20 % - Accent2 17 4 6" xfId="50367"/>
    <cellStyle name="20 % - Accent2 17 5" xfId="6498"/>
    <cellStyle name="20 % - Accent2 17 5 2" xfId="17322"/>
    <cellStyle name="20 % - Accent2 17 5 2 2" xfId="30502"/>
    <cellStyle name="20 % - Accent2 17 5 2 3" xfId="43779"/>
    <cellStyle name="20 % - Accent2 17 5 2 4" xfId="57056"/>
    <cellStyle name="20 % - Accent2 17 5 3" xfId="12276"/>
    <cellStyle name="20 % - Accent2 17 5 4" xfId="24515"/>
    <cellStyle name="20 % - Accent2 17 5 5" xfId="37792"/>
    <cellStyle name="20 % - Accent2 17 5 6" xfId="51069"/>
    <cellStyle name="20 % - Accent2 17 6" xfId="8346"/>
    <cellStyle name="20 % - Accent2 17 6 2" xfId="15827"/>
    <cellStyle name="20 % - Accent2 17 6 2 2" xfId="28500"/>
    <cellStyle name="20 % - Accent2 17 6 2 3" xfId="41777"/>
    <cellStyle name="20 % - Accent2 17 6 2 4" xfId="55054"/>
    <cellStyle name="20 % - Accent2 17 6 3" xfId="22513"/>
    <cellStyle name="20 % - Accent2 17 6 4" xfId="35790"/>
    <cellStyle name="20 % - Accent2 17 6 5" xfId="49067"/>
    <cellStyle name="20 % - Accent2 17 7" xfId="9888"/>
    <cellStyle name="20 % - Accent2 17 7 2" xfId="20658"/>
    <cellStyle name="20 % - Accent2 17 7 3" xfId="33935"/>
    <cellStyle name="20 % - Accent2 17 7 4" xfId="47212"/>
    <cellStyle name="20 % - Accent2 17 8" xfId="14024"/>
    <cellStyle name="20 % - Accent2 17 8 2" xfId="26645"/>
    <cellStyle name="20 % - Accent2 17 8 3" xfId="39922"/>
    <cellStyle name="20 % - Accent2 17 8 4" xfId="53199"/>
    <cellStyle name="20 % - Accent2 17 9" xfId="19327"/>
    <cellStyle name="20 % - Accent2 18" xfId="5699"/>
    <cellStyle name="20 % - Accent2 18 10" xfId="46408"/>
    <cellStyle name="20 % - Accent2 18 2" xfId="6323"/>
    <cellStyle name="20 % - Accent2 18 2 2" xfId="17147"/>
    <cellStyle name="20 % - Accent2 18 2 2 2" xfId="30327"/>
    <cellStyle name="20 % - Accent2 18 2 2 3" xfId="43604"/>
    <cellStyle name="20 % - Accent2 18 2 2 4" xfId="56881"/>
    <cellStyle name="20 % - Accent2 18 2 3" xfId="12101"/>
    <cellStyle name="20 % - Accent2 18 2 4" xfId="24340"/>
    <cellStyle name="20 % - Accent2 18 2 5" xfId="37617"/>
    <cellStyle name="20 % - Accent2 18 2 6" xfId="50894"/>
    <cellStyle name="20 % - Accent2 18 3" xfId="7025"/>
    <cellStyle name="20 % - Accent2 18 3 2" xfId="17849"/>
    <cellStyle name="20 % - Accent2 18 3 2 2" xfId="31029"/>
    <cellStyle name="20 % - Accent2 18 3 2 3" xfId="44306"/>
    <cellStyle name="20 % - Accent2 18 3 2 4" xfId="57583"/>
    <cellStyle name="20 % - Accent2 18 3 3" xfId="12803"/>
    <cellStyle name="20 % - Accent2 18 3 4" xfId="25042"/>
    <cellStyle name="20 % - Accent2 18 3 5" xfId="38319"/>
    <cellStyle name="20 % - Accent2 18 3 6" xfId="51596"/>
    <cellStyle name="20 % - Accent2 18 4" xfId="11501"/>
    <cellStyle name="20 % - Accent2 18 4 2" xfId="16547"/>
    <cellStyle name="20 % - Accent2 18 4 2 2" xfId="29727"/>
    <cellStyle name="20 % - Accent2 18 4 2 3" xfId="43004"/>
    <cellStyle name="20 % - Accent2 18 4 2 4" xfId="56281"/>
    <cellStyle name="20 % - Accent2 18 4 3" xfId="23740"/>
    <cellStyle name="20 % - Accent2 18 4 4" xfId="37017"/>
    <cellStyle name="20 % - Accent2 18 4 5" xfId="50294"/>
    <cellStyle name="20 % - Accent2 18 5" xfId="10103"/>
    <cellStyle name="20 % - Accent2 18 5 2" xfId="21192"/>
    <cellStyle name="20 % - Accent2 18 5 3" xfId="34469"/>
    <cellStyle name="20 % - Accent2 18 5 4" xfId="47746"/>
    <cellStyle name="20 % - Accent2 18 6" xfId="14558"/>
    <cellStyle name="20 % - Accent2 18 6 2" xfId="27179"/>
    <cellStyle name="20 % - Accent2 18 6 3" xfId="40456"/>
    <cellStyle name="20 % - Accent2 18 6 4" xfId="53733"/>
    <cellStyle name="20 % - Accent2 18 7" xfId="8987"/>
    <cellStyle name="20 % - Accent2 18 8" xfId="19854"/>
    <cellStyle name="20 % - Accent2 18 9" xfId="33131"/>
    <cellStyle name="20 % - Accent2 19" xfId="6339"/>
    <cellStyle name="20 % - Accent2 19 2" xfId="7041"/>
    <cellStyle name="20 % - Accent2 19 2 2" xfId="17865"/>
    <cellStyle name="20 % - Accent2 19 2 2 2" xfId="31045"/>
    <cellStyle name="20 % - Accent2 19 2 2 3" xfId="44322"/>
    <cellStyle name="20 % - Accent2 19 2 2 4" xfId="57599"/>
    <cellStyle name="20 % - Accent2 19 2 3" xfId="12819"/>
    <cellStyle name="20 % - Accent2 19 2 4" xfId="25058"/>
    <cellStyle name="20 % - Accent2 19 2 5" xfId="38335"/>
    <cellStyle name="20 % - Accent2 19 2 6" xfId="51612"/>
    <cellStyle name="20 % - Accent2 19 3" xfId="12117"/>
    <cellStyle name="20 % - Accent2 19 3 2" xfId="17163"/>
    <cellStyle name="20 % - Accent2 19 3 2 2" xfId="30343"/>
    <cellStyle name="20 % - Accent2 19 3 2 3" xfId="43620"/>
    <cellStyle name="20 % - Accent2 19 3 2 4" xfId="56897"/>
    <cellStyle name="20 % - Accent2 19 3 3" xfId="24356"/>
    <cellStyle name="20 % - Accent2 19 3 4" xfId="37633"/>
    <cellStyle name="20 % - Accent2 19 3 5" xfId="50910"/>
    <cellStyle name="20 % - Accent2 19 4" xfId="10119"/>
    <cellStyle name="20 % - Accent2 19 4 2" xfId="21208"/>
    <cellStyle name="20 % - Accent2 19 4 3" xfId="34485"/>
    <cellStyle name="20 % - Accent2 19 4 4" xfId="47762"/>
    <cellStyle name="20 % - Accent2 19 5" xfId="14574"/>
    <cellStyle name="20 % - Accent2 19 5 2" xfId="27195"/>
    <cellStyle name="20 % - Accent2 19 5 3" xfId="40472"/>
    <cellStyle name="20 % - Accent2 19 5 4" xfId="53749"/>
    <cellStyle name="20 % - Accent2 19 6" xfId="9003"/>
    <cellStyle name="20 % - Accent2 19 7" xfId="19870"/>
    <cellStyle name="20 % - Accent2 19 8" xfId="33147"/>
    <cellStyle name="20 % - Accent2 19 9" xfId="46424"/>
    <cellStyle name="20 % - Accent2 2" xfId="104"/>
    <cellStyle name="20 % - Accent2 2 10" xfId="5797"/>
    <cellStyle name="20 % - Accent2 2 10 2" xfId="16621"/>
    <cellStyle name="20 % - Accent2 2 10 2 2" xfId="29801"/>
    <cellStyle name="20 % - Accent2 2 10 2 3" xfId="43078"/>
    <cellStyle name="20 % - Accent2 2 10 2 4" xfId="56355"/>
    <cellStyle name="20 % - Accent2 2 10 3" xfId="11575"/>
    <cellStyle name="20 % - Accent2 2 10 4" xfId="23814"/>
    <cellStyle name="20 % - Accent2 2 10 5" xfId="37091"/>
    <cellStyle name="20 % - Accent2 2 10 6" xfId="50368"/>
    <cellStyle name="20 % - Accent2 2 11" xfId="6499"/>
    <cellStyle name="20 % - Accent2 2 11 2" xfId="17323"/>
    <cellStyle name="20 % - Accent2 2 11 2 2" xfId="30503"/>
    <cellStyle name="20 % - Accent2 2 11 2 3" xfId="43780"/>
    <cellStyle name="20 % - Accent2 2 11 2 4" xfId="57057"/>
    <cellStyle name="20 % - Accent2 2 11 3" xfId="12277"/>
    <cellStyle name="20 % - Accent2 2 11 4" xfId="24516"/>
    <cellStyle name="20 % - Accent2 2 11 5" xfId="37793"/>
    <cellStyle name="20 % - Accent2 2 11 6" xfId="51070"/>
    <cellStyle name="20 % - Accent2 2 12" xfId="7241"/>
    <cellStyle name="20 % - Accent2 2 12 2" xfId="18069"/>
    <cellStyle name="20 % - Accent2 2 12 2 2" xfId="31249"/>
    <cellStyle name="20 % - Accent2 2 12 2 3" xfId="44526"/>
    <cellStyle name="20 % - Accent2 2 12 2 4" xfId="57803"/>
    <cellStyle name="20 % - Accent2 2 12 3" xfId="25262"/>
    <cellStyle name="20 % - Accent2 2 12 4" xfId="38539"/>
    <cellStyle name="20 % - Accent2 2 12 5" xfId="51816"/>
    <cellStyle name="20 % - Accent2 2 13" xfId="10317"/>
    <cellStyle name="20 % - Accent2 2 13 2" xfId="14774"/>
    <cellStyle name="20 % - Accent2 2 13 2 2" xfId="27395"/>
    <cellStyle name="20 % - Accent2 2 13 2 3" xfId="40672"/>
    <cellStyle name="20 % - Accent2 2 13 2 4" xfId="53949"/>
    <cellStyle name="20 % - Accent2 2 13 3" xfId="21408"/>
    <cellStyle name="20 % - Accent2 2 13 4" xfId="34685"/>
    <cellStyle name="20 % - Accent2 2 13 5" xfId="47962"/>
    <cellStyle name="20 % - Accent2 2 14" xfId="9215"/>
    <cellStyle name="20 % - Accent2 2 14 2" xfId="20081"/>
    <cellStyle name="20 % - Accent2 2 14 3" xfId="33358"/>
    <cellStyle name="20 % - Accent2 2 14 4" xfId="46635"/>
    <cellStyle name="20 % - Accent2 2 15" xfId="13447"/>
    <cellStyle name="20 % - Accent2 2 15 2" xfId="26068"/>
    <cellStyle name="20 % - Accent2 2 15 3" xfId="39345"/>
    <cellStyle name="20 % - Accent2 2 15 4" xfId="52622"/>
    <cellStyle name="20 % - Accent2 2 16" xfId="19328"/>
    <cellStyle name="20 % - Accent2 2 17" xfId="32605"/>
    <cellStyle name="20 % - Accent2 2 18" xfId="45882"/>
    <cellStyle name="20 % - Accent2 2 2" xfId="105"/>
    <cellStyle name="20 % - Accent2 2 2 10" xfId="7242"/>
    <cellStyle name="20 % - Accent2 2 2 10 2" xfId="18070"/>
    <cellStyle name="20 % - Accent2 2 2 10 2 2" xfId="31250"/>
    <cellStyle name="20 % - Accent2 2 2 10 2 3" xfId="44527"/>
    <cellStyle name="20 % - Accent2 2 2 10 2 4" xfId="57804"/>
    <cellStyle name="20 % - Accent2 2 2 10 3" xfId="25263"/>
    <cellStyle name="20 % - Accent2 2 2 10 4" xfId="38540"/>
    <cellStyle name="20 % - Accent2 2 2 10 5" xfId="51817"/>
    <cellStyle name="20 % - Accent2 2 2 11" xfId="10318"/>
    <cellStyle name="20 % - Accent2 2 2 11 2" xfId="14775"/>
    <cellStyle name="20 % - Accent2 2 2 11 2 2" xfId="27396"/>
    <cellStyle name="20 % - Accent2 2 2 11 2 3" xfId="40673"/>
    <cellStyle name="20 % - Accent2 2 2 11 2 4" xfId="53950"/>
    <cellStyle name="20 % - Accent2 2 2 11 3" xfId="21409"/>
    <cellStyle name="20 % - Accent2 2 2 11 4" xfId="34686"/>
    <cellStyle name="20 % - Accent2 2 2 11 5" xfId="47963"/>
    <cellStyle name="20 % - Accent2 2 2 12" xfId="9216"/>
    <cellStyle name="20 % - Accent2 2 2 12 2" xfId="20082"/>
    <cellStyle name="20 % - Accent2 2 2 12 3" xfId="33359"/>
    <cellStyle name="20 % - Accent2 2 2 12 4" xfId="46636"/>
    <cellStyle name="20 % - Accent2 2 2 13" xfId="13448"/>
    <cellStyle name="20 % - Accent2 2 2 13 2" xfId="26069"/>
    <cellStyle name="20 % - Accent2 2 2 13 3" xfId="39346"/>
    <cellStyle name="20 % - Accent2 2 2 13 4" xfId="52623"/>
    <cellStyle name="20 % - Accent2 2 2 14" xfId="19329"/>
    <cellStyle name="20 % - Accent2 2 2 15" xfId="32606"/>
    <cellStyle name="20 % - Accent2 2 2 16" xfId="45883"/>
    <cellStyle name="20 % - Accent2 2 2 2" xfId="106"/>
    <cellStyle name="20 % - Accent2 2 2 2 10" xfId="6501"/>
    <cellStyle name="20 % - Accent2 2 2 2 10 2" xfId="17325"/>
    <cellStyle name="20 % - Accent2 2 2 2 10 2 2" xfId="30505"/>
    <cellStyle name="20 % - Accent2 2 2 2 10 2 3" xfId="43782"/>
    <cellStyle name="20 % - Accent2 2 2 2 10 2 4" xfId="57059"/>
    <cellStyle name="20 % - Accent2 2 2 2 10 3" xfId="12279"/>
    <cellStyle name="20 % - Accent2 2 2 2 10 4" xfId="24518"/>
    <cellStyle name="20 % - Accent2 2 2 2 10 5" xfId="37795"/>
    <cellStyle name="20 % - Accent2 2 2 2 10 6" xfId="51072"/>
    <cellStyle name="20 % - Accent2 2 2 2 11" xfId="7243"/>
    <cellStyle name="20 % - Accent2 2 2 2 11 2" xfId="18071"/>
    <cellStyle name="20 % - Accent2 2 2 2 11 2 2" xfId="31251"/>
    <cellStyle name="20 % - Accent2 2 2 2 11 2 3" xfId="44528"/>
    <cellStyle name="20 % - Accent2 2 2 2 11 2 4" xfId="57805"/>
    <cellStyle name="20 % - Accent2 2 2 2 11 3" xfId="25264"/>
    <cellStyle name="20 % - Accent2 2 2 2 11 4" xfId="38541"/>
    <cellStyle name="20 % - Accent2 2 2 2 11 5" xfId="51818"/>
    <cellStyle name="20 % - Accent2 2 2 2 12" xfId="10319"/>
    <cellStyle name="20 % - Accent2 2 2 2 12 2" xfId="14776"/>
    <cellStyle name="20 % - Accent2 2 2 2 12 2 2" xfId="27397"/>
    <cellStyle name="20 % - Accent2 2 2 2 12 2 3" xfId="40674"/>
    <cellStyle name="20 % - Accent2 2 2 2 12 2 4" xfId="53951"/>
    <cellStyle name="20 % - Accent2 2 2 2 12 3" xfId="21410"/>
    <cellStyle name="20 % - Accent2 2 2 2 12 4" xfId="34687"/>
    <cellStyle name="20 % - Accent2 2 2 2 12 5" xfId="47964"/>
    <cellStyle name="20 % - Accent2 2 2 2 13" xfId="9217"/>
    <cellStyle name="20 % - Accent2 2 2 2 13 2" xfId="20083"/>
    <cellStyle name="20 % - Accent2 2 2 2 13 3" xfId="33360"/>
    <cellStyle name="20 % - Accent2 2 2 2 13 4" xfId="46637"/>
    <cellStyle name="20 % - Accent2 2 2 2 14" xfId="13449"/>
    <cellStyle name="20 % - Accent2 2 2 2 14 2" xfId="26070"/>
    <cellStyle name="20 % - Accent2 2 2 2 14 3" xfId="39347"/>
    <cellStyle name="20 % - Accent2 2 2 2 14 4" xfId="52624"/>
    <cellStyle name="20 % - Accent2 2 2 2 15" xfId="19330"/>
    <cellStyle name="20 % - Accent2 2 2 2 16" xfId="32607"/>
    <cellStyle name="20 % - Accent2 2 2 2 17" xfId="45884"/>
    <cellStyle name="20 % - Accent2 2 2 2 2" xfId="107"/>
    <cellStyle name="20 % - Accent2 2 2 2 2 10" xfId="7244"/>
    <cellStyle name="20 % - Accent2 2 2 2 2 10 2" xfId="18072"/>
    <cellStyle name="20 % - Accent2 2 2 2 2 10 2 2" xfId="31252"/>
    <cellStyle name="20 % - Accent2 2 2 2 2 10 2 3" xfId="44529"/>
    <cellStyle name="20 % - Accent2 2 2 2 2 10 2 4" xfId="57806"/>
    <cellStyle name="20 % - Accent2 2 2 2 2 10 3" xfId="25265"/>
    <cellStyle name="20 % - Accent2 2 2 2 2 10 4" xfId="38542"/>
    <cellStyle name="20 % - Accent2 2 2 2 2 10 5" xfId="51819"/>
    <cellStyle name="20 % - Accent2 2 2 2 2 11" xfId="10320"/>
    <cellStyle name="20 % - Accent2 2 2 2 2 11 2" xfId="14777"/>
    <cellStyle name="20 % - Accent2 2 2 2 2 11 2 2" xfId="27398"/>
    <cellStyle name="20 % - Accent2 2 2 2 2 11 2 3" xfId="40675"/>
    <cellStyle name="20 % - Accent2 2 2 2 2 11 2 4" xfId="53952"/>
    <cellStyle name="20 % - Accent2 2 2 2 2 11 3" xfId="21411"/>
    <cellStyle name="20 % - Accent2 2 2 2 2 11 4" xfId="34688"/>
    <cellStyle name="20 % - Accent2 2 2 2 2 11 5" xfId="47965"/>
    <cellStyle name="20 % - Accent2 2 2 2 2 12" xfId="9218"/>
    <cellStyle name="20 % - Accent2 2 2 2 2 12 2" xfId="20084"/>
    <cellStyle name="20 % - Accent2 2 2 2 2 12 3" xfId="33361"/>
    <cellStyle name="20 % - Accent2 2 2 2 2 12 4" xfId="46638"/>
    <cellStyle name="20 % - Accent2 2 2 2 2 13" xfId="13450"/>
    <cellStyle name="20 % - Accent2 2 2 2 2 13 2" xfId="26071"/>
    <cellStyle name="20 % - Accent2 2 2 2 2 13 3" xfId="39348"/>
    <cellStyle name="20 % - Accent2 2 2 2 2 13 4" xfId="52625"/>
    <cellStyle name="20 % - Accent2 2 2 2 2 14" xfId="19331"/>
    <cellStyle name="20 % - Accent2 2 2 2 2 15" xfId="32608"/>
    <cellStyle name="20 % - Accent2 2 2 2 2 16" xfId="45885"/>
    <cellStyle name="20 % - Accent2 2 2 2 2 2" xfId="108"/>
    <cellStyle name="20 % - Accent2 2 2 2 2 2 10" xfId="5801"/>
    <cellStyle name="20 % - Accent2 2 2 2 2 2 10 2" xfId="16625"/>
    <cellStyle name="20 % - Accent2 2 2 2 2 2 10 2 2" xfId="29805"/>
    <cellStyle name="20 % - Accent2 2 2 2 2 2 10 2 3" xfId="43082"/>
    <cellStyle name="20 % - Accent2 2 2 2 2 2 10 2 4" xfId="56359"/>
    <cellStyle name="20 % - Accent2 2 2 2 2 2 10 3" xfId="11579"/>
    <cellStyle name="20 % - Accent2 2 2 2 2 2 10 4" xfId="23818"/>
    <cellStyle name="20 % - Accent2 2 2 2 2 2 10 5" xfId="37095"/>
    <cellStyle name="20 % - Accent2 2 2 2 2 2 10 6" xfId="50372"/>
    <cellStyle name="20 % - Accent2 2 2 2 2 2 11" xfId="6503"/>
    <cellStyle name="20 % - Accent2 2 2 2 2 2 11 2" xfId="17327"/>
    <cellStyle name="20 % - Accent2 2 2 2 2 2 11 2 2" xfId="30507"/>
    <cellStyle name="20 % - Accent2 2 2 2 2 2 11 2 3" xfId="43784"/>
    <cellStyle name="20 % - Accent2 2 2 2 2 2 11 2 4" xfId="57061"/>
    <cellStyle name="20 % - Accent2 2 2 2 2 2 11 3" xfId="12281"/>
    <cellStyle name="20 % - Accent2 2 2 2 2 2 11 4" xfId="24520"/>
    <cellStyle name="20 % - Accent2 2 2 2 2 2 11 5" xfId="37797"/>
    <cellStyle name="20 % - Accent2 2 2 2 2 2 11 6" xfId="51074"/>
    <cellStyle name="20 % - Accent2 2 2 2 2 2 12" xfId="7245"/>
    <cellStyle name="20 % - Accent2 2 2 2 2 2 12 2" xfId="18073"/>
    <cellStyle name="20 % - Accent2 2 2 2 2 2 12 2 2" xfId="31253"/>
    <cellStyle name="20 % - Accent2 2 2 2 2 2 12 2 3" xfId="44530"/>
    <cellStyle name="20 % - Accent2 2 2 2 2 2 12 2 4" xfId="57807"/>
    <cellStyle name="20 % - Accent2 2 2 2 2 2 12 3" xfId="25266"/>
    <cellStyle name="20 % - Accent2 2 2 2 2 2 12 4" xfId="38543"/>
    <cellStyle name="20 % - Accent2 2 2 2 2 2 12 5" xfId="51820"/>
    <cellStyle name="20 % - Accent2 2 2 2 2 2 13" xfId="10321"/>
    <cellStyle name="20 % - Accent2 2 2 2 2 2 13 2" xfId="14778"/>
    <cellStyle name="20 % - Accent2 2 2 2 2 2 13 2 2" xfId="27399"/>
    <cellStyle name="20 % - Accent2 2 2 2 2 2 13 2 3" xfId="40676"/>
    <cellStyle name="20 % - Accent2 2 2 2 2 2 13 2 4" xfId="53953"/>
    <cellStyle name="20 % - Accent2 2 2 2 2 2 13 3" xfId="21412"/>
    <cellStyle name="20 % - Accent2 2 2 2 2 2 13 4" xfId="34689"/>
    <cellStyle name="20 % - Accent2 2 2 2 2 2 13 5" xfId="47966"/>
    <cellStyle name="20 % - Accent2 2 2 2 2 2 14" xfId="9219"/>
    <cellStyle name="20 % - Accent2 2 2 2 2 2 14 2" xfId="20085"/>
    <cellStyle name="20 % - Accent2 2 2 2 2 2 14 3" xfId="33362"/>
    <cellStyle name="20 % - Accent2 2 2 2 2 2 14 4" xfId="46639"/>
    <cellStyle name="20 % - Accent2 2 2 2 2 2 15" xfId="13451"/>
    <cellStyle name="20 % - Accent2 2 2 2 2 2 15 2" xfId="26072"/>
    <cellStyle name="20 % - Accent2 2 2 2 2 2 15 3" xfId="39349"/>
    <cellStyle name="20 % - Accent2 2 2 2 2 2 15 4" xfId="52626"/>
    <cellStyle name="20 % - Accent2 2 2 2 2 2 16" xfId="19332"/>
    <cellStyle name="20 % - Accent2 2 2 2 2 2 17" xfId="32609"/>
    <cellStyle name="20 % - Accent2 2 2 2 2 2 18" xfId="45886"/>
    <cellStyle name="20 % - Accent2 2 2 2 2 2 2" xfId="109"/>
    <cellStyle name="20 % - Accent2 2 2 2 2 2 2 10" xfId="13452"/>
    <cellStyle name="20 % - Accent2 2 2 2 2 2 2 10 2" xfId="26073"/>
    <cellStyle name="20 % - Accent2 2 2 2 2 2 2 10 3" xfId="39350"/>
    <cellStyle name="20 % - Accent2 2 2 2 2 2 2 10 4" xfId="52627"/>
    <cellStyle name="20 % - Accent2 2 2 2 2 2 2 11" xfId="19333"/>
    <cellStyle name="20 % - Accent2 2 2 2 2 2 2 12" xfId="32610"/>
    <cellStyle name="20 % - Accent2 2 2 2 2 2 2 13" xfId="45887"/>
    <cellStyle name="20 % - Accent2 2 2 2 2 2 2 2" xfId="4344"/>
    <cellStyle name="20 % - Accent2 2 2 2 2 2 2 2 2" xfId="8344"/>
    <cellStyle name="20 % - Accent2 2 2 2 2 2 2 2 2 2" xfId="15826"/>
    <cellStyle name="20 % - Accent2 2 2 2 2 2 2 2 2 2 2" xfId="28498"/>
    <cellStyle name="20 % - Accent2 2 2 2 2 2 2 2 2 2 3" xfId="41775"/>
    <cellStyle name="20 % - Accent2 2 2 2 2 2 2 2 2 2 4" xfId="55052"/>
    <cellStyle name="20 % - Accent2 2 2 2 2 2 2 2 2 3" xfId="22511"/>
    <cellStyle name="20 % - Accent2 2 2 2 2 2 2 2 2 4" xfId="35788"/>
    <cellStyle name="20 % - Accent2 2 2 2 2 2 2 2 2 5" xfId="49065"/>
    <cellStyle name="20 % - Accent2 2 2 2 2 2 2 2 3" xfId="14030"/>
    <cellStyle name="20 % - Accent2 2 2 2 2 2 2 2 3 2" xfId="26651"/>
    <cellStyle name="20 % - Accent2 2 2 2 2 2 2 2 3 3" xfId="39928"/>
    <cellStyle name="20 % - Accent2 2 2 2 2 2 2 2 3 4" xfId="53205"/>
    <cellStyle name="20 % - Accent2 2 2 2 2 2 2 2 4" xfId="20664"/>
    <cellStyle name="20 % - Accent2 2 2 2 2 2 2 2 5" xfId="33941"/>
    <cellStyle name="20 % - Accent2 2 2 2 2 2 2 2 6" xfId="47218"/>
    <cellStyle name="20 % - Accent2 2 2 2 2 2 2 3" xfId="4587"/>
    <cellStyle name="20 % - Accent2 2 2 2 2 2 2 3 2" xfId="8461"/>
    <cellStyle name="20 % - Accent2 2 2 2 2 2 2 3 2 2" xfId="28615"/>
    <cellStyle name="20 % - Accent2 2 2 2 2 2 2 3 2 3" xfId="41892"/>
    <cellStyle name="20 % - Accent2 2 2 2 2 2 2 3 2 4" xfId="55169"/>
    <cellStyle name="20 % - Accent2 2 2 2 2 2 2 3 3" xfId="22628"/>
    <cellStyle name="20 % - Accent2 2 2 2 2 2 2 3 4" xfId="35905"/>
    <cellStyle name="20 % - Accent2 2 2 2 2 2 2 3 5" xfId="49182"/>
    <cellStyle name="20 % - Accent2 2 2 2 2 2 2 4" xfId="5178"/>
    <cellStyle name="20 % - Accent2 2 2 2 2 2 2 4 2" xfId="16026"/>
    <cellStyle name="20 % - Accent2 2 2 2 2 2 2 4 2 2" xfId="29206"/>
    <cellStyle name="20 % - Accent2 2 2 2 2 2 2 4 2 3" xfId="42483"/>
    <cellStyle name="20 % - Accent2 2 2 2 2 2 2 4 2 4" xfId="55760"/>
    <cellStyle name="20 % - Accent2 2 2 2 2 2 2 4 3" xfId="10980"/>
    <cellStyle name="20 % - Accent2 2 2 2 2 2 2 4 4" xfId="23219"/>
    <cellStyle name="20 % - Accent2 2 2 2 2 2 2 4 5" xfId="36496"/>
    <cellStyle name="20 % - Accent2 2 2 2 2 2 2 4 6" xfId="49773"/>
    <cellStyle name="20 % - Accent2 2 2 2 2 2 2 5" xfId="5802"/>
    <cellStyle name="20 % - Accent2 2 2 2 2 2 2 5 2" xfId="16626"/>
    <cellStyle name="20 % - Accent2 2 2 2 2 2 2 5 2 2" xfId="29806"/>
    <cellStyle name="20 % - Accent2 2 2 2 2 2 2 5 2 3" xfId="43083"/>
    <cellStyle name="20 % - Accent2 2 2 2 2 2 2 5 2 4" xfId="56360"/>
    <cellStyle name="20 % - Accent2 2 2 2 2 2 2 5 3" xfId="11580"/>
    <cellStyle name="20 % - Accent2 2 2 2 2 2 2 5 4" xfId="23819"/>
    <cellStyle name="20 % - Accent2 2 2 2 2 2 2 5 5" xfId="37096"/>
    <cellStyle name="20 % - Accent2 2 2 2 2 2 2 5 6" xfId="50373"/>
    <cellStyle name="20 % - Accent2 2 2 2 2 2 2 6" xfId="6504"/>
    <cellStyle name="20 % - Accent2 2 2 2 2 2 2 6 2" xfId="17328"/>
    <cellStyle name="20 % - Accent2 2 2 2 2 2 2 6 2 2" xfId="30508"/>
    <cellStyle name="20 % - Accent2 2 2 2 2 2 2 6 2 3" xfId="43785"/>
    <cellStyle name="20 % - Accent2 2 2 2 2 2 2 6 2 4" xfId="57062"/>
    <cellStyle name="20 % - Accent2 2 2 2 2 2 2 6 3" xfId="12282"/>
    <cellStyle name="20 % - Accent2 2 2 2 2 2 2 6 4" xfId="24521"/>
    <cellStyle name="20 % - Accent2 2 2 2 2 2 2 6 5" xfId="37798"/>
    <cellStyle name="20 % - Accent2 2 2 2 2 2 2 6 6" xfId="51075"/>
    <cellStyle name="20 % - Accent2 2 2 2 2 2 2 7" xfId="7246"/>
    <cellStyle name="20 % - Accent2 2 2 2 2 2 2 7 2" xfId="18074"/>
    <cellStyle name="20 % - Accent2 2 2 2 2 2 2 7 2 2" xfId="31254"/>
    <cellStyle name="20 % - Accent2 2 2 2 2 2 2 7 2 3" xfId="44531"/>
    <cellStyle name="20 % - Accent2 2 2 2 2 2 2 7 2 4" xfId="57808"/>
    <cellStyle name="20 % - Accent2 2 2 2 2 2 2 7 3" xfId="25267"/>
    <cellStyle name="20 % - Accent2 2 2 2 2 2 2 7 4" xfId="38544"/>
    <cellStyle name="20 % - Accent2 2 2 2 2 2 2 7 5" xfId="51821"/>
    <cellStyle name="20 % - Accent2 2 2 2 2 2 2 8" xfId="10322"/>
    <cellStyle name="20 % - Accent2 2 2 2 2 2 2 8 2" xfId="14779"/>
    <cellStyle name="20 % - Accent2 2 2 2 2 2 2 8 2 2" xfId="27400"/>
    <cellStyle name="20 % - Accent2 2 2 2 2 2 2 8 2 3" xfId="40677"/>
    <cellStyle name="20 % - Accent2 2 2 2 2 2 2 8 2 4" xfId="53954"/>
    <cellStyle name="20 % - Accent2 2 2 2 2 2 2 8 3" xfId="21413"/>
    <cellStyle name="20 % - Accent2 2 2 2 2 2 2 8 4" xfId="34690"/>
    <cellStyle name="20 % - Accent2 2 2 2 2 2 2 8 5" xfId="47967"/>
    <cellStyle name="20 % - Accent2 2 2 2 2 2 2 9" xfId="9220"/>
    <cellStyle name="20 % - Accent2 2 2 2 2 2 2 9 2" xfId="20086"/>
    <cellStyle name="20 % - Accent2 2 2 2 2 2 2 9 3" xfId="33363"/>
    <cellStyle name="20 % - Accent2 2 2 2 2 2 2 9 4" xfId="46640"/>
    <cellStyle name="20 % - Accent2 2 2 2 2 2 3" xfId="110"/>
    <cellStyle name="20 % - Accent2 2 2 2 2 2 3 10" xfId="13453"/>
    <cellStyle name="20 % - Accent2 2 2 2 2 2 3 10 2" xfId="26074"/>
    <cellStyle name="20 % - Accent2 2 2 2 2 2 3 10 3" xfId="39351"/>
    <cellStyle name="20 % - Accent2 2 2 2 2 2 3 10 4" xfId="52628"/>
    <cellStyle name="20 % - Accent2 2 2 2 2 2 3 11" xfId="19334"/>
    <cellStyle name="20 % - Accent2 2 2 2 2 2 3 12" xfId="32611"/>
    <cellStyle name="20 % - Accent2 2 2 2 2 2 3 13" xfId="45888"/>
    <cellStyle name="20 % - Accent2 2 2 2 2 2 3 2" xfId="4343"/>
    <cellStyle name="20 % - Accent2 2 2 2 2 2 3 2 2" xfId="8343"/>
    <cellStyle name="20 % - Accent2 2 2 2 2 2 3 2 2 2" xfId="15825"/>
    <cellStyle name="20 % - Accent2 2 2 2 2 2 3 2 2 2 2" xfId="28497"/>
    <cellStyle name="20 % - Accent2 2 2 2 2 2 3 2 2 2 3" xfId="41774"/>
    <cellStyle name="20 % - Accent2 2 2 2 2 2 3 2 2 2 4" xfId="55051"/>
    <cellStyle name="20 % - Accent2 2 2 2 2 2 3 2 2 3" xfId="22510"/>
    <cellStyle name="20 % - Accent2 2 2 2 2 2 3 2 2 4" xfId="35787"/>
    <cellStyle name="20 % - Accent2 2 2 2 2 2 3 2 2 5" xfId="49064"/>
    <cellStyle name="20 % - Accent2 2 2 2 2 2 3 2 3" xfId="14031"/>
    <cellStyle name="20 % - Accent2 2 2 2 2 2 3 2 3 2" xfId="26652"/>
    <cellStyle name="20 % - Accent2 2 2 2 2 2 3 2 3 3" xfId="39929"/>
    <cellStyle name="20 % - Accent2 2 2 2 2 2 3 2 3 4" xfId="53206"/>
    <cellStyle name="20 % - Accent2 2 2 2 2 2 3 2 4" xfId="20665"/>
    <cellStyle name="20 % - Accent2 2 2 2 2 2 3 2 5" xfId="33942"/>
    <cellStyle name="20 % - Accent2 2 2 2 2 2 3 2 6" xfId="47219"/>
    <cellStyle name="20 % - Accent2 2 2 2 2 2 3 3" xfId="4588"/>
    <cellStyle name="20 % - Accent2 2 2 2 2 2 3 3 2" xfId="8462"/>
    <cellStyle name="20 % - Accent2 2 2 2 2 2 3 3 2 2" xfId="28616"/>
    <cellStyle name="20 % - Accent2 2 2 2 2 2 3 3 2 3" xfId="41893"/>
    <cellStyle name="20 % - Accent2 2 2 2 2 2 3 3 2 4" xfId="55170"/>
    <cellStyle name="20 % - Accent2 2 2 2 2 2 3 3 3" xfId="22629"/>
    <cellStyle name="20 % - Accent2 2 2 2 2 2 3 3 4" xfId="35906"/>
    <cellStyle name="20 % - Accent2 2 2 2 2 2 3 3 5" xfId="49183"/>
    <cellStyle name="20 % - Accent2 2 2 2 2 2 3 4" xfId="5179"/>
    <cellStyle name="20 % - Accent2 2 2 2 2 2 3 4 2" xfId="16027"/>
    <cellStyle name="20 % - Accent2 2 2 2 2 2 3 4 2 2" xfId="29207"/>
    <cellStyle name="20 % - Accent2 2 2 2 2 2 3 4 2 3" xfId="42484"/>
    <cellStyle name="20 % - Accent2 2 2 2 2 2 3 4 2 4" xfId="55761"/>
    <cellStyle name="20 % - Accent2 2 2 2 2 2 3 4 3" xfId="10981"/>
    <cellStyle name="20 % - Accent2 2 2 2 2 2 3 4 4" xfId="23220"/>
    <cellStyle name="20 % - Accent2 2 2 2 2 2 3 4 5" xfId="36497"/>
    <cellStyle name="20 % - Accent2 2 2 2 2 2 3 4 6" xfId="49774"/>
    <cellStyle name="20 % - Accent2 2 2 2 2 2 3 5" xfId="5803"/>
    <cellStyle name="20 % - Accent2 2 2 2 2 2 3 5 2" xfId="16627"/>
    <cellStyle name="20 % - Accent2 2 2 2 2 2 3 5 2 2" xfId="29807"/>
    <cellStyle name="20 % - Accent2 2 2 2 2 2 3 5 2 3" xfId="43084"/>
    <cellStyle name="20 % - Accent2 2 2 2 2 2 3 5 2 4" xfId="56361"/>
    <cellStyle name="20 % - Accent2 2 2 2 2 2 3 5 3" xfId="11581"/>
    <cellStyle name="20 % - Accent2 2 2 2 2 2 3 5 4" xfId="23820"/>
    <cellStyle name="20 % - Accent2 2 2 2 2 2 3 5 5" xfId="37097"/>
    <cellStyle name="20 % - Accent2 2 2 2 2 2 3 5 6" xfId="50374"/>
    <cellStyle name="20 % - Accent2 2 2 2 2 2 3 6" xfId="6505"/>
    <cellStyle name="20 % - Accent2 2 2 2 2 2 3 6 2" xfId="17329"/>
    <cellStyle name="20 % - Accent2 2 2 2 2 2 3 6 2 2" xfId="30509"/>
    <cellStyle name="20 % - Accent2 2 2 2 2 2 3 6 2 3" xfId="43786"/>
    <cellStyle name="20 % - Accent2 2 2 2 2 2 3 6 2 4" xfId="57063"/>
    <cellStyle name="20 % - Accent2 2 2 2 2 2 3 6 3" xfId="12283"/>
    <cellStyle name="20 % - Accent2 2 2 2 2 2 3 6 4" xfId="24522"/>
    <cellStyle name="20 % - Accent2 2 2 2 2 2 3 6 5" xfId="37799"/>
    <cellStyle name="20 % - Accent2 2 2 2 2 2 3 6 6" xfId="51076"/>
    <cellStyle name="20 % - Accent2 2 2 2 2 2 3 7" xfId="7247"/>
    <cellStyle name="20 % - Accent2 2 2 2 2 2 3 7 2" xfId="18075"/>
    <cellStyle name="20 % - Accent2 2 2 2 2 2 3 7 2 2" xfId="31255"/>
    <cellStyle name="20 % - Accent2 2 2 2 2 2 3 7 2 3" xfId="44532"/>
    <cellStyle name="20 % - Accent2 2 2 2 2 2 3 7 2 4" xfId="57809"/>
    <cellStyle name="20 % - Accent2 2 2 2 2 2 3 7 3" xfId="25268"/>
    <cellStyle name="20 % - Accent2 2 2 2 2 2 3 7 4" xfId="38545"/>
    <cellStyle name="20 % - Accent2 2 2 2 2 2 3 7 5" xfId="51822"/>
    <cellStyle name="20 % - Accent2 2 2 2 2 2 3 8" xfId="10323"/>
    <cellStyle name="20 % - Accent2 2 2 2 2 2 3 8 2" xfId="14780"/>
    <cellStyle name="20 % - Accent2 2 2 2 2 2 3 8 2 2" xfId="27401"/>
    <cellStyle name="20 % - Accent2 2 2 2 2 2 3 8 2 3" xfId="40678"/>
    <cellStyle name="20 % - Accent2 2 2 2 2 2 3 8 2 4" xfId="53955"/>
    <cellStyle name="20 % - Accent2 2 2 2 2 2 3 8 3" xfId="21414"/>
    <cellStyle name="20 % - Accent2 2 2 2 2 2 3 8 4" xfId="34691"/>
    <cellStyle name="20 % - Accent2 2 2 2 2 2 3 8 5" xfId="47968"/>
    <cellStyle name="20 % - Accent2 2 2 2 2 2 3 9" xfId="9221"/>
    <cellStyle name="20 % - Accent2 2 2 2 2 2 3 9 2" xfId="20087"/>
    <cellStyle name="20 % - Accent2 2 2 2 2 2 3 9 3" xfId="33364"/>
    <cellStyle name="20 % - Accent2 2 2 2 2 2 3 9 4" xfId="46641"/>
    <cellStyle name="20 % - Accent2 2 2 2 2 2 4" xfId="111"/>
    <cellStyle name="20 % - Accent2 2 2 2 2 2 4 10" xfId="9222"/>
    <cellStyle name="20 % - Accent2 2 2 2 2 2 4 10 2" xfId="20088"/>
    <cellStyle name="20 % - Accent2 2 2 2 2 2 4 10 3" xfId="33365"/>
    <cellStyle name="20 % - Accent2 2 2 2 2 2 4 10 4" xfId="46642"/>
    <cellStyle name="20 % - Accent2 2 2 2 2 2 4 11" xfId="13454"/>
    <cellStyle name="20 % - Accent2 2 2 2 2 2 4 11 2" xfId="26075"/>
    <cellStyle name="20 % - Accent2 2 2 2 2 2 4 11 3" xfId="39352"/>
    <cellStyle name="20 % - Accent2 2 2 2 2 2 4 11 4" xfId="52629"/>
    <cellStyle name="20 % - Accent2 2 2 2 2 2 4 12" xfId="19335"/>
    <cellStyle name="20 % - Accent2 2 2 2 2 2 4 13" xfId="32612"/>
    <cellStyle name="20 % - Accent2 2 2 2 2 2 4 14" xfId="45889"/>
    <cellStyle name="20 % - Accent2 2 2 2 2 2 4 2" xfId="112"/>
    <cellStyle name="20 % - Accent2 2 2 2 2 2 4 2 10" xfId="13455"/>
    <cellStyle name="20 % - Accent2 2 2 2 2 2 4 2 10 2" xfId="26076"/>
    <cellStyle name="20 % - Accent2 2 2 2 2 2 4 2 10 3" xfId="39353"/>
    <cellStyle name="20 % - Accent2 2 2 2 2 2 4 2 10 4" xfId="52630"/>
    <cellStyle name="20 % - Accent2 2 2 2 2 2 4 2 11" xfId="19336"/>
    <cellStyle name="20 % - Accent2 2 2 2 2 2 4 2 12" xfId="32613"/>
    <cellStyle name="20 % - Accent2 2 2 2 2 2 4 2 13" xfId="45890"/>
    <cellStyle name="20 % - Accent2 2 2 2 2 2 4 2 2" xfId="4340"/>
    <cellStyle name="20 % - Accent2 2 2 2 2 2 4 2 2 2" xfId="8341"/>
    <cellStyle name="20 % - Accent2 2 2 2 2 2 4 2 2 2 2" xfId="15823"/>
    <cellStyle name="20 % - Accent2 2 2 2 2 2 4 2 2 2 2 2" xfId="28495"/>
    <cellStyle name="20 % - Accent2 2 2 2 2 2 4 2 2 2 2 3" xfId="41772"/>
    <cellStyle name="20 % - Accent2 2 2 2 2 2 4 2 2 2 2 4" xfId="55049"/>
    <cellStyle name="20 % - Accent2 2 2 2 2 2 4 2 2 2 3" xfId="22508"/>
    <cellStyle name="20 % - Accent2 2 2 2 2 2 4 2 2 2 4" xfId="35785"/>
    <cellStyle name="20 % - Accent2 2 2 2 2 2 4 2 2 2 5" xfId="49062"/>
    <cellStyle name="20 % - Accent2 2 2 2 2 2 4 2 2 3" xfId="14033"/>
    <cellStyle name="20 % - Accent2 2 2 2 2 2 4 2 2 3 2" xfId="26654"/>
    <cellStyle name="20 % - Accent2 2 2 2 2 2 4 2 2 3 3" xfId="39931"/>
    <cellStyle name="20 % - Accent2 2 2 2 2 2 4 2 2 3 4" xfId="53208"/>
    <cellStyle name="20 % - Accent2 2 2 2 2 2 4 2 2 4" xfId="20667"/>
    <cellStyle name="20 % - Accent2 2 2 2 2 2 4 2 2 5" xfId="33944"/>
    <cellStyle name="20 % - Accent2 2 2 2 2 2 4 2 2 6" xfId="47221"/>
    <cellStyle name="20 % - Accent2 2 2 2 2 2 4 2 3" xfId="4590"/>
    <cellStyle name="20 % - Accent2 2 2 2 2 2 4 2 3 2" xfId="8464"/>
    <cellStyle name="20 % - Accent2 2 2 2 2 2 4 2 3 2 2" xfId="28618"/>
    <cellStyle name="20 % - Accent2 2 2 2 2 2 4 2 3 2 3" xfId="41895"/>
    <cellStyle name="20 % - Accent2 2 2 2 2 2 4 2 3 2 4" xfId="55172"/>
    <cellStyle name="20 % - Accent2 2 2 2 2 2 4 2 3 3" xfId="22631"/>
    <cellStyle name="20 % - Accent2 2 2 2 2 2 4 2 3 4" xfId="35908"/>
    <cellStyle name="20 % - Accent2 2 2 2 2 2 4 2 3 5" xfId="49185"/>
    <cellStyle name="20 % - Accent2 2 2 2 2 2 4 2 4" xfId="5181"/>
    <cellStyle name="20 % - Accent2 2 2 2 2 2 4 2 4 2" xfId="16029"/>
    <cellStyle name="20 % - Accent2 2 2 2 2 2 4 2 4 2 2" xfId="29209"/>
    <cellStyle name="20 % - Accent2 2 2 2 2 2 4 2 4 2 3" xfId="42486"/>
    <cellStyle name="20 % - Accent2 2 2 2 2 2 4 2 4 2 4" xfId="55763"/>
    <cellStyle name="20 % - Accent2 2 2 2 2 2 4 2 4 3" xfId="10983"/>
    <cellStyle name="20 % - Accent2 2 2 2 2 2 4 2 4 4" xfId="23222"/>
    <cellStyle name="20 % - Accent2 2 2 2 2 2 4 2 4 5" xfId="36499"/>
    <cellStyle name="20 % - Accent2 2 2 2 2 2 4 2 4 6" xfId="49776"/>
    <cellStyle name="20 % - Accent2 2 2 2 2 2 4 2 5" xfId="5805"/>
    <cellStyle name="20 % - Accent2 2 2 2 2 2 4 2 5 2" xfId="16629"/>
    <cellStyle name="20 % - Accent2 2 2 2 2 2 4 2 5 2 2" xfId="29809"/>
    <cellStyle name="20 % - Accent2 2 2 2 2 2 4 2 5 2 3" xfId="43086"/>
    <cellStyle name="20 % - Accent2 2 2 2 2 2 4 2 5 2 4" xfId="56363"/>
    <cellStyle name="20 % - Accent2 2 2 2 2 2 4 2 5 3" xfId="11583"/>
    <cellStyle name="20 % - Accent2 2 2 2 2 2 4 2 5 4" xfId="23822"/>
    <cellStyle name="20 % - Accent2 2 2 2 2 2 4 2 5 5" xfId="37099"/>
    <cellStyle name="20 % - Accent2 2 2 2 2 2 4 2 5 6" xfId="50376"/>
    <cellStyle name="20 % - Accent2 2 2 2 2 2 4 2 6" xfId="6507"/>
    <cellStyle name="20 % - Accent2 2 2 2 2 2 4 2 6 2" xfId="17331"/>
    <cellStyle name="20 % - Accent2 2 2 2 2 2 4 2 6 2 2" xfId="30511"/>
    <cellStyle name="20 % - Accent2 2 2 2 2 2 4 2 6 2 3" xfId="43788"/>
    <cellStyle name="20 % - Accent2 2 2 2 2 2 4 2 6 2 4" xfId="57065"/>
    <cellStyle name="20 % - Accent2 2 2 2 2 2 4 2 6 3" xfId="12285"/>
    <cellStyle name="20 % - Accent2 2 2 2 2 2 4 2 6 4" xfId="24524"/>
    <cellStyle name="20 % - Accent2 2 2 2 2 2 4 2 6 5" xfId="37801"/>
    <cellStyle name="20 % - Accent2 2 2 2 2 2 4 2 6 6" xfId="51078"/>
    <cellStyle name="20 % - Accent2 2 2 2 2 2 4 2 7" xfId="7249"/>
    <cellStyle name="20 % - Accent2 2 2 2 2 2 4 2 7 2" xfId="18077"/>
    <cellStyle name="20 % - Accent2 2 2 2 2 2 4 2 7 2 2" xfId="31257"/>
    <cellStyle name="20 % - Accent2 2 2 2 2 2 4 2 7 2 3" xfId="44534"/>
    <cellStyle name="20 % - Accent2 2 2 2 2 2 4 2 7 2 4" xfId="57811"/>
    <cellStyle name="20 % - Accent2 2 2 2 2 2 4 2 7 3" xfId="25270"/>
    <cellStyle name="20 % - Accent2 2 2 2 2 2 4 2 7 4" xfId="38547"/>
    <cellStyle name="20 % - Accent2 2 2 2 2 2 4 2 7 5" xfId="51824"/>
    <cellStyle name="20 % - Accent2 2 2 2 2 2 4 2 8" xfId="10325"/>
    <cellStyle name="20 % - Accent2 2 2 2 2 2 4 2 8 2" xfId="14782"/>
    <cellStyle name="20 % - Accent2 2 2 2 2 2 4 2 8 2 2" xfId="27403"/>
    <cellStyle name="20 % - Accent2 2 2 2 2 2 4 2 8 2 3" xfId="40680"/>
    <cellStyle name="20 % - Accent2 2 2 2 2 2 4 2 8 2 4" xfId="53957"/>
    <cellStyle name="20 % - Accent2 2 2 2 2 2 4 2 8 3" xfId="21416"/>
    <cellStyle name="20 % - Accent2 2 2 2 2 2 4 2 8 4" xfId="34693"/>
    <cellStyle name="20 % - Accent2 2 2 2 2 2 4 2 8 5" xfId="47970"/>
    <cellStyle name="20 % - Accent2 2 2 2 2 2 4 2 9" xfId="9223"/>
    <cellStyle name="20 % - Accent2 2 2 2 2 2 4 2 9 2" xfId="20089"/>
    <cellStyle name="20 % - Accent2 2 2 2 2 2 4 2 9 3" xfId="33366"/>
    <cellStyle name="20 % - Accent2 2 2 2 2 2 4 2 9 4" xfId="46643"/>
    <cellStyle name="20 % - Accent2 2 2 2 2 2 4 3" xfId="4341"/>
    <cellStyle name="20 % - Accent2 2 2 2 2 2 4 3 2" xfId="8342"/>
    <cellStyle name="20 % - Accent2 2 2 2 2 2 4 3 2 2" xfId="15824"/>
    <cellStyle name="20 % - Accent2 2 2 2 2 2 4 3 2 2 2" xfId="28496"/>
    <cellStyle name="20 % - Accent2 2 2 2 2 2 4 3 2 2 3" xfId="41773"/>
    <cellStyle name="20 % - Accent2 2 2 2 2 2 4 3 2 2 4" xfId="55050"/>
    <cellStyle name="20 % - Accent2 2 2 2 2 2 4 3 2 3" xfId="22509"/>
    <cellStyle name="20 % - Accent2 2 2 2 2 2 4 3 2 4" xfId="35786"/>
    <cellStyle name="20 % - Accent2 2 2 2 2 2 4 3 2 5" xfId="49063"/>
    <cellStyle name="20 % - Accent2 2 2 2 2 2 4 3 3" xfId="14032"/>
    <cellStyle name="20 % - Accent2 2 2 2 2 2 4 3 3 2" xfId="26653"/>
    <cellStyle name="20 % - Accent2 2 2 2 2 2 4 3 3 3" xfId="39930"/>
    <cellStyle name="20 % - Accent2 2 2 2 2 2 4 3 3 4" xfId="53207"/>
    <cellStyle name="20 % - Accent2 2 2 2 2 2 4 3 4" xfId="20666"/>
    <cellStyle name="20 % - Accent2 2 2 2 2 2 4 3 5" xfId="33943"/>
    <cellStyle name="20 % - Accent2 2 2 2 2 2 4 3 6" xfId="47220"/>
    <cellStyle name="20 % - Accent2 2 2 2 2 2 4 4" xfId="4589"/>
    <cellStyle name="20 % - Accent2 2 2 2 2 2 4 4 2" xfId="8463"/>
    <cellStyle name="20 % - Accent2 2 2 2 2 2 4 4 2 2" xfId="28617"/>
    <cellStyle name="20 % - Accent2 2 2 2 2 2 4 4 2 3" xfId="41894"/>
    <cellStyle name="20 % - Accent2 2 2 2 2 2 4 4 2 4" xfId="55171"/>
    <cellStyle name="20 % - Accent2 2 2 2 2 2 4 4 3" xfId="22630"/>
    <cellStyle name="20 % - Accent2 2 2 2 2 2 4 4 4" xfId="35907"/>
    <cellStyle name="20 % - Accent2 2 2 2 2 2 4 4 5" xfId="49184"/>
    <cellStyle name="20 % - Accent2 2 2 2 2 2 4 5" xfId="5180"/>
    <cellStyle name="20 % - Accent2 2 2 2 2 2 4 5 2" xfId="16028"/>
    <cellStyle name="20 % - Accent2 2 2 2 2 2 4 5 2 2" xfId="29208"/>
    <cellStyle name="20 % - Accent2 2 2 2 2 2 4 5 2 3" xfId="42485"/>
    <cellStyle name="20 % - Accent2 2 2 2 2 2 4 5 2 4" xfId="55762"/>
    <cellStyle name="20 % - Accent2 2 2 2 2 2 4 5 3" xfId="10982"/>
    <cellStyle name="20 % - Accent2 2 2 2 2 2 4 5 4" xfId="23221"/>
    <cellStyle name="20 % - Accent2 2 2 2 2 2 4 5 5" xfId="36498"/>
    <cellStyle name="20 % - Accent2 2 2 2 2 2 4 5 6" xfId="49775"/>
    <cellStyle name="20 % - Accent2 2 2 2 2 2 4 6" xfId="5804"/>
    <cellStyle name="20 % - Accent2 2 2 2 2 2 4 6 2" xfId="16628"/>
    <cellStyle name="20 % - Accent2 2 2 2 2 2 4 6 2 2" xfId="29808"/>
    <cellStyle name="20 % - Accent2 2 2 2 2 2 4 6 2 3" xfId="43085"/>
    <cellStyle name="20 % - Accent2 2 2 2 2 2 4 6 2 4" xfId="56362"/>
    <cellStyle name="20 % - Accent2 2 2 2 2 2 4 6 3" xfId="11582"/>
    <cellStyle name="20 % - Accent2 2 2 2 2 2 4 6 4" xfId="23821"/>
    <cellStyle name="20 % - Accent2 2 2 2 2 2 4 6 5" xfId="37098"/>
    <cellStyle name="20 % - Accent2 2 2 2 2 2 4 6 6" xfId="50375"/>
    <cellStyle name="20 % - Accent2 2 2 2 2 2 4 7" xfId="6506"/>
    <cellStyle name="20 % - Accent2 2 2 2 2 2 4 7 2" xfId="17330"/>
    <cellStyle name="20 % - Accent2 2 2 2 2 2 4 7 2 2" xfId="30510"/>
    <cellStyle name="20 % - Accent2 2 2 2 2 2 4 7 2 3" xfId="43787"/>
    <cellStyle name="20 % - Accent2 2 2 2 2 2 4 7 2 4" xfId="57064"/>
    <cellStyle name="20 % - Accent2 2 2 2 2 2 4 7 3" xfId="12284"/>
    <cellStyle name="20 % - Accent2 2 2 2 2 2 4 7 4" xfId="24523"/>
    <cellStyle name="20 % - Accent2 2 2 2 2 2 4 7 5" xfId="37800"/>
    <cellStyle name="20 % - Accent2 2 2 2 2 2 4 7 6" xfId="51077"/>
    <cellStyle name="20 % - Accent2 2 2 2 2 2 4 8" xfId="7248"/>
    <cellStyle name="20 % - Accent2 2 2 2 2 2 4 8 2" xfId="18076"/>
    <cellStyle name="20 % - Accent2 2 2 2 2 2 4 8 2 2" xfId="31256"/>
    <cellStyle name="20 % - Accent2 2 2 2 2 2 4 8 2 3" xfId="44533"/>
    <cellStyle name="20 % - Accent2 2 2 2 2 2 4 8 2 4" xfId="57810"/>
    <cellStyle name="20 % - Accent2 2 2 2 2 2 4 8 3" xfId="25269"/>
    <cellStyle name="20 % - Accent2 2 2 2 2 2 4 8 4" xfId="38546"/>
    <cellStyle name="20 % - Accent2 2 2 2 2 2 4 8 5" xfId="51823"/>
    <cellStyle name="20 % - Accent2 2 2 2 2 2 4 9" xfId="10324"/>
    <cellStyle name="20 % - Accent2 2 2 2 2 2 4 9 2" xfId="14781"/>
    <cellStyle name="20 % - Accent2 2 2 2 2 2 4 9 2 2" xfId="27402"/>
    <cellStyle name="20 % - Accent2 2 2 2 2 2 4 9 2 3" xfId="40679"/>
    <cellStyle name="20 % - Accent2 2 2 2 2 2 4 9 2 4" xfId="53956"/>
    <cellStyle name="20 % - Accent2 2 2 2 2 2 4 9 3" xfId="21415"/>
    <cellStyle name="20 % - Accent2 2 2 2 2 2 4 9 4" xfId="34692"/>
    <cellStyle name="20 % - Accent2 2 2 2 2 2 4 9 5" xfId="47969"/>
    <cellStyle name="20 % - Accent2 2 2 2 2 2 5" xfId="113"/>
    <cellStyle name="20 % - Accent2 2 2 2 2 2 5 10" xfId="13456"/>
    <cellStyle name="20 % - Accent2 2 2 2 2 2 5 10 2" xfId="26077"/>
    <cellStyle name="20 % - Accent2 2 2 2 2 2 5 10 3" xfId="39354"/>
    <cellStyle name="20 % - Accent2 2 2 2 2 2 5 10 4" xfId="52631"/>
    <cellStyle name="20 % - Accent2 2 2 2 2 2 5 11" xfId="19337"/>
    <cellStyle name="20 % - Accent2 2 2 2 2 2 5 12" xfId="32614"/>
    <cellStyle name="20 % - Accent2 2 2 2 2 2 5 13" xfId="45891"/>
    <cellStyle name="20 % - Accent2 2 2 2 2 2 5 2" xfId="4339"/>
    <cellStyle name="20 % - Accent2 2 2 2 2 2 5 2 2" xfId="8340"/>
    <cellStyle name="20 % - Accent2 2 2 2 2 2 5 2 2 2" xfId="15822"/>
    <cellStyle name="20 % - Accent2 2 2 2 2 2 5 2 2 2 2" xfId="28494"/>
    <cellStyle name="20 % - Accent2 2 2 2 2 2 5 2 2 2 3" xfId="41771"/>
    <cellStyle name="20 % - Accent2 2 2 2 2 2 5 2 2 2 4" xfId="55048"/>
    <cellStyle name="20 % - Accent2 2 2 2 2 2 5 2 2 3" xfId="22507"/>
    <cellStyle name="20 % - Accent2 2 2 2 2 2 5 2 2 4" xfId="35784"/>
    <cellStyle name="20 % - Accent2 2 2 2 2 2 5 2 2 5" xfId="49061"/>
    <cellStyle name="20 % - Accent2 2 2 2 2 2 5 2 3" xfId="14034"/>
    <cellStyle name="20 % - Accent2 2 2 2 2 2 5 2 3 2" xfId="26655"/>
    <cellStyle name="20 % - Accent2 2 2 2 2 2 5 2 3 3" xfId="39932"/>
    <cellStyle name="20 % - Accent2 2 2 2 2 2 5 2 3 4" xfId="53209"/>
    <cellStyle name="20 % - Accent2 2 2 2 2 2 5 2 4" xfId="20668"/>
    <cellStyle name="20 % - Accent2 2 2 2 2 2 5 2 5" xfId="33945"/>
    <cellStyle name="20 % - Accent2 2 2 2 2 2 5 2 6" xfId="47222"/>
    <cellStyle name="20 % - Accent2 2 2 2 2 2 5 3" xfId="4591"/>
    <cellStyle name="20 % - Accent2 2 2 2 2 2 5 3 2" xfId="8465"/>
    <cellStyle name="20 % - Accent2 2 2 2 2 2 5 3 2 2" xfId="28619"/>
    <cellStyle name="20 % - Accent2 2 2 2 2 2 5 3 2 3" xfId="41896"/>
    <cellStyle name="20 % - Accent2 2 2 2 2 2 5 3 2 4" xfId="55173"/>
    <cellStyle name="20 % - Accent2 2 2 2 2 2 5 3 3" xfId="22632"/>
    <cellStyle name="20 % - Accent2 2 2 2 2 2 5 3 4" xfId="35909"/>
    <cellStyle name="20 % - Accent2 2 2 2 2 2 5 3 5" xfId="49186"/>
    <cellStyle name="20 % - Accent2 2 2 2 2 2 5 4" xfId="5182"/>
    <cellStyle name="20 % - Accent2 2 2 2 2 2 5 4 2" xfId="16030"/>
    <cellStyle name="20 % - Accent2 2 2 2 2 2 5 4 2 2" xfId="29210"/>
    <cellStyle name="20 % - Accent2 2 2 2 2 2 5 4 2 3" xfId="42487"/>
    <cellStyle name="20 % - Accent2 2 2 2 2 2 5 4 2 4" xfId="55764"/>
    <cellStyle name="20 % - Accent2 2 2 2 2 2 5 4 3" xfId="10984"/>
    <cellStyle name="20 % - Accent2 2 2 2 2 2 5 4 4" xfId="23223"/>
    <cellStyle name="20 % - Accent2 2 2 2 2 2 5 4 5" xfId="36500"/>
    <cellStyle name="20 % - Accent2 2 2 2 2 2 5 4 6" xfId="49777"/>
    <cellStyle name="20 % - Accent2 2 2 2 2 2 5 5" xfId="5806"/>
    <cellStyle name="20 % - Accent2 2 2 2 2 2 5 5 2" xfId="16630"/>
    <cellStyle name="20 % - Accent2 2 2 2 2 2 5 5 2 2" xfId="29810"/>
    <cellStyle name="20 % - Accent2 2 2 2 2 2 5 5 2 3" xfId="43087"/>
    <cellStyle name="20 % - Accent2 2 2 2 2 2 5 5 2 4" xfId="56364"/>
    <cellStyle name="20 % - Accent2 2 2 2 2 2 5 5 3" xfId="11584"/>
    <cellStyle name="20 % - Accent2 2 2 2 2 2 5 5 4" xfId="23823"/>
    <cellStyle name="20 % - Accent2 2 2 2 2 2 5 5 5" xfId="37100"/>
    <cellStyle name="20 % - Accent2 2 2 2 2 2 5 5 6" xfId="50377"/>
    <cellStyle name="20 % - Accent2 2 2 2 2 2 5 6" xfId="6508"/>
    <cellStyle name="20 % - Accent2 2 2 2 2 2 5 6 2" xfId="17332"/>
    <cellStyle name="20 % - Accent2 2 2 2 2 2 5 6 2 2" xfId="30512"/>
    <cellStyle name="20 % - Accent2 2 2 2 2 2 5 6 2 3" xfId="43789"/>
    <cellStyle name="20 % - Accent2 2 2 2 2 2 5 6 2 4" xfId="57066"/>
    <cellStyle name="20 % - Accent2 2 2 2 2 2 5 6 3" xfId="12286"/>
    <cellStyle name="20 % - Accent2 2 2 2 2 2 5 6 4" xfId="24525"/>
    <cellStyle name="20 % - Accent2 2 2 2 2 2 5 6 5" xfId="37802"/>
    <cellStyle name="20 % - Accent2 2 2 2 2 2 5 6 6" xfId="51079"/>
    <cellStyle name="20 % - Accent2 2 2 2 2 2 5 7" xfId="7250"/>
    <cellStyle name="20 % - Accent2 2 2 2 2 2 5 7 2" xfId="18078"/>
    <cellStyle name="20 % - Accent2 2 2 2 2 2 5 7 2 2" xfId="31258"/>
    <cellStyle name="20 % - Accent2 2 2 2 2 2 5 7 2 3" xfId="44535"/>
    <cellStyle name="20 % - Accent2 2 2 2 2 2 5 7 2 4" xfId="57812"/>
    <cellStyle name="20 % - Accent2 2 2 2 2 2 5 7 3" xfId="25271"/>
    <cellStyle name="20 % - Accent2 2 2 2 2 2 5 7 4" xfId="38548"/>
    <cellStyle name="20 % - Accent2 2 2 2 2 2 5 7 5" xfId="51825"/>
    <cellStyle name="20 % - Accent2 2 2 2 2 2 5 8" xfId="10326"/>
    <cellStyle name="20 % - Accent2 2 2 2 2 2 5 8 2" xfId="14783"/>
    <cellStyle name="20 % - Accent2 2 2 2 2 2 5 8 2 2" xfId="27404"/>
    <cellStyle name="20 % - Accent2 2 2 2 2 2 5 8 2 3" xfId="40681"/>
    <cellStyle name="20 % - Accent2 2 2 2 2 2 5 8 2 4" xfId="53958"/>
    <cellStyle name="20 % - Accent2 2 2 2 2 2 5 8 3" xfId="21417"/>
    <cellStyle name="20 % - Accent2 2 2 2 2 2 5 8 4" xfId="34694"/>
    <cellStyle name="20 % - Accent2 2 2 2 2 2 5 8 5" xfId="47971"/>
    <cellStyle name="20 % - Accent2 2 2 2 2 2 5 9" xfId="9224"/>
    <cellStyle name="20 % - Accent2 2 2 2 2 2 5 9 2" xfId="20090"/>
    <cellStyle name="20 % - Accent2 2 2 2 2 2 5 9 3" xfId="33367"/>
    <cellStyle name="20 % - Accent2 2 2 2 2 2 5 9 4" xfId="46644"/>
    <cellStyle name="20 % - Accent2 2 2 2 2 2 6" xfId="3592"/>
    <cellStyle name="20 % - Accent2 2 2 2 2 2 6 2" xfId="7775"/>
    <cellStyle name="20 % - Accent2 2 2 2 2 2 6 2 2" xfId="15308"/>
    <cellStyle name="20 % - Accent2 2 2 2 2 2 6 2 2 2" xfId="27929"/>
    <cellStyle name="20 % - Accent2 2 2 2 2 2 6 2 2 3" xfId="41206"/>
    <cellStyle name="20 % - Accent2 2 2 2 2 2 6 2 2 4" xfId="54483"/>
    <cellStyle name="20 % - Accent2 2 2 2 2 2 6 2 3" xfId="21942"/>
    <cellStyle name="20 % - Accent2 2 2 2 2 2 6 2 4" xfId="35219"/>
    <cellStyle name="20 % - Accent2 2 2 2 2 2 6 2 5" xfId="48496"/>
    <cellStyle name="20 % - Accent2 2 2 2 2 2 6 3" xfId="14029"/>
    <cellStyle name="20 % - Accent2 2 2 2 2 2 6 3 2" xfId="26650"/>
    <cellStyle name="20 % - Accent2 2 2 2 2 2 6 3 3" xfId="39927"/>
    <cellStyle name="20 % - Accent2 2 2 2 2 2 6 3 4" xfId="53204"/>
    <cellStyle name="20 % - Accent2 2 2 2 2 2 6 4" xfId="9889"/>
    <cellStyle name="20 % - Accent2 2 2 2 2 2 6 5" xfId="20663"/>
    <cellStyle name="20 % - Accent2 2 2 2 2 2 6 6" xfId="33940"/>
    <cellStyle name="20 % - Accent2 2 2 2 2 2 6 7" xfId="47217"/>
    <cellStyle name="20 % - Accent2 2 2 2 2 2 7" xfId="4345"/>
    <cellStyle name="20 % - Accent2 2 2 2 2 2 7 2" xfId="8345"/>
    <cellStyle name="20 % - Accent2 2 2 2 2 2 7 2 2" xfId="28499"/>
    <cellStyle name="20 % - Accent2 2 2 2 2 2 7 2 3" xfId="41776"/>
    <cellStyle name="20 % - Accent2 2 2 2 2 2 7 2 4" xfId="55053"/>
    <cellStyle name="20 % - Accent2 2 2 2 2 2 7 3" xfId="22512"/>
    <cellStyle name="20 % - Accent2 2 2 2 2 2 7 4" xfId="35789"/>
    <cellStyle name="20 % - Accent2 2 2 2 2 2 7 5" xfId="49066"/>
    <cellStyle name="20 % - Accent2 2 2 2 2 2 8" xfId="4586"/>
    <cellStyle name="20 % - Accent2 2 2 2 2 2 8 2" xfId="8460"/>
    <cellStyle name="20 % - Accent2 2 2 2 2 2 8 2 2" xfId="28614"/>
    <cellStyle name="20 % - Accent2 2 2 2 2 2 8 2 3" xfId="41891"/>
    <cellStyle name="20 % - Accent2 2 2 2 2 2 8 2 4" xfId="55168"/>
    <cellStyle name="20 % - Accent2 2 2 2 2 2 8 3" xfId="22627"/>
    <cellStyle name="20 % - Accent2 2 2 2 2 2 8 4" xfId="35904"/>
    <cellStyle name="20 % - Accent2 2 2 2 2 2 8 5" xfId="49181"/>
    <cellStyle name="20 % - Accent2 2 2 2 2 2 9" xfId="5177"/>
    <cellStyle name="20 % - Accent2 2 2 2 2 2 9 2" xfId="16025"/>
    <cellStyle name="20 % - Accent2 2 2 2 2 2 9 2 2" xfId="29205"/>
    <cellStyle name="20 % - Accent2 2 2 2 2 2 9 2 3" xfId="42482"/>
    <cellStyle name="20 % - Accent2 2 2 2 2 2 9 2 4" xfId="55759"/>
    <cellStyle name="20 % - Accent2 2 2 2 2 2 9 3" xfId="10979"/>
    <cellStyle name="20 % - Accent2 2 2 2 2 2 9 4" xfId="23218"/>
    <cellStyle name="20 % - Accent2 2 2 2 2 2 9 5" xfId="36495"/>
    <cellStyle name="20 % - Accent2 2 2 2 2 2 9 6" xfId="49772"/>
    <cellStyle name="20 % - Accent2 2 2 2 2 3" xfId="114"/>
    <cellStyle name="20 % - Accent2 2 2 2 2 3 10" xfId="13457"/>
    <cellStyle name="20 % - Accent2 2 2 2 2 3 10 2" xfId="26078"/>
    <cellStyle name="20 % - Accent2 2 2 2 2 3 10 3" xfId="39355"/>
    <cellStyle name="20 % - Accent2 2 2 2 2 3 10 4" xfId="52632"/>
    <cellStyle name="20 % - Accent2 2 2 2 2 3 11" xfId="19338"/>
    <cellStyle name="20 % - Accent2 2 2 2 2 3 12" xfId="32615"/>
    <cellStyle name="20 % - Accent2 2 2 2 2 3 13" xfId="45892"/>
    <cellStyle name="20 % - Accent2 2 2 2 2 3 2" xfId="3593"/>
    <cellStyle name="20 % - Accent2 2 2 2 2 3 2 2" xfId="7776"/>
    <cellStyle name="20 % - Accent2 2 2 2 2 3 2 2 2" xfId="15309"/>
    <cellStyle name="20 % - Accent2 2 2 2 2 3 2 2 2 2" xfId="27930"/>
    <cellStyle name="20 % - Accent2 2 2 2 2 3 2 2 2 3" xfId="41207"/>
    <cellStyle name="20 % - Accent2 2 2 2 2 3 2 2 2 4" xfId="54484"/>
    <cellStyle name="20 % - Accent2 2 2 2 2 3 2 2 3" xfId="21943"/>
    <cellStyle name="20 % - Accent2 2 2 2 2 3 2 2 4" xfId="35220"/>
    <cellStyle name="20 % - Accent2 2 2 2 2 3 2 2 5" xfId="48497"/>
    <cellStyle name="20 % - Accent2 2 2 2 2 3 2 3" xfId="14035"/>
    <cellStyle name="20 % - Accent2 2 2 2 2 3 2 3 2" xfId="26656"/>
    <cellStyle name="20 % - Accent2 2 2 2 2 3 2 3 3" xfId="39933"/>
    <cellStyle name="20 % - Accent2 2 2 2 2 3 2 3 4" xfId="53210"/>
    <cellStyle name="20 % - Accent2 2 2 2 2 3 2 4" xfId="20669"/>
    <cellStyle name="20 % - Accent2 2 2 2 2 3 2 5" xfId="33946"/>
    <cellStyle name="20 % - Accent2 2 2 2 2 3 2 6" xfId="47223"/>
    <cellStyle name="20 % - Accent2 2 2 2 2 3 3" xfId="4592"/>
    <cellStyle name="20 % - Accent2 2 2 2 2 3 3 2" xfId="8466"/>
    <cellStyle name="20 % - Accent2 2 2 2 2 3 3 2 2" xfId="28620"/>
    <cellStyle name="20 % - Accent2 2 2 2 2 3 3 2 3" xfId="41897"/>
    <cellStyle name="20 % - Accent2 2 2 2 2 3 3 2 4" xfId="55174"/>
    <cellStyle name="20 % - Accent2 2 2 2 2 3 3 3" xfId="22633"/>
    <cellStyle name="20 % - Accent2 2 2 2 2 3 3 4" xfId="35910"/>
    <cellStyle name="20 % - Accent2 2 2 2 2 3 3 5" xfId="49187"/>
    <cellStyle name="20 % - Accent2 2 2 2 2 3 4" xfId="5183"/>
    <cellStyle name="20 % - Accent2 2 2 2 2 3 4 2" xfId="16031"/>
    <cellStyle name="20 % - Accent2 2 2 2 2 3 4 2 2" xfId="29211"/>
    <cellStyle name="20 % - Accent2 2 2 2 2 3 4 2 3" xfId="42488"/>
    <cellStyle name="20 % - Accent2 2 2 2 2 3 4 2 4" xfId="55765"/>
    <cellStyle name="20 % - Accent2 2 2 2 2 3 4 3" xfId="10985"/>
    <cellStyle name="20 % - Accent2 2 2 2 2 3 4 4" xfId="23224"/>
    <cellStyle name="20 % - Accent2 2 2 2 2 3 4 5" xfId="36501"/>
    <cellStyle name="20 % - Accent2 2 2 2 2 3 4 6" xfId="49778"/>
    <cellStyle name="20 % - Accent2 2 2 2 2 3 5" xfId="5807"/>
    <cellStyle name="20 % - Accent2 2 2 2 2 3 5 2" xfId="16631"/>
    <cellStyle name="20 % - Accent2 2 2 2 2 3 5 2 2" xfId="29811"/>
    <cellStyle name="20 % - Accent2 2 2 2 2 3 5 2 3" xfId="43088"/>
    <cellStyle name="20 % - Accent2 2 2 2 2 3 5 2 4" xfId="56365"/>
    <cellStyle name="20 % - Accent2 2 2 2 2 3 5 3" xfId="11585"/>
    <cellStyle name="20 % - Accent2 2 2 2 2 3 5 4" xfId="23824"/>
    <cellStyle name="20 % - Accent2 2 2 2 2 3 5 5" xfId="37101"/>
    <cellStyle name="20 % - Accent2 2 2 2 2 3 5 6" xfId="50378"/>
    <cellStyle name="20 % - Accent2 2 2 2 2 3 6" xfId="6509"/>
    <cellStyle name="20 % - Accent2 2 2 2 2 3 6 2" xfId="17333"/>
    <cellStyle name="20 % - Accent2 2 2 2 2 3 6 2 2" xfId="30513"/>
    <cellStyle name="20 % - Accent2 2 2 2 2 3 6 2 3" xfId="43790"/>
    <cellStyle name="20 % - Accent2 2 2 2 2 3 6 2 4" xfId="57067"/>
    <cellStyle name="20 % - Accent2 2 2 2 2 3 6 3" xfId="12287"/>
    <cellStyle name="20 % - Accent2 2 2 2 2 3 6 4" xfId="24526"/>
    <cellStyle name="20 % - Accent2 2 2 2 2 3 6 5" xfId="37803"/>
    <cellStyle name="20 % - Accent2 2 2 2 2 3 6 6" xfId="51080"/>
    <cellStyle name="20 % - Accent2 2 2 2 2 3 7" xfId="7251"/>
    <cellStyle name="20 % - Accent2 2 2 2 2 3 7 2" xfId="18079"/>
    <cellStyle name="20 % - Accent2 2 2 2 2 3 7 2 2" xfId="31259"/>
    <cellStyle name="20 % - Accent2 2 2 2 2 3 7 2 3" xfId="44536"/>
    <cellStyle name="20 % - Accent2 2 2 2 2 3 7 2 4" xfId="57813"/>
    <cellStyle name="20 % - Accent2 2 2 2 2 3 7 3" xfId="25272"/>
    <cellStyle name="20 % - Accent2 2 2 2 2 3 7 4" xfId="38549"/>
    <cellStyle name="20 % - Accent2 2 2 2 2 3 7 5" xfId="51826"/>
    <cellStyle name="20 % - Accent2 2 2 2 2 3 8" xfId="10327"/>
    <cellStyle name="20 % - Accent2 2 2 2 2 3 8 2" xfId="14784"/>
    <cellStyle name="20 % - Accent2 2 2 2 2 3 8 2 2" xfId="27405"/>
    <cellStyle name="20 % - Accent2 2 2 2 2 3 8 2 3" xfId="40682"/>
    <cellStyle name="20 % - Accent2 2 2 2 2 3 8 2 4" xfId="53959"/>
    <cellStyle name="20 % - Accent2 2 2 2 2 3 8 3" xfId="21418"/>
    <cellStyle name="20 % - Accent2 2 2 2 2 3 8 4" xfId="34695"/>
    <cellStyle name="20 % - Accent2 2 2 2 2 3 8 5" xfId="47972"/>
    <cellStyle name="20 % - Accent2 2 2 2 2 3 9" xfId="9225"/>
    <cellStyle name="20 % - Accent2 2 2 2 2 3 9 2" xfId="20091"/>
    <cellStyle name="20 % - Accent2 2 2 2 2 3 9 3" xfId="33368"/>
    <cellStyle name="20 % - Accent2 2 2 2 2 3 9 4" xfId="46645"/>
    <cellStyle name="20 % - Accent2 2 2 2 2 4" xfId="115"/>
    <cellStyle name="20 % - Accent2 2 2 2 2 4 10" xfId="13458"/>
    <cellStyle name="20 % - Accent2 2 2 2 2 4 10 2" xfId="26079"/>
    <cellStyle name="20 % - Accent2 2 2 2 2 4 10 3" xfId="39356"/>
    <cellStyle name="20 % - Accent2 2 2 2 2 4 10 4" xfId="52633"/>
    <cellStyle name="20 % - Accent2 2 2 2 2 4 11" xfId="19339"/>
    <cellStyle name="20 % - Accent2 2 2 2 2 4 12" xfId="32616"/>
    <cellStyle name="20 % - Accent2 2 2 2 2 4 13" xfId="45893"/>
    <cellStyle name="20 % - Accent2 2 2 2 2 4 2" xfId="4338"/>
    <cellStyle name="20 % - Accent2 2 2 2 2 4 2 2" xfId="8339"/>
    <cellStyle name="20 % - Accent2 2 2 2 2 4 2 2 2" xfId="15821"/>
    <cellStyle name="20 % - Accent2 2 2 2 2 4 2 2 2 2" xfId="28493"/>
    <cellStyle name="20 % - Accent2 2 2 2 2 4 2 2 2 3" xfId="41770"/>
    <cellStyle name="20 % - Accent2 2 2 2 2 4 2 2 2 4" xfId="55047"/>
    <cellStyle name="20 % - Accent2 2 2 2 2 4 2 2 3" xfId="22506"/>
    <cellStyle name="20 % - Accent2 2 2 2 2 4 2 2 4" xfId="35783"/>
    <cellStyle name="20 % - Accent2 2 2 2 2 4 2 2 5" xfId="49060"/>
    <cellStyle name="20 % - Accent2 2 2 2 2 4 2 3" xfId="14036"/>
    <cellStyle name="20 % - Accent2 2 2 2 2 4 2 3 2" xfId="26657"/>
    <cellStyle name="20 % - Accent2 2 2 2 2 4 2 3 3" xfId="39934"/>
    <cellStyle name="20 % - Accent2 2 2 2 2 4 2 3 4" xfId="53211"/>
    <cellStyle name="20 % - Accent2 2 2 2 2 4 2 4" xfId="20670"/>
    <cellStyle name="20 % - Accent2 2 2 2 2 4 2 5" xfId="33947"/>
    <cellStyle name="20 % - Accent2 2 2 2 2 4 2 6" xfId="47224"/>
    <cellStyle name="20 % - Accent2 2 2 2 2 4 3" xfId="4593"/>
    <cellStyle name="20 % - Accent2 2 2 2 2 4 3 2" xfId="8467"/>
    <cellStyle name="20 % - Accent2 2 2 2 2 4 3 2 2" xfId="28621"/>
    <cellStyle name="20 % - Accent2 2 2 2 2 4 3 2 3" xfId="41898"/>
    <cellStyle name="20 % - Accent2 2 2 2 2 4 3 2 4" xfId="55175"/>
    <cellStyle name="20 % - Accent2 2 2 2 2 4 3 3" xfId="22634"/>
    <cellStyle name="20 % - Accent2 2 2 2 2 4 3 4" xfId="35911"/>
    <cellStyle name="20 % - Accent2 2 2 2 2 4 3 5" xfId="49188"/>
    <cellStyle name="20 % - Accent2 2 2 2 2 4 4" xfId="5184"/>
    <cellStyle name="20 % - Accent2 2 2 2 2 4 4 2" xfId="16032"/>
    <cellStyle name="20 % - Accent2 2 2 2 2 4 4 2 2" xfId="29212"/>
    <cellStyle name="20 % - Accent2 2 2 2 2 4 4 2 3" xfId="42489"/>
    <cellStyle name="20 % - Accent2 2 2 2 2 4 4 2 4" xfId="55766"/>
    <cellStyle name="20 % - Accent2 2 2 2 2 4 4 3" xfId="10986"/>
    <cellStyle name="20 % - Accent2 2 2 2 2 4 4 4" xfId="23225"/>
    <cellStyle name="20 % - Accent2 2 2 2 2 4 4 5" xfId="36502"/>
    <cellStyle name="20 % - Accent2 2 2 2 2 4 4 6" xfId="49779"/>
    <cellStyle name="20 % - Accent2 2 2 2 2 4 5" xfId="5808"/>
    <cellStyle name="20 % - Accent2 2 2 2 2 4 5 2" xfId="16632"/>
    <cellStyle name="20 % - Accent2 2 2 2 2 4 5 2 2" xfId="29812"/>
    <cellStyle name="20 % - Accent2 2 2 2 2 4 5 2 3" xfId="43089"/>
    <cellStyle name="20 % - Accent2 2 2 2 2 4 5 2 4" xfId="56366"/>
    <cellStyle name="20 % - Accent2 2 2 2 2 4 5 3" xfId="11586"/>
    <cellStyle name="20 % - Accent2 2 2 2 2 4 5 4" xfId="23825"/>
    <cellStyle name="20 % - Accent2 2 2 2 2 4 5 5" xfId="37102"/>
    <cellStyle name="20 % - Accent2 2 2 2 2 4 5 6" xfId="50379"/>
    <cellStyle name="20 % - Accent2 2 2 2 2 4 6" xfId="6510"/>
    <cellStyle name="20 % - Accent2 2 2 2 2 4 6 2" xfId="17334"/>
    <cellStyle name="20 % - Accent2 2 2 2 2 4 6 2 2" xfId="30514"/>
    <cellStyle name="20 % - Accent2 2 2 2 2 4 6 2 3" xfId="43791"/>
    <cellStyle name="20 % - Accent2 2 2 2 2 4 6 2 4" xfId="57068"/>
    <cellStyle name="20 % - Accent2 2 2 2 2 4 6 3" xfId="12288"/>
    <cellStyle name="20 % - Accent2 2 2 2 2 4 6 4" xfId="24527"/>
    <cellStyle name="20 % - Accent2 2 2 2 2 4 6 5" xfId="37804"/>
    <cellStyle name="20 % - Accent2 2 2 2 2 4 6 6" xfId="51081"/>
    <cellStyle name="20 % - Accent2 2 2 2 2 4 7" xfId="7252"/>
    <cellStyle name="20 % - Accent2 2 2 2 2 4 7 2" xfId="18080"/>
    <cellStyle name="20 % - Accent2 2 2 2 2 4 7 2 2" xfId="31260"/>
    <cellStyle name="20 % - Accent2 2 2 2 2 4 7 2 3" xfId="44537"/>
    <cellStyle name="20 % - Accent2 2 2 2 2 4 7 2 4" xfId="57814"/>
    <cellStyle name="20 % - Accent2 2 2 2 2 4 7 3" xfId="25273"/>
    <cellStyle name="20 % - Accent2 2 2 2 2 4 7 4" xfId="38550"/>
    <cellStyle name="20 % - Accent2 2 2 2 2 4 7 5" xfId="51827"/>
    <cellStyle name="20 % - Accent2 2 2 2 2 4 8" xfId="10328"/>
    <cellStyle name="20 % - Accent2 2 2 2 2 4 8 2" xfId="14785"/>
    <cellStyle name="20 % - Accent2 2 2 2 2 4 8 2 2" xfId="27406"/>
    <cellStyle name="20 % - Accent2 2 2 2 2 4 8 2 3" xfId="40683"/>
    <cellStyle name="20 % - Accent2 2 2 2 2 4 8 2 4" xfId="53960"/>
    <cellStyle name="20 % - Accent2 2 2 2 2 4 8 3" xfId="21419"/>
    <cellStyle name="20 % - Accent2 2 2 2 2 4 8 4" xfId="34696"/>
    <cellStyle name="20 % - Accent2 2 2 2 2 4 8 5" xfId="47973"/>
    <cellStyle name="20 % - Accent2 2 2 2 2 4 9" xfId="9226"/>
    <cellStyle name="20 % - Accent2 2 2 2 2 4 9 2" xfId="20092"/>
    <cellStyle name="20 % - Accent2 2 2 2 2 4 9 3" xfId="33369"/>
    <cellStyle name="20 % - Accent2 2 2 2 2 4 9 4" xfId="46646"/>
    <cellStyle name="20 % - Accent2 2 2 2 2 5" xfId="3591"/>
    <cellStyle name="20 % - Accent2 2 2 2 2 5 2" xfId="7774"/>
    <cellStyle name="20 % - Accent2 2 2 2 2 5 2 2" xfId="18081"/>
    <cellStyle name="20 % - Accent2 2 2 2 2 5 2 2 2" xfId="31261"/>
    <cellStyle name="20 % - Accent2 2 2 2 2 5 2 2 3" xfId="44538"/>
    <cellStyle name="20 % - Accent2 2 2 2 2 5 2 2 4" xfId="57815"/>
    <cellStyle name="20 % - Accent2 2 2 2 2 5 2 3" xfId="25274"/>
    <cellStyle name="20 % - Accent2 2 2 2 2 5 2 4" xfId="38551"/>
    <cellStyle name="20 % - Accent2 2 2 2 2 5 2 5" xfId="51828"/>
    <cellStyle name="20 % - Accent2 2 2 2 2 5 3" xfId="10816"/>
    <cellStyle name="20 % - Accent2 2 2 2 2 5 3 2" xfId="15307"/>
    <cellStyle name="20 % - Accent2 2 2 2 2 5 3 2 2" xfId="27928"/>
    <cellStyle name="20 % - Accent2 2 2 2 2 5 3 2 3" xfId="41205"/>
    <cellStyle name="20 % - Accent2 2 2 2 2 5 3 2 4" xfId="54482"/>
    <cellStyle name="20 % - Accent2 2 2 2 2 5 3 3" xfId="21941"/>
    <cellStyle name="20 % - Accent2 2 2 2 2 5 3 4" xfId="35218"/>
    <cellStyle name="20 % - Accent2 2 2 2 2 5 3 5" xfId="48495"/>
    <cellStyle name="20 % - Accent2 2 2 2 2 5 4" xfId="14028"/>
    <cellStyle name="20 % - Accent2 2 2 2 2 5 4 2" xfId="26649"/>
    <cellStyle name="20 % - Accent2 2 2 2 2 5 4 3" xfId="39926"/>
    <cellStyle name="20 % - Accent2 2 2 2 2 5 4 4" xfId="53203"/>
    <cellStyle name="20 % - Accent2 2 2 2 2 5 5" xfId="20662"/>
    <cellStyle name="20 % - Accent2 2 2 2 2 5 6" xfId="33939"/>
    <cellStyle name="20 % - Accent2 2 2 2 2 5 7" xfId="47216"/>
    <cellStyle name="20 % - Accent2 2 2 2 2 6" xfId="4585"/>
    <cellStyle name="20 % - Accent2 2 2 2 2 6 2" xfId="8459"/>
    <cellStyle name="20 % - Accent2 2 2 2 2 6 2 2" xfId="18626"/>
    <cellStyle name="20 % - Accent2 2 2 2 2 6 2 2 2" xfId="31806"/>
    <cellStyle name="20 % - Accent2 2 2 2 2 6 2 2 3" xfId="45083"/>
    <cellStyle name="20 % - Accent2 2 2 2 2 6 2 2 4" xfId="58360"/>
    <cellStyle name="20 % - Accent2 2 2 2 2 6 2 3" xfId="13138"/>
    <cellStyle name="20 % - Accent2 2 2 2 2 6 2 4" xfId="25819"/>
    <cellStyle name="20 % - Accent2 2 2 2 2 6 2 5" xfId="39096"/>
    <cellStyle name="20 % - Accent2 2 2 2 2 6 2 6" xfId="52373"/>
    <cellStyle name="20 % - Accent2 2 2 2 2 6 3" xfId="15882"/>
    <cellStyle name="20 % - Accent2 2 2 2 2 6 3 2" xfId="28613"/>
    <cellStyle name="20 % - Accent2 2 2 2 2 6 3 3" xfId="41890"/>
    <cellStyle name="20 % - Accent2 2 2 2 2 6 3 4" xfId="55167"/>
    <cellStyle name="20 % - Accent2 2 2 2 2 6 4" xfId="22626"/>
    <cellStyle name="20 % - Accent2 2 2 2 2 6 5" xfId="35903"/>
    <cellStyle name="20 % - Accent2 2 2 2 2 6 6" xfId="49180"/>
    <cellStyle name="20 % - Accent2 2 2 2 2 7" xfId="5176"/>
    <cellStyle name="20 % - Accent2 2 2 2 2 7 2" xfId="13307"/>
    <cellStyle name="20 % - Accent2 2 2 2 2 7 2 2" xfId="18706"/>
    <cellStyle name="20 % - Accent2 2 2 2 2 7 2 2 2" xfId="31886"/>
    <cellStyle name="20 % - Accent2 2 2 2 2 7 2 2 3" xfId="45163"/>
    <cellStyle name="20 % - Accent2 2 2 2 2 7 2 2 4" xfId="58440"/>
    <cellStyle name="20 % - Accent2 2 2 2 2 7 2 3" xfId="25899"/>
    <cellStyle name="20 % - Accent2 2 2 2 2 7 2 4" xfId="39176"/>
    <cellStyle name="20 % - Accent2 2 2 2 2 7 2 5" xfId="52453"/>
    <cellStyle name="20 % - Accent2 2 2 2 2 7 3" xfId="16024"/>
    <cellStyle name="20 % - Accent2 2 2 2 2 7 3 2" xfId="29204"/>
    <cellStyle name="20 % - Accent2 2 2 2 2 7 3 3" xfId="42481"/>
    <cellStyle name="20 % - Accent2 2 2 2 2 7 3 4" xfId="55758"/>
    <cellStyle name="20 % - Accent2 2 2 2 2 7 4" xfId="10978"/>
    <cellStyle name="20 % - Accent2 2 2 2 2 7 5" xfId="23217"/>
    <cellStyle name="20 % - Accent2 2 2 2 2 7 6" xfId="36494"/>
    <cellStyle name="20 % - Accent2 2 2 2 2 7 7" xfId="49771"/>
    <cellStyle name="20 % - Accent2 2 2 2 2 8" xfId="5800"/>
    <cellStyle name="20 % - Accent2 2 2 2 2 8 2" xfId="16624"/>
    <cellStyle name="20 % - Accent2 2 2 2 2 8 2 2" xfId="29804"/>
    <cellStyle name="20 % - Accent2 2 2 2 2 8 2 3" xfId="43081"/>
    <cellStyle name="20 % - Accent2 2 2 2 2 8 2 4" xfId="56358"/>
    <cellStyle name="20 % - Accent2 2 2 2 2 8 3" xfId="11578"/>
    <cellStyle name="20 % - Accent2 2 2 2 2 8 4" xfId="23817"/>
    <cellStyle name="20 % - Accent2 2 2 2 2 8 5" xfId="37094"/>
    <cellStyle name="20 % - Accent2 2 2 2 2 8 6" xfId="50371"/>
    <cellStyle name="20 % - Accent2 2 2 2 2 9" xfId="6502"/>
    <cellStyle name="20 % - Accent2 2 2 2 2 9 2" xfId="17326"/>
    <cellStyle name="20 % - Accent2 2 2 2 2 9 2 2" xfId="30506"/>
    <cellStyle name="20 % - Accent2 2 2 2 2 9 2 3" xfId="43783"/>
    <cellStyle name="20 % - Accent2 2 2 2 2 9 2 4" xfId="57060"/>
    <cellStyle name="20 % - Accent2 2 2 2 2 9 3" xfId="12280"/>
    <cellStyle name="20 % - Accent2 2 2 2 2 9 4" xfId="24519"/>
    <cellStyle name="20 % - Accent2 2 2 2 2 9 5" xfId="37796"/>
    <cellStyle name="20 % - Accent2 2 2 2 2 9 6" xfId="51073"/>
    <cellStyle name="20 % - Accent2 2 2 2 3" xfId="116"/>
    <cellStyle name="20 % - Accent2 2 2 2 3 10" xfId="13459"/>
    <cellStyle name="20 % - Accent2 2 2 2 3 10 2" xfId="26080"/>
    <cellStyle name="20 % - Accent2 2 2 2 3 10 3" xfId="39357"/>
    <cellStyle name="20 % - Accent2 2 2 2 3 10 4" xfId="52634"/>
    <cellStyle name="20 % - Accent2 2 2 2 3 11" xfId="19340"/>
    <cellStyle name="20 % - Accent2 2 2 2 3 12" xfId="32617"/>
    <cellStyle name="20 % - Accent2 2 2 2 3 13" xfId="45894"/>
    <cellStyle name="20 % - Accent2 2 2 2 3 2" xfId="3594"/>
    <cellStyle name="20 % - Accent2 2 2 2 3 2 2" xfId="7777"/>
    <cellStyle name="20 % - Accent2 2 2 2 3 2 2 2" xfId="15310"/>
    <cellStyle name="20 % - Accent2 2 2 2 3 2 2 2 2" xfId="27931"/>
    <cellStyle name="20 % - Accent2 2 2 2 3 2 2 2 3" xfId="41208"/>
    <cellStyle name="20 % - Accent2 2 2 2 3 2 2 2 4" xfId="54485"/>
    <cellStyle name="20 % - Accent2 2 2 2 3 2 2 3" xfId="21944"/>
    <cellStyle name="20 % - Accent2 2 2 2 3 2 2 4" xfId="35221"/>
    <cellStyle name="20 % - Accent2 2 2 2 3 2 2 5" xfId="48498"/>
    <cellStyle name="20 % - Accent2 2 2 2 3 2 3" xfId="14037"/>
    <cellStyle name="20 % - Accent2 2 2 2 3 2 3 2" xfId="26658"/>
    <cellStyle name="20 % - Accent2 2 2 2 3 2 3 3" xfId="39935"/>
    <cellStyle name="20 % - Accent2 2 2 2 3 2 3 4" xfId="53212"/>
    <cellStyle name="20 % - Accent2 2 2 2 3 2 4" xfId="20671"/>
    <cellStyle name="20 % - Accent2 2 2 2 3 2 5" xfId="33948"/>
    <cellStyle name="20 % - Accent2 2 2 2 3 2 6" xfId="47225"/>
    <cellStyle name="20 % - Accent2 2 2 2 3 3" xfId="4594"/>
    <cellStyle name="20 % - Accent2 2 2 2 3 3 2" xfId="8468"/>
    <cellStyle name="20 % - Accent2 2 2 2 3 3 2 2" xfId="28622"/>
    <cellStyle name="20 % - Accent2 2 2 2 3 3 2 3" xfId="41899"/>
    <cellStyle name="20 % - Accent2 2 2 2 3 3 2 4" xfId="55176"/>
    <cellStyle name="20 % - Accent2 2 2 2 3 3 3" xfId="22635"/>
    <cellStyle name="20 % - Accent2 2 2 2 3 3 4" xfId="35912"/>
    <cellStyle name="20 % - Accent2 2 2 2 3 3 5" xfId="49189"/>
    <cellStyle name="20 % - Accent2 2 2 2 3 4" xfId="5185"/>
    <cellStyle name="20 % - Accent2 2 2 2 3 4 2" xfId="16033"/>
    <cellStyle name="20 % - Accent2 2 2 2 3 4 2 2" xfId="29213"/>
    <cellStyle name="20 % - Accent2 2 2 2 3 4 2 3" xfId="42490"/>
    <cellStyle name="20 % - Accent2 2 2 2 3 4 2 4" xfId="55767"/>
    <cellStyle name="20 % - Accent2 2 2 2 3 4 3" xfId="10987"/>
    <cellStyle name="20 % - Accent2 2 2 2 3 4 4" xfId="23226"/>
    <cellStyle name="20 % - Accent2 2 2 2 3 4 5" xfId="36503"/>
    <cellStyle name="20 % - Accent2 2 2 2 3 4 6" xfId="49780"/>
    <cellStyle name="20 % - Accent2 2 2 2 3 5" xfId="5809"/>
    <cellStyle name="20 % - Accent2 2 2 2 3 5 2" xfId="16633"/>
    <cellStyle name="20 % - Accent2 2 2 2 3 5 2 2" xfId="29813"/>
    <cellStyle name="20 % - Accent2 2 2 2 3 5 2 3" xfId="43090"/>
    <cellStyle name="20 % - Accent2 2 2 2 3 5 2 4" xfId="56367"/>
    <cellStyle name="20 % - Accent2 2 2 2 3 5 3" xfId="11587"/>
    <cellStyle name="20 % - Accent2 2 2 2 3 5 4" xfId="23826"/>
    <cellStyle name="20 % - Accent2 2 2 2 3 5 5" xfId="37103"/>
    <cellStyle name="20 % - Accent2 2 2 2 3 5 6" xfId="50380"/>
    <cellStyle name="20 % - Accent2 2 2 2 3 6" xfId="6511"/>
    <cellStyle name="20 % - Accent2 2 2 2 3 6 2" xfId="17335"/>
    <cellStyle name="20 % - Accent2 2 2 2 3 6 2 2" xfId="30515"/>
    <cellStyle name="20 % - Accent2 2 2 2 3 6 2 3" xfId="43792"/>
    <cellStyle name="20 % - Accent2 2 2 2 3 6 2 4" xfId="57069"/>
    <cellStyle name="20 % - Accent2 2 2 2 3 6 3" xfId="12289"/>
    <cellStyle name="20 % - Accent2 2 2 2 3 6 4" xfId="24528"/>
    <cellStyle name="20 % - Accent2 2 2 2 3 6 5" xfId="37805"/>
    <cellStyle name="20 % - Accent2 2 2 2 3 6 6" xfId="51082"/>
    <cellStyle name="20 % - Accent2 2 2 2 3 7" xfId="7253"/>
    <cellStyle name="20 % - Accent2 2 2 2 3 7 2" xfId="18082"/>
    <cellStyle name="20 % - Accent2 2 2 2 3 7 2 2" xfId="31262"/>
    <cellStyle name="20 % - Accent2 2 2 2 3 7 2 3" xfId="44539"/>
    <cellStyle name="20 % - Accent2 2 2 2 3 7 2 4" xfId="57816"/>
    <cellStyle name="20 % - Accent2 2 2 2 3 7 3" xfId="25275"/>
    <cellStyle name="20 % - Accent2 2 2 2 3 7 4" xfId="38552"/>
    <cellStyle name="20 % - Accent2 2 2 2 3 7 5" xfId="51829"/>
    <cellStyle name="20 % - Accent2 2 2 2 3 8" xfId="10329"/>
    <cellStyle name="20 % - Accent2 2 2 2 3 8 2" xfId="14786"/>
    <cellStyle name="20 % - Accent2 2 2 2 3 8 2 2" xfId="27407"/>
    <cellStyle name="20 % - Accent2 2 2 2 3 8 2 3" xfId="40684"/>
    <cellStyle name="20 % - Accent2 2 2 2 3 8 2 4" xfId="53961"/>
    <cellStyle name="20 % - Accent2 2 2 2 3 8 3" xfId="21420"/>
    <cellStyle name="20 % - Accent2 2 2 2 3 8 4" xfId="34697"/>
    <cellStyle name="20 % - Accent2 2 2 2 3 8 5" xfId="47974"/>
    <cellStyle name="20 % - Accent2 2 2 2 3 9" xfId="9227"/>
    <cellStyle name="20 % - Accent2 2 2 2 3 9 2" xfId="20093"/>
    <cellStyle name="20 % - Accent2 2 2 2 3 9 3" xfId="33370"/>
    <cellStyle name="20 % - Accent2 2 2 2 3 9 4" xfId="46647"/>
    <cellStyle name="20 % - Accent2 2 2 2 4" xfId="117"/>
    <cellStyle name="20 % - Accent2 2 2 2 4 10" xfId="13460"/>
    <cellStyle name="20 % - Accent2 2 2 2 4 10 2" xfId="26081"/>
    <cellStyle name="20 % - Accent2 2 2 2 4 10 3" xfId="39358"/>
    <cellStyle name="20 % - Accent2 2 2 2 4 10 4" xfId="52635"/>
    <cellStyle name="20 % - Accent2 2 2 2 4 11" xfId="19341"/>
    <cellStyle name="20 % - Accent2 2 2 2 4 12" xfId="32618"/>
    <cellStyle name="20 % - Accent2 2 2 2 4 13" xfId="45895"/>
    <cellStyle name="20 % - Accent2 2 2 2 4 2" xfId="3595"/>
    <cellStyle name="20 % - Accent2 2 2 2 4 2 2" xfId="7778"/>
    <cellStyle name="20 % - Accent2 2 2 2 4 2 2 2" xfId="15311"/>
    <cellStyle name="20 % - Accent2 2 2 2 4 2 2 2 2" xfId="27932"/>
    <cellStyle name="20 % - Accent2 2 2 2 4 2 2 2 3" xfId="41209"/>
    <cellStyle name="20 % - Accent2 2 2 2 4 2 2 2 4" xfId="54486"/>
    <cellStyle name="20 % - Accent2 2 2 2 4 2 2 3" xfId="21945"/>
    <cellStyle name="20 % - Accent2 2 2 2 4 2 2 4" xfId="35222"/>
    <cellStyle name="20 % - Accent2 2 2 2 4 2 2 5" xfId="48499"/>
    <cellStyle name="20 % - Accent2 2 2 2 4 2 3" xfId="14038"/>
    <cellStyle name="20 % - Accent2 2 2 2 4 2 3 2" xfId="26659"/>
    <cellStyle name="20 % - Accent2 2 2 2 4 2 3 3" xfId="39936"/>
    <cellStyle name="20 % - Accent2 2 2 2 4 2 3 4" xfId="53213"/>
    <cellStyle name="20 % - Accent2 2 2 2 4 2 4" xfId="20672"/>
    <cellStyle name="20 % - Accent2 2 2 2 4 2 5" xfId="33949"/>
    <cellStyle name="20 % - Accent2 2 2 2 4 2 6" xfId="47226"/>
    <cellStyle name="20 % - Accent2 2 2 2 4 3" xfId="4595"/>
    <cellStyle name="20 % - Accent2 2 2 2 4 3 2" xfId="8469"/>
    <cellStyle name="20 % - Accent2 2 2 2 4 3 2 2" xfId="28623"/>
    <cellStyle name="20 % - Accent2 2 2 2 4 3 2 3" xfId="41900"/>
    <cellStyle name="20 % - Accent2 2 2 2 4 3 2 4" xfId="55177"/>
    <cellStyle name="20 % - Accent2 2 2 2 4 3 3" xfId="22636"/>
    <cellStyle name="20 % - Accent2 2 2 2 4 3 4" xfId="35913"/>
    <cellStyle name="20 % - Accent2 2 2 2 4 3 5" xfId="49190"/>
    <cellStyle name="20 % - Accent2 2 2 2 4 4" xfId="5186"/>
    <cellStyle name="20 % - Accent2 2 2 2 4 4 2" xfId="16034"/>
    <cellStyle name="20 % - Accent2 2 2 2 4 4 2 2" xfId="29214"/>
    <cellStyle name="20 % - Accent2 2 2 2 4 4 2 3" xfId="42491"/>
    <cellStyle name="20 % - Accent2 2 2 2 4 4 2 4" xfId="55768"/>
    <cellStyle name="20 % - Accent2 2 2 2 4 4 3" xfId="10988"/>
    <cellStyle name="20 % - Accent2 2 2 2 4 4 4" xfId="23227"/>
    <cellStyle name="20 % - Accent2 2 2 2 4 4 5" xfId="36504"/>
    <cellStyle name="20 % - Accent2 2 2 2 4 4 6" xfId="49781"/>
    <cellStyle name="20 % - Accent2 2 2 2 4 5" xfId="5810"/>
    <cellStyle name="20 % - Accent2 2 2 2 4 5 2" xfId="16634"/>
    <cellStyle name="20 % - Accent2 2 2 2 4 5 2 2" xfId="29814"/>
    <cellStyle name="20 % - Accent2 2 2 2 4 5 2 3" xfId="43091"/>
    <cellStyle name="20 % - Accent2 2 2 2 4 5 2 4" xfId="56368"/>
    <cellStyle name="20 % - Accent2 2 2 2 4 5 3" xfId="11588"/>
    <cellStyle name="20 % - Accent2 2 2 2 4 5 4" xfId="23827"/>
    <cellStyle name="20 % - Accent2 2 2 2 4 5 5" xfId="37104"/>
    <cellStyle name="20 % - Accent2 2 2 2 4 5 6" xfId="50381"/>
    <cellStyle name="20 % - Accent2 2 2 2 4 6" xfId="6512"/>
    <cellStyle name="20 % - Accent2 2 2 2 4 6 2" xfId="17336"/>
    <cellStyle name="20 % - Accent2 2 2 2 4 6 2 2" xfId="30516"/>
    <cellStyle name="20 % - Accent2 2 2 2 4 6 2 3" xfId="43793"/>
    <cellStyle name="20 % - Accent2 2 2 2 4 6 2 4" xfId="57070"/>
    <cellStyle name="20 % - Accent2 2 2 2 4 6 3" xfId="12290"/>
    <cellStyle name="20 % - Accent2 2 2 2 4 6 4" xfId="24529"/>
    <cellStyle name="20 % - Accent2 2 2 2 4 6 5" xfId="37806"/>
    <cellStyle name="20 % - Accent2 2 2 2 4 6 6" xfId="51083"/>
    <cellStyle name="20 % - Accent2 2 2 2 4 7" xfId="7254"/>
    <cellStyle name="20 % - Accent2 2 2 2 4 7 2" xfId="18083"/>
    <cellStyle name="20 % - Accent2 2 2 2 4 7 2 2" xfId="31263"/>
    <cellStyle name="20 % - Accent2 2 2 2 4 7 2 3" xfId="44540"/>
    <cellStyle name="20 % - Accent2 2 2 2 4 7 2 4" xfId="57817"/>
    <cellStyle name="20 % - Accent2 2 2 2 4 7 3" xfId="25276"/>
    <cellStyle name="20 % - Accent2 2 2 2 4 7 4" xfId="38553"/>
    <cellStyle name="20 % - Accent2 2 2 2 4 7 5" xfId="51830"/>
    <cellStyle name="20 % - Accent2 2 2 2 4 8" xfId="10330"/>
    <cellStyle name="20 % - Accent2 2 2 2 4 8 2" xfId="14787"/>
    <cellStyle name="20 % - Accent2 2 2 2 4 8 2 2" xfId="27408"/>
    <cellStyle name="20 % - Accent2 2 2 2 4 8 2 3" xfId="40685"/>
    <cellStyle name="20 % - Accent2 2 2 2 4 8 2 4" xfId="53962"/>
    <cellStyle name="20 % - Accent2 2 2 2 4 8 3" xfId="21421"/>
    <cellStyle name="20 % - Accent2 2 2 2 4 8 4" xfId="34698"/>
    <cellStyle name="20 % - Accent2 2 2 2 4 8 5" xfId="47975"/>
    <cellStyle name="20 % - Accent2 2 2 2 4 9" xfId="9228"/>
    <cellStyle name="20 % - Accent2 2 2 2 4 9 2" xfId="20094"/>
    <cellStyle name="20 % - Accent2 2 2 2 4 9 3" xfId="33371"/>
    <cellStyle name="20 % - Accent2 2 2 2 4 9 4" xfId="46648"/>
    <cellStyle name="20 % - Accent2 2 2 2 5" xfId="118"/>
    <cellStyle name="20 % - Accent2 2 2 2 5 10" xfId="13461"/>
    <cellStyle name="20 % - Accent2 2 2 2 5 10 2" xfId="26082"/>
    <cellStyle name="20 % - Accent2 2 2 2 5 10 3" xfId="39359"/>
    <cellStyle name="20 % - Accent2 2 2 2 5 10 4" xfId="52636"/>
    <cellStyle name="20 % - Accent2 2 2 2 5 11" xfId="19342"/>
    <cellStyle name="20 % - Accent2 2 2 2 5 12" xfId="32619"/>
    <cellStyle name="20 % - Accent2 2 2 2 5 13" xfId="45896"/>
    <cellStyle name="20 % - Accent2 2 2 2 5 2" xfId="4336"/>
    <cellStyle name="20 % - Accent2 2 2 2 5 2 2" xfId="8338"/>
    <cellStyle name="20 % - Accent2 2 2 2 5 2 2 2" xfId="15820"/>
    <cellStyle name="20 % - Accent2 2 2 2 5 2 2 2 2" xfId="28492"/>
    <cellStyle name="20 % - Accent2 2 2 2 5 2 2 2 3" xfId="41769"/>
    <cellStyle name="20 % - Accent2 2 2 2 5 2 2 2 4" xfId="55046"/>
    <cellStyle name="20 % - Accent2 2 2 2 5 2 2 3" xfId="22505"/>
    <cellStyle name="20 % - Accent2 2 2 2 5 2 2 4" xfId="35782"/>
    <cellStyle name="20 % - Accent2 2 2 2 5 2 2 5" xfId="49059"/>
    <cellStyle name="20 % - Accent2 2 2 2 5 2 3" xfId="14039"/>
    <cellStyle name="20 % - Accent2 2 2 2 5 2 3 2" xfId="26660"/>
    <cellStyle name="20 % - Accent2 2 2 2 5 2 3 3" xfId="39937"/>
    <cellStyle name="20 % - Accent2 2 2 2 5 2 3 4" xfId="53214"/>
    <cellStyle name="20 % - Accent2 2 2 2 5 2 4" xfId="20673"/>
    <cellStyle name="20 % - Accent2 2 2 2 5 2 5" xfId="33950"/>
    <cellStyle name="20 % - Accent2 2 2 2 5 2 6" xfId="47227"/>
    <cellStyle name="20 % - Accent2 2 2 2 5 3" xfId="4596"/>
    <cellStyle name="20 % - Accent2 2 2 2 5 3 2" xfId="8470"/>
    <cellStyle name="20 % - Accent2 2 2 2 5 3 2 2" xfId="28624"/>
    <cellStyle name="20 % - Accent2 2 2 2 5 3 2 3" xfId="41901"/>
    <cellStyle name="20 % - Accent2 2 2 2 5 3 2 4" xfId="55178"/>
    <cellStyle name="20 % - Accent2 2 2 2 5 3 3" xfId="22637"/>
    <cellStyle name="20 % - Accent2 2 2 2 5 3 4" xfId="35914"/>
    <cellStyle name="20 % - Accent2 2 2 2 5 3 5" xfId="49191"/>
    <cellStyle name="20 % - Accent2 2 2 2 5 4" xfId="5187"/>
    <cellStyle name="20 % - Accent2 2 2 2 5 4 2" xfId="16035"/>
    <cellStyle name="20 % - Accent2 2 2 2 5 4 2 2" xfId="29215"/>
    <cellStyle name="20 % - Accent2 2 2 2 5 4 2 3" xfId="42492"/>
    <cellStyle name="20 % - Accent2 2 2 2 5 4 2 4" xfId="55769"/>
    <cellStyle name="20 % - Accent2 2 2 2 5 4 3" xfId="10989"/>
    <cellStyle name="20 % - Accent2 2 2 2 5 4 4" xfId="23228"/>
    <cellStyle name="20 % - Accent2 2 2 2 5 4 5" xfId="36505"/>
    <cellStyle name="20 % - Accent2 2 2 2 5 4 6" xfId="49782"/>
    <cellStyle name="20 % - Accent2 2 2 2 5 5" xfId="5811"/>
    <cellStyle name="20 % - Accent2 2 2 2 5 5 2" xfId="16635"/>
    <cellStyle name="20 % - Accent2 2 2 2 5 5 2 2" xfId="29815"/>
    <cellStyle name="20 % - Accent2 2 2 2 5 5 2 3" xfId="43092"/>
    <cellStyle name="20 % - Accent2 2 2 2 5 5 2 4" xfId="56369"/>
    <cellStyle name="20 % - Accent2 2 2 2 5 5 3" xfId="11589"/>
    <cellStyle name="20 % - Accent2 2 2 2 5 5 4" xfId="23828"/>
    <cellStyle name="20 % - Accent2 2 2 2 5 5 5" xfId="37105"/>
    <cellStyle name="20 % - Accent2 2 2 2 5 5 6" xfId="50382"/>
    <cellStyle name="20 % - Accent2 2 2 2 5 6" xfId="6513"/>
    <cellStyle name="20 % - Accent2 2 2 2 5 6 2" xfId="17337"/>
    <cellStyle name="20 % - Accent2 2 2 2 5 6 2 2" xfId="30517"/>
    <cellStyle name="20 % - Accent2 2 2 2 5 6 2 3" xfId="43794"/>
    <cellStyle name="20 % - Accent2 2 2 2 5 6 2 4" xfId="57071"/>
    <cellStyle name="20 % - Accent2 2 2 2 5 6 3" xfId="12291"/>
    <cellStyle name="20 % - Accent2 2 2 2 5 6 4" xfId="24530"/>
    <cellStyle name="20 % - Accent2 2 2 2 5 6 5" xfId="37807"/>
    <cellStyle name="20 % - Accent2 2 2 2 5 6 6" xfId="51084"/>
    <cellStyle name="20 % - Accent2 2 2 2 5 7" xfId="7255"/>
    <cellStyle name="20 % - Accent2 2 2 2 5 7 2" xfId="18084"/>
    <cellStyle name="20 % - Accent2 2 2 2 5 7 2 2" xfId="31264"/>
    <cellStyle name="20 % - Accent2 2 2 2 5 7 2 3" xfId="44541"/>
    <cellStyle name="20 % - Accent2 2 2 2 5 7 2 4" xfId="57818"/>
    <cellStyle name="20 % - Accent2 2 2 2 5 7 3" xfId="25277"/>
    <cellStyle name="20 % - Accent2 2 2 2 5 7 4" xfId="38554"/>
    <cellStyle name="20 % - Accent2 2 2 2 5 7 5" xfId="51831"/>
    <cellStyle name="20 % - Accent2 2 2 2 5 8" xfId="10331"/>
    <cellStyle name="20 % - Accent2 2 2 2 5 8 2" xfId="14788"/>
    <cellStyle name="20 % - Accent2 2 2 2 5 8 2 2" xfId="27409"/>
    <cellStyle name="20 % - Accent2 2 2 2 5 8 2 3" xfId="40686"/>
    <cellStyle name="20 % - Accent2 2 2 2 5 8 2 4" xfId="53963"/>
    <cellStyle name="20 % - Accent2 2 2 2 5 8 3" xfId="21422"/>
    <cellStyle name="20 % - Accent2 2 2 2 5 8 4" xfId="34699"/>
    <cellStyle name="20 % - Accent2 2 2 2 5 8 5" xfId="47976"/>
    <cellStyle name="20 % - Accent2 2 2 2 5 9" xfId="9229"/>
    <cellStyle name="20 % - Accent2 2 2 2 5 9 2" xfId="20095"/>
    <cellStyle name="20 % - Accent2 2 2 2 5 9 3" xfId="33372"/>
    <cellStyle name="20 % - Accent2 2 2 2 5 9 4" xfId="46649"/>
    <cellStyle name="20 % - Accent2 2 2 2 6" xfId="3590"/>
    <cellStyle name="20 % - Accent2 2 2 2 6 2" xfId="7773"/>
    <cellStyle name="20 % - Accent2 2 2 2 6 2 2" xfId="18625"/>
    <cellStyle name="20 % - Accent2 2 2 2 6 2 2 2" xfId="31805"/>
    <cellStyle name="20 % - Accent2 2 2 2 6 2 2 3" xfId="45082"/>
    <cellStyle name="20 % - Accent2 2 2 2 6 2 2 4" xfId="58359"/>
    <cellStyle name="20 % - Accent2 2 2 2 6 2 3" xfId="25818"/>
    <cellStyle name="20 % - Accent2 2 2 2 6 2 4" xfId="39095"/>
    <cellStyle name="20 % - Accent2 2 2 2 6 2 5" xfId="52372"/>
    <cellStyle name="20 % - Accent2 2 2 2 6 3" xfId="10815"/>
    <cellStyle name="20 % - Accent2 2 2 2 6 3 2" xfId="15306"/>
    <cellStyle name="20 % - Accent2 2 2 2 6 3 2 2" xfId="27927"/>
    <cellStyle name="20 % - Accent2 2 2 2 6 3 2 3" xfId="41204"/>
    <cellStyle name="20 % - Accent2 2 2 2 6 3 2 4" xfId="54481"/>
    <cellStyle name="20 % - Accent2 2 2 2 6 3 3" xfId="21940"/>
    <cellStyle name="20 % - Accent2 2 2 2 6 3 4" xfId="35217"/>
    <cellStyle name="20 % - Accent2 2 2 2 6 3 5" xfId="48494"/>
    <cellStyle name="20 % - Accent2 2 2 2 6 4" xfId="14027"/>
    <cellStyle name="20 % - Accent2 2 2 2 6 4 2" xfId="26648"/>
    <cellStyle name="20 % - Accent2 2 2 2 6 4 3" xfId="39925"/>
    <cellStyle name="20 % - Accent2 2 2 2 6 4 4" xfId="53202"/>
    <cellStyle name="20 % - Accent2 2 2 2 6 5" xfId="20661"/>
    <cellStyle name="20 % - Accent2 2 2 2 6 6" xfId="33938"/>
    <cellStyle name="20 % - Accent2 2 2 2 6 7" xfId="47215"/>
    <cellStyle name="20 % - Accent2 2 2 2 7" xfId="4584"/>
    <cellStyle name="20 % - Accent2 2 2 2 7 2" xfId="8458"/>
    <cellStyle name="20 % - Accent2 2 2 2 7 2 2" xfId="18705"/>
    <cellStyle name="20 % - Accent2 2 2 2 7 2 2 2" xfId="31885"/>
    <cellStyle name="20 % - Accent2 2 2 2 7 2 2 3" xfId="45162"/>
    <cellStyle name="20 % - Accent2 2 2 2 7 2 2 4" xfId="58439"/>
    <cellStyle name="20 % - Accent2 2 2 2 7 2 3" xfId="25898"/>
    <cellStyle name="20 % - Accent2 2 2 2 7 2 4" xfId="39175"/>
    <cellStyle name="20 % - Accent2 2 2 2 7 2 5" xfId="52452"/>
    <cellStyle name="20 % - Accent2 2 2 2 7 3" xfId="15881"/>
    <cellStyle name="20 % - Accent2 2 2 2 7 3 2" xfId="28612"/>
    <cellStyle name="20 % - Accent2 2 2 2 7 3 3" xfId="41889"/>
    <cellStyle name="20 % - Accent2 2 2 2 7 3 4" xfId="55166"/>
    <cellStyle name="20 % - Accent2 2 2 2 7 4" xfId="22625"/>
    <cellStyle name="20 % - Accent2 2 2 2 7 5" xfId="35902"/>
    <cellStyle name="20 % - Accent2 2 2 2 7 6" xfId="49179"/>
    <cellStyle name="20 % - Accent2 2 2 2 8" xfId="5175"/>
    <cellStyle name="20 % - Accent2 2 2 2 8 2" xfId="16023"/>
    <cellStyle name="20 % - Accent2 2 2 2 8 2 2" xfId="29203"/>
    <cellStyle name="20 % - Accent2 2 2 2 8 2 3" xfId="42480"/>
    <cellStyle name="20 % - Accent2 2 2 2 8 2 4" xfId="55757"/>
    <cellStyle name="20 % - Accent2 2 2 2 8 3" xfId="10977"/>
    <cellStyle name="20 % - Accent2 2 2 2 8 4" xfId="23216"/>
    <cellStyle name="20 % - Accent2 2 2 2 8 5" xfId="36493"/>
    <cellStyle name="20 % - Accent2 2 2 2 8 6" xfId="49770"/>
    <cellStyle name="20 % - Accent2 2 2 2 9" xfId="5799"/>
    <cellStyle name="20 % - Accent2 2 2 2 9 2" xfId="16623"/>
    <cellStyle name="20 % - Accent2 2 2 2 9 2 2" xfId="29803"/>
    <cellStyle name="20 % - Accent2 2 2 2 9 2 3" xfId="43080"/>
    <cellStyle name="20 % - Accent2 2 2 2 9 2 4" xfId="56357"/>
    <cellStyle name="20 % - Accent2 2 2 2 9 3" xfId="11577"/>
    <cellStyle name="20 % - Accent2 2 2 2 9 4" xfId="23816"/>
    <cellStyle name="20 % - Accent2 2 2 2 9 5" xfId="37093"/>
    <cellStyle name="20 % - Accent2 2 2 2 9 6" xfId="50370"/>
    <cellStyle name="20 % - Accent2 2 2 2_2012-2013 - CF - Tour 1 - Ligue 04 - Résultats" xfId="119"/>
    <cellStyle name="20 % - Accent2 2 2 3" xfId="120"/>
    <cellStyle name="20 % - Accent2 2 2 3 10" xfId="7256"/>
    <cellStyle name="20 % - Accent2 2 2 3 10 2" xfId="18085"/>
    <cellStyle name="20 % - Accent2 2 2 3 10 2 2" xfId="31265"/>
    <cellStyle name="20 % - Accent2 2 2 3 10 2 3" xfId="44542"/>
    <cellStyle name="20 % - Accent2 2 2 3 10 2 4" xfId="57819"/>
    <cellStyle name="20 % - Accent2 2 2 3 10 3" xfId="25278"/>
    <cellStyle name="20 % - Accent2 2 2 3 10 4" xfId="38555"/>
    <cellStyle name="20 % - Accent2 2 2 3 10 5" xfId="51832"/>
    <cellStyle name="20 % - Accent2 2 2 3 11" xfId="10332"/>
    <cellStyle name="20 % - Accent2 2 2 3 11 2" xfId="14789"/>
    <cellStyle name="20 % - Accent2 2 2 3 11 2 2" xfId="27410"/>
    <cellStyle name="20 % - Accent2 2 2 3 11 2 3" xfId="40687"/>
    <cellStyle name="20 % - Accent2 2 2 3 11 2 4" xfId="53964"/>
    <cellStyle name="20 % - Accent2 2 2 3 11 3" xfId="21423"/>
    <cellStyle name="20 % - Accent2 2 2 3 11 4" xfId="34700"/>
    <cellStyle name="20 % - Accent2 2 2 3 11 5" xfId="47977"/>
    <cellStyle name="20 % - Accent2 2 2 3 12" xfId="9230"/>
    <cellStyle name="20 % - Accent2 2 2 3 12 2" xfId="20096"/>
    <cellStyle name="20 % - Accent2 2 2 3 12 3" xfId="33373"/>
    <cellStyle name="20 % - Accent2 2 2 3 12 4" xfId="46650"/>
    <cellStyle name="20 % - Accent2 2 2 3 13" xfId="13462"/>
    <cellStyle name="20 % - Accent2 2 2 3 13 2" xfId="26083"/>
    <cellStyle name="20 % - Accent2 2 2 3 13 3" xfId="39360"/>
    <cellStyle name="20 % - Accent2 2 2 3 13 4" xfId="52637"/>
    <cellStyle name="20 % - Accent2 2 2 3 14" xfId="19343"/>
    <cellStyle name="20 % - Accent2 2 2 3 15" xfId="32620"/>
    <cellStyle name="20 % - Accent2 2 2 3 16" xfId="45897"/>
    <cellStyle name="20 % - Accent2 2 2 3 2" xfId="121"/>
    <cellStyle name="20 % - Accent2 2 2 3 2 10" xfId="9231"/>
    <cellStyle name="20 % - Accent2 2 2 3 2 10 2" xfId="20097"/>
    <cellStyle name="20 % - Accent2 2 2 3 2 10 3" xfId="33374"/>
    <cellStyle name="20 % - Accent2 2 2 3 2 10 4" xfId="46651"/>
    <cellStyle name="20 % - Accent2 2 2 3 2 11" xfId="13463"/>
    <cellStyle name="20 % - Accent2 2 2 3 2 11 2" xfId="26084"/>
    <cellStyle name="20 % - Accent2 2 2 3 2 11 3" xfId="39361"/>
    <cellStyle name="20 % - Accent2 2 2 3 2 11 4" xfId="52638"/>
    <cellStyle name="20 % - Accent2 2 2 3 2 12" xfId="19344"/>
    <cellStyle name="20 % - Accent2 2 2 3 2 13" xfId="32621"/>
    <cellStyle name="20 % - Accent2 2 2 3 2 14" xfId="45898"/>
    <cellStyle name="20 % - Accent2 2 2 3 2 2" xfId="122"/>
    <cellStyle name="20 % - Accent2 2 2 3 2 2 10" xfId="13464"/>
    <cellStyle name="20 % - Accent2 2 2 3 2 2 10 2" xfId="26085"/>
    <cellStyle name="20 % - Accent2 2 2 3 2 2 10 3" xfId="39362"/>
    <cellStyle name="20 % - Accent2 2 2 3 2 2 10 4" xfId="52639"/>
    <cellStyle name="20 % - Accent2 2 2 3 2 2 11" xfId="19345"/>
    <cellStyle name="20 % - Accent2 2 2 3 2 2 12" xfId="32622"/>
    <cellStyle name="20 % - Accent2 2 2 3 2 2 13" xfId="45899"/>
    <cellStyle name="20 % - Accent2 2 2 3 2 2 2" xfId="4334"/>
    <cellStyle name="20 % - Accent2 2 2 3 2 2 2 2" xfId="8337"/>
    <cellStyle name="20 % - Accent2 2 2 3 2 2 2 2 2" xfId="15819"/>
    <cellStyle name="20 % - Accent2 2 2 3 2 2 2 2 2 2" xfId="28491"/>
    <cellStyle name="20 % - Accent2 2 2 3 2 2 2 2 2 3" xfId="41768"/>
    <cellStyle name="20 % - Accent2 2 2 3 2 2 2 2 2 4" xfId="55045"/>
    <cellStyle name="20 % - Accent2 2 2 3 2 2 2 2 3" xfId="22504"/>
    <cellStyle name="20 % - Accent2 2 2 3 2 2 2 2 4" xfId="35781"/>
    <cellStyle name="20 % - Accent2 2 2 3 2 2 2 2 5" xfId="49058"/>
    <cellStyle name="20 % - Accent2 2 2 3 2 2 2 3" xfId="14042"/>
    <cellStyle name="20 % - Accent2 2 2 3 2 2 2 3 2" xfId="26663"/>
    <cellStyle name="20 % - Accent2 2 2 3 2 2 2 3 3" xfId="39940"/>
    <cellStyle name="20 % - Accent2 2 2 3 2 2 2 3 4" xfId="53217"/>
    <cellStyle name="20 % - Accent2 2 2 3 2 2 2 4" xfId="20676"/>
    <cellStyle name="20 % - Accent2 2 2 3 2 2 2 5" xfId="33953"/>
    <cellStyle name="20 % - Accent2 2 2 3 2 2 2 6" xfId="47230"/>
    <cellStyle name="20 % - Accent2 2 2 3 2 2 3" xfId="4599"/>
    <cellStyle name="20 % - Accent2 2 2 3 2 2 3 2" xfId="8473"/>
    <cellStyle name="20 % - Accent2 2 2 3 2 2 3 2 2" xfId="28627"/>
    <cellStyle name="20 % - Accent2 2 2 3 2 2 3 2 3" xfId="41904"/>
    <cellStyle name="20 % - Accent2 2 2 3 2 2 3 2 4" xfId="55181"/>
    <cellStyle name="20 % - Accent2 2 2 3 2 2 3 3" xfId="22640"/>
    <cellStyle name="20 % - Accent2 2 2 3 2 2 3 4" xfId="35917"/>
    <cellStyle name="20 % - Accent2 2 2 3 2 2 3 5" xfId="49194"/>
    <cellStyle name="20 % - Accent2 2 2 3 2 2 4" xfId="5190"/>
    <cellStyle name="20 % - Accent2 2 2 3 2 2 4 2" xfId="16038"/>
    <cellStyle name="20 % - Accent2 2 2 3 2 2 4 2 2" xfId="29218"/>
    <cellStyle name="20 % - Accent2 2 2 3 2 2 4 2 3" xfId="42495"/>
    <cellStyle name="20 % - Accent2 2 2 3 2 2 4 2 4" xfId="55772"/>
    <cellStyle name="20 % - Accent2 2 2 3 2 2 4 3" xfId="10992"/>
    <cellStyle name="20 % - Accent2 2 2 3 2 2 4 4" xfId="23231"/>
    <cellStyle name="20 % - Accent2 2 2 3 2 2 4 5" xfId="36508"/>
    <cellStyle name="20 % - Accent2 2 2 3 2 2 4 6" xfId="49785"/>
    <cellStyle name="20 % - Accent2 2 2 3 2 2 5" xfId="5814"/>
    <cellStyle name="20 % - Accent2 2 2 3 2 2 5 2" xfId="16638"/>
    <cellStyle name="20 % - Accent2 2 2 3 2 2 5 2 2" xfId="29818"/>
    <cellStyle name="20 % - Accent2 2 2 3 2 2 5 2 3" xfId="43095"/>
    <cellStyle name="20 % - Accent2 2 2 3 2 2 5 2 4" xfId="56372"/>
    <cellStyle name="20 % - Accent2 2 2 3 2 2 5 3" xfId="11592"/>
    <cellStyle name="20 % - Accent2 2 2 3 2 2 5 4" xfId="23831"/>
    <cellStyle name="20 % - Accent2 2 2 3 2 2 5 5" xfId="37108"/>
    <cellStyle name="20 % - Accent2 2 2 3 2 2 5 6" xfId="50385"/>
    <cellStyle name="20 % - Accent2 2 2 3 2 2 6" xfId="6516"/>
    <cellStyle name="20 % - Accent2 2 2 3 2 2 6 2" xfId="17340"/>
    <cellStyle name="20 % - Accent2 2 2 3 2 2 6 2 2" xfId="30520"/>
    <cellStyle name="20 % - Accent2 2 2 3 2 2 6 2 3" xfId="43797"/>
    <cellStyle name="20 % - Accent2 2 2 3 2 2 6 2 4" xfId="57074"/>
    <cellStyle name="20 % - Accent2 2 2 3 2 2 6 3" xfId="12294"/>
    <cellStyle name="20 % - Accent2 2 2 3 2 2 6 4" xfId="24533"/>
    <cellStyle name="20 % - Accent2 2 2 3 2 2 6 5" xfId="37810"/>
    <cellStyle name="20 % - Accent2 2 2 3 2 2 6 6" xfId="51087"/>
    <cellStyle name="20 % - Accent2 2 2 3 2 2 7" xfId="7258"/>
    <cellStyle name="20 % - Accent2 2 2 3 2 2 7 2" xfId="18086"/>
    <cellStyle name="20 % - Accent2 2 2 3 2 2 7 2 2" xfId="31266"/>
    <cellStyle name="20 % - Accent2 2 2 3 2 2 7 2 3" xfId="44543"/>
    <cellStyle name="20 % - Accent2 2 2 3 2 2 7 2 4" xfId="57820"/>
    <cellStyle name="20 % - Accent2 2 2 3 2 2 7 3" xfId="25279"/>
    <cellStyle name="20 % - Accent2 2 2 3 2 2 7 4" xfId="38556"/>
    <cellStyle name="20 % - Accent2 2 2 3 2 2 7 5" xfId="51833"/>
    <cellStyle name="20 % - Accent2 2 2 3 2 2 8" xfId="10333"/>
    <cellStyle name="20 % - Accent2 2 2 3 2 2 8 2" xfId="14791"/>
    <cellStyle name="20 % - Accent2 2 2 3 2 2 8 2 2" xfId="27412"/>
    <cellStyle name="20 % - Accent2 2 2 3 2 2 8 2 3" xfId="40689"/>
    <cellStyle name="20 % - Accent2 2 2 3 2 2 8 2 4" xfId="53966"/>
    <cellStyle name="20 % - Accent2 2 2 3 2 2 8 3" xfId="21425"/>
    <cellStyle name="20 % - Accent2 2 2 3 2 2 8 4" xfId="34702"/>
    <cellStyle name="20 % - Accent2 2 2 3 2 2 8 5" xfId="47979"/>
    <cellStyle name="20 % - Accent2 2 2 3 2 2 9" xfId="9232"/>
    <cellStyle name="20 % - Accent2 2 2 3 2 2 9 2" xfId="20098"/>
    <cellStyle name="20 % - Accent2 2 2 3 2 2 9 3" xfId="33375"/>
    <cellStyle name="20 % - Accent2 2 2 3 2 2 9 4" xfId="46652"/>
    <cellStyle name="20 % - Accent2 2 2 3 2 3" xfId="123"/>
    <cellStyle name="20 % - Accent2 2 2 3 2 4" xfId="3597"/>
    <cellStyle name="20 % - Accent2 2 2 3 2 4 2" xfId="7780"/>
    <cellStyle name="20 % - Accent2 2 2 3 2 4 2 2" xfId="15313"/>
    <cellStyle name="20 % - Accent2 2 2 3 2 4 2 2 2" xfId="27934"/>
    <cellStyle name="20 % - Accent2 2 2 3 2 4 2 2 3" xfId="41211"/>
    <cellStyle name="20 % - Accent2 2 2 3 2 4 2 2 4" xfId="54488"/>
    <cellStyle name="20 % - Accent2 2 2 3 2 4 2 3" xfId="21947"/>
    <cellStyle name="20 % - Accent2 2 2 3 2 4 2 4" xfId="35224"/>
    <cellStyle name="20 % - Accent2 2 2 3 2 4 2 5" xfId="48501"/>
    <cellStyle name="20 % - Accent2 2 2 3 2 4 3" xfId="14041"/>
    <cellStyle name="20 % - Accent2 2 2 3 2 4 3 2" xfId="26662"/>
    <cellStyle name="20 % - Accent2 2 2 3 2 4 3 3" xfId="39939"/>
    <cellStyle name="20 % - Accent2 2 2 3 2 4 3 4" xfId="53216"/>
    <cellStyle name="20 % - Accent2 2 2 3 2 4 4" xfId="20675"/>
    <cellStyle name="20 % - Accent2 2 2 3 2 4 5" xfId="33952"/>
    <cellStyle name="20 % - Accent2 2 2 3 2 4 6" xfId="47229"/>
    <cellStyle name="20 % - Accent2 2 2 3 2 5" xfId="4598"/>
    <cellStyle name="20 % - Accent2 2 2 3 2 5 2" xfId="8472"/>
    <cellStyle name="20 % - Accent2 2 2 3 2 5 2 2" xfId="28626"/>
    <cellStyle name="20 % - Accent2 2 2 3 2 5 2 3" xfId="41903"/>
    <cellStyle name="20 % - Accent2 2 2 3 2 5 2 4" xfId="55180"/>
    <cellStyle name="20 % - Accent2 2 2 3 2 5 3" xfId="22639"/>
    <cellStyle name="20 % - Accent2 2 2 3 2 5 4" xfId="35916"/>
    <cellStyle name="20 % - Accent2 2 2 3 2 5 5" xfId="49193"/>
    <cellStyle name="20 % - Accent2 2 2 3 2 6" xfId="5189"/>
    <cellStyle name="20 % - Accent2 2 2 3 2 6 2" xfId="16037"/>
    <cellStyle name="20 % - Accent2 2 2 3 2 6 2 2" xfId="29217"/>
    <cellStyle name="20 % - Accent2 2 2 3 2 6 2 3" xfId="42494"/>
    <cellStyle name="20 % - Accent2 2 2 3 2 6 2 4" xfId="55771"/>
    <cellStyle name="20 % - Accent2 2 2 3 2 6 3" xfId="10991"/>
    <cellStyle name="20 % - Accent2 2 2 3 2 6 4" xfId="23230"/>
    <cellStyle name="20 % - Accent2 2 2 3 2 6 5" xfId="36507"/>
    <cellStyle name="20 % - Accent2 2 2 3 2 6 6" xfId="49784"/>
    <cellStyle name="20 % - Accent2 2 2 3 2 7" xfId="5813"/>
    <cellStyle name="20 % - Accent2 2 2 3 2 7 2" xfId="16637"/>
    <cellStyle name="20 % - Accent2 2 2 3 2 7 2 2" xfId="29817"/>
    <cellStyle name="20 % - Accent2 2 2 3 2 7 2 3" xfId="43094"/>
    <cellStyle name="20 % - Accent2 2 2 3 2 7 2 4" xfId="56371"/>
    <cellStyle name="20 % - Accent2 2 2 3 2 7 3" xfId="11591"/>
    <cellStyle name="20 % - Accent2 2 2 3 2 7 4" xfId="23830"/>
    <cellStyle name="20 % - Accent2 2 2 3 2 7 5" xfId="37107"/>
    <cellStyle name="20 % - Accent2 2 2 3 2 7 6" xfId="50384"/>
    <cellStyle name="20 % - Accent2 2 2 3 2 8" xfId="6515"/>
    <cellStyle name="20 % - Accent2 2 2 3 2 8 2" xfId="17339"/>
    <cellStyle name="20 % - Accent2 2 2 3 2 8 2 2" xfId="30519"/>
    <cellStyle name="20 % - Accent2 2 2 3 2 8 2 3" xfId="43796"/>
    <cellStyle name="20 % - Accent2 2 2 3 2 8 2 4" xfId="57073"/>
    <cellStyle name="20 % - Accent2 2 2 3 2 8 3" xfId="12293"/>
    <cellStyle name="20 % - Accent2 2 2 3 2 8 4" xfId="24532"/>
    <cellStyle name="20 % - Accent2 2 2 3 2 8 5" xfId="37809"/>
    <cellStyle name="20 % - Accent2 2 2 3 2 8 6" xfId="51086"/>
    <cellStyle name="20 % - Accent2 2 2 3 2 9" xfId="7257"/>
    <cellStyle name="20 % - Accent2 2 2 3 2 9 2" xfId="14790"/>
    <cellStyle name="20 % - Accent2 2 2 3 2 9 2 2" xfId="27411"/>
    <cellStyle name="20 % - Accent2 2 2 3 2 9 2 3" xfId="40688"/>
    <cellStyle name="20 % - Accent2 2 2 3 2 9 2 4" xfId="53965"/>
    <cellStyle name="20 % - Accent2 2 2 3 2 9 3" xfId="21424"/>
    <cellStyle name="20 % - Accent2 2 2 3 2 9 4" xfId="34701"/>
    <cellStyle name="20 % - Accent2 2 2 3 2 9 5" xfId="47978"/>
    <cellStyle name="20 % - Accent2 2 2 3 3" xfId="124"/>
    <cellStyle name="20 % - Accent2 2 2 3 3 10" xfId="5815"/>
    <cellStyle name="20 % - Accent2 2 2 3 3 10 2" xfId="16639"/>
    <cellStyle name="20 % - Accent2 2 2 3 3 10 2 2" xfId="29819"/>
    <cellStyle name="20 % - Accent2 2 2 3 3 10 2 3" xfId="43096"/>
    <cellStyle name="20 % - Accent2 2 2 3 3 10 2 4" xfId="56373"/>
    <cellStyle name="20 % - Accent2 2 2 3 3 10 3" xfId="11593"/>
    <cellStyle name="20 % - Accent2 2 2 3 3 10 4" xfId="23832"/>
    <cellStyle name="20 % - Accent2 2 2 3 3 10 5" xfId="37109"/>
    <cellStyle name="20 % - Accent2 2 2 3 3 10 6" xfId="50386"/>
    <cellStyle name="20 % - Accent2 2 2 3 3 11" xfId="6517"/>
    <cellStyle name="20 % - Accent2 2 2 3 3 11 2" xfId="17341"/>
    <cellStyle name="20 % - Accent2 2 2 3 3 11 2 2" xfId="30521"/>
    <cellStyle name="20 % - Accent2 2 2 3 3 11 2 3" xfId="43798"/>
    <cellStyle name="20 % - Accent2 2 2 3 3 11 2 4" xfId="57075"/>
    <cellStyle name="20 % - Accent2 2 2 3 3 11 3" xfId="12295"/>
    <cellStyle name="20 % - Accent2 2 2 3 3 11 4" xfId="24534"/>
    <cellStyle name="20 % - Accent2 2 2 3 3 11 5" xfId="37811"/>
    <cellStyle name="20 % - Accent2 2 2 3 3 11 6" xfId="51088"/>
    <cellStyle name="20 % - Accent2 2 2 3 3 12" xfId="7259"/>
    <cellStyle name="20 % - Accent2 2 2 3 3 12 2" xfId="18087"/>
    <cellStyle name="20 % - Accent2 2 2 3 3 12 2 2" xfId="31267"/>
    <cellStyle name="20 % - Accent2 2 2 3 3 12 2 3" xfId="44544"/>
    <cellStyle name="20 % - Accent2 2 2 3 3 12 2 4" xfId="57821"/>
    <cellStyle name="20 % - Accent2 2 2 3 3 12 3" xfId="25280"/>
    <cellStyle name="20 % - Accent2 2 2 3 3 12 4" xfId="38557"/>
    <cellStyle name="20 % - Accent2 2 2 3 3 12 5" xfId="51834"/>
    <cellStyle name="20 % - Accent2 2 2 3 3 13" xfId="10334"/>
    <cellStyle name="20 % - Accent2 2 2 3 3 13 2" xfId="14792"/>
    <cellStyle name="20 % - Accent2 2 2 3 3 13 2 2" xfId="27413"/>
    <cellStyle name="20 % - Accent2 2 2 3 3 13 2 3" xfId="40690"/>
    <cellStyle name="20 % - Accent2 2 2 3 3 13 2 4" xfId="53967"/>
    <cellStyle name="20 % - Accent2 2 2 3 3 13 3" xfId="21426"/>
    <cellStyle name="20 % - Accent2 2 2 3 3 13 4" xfId="34703"/>
    <cellStyle name="20 % - Accent2 2 2 3 3 13 5" xfId="47980"/>
    <cellStyle name="20 % - Accent2 2 2 3 3 14" xfId="9233"/>
    <cellStyle name="20 % - Accent2 2 2 3 3 14 2" xfId="20099"/>
    <cellStyle name="20 % - Accent2 2 2 3 3 14 3" xfId="33376"/>
    <cellStyle name="20 % - Accent2 2 2 3 3 14 4" xfId="46653"/>
    <cellStyle name="20 % - Accent2 2 2 3 3 15" xfId="13465"/>
    <cellStyle name="20 % - Accent2 2 2 3 3 15 2" xfId="26086"/>
    <cellStyle name="20 % - Accent2 2 2 3 3 15 3" xfId="39363"/>
    <cellStyle name="20 % - Accent2 2 2 3 3 15 4" xfId="52640"/>
    <cellStyle name="20 % - Accent2 2 2 3 3 16" xfId="19346"/>
    <cellStyle name="20 % - Accent2 2 2 3 3 17" xfId="32623"/>
    <cellStyle name="20 % - Accent2 2 2 3 3 18" xfId="45900"/>
    <cellStyle name="20 % - Accent2 2 2 3 3 2" xfId="125"/>
    <cellStyle name="20 % - Accent2 2 2 3 3 2 10" xfId="13466"/>
    <cellStyle name="20 % - Accent2 2 2 3 3 2 10 2" xfId="26087"/>
    <cellStyle name="20 % - Accent2 2 2 3 3 2 10 3" xfId="39364"/>
    <cellStyle name="20 % - Accent2 2 2 3 3 2 10 4" xfId="52641"/>
    <cellStyle name="20 % - Accent2 2 2 3 3 2 11" xfId="19347"/>
    <cellStyle name="20 % - Accent2 2 2 3 3 2 12" xfId="32624"/>
    <cellStyle name="20 % - Accent2 2 2 3 3 2 13" xfId="45901"/>
    <cellStyle name="20 % - Accent2 2 2 3 3 2 2" xfId="4332"/>
    <cellStyle name="20 % - Accent2 2 2 3 3 2 2 2" xfId="8335"/>
    <cellStyle name="20 % - Accent2 2 2 3 3 2 2 2 2" xfId="15818"/>
    <cellStyle name="20 % - Accent2 2 2 3 3 2 2 2 2 2" xfId="28489"/>
    <cellStyle name="20 % - Accent2 2 2 3 3 2 2 2 2 3" xfId="41766"/>
    <cellStyle name="20 % - Accent2 2 2 3 3 2 2 2 2 4" xfId="55043"/>
    <cellStyle name="20 % - Accent2 2 2 3 3 2 2 2 3" xfId="22502"/>
    <cellStyle name="20 % - Accent2 2 2 3 3 2 2 2 4" xfId="35779"/>
    <cellStyle name="20 % - Accent2 2 2 3 3 2 2 2 5" xfId="49056"/>
    <cellStyle name="20 % - Accent2 2 2 3 3 2 2 3" xfId="14044"/>
    <cellStyle name="20 % - Accent2 2 2 3 3 2 2 3 2" xfId="26665"/>
    <cellStyle name="20 % - Accent2 2 2 3 3 2 2 3 3" xfId="39942"/>
    <cellStyle name="20 % - Accent2 2 2 3 3 2 2 3 4" xfId="53219"/>
    <cellStyle name="20 % - Accent2 2 2 3 3 2 2 4" xfId="20678"/>
    <cellStyle name="20 % - Accent2 2 2 3 3 2 2 5" xfId="33955"/>
    <cellStyle name="20 % - Accent2 2 2 3 3 2 2 6" xfId="47232"/>
    <cellStyle name="20 % - Accent2 2 2 3 3 2 3" xfId="4601"/>
    <cellStyle name="20 % - Accent2 2 2 3 3 2 3 2" xfId="8475"/>
    <cellStyle name="20 % - Accent2 2 2 3 3 2 3 2 2" xfId="28629"/>
    <cellStyle name="20 % - Accent2 2 2 3 3 2 3 2 3" xfId="41906"/>
    <cellStyle name="20 % - Accent2 2 2 3 3 2 3 2 4" xfId="55183"/>
    <cellStyle name="20 % - Accent2 2 2 3 3 2 3 3" xfId="22642"/>
    <cellStyle name="20 % - Accent2 2 2 3 3 2 3 4" xfId="35919"/>
    <cellStyle name="20 % - Accent2 2 2 3 3 2 3 5" xfId="49196"/>
    <cellStyle name="20 % - Accent2 2 2 3 3 2 4" xfId="5192"/>
    <cellStyle name="20 % - Accent2 2 2 3 3 2 4 2" xfId="16040"/>
    <cellStyle name="20 % - Accent2 2 2 3 3 2 4 2 2" xfId="29220"/>
    <cellStyle name="20 % - Accent2 2 2 3 3 2 4 2 3" xfId="42497"/>
    <cellStyle name="20 % - Accent2 2 2 3 3 2 4 2 4" xfId="55774"/>
    <cellStyle name="20 % - Accent2 2 2 3 3 2 4 3" xfId="10994"/>
    <cellStyle name="20 % - Accent2 2 2 3 3 2 4 4" xfId="23233"/>
    <cellStyle name="20 % - Accent2 2 2 3 3 2 4 5" xfId="36510"/>
    <cellStyle name="20 % - Accent2 2 2 3 3 2 4 6" xfId="49787"/>
    <cellStyle name="20 % - Accent2 2 2 3 3 2 5" xfId="5816"/>
    <cellStyle name="20 % - Accent2 2 2 3 3 2 5 2" xfId="16640"/>
    <cellStyle name="20 % - Accent2 2 2 3 3 2 5 2 2" xfId="29820"/>
    <cellStyle name="20 % - Accent2 2 2 3 3 2 5 2 3" xfId="43097"/>
    <cellStyle name="20 % - Accent2 2 2 3 3 2 5 2 4" xfId="56374"/>
    <cellStyle name="20 % - Accent2 2 2 3 3 2 5 3" xfId="11594"/>
    <cellStyle name="20 % - Accent2 2 2 3 3 2 5 4" xfId="23833"/>
    <cellStyle name="20 % - Accent2 2 2 3 3 2 5 5" xfId="37110"/>
    <cellStyle name="20 % - Accent2 2 2 3 3 2 5 6" xfId="50387"/>
    <cellStyle name="20 % - Accent2 2 2 3 3 2 6" xfId="6518"/>
    <cellStyle name="20 % - Accent2 2 2 3 3 2 6 2" xfId="17342"/>
    <cellStyle name="20 % - Accent2 2 2 3 3 2 6 2 2" xfId="30522"/>
    <cellStyle name="20 % - Accent2 2 2 3 3 2 6 2 3" xfId="43799"/>
    <cellStyle name="20 % - Accent2 2 2 3 3 2 6 2 4" xfId="57076"/>
    <cellStyle name="20 % - Accent2 2 2 3 3 2 6 3" xfId="12296"/>
    <cellStyle name="20 % - Accent2 2 2 3 3 2 6 4" xfId="24535"/>
    <cellStyle name="20 % - Accent2 2 2 3 3 2 6 5" xfId="37812"/>
    <cellStyle name="20 % - Accent2 2 2 3 3 2 6 6" xfId="51089"/>
    <cellStyle name="20 % - Accent2 2 2 3 3 2 7" xfId="7260"/>
    <cellStyle name="20 % - Accent2 2 2 3 3 2 7 2" xfId="18088"/>
    <cellStyle name="20 % - Accent2 2 2 3 3 2 7 2 2" xfId="31268"/>
    <cellStyle name="20 % - Accent2 2 2 3 3 2 7 2 3" xfId="44545"/>
    <cellStyle name="20 % - Accent2 2 2 3 3 2 7 2 4" xfId="57822"/>
    <cellStyle name="20 % - Accent2 2 2 3 3 2 7 3" xfId="25281"/>
    <cellStyle name="20 % - Accent2 2 2 3 3 2 7 4" xfId="38558"/>
    <cellStyle name="20 % - Accent2 2 2 3 3 2 7 5" xfId="51835"/>
    <cellStyle name="20 % - Accent2 2 2 3 3 2 8" xfId="10335"/>
    <cellStyle name="20 % - Accent2 2 2 3 3 2 8 2" xfId="14793"/>
    <cellStyle name="20 % - Accent2 2 2 3 3 2 8 2 2" xfId="27414"/>
    <cellStyle name="20 % - Accent2 2 2 3 3 2 8 2 3" xfId="40691"/>
    <cellStyle name="20 % - Accent2 2 2 3 3 2 8 2 4" xfId="53968"/>
    <cellStyle name="20 % - Accent2 2 2 3 3 2 8 3" xfId="21427"/>
    <cellStyle name="20 % - Accent2 2 2 3 3 2 8 4" xfId="34704"/>
    <cellStyle name="20 % - Accent2 2 2 3 3 2 8 5" xfId="47981"/>
    <cellStyle name="20 % - Accent2 2 2 3 3 2 9" xfId="9234"/>
    <cellStyle name="20 % - Accent2 2 2 3 3 2 9 2" xfId="20100"/>
    <cellStyle name="20 % - Accent2 2 2 3 3 2 9 3" xfId="33377"/>
    <cellStyle name="20 % - Accent2 2 2 3 3 2 9 4" xfId="46654"/>
    <cellStyle name="20 % - Accent2 2 2 3 3 3" xfId="126"/>
    <cellStyle name="20 % - Accent2 2 2 3 3 3 10" xfId="13467"/>
    <cellStyle name="20 % - Accent2 2 2 3 3 3 10 2" xfId="26088"/>
    <cellStyle name="20 % - Accent2 2 2 3 3 3 10 3" xfId="39365"/>
    <cellStyle name="20 % - Accent2 2 2 3 3 3 10 4" xfId="52642"/>
    <cellStyle name="20 % - Accent2 2 2 3 3 3 11" xfId="19348"/>
    <cellStyle name="20 % - Accent2 2 2 3 3 3 12" xfId="32625"/>
    <cellStyle name="20 % - Accent2 2 2 3 3 3 13" xfId="45902"/>
    <cellStyle name="20 % - Accent2 2 2 3 3 3 2" xfId="4331"/>
    <cellStyle name="20 % - Accent2 2 2 3 3 3 2 2" xfId="8334"/>
    <cellStyle name="20 % - Accent2 2 2 3 3 3 2 2 2" xfId="15817"/>
    <cellStyle name="20 % - Accent2 2 2 3 3 3 2 2 2 2" xfId="28488"/>
    <cellStyle name="20 % - Accent2 2 2 3 3 3 2 2 2 3" xfId="41765"/>
    <cellStyle name="20 % - Accent2 2 2 3 3 3 2 2 2 4" xfId="55042"/>
    <cellStyle name="20 % - Accent2 2 2 3 3 3 2 2 3" xfId="22501"/>
    <cellStyle name="20 % - Accent2 2 2 3 3 3 2 2 4" xfId="35778"/>
    <cellStyle name="20 % - Accent2 2 2 3 3 3 2 2 5" xfId="49055"/>
    <cellStyle name="20 % - Accent2 2 2 3 3 3 2 3" xfId="14045"/>
    <cellStyle name="20 % - Accent2 2 2 3 3 3 2 3 2" xfId="26666"/>
    <cellStyle name="20 % - Accent2 2 2 3 3 3 2 3 3" xfId="39943"/>
    <cellStyle name="20 % - Accent2 2 2 3 3 3 2 3 4" xfId="53220"/>
    <cellStyle name="20 % - Accent2 2 2 3 3 3 2 4" xfId="20679"/>
    <cellStyle name="20 % - Accent2 2 2 3 3 3 2 5" xfId="33956"/>
    <cellStyle name="20 % - Accent2 2 2 3 3 3 2 6" xfId="47233"/>
    <cellStyle name="20 % - Accent2 2 2 3 3 3 3" xfId="4602"/>
    <cellStyle name="20 % - Accent2 2 2 3 3 3 3 2" xfId="8476"/>
    <cellStyle name="20 % - Accent2 2 2 3 3 3 3 2 2" xfId="28630"/>
    <cellStyle name="20 % - Accent2 2 2 3 3 3 3 2 3" xfId="41907"/>
    <cellStyle name="20 % - Accent2 2 2 3 3 3 3 2 4" xfId="55184"/>
    <cellStyle name="20 % - Accent2 2 2 3 3 3 3 3" xfId="22643"/>
    <cellStyle name="20 % - Accent2 2 2 3 3 3 3 4" xfId="35920"/>
    <cellStyle name="20 % - Accent2 2 2 3 3 3 3 5" xfId="49197"/>
    <cellStyle name="20 % - Accent2 2 2 3 3 3 4" xfId="5193"/>
    <cellStyle name="20 % - Accent2 2 2 3 3 3 4 2" xfId="16041"/>
    <cellStyle name="20 % - Accent2 2 2 3 3 3 4 2 2" xfId="29221"/>
    <cellStyle name="20 % - Accent2 2 2 3 3 3 4 2 3" xfId="42498"/>
    <cellStyle name="20 % - Accent2 2 2 3 3 3 4 2 4" xfId="55775"/>
    <cellStyle name="20 % - Accent2 2 2 3 3 3 4 3" xfId="10995"/>
    <cellStyle name="20 % - Accent2 2 2 3 3 3 4 4" xfId="23234"/>
    <cellStyle name="20 % - Accent2 2 2 3 3 3 4 5" xfId="36511"/>
    <cellStyle name="20 % - Accent2 2 2 3 3 3 4 6" xfId="49788"/>
    <cellStyle name="20 % - Accent2 2 2 3 3 3 5" xfId="5817"/>
    <cellStyle name="20 % - Accent2 2 2 3 3 3 5 2" xfId="16641"/>
    <cellStyle name="20 % - Accent2 2 2 3 3 3 5 2 2" xfId="29821"/>
    <cellStyle name="20 % - Accent2 2 2 3 3 3 5 2 3" xfId="43098"/>
    <cellStyle name="20 % - Accent2 2 2 3 3 3 5 2 4" xfId="56375"/>
    <cellStyle name="20 % - Accent2 2 2 3 3 3 5 3" xfId="11595"/>
    <cellStyle name="20 % - Accent2 2 2 3 3 3 5 4" xfId="23834"/>
    <cellStyle name="20 % - Accent2 2 2 3 3 3 5 5" xfId="37111"/>
    <cellStyle name="20 % - Accent2 2 2 3 3 3 5 6" xfId="50388"/>
    <cellStyle name="20 % - Accent2 2 2 3 3 3 6" xfId="6519"/>
    <cellStyle name="20 % - Accent2 2 2 3 3 3 6 2" xfId="17343"/>
    <cellStyle name="20 % - Accent2 2 2 3 3 3 6 2 2" xfId="30523"/>
    <cellStyle name="20 % - Accent2 2 2 3 3 3 6 2 3" xfId="43800"/>
    <cellStyle name="20 % - Accent2 2 2 3 3 3 6 2 4" xfId="57077"/>
    <cellStyle name="20 % - Accent2 2 2 3 3 3 6 3" xfId="12297"/>
    <cellStyle name="20 % - Accent2 2 2 3 3 3 6 4" xfId="24536"/>
    <cellStyle name="20 % - Accent2 2 2 3 3 3 6 5" xfId="37813"/>
    <cellStyle name="20 % - Accent2 2 2 3 3 3 6 6" xfId="51090"/>
    <cellStyle name="20 % - Accent2 2 2 3 3 3 7" xfId="7261"/>
    <cellStyle name="20 % - Accent2 2 2 3 3 3 7 2" xfId="18089"/>
    <cellStyle name="20 % - Accent2 2 2 3 3 3 7 2 2" xfId="31269"/>
    <cellStyle name="20 % - Accent2 2 2 3 3 3 7 2 3" xfId="44546"/>
    <cellStyle name="20 % - Accent2 2 2 3 3 3 7 2 4" xfId="57823"/>
    <cellStyle name="20 % - Accent2 2 2 3 3 3 7 3" xfId="25282"/>
    <cellStyle name="20 % - Accent2 2 2 3 3 3 7 4" xfId="38559"/>
    <cellStyle name="20 % - Accent2 2 2 3 3 3 7 5" xfId="51836"/>
    <cellStyle name="20 % - Accent2 2 2 3 3 3 8" xfId="10336"/>
    <cellStyle name="20 % - Accent2 2 2 3 3 3 8 2" xfId="14794"/>
    <cellStyle name="20 % - Accent2 2 2 3 3 3 8 2 2" xfId="27415"/>
    <cellStyle name="20 % - Accent2 2 2 3 3 3 8 2 3" xfId="40692"/>
    <cellStyle name="20 % - Accent2 2 2 3 3 3 8 2 4" xfId="53969"/>
    <cellStyle name="20 % - Accent2 2 2 3 3 3 8 3" xfId="21428"/>
    <cellStyle name="20 % - Accent2 2 2 3 3 3 8 4" xfId="34705"/>
    <cellStyle name="20 % - Accent2 2 2 3 3 3 8 5" xfId="47982"/>
    <cellStyle name="20 % - Accent2 2 2 3 3 3 9" xfId="9235"/>
    <cellStyle name="20 % - Accent2 2 2 3 3 3 9 2" xfId="20101"/>
    <cellStyle name="20 % - Accent2 2 2 3 3 3 9 3" xfId="33378"/>
    <cellStyle name="20 % - Accent2 2 2 3 3 3 9 4" xfId="46655"/>
    <cellStyle name="20 % - Accent2 2 2 3 3 4" xfId="127"/>
    <cellStyle name="20 % - Accent2 2 2 3 3 4 10" xfId="9236"/>
    <cellStyle name="20 % - Accent2 2 2 3 3 4 10 2" xfId="20102"/>
    <cellStyle name="20 % - Accent2 2 2 3 3 4 10 3" xfId="33379"/>
    <cellStyle name="20 % - Accent2 2 2 3 3 4 10 4" xfId="46656"/>
    <cellStyle name="20 % - Accent2 2 2 3 3 4 11" xfId="13468"/>
    <cellStyle name="20 % - Accent2 2 2 3 3 4 11 2" xfId="26089"/>
    <cellStyle name="20 % - Accent2 2 2 3 3 4 11 3" xfId="39366"/>
    <cellStyle name="20 % - Accent2 2 2 3 3 4 11 4" xfId="52643"/>
    <cellStyle name="20 % - Accent2 2 2 3 3 4 12" xfId="19349"/>
    <cellStyle name="20 % - Accent2 2 2 3 3 4 13" xfId="32626"/>
    <cellStyle name="20 % - Accent2 2 2 3 3 4 14" xfId="45903"/>
    <cellStyle name="20 % - Accent2 2 2 3 3 4 2" xfId="128"/>
    <cellStyle name="20 % - Accent2 2 2 3 3 4 2 10" xfId="13469"/>
    <cellStyle name="20 % - Accent2 2 2 3 3 4 2 10 2" xfId="26090"/>
    <cellStyle name="20 % - Accent2 2 2 3 3 4 2 10 3" xfId="39367"/>
    <cellStyle name="20 % - Accent2 2 2 3 3 4 2 10 4" xfId="52644"/>
    <cellStyle name="20 % - Accent2 2 2 3 3 4 2 11" xfId="19350"/>
    <cellStyle name="20 % - Accent2 2 2 3 3 4 2 12" xfId="32627"/>
    <cellStyle name="20 % - Accent2 2 2 3 3 4 2 13" xfId="45904"/>
    <cellStyle name="20 % - Accent2 2 2 3 3 4 2 2" xfId="4329"/>
    <cellStyle name="20 % - Accent2 2 2 3 3 4 2 2 2" xfId="8332"/>
    <cellStyle name="20 % - Accent2 2 2 3 3 4 2 2 2 2" xfId="15815"/>
    <cellStyle name="20 % - Accent2 2 2 3 3 4 2 2 2 2 2" xfId="28486"/>
    <cellStyle name="20 % - Accent2 2 2 3 3 4 2 2 2 2 3" xfId="41763"/>
    <cellStyle name="20 % - Accent2 2 2 3 3 4 2 2 2 2 4" xfId="55040"/>
    <cellStyle name="20 % - Accent2 2 2 3 3 4 2 2 2 3" xfId="22499"/>
    <cellStyle name="20 % - Accent2 2 2 3 3 4 2 2 2 4" xfId="35776"/>
    <cellStyle name="20 % - Accent2 2 2 3 3 4 2 2 2 5" xfId="49053"/>
    <cellStyle name="20 % - Accent2 2 2 3 3 4 2 2 3" xfId="14047"/>
    <cellStyle name="20 % - Accent2 2 2 3 3 4 2 2 3 2" xfId="26668"/>
    <cellStyle name="20 % - Accent2 2 2 3 3 4 2 2 3 3" xfId="39945"/>
    <cellStyle name="20 % - Accent2 2 2 3 3 4 2 2 3 4" xfId="53222"/>
    <cellStyle name="20 % - Accent2 2 2 3 3 4 2 2 4" xfId="20681"/>
    <cellStyle name="20 % - Accent2 2 2 3 3 4 2 2 5" xfId="33958"/>
    <cellStyle name="20 % - Accent2 2 2 3 3 4 2 2 6" xfId="47235"/>
    <cellStyle name="20 % - Accent2 2 2 3 3 4 2 3" xfId="4604"/>
    <cellStyle name="20 % - Accent2 2 2 3 3 4 2 3 2" xfId="8478"/>
    <cellStyle name="20 % - Accent2 2 2 3 3 4 2 3 2 2" xfId="28632"/>
    <cellStyle name="20 % - Accent2 2 2 3 3 4 2 3 2 3" xfId="41909"/>
    <cellStyle name="20 % - Accent2 2 2 3 3 4 2 3 2 4" xfId="55186"/>
    <cellStyle name="20 % - Accent2 2 2 3 3 4 2 3 3" xfId="22645"/>
    <cellStyle name="20 % - Accent2 2 2 3 3 4 2 3 4" xfId="35922"/>
    <cellStyle name="20 % - Accent2 2 2 3 3 4 2 3 5" xfId="49199"/>
    <cellStyle name="20 % - Accent2 2 2 3 3 4 2 4" xfId="5195"/>
    <cellStyle name="20 % - Accent2 2 2 3 3 4 2 4 2" xfId="16043"/>
    <cellStyle name="20 % - Accent2 2 2 3 3 4 2 4 2 2" xfId="29223"/>
    <cellStyle name="20 % - Accent2 2 2 3 3 4 2 4 2 3" xfId="42500"/>
    <cellStyle name="20 % - Accent2 2 2 3 3 4 2 4 2 4" xfId="55777"/>
    <cellStyle name="20 % - Accent2 2 2 3 3 4 2 4 3" xfId="10997"/>
    <cellStyle name="20 % - Accent2 2 2 3 3 4 2 4 4" xfId="23236"/>
    <cellStyle name="20 % - Accent2 2 2 3 3 4 2 4 5" xfId="36513"/>
    <cellStyle name="20 % - Accent2 2 2 3 3 4 2 4 6" xfId="49790"/>
    <cellStyle name="20 % - Accent2 2 2 3 3 4 2 5" xfId="5819"/>
    <cellStyle name="20 % - Accent2 2 2 3 3 4 2 5 2" xfId="16643"/>
    <cellStyle name="20 % - Accent2 2 2 3 3 4 2 5 2 2" xfId="29823"/>
    <cellStyle name="20 % - Accent2 2 2 3 3 4 2 5 2 3" xfId="43100"/>
    <cellStyle name="20 % - Accent2 2 2 3 3 4 2 5 2 4" xfId="56377"/>
    <cellStyle name="20 % - Accent2 2 2 3 3 4 2 5 3" xfId="11597"/>
    <cellStyle name="20 % - Accent2 2 2 3 3 4 2 5 4" xfId="23836"/>
    <cellStyle name="20 % - Accent2 2 2 3 3 4 2 5 5" xfId="37113"/>
    <cellStyle name="20 % - Accent2 2 2 3 3 4 2 5 6" xfId="50390"/>
    <cellStyle name="20 % - Accent2 2 2 3 3 4 2 6" xfId="6521"/>
    <cellStyle name="20 % - Accent2 2 2 3 3 4 2 6 2" xfId="17345"/>
    <cellStyle name="20 % - Accent2 2 2 3 3 4 2 6 2 2" xfId="30525"/>
    <cellStyle name="20 % - Accent2 2 2 3 3 4 2 6 2 3" xfId="43802"/>
    <cellStyle name="20 % - Accent2 2 2 3 3 4 2 6 2 4" xfId="57079"/>
    <cellStyle name="20 % - Accent2 2 2 3 3 4 2 6 3" xfId="12299"/>
    <cellStyle name="20 % - Accent2 2 2 3 3 4 2 6 4" xfId="24538"/>
    <cellStyle name="20 % - Accent2 2 2 3 3 4 2 6 5" xfId="37815"/>
    <cellStyle name="20 % - Accent2 2 2 3 3 4 2 6 6" xfId="51092"/>
    <cellStyle name="20 % - Accent2 2 2 3 3 4 2 7" xfId="7263"/>
    <cellStyle name="20 % - Accent2 2 2 3 3 4 2 7 2" xfId="18091"/>
    <cellStyle name="20 % - Accent2 2 2 3 3 4 2 7 2 2" xfId="31271"/>
    <cellStyle name="20 % - Accent2 2 2 3 3 4 2 7 2 3" xfId="44548"/>
    <cellStyle name="20 % - Accent2 2 2 3 3 4 2 7 2 4" xfId="57825"/>
    <cellStyle name="20 % - Accent2 2 2 3 3 4 2 7 3" xfId="25284"/>
    <cellStyle name="20 % - Accent2 2 2 3 3 4 2 7 4" xfId="38561"/>
    <cellStyle name="20 % - Accent2 2 2 3 3 4 2 7 5" xfId="51838"/>
    <cellStyle name="20 % - Accent2 2 2 3 3 4 2 8" xfId="10338"/>
    <cellStyle name="20 % - Accent2 2 2 3 3 4 2 8 2" xfId="14796"/>
    <cellStyle name="20 % - Accent2 2 2 3 3 4 2 8 2 2" xfId="27417"/>
    <cellStyle name="20 % - Accent2 2 2 3 3 4 2 8 2 3" xfId="40694"/>
    <cellStyle name="20 % - Accent2 2 2 3 3 4 2 8 2 4" xfId="53971"/>
    <cellStyle name="20 % - Accent2 2 2 3 3 4 2 8 3" xfId="21430"/>
    <cellStyle name="20 % - Accent2 2 2 3 3 4 2 8 4" xfId="34707"/>
    <cellStyle name="20 % - Accent2 2 2 3 3 4 2 8 5" xfId="47984"/>
    <cellStyle name="20 % - Accent2 2 2 3 3 4 2 9" xfId="9237"/>
    <cellStyle name="20 % - Accent2 2 2 3 3 4 2 9 2" xfId="20103"/>
    <cellStyle name="20 % - Accent2 2 2 3 3 4 2 9 3" xfId="33380"/>
    <cellStyle name="20 % - Accent2 2 2 3 3 4 2 9 4" xfId="46657"/>
    <cellStyle name="20 % - Accent2 2 2 3 3 4 3" xfId="4330"/>
    <cellStyle name="20 % - Accent2 2 2 3 3 4 3 2" xfId="8333"/>
    <cellStyle name="20 % - Accent2 2 2 3 3 4 3 2 2" xfId="15816"/>
    <cellStyle name="20 % - Accent2 2 2 3 3 4 3 2 2 2" xfId="28487"/>
    <cellStyle name="20 % - Accent2 2 2 3 3 4 3 2 2 3" xfId="41764"/>
    <cellStyle name="20 % - Accent2 2 2 3 3 4 3 2 2 4" xfId="55041"/>
    <cellStyle name="20 % - Accent2 2 2 3 3 4 3 2 3" xfId="22500"/>
    <cellStyle name="20 % - Accent2 2 2 3 3 4 3 2 4" xfId="35777"/>
    <cellStyle name="20 % - Accent2 2 2 3 3 4 3 2 5" xfId="49054"/>
    <cellStyle name="20 % - Accent2 2 2 3 3 4 3 3" xfId="14046"/>
    <cellStyle name="20 % - Accent2 2 2 3 3 4 3 3 2" xfId="26667"/>
    <cellStyle name="20 % - Accent2 2 2 3 3 4 3 3 3" xfId="39944"/>
    <cellStyle name="20 % - Accent2 2 2 3 3 4 3 3 4" xfId="53221"/>
    <cellStyle name="20 % - Accent2 2 2 3 3 4 3 4" xfId="20680"/>
    <cellStyle name="20 % - Accent2 2 2 3 3 4 3 5" xfId="33957"/>
    <cellStyle name="20 % - Accent2 2 2 3 3 4 3 6" xfId="47234"/>
    <cellStyle name="20 % - Accent2 2 2 3 3 4 4" xfId="4603"/>
    <cellStyle name="20 % - Accent2 2 2 3 3 4 4 2" xfId="8477"/>
    <cellStyle name="20 % - Accent2 2 2 3 3 4 4 2 2" xfId="28631"/>
    <cellStyle name="20 % - Accent2 2 2 3 3 4 4 2 3" xfId="41908"/>
    <cellStyle name="20 % - Accent2 2 2 3 3 4 4 2 4" xfId="55185"/>
    <cellStyle name="20 % - Accent2 2 2 3 3 4 4 3" xfId="22644"/>
    <cellStyle name="20 % - Accent2 2 2 3 3 4 4 4" xfId="35921"/>
    <cellStyle name="20 % - Accent2 2 2 3 3 4 4 5" xfId="49198"/>
    <cellStyle name="20 % - Accent2 2 2 3 3 4 5" xfId="5194"/>
    <cellStyle name="20 % - Accent2 2 2 3 3 4 5 2" xfId="16042"/>
    <cellStyle name="20 % - Accent2 2 2 3 3 4 5 2 2" xfId="29222"/>
    <cellStyle name="20 % - Accent2 2 2 3 3 4 5 2 3" xfId="42499"/>
    <cellStyle name="20 % - Accent2 2 2 3 3 4 5 2 4" xfId="55776"/>
    <cellStyle name="20 % - Accent2 2 2 3 3 4 5 3" xfId="10996"/>
    <cellStyle name="20 % - Accent2 2 2 3 3 4 5 4" xfId="23235"/>
    <cellStyle name="20 % - Accent2 2 2 3 3 4 5 5" xfId="36512"/>
    <cellStyle name="20 % - Accent2 2 2 3 3 4 5 6" xfId="49789"/>
    <cellStyle name="20 % - Accent2 2 2 3 3 4 6" xfId="5818"/>
    <cellStyle name="20 % - Accent2 2 2 3 3 4 6 2" xfId="16642"/>
    <cellStyle name="20 % - Accent2 2 2 3 3 4 6 2 2" xfId="29822"/>
    <cellStyle name="20 % - Accent2 2 2 3 3 4 6 2 3" xfId="43099"/>
    <cellStyle name="20 % - Accent2 2 2 3 3 4 6 2 4" xfId="56376"/>
    <cellStyle name="20 % - Accent2 2 2 3 3 4 6 3" xfId="11596"/>
    <cellStyle name="20 % - Accent2 2 2 3 3 4 6 4" xfId="23835"/>
    <cellStyle name="20 % - Accent2 2 2 3 3 4 6 5" xfId="37112"/>
    <cellStyle name="20 % - Accent2 2 2 3 3 4 6 6" xfId="50389"/>
    <cellStyle name="20 % - Accent2 2 2 3 3 4 7" xfId="6520"/>
    <cellStyle name="20 % - Accent2 2 2 3 3 4 7 2" xfId="17344"/>
    <cellStyle name="20 % - Accent2 2 2 3 3 4 7 2 2" xfId="30524"/>
    <cellStyle name="20 % - Accent2 2 2 3 3 4 7 2 3" xfId="43801"/>
    <cellStyle name="20 % - Accent2 2 2 3 3 4 7 2 4" xfId="57078"/>
    <cellStyle name="20 % - Accent2 2 2 3 3 4 7 3" xfId="12298"/>
    <cellStyle name="20 % - Accent2 2 2 3 3 4 7 4" xfId="24537"/>
    <cellStyle name="20 % - Accent2 2 2 3 3 4 7 5" xfId="37814"/>
    <cellStyle name="20 % - Accent2 2 2 3 3 4 7 6" xfId="51091"/>
    <cellStyle name="20 % - Accent2 2 2 3 3 4 8" xfId="7262"/>
    <cellStyle name="20 % - Accent2 2 2 3 3 4 8 2" xfId="18090"/>
    <cellStyle name="20 % - Accent2 2 2 3 3 4 8 2 2" xfId="31270"/>
    <cellStyle name="20 % - Accent2 2 2 3 3 4 8 2 3" xfId="44547"/>
    <cellStyle name="20 % - Accent2 2 2 3 3 4 8 2 4" xfId="57824"/>
    <cellStyle name="20 % - Accent2 2 2 3 3 4 8 3" xfId="25283"/>
    <cellStyle name="20 % - Accent2 2 2 3 3 4 8 4" xfId="38560"/>
    <cellStyle name="20 % - Accent2 2 2 3 3 4 8 5" xfId="51837"/>
    <cellStyle name="20 % - Accent2 2 2 3 3 4 9" xfId="10337"/>
    <cellStyle name="20 % - Accent2 2 2 3 3 4 9 2" xfId="14795"/>
    <cellStyle name="20 % - Accent2 2 2 3 3 4 9 2 2" xfId="27416"/>
    <cellStyle name="20 % - Accent2 2 2 3 3 4 9 2 3" xfId="40693"/>
    <cellStyle name="20 % - Accent2 2 2 3 3 4 9 2 4" xfId="53970"/>
    <cellStyle name="20 % - Accent2 2 2 3 3 4 9 3" xfId="21429"/>
    <cellStyle name="20 % - Accent2 2 2 3 3 4 9 4" xfId="34706"/>
    <cellStyle name="20 % - Accent2 2 2 3 3 4 9 5" xfId="47983"/>
    <cellStyle name="20 % - Accent2 2 2 3 3 5" xfId="129"/>
    <cellStyle name="20 % - Accent2 2 2 3 3 5 10" xfId="13470"/>
    <cellStyle name="20 % - Accent2 2 2 3 3 5 10 2" xfId="26091"/>
    <cellStyle name="20 % - Accent2 2 2 3 3 5 10 3" xfId="39368"/>
    <cellStyle name="20 % - Accent2 2 2 3 3 5 10 4" xfId="52645"/>
    <cellStyle name="20 % - Accent2 2 2 3 3 5 11" xfId="19351"/>
    <cellStyle name="20 % - Accent2 2 2 3 3 5 12" xfId="32628"/>
    <cellStyle name="20 % - Accent2 2 2 3 3 5 13" xfId="45905"/>
    <cellStyle name="20 % - Accent2 2 2 3 3 5 2" xfId="4328"/>
    <cellStyle name="20 % - Accent2 2 2 3 3 5 2 2" xfId="8331"/>
    <cellStyle name="20 % - Accent2 2 2 3 3 5 2 2 2" xfId="15814"/>
    <cellStyle name="20 % - Accent2 2 2 3 3 5 2 2 2 2" xfId="28485"/>
    <cellStyle name="20 % - Accent2 2 2 3 3 5 2 2 2 3" xfId="41762"/>
    <cellStyle name="20 % - Accent2 2 2 3 3 5 2 2 2 4" xfId="55039"/>
    <cellStyle name="20 % - Accent2 2 2 3 3 5 2 2 3" xfId="22498"/>
    <cellStyle name="20 % - Accent2 2 2 3 3 5 2 2 4" xfId="35775"/>
    <cellStyle name="20 % - Accent2 2 2 3 3 5 2 2 5" xfId="49052"/>
    <cellStyle name="20 % - Accent2 2 2 3 3 5 2 3" xfId="14048"/>
    <cellStyle name="20 % - Accent2 2 2 3 3 5 2 3 2" xfId="26669"/>
    <cellStyle name="20 % - Accent2 2 2 3 3 5 2 3 3" xfId="39946"/>
    <cellStyle name="20 % - Accent2 2 2 3 3 5 2 3 4" xfId="53223"/>
    <cellStyle name="20 % - Accent2 2 2 3 3 5 2 4" xfId="20682"/>
    <cellStyle name="20 % - Accent2 2 2 3 3 5 2 5" xfId="33959"/>
    <cellStyle name="20 % - Accent2 2 2 3 3 5 2 6" xfId="47236"/>
    <cellStyle name="20 % - Accent2 2 2 3 3 5 3" xfId="4605"/>
    <cellStyle name="20 % - Accent2 2 2 3 3 5 3 2" xfId="8479"/>
    <cellStyle name="20 % - Accent2 2 2 3 3 5 3 2 2" xfId="28633"/>
    <cellStyle name="20 % - Accent2 2 2 3 3 5 3 2 3" xfId="41910"/>
    <cellStyle name="20 % - Accent2 2 2 3 3 5 3 2 4" xfId="55187"/>
    <cellStyle name="20 % - Accent2 2 2 3 3 5 3 3" xfId="22646"/>
    <cellStyle name="20 % - Accent2 2 2 3 3 5 3 4" xfId="35923"/>
    <cellStyle name="20 % - Accent2 2 2 3 3 5 3 5" xfId="49200"/>
    <cellStyle name="20 % - Accent2 2 2 3 3 5 4" xfId="5196"/>
    <cellStyle name="20 % - Accent2 2 2 3 3 5 4 2" xfId="16044"/>
    <cellStyle name="20 % - Accent2 2 2 3 3 5 4 2 2" xfId="29224"/>
    <cellStyle name="20 % - Accent2 2 2 3 3 5 4 2 3" xfId="42501"/>
    <cellStyle name="20 % - Accent2 2 2 3 3 5 4 2 4" xfId="55778"/>
    <cellStyle name="20 % - Accent2 2 2 3 3 5 4 3" xfId="10998"/>
    <cellStyle name="20 % - Accent2 2 2 3 3 5 4 4" xfId="23237"/>
    <cellStyle name="20 % - Accent2 2 2 3 3 5 4 5" xfId="36514"/>
    <cellStyle name="20 % - Accent2 2 2 3 3 5 4 6" xfId="49791"/>
    <cellStyle name="20 % - Accent2 2 2 3 3 5 5" xfId="5820"/>
    <cellStyle name="20 % - Accent2 2 2 3 3 5 5 2" xfId="16644"/>
    <cellStyle name="20 % - Accent2 2 2 3 3 5 5 2 2" xfId="29824"/>
    <cellStyle name="20 % - Accent2 2 2 3 3 5 5 2 3" xfId="43101"/>
    <cellStyle name="20 % - Accent2 2 2 3 3 5 5 2 4" xfId="56378"/>
    <cellStyle name="20 % - Accent2 2 2 3 3 5 5 3" xfId="11598"/>
    <cellStyle name="20 % - Accent2 2 2 3 3 5 5 4" xfId="23837"/>
    <cellStyle name="20 % - Accent2 2 2 3 3 5 5 5" xfId="37114"/>
    <cellStyle name="20 % - Accent2 2 2 3 3 5 5 6" xfId="50391"/>
    <cellStyle name="20 % - Accent2 2 2 3 3 5 6" xfId="6522"/>
    <cellStyle name="20 % - Accent2 2 2 3 3 5 6 2" xfId="17346"/>
    <cellStyle name="20 % - Accent2 2 2 3 3 5 6 2 2" xfId="30526"/>
    <cellStyle name="20 % - Accent2 2 2 3 3 5 6 2 3" xfId="43803"/>
    <cellStyle name="20 % - Accent2 2 2 3 3 5 6 2 4" xfId="57080"/>
    <cellStyle name="20 % - Accent2 2 2 3 3 5 6 3" xfId="12300"/>
    <cellStyle name="20 % - Accent2 2 2 3 3 5 6 4" xfId="24539"/>
    <cellStyle name="20 % - Accent2 2 2 3 3 5 6 5" xfId="37816"/>
    <cellStyle name="20 % - Accent2 2 2 3 3 5 6 6" xfId="51093"/>
    <cellStyle name="20 % - Accent2 2 2 3 3 5 7" xfId="7264"/>
    <cellStyle name="20 % - Accent2 2 2 3 3 5 7 2" xfId="18092"/>
    <cellStyle name="20 % - Accent2 2 2 3 3 5 7 2 2" xfId="31272"/>
    <cellStyle name="20 % - Accent2 2 2 3 3 5 7 2 3" xfId="44549"/>
    <cellStyle name="20 % - Accent2 2 2 3 3 5 7 2 4" xfId="57826"/>
    <cellStyle name="20 % - Accent2 2 2 3 3 5 7 3" xfId="25285"/>
    <cellStyle name="20 % - Accent2 2 2 3 3 5 7 4" xfId="38562"/>
    <cellStyle name="20 % - Accent2 2 2 3 3 5 7 5" xfId="51839"/>
    <cellStyle name="20 % - Accent2 2 2 3 3 5 8" xfId="10339"/>
    <cellStyle name="20 % - Accent2 2 2 3 3 5 8 2" xfId="14797"/>
    <cellStyle name="20 % - Accent2 2 2 3 3 5 8 2 2" xfId="27418"/>
    <cellStyle name="20 % - Accent2 2 2 3 3 5 8 2 3" xfId="40695"/>
    <cellStyle name="20 % - Accent2 2 2 3 3 5 8 2 4" xfId="53972"/>
    <cellStyle name="20 % - Accent2 2 2 3 3 5 8 3" xfId="21431"/>
    <cellStyle name="20 % - Accent2 2 2 3 3 5 8 4" xfId="34708"/>
    <cellStyle name="20 % - Accent2 2 2 3 3 5 8 5" xfId="47985"/>
    <cellStyle name="20 % - Accent2 2 2 3 3 5 9" xfId="9238"/>
    <cellStyle name="20 % - Accent2 2 2 3 3 5 9 2" xfId="20104"/>
    <cellStyle name="20 % - Accent2 2 2 3 3 5 9 3" xfId="33381"/>
    <cellStyle name="20 % - Accent2 2 2 3 3 5 9 4" xfId="46658"/>
    <cellStyle name="20 % - Accent2 2 2 3 3 6" xfId="3598"/>
    <cellStyle name="20 % - Accent2 2 2 3 3 6 2" xfId="7781"/>
    <cellStyle name="20 % - Accent2 2 2 3 3 6 2 2" xfId="15314"/>
    <cellStyle name="20 % - Accent2 2 2 3 3 6 2 2 2" xfId="27935"/>
    <cellStyle name="20 % - Accent2 2 2 3 3 6 2 2 3" xfId="41212"/>
    <cellStyle name="20 % - Accent2 2 2 3 3 6 2 2 4" xfId="54489"/>
    <cellStyle name="20 % - Accent2 2 2 3 3 6 2 3" xfId="21948"/>
    <cellStyle name="20 % - Accent2 2 2 3 3 6 2 4" xfId="35225"/>
    <cellStyle name="20 % - Accent2 2 2 3 3 6 2 5" xfId="48502"/>
    <cellStyle name="20 % - Accent2 2 2 3 3 6 3" xfId="14043"/>
    <cellStyle name="20 % - Accent2 2 2 3 3 6 3 2" xfId="26664"/>
    <cellStyle name="20 % - Accent2 2 2 3 3 6 3 3" xfId="39941"/>
    <cellStyle name="20 % - Accent2 2 2 3 3 6 3 4" xfId="53218"/>
    <cellStyle name="20 % - Accent2 2 2 3 3 6 4" xfId="9890"/>
    <cellStyle name="20 % - Accent2 2 2 3 3 6 5" xfId="20677"/>
    <cellStyle name="20 % - Accent2 2 2 3 3 6 6" xfId="33954"/>
    <cellStyle name="20 % - Accent2 2 2 3 3 6 7" xfId="47231"/>
    <cellStyle name="20 % - Accent2 2 2 3 3 7" xfId="4333"/>
    <cellStyle name="20 % - Accent2 2 2 3 3 7 2" xfId="8336"/>
    <cellStyle name="20 % - Accent2 2 2 3 3 7 2 2" xfId="28490"/>
    <cellStyle name="20 % - Accent2 2 2 3 3 7 2 3" xfId="41767"/>
    <cellStyle name="20 % - Accent2 2 2 3 3 7 2 4" xfId="55044"/>
    <cellStyle name="20 % - Accent2 2 2 3 3 7 3" xfId="22503"/>
    <cellStyle name="20 % - Accent2 2 2 3 3 7 4" xfId="35780"/>
    <cellStyle name="20 % - Accent2 2 2 3 3 7 5" xfId="49057"/>
    <cellStyle name="20 % - Accent2 2 2 3 3 8" xfId="4600"/>
    <cellStyle name="20 % - Accent2 2 2 3 3 8 2" xfId="8474"/>
    <cellStyle name="20 % - Accent2 2 2 3 3 8 2 2" xfId="28628"/>
    <cellStyle name="20 % - Accent2 2 2 3 3 8 2 3" xfId="41905"/>
    <cellStyle name="20 % - Accent2 2 2 3 3 8 2 4" xfId="55182"/>
    <cellStyle name="20 % - Accent2 2 2 3 3 8 3" xfId="22641"/>
    <cellStyle name="20 % - Accent2 2 2 3 3 8 4" xfId="35918"/>
    <cellStyle name="20 % - Accent2 2 2 3 3 8 5" xfId="49195"/>
    <cellStyle name="20 % - Accent2 2 2 3 3 9" xfId="5191"/>
    <cellStyle name="20 % - Accent2 2 2 3 3 9 2" xfId="16039"/>
    <cellStyle name="20 % - Accent2 2 2 3 3 9 2 2" xfId="29219"/>
    <cellStyle name="20 % - Accent2 2 2 3 3 9 2 3" xfId="42496"/>
    <cellStyle name="20 % - Accent2 2 2 3 3 9 2 4" xfId="55773"/>
    <cellStyle name="20 % - Accent2 2 2 3 3 9 3" xfId="10993"/>
    <cellStyle name="20 % - Accent2 2 2 3 3 9 4" xfId="23232"/>
    <cellStyle name="20 % - Accent2 2 2 3 3 9 5" xfId="36509"/>
    <cellStyle name="20 % - Accent2 2 2 3 3 9 6" xfId="49786"/>
    <cellStyle name="20 % - Accent2 2 2 3 4" xfId="130"/>
    <cellStyle name="20 % - Accent2 2 2 3 4 10" xfId="13471"/>
    <cellStyle name="20 % - Accent2 2 2 3 4 10 2" xfId="26092"/>
    <cellStyle name="20 % - Accent2 2 2 3 4 10 3" xfId="39369"/>
    <cellStyle name="20 % - Accent2 2 2 3 4 10 4" xfId="52646"/>
    <cellStyle name="20 % - Accent2 2 2 3 4 11" xfId="19352"/>
    <cellStyle name="20 % - Accent2 2 2 3 4 12" xfId="32629"/>
    <cellStyle name="20 % - Accent2 2 2 3 4 13" xfId="45906"/>
    <cellStyle name="20 % - Accent2 2 2 3 4 2" xfId="4326"/>
    <cellStyle name="20 % - Accent2 2 2 3 4 2 2" xfId="8330"/>
    <cellStyle name="20 % - Accent2 2 2 3 4 2 2 2" xfId="15813"/>
    <cellStyle name="20 % - Accent2 2 2 3 4 2 2 2 2" xfId="28484"/>
    <cellStyle name="20 % - Accent2 2 2 3 4 2 2 2 3" xfId="41761"/>
    <cellStyle name="20 % - Accent2 2 2 3 4 2 2 2 4" xfId="55038"/>
    <cellStyle name="20 % - Accent2 2 2 3 4 2 2 3" xfId="22497"/>
    <cellStyle name="20 % - Accent2 2 2 3 4 2 2 4" xfId="35774"/>
    <cellStyle name="20 % - Accent2 2 2 3 4 2 2 5" xfId="49051"/>
    <cellStyle name="20 % - Accent2 2 2 3 4 2 3" xfId="14049"/>
    <cellStyle name="20 % - Accent2 2 2 3 4 2 3 2" xfId="26670"/>
    <cellStyle name="20 % - Accent2 2 2 3 4 2 3 3" xfId="39947"/>
    <cellStyle name="20 % - Accent2 2 2 3 4 2 3 4" xfId="53224"/>
    <cellStyle name="20 % - Accent2 2 2 3 4 2 4" xfId="20683"/>
    <cellStyle name="20 % - Accent2 2 2 3 4 2 5" xfId="33960"/>
    <cellStyle name="20 % - Accent2 2 2 3 4 2 6" xfId="47237"/>
    <cellStyle name="20 % - Accent2 2 2 3 4 3" xfId="4606"/>
    <cellStyle name="20 % - Accent2 2 2 3 4 3 2" xfId="8480"/>
    <cellStyle name="20 % - Accent2 2 2 3 4 3 2 2" xfId="28634"/>
    <cellStyle name="20 % - Accent2 2 2 3 4 3 2 3" xfId="41911"/>
    <cellStyle name="20 % - Accent2 2 2 3 4 3 2 4" xfId="55188"/>
    <cellStyle name="20 % - Accent2 2 2 3 4 3 3" xfId="22647"/>
    <cellStyle name="20 % - Accent2 2 2 3 4 3 4" xfId="35924"/>
    <cellStyle name="20 % - Accent2 2 2 3 4 3 5" xfId="49201"/>
    <cellStyle name="20 % - Accent2 2 2 3 4 4" xfId="5197"/>
    <cellStyle name="20 % - Accent2 2 2 3 4 4 2" xfId="16045"/>
    <cellStyle name="20 % - Accent2 2 2 3 4 4 2 2" xfId="29225"/>
    <cellStyle name="20 % - Accent2 2 2 3 4 4 2 3" xfId="42502"/>
    <cellStyle name="20 % - Accent2 2 2 3 4 4 2 4" xfId="55779"/>
    <cellStyle name="20 % - Accent2 2 2 3 4 4 3" xfId="10999"/>
    <cellStyle name="20 % - Accent2 2 2 3 4 4 4" xfId="23238"/>
    <cellStyle name="20 % - Accent2 2 2 3 4 4 5" xfId="36515"/>
    <cellStyle name="20 % - Accent2 2 2 3 4 4 6" xfId="49792"/>
    <cellStyle name="20 % - Accent2 2 2 3 4 5" xfId="5821"/>
    <cellStyle name="20 % - Accent2 2 2 3 4 5 2" xfId="16645"/>
    <cellStyle name="20 % - Accent2 2 2 3 4 5 2 2" xfId="29825"/>
    <cellStyle name="20 % - Accent2 2 2 3 4 5 2 3" xfId="43102"/>
    <cellStyle name="20 % - Accent2 2 2 3 4 5 2 4" xfId="56379"/>
    <cellStyle name="20 % - Accent2 2 2 3 4 5 3" xfId="11599"/>
    <cellStyle name="20 % - Accent2 2 2 3 4 5 4" xfId="23838"/>
    <cellStyle name="20 % - Accent2 2 2 3 4 5 5" xfId="37115"/>
    <cellStyle name="20 % - Accent2 2 2 3 4 5 6" xfId="50392"/>
    <cellStyle name="20 % - Accent2 2 2 3 4 6" xfId="6523"/>
    <cellStyle name="20 % - Accent2 2 2 3 4 6 2" xfId="17347"/>
    <cellStyle name="20 % - Accent2 2 2 3 4 6 2 2" xfId="30527"/>
    <cellStyle name="20 % - Accent2 2 2 3 4 6 2 3" xfId="43804"/>
    <cellStyle name="20 % - Accent2 2 2 3 4 6 2 4" xfId="57081"/>
    <cellStyle name="20 % - Accent2 2 2 3 4 6 3" xfId="12301"/>
    <cellStyle name="20 % - Accent2 2 2 3 4 6 4" xfId="24540"/>
    <cellStyle name="20 % - Accent2 2 2 3 4 6 5" xfId="37817"/>
    <cellStyle name="20 % - Accent2 2 2 3 4 6 6" xfId="51094"/>
    <cellStyle name="20 % - Accent2 2 2 3 4 7" xfId="7265"/>
    <cellStyle name="20 % - Accent2 2 2 3 4 7 2" xfId="18093"/>
    <cellStyle name="20 % - Accent2 2 2 3 4 7 2 2" xfId="31273"/>
    <cellStyle name="20 % - Accent2 2 2 3 4 7 2 3" xfId="44550"/>
    <cellStyle name="20 % - Accent2 2 2 3 4 7 2 4" xfId="57827"/>
    <cellStyle name="20 % - Accent2 2 2 3 4 7 3" xfId="25286"/>
    <cellStyle name="20 % - Accent2 2 2 3 4 7 4" xfId="38563"/>
    <cellStyle name="20 % - Accent2 2 2 3 4 7 5" xfId="51840"/>
    <cellStyle name="20 % - Accent2 2 2 3 4 8" xfId="10340"/>
    <cellStyle name="20 % - Accent2 2 2 3 4 8 2" xfId="14798"/>
    <cellStyle name="20 % - Accent2 2 2 3 4 8 2 2" xfId="27419"/>
    <cellStyle name="20 % - Accent2 2 2 3 4 8 2 3" xfId="40696"/>
    <cellStyle name="20 % - Accent2 2 2 3 4 8 2 4" xfId="53973"/>
    <cellStyle name="20 % - Accent2 2 2 3 4 8 3" xfId="21432"/>
    <cellStyle name="20 % - Accent2 2 2 3 4 8 4" xfId="34709"/>
    <cellStyle name="20 % - Accent2 2 2 3 4 8 5" xfId="47986"/>
    <cellStyle name="20 % - Accent2 2 2 3 4 9" xfId="9239"/>
    <cellStyle name="20 % - Accent2 2 2 3 4 9 2" xfId="20105"/>
    <cellStyle name="20 % - Accent2 2 2 3 4 9 3" xfId="33382"/>
    <cellStyle name="20 % - Accent2 2 2 3 4 9 4" xfId="46659"/>
    <cellStyle name="20 % - Accent2 2 2 3 5" xfId="3596"/>
    <cellStyle name="20 % - Accent2 2 2 3 5 2" xfId="7779"/>
    <cellStyle name="20 % - Accent2 2 2 3 5 2 2" xfId="18094"/>
    <cellStyle name="20 % - Accent2 2 2 3 5 2 2 2" xfId="31274"/>
    <cellStyle name="20 % - Accent2 2 2 3 5 2 2 3" xfId="44551"/>
    <cellStyle name="20 % - Accent2 2 2 3 5 2 2 4" xfId="57828"/>
    <cellStyle name="20 % - Accent2 2 2 3 5 2 3" xfId="25287"/>
    <cellStyle name="20 % - Accent2 2 2 3 5 2 4" xfId="38564"/>
    <cellStyle name="20 % - Accent2 2 2 3 5 2 5" xfId="51841"/>
    <cellStyle name="20 % - Accent2 2 2 3 5 3" xfId="10817"/>
    <cellStyle name="20 % - Accent2 2 2 3 5 3 2" xfId="15312"/>
    <cellStyle name="20 % - Accent2 2 2 3 5 3 2 2" xfId="27933"/>
    <cellStyle name="20 % - Accent2 2 2 3 5 3 2 3" xfId="41210"/>
    <cellStyle name="20 % - Accent2 2 2 3 5 3 2 4" xfId="54487"/>
    <cellStyle name="20 % - Accent2 2 2 3 5 3 3" xfId="21946"/>
    <cellStyle name="20 % - Accent2 2 2 3 5 3 4" xfId="35223"/>
    <cellStyle name="20 % - Accent2 2 2 3 5 3 5" xfId="48500"/>
    <cellStyle name="20 % - Accent2 2 2 3 5 4" xfId="14040"/>
    <cellStyle name="20 % - Accent2 2 2 3 5 4 2" xfId="26661"/>
    <cellStyle name="20 % - Accent2 2 2 3 5 4 3" xfId="39938"/>
    <cellStyle name="20 % - Accent2 2 2 3 5 4 4" xfId="53215"/>
    <cellStyle name="20 % - Accent2 2 2 3 5 5" xfId="20674"/>
    <cellStyle name="20 % - Accent2 2 2 3 5 6" xfId="33951"/>
    <cellStyle name="20 % - Accent2 2 2 3 5 7" xfId="47228"/>
    <cellStyle name="20 % - Accent2 2 2 3 6" xfId="4597"/>
    <cellStyle name="20 % - Accent2 2 2 3 6 2" xfId="8471"/>
    <cellStyle name="20 % - Accent2 2 2 3 6 2 2" xfId="18627"/>
    <cellStyle name="20 % - Accent2 2 2 3 6 2 2 2" xfId="31807"/>
    <cellStyle name="20 % - Accent2 2 2 3 6 2 2 3" xfId="45084"/>
    <cellStyle name="20 % - Accent2 2 2 3 6 2 2 4" xfId="58361"/>
    <cellStyle name="20 % - Accent2 2 2 3 6 2 3" xfId="13139"/>
    <cellStyle name="20 % - Accent2 2 2 3 6 2 4" xfId="25820"/>
    <cellStyle name="20 % - Accent2 2 2 3 6 2 5" xfId="39097"/>
    <cellStyle name="20 % - Accent2 2 2 3 6 2 6" xfId="52374"/>
    <cellStyle name="20 % - Accent2 2 2 3 6 3" xfId="15883"/>
    <cellStyle name="20 % - Accent2 2 2 3 6 3 2" xfId="28625"/>
    <cellStyle name="20 % - Accent2 2 2 3 6 3 3" xfId="41902"/>
    <cellStyle name="20 % - Accent2 2 2 3 6 3 4" xfId="55179"/>
    <cellStyle name="20 % - Accent2 2 2 3 6 4" xfId="22638"/>
    <cellStyle name="20 % - Accent2 2 2 3 6 5" xfId="35915"/>
    <cellStyle name="20 % - Accent2 2 2 3 6 6" xfId="49192"/>
    <cellStyle name="20 % - Accent2 2 2 3 7" xfId="5188"/>
    <cellStyle name="20 % - Accent2 2 2 3 7 2" xfId="13308"/>
    <cellStyle name="20 % - Accent2 2 2 3 7 2 2" xfId="18707"/>
    <cellStyle name="20 % - Accent2 2 2 3 7 2 2 2" xfId="31887"/>
    <cellStyle name="20 % - Accent2 2 2 3 7 2 2 3" xfId="45164"/>
    <cellStyle name="20 % - Accent2 2 2 3 7 2 2 4" xfId="58441"/>
    <cellStyle name="20 % - Accent2 2 2 3 7 2 3" xfId="25900"/>
    <cellStyle name="20 % - Accent2 2 2 3 7 2 4" xfId="39177"/>
    <cellStyle name="20 % - Accent2 2 2 3 7 2 5" xfId="52454"/>
    <cellStyle name="20 % - Accent2 2 2 3 7 3" xfId="16036"/>
    <cellStyle name="20 % - Accent2 2 2 3 7 3 2" xfId="29216"/>
    <cellStyle name="20 % - Accent2 2 2 3 7 3 3" xfId="42493"/>
    <cellStyle name="20 % - Accent2 2 2 3 7 3 4" xfId="55770"/>
    <cellStyle name="20 % - Accent2 2 2 3 7 4" xfId="10990"/>
    <cellStyle name="20 % - Accent2 2 2 3 7 5" xfId="23229"/>
    <cellStyle name="20 % - Accent2 2 2 3 7 6" xfId="36506"/>
    <cellStyle name="20 % - Accent2 2 2 3 7 7" xfId="49783"/>
    <cellStyle name="20 % - Accent2 2 2 3 8" xfId="5812"/>
    <cellStyle name="20 % - Accent2 2 2 3 8 2" xfId="16636"/>
    <cellStyle name="20 % - Accent2 2 2 3 8 2 2" xfId="29816"/>
    <cellStyle name="20 % - Accent2 2 2 3 8 2 3" xfId="43093"/>
    <cellStyle name="20 % - Accent2 2 2 3 8 2 4" xfId="56370"/>
    <cellStyle name="20 % - Accent2 2 2 3 8 3" xfId="11590"/>
    <cellStyle name="20 % - Accent2 2 2 3 8 4" xfId="23829"/>
    <cellStyle name="20 % - Accent2 2 2 3 8 5" xfId="37106"/>
    <cellStyle name="20 % - Accent2 2 2 3 8 6" xfId="50383"/>
    <cellStyle name="20 % - Accent2 2 2 3 9" xfId="6514"/>
    <cellStyle name="20 % - Accent2 2 2 3 9 2" xfId="17338"/>
    <cellStyle name="20 % - Accent2 2 2 3 9 2 2" xfId="30518"/>
    <cellStyle name="20 % - Accent2 2 2 3 9 2 3" xfId="43795"/>
    <cellStyle name="20 % - Accent2 2 2 3 9 2 4" xfId="57072"/>
    <cellStyle name="20 % - Accent2 2 2 3 9 3" xfId="12292"/>
    <cellStyle name="20 % - Accent2 2 2 3 9 4" xfId="24531"/>
    <cellStyle name="20 % - Accent2 2 2 3 9 5" xfId="37808"/>
    <cellStyle name="20 % - Accent2 2 2 3 9 6" xfId="51085"/>
    <cellStyle name="20 % - Accent2 2 2 3_2012-2013 - CF - Tour 1 - Ligue 04 - Résultats" xfId="131"/>
    <cellStyle name="20 % - Accent2 2 2 4" xfId="132"/>
    <cellStyle name="20 % - Accent2 2 2 4 10" xfId="13472"/>
    <cellStyle name="20 % - Accent2 2 2 4 10 2" xfId="26093"/>
    <cellStyle name="20 % - Accent2 2 2 4 10 3" xfId="39370"/>
    <cellStyle name="20 % - Accent2 2 2 4 10 4" xfId="52647"/>
    <cellStyle name="20 % - Accent2 2 2 4 11" xfId="19353"/>
    <cellStyle name="20 % - Accent2 2 2 4 12" xfId="32630"/>
    <cellStyle name="20 % - Accent2 2 2 4 13" xfId="45907"/>
    <cellStyle name="20 % - Accent2 2 2 4 2" xfId="4325"/>
    <cellStyle name="20 % - Accent2 2 2 4 2 2" xfId="8329"/>
    <cellStyle name="20 % - Accent2 2 2 4 2 2 2" xfId="15812"/>
    <cellStyle name="20 % - Accent2 2 2 4 2 2 2 2" xfId="28483"/>
    <cellStyle name="20 % - Accent2 2 2 4 2 2 2 3" xfId="41760"/>
    <cellStyle name="20 % - Accent2 2 2 4 2 2 2 4" xfId="55037"/>
    <cellStyle name="20 % - Accent2 2 2 4 2 2 3" xfId="22496"/>
    <cellStyle name="20 % - Accent2 2 2 4 2 2 4" xfId="35773"/>
    <cellStyle name="20 % - Accent2 2 2 4 2 2 5" xfId="49050"/>
    <cellStyle name="20 % - Accent2 2 2 4 2 3" xfId="14050"/>
    <cellStyle name="20 % - Accent2 2 2 4 2 3 2" xfId="26671"/>
    <cellStyle name="20 % - Accent2 2 2 4 2 3 3" xfId="39948"/>
    <cellStyle name="20 % - Accent2 2 2 4 2 3 4" xfId="53225"/>
    <cellStyle name="20 % - Accent2 2 2 4 2 4" xfId="20684"/>
    <cellStyle name="20 % - Accent2 2 2 4 2 5" xfId="33961"/>
    <cellStyle name="20 % - Accent2 2 2 4 2 6" xfId="47238"/>
    <cellStyle name="20 % - Accent2 2 2 4 3" xfId="4607"/>
    <cellStyle name="20 % - Accent2 2 2 4 3 2" xfId="8481"/>
    <cellStyle name="20 % - Accent2 2 2 4 3 2 2" xfId="28635"/>
    <cellStyle name="20 % - Accent2 2 2 4 3 2 3" xfId="41912"/>
    <cellStyle name="20 % - Accent2 2 2 4 3 2 4" xfId="55189"/>
    <cellStyle name="20 % - Accent2 2 2 4 3 3" xfId="22648"/>
    <cellStyle name="20 % - Accent2 2 2 4 3 4" xfId="35925"/>
    <cellStyle name="20 % - Accent2 2 2 4 3 5" xfId="49202"/>
    <cellStyle name="20 % - Accent2 2 2 4 4" xfId="5198"/>
    <cellStyle name="20 % - Accent2 2 2 4 4 2" xfId="16046"/>
    <cellStyle name="20 % - Accent2 2 2 4 4 2 2" xfId="29226"/>
    <cellStyle name="20 % - Accent2 2 2 4 4 2 3" xfId="42503"/>
    <cellStyle name="20 % - Accent2 2 2 4 4 2 4" xfId="55780"/>
    <cellStyle name="20 % - Accent2 2 2 4 4 3" xfId="11000"/>
    <cellStyle name="20 % - Accent2 2 2 4 4 4" xfId="23239"/>
    <cellStyle name="20 % - Accent2 2 2 4 4 5" xfId="36516"/>
    <cellStyle name="20 % - Accent2 2 2 4 4 6" xfId="49793"/>
    <cellStyle name="20 % - Accent2 2 2 4 5" xfId="5822"/>
    <cellStyle name="20 % - Accent2 2 2 4 5 2" xfId="16646"/>
    <cellStyle name="20 % - Accent2 2 2 4 5 2 2" xfId="29826"/>
    <cellStyle name="20 % - Accent2 2 2 4 5 2 3" xfId="43103"/>
    <cellStyle name="20 % - Accent2 2 2 4 5 2 4" xfId="56380"/>
    <cellStyle name="20 % - Accent2 2 2 4 5 3" xfId="11600"/>
    <cellStyle name="20 % - Accent2 2 2 4 5 4" xfId="23839"/>
    <cellStyle name="20 % - Accent2 2 2 4 5 5" xfId="37116"/>
    <cellStyle name="20 % - Accent2 2 2 4 5 6" xfId="50393"/>
    <cellStyle name="20 % - Accent2 2 2 4 6" xfId="6524"/>
    <cellStyle name="20 % - Accent2 2 2 4 6 2" xfId="17348"/>
    <cellStyle name="20 % - Accent2 2 2 4 6 2 2" xfId="30528"/>
    <cellStyle name="20 % - Accent2 2 2 4 6 2 3" xfId="43805"/>
    <cellStyle name="20 % - Accent2 2 2 4 6 2 4" xfId="57082"/>
    <cellStyle name="20 % - Accent2 2 2 4 6 3" xfId="12302"/>
    <cellStyle name="20 % - Accent2 2 2 4 6 4" xfId="24541"/>
    <cellStyle name="20 % - Accent2 2 2 4 6 5" xfId="37818"/>
    <cellStyle name="20 % - Accent2 2 2 4 6 6" xfId="51095"/>
    <cellStyle name="20 % - Accent2 2 2 4 7" xfId="7266"/>
    <cellStyle name="20 % - Accent2 2 2 4 7 2" xfId="18095"/>
    <cellStyle name="20 % - Accent2 2 2 4 7 2 2" xfId="31275"/>
    <cellStyle name="20 % - Accent2 2 2 4 7 2 3" xfId="44552"/>
    <cellStyle name="20 % - Accent2 2 2 4 7 2 4" xfId="57829"/>
    <cellStyle name="20 % - Accent2 2 2 4 7 3" xfId="25288"/>
    <cellStyle name="20 % - Accent2 2 2 4 7 4" xfId="38565"/>
    <cellStyle name="20 % - Accent2 2 2 4 7 5" xfId="51842"/>
    <cellStyle name="20 % - Accent2 2 2 4 8" xfId="10341"/>
    <cellStyle name="20 % - Accent2 2 2 4 8 2" xfId="14799"/>
    <cellStyle name="20 % - Accent2 2 2 4 8 2 2" xfId="27420"/>
    <cellStyle name="20 % - Accent2 2 2 4 8 2 3" xfId="40697"/>
    <cellStyle name="20 % - Accent2 2 2 4 8 2 4" xfId="53974"/>
    <cellStyle name="20 % - Accent2 2 2 4 8 3" xfId="21433"/>
    <cellStyle name="20 % - Accent2 2 2 4 8 4" xfId="34710"/>
    <cellStyle name="20 % - Accent2 2 2 4 8 5" xfId="47987"/>
    <cellStyle name="20 % - Accent2 2 2 4 9" xfId="9240"/>
    <cellStyle name="20 % - Accent2 2 2 4 9 2" xfId="20106"/>
    <cellStyle name="20 % - Accent2 2 2 4 9 3" xfId="33383"/>
    <cellStyle name="20 % - Accent2 2 2 4 9 4" xfId="46660"/>
    <cellStyle name="20 % - Accent2 2 2 5" xfId="3589"/>
    <cellStyle name="20 % - Accent2 2 2 5 2" xfId="7772"/>
    <cellStyle name="20 % - Accent2 2 2 5 2 2" xfId="18096"/>
    <cellStyle name="20 % - Accent2 2 2 5 2 2 2" xfId="31276"/>
    <cellStyle name="20 % - Accent2 2 2 5 2 2 3" xfId="44553"/>
    <cellStyle name="20 % - Accent2 2 2 5 2 2 4" xfId="57830"/>
    <cellStyle name="20 % - Accent2 2 2 5 2 3" xfId="25289"/>
    <cellStyle name="20 % - Accent2 2 2 5 2 4" xfId="38566"/>
    <cellStyle name="20 % - Accent2 2 2 5 2 5" xfId="51843"/>
    <cellStyle name="20 % - Accent2 2 2 5 3" xfId="10814"/>
    <cellStyle name="20 % - Accent2 2 2 5 3 2" xfId="15305"/>
    <cellStyle name="20 % - Accent2 2 2 5 3 2 2" xfId="27926"/>
    <cellStyle name="20 % - Accent2 2 2 5 3 2 3" xfId="41203"/>
    <cellStyle name="20 % - Accent2 2 2 5 3 2 4" xfId="54480"/>
    <cellStyle name="20 % - Accent2 2 2 5 3 3" xfId="21939"/>
    <cellStyle name="20 % - Accent2 2 2 5 3 4" xfId="35216"/>
    <cellStyle name="20 % - Accent2 2 2 5 3 5" xfId="48493"/>
    <cellStyle name="20 % - Accent2 2 2 5 4" xfId="14026"/>
    <cellStyle name="20 % - Accent2 2 2 5 4 2" xfId="26647"/>
    <cellStyle name="20 % - Accent2 2 2 5 4 3" xfId="39924"/>
    <cellStyle name="20 % - Accent2 2 2 5 4 4" xfId="53201"/>
    <cellStyle name="20 % - Accent2 2 2 5 5" xfId="20660"/>
    <cellStyle name="20 % - Accent2 2 2 5 6" xfId="33937"/>
    <cellStyle name="20 % - Accent2 2 2 5 7" xfId="47214"/>
    <cellStyle name="20 % - Accent2 2 2 6" xfId="4583"/>
    <cellStyle name="20 % - Accent2 2 2 6 2" xfId="8457"/>
    <cellStyle name="20 % - Accent2 2 2 6 2 2" xfId="18624"/>
    <cellStyle name="20 % - Accent2 2 2 6 2 2 2" xfId="31804"/>
    <cellStyle name="20 % - Accent2 2 2 6 2 2 3" xfId="45081"/>
    <cellStyle name="20 % - Accent2 2 2 6 2 2 4" xfId="58358"/>
    <cellStyle name="20 % - Accent2 2 2 6 2 3" xfId="13137"/>
    <cellStyle name="20 % - Accent2 2 2 6 2 4" xfId="25817"/>
    <cellStyle name="20 % - Accent2 2 2 6 2 5" xfId="39094"/>
    <cellStyle name="20 % - Accent2 2 2 6 2 6" xfId="52371"/>
    <cellStyle name="20 % - Accent2 2 2 6 3" xfId="15880"/>
    <cellStyle name="20 % - Accent2 2 2 6 3 2" xfId="28611"/>
    <cellStyle name="20 % - Accent2 2 2 6 3 3" xfId="41888"/>
    <cellStyle name="20 % - Accent2 2 2 6 3 4" xfId="55165"/>
    <cellStyle name="20 % - Accent2 2 2 6 4" xfId="22624"/>
    <cellStyle name="20 % - Accent2 2 2 6 5" xfId="35901"/>
    <cellStyle name="20 % - Accent2 2 2 6 6" xfId="49178"/>
    <cellStyle name="20 % - Accent2 2 2 7" xfId="5174"/>
    <cellStyle name="20 % - Accent2 2 2 7 2" xfId="13306"/>
    <cellStyle name="20 % - Accent2 2 2 7 2 2" xfId="18704"/>
    <cellStyle name="20 % - Accent2 2 2 7 2 2 2" xfId="31884"/>
    <cellStyle name="20 % - Accent2 2 2 7 2 2 3" xfId="45161"/>
    <cellStyle name="20 % - Accent2 2 2 7 2 2 4" xfId="58438"/>
    <cellStyle name="20 % - Accent2 2 2 7 2 3" xfId="25897"/>
    <cellStyle name="20 % - Accent2 2 2 7 2 4" xfId="39174"/>
    <cellStyle name="20 % - Accent2 2 2 7 2 5" xfId="52451"/>
    <cellStyle name="20 % - Accent2 2 2 7 3" xfId="16022"/>
    <cellStyle name="20 % - Accent2 2 2 7 3 2" xfId="29202"/>
    <cellStyle name="20 % - Accent2 2 2 7 3 3" xfId="42479"/>
    <cellStyle name="20 % - Accent2 2 2 7 3 4" xfId="55756"/>
    <cellStyle name="20 % - Accent2 2 2 7 4" xfId="10976"/>
    <cellStyle name="20 % - Accent2 2 2 7 5" xfId="23215"/>
    <cellStyle name="20 % - Accent2 2 2 7 6" xfId="36492"/>
    <cellStyle name="20 % - Accent2 2 2 7 7" xfId="49769"/>
    <cellStyle name="20 % - Accent2 2 2 8" xfId="5798"/>
    <cellStyle name="20 % - Accent2 2 2 8 2" xfId="16622"/>
    <cellStyle name="20 % - Accent2 2 2 8 2 2" xfId="29802"/>
    <cellStyle name="20 % - Accent2 2 2 8 2 3" xfId="43079"/>
    <cellStyle name="20 % - Accent2 2 2 8 2 4" xfId="56356"/>
    <cellStyle name="20 % - Accent2 2 2 8 3" xfId="11576"/>
    <cellStyle name="20 % - Accent2 2 2 8 4" xfId="23815"/>
    <cellStyle name="20 % - Accent2 2 2 8 5" xfId="37092"/>
    <cellStyle name="20 % - Accent2 2 2 8 6" xfId="50369"/>
    <cellStyle name="20 % - Accent2 2 2 9" xfId="6500"/>
    <cellStyle name="20 % - Accent2 2 2 9 2" xfId="17324"/>
    <cellStyle name="20 % - Accent2 2 2 9 2 2" xfId="30504"/>
    <cellStyle name="20 % - Accent2 2 2 9 2 3" xfId="43781"/>
    <cellStyle name="20 % - Accent2 2 2 9 2 4" xfId="57058"/>
    <cellStyle name="20 % - Accent2 2 2 9 3" xfId="12278"/>
    <cellStyle name="20 % - Accent2 2 2 9 4" xfId="24517"/>
    <cellStyle name="20 % - Accent2 2 2 9 5" xfId="37794"/>
    <cellStyle name="20 % - Accent2 2 2 9 6" xfId="51071"/>
    <cellStyle name="20 % - Accent2 2 2_2012-2013 - CF - Tour 1 - Ligue 04 - Résultats" xfId="133"/>
    <cellStyle name="20 % - Accent2 2 3" xfId="134"/>
    <cellStyle name="20 % - Accent2 2 3 10" xfId="5199"/>
    <cellStyle name="20 % - Accent2 2 3 10 2" xfId="13309"/>
    <cellStyle name="20 % - Accent2 2 3 10 2 2" xfId="18708"/>
    <cellStyle name="20 % - Accent2 2 3 10 2 2 2" xfId="31888"/>
    <cellStyle name="20 % - Accent2 2 3 10 2 2 3" xfId="45165"/>
    <cellStyle name="20 % - Accent2 2 3 10 2 2 4" xfId="58442"/>
    <cellStyle name="20 % - Accent2 2 3 10 2 3" xfId="25901"/>
    <cellStyle name="20 % - Accent2 2 3 10 2 4" xfId="39178"/>
    <cellStyle name="20 % - Accent2 2 3 10 2 5" xfId="52455"/>
    <cellStyle name="20 % - Accent2 2 3 10 3" xfId="16047"/>
    <cellStyle name="20 % - Accent2 2 3 10 3 2" xfId="29227"/>
    <cellStyle name="20 % - Accent2 2 3 10 3 3" xfId="42504"/>
    <cellStyle name="20 % - Accent2 2 3 10 3 4" xfId="55781"/>
    <cellStyle name="20 % - Accent2 2 3 10 4" xfId="11001"/>
    <cellStyle name="20 % - Accent2 2 3 10 5" xfId="23240"/>
    <cellStyle name="20 % - Accent2 2 3 10 6" xfId="36517"/>
    <cellStyle name="20 % - Accent2 2 3 10 7" xfId="49794"/>
    <cellStyle name="20 % - Accent2 2 3 11" xfId="5823"/>
    <cellStyle name="20 % - Accent2 2 3 11 2" xfId="16647"/>
    <cellStyle name="20 % - Accent2 2 3 11 2 2" xfId="29827"/>
    <cellStyle name="20 % - Accent2 2 3 11 2 3" xfId="43104"/>
    <cellStyle name="20 % - Accent2 2 3 11 2 4" xfId="56381"/>
    <cellStyle name="20 % - Accent2 2 3 11 3" xfId="11601"/>
    <cellStyle name="20 % - Accent2 2 3 11 4" xfId="23840"/>
    <cellStyle name="20 % - Accent2 2 3 11 5" xfId="37117"/>
    <cellStyle name="20 % - Accent2 2 3 11 6" xfId="50394"/>
    <cellStyle name="20 % - Accent2 2 3 12" xfId="6525"/>
    <cellStyle name="20 % - Accent2 2 3 12 2" xfId="17349"/>
    <cellStyle name="20 % - Accent2 2 3 12 2 2" xfId="30529"/>
    <cellStyle name="20 % - Accent2 2 3 12 2 3" xfId="43806"/>
    <cellStyle name="20 % - Accent2 2 3 12 2 4" xfId="57083"/>
    <cellStyle name="20 % - Accent2 2 3 12 3" xfId="12303"/>
    <cellStyle name="20 % - Accent2 2 3 12 4" xfId="24542"/>
    <cellStyle name="20 % - Accent2 2 3 12 5" xfId="37819"/>
    <cellStyle name="20 % - Accent2 2 3 12 6" xfId="51096"/>
    <cellStyle name="20 % - Accent2 2 3 13" xfId="7267"/>
    <cellStyle name="20 % - Accent2 2 3 13 2" xfId="18097"/>
    <cellStyle name="20 % - Accent2 2 3 13 2 2" xfId="31277"/>
    <cellStyle name="20 % - Accent2 2 3 13 2 3" xfId="44554"/>
    <cellStyle name="20 % - Accent2 2 3 13 2 4" xfId="57831"/>
    <cellStyle name="20 % - Accent2 2 3 13 3" xfId="25290"/>
    <cellStyle name="20 % - Accent2 2 3 13 4" xfId="38567"/>
    <cellStyle name="20 % - Accent2 2 3 13 5" xfId="51844"/>
    <cellStyle name="20 % - Accent2 2 3 14" xfId="10342"/>
    <cellStyle name="20 % - Accent2 2 3 14 2" xfId="14800"/>
    <cellStyle name="20 % - Accent2 2 3 14 2 2" xfId="27421"/>
    <cellStyle name="20 % - Accent2 2 3 14 2 3" xfId="40698"/>
    <cellStyle name="20 % - Accent2 2 3 14 2 4" xfId="53975"/>
    <cellStyle name="20 % - Accent2 2 3 14 3" xfId="21434"/>
    <cellStyle name="20 % - Accent2 2 3 14 4" xfId="34711"/>
    <cellStyle name="20 % - Accent2 2 3 14 5" xfId="47988"/>
    <cellStyle name="20 % - Accent2 2 3 15" xfId="9241"/>
    <cellStyle name="20 % - Accent2 2 3 15 2" xfId="20107"/>
    <cellStyle name="20 % - Accent2 2 3 15 3" xfId="33384"/>
    <cellStyle name="20 % - Accent2 2 3 15 4" xfId="46661"/>
    <cellStyle name="20 % - Accent2 2 3 16" xfId="13473"/>
    <cellStyle name="20 % - Accent2 2 3 16 2" xfId="26094"/>
    <cellStyle name="20 % - Accent2 2 3 16 3" xfId="39371"/>
    <cellStyle name="20 % - Accent2 2 3 16 4" xfId="52648"/>
    <cellStyle name="20 % - Accent2 2 3 17" xfId="19354"/>
    <cellStyle name="20 % - Accent2 2 3 18" xfId="32631"/>
    <cellStyle name="20 % - Accent2 2 3 19" xfId="45908"/>
    <cellStyle name="20 % - Accent2 2 3 2" xfId="135"/>
    <cellStyle name="20 % - Accent2 2 3 3" xfId="136"/>
    <cellStyle name="20 % - Accent2 2 3 3 10" xfId="5824"/>
    <cellStyle name="20 % - Accent2 2 3 3 10 2" xfId="16648"/>
    <cellStyle name="20 % - Accent2 2 3 3 10 2 2" xfId="29828"/>
    <cellStyle name="20 % - Accent2 2 3 3 10 2 3" xfId="43105"/>
    <cellStyle name="20 % - Accent2 2 3 3 10 2 4" xfId="56382"/>
    <cellStyle name="20 % - Accent2 2 3 3 10 3" xfId="11602"/>
    <cellStyle name="20 % - Accent2 2 3 3 10 4" xfId="23841"/>
    <cellStyle name="20 % - Accent2 2 3 3 10 5" xfId="37118"/>
    <cellStyle name="20 % - Accent2 2 3 3 10 6" xfId="50395"/>
    <cellStyle name="20 % - Accent2 2 3 3 11" xfId="6526"/>
    <cellStyle name="20 % - Accent2 2 3 3 11 2" xfId="17350"/>
    <cellStyle name="20 % - Accent2 2 3 3 11 2 2" xfId="30530"/>
    <cellStyle name="20 % - Accent2 2 3 3 11 2 3" xfId="43807"/>
    <cellStyle name="20 % - Accent2 2 3 3 11 2 4" xfId="57084"/>
    <cellStyle name="20 % - Accent2 2 3 3 11 3" xfId="12304"/>
    <cellStyle name="20 % - Accent2 2 3 3 11 4" xfId="24543"/>
    <cellStyle name="20 % - Accent2 2 3 3 11 5" xfId="37820"/>
    <cellStyle name="20 % - Accent2 2 3 3 11 6" xfId="51097"/>
    <cellStyle name="20 % - Accent2 2 3 3 12" xfId="7268"/>
    <cellStyle name="20 % - Accent2 2 3 3 12 2" xfId="14801"/>
    <cellStyle name="20 % - Accent2 2 3 3 12 2 2" xfId="27422"/>
    <cellStyle name="20 % - Accent2 2 3 3 12 2 3" xfId="40699"/>
    <cellStyle name="20 % - Accent2 2 3 3 12 2 4" xfId="53976"/>
    <cellStyle name="20 % - Accent2 2 3 3 12 3" xfId="21435"/>
    <cellStyle name="20 % - Accent2 2 3 3 12 4" xfId="34712"/>
    <cellStyle name="20 % - Accent2 2 3 3 12 5" xfId="47989"/>
    <cellStyle name="20 % - Accent2 2 3 3 13" xfId="9242"/>
    <cellStyle name="20 % - Accent2 2 3 3 13 2" xfId="20108"/>
    <cellStyle name="20 % - Accent2 2 3 3 13 3" xfId="33385"/>
    <cellStyle name="20 % - Accent2 2 3 3 13 4" xfId="46662"/>
    <cellStyle name="20 % - Accent2 2 3 3 14" xfId="13474"/>
    <cellStyle name="20 % - Accent2 2 3 3 14 2" xfId="26095"/>
    <cellStyle name="20 % - Accent2 2 3 3 14 3" xfId="39372"/>
    <cellStyle name="20 % - Accent2 2 3 3 14 4" xfId="52649"/>
    <cellStyle name="20 % - Accent2 2 3 3 15" xfId="19355"/>
    <cellStyle name="20 % - Accent2 2 3 3 16" xfId="32632"/>
    <cellStyle name="20 % - Accent2 2 3 3 17" xfId="45909"/>
    <cellStyle name="20 % - Accent2 2 3 3 2" xfId="137"/>
    <cellStyle name="20 % - Accent2 2 3 3 2 10" xfId="5825"/>
    <cellStyle name="20 % - Accent2 2 3 3 2 10 2" xfId="16649"/>
    <cellStyle name="20 % - Accent2 2 3 3 2 10 2 2" xfId="29829"/>
    <cellStyle name="20 % - Accent2 2 3 3 2 10 2 3" xfId="43106"/>
    <cellStyle name="20 % - Accent2 2 3 3 2 10 2 4" xfId="56383"/>
    <cellStyle name="20 % - Accent2 2 3 3 2 10 3" xfId="11603"/>
    <cellStyle name="20 % - Accent2 2 3 3 2 10 4" xfId="23842"/>
    <cellStyle name="20 % - Accent2 2 3 3 2 10 5" xfId="37119"/>
    <cellStyle name="20 % - Accent2 2 3 3 2 10 6" xfId="50396"/>
    <cellStyle name="20 % - Accent2 2 3 3 2 11" xfId="6527"/>
    <cellStyle name="20 % - Accent2 2 3 3 2 11 2" xfId="17351"/>
    <cellStyle name="20 % - Accent2 2 3 3 2 11 2 2" xfId="30531"/>
    <cellStyle name="20 % - Accent2 2 3 3 2 11 2 3" xfId="43808"/>
    <cellStyle name="20 % - Accent2 2 3 3 2 11 2 4" xfId="57085"/>
    <cellStyle name="20 % - Accent2 2 3 3 2 11 3" xfId="12305"/>
    <cellStyle name="20 % - Accent2 2 3 3 2 11 4" xfId="24544"/>
    <cellStyle name="20 % - Accent2 2 3 3 2 11 5" xfId="37821"/>
    <cellStyle name="20 % - Accent2 2 3 3 2 11 6" xfId="51098"/>
    <cellStyle name="20 % - Accent2 2 3 3 2 12" xfId="7269"/>
    <cellStyle name="20 % - Accent2 2 3 3 2 12 2" xfId="18098"/>
    <cellStyle name="20 % - Accent2 2 3 3 2 12 2 2" xfId="31278"/>
    <cellStyle name="20 % - Accent2 2 3 3 2 12 2 3" xfId="44555"/>
    <cellStyle name="20 % - Accent2 2 3 3 2 12 2 4" xfId="57832"/>
    <cellStyle name="20 % - Accent2 2 3 3 2 12 3" xfId="25291"/>
    <cellStyle name="20 % - Accent2 2 3 3 2 12 4" xfId="38568"/>
    <cellStyle name="20 % - Accent2 2 3 3 2 12 5" xfId="51845"/>
    <cellStyle name="20 % - Accent2 2 3 3 2 13" xfId="10343"/>
    <cellStyle name="20 % - Accent2 2 3 3 2 13 2" xfId="14802"/>
    <cellStyle name="20 % - Accent2 2 3 3 2 13 2 2" xfId="27423"/>
    <cellStyle name="20 % - Accent2 2 3 3 2 13 2 3" xfId="40700"/>
    <cellStyle name="20 % - Accent2 2 3 3 2 13 2 4" xfId="53977"/>
    <cellStyle name="20 % - Accent2 2 3 3 2 13 3" xfId="21436"/>
    <cellStyle name="20 % - Accent2 2 3 3 2 13 4" xfId="34713"/>
    <cellStyle name="20 % - Accent2 2 3 3 2 13 5" xfId="47990"/>
    <cellStyle name="20 % - Accent2 2 3 3 2 14" xfId="9243"/>
    <cellStyle name="20 % - Accent2 2 3 3 2 14 2" xfId="20109"/>
    <cellStyle name="20 % - Accent2 2 3 3 2 14 3" xfId="33386"/>
    <cellStyle name="20 % - Accent2 2 3 3 2 14 4" xfId="46663"/>
    <cellStyle name="20 % - Accent2 2 3 3 2 15" xfId="13475"/>
    <cellStyle name="20 % - Accent2 2 3 3 2 15 2" xfId="26096"/>
    <cellStyle name="20 % - Accent2 2 3 3 2 15 3" xfId="39373"/>
    <cellStyle name="20 % - Accent2 2 3 3 2 15 4" xfId="52650"/>
    <cellStyle name="20 % - Accent2 2 3 3 2 16" xfId="19356"/>
    <cellStyle name="20 % - Accent2 2 3 3 2 17" xfId="32633"/>
    <cellStyle name="20 % - Accent2 2 3 3 2 18" xfId="45910"/>
    <cellStyle name="20 % - Accent2 2 3 3 2 2" xfId="138"/>
    <cellStyle name="20 % - Accent2 2 3 3 2 2 10" xfId="13476"/>
    <cellStyle name="20 % - Accent2 2 3 3 2 2 10 2" xfId="26097"/>
    <cellStyle name="20 % - Accent2 2 3 3 2 2 10 3" xfId="39374"/>
    <cellStyle name="20 % - Accent2 2 3 3 2 2 10 4" xfId="52651"/>
    <cellStyle name="20 % - Accent2 2 3 3 2 2 11" xfId="19357"/>
    <cellStyle name="20 % - Accent2 2 3 3 2 2 12" xfId="32634"/>
    <cellStyle name="20 % - Accent2 2 3 3 2 2 13" xfId="45911"/>
    <cellStyle name="20 % - Accent2 2 3 3 2 2 2" xfId="4319"/>
    <cellStyle name="20 % - Accent2 2 3 3 2 2 2 2" xfId="8327"/>
    <cellStyle name="20 % - Accent2 2 3 3 2 2 2 2 2" xfId="15811"/>
    <cellStyle name="20 % - Accent2 2 3 3 2 2 2 2 2 2" xfId="28481"/>
    <cellStyle name="20 % - Accent2 2 3 3 2 2 2 2 2 3" xfId="41758"/>
    <cellStyle name="20 % - Accent2 2 3 3 2 2 2 2 2 4" xfId="55035"/>
    <cellStyle name="20 % - Accent2 2 3 3 2 2 2 2 3" xfId="22494"/>
    <cellStyle name="20 % - Accent2 2 3 3 2 2 2 2 4" xfId="35771"/>
    <cellStyle name="20 % - Accent2 2 3 3 2 2 2 2 5" xfId="49048"/>
    <cellStyle name="20 % - Accent2 2 3 3 2 2 2 3" xfId="14054"/>
    <cellStyle name="20 % - Accent2 2 3 3 2 2 2 3 2" xfId="26675"/>
    <cellStyle name="20 % - Accent2 2 3 3 2 2 2 3 3" xfId="39952"/>
    <cellStyle name="20 % - Accent2 2 3 3 2 2 2 3 4" xfId="53229"/>
    <cellStyle name="20 % - Accent2 2 3 3 2 2 2 4" xfId="20688"/>
    <cellStyle name="20 % - Accent2 2 3 3 2 2 2 5" xfId="33965"/>
    <cellStyle name="20 % - Accent2 2 3 3 2 2 2 6" xfId="47242"/>
    <cellStyle name="20 % - Accent2 2 3 3 2 2 3" xfId="4611"/>
    <cellStyle name="20 % - Accent2 2 3 3 2 2 3 2" xfId="8485"/>
    <cellStyle name="20 % - Accent2 2 3 3 2 2 3 2 2" xfId="28639"/>
    <cellStyle name="20 % - Accent2 2 3 3 2 2 3 2 3" xfId="41916"/>
    <cellStyle name="20 % - Accent2 2 3 3 2 2 3 2 4" xfId="55193"/>
    <cellStyle name="20 % - Accent2 2 3 3 2 2 3 3" xfId="22652"/>
    <cellStyle name="20 % - Accent2 2 3 3 2 2 3 4" xfId="35929"/>
    <cellStyle name="20 % - Accent2 2 3 3 2 2 3 5" xfId="49206"/>
    <cellStyle name="20 % - Accent2 2 3 3 2 2 4" xfId="5202"/>
    <cellStyle name="20 % - Accent2 2 3 3 2 2 4 2" xfId="16050"/>
    <cellStyle name="20 % - Accent2 2 3 3 2 2 4 2 2" xfId="29230"/>
    <cellStyle name="20 % - Accent2 2 3 3 2 2 4 2 3" xfId="42507"/>
    <cellStyle name="20 % - Accent2 2 3 3 2 2 4 2 4" xfId="55784"/>
    <cellStyle name="20 % - Accent2 2 3 3 2 2 4 3" xfId="11004"/>
    <cellStyle name="20 % - Accent2 2 3 3 2 2 4 4" xfId="23243"/>
    <cellStyle name="20 % - Accent2 2 3 3 2 2 4 5" xfId="36520"/>
    <cellStyle name="20 % - Accent2 2 3 3 2 2 4 6" xfId="49797"/>
    <cellStyle name="20 % - Accent2 2 3 3 2 2 5" xfId="5826"/>
    <cellStyle name="20 % - Accent2 2 3 3 2 2 5 2" xfId="16650"/>
    <cellStyle name="20 % - Accent2 2 3 3 2 2 5 2 2" xfId="29830"/>
    <cellStyle name="20 % - Accent2 2 3 3 2 2 5 2 3" xfId="43107"/>
    <cellStyle name="20 % - Accent2 2 3 3 2 2 5 2 4" xfId="56384"/>
    <cellStyle name="20 % - Accent2 2 3 3 2 2 5 3" xfId="11604"/>
    <cellStyle name="20 % - Accent2 2 3 3 2 2 5 4" xfId="23843"/>
    <cellStyle name="20 % - Accent2 2 3 3 2 2 5 5" xfId="37120"/>
    <cellStyle name="20 % - Accent2 2 3 3 2 2 5 6" xfId="50397"/>
    <cellStyle name="20 % - Accent2 2 3 3 2 2 6" xfId="6528"/>
    <cellStyle name="20 % - Accent2 2 3 3 2 2 6 2" xfId="17352"/>
    <cellStyle name="20 % - Accent2 2 3 3 2 2 6 2 2" xfId="30532"/>
    <cellStyle name="20 % - Accent2 2 3 3 2 2 6 2 3" xfId="43809"/>
    <cellStyle name="20 % - Accent2 2 3 3 2 2 6 2 4" xfId="57086"/>
    <cellStyle name="20 % - Accent2 2 3 3 2 2 6 3" xfId="12306"/>
    <cellStyle name="20 % - Accent2 2 3 3 2 2 6 4" xfId="24545"/>
    <cellStyle name="20 % - Accent2 2 3 3 2 2 6 5" xfId="37822"/>
    <cellStyle name="20 % - Accent2 2 3 3 2 2 6 6" xfId="51099"/>
    <cellStyle name="20 % - Accent2 2 3 3 2 2 7" xfId="7270"/>
    <cellStyle name="20 % - Accent2 2 3 3 2 2 7 2" xfId="18099"/>
    <cellStyle name="20 % - Accent2 2 3 3 2 2 7 2 2" xfId="31279"/>
    <cellStyle name="20 % - Accent2 2 3 3 2 2 7 2 3" xfId="44556"/>
    <cellStyle name="20 % - Accent2 2 3 3 2 2 7 2 4" xfId="57833"/>
    <cellStyle name="20 % - Accent2 2 3 3 2 2 7 3" xfId="25292"/>
    <cellStyle name="20 % - Accent2 2 3 3 2 2 7 4" xfId="38569"/>
    <cellStyle name="20 % - Accent2 2 3 3 2 2 7 5" xfId="51846"/>
    <cellStyle name="20 % - Accent2 2 3 3 2 2 8" xfId="10344"/>
    <cellStyle name="20 % - Accent2 2 3 3 2 2 8 2" xfId="14803"/>
    <cellStyle name="20 % - Accent2 2 3 3 2 2 8 2 2" xfId="27424"/>
    <cellStyle name="20 % - Accent2 2 3 3 2 2 8 2 3" xfId="40701"/>
    <cellStyle name="20 % - Accent2 2 3 3 2 2 8 2 4" xfId="53978"/>
    <cellStyle name="20 % - Accent2 2 3 3 2 2 8 3" xfId="21437"/>
    <cellStyle name="20 % - Accent2 2 3 3 2 2 8 4" xfId="34714"/>
    <cellStyle name="20 % - Accent2 2 3 3 2 2 8 5" xfId="47991"/>
    <cellStyle name="20 % - Accent2 2 3 3 2 2 9" xfId="9244"/>
    <cellStyle name="20 % - Accent2 2 3 3 2 2 9 2" xfId="20110"/>
    <cellStyle name="20 % - Accent2 2 3 3 2 2 9 3" xfId="33387"/>
    <cellStyle name="20 % - Accent2 2 3 3 2 2 9 4" xfId="46664"/>
    <cellStyle name="20 % - Accent2 2 3 3 2 3" xfId="139"/>
    <cellStyle name="20 % - Accent2 2 3 3 2 3 10" xfId="13477"/>
    <cellStyle name="20 % - Accent2 2 3 3 2 3 10 2" xfId="26098"/>
    <cellStyle name="20 % - Accent2 2 3 3 2 3 10 3" xfId="39375"/>
    <cellStyle name="20 % - Accent2 2 3 3 2 3 10 4" xfId="52652"/>
    <cellStyle name="20 % - Accent2 2 3 3 2 3 11" xfId="19358"/>
    <cellStyle name="20 % - Accent2 2 3 3 2 3 12" xfId="32635"/>
    <cellStyle name="20 % - Accent2 2 3 3 2 3 13" xfId="45912"/>
    <cellStyle name="20 % - Accent2 2 3 3 2 3 2" xfId="4318"/>
    <cellStyle name="20 % - Accent2 2 3 3 2 3 2 2" xfId="8326"/>
    <cellStyle name="20 % - Accent2 2 3 3 2 3 2 2 2" xfId="15810"/>
    <cellStyle name="20 % - Accent2 2 3 3 2 3 2 2 2 2" xfId="28480"/>
    <cellStyle name="20 % - Accent2 2 3 3 2 3 2 2 2 3" xfId="41757"/>
    <cellStyle name="20 % - Accent2 2 3 3 2 3 2 2 2 4" xfId="55034"/>
    <cellStyle name="20 % - Accent2 2 3 3 2 3 2 2 3" xfId="22493"/>
    <cellStyle name="20 % - Accent2 2 3 3 2 3 2 2 4" xfId="35770"/>
    <cellStyle name="20 % - Accent2 2 3 3 2 3 2 2 5" xfId="49047"/>
    <cellStyle name="20 % - Accent2 2 3 3 2 3 2 3" xfId="14055"/>
    <cellStyle name="20 % - Accent2 2 3 3 2 3 2 3 2" xfId="26676"/>
    <cellStyle name="20 % - Accent2 2 3 3 2 3 2 3 3" xfId="39953"/>
    <cellStyle name="20 % - Accent2 2 3 3 2 3 2 3 4" xfId="53230"/>
    <cellStyle name="20 % - Accent2 2 3 3 2 3 2 4" xfId="20689"/>
    <cellStyle name="20 % - Accent2 2 3 3 2 3 2 5" xfId="33966"/>
    <cellStyle name="20 % - Accent2 2 3 3 2 3 2 6" xfId="47243"/>
    <cellStyle name="20 % - Accent2 2 3 3 2 3 3" xfId="4612"/>
    <cellStyle name="20 % - Accent2 2 3 3 2 3 3 2" xfId="8486"/>
    <cellStyle name="20 % - Accent2 2 3 3 2 3 3 2 2" xfId="28640"/>
    <cellStyle name="20 % - Accent2 2 3 3 2 3 3 2 3" xfId="41917"/>
    <cellStyle name="20 % - Accent2 2 3 3 2 3 3 2 4" xfId="55194"/>
    <cellStyle name="20 % - Accent2 2 3 3 2 3 3 3" xfId="22653"/>
    <cellStyle name="20 % - Accent2 2 3 3 2 3 3 4" xfId="35930"/>
    <cellStyle name="20 % - Accent2 2 3 3 2 3 3 5" xfId="49207"/>
    <cellStyle name="20 % - Accent2 2 3 3 2 3 4" xfId="5203"/>
    <cellStyle name="20 % - Accent2 2 3 3 2 3 4 2" xfId="16051"/>
    <cellStyle name="20 % - Accent2 2 3 3 2 3 4 2 2" xfId="29231"/>
    <cellStyle name="20 % - Accent2 2 3 3 2 3 4 2 3" xfId="42508"/>
    <cellStyle name="20 % - Accent2 2 3 3 2 3 4 2 4" xfId="55785"/>
    <cellStyle name="20 % - Accent2 2 3 3 2 3 4 3" xfId="11005"/>
    <cellStyle name="20 % - Accent2 2 3 3 2 3 4 4" xfId="23244"/>
    <cellStyle name="20 % - Accent2 2 3 3 2 3 4 5" xfId="36521"/>
    <cellStyle name="20 % - Accent2 2 3 3 2 3 4 6" xfId="49798"/>
    <cellStyle name="20 % - Accent2 2 3 3 2 3 5" xfId="5827"/>
    <cellStyle name="20 % - Accent2 2 3 3 2 3 5 2" xfId="16651"/>
    <cellStyle name="20 % - Accent2 2 3 3 2 3 5 2 2" xfId="29831"/>
    <cellStyle name="20 % - Accent2 2 3 3 2 3 5 2 3" xfId="43108"/>
    <cellStyle name="20 % - Accent2 2 3 3 2 3 5 2 4" xfId="56385"/>
    <cellStyle name="20 % - Accent2 2 3 3 2 3 5 3" xfId="11605"/>
    <cellStyle name="20 % - Accent2 2 3 3 2 3 5 4" xfId="23844"/>
    <cellStyle name="20 % - Accent2 2 3 3 2 3 5 5" xfId="37121"/>
    <cellStyle name="20 % - Accent2 2 3 3 2 3 5 6" xfId="50398"/>
    <cellStyle name="20 % - Accent2 2 3 3 2 3 6" xfId="6529"/>
    <cellStyle name="20 % - Accent2 2 3 3 2 3 6 2" xfId="17353"/>
    <cellStyle name="20 % - Accent2 2 3 3 2 3 6 2 2" xfId="30533"/>
    <cellStyle name="20 % - Accent2 2 3 3 2 3 6 2 3" xfId="43810"/>
    <cellStyle name="20 % - Accent2 2 3 3 2 3 6 2 4" xfId="57087"/>
    <cellStyle name="20 % - Accent2 2 3 3 2 3 6 3" xfId="12307"/>
    <cellStyle name="20 % - Accent2 2 3 3 2 3 6 4" xfId="24546"/>
    <cellStyle name="20 % - Accent2 2 3 3 2 3 6 5" xfId="37823"/>
    <cellStyle name="20 % - Accent2 2 3 3 2 3 6 6" xfId="51100"/>
    <cellStyle name="20 % - Accent2 2 3 3 2 3 7" xfId="7271"/>
    <cellStyle name="20 % - Accent2 2 3 3 2 3 7 2" xfId="18100"/>
    <cellStyle name="20 % - Accent2 2 3 3 2 3 7 2 2" xfId="31280"/>
    <cellStyle name="20 % - Accent2 2 3 3 2 3 7 2 3" xfId="44557"/>
    <cellStyle name="20 % - Accent2 2 3 3 2 3 7 2 4" xfId="57834"/>
    <cellStyle name="20 % - Accent2 2 3 3 2 3 7 3" xfId="25293"/>
    <cellStyle name="20 % - Accent2 2 3 3 2 3 7 4" xfId="38570"/>
    <cellStyle name="20 % - Accent2 2 3 3 2 3 7 5" xfId="51847"/>
    <cellStyle name="20 % - Accent2 2 3 3 2 3 8" xfId="10345"/>
    <cellStyle name="20 % - Accent2 2 3 3 2 3 8 2" xfId="14804"/>
    <cellStyle name="20 % - Accent2 2 3 3 2 3 8 2 2" xfId="27425"/>
    <cellStyle name="20 % - Accent2 2 3 3 2 3 8 2 3" xfId="40702"/>
    <cellStyle name="20 % - Accent2 2 3 3 2 3 8 2 4" xfId="53979"/>
    <cellStyle name="20 % - Accent2 2 3 3 2 3 8 3" xfId="21438"/>
    <cellStyle name="20 % - Accent2 2 3 3 2 3 8 4" xfId="34715"/>
    <cellStyle name="20 % - Accent2 2 3 3 2 3 8 5" xfId="47992"/>
    <cellStyle name="20 % - Accent2 2 3 3 2 3 9" xfId="9245"/>
    <cellStyle name="20 % - Accent2 2 3 3 2 3 9 2" xfId="20111"/>
    <cellStyle name="20 % - Accent2 2 3 3 2 3 9 3" xfId="33388"/>
    <cellStyle name="20 % - Accent2 2 3 3 2 3 9 4" xfId="46665"/>
    <cellStyle name="20 % - Accent2 2 3 3 2 4" xfId="140"/>
    <cellStyle name="20 % - Accent2 2 3 3 2 4 10" xfId="9246"/>
    <cellStyle name="20 % - Accent2 2 3 3 2 4 10 2" xfId="20112"/>
    <cellStyle name="20 % - Accent2 2 3 3 2 4 10 3" xfId="33389"/>
    <cellStyle name="20 % - Accent2 2 3 3 2 4 10 4" xfId="46666"/>
    <cellStyle name="20 % - Accent2 2 3 3 2 4 11" xfId="13478"/>
    <cellStyle name="20 % - Accent2 2 3 3 2 4 11 2" xfId="26099"/>
    <cellStyle name="20 % - Accent2 2 3 3 2 4 11 3" xfId="39376"/>
    <cellStyle name="20 % - Accent2 2 3 3 2 4 11 4" xfId="52653"/>
    <cellStyle name="20 % - Accent2 2 3 3 2 4 12" xfId="19359"/>
    <cellStyle name="20 % - Accent2 2 3 3 2 4 13" xfId="32636"/>
    <cellStyle name="20 % - Accent2 2 3 3 2 4 14" xfId="45913"/>
    <cellStyle name="20 % - Accent2 2 3 3 2 4 2" xfId="141"/>
    <cellStyle name="20 % - Accent2 2 3 3 2 4 2 10" xfId="13479"/>
    <cellStyle name="20 % - Accent2 2 3 3 2 4 2 10 2" xfId="26100"/>
    <cellStyle name="20 % - Accent2 2 3 3 2 4 2 10 3" xfId="39377"/>
    <cellStyle name="20 % - Accent2 2 3 3 2 4 2 10 4" xfId="52654"/>
    <cellStyle name="20 % - Accent2 2 3 3 2 4 2 11" xfId="19360"/>
    <cellStyle name="20 % - Accent2 2 3 3 2 4 2 12" xfId="32637"/>
    <cellStyle name="20 % - Accent2 2 3 3 2 4 2 13" xfId="45914"/>
    <cellStyle name="20 % - Accent2 2 3 3 2 4 2 2" xfId="4315"/>
    <cellStyle name="20 % - Accent2 2 3 3 2 4 2 2 2" xfId="8324"/>
    <cellStyle name="20 % - Accent2 2 3 3 2 4 2 2 2 2" xfId="15808"/>
    <cellStyle name="20 % - Accent2 2 3 3 2 4 2 2 2 2 2" xfId="28478"/>
    <cellStyle name="20 % - Accent2 2 3 3 2 4 2 2 2 2 3" xfId="41755"/>
    <cellStyle name="20 % - Accent2 2 3 3 2 4 2 2 2 2 4" xfId="55032"/>
    <cellStyle name="20 % - Accent2 2 3 3 2 4 2 2 2 3" xfId="22491"/>
    <cellStyle name="20 % - Accent2 2 3 3 2 4 2 2 2 4" xfId="35768"/>
    <cellStyle name="20 % - Accent2 2 3 3 2 4 2 2 2 5" xfId="49045"/>
    <cellStyle name="20 % - Accent2 2 3 3 2 4 2 2 3" xfId="14057"/>
    <cellStyle name="20 % - Accent2 2 3 3 2 4 2 2 3 2" xfId="26678"/>
    <cellStyle name="20 % - Accent2 2 3 3 2 4 2 2 3 3" xfId="39955"/>
    <cellStyle name="20 % - Accent2 2 3 3 2 4 2 2 3 4" xfId="53232"/>
    <cellStyle name="20 % - Accent2 2 3 3 2 4 2 2 4" xfId="20691"/>
    <cellStyle name="20 % - Accent2 2 3 3 2 4 2 2 5" xfId="33968"/>
    <cellStyle name="20 % - Accent2 2 3 3 2 4 2 2 6" xfId="47245"/>
    <cellStyle name="20 % - Accent2 2 3 3 2 4 2 3" xfId="4614"/>
    <cellStyle name="20 % - Accent2 2 3 3 2 4 2 3 2" xfId="8488"/>
    <cellStyle name="20 % - Accent2 2 3 3 2 4 2 3 2 2" xfId="28642"/>
    <cellStyle name="20 % - Accent2 2 3 3 2 4 2 3 2 3" xfId="41919"/>
    <cellStyle name="20 % - Accent2 2 3 3 2 4 2 3 2 4" xfId="55196"/>
    <cellStyle name="20 % - Accent2 2 3 3 2 4 2 3 3" xfId="22655"/>
    <cellStyle name="20 % - Accent2 2 3 3 2 4 2 3 4" xfId="35932"/>
    <cellStyle name="20 % - Accent2 2 3 3 2 4 2 3 5" xfId="49209"/>
    <cellStyle name="20 % - Accent2 2 3 3 2 4 2 4" xfId="5205"/>
    <cellStyle name="20 % - Accent2 2 3 3 2 4 2 4 2" xfId="16053"/>
    <cellStyle name="20 % - Accent2 2 3 3 2 4 2 4 2 2" xfId="29233"/>
    <cellStyle name="20 % - Accent2 2 3 3 2 4 2 4 2 3" xfId="42510"/>
    <cellStyle name="20 % - Accent2 2 3 3 2 4 2 4 2 4" xfId="55787"/>
    <cellStyle name="20 % - Accent2 2 3 3 2 4 2 4 3" xfId="11007"/>
    <cellStyle name="20 % - Accent2 2 3 3 2 4 2 4 4" xfId="23246"/>
    <cellStyle name="20 % - Accent2 2 3 3 2 4 2 4 5" xfId="36523"/>
    <cellStyle name="20 % - Accent2 2 3 3 2 4 2 4 6" xfId="49800"/>
    <cellStyle name="20 % - Accent2 2 3 3 2 4 2 5" xfId="5829"/>
    <cellStyle name="20 % - Accent2 2 3 3 2 4 2 5 2" xfId="16653"/>
    <cellStyle name="20 % - Accent2 2 3 3 2 4 2 5 2 2" xfId="29833"/>
    <cellStyle name="20 % - Accent2 2 3 3 2 4 2 5 2 3" xfId="43110"/>
    <cellStyle name="20 % - Accent2 2 3 3 2 4 2 5 2 4" xfId="56387"/>
    <cellStyle name="20 % - Accent2 2 3 3 2 4 2 5 3" xfId="11607"/>
    <cellStyle name="20 % - Accent2 2 3 3 2 4 2 5 4" xfId="23846"/>
    <cellStyle name="20 % - Accent2 2 3 3 2 4 2 5 5" xfId="37123"/>
    <cellStyle name="20 % - Accent2 2 3 3 2 4 2 5 6" xfId="50400"/>
    <cellStyle name="20 % - Accent2 2 3 3 2 4 2 6" xfId="6531"/>
    <cellStyle name="20 % - Accent2 2 3 3 2 4 2 6 2" xfId="17355"/>
    <cellStyle name="20 % - Accent2 2 3 3 2 4 2 6 2 2" xfId="30535"/>
    <cellStyle name="20 % - Accent2 2 3 3 2 4 2 6 2 3" xfId="43812"/>
    <cellStyle name="20 % - Accent2 2 3 3 2 4 2 6 2 4" xfId="57089"/>
    <cellStyle name="20 % - Accent2 2 3 3 2 4 2 6 3" xfId="12309"/>
    <cellStyle name="20 % - Accent2 2 3 3 2 4 2 6 4" xfId="24548"/>
    <cellStyle name="20 % - Accent2 2 3 3 2 4 2 6 5" xfId="37825"/>
    <cellStyle name="20 % - Accent2 2 3 3 2 4 2 6 6" xfId="51102"/>
    <cellStyle name="20 % - Accent2 2 3 3 2 4 2 7" xfId="7273"/>
    <cellStyle name="20 % - Accent2 2 3 3 2 4 2 7 2" xfId="18102"/>
    <cellStyle name="20 % - Accent2 2 3 3 2 4 2 7 2 2" xfId="31282"/>
    <cellStyle name="20 % - Accent2 2 3 3 2 4 2 7 2 3" xfId="44559"/>
    <cellStyle name="20 % - Accent2 2 3 3 2 4 2 7 2 4" xfId="57836"/>
    <cellStyle name="20 % - Accent2 2 3 3 2 4 2 7 3" xfId="25295"/>
    <cellStyle name="20 % - Accent2 2 3 3 2 4 2 7 4" xfId="38572"/>
    <cellStyle name="20 % - Accent2 2 3 3 2 4 2 7 5" xfId="51849"/>
    <cellStyle name="20 % - Accent2 2 3 3 2 4 2 8" xfId="10347"/>
    <cellStyle name="20 % - Accent2 2 3 3 2 4 2 8 2" xfId="14806"/>
    <cellStyle name="20 % - Accent2 2 3 3 2 4 2 8 2 2" xfId="27427"/>
    <cellStyle name="20 % - Accent2 2 3 3 2 4 2 8 2 3" xfId="40704"/>
    <cellStyle name="20 % - Accent2 2 3 3 2 4 2 8 2 4" xfId="53981"/>
    <cellStyle name="20 % - Accent2 2 3 3 2 4 2 8 3" xfId="21440"/>
    <cellStyle name="20 % - Accent2 2 3 3 2 4 2 8 4" xfId="34717"/>
    <cellStyle name="20 % - Accent2 2 3 3 2 4 2 8 5" xfId="47994"/>
    <cellStyle name="20 % - Accent2 2 3 3 2 4 2 9" xfId="9247"/>
    <cellStyle name="20 % - Accent2 2 3 3 2 4 2 9 2" xfId="20113"/>
    <cellStyle name="20 % - Accent2 2 3 3 2 4 2 9 3" xfId="33390"/>
    <cellStyle name="20 % - Accent2 2 3 3 2 4 2 9 4" xfId="46667"/>
    <cellStyle name="20 % - Accent2 2 3 3 2 4 3" xfId="4316"/>
    <cellStyle name="20 % - Accent2 2 3 3 2 4 3 2" xfId="8325"/>
    <cellStyle name="20 % - Accent2 2 3 3 2 4 3 2 2" xfId="15809"/>
    <cellStyle name="20 % - Accent2 2 3 3 2 4 3 2 2 2" xfId="28479"/>
    <cellStyle name="20 % - Accent2 2 3 3 2 4 3 2 2 3" xfId="41756"/>
    <cellStyle name="20 % - Accent2 2 3 3 2 4 3 2 2 4" xfId="55033"/>
    <cellStyle name="20 % - Accent2 2 3 3 2 4 3 2 3" xfId="22492"/>
    <cellStyle name="20 % - Accent2 2 3 3 2 4 3 2 4" xfId="35769"/>
    <cellStyle name="20 % - Accent2 2 3 3 2 4 3 2 5" xfId="49046"/>
    <cellStyle name="20 % - Accent2 2 3 3 2 4 3 3" xfId="14056"/>
    <cellStyle name="20 % - Accent2 2 3 3 2 4 3 3 2" xfId="26677"/>
    <cellStyle name="20 % - Accent2 2 3 3 2 4 3 3 3" xfId="39954"/>
    <cellStyle name="20 % - Accent2 2 3 3 2 4 3 3 4" xfId="53231"/>
    <cellStyle name="20 % - Accent2 2 3 3 2 4 3 4" xfId="20690"/>
    <cellStyle name="20 % - Accent2 2 3 3 2 4 3 5" xfId="33967"/>
    <cellStyle name="20 % - Accent2 2 3 3 2 4 3 6" xfId="47244"/>
    <cellStyle name="20 % - Accent2 2 3 3 2 4 4" xfId="4613"/>
    <cellStyle name="20 % - Accent2 2 3 3 2 4 4 2" xfId="8487"/>
    <cellStyle name="20 % - Accent2 2 3 3 2 4 4 2 2" xfId="28641"/>
    <cellStyle name="20 % - Accent2 2 3 3 2 4 4 2 3" xfId="41918"/>
    <cellStyle name="20 % - Accent2 2 3 3 2 4 4 2 4" xfId="55195"/>
    <cellStyle name="20 % - Accent2 2 3 3 2 4 4 3" xfId="22654"/>
    <cellStyle name="20 % - Accent2 2 3 3 2 4 4 4" xfId="35931"/>
    <cellStyle name="20 % - Accent2 2 3 3 2 4 4 5" xfId="49208"/>
    <cellStyle name="20 % - Accent2 2 3 3 2 4 5" xfId="5204"/>
    <cellStyle name="20 % - Accent2 2 3 3 2 4 5 2" xfId="16052"/>
    <cellStyle name="20 % - Accent2 2 3 3 2 4 5 2 2" xfId="29232"/>
    <cellStyle name="20 % - Accent2 2 3 3 2 4 5 2 3" xfId="42509"/>
    <cellStyle name="20 % - Accent2 2 3 3 2 4 5 2 4" xfId="55786"/>
    <cellStyle name="20 % - Accent2 2 3 3 2 4 5 3" xfId="11006"/>
    <cellStyle name="20 % - Accent2 2 3 3 2 4 5 4" xfId="23245"/>
    <cellStyle name="20 % - Accent2 2 3 3 2 4 5 5" xfId="36522"/>
    <cellStyle name="20 % - Accent2 2 3 3 2 4 5 6" xfId="49799"/>
    <cellStyle name="20 % - Accent2 2 3 3 2 4 6" xfId="5828"/>
    <cellStyle name="20 % - Accent2 2 3 3 2 4 6 2" xfId="16652"/>
    <cellStyle name="20 % - Accent2 2 3 3 2 4 6 2 2" xfId="29832"/>
    <cellStyle name="20 % - Accent2 2 3 3 2 4 6 2 3" xfId="43109"/>
    <cellStyle name="20 % - Accent2 2 3 3 2 4 6 2 4" xfId="56386"/>
    <cellStyle name="20 % - Accent2 2 3 3 2 4 6 3" xfId="11606"/>
    <cellStyle name="20 % - Accent2 2 3 3 2 4 6 4" xfId="23845"/>
    <cellStyle name="20 % - Accent2 2 3 3 2 4 6 5" xfId="37122"/>
    <cellStyle name="20 % - Accent2 2 3 3 2 4 6 6" xfId="50399"/>
    <cellStyle name="20 % - Accent2 2 3 3 2 4 7" xfId="6530"/>
    <cellStyle name="20 % - Accent2 2 3 3 2 4 7 2" xfId="17354"/>
    <cellStyle name="20 % - Accent2 2 3 3 2 4 7 2 2" xfId="30534"/>
    <cellStyle name="20 % - Accent2 2 3 3 2 4 7 2 3" xfId="43811"/>
    <cellStyle name="20 % - Accent2 2 3 3 2 4 7 2 4" xfId="57088"/>
    <cellStyle name="20 % - Accent2 2 3 3 2 4 7 3" xfId="12308"/>
    <cellStyle name="20 % - Accent2 2 3 3 2 4 7 4" xfId="24547"/>
    <cellStyle name="20 % - Accent2 2 3 3 2 4 7 5" xfId="37824"/>
    <cellStyle name="20 % - Accent2 2 3 3 2 4 7 6" xfId="51101"/>
    <cellStyle name="20 % - Accent2 2 3 3 2 4 8" xfId="7272"/>
    <cellStyle name="20 % - Accent2 2 3 3 2 4 8 2" xfId="18101"/>
    <cellStyle name="20 % - Accent2 2 3 3 2 4 8 2 2" xfId="31281"/>
    <cellStyle name="20 % - Accent2 2 3 3 2 4 8 2 3" xfId="44558"/>
    <cellStyle name="20 % - Accent2 2 3 3 2 4 8 2 4" xfId="57835"/>
    <cellStyle name="20 % - Accent2 2 3 3 2 4 8 3" xfId="25294"/>
    <cellStyle name="20 % - Accent2 2 3 3 2 4 8 4" xfId="38571"/>
    <cellStyle name="20 % - Accent2 2 3 3 2 4 8 5" xfId="51848"/>
    <cellStyle name="20 % - Accent2 2 3 3 2 4 9" xfId="10346"/>
    <cellStyle name="20 % - Accent2 2 3 3 2 4 9 2" xfId="14805"/>
    <cellStyle name="20 % - Accent2 2 3 3 2 4 9 2 2" xfId="27426"/>
    <cellStyle name="20 % - Accent2 2 3 3 2 4 9 2 3" xfId="40703"/>
    <cellStyle name="20 % - Accent2 2 3 3 2 4 9 2 4" xfId="53980"/>
    <cellStyle name="20 % - Accent2 2 3 3 2 4 9 3" xfId="21439"/>
    <cellStyle name="20 % - Accent2 2 3 3 2 4 9 4" xfId="34716"/>
    <cellStyle name="20 % - Accent2 2 3 3 2 4 9 5" xfId="47993"/>
    <cellStyle name="20 % - Accent2 2 3 3 2 5" xfId="142"/>
    <cellStyle name="20 % - Accent2 2 3 3 2 5 10" xfId="13480"/>
    <cellStyle name="20 % - Accent2 2 3 3 2 5 10 2" xfId="26101"/>
    <cellStyle name="20 % - Accent2 2 3 3 2 5 10 3" xfId="39378"/>
    <cellStyle name="20 % - Accent2 2 3 3 2 5 10 4" xfId="52655"/>
    <cellStyle name="20 % - Accent2 2 3 3 2 5 11" xfId="19361"/>
    <cellStyle name="20 % - Accent2 2 3 3 2 5 12" xfId="32638"/>
    <cellStyle name="20 % - Accent2 2 3 3 2 5 13" xfId="45915"/>
    <cellStyle name="20 % - Accent2 2 3 3 2 5 2" xfId="4313"/>
    <cellStyle name="20 % - Accent2 2 3 3 2 5 2 2" xfId="8323"/>
    <cellStyle name="20 % - Accent2 2 3 3 2 5 2 2 2" xfId="15807"/>
    <cellStyle name="20 % - Accent2 2 3 3 2 5 2 2 2 2" xfId="28477"/>
    <cellStyle name="20 % - Accent2 2 3 3 2 5 2 2 2 3" xfId="41754"/>
    <cellStyle name="20 % - Accent2 2 3 3 2 5 2 2 2 4" xfId="55031"/>
    <cellStyle name="20 % - Accent2 2 3 3 2 5 2 2 3" xfId="22490"/>
    <cellStyle name="20 % - Accent2 2 3 3 2 5 2 2 4" xfId="35767"/>
    <cellStyle name="20 % - Accent2 2 3 3 2 5 2 2 5" xfId="49044"/>
    <cellStyle name="20 % - Accent2 2 3 3 2 5 2 3" xfId="14058"/>
    <cellStyle name="20 % - Accent2 2 3 3 2 5 2 3 2" xfId="26679"/>
    <cellStyle name="20 % - Accent2 2 3 3 2 5 2 3 3" xfId="39956"/>
    <cellStyle name="20 % - Accent2 2 3 3 2 5 2 3 4" xfId="53233"/>
    <cellStyle name="20 % - Accent2 2 3 3 2 5 2 4" xfId="20692"/>
    <cellStyle name="20 % - Accent2 2 3 3 2 5 2 5" xfId="33969"/>
    <cellStyle name="20 % - Accent2 2 3 3 2 5 2 6" xfId="47246"/>
    <cellStyle name="20 % - Accent2 2 3 3 2 5 3" xfId="4615"/>
    <cellStyle name="20 % - Accent2 2 3 3 2 5 3 2" xfId="8489"/>
    <cellStyle name="20 % - Accent2 2 3 3 2 5 3 2 2" xfId="28643"/>
    <cellStyle name="20 % - Accent2 2 3 3 2 5 3 2 3" xfId="41920"/>
    <cellStyle name="20 % - Accent2 2 3 3 2 5 3 2 4" xfId="55197"/>
    <cellStyle name="20 % - Accent2 2 3 3 2 5 3 3" xfId="22656"/>
    <cellStyle name="20 % - Accent2 2 3 3 2 5 3 4" xfId="35933"/>
    <cellStyle name="20 % - Accent2 2 3 3 2 5 3 5" xfId="49210"/>
    <cellStyle name="20 % - Accent2 2 3 3 2 5 4" xfId="5206"/>
    <cellStyle name="20 % - Accent2 2 3 3 2 5 4 2" xfId="16054"/>
    <cellStyle name="20 % - Accent2 2 3 3 2 5 4 2 2" xfId="29234"/>
    <cellStyle name="20 % - Accent2 2 3 3 2 5 4 2 3" xfId="42511"/>
    <cellStyle name="20 % - Accent2 2 3 3 2 5 4 2 4" xfId="55788"/>
    <cellStyle name="20 % - Accent2 2 3 3 2 5 4 3" xfId="11008"/>
    <cellStyle name="20 % - Accent2 2 3 3 2 5 4 4" xfId="23247"/>
    <cellStyle name="20 % - Accent2 2 3 3 2 5 4 5" xfId="36524"/>
    <cellStyle name="20 % - Accent2 2 3 3 2 5 4 6" xfId="49801"/>
    <cellStyle name="20 % - Accent2 2 3 3 2 5 5" xfId="5830"/>
    <cellStyle name="20 % - Accent2 2 3 3 2 5 5 2" xfId="16654"/>
    <cellStyle name="20 % - Accent2 2 3 3 2 5 5 2 2" xfId="29834"/>
    <cellStyle name="20 % - Accent2 2 3 3 2 5 5 2 3" xfId="43111"/>
    <cellStyle name="20 % - Accent2 2 3 3 2 5 5 2 4" xfId="56388"/>
    <cellStyle name="20 % - Accent2 2 3 3 2 5 5 3" xfId="11608"/>
    <cellStyle name="20 % - Accent2 2 3 3 2 5 5 4" xfId="23847"/>
    <cellStyle name="20 % - Accent2 2 3 3 2 5 5 5" xfId="37124"/>
    <cellStyle name="20 % - Accent2 2 3 3 2 5 5 6" xfId="50401"/>
    <cellStyle name="20 % - Accent2 2 3 3 2 5 6" xfId="6532"/>
    <cellStyle name="20 % - Accent2 2 3 3 2 5 6 2" xfId="17356"/>
    <cellStyle name="20 % - Accent2 2 3 3 2 5 6 2 2" xfId="30536"/>
    <cellStyle name="20 % - Accent2 2 3 3 2 5 6 2 3" xfId="43813"/>
    <cellStyle name="20 % - Accent2 2 3 3 2 5 6 2 4" xfId="57090"/>
    <cellStyle name="20 % - Accent2 2 3 3 2 5 6 3" xfId="12310"/>
    <cellStyle name="20 % - Accent2 2 3 3 2 5 6 4" xfId="24549"/>
    <cellStyle name="20 % - Accent2 2 3 3 2 5 6 5" xfId="37826"/>
    <cellStyle name="20 % - Accent2 2 3 3 2 5 6 6" xfId="51103"/>
    <cellStyle name="20 % - Accent2 2 3 3 2 5 7" xfId="7274"/>
    <cellStyle name="20 % - Accent2 2 3 3 2 5 7 2" xfId="18103"/>
    <cellStyle name="20 % - Accent2 2 3 3 2 5 7 2 2" xfId="31283"/>
    <cellStyle name="20 % - Accent2 2 3 3 2 5 7 2 3" xfId="44560"/>
    <cellStyle name="20 % - Accent2 2 3 3 2 5 7 2 4" xfId="57837"/>
    <cellStyle name="20 % - Accent2 2 3 3 2 5 7 3" xfId="25296"/>
    <cellStyle name="20 % - Accent2 2 3 3 2 5 7 4" xfId="38573"/>
    <cellStyle name="20 % - Accent2 2 3 3 2 5 7 5" xfId="51850"/>
    <cellStyle name="20 % - Accent2 2 3 3 2 5 8" xfId="10348"/>
    <cellStyle name="20 % - Accent2 2 3 3 2 5 8 2" xfId="14807"/>
    <cellStyle name="20 % - Accent2 2 3 3 2 5 8 2 2" xfId="27428"/>
    <cellStyle name="20 % - Accent2 2 3 3 2 5 8 2 3" xfId="40705"/>
    <cellStyle name="20 % - Accent2 2 3 3 2 5 8 2 4" xfId="53982"/>
    <cellStyle name="20 % - Accent2 2 3 3 2 5 8 3" xfId="21441"/>
    <cellStyle name="20 % - Accent2 2 3 3 2 5 8 4" xfId="34718"/>
    <cellStyle name="20 % - Accent2 2 3 3 2 5 8 5" xfId="47995"/>
    <cellStyle name="20 % - Accent2 2 3 3 2 5 9" xfId="9248"/>
    <cellStyle name="20 % - Accent2 2 3 3 2 5 9 2" xfId="20114"/>
    <cellStyle name="20 % - Accent2 2 3 3 2 5 9 3" xfId="33391"/>
    <cellStyle name="20 % - Accent2 2 3 3 2 5 9 4" xfId="46668"/>
    <cellStyle name="20 % - Accent2 2 3 3 2 6" xfId="3601"/>
    <cellStyle name="20 % - Accent2 2 3 3 2 6 2" xfId="7784"/>
    <cellStyle name="20 % - Accent2 2 3 3 2 6 2 2" xfId="15317"/>
    <cellStyle name="20 % - Accent2 2 3 3 2 6 2 2 2" xfId="27938"/>
    <cellStyle name="20 % - Accent2 2 3 3 2 6 2 2 3" xfId="41215"/>
    <cellStyle name="20 % - Accent2 2 3 3 2 6 2 2 4" xfId="54492"/>
    <cellStyle name="20 % - Accent2 2 3 3 2 6 2 3" xfId="21951"/>
    <cellStyle name="20 % - Accent2 2 3 3 2 6 2 4" xfId="35228"/>
    <cellStyle name="20 % - Accent2 2 3 3 2 6 2 5" xfId="48505"/>
    <cellStyle name="20 % - Accent2 2 3 3 2 6 3" xfId="14053"/>
    <cellStyle name="20 % - Accent2 2 3 3 2 6 3 2" xfId="26674"/>
    <cellStyle name="20 % - Accent2 2 3 3 2 6 3 3" xfId="39951"/>
    <cellStyle name="20 % - Accent2 2 3 3 2 6 3 4" xfId="53228"/>
    <cellStyle name="20 % - Accent2 2 3 3 2 6 4" xfId="9891"/>
    <cellStyle name="20 % - Accent2 2 3 3 2 6 5" xfId="20687"/>
    <cellStyle name="20 % - Accent2 2 3 3 2 6 6" xfId="33964"/>
    <cellStyle name="20 % - Accent2 2 3 3 2 6 7" xfId="47241"/>
    <cellStyle name="20 % - Accent2 2 3 3 2 7" xfId="4320"/>
    <cellStyle name="20 % - Accent2 2 3 3 2 7 2" xfId="8328"/>
    <cellStyle name="20 % - Accent2 2 3 3 2 7 2 2" xfId="28482"/>
    <cellStyle name="20 % - Accent2 2 3 3 2 7 2 3" xfId="41759"/>
    <cellStyle name="20 % - Accent2 2 3 3 2 7 2 4" xfId="55036"/>
    <cellStyle name="20 % - Accent2 2 3 3 2 7 3" xfId="22495"/>
    <cellStyle name="20 % - Accent2 2 3 3 2 7 4" xfId="35772"/>
    <cellStyle name="20 % - Accent2 2 3 3 2 7 5" xfId="49049"/>
    <cellStyle name="20 % - Accent2 2 3 3 2 8" xfId="4610"/>
    <cellStyle name="20 % - Accent2 2 3 3 2 8 2" xfId="8484"/>
    <cellStyle name="20 % - Accent2 2 3 3 2 8 2 2" xfId="28638"/>
    <cellStyle name="20 % - Accent2 2 3 3 2 8 2 3" xfId="41915"/>
    <cellStyle name="20 % - Accent2 2 3 3 2 8 2 4" xfId="55192"/>
    <cellStyle name="20 % - Accent2 2 3 3 2 8 3" xfId="22651"/>
    <cellStyle name="20 % - Accent2 2 3 3 2 8 4" xfId="35928"/>
    <cellStyle name="20 % - Accent2 2 3 3 2 8 5" xfId="49205"/>
    <cellStyle name="20 % - Accent2 2 3 3 2 9" xfId="5201"/>
    <cellStyle name="20 % - Accent2 2 3 3 2 9 2" xfId="16049"/>
    <cellStyle name="20 % - Accent2 2 3 3 2 9 2 2" xfId="29229"/>
    <cellStyle name="20 % - Accent2 2 3 3 2 9 2 3" xfId="42506"/>
    <cellStyle name="20 % - Accent2 2 3 3 2 9 2 4" xfId="55783"/>
    <cellStyle name="20 % - Accent2 2 3 3 2 9 3" xfId="11003"/>
    <cellStyle name="20 % - Accent2 2 3 3 2 9 4" xfId="23242"/>
    <cellStyle name="20 % - Accent2 2 3 3 2 9 5" xfId="36519"/>
    <cellStyle name="20 % - Accent2 2 3 3 2 9 6" xfId="49796"/>
    <cellStyle name="20 % - Accent2 2 3 3 3" xfId="143"/>
    <cellStyle name="20 % - Accent2 2 3 3 3 10" xfId="13481"/>
    <cellStyle name="20 % - Accent2 2 3 3 3 10 2" xfId="26102"/>
    <cellStyle name="20 % - Accent2 2 3 3 3 10 3" xfId="39379"/>
    <cellStyle name="20 % - Accent2 2 3 3 3 10 4" xfId="52656"/>
    <cellStyle name="20 % - Accent2 2 3 3 3 11" xfId="19362"/>
    <cellStyle name="20 % - Accent2 2 3 3 3 12" xfId="32639"/>
    <cellStyle name="20 % - Accent2 2 3 3 3 13" xfId="45916"/>
    <cellStyle name="20 % - Accent2 2 3 3 3 2" xfId="3602"/>
    <cellStyle name="20 % - Accent2 2 3 3 3 2 2" xfId="7785"/>
    <cellStyle name="20 % - Accent2 2 3 3 3 2 2 2" xfId="15318"/>
    <cellStyle name="20 % - Accent2 2 3 3 3 2 2 2 2" xfId="27939"/>
    <cellStyle name="20 % - Accent2 2 3 3 3 2 2 2 3" xfId="41216"/>
    <cellStyle name="20 % - Accent2 2 3 3 3 2 2 2 4" xfId="54493"/>
    <cellStyle name="20 % - Accent2 2 3 3 3 2 2 3" xfId="21952"/>
    <cellStyle name="20 % - Accent2 2 3 3 3 2 2 4" xfId="35229"/>
    <cellStyle name="20 % - Accent2 2 3 3 3 2 2 5" xfId="48506"/>
    <cellStyle name="20 % - Accent2 2 3 3 3 2 3" xfId="14059"/>
    <cellStyle name="20 % - Accent2 2 3 3 3 2 3 2" xfId="26680"/>
    <cellStyle name="20 % - Accent2 2 3 3 3 2 3 3" xfId="39957"/>
    <cellStyle name="20 % - Accent2 2 3 3 3 2 3 4" xfId="53234"/>
    <cellStyle name="20 % - Accent2 2 3 3 3 2 4" xfId="20693"/>
    <cellStyle name="20 % - Accent2 2 3 3 3 2 5" xfId="33970"/>
    <cellStyle name="20 % - Accent2 2 3 3 3 2 6" xfId="47247"/>
    <cellStyle name="20 % - Accent2 2 3 3 3 3" xfId="4616"/>
    <cellStyle name="20 % - Accent2 2 3 3 3 3 2" xfId="8490"/>
    <cellStyle name="20 % - Accent2 2 3 3 3 3 2 2" xfId="28644"/>
    <cellStyle name="20 % - Accent2 2 3 3 3 3 2 3" xfId="41921"/>
    <cellStyle name="20 % - Accent2 2 3 3 3 3 2 4" xfId="55198"/>
    <cellStyle name="20 % - Accent2 2 3 3 3 3 3" xfId="22657"/>
    <cellStyle name="20 % - Accent2 2 3 3 3 3 4" xfId="35934"/>
    <cellStyle name="20 % - Accent2 2 3 3 3 3 5" xfId="49211"/>
    <cellStyle name="20 % - Accent2 2 3 3 3 4" xfId="5207"/>
    <cellStyle name="20 % - Accent2 2 3 3 3 4 2" xfId="16055"/>
    <cellStyle name="20 % - Accent2 2 3 3 3 4 2 2" xfId="29235"/>
    <cellStyle name="20 % - Accent2 2 3 3 3 4 2 3" xfId="42512"/>
    <cellStyle name="20 % - Accent2 2 3 3 3 4 2 4" xfId="55789"/>
    <cellStyle name="20 % - Accent2 2 3 3 3 4 3" xfId="11009"/>
    <cellStyle name="20 % - Accent2 2 3 3 3 4 4" xfId="23248"/>
    <cellStyle name="20 % - Accent2 2 3 3 3 4 5" xfId="36525"/>
    <cellStyle name="20 % - Accent2 2 3 3 3 4 6" xfId="49802"/>
    <cellStyle name="20 % - Accent2 2 3 3 3 5" xfId="5831"/>
    <cellStyle name="20 % - Accent2 2 3 3 3 5 2" xfId="16655"/>
    <cellStyle name="20 % - Accent2 2 3 3 3 5 2 2" xfId="29835"/>
    <cellStyle name="20 % - Accent2 2 3 3 3 5 2 3" xfId="43112"/>
    <cellStyle name="20 % - Accent2 2 3 3 3 5 2 4" xfId="56389"/>
    <cellStyle name="20 % - Accent2 2 3 3 3 5 3" xfId="11609"/>
    <cellStyle name="20 % - Accent2 2 3 3 3 5 4" xfId="23848"/>
    <cellStyle name="20 % - Accent2 2 3 3 3 5 5" xfId="37125"/>
    <cellStyle name="20 % - Accent2 2 3 3 3 5 6" xfId="50402"/>
    <cellStyle name="20 % - Accent2 2 3 3 3 6" xfId="6533"/>
    <cellStyle name="20 % - Accent2 2 3 3 3 6 2" xfId="17357"/>
    <cellStyle name="20 % - Accent2 2 3 3 3 6 2 2" xfId="30537"/>
    <cellStyle name="20 % - Accent2 2 3 3 3 6 2 3" xfId="43814"/>
    <cellStyle name="20 % - Accent2 2 3 3 3 6 2 4" xfId="57091"/>
    <cellStyle name="20 % - Accent2 2 3 3 3 6 3" xfId="12311"/>
    <cellStyle name="20 % - Accent2 2 3 3 3 6 4" xfId="24550"/>
    <cellStyle name="20 % - Accent2 2 3 3 3 6 5" xfId="37827"/>
    <cellStyle name="20 % - Accent2 2 3 3 3 6 6" xfId="51104"/>
    <cellStyle name="20 % - Accent2 2 3 3 3 7" xfId="7275"/>
    <cellStyle name="20 % - Accent2 2 3 3 3 7 2" xfId="18104"/>
    <cellStyle name="20 % - Accent2 2 3 3 3 7 2 2" xfId="31284"/>
    <cellStyle name="20 % - Accent2 2 3 3 3 7 2 3" xfId="44561"/>
    <cellStyle name="20 % - Accent2 2 3 3 3 7 2 4" xfId="57838"/>
    <cellStyle name="20 % - Accent2 2 3 3 3 7 3" xfId="25297"/>
    <cellStyle name="20 % - Accent2 2 3 3 3 7 4" xfId="38574"/>
    <cellStyle name="20 % - Accent2 2 3 3 3 7 5" xfId="51851"/>
    <cellStyle name="20 % - Accent2 2 3 3 3 8" xfId="10349"/>
    <cellStyle name="20 % - Accent2 2 3 3 3 8 2" xfId="14808"/>
    <cellStyle name="20 % - Accent2 2 3 3 3 8 2 2" xfId="27429"/>
    <cellStyle name="20 % - Accent2 2 3 3 3 8 2 3" xfId="40706"/>
    <cellStyle name="20 % - Accent2 2 3 3 3 8 2 4" xfId="53983"/>
    <cellStyle name="20 % - Accent2 2 3 3 3 8 3" xfId="21442"/>
    <cellStyle name="20 % - Accent2 2 3 3 3 8 4" xfId="34719"/>
    <cellStyle name="20 % - Accent2 2 3 3 3 8 5" xfId="47996"/>
    <cellStyle name="20 % - Accent2 2 3 3 3 9" xfId="9249"/>
    <cellStyle name="20 % - Accent2 2 3 3 3 9 2" xfId="20115"/>
    <cellStyle name="20 % - Accent2 2 3 3 3 9 3" xfId="33392"/>
    <cellStyle name="20 % - Accent2 2 3 3 3 9 4" xfId="46669"/>
    <cellStyle name="20 % - Accent2 2 3 3 4" xfId="144"/>
    <cellStyle name="20 % - Accent2 2 3 3 4 10" xfId="13482"/>
    <cellStyle name="20 % - Accent2 2 3 3 4 10 2" xfId="26103"/>
    <cellStyle name="20 % - Accent2 2 3 3 4 10 3" xfId="39380"/>
    <cellStyle name="20 % - Accent2 2 3 3 4 10 4" xfId="52657"/>
    <cellStyle name="20 % - Accent2 2 3 3 4 11" xfId="19363"/>
    <cellStyle name="20 % - Accent2 2 3 3 4 12" xfId="32640"/>
    <cellStyle name="20 % - Accent2 2 3 3 4 13" xfId="45917"/>
    <cellStyle name="20 % - Accent2 2 3 3 4 2" xfId="3603"/>
    <cellStyle name="20 % - Accent2 2 3 3 4 2 2" xfId="7786"/>
    <cellStyle name="20 % - Accent2 2 3 3 4 2 2 2" xfId="15319"/>
    <cellStyle name="20 % - Accent2 2 3 3 4 2 2 2 2" xfId="27940"/>
    <cellStyle name="20 % - Accent2 2 3 3 4 2 2 2 3" xfId="41217"/>
    <cellStyle name="20 % - Accent2 2 3 3 4 2 2 2 4" xfId="54494"/>
    <cellStyle name="20 % - Accent2 2 3 3 4 2 2 3" xfId="21953"/>
    <cellStyle name="20 % - Accent2 2 3 3 4 2 2 4" xfId="35230"/>
    <cellStyle name="20 % - Accent2 2 3 3 4 2 2 5" xfId="48507"/>
    <cellStyle name="20 % - Accent2 2 3 3 4 2 3" xfId="14060"/>
    <cellStyle name="20 % - Accent2 2 3 3 4 2 3 2" xfId="26681"/>
    <cellStyle name="20 % - Accent2 2 3 3 4 2 3 3" xfId="39958"/>
    <cellStyle name="20 % - Accent2 2 3 3 4 2 3 4" xfId="53235"/>
    <cellStyle name="20 % - Accent2 2 3 3 4 2 4" xfId="20694"/>
    <cellStyle name="20 % - Accent2 2 3 3 4 2 5" xfId="33971"/>
    <cellStyle name="20 % - Accent2 2 3 3 4 2 6" xfId="47248"/>
    <cellStyle name="20 % - Accent2 2 3 3 4 3" xfId="4617"/>
    <cellStyle name="20 % - Accent2 2 3 3 4 3 2" xfId="8491"/>
    <cellStyle name="20 % - Accent2 2 3 3 4 3 2 2" xfId="28645"/>
    <cellStyle name="20 % - Accent2 2 3 3 4 3 2 3" xfId="41922"/>
    <cellStyle name="20 % - Accent2 2 3 3 4 3 2 4" xfId="55199"/>
    <cellStyle name="20 % - Accent2 2 3 3 4 3 3" xfId="22658"/>
    <cellStyle name="20 % - Accent2 2 3 3 4 3 4" xfId="35935"/>
    <cellStyle name="20 % - Accent2 2 3 3 4 3 5" xfId="49212"/>
    <cellStyle name="20 % - Accent2 2 3 3 4 4" xfId="5208"/>
    <cellStyle name="20 % - Accent2 2 3 3 4 4 2" xfId="16056"/>
    <cellStyle name="20 % - Accent2 2 3 3 4 4 2 2" xfId="29236"/>
    <cellStyle name="20 % - Accent2 2 3 3 4 4 2 3" xfId="42513"/>
    <cellStyle name="20 % - Accent2 2 3 3 4 4 2 4" xfId="55790"/>
    <cellStyle name="20 % - Accent2 2 3 3 4 4 3" xfId="11010"/>
    <cellStyle name="20 % - Accent2 2 3 3 4 4 4" xfId="23249"/>
    <cellStyle name="20 % - Accent2 2 3 3 4 4 5" xfId="36526"/>
    <cellStyle name="20 % - Accent2 2 3 3 4 4 6" xfId="49803"/>
    <cellStyle name="20 % - Accent2 2 3 3 4 5" xfId="5832"/>
    <cellStyle name="20 % - Accent2 2 3 3 4 5 2" xfId="16656"/>
    <cellStyle name="20 % - Accent2 2 3 3 4 5 2 2" xfId="29836"/>
    <cellStyle name="20 % - Accent2 2 3 3 4 5 2 3" xfId="43113"/>
    <cellStyle name="20 % - Accent2 2 3 3 4 5 2 4" xfId="56390"/>
    <cellStyle name="20 % - Accent2 2 3 3 4 5 3" xfId="11610"/>
    <cellStyle name="20 % - Accent2 2 3 3 4 5 4" xfId="23849"/>
    <cellStyle name="20 % - Accent2 2 3 3 4 5 5" xfId="37126"/>
    <cellStyle name="20 % - Accent2 2 3 3 4 5 6" xfId="50403"/>
    <cellStyle name="20 % - Accent2 2 3 3 4 6" xfId="6534"/>
    <cellStyle name="20 % - Accent2 2 3 3 4 6 2" xfId="17358"/>
    <cellStyle name="20 % - Accent2 2 3 3 4 6 2 2" xfId="30538"/>
    <cellStyle name="20 % - Accent2 2 3 3 4 6 2 3" xfId="43815"/>
    <cellStyle name="20 % - Accent2 2 3 3 4 6 2 4" xfId="57092"/>
    <cellStyle name="20 % - Accent2 2 3 3 4 6 3" xfId="12312"/>
    <cellStyle name="20 % - Accent2 2 3 3 4 6 4" xfId="24551"/>
    <cellStyle name="20 % - Accent2 2 3 3 4 6 5" xfId="37828"/>
    <cellStyle name="20 % - Accent2 2 3 3 4 6 6" xfId="51105"/>
    <cellStyle name="20 % - Accent2 2 3 3 4 7" xfId="7276"/>
    <cellStyle name="20 % - Accent2 2 3 3 4 7 2" xfId="18105"/>
    <cellStyle name="20 % - Accent2 2 3 3 4 7 2 2" xfId="31285"/>
    <cellStyle name="20 % - Accent2 2 3 3 4 7 2 3" xfId="44562"/>
    <cellStyle name="20 % - Accent2 2 3 3 4 7 2 4" xfId="57839"/>
    <cellStyle name="20 % - Accent2 2 3 3 4 7 3" xfId="25298"/>
    <cellStyle name="20 % - Accent2 2 3 3 4 7 4" xfId="38575"/>
    <cellStyle name="20 % - Accent2 2 3 3 4 7 5" xfId="51852"/>
    <cellStyle name="20 % - Accent2 2 3 3 4 8" xfId="10350"/>
    <cellStyle name="20 % - Accent2 2 3 3 4 8 2" xfId="14809"/>
    <cellStyle name="20 % - Accent2 2 3 3 4 8 2 2" xfId="27430"/>
    <cellStyle name="20 % - Accent2 2 3 3 4 8 2 3" xfId="40707"/>
    <cellStyle name="20 % - Accent2 2 3 3 4 8 2 4" xfId="53984"/>
    <cellStyle name="20 % - Accent2 2 3 3 4 8 3" xfId="21443"/>
    <cellStyle name="20 % - Accent2 2 3 3 4 8 4" xfId="34720"/>
    <cellStyle name="20 % - Accent2 2 3 3 4 8 5" xfId="47997"/>
    <cellStyle name="20 % - Accent2 2 3 3 4 9" xfId="9250"/>
    <cellStyle name="20 % - Accent2 2 3 3 4 9 2" xfId="20116"/>
    <cellStyle name="20 % - Accent2 2 3 3 4 9 3" xfId="33393"/>
    <cellStyle name="20 % - Accent2 2 3 3 4 9 4" xfId="46670"/>
    <cellStyle name="20 % - Accent2 2 3 3 5" xfId="145"/>
    <cellStyle name="20 % - Accent2 2 3 3 5 10" xfId="13483"/>
    <cellStyle name="20 % - Accent2 2 3 3 5 10 2" xfId="26104"/>
    <cellStyle name="20 % - Accent2 2 3 3 5 10 3" xfId="39381"/>
    <cellStyle name="20 % - Accent2 2 3 3 5 10 4" xfId="52658"/>
    <cellStyle name="20 % - Accent2 2 3 3 5 11" xfId="19364"/>
    <cellStyle name="20 % - Accent2 2 3 3 5 12" xfId="32641"/>
    <cellStyle name="20 % - Accent2 2 3 3 5 13" xfId="45918"/>
    <cellStyle name="20 % - Accent2 2 3 3 5 2" xfId="4312"/>
    <cellStyle name="20 % - Accent2 2 3 3 5 2 2" xfId="8322"/>
    <cellStyle name="20 % - Accent2 2 3 3 5 2 2 2" xfId="15806"/>
    <cellStyle name="20 % - Accent2 2 3 3 5 2 2 2 2" xfId="28476"/>
    <cellStyle name="20 % - Accent2 2 3 3 5 2 2 2 3" xfId="41753"/>
    <cellStyle name="20 % - Accent2 2 3 3 5 2 2 2 4" xfId="55030"/>
    <cellStyle name="20 % - Accent2 2 3 3 5 2 2 3" xfId="22489"/>
    <cellStyle name="20 % - Accent2 2 3 3 5 2 2 4" xfId="35766"/>
    <cellStyle name="20 % - Accent2 2 3 3 5 2 2 5" xfId="49043"/>
    <cellStyle name="20 % - Accent2 2 3 3 5 2 3" xfId="14061"/>
    <cellStyle name="20 % - Accent2 2 3 3 5 2 3 2" xfId="26682"/>
    <cellStyle name="20 % - Accent2 2 3 3 5 2 3 3" xfId="39959"/>
    <cellStyle name="20 % - Accent2 2 3 3 5 2 3 4" xfId="53236"/>
    <cellStyle name="20 % - Accent2 2 3 3 5 2 4" xfId="20695"/>
    <cellStyle name="20 % - Accent2 2 3 3 5 2 5" xfId="33972"/>
    <cellStyle name="20 % - Accent2 2 3 3 5 2 6" xfId="47249"/>
    <cellStyle name="20 % - Accent2 2 3 3 5 3" xfId="4618"/>
    <cellStyle name="20 % - Accent2 2 3 3 5 3 2" xfId="8492"/>
    <cellStyle name="20 % - Accent2 2 3 3 5 3 2 2" xfId="28646"/>
    <cellStyle name="20 % - Accent2 2 3 3 5 3 2 3" xfId="41923"/>
    <cellStyle name="20 % - Accent2 2 3 3 5 3 2 4" xfId="55200"/>
    <cellStyle name="20 % - Accent2 2 3 3 5 3 3" xfId="22659"/>
    <cellStyle name="20 % - Accent2 2 3 3 5 3 4" xfId="35936"/>
    <cellStyle name="20 % - Accent2 2 3 3 5 3 5" xfId="49213"/>
    <cellStyle name="20 % - Accent2 2 3 3 5 4" xfId="5209"/>
    <cellStyle name="20 % - Accent2 2 3 3 5 4 2" xfId="16057"/>
    <cellStyle name="20 % - Accent2 2 3 3 5 4 2 2" xfId="29237"/>
    <cellStyle name="20 % - Accent2 2 3 3 5 4 2 3" xfId="42514"/>
    <cellStyle name="20 % - Accent2 2 3 3 5 4 2 4" xfId="55791"/>
    <cellStyle name="20 % - Accent2 2 3 3 5 4 3" xfId="11011"/>
    <cellStyle name="20 % - Accent2 2 3 3 5 4 4" xfId="23250"/>
    <cellStyle name="20 % - Accent2 2 3 3 5 4 5" xfId="36527"/>
    <cellStyle name="20 % - Accent2 2 3 3 5 4 6" xfId="49804"/>
    <cellStyle name="20 % - Accent2 2 3 3 5 5" xfId="5833"/>
    <cellStyle name="20 % - Accent2 2 3 3 5 5 2" xfId="16657"/>
    <cellStyle name="20 % - Accent2 2 3 3 5 5 2 2" xfId="29837"/>
    <cellStyle name="20 % - Accent2 2 3 3 5 5 2 3" xfId="43114"/>
    <cellStyle name="20 % - Accent2 2 3 3 5 5 2 4" xfId="56391"/>
    <cellStyle name="20 % - Accent2 2 3 3 5 5 3" xfId="11611"/>
    <cellStyle name="20 % - Accent2 2 3 3 5 5 4" xfId="23850"/>
    <cellStyle name="20 % - Accent2 2 3 3 5 5 5" xfId="37127"/>
    <cellStyle name="20 % - Accent2 2 3 3 5 5 6" xfId="50404"/>
    <cellStyle name="20 % - Accent2 2 3 3 5 6" xfId="6535"/>
    <cellStyle name="20 % - Accent2 2 3 3 5 6 2" xfId="17359"/>
    <cellStyle name="20 % - Accent2 2 3 3 5 6 2 2" xfId="30539"/>
    <cellStyle name="20 % - Accent2 2 3 3 5 6 2 3" xfId="43816"/>
    <cellStyle name="20 % - Accent2 2 3 3 5 6 2 4" xfId="57093"/>
    <cellStyle name="20 % - Accent2 2 3 3 5 6 3" xfId="12313"/>
    <cellStyle name="20 % - Accent2 2 3 3 5 6 4" xfId="24552"/>
    <cellStyle name="20 % - Accent2 2 3 3 5 6 5" xfId="37829"/>
    <cellStyle name="20 % - Accent2 2 3 3 5 6 6" xfId="51106"/>
    <cellStyle name="20 % - Accent2 2 3 3 5 7" xfId="7277"/>
    <cellStyle name="20 % - Accent2 2 3 3 5 7 2" xfId="18106"/>
    <cellStyle name="20 % - Accent2 2 3 3 5 7 2 2" xfId="31286"/>
    <cellStyle name="20 % - Accent2 2 3 3 5 7 2 3" xfId="44563"/>
    <cellStyle name="20 % - Accent2 2 3 3 5 7 2 4" xfId="57840"/>
    <cellStyle name="20 % - Accent2 2 3 3 5 7 3" xfId="25299"/>
    <cellStyle name="20 % - Accent2 2 3 3 5 7 4" xfId="38576"/>
    <cellStyle name="20 % - Accent2 2 3 3 5 7 5" xfId="51853"/>
    <cellStyle name="20 % - Accent2 2 3 3 5 8" xfId="10351"/>
    <cellStyle name="20 % - Accent2 2 3 3 5 8 2" xfId="14810"/>
    <cellStyle name="20 % - Accent2 2 3 3 5 8 2 2" xfId="27431"/>
    <cellStyle name="20 % - Accent2 2 3 3 5 8 2 3" xfId="40708"/>
    <cellStyle name="20 % - Accent2 2 3 3 5 8 2 4" xfId="53985"/>
    <cellStyle name="20 % - Accent2 2 3 3 5 8 3" xfId="21444"/>
    <cellStyle name="20 % - Accent2 2 3 3 5 8 4" xfId="34721"/>
    <cellStyle name="20 % - Accent2 2 3 3 5 8 5" xfId="47998"/>
    <cellStyle name="20 % - Accent2 2 3 3 5 9" xfId="9251"/>
    <cellStyle name="20 % - Accent2 2 3 3 5 9 2" xfId="20117"/>
    <cellStyle name="20 % - Accent2 2 3 3 5 9 3" xfId="33394"/>
    <cellStyle name="20 % - Accent2 2 3 3 5 9 4" xfId="46671"/>
    <cellStyle name="20 % - Accent2 2 3 3 6" xfId="146"/>
    <cellStyle name="20 % - Accent2 2 3 3 7" xfId="3600"/>
    <cellStyle name="20 % - Accent2 2 3 3 7 2" xfId="7783"/>
    <cellStyle name="20 % - Accent2 2 3 3 7 2 2" xfId="15316"/>
    <cellStyle name="20 % - Accent2 2 3 3 7 2 2 2" xfId="27937"/>
    <cellStyle name="20 % - Accent2 2 3 3 7 2 2 3" xfId="41214"/>
    <cellStyle name="20 % - Accent2 2 3 3 7 2 2 4" xfId="54491"/>
    <cellStyle name="20 % - Accent2 2 3 3 7 2 3" xfId="21950"/>
    <cellStyle name="20 % - Accent2 2 3 3 7 2 4" xfId="35227"/>
    <cellStyle name="20 % - Accent2 2 3 3 7 2 5" xfId="48504"/>
    <cellStyle name="20 % - Accent2 2 3 3 7 3" xfId="14052"/>
    <cellStyle name="20 % - Accent2 2 3 3 7 3 2" xfId="26673"/>
    <cellStyle name="20 % - Accent2 2 3 3 7 3 3" xfId="39950"/>
    <cellStyle name="20 % - Accent2 2 3 3 7 3 4" xfId="53227"/>
    <cellStyle name="20 % - Accent2 2 3 3 7 4" xfId="20686"/>
    <cellStyle name="20 % - Accent2 2 3 3 7 5" xfId="33963"/>
    <cellStyle name="20 % - Accent2 2 3 3 7 6" xfId="47240"/>
    <cellStyle name="20 % - Accent2 2 3 3 8" xfId="4609"/>
    <cellStyle name="20 % - Accent2 2 3 3 8 2" xfId="8483"/>
    <cellStyle name="20 % - Accent2 2 3 3 8 2 2" xfId="28637"/>
    <cellStyle name="20 % - Accent2 2 3 3 8 2 3" xfId="41914"/>
    <cellStyle name="20 % - Accent2 2 3 3 8 2 4" xfId="55191"/>
    <cellStyle name="20 % - Accent2 2 3 3 8 3" xfId="22650"/>
    <cellStyle name="20 % - Accent2 2 3 3 8 4" xfId="35927"/>
    <cellStyle name="20 % - Accent2 2 3 3 8 5" xfId="49204"/>
    <cellStyle name="20 % - Accent2 2 3 3 9" xfId="5200"/>
    <cellStyle name="20 % - Accent2 2 3 3 9 2" xfId="16048"/>
    <cellStyle name="20 % - Accent2 2 3 3 9 2 2" xfId="29228"/>
    <cellStyle name="20 % - Accent2 2 3 3 9 2 3" xfId="42505"/>
    <cellStyle name="20 % - Accent2 2 3 3 9 2 4" xfId="55782"/>
    <cellStyle name="20 % - Accent2 2 3 3 9 3" xfId="11002"/>
    <cellStyle name="20 % - Accent2 2 3 3 9 4" xfId="23241"/>
    <cellStyle name="20 % - Accent2 2 3 3 9 5" xfId="36518"/>
    <cellStyle name="20 % - Accent2 2 3 3 9 6" xfId="49795"/>
    <cellStyle name="20 % - Accent2 2 3 4" xfId="147"/>
    <cellStyle name="20 % - Accent2 2 3 4 10" xfId="5834"/>
    <cellStyle name="20 % - Accent2 2 3 4 10 2" xfId="16658"/>
    <cellStyle name="20 % - Accent2 2 3 4 10 2 2" xfId="29838"/>
    <cellStyle name="20 % - Accent2 2 3 4 10 2 3" xfId="43115"/>
    <cellStyle name="20 % - Accent2 2 3 4 10 2 4" xfId="56392"/>
    <cellStyle name="20 % - Accent2 2 3 4 10 3" xfId="11612"/>
    <cellStyle name="20 % - Accent2 2 3 4 10 4" xfId="23851"/>
    <cellStyle name="20 % - Accent2 2 3 4 10 5" xfId="37128"/>
    <cellStyle name="20 % - Accent2 2 3 4 10 6" xfId="50405"/>
    <cellStyle name="20 % - Accent2 2 3 4 11" xfId="6536"/>
    <cellStyle name="20 % - Accent2 2 3 4 11 2" xfId="17360"/>
    <cellStyle name="20 % - Accent2 2 3 4 11 2 2" xfId="30540"/>
    <cellStyle name="20 % - Accent2 2 3 4 11 2 3" xfId="43817"/>
    <cellStyle name="20 % - Accent2 2 3 4 11 2 4" xfId="57094"/>
    <cellStyle name="20 % - Accent2 2 3 4 11 3" xfId="12314"/>
    <cellStyle name="20 % - Accent2 2 3 4 11 4" xfId="24553"/>
    <cellStyle name="20 % - Accent2 2 3 4 11 5" xfId="37830"/>
    <cellStyle name="20 % - Accent2 2 3 4 11 6" xfId="51107"/>
    <cellStyle name="20 % - Accent2 2 3 4 12" xfId="7278"/>
    <cellStyle name="20 % - Accent2 2 3 4 12 2" xfId="18107"/>
    <cellStyle name="20 % - Accent2 2 3 4 12 2 2" xfId="31287"/>
    <cellStyle name="20 % - Accent2 2 3 4 12 2 3" xfId="44564"/>
    <cellStyle name="20 % - Accent2 2 3 4 12 2 4" xfId="57841"/>
    <cellStyle name="20 % - Accent2 2 3 4 12 3" xfId="25300"/>
    <cellStyle name="20 % - Accent2 2 3 4 12 4" xfId="38577"/>
    <cellStyle name="20 % - Accent2 2 3 4 12 5" xfId="51854"/>
    <cellStyle name="20 % - Accent2 2 3 4 13" xfId="10352"/>
    <cellStyle name="20 % - Accent2 2 3 4 13 2" xfId="14811"/>
    <cellStyle name="20 % - Accent2 2 3 4 13 2 2" xfId="27432"/>
    <cellStyle name="20 % - Accent2 2 3 4 13 2 3" xfId="40709"/>
    <cellStyle name="20 % - Accent2 2 3 4 13 2 4" xfId="53986"/>
    <cellStyle name="20 % - Accent2 2 3 4 13 3" xfId="21445"/>
    <cellStyle name="20 % - Accent2 2 3 4 13 4" xfId="34722"/>
    <cellStyle name="20 % - Accent2 2 3 4 13 5" xfId="47999"/>
    <cellStyle name="20 % - Accent2 2 3 4 14" xfId="9252"/>
    <cellStyle name="20 % - Accent2 2 3 4 14 2" xfId="20118"/>
    <cellStyle name="20 % - Accent2 2 3 4 14 3" xfId="33395"/>
    <cellStyle name="20 % - Accent2 2 3 4 14 4" xfId="46672"/>
    <cellStyle name="20 % - Accent2 2 3 4 15" xfId="13484"/>
    <cellStyle name="20 % - Accent2 2 3 4 15 2" xfId="26105"/>
    <cellStyle name="20 % - Accent2 2 3 4 15 3" xfId="39382"/>
    <cellStyle name="20 % - Accent2 2 3 4 15 4" xfId="52659"/>
    <cellStyle name="20 % - Accent2 2 3 4 16" xfId="19365"/>
    <cellStyle name="20 % - Accent2 2 3 4 17" xfId="32642"/>
    <cellStyle name="20 % - Accent2 2 3 4 18" xfId="45919"/>
    <cellStyle name="20 % - Accent2 2 3 4 2" xfId="148"/>
    <cellStyle name="20 % - Accent2 2 3 4 2 10" xfId="13485"/>
    <cellStyle name="20 % - Accent2 2 3 4 2 10 2" xfId="26106"/>
    <cellStyle name="20 % - Accent2 2 3 4 2 10 3" xfId="39383"/>
    <cellStyle name="20 % - Accent2 2 3 4 2 10 4" xfId="52660"/>
    <cellStyle name="20 % - Accent2 2 3 4 2 11" xfId="19366"/>
    <cellStyle name="20 % - Accent2 2 3 4 2 12" xfId="32643"/>
    <cellStyle name="20 % - Accent2 2 3 4 2 13" xfId="45920"/>
    <cellStyle name="20 % - Accent2 2 3 4 2 2" xfId="4309"/>
    <cellStyle name="20 % - Accent2 2 3 4 2 2 2" xfId="8320"/>
    <cellStyle name="20 % - Accent2 2 3 4 2 2 2 2" xfId="15805"/>
    <cellStyle name="20 % - Accent2 2 3 4 2 2 2 2 2" xfId="28474"/>
    <cellStyle name="20 % - Accent2 2 3 4 2 2 2 2 3" xfId="41751"/>
    <cellStyle name="20 % - Accent2 2 3 4 2 2 2 2 4" xfId="55028"/>
    <cellStyle name="20 % - Accent2 2 3 4 2 2 2 3" xfId="22487"/>
    <cellStyle name="20 % - Accent2 2 3 4 2 2 2 4" xfId="35764"/>
    <cellStyle name="20 % - Accent2 2 3 4 2 2 2 5" xfId="49041"/>
    <cellStyle name="20 % - Accent2 2 3 4 2 2 3" xfId="14063"/>
    <cellStyle name="20 % - Accent2 2 3 4 2 2 3 2" xfId="26684"/>
    <cellStyle name="20 % - Accent2 2 3 4 2 2 3 3" xfId="39961"/>
    <cellStyle name="20 % - Accent2 2 3 4 2 2 3 4" xfId="53238"/>
    <cellStyle name="20 % - Accent2 2 3 4 2 2 4" xfId="20697"/>
    <cellStyle name="20 % - Accent2 2 3 4 2 2 5" xfId="33974"/>
    <cellStyle name="20 % - Accent2 2 3 4 2 2 6" xfId="47251"/>
    <cellStyle name="20 % - Accent2 2 3 4 2 3" xfId="4620"/>
    <cellStyle name="20 % - Accent2 2 3 4 2 3 2" xfId="8494"/>
    <cellStyle name="20 % - Accent2 2 3 4 2 3 2 2" xfId="28648"/>
    <cellStyle name="20 % - Accent2 2 3 4 2 3 2 3" xfId="41925"/>
    <cellStyle name="20 % - Accent2 2 3 4 2 3 2 4" xfId="55202"/>
    <cellStyle name="20 % - Accent2 2 3 4 2 3 3" xfId="22661"/>
    <cellStyle name="20 % - Accent2 2 3 4 2 3 4" xfId="35938"/>
    <cellStyle name="20 % - Accent2 2 3 4 2 3 5" xfId="49215"/>
    <cellStyle name="20 % - Accent2 2 3 4 2 4" xfId="5211"/>
    <cellStyle name="20 % - Accent2 2 3 4 2 4 2" xfId="16059"/>
    <cellStyle name="20 % - Accent2 2 3 4 2 4 2 2" xfId="29239"/>
    <cellStyle name="20 % - Accent2 2 3 4 2 4 2 3" xfId="42516"/>
    <cellStyle name="20 % - Accent2 2 3 4 2 4 2 4" xfId="55793"/>
    <cellStyle name="20 % - Accent2 2 3 4 2 4 3" xfId="11013"/>
    <cellStyle name="20 % - Accent2 2 3 4 2 4 4" xfId="23252"/>
    <cellStyle name="20 % - Accent2 2 3 4 2 4 5" xfId="36529"/>
    <cellStyle name="20 % - Accent2 2 3 4 2 4 6" xfId="49806"/>
    <cellStyle name="20 % - Accent2 2 3 4 2 5" xfId="5835"/>
    <cellStyle name="20 % - Accent2 2 3 4 2 5 2" xfId="16659"/>
    <cellStyle name="20 % - Accent2 2 3 4 2 5 2 2" xfId="29839"/>
    <cellStyle name="20 % - Accent2 2 3 4 2 5 2 3" xfId="43116"/>
    <cellStyle name="20 % - Accent2 2 3 4 2 5 2 4" xfId="56393"/>
    <cellStyle name="20 % - Accent2 2 3 4 2 5 3" xfId="11613"/>
    <cellStyle name="20 % - Accent2 2 3 4 2 5 4" xfId="23852"/>
    <cellStyle name="20 % - Accent2 2 3 4 2 5 5" xfId="37129"/>
    <cellStyle name="20 % - Accent2 2 3 4 2 5 6" xfId="50406"/>
    <cellStyle name="20 % - Accent2 2 3 4 2 6" xfId="6537"/>
    <cellStyle name="20 % - Accent2 2 3 4 2 6 2" xfId="17361"/>
    <cellStyle name="20 % - Accent2 2 3 4 2 6 2 2" xfId="30541"/>
    <cellStyle name="20 % - Accent2 2 3 4 2 6 2 3" xfId="43818"/>
    <cellStyle name="20 % - Accent2 2 3 4 2 6 2 4" xfId="57095"/>
    <cellStyle name="20 % - Accent2 2 3 4 2 6 3" xfId="12315"/>
    <cellStyle name="20 % - Accent2 2 3 4 2 6 4" xfId="24554"/>
    <cellStyle name="20 % - Accent2 2 3 4 2 6 5" xfId="37831"/>
    <cellStyle name="20 % - Accent2 2 3 4 2 6 6" xfId="51108"/>
    <cellStyle name="20 % - Accent2 2 3 4 2 7" xfId="7279"/>
    <cellStyle name="20 % - Accent2 2 3 4 2 7 2" xfId="18108"/>
    <cellStyle name="20 % - Accent2 2 3 4 2 7 2 2" xfId="31288"/>
    <cellStyle name="20 % - Accent2 2 3 4 2 7 2 3" xfId="44565"/>
    <cellStyle name="20 % - Accent2 2 3 4 2 7 2 4" xfId="57842"/>
    <cellStyle name="20 % - Accent2 2 3 4 2 7 3" xfId="25301"/>
    <cellStyle name="20 % - Accent2 2 3 4 2 7 4" xfId="38578"/>
    <cellStyle name="20 % - Accent2 2 3 4 2 7 5" xfId="51855"/>
    <cellStyle name="20 % - Accent2 2 3 4 2 8" xfId="10353"/>
    <cellStyle name="20 % - Accent2 2 3 4 2 8 2" xfId="14812"/>
    <cellStyle name="20 % - Accent2 2 3 4 2 8 2 2" xfId="27433"/>
    <cellStyle name="20 % - Accent2 2 3 4 2 8 2 3" xfId="40710"/>
    <cellStyle name="20 % - Accent2 2 3 4 2 8 2 4" xfId="53987"/>
    <cellStyle name="20 % - Accent2 2 3 4 2 8 3" xfId="21446"/>
    <cellStyle name="20 % - Accent2 2 3 4 2 8 4" xfId="34723"/>
    <cellStyle name="20 % - Accent2 2 3 4 2 8 5" xfId="48000"/>
    <cellStyle name="20 % - Accent2 2 3 4 2 9" xfId="9253"/>
    <cellStyle name="20 % - Accent2 2 3 4 2 9 2" xfId="20119"/>
    <cellStyle name="20 % - Accent2 2 3 4 2 9 3" xfId="33396"/>
    <cellStyle name="20 % - Accent2 2 3 4 2 9 4" xfId="46673"/>
    <cellStyle name="20 % - Accent2 2 3 4 3" xfId="149"/>
    <cellStyle name="20 % - Accent2 2 3 4 3 10" xfId="13486"/>
    <cellStyle name="20 % - Accent2 2 3 4 3 10 2" xfId="26107"/>
    <cellStyle name="20 % - Accent2 2 3 4 3 10 3" xfId="39384"/>
    <cellStyle name="20 % - Accent2 2 3 4 3 10 4" xfId="52661"/>
    <cellStyle name="20 % - Accent2 2 3 4 3 11" xfId="19367"/>
    <cellStyle name="20 % - Accent2 2 3 4 3 12" xfId="32644"/>
    <cellStyle name="20 % - Accent2 2 3 4 3 13" xfId="45921"/>
    <cellStyle name="20 % - Accent2 2 3 4 3 2" xfId="4308"/>
    <cellStyle name="20 % - Accent2 2 3 4 3 2 2" xfId="8319"/>
    <cellStyle name="20 % - Accent2 2 3 4 3 2 2 2" xfId="15804"/>
    <cellStyle name="20 % - Accent2 2 3 4 3 2 2 2 2" xfId="28473"/>
    <cellStyle name="20 % - Accent2 2 3 4 3 2 2 2 3" xfId="41750"/>
    <cellStyle name="20 % - Accent2 2 3 4 3 2 2 2 4" xfId="55027"/>
    <cellStyle name="20 % - Accent2 2 3 4 3 2 2 3" xfId="22486"/>
    <cellStyle name="20 % - Accent2 2 3 4 3 2 2 4" xfId="35763"/>
    <cellStyle name="20 % - Accent2 2 3 4 3 2 2 5" xfId="49040"/>
    <cellStyle name="20 % - Accent2 2 3 4 3 2 3" xfId="14064"/>
    <cellStyle name="20 % - Accent2 2 3 4 3 2 3 2" xfId="26685"/>
    <cellStyle name="20 % - Accent2 2 3 4 3 2 3 3" xfId="39962"/>
    <cellStyle name="20 % - Accent2 2 3 4 3 2 3 4" xfId="53239"/>
    <cellStyle name="20 % - Accent2 2 3 4 3 2 4" xfId="20698"/>
    <cellStyle name="20 % - Accent2 2 3 4 3 2 5" xfId="33975"/>
    <cellStyle name="20 % - Accent2 2 3 4 3 2 6" xfId="47252"/>
    <cellStyle name="20 % - Accent2 2 3 4 3 3" xfId="4621"/>
    <cellStyle name="20 % - Accent2 2 3 4 3 3 2" xfId="8495"/>
    <cellStyle name="20 % - Accent2 2 3 4 3 3 2 2" xfId="28649"/>
    <cellStyle name="20 % - Accent2 2 3 4 3 3 2 3" xfId="41926"/>
    <cellStyle name="20 % - Accent2 2 3 4 3 3 2 4" xfId="55203"/>
    <cellStyle name="20 % - Accent2 2 3 4 3 3 3" xfId="22662"/>
    <cellStyle name="20 % - Accent2 2 3 4 3 3 4" xfId="35939"/>
    <cellStyle name="20 % - Accent2 2 3 4 3 3 5" xfId="49216"/>
    <cellStyle name="20 % - Accent2 2 3 4 3 4" xfId="5212"/>
    <cellStyle name="20 % - Accent2 2 3 4 3 4 2" xfId="16060"/>
    <cellStyle name="20 % - Accent2 2 3 4 3 4 2 2" xfId="29240"/>
    <cellStyle name="20 % - Accent2 2 3 4 3 4 2 3" xfId="42517"/>
    <cellStyle name="20 % - Accent2 2 3 4 3 4 2 4" xfId="55794"/>
    <cellStyle name="20 % - Accent2 2 3 4 3 4 3" xfId="11014"/>
    <cellStyle name="20 % - Accent2 2 3 4 3 4 4" xfId="23253"/>
    <cellStyle name="20 % - Accent2 2 3 4 3 4 5" xfId="36530"/>
    <cellStyle name="20 % - Accent2 2 3 4 3 4 6" xfId="49807"/>
    <cellStyle name="20 % - Accent2 2 3 4 3 5" xfId="5836"/>
    <cellStyle name="20 % - Accent2 2 3 4 3 5 2" xfId="16660"/>
    <cellStyle name="20 % - Accent2 2 3 4 3 5 2 2" xfId="29840"/>
    <cellStyle name="20 % - Accent2 2 3 4 3 5 2 3" xfId="43117"/>
    <cellStyle name="20 % - Accent2 2 3 4 3 5 2 4" xfId="56394"/>
    <cellStyle name="20 % - Accent2 2 3 4 3 5 3" xfId="11614"/>
    <cellStyle name="20 % - Accent2 2 3 4 3 5 4" xfId="23853"/>
    <cellStyle name="20 % - Accent2 2 3 4 3 5 5" xfId="37130"/>
    <cellStyle name="20 % - Accent2 2 3 4 3 5 6" xfId="50407"/>
    <cellStyle name="20 % - Accent2 2 3 4 3 6" xfId="6538"/>
    <cellStyle name="20 % - Accent2 2 3 4 3 6 2" xfId="17362"/>
    <cellStyle name="20 % - Accent2 2 3 4 3 6 2 2" xfId="30542"/>
    <cellStyle name="20 % - Accent2 2 3 4 3 6 2 3" xfId="43819"/>
    <cellStyle name="20 % - Accent2 2 3 4 3 6 2 4" xfId="57096"/>
    <cellStyle name="20 % - Accent2 2 3 4 3 6 3" xfId="12316"/>
    <cellStyle name="20 % - Accent2 2 3 4 3 6 4" xfId="24555"/>
    <cellStyle name="20 % - Accent2 2 3 4 3 6 5" xfId="37832"/>
    <cellStyle name="20 % - Accent2 2 3 4 3 6 6" xfId="51109"/>
    <cellStyle name="20 % - Accent2 2 3 4 3 7" xfId="7280"/>
    <cellStyle name="20 % - Accent2 2 3 4 3 7 2" xfId="18109"/>
    <cellStyle name="20 % - Accent2 2 3 4 3 7 2 2" xfId="31289"/>
    <cellStyle name="20 % - Accent2 2 3 4 3 7 2 3" xfId="44566"/>
    <cellStyle name="20 % - Accent2 2 3 4 3 7 2 4" xfId="57843"/>
    <cellStyle name="20 % - Accent2 2 3 4 3 7 3" xfId="25302"/>
    <cellStyle name="20 % - Accent2 2 3 4 3 7 4" xfId="38579"/>
    <cellStyle name="20 % - Accent2 2 3 4 3 7 5" xfId="51856"/>
    <cellStyle name="20 % - Accent2 2 3 4 3 8" xfId="10354"/>
    <cellStyle name="20 % - Accent2 2 3 4 3 8 2" xfId="14813"/>
    <cellStyle name="20 % - Accent2 2 3 4 3 8 2 2" xfId="27434"/>
    <cellStyle name="20 % - Accent2 2 3 4 3 8 2 3" xfId="40711"/>
    <cellStyle name="20 % - Accent2 2 3 4 3 8 2 4" xfId="53988"/>
    <cellStyle name="20 % - Accent2 2 3 4 3 8 3" xfId="21447"/>
    <cellStyle name="20 % - Accent2 2 3 4 3 8 4" xfId="34724"/>
    <cellStyle name="20 % - Accent2 2 3 4 3 8 5" xfId="48001"/>
    <cellStyle name="20 % - Accent2 2 3 4 3 9" xfId="9254"/>
    <cellStyle name="20 % - Accent2 2 3 4 3 9 2" xfId="20120"/>
    <cellStyle name="20 % - Accent2 2 3 4 3 9 3" xfId="33397"/>
    <cellStyle name="20 % - Accent2 2 3 4 3 9 4" xfId="46674"/>
    <cellStyle name="20 % - Accent2 2 3 4 4" xfId="150"/>
    <cellStyle name="20 % - Accent2 2 3 4 4 10" xfId="9255"/>
    <cellStyle name="20 % - Accent2 2 3 4 4 10 2" xfId="20121"/>
    <cellStyle name="20 % - Accent2 2 3 4 4 10 3" xfId="33398"/>
    <cellStyle name="20 % - Accent2 2 3 4 4 10 4" xfId="46675"/>
    <cellStyle name="20 % - Accent2 2 3 4 4 11" xfId="13487"/>
    <cellStyle name="20 % - Accent2 2 3 4 4 11 2" xfId="26108"/>
    <cellStyle name="20 % - Accent2 2 3 4 4 11 3" xfId="39385"/>
    <cellStyle name="20 % - Accent2 2 3 4 4 11 4" xfId="52662"/>
    <cellStyle name="20 % - Accent2 2 3 4 4 12" xfId="19368"/>
    <cellStyle name="20 % - Accent2 2 3 4 4 13" xfId="32645"/>
    <cellStyle name="20 % - Accent2 2 3 4 4 14" xfId="45922"/>
    <cellStyle name="20 % - Accent2 2 3 4 4 2" xfId="151"/>
    <cellStyle name="20 % - Accent2 2 3 4 4 2 10" xfId="13488"/>
    <cellStyle name="20 % - Accent2 2 3 4 4 2 10 2" xfId="26109"/>
    <cellStyle name="20 % - Accent2 2 3 4 4 2 10 3" xfId="39386"/>
    <cellStyle name="20 % - Accent2 2 3 4 4 2 10 4" xfId="52663"/>
    <cellStyle name="20 % - Accent2 2 3 4 4 2 11" xfId="19369"/>
    <cellStyle name="20 % - Accent2 2 3 4 4 2 12" xfId="32646"/>
    <cellStyle name="20 % - Accent2 2 3 4 4 2 13" xfId="45923"/>
    <cellStyle name="20 % - Accent2 2 3 4 4 2 2" xfId="4306"/>
    <cellStyle name="20 % - Accent2 2 3 4 4 2 2 2" xfId="8317"/>
    <cellStyle name="20 % - Accent2 2 3 4 4 2 2 2 2" xfId="15802"/>
    <cellStyle name="20 % - Accent2 2 3 4 4 2 2 2 2 2" xfId="28471"/>
    <cellStyle name="20 % - Accent2 2 3 4 4 2 2 2 2 3" xfId="41748"/>
    <cellStyle name="20 % - Accent2 2 3 4 4 2 2 2 2 4" xfId="55025"/>
    <cellStyle name="20 % - Accent2 2 3 4 4 2 2 2 3" xfId="22484"/>
    <cellStyle name="20 % - Accent2 2 3 4 4 2 2 2 4" xfId="35761"/>
    <cellStyle name="20 % - Accent2 2 3 4 4 2 2 2 5" xfId="49038"/>
    <cellStyle name="20 % - Accent2 2 3 4 4 2 2 3" xfId="14066"/>
    <cellStyle name="20 % - Accent2 2 3 4 4 2 2 3 2" xfId="26687"/>
    <cellStyle name="20 % - Accent2 2 3 4 4 2 2 3 3" xfId="39964"/>
    <cellStyle name="20 % - Accent2 2 3 4 4 2 2 3 4" xfId="53241"/>
    <cellStyle name="20 % - Accent2 2 3 4 4 2 2 4" xfId="20700"/>
    <cellStyle name="20 % - Accent2 2 3 4 4 2 2 5" xfId="33977"/>
    <cellStyle name="20 % - Accent2 2 3 4 4 2 2 6" xfId="47254"/>
    <cellStyle name="20 % - Accent2 2 3 4 4 2 3" xfId="4623"/>
    <cellStyle name="20 % - Accent2 2 3 4 4 2 3 2" xfId="8497"/>
    <cellStyle name="20 % - Accent2 2 3 4 4 2 3 2 2" xfId="28651"/>
    <cellStyle name="20 % - Accent2 2 3 4 4 2 3 2 3" xfId="41928"/>
    <cellStyle name="20 % - Accent2 2 3 4 4 2 3 2 4" xfId="55205"/>
    <cellStyle name="20 % - Accent2 2 3 4 4 2 3 3" xfId="22664"/>
    <cellStyle name="20 % - Accent2 2 3 4 4 2 3 4" xfId="35941"/>
    <cellStyle name="20 % - Accent2 2 3 4 4 2 3 5" xfId="49218"/>
    <cellStyle name="20 % - Accent2 2 3 4 4 2 4" xfId="5214"/>
    <cellStyle name="20 % - Accent2 2 3 4 4 2 4 2" xfId="16062"/>
    <cellStyle name="20 % - Accent2 2 3 4 4 2 4 2 2" xfId="29242"/>
    <cellStyle name="20 % - Accent2 2 3 4 4 2 4 2 3" xfId="42519"/>
    <cellStyle name="20 % - Accent2 2 3 4 4 2 4 2 4" xfId="55796"/>
    <cellStyle name="20 % - Accent2 2 3 4 4 2 4 3" xfId="11016"/>
    <cellStyle name="20 % - Accent2 2 3 4 4 2 4 4" xfId="23255"/>
    <cellStyle name="20 % - Accent2 2 3 4 4 2 4 5" xfId="36532"/>
    <cellStyle name="20 % - Accent2 2 3 4 4 2 4 6" xfId="49809"/>
    <cellStyle name="20 % - Accent2 2 3 4 4 2 5" xfId="5838"/>
    <cellStyle name="20 % - Accent2 2 3 4 4 2 5 2" xfId="16662"/>
    <cellStyle name="20 % - Accent2 2 3 4 4 2 5 2 2" xfId="29842"/>
    <cellStyle name="20 % - Accent2 2 3 4 4 2 5 2 3" xfId="43119"/>
    <cellStyle name="20 % - Accent2 2 3 4 4 2 5 2 4" xfId="56396"/>
    <cellStyle name="20 % - Accent2 2 3 4 4 2 5 3" xfId="11616"/>
    <cellStyle name="20 % - Accent2 2 3 4 4 2 5 4" xfId="23855"/>
    <cellStyle name="20 % - Accent2 2 3 4 4 2 5 5" xfId="37132"/>
    <cellStyle name="20 % - Accent2 2 3 4 4 2 5 6" xfId="50409"/>
    <cellStyle name="20 % - Accent2 2 3 4 4 2 6" xfId="6540"/>
    <cellStyle name="20 % - Accent2 2 3 4 4 2 6 2" xfId="17364"/>
    <cellStyle name="20 % - Accent2 2 3 4 4 2 6 2 2" xfId="30544"/>
    <cellStyle name="20 % - Accent2 2 3 4 4 2 6 2 3" xfId="43821"/>
    <cellStyle name="20 % - Accent2 2 3 4 4 2 6 2 4" xfId="57098"/>
    <cellStyle name="20 % - Accent2 2 3 4 4 2 6 3" xfId="12318"/>
    <cellStyle name="20 % - Accent2 2 3 4 4 2 6 4" xfId="24557"/>
    <cellStyle name="20 % - Accent2 2 3 4 4 2 6 5" xfId="37834"/>
    <cellStyle name="20 % - Accent2 2 3 4 4 2 6 6" xfId="51111"/>
    <cellStyle name="20 % - Accent2 2 3 4 4 2 7" xfId="7282"/>
    <cellStyle name="20 % - Accent2 2 3 4 4 2 7 2" xfId="18111"/>
    <cellStyle name="20 % - Accent2 2 3 4 4 2 7 2 2" xfId="31291"/>
    <cellStyle name="20 % - Accent2 2 3 4 4 2 7 2 3" xfId="44568"/>
    <cellStyle name="20 % - Accent2 2 3 4 4 2 7 2 4" xfId="57845"/>
    <cellStyle name="20 % - Accent2 2 3 4 4 2 7 3" xfId="25304"/>
    <cellStyle name="20 % - Accent2 2 3 4 4 2 7 4" xfId="38581"/>
    <cellStyle name="20 % - Accent2 2 3 4 4 2 7 5" xfId="51858"/>
    <cellStyle name="20 % - Accent2 2 3 4 4 2 8" xfId="10356"/>
    <cellStyle name="20 % - Accent2 2 3 4 4 2 8 2" xfId="14815"/>
    <cellStyle name="20 % - Accent2 2 3 4 4 2 8 2 2" xfId="27436"/>
    <cellStyle name="20 % - Accent2 2 3 4 4 2 8 2 3" xfId="40713"/>
    <cellStyle name="20 % - Accent2 2 3 4 4 2 8 2 4" xfId="53990"/>
    <cellStyle name="20 % - Accent2 2 3 4 4 2 8 3" xfId="21449"/>
    <cellStyle name="20 % - Accent2 2 3 4 4 2 8 4" xfId="34726"/>
    <cellStyle name="20 % - Accent2 2 3 4 4 2 8 5" xfId="48003"/>
    <cellStyle name="20 % - Accent2 2 3 4 4 2 9" xfId="9256"/>
    <cellStyle name="20 % - Accent2 2 3 4 4 2 9 2" xfId="20122"/>
    <cellStyle name="20 % - Accent2 2 3 4 4 2 9 3" xfId="33399"/>
    <cellStyle name="20 % - Accent2 2 3 4 4 2 9 4" xfId="46676"/>
    <cellStyle name="20 % - Accent2 2 3 4 4 3" xfId="4307"/>
    <cellStyle name="20 % - Accent2 2 3 4 4 3 2" xfId="8318"/>
    <cellStyle name="20 % - Accent2 2 3 4 4 3 2 2" xfId="15803"/>
    <cellStyle name="20 % - Accent2 2 3 4 4 3 2 2 2" xfId="28472"/>
    <cellStyle name="20 % - Accent2 2 3 4 4 3 2 2 3" xfId="41749"/>
    <cellStyle name="20 % - Accent2 2 3 4 4 3 2 2 4" xfId="55026"/>
    <cellStyle name="20 % - Accent2 2 3 4 4 3 2 3" xfId="22485"/>
    <cellStyle name="20 % - Accent2 2 3 4 4 3 2 4" xfId="35762"/>
    <cellStyle name="20 % - Accent2 2 3 4 4 3 2 5" xfId="49039"/>
    <cellStyle name="20 % - Accent2 2 3 4 4 3 3" xfId="14065"/>
    <cellStyle name="20 % - Accent2 2 3 4 4 3 3 2" xfId="26686"/>
    <cellStyle name="20 % - Accent2 2 3 4 4 3 3 3" xfId="39963"/>
    <cellStyle name="20 % - Accent2 2 3 4 4 3 3 4" xfId="53240"/>
    <cellStyle name="20 % - Accent2 2 3 4 4 3 4" xfId="20699"/>
    <cellStyle name="20 % - Accent2 2 3 4 4 3 5" xfId="33976"/>
    <cellStyle name="20 % - Accent2 2 3 4 4 3 6" xfId="47253"/>
    <cellStyle name="20 % - Accent2 2 3 4 4 4" xfId="4622"/>
    <cellStyle name="20 % - Accent2 2 3 4 4 4 2" xfId="8496"/>
    <cellStyle name="20 % - Accent2 2 3 4 4 4 2 2" xfId="28650"/>
    <cellStyle name="20 % - Accent2 2 3 4 4 4 2 3" xfId="41927"/>
    <cellStyle name="20 % - Accent2 2 3 4 4 4 2 4" xfId="55204"/>
    <cellStyle name="20 % - Accent2 2 3 4 4 4 3" xfId="22663"/>
    <cellStyle name="20 % - Accent2 2 3 4 4 4 4" xfId="35940"/>
    <cellStyle name="20 % - Accent2 2 3 4 4 4 5" xfId="49217"/>
    <cellStyle name="20 % - Accent2 2 3 4 4 5" xfId="5213"/>
    <cellStyle name="20 % - Accent2 2 3 4 4 5 2" xfId="16061"/>
    <cellStyle name="20 % - Accent2 2 3 4 4 5 2 2" xfId="29241"/>
    <cellStyle name="20 % - Accent2 2 3 4 4 5 2 3" xfId="42518"/>
    <cellStyle name="20 % - Accent2 2 3 4 4 5 2 4" xfId="55795"/>
    <cellStyle name="20 % - Accent2 2 3 4 4 5 3" xfId="11015"/>
    <cellStyle name="20 % - Accent2 2 3 4 4 5 4" xfId="23254"/>
    <cellStyle name="20 % - Accent2 2 3 4 4 5 5" xfId="36531"/>
    <cellStyle name="20 % - Accent2 2 3 4 4 5 6" xfId="49808"/>
    <cellStyle name="20 % - Accent2 2 3 4 4 6" xfId="5837"/>
    <cellStyle name="20 % - Accent2 2 3 4 4 6 2" xfId="16661"/>
    <cellStyle name="20 % - Accent2 2 3 4 4 6 2 2" xfId="29841"/>
    <cellStyle name="20 % - Accent2 2 3 4 4 6 2 3" xfId="43118"/>
    <cellStyle name="20 % - Accent2 2 3 4 4 6 2 4" xfId="56395"/>
    <cellStyle name="20 % - Accent2 2 3 4 4 6 3" xfId="11615"/>
    <cellStyle name="20 % - Accent2 2 3 4 4 6 4" xfId="23854"/>
    <cellStyle name="20 % - Accent2 2 3 4 4 6 5" xfId="37131"/>
    <cellStyle name="20 % - Accent2 2 3 4 4 6 6" xfId="50408"/>
    <cellStyle name="20 % - Accent2 2 3 4 4 7" xfId="6539"/>
    <cellStyle name="20 % - Accent2 2 3 4 4 7 2" xfId="17363"/>
    <cellStyle name="20 % - Accent2 2 3 4 4 7 2 2" xfId="30543"/>
    <cellStyle name="20 % - Accent2 2 3 4 4 7 2 3" xfId="43820"/>
    <cellStyle name="20 % - Accent2 2 3 4 4 7 2 4" xfId="57097"/>
    <cellStyle name="20 % - Accent2 2 3 4 4 7 3" xfId="12317"/>
    <cellStyle name="20 % - Accent2 2 3 4 4 7 4" xfId="24556"/>
    <cellStyle name="20 % - Accent2 2 3 4 4 7 5" xfId="37833"/>
    <cellStyle name="20 % - Accent2 2 3 4 4 7 6" xfId="51110"/>
    <cellStyle name="20 % - Accent2 2 3 4 4 8" xfId="7281"/>
    <cellStyle name="20 % - Accent2 2 3 4 4 8 2" xfId="18110"/>
    <cellStyle name="20 % - Accent2 2 3 4 4 8 2 2" xfId="31290"/>
    <cellStyle name="20 % - Accent2 2 3 4 4 8 2 3" xfId="44567"/>
    <cellStyle name="20 % - Accent2 2 3 4 4 8 2 4" xfId="57844"/>
    <cellStyle name="20 % - Accent2 2 3 4 4 8 3" xfId="25303"/>
    <cellStyle name="20 % - Accent2 2 3 4 4 8 4" xfId="38580"/>
    <cellStyle name="20 % - Accent2 2 3 4 4 8 5" xfId="51857"/>
    <cellStyle name="20 % - Accent2 2 3 4 4 9" xfId="10355"/>
    <cellStyle name="20 % - Accent2 2 3 4 4 9 2" xfId="14814"/>
    <cellStyle name="20 % - Accent2 2 3 4 4 9 2 2" xfId="27435"/>
    <cellStyle name="20 % - Accent2 2 3 4 4 9 2 3" xfId="40712"/>
    <cellStyle name="20 % - Accent2 2 3 4 4 9 2 4" xfId="53989"/>
    <cellStyle name="20 % - Accent2 2 3 4 4 9 3" xfId="21448"/>
    <cellStyle name="20 % - Accent2 2 3 4 4 9 4" xfId="34725"/>
    <cellStyle name="20 % - Accent2 2 3 4 4 9 5" xfId="48002"/>
    <cellStyle name="20 % - Accent2 2 3 4 5" xfId="152"/>
    <cellStyle name="20 % - Accent2 2 3 4 5 10" xfId="13489"/>
    <cellStyle name="20 % - Accent2 2 3 4 5 10 2" xfId="26110"/>
    <cellStyle name="20 % - Accent2 2 3 4 5 10 3" xfId="39387"/>
    <cellStyle name="20 % - Accent2 2 3 4 5 10 4" xfId="52664"/>
    <cellStyle name="20 % - Accent2 2 3 4 5 11" xfId="19370"/>
    <cellStyle name="20 % - Accent2 2 3 4 5 12" xfId="32647"/>
    <cellStyle name="20 % - Accent2 2 3 4 5 13" xfId="45924"/>
    <cellStyle name="20 % - Accent2 2 3 4 5 2" xfId="4304"/>
    <cellStyle name="20 % - Accent2 2 3 4 5 2 2" xfId="8316"/>
    <cellStyle name="20 % - Accent2 2 3 4 5 2 2 2" xfId="15801"/>
    <cellStyle name="20 % - Accent2 2 3 4 5 2 2 2 2" xfId="28470"/>
    <cellStyle name="20 % - Accent2 2 3 4 5 2 2 2 3" xfId="41747"/>
    <cellStyle name="20 % - Accent2 2 3 4 5 2 2 2 4" xfId="55024"/>
    <cellStyle name="20 % - Accent2 2 3 4 5 2 2 3" xfId="22483"/>
    <cellStyle name="20 % - Accent2 2 3 4 5 2 2 4" xfId="35760"/>
    <cellStyle name="20 % - Accent2 2 3 4 5 2 2 5" xfId="49037"/>
    <cellStyle name="20 % - Accent2 2 3 4 5 2 3" xfId="14067"/>
    <cellStyle name="20 % - Accent2 2 3 4 5 2 3 2" xfId="26688"/>
    <cellStyle name="20 % - Accent2 2 3 4 5 2 3 3" xfId="39965"/>
    <cellStyle name="20 % - Accent2 2 3 4 5 2 3 4" xfId="53242"/>
    <cellStyle name="20 % - Accent2 2 3 4 5 2 4" xfId="20701"/>
    <cellStyle name="20 % - Accent2 2 3 4 5 2 5" xfId="33978"/>
    <cellStyle name="20 % - Accent2 2 3 4 5 2 6" xfId="47255"/>
    <cellStyle name="20 % - Accent2 2 3 4 5 3" xfId="4624"/>
    <cellStyle name="20 % - Accent2 2 3 4 5 3 2" xfId="8498"/>
    <cellStyle name="20 % - Accent2 2 3 4 5 3 2 2" xfId="28652"/>
    <cellStyle name="20 % - Accent2 2 3 4 5 3 2 3" xfId="41929"/>
    <cellStyle name="20 % - Accent2 2 3 4 5 3 2 4" xfId="55206"/>
    <cellStyle name="20 % - Accent2 2 3 4 5 3 3" xfId="22665"/>
    <cellStyle name="20 % - Accent2 2 3 4 5 3 4" xfId="35942"/>
    <cellStyle name="20 % - Accent2 2 3 4 5 3 5" xfId="49219"/>
    <cellStyle name="20 % - Accent2 2 3 4 5 4" xfId="5215"/>
    <cellStyle name="20 % - Accent2 2 3 4 5 4 2" xfId="16063"/>
    <cellStyle name="20 % - Accent2 2 3 4 5 4 2 2" xfId="29243"/>
    <cellStyle name="20 % - Accent2 2 3 4 5 4 2 3" xfId="42520"/>
    <cellStyle name="20 % - Accent2 2 3 4 5 4 2 4" xfId="55797"/>
    <cellStyle name="20 % - Accent2 2 3 4 5 4 3" xfId="11017"/>
    <cellStyle name="20 % - Accent2 2 3 4 5 4 4" xfId="23256"/>
    <cellStyle name="20 % - Accent2 2 3 4 5 4 5" xfId="36533"/>
    <cellStyle name="20 % - Accent2 2 3 4 5 4 6" xfId="49810"/>
    <cellStyle name="20 % - Accent2 2 3 4 5 5" xfId="5839"/>
    <cellStyle name="20 % - Accent2 2 3 4 5 5 2" xfId="16663"/>
    <cellStyle name="20 % - Accent2 2 3 4 5 5 2 2" xfId="29843"/>
    <cellStyle name="20 % - Accent2 2 3 4 5 5 2 3" xfId="43120"/>
    <cellStyle name="20 % - Accent2 2 3 4 5 5 2 4" xfId="56397"/>
    <cellStyle name="20 % - Accent2 2 3 4 5 5 3" xfId="11617"/>
    <cellStyle name="20 % - Accent2 2 3 4 5 5 4" xfId="23856"/>
    <cellStyle name="20 % - Accent2 2 3 4 5 5 5" xfId="37133"/>
    <cellStyle name="20 % - Accent2 2 3 4 5 5 6" xfId="50410"/>
    <cellStyle name="20 % - Accent2 2 3 4 5 6" xfId="6541"/>
    <cellStyle name="20 % - Accent2 2 3 4 5 6 2" xfId="17365"/>
    <cellStyle name="20 % - Accent2 2 3 4 5 6 2 2" xfId="30545"/>
    <cellStyle name="20 % - Accent2 2 3 4 5 6 2 3" xfId="43822"/>
    <cellStyle name="20 % - Accent2 2 3 4 5 6 2 4" xfId="57099"/>
    <cellStyle name="20 % - Accent2 2 3 4 5 6 3" xfId="12319"/>
    <cellStyle name="20 % - Accent2 2 3 4 5 6 4" xfId="24558"/>
    <cellStyle name="20 % - Accent2 2 3 4 5 6 5" xfId="37835"/>
    <cellStyle name="20 % - Accent2 2 3 4 5 6 6" xfId="51112"/>
    <cellStyle name="20 % - Accent2 2 3 4 5 7" xfId="7283"/>
    <cellStyle name="20 % - Accent2 2 3 4 5 7 2" xfId="18112"/>
    <cellStyle name="20 % - Accent2 2 3 4 5 7 2 2" xfId="31292"/>
    <cellStyle name="20 % - Accent2 2 3 4 5 7 2 3" xfId="44569"/>
    <cellStyle name="20 % - Accent2 2 3 4 5 7 2 4" xfId="57846"/>
    <cellStyle name="20 % - Accent2 2 3 4 5 7 3" xfId="25305"/>
    <cellStyle name="20 % - Accent2 2 3 4 5 7 4" xfId="38582"/>
    <cellStyle name="20 % - Accent2 2 3 4 5 7 5" xfId="51859"/>
    <cellStyle name="20 % - Accent2 2 3 4 5 8" xfId="10357"/>
    <cellStyle name="20 % - Accent2 2 3 4 5 8 2" xfId="14816"/>
    <cellStyle name="20 % - Accent2 2 3 4 5 8 2 2" xfId="27437"/>
    <cellStyle name="20 % - Accent2 2 3 4 5 8 2 3" xfId="40714"/>
    <cellStyle name="20 % - Accent2 2 3 4 5 8 2 4" xfId="53991"/>
    <cellStyle name="20 % - Accent2 2 3 4 5 8 3" xfId="21450"/>
    <cellStyle name="20 % - Accent2 2 3 4 5 8 4" xfId="34727"/>
    <cellStyle name="20 % - Accent2 2 3 4 5 8 5" xfId="48004"/>
    <cellStyle name="20 % - Accent2 2 3 4 5 9" xfId="9257"/>
    <cellStyle name="20 % - Accent2 2 3 4 5 9 2" xfId="20123"/>
    <cellStyle name="20 % - Accent2 2 3 4 5 9 3" xfId="33400"/>
    <cellStyle name="20 % - Accent2 2 3 4 5 9 4" xfId="46677"/>
    <cellStyle name="20 % - Accent2 2 3 4 6" xfId="3604"/>
    <cellStyle name="20 % - Accent2 2 3 4 6 2" xfId="7787"/>
    <cellStyle name="20 % - Accent2 2 3 4 6 2 2" xfId="15320"/>
    <cellStyle name="20 % - Accent2 2 3 4 6 2 2 2" xfId="27941"/>
    <cellStyle name="20 % - Accent2 2 3 4 6 2 2 3" xfId="41218"/>
    <cellStyle name="20 % - Accent2 2 3 4 6 2 2 4" xfId="54495"/>
    <cellStyle name="20 % - Accent2 2 3 4 6 2 3" xfId="21954"/>
    <cellStyle name="20 % - Accent2 2 3 4 6 2 4" xfId="35231"/>
    <cellStyle name="20 % - Accent2 2 3 4 6 2 5" xfId="48508"/>
    <cellStyle name="20 % - Accent2 2 3 4 6 3" xfId="14062"/>
    <cellStyle name="20 % - Accent2 2 3 4 6 3 2" xfId="26683"/>
    <cellStyle name="20 % - Accent2 2 3 4 6 3 3" xfId="39960"/>
    <cellStyle name="20 % - Accent2 2 3 4 6 3 4" xfId="53237"/>
    <cellStyle name="20 % - Accent2 2 3 4 6 4" xfId="9892"/>
    <cellStyle name="20 % - Accent2 2 3 4 6 5" xfId="20696"/>
    <cellStyle name="20 % - Accent2 2 3 4 6 6" xfId="33973"/>
    <cellStyle name="20 % - Accent2 2 3 4 6 7" xfId="47250"/>
    <cellStyle name="20 % - Accent2 2 3 4 7" xfId="4310"/>
    <cellStyle name="20 % - Accent2 2 3 4 7 2" xfId="8321"/>
    <cellStyle name="20 % - Accent2 2 3 4 7 2 2" xfId="28475"/>
    <cellStyle name="20 % - Accent2 2 3 4 7 2 3" xfId="41752"/>
    <cellStyle name="20 % - Accent2 2 3 4 7 2 4" xfId="55029"/>
    <cellStyle name="20 % - Accent2 2 3 4 7 3" xfId="22488"/>
    <cellStyle name="20 % - Accent2 2 3 4 7 4" xfId="35765"/>
    <cellStyle name="20 % - Accent2 2 3 4 7 5" xfId="49042"/>
    <cellStyle name="20 % - Accent2 2 3 4 8" xfId="4619"/>
    <cellStyle name="20 % - Accent2 2 3 4 8 2" xfId="8493"/>
    <cellStyle name="20 % - Accent2 2 3 4 8 2 2" xfId="28647"/>
    <cellStyle name="20 % - Accent2 2 3 4 8 2 3" xfId="41924"/>
    <cellStyle name="20 % - Accent2 2 3 4 8 2 4" xfId="55201"/>
    <cellStyle name="20 % - Accent2 2 3 4 8 3" xfId="22660"/>
    <cellStyle name="20 % - Accent2 2 3 4 8 4" xfId="35937"/>
    <cellStyle name="20 % - Accent2 2 3 4 8 5" xfId="49214"/>
    <cellStyle name="20 % - Accent2 2 3 4 9" xfId="5210"/>
    <cellStyle name="20 % - Accent2 2 3 4 9 2" xfId="16058"/>
    <cellStyle name="20 % - Accent2 2 3 4 9 2 2" xfId="29238"/>
    <cellStyle name="20 % - Accent2 2 3 4 9 2 3" xfId="42515"/>
    <cellStyle name="20 % - Accent2 2 3 4 9 2 4" xfId="55792"/>
    <cellStyle name="20 % - Accent2 2 3 4 9 3" xfId="11012"/>
    <cellStyle name="20 % - Accent2 2 3 4 9 4" xfId="23251"/>
    <cellStyle name="20 % - Accent2 2 3 4 9 5" xfId="36528"/>
    <cellStyle name="20 % - Accent2 2 3 4 9 6" xfId="49805"/>
    <cellStyle name="20 % - Accent2 2 3 5" xfId="153"/>
    <cellStyle name="20 % - Accent2 2 3 5 10" xfId="13490"/>
    <cellStyle name="20 % - Accent2 2 3 5 10 2" xfId="26111"/>
    <cellStyle name="20 % - Accent2 2 3 5 10 3" xfId="39388"/>
    <cellStyle name="20 % - Accent2 2 3 5 10 4" xfId="52665"/>
    <cellStyle name="20 % - Accent2 2 3 5 11" xfId="19371"/>
    <cellStyle name="20 % - Accent2 2 3 5 12" xfId="32648"/>
    <cellStyle name="20 % - Accent2 2 3 5 13" xfId="45925"/>
    <cellStyle name="20 % - Accent2 2 3 5 2" xfId="3605"/>
    <cellStyle name="20 % - Accent2 2 3 5 2 2" xfId="7788"/>
    <cellStyle name="20 % - Accent2 2 3 5 2 2 2" xfId="15321"/>
    <cellStyle name="20 % - Accent2 2 3 5 2 2 2 2" xfId="27942"/>
    <cellStyle name="20 % - Accent2 2 3 5 2 2 2 3" xfId="41219"/>
    <cellStyle name="20 % - Accent2 2 3 5 2 2 2 4" xfId="54496"/>
    <cellStyle name="20 % - Accent2 2 3 5 2 2 3" xfId="21955"/>
    <cellStyle name="20 % - Accent2 2 3 5 2 2 4" xfId="35232"/>
    <cellStyle name="20 % - Accent2 2 3 5 2 2 5" xfId="48509"/>
    <cellStyle name="20 % - Accent2 2 3 5 2 3" xfId="14068"/>
    <cellStyle name="20 % - Accent2 2 3 5 2 3 2" xfId="26689"/>
    <cellStyle name="20 % - Accent2 2 3 5 2 3 3" xfId="39966"/>
    <cellStyle name="20 % - Accent2 2 3 5 2 3 4" xfId="53243"/>
    <cellStyle name="20 % - Accent2 2 3 5 2 4" xfId="20702"/>
    <cellStyle name="20 % - Accent2 2 3 5 2 5" xfId="33979"/>
    <cellStyle name="20 % - Accent2 2 3 5 2 6" xfId="47256"/>
    <cellStyle name="20 % - Accent2 2 3 5 3" xfId="4625"/>
    <cellStyle name="20 % - Accent2 2 3 5 3 2" xfId="8499"/>
    <cellStyle name="20 % - Accent2 2 3 5 3 2 2" xfId="28653"/>
    <cellStyle name="20 % - Accent2 2 3 5 3 2 3" xfId="41930"/>
    <cellStyle name="20 % - Accent2 2 3 5 3 2 4" xfId="55207"/>
    <cellStyle name="20 % - Accent2 2 3 5 3 3" xfId="22666"/>
    <cellStyle name="20 % - Accent2 2 3 5 3 4" xfId="35943"/>
    <cellStyle name="20 % - Accent2 2 3 5 3 5" xfId="49220"/>
    <cellStyle name="20 % - Accent2 2 3 5 4" xfId="5216"/>
    <cellStyle name="20 % - Accent2 2 3 5 4 2" xfId="16064"/>
    <cellStyle name="20 % - Accent2 2 3 5 4 2 2" xfId="29244"/>
    <cellStyle name="20 % - Accent2 2 3 5 4 2 3" xfId="42521"/>
    <cellStyle name="20 % - Accent2 2 3 5 4 2 4" xfId="55798"/>
    <cellStyle name="20 % - Accent2 2 3 5 4 3" xfId="11018"/>
    <cellStyle name="20 % - Accent2 2 3 5 4 4" xfId="23257"/>
    <cellStyle name="20 % - Accent2 2 3 5 4 5" xfId="36534"/>
    <cellStyle name="20 % - Accent2 2 3 5 4 6" xfId="49811"/>
    <cellStyle name="20 % - Accent2 2 3 5 5" xfId="5840"/>
    <cellStyle name="20 % - Accent2 2 3 5 5 2" xfId="16664"/>
    <cellStyle name="20 % - Accent2 2 3 5 5 2 2" xfId="29844"/>
    <cellStyle name="20 % - Accent2 2 3 5 5 2 3" xfId="43121"/>
    <cellStyle name="20 % - Accent2 2 3 5 5 2 4" xfId="56398"/>
    <cellStyle name="20 % - Accent2 2 3 5 5 3" xfId="11618"/>
    <cellStyle name="20 % - Accent2 2 3 5 5 4" xfId="23857"/>
    <cellStyle name="20 % - Accent2 2 3 5 5 5" xfId="37134"/>
    <cellStyle name="20 % - Accent2 2 3 5 5 6" xfId="50411"/>
    <cellStyle name="20 % - Accent2 2 3 5 6" xfId="6542"/>
    <cellStyle name="20 % - Accent2 2 3 5 6 2" xfId="17366"/>
    <cellStyle name="20 % - Accent2 2 3 5 6 2 2" xfId="30546"/>
    <cellStyle name="20 % - Accent2 2 3 5 6 2 3" xfId="43823"/>
    <cellStyle name="20 % - Accent2 2 3 5 6 2 4" xfId="57100"/>
    <cellStyle name="20 % - Accent2 2 3 5 6 3" xfId="12320"/>
    <cellStyle name="20 % - Accent2 2 3 5 6 4" xfId="24559"/>
    <cellStyle name="20 % - Accent2 2 3 5 6 5" xfId="37836"/>
    <cellStyle name="20 % - Accent2 2 3 5 6 6" xfId="51113"/>
    <cellStyle name="20 % - Accent2 2 3 5 7" xfId="7284"/>
    <cellStyle name="20 % - Accent2 2 3 5 7 2" xfId="18113"/>
    <cellStyle name="20 % - Accent2 2 3 5 7 2 2" xfId="31293"/>
    <cellStyle name="20 % - Accent2 2 3 5 7 2 3" xfId="44570"/>
    <cellStyle name="20 % - Accent2 2 3 5 7 2 4" xfId="57847"/>
    <cellStyle name="20 % - Accent2 2 3 5 7 3" xfId="25306"/>
    <cellStyle name="20 % - Accent2 2 3 5 7 4" xfId="38583"/>
    <cellStyle name="20 % - Accent2 2 3 5 7 5" xfId="51860"/>
    <cellStyle name="20 % - Accent2 2 3 5 8" xfId="10358"/>
    <cellStyle name="20 % - Accent2 2 3 5 8 2" xfId="14817"/>
    <cellStyle name="20 % - Accent2 2 3 5 8 2 2" xfId="27438"/>
    <cellStyle name="20 % - Accent2 2 3 5 8 2 3" xfId="40715"/>
    <cellStyle name="20 % - Accent2 2 3 5 8 2 4" xfId="53992"/>
    <cellStyle name="20 % - Accent2 2 3 5 8 3" xfId="21451"/>
    <cellStyle name="20 % - Accent2 2 3 5 8 4" xfId="34728"/>
    <cellStyle name="20 % - Accent2 2 3 5 8 5" xfId="48005"/>
    <cellStyle name="20 % - Accent2 2 3 5 9" xfId="9258"/>
    <cellStyle name="20 % - Accent2 2 3 5 9 2" xfId="20124"/>
    <cellStyle name="20 % - Accent2 2 3 5 9 3" xfId="33401"/>
    <cellStyle name="20 % - Accent2 2 3 5 9 4" xfId="46678"/>
    <cellStyle name="20 % - Accent2 2 3 6" xfId="154"/>
    <cellStyle name="20 % - Accent2 2 3 6 10" xfId="13491"/>
    <cellStyle name="20 % - Accent2 2 3 6 10 2" xfId="26112"/>
    <cellStyle name="20 % - Accent2 2 3 6 10 3" xfId="39389"/>
    <cellStyle name="20 % - Accent2 2 3 6 10 4" xfId="52666"/>
    <cellStyle name="20 % - Accent2 2 3 6 11" xfId="19372"/>
    <cellStyle name="20 % - Accent2 2 3 6 12" xfId="32649"/>
    <cellStyle name="20 % - Accent2 2 3 6 13" xfId="45926"/>
    <cellStyle name="20 % - Accent2 2 3 6 2" xfId="3606"/>
    <cellStyle name="20 % - Accent2 2 3 6 2 2" xfId="7789"/>
    <cellStyle name="20 % - Accent2 2 3 6 2 2 2" xfId="15322"/>
    <cellStyle name="20 % - Accent2 2 3 6 2 2 2 2" xfId="27943"/>
    <cellStyle name="20 % - Accent2 2 3 6 2 2 2 3" xfId="41220"/>
    <cellStyle name="20 % - Accent2 2 3 6 2 2 2 4" xfId="54497"/>
    <cellStyle name="20 % - Accent2 2 3 6 2 2 3" xfId="21956"/>
    <cellStyle name="20 % - Accent2 2 3 6 2 2 4" xfId="35233"/>
    <cellStyle name="20 % - Accent2 2 3 6 2 2 5" xfId="48510"/>
    <cellStyle name="20 % - Accent2 2 3 6 2 3" xfId="14069"/>
    <cellStyle name="20 % - Accent2 2 3 6 2 3 2" xfId="26690"/>
    <cellStyle name="20 % - Accent2 2 3 6 2 3 3" xfId="39967"/>
    <cellStyle name="20 % - Accent2 2 3 6 2 3 4" xfId="53244"/>
    <cellStyle name="20 % - Accent2 2 3 6 2 4" xfId="20703"/>
    <cellStyle name="20 % - Accent2 2 3 6 2 5" xfId="33980"/>
    <cellStyle name="20 % - Accent2 2 3 6 2 6" xfId="47257"/>
    <cellStyle name="20 % - Accent2 2 3 6 3" xfId="4626"/>
    <cellStyle name="20 % - Accent2 2 3 6 3 2" xfId="8500"/>
    <cellStyle name="20 % - Accent2 2 3 6 3 2 2" xfId="28654"/>
    <cellStyle name="20 % - Accent2 2 3 6 3 2 3" xfId="41931"/>
    <cellStyle name="20 % - Accent2 2 3 6 3 2 4" xfId="55208"/>
    <cellStyle name="20 % - Accent2 2 3 6 3 3" xfId="22667"/>
    <cellStyle name="20 % - Accent2 2 3 6 3 4" xfId="35944"/>
    <cellStyle name="20 % - Accent2 2 3 6 3 5" xfId="49221"/>
    <cellStyle name="20 % - Accent2 2 3 6 4" xfId="5217"/>
    <cellStyle name="20 % - Accent2 2 3 6 4 2" xfId="16065"/>
    <cellStyle name="20 % - Accent2 2 3 6 4 2 2" xfId="29245"/>
    <cellStyle name="20 % - Accent2 2 3 6 4 2 3" xfId="42522"/>
    <cellStyle name="20 % - Accent2 2 3 6 4 2 4" xfId="55799"/>
    <cellStyle name="20 % - Accent2 2 3 6 4 3" xfId="11019"/>
    <cellStyle name="20 % - Accent2 2 3 6 4 4" xfId="23258"/>
    <cellStyle name="20 % - Accent2 2 3 6 4 5" xfId="36535"/>
    <cellStyle name="20 % - Accent2 2 3 6 4 6" xfId="49812"/>
    <cellStyle name="20 % - Accent2 2 3 6 5" xfId="5841"/>
    <cellStyle name="20 % - Accent2 2 3 6 5 2" xfId="16665"/>
    <cellStyle name="20 % - Accent2 2 3 6 5 2 2" xfId="29845"/>
    <cellStyle name="20 % - Accent2 2 3 6 5 2 3" xfId="43122"/>
    <cellStyle name="20 % - Accent2 2 3 6 5 2 4" xfId="56399"/>
    <cellStyle name="20 % - Accent2 2 3 6 5 3" xfId="11619"/>
    <cellStyle name="20 % - Accent2 2 3 6 5 4" xfId="23858"/>
    <cellStyle name="20 % - Accent2 2 3 6 5 5" xfId="37135"/>
    <cellStyle name="20 % - Accent2 2 3 6 5 6" xfId="50412"/>
    <cellStyle name="20 % - Accent2 2 3 6 6" xfId="6543"/>
    <cellStyle name="20 % - Accent2 2 3 6 6 2" xfId="17367"/>
    <cellStyle name="20 % - Accent2 2 3 6 6 2 2" xfId="30547"/>
    <cellStyle name="20 % - Accent2 2 3 6 6 2 3" xfId="43824"/>
    <cellStyle name="20 % - Accent2 2 3 6 6 2 4" xfId="57101"/>
    <cellStyle name="20 % - Accent2 2 3 6 6 3" xfId="12321"/>
    <cellStyle name="20 % - Accent2 2 3 6 6 4" xfId="24560"/>
    <cellStyle name="20 % - Accent2 2 3 6 6 5" xfId="37837"/>
    <cellStyle name="20 % - Accent2 2 3 6 6 6" xfId="51114"/>
    <cellStyle name="20 % - Accent2 2 3 6 7" xfId="7285"/>
    <cellStyle name="20 % - Accent2 2 3 6 7 2" xfId="18114"/>
    <cellStyle name="20 % - Accent2 2 3 6 7 2 2" xfId="31294"/>
    <cellStyle name="20 % - Accent2 2 3 6 7 2 3" xfId="44571"/>
    <cellStyle name="20 % - Accent2 2 3 6 7 2 4" xfId="57848"/>
    <cellStyle name="20 % - Accent2 2 3 6 7 3" xfId="25307"/>
    <cellStyle name="20 % - Accent2 2 3 6 7 4" xfId="38584"/>
    <cellStyle name="20 % - Accent2 2 3 6 7 5" xfId="51861"/>
    <cellStyle name="20 % - Accent2 2 3 6 8" xfId="10359"/>
    <cellStyle name="20 % - Accent2 2 3 6 8 2" xfId="14818"/>
    <cellStyle name="20 % - Accent2 2 3 6 8 2 2" xfId="27439"/>
    <cellStyle name="20 % - Accent2 2 3 6 8 2 3" xfId="40716"/>
    <cellStyle name="20 % - Accent2 2 3 6 8 2 4" xfId="53993"/>
    <cellStyle name="20 % - Accent2 2 3 6 8 3" xfId="21452"/>
    <cellStyle name="20 % - Accent2 2 3 6 8 4" xfId="34729"/>
    <cellStyle name="20 % - Accent2 2 3 6 8 5" xfId="48006"/>
    <cellStyle name="20 % - Accent2 2 3 6 9" xfId="9259"/>
    <cellStyle name="20 % - Accent2 2 3 6 9 2" xfId="20125"/>
    <cellStyle name="20 % - Accent2 2 3 6 9 3" xfId="33402"/>
    <cellStyle name="20 % - Accent2 2 3 6 9 4" xfId="46679"/>
    <cellStyle name="20 % - Accent2 2 3 7" xfId="155"/>
    <cellStyle name="20 % - Accent2 2 3 7 10" xfId="13492"/>
    <cellStyle name="20 % - Accent2 2 3 7 10 2" xfId="26113"/>
    <cellStyle name="20 % - Accent2 2 3 7 10 3" xfId="39390"/>
    <cellStyle name="20 % - Accent2 2 3 7 10 4" xfId="52667"/>
    <cellStyle name="20 % - Accent2 2 3 7 11" xfId="19373"/>
    <cellStyle name="20 % - Accent2 2 3 7 12" xfId="32650"/>
    <cellStyle name="20 % - Accent2 2 3 7 13" xfId="45927"/>
    <cellStyle name="20 % - Accent2 2 3 7 2" xfId="4303"/>
    <cellStyle name="20 % - Accent2 2 3 7 2 2" xfId="8315"/>
    <cellStyle name="20 % - Accent2 2 3 7 2 2 2" xfId="15800"/>
    <cellStyle name="20 % - Accent2 2 3 7 2 2 2 2" xfId="28469"/>
    <cellStyle name="20 % - Accent2 2 3 7 2 2 2 3" xfId="41746"/>
    <cellStyle name="20 % - Accent2 2 3 7 2 2 2 4" xfId="55023"/>
    <cellStyle name="20 % - Accent2 2 3 7 2 2 3" xfId="22482"/>
    <cellStyle name="20 % - Accent2 2 3 7 2 2 4" xfId="35759"/>
    <cellStyle name="20 % - Accent2 2 3 7 2 2 5" xfId="49036"/>
    <cellStyle name="20 % - Accent2 2 3 7 2 3" xfId="14070"/>
    <cellStyle name="20 % - Accent2 2 3 7 2 3 2" xfId="26691"/>
    <cellStyle name="20 % - Accent2 2 3 7 2 3 3" xfId="39968"/>
    <cellStyle name="20 % - Accent2 2 3 7 2 3 4" xfId="53245"/>
    <cellStyle name="20 % - Accent2 2 3 7 2 4" xfId="20704"/>
    <cellStyle name="20 % - Accent2 2 3 7 2 5" xfId="33981"/>
    <cellStyle name="20 % - Accent2 2 3 7 2 6" xfId="47258"/>
    <cellStyle name="20 % - Accent2 2 3 7 3" xfId="4627"/>
    <cellStyle name="20 % - Accent2 2 3 7 3 2" xfId="8501"/>
    <cellStyle name="20 % - Accent2 2 3 7 3 2 2" xfId="28655"/>
    <cellStyle name="20 % - Accent2 2 3 7 3 2 3" xfId="41932"/>
    <cellStyle name="20 % - Accent2 2 3 7 3 2 4" xfId="55209"/>
    <cellStyle name="20 % - Accent2 2 3 7 3 3" xfId="22668"/>
    <cellStyle name="20 % - Accent2 2 3 7 3 4" xfId="35945"/>
    <cellStyle name="20 % - Accent2 2 3 7 3 5" xfId="49222"/>
    <cellStyle name="20 % - Accent2 2 3 7 4" xfId="5218"/>
    <cellStyle name="20 % - Accent2 2 3 7 4 2" xfId="16066"/>
    <cellStyle name="20 % - Accent2 2 3 7 4 2 2" xfId="29246"/>
    <cellStyle name="20 % - Accent2 2 3 7 4 2 3" xfId="42523"/>
    <cellStyle name="20 % - Accent2 2 3 7 4 2 4" xfId="55800"/>
    <cellStyle name="20 % - Accent2 2 3 7 4 3" xfId="11020"/>
    <cellStyle name="20 % - Accent2 2 3 7 4 4" xfId="23259"/>
    <cellStyle name="20 % - Accent2 2 3 7 4 5" xfId="36536"/>
    <cellStyle name="20 % - Accent2 2 3 7 4 6" xfId="49813"/>
    <cellStyle name="20 % - Accent2 2 3 7 5" xfId="5842"/>
    <cellStyle name="20 % - Accent2 2 3 7 5 2" xfId="16666"/>
    <cellStyle name="20 % - Accent2 2 3 7 5 2 2" xfId="29846"/>
    <cellStyle name="20 % - Accent2 2 3 7 5 2 3" xfId="43123"/>
    <cellStyle name="20 % - Accent2 2 3 7 5 2 4" xfId="56400"/>
    <cellStyle name="20 % - Accent2 2 3 7 5 3" xfId="11620"/>
    <cellStyle name="20 % - Accent2 2 3 7 5 4" xfId="23859"/>
    <cellStyle name="20 % - Accent2 2 3 7 5 5" xfId="37136"/>
    <cellStyle name="20 % - Accent2 2 3 7 5 6" xfId="50413"/>
    <cellStyle name="20 % - Accent2 2 3 7 6" xfId="6544"/>
    <cellStyle name="20 % - Accent2 2 3 7 6 2" xfId="17368"/>
    <cellStyle name="20 % - Accent2 2 3 7 6 2 2" xfId="30548"/>
    <cellStyle name="20 % - Accent2 2 3 7 6 2 3" xfId="43825"/>
    <cellStyle name="20 % - Accent2 2 3 7 6 2 4" xfId="57102"/>
    <cellStyle name="20 % - Accent2 2 3 7 6 3" xfId="12322"/>
    <cellStyle name="20 % - Accent2 2 3 7 6 4" xfId="24561"/>
    <cellStyle name="20 % - Accent2 2 3 7 6 5" xfId="37838"/>
    <cellStyle name="20 % - Accent2 2 3 7 6 6" xfId="51115"/>
    <cellStyle name="20 % - Accent2 2 3 7 7" xfId="7286"/>
    <cellStyle name="20 % - Accent2 2 3 7 7 2" xfId="18115"/>
    <cellStyle name="20 % - Accent2 2 3 7 7 2 2" xfId="31295"/>
    <cellStyle name="20 % - Accent2 2 3 7 7 2 3" xfId="44572"/>
    <cellStyle name="20 % - Accent2 2 3 7 7 2 4" xfId="57849"/>
    <cellStyle name="20 % - Accent2 2 3 7 7 3" xfId="25308"/>
    <cellStyle name="20 % - Accent2 2 3 7 7 4" xfId="38585"/>
    <cellStyle name="20 % - Accent2 2 3 7 7 5" xfId="51862"/>
    <cellStyle name="20 % - Accent2 2 3 7 8" xfId="10360"/>
    <cellStyle name="20 % - Accent2 2 3 7 8 2" xfId="14819"/>
    <cellStyle name="20 % - Accent2 2 3 7 8 2 2" xfId="27440"/>
    <cellStyle name="20 % - Accent2 2 3 7 8 2 3" xfId="40717"/>
    <cellStyle name="20 % - Accent2 2 3 7 8 2 4" xfId="53994"/>
    <cellStyle name="20 % - Accent2 2 3 7 8 3" xfId="21453"/>
    <cellStyle name="20 % - Accent2 2 3 7 8 4" xfId="34730"/>
    <cellStyle name="20 % - Accent2 2 3 7 8 5" xfId="48007"/>
    <cellStyle name="20 % - Accent2 2 3 7 9" xfId="9260"/>
    <cellStyle name="20 % - Accent2 2 3 7 9 2" xfId="20126"/>
    <cellStyle name="20 % - Accent2 2 3 7 9 3" xfId="33403"/>
    <cellStyle name="20 % - Accent2 2 3 7 9 4" xfId="46680"/>
    <cellStyle name="20 % - Accent2 2 3 8" xfId="3599"/>
    <cellStyle name="20 % - Accent2 2 3 8 2" xfId="7782"/>
    <cellStyle name="20 % - Accent2 2 3 8 2 2" xfId="18116"/>
    <cellStyle name="20 % - Accent2 2 3 8 2 2 2" xfId="31296"/>
    <cellStyle name="20 % - Accent2 2 3 8 2 2 3" xfId="44573"/>
    <cellStyle name="20 % - Accent2 2 3 8 2 2 4" xfId="57850"/>
    <cellStyle name="20 % - Accent2 2 3 8 2 3" xfId="25309"/>
    <cellStyle name="20 % - Accent2 2 3 8 2 4" xfId="38586"/>
    <cellStyle name="20 % - Accent2 2 3 8 2 5" xfId="51863"/>
    <cellStyle name="20 % - Accent2 2 3 8 3" xfId="10818"/>
    <cellStyle name="20 % - Accent2 2 3 8 3 2" xfId="15315"/>
    <cellStyle name="20 % - Accent2 2 3 8 3 2 2" xfId="27936"/>
    <cellStyle name="20 % - Accent2 2 3 8 3 2 3" xfId="41213"/>
    <cellStyle name="20 % - Accent2 2 3 8 3 2 4" xfId="54490"/>
    <cellStyle name="20 % - Accent2 2 3 8 3 3" xfId="21949"/>
    <cellStyle name="20 % - Accent2 2 3 8 3 4" xfId="35226"/>
    <cellStyle name="20 % - Accent2 2 3 8 3 5" xfId="48503"/>
    <cellStyle name="20 % - Accent2 2 3 8 4" xfId="14051"/>
    <cellStyle name="20 % - Accent2 2 3 8 4 2" xfId="26672"/>
    <cellStyle name="20 % - Accent2 2 3 8 4 3" xfId="39949"/>
    <cellStyle name="20 % - Accent2 2 3 8 4 4" xfId="53226"/>
    <cellStyle name="20 % - Accent2 2 3 8 5" xfId="20685"/>
    <cellStyle name="20 % - Accent2 2 3 8 6" xfId="33962"/>
    <cellStyle name="20 % - Accent2 2 3 8 7" xfId="47239"/>
    <cellStyle name="20 % - Accent2 2 3 9" xfId="4608"/>
    <cellStyle name="20 % - Accent2 2 3 9 2" xfId="8482"/>
    <cellStyle name="20 % - Accent2 2 3 9 2 2" xfId="18628"/>
    <cellStyle name="20 % - Accent2 2 3 9 2 2 2" xfId="31808"/>
    <cellStyle name="20 % - Accent2 2 3 9 2 2 3" xfId="45085"/>
    <cellStyle name="20 % - Accent2 2 3 9 2 2 4" xfId="58362"/>
    <cellStyle name="20 % - Accent2 2 3 9 2 3" xfId="13140"/>
    <cellStyle name="20 % - Accent2 2 3 9 2 4" xfId="25821"/>
    <cellStyle name="20 % - Accent2 2 3 9 2 5" xfId="39098"/>
    <cellStyle name="20 % - Accent2 2 3 9 2 6" xfId="52375"/>
    <cellStyle name="20 % - Accent2 2 3 9 3" xfId="15884"/>
    <cellStyle name="20 % - Accent2 2 3 9 3 2" xfId="28636"/>
    <cellStyle name="20 % - Accent2 2 3 9 3 3" xfId="41913"/>
    <cellStyle name="20 % - Accent2 2 3 9 3 4" xfId="55190"/>
    <cellStyle name="20 % - Accent2 2 3 9 4" xfId="22649"/>
    <cellStyle name="20 % - Accent2 2 3 9 5" xfId="35926"/>
    <cellStyle name="20 % - Accent2 2 3 9 6" xfId="49203"/>
    <cellStyle name="20 % - Accent2 2 3_2012-2013 - CF - Tour 1 - Ligue 04 - Résultats" xfId="156"/>
    <cellStyle name="20 % - Accent2 2 4" xfId="157"/>
    <cellStyle name="20 % - Accent2 2 4 10" xfId="13493"/>
    <cellStyle name="20 % - Accent2 2 4 10 2" xfId="26114"/>
    <cellStyle name="20 % - Accent2 2 4 10 3" xfId="39391"/>
    <cellStyle name="20 % - Accent2 2 4 10 4" xfId="52668"/>
    <cellStyle name="20 % - Accent2 2 4 11" xfId="19374"/>
    <cellStyle name="20 % - Accent2 2 4 12" xfId="32651"/>
    <cellStyle name="20 % - Accent2 2 4 13" xfId="45928"/>
    <cellStyle name="20 % - Accent2 2 4 2" xfId="3607"/>
    <cellStyle name="20 % - Accent2 2 4 2 2" xfId="7790"/>
    <cellStyle name="20 % - Accent2 2 4 2 2 2" xfId="18629"/>
    <cellStyle name="20 % - Accent2 2 4 2 2 2 2" xfId="31809"/>
    <cellStyle name="20 % - Accent2 2 4 2 2 2 3" xfId="45086"/>
    <cellStyle name="20 % - Accent2 2 4 2 2 2 4" xfId="58363"/>
    <cellStyle name="20 % - Accent2 2 4 2 2 3" xfId="25822"/>
    <cellStyle name="20 % - Accent2 2 4 2 2 4" xfId="39099"/>
    <cellStyle name="20 % - Accent2 2 4 2 2 5" xfId="52376"/>
    <cellStyle name="20 % - Accent2 2 4 2 3" xfId="10819"/>
    <cellStyle name="20 % - Accent2 2 4 2 3 2" xfId="15323"/>
    <cellStyle name="20 % - Accent2 2 4 2 3 2 2" xfId="27944"/>
    <cellStyle name="20 % - Accent2 2 4 2 3 2 3" xfId="41221"/>
    <cellStyle name="20 % - Accent2 2 4 2 3 2 4" xfId="54498"/>
    <cellStyle name="20 % - Accent2 2 4 2 3 3" xfId="21957"/>
    <cellStyle name="20 % - Accent2 2 4 2 3 4" xfId="35234"/>
    <cellStyle name="20 % - Accent2 2 4 2 3 5" xfId="48511"/>
    <cellStyle name="20 % - Accent2 2 4 2 4" xfId="14071"/>
    <cellStyle name="20 % - Accent2 2 4 2 4 2" xfId="26692"/>
    <cellStyle name="20 % - Accent2 2 4 2 4 3" xfId="39969"/>
    <cellStyle name="20 % - Accent2 2 4 2 4 4" xfId="53246"/>
    <cellStyle name="20 % - Accent2 2 4 2 5" xfId="20705"/>
    <cellStyle name="20 % - Accent2 2 4 2 6" xfId="33982"/>
    <cellStyle name="20 % - Accent2 2 4 2 7" xfId="47259"/>
    <cellStyle name="20 % - Accent2 2 4 3" xfId="4628"/>
    <cellStyle name="20 % - Accent2 2 4 3 2" xfId="8502"/>
    <cellStyle name="20 % - Accent2 2 4 3 2 2" xfId="18709"/>
    <cellStyle name="20 % - Accent2 2 4 3 2 2 2" xfId="31889"/>
    <cellStyle name="20 % - Accent2 2 4 3 2 2 3" xfId="45166"/>
    <cellStyle name="20 % - Accent2 2 4 3 2 2 4" xfId="58443"/>
    <cellStyle name="20 % - Accent2 2 4 3 2 3" xfId="25902"/>
    <cellStyle name="20 % - Accent2 2 4 3 2 4" xfId="39179"/>
    <cellStyle name="20 % - Accent2 2 4 3 2 5" xfId="52456"/>
    <cellStyle name="20 % - Accent2 2 4 3 3" xfId="15885"/>
    <cellStyle name="20 % - Accent2 2 4 3 3 2" xfId="28656"/>
    <cellStyle name="20 % - Accent2 2 4 3 3 3" xfId="41933"/>
    <cellStyle name="20 % - Accent2 2 4 3 3 4" xfId="55210"/>
    <cellStyle name="20 % - Accent2 2 4 3 4" xfId="22669"/>
    <cellStyle name="20 % - Accent2 2 4 3 5" xfId="35946"/>
    <cellStyle name="20 % - Accent2 2 4 3 6" xfId="49223"/>
    <cellStyle name="20 % - Accent2 2 4 4" xfId="5219"/>
    <cellStyle name="20 % - Accent2 2 4 4 2" xfId="16067"/>
    <cellStyle name="20 % - Accent2 2 4 4 2 2" xfId="29247"/>
    <cellStyle name="20 % - Accent2 2 4 4 2 3" xfId="42524"/>
    <cellStyle name="20 % - Accent2 2 4 4 2 4" xfId="55801"/>
    <cellStyle name="20 % - Accent2 2 4 4 3" xfId="11021"/>
    <cellStyle name="20 % - Accent2 2 4 4 4" xfId="23260"/>
    <cellStyle name="20 % - Accent2 2 4 4 5" xfId="36537"/>
    <cellStyle name="20 % - Accent2 2 4 4 6" xfId="49814"/>
    <cellStyle name="20 % - Accent2 2 4 5" xfId="5843"/>
    <cellStyle name="20 % - Accent2 2 4 5 2" xfId="16667"/>
    <cellStyle name="20 % - Accent2 2 4 5 2 2" xfId="29847"/>
    <cellStyle name="20 % - Accent2 2 4 5 2 3" xfId="43124"/>
    <cellStyle name="20 % - Accent2 2 4 5 2 4" xfId="56401"/>
    <cellStyle name="20 % - Accent2 2 4 5 3" xfId="11621"/>
    <cellStyle name="20 % - Accent2 2 4 5 4" xfId="23860"/>
    <cellStyle name="20 % - Accent2 2 4 5 5" xfId="37137"/>
    <cellStyle name="20 % - Accent2 2 4 5 6" xfId="50414"/>
    <cellStyle name="20 % - Accent2 2 4 6" xfId="6545"/>
    <cellStyle name="20 % - Accent2 2 4 6 2" xfId="17369"/>
    <cellStyle name="20 % - Accent2 2 4 6 2 2" xfId="30549"/>
    <cellStyle name="20 % - Accent2 2 4 6 2 3" xfId="43826"/>
    <cellStyle name="20 % - Accent2 2 4 6 2 4" xfId="57103"/>
    <cellStyle name="20 % - Accent2 2 4 6 3" xfId="12323"/>
    <cellStyle name="20 % - Accent2 2 4 6 4" xfId="24562"/>
    <cellStyle name="20 % - Accent2 2 4 6 5" xfId="37839"/>
    <cellStyle name="20 % - Accent2 2 4 6 6" xfId="51116"/>
    <cellStyle name="20 % - Accent2 2 4 7" xfId="7287"/>
    <cellStyle name="20 % - Accent2 2 4 7 2" xfId="18117"/>
    <cellStyle name="20 % - Accent2 2 4 7 2 2" xfId="31297"/>
    <cellStyle name="20 % - Accent2 2 4 7 2 3" xfId="44574"/>
    <cellStyle name="20 % - Accent2 2 4 7 2 4" xfId="57851"/>
    <cellStyle name="20 % - Accent2 2 4 7 3" xfId="25310"/>
    <cellStyle name="20 % - Accent2 2 4 7 4" xfId="38587"/>
    <cellStyle name="20 % - Accent2 2 4 7 5" xfId="51864"/>
    <cellStyle name="20 % - Accent2 2 4 8" xfId="10361"/>
    <cellStyle name="20 % - Accent2 2 4 8 2" xfId="14820"/>
    <cellStyle name="20 % - Accent2 2 4 8 2 2" xfId="27441"/>
    <cellStyle name="20 % - Accent2 2 4 8 2 3" xfId="40718"/>
    <cellStyle name="20 % - Accent2 2 4 8 2 4" xfId="53995"/>
    <cellStyle name="20 % - Accent2 2 4 8 3" xfId="21454"/>
    <cellStyle name="20 % - Accent2 2 4 8 4" xfId="34731"/>
    <cellStyle name="20 % - Accent2 2 4 8 5" xfId="48008"/>
    <cellStyle name="20 % - Accent2 2 4 9" xfId="9261"/>
    <cellStyle name="20 % - Accent2 2 4 9 2" xfId="20127"/>
    <cellStyle name="20 % - Accent2 2 4 9 3" xfId="33404"/>
    <cellStyle name="20 % - Accent2 2 4 9 4" xfId="46681"/>
    <cellStyle name="20 % - Accent2 2 5" xfId="158"/>
    <cellStyle name="20 % - Accent2 2 5 10" xfId="5844"/>
    <cellStyle name="20 % - Accent2 2 5 10 2" xfId="16668"/>
    <cellStyle name="20 % - Accent2 2 5 10 2 2" xfId="29848"/>
    <cellStyle name="20 % - Accent2 2 5 10 2 3" xfId="43125"/>
    <cellStyle name="20 % - Accent2 2 5 10 2 4" xfId="56402"/>
    <cellStyle name="20 % - Accent2 2 5 10 3" xfId="11622"/>
    <cellStyle name="20 % - Accent2 2 5 10 4" xfId="23861"/>
    <cellStyle name="20 % - Accent2 2 5 10 5" xfId="37138"/>
    <cellStyle name="20 % - Accent2 2 5 10 6" xfId="50415"/>
    <cellStyle name="20 % - Accent2 2 5 11" xfId="6546"/>
    <cellStyle name="20 % - Accent2 2 5 11 2" xfId="17370"/>
    <cellStyle name="20 % - Accent2 2 5 11 2 2" xfId="30550"/>
    <cellStyle name="20 % - Accent2 2 5 11 2 3" xfId="43827"/>
    <cellStyle name="20 % - Accent2 2 5 11 2 4" xfId="57104"/>
    <cellStyle name="20 % - Accent2 2 5 11 3" xfId="12324"/>
    <cellStyle name="20 % - Accent2 2 5 11 4" xfId="24563"/>
    <cellStyle name="20 % - Accent2 2 5 11 5" xfId="37840"/>
    <cellStyle name="20 % - Accent2 2 5 11 6" xfId="51117"/>
    <cellStyle name="20 % - Accent2 2 5 12" xfId="7288"/>
    <cellStyle name="20 % - Accent2 2 5 12 2" xfId="18118"/>
    <cellStyle name="20 % - Accent2 2 5 12 2 2" xfId="31298"/>
    <cellStyle name="20 % - Accent2 2 5 12 2 3" xfId="44575"/>
    <cellStyle name="20 % - Accent2 2 5 12 2 4" xfId="57852"/>
    <cellStyle name="20 % - Accent2 2 5 12 3" xfId="25311"/>
    <cellStyle name="20 % - Accent2 2 5 12 4" xfId="38588"/>
    <cellStyle name="20 % - Accent2 2 5 12 5" xfId="51865"/>
    <cellStyle name="20 % - Accent2 2 5 13" xfId="10362"/>
    <cellStyle name="20 % - Accent2 2 5 13 2" xfId="14821"/>
    <cellStyle name="20 % - Accent2 2 5 13 2 2" xfId="27442"/>
    <cellStyle name="20 % - Accent2 2 5 13 2 3" xfId="40719"/>
    <cellStyle name="20 % - Accent2 2 5 13 2 4" xfId="53996"/>
    <cellStyle name="20 % - Accent2 2 5 13 3" xfId="21455"/>
    <cellStyle name="20 % - Accent2 2 5 13 4" xfId="34732"/>
    <cellStyle name="20 % - Accent2 2 5 13 5" xfId="48009"/>
    <cellStyle name="20 % - Accent2 2 5 14" xfId="9262"/>
    <cellStyle name="20 % - Accent2 2 5 14 2" xfId="20128"/>
    <cellStyle name="20 % - Accent2 2 5 14 3" xfId="33405"/>
    <cellStyle name="20 % - Accent2 2 5 14 4" xfId="46682"/>
    <cellStyle name="20 % - Accent2 2 5 15" xfId="13494"/>
    <cellStyle name="20 % - Accent2 2 5 15 2" xfId="26115"/>
    <cellStyle name="20 % - Accent2 2 5 15 3" xfId="39392"/>
    <cellStyle name="20 % - Accent2 2 5 15 4" xfId="52669"/>
    <cellStyle name="20 % - Accent2 2 5 16" xfId="19375"/>
    <cellStyle name="20 % - Accent2 2 5 17" xfId="32652"/>
    <cellStyle name="20 % - Accent2 2 5 18" xfId="45929"/>
    <cellStyle name="20 % - Accent2 2 5 2" xfId="159"/>
    <cellStyle name="20 % - Accent2 2 5 2 10" xfId="13495"/>
    <cellStyle name="20 % - Accent2 2 5 2 10 2" xfId="26116"/>
    <cellStyle name="20 % - Accent2 2 5 2 10 3" xfId="39393"/>
    <cellStyle name="20 % - Accent2 2 5 2 10 4" xfId="52670"/>
    <cellStyle name="20 % - Accent2 2 5 2 11" xfId="19376"/>
    <cellStyle name="20 % - Accent2 2 5 2 12" xfId="32653"/>
    <cellStyle name="20 % - Accent2 2 5 2 13" xfId="45930"/>
    <cellStyle name="20 % - Accent2 2 5 2 2" xfId="4300"/>
    <cellStyle name="20 % - Accent2 2 5 2 2 2" xfId="8313"/>
    <cellStyle name="20 % - Accent2 2 5 2 2 2 2" xfId="15799"/>
    <cellStyle name="20 % - Accent2 2 5 2 2 2 2 2" xfId="28467"/>
    <cellStyle name="20 % - Accent2 2 5 2 2 2 2 3" xfId="41744"/>
    <cellStyle name="20 % - Accent2 2 5 2 2 2 2 4" xfId="55021"/>
    <cellStyle name="20 % - Accent2 2 5 2 2 2 3" xfId="22480"/>
    <cellStyle name="20 % - Accent2 2 5 2 2 2 4" xfId="35757"/>
    <cellStyle name="20 % - Accent2 2 5 2 2 2 5" xfId="49034"/>
    <cellStyle name="20 % - Accent2 2 5 2 2 3" xfId="14073"/>
    <cellStyle name="20 % - Accent2 2 5 2 2 3 2" xfId="26694"/>
    <cellStyle name="20 % - Accent2 2 5 2 2 3 3" xfId="39971"/>
    <cellStyle name="20 % - Accent2 2 5 2 2 3 4" xfId="53248"/>
    <cellStyle name="20 % - Accent2 2 5 2 2 4" xfId="20707"/>
    <cellStyle name="20 % - Accent2 2 5 2 2 5" xfId="33984"/>
    <cellStyle name="20 % - Accent2 2 5 2 2 6" xfId="47261"/>
    <cellStyle name="20 % - Accent2 2 5 2 3" xfId="4630"/>
    <cellStyle name="20 % - Accent2 2 5 2 3 2" xfId="8504"/>
    <cellStyle name="20 % - Accent2 2 5 2 3 2 2" xfId="28658"/>
    <cellStyle name="20 % - Accent2 2 5 2 3 2 3" xfId="41935"/>
    <cellStyle name="20 % - Accent2 2 5 2 3 2 4" xfId="55212"/>
    <cellStyle name="20 % - Accent2 2 5 2 3 3" xfId="22671"/>
    <cellStyle name="20 % - Accent2 2 5 2 3 4" xfId="35948"/>
    <cellStyle name="20 % - Accent2 2 5 2 3 5" xfId="49225"/>
    <cellStyle name="20 % - Accent2 2 5 2 4" xfId="5221"/>
    <cellStyle name="20 % - Accent2 2 5 2 4 2" xfId="16069"/>
    <cellStyle name="20 % - Accent2 2 5 2 4 2 2" xfId="29249"/>
    <cellStyle name="20 % - Accent2 2 5 2 4 2 3" xfId="42526"/>
    <cellStyle name="20 % - Accent2 2 5 2 4 2 4" xfId="55803"/>
    <cellStyle name="20 % - Accent2 2 5 2 4 3" xfId="11023"/>
    <cellStyle name="20 % - Accent2 2 5 2 4 4" xfId="23262"/>
    <cellStyle name="20 % - Accent2 2 5 2 4 5" xfId="36539"/>
    <cellStyle name="20 % - Accent2 2 5 2 4 6" xfId="49816"/>
    <cellStyle name="20 % - Accent2 2 5 2 5" xfId="5845"/>
    <cellStyle name="20 % - Accent2 2 5 2 5 2" xfId="16669"/>
    <cellStyle name="20 % - Accent2 2 5 2 5 2 2" xfId="29849"/>
    <cellStyle name="20 % - Accent2 2 5 2 5 2 3" xfId="43126"/>
    <cellStyle name="20 % - Accent2 2 5 2 5 2 4" xfId="56403"/>
    <cellStyle name="20 % - Accent2 2 5 2 5 3" xfId="11623"/>
    <cellStyle name="20 % - Accent2 2 5 2 5 4" xfId="23862"/>
    <cellStyle name="20 % - Accent2 2 5 2 5 5" xfId="37139"/>
    <cellStyle name="20 % - Accent2 2 5 2 5 6" xfId="50416"/>
    <cellStyle name="20 % - Accent2 2 5 2 6" xfId="6547"/>
    <cellStyle name="20 % - Accent2 2 5 2 6 2" xfId="17371"/>
    <cellStyle name="20 % - Accent2 2 5 2 6 2 2" xfId="30551"/>
    <cellStyle name="20 % - Accent2 2 5 2 6 2 3" xfId="43828"/>
    <cellStyle name="20 % - Accent2 2 5 2 6 2 4" xfId="57105"/>
    <cellStyle name="20 % - Accent2 2 5 2 6 3" xfId="12325"/>
    <cellStyle name="20 % - Accent2 2 5 2 6 4" xfId="24564"/>
    <cellStyle name="20 % - Accent2 2 5 2 6 5" xfId="37841"/>
    <cellStyle name="20 % - Accent2 2 5 2 6 6" xfId="51118"/>
    <cellStyle name="20 % - Accent2 2 5 2 7" xfId="7289"/>
    <cellStyle name="20 % - Accent2 2 5 2 7 2" xfId="18119"/>
    <cellStyle name="20 % - Accent2 2 5 2 7 2 2" xfId="31299"/>
    <cellStyle name="20 % - Accent2 2 5 2 7 2 3" xfId="44576"/>
    <cellStyle name="20 % - Accent2 2 5 2 7 2 4" xfId="57853"/>
    <cellStyle name="20 % - Accent2 2 5 2 7 3" xfId="25312"/>
    <cellStyle name="20 % - Accent2 2 5 2 7 4" xfId="38589"/>
    <cellStyle name="20 % - Accent2 2 5 2 7 5" xfId="51866"/>
    <cellStyle name="20 % - Accent2 2 5 2 8" xfId="10363"/>
    <cellStyle name="20 % - Accent2 2 5 2 8 2" xfId="14822"/>
    <cellStyle name="20 % - Accent2 2 5 2 8 2 2" xfId="27443"/>
    <cellStyle name="20 % - Accent2 2 5 2 8 2 3" xfId="40720"/>
    <cellStyle name="20 % - Accent2 2 5 2 8 2 4" xfId="53997"/>
    <cellStyle name="20 % - Accent2 2 5 2 8 3" xfId="21456"/>
    <cellStyle name="20 % - Accent2 2 5 2 8 4" xfId="34733"/>
    <cellStyle name="20 % - Accent2 2 5 2 8 5" xfId="48010"/>
    <cellStyle name="20 % - Accent2 2 5 2 9" xfId="9263"/>
    <cellStyle name="20 % - Accent2 2 5 2 9 2" xfId="20129"/>
    <cellStyle name="20 % - Accent2 2 5 2 9 3" xfId="33406"/>
    <cellStyle name="20 % - Accent2 2 5 2 9 4" xfId="46683"/>
    <cellStyle name="20 % - Accent2 2 5 3" xfId="160"/>
    <cellStyle name="20 % - Accent2 2 5 3 10" xfId="13496"/>
    <cellStyle name="20 % - Accent2 2 5 3 10 2" xfId="26117"/>
    <cellStyle name="20 % - Accent2 2 5 3 10 3" xfId="39394"/>
    <cellStyle name="20 % - Accent2 2 5 3 10 4" xfId="52671"/>
    <cellStyle name="20 % - Accent2 2 5 3 11" xfId="19377"/>
    <cellStyle name="20 % - Accent2 2 5 3 12" xfId="32654"/>
    <cellStyle name="20 % - Accent2 2 5 3 13" xfId="45931"/>
    <cellStyle name="20 % - Accent2 2 5 3 2" xfId="4299"/>
    <cellStyle name="20 % - Accent2 2 5 3 2 2" xfId="8312"/>
    <cellStyle name="20 % - Accent2 2 5 3 2 2 2" xfId="15798"/>
    <cellStyle name="20 % - Accent2 2 5 3 2 2 2 2" xfId="28466"/>
    <cellStyle name="20 % - Accent2 2 5 3 2 2 2 3" xfId="41743"/>
    <cellStyle name="20 % - Accent2 2 5 3 2 2 2 4" xfId="55020"/>
    <cellStyle name="20 % - Accent2 2 5 3 2 2 3" xfId="22479"/>
    <cellStyle name="20 % - Accent2 2 5 3 2 2 4" xfId="35756"/>
    <cellStyle name="20 % - Accent2 2 5 3 2 2 5" xfId="49033"/>
    <cellStyle name="20 % - Accent2 2 5 3 2 3" xfId="14074"/>
    <cellStyle name="20 % - Accent2 2 5 3 2 3 2" xfId="26695"/>
    <cellStyle name="20 % - Accent2 2 5 3 2 3 3" xfId="39972"/>
    <cellStyle name="20 % - Accent2 2 5 3 2 3 4" xfId="53249"/>
    <cellStyle name="20 % - Accent2 2 5 3 2 4" xfId="20708"/>
    <cellStyle name="20 % - Accent2 2 5 3 2 5" xfId="33985"/>
    <cellStyle name="20 % - Accent2 2 5 3 2 6" xfId="47262"/>
    <cellStyle name="20 % - Accent2 2 5 3 3" xfId="4631"/>
    <cellStyle name="20 % - Accent2 2 5 3 3 2" xfId="8505"/>
    <cellStyle name="20 % - Accent2 2 5 3 3 2 2" xfId="28659"/>
    <cellStyle name="20 % - Accent2 2 5 3 3 2 3" xfId="41936"/>
    <cellStyle name="20 % - Accent2 2 5 3 3 2 4" xfId="55213"/>
    <cellStyle name="20 % - Accent2 2 5 3 3 3" xfId="22672"/>
    <cellStyle name="20 % - Accent2 2 5 3 3 4" xfId="35949"/>
    <cellStyle name="20 % - Accent2 2 5 3 3 5" xfId="49226"/>
    <cellStyle name="20 % - Accent2 2 5 3 4" xfId="5222"/>
    <cellStyle name="20 % - Accent2 2 5 3 4 2" xfId="16070"/>
    <cellStyle name="20 % - Accent2 2 5 3 4 2 2" xfId="29250"/>
    <cellStyle name="20 % - Accent2 2 5 3 4 2 3" xfId="42527"/>
    <cellStyle name="20 % - Accent2 2 5 3 4 2 4" xfId="55804"/>
    <cellStyle name="20 % - Accent2 2 5 3 4 3" xfId="11024"/>
    <cellStyle name="20 % - Accent2 2 5 3 4 4" xfId="23263"/>
    <cellStyle name="20 % - Accent2 2 5 3 4 5" xfId="36540"/>
    <cellStyle name="20 % - Accent2 2 5 3 4 6" xfId="49817"/>
    <cellStyle name="20 % - Accent2 2 5 3 5" xfId="5846"/>
    <cellStyle name="20 % - Accent2 2 5 3 5 2" xfId="16670"/>
    <cellStyle name="20 % - Accent2 2 5 3 5 2 2" xfId="29850"/>
    <cellStyle name="20 % - Accent2 2 5 3 5 2 3" xfId="43127"/>
    <cellStyle name="20 % - Accent2 2 5 3 5 2 4" xfId="56404"/>
    <cellStyle name="20 % - Accent2 2 5 3 5 3" xfId="11624"/>
    <cellStyle name="20 % - Accent2 2 5 3 5 4" xfId="23863"/>
    <cellStyle name="20 % - Accent2 2 5 3 5 5" xfId="37140"/>
    <cellStyle name="20 % - Accent2 2 5 3 5 6" xfId="50417"/>
    <cellStyle name="20 % - Accent2 2 5 3 6" xfId="6548"/>
    <cellStyle name="20 % - Accent2 2 5 3 6 2" xfId="17372"/>
    <cellStyle name="20 % - Accent2 2 5 3 6 2 2" xfId="30552"/>
    <cellStyle name="20 % - Accent2 2 5 3 6 2 3" xfId="43829"/>
    <cellStyle name="20 % - Accent2 2 5 3 6 2 4" xfId="57106"/>
    <cellStyle name="20 % - Accent2 2 5 3 6 3" xfId="12326"/>
    <cellStyle name="20 % - Accent2 2 5 3 6 4" xfId="24565"/>
    <cellStyle name="20 % - Accent2 2 5 3 6 5" xfId="37842"/>
    <cellStyle name="20 % - Accent2 2 5 3 6 6" xfId="51119"/>
    <cellStyle name="20 % - Accent2 2 5 3 7" xfId="7290"/>
    <cellStyle name="20 % - Accent2 2 5 3 7 2" xfId="18120"/>
    <cellStyle name="20 % - Accent2 2 5 3 7 2 2" xfId="31300"/>
    <cellStyle name="20 % - Accent2 2 5 3 7 2 3" xfId="44577"/>
    <cellStyle name="20 % - Accent2 2 5 3 7 2 4" xfId="57854"/>
    <cellStyle name="20 % - Accent2 2 5 3 7 3" xfId="25313"/>
    <cellStyle name="20 % - Accent2 2 5 3 7 4" xfId="38590"/>
    <cellStyle name="20 % - Accent2 2 5 3 7 5" xfId="51867"/>
    <cellStyle name="20 % - Accent2 2 5 3 8" xfId="10364"/>
    <cellStyle name="20 % - Accent2 2 5 3 8 2" xfId="14823"/>
    <cellStyle name="20 % - Accent2 2 5 3 8 2 2" xfId="27444"/>
    <cellStyle name="20 % - Accent2 2 5 3 8 2 3" xfId="40721"/>
    <cellStyle name="20 % - Accent2 2 5 3 8 2 4" xfId="53998"/>
    <cellStyle name="20 % - Accent2 2 5 3 8 3" xfId="21457"/>
    <cellStyle name="20 % - Accent2 2 5 3 8 4" xfId="34734"/>
    <cellStyle name="20 % - Accent2 2 5 3 8 5" xfId="48011"/>
    <cellStyle name="20 % - Accent2 2 5 3 9" xfId="9264"/>
    <cellStyle name="20 % - Accent2 2 5 3 9 2" xfId="20130"/>
    <cellStyle name="20 % - Accent2 2 5 3 9 3" xfId="33407"/>
    <cellStyle name="20 % - Accent2 2 5 3 9 4" xfId="46684"/>
    <cellStyle name="20 % - Accent2 2 5 4" xfId="161"/>
    <cellStyle name="20 % - Accent2 2 5 4 10" xfId="9265"/>
    <cellStyle name="20 % - Accent2 2 5 4 10 2" xfId="20131"/>
    <cellStyle name="20 % - Accent2 2 5 4 10 3" xfId="33408"/>
    <cellStyle name="20 % - Accent2 2 5 4 10 4" xfId="46685"/>
    <cellStyle name="20 % - Accent2 2 5 4 11" xfId="13497"/>
    <cellStyle name="20 % - Accent2 2 5 4 11 2" xfId="26118"/>
    <cellStyle name="20 % - Accent2 2 5 4 11 3" xfId="39395"/>
    <cellStyle name="20 % - Accent2 2 5 4 11 4" xfId="52672"/>
    <cellStyle name="20 % - Accent2 2 5 4 12" xfId="19378"/>
    <cellStyle name="20 % - Accent2 2 5 4 13" xfId="32655"/>
    <cellStyle name="20 % - Accent2 2 5 4 14" xfId="45932"/>
    <cellStyle name="20 % - Accent2 2 5 4 2" xfId="162"/>
    <cellStyle name="20 % - Accent2 2 5 4 2 10" xfId="13498"/>
    <cellStyle name="20 % - Accent2 2 5 4 2 10 2" xfId="26119"/>
    <cellStyle name="20 % - Accent2 2 5 4 2 10 3" xfId="39396"/>
    <cellStyle name="20 % - Accent2 2 5 4 2 10 4" xfId="52673"/>
    <cellStyle name="20 % - Accent2 2 5 4 2 11" xfId="19379"/>
    <cellStyle name="20 % - Accent2 2 5 4 2 12" xfId="32656"/>
    <cellStyle name="20 % - Accent2 2 5 4 2 13" xfId="45933"/>
    <cellStyle name="20 % - Accent2 2 5 4 2 2" xfId="4297"/>
    <cellStyle name="20 % - Accent2 2 5 4 2 2 2" xfId="8310"/>
    <cellStyle name="20 % - Accent2 2 5 4 2 2 2 2" xfId="15796"/>
    <cellStyle name="20 % - Accent2 2 5 4 2 2 2 2 2" xfId="28464"/>
    <cellStyle name="20 % - Accent2 2 5 4 2 2 2 2 3" xfId="41741"/>
    <cellStyle name="20 % - Accent2 2 5 4 2 2 2 2 4" xfId="55018"/>
    <cellStyle name="20 % - Accent2 2 5 4 2 2 2 3" xfId="22477"/>
    <cellStyle name="20 % - Accent2 2 5 4 2 2 2 4" xfId="35754"/>
    <cellStyle name="20 % - Accent2 2 5 4 2 2 2 5" xfId="49031"/>
    <cellStyle name="20 % - Accent2 2 5 4 2 2 3" xfId="14076"/>
    <cellStyle name="20 % - Accent2 2 5 4 2 2 3 2" xfId="26697"/>
    <cellStyle name="20 % - Accent2 2 5 4 2 2 3 3" xfId="39974"/>
    <cellStyle name="20 % - Accent2 2 5 4 2 2 3 4" xfId="53251"/>
    <cellStyle name="20 % - Accent2 2 5 4 2 2 4" xfId="20710"/>
    <cellStyle name="20 % - Accent2 2 5 4 2 2 5" xfId="33987"/>
    <cellStyle name="20 % - Accent2 2 5 4 2 2 6" xfId="47264"/>
    <cellStyle name="20 % - Accent2 2 5 4 2 3" xfId="4633"/>
    <cellStyle name="20 % - Accent2 2 5 4 2 3 2" xfId="8507"/>
    <cellStyle name="20 % - Accent2 2 5 4 2 3 2 2" xfId="28661"/>
    <cellStyle name="20 % - Accent2 2 5 4 2 3 2 3" xfId="41938"/>
    <cellStyle name="20 % - Accent2 2 5 4 2 3 2 4" xfId="55215"/>
    <cellStyle name="20 % - Accent2 2 5 4 2 3 3" xfId="22674"/>
    <cellStyle name="20 % - Accent2 2 5 4 2 3 4" xfId="35951"/>
    <cellStyle name="20 % - Accent2 2 5 4 2 3 5" xfId="49228"/>
    <cellStyle name="20 % - Accent2 2 5 4 2 4" xfId="5224"/>
    <cellStyle name="20 % - Accent2 2 5 4 2 4 2" xfId="16072"/>
    <cellStyle name="20 % - Accent2 2 5 4 2 4 2 2" xfId="29252"/>
    <cellStyle name="20 % - Accent2 2 5 4 2 4 2 3" xfId="42529"/>
    <cellStyle name="20 % - Accent2 2 5 4 2 4 2 4" xfId="55806"/>
    <cellStyle name="20 % - Accent2 2 5 4 2 4 3" xfId="11026"/>
    <cellStyle name="20 % - Accent2 2 5 4 2 4 4" xfId="23265"/>
    <cellStyle name="20 % - Accent2 2 5 4 2 4 5" xfId="36542"/>
    <cellStyle name="20 % - Accent2 2 5 4 2 4 6" xfId="49819"/>
    <cellStyle name="20 % - Accent2 2 5 4 2 5" xfId="5848"/>
    <cellStyle name="20 % - Accent2 2 5 4 2 5 2" xfId="16672"/>
    <cellStyle name="20 % - Accent2 2 5 4 2 5 2 2" xfId="29852"/>
    <cellStyle name="20 % - Accent2 2 5 4 2 5 2 3" xfId="43129"/>
    <cellStyle name="20 % - Accent2 2 5 4 2 5 2 4" xfId="56406"/>
    <cellStyle name="20 % - Accent2 2 5 4 2 5 3" xfId="11626"/>
    <cellStyle name="20 % - Accent2 2 5 4 2 5 4" xfId="23865"/>
    <cellStyle name="20 % - Accent2 2 5 4 2 5 5" xfId="37142"/>
    <cellStyle name="20 % - Accent2 2 5 4 2 5 6" xfId="50419"/>
    <cellStyle name="20 % - Accent2 2 5 4 2 6" xfId="6550"/>
    <cellStyle name="20 % - Accent2 2 5 4 2 6 2" xfId="17374"/>
    <cellStyle name="20 % - Accent2 2 5 4 2 6 2 2" xfId="30554"/>
    <cellStyle name="20 % - Accent2 2 5 4 2 6 2 3" xfId="43831"/>
    <cellStyle name="20 % - Accent2 2 5 4 2 6 2 4" xfId="57108"/>
    <cellStyle name="20 % - Accent2 2 5 4 2 6 3" xfId="12328"/>
    <cellStyle name="20 % - Accent2 2 5 4 2 6 4" xfId="24567"/>
    <cellStyle name="20 % - Accent2 2 5 4 2 6 5" xfId="37844"/>
    <cellStyle name="20 % - Accent2 2 5 4 2 6 6" xfId="51121"/>
    <cellStyle name="20 % - Accent2 2 5 4 2 7" xfId="7292"/>
    <cellStyle name="20 % - Accent2 2 5 4 2 7 2" xfId="18122"/>
    <cellStyle name="20 % - Accent2 2 5 4 2 7 2 2" xfId="31302"/>
    <cellStyle name="20 % - Accent2 2 5 4 2 7 2 3" xfId="44579"/>
    <cellStyle name="20 % - Accent2 2 5 4 2 7 2 4" xfId="57856"/>
    <cellStyle name="20 % - Accent2 2 5 4 2 7 3" xfId="25315"/>
    <cellStyle name="20 % - Accent2 2 5 4 2 7 4" xfId="38592"/>
    <cellStyle name="20 % - Accent2 2 5 4 2 7 5" xfId="51869"/>
    <cellStyle name="20 % - Accent2 2 5 4 2 8" xfId="10366"/>
    <cellStyle name="20 % - Accent2 2 5 4 2 8 2" xfId="14825"/>
    <cellStyle name="20 % - Accent2 2 5 4 2 8 2 2" xfId="27446"/>
    <cellStyle name="20 % - Accent2 2 5 4 2 8 2 3" xfId="40723"/>
    <cellStyle name="20 % - Accent2 2 5 4 2 8 2 4" xfId="54000"/>
    <cellStyle name="20 % - Accent2 2 5 4 2 8 3" xfId="21459"/>
    <cellStyle name="20 % - Accent2 2 5 4 2 8 4" xfId="34736"/>
    <cellStyle name="20 % - Accent2 2 5 4 2 8 5" xfId="48013"/>
    <cellStyle name="20 % - Accent2 2 5 4 2 9" xfId="9266"/>
    <cellStyle name="20 % - Accent2 2 5 4 2 9 2" xfId="20132"/>
    <cellStyle name="20 % - Accent2 2 5 4 2 9 3" xfId="33409"/>
    <cellStyle name="20 % - Accent2 2 5 4 2 9 4" xfId="46686"/>
    <cellStyle name="20 % - Accent2 2 5 4 3" xfId="4298"/>
    <cellStyle name="20 % - Accent2 2 5 4 3 2" xfId="8311"/>
    <cellStyle name="20 % - Accent2 2 5 4 3 2 2" xfId="15797"/>
    <cellStyle name="20 % - Accent2 2 5 4 3 2 2 2" xfId="28465"/>
    <cellStyle name="20 % - Accent2 2 5 4 3 2 2 3" xfId="41742"/>
    <cellStyle name="20 % - Accent2 2 5 4 3 2 2 4" xfId="55019"/>
    <cellStyle name="20 % - Accent2 2 5 4 3 2 3" xfId="22478"/>
    <cellStyle name="20 % - Accent2 2 5 4 3 2 4" xfId="35755"/>
    <cellStyle name="20 % - Accent2 2 5 4 3 2 5" xfId="49032"/>
    <cellStyle name="20 % - Accent2 2 5 4 3 3" xfId="14075"/>
    <cellStyle name="20 % - Accent2 2 5 4 3 3 2" xfId="26696"/>
    <cellStyle name="20 % - Accent2 2 5 4 3 3 3" xfId="39973"/>
    <cellStyle name="20 % - Accent2 2 5 4 3 3 4" xfId="53250"/>
    <cellStyle name="20 % - Accent2 2 5 4 3 4" xfId="20709"/>
    <cellStyle name="20 % - Accent2 2 5 4 3 5" xfId="33986"/>
    <cellStyle name="20 % - Accent2 2 5 4 3 6" xfId="47263"/>
    <cellStyle name="20 % - Accent2 2 5 4 4" xfId="4632"/>
    <cellStyle name="20 % - Accent2 2 5 4 4 2" xfId="8506"/>
    <cellStyle name="20 % - Accent2 2 5 4 4 2 2" xfId="28660"/>
    <cellStyle name="20 % - Accent2 2 5 4 4 2 3" xfId="41937"/>
    <cellStyle name="20 % - Accent2 2 5 4 4 2 4" xfId="55214"/>
    <cellStyle name="20 % - Accent2 2 5 4 4 3" xfId="22673"/>
    <cellStyle name="20 % - Accent2 2 5 4 4 4" xfId="35950"/>
    <cellStyle name="20 % - Accent2 2 5 4 4 5" xfId="49227"/>
    <cellStyle name="20 % - Accent2 2 5 4 5" xfId="5223"/>
    <cellStyle name="20 % - Accent2 2 5 4 5 2" xfId="16071"/>
    <cellStyle name="20 % - Accent2 2 5 4 5 2 2" xfId="29251"/>
    <cellStyle name="20 % - Accent2 2 5 4 5 2 3" xfId="42528"/>
    <cellStyle name="20 % - Accent2 2 5 4 5 2 4" xfId="55805"/>
    <cellStyle name="20 % - Accent2 2 5 4 5 3" xfId="11025"/>
    <cellStyle name="20 % - Accent2 2 5 4 5 4" xfId="23264"/>
    <cellStyle name="20 % - Accent2 2 5 4 5 5" xfId="36541"/>
    <cellStyle name="20 % - Accent2 2 5 4 5 6" xfId="49818"/>
    <cellStyle name="20 % - Accent2 2 5 4 6" xfId="5847"/>
    <cellStyle name="20 % - Accent2 2 5 4 6 2" xfId="16671"/>
    <cellStyle name="20 % - Accent2 2 5 4 6 2 2" xfId="29851"/>
    <cellStyle name="20 % - Accent2 2 5 4 6 2 3" xfId="43128"/>
    <cellStyle name="20 % - Accent2 2 5 4 6 2 4" xfId="56405"/>
    <cellStyle name="20 % - Accent2 2 5 4 6 3" xfId="11625"/>
    <cellStyle name="20 % - Accent2 2 5 4 6 4" xfId="23864"/>
    <cellStyle name="20 % - Accent2 2 5 4 6 5" xfId="37141"/>
    <cellStyle name="20 % - Accent2 2 5 4 6 6" xfId="50418"/>
    <cellStyle name="20 % - Accent2 2 5 4 7" xfId="6549"/>
    <cellStyle name="20 % - Accent2 2 5 4 7 2" xfId="17373"/>
    <cellStyle name="20 % - Accent2 2 5 4 7 2 2" xfId="30553"/>
    <cellStyle name="20 % - Accent2 2 5 4 7 2 3" xfId="43830"/>
    <cellStyle name="20 % - Accent2 2 5 4 7 2 4" xfId="57107"/>
    <cellStyle name="20 % - Accent2 2 5 4 7 3" xfId="12327"/>
    <cellStyle name="20 % - Accent2 2 5 4 7 4" xfId="24566"/>
    <cellStyle name="20 % - Accent2 2 5 4 7 5" xfId="37843"/>
    <cellStyle name="20 % - Accent2 2 5 4 7 6" xfId="51120"/>
    <cellStyle name="20 % - Accent2 2 5 4 8" xfId="7291"/>
    <cellStyle name="20 % - Accent2 2 5 4 8 2" xfId="18121"/>
    <cellStyle name="20 % - Accent2 2 5 4 8 2 2" xfId="31301"/>
    <cellStyle name="20 % - Accent2 2 5 4 8 2 3" xfId="44578"/>
    <cellStyle name="20 % - Accent2 2 5 4 8 2 4" xfId="57855"/>
    <cellStyle name="20 % - Accent2 2 5 4 8 3" xfId="25314"/>
    <cellStyle name="20 % - Accent2 2 5 4 8 4" xfId="38591"/>
    <cellStyle name="20 % - Accent2 2 5 4 8 5" xfId="51868"/>
    <cellStyle name="20 % - Accent2 2 5 4 9" xfId="10365"/>
    <cellStyle name="20 % - Accent2 2 5 4 9 2" xfId="14824"/>
    <cellStyle name="20 % - Accent2 2 5 4 9 2 2" xfId="27445"/>
    <cellStyle name="20 % - Accent2 2 5 4 9 2 3" xfId="40722"/>
    <cellStyle name="20 % - Accent2 2 5 4 9 2 4" xfId="53999"/>
    <cellStyle name="20 % - Accent2 2 5 4 9 3" xfId="21458"/>
    <cellStyle name="20 % - Accent2 2 5 4 9 4" xfId="34735"/>
    <cellStyle name="20 % - Accent2 2 5 4 9 5" xfId="48012"/>
    <cellStyle name="20 % - Accent2 2 5 5" xfId="163"/>
    <cellStyle name="20 % - Accent2 2 5 5 10" xfId="13499"/>
    <cellStyle name="20 % - Accent2 2 5 5 10 2" xfId="26120"/>
    <cellStyle name="20 % - Accent2 2 5 5 10 3" xfId="39397"/>
    <cellStyle name="20 % - Accent2 2 5 5 10 4" xfId="52674"/>
    <cellStyle name="20 % - Accent2 2 5 5 11" xfId="19380"/>
    <cellStyle name="20 % - Accent2 2 5 5 12" xfId="32657"/>
    <cellStyle name="20 % - Accent2 2 5 5 13" xfId="45934"/>
    <cellStyle name="20 % - Accent2 2 5 5 2" xfId="4296"/>
    <cellStyle name="20 % - Accent2 2 5 5 2 2" xfId="8309"/>
    <cellStyle name="20 % - Accent2 2 5 5 2 2 2" xfId="15795"/>
    <cellStyle name="20 % - Accent2 2 5 5 2 2 2 2" xfId="28463"/>
    <cellStyle name="20 % - Accent2 2 5 5 2 2 2 3" xfId="41740"/>
    <cellStyle name="20 % - Accent2 2 5 5 2 2 2 4" xfId="55017"/>
    <cellStyle name="20 % - Accent2 2 5 5 2 2 3" xfId="22476"/>
    <cellStyle name="20 % - Accent2 2 5 5 2 2 4" xfId="35753"/>
    <cellStyle name="20 % - Accent2 2 5 5 2 2 5" xfId="49030"/>
    <cellStyle name="20 % - Accent2 2 5 5 2 3" xfId="14077"/>
    <cellStyle name="20 % - Accent2 2 5 5 2 3 2" xfId="26698"/>
    <cellStyle name="20 % - Accent2 2 5 5 2 3 3" xfId="39975"/>
    <cellStyle name="20 % - Accent2 2 5 5 2 3 4" xfId="53252"/>
    <cellStyle name="20 % - Accent2 2 5 5 2 4" xfId="20711"/>
    <cellStyle name="20 % - Accent2 2 5 5 2 5" xfId="33988"/>
    <cellStyle name="20 % - Accent2 2 5 5 2 6" xfId="47265"/>
    <cellStyle name="20 % - Accent2 2 5 5 3" xfId="4634"/>
    <cellStyle name="20 % - Accent2 2 5 5 3 2" xfId="8508"/>
    <cellStyle name="20 % - Accent2 2 5 5 3 2 2" xfId="28662"/>
    <cellStyle name="20 % - Accent2 2 5 5 3 2 3" xfId="41939"/>
    <cellStyle name="20 % - Accent2 2 5 5 3 2 4" xfId="55216"/>
    <cellStyle name="20 % - Accent2 2 5 5 3 3" xfId="22675"/>
    <cellStyle name="20 % - Accent2 2 5 5 3 4" xfId="35952"/>
    <cellStyle name="20 % - Accent2 2 5 5 3 5" xfId="49229"/>
    <cellStyle name="20 % - Accent2 2 5 5 4" xfId="5225"/>
    <cellStyle name="20 % - Accent2 2 5 5 4 2" xfId="16073"/>
    <cellStyle name="20 % - Accent2 2 5 5 4 2 2" xfId="29253"/>
    <cellStyle name="20 % - Accent2 2 5 5 4 2 3" xfId="42530"/>
    <cellStyle name="20 % - Accent2 2 5 5 4 2 4" xfId="55807"/>
    <cellStyle name="20 % - Accent2 2 5 5 4 3" xfId="11027"/>
    <cellStyle name="20 % - Accent2 2 5 5 4 4" xfId="23266"/>
    <cellStyle name="20 % - Accent2 2 5 5 4 5" xfId="36543"/>
    <cellStyle name="20 % - Accent2 2 5 5 4 6" xfId="49820"/>
    <cellStyle name="20 % - Accent2 2 5 5 5" xfId="5849"/>
    <cellStyle name="20 % - Accent2 2 5 5 5 2" xfId="16673"/>
    <cellStyle name="20 % - Accent2 2 5 5 5 2 2" xfId="29853"/>
    <cellStyle name="20 % - Accent2 2 5 5 5 2 3" xfId="43130"/>
    <cellStyle name="20 % - Accent2 2 5 5 5 2 4" xfId="56407"/>
    <cellStyle name="20 % - Accent2 2 5 5 5 3" xfId="11627"/>
    <cellStyle name="20 % - Accent2 2 5 5 5 4" xfId="23866"/>
    <cellStyle name="20 % - Accent2 2 5 5 5 5" xfId="37143"/>
    <cellStyle name="20 % - Accent2 2 5 5 5 6" xfId="50420"/>
    <cellStyle name="20 % - Accent2 2 5 5 6" xfId="6551"/>
    <cellStyle name="20 % - Accent2 2 5 5 6 2" xfId="17375"/>
    <cellStyle name="20 % - Accent2 2 5 5 6 2 2" xfId="30555"/>
    <cellStyle name="20 % - Accent2 2 5 5 6 2 3" xfId="43832"/>
    <cellStyle name="20 % - Accent2 2 5 5 6 2 4" xfId="57109"/>
    <cellStyle name="20 % - Accent2 2 5 5 6 3" xfId="12329"/>
    <cellStyle name="20 % - Accent2 2 5 5 6 4" xfId="24568"/>
    <cellStyle name="20 % - Accent2 2 5 5 6 5" xfId="37845"/>
    <cellStyle name="20 % - Accent2 2 5 5 6 6" xfId="51122"/>
    <cellStyle name="20 % - Accent2 2 5 5 7" xfId="7293"/>
    <cellStyle name="20 % - Accent2 2 5 5 7 2" xfId="18123"/>
    <cellStyle name="20 % - Accent2 2 5 5 7 2 2" xfId="31303"/>
    <cellStyle name="20 % - Accent2 2 5 5 7 2 3" xfId="44580"/>
    <cellStyle name="20 % - Accent2 2 5 5 7 2 4" xfId="57857"/>
    <cellStyle name="20 % - Accent2 2 5 5 7 3" xfId="25316"/>
    <cellStyle name="20 % - Accent2 2 5 5 7 4" xfId="38593"/>
    <cellStyle name="20 % - Accent2 2 5 5 7 5" xfId="51870"/>
    <cellStyle name="20 % - Accent2 2 5 5 8" xfId="10367"/>
    <cellStyle name="20 % - Accent2 2 5 5 8 2" xfId="14826"/>
    <cellStyle name="20 % - Accent2 2 5 5 8 2 2" xfId="27447"/>
    <cellStyle name="20 % - Accent2 2 5 5 8 2 3" xfId="40724"/>
    <cellStyle name="20 % - Accent2 2 5 5 8 2 4" xfId="54001"/>
    <cellStyle name="20 % - Accent2 2 5 5 8 3" xfId="21460"/>
    <cellStyle name="20 % - Accent2 2 5 5 8 4" xfId="34737"/>
    <cellStyle name="20 % - Accent2 2 5 5 8 5" xfId="48014"/>
    <cellStyle name="20 % - Accent2 2 5 5 9" xfId="9267"/>
    <cellStyle name="20 % - Accent2 2 5 5 9 2" xfId="20133"/>
    <cellStyle name="20 % - Accent2 2 5 5 9 3" xfId="33410"/>
    <cellStyle name="20 % - Accent2 2 5 5 9 4" xfId="46687"/>
    <cellStyle name="20 % - Accent2 2 5 6" xfId="3608"/>
    <cellStyle name="20 % - Accent2 2 5 6 2" xfId="7791"/>
    <cellStyle name="20 % - Accent2 2 5 6 2 2" xfId="15324"/>
    <cellStyle name="20 % - Accent2 2 5 6 2 2 2" xfId="27945"/>
    <cellStyle name="20 % - Accent2 2 5 6 2 2 3" xfId="41222"/>
    <cellStyle name="20 % - Accent2 2 5 6 2 2 4" xfId="54499"/>
    <cellStyle name="20 % - Accent2 2 5 6 2 3" xfId="21958"/>
    <cellStyle name="20 % - Accent2 2 5 6 2 4" xfId="35235"/>
    <cellStyle name="20 % - Accent2 2 5 6 2 5" xfId="48512"/>
    <cellStyle name="20 % - Accent2 2 5 6 3" xfId="14072"/>
    <cellStyle name="20 % - Accent2 2 5 6 3 2" xfId="26693"/>
    <cellStyle name="20 % - Accent2 2 5 6 3 3" xfId="39970"/>
    <cellStyle name="20 % - Accent2 2 5 6 3 4" xfId="53247"/>
    <cellStyle name="20 % - Accent2 2 5 6 4" xfId="9893"/>
    <cellStyle name="20 % - Accent2 2 5 6 5" xfId="20706"/>
    <cellStyle name="20 % - Accent2 2 5 6 6" xfId="33983"/>
    <cellStyle name="20 % - Accent2 2 5 6 7" xfId="47260"/>
    <cellStyle name="20 % - Accent2 2 5 7" xfId="4301"/>
    <cellStyle name="20 % - Accent2 2 5 7 2" xfId="8314"/>
    <cellStyle name="20 % - Accent2 2 5 7 2 2" xfId="28468"/>
    <cellStyle name="20 % - Accent2 2 5 7 2 3" xfId="41745"/>
    <cellStyle name="20 % - Accent2 2 5 7 2 4" xfId="55022"/>
    <cellStyle name="20 % - Accent2 2 5 7 3" xfId="22481"/>
    <cellStyle name="20 % - Accent2 2 5 7 4" xfId="35758"/>
    <cellStyle name="20 % - Accent2 2 5 7 5" xfId="49035"/>
    <cellStyle name="20 % - Accent2 2 5 8" xfId="4629"/>
    <cellStyle name="20 % - Accent2 2 5 8 2" xfId="8503"/>
    <cellStyle name="20 % - Accent2 2 5 8 2 2" xfId="28657"/>
    <cellStyle name="20 % - Accent2 2 5 8 2 3" xfId="41934"/>
    <cellStyle name="20 % - Accent2 2 5 8 2 4" xfId="55211"/>
    <cellStyle name="20 % - Accent2 2 5 8 3" xfId="22670"/>
    <cellStyle name="20 % - Accent2 2 5 8 4" xfId="35947"/>
    <cellStyle name="20 % - Accent2 2 5 8 5" xfId="49224"/>
    <cellStyle name="20 % - Accent2 2 5 9" xfId="5220"/>
    <cellStyle name="20 % - Accent2 2 5 9 2" xfId="16068"/>
    <cellStyle name="20 % - Accent2 2 5 9 2 2" xfId="29248"/>
    <cellStyle name="20 % - Accent2 2 5 9 2 3" xfId="42525"/>
    <cellStyle name="20 % - Accent2 2 5 9 2 4" xfId="55802"/>
    <cellStyle name="20 % - Accent2 2 5 9 3" xfId="11022"/>
    <cellStyle name="20 % - Accent2 2 5 9 4" xfId="23261"/>
    <cellStyle name="20 % - Accent2 2 5 9 5" xfId="36538"/>
    <cellStyle name="20 % - Accent2 2 5 9 6" xfId="49815"/>
    <cellStyle name="20 % - Accent2 2 6" xfId="164"/>
    <cellStyle name="20 % - Accent2 2 6 10" xfId="13500"/>
    <cellStyle name="20 % - Accent2 2 6 10 2" xfId="26121"/>
    <cellStyle name="20 % - Accent2 2 6 10 3" xfId="39398"/>
    <cellStyle name="20 % - Accent2 2 6 10 4" xfId="52675"/>
    <cellStyle name="20 % - Accent2 2 6 11" xfId="19381"/>
    <cellStyle name="20 % - Accent2 2 6 12" xfId="32658"/>
    <cellStyle name="20 % - Accent2 2 6 13" xfId="45935"/>
    <cellStyle name="20 % - Accent2 2 6 2" xfId="4295"/>
    <cellStyle name="20 % - Accent2 2 6 2 2" xfId="8308"/>
    <cellStyle name="20 % - Accent2 2 6 2 2 2" xfId="15794"/>
    <cellStyle name="20 % - Accent2 2 6 2 2 2 2" xfId="28462"/>
    <cellStyle name="20 % - Accent2 2 6 2 2 2 3" xfId="41739"/>
    <cellStyle name="20 % - Accent2 2 6 2 2 2 4" xfId="55016"/>
    <cellStyle name="20 % - Accent2 2 6 2 2 3" xfId="22475"/>
    <cellStyle name="20 % - Accent2 2 6 2 2 4" xfId="35752"/>
    <cellStyle name="20 % - Accent2 2 6 2 2 5" xfId="49029"/>
    <cellStyle name="20 % - Accent2 2 6 2 3" xfId="14078"/>
    <cellStyle name="20 % - Accent2 2 6 2 3 2" xfId="26699"/>
    <cellStyle name="20 % - Accent2 2 6 2 3 3" xfId="39976"/>
    <cellStyle name="20 % - Accent2 2 6 2 3 4" xfId="53253"/>
    <cellStyle name="20 % - Accent2 2 6 2 4" xfId="20712"/>
    <cellStyle name="20 % - Accent2 2 6 2 5" xfId="33989"/>
    <cellStyle name="20 % - Accent2 2 6 2 6" xfId="47266"/>
    <cellStyle name="20 % - Accent2 2 6 3" xfId="4635"/>
    <cellStyle name="20 % - Accent2 2 6 3 2" xfId="8509"/>
    <cellStyle name="20 % - Accent2 2 6 3 2 2" xfId="28663"/>
    <cellStyle name="20 % - Accent2 2 6 3 2 3" xfId="41940"/>
    <cellStyle name="20 % - Accent2 2 6 3 2 4" xfId="55217"/>
    <cellStyle name="20 % - Accent2 2 6 3 3" xfId="22676"/>
    <cellStyle name="20 % - Accent2 2 6 3 4" xfId="35953"/>
    <cellStyle name="20 % - Accent2 2 6 3 5" xfId="49230"/>
    <cellStyle name="20 % - Accent2 2 6 4" xfId="5226"/>
    <cellStyle name="20 % - Accent2 2 6 4 2" xfId="16074"/>
    <cellStyle name="20 % - Accent2 2 6 4 2 2" xfId="29254"/>
    <cellStyle name="20 % - Accent2 2 6 4 2 3" xfId="42531"/>
    <cellStyle name="20 % - Accent2 2 6 4 2 4" xfId="55808"/>
    <cellStyle name="20 % - Accent2 2 6 4 3" xfId="11028"/>
    <cellStyle name="20 % - Accent2 2 6 4 4" xfId="23267"/>
    <cellStyle name="20 % - Accent2 2 6 4 5" xfId="36544"/>
    <cellStyle name="20 % - Accent2 2 6 4 6" xfId="49821"/>
    <cellStyle name="20 % - Accent2 2 6 5" xfId="5850"/>
    <cellStyle name="20 % - Accent2 2 6 5 2" xfId="16674"/>
    <cellStyle name="20 % - Accent2 2 6 5 2 2" xfId="29854"/>
    <cellStyle name="20 % - Accent2 2 6 5 2 3" xfId="43131"/>
    <cellStyle name="20 % - Accent2 2 6 5 2 4" xfId="56408"/>
    <cellStyle name="20 % - Accent2 2 6 5 3" xfId="11628"/>
    <cellStyle name="20 % - Accent2 2 6 5 4" xfId="23867"/>
    <cellStyle name="20 % - Accent2 2 6 5 5" xfId="37144"/>
    <cellStyle name="20 % - Accent2 2 6 5 6" xfId="50421"/>
    <cellStyle name="20 % - Accent2 2 6 6" xfId="6552"/>
    <cellStyle name="20 % - Accent2 2 6 6 2" xfId="17376"/>
    <cellStyle name="20 % - Accent2 2 6 6 2 2" xfId="30556"/>
    <cellStyle name="20 % - Accent2 2 6 6 2 3" xfId="43833"/>
    <cellStyle name="20 % - Accent2 2 6 6 2 4" xfId="57110"/>
    <cellStyle name="20 % - Accent2 2 6 6 3" xfId="12330"/>
    <cellStyle name="20 % - Accent2 2 6 6 4" xfId="24569"/>
    <cellStyle name="20 % - Accent2 2 6 6 5" xfId="37846"/>
    <cellStyle name="20 % - Accent2 2 6 6 6" xfId="51123"/>
    <cellStyle name="20 % - Accent2 2 6 7" xfId="7294"/>
    <cellStyle name="20 % - Accent2 2 6 7 2" xfId="18124"/>
    <cellStyle name="20 % - Accent2 2 6 7 2 2" xfId="31304"/>
    <cellStyle name="20 % - Accent2 2 6 7 2 3" xfId="44581"/>
    <cellStyle name="20 % - Accent2 2 6 7 2 4" xfId="57858"/>
    <cellStyle name="20 % - Accent2 2 6 7 3" xfId="25317"/>
    <cellStyle name="20 % - Accent2 2 6 7 4" xfId="38594"/>
    <cellStyle name="20 % - Accent2 2 6 7 5" xfId="51871"/>
    <cellStyle name="20 % - Accent2 2 6 8" xfId="10368"/>
    <cellStyle name="20 % - Accent2 2 6 8 2" xfId="14827"/>
    <cellStyle name="20 % - Accent2 2 6 8 2 2" xfId="27448"/>
    <cellStyle name="20 % - Accent2 2 6 8 2 3" xfId="40725"/>
    <cellStyle name="20 % - Accent2 2 6 8 2 4" xfId="54002"/>
    <cellStyle name="20 % - Accent2 2 6 8 3" xfId="21461"/>
    <cellStyle name="20 % - Accent2 2 6 8 4" xfId="34738"/>
    <cellStyle name="20 % - Accent2 2 6 8 5" xfId="48015"/>
    <cellStyle name="20 % - Accent2 2 6 9" xfId="9268"/>
    <cellStyle name="20 % - Accent2 2 6 9 2" xfId="20134"/>
    <cellStyle name="20 % - Accent2 2 6 9 3" xfId="33411"/>
    <cellStyle name="20 % - Accent2 2 6 9 4" xfId="46688"/>
    <cellStyle name="20 % - Accent2 2 7" xfId="3588"/>
    <cellStyle name="20 % - Accent2 2 7 2" xfId="7771"/>
    <cellStyle name="20 % - Accent2 2 7 2 2" xfId="18623"/>
    <cellStyle name="20 % - Accent2 2 7 2 2 2" xfId="31803"/>
    <cellStyle name="20 % - Accent2 2 7 2 2 3" xfId="45080"/>
    <cellStyle name="20 % - Accent2 2 7 2 2 4" xfId="58357"/>
    <cellStyle name="20 % - Accent2 2 7 2 3" xfId="25816"/>
    <cellStyle name="20 % - Accent2 2 7 2 4" xfId="39093"/>
    <cellStyle name="20 % - Accent2 2 7 2 5" xfId="52370"/>
    <cellStyle name="20 % - Accent2 2 7 3" xfId="10813"/>
    <cellStyle name="20 % - Accent2 2 7 3 2" xfId="15304"/>
    <cellStyle name="20 % - Accent2 2 7 3 2 2" xfId="27925"/>
    <cellStyle name="20 % - Accent2 2 7 3 2 3" xfId="41202"/>
    <cellStyle name="20 % - Accent2 2 7 3 2 4" xfId="54479"/>
    <cellStyle name="20 % - Accent2 2 7 3 3" xfId="21938"/>
    <cellStyle name="20 % - Accent2 2 7 3 4" xfId="35215"/>
    <cellStyle name="20 % - Accent2 2 7 3 5" xfId="48492"/>
    <cellStyle name="20 % - Accent2 2 7 4" xfId="14025"/>
    <cellStyle name="20 % - Accent2 2 7 4 2" xfId="26646"/>
    <cellStyle name="20 % - Accent2 2 7 4 3" xfId="39923"/>
    <cellStyle name="20 % - Accent2 2 7 4 4" xfId="53200"/>
    <cellStyle name="20 % - Accent2 2 7 5" xfId="20659"/>
    <cellStyle name="20 % - Accent2 2 7 6" xfId="33936"/>
    <cellStyle name="20 % - Accent2 2 7 7" xfId="47213"/>
    <cellStyle name="20 % - Accent2 2 8" xfId="4582"/>
    <cellStyle name="20 % - Accent2 2 8 2" xfId="8456"/>
    <cellStyle name="20 % - Accent2 2 8 2 2" xfId="18703"/>
    <cellStyle name="20 % - Accent2 2 8 2 2 2" xfId="31883"/>
    <cellStyle name="20 % - Accent2 2 8 2 2 3" xfId="45160"/>
    <cellStyle name="20 % - Accent2 2 8 2 2 4" xfId="58437"/>
    <cellStyle name="20 % - Accent2 2 8 2 3" xfId="25896"/>
    <cellStyle name="20 % - Accent2 2 8 2 4" xfId="39173"/>
    <cellStyle name="20 % - Accent2 2 8 2 5" xfId="52450"/>
    <cellStyle name="20 % - Accent2 2 8 3" xfId="15879"/>
    <cellStyle name="20 % - Accent2 2 8 3 2" xfId="28610"/>
    <cellStyle name="20 % - Accent2 2 8 3 3" xfId="41887"/>
    <cellStyle name="20 % - Accent2 2 8 3 4" xfId="55164"/>
    <cellStyle name="20 % - Accent2 2 8 4" xfId="22623"/>
    <cellStyle name="20 % - Accent2 2 8 5" xfId="35900"/>
    <cellStyle name="20 % - Accent2 2 8 6" xfId="49177"/>
    <cellStyle name="20 % - Accent2 2 9" xfId="5173"/>
    <cellStyle name="20 % - Accent2 2 9 2" xfId="16021"/>
    <cellStyle name="20 % - Accent2 2 9 2 2" xfId="29201"/>
    <cellStyle name="20 % - Accent2 2 9 2 3" xfId="42478"/>
    <cellStyle name="20 % - Accent2 2 9 2 4" xfId="55755"/>
    <cellStyle name="20 % - Accent2 2 9 3" xfId="10975"/>
    <cellStyle name="20 % - Accent2 2 9 4" xfId="23214"/>
    <cellStyle name="20 % - Accent2 2 9 5" xfId="36491"/>
    <cellStyle name="20 % - Accent2 2 9 6" xfId="49768"/>
    <cellStyle name="20 % - Accent2 2_2012-2013 - CF - Tour 1 - Ligue 04 - Résultats" xfId="165"/>
    <cellStyle name="20 % - Accent2 20" xfId="6356"/>
    <cellStyle name="20 % - Accent2 20 2" xfId="7058"/>
    <cellStyle name="20 % - Accent2 20 2 2" xfId="17882"/>
    <cellStyle name="20 % - Accent2 20 2 2 2" xfId="31062"/>
    <cellStyle name="20 % - Accent2 20 2 2 3" xfId="44339"/>
    <cellStyle name="20 % - Accent2 20 2 2 4" xfId="57616"/>
    <cellStyle name="20 % - Accent2 20 2 3" xfId="12836"/>
    <cellStyle name="20 % - Accent2 20 2 4" xfId="25075"/>
    <cellStyle name="20 % - Accent2 20 2 5" xfId="38352"/>
    <cellStyle name="20 % - Accent2 20 2 6" xfId="51629"/>
    <cellStyle name="20 % - Accent2 20 3" xfId="12134"/>
    <cellStyle name="20 % - Accent2 20 3 2" xfId="17180"/>
    <cellStyle name="20 % - Accent2 20 3 2 2" xfId="30360"/>
    <cellStyle name="20 % - Accent2 20 3 2 3" xfId="43637"/>
    <cellStyle name="20 % - Accent2 20 3 2 4" xfId="56914"/>
    <cellStyle name="20 % - Accent2 20 3 3" xfId="24373"/>
    <cellStyle name="20 % - Accent2 20 3 4" xfId="37650"/>
    <cellStyle name="20 % - Accent2 20 3 5" xfId="50927"/>
    <cellStyle name="20 % - Accent2 20 4" xfId="10136"/>
    <cellStyle name="20 % - Accent2 20 4 2" xfId="21225"/>
    <cellStyle name="20 % - Accent2 20 4 3" xfId="34502"/>
    <cellStyle name="20 % - Accent2 20 4 4" xfId="47779"/>
    <cellStyle name="20 % - Accent2 20 5" xfId="14591"/>
    <cellStyle name="20 % - Accent2 20 5 2" xfId="27212"/>
    <cellStyle name="20 % - Accent2 20 5 3" xfId="40489"/>
    <cellStyle name="20 % - Accent2 20 5 4" xfId="53766"/>
    <cellStyle name="20 % - Accent2 20 6" xfId="9020"/>
    <cellStyle name="20 % - Accent2 20 7" xfId="19887"/>
    <cellStyle name="20 % - Accent2 20 8" xfId="33164"/>
    <cellStyle name="20 % - Accent2 20 9" xfId="46441"/>
    <cellStyle name="20 % - Accent2 21" xfId="6368"/>
    <cellStyle name="20 % - Accent2 21 2" xfId="7070"/>
    <cellStyle name="20 % - Accent2 21 2 2" xfId="17894"/>
    <cellStyle name="20 % - Accent2 21 2 2 2" xfId="31074"/>
    <cellStyle name="20 % - Accent2 21 2 2 3" xfId="44351"/>
    <cellStyle name="20 % - Accent2 21 2 2 4" xfId="57628"/>
    <cellStyle name="20 % - Accent2 21 2 3" xfId="12848"/>
    <cellStyle name="20 % - Accent2 21 2 4" xfId="25087"/>
    <cellStyle name="20 % - Accent2 21 2 5" xfId="38364"/>
    <cellStyle name="20 % - Accent2 21 2 6" xfId="51641"/>
    <cellStyle name="20 % - Accent2 21 3" xfId="12146"/>
    <cellStyle name="20 % - Accent2 21 3 2" xfId="17192"/>
    <cellStyle name="20 % - Accent2 21 3 2 2" xfId="30372"/>
    <cellStyle name="20 % - Accent2 21 3 2 3" xfId="43649"/>
    <cellStyle name="20 % - Accent2 21 3 2 4" xfId="56926"/>
    <cellStyle name="20 % - Accent2 21 3 3" xfId="24385"/>
    <cellStyle name="20 % - Accent2 21 3 4" xfId="37662"/>
    <cellStyle name="20 % - Accent2 21 3 5" xfId="50939"/>
    <cellStyle name="20 % - Accent2 21 4" xfId="10148"/>
    <cellStyle name="20 % - Accent2 21 4 2" xfId="21237"/>
    <cellStyle name="20 % - Accent2 21 4 3" xfId="34514"/>
    <cellStyle name="20 % - Accent2 21 4 4" xfId="47791"/>
    <cellStyle name="20 % - Accent2 21 5" xfId="14603"/>
    <cellStyle name="20 % - Accent2 21 5 2" xfId="27224"/>
    <cellStyle name="20 % - Accent2 21 5 3" xfId="40501"/>
    <cellStyle name="20 % - Accent2 21 5 4" xfId="53778"/>
    <cellStyle name="20 % - Accent2 21 6" xfId="9032"/>
    <cellStyle name="20 % - Accent2 21 7" xfId="19899"/>
    <cellStyle name="20 % - Accent2 21 8" xfId="33176"/>
    <cellStyle name="20 % - Accent2 21 9" xfId="46453"/>
    <cellStyle name="20 % - Accent2 22" xfId="6362"/>
    <cellStyle name="20 % - Accent2 22 2" xfId="7064"/>
    <cellStyle name="20 % - Accent2 22 2 2" xfId="17888"/>
    <cellStyle name="20 % - Accent2 22 2 2 2" xfId="31068"/>
    <cellStyle name="20 % - Accent2 22 2 2 3" xfId="44345"/>
    <cellStyle name="20 % - Accent2 22 2 2 4" xfId="57622"/>
    <cellStyle name="20 % - Accent2 22 2 3" xfId="12842"/>
    <cellStyle name="20 % - Accent2 22 2 4" xfId="25081"/>
    <cellStyle name="20 % - Accent2 22 2 5" xfId="38358"/>
    <cellStyle name="20 % - Accent2 22 2 6" xfId="51635"/>
    <cellStyle name="20 % - Accent2 22 3" xfId="12140"/>
    <cellStyle name="20 % - Accent2 22 3 2" xfId="17186"/>
    <cellStyle name="20 % - Accent2 22 3 2 2" xfId="30366"/>
    <cellStyle name="20 % - Accent2 22 3 2 3" xfId="43643"/>
    <cellStyle name="20 % - Accent2 22 3 2 4" xfId="56920"/>
    <cellStyle name="20 % - Accent2 22 3 3" xfId="24379"/>
    <cellStyle name="20 % - Accent2 22 3 4" xfId="37656"/>
    <cellStyle name="20 % - Accent2 22 3 5" xfId="50933"/>
    <cellStyle name="20 % - Accent2 22 4" xfId="10142"/>
    <cellStyle name="20 % - Accent2 22 4 2" xfId="21231"/>
    <cellStyle name="20 % - Accent2 22 4 3" xfId="34508"/>
    <cellStyle name="20 % - Accent2 22 4 4" xfId="47785"/>
    <cellStyle name="20 % - Accent2 22 5" xfId="14597"/>
    <cellStyle name="20 % - Accent2 22 5 2" xfId="27218"/>
    <cellStyle name="20 % - Accent2 22 5 3" xfId="40495"/>
    <cellStyle name="20 % - Accent2 22 5 4" xfId="53772"/>
    <cellStyle name="20 % - Accent2 22 6" xfId="9026"/>
    <cellStyle name="20 % - Accent2 22 7" xfId="19893"/>
    <cellStyle name="20 % - Accent2 22 8" xfId="33170"/>
    <cellStyle name="20 % - Accent2 22 9" xfId="46447"/>
    <cellStyle name="20 % - Accent2 23" xfId="6380"/>
    <cellStyle name="20 % - Accent2 23 2" xfId="7082"/>
    <cellStyle name="20 % - Accent2 23 2 2" xfId="17906"/>
    <cellStyle name="20 % - Accent2 23 2 2 2" xfId="31086"/>
    <cellStyle name="20 % - Accent2 23 2 2 3" xfId="44363"/>
    <cellStyle name="20 % - Accent2 23 2 2 4" xfId="57640"/>
    <cellStyle name="20 % - Accent2 23 2 3" xfId="12860"/>
    <cellStyle name="20 % - Accent2 23 2 4" xfId="25099"/>
    <cellStyle name="20 % - Accent2 23 2 5" xfId="38376"/>
    <cellStyle name="20 % - Accent2 23 2 6" xfId="51653"/>
    <cellStyle name="20 % - Accent2 23 3" xfId="12158"/>
    <cellStyle name="20 % - Accent2 23 3 2" xfId="17204"/>
    <cellStyle name="20 % - Accent2 23 3 2 2" xfId="30384"/>
    <cellStyle name="20 % - Accent2 23 3 2 3" xfId="43661"/>
    <cellStyle name="20 % - Accent2 23 3 2 4" xfId="56938"/>
    <cellStyle name="20 % - Accent2 23 3 3" xfId="24397"/>
    <cellStyle name="20 % - Accent2 23 3 4" xfId="37674"/>
    <cellStyle name="20 % - Accent2 23 3 5" xfId="50951"/>
    <cellStyle name="20 % - Accent2 23 4" xfId="10160"/>
    <cellStyle name="20 % - Accent2 23 4 2" xfId="21249"/>
    <cellStyle name="20 % - Accent2 23 4 3" xfId="34526"/>
    <cellStyle name="20 % - Accent2 23 4 4" xfId="47803"/>
    <cellStyle name="20 % - Accent2 23 5" xfId="14615"/>
    <cellStyle name="20 % - Accent2 23 5 2" xfId="27236"/>
    <cellStyle name="20 % - Accent2 23 5 3" xfId="40513"/>
    <cellStyle name="20 % - Accent2 23 5 4" xfId="53790"/>
    <cellStyle name="20 % - Accent2 23 6" xfId="9044"/>
    <cellStyle name="20 % - Accent2 23 7" xfId="19911"/>
    <cellStyle name="20 % - Accent2 23 8" xfId="33188"/>
    <cellStyle name="20 % - Accent2 23 9" xfId="46465"/>
    <cellStyle name="20 % - Accent2 24" xfId="6400"/>
    <cellStyle name="20 % - Accent2 24 2" xfId="7102"/>
    <cellStyle name="20 % - Accent2 24 2 2" xfId="17926"/>
    <cellStyle name="20 % - Accent2 24 2 2 2" xfId="31106"/>
    <cellStyle name="20 % - Accent2 24 2 2 3" xfId="44383"/>
    <cellStyle name="20 % - Accent2 24 2 2 4" xfId="57660"/>
    <cellStyle name="20 % - Accent2 24 2 3" xfId="12880"/>
    <cellStyle name="20 % - Accent2 24 2 4" xfId="25119"/>
    <cellStyle name="20 % - Accent2 24 2 5" xfId="38396"/>
    <cellStyle name="20 % - Accent2 24 2 6" xfId="51673"/>
    <cellStyle name="20 % - Accent2 24 3" xfId="12178"/>
    <cellStyle name="20 % - Accent2 24 3 2" xfId="17224"/>
    <cellStyle name="20 % - Accent2 24 3 2 2" xfId="30404"/>
    <cellStyle name="20 % - Accent2 24 3 2 3" xfId="43681"/>
    <cellStyle name="20 % - Accent2 24 3 2 4" xfId="56958"/>
    <cellStyle name="20 % - Accent2 24 3 3" xfId="24417"/>
    <cellStyle name="20 % - Accent2 24 3 4" xfId="37694"/>
    <cellStyle name="20 % - Accent2 24 3 5" xfId="50971"/>
    <cellStyle name="20 % - Accent2 24 4" xfId="10180"/>
    <cellStyle name="20 % - Accent2 24 4 2" xfId="21269"/>
    <cellStyle name="20 % - Accent2 24 4 3" xfId="34546"/>
    <cellStyle name="20 % - Accent2 24 4 4" xfId="47823"/>
    <cellStyle name="20 % - Accent2 24 5" xfId="14635"/>
    <cellStyle name="20 % - Accent2 24 5 2" xfId="27256"/>
    <cellStyle name="20 % - Accent2 24 5 3" xfId="40533"/>
    <cellStyle name="20 % - Accent2 24 5 4" xfId="53810"/>
    <cellStyle name="20 % - Accent2 24 6" xfId="9064"/>
    <cellStyle name="20 % - Accent2 24 7" xfId="19931"/>
    <cellStyle name="20 % - Accent2 24 8" xfId="33208"/>
    <cellStyle name="20 % - Accent2 24 9" xfId="46485"/>
    <cellStyle name="20 % - Accent2 25" xfId="6412"/>
    <cellStyle name="20 % - Accent2 25 2" xfId="7114"/>
    <cellStyle name="20 % - Accent2 25 2 2" xfId="17938"/>
    <cellStyle name="20 % - Accent2 25 2 2 2" xfId="31118"/>
    <cellStyle name="20 % - Accent2 25 2 2 3" xfId="44395"/>
    <cellStyle name="20 % - Accent2 25 2 2 4" xfId="57672"/>
    <cellStyle name="20 % - Accent2 25 2 3" xfId="12892"/>
    <cellStyle name="20 % - Accent2 25 2 4" xfId="25131"/>
    <cellStyle name="20 % - Accent2 25 2 5" xfId="38408"/>
    <cellStyle name="20 % - Accent2 25 2 6" xfId="51685"/>
    <cellStyle name="20 % - Accent2 25 3" xfId="12190"/>
    <cellStyle name="20 % - Accent2 25 3 2" xfId="17236"/>
    <cellStyle name="20 % - Accent2 25 3 2 2" xfId="30416"/>
    <cellStyle name="20 % - Accent2 25 3 2 3" xfId="43693"/>
    <cellStyle name="20 % - Accent2 25 3 2 4" xfId="56970"/>
    <cellStyle name="20 % - Accent2 25 3 3" xfId="24429"/>
    <cellStyle name="20 % - Accent2 25 3 4" xfId="37706"/>
    <cellStyle name="20 % - Accent2 25 3 5" xfId="50983"/>
    <cellStyle name="20 % - Accent2 25 4" xfId="10192"/>
    <cellStyle name="20 % - Accent2 25 4 2" xfId="21281"/>
    <cellStyle name="20 % - Accent2 25 4 3" xfId="34558"/>
    <cellStyle name="20 % - Accent2 25 4 4" xfId="47835"/>
    <cellStyle name="20 % - Accent2 25 5" xfId="14647"/>
    <cellStyle name="20 % - Accent2 25 5 2" xfId="27268"/>
    <cellStyle name="20 % - Accent2 25 5 3" xfId="40545"/>
    <cellStyle name="20 % - Accent2 25 5 4" xfId="53822"/>
    <cellStyle name="20 % - Accent2 25 6" xfId="9076"/>
    <cellStyle name="20 % - Accent2 25 7" xfId="19943"/>
    <cellStyle name="20 % - Accent2 25 8" xfId="33220"/>
    <cellStyle name="20 % - Accent2 25 9" xfId="46497"/>
    <cellStyle name="20 % - Accent2 26" xfId="6406"/>
    <cellStyle name="20 % - Accent2 26 2" xfId="7108"/>
    <cellStyle name="20 % - Accent2 26 2 2" xfId="17932"/>
    <cellStyle name="20 % - Accent2 26 2 2 2" xfId="31112"/>
    <cellStyle name="20 % - Accent2 26 2 2 3" xfId="44389"/>
    <cellStyle name="20 % - Accent2 26 2 2 4" xfId="57666"/>
    <cellStyle name="20 % - Accent2 26 2 3" xfId="12886"/>
    <cellStyle name="20 % - Accent2 26 2 4" xfId="25125"/>
    <cellStyle name="20 % - Accent2 26 2 5" xfId="38402"/>
    <cellStyle name="20 % - Accent2 26 2 6" xfId="51679"/>
    <cellStyle name="20 % - Accent2 26 3" xfId="12184"/>
    <cellStyle name="20 % - Accent2 26 3 2" xfId="17230"/>
    <cellStyle name="20 % - Accent2 26 3 2 2" xfId="30410"/>
    <cellStyle name="20 % - Accent2 26 3 2 3" xfId="43687"/>
    <cellStyle name="20 % - Accent2 26 3 2 4" xfId="56964"/>
    <cellStyle name="20 % - Accent2 26 3 3" xfId="24423"/>
    <cellStyle name="20 % - Accent2 26 3 4" xfId="37700"/>
    <cellStyle name="20 % - Accent2 26 3 5" xfId="50977"/>
    <cellStyle name="20 % - Accent2 26 4" xfId="10186"/>
    <cellStyle name="20 % - Accent2 26 4 2" xfId="21275"/>
    <cellStyle name="20 % - Accent2 26 4 3" xfId="34552"/>
    <cellStyle name="20 % - Accent2 26 4 4" xfId="47829"/>
    <cellStyle name="20 % - Accent2 26 5" xfId="14641"/>
    <cellStyle name="20 % - Accent2 26 5 2" xfId="27262"/>
    <cellStyle name="20 % - Accent2 26 5 3" xfId="40539"/>
    <cellStyle name="20 % - Accent2 26 5 4" xfId="53816"/>
    <cellStyle name="20 % - Accent2 26 6" xfId="9070"/>
    <cellStyle name="20 % - Accent2 26 7" xfId="19937"/>
    <cellStyle name="20 % - Accent2 26 8" xfId="33214"/>
    <cellStyle name="20 % - Accent2 26 9" xfId="46491"/>
    <cellStyle name="20 % - Accent2 27" xfId="6424"/>
    <cellStyle name="20 % - Accent2 27 2" xfId="7126"/>
    <cellStyle name="20 % - Accent2 27 2 2" xfId="17950"/>
    <cellStyle name="20 % - Accent2 27 2 2 2" xfId="31130"/>
    <cellStyle name="20 % - Accent2 27 2 2 3" xfId="44407"/>
    <cellStyle name="20 % - Accent2 27 2 2 4" xfId="57684"/>
    <cellStyle name="20 % - Accent2 27 2 3" xfId="12904"/>
    <cellStyle name="20 % - Accent2 27 2 4" xfId="25143"/>
    <cellStyle name="20 % - Accent2 27 2 5" xfId="38420"/>
    <cellStyle name="20 % - Accent2 27 2 6" xfId="51697"/>
    <cellStyle name="20 % - Accent2 27 3" xfId="12202"/>
    <cellStyle name="20 % - Accent2 27 3 2" xfId="17248"/>
    <cellStyle name="20 % - Accent2 27 3 2 2" xfId="30428"/>
    <cellStyle name="20 % - Accent2 27 3 2 3" xfId="43705"/>
    <cellStyle name="20 % - Accent2 27 3 2 4" xfId="56982"/>
    <cellStyle name="20 % - Accent2 27 3 3" xfId="24441"/>
    <cellStyle name="20 % - Accent2 27 3 4" xfId="37718"/>
    <cellStyle name="20 % - Accent2 27 3 5" xfId="50995"/>
    <cellStyle name="20 % - Accent2 27 4" xfId="10204"/>
    <cellStyle name="20 % - Accent2 27 4 2" xfId="21293"/>
    <cellStyle name="20 % - Accent2 27 4 3" xfId="34570"/>
    <cellStyle name="20 % - Accent2 27 4 4" xfId="47847"/>
    <cellStyle name="20 % - Accent2 27 5" xfId="14659"/>
    <cellStyle name="20 % - Accent2 27 5 2" xfId="27280"/>
    <cellStyle name="20 % - Accent2 27 5 3" xfId="40557"/>
    <cellStyle name="20 % - Accent2 27 5 4" xfId="53834"/>
    <cellStyle name="20 % - Accent2 27 6" xfId="9088"/>
    <cellStyle name="20 % - Accent2 27 7" xfId="19955"/>
    <cellStyle name="20 % - Accent2 27 8" xfId="33232"/>
    <cellStyle name="20 % - Accent2 27 9" xfId="46509"/>
    <cellStyle name="20 % - Accent2 28" xfId="7146"/>
    <cellStyle name="20 % - Accent2 28 2" xfId="12924"/>
    <cellStyle name="20 % - Accent2 28 2 2" xfId="17970"/>
    <cellStyle name="20 % - Accent2 28 2 2 2" xfId="31150"/>
    <cellStyle name="20 % - Accent2 28 2 2 3" xfId="44427"/>
    <cellStyle name="20 % - Accent2 28 2 2 4" xfId="57704"/>
    <cellStyle name="20 % - Accent2 28 2 3" xfId="25163"/>
    <cellStyle name="20 % - Accent2 28 2 4" xfId="38440"/>
    <cellStyle name="20 % - Accent2 28 2 5" xfId="51717"/>
    <cellStyle name="20 % - Accent2 28 3" xfId="10224"/>
    <cellStyle name="20 % - Accent2 28 3 2" xfId="21313"/>
    <cellStyle name="20 % - Accent2 28 3 3" xfId="34590"/>
    <cellStyle name="20 % - Accent2 28 3 4" xfId="47867"/>
    <cellStyle name="20 % - Accent2 28 4" xfId="14679"/>
    <cellStyle name="20 % - Accent2 28 4 2" xfId="27300"/>
    <cellStyle name="20 % - Accent2 28 4 3" xfId="40577"/>
    <cellStyle name="20 % - Accent2 28 4 4" xfId="53854"/>
    <cellStyle name="20 % - Accent2 28 5" xfId="9108"/>
    <cellStyle name="20 % - Accent2 28 6" xfId="19975"/>
    <cellStyle name="20 % - Accent2 28 7" xfId="33252"/>
    <cellStyle name="20 % - Accent2 28 8" xfId="46529"/>
    <cellStyle name="20 % - Accent2 29" xfId="7158"/>
    <cellStyle name="20 % - Accent2 29 2" xfId="12936"/>
    <cellStyle name="20 % - Accent2 29 2 2" xfId="17982"/>
    <cellStyle name="20 % - Accent2 29 2 2 2" xfId="31162"/>
    <cellStyle name="20 % - Accent2 29 2 2 3" xfId="44439"/>
    <cellStyle name="20 % - Accent2 29 2 2 4" xfId="57716"/>
    <cellStyle name="20 % - Accent2 29 2 3" xfId="25175"/>
    <cellStyle name="20 % - Accent2 29 2 4" xfId="38452"/>
    <cellStyle name="20 % - Accent2 29 2 5" xfId="51729"/>
    <cellStyle name="20 % - Accent2 29 3" xfId="10236"/>
    <cellStyle name="20 % - Accent2 29 3 2" xfId="21325"/>
    <cellStyle name="20 % - Accent2 29 3 3" xfId="34602"/>
    <cellStyle name="20 % - Accent2 29 3 4" xfId="47879"/>
    <cellStyle name="20 % - Accent2 29 4" xfId="14691"/>
    <cellStyle name="20 % - Accent2 29 4 2" xfId="27312"/>
    <cellStyle name="20 % - Accent2 29 4 3" xfId="40589"/>
    <cellStyle name="20 % - Accent2 29 4 4" xfId="53866"/>
    <cellStyle name="20 % - Accent2 29 5" xfId="9120"/>
    <cellStyle name="20 % - Accent2 29 6" xfId="19987"/>
    <cellStyle name="20 % - Accent2 29 7" xfId="33264"/>
    <cellStyle name="20 % - Accent2 29 8" xfId="46541"/>
    <cellStyle name="20 % - Accent2 3" xfId="166"/>
    <cellStyle name="20 % - Accent2 3 2" xfId="167"/>
    <cellStyle name="20 % - Accent2 30" xfId="7152"/>
    <cellStyle name="20 % - Accent2 30 2" xfId="12930"/>
    <cellStyle name="20 % - Accent2 30 2 2" xfId="17976"/>
    <cellStyle name="20 % - Accent2 30 2 2 2" xfId="31156"/>
    <cellStyle name="20 % - Accent2 30 2 2 3" xfId="44433"/>
    <cellStyle name="20 % - Accent2 30 2 2 4" xfId="57710"/>
    <cellStyle name="20 % - Accent2 30 2 3" xfId="25169"/>
    <cellStyle name="20 % - Accent2 30 2 4" xfId="38446"/>
    <cellStyle name="20 % - Accent2 30 2 5" xfId="51723"/>
    <cellStyle name="20 % - Accent2 30 3" xfId="10230"/>
    <cellStyle name="20 % - Accent2 30 3 2" xfId="21319"/>
    <cellStyle name="20 % - Accent2 30 3 3" xfId="34596"/>
    <cellStyle name="20 % - Accent2 30 3 4" xfId="47873"/>
    <cellStyle name="20 % - Accent2 30 4" xfId="14685"/>
    <cellStyle name="20 % - Accent2 30 4 2" xfId="27306"/>
    <cellStyle name="20 % - Accent2 30 4 3" xfId="40583"/>
    <cellStyle name="20 % - Accent2 30 4 4" xfId="53860"/>
    <cellStyle name="20 % - Accent2 30 5" xfId="9114"/>
    <cellStyle name="20 % - Accent2 30 6" xfId="19981"/>
    <cellStyle name="20 % - Accent2 30 7" xfId="33258"/>
    <cellStyle name="20 % - Accent2 30 8" xfId="46535"/>
    <cellStyle name="20 % - Accent2 31" xfId="7170"/>
    <cellStyle name="20 % - Accent2 31 2" xfId="12948"/>
    <cellStyle name="20 % - Accent2 31 2 2" xfId="17994"/>
    <cellStyle name="20 % - Accent2 31 2 2 2" xfId="31174"/>
    <cellStyle name="20 % - Accent2 31 2 2 3" xfId="44451"/>
    <cellStyle name="20 % - Accent2 31 2 2 4" xfId="57728"/>
    <cellStyle name="20 % - Accent2 31 2 3" xfId="25187"/>
    <cellStyle name="20 % - Accent2 31 2 4" xfId="38464"/>
    <cellStyle name="20 % - Accent2 31 2 5" xfId="51741"/>
    <cellStyle name="20 % - Accent2 31 3" xfId="10248"/>
    <cellStyle name="20 % - Accent2 31 3 2" xfId="21337"/>
    <cellStyle name="20 % - Accent2 31 3 3" xfId="34614"/>
    <cellStyle name="20 % - Accent2 31 3 4" xfId="47891"/>
    <cellStyle name="20 % - Accent2 31 4" xfId="14703"/>
    <cellStyle name="20 % - Accent2 31 4 2" xfId="27324"/>
    <cellStyle name="20 % - Accent2 31 4 3" xfId="40601"/>
    <cellStyle name="20 % - Accent2 31 4 4" xfId="53878"/>
    <cellStyle name="20 % - Accent2 31 5" xfId="9132"/>
    <cellStyle name="20 % - Accent2 31 6" xfId="19999"/>
    <cellStyle name="20 % - Accent2 31 7" xfId="33276"/>
    <cellStyle name="20 % - Accent2 31 8" xfId="46553"/>
    <cellStyle name="20 % - Accent2 32" xfId="13350"/>
    <cellStyle name="20 % - Accent2 32 2" xfId="18778"/>
    <cellStyle name="20 % - Accent2 32 2 2" xfId="31958"/>
    <cellStyle name="20 % - Accent2 32 2 3" xfId="45235"/>
    <cellStyle name="20 % - Accent2 32 2 4" xfId="58512"/>
    <cellStyle name="20 % - Accent2 32 3" xfId="25971"/>
    <cellStyle name="20 % - Accent2 32 4" xfId="39248"/>
    <cellStyle name="20 % - Accent2 32 5" xfId="52525"/>
    <cellStyle name="20 % - Accent2 33" xfId="13362"/>
    <cellStyle name="20 % - Accent2 33 2" xfId="18790"/>
    <cellStyle name="20 % - Accent2 33 2 2" xfId="31970"/>
    <cellStyle name="20 % - Accent2 33 2 3" xfId="45247"/>
    <cellStyle name="20 % - Accent2 33 2 4" xfId="58524"/>
    <cellStyle name="20 % - Accent2 33 3" xfId="25983"/>
    <cellStyle name="20 % - Accent2 33 4" xfId="39260"/>
    <cellStyle name="20 % - Accent2 33 5" xfId="52537"/>
    <cellStyle name="20 % - Accent2 34" xfId="13356"/>
    <cellStyle name="20 % - Accent2 34 2" xfId="18784"/>
    <cellStyle name="20 % - Accent2 34 2 2" xfId="31964"/>
    <cellStyle name="20 % - Accent2 34 2 3" xfId="45241"/>
    <cellStyle name="20 % - Accent2 34 2 4" xfId="58518"/>
    <cellStyle name="20 % - Accent2 34 3" xfId="25977"/>
    <cellStyle name="20 % - Accent2 34 4" xfId="39254"/>
    <cellStyle name="20 % - Accent2 34 5" xfId="52531"/>
    <cellStyle name="20 % - Accent2 35" xfId="13374"/>
    <cellStyle name="20 % - Accent2 35 2" xfId="18802"/>
    <cellStyle name="20 % - Accent2 35 2 2" xfId="31982"/>
    <cellStyle name="20 % - Accent2 35 2 3" xfId="45259"/>
    <cellStyle name="20 % - Accent2 35 2 4" xfId="58536"/>
    <cellStyle name="20 % - Accent2 35 3" xfId="25995"/>
    <cellStyle name="20 % - Accent2 35 4" xfId="39272"/>
    <cellStyle name="20 % - Accent2 35 5" xfId="52549"/>
    <cellStyle name="20 % - Accent2 36" xfId="18819"/>
    <cellStyle name="20 % - Accent2 36 2" xfId="31999"/>
    <cellStyle name="20 % - Accent2 36 3" xfId="45276"/>
    <cellStyle name="20 % - Accent2 36 4" xfId="58553"/>
    <cellStyle name="20 % - Accent2 37" xfId="18836"/>
    <cellStyle name="20 % - Accent2 37 2" xfId="32016"/>
    <cellStyle name="20 % - Accent2 37 3" xfId="45293"/>
    <cellStyle name="20 % - Accent2 37 4" xfId="58570"/>
    <cellStyle name="20 % - Accent2 38" xfId="18849"/>
    <cellStyle name="20 % - Accent2 38 2" xfId="32029"/>
    <cellStyle name="20 % - Accent2 38 3" xfId="45306"/>
    <cellStyle name="20 % - Accent2 38 4" xfId="58583"/>
    <cellStyle name="20 % - Accent2 39" xfId="18843"/>
    <cellStyle name="20 % - Accent2 39 2" xfId="32023"/>
    <cellStyle name="20 % - Accent2 39 3" xfId="45300"/>
    <cellStyle name="20 % - Accent2 39 4" xfId="58577"/>
    <cellStyle name="20 % - Accent2 4" xfId="168"/>
    <cellStyle name="20 % - Accent2 40" xfId="18862"/>
    <cellStyle name="20 % - Accent2 40 2" xfId="32042"/>
    <cellStyle name="20 % - Accent2 40 3" xfId="45319"/>
    <cellStyle name="20 % - Accent2 40 4" xfId="58596"/>
    <cellStyle name="20 % - Accent2 41" xfId="18877"/>
    <cellStyle name="20 % - Accent2 41 2" xfId="32057"/>
    <cellStyle name="20 % - Accent2 41 3" xfId="45334"/>
    <cellStyle name="20 % - Accent2 41 4" xfId="58611"/>
    <cellStyle name="20 % - Accent2 42" xfId="18838"/>
    <cellStyle name="20 % - Accent2 42 2" xfId="32018"/>
    <cellStyle name="20 % - Accent2 42 3" xfId="45295"/>
    <cellStyle name="20 % - Accent2 42 4" xfId="58572"/>
    <cellStyle name="20 % - Accent2 43" xfId="18891"/>
    <cellStyle name="20 % - Accent2 43 2" xfId="32071"/>
    <cellStyle name="20 % - Accent2 43 3" xfId="45348"/>
    <cellStyle name="20 % - Accent2 43 4" xfId="58625"/>
    <cellStyle name="20 % - Accent2 44" xfId="18900"/>
    <cellStyle name="20 % - Accent2 44 2" xfId="32080"/>
    <cellStyle name="20 % - Accent2 44 3" xfId="45357"/>
    <cellStyle name="20 % - Accent2 44 4" xfId="58634"/>
    <cellStyle name="20 % - Accent2 45" xfId="18920"/>
    <cellStyle name="20 % - Accent2 45 2" xfId="32100"/>
    <cellStyle name="20 % - Accent2 45 3" xfId="45377"/>
    <cellStyle name="20 % - Accent2 45 4" xfId="58654"/>
    <cellStyle name="20 % - Accent2 46" xfId="18932"/>
    <cellStyle name="20 % - Accent2 46 2" xfId="32112"/>
    <cellStyle name="20 % - Accent2 46 3" xfId="45389"/>
    <cellStyle name="20 % - Accent2 46 4" xfId="58666"/>
    <cellStyle name="20 % - Accent2 47" xfId="18926"/>
    <cellStyle name="20 % - Accent2 47 2" xfId="32106"/>
    <cellStyle name="20 % - Accent2 47 3" xfId="45383"/>
    <cellStyle name="20 % - Accent2 47 4" xfId="58660"/>
    <cellStyle name="20 % - Accent2 48" xfId="18944"/>
    <cellStyle name="20 % - Accent2 48 2" xfId="32124"/>
    <cellStyle name="20 % - Accent2 48 3" xfId="45401"/>
    <cellStyle name="20 % - Accent2 48 4" xfId="58678"/>
    <cellStyle name="20 % - Accent2 49" xfId="18964"/>
    <cellStyle name="20 % - Accent2 49 2" xfId="32144"/>
    <cellStyle name="20 % - Accent2 49 3" xfId="45421"/>
    <cellStyle name="20 % - Accent2 49 4" xfId="58698"/>
    <cellStyle name="20 % - Accent2 5" xfId="169"/>
    <cellStyle name="20 % - Accent2 5 2" xfId="170"/>
    <cellStyle name="20 % - Accent2 5 2 2" xfId="171"/>
    <cellStyle name="20 % - Accent2 5 2 3" xfId="172"/>
    <cellStyle name="20 % - Accent2 5 2 4" xfId="173"/>
    <cellStyle name="20 % - Accent2 5 2 4 2" xfId="174"/>
    <cellStyle name="20 % - Accent2 5 2 5" xfId="175"/>
    <cellStyle name="20 % - Accent2 5 2 6" xfId="3609"/>
    <cellStyle name="20 % - Accent2 5 3" xfId="176"/>
    <cellStyle name="20 % - Accent2 5 4" xfId="177"/>
    <cellStyle name="20 % - Accent2 5 5" xfId="178"/>
    <cellStyle name="20 % - Accent2 5 6" xfId="12962"/>
    <cellStyle name="20 % - Accent2 5 7" xfId="13141"/>
    <cellStyle name="20 % - Accent2 50" xfId="18976"/>
    <cellStyle name="20 % - Accent2 50 2" xfId="32156"/>
    <cellStyle name="20 % - Accent2 50 3" xfId="45433"/>
    <cellStyle name="20 % - Accent2 50 4" xfId="58710"/>
    <cellStyle name="20 % - Accent2 51" xfId="18970"/>
    <cellStyle name="20 % - Accent2 51 2" xfId="32150"/>
    <cellStyle name="20 % - Accent2 51 3" xfId="45427"/>
    <cellStyle name="20 % - Accent2 51 4" xfId="58704"/>
    <cellStyle name="20 % - Accent2 52" xfId="18988"/>
    <cellStyle name="20 % - Accent2 52 2" xfId="32168"/>
    <cellStyle name="20 % - Accent2 52 3" xfId="45445"/>
    <cellStyle name="20 % - Accent2 52 4" xfId="58722"/>
    <cellStyle name="20 % - Accent2 53" xfId="19005"/>
    <cellStyle name="20 % - Accent2 53 2" xfId="32185"/>
    <cellStyle name="20 % - Accent2 53 3" xfId="45462"/>
    <cellStyle name="20 % - Accent2 53 4" xfId="58739"/>
    <cellStyle name="20 % - Accent2 54" xfId="19022"/>
    <cellStyle name="20 % - Accent2 54 2" xfId="32202"/>
    <cellStyle name="20 % - Accent2 54 3" xfId="45479"/>
    <cellStyle name="20 % - Accent2 54 4" xfId="58756"/>
    <cellStyle name="20 % - Accent2 55" xfId="19034"/>
    <cellStyle name="20 % - Accent2 55 2" xfId="32214"/>
    <cellStyle name="20 % - Accent2 55 3" xfId="45491"/>
    <cellStyle name="20 % - Accent2 55 4" xfId="58768"/>
    <cellStyle name="20 % - Accent2 56" xfId="19028"/>
    <cellStyle name="20 % - Accent2 56 2" xfId="32208"/>
    <cellStyle name="20 % - Accent2 56 3" xfId="45485"/>
    <cellStyle name="20 % - Accent2 56 4" xfId="58762"/>
    <cellStyle name="20 % - Accent2 57" xfId="19046"/>
    <cellStyle name="20 % - Accent2 57 2" xfId="32226"/>
    <cellStyle name="20 % - Accent2 57 3" xfId="45503"/>
    <cellStyle name="20 % - Accent2 57 4" xfId="58780"/>
    <cellStyle name="20 % - Accent2 58" xfId="19066"/>
    <cellStyle name="20 % - Accent2 58 2" xfId="32246"/>
    <cellStyle name="20 % - Accent2 58 3" xfId="45523"/>
    <cellStyle name="20 % - Accent2 58 4" xfId="58800"/>
    <cellStyle name="20 % - Accent2 59" xfId="19078"/>
    <cellStyle name="20 % - Accent2 59 2" xfId="32258"/>
    <cellStyle name="20 % - Accent2 59 3" xfId="45535"/>
    <cellStyle name="20 % - Accent2 59 4" xfId="58812"/>
    <cellStyle name="20 % - Accent2 6" xfId="179"/>
    <cellStyle name="20 % - Accent2 60" xfId="19072"/>
    <cellStyle name="20 % - Accent2 60 2" xfId="32252"/>
    <cellStyle name="20 % - Accent2 60 3" xfId="45529"/>
    <cellStyle name="20 % - Accent2 60 4" xfId="58806"/>
    <cellStyle name="20 % - Accent2 61" xfId="19090"/>
    <cellStyle name="20 % - Accent2 61 2" xfId="32270"/>
    <cellStyle name="20 % - Accent2 61 3" xfId="45547"/>
    <cellStyle name="20 % - Accent2 61 4" xfId="58824"/>
    <cellStyle name="20 % - Accent2 62" xfId="19110"/>
    <cellStyle name="20 % - Accent2 62 2" xfId="32290"/>
    <cellStyle name="20 % - Accent2 62 3" xfId="45567"/>
    <cellStyle name="20 % - Accent2 62 4" xfId="58844"/>
    <cellStyle name="20 % - Accent2 63" xfId="19122"/>
    <cellStyle name="20 % - Accent2 63 2" xfId="32302"/>
    <cellStyle name="20 % - Accent2 63 3" xfId="45579"/>
    <cellStyle name="20 % - Accent2 63 4" xfId="58856"/>
    <cellStyle name="20 % - Accent2 64" xfId="19116"/>
    <cellStyle name="20 % - Accent2 64 2" xfId="32296"/>
    <cellStyle name="20 % - Accent2 64 3" xfId="45573"/>
    <cellStyle name="20 % - Accent2 64 4" xfId="58850"/>
    <cellStyle name="20 % - Accent2 65" xfId="19134"/>
    <cellStyle name="20 % - Accent2 65 2" xfId="32314"/>
    <cellStyle name="20 % - Accent2 65 3" xfId="45591"/>
    <cellStyle name="20 % - Accent2 65 4" xfId="58868"/>
    <cellStyle name="20 % - Accent2 66" xfId="19154"/>
    <cellStyle name="20 % - Accent2 66 2" xfId="32334"/>
    <cellStyle name="20 % - Accent2 66 3" xfId="45611"/>
    <cellStyle name="20 % - Accent2 66 4" xfId="58888"/>
    <cellStyle name="20 % - Accent2 67" xfId="19166"/>
    <cellStyle name="20 % - Accent2 67 2" xfId="32346"/>
    <cellStyle name="20 % - Accent2 67 3" xfId="45623"/>
    <cellStyle name="20 % - Accent2 67 4" xfId="58900"/>
    <cellStyle name="20 % - Accent2 68" xfId="19160"/>
    <cellStyle name="20 % - Accent2 68 2" xfId="32340"/>
    <cellStyle name="20 % - Accent2 68 3" xfId="45617"/>
    <cellStyle name="20 % - Accent2 68 4" xfId="58894"/>
    <cellStyle name="20 % - Accent2 69" xfId="19178"/>
    <cellStyle name="20 % - Accent2 69 2" xfId="32358"/>
    <cellStyle name="20 % - Accent2 69 3" xfId="45635"/>
    <cellStyle name="20 % - Accent2 69 4" xfId="58912"/>
    <cellStyle name="20 % - Accent2 7" xfId="180"/>
    <cellStyle name="20 % - Accent2 70" xfId="19198"/>
    <cellStyle name="20 % - Accent2 70 2" xfId="32378"/>
    <cellStyle name="20 % - Accent2 70 3" xfId="45655"/>
    <cellStyle name="20 % - Accent2 70 4" xfId="58932"/>
    <cellStyle name="20 % - Accent2 71" xfId="19211"/>
    <cellStyle name="20 % - Accent2 71 2" xfId="32391"/>
    <cellStyle name="20 % - Accent2 71 3" xfId="45668"/>
    <cellStyle name="20 % - Accent2 71 4" xfId="58945"/>
    <cellStyle name="20 % - Accent2 72" xfId="19205"/>
    <cellStyle name="20 % - Accent2 72 2" xfId="32385"/>
    <cellStyle name="20 % - Accent2 72 3" xfId="45662"/>
    <cellStyle name="20 % - Accent2 72 4" xfId="58939"/>
    <cellStyle name="20 % - Accent2 73" xfId="19224"/>
    <cellStyle name="20 % - Accent2 73 2" xfId="32404"/>
    <cellStyle name="20 % - Accent2 73 3" xfId="45681"/>
    <cellStyle name="20 % - Accent2 73 4" xfId="58958"/>
    <cellStyle name="20 % - Accent2 74" xfId="19234"/>
    <cellStyle name="20 % - Accent2 74 2" xfId="32414"/>
    <cellStyle name="20 % - Accent2 74 3" xfId="45691"/>
    <cellStyle name="20 % - Accent2 74 4" xfId="58968"/>
    <cellStyle name="20 % - Accent2 75" xfId="19243"/>
    <cellStyle name="20 % - Accent2 75 2" xfId="32423"/>
    <cellStyle name="20 % - Accent2 75 3" xfId="45700"/>
    <cellStyle name="20 % - Accent2 75 4" xfId="58977"/>
    <cellStyle name="20 % - Accent2 76" xfId="19252"/>
    <cellStyle name="20 % - Accent2 76 2" xfId="32432"/>
    <cellStyle name="20 % - Accent2 76 3" xfId="45709"/>
    <cellStyle name="20 % - Accent2 76 4" xfId="58986"/>
    <cellStyle name="20 % - Accent2 77" xfId="32452"/>
    <cellStyle name="20 % - Accent2 77 2" xfId="45729"/>
    <cellStyle name="20 % - Accent2 77 3" xfId="59006"/>
    <cellStyle name="20 % - Accent2 78" xfId="32465"/>
    <cellStyle name="20 % - Accent2 78 2" xfId="45742"/>
    <cellStyle name="20 % - Accent2 78 3" xfId="59019"/>
    <cellStyle name="20 % - Accent2 79" xfId="32459"/>
    <cellStyle name="20 % - Accent2 79 2" xfId="45736"/>
    <cellStyle name="20 % - Accent2 79 3" xfId="59013"/>
    <cellStyle name="20 % - Accent2 8" xfId="181"/>
    <cellStyle name="20 % - Accent2 80" xfId="32477"/>
    <cellStyle name="20 % - Accent2 80 2" xfId="45754"/>
    <cellStyle name="20 % - Accent2 80 3" xfId="59031"/>
    <cellStyle name="20 % - Accent2 81" xfId="32486"/>
    <cellStyle name="20 % - Accent2 81 2" xfId="45763"/>
    <cellStyle name="20 % - Accent2 81 3" xfId="59040"/>
    <cellStyle name="20 % - Accent2 82" xfId="32506"/>
    <cellStyle name="20 % - Accent2 82 2" xfId="45783"/>
    <cellStyle name="20 % - Accent2 82 3" xfId="59060"/>
    <cellStyle name="20 % - Accent2 83" xfId="32518"/>
    <cellStyle name="20 % - Accent2 83 2" xfId="45795"/>
    <cellStyle name="20 % - Accent2 83 3" xfId="59072"/>
    <cellStyle name="20 % - Accent2 84" xfId="32512"/>
    <cellStyle name="20 % - Accent2 84 2" xfId="45789"/>
    <cellStyle name="20 % - Accent2 84 3" xfId="59066"/>
    <cellStyle name="20 % - Accent2 85" xfId="32530"/>
    <cellStyle name="20 % - Accent2 85 2" xfId="45807"/>
    <cellStyle name="20 % - Accent2 85 3" xfId="59084"/>
    <cellStyle name="20 % - Accent2 86" xfId="59107"/>
    <cellStyle name="20 % - Accent2 87" xfId="59118"/>
    <cellStyle name="20 % - Accent2 88" xfId="59132"/>
    <cellStyle name="20 % - Accent2 89" xfId="59138"/>
    <cellStyle name="20 % - Accent2 9" xfId="182"/>
    <cellStyle name="20 % - Accent2 90" xfId="59154"/>
    <cellStyle name="20 % - Accent2 91" xfId="59165"/>
    <cellStyle name="20 % - Accent2 92" xfId="59179"/>
    <cellStyle name="20 % - Accent2 93" xfId="59185"/>
    <cellStyle name="20 % - Accent2 94" xfId="59247"/>
    <cellStyle name="20 % - Accent2 95" xfId="59258"/>
    <cellStyle name="20 % - Accent2 96" xfId="59272"/>
    <cellStyle name="20 % - Accent2 97" xfId="59278"/>
    <cellStyle name="20 % - Accent2 98" xfId="59294"/>
    <cellStyle name="20 % - Accent2 99" xfId="59305"/>
    <cellStyle name="20 % - Accent3" xfId="183" builtinId="38" customBuiltin="1"/>
    <cellStyle name="20 % - Accent3 10" xfId="184"/>
    <cellStyle name="20 % - Accent3 100" xfId="59300"/>
    <cellStyle name="20 % - Accent3 101" xfId="59347"/>
    <cellStyle name="20 % - Accent3 102" xfId="59364"/>
    <cellStyle name="20 % - Accent3 103" xfId="59384"/>
    <cellStyle name="20 % - Accent3 104" xfId="59399"/>
    <cellStyle name="20 % - Accent3 11" xfId="185"/>
    <cellStyle name="20 % - Accent3 12" xfId="186"/>
    <cellStyle name="20 % - Accent3 12 2" xfId="187"/>
    <cellStyle name="20 % - Accent3 12 3" xfId="188"/>
    <cellStyle name="20 % - Accent3 12 4" xfId="189"/>
    <cellStyle name="20 % - Accent3 12 4 2" xfId="190"/>
    <cellStyle name="20 % - Accent3 12 5" xfId="191"/>
    <cellStyle name="20 % - Accent3 12 6" xfId="3610"/>
    <cellStyle name="20 % - Accent3 13" xfId="192"/>
    <cellStyle name="20 % - Accent3 14" xfId="193"/>
    <cellStyle name="20 % - Accent3 14 10" xfId="9269"/>
    <cellStyle name="20 % - Accent3 14 10 2" xfId="20135"/>
    <cellStyle name="20 % - Accent3 14 10 3" xfId="33412"/>
    <cellStyle name="20 % - Accent3 14 10 4" xfId="46689"/>
    <cellStyle name="20 % - Accent3 14 11" xfId="13501"/>
    <cellStyle name="20 % - Accent3 14 11 2" xfId="26122"/>
    <cellStyle name="20 % - Accent3 14 11 3" xfId="39399"/>
    <cellStyle name="20 % - Accent3 14 11 4" xfId="52676"/>
    <cellStyle name="20 % - Accent3 14 12" xfId="19382"/>
    <cellStyle name="20 % - Accent3 14 13" xfId="32659"/>
    <cellStyle name="20 % - Accent3 14 14" xfId="45936"/>
    <cellStyle name="20 % - Accent3 14 2" xfId="4281"/>
    <cellStyle name="20 % - Accent3 14 2 10" xfId="19383"/>
    <cellStyle name="20 % - Accent3 14 2 11" xfId="32660"/>
    <cellStyle name="20 % - Accent3 14 2 12" xfId="45937"/>
    <cellStyle name="20 % - Accent3 14 2 2" xfId="4637"/>
    <cellStyle name="20 % - Accent3 14 2 2 2" xfId="8511"/>
    <cellStyle name="20 % - Accent3 14 2 2 2 2" xfId="15886"/>
    <cellStyle name="20 % - Accent3 14 2 2 2 2 2" xfId="28665"/>
    <cellStyle name="20 % - Accent3 14 2 2 2 2 3" xfId="41942"/>
    <cellStyle name="20 % - Accent3 14 2 2 2 2 4" xfId="55219"/>
    <cellStyle name="20 % - Accent3 14 2 2 2 3" xfId="22678"/>
    <cellStyle name="20 % - Accent3 14 2 2 2 4" xfId="35955"/>
    <cellStyle name="20 % - Accent3 14 2 2 2 5" xfId="49232"/>
    <cellStyle name="20 % - Accent3 14 2 2 3" xfId="14080"/>
    <cellStyle name="20 % - Accent3 14 2 2 3 2" xfId="26701"/>
    <cellStyle name="20 % - Accent3 14 2 2 3 3" xfId="39978"/>
    <cellStyle name="20 % - Accent3 14 2 2 3 4" xfId="53255"/>
    <cellStyle name="20 % - Accent3 14 2 2 4" xfId="20714"/>
    <cellStyle name="20 % - Accent3 14 2 2 5" xfId="33991"/>
    <cellStyle name="20 % - Accent3 14 2 2 6" xfId="47268"/>
    <cellStyle name="20 % - Accent3 14 2 3" xfId="5228"/>
    <cellStyle name="20 % - Accent3 14 2 3 2" xfId="16076"/>
    <cellStyle name="20 % - Accent3 14 2 3 2 2" xfId="29256"/>
    <cellStyle name="20 % - Accent3 14 2 3 2 3" xfId="42533"/>
    <cellStyle name="20 % - Accent3 14 2 3 2 4" xfId="55810"/>
    <cellStyle name="20 % - Accent3 14 2 3 3" xfId="11030"/>
    <cellStyle name="20 % - Accent3 14 2 3 4" xfId="23269"/>
    <cellStyle name="20 % - Accent3 14 2 3 5" xfId="36546"/>
    <cellStyle name="20 % - Accent3 14 2 3 6" xfId="49823"/>
    <cellStyle name="20 % - Accent3 14 2 4" xfId="5852"/>
    <cellStyle name="20 % - Accent3 14 2 4 2" xfId="16676"/>
    <cellStyle name="20 % - Accent3 14 2 4 2 2" xfId="29856"/>
    <cellStyle name="20 % - Accent3 14 2 4 2 3" xfId="43133"/>
    <cellStyle name="20 % - Accent3 14 2 4 2 4" xfId="56410"/>
    <cellStyle name="20 % - Accent3 14 2 4 3" xfId="11630"/>
    <cellStyle name="20 % - Accent3 14 2 4 4" xfId="23869"/>
    <cellStyle name="20 % - Accent3 14 2 4 5" xfId="37146"/>
    <cellStyle name="20 % - Accent3 14 2 4 6" xfId="50423"/>
    <cellStyle name="20 % - Accent3 14 2 5" xfId="6554"/>
    <cellStyle name="20 % - Accent3 14 2 5 2" xfId="17378"/>
    <cellStyle name="20 % - Accent3 14 2 5 2 2" xfId="30558"/>
    <cellStyle name="20 % - Accent3 14 2 5 2 3" xfId="43835"/>
    <cellStyle name="20 % - Accent3 14 2 5 2 4" xfId="57112"/>
    <cellStyle name="20 % - Accent3 14 2 5 3" xfId="12332"/>
    <cellStyle name="20 % - Accent3 14 2 5 4" xfId="24571"/>
    <cellStyle name="20 % - Accent3 14 2 5 5" xfId="37848"/>
    <cellStyle name="20 % - Accent3 14 2 5 6" xfId="51125"/>
    <cellStyle name="20 % - Accent3 14 2 6" xfId="8306"/>
    <cellStyle name="20 % - Accent3 14 2 6 2" xfId="18126"/>
    <cellStyle name="20 % - Accent3 14 2 6 2 2" xfId="31306"/>
    <cellStyle name="20 % - Accent3 14 2 6 2 3" xfId="44583"/>
    <cellStyle name="20 % - Accent3 14 2 6 2 4" xfId="57860"/>
    <cellStyle name="20 % - Accent3 14 2 6 3" xfId="25319"/>
    <cellStyle name="20 % - Accent3 14 2 6 4" xfId="38596"/>
    <cellStyle name="20 % - Accent3 14 2 6 5" xfId="51873"/>
    <cellStyle name="20 % - Accent3 14 2 7" xfId="10891"/>
    <cellStyle name="20 % - Accent3 14 2 7 2" xfId="15792"/>
    <cellStyle name="20 % - Accent3 14 2 7 2 2" xfId="28460"/>
    <cellStyle name="20 % - Accent3 14 2 7 2 3" xfId="41737"/>
    <cellStyle name="20 % - Accent3 14 2 7 2 4" xfId="55014"/>
    <cellStyle name="20 % - Accent3 14 2 7 3" xfId="22473"/>
    <cellStyle name="20 % - Accent3 14 2 7 4" xfId="35750"/>
    <cellStyle name="20 % - Accent3 14 2 7 5" xfId="49027"/>
    <cellStyle name="20 % - Accent3 14 2 8" xfId="9270"/>
    <cellStyle name="20 % - Accent3 14 2 8 2" xfId="20136"/>
    <cellStyle name="20 % - Accent3 14 2 8 3" xfId="33413"/>
    <cellStyle name="20 % - Accent3 14 2 8 4" xfId="46690"/>
    <cellStyle name="20 % - Accent3 14 2 9" xfId="13502"/>
    <cellStyle name="20 % - Accent3 14 2 9 2" xfId="26123"/>
    <cellStyle name="20 % - Accent3 14 2 9 3" xfId="39400"/>
    <cellStyle name="20 % - Accent3 14 2 9 4" xfId="52677"/>
    <cellStyle name="20 % - Accent3 14 3" xfId="4282"/>
    <cellStyle name="20 % - Accent3 14 3 2" xfId="8307"/>
    <cellStyle name="20 % - Accent3 14 3 2 2" xfId="15793"/>
    <cellStyle name="20 % - Accent3 14 3 2 2 2" xfId="28461"/>
    <cellStyle name="20 % - Accent3 14 3 2 2 3" xfId="41738"/>
    <cellStyle name="20 % - Accent3 14 3 2 2 4" xfId="55015"/>
    <cellStyle name="20 % - Accent3 14 3 2 3" xfId="22474"/>
    <cellStyle name="20 % - Accent3 14 3 2 4" xfId="35751"/>
    <cellStyle name="20 % - Accent3 14 3 2 5" xfId="49028"/>
    <cellStyle name="20 % - Accent3 14 3 3" xfId="14079"/>
    <cellStyle name="20 % - Accent3 14 3 3 2" xfId="26700"/>
    <cellStyle name="20 % - Accent3 14 3 3 3" xfId="39977"/>
    <cellStyle name="20 % - Accent3 14 3 3 4" xfId="53254"/>
    <cellStyle name="20 % - Accent3 14 3 4" xfId="20713"/>
    <cellStyle name="20 % - Accent3 14 3 5" xfId="33990"/>
    <cellStyle name="20 % - Accent3 14 3 6" xfId="47267"/>
    <cellStyle name="20 % - Accent3 14 4" xfId="4636"/>
    <cellStyle name="20 % - Accent3 14 4 2" xfId="8510"/>
    <cellStyle name="20 % - Accent3 14 4 2 2" xfId="28664"/>
    <cellStyle name="20 % - Accent3 14 4 2 3" xfId="41941"/>
    <cellStyle name="20 % - Accent3 14 4 2 4" xfId="55218"/>
    <cellStyle name="20 % - Accent3 14 4 3" xfId="22677"/>
    <cellStyle name="20 % - Accent3 14 4 4" xfId="35954"/>
    <cellStyle name="20 % - Accent3 14 4 5" xfId="49231"/>
    <cellStyle name="20 % - Accent3 14 5" xfId="5227"/>
    <cellStyle name="20 % - Accent3 14 5 2" xfId="16075"/>
    <cellStyle name="20 % - Accent3 14 5 2 2" xfId="29255"/>
    <cellStyle name="20 % - Accent3 14 5 2 3" xfId="42532"/>
    <cellStyle name="20 % - Accent3 14 5 2 4" xfId="55809"/>
    <cellStyle name="20 % - Accent3 14 5 3" xfId="11029"/>
    <cellStyle name="20 % - Accent3 14 5 4" xfId="23268"/>
    <cellStyle name="20 % - Accent3 14 5 5" xfId="36545"/>
    <cellStyle name="20 % - Accent3 14 5 6" xfId="49822"/>
    <cellStyle name="20 % - Accent3 14 6" xfId="5851"/>
    <cellStyle name="20 % - Accent3 14 6 2" xfId="16675"/>
    <cellStyle name="20 % - Accent3 14 6 2 2" xfId="29855"/>
    <cellStyle name="20 % - Accent3 14 6 2 3" xfId="43132"/>
    <cellStyle name="20 % - Accent3 14 6 2 4" xfId="56409"/>
    <cellStyle name="20 % - Accent3 14 6 3" xfId="11629"/>
    <cellStyle name="20 % - Accent3 14 6 4" xfId="23868"/>
    <cellStyle name="20 % - Accent3 14 6 5" xfId="37145"/>
    <cellStyle name="20 % - Accent3 14 6 6" xfId="50422"/>
    <cellStyle name="20 % - Accent3 14 7" xfId="6553"/>
    <cellStyle name="20 % - Accent3 14 7 2" xfId="17377"/>
    <cellStyle name="20 % - Accent3 14 7 2 2" xfId="30557"/>
    <cellStyle name="20 % - Accent3 14 7 2 3" xfId="43834"/>
    <cellStyle name="20 % - Accent3 14 7 2 4" xfId="57111"/>
    <cellStyle name="20 % - Accent3 14 7 3" xfId="12331"/>
    <cellStyle name="20 % - Accent3 14 7 4" xfId="24570"/>
    <cellStyle name="20 % - Accent3 14 7 5" xfId="37847"/>
    <cellStyle name="20 % - Accent3 14 7 6" xfId="51124"/>
    <cellStyle name="20 % - Accent3 14 8" xfId="7295"/>
    <cellStyle name="20 % - Accent3 14 8 2" xfId="18125"/>
    <cellStyle name="20 % - Accent3 14 8 2 2" xfId="31305"/>
    <cellStyle name="20 % - Accent3 14 8 2 3" xfId="44582"/>
    <cellStyle name="20 % - Accent3 14 8 2 4" xfId="57859"/>
    <cellStyle name="20 % - Accent3 14 8 3" xfId="25318"/>
    <cellStyle name="20 % - Accent3 14 8 4" xfId="38595"/>
    <cellStyle name="20 % - Accent3 14 8 5" xfId="51872"/>
    <cellStyle name="20 % - Accent3 14 9" xfId="10369"/>
    <cellStyle name="20 % - Accent3 14 9 2" xfId="14828"/>
    <cellStyle name="20 % - Accent3 14 9 2 2" xfId="27449"/>
    <cellStyle name="20 % - Accent3 14 9 2 3" xfId="40726"/>
    <cellStyle name="20 % - Accent3 14 9 2 4" xfId="54003"/>
    <cellStyle name="20 % - Accent3 14 9 3" xfId="21462"/>
    <cellStyle name="20 % - Accent3 14 9 4" xfId="34739"/>
    <cellStyle name="20 % - Accent3 14 9 5" xfId="48016"/>
    <cellStyle name="20 % - Accent3 15" xfId="194"/>
    <cellStyle name="20 % - Accent3 15 10" xfId="13503"/>
    <cellStyle name="20 % - Accent3 15 10 2" xfId="26124"/>
    <cellStyle name="20 % - Accent3 15 10 3" xfId="39401"/>
    <cellStyle name="20 % - Accent3 15 10 4" xfId="52678"/>
    <cellStyle name="20 % - Accent3 15 11" xfId="19384"/>
    <cellStyle name="20 % - Accent3 15 12" xfId="32661"/>
    <cellStyle name="20 % - Accent3 15 13" xfId="45938"/>
    <cellStyle name="20 % - Accent3 15 2" xfId="4280"/>
    <cellStyle name="20 % - Accent3 15 2 2" xfId="8305"/>
    <cellStyle name="20 % - Accent3 15 2 2 2" xfId="15791"/>
    <cellStyle name="20 % - Accent3 15 2 2 2 2" xfId="28459"/>
    <cellStyle name="20 % - Accent3 15 2 2 2 3" xfId="41736"/>
    <cellStyle name="20 % - Accent3 15 2 2 2 4" xfId="55013"/>
    <cellStyle name="20 % - Accent3 15 2 2 3" xfId="22472"/>
    <cellStyle name="20 % - Accent3 15 2 2 4" xfId="35749"/>
    <cellStyle name="20 % - Accent3 15 2 2 5" xfId="49026"/>
    <cellStyle name="20 % - Accent3 15 2 3" xfId="14081"/>
    <cellStyle name="20 % - Accent3 15 2 3 2" xfId="26702"/>
    <cellStyle name="20 % - Accent3 15 2 3 3" xfId="39979"/>
    <cellStyle name="20 % - Accent3 15 2 3 4" xfId="53256"/>
    <cellStyle name="20 % - Accent3 15 2 4" xfId="20715"/>
    <cellStyle name="20 % - Accent3 15 2 5" xfId="33992"/>
    <cellStyle name="20 % - Accent3 15 2 6" xfId="47269"/>
    <cellStyle name="20 % - Accent3 15 3" xfId="4638"/>
    <cellStyle name="20 % - Accent3 15 3 2" xfId="8512"/>
    <cellStyle name="20 % - Accent3 15 3 2 2" xfId="28666"/>
    <cellStyle name="20 % - Accent3 15 3 2 3" xfId="41943"/>
    <cellStyle name="20 % - Accent3 15 3 2 4" xfId="55220"/>
    <cellStyle name="20 % - Accent3 15 3 3" xfId="22679"/>
    <cellStyle name="20 % - Accent3 15 3 4" xfId="35956"/>
    <cellStyle name="20 % - Accent3 15 3 5" xfId="49233"/>
    <cellStyle name="20 % - Accent3 15 4" xfId="5229"/>
    <cellStyle name="20 % - Accent3 15 4 2" xfId="16077"/>
    <cellStyle name="20 % - Accent3 15 4 2 2" xfId="29257"/>
    <cellStyle name="20 % - Accent3 15 4 2 3" xfId="42534"/>
    <cellStyle name="20 % - Accent3 15 4 2 4" xfId="55811"/>
    <cellStyle name="20 % - Accent3 15 4 3" xfId="11031"/>
    <cellStyle name="20 % - Accent3 15 4 4" xfId="23270"/>
    <cellStyle name="20 % - Accent3 15 4 5" xfId="36547"/>
    <cellStyle name="20 % - Accent3 15 4 6" xfId="49824"/>
    <cellStyle name="20 % - Accent3 15 5" xfId="5853"/>
    <cellStyle name="20 % - Accent3 15 5 2" xfId="16677"/>
    <cellStyle name="20 % - Accent3 15 5 2 2" xfId="29857"/>
    <cellStyle name="20 % - Accent3 15 5 2 3" xfId="43134"/>
    <cellStyle name="20 % - Accent3 15 5 2 4" xfId="56411"/>
    <cellStyle name="20 % - Accent3 15 5 3" xfId="11631"/>
    <cellStyle name="20 % - Accent3 15 5 4" xfId="23870"/>
    <cellStyle name="20 % - Accent3 15 5 5" xfId="37147"/>
    <cellStyle name="20 % - Accent3 15 5 6" xfId="50424"/>
    <cellStyle name="20 % - Accent3 15 6" xfId="6555"/>
    <cellStyle name="20 % - Accent3 15 6 2" xfId="17379"/>
    <cellStyle name="20 % - Accent3 15 6 2 2" xfId="30559"/>
    <cellStyle name="20 % - Accent3 15 6 2 3" xfId="43836"/>
    <cellStyle name="20 % - Accent3 15 6 2 4" xfId="57113"/>
    <cellStyle name="20 % - Accent3 15 6 3" xfId="12333"/>
    <cellStyle name="20 % - Accent3 15 6 4" xfId="24572"/>
    <cellStyle name="20 % - Accent3 15 6 5" xfId="37849"/>
    <cellStyle name="20 % - Accent3 15 6 6" xfId="51126"/>
    <cellStyle name="20 % - Accent3 15 7" xfId="7296"/>
    <cellStyle name="20 % - Accent3 15 7 2" xfId="18127"/>
    <cellStyle name="20 % - Accent3 15 7 2 2" xfId="31307"/>
    <cellStyle name="20 % - Accent3 15 7 2 3" xfId="44584"/>
    <cellStyle name="20 % - Accent3 15 7 2 4" xfId="57861"/>
    <cellStyle name="20 % - Accent3 15 7 3" xfId="25320"/>
    <cellStyle name="20 % - Accent3 15 7 4" xfId="38597"/>
    <cellStyle name="20 % - Accent3 15 7 5" xfId="51874"/>
    <cellStyle name="20 % - Accent3 15 8" xfId="10370"/>
    <cellStyle name="20 % - Accent3 15 8 2" xfId="14829"/>
    <cellStyle name="20 % - Accent3 15 8 2 2" xfId="27450"/>
    <cellStyle name="20 % - Accent3 15 8 2 3" xfId="40727"/>
    <cellStyle name="20 % - Accent3 15 8 2 4" xfId="54004"/>
    <cellStyle name="20 % - Accent3 15 8 3" xfId="21463"/>
    <cellStyle name="20 % - Accent3 15 8 4" xfId="34740"/>
    <cellStyle name="20 % - Accent3 15 8 5" xfId="48017"/>
    <cellStyle name="20 % - Accent3 15 9" xfId="9271"/>
    <cellStyle name="20 % - Accent3 15 9 2" xfId="20137"/>
    <cellStyle name="20 % - Accent3 15 9 3" xfId="33414"/>
    <cellStyle name="20 % - Accent3 15 9 4" xfId="46691"/>
    <cellStyle name="20 % - Accent3 16" xfId="4279"/>
    <cellStyle name="20 % - Accent3 16 2" xfId="13118"/>
    <cellStyle name="20 % - Accent3 16 2 2" xfId="18608"/>
    <cellStyle name="20 % - Accent3 16 2 2 2" xfId="31788"/>
    <cellStyle name="20 % - Accent3 16 2 2 3" xfId="45065"/>
    <cellStyle name="20 % - Accent3 16 2 2 4" xfId="58342"/>
    <cellStyle name="20 % - Accent3 16 2 3" xfId="25801"/>
    <cellStyle name="20 % - Accent3 16 2 4" xfId="39078"/>
    <cellStyle name="20 % - Accent3 16 2 5" xfId="52355"/>
    <cellStyle name="20 % - Accent3 17" xfId="4275"/>
    <cellStyle name="20 % - Accent3 17 10" xfId="32662"/>
    <cellStyle name="20 % - Accent3 17 11" xfId="45939"/>
    <cellStyle name="20 % - Accent3 17 2" xfId="4639"/>
    <cellStyle name="20 % - Accent3 17 2 2" xfId="8513"/>
    <cellStyle name="20 % - Accent3 17 2 2 2" xfId="28667"/>
    <cellStyle name="20 % - Accent3 17 2 2 3" xfId="41944"/>
    <cellStyle name="20 % - Accent3 17 2 2 4" xfId="55221"/>
    <cellStyle name="20 % - Accent3 17 2 3" xfId="22680"/>
    <cellStyle name="20 % - Accent3 17 2 4" xfId="35957"/>
    <cellStyle name="20 % - Accent3 17 2 5" xfId="49234"/>
    <cellStyle name="20 % - Accent3 17 3" xfId="5230"/>
    <cellStyle name="20 % - Accent3 17 3 2" xfId="16078"/>
    <cellStyle name="20 % - Accent3 17 3 2 2" xfId="29258"/>
    <cellStyle name="20 % - Accent3 17 3 2 3" xfId="42535"/>
    <cellStyle name="20 % - Accent3 17 3 2 4" xfId="55812"/>
    <cellStyle name="20 % - Accent3 17 3 3" xfId="11032"/>
    <cellStyle name="20 % - Accent3 17 3 4" xfId="23271"/>
    <cellStyle name="20 % - Accent3 17 3 5" xfId="36548"/>
    <cellStyle name="20 % - Accent3 17 3 6" xfId="49825"/>
    <cellStyle name="20 % - Accent3 17 4" xfId="5854"/>
    <cellStyle name="20 % - Accent3 17 4 2" xfId="16678"/>
    <cellStyle name="20 % - Accent3 17 4 2 2" xfId="29858"/>
    <cellStyle name="20 % - Accent3 17 4 2 3" xfId="43135"/>
    <cellStyle name="20 % - Accent3 17 4 2 4" xfId="56412"/>
    <cellStyle name="20 % - Accent3 17 4 3" xfId="11632"/>
    <cellStyle name="20 % - Accent3 17 4 4" xfId="23871"/>
    <cellStyle name="20 % - Accent3 17 4 5" xfId="37148"/>
    <cellStyle name="20 % - Accent3 17 4 6" xfId="50425"/>
    <cellStyle name="20 % - Accent3 17 5" xfId="6556"/>
    <cellStyle name="20 % - Accent3 17 5 2" xfId="17380"/>
    <cellStyle name="20 % - Accent3 17 5 2 2" xfId="30560"/>
    <cellStyle name="20 % - Accent3 17 5 2 3" xfId="43837"/>
    <cellStyle name="20 % - Accent3 17 5 2 4" xfId="57114"/>
    <cellStyle name="20 % - Accent3 17 5 3" xfId="12334"/>
    <cellStyle name="20 % - Accent3 17 5 4" xfId="24573"/>
    <cellStyle name="20 % - Accent3 17 5 5" xfId="37850"/>
    <cellStyle name="20 % - Accent3 17 5 6" xfId="51127"/>
    <cellStyle name="20 % - Accent3 17 6" xfId="8304"/>
    <cellStyle name="20 % - Accent3 17 6 2" xfId="15790"/>
    <cellStyle name="20 % - Accent3 17 6 2 2" xfId="28458"/>
    <cellStyle name="20 % - Accent3 17 6 2 3" xfId="41735"/>
    <cellStyle name="20 % - Accent3 17 6 2 4" xfId="55012"/>
    <cellStyle name="20 % - Accent3 17 6 3" xfId="22471"/>
    <cellStyle name="20 % - Accent3 17 6 4" xfId="35748"/>
    <cellStyle name="20 % - Accent3 17 6 5" xfId="49025"/>
    <cellStyle name="20 % - Accent3 17 7" xfId="9894"/>
    <cellStyle name="20 % - Accent3 17 7 2" xfId="20716"/>
    <cellStyle name="20 % - Accent3 17 7 3" xfId="33993"/>
    <cellStyle name="20 % - Accent3 17 7 4" xfId="47270"/>
    <cellStyle name="20 % - Accent3 17 8" xfId="14082"/>
    <cellStyle name="20 % - Accent3 17 8 2" xfId="26703"/>
    <cellStyle name="20 % - Accent3 17 8 3" xfId="39980"/>
    <cellStyle name="20 % - Accent3 17 8 4" xfId="53257"/>
    <cellStyle name="20 % - Accent3 17 9" xfId="19385"/>
    <cellStyle name="20 % - Accent3 18" xfId="5700"/>
    <cellStyle name="20 % - Accent3 18 10" xfId="46409"/>
    <cellStyle name="20 % - Accent3 18 2" xfId="6324"/>
    <cellStyle name="20 % - Accent3 18 2 2" xfId="17148"/>
    <cellStyle name="20 % - Accent3 18 2 2 2" xfId="30328"/>
    <cellStyle name="20 % - Accent3 18 2 2 3" xfId="43605"/>
    <cellStyle name="20 % - Accent3 18 2 2 4" xfId="56882"/>
    <cellStyle name="20 % - Accent3 18 2 3" xfId="12102"/>
    <cellStyle name="20 % - Accent3 18 2 4" xfId="24341"/>
    <cellStyle name="20 % - Accent3 18 2 5" xfId="37618"/>
    <cellStyle name="20 % - Accent3 18 2 6" xfId="50895"/>
    <cellStyle name="20 % - Accent3 18 3" xfId="7026"/>
    <cellStyle name="20 % - Accent3 18 3 2" xfId="17850"/>
    <cellStyle name="20 % - Accent3 18 3 2 2" xfId="31030"/>
    <cellStyle name="20 % - Accent3 18 3 2 3" xfId="44307"/>
    <cellStyle name="20 % - Accent3 18 3 2 4" xfId="57584"/>
    <cellStyle name="20 % - Accent3 18 3 3" xfId="12804"/>
    <cellStyle name="20 % - Accent3 18 3 4" xfId="25043"/>
    <cellStyle name="20 % - Accent3 18 3 5" xfId="38320"/>
    <cellStyle name="20 % - Accent3 18 3 6" xfId="51597"/>
    <cellStyle name="20 % - Accent3 18 4" xfId="11502"/>
    <cellStyle name="20 % - Accent3 18 4 2" xfId="16548"/>
    <cellStyle name="20 % - Accent3 18 4 2 2" xfId="29728"/>
    <cellStyle name="20 % - Accent3 18 4 2 3" xfId="43005"/>
    <cellStyle name="20 % - Accent3 18 4 2 4" xfId="56282"/>
    <cellStyle name="20 % - Accent3 18 4 3" xfId="23741"/>
    <cellStyle name="20 % - Accent3 18 4 4" xfId="37018"/>
    <cellStyle name="20 % - Accent3 18 4 5" xfId="50295"/>
    <cellStyle name="20 % - Accent3 18 5" xfId="10104"/>
    <cellStyle name="20 % - Accent3 18 5 2" xfId="21193"/>
    <cellStyle name="20 % - Accent3 18 5 3" xfId="34470"/>
    <cellStyle name="20 % - Accent3 18 5 4" xfId="47747"/>
    <cellStyle name="20 % - Accent3 18 6" xfId="14559"/>
    <cellStyle name="20 % - Accent3 18 6 2" xfId="27180"/>
    <cellStyle name="20 % - Accent3 18 6 3" xfId="40457"/>
    <cellStyle name="20 % - Accent3 18 6 4" xfId="53734"/>
    <cellStyle name="20 % - Accent3 18 7" xfId="8988"/>
    <cellStyle name="20 % - Accent3 18 8" xfId="19855"/>
    <cellStyle name="20 % - Accent3 18 9" xfId="33132"/>
    <cellStyle name="20 % - Accent3 19" xfId="6341"/>
    <cellStyle name="20 % - Accent3 19 2" xfId="7043"/>
    <cellStyle name="20 % - Accent3 19 2 2" xfId="17867"/>
    <cellStyle name="20 % - Accent3 19 2 2 2" xfId="31047"/>
    <cellStyle name="20 % - Accent3 19 2 2 3" xfId="44324"/>
    <cellStyle name="20 % - Accent3 19 2 2 4" xfId="57601"/>
    <cellStyle name="20 % - Accent3 19 2 3" xfId="12821"/>
    <cellStyle name="20 % - Accent3 19 2 4" xfId="25060"/>
    <cellStyle name="20 % - Accent3 19 2 5" xfId="38337"/>
    <cellStyle name="20 % - Accent3 19 2 6" xfId="51614"/>
    <cellStyle name="20 % - Accent3 19 3" xfId="12119"/>
    <cellStyle name="20 % - Accent3 19 3 2" xfId="17165"/>
    <cellStyle name="20 % - Accent3 19 3 2 2" xfId="30345"/>
    <cellStyle name="20 % - Accent3 19 3 2 3" xfId="43622"/>
    <cellStyle name="20 % - Accent3 19 3 2 4" xfId="56899"/>
    <cellStyle name="20 % - Accent3 19 3 3" xfId="24358"/>
    <cellStyle name="20 % - Accent3 19 3 4" xfId="37635"/>
    <cellStyle name="20 % - Accent3 19 3 5" xfId="50912"/>
    <cellStyle name="20 % - Accent3 19 4" xfId="10121"/>
    <cellStyle name="20 % - Accent3 19 4 2" xfId="21210"/>
    <cellStyle name="20 % - Accent3 19 4 3" xfId="34487"/>
    <cellStyle name="20 % - Accent3 19 4 4" xfId="47764"/>
    <cellStyle name="20 % - Accent3 19 5" xfId="14576"/>
    <cellStyle name="20 % - Accent3 19 5 2" xfId="27197"/>
    <cellStyle name="20 % - Accent3 19 5 3" xfId="40474"/>
    <cellStyle name="20 % - Accent3 19 5 4" xfId="53751"/>
    <cellStyle name="20 % - Accent3 19 6" xfId="9005"/>
    <cellStyle name="20 % - Accent3 19 7" xfId="19872"/>
    <cellStyle name="20 % - Accent3 19 8" xfId="33149"/>
    <cellStyle name="20 % - Accent3 19 9" xfId="46426"/>
    <cellStyle name="20 % - Accent3 2" xfId="195"/>
    <cellStyle name="20 % - Accent3 2 10" xfId="5855"/>
    <cellStyle name="20 % - Accent3 2 10 2" xfId="16679"/>
    <cellStyle name="20 % - Accent3 2 10 2 2" xfId="29859"/>
    <cellStyle name="20 % - Accent3 2 10 2 3" xfId="43136"/>
    <cellStyle name="20 % - Accent3 2 10 2 4" xfId="56413"/>
    <cellStyle name="20 % - Accent3 2 10 3" xfId="11633"/>
    <cellStyle name="20 % - Accent3 2 10 4" xfId="23872"/>
    <cellStyle name="20 % - Accent3 2 10 5" xfId="37149"/>
    <cellStyle name="20 % - Accent3 2 10 6" xfId="50426"/>
    <cellStyle name="20 % - Accent3 2 11" xfId="6557"/>
    <cellStyle name="20 % - Accent3 2 11 2" xfId="17381"/>
    <cellStyle name="20 % - Accent3 2 11 2 2" xfId="30561"/>
    <cellStyle name="20 % - Accent3 2 11 2 3" xfId="43838"/>
    <cellStyle name="20 % - Accent3 2 11 2 4" xfId="57115"/>
    <cellStyle name="20 % - Accent3 2 11 3" xfId="12335"/>
    <cellStyle name="20 % - Accent3 2 11 4" xfId="24574"/>
    <cellStyle name="20 % - Accent3 2 11 5" xfId="37851"/>
    <cellStyle name="20 % - Accent3 2 11 6" xfId="51128"/>
    <cellStyle name="20 % - Accent3 2 12" xfId="7297"/>
    <cellStyle name="20 % - Accent3 2 12 2" xfId="18128"/>
    <cellStyle name="20 % - Accent3 2 12 2 2" xfId="31308"/>
    <cellStyle name="20 % - Accent3 2 12 2 3" xfId="44585"/>
    <cellStyle name="20 % - Accent3 2 12 2 4" xfId="57862"/>
    <cellStyle name="20 % - Accent3 2 12 3" xfId="25321"/>
    <cellStyle name="20 % - Accent3 2 12 4" xfId="38598"/>
    <cellStyle name="20 % - Accent3 2 12 5" xfId="51875"/>
    <cellStyle name="20 % - Accent3 2 13" xfId="10371"/>
    <cellStyle name="20 % - Accent3 2 13 2" xfId="14830"/>
    <cellStyle name="20 % - Accent3 2 13 2 2" xfId="27451"/>
    <cellStyle name="20 % - Accent3 2 13 2 3" xfId="40728"/>
    <cellStyle name="20 % - Accent3 2 13 2 4" xfId="54005"/>
    <cellStyle name="20 % - Accent3 2 13 3" xfId="21464"/>
    <cellStyle name="20 % - Accent3 2 13 4" xfId="34741"/>
    <cellStyle name="20 % - Accent3 2 13 5" xfId="48018"/>
    <cellStyle name="20 % - Accent3 2 14" xfId="9272"/>
    <cellStyle name="20 % - Accent3 2 14 2" xfId="20138"/>
    <cellStyle name="20 % - Accent3 2 14 3" xfId="33415"/>
    <cellStyle name="20 % - Accent3 2 14 4" xfId="46692"/>
    <cellStyle name="20 % - Accent3 2 15" xfId="13504"/>
    <cellStyle name="20 % - Accent3 2 15 2" xfId="26125"/>
    <cellStyle name="20 % - Accent3 2 15 3" xfId="39402"/>
    <cellStyle name="20 % - Accent3 2 15 4" xfId="52679"/>
    <cellStyle name="20 % - Accent3 2 16" xfId="19386"/>
    <cellStyle name="20 % - Accent3 2 17" xfId="32663"/>
    <cellStyle name="20 % - Accent3 2 18" xfId="45940"/>
    <cellStyle name="20 % - Accent3 2 2" xfId="196"/>
    <cellStyle name="20 % - Accent3 2 2 10" xfId="7298"/>
    <cellStyle name="20 % - Accent3 2 2 10 2" xfId="18129"/>
    <cellStyle name="20 % - Accent3 2 2 10 2 2" xfId="31309"/>
    <cellStyle name="20 % - Accent3 2 2 10 2 3" xfId="44586"/>
    <cellStyle name="20 % - Accent3 2 2 10 2 4" xfId="57863"/>
    <cellStyle name="20 % - Accent3 2 2 10 3" xfId="25322"/>
    <cellStyle name="20 % - Accent3 2 2 10 4" xfId="38599"/>
    <cellStyle name="20 % - Accent3 2 2 10 5" xfId="51876"/>
    <cellStyle name="20 % - Accent3 2 2 11" xfId="10372"/>
    <cellStyle name="20 % - Accent3 2 2 11 2" xfId="14831"/>
    <cellStyle name="20 % - Accent3 2 2 11 2 2" xfId="27452"/>
    <cellStyle name="20 % - Accent3 2 2 11 2 3" xfId="40729"/>
    <cellStyle name="20 % - Accent3 2 2 11 2 4" xfId="54006"/>
    <cellStyle name="20 % - Accent3 2 2 11 3" xfId="21465"/>
    <cellStyle name="20 % - Accent3 2 2 11 4" xfId="34742"/>
    <cellStyle name="20 % - Accent3 2 2 11 5" xfId="48019"/>
    <cellStyle name="20 % - Accent3 2 2 12" xfId="9273"/>
    <cellStyle name="20 % - Accent3 2 2 12 2" xfId="20139"/>
    <cellStyle name="20 % - Accent3 2 2 12 3" xfId="33416"/>
    <cellStyle name="20 % - Accent3 2 2 12 4" xfId="46693"/>
    <cellStyle name="20 % - Accent3 2 2 13" xfId="13505"/>
    <cellStyle name="20 % - Accent3 2 2 13 2" xfId="26126"/>
    <cellStyle name="20 % - Accent3 2 2 13 3" xfId="39403"/>
    <cellStyle name="20 % - Accent3 2 2 13 4" xfId="52680"/>
    <cellStyle name="20 % - Accent3 2 2 14" xfId="19387"/>
    <cellStyle name="20 % - Accent3 2 2 15" xfId="32664"/>
    <cellStyle name="20 % - Accent3 2 2 16" xfId="45941"/>
    <cellStyle name="20 % - Accent3 2 2 2" xfId="197"/>
    <cellStyle name="20 % - Accent3 2 2 2 10" xfId="6559"/>
    <cellStyle name="20 % - Accent3 2 2 2 10 2" xfId="17383"/>
    <cellStyle name="20 % - Accent3 2 2 2 10 2 2" xfId="30563"/>
    <cellStyle name="20 % - Accent3 2 2 2 10 2 3" xfId="43840"/>
    <cellStyle name="20 % - Accent3 2 2 2 10 2 4" xfId="57117"/>
    <cellStyle name="20 % - Accent3 2 2 2 10 3" xfId="12337"/>
    <cellStyle name="20 % - Accent3 2 2 2 10 4" xfId="24576"/>
    <cellStyle name="20 % - Accent3 2 2 2 10 5" xfId="37853"/>
    <cellStyle name="20 % - Accent3 2 2 2 10 6" xfId="51130"/>
    <cellStyle name="20 % - Accent3 2 2 2 11" xfId="7299"/>
    <cellStyle name="20 % - Accent3 2 2 2 11 2" xfId="18130"/>
    <cellStyle name="20 % - Accent3 2 2 2 11 2 2" xfId="31310"/>
    <cellStyle name="20 % - Accent3 2 2 2 11 2 3" xfId="44587"/>
    <cellStyle name="20 % - Accent3 2 2 2 11 2 4" xfId="57864"/>
    <cellStyle name="20 % - Accent3 2 2 2 11 3" xfId="25323"/>
    <cellStyle name="20 % - Accent3 2 2 2 11 4" xfId="38600"/>
    <cellStyle name="20 % - Accent3 2 2 2 11 5" xfId="51877"/>
    <cellStyle name="20 % - Accent3 2 2 2 12" xfId="10373"/>
    <cellStyle name="20 % - Accent3 2 2 2 12 2" xfId="14832"/>
    <cellStyle name="20 % - Accent3 2 2 2 12 2 2" xfId="27453"/>
    <cellStyle name="20 % - Accent3 2 2 2 12 2 3" xfId="40730"/>
    <cellStyle name="20 % - Accent3 2 2 2 12 2 4" xfId="54007"/>
    <cellStyle name="20 % - Accent3 2 2 2 12 3" xfId="21466"/>
    <cellStyle name="20 % - Accent3 2 2 2 12 4" xfId="34743"/>
    <cellStyle name="20 % - Accent3 2 2 2 12 5" xfId="48020"/>
    <cellStyle name="20 % - Accent3 2 2 2 13" xfId="9274"/>
    <cellStyle name="20 % - Accent3 2 2 2 13 2" xfId="20140"/>
    <cellStyle name="20 % - Accent3 2 2 2 13 3" xfId="33417"/>
    <cellStyle name="20 % - Accent3 2 2 2 13 4" xfId="46694"/>
    <cellStyle name="20 % - Accent3 2 2 2 14" xfId="13506"/>
    <cellStyle name="20 % - Accent3 2 2 2 14 2" xfId="26127"/>
    <cellStyle name="20 % - Accent3 2 2 2 14 3" xfId="39404"/>
    <cellStyle name="20 % - Accent3 2 2 2 14 4" xfId="52681"/>
    <cellStyle name="20 % - Accent3 2 2 2 15" xfId="19388"/>
    <cellStyle name="20 % - Accent3 2 2 2 16" xfId="32665"/>
    <cellStyle name="20 % - Accent3 2 2 2 17" xfId="45942"/>
    <cellStyle name="20 % - Accent3 2 2 2 2" xfId="198"/>
    <cellStyle name="20 % - Accent3 2 2 2 2 10" xfId="7300"/>
    <cellStyle name="20 % - Accent3 2 2 2 2 10 2" xfId="18131"/>
    <cellStyle name="20 % - Accent3 2 2 2 2 10 2 2" xfId="31311"/>
    <cellStyle name="20 % - Accent3 2 2 2 2 10 2 3" xfId="44588"/>
    <cellStyle name="20 % - Accent3 2 2 2 2 10 2 4" xfId="57865"/>
    <cellStyle name="20 % - Accent3 2 2 2 2 10 3" xfId="25324"/>
    <cellStyle name="20 % - Accent3 2 2 2 2 10 4" xfId="38601"/>
    <cellStyle name="20 % - Accent3 2 2 2 2 10 5" xfId="51878"/>
    <cellStyle name="20 % - Accent3 2 2 2 2 11" xfId="10374"/>
    <cellStyle name="20 % - Accent3 2 2 2 2 11 2" xfId="14833"/>
    <cellStyle name="20 % - Accent3 2 2 2 2 11 2 2" xfId="27454"/>
    <cellStyle name="20 % - Accent3 2 2 2 2 11 2 3" xfId="40731"/>
    <cellStyle name="20 % - Accent3 2 2 2 2 11 2 4" xfId="54008"/>
    <cellStyle name="20 % - Accent3 2 2 2 2 11 3" xfId="21467"/>
    <cellStyle name="20 % - Accent3 2 2 2 2 11 4" xfId="34744"/>
    <cellStyle name="20 % - Accent3 2 2 2 2 11 5" xfId="48021"/>
    <cellStyle name="20 % - Accent3 2 2 2 2 12" xfId="9275"/>
    <cellStyle name="20 % - Accent3 2 2 2 2 12 2" xfId="20141"/>
    <cellStyle name="20 % - Accent3 2 2 2 2 12 3" xfId="33418"/>
    <cellStyle name="20 % - Accent3 2 2 2 2 12 4" xfId="46695"/>
    <cellStyle name="20 % - Accent3 2 2 2 2 13" xfId="13507"/>
    <cellStyle name="20 % - Accent3 2 2 2 2 13 2" xfId="26128"/>
    <cellStyle name="20 % - Accent3 2 2 2 2 13 3" xfId="39405"/>
    <cellStyle name="20 % - Accent3 2 2 2 2 13 4" xfId="52682"/>
    <cellStyle name="20 % - Accent3 2 2 2 2 14" xfId="19389"/>
    <cellStyle name="20 % - Accent3 2 2 2 2 15" xfId="32666"/>
    <cellStyle name="20 % - Accent3 2 2 2 2 16" xfId="45943"/>
    <cellStyle name="20 % - Accent3 2 2 2 2 2" xfId="199"/>
    <cellStyle name="20 % - Accent3 2 2 2 2 2 10" xfId="5859"/>
    <cellStyle name="20 % - Accent3 2 2 2 2 2 10 2" xfId="16683"/>
    <cellStyle name="20 % - Accent3 2 2 2 2 2 10 2 2" xfId="29863"/>
    <cellStyle name="20 % - Accent3 2 2 2 2 2 10 2 3" xfId="43140"/>
    <cellStyle name="20 % - Accent3 2 2 2 2 2 10 2 4" xfId="56417"/>
    <cellStyle name="20 % - Accent3 2 2 2 2 2 10 3" xfId="11637"/>
    <cellStyle name="20 % - Accent3 2 2 2 2 2 10 4" xfId="23876"/>
    <cellStyle name="20 % - Accent3 2 2 2 2 2 10 5" xfId="37153"/>
    <cellStyle name="20 % - Accent3 2 2 2 2 2 10 6" xfId="50430"/>
    <cellStyle name="20 % - Accent3 2 2 2 2 2 11" xfId="6561"/>
    <cellStyle name="20 % - Accent3 2 2 2 2 2 11 2" xfId="17385"/>
    <cellStyle name="20 % - Accent3 2 2 2 2 2 11 2 2" xfId="30565"/>
    <cellStyle name="20 % - Accent3 2 2 2 2 2 11 2 3" xfId="43842"/>
    <cellStyle name="20 % - Accent3 2 2 2 2 2 11 2 4" xfId="57119"/>
    <cellStyle name="20 % - Accent3 2 2 2 2 2 11 3" xfId="12339"/>
    <cellStyle name="20 % - Accent3 2 2 2 2 2 11 4" xfId="24578"/>
    <cellStyle name="20 % - Accent3 2 2 2 2 2 11 5" xfId="37855"/>
    <cellStyle name="20 % - Accent3 2 2 2 2 2 11 6" xfId="51132"/>
    <cellStyle name="20 % - Accent3 2 2 2 2 2 12" xfId="7301"/>
    <cellStyle name="20 % - Accent3 2 2 2 2 2 12 2" xfId="18132"/>
    <cellStyle name="20 % - Accent3 2 2 2 2 2 12 2 2" xfId="31312"/>
    <cellStyle name="20 % - Accent3 2 2 2 2 2 12 2 3" xfId="44589"/>
    <cellStyle name="20 % - Accent3 2 2 2 2 2 12 2 4" xfId="57866"/>
    <cellStyle name="20 % - Accent3 2 2 2 2 2 12 3" xfId="25325"/>
    <cellStyle name="20 % - Accent3 2 2 2 2 2 12 4" xfId="38602"/>
    <cellStyle name="20 % - Accent3 2 2 2 2 2 12 5" xfId="51879"/>
    <cellStyle name="20 % - Accent3 2 2 2 2 2 13" xfId="10375"/>
    <cellStyle name="20 % - Accent3 2 2 2 2 2 13 2" xfId="14834"/>
    <cellStyle name="20 % - Accent3 2 2 2 2 2 13 2 2" xfId="27455"/>
    <cellStyle name="20 % - Accent3 2 2 2 2 2 13 2 3" xfId="40732"/>
    <cellStyle name="20 % - Accent3 2 2 2 2 2 13 2 4" xfId="54009"/>
    <cellStyle name="20 % - Accent3 2 2 2 2 2 13 3" xfId="21468"/>
    <cellStyle name="20 % - Accent3 2 2 2 2 2 13 4" xfId="34745"/>
    <cellStyle name="20 % - Accent3 2 2 2 2 2 13 5" xfId="48022"/>
    <cellStyle name="20 % - Accent3 2 2 2 2 2 14" xfId="9276"/>
    <cellStyle name="20 % - Accent3 2 2 2 2 2 14 2" xfId="20142"/>
    <cellStyle name="20 % - Accent3 2 2 2 2 2 14 3" xfId="33419"/>
    <cellStyle name="20 % - Accent3 2 2 2 2 2 14 4" xfId="46696"/>
    <cellStyle name="20 % - Accent3 2 2 2 2 2 15" xfId="13508"/>
    <cellStyle name="20 % - Accent3 2 2 2 2 2 15 2" xfId="26129"/>
    <cellStyle name="20 % - Accent3 2 2 2 2 2 15 3" xfId="39406"/>
    <cellStyle name="20 % - Accent3 2 2 2 2 2 15 4" xfId="52683"/>
    <cellStyle name="20 % - Accent3 2 2 2 2 2 16" xfId="19390"/>
    <cellStyle name="20 % - Accent3 2 2 2 2 2 17" xfId="32667"/>
    <cellStyle name="20 % - Accent3 2 2 2 2 2 18" xfId="45944"/>
    <cellStyle name="20 % - Accent3 2 2 2 2 2 2" xfId="200"/>
    <cellStyle name="20 % - Accent3 2 2 2 2 2 2 10" xfId="13509"/>
    <cellStyle name="20 % - Accent3 2 2 2 2 2 2 10 2" xfId="26130"/>
    <cellStyle name="20 % - Accent3 2 2 2 2 2 2 10 3" xfId="39407"/>
    <cellStyle name="20 % - Accent3 2 2 2 2 2 2 10 4" xfId="52684"/>
    <cellStyle name="20 % - Accent3 2 2 2 2 2 2 11" xfId="19391"/>
    <cellStyle name="20 % - Accent3 2 2 2 2 2 2 12" xfId="32668"/>
    <cellStyle name="20 % - Accent3 2 2 2 2 2 2 13" xfId="45945"/>
    <cellStyle name="20 % - Accent3 2 2 2 2 2 2 2" xfId="4271"/>
    <cellStyle name="20 % - Accent3 2 2 2 2 2 2 2 2" xfId="8302"/>
    <cellStyle name="20 % - Accent3 2 2 2 2 2 2 2 2 2" xfId="15789"/>
    <cellStyle name="20 % - Accent3 2 2 2 2 2 2 2 2 2 2" xfId="28456"/>
    <cellStyle name="20 % - Accent3 2 2 2 2 2 2 2 2 2 3" xfId="41733"/>
    <cellStyle name="20 % - Accent3 2 2 2 2 2 2 2 2 2 4" xfId="55010"/>
    <cellStyle name="20 % - Accent3 2 2 2 2 2 2 2 2 3" xfId="22469"/>
    <cellStyle name="20 % - Accent3 2 2 2 2 2 2 2 2 4" xfId="35746"/>
    <cellStyle name="20 % - Accent3 2 2 2 2 2 2 2 2 5" xfId="49023"/>
    <cellStyle name="20 % - Accent3 2 2 2 2 2 2 2 3" xfId="14088"/>
    <cellStyle name="20 % - Accent3 2 2 2 2 2 2 2 3 2" xfId="26709"/>
    <cellStyle name="20 % - Accent3 2 2 2 2 2 2 2 3 3" xfId="39986"/>
    <cellStyle name="20 % - Accent3 2 2 2 2 2 2 2 3 4" xfId="53263"/>
    <cellStyle name="20 % - Accent3 2 2 2 2 2 2 2 4" xfId="20722"/>
    <cellStyle name="20 % - Accent3 2 2 2 2 2 2 2 5" xfId="33999"/>
    <cellStyle name="20 % - Accent3 2 2 2 2 2 2 2 6" xfId="47276"/>
    <cellStyle name="20 % - Accent3 2 2 2 2 2 2 3" xfId="4645"/>
    <cellStyle name="20 % - Accent3 2 2 2 2 2 2 3 2" xfId="8519"/>
    <cellStyle name="20 % - Accent3 2 2 2 2 2 2 3 2 2" xfId="28673"/>
    <cellStyle name="20 % - Accent3 2 2 2 2 2 2 3 2 3" xfId="41950"/>
    <cellStyle name="20 % - Accent3 2 2 2 2 2 2 3 2 4" xfId="55227"/>
    <cellStyle name="20 % - Accent3 2 2 2 2 2 2 3 3" xfId="22686"/>
    <cellStyle name="20 % - Accent3 2 2 2 2 2 2 3 4" xfId="35963"/>
    <cellStyle name="20 % - Accent3 2 2 2 2 2 2 3 5" xfId="49240"/>
    <cellStyle name="20 % - Accent3 2 2 2 2 2 2 4" xfId="5236"/>
    <cellStyle name="20 % - Accent3 2 2 2 2 2 2 4 2" xfId="16084"/>
    <cellStyle name="20 % - Accent3 2 2 2 2 2 2 4 2 2" xfId="29264"/>
    <cellStyle name="20 % - Accent3 2 2 2 2 2 2 4 2 3" xfId="42541"/>
    <cellStyle name="20 % - Accent3 2 2 2 2 2 2 4 2 4" xfId="55818"/>
    <cellStyle name="20 % - Accent3 2 2 2 2 2 2 4 3" xfId="11038"/>
    <cellStyle name="20 % - Accent3 2 2 2 2 2 2 4 4" xfId="23277"/>
    <cellStyle name="20 % - Accent3 2 2 2 2 2 2 4 5" xfId="36554"/>
    <cellStyle name="20 % - Accent3 2 2 2 2 2 2 4 6" xfId="49831"/>
    <cellStyle name="20 % - Accent3 2 2 2 2 2 2 5" xfId="5860"/>
    <cellStyle name="20 % - Accent3 2 2 2 2 2 2 5 2" xfId="16684"/>
    <cellStyle name="20 % - Accent3 2 2 2 2 2 2 5 2 2" xfId="29864"/>
    <cellStyle name="20 % - Accent3 2 2 2 2 2 2 5 2 3" xfId="43141"/>
    <cellStyle name="20 % - Accent3 2 2 2 2 2 2 5 2 4" xfId="56418"/>
    <cellStyle name="20 % - Accent3 2 2 2 2 2 2 5 3" xfId="11638"/>
    <cellStyle name="20 % - Accent3 2 2 2 2 2 2 5 4" xfId="23877"/>
    <cellStyle name="20 % - Accent3 2 2 2 2 2 2 5 5" xfId="37154"/>
    <cellStyle name="20 % - Accent3 2 2 2 2 2 2 5 6" xfId="50431"/>
    <cellStyle name="20 % - Accent3 2 2 2 2 2 2 6" xfId="6562"/>
    <cellStyle name="20 % - Accent3 2 2 2 2 2 2 6 2" xfId="17386"/>
    <cellStyle name="20 % - Accent3 2 2 2 2 2 2 6 2 2" xfId="30566"/>
    <cellStyle name="20 % - Accent3 2 2 2 2 2 2 6 2 3" xfId="43843"/>
    <cellStyle name="20 % - Accent3 2 2 2 2 2 2 6 2 4" xfId="57120"/>
    <cellStyle name="20 % - Accent3 2 2 2 2 2 2 6 3" xfId="12340"/>
    <cellStyle name="20 % - Accent3 2 2 2 2 2 2 6 4" xfId="24579"/>
    <cellStyle name="20 % - Accent3 2 2 2 2 2 2 6 5" xfId="37856"/>
    <cellStyle name="20 % - Accent3 2 2 2 2 2 2 6 6" xfId="51133"/>
    <cellStyle name="20 % - Accent3 2 2 2 2 2 2 7" xfId="7302"/>
    <cellStyle name="20 % - Accent3 2 2 2 2 2 2 7 2" xfId="18133"/>
    <cellStyle name="20 % - Accent3 2 2 2 2 2 2 7 2 2" xfId="31313"/>
    <cellStyle name="20 % - Accent3 2 2 2 2 2 2 7 2 3" xfId="44590"/>
    <cellStyle name="20 % - Accent3 2 2 2 2 2 2 7 2 4" xfId="57867"/>
    <cellStyle name="20 % - Accent3 2 2 2 2 2 2 7 3" xfId="25326"/>
    <cellStyle name="20 % - Accent3 2 2 2 2 2 2 7 4" xfId="38603"/>
    <cellStyle name="20 % - Accent3 2 2 2 2 2 2 7 5" xfId="51880"/>
    <cellStyle name="20 % - Accent3 2 2 2 2 2 2 8" xfId="10376"/>
    <cellStyle name="20 % - Accent3 2 2 2 2 2 2 8 2" xfId="14835"/>
    <cellStyle name="20 % - Accent3 2 2 2 2 2 2 8 2 2" xfId="27456"/>
    <cellStyle name="20 % - Accent3 2 2 2 2 2 2 8 2 3" xfId="40733"/>
    <cellStyle name="20 % - Accent3 2 2 2 2 2 2 8 2 4" xfId="54010"/>
    <cellStyle name="20 % - Accent3 2 2 2 2 2 2 8 3" xfId="21469"/>
    <cellStyle name="20 % - Accent3 2 2 2 2 2 2 8 4" xfId="34746"/>
    <cellStyle name="20 % - Accent3 2 2 2 2 2 2 8 5" xfId="48023"/>
    <cellStyle name="20 % - Accent3 2 2 2 2 2 2 9" xfId="9277"/>
    <cellStyle name="20 % - Accent3 2 2 2 2 2 2 9 2" xfId="20143"/>
    <cellStyle name="20 % - Accent3 2 2 2 2 2 2 9 3" xfId="33420"/>
    <cellStyle name="20 % - Accent3 2 2 2 2 2 2 9 4" xfId="46697"/>
    <cellStyle name="20 % - Accent3 2 2 2 2 2 3" xfId="201"/>
    <cellStyle name="20 % - Accent3 2 2 2 2 2 3 10" xfId="13510"/>
    <cellStyle name="20 % - Accent3 2 2 2 2 2 3 10 2" xfId="26131"/>
    <cellStyle name="20 % - Accent3 2 2 2 2 2 3 10 3" xfId="39408"/>
    <cellStyle name="20 % - Accent3 2 2 2 2 2 3 10 4" xfId="52685"/>
    <cellStyle name="20 % - Accent3 2 2 2 2 2 3 11" xfId="19392"/>
    <cellStyle name="20 % - Accent3 2 2 2 2 2 3 12" xfId="32669"/>
    <cellStyle name="20 % - Accent3 2 2 2 2 2 3 13" xfId="45946"/>
    <cellStyle name="20 % - Accent3 2 2 2 2 2 3 2" xfId="4270"/>
    <cellStyle name="20 % - Accent3 2 2 2 2 2 3 2 2" xfId="8301"/>
    <cellStyle name="20 % - Accent3 2 2 2 2 2 3 2 2 2" xfId="15788"/>
    <cellStyle name="20 % - Accent3 2 2 2 2 2 3 2 2 2 2" xfId="28455"/>
    <cellStyle name="20 % - Accent3 2 2 2 2 2 3 2 2 2 3" xfId="41732"/>
    <cellStyle name="20 % - Accent3 2 2 2 2 2 3 2 2 2 4" xfId="55009"/>
    <cellStyle name="20 % - Accent3 2 2 2 2 2 3 2 2 3" xfId="22468"/>
    <cellStyle name="20 % - Accent3 2 2 2 2 2 3 2 2 4" xfId="35745"/>
    <cellStyle name="20 % - Accent3 2 2 2 2 2 3 2 2 5" xfId="49022"/>
    <cellStyle name="20 % - Accent3 2 2 2 2 2 3 2 3" xfId="14089"/>
    <cellStyle name="20 % - Accent3 2 2 2 2 2 3 2 3 2" xfId="26710"/>
    <cellStyle name="20 % - Accent3 2 2 2 2 2 3 2 3 3" xfId="39987"/>
    <cellStyle name="20 % - Accent3 2 2 2 2 2 3 2 3 4" xfId="53264"/>
    <cellStyle name="20 % - Accent3 2 2 2 2 2 3 2 4" xfId="20723"/>
    <cellStyle name="20 % - Accent3 2 2 2 2 2 3 2 5" xfId="34000"/>
    <cellStyle name="20 % - Accent3 2 2 2 2 2 3 2 6" xfId="47277"/>
    <cellStyle name="20 % - Accent3 2 2 2 2 2 3 3" xfId="4646"/>
    <cellStyle name="20 % - Accent3 2 2 2 2 2 3 3 2" xfId="8520"/>
    <cellStyle name="20 % - Accent3 2 2 2 2 2 3 3 2 2" xfId="28674"/>
    <cellStyle name="20 % - Accent3 2 2 2 2 2 3 3 2 3" xfId="41951"/>
    <cellStyle name="20 % - Accent3 2 2 2 2 2 3 3 2 4" xfId="55228"/>
    <cellStyle name="20 % - Accent3 2 2 2 2 2 3 3 3" xfId="22687"/>
    <cellStyle name="20 % - Accent3 2 2 2 2 2 3 3 4" xfId="35964"/>
    <cellStyle name="20 % - Accent3 2 2 2 2 2 3 3 5" xfId="49241"/>
    <cellStyle name="20 % - Accent3 2 2 2 2 2 3 4" xfId="5237"/>
    <cellStyle name="20 % - Accent3 2 2 2 2 2 3 4 2" xfId="16085"/>
    <cellStyle name="20 % - Accent3 2 2 2 2 2 3 4 2 2" xfId="29265"/>
    <cellStyle name="20 % - Accent3 2 2 2 2 2 3 4 2 3" xfId="42542"/>
    <cellStyle name="20 % - Accent3 2 2 2 2 2 3 4 2 4" xfId="55819"/>
    <cellStyle name="20 % - Accent3 2 2 2 2 2 3 4 3" xfId="11039"/>
    <cellStyle name="20 % - Accent3 2 2 2 2 2 3 4 4" xfId="23278"/>
    <cellStyle name="20 % - Accent3 2 2 2 2 2 3 4 5" xfId="36555"/>
    <cellStyle name="20 % - Accent3 2 2 2 2 2 3 4 6" xfId="49832"/>
    <cellStyle name="20 % - Accent3 2 2 2 2 2 3 5" xfId="5861"/>
    <cellStyle name="20 % - Accent3 2 2 2 2 2 3 5 2" xfId="16685"/>
    <cellStyle name="20 % - Accent3 2 2 2 2 2 3 5 2 2" xfId="29865"/>
    <cellStyle name="20 % - Accent3 2 2 2 2 2 3 5 2 3" xfId="43142"/>
    <cellStyle name="20 % - Accent3 2 2 2 2 2 3 5 2 4" xfId="56419"/>
    <cellStyle name="20 % - Accent3 2 2 2 2 2 3 5 3" xfId="11639"/>
    <cellStyle name="20 % - Accent3 2 2 2 2 2 3 5 4" xfId="23878"/>
    <cellStyle name="20 % - Accent3 2 2 2 2 2 3 5 5" xfId="37155"/>
    <cellStyle name="20 % - Accent3 2 2 2 2 2 3 5 6" xfId="50432"/>
    <cellStyle name="20 % - Accent3 2 2 2 2 2 3 6" xfId="6563"/>
    <cellStyle name="20 % - Accent3 2 2 2 2 2 3 6 2" xfId="17387"/>
    <cellStyle name="20 % - Accent3 2 2 2 2 2 3 6 2 2" xfId="30567"/>
    <cellStyle name="20 % - Accent3 2 2 2 2 2 3 6 2 3" xfId="43844"/>
    <cellStyle name="20 % - Accent3 2 2 2 2 2 3 6 2 4" xfId="57121"/>
    <cellStyle name="20 % - Accent3 2 2 2 2 2 3 6 3" xfId="12341"/>
    <cellStyle name="20 % - Accent3 2 2 2 2 2 3 6 4" xfId="24580"/>
    <cellStyle name="20 % - Accent3 2 2 2 2 2 3 6 5" xfId="37857"/>
    <cellStyle name="20 % - Accent3 2 2 2 2 2 3 6 6" xfId="51134"/>
    <cellStyle name="20 % - Accent3 2 2 2 2 2 3 7" xfId="7303"/>
    <cellStyle name="20 % - Accent3 2 2 2 2 2 3 7 2" xfId="18134"/>
    <cellStyle name="20 % - Accent3 2 2 2 2 2 3 7 2 2" xfId="31314"/>
    <cellStyle name="20 % - Accent3 2 2 2 2 2 3 7 2 3" xfId="44591"/>
    <cellStyle name="20 % - Accent3 2 2 2 2 2 3 7 2 4" xfId="57868"/>
    <cellStyle name="20 % - Accent3 2 2 2 2 2 3 7 3" xfId="25327"/>
    <cellStyle name="20 % - Accent3 2 2 2 2 2 3 7 4" xfId="38604"/>
    <cellStyle name="20 % - Accent3 2 2 2 2 2 3 7 5" xfId="51881"/>
    <cellStyle name="20 % - Accent3 2 2 2 2 2 3 8" xfId="10377"/>
    <cellStyle name="20 % - Accent3 2 2 2 2 2 3 8 2" xfId="14836"/>
    <cellStyle name="20 % - Accent3 2 2 2 2 2 3 8 2 2" xfId="27457"/>
    <cellStyle name="20 % - Accent3 2 2 2 2 2 3 8 2 3" xfId="40734"/>
    <cellStyle name="20 % - Accent3 2 2 2 2 2 3 8 2 4" xfId="54011"/>
    <cellStyle name="20 % - Accent3 2 2 2 2 2 3 8 3" xfId="21470"/>
    <cellStyle name="20 % - Accent3 2 2 2 2 2 3 8 4" xfId="34747"/>
    <cellStyle name="20 % - Accent3 2 2 2 2 2 3 8 5" xfId="48024"/>
    <cellStyle name="20 % - Accent3 2 2 2 2 2 3 9" xfId="9278"/>
    <cellStyle name="20 % - Accent3 2 2 2 2 2 3 9 2" xfId="20144"/>
    <cellStyle name="20 % - Accent3 2 2 2 2 2 3 9 3" xfId="33421"/>
    <cellStyle name="20 % - Accent3 2 2 2 2 2 3 9 4" xfId="46698"/>
    <cellStyle name="20 % - Accent3 2 2 2 2 2 4" xfId="202"/>
    <cellStyle name="20 % - Accent3 2 2 2 2 2 4 10" xfId="9279"/>
    <cellStyle name="20 % - Accent3 2 2 2 2 2 4 10 2" xfId="20145"/>
    <cellStyle name="20 % - Accent3 2 2 2 2 2 4 10 3" xfId="33422"/>
    <cellStyle name="20 % - Accent3 2 2 2 2 2 4 10 4" xfId="46699"/>
    <cellStyle name="20 % - Accent3 2 2 2 2 2 4 11" xfId="13511"/>
    <cellStyle name="20 % - Accent3 2 2 2 2 2 4 11 2" xfId="26132"/>
    <cellStyle name="20 % - Accent3 2 2 2 2 2 4 11 3" xfId="39409"/>
    <cellStyle name="20 % - Accent3 2 2 2 2 2 4 11 4" xfId="52686"/>
    <cellStyle name="20 % - Accent3 2 2 2 2 2 4 12" xfId="19393"/>
    <cellStyle name="20 % - Accent3 2 2 2 2 2 4 13" xfId="32670"/>
    <cellStyle name="20 % - Accent3 2 2 2 2 2 4 14" xfId="45947"/>
    <cellStyle name="20 % - Accent3 2 2 2 2 2 4 2" xfId="203"/>
    <cellStyle name="20 % - Accent3 2 2 2 2 2 4 2 10" xfId="13512"/>
    <cellStyle name="20 % - Accent3 2 2 2 2 2 4 2 10 2" xfId="26133"/>
    <cellStyle name="20 % - Accent3 2 2 2 2 2 4 2 10 3" xfId="39410"/>
    <cellStyle name="20 % - Accent3 2 2 2 2 2 4 2 10 4" xfId="52687"/>
    <cellStyle name="20 % - Accent3 2 2 2 2 2 4 2 11" xfId="19394"/>
    <cellStyle name="20 % - Accent3 2 2 2 2 2 4 2 12" xfId="32671"/>
    <cellStyle name="20 % - Accent3 2 2 2 2 2 4 2 13" xfId="45948"/>
    <cellStyle name="20 % - Accent3 2 2 2 2 2 4 2 2" xfId="4267"/>
    <cellStyle name="20 % - Accent3 2 2 2 2 2 4 2 2 2" xfId="8299"/>
    <cellStyle name="20 % - Accent3 2 2 2 2 2 4 2 2 2 2" xfId="15786"/>
    <cellStyle name="20 % - Accent3 2 2 2 2 2 4 2 2 2 2 2" xfId="28453"/>
    <cellStyle name="20 % - Accent3 2 2 2 2 2 4 2 2 2 2 3" xfId="41730"/>
    <cellStyle name="20 % - Accent3 2 2 2 2 2 4 2 2 2 2 4" xfId="55007"/>
    <cellStyle name="20 % - Accent3 2 2 2 2 2 4 2 2 2 3" xfId="22466"/>
    <cellStyle name="20 % - Accent3 2 2 2 2 2 4 2 2 2 4" xfId="35743"/>
    <cellStyle name="20 % - Accent3 2 2 2 2 2 4 2 2 2 5" xfId="49020"/>
    <cellStyle name="20 % - Accent3 2 2 2 2 2 4 2 2 3" xfId="14091"/>
    <cellStyle name="20 % - Accent3 2 2 2 2 2 4 2 2 3 2" xfId="26712"/>
    <cellStyle name="20 % - Accent3 2 2 2 2 2 4 2 2 3 3" xfId="39989"/>
    <cellStyle name="20 % - Accent3 2 2 2 2 2 4 2 2 3 4" xfId="53266"/>
    <cellStyle name="20 % - Accent3 2 2 2 2 2 4 2 2 4" xfId="20725"/>
    <cellStyle name="20 % - Accent3 2 2 2 2 2 4 2 2 5" xfId="34002"/>
    <cellStyle name="20 % - Accent3 2 2 2 2 2 4 2 2 6" xfId="47279"/>
    <cellStyle name="20 % - Accent3 2 2 2 2 2 4 2 3" xfId="4648"/>
    <cellStyle name="20 % - Accent3 2 2 2 2 2 4 2 3 2" xfId="8522"/>
    <cellStyle name="20 % - Accent3 2 2 2 2 2 4 2 3 2 2" xfId="28676"/>
    <cellStyle name="20 % - Accent3 2 2 2 2 2 4 2 3 2 3" xfId="41953"/>
    <cellStyle name="20 % - Accent3 2 2 2 2 2 4 2 3 2 4" xfId="55230"/>
    <cellStyle name="20 % - Accent3 2 2 2 2 2 4 2 3 3" xfId="22689"/>
    <cellStyle name="20 % - Accent3 2 2 2 2 2 4 2 3 4" xfId="35966"/>
    <cellStyle name="20 % - Accent3 2 2 2 2 2 4 2 3 5" xfId="49243"/>
    <cellStyle name="20 % - Accent3 2 2 2 2 2 4 2 4" xfId="5239"/>
    <cellStyle name="20 % - Accent3 2 2 2 2 2 4 2 4 2" xfId="16087"/>
    <cellStyle name="20 % - Accent3 2 2 2 2 2 4 2 4 2 2" xfId="29267"/>
    <cellStyle name="20 % - Accent3 2 2 2 2 2 4 2 4 2 3" xfId="42544"/>
    <cellStyle name="20 % - Accent3 2 2 2 2 2 4 2 4 2 4" xfId="55821"/>
    <cellStyle name="20 % - Accent3 2 2 2 2 2 4 2 4 3" xfId="11041"/>
    <cellStyle name="20 % - Accent3 2 2 2 2 2 4 2 4 4" xfId="23280"/>
    <cellStyle name="20 % - Accent3 2 2 2 2 2 4 2 4 5" xfId="36557"/>
    <cellStyle name="20 % - Accent3 2 2 2 2 2 4 2 4 6" xfId="49834"/>
    <cellStyle name="20 % - Accent3 2 2 2 2 2 4 2 5" xfId="5863"/>
    <cellStyle name="20 % - Accent3 2 2 2 2 2 4 2 5 2" xfId="16687"/>
    <cellStyle name="20 % - Accent3 2 2 2 2 2 4 2 5 2 2" xfId="29867"/>
    <cellStyle name="20 % - Accent3 2 2 2 2 2 4 2 5 2 3" xfId="43144"/>
    <cellStyle name="20 % - Accent3 2 2 2 2 2 4 2 5 2 4" xfId="56421"/>
    <cellStyle name="20 % - Accent3 2 2 2 2 2 4 2 5 3" xfId="11641"/>
    <cellStyle name="20 % - Accent3 2 2 2 2 2 4 2 5 4" xfId="23880"/>
    <cellStyle name="20 % - Accent3 2 2 2 2 2 4 2 5 5" xfId="37157"/>
    <cellStyle name="20 % - Accent3 2 2 2 2 2 4 2 5 6" xfId="50434"/>
    <cellStyle name="20 % - Accent3 2 2 2 2 2 4 2 6" xfId="6565"/>
    <cellStyle name="20 % - Accent3 2 2 2 2 2 4 2 6 2" xfId="17389"/>
    <cellStyle name="20 % - Accent3 2 2 2 2 2 4 2 6 2 2" xfId="30569"/>
    <cellStyle name="20 % - Accent3 2 2 2 2 2 4 2 6 2 3" xfId="43846"/>
    <cellStyle name="20 % - Accent3 2 2 2 2 2 4 2 6 2 4" xfId="57123"/>
    <cellStyle name="20 % - Accent3 2 2 2 2 2 4 2 6 3" xfId="12343"/>
    <cellStyle name="20 % - Accent3 2 2 2 2 2 4 2 6 4" xfId="24582"/>
    <cellStyle name="20 % - Accent3 2 2 2 2 2 4 2 6 5" xfId="37859"/>
    <cellStyle name="20 % - Accent3 2 2 2 2 2 4 2 6 6" xfId="51136"/>
    <cellStyle name="20 % - Accent3 2 2 2 2 2 4 2 7" xfId="7305"/>
    <cellStyle name="20 % - Accent3 2 2 2 2 2 4 2 7 2" xfId="18136"/>
    <cellStyle name="20 % - Accent3 2 2 2 2 2 4 2 7 2 2" xfId="31316"/>
    <cellStyle name="20 % - Accent3 2 2 2 2 2 4 2 7 2 3" xfId="44593"/>
    <cellStyle name="20 % - Accent3 2 2 2 2 2 4 2 7 2 4" xfId="57870"/>
    <cellStyle name="20 % - Accent3 2 2 2 2 2 4 2 7 3" xfId="25329"/>
    <cellStyle name="20 % - Accent3 2 2 2 2 2 4 2 7 4" xfId="38606"/>
    <cellStyle name="20 % - Accent3 2 2 2 2 2 4 2 7 5" xfId="51883"/>
    <cellStyle name="20 % - Accent3 2 2 2 2 2 4 2 8" xfId="10379"/>
    <cellStyle name="20 % - Accent3 2 2 2 2 2 4 2 8 2" xfId="14838"/>
    <cellStyle name="20 % - Accent3 2 2 2 2 2 4 2 8 2 2" xfId="27459"/>
    <cellStyle name="20 % - Accent3 2 2 2 2 2 4 2 8 2 3" xfId="40736"/>
    <cellStyle name="20 % - Accent3 2 2 2 2 2 4 2 8 2 4" xfId="54013"/>
    <cellStyle name="20 % - Accent3 2 2 2 2 2 4 2 8 3" xfId="21472"/>
    <cellStyle name="20 % - Accent3 2 2 2 2 2 4 2 8 4" xfId="34749"/>
    <cellStyle name="20 % - Accent3 2 2 2 2 2 4 2 8 5" xfId="48026"/>
    <cellStyle name="20 % - Accent3 2 2 2 2 2 4 2 9" xfId="9280"/>
    <cellStyle name="20 % - Accent3 2 2 2 2 2 4 2 9 2" xfId="20146"/>
    <cellStyle name="20 % - Accent3 2 2 2 2 2 4 2 9 3" xfId="33423"/>
    <cellStyle name="20 % - Accent3 2 2 2 2 2 4 2 9 4" xfId="46700"/>
    <cellStyle name="20 % - Accent3 2 2 2 2 2 4 3" xfId="4268"/>
    <cellStyle name="20 % - Accent3 2 2 2 2 2 4 3 2" xfId="8300"/>
    <cellStyle name="20 % - Accent3 2 2 2 2 2 4 3 2 2" xfId="15787"/>
    <cellStyle name="20 % - Accent3 2 2 2 2 2 4 3 2 2 2" xfId="28454"/>
    <cellStyle name="20 % - Accent3 2 2 2 2 2 4 3 2 2 3" xfId="41731"/>
    <cellStyle name="20 % - Accent3 2 2 2 2 2 4 3 2 2 4" xfId="55008"/>
    <cellStyle name="20 % - Accent3 2 2 2 2 2 4 3 2 3" xfId="22467"/>
    <cellStyle name="20 % - Accent3 2 2 2 2 2 4 3 2 4" xfId="35744"/>
    <cellStyle name="20 % - Accent3 2 2 2 2 2 4 3 2 5" xfId="49021"/>
    <cellStyle name="20 % - Accent3 2 2 2 2 2 4 3 3" xfId="14090"/>
    <cellStyle name="20 % - Accent3 2 2 2 2 2 4 3 3 2" xfId="26711"/>
    <cellStyle name="20 % - Accent3 2 2 2 2 2 4 3 3 3" xfId="39988"/>
    <cellStyle name="20 % - Accent3 2 2 2 2 2 4 3 3 4" xfId="53265"/>
    <cellStyle name="20 % - Accent3 2 2 2 2 2 4 3 4" xfId="20724"/>
    <cellStyle name="20 % - Accent3 2 2 2 2 2 4 3 5" xfId="34001"/>
    <cellStyle name="20 % - Accent3 2 2 2 2 2 4 3 6" xfId="47278"/>
    <cellStyle name="20 % - Accent3 2 2 2 2 2 4 4" xfId="4647"/>
    <cellStyle name="20 % - Accent3 2 2 2 2 2 4 4 2" xfId="8521"/>
    <cellStyle name="20 % - Accent3 2 2 2 2 2 4 4 2 2" xfId="28675"/>
    <cellStyle name="20 % - Accent3 2 2 2 2 2 4 4 2 3" xfId="41952"/>
    <cellStyle name="20 % - Accent3 2 2 2 2 2 4 4 2 4" xfId="55229"/>
    <cellStyle name="20 % - Accent3 2 2 2 2 2 4 4 3" xfId="22688"/>
    <cellStyle name="20 % - Accent3 2 2 2 2 2 4 4 4" xfId="35965"/>
    <cellStyle name="20 % - Accent3 2 2 2 2 2 4 4 5" xfId="49242"/>
    <cellStyle name="20 % - Accent3 2 2 2 2 2 4 5" xfId="5238"/>
    <cellStyle name="20 % - Accent3 2 2 2 2 2 4 5 2" xfId="16086"/>
    <cellStyle name="20 % - Accent3 2 2 2 2 2 4 5 2 2" xfId="29266"/>
    <cellStyle name="20 % - Accent3 2 2 2 2 2 4 5 2 3" xfId="42543"/>
    <cellStyle name="20 % - Accent3 2 2 2 2 2 4 5 2 4" xfId="55820"/>
    <cellStyle name="20 % - Accent3 2 2 2 2 2 4 5 3" xfId="11040"/>
    <cellStyle name="20 % - Accent3 2 2 2 2 2 4 5 4" xfId="23279"/>
    <cellStyle name="20 % - Accent3 2 2 2 2 2 4 5 5" xfId="36556"/>
    <cellStyle name="20 % - Accent3 2 2 2 2 2 4 5 6" xfId="49833"/>
    <cellStyle name="20 % - Accent3 2 2 2 2 2 4 6" xfId="5862"/>
    <cellStyle name="20 % - Accent3 2 2 2 2 2 4 6 2" xfId="16686"/>
    <cellStyle name="20 % - Accent3 2 2 2 2 2 4 6 2 2" xfId="29866"/>
    <cellStyle name="20 % - Accent3 2 2 2 2 2 4 6 2 3" xfId="43143"/>
    <cellStyle name="20 % - Accent3 2 2 2 2 2 4 6 2 4" xfId="56420"/>
    <cellStyle name="20 % - Accent3 2 2 2 2 2 4 6 3" xfId="11640"/>
    <cellStyle name="20 % - Accent3 2 2 2 2 2 4 6 4" xfId="23879"/>
    <cellStyle name="20 % - Accent3 2 2 2 2 2 4 6 5" xfId="37156"/>
    <cellStyle name="20 % - Accent3 2 2 2 2 2 4 6 6" xfId="50433"/>
    <cellStyle name="20 % - Accent3 2 2 2 2 2 4 7" xfId="6564"/>
    <cellStyle name="20 % - Accent3 2 2 2 2 2 4 7 2" xfId="17388"/>
    <cellStyle name="20 % - Accent3 2 2 2 2 2 4 7 2 2" xfId="30568"/>
    <cellStyle name="20 % - Accent3 2 2 2 2 2 4 7 2 3" xfId="43845"/>
    <cellStyle name="20 % - Accent3 2 2 2 2 2 4 7 2 4" xfId="57122"/>
    <cellStyle name="20 % - Accent3 2 2 2 2 2 4 7 3" xfId="12342"/>
    <cellStyle name="20 % - Accent3 2 2 2 2 2 4 7 4" xfId="24581"/>
    <cellStyle name="20 % - Accent3 2 2 2 2 2 4 7 5" xfId="37858"/>
    <cellStyle name="20 % - Accent3 2 2 2 2 2 4 7 6" xfId="51135"/>
    <cellStyle name="20 % - Accent3 2 2 2 2 2 4 8" xfId="7304"/>
    <cellStyle name="20 % - Accent3 2 2 2 2 2 4 8 2" xfId="18135"/>
    <cellStyle name="20 % - Accent3 2 2 2 2 2 4 8 2 2" xfId="31315"/>
    <cellStyle name="20 % - Accent3 2 2 2 2 2 4 8 2 3" xfId="44592"/>
    <cellStyle name="20 % - Accent3 2 2 2 2 2 4 8 2 4" xfId="57869"/>
    <cellStyle name="20 % - Accent3 2 2 2 2 2 4 8 3" xfId="25328"/>
    <cellStyle name="20 % - Accent3 2 2 2 2 2 4 8 4" xfId="38605"/>
    <cellStyle name="20 % - Accent3 2 2 2 2 2 4 8 5" xfId="51882"/>
    <cellStyle name="20 % - Accent3 2 2 2 2 2 4 9" xfId="10378"/>
    <cellStyle name="20 % - Accent3 2 2 2 2 2 4 9 2" xfId="14837"/>
    <cellStyle name="20 % - Accent3 2 2 2 2 2 4 9 2 2" xfId="27458"/>
    <cellStyle name="20 % - Accent3 2 2 2 2 2 4 9 2 3" xfId="40735"/>
    <cellStyle name="20 % - Accent3 2 2 2 2 2 4 9 2 4" xfId="54012"/>
    <cellStyle name="20 % - Accent3 2 2 2 2 2 4 9 3" xfId="21471"/>
    <cellStyle name="20 % - Accent3 2 2 2 2 2 4 9 4" xfId="34748"/>
    <cellStyle name="20 % - Accent3 2 2 2 2 2 4 9 5" xfId="48025"/>
    <cellStyle name="20 % - Accent3 2 2 2 2 2 5" xfId="204"/>
    <cellStyle name="20 % - Accent3 2 2 2 2 2 5 10" xfId="13513"/>
    <cellStyle name="20 % - Accent3 2 2 2 2 2 5 10 2" xfId="26134"/>
    <cellStyle name="20 % - Accent3 2 2 2 2 2 5 10 3" xfId="39411"/>
    <cellStyle name="20 % - Accent3 2 2 2 2 2 5 10 4" xfId="52688"/>
    <cellStyle name="20 % - Accent3 2 2 2 2 2 5 11" xfId="19395"/>
    <cellStyle name="20 % - Accent3 2 2 2 2 2 5 12" xfId="32672"/>
    <cellStyle name="20 % - Accent3 2 2 2 2 2 5 13" xfId="45949"/>
    <cellStyle name="20 % - Accent3 2 2 2 2 2 5 2" xfId="4266"/>
    <cellStyle name="20 % - Accent3 2 2 2 2 2 5 2 2" xfId="8298"/>
    <cellStyle name="20 % - Accent3 2 2 2 2 2 5 2 2 2" xfId="15785"/>
    <cellStyle name="20 % - Accent3 2 2 2 2 2 5 2 2 2 2" xfId="28452"/>
    <cellStyle name="20 % - Accent3 2 2 2 2 2 5 2 2 2 3" xfId="41729"/>
    <cellStyle name="20 % - Accent3 2 2 2 2 2 5 2 2 2 4" xfId="55006"/>
    <cellStyle name="20 % - Accent3 2 2 2 2 2 5 2 2 3" xfId="22465"/>
    <cellStyle name="20 % - Accent3 2 2 2 2 2 5 2 2 4" xfId="35742"/>
    <cellStyle name="20 % - Accent3 2 2 2 2 2 5 2 2 5" xfId="49019"/>
    <cellStyle name="20 % - Accent3 2 2 2 2 2 5 2 3" xfId="14092"/>
    <cellStyle name="20 % - Accent3 2 2 2 2 2 5 2 3 2" xfId="26713"/>
    <cellStyle name="20 % - Accent3 2 2 2 2 2 5 2 3 3" xfId="39990"/>
    <cellStyle name="20 % - Accent3 2 2 2 2 2 5 2 3 4" xfId="53267"/>
    <cellStyle name="20 % - Accent3 2 2 2 2 2 5 2 4" xfId="20726"/>
    <cellStyle name="20 % - Accent3 2 2 2 2 2 5 2 5" xfId="34003"/>
    <cellStyle name="20 % - Accent3 2 2 2 2 2 5 2 6" xfId="47280"/>
    <cellStyle name="20 % - Accent3 2 2 2 2 2 5 3" xfId="4649"/>
    <cellStyle name="20 % - Accent3 2 2 2 2 2 5 3 2" xfId="8523"/>
    <cellStyle name="20 % - Accent3 2 2 2 2 2 5 3 2 2" xfId="28677"/>
    <cellStyle name="20 % - Accent3 2 2 2 2 2 5 3 2 3" xfId="41954"/>
    <cellStyle name="20 % - Accent3 2 2 2 2 2 5 3 2 4" xfId="55231"/>
    <cellStyle name="20 % - Accent3 2 2 2 2 2 5 3 3" xfId="22690"/>
    <cellStyle name="20 % - Accent3 2 2 2 2 2 5 3 4" xfId="35967"/>
    <cellStyle name="20 % - Accent3 2 2 2 2 2 5 3 5" xfId="49244"/>
    <cellStyle name="20 % - Accent3 2 2 2 2 2 5 4" xfId="5240"/>
    <cellStyle name="20 % - Accent3 2 2 2 2 2 5 4 2" xfId="16088"/>
    <cellStyle name="20 % - Accent3 2 2 2 2 2 5 4 2 2" xfId="29268"/>
    <cellStyle name="20 % - Accent3 2 2 2 2 2 5 4 2 3" xfId="42545"/>
    <cellStyle name="20 % - Accent3 2 2 2 2 2 5 4 2 4" xfId="55822"/>
    <cellStyle name="20 % - Accent3 2 2 2 2 2 5 4 3" xfId="11042"/>
    <cellStyle name="20 % - Accent3 2 2 2 2 2 5 4 4" xfId="23281"/>
    <cellStyle name="20 % - Accent3 2 2 2 2 2 5 4 5" xfId="36558"/>
    <cellStyle name="20 % - Accent3 2 2 2 2 2 5 4 6" xfId="49835"/>
    <cellStyle name="20 % - Accent3 2 2 2 2 2 5 5" xfId="5864"/>
    <cellStyle name="20 % - Accent3 2 2 2 2 2 5 5 2" xfId="16688"/>
    <cellStyle name="20 % - Accent3 2 2 2 2 2 5 5 2 2" xfId="29868"/>
    <cellStyle name="20 % - Accent3 2 2 2 2 2 5 5 2 3" xfId="43145"/>
    <cellStyle name="20 % - Accent3 2 2 2 2 2 5 5 2 4" xfId="56422"/>
    <cellStyle name="20 % - Accent3 2 2 2 2 2 5 5 3" xfId="11642"/>
    <cellStyle name="20 % - Accent3 2 2 2 2 2 5 5 4" xfId="23881"/>
    <cellStyle name="20 % - Accent3 2 2 2 2 2 5 5 5" xfId="37158"/>
    <cellStyle name="20 % - Accent3 2 2 2 2 2 5 5 6" xfId="50435"/>
    <cellStyle name="20 % - Accent3 2 2 2 2 2 5 6" xfId="6566"/>
    <cellStyle name="20 % - Accent3 2 2 2 2 2 5 6 2" xfId="17390"/>
    <cellStyle name="20 % - Accent3 2 2 2 2 2 5 6 2 2" xfId="30570"/>
    <cellStyle name="20 % - Accent3 2 2 2 2 2 5 6 2 3" xfId="43847"/>
    <cellStyle name="20 % - Accent3 2 2 2 2 2 5 6 2 4" xfId="57124"/>
    <cellStyle name="20 % - Accent3 2 2 2 2 2 5 6 3" xfId="12344"/>
    <cellStyle name="20 % - Accent3 2 2 2 2 2 5 6 4" xfId="24583"/>
    <cellStyle name="20 % - Accent3 2 2 2 2 2 5 6 5" xfId="37860"/>
    <cellStyle name="20 % - Accent3 2 2 2 2 2 5 6 6" xfId="51137"/>
    <cellStyle name="20 % - Accent3 2 2 2 2 2 5 7" xfId="7306"/>
    <cellStyle name="20 % - Accent3 2 2 2 2 2 5 7 2" xfId="18137"/>
    <cellStyle name="20 % - Accent3 2 2 2 2 2 5 7 2 2" xfId="31317"/>
    <cellStyle name="20 % - Accent3 2 2 2 2 2 5 7 2 3" xfId="44594"/>
    <cellStyle name="20 % - Accent3 2 2 2 2 2 5 7 2 4" xfId="57871"/>
    <cellStyle name="20 % - Accent3 2 2 2 2 2 5 7 3" xfId="25330"/>
    <cellStyle name="20 % - Accent3 2 2 2 2 2 5 7 4" xfId="38607"/>
    <cellStyle name="20 % - Accent3 2 2 2 2 2 5 7 5" xfId="51884"/>
    <cellStyle name="20 % - Accent3 2 2 2 2 2 5 8" xfId="10380"/>
    <cellStyle name="20 % - Accent3 2 2 2 2 2 5 8 2" xfId="14839"/>
    <cellStyle name="20 % - Accent3 2 2 2 2 2 5 8 2 2" xfId="27460"/>
    <cellStyle name="20 % - Accent3 2 2 2 2 2 5 8 2 3" xfId="40737"/>
    <cellStyle name="20 % - Accent3 2 2 2 2 2 5 8 2 4" xfId="54014"/>
    <cellStyle name="20 % - Accent3 2 2 2 2 2 5 8 3" xfId="21473"/>
    <cellStyle name="20 % - Accent3 2 2 2 2 2 5 8 4" xfId="34750"/>
    <cellStyle name="20 % - Accent3 2 2 2 2 2 5 8 5" xfId="48027"/>
    <cellStyle name="20 % - Accent3 2 2 2 2 2 5 9" xfId="9281"/>
    <cellStyle name="20 % - Accent3 2 2 2 2 2 5 9 2" xfId="20147"/>
    <cellStyle name="20 % - Accent3 2 2 2 2 2 5 9 3" xfId="33424"/>
    <cellStyle name="20 % - Accent3 2 2 2 2 2 5 9 4" xfId="46701"/>
    <cellStyle name="20 % - Accent3 2 2 2 2 2 6" xfId="3615"/>
    <cellStyle name="20 % - Accent3 2 2 2 2 2 6 2" xfId="7796"/>
    <cellStyle name="20 % - Accent3 2 2 2 2 2 6 2 2" xfId="15329"/>
    <cellStyle name="20 % - Accent3 2 2 2 2 2 6 2 2 2" xfId="27950"/>
    <cellStyle name="20 % - Accent3 2 2 2 2 2 6 2 2 3" xfId="41227"/>
    <cellStyle name="20 % - Accent3 2 2 2 2 2 6 2 2 4" xfId="54504"/>
    <cellStyle name="20 % - Accent3 2 2 2 2 2 6 2 3" xfId="21963"/>
    <cellStyle name="20 % - Accent3 2 2 2 2 2 6 2 4" xfId="35240"/>
    <cellStyle name="20 % - Accent3 2 2 2 2 2 6 2 5" xfId="48517"/>
    <cellStyle name="20 % - Accent3 2 2 2 2 2 6 3" xfId="14087"/>
    <cellStyle name="20 % - Accent3 2 2 2 2 2 6 3 2" xfId="26708"/>
    <cellStyle name="20 % - Accent3 2 2 2 2 2 6 3 3" xfId="39985"/>
    <cellStyle name="20 % - Accent3 2 2 2 2 2 6 3 4" xfId="53262"/>
    <cellStyle name="20 % - Accent3 2 2 2 2 2 6 4" xfId="9895"/>
    <cellStyle name="20 % - Accent3 2 2 2 2 2 6 5" xfId="20721"/>
    <cellStyle name="20 % - Accent3 2 2 2 2 2 6 6" xfId="33998"/>
    <cellStyle name="20 % - Accent3 2 2 2 2 2 6 7" xfId="47275"/>
    <cellStyle name="20 % - Accent3 2 2 2 2 2 7" xfId="4272"/>
    <cellStyle name="20 % - Accent3 2 2 2 2 2 7 2" xfId="8303"/>
    <cellStyle name="20 % - Accent3 2 2 2 2 2 7 2 2" xfId="28457"/>
    <cellStyle name="20 % - Accent3 2 2 2 2 2 7 2 3" xfId="41734"/>
    <cellStyle name="20 % - Accent3 2 2 2 2 2 7 2 4" xfId="55011"/>
    <cellStyle name="20 % - Accent3 2 2 2 2 2 7 3" xfId="22470"/>
    <cellStyle name="20 % - Accent3 2 2 2 2 2 7 4" xfId="35747"/>
    <cellStyle name="20 % - Accent3 2 2 2 2 2 7 5" xfId="49024"/>
    <cellStyle name="20 % - Accent3 2 2 2 2 2 8" xfId="4644"/>
    <cellStyle name="20 % - Accent3 2 2 2 2 2 8 2" xfId="8518"/>
    <cellStyle name="20 % - Accent3 2 2 2 2 2 8 2 2" xfId="28672"/>
    <cellStyle name="20 % - Accent3 2 2 2 2 2 8 2 3" xfId="41949"/>
    <cellStyle name="20 % - Accent3 2 2 2 2 2 8 2 4" xfId="55226"/>
    <cellStyle name="20 % - Accent3 2 2 2 2 2 8 3" xfId="22685"/>
    <cellStyle name="20 % - Accent3 2 2 2 2 2 8 4" xfId="35962"/>
    <cellStyle name="20 % - Accent3 2 2 2 2 2 8 5" xfId="49239"/>
    <cellStyle name="20 % - Accent3 2 2 2 2 2 9" xfId="5235"/>
    <cellStyle name="20 % - Accent3 2 2 2 2 2 9 2" xfId="16083"/>
    <cellStyle name="20 % - Accent3 2 2 2 2 2 9 2 2" xfId="29263"/>
    <cellStyle name="20 % - Accent3 2 2 2 2 2 9 2 3" xfId="42540"/>
    <cellStyle name="20 % - Accent3 2 2 2 2 2 9 2 4" xfId="55817"/>
    <cellStyle name="20 % - Accent3 2 2 2 2 2 9 3" xfId="11037"/>
    <cellStyle name="20 % - Accent3 2 2 2 2 2 9 4" xfId="23276"/>
    <cellStyle name="20 % - Accent3 2 2 2 2 2 9 5" xfId="36553"/>
    <cellStyle name="20 % - Accent3 2 2 2 2 2 9 6" xfId="49830"/>
    <cellStyle name="20 % - Accent3 2 2 2 2 3" xfId="205"/>
    <cellStyle name="20 % - Accent3 2 2 2 2 3 10" xfId="13514"/>
    <cellStyle name="20 % - Accent3 2 2 2 2 3 10 2" xfId="26135"/>
    <cellStyle name="20 % - Accent3 2 2 2 2 3 10 3" xfId="39412"/>
    <cellStyle name="20 % - Accent3 2 2 2 2 3 10 4" xfId="52689"/>
    <cellStyle name="20 % - Accent3 2 2 2 2 3 11" xfId="19396"/>
    <cellStyle name="20 % - Accent3 2 2 2 2 3 12" xfId="32673"/>
    <cellStyle name="20 % - Accent3 2 2 2 2 3 13" xfId="45950"/>
    <cellStyle name="20 % - Accent3 2 2 2 2 3 2" xfId="3616"/>
    <cellStyle name="20 % - Accent3 2 2 2 2 3 2 2" xfId="7797"/>
    <cellStyle name="20 % - Accent3 2 2 2 2 3 2 2 2" xfId="15330"/>
    <cellStyle name="20 % - Accent3 2 2 2 2 3 2 2 2 2" xfId="27951"/>
    <cellStyle name="20 % - Accent3 2 2 2 2 3 2 2 2 3" xfId="41228"/>
    <cellStyle name="20 % - Accent3 2 2 2 2 3 2 2 2 4" xfId="54505"/>
    <cellStyle name="20 % - Accent3 2 2 2 2 3 2 2 3" xfId="21964"/>
    <cellStyle name="20 % - Accent3 2 2 2 2 3 2 2 4" xfId="35241"/>
    <cellStyle name="20 % - Accent3 2 2 2 2 3 2 2 5" xfId="48518"/>
    <cellStyle name="20 % - Accent3 2 2 2 2 3 2 3" xfId="14093"/>
    <cellStyle name="20 % - Accent3 2 2 2 2 3 2 3 2" xfId="26714"/>
    <cellStyle name="20 % - Accent3 2 2 2 2 3 2 3 3" xfId="39991"/>
    <cellStyle name="20 % - Accent3 2 2 2 2 3 2 3 4" xfId="53268"/>
    <cellStyle name="20 % - Accent3 2 2 2 2 3 2 4" xfId="20727"/>
    <cellStyle name="20 % - Accent3 2 2 2 2 3 2 5" xfId="34004"/>
    <cellStyle name="20 % - Accent3 2 2 2 2 3 2 6" xfId="47281"/>
    <cellStyle name="20 % - Accent3 2 2 2 2 3 3" xfId="4650"/>
    <cellStyle name="20 % - Accent3 2 2 2 2 3 3 2" xfId="8524"/>
    <cellStyle name="20 % - Accent3 2 2 2 2 3 3 2 2" xfId="28678"/>
    <cellStyle name="20 % - Accent3 2 2 2 2 3 3 2 3" xfId="41955"/>
    <cellStyle name="20 % - Accent3 2 2 2 2 3 3 2 4" xfId="55232"/>
    <cellStyle name="20 % - Accent3 2 2 2 2 3 3 3" xfId="22691"/>
    <cellStyle name="20 % - Accent3 2 2 2 2 3 3 4" xfId="35968"/>
    <cellStyle name="20 % - Accent3 2 2 2 2 3 3 5" xfId="49245"/>
    <cellStyle name="20 % - Accent3 2 2 2 2 3 4" xfId="5241"/>
    <cellStyle name="20 % - Accent3 2 2 2 2 3 4 2" xfId="16089"/>
    <cellStyle name="20 % - Accent3 2 2 2 2 3 4 2 2" xfId="29269"/>
    <cellStyle name="20 % - Accent3 2 2 2 2 3 4 2 3" xfId="42546"/>
    <cellStyle name="20 % - Accent3 2 2 2 2 3 4 2 4" xfId="55823"/>
    <cellStyle name="20 % - Accent3 2 2 2 2 3 4 3" xfId="11043"/>
    <cellStyle name="20 % - Accent3 2 2 2 2 3 4 4" xfId="23282"/>
    <cellStyle name="20 % - Accent3 2 2 2 2 3 4 5" xfId="36559"/>
    <cellStyle name="20 % - Accent3 2 2 2 2 3 4 6" xfId="49836"/>
    <cellStyle name="20 % - Accent3 2 2 2 2 3 5" xfId="5865"/>
    <cellStyle name="20 % - Accent3 2 2 2 2 3 5 2" xfId="16689"/>
    <cellStyle name="20 % - Accent3 2 2 2 2 3 5 2 2" xfId="29869"/>
    <cellStyle name="20 % - Accent3 2 2 2 2 3 5 2 3" xfId="43146"/>
    <cellStyle name="20 % - Accent3 2 2 2 2 3 5 2 4" xfId="56423"/>
    <cellStyle name="20 % - Accent3 2 2 2 2 3 5 3" xfId="11643"/>
    <cellStyle name="20 % - Accent3 2 2 2 2 3 5 4" xfId="23882"/>
    <cellStyle name="20 % - Accent3 2 2 2 2 3 5 5" xfId="37159"/>
    <cellStyle name="20 % - Accent3 2 2 2 2 3 5 6" xfId="50436"/>
    <cellStyle name="20 % - Accent3 2 2 2 2 3 6" xfId="6567"/>
    <cellStyle name="20 % - Accent3 2 2 2 2 3 6 2" xfId="17391"/>
    <cellStyle name="20 % - Accent3 2 2 2 2 3 6 2 2" xfId="30571"/>
    <cellStyle name="20 % - Accent3 2 2 2 2 3 6 2 3" xfId="43848"/>
    <cellStyle name="20 % - Accent3 2 2 2 2 3 6 2 4" xfId="57125"/>
    <cellStyle name="20 % - Accent3 2 2 2 2 3 6 3" xfId="12345"/>
    <cellStyle name="20 % - Accent3 2 2 2 2 3 6 4" xfId="24584"/>
    <cellStyle name="20 % - Accent3 2 2 2 2 3 6 5" xfId="37861"/>
    <cellStyle name="20 % - Accent3 2 2 2 2 3 6 6" xfId="51138"/>
    <cellStyle name="20 % - Accent3 2 2 2 2 3 7" xfId="7307"/>
    <cellStyle name="20 % - Accent3 2 2 2 2 3 7 2" xfId="18138"/>
    <cellStyle name="20 % - Accent3 2 2 2 2 3 7 2 2" xfId="31318"/>
    <cellStyle name="20 % - Accent3 2 2 2 2 3 7 2 3" xfId="44595"/>
    <cellStyle name="20 % - Accent3 2 2 2 2 3 7 2 4" xfId="57872"/>
    <cellStyle name="20 % - Accent3 2 2 2 2 3 7 3" xfId="25331"/>
    <cellStyle name="20 % - Accent3 2 2 2 2 3 7 4" xfId="38608"/>
    <cellStyle name="20 % - Accent3 2 2 2 2 3 7 5" xfId="51885"/>
    <cellStyle name="20 % - Accent3 2 2 2 2 3 8" xfId="10381"/>
    <cellStyle name="20 % - Accent3 2 2 2 2 3 8 2" xfId="14840"/>
    <cellStyle name="20 % - Accent3 2 2 2 2 3 8 2 2" xfId="27461"/>
    <cellStyle name="20 % - Accent3 2 2 2 2 3 8 2 3" xfId="40738"/>
    <cellStyle name="20 % - Accent3 2 2 2 2 3 8 2 4" xfId="54015"/>
    <cellStyle name="20 % - Accent3 2 2 2 2 3 8 3" xfId="21474"/>
    <cellStyle name="20 % - Accent3 2 2 2 2 3 8 4" xfId="34751"/>
    <cellStyle name="20 % - Accent3 2 2 2 2 3 8 5" xfId="48028"/>
    <cellStyle name="20 % - Accent3 2 2 2 2 3 9" xfId="9282"/>
    <cellStyle name="20 % - Accent3 2 2 2 2 3 9 2" xfId="20148"/>
    <cellStyle name="20 % - Accent3 2 2 2 2 3 9 3" xfId="33425"/>
    <cellStyle name="20 % - Accent3 2 2 2 2 3 9 4" xfId="46702"/>
    <cellStyle name="20 % - Accent3 2 2 2 2 4" xfId="206"/>
    <cellStyle name="20 % - Accent3 2 2 2 2 4 10" xfId="13515"/>
    <cellStyle name="20 % - Accent3 2 2 2 2 4 10 2" xfId="26136"/>
    <cellStyle name="20 % - Accent3 2 2 2 2 4 10 3" xfId="39413"/>
    <cellStyle name="20 % - Accent3 2 2 2 2 4 10 4" xfId="52690"/>
    <cellStyle name="20 % - Accent3 2 2 2 2 4 11" xfId="19397"/>
    <cellStyle name="20 % - Accent3 2 2 2 2 4 12" xfId="32674"/>
    <cellStyle name="20 % - Accent3 2 2 2 2 4 13" xfId="45951"/>
    <cellStyle name="20 % - Accent3 2 2 2 2 4 2" xfId="4265"/>
    <cellStyle name="20 % - Accent3 2 2 2 2 4 2 2" xfId="8297"/>
    <cellStyle name="20 % - Accent3 2 2 2 2 4 2 2 2" xfId="15784"/>
    <cellStyle name="20 % - Accent3 2 2 2 2 4 2 2 2 2" xfId="28451"/>
    <cellStyle name="20 % - Accent3 2 2 2 2 4 2 2 2 3" xfId="41728"/>
    <cellStyle name="20 % - Accent3 2 2 2 2 4 2 2 2 4" xfId="55005"/>
    <cellStyle name="20 % - Accent3 2 2 2 2 4 2 2 3" xfId="22464"/>
    <cellStyle name="20 % - Accent3 2 2 2 2 4 2 2 4" xfId="35741"/>
    <cellStyle name="20 % - Accent3 2 2 2 2 4 2 2 5" xfId="49018"/>
    <cellStyle name="20 % - Accent3 2 2 2 2 4 2 3" xfId="14094"/>
    <cellStyle name="20 % - Accent3 2 2 2 2 4 2 3 2" xfId="26715"/>
    <cellStyle name="20 % - Accent3 2 2 2 2 4 2 3 3" xfId="39992"/>
    <cellStyle name="20 % - Accent3 2 2 2 2 4 2 3 4" xfId="53269"/>
    <cellStyle name="20 % - Accent3 2 2 2 2 4 2 4" xfId="20728"/>
    <cellStyle name="20 % - Accent3 2 2 2 2 4 2 5" xfId="34005"/>
    <cellStyle name="20 % - Accent3 2 2 2 2 4 2 6" xfId="47282"/>
    <cellStyle name="20 % - Accent3 2 2 2 2 4 3" xfId="4651"/>
    <cellStyle name="20 % - Accent3 2 2 2 2 4 3 2" xfId="8525"/>
    <cellStyle name="20 % - Accent3 2 2 2 2 4 3 2 2" xfId="28679"/>
    <cellStyle name="20 % - Accent3 2 2 2 2 4 3 2 3" xfId="41956"/>
    <cellStyle name="20 % - Accent3 2 2 2 2 4 3 2 4" xfId="55233"/>
    <cellStyle name="20 % - Accent3 2 2 2 2 4 3 3" xfId="22692"/>
    <cellStyle name="20 % - Accent3 2 2 2 2 4 3 4" xfId="35969"/>
    <cellStyle name="20 % - Accent3 2 2 2 2 4 3 5" xfId="49246"/>
    <cellStyle name="20 % - Accent3 2 2 2 2 4 4" xfId="5242"/>
    <cellStyle name="20 % - Accent3 2 2 2 2 4 4 2" xfId="16090"/>
    <cellStyle name="20 % - Accent3 2 2 2 2 4 4 2 2" xfId="29270"/>
    <cellStyle name="20 % - Accent3 2 2 2 2 4 4 2 3" xfId="42547"/>
    <cellStyle name="20 % - Accent3 2 2 2 2 4 4 2 4" xfId="55824"/>
    <cellStyle name="20 % - Accent3 2 2 2 2 4 4 3" xfId="11044"/>
    <cellStyle name="20 % - Accent3 2 2 2 2 4 4 4" xfId="23283"/>
    <cellStyle name="20 % - Accent3 2 2 2 2 4 4 5" xfId="36560"/>
    <cellStyle name="20 % - Accent3 2 2 2 2 4 4 6" xfId="49837"/>
    <cellStyle name="20 % - Accent3 2 2 2 2 4 5" xfId="5866"/>
    <cellStyle name="20 % - Accent3 2 2 2 2 4 5 2" xfId="16690"/>
    <cellStyle name="20 % - Accent3 2 2 2 2 4 5 2 2" xfId="29870"/>
    <cellStyle name="20 % - Accent3 2 2 2 2 4 5 2 3" xfId="43147"/>
    <cellStyle name="20 % - Accent3 2 2 2 2 4 5 2 4" xfId="56424"/>
    <cellStyle name="20 % - Accent3 2 2 2 2 4 5 3" xfId="11644"/>
    <cellStyle name="20 % - Accent3 2 2 2 2 4 5 4" xfId="23883"/>
    <cellStyle name="20 % - Accent3 2 2 2 2 4 5 5" xfId="37160"/>
    <cellStyle name="20 % - Accent3 2 2 2 2 4 5 6" xfId="50437"/>
    <cellStyle name="20 % - Accent3 2 2 2 2 4 6" xfId="6568"/>
    <cellStyle name="20 % - Accent3 2 2 2 2 4 6 2" xfId="17392"/>
    <cellStyle name="20 % - Accent3 2 2 2 2 4 6 2 2" xfId="30572"/>
    <cellStyle name="20 % - Accent3 2 2 2 2 4 6 2 3" xfId="43849"/>
    <cellStyle name="20 % - Accent3 2 2 2 2 4 6 2 4" xfId="57126"/>
    <cellStyle name="20 % - Accent3 2 2 2 2 4 6 3" xfId="12346"/>
    <cellStyle name="20 % - Accent3 2 2 2 2 4 6 4" xfId="24585"/>
    <cellStyle name="20 % - Accent3 2 2 2 2 4 6 5" xfId="37862"/>
    <cellStyle name="20 % - Accent3 2 2 2 2 4 6 6" xfId="51139"/>
    <cellStyle name="20 % - Accent3 2 2 2 2 4 7" xfId="7308"/>
    <cellStyle name="20 % - Accent3 2 2 2 2 4 7 2" xfId="18139"/>
    <cellStyle name="20 % - Accent3 2 2 2 2 4 7 2 2" xfId="31319"/>
    <cellStyle name="20 % - Accent3 2 2 2 2 4 7 2 3" xfId="44596"/>
    <cellStyle name="20 % - Accent3 2 2 2 2 4 7 2 4" xfId="57873"/>
    <cellStyle name="20 % - Accent3 2 2 2 2 4 7 3" xfId="25332"/>
    <cellStyle name="20 % - Accent3 2 2 2 2 4 7 4" xfId="38609"/>
    <cellStyle name="20 % - Accent3 2 2 2 2 4 7 5" xfId="51886"/>
    <cellStyle name="20 % - Accent3 2 2 2 2 4 8" xfId="10382"/>
    <cellStyle name="20 % - Accent3 2 2 2 2 4 8 2" xfId="14841"/>
    <cellStyle name="20 % - Accent3 2 2 2 2 4 8 2 2" xfId="27462"/>
    <cellStyle name="20 % - Accent3 2 2 2 2 4 8 2 3" xfId="40739"/>
    <cellStyle name="20 % - Accent3 2 2 2 2 4 8 2 4" xfId="54016"/>
    <cellStyle name="20 % - Accent3 2 2 2 2 4 8 3" xfId="21475"/>
    <cellStyle name="20 % - Accent3 2 2 2 2 4 8 4" xfId="34752"/>
    <cellStyle name="20 % - Accent3 2 2 2 2 4 8 5" xfId="48029"/>
    <cellStyle name="20 % - Accent3 2 2 2 2 4 9" xfId="9283"/>
    <cellStyle name="20 % - Accent3 2 2 2 2 4 9 2" xfId="20149"/>
    <cellStyle name="20 % - Accent3 2 2 2 2 4 9 3" xfId="33426"/>
    <cellStyle name="20 % - Accent3 2 2 2 2 4 9 4" xfId="46703"/>
    <cellStyle name="20 % - Accent3 2 2 2 2 5" xfId="3614"/>
    <cellStyle name="20 % - Accent3 2 2 2 2 5 2" xfId="7795"/>
    <cellStyle name="20 % - Accent3 2 2 2 2 5 2 2" xfId="18140"/>
    <cellStyle name="20 % - Accent3 2 2 2 2 5 2 2 2" xfId="31320"/>
    <cellStyle name="20 % - Accent3 2 2 2 2 5 2 2 3" xfId="44597"/>
    <cellStyle name="20 % - Accent3 2 2 2 2 5 2 2 4" xfId="57874"/>
    <cellStyle name="20 % - Accent3 2 2 2 2 5 2 3" xfId="25333"/>
    <cellStyle name="20 % - Accent3 2 2 2 2 5 2 4" xfId="38610"/>
    <cellStyle name="20 % - Accent3 2 2 2 2 5 2 5" xfId="51887"/>
    <cellStyle name="20 % - Accent3 2 2 2 2 5 3" xfId="10823"/>
    <cellStyle name="20 % - Accent3 2 2 2 2 5 3 2" xfId="15328"/>
    <cellStyle name="20 % - Accent3 2 2 2 2 5 3 2 2" xfId="27949"/>
    <cellStyle name="20 % - Accent3 2 2 2 2 5 3 2 3" xfId="41226"/>
    <cellStyle name="20 % - Accent3 2 2 2 2 5 3 2 4" xfId="54503"/>
    <cellStyle name="20 % - Accent3 2 2 2 2 5 3 3" xfId="21962"/>
    <cellStyle name="20 % - Accent3 2 2 2 2 5 3 4" xfId="35239"/>
    <cellStyle name="20 % - Accent3 2 2 2 2 5 3 5" xfId="48516"/>
    <cellStyle name="20 % - Accent3 2 2 2 2 5 4" xfId="14086"/>
    <cellStyle name="20 % - Accent3 2 2 2 2 5 4 2" xfId="26707"/>
    <cellStyle name="20 % - Accent3 2 2 2 2 5 4 3" xfId="39984"/>
    <cellStyle name="20 % - Accent3 2 2 2 2 5 4 4" xfId="53261"/>
    <cellStyle name="20 % - Accent3 2 2 2 2 5 5" xfId="20720"/>
    <cellStyle name="20 % - Accent3 2 2 2 2 5 6" xfId="33997"/>
    <cellStyle name="20 % - Accent3 2 2 2 2 5 7" xfId="47274"/>
    <cellStyle name="20 % - Accent3 2 2 2 2 6" xfId="4643"/>
    <cellStyle name="20 % - Accent3 2 2 2 2 6 2" xfId="8517"/>
    <cellStyle name="20 % - Accent3 2 2 2 2 6 2 2" xfId="18633"/>
    <cellStyle name="20 % - Accent3 2 2 2 2 6 2 2 2" xfId="31813"/>
    <cellStyle name="20 % - Accent3 2 2 2 2 6 2 2 3" xfId="45090"/>
    <cellStyle name="20 % - Accent3 2 2 2 2 6 2 2 4" xfId="58367"/>
    <cellStyle name="20 % - Accent3 2 2 2 2 6 2 3" xfId="13143"/>
    <cellStyle name="20 % - Accent3 2 2 2 2 6 2 4" xfId="25826"/>
    <cellStyle name="20 % - Accent3 2 2 2 2 6 2 5" xfId="39103"/>
    <cellStyle name="20 % - Accent3 2 2 2 2 6 2 6" xfId="52380"/>
    <cellStyle name="20 % - Accent3 2 2 2 2 6 3" xfId="15890"/>
    <cellStyle name="20 % - Accent3 2 2 2 2 6 3 2" xfId="28671"/>
    <cellStyle name="20 % - Accent3 2 2 2 2 6 3 3" xfId="41948"/>
    <cellStyle name="20 % - Accent3 2 2 2 2 6 3 4" xfId="55225"/>
    <cellStyle name="20 % - Accent3 2 2 2 2 6 4" xfId="22684"/>
    <cellStyle name="20 % - Accent3 2 2 2 2 6 5" xfId="35961"/>
    <cellStyle name="20 % - Accent3 2 2 2 2 6 6" xfId="49238"/>
    <cellStyle name="20 % - Accent3 2 2 2 2 7" xfId="5234"/>
    <cellStyle name="20 % - Accent3 2 2 2 2 7 2" xfId="13311"/>
    <cellStyle name="20 % - Accent3 2 2 2 2 7 2 2" xfId="18713"/>
    <cellStyle name="20 % - Accent3 2 2 2 2 7 2 2 2" xfId="31893"/>
    <cellStyle name="20 % - Accent3 2 2 2 2 7 2 2 3" xfId="45170"/>
    <cellStyle name="20 % - Accent3 2 2 2 2 7 2 2 4" xfId="58447"/>
    <cellStyle name="20 % - Accent3 2 2 2 2 7 2 3" xfId="25906"/>
    <cellStyle name="20 % - Accent3 2 2 2 2 7 2 4" xfId="39183"/>
    <cellStyle name="20 % - Accent3 2 2 2 2 7 2 5" xfId="52460"/>
    <cellStyle name="20 % - Accent3 2 2 2 2 7 3" xfId="16082"/>
    <cellStyle name="20 % - Accent3 2 2 2 2 7 3 2" xfId="29262"/>
    <cellStyle name="20 % - Accent3 2 2 2 2 7 3 3" xfId="42539"/>
    <cellStyle name="20 % - Accent3 2 2 2 2 7 3 4" xfId="55816"/>
    <cellStyle name="20 % - Accent3 2 2 2 2 7 4" xfId="11036"/>
    <cellStyle name="20 % - Accent3 2 2 2 2 7 5" xfId="23275"/>
    <cellStyle name="20 % - Accent3 2 2 2 2 7 6" xfId="36552"/>
    <cellStyle name="20 % - Accent3 2 2 2 2 7 7" xfId="49829"/>
    <cellStyle name="20 % - Accent3 2 2 2 2 8" xfId="5858"/>
    <cellStyle name="20 % - Accent3 2 2 2 2 8 2" xfId="16682"/>
    <cellStyle name="20 % - Accent3 2 2 2 2 8 2 2" xfId="29862"/>
    <cellStyle name="20 % - Accent3 2 2 2 2 8 2 3" xfId="43139"/>
    <cellStyle name="20 % - Accent3 2 2 2 2 8 2 4" xfId="56416"/>
    <cellStyle name="20 % - Accent3 2 2 2 2 8 3" xfId="11636"/>
    <cellStyle name="20 % - Accent3 2 2 2 2 8 4" xfId="23875"/>
    <cellStyle name="20 % - Accent3 2 2 2 2 8 5" xfId="37152"/>
    <cellStyle name="20 % - Accent3 2 2 2 2 8 6" xfId="50429"/>
    <cellStyle name="20 % - Accent3 2 2 2 2 9" xfId="6560"/>
    <cellStyle name="20 % - Accent3 2 2 2 2 9 2" xfId="17384"/>
    <cellStyle name="20 % - Accent3 2 2 2 2 9 2 2" xfId="30564"/>
    <cellStyle name="20 % - Accent3 2 2 2 2 9 2 3" xfId="43841"/>
    <cellStyle name="20 % - Accent3 2 2 2 2 9 2 4" xfId="57118"/>
    <cellStyle name="20 % - Accent3 2 2 2 2 9 3" xfId="12338"/>
    <cellStyle name="20 % - Accent3 2 2 2 2 9 4" xfId="24577"/>
    <cellStyle name="20 % - Accent3 2 2 2 2 9 5" xfId="37854"/>
    <cellStyle name="20 % - Accent3 2 2 2 2 9 6" xfId="51131"/>
    <cellStyle name="20 % - Accent3 2 2 2 3" xfId="207"/>
    <cellStyle name="20 % - Accent3 2 2 2 3 10" xfId="13516"/>
    <cellStyle name="20 % - Accent3 2 2 2 3 10 2" xfId="26137"/>
    <cellStyle name="20 % - Accent3 2 2 2 3 10 3" xfId="39414"/>
    <cellStyle name="20 % - Accent3 2 2 2 3 10 4" xfId="52691"/>
    <cellStyle name="20 % - Accent3 2 2 2 3 11" xfId="19398"/>
    <cellStyle name="20 % - Accent3 2 2 2 3 12" xfId="32675"/>
    <cellStyle name="20 % - Accent3 2 2 2 3 13" xfId="45952"/>
    <cellStyle name="20 % - Accent3 2 2 2 3 2" xfId="3617"/>
    <cellStyle name="20 % - Accent3 2 2 2 3 2 2" xfId="7798"/>
    <cellStyle name="20 % - Accent3 2 2 2 3 2 2 2" xfId="15331"/>
    <cellStyle name="20 % - Accent3 2 2 2 3 2 2 2 2" xfId="27952"/>
    <cellStyle name="20 % - Accent3 2 2 2 3 2 2 2 3" xfId="41229"/>
    <cellStyle name="20 % - Accent3 2 2 2 3 2 2 2 4" xfId="54506"/>
    <cellStyle name="20 % - Accent3 2 2 2 3 2 2 3" xfId="21965"/>
    <cellStyle name="20 % - Accent3 2 2 2 3 2 2 4" xfId="35242"/>
    <cellStyle name="20 % - Accent3 2 2 2 3 2 2 5" xfId="48519"/>
    <cellStyle name="20 % - Accent3 2 2 2 3 2 3" xfId="14095"/>
    <cellStyle name="20 % - Accent3 2 2 2 3 2 3 2" xfId="26716"/>
    <cellStyle name="20 % - Accent3 2 2 2 3 2 3 3" xfId="39993"/>
    <cellStyle name="20 % - Accent3 2 2 2 3 2 3 4" xfId="53270"/>
    <cellStyle name="20 % - Accent3 2 2 2 3 2 4" xfId="20729"/>
    <cellStyle name="20 % - Accent3 2 2 2 3 2 5" xfId="34006"/>
    <cellStyle name="20 % - Accent3 2 2 2 3 2 6" xfId="47283"/>
    <cellStyle name="20 % - Accent3 2 2 2 3 3" xfId="4652"/>
    <cellStyle name="20 % - Accent3 2 2 2 3 3 2" xfId="8526"/>
    <cellStyle name="20 % - Accent3 2 2 2 3 3 2 2" xfId="28680"/>
    <cellStyle name="20 % - Accent3 2 2 2 3 3 2 3" xfId="41957"/>
    <cellStyle name="20 % - Accent3 2 2 2 3 3 2 4" xfId="55234"/>
    <cellStyle name="20 % - Accent3 2 2 2 3 3 3" xfId="22693"/>
    <cellStyle name="20 % - Accent3 2 2 2 3 3 4" xfId="35970"/>
    <cellStyle name="20 % - Accent3 2 2 2 3 3 5" xfId="49247"/>
    <cellStyle name="20 % - Accent3 2 2 2 3 4" xfId="5243"/>
    <cellStyle name="20 % - Accent3 2 2 2 3 4 2" xfId="16091"/>
    <cellStyle name="20 % - Accent3 2 2 2 3 4 2 2" xfId="29271"/>
    <cellStyle name="20 % - Accent3 2 2 2 3 4 2 3" xfId="42548"/>
    <cellStyle name="20 % - Accent3 2 2 2 3 4 2 4" xfId="55825"/>
    <cellStyle name="20 % - Accent3 2 2 2 3 4 3" xfId="11045"/>
    <cellStyle name="20 % - Accent3 2 2 2 3 4 4" xfId="23284"/>
    <cellStyle name="20 % - Accent3 2 2 2 3 4 5" xfId="36561"/>
    <cellStyle name="20 % - Accent3 2 2 2 3 4 6" xfId="49838"/>
    <cellStyle name="20 % - Accent3 2 2 2 3 5" xfId="5867"/>
    <cellStyle name="20 % - Accent3 2 2 2 3 5 2" xfId="16691"/>
    <cellStyle name="20 % - Accent3 2 2 2 3 5 2 2" xfId="29871"/>
    <cellStyle name="20 % - Accent3 2 2 2 3 5 2 3" xfId="43148"/>
    <cellStyle name="20 % - Accent3 2 2 2 3 5 2 4" xfId="56425"/>
    <cellStyle name="20 % - Accent3 2 2 2 3 5 3" xfId="11645"/>
    <cellStyle name="20 % - Accent3 2 2 2 3 5 4" xfId="23884"/>
    <cellStyle name="20 % - Accent3 2 2 2 3 5 5" xfId="37161"/>
    <cellStyle name="20 % - Accent3 2 2 2 3 5 6" xfId="50438"/>
    <cellStyle name="20 % - Accent3 2 2 2 3 6" xfId="6569"/>
    <cellStyle name="20 % - Accent3 2 2 2 3 6 2" xfId="17393"/>
    <cellStyle name="20 % - Accent3 2 2 2 3 6 2 2" xfId="30573"/>
    <cellStyle name="20 % - Accent3 2 2 2 3 6 2 3" xfId="43850"/>
    <cellStyle name="20 % - Accent3 2 2 2 3 6 2 4" xfId="57127"/>
    <cellStyle name="20 % - Accent3 2 2 2 3 6 3" xfId="12347"/>
    <cellStyle name="20 % - Accent3 2 2 2 3 6 4" xfId="24586"/>
    <cellStyle name="20 % - Accent3 2 2 2 3 6 5" xfId="37863"/>
    <cellStyle name="20 % - Accent3 2 2 2 3 6 6" xfId="51140"/>
    <cellStyle name="20 % - Accent3 2 2 2 3 7" xfId="7309"/>
    <cellStyle name="20 % - Accent3 2 2 2 3 7 2" xfId="18141"/>
    <cellStyle name="20 % - Accent3 2 2 2 3 7 2 2" xfId="31321"/>
    <cellStyle name="20 % - Accent3 2 2 2 3 7 2 3" xfId="44598"/>
    <cellStyle name="20 % - Accent3 2 2 2 3 7 2 4" xfId="57875"/>
    <cellStyle name="20 % - Accent3 2 2 2 3 7 3" xfId="25334"/>
    <cellStyle name="20 % - Accent3 2 2 2 3 7 4" xfId="38611"/>
    <cellStyle name="20 % - Accent3 2 2 2 3 7 5" xfId="51888"/>
    <cellStyle name="20 % - Accent3 2 2 2 3 8" xfId="10383"/>
    <cellStyle name="20 % - Accent3 2 2 2 3 8 2" xfId="14842"/>
    <cellStyle name="20 % - Accent3 2 2 2 3 8 2 2" xfId="27463"/>
    <cellStyle name="20 % - Accent3 2 2 2 3 8 2 3" xfId="40740"/>
    <cellStyle name="20 % - Accent3 2 2 2 3 8 2 4" xfId="54017"/>
    <cellStyle name="20 % - Accent3 2 2 2 3 8 3" xfId="21476"/>
    <cellStyle name="20 % - Accent3 2 2 2 3 8 4" xfId="34753"/>
    <cellStyle name="20 % - Accent3 2 2 2 3 8 5" xfId="48030"/>
    <cellStyle name="20 % - Accent3 2 2 2 3 9" xfId="9284"/>
    <cellStyle name="20 % - Accent3 2 2 2 3 9 2" xfId="20150"/>
    <cellStyle name="20 % - Accent3 2 2 2 3 9 3" xfId="33427"/>
    <cellStyle name="20 % - Accent3 2 2 2 3 9 4" xfId="46704"/>
    <cellStyle name="20 % - Accent3 2 2 2 4" xfId="208"/>
    <cellStyle name="20 % - Accent3 2 2 2 4 10" xfId="13517"/>
    <cellStyle name="20 % - Accent3 2 2 2 4 10 2" xfId="26138"/>
    <cellStyle name="20 % - Accent3 2 2 2 4 10 3" xfId="39415"/>
    <cellStyle name="20 % - Accent3 2 2 2 4 10 4" xfId="52692"/>
    <cellStyle name="20 % - Accent3 2 2 2 4 11" xfId="19399"/>
    <cellStyle name="20 % - Accent3 2 2 2 4 12" xfId="32676"/>
    <cellStyle name="20 % - Accent3 2 2 2 4 13" xfId="45953"/>
    <cellStyle name="20 % - Accent3 2 2 2 4 2" xfId="3618"/>
    <cellStyle name="20 % - Accent3 2 2 2 4 2 2" xfId="7799"/>
    <cellStyle name="20 % - Accent3 2 2 2 4 2 2 2" xfId="15332"/>
    <cellStyle name="20 % - Accent3 2 2 2 4 2 2 2 2" xfId="27953"/>
    <cellStyle name="20 % - Accent3 2 2 2 4 2 2 2 3" xfId="41230"/>
    <cellStyle name="20 % - Accent3 2 2 2 4 2 2 2 4" xfId="54507"/>
    <cellStyle name="20 % - Accent3 2 2 2 4 2 2 3" xfId="21966"/>
    <cellStyle name="20 % - Accent3 2 2 2 4 2 2 4" xfId="35243"/>
    <cellStyle name="20 % - Accent3 2 2 2 4 2 2 5" xfId="48520"/>
    <cellStyle name="20 % - Accent3 2 2 2 4 2 3" xfId="14096"/>
    <cellStyle name="20 % - Accent3 2 2 2 4 2 3 2" xfId="26717"/>
    <cellStyle name="20 % - Accent3 2 2 2 4 2 3 3" xfId="39994"/>
    <cellStyle name="20 % - Accent3 2 2 2 4 2 3 4" xfId="53271"/>
    <cellStyle name="20 % - Accent3 2 2 2 4 2 4" xfId="20730"/>
    <cellStyle name="20 % - Accent3 2 2 2 4 2 5" xfId="34007"/>
    <cellStyle name="20 % - Accent3 2 2 2 4 2 6" xfId="47284"/>
    <cellStyle name="20 % - Accent3 2 2 2 4 3" xfId="4653"/>
    <cellStyle name="20 % - Accent3 2 2 2 4 3 2" xfId="8527"/>
    <cellStyle name="20 % - Accent3 2 2 2 4 3 2 2" xfId="28681"/>
    <cellStyle name="20 % - Accent3 2 2 2 4 3 2 3" xfId="41958"/>
    <cellStyle name="20 % - Accent3 2 2 2 4 3 2 4" xfId="55235"/>
    <cellStyle name="20 % - Accent3 2 2 2 4 3 3" xfId="22694"/>
    <cellStyle name="20 % - Accent3 2 2 2 4 3 4" xfId="35971"/>
    <cellStyle name="20 % - Accent3 2 2 2 4 3 5" xfId="49248"/>
    <cellStyle name="20 % - Accent3 2 2 2 4 4" xfId="5244"/>
    <cellStyle name="20 % - Accent3 2 2 2 4 4 2" xfId="16092"/>
    <cellStyle name="20 % - Accent3 2 2 2 4 4 2 2" xfId="29272"/>
    <cellStyle name="20 % - Accent3 2 2 2 4 4 2 3" xfId="42549"/>
    <cellStyle name="20 % - Accent3 2 2 2 4 4 2 4" xfId="55826"/>
    <cellStyle name="20 % - Accent3 2 2 2 4 4 3" xfId="11046"/>
    <cellStyle name="20 % - Accent3 2 2 2 4 4 4" xfId="23285"/>
    <cellStyle name="20 % - Accent3 2 2 2 4 4 5" xfId="36562"/>
    <cellStyle name="20 % - Accent3 2 2 2 4 4 6" xfId="49839"/>
    <cellStyle name="20 % - Accent3 2 2 2 4 5" xfId="5868"/>
    <cellStyle name="20 % - Accent3 2 2 2 4 5 2" xfId="16692"/>
    <cellStyle name="20 % - Accent3 2 2 2 4 5 2 2" xfId="29872"/>
    <cellStyle name="20 % - Accent3 2 2 2 4 5 2 3" xfId="43149"/>
    <cellStyle name="20 % - Accent3 2 2 2 4 5 2 4" xfId="56426"/>
    <cellStyle name="20 % - Accent3 2 2 2 4 5 3" xfId="11646"/>
    <cellStyle name="20 % - Accent3 2 2 2 4 5 4" xfId="23885"/>
    <cellStyle name="20 % - Accent3 2 2 2 4 5 5" xfId="37162"/>
    <cellStyle name="20 % - Accent3 2 2 2 4 5 6" xfId="50439"/>
    <cellStyle name="20 % - Accent3 2 2 2 4 6" xfId="6570"/>
    <cellStyle name="20 % - Accent3 2 2 2 4 6 2" xfId="17394"/>
    <cellStyle name="20 % - Accent3 2 2 2 4 6 2 2" xfId="30574"/>
    <cellStyle name="20 % - Accent3 2 2 2 4 6 2 3" xfId="43851"/>
    <cellStyle name="20 % - Accent3 2 2 2 4 6 2 4" xfId="57128"/>
    <cellStyle name="20 % - Accent3 2 2 2 4 6 3" xfId="12348"/>
    <cellStyle name="20 % - Accent3 2 2 2 4 6 4" xfId="24587"/>
    <cellStyle name="20 % - Accent3 2 2 2 4 6 5" xfId="37864"/>
    <cellStyle name="20 % - Accent3 2 2 2 4 6 6" xfId="51141"/>
    <cellStyle name="20 % - Accent3 2 2 2 4 7" xfId="7310"/>
    <cellStyle name="20 % - Accent3 2 2 2 4 7 2" xfId="18142"/>
    <cellStyle name="20 % - Accent3 2 2 2 4 7 2 2" xfId="31322"/>
    <cellStyle name="20 % - Accent3 2 2 2 4 7 2 3" xfId="44599"/>
    <cellStyle name="20 % - Accent3 2 2 2 4 7 2 4" xfId="57876"/>
    <cellStyle name="20 % - Accent3 2 2 2 4 7 3" xfId="25335"/>
    <cellStyle name="20 % - Accent3 2 2 2 4 7 4" xfId="38612"/>
    <cellStyle name="20 % - Accent3 2 2 2 4 7 5" xfId="51889"/>
    <cellStyle name="20 % - Accent3 2 2 2 4 8" xfId="10384"/>
    <cellStyle name="20 % - Accent3 2 2 2 4 8 2" xfId="14843"/>
    <cellStyle name="20 % - Accent3 2 2 2 4 8 2 2" xfId="27464"/>
    <cellStyle name="20 % - Accent3 2 2 2 4 8 2 3" xfId="40741"/>
    <cellStyle name="20 % - Accent3 2 2 2 4 8 2 4" xfId="54018"/>
    <cellStyle name="20 % - Accent3 2 2 2 4 8 3" xfId="21477"/>
    <cellStyle name="20 % - Accent3 2 2 2 4 8 4" xfId="34754"/>
    <cellStyle name="20 % - Accent3 2 2 2 4 8 5" xfId="48031"/>
    <cellStyle name="20 % - Accent3 2 2 2 4 9" xfId="9285"/>
    <cellStyle name="20 % - Accent3 2 2 2 4 9 2" xfId="20151"/>
    <cellStyle name="20 % - Accent3 2 2 2 4 9 3" xfId="33428"/>
    <cellStyle name="20 % - Accent3 2 2 2 4 9 4" xfId="46705"/>
    <cellStyle name="20 % - Accent3 2 2 2 5" xfId="209"/>
    <cellStyle name="20 % - Accent3 2 2 2 5 10" xfId="13518"/>
    <cellStyle name="20 % - Accent3 2 2 2 5 10 2" xfId="26139"/>
    <cellStyle name="20 % - Accent3 2 2 2 5 10 3" xfId="39416"/>
    <cellStyle name="20 % - Accent3 2 2 2 5 10 4" xfId="52693"/>
    <cellStyle name="20 % - Accent3 2 2 2 5 11" xfId="19400"/>
    <cellStyle name="20 % - Accent3 2 2 2 5 12" xfId="32677"/>
    <cellStyle name="20 % - Accent3 2 2 2 5 13" xfId="45954"/>
    <cellStyle name="20 % - Accent3 2 2 2 5 2" xfId="4264"/>
    <cellStyle name="20 % - Accent3 2 2 2 5 2 2" xfId="8296"/>
    <cellStyle name="20 % - Accent3 2 2 2 5 2 2 2" xfId="15783"/>
    <cellStyle name="20 % - Accent3 2 2 2 5 2 2 2 2" xfId="28450"/>
    <cellStyle name="20 % - Accent3 2 2 2 5 2 2 2 3" xfId="41727"/>
    <cellStyle name="20 % - Accent3 2 2 2 5 2 2 2 4" xfId="55004"/>
    <cellStyle name="20 % - Accent3 2 2 2 5 2 2 3" xfId="22463"/>
    <cellStyle name="20 % - Accent3 2 2 2 5 2 2 4" xfId="35740"/>
    <cellStyle name="20 % - Accent3 2 2 2 5 2 2 5" xfId="49017"/>
    <cellStyle name="20 % - Accent3 2 2 2 5 2 3" xfId="14097"/>
    <cellStyle name="20 % - Accent3 2 2 2 5 2 3 2" xfId="26718"/>
    <cellStyle name="20 % - Accent3 2 2 2 5 2 3 3" xfId="39995"/>
    <cellStyle name="20 % - Accent3 2 2 2 5 2 3 4" xfId="53272"/>
    <cellStyle name="20 % - Accent3 2 2 2 5 2 4" xfId="20731"/>
    <cellStyle name="20 % - Accent3 2 2 2 5 2 5" xfId="34008"/>
    <cellStyle name="20 % - Accent3 2 2 2 5 2 6" xfId="47285"/>
    <cellStyle name="20 % - Accent3 2 2 2 5 3" xfId="4654"/>
    <cellStyle name="20 % - Accent3 2 2 2 5 3 2" xfId="8528"/>
    <cellStyle name="20 % - Accent3 2 2 2 5 3 2 2" xfId="28682"/>
    <cellStyle name="20 % - Accent3 2 2 2 5 3 2 3" xfId="41959"/>
    <cellStyle name="20 % - Accent3 2 2 2 5 3 2 4" xfId="55236"/>
    <cellStyle name="20 % - Accent3 2 2 2 5 3 3" xfId="22695"/>
    <cellStyle name="20 % - Accent3 2 2 2 5 3 4" xfId="35972"/>
    <cellStyle name="20 % - Accent3 2 2 2 5 3 5" xfId="49249"/>
    <cellStyle name="20 % - Accent3 2 2 2 5 4" xfId="5245"/>
    <cellStyle name="20 % - Accent3 2 2 2 5 4 2" xfId="16093"/>
    <cellStyle name="20 % - Accent3 2 2 2 5 4 2 2" xfId="29273"/>
    <cellStyle name="20 % - Accent3 2 2 2 5 4 2 3" xfId="42550"/>
    <cellStyle name="20 % - Accent3 2 2 2 5 4 2 4" xfId="55827"/>
    <cellStyle name="20 % - Accent3 2 2 2 5 4 3" xfId="11047"/>
    <cellStyle name="20 % - Accent3 2 2 2 5 4 4" xfId="23286"/>
    <cellStyle name="20 % - Accent3 2 2 2 5 4 5" xfId="36563"/>
    <cellStyle name="20 % - Accent3 2 2 2 5 4 6" xfId="49840"/>
    <cellStyle name="20 % - Accent3 2 2 2 5 5" xfId="5869"/>
    <cellStyle name="20 % - Accent3 2 2 2 5 5 2" xfId="16693"/>
    <cellStyle name="20 % - Accent3 2 2 2 5 5 2 2" xfId="29873"/>
    <cellStyle name="20 % - Accent3 2 2 2 5 5 2 3" xfId="43150"/>
    <cellStyle name="20 % - Accent3 2 2 2 5 5 2 4" xfId="56427"/>
    <cellStyle name="20 % - Accent3 2 2 2 5 5 3" xfId="11647"/>
    <cellStyle name="20 % - Accent3 2 2 2 5 5 4" xfId="23886"/>
    <cellStyle name="20 % - Accent3 2 2 2 5 5 5" xfId="37163"/>
    <cellStyle name="20 % - Accent3 2 2 2 5 5 6" xfId="50440"/>
    <cellStyle name="20 % - Accent3 2 2 2 5 6" xfId="6571"/>
    <cellStyle name="20 % - Accent3 2 2 2 5 6 2" xfId="17395"/>
    <cellStyle name="20 % - Accent3 2 2 2 5 6 2 2" xfId="30575"/>
    <cellStyle name="20 % - Accent3 2 2 2 5 6 2 3" xfId="43852"/>
    <cellStyle name="20 % - Accent3 2 2 2 5 6 2 4" xfId="57129"/>
    <cellStyle name="20 % - Accent3 2 2 2 5 6 3" xfId="12349"/>
    <cellStyle name="20 % - Accent3 2 2 2 5 6 4" xfId="24588"/>
    <cellStyle name="20 % - Accent3 2 2 2 5 6 5" xfId="37865"/>
    <cellStyle name="20 % - Accent3 2 2 2 5 6 6" xfId="51142"/>
    <cellStyle name="20 % - Accent3 2 2 2 5 7" xfId="7311"/>
    <cellStyle name="20 % - Accent3 2 2 2 5 7 2" xfId="18143"/>
    <cellStyle name="20 % - Accent3 2 2 2 5 7 2 2" xfId="31323"/>
    <cellStyle name="20 % - Accent3 2 2 2 5 7 2 3" xfId="44600"/>
    <cellStyle name="20 % - Accent3 2 2 2 5 7 2 4" xfId="57877"/>
    <cellStyle name="20 % - Accent3 2 2 2 5 7 3" xfId="25336"/>
    <cellStyle name="20 % - Accent3 2 2 2 5 7 4" xfId="38613"/>
    <cellStyle name="20 % - Accent3 2 2 2 5 7 5" xfId="51890"/>
    <cellStyle name="20 % - Accent3 2 2 2 5 8" xfId="10385"/>
    <cellStyle name="20 % - Accent3 2 2 2 5 8 2" xfId="14844"/>
    <cellStyle name="20 % - Accent3 2 2 2 5 8 2 2" xfId="27465"/>
    <cellStyle name="20 % - Accent3 2 2 2 5 8 2 3" xfId="40742"/>
    <cellStyle name="20 % - Accent3 2 2 2 5 8 2 4" xfId="54019"/>
    <cellStyle name="20 % - Accent3 2 2 2 5 8 3" xfId="21478"/>
    <cellStyle name="20 % - Accent3 2 2 2 5 8 4" xfId="34755"/>
    <cellStyle name="20 % - Accent3 2 2 2 5 8 5" xfId="48032"/>
    <cellStyle name="20 % - Accent3 2 2 2 5 9" xfId="9286"/>
    <cellStyle name="20 % - Accent3 2 2 2 5 9 2" xfId="20152"/>
    <cellStyle name="20 % - Accent3 2 2 2 5 9 3" xfId="33429"/>
    <cellStyle name="20 % - Accent3 2 2 2 5 9 4" xfId="46706"/>
    <cellStyle name="20 % - Accent3 2 2 2 6" xfId="3613"/>
    <cellStyle name="20 % - Accent3 2 2 2 6 2" xfId="7794"/>
    <cellStyle name="20 % - Accent3 2 2 2 6 2 2" xfId="18632"/>
    <cellStyle name="20 % - Accent3 2 2 2 6 2 2 2" xfId="31812"/>
    <cellStyle name="20 % - Accent3 2 2 2 6 2 2 3" xfId="45089"/>
    <cellStyle name="20 % - Accent3 2 2 2 6 2 2 4" xfId="58366"/>
    <cellStyle name="20 % - Accent3 2 2 2 6 2 3" xfId="25825"/>
    <cellStyle name="20 % - Accent3 2 2 2 6 2 4" xfId="39102"/>
    <cellStyle name="20 % - Accent3 2 2 2 6 2 5" xfId="52379"/>
    <cellStyle name="20 % - Accent3 2 2 2 6 3" xfId="10822"/>
    <cellStyle name="20 % - Accent3 2 2 2 6 3 2" xfId="15327"/>
    <cellStyle name="20 % - Accent3 2 2 2 6 3 2 2" xfId="27948"/>
    <cellStyle name="20 % - Accent3 2 2 2 6 3 2 3" xfId="41225"/>
    <cellStyle name="20 % - Accent3 2 2 2 6 3 2 4" xfId="54502"/>
    <cellStyle name="20 % - Accent3 2 2 2 6 3 3" xfId="21961"/>
    <cellStyle name="20 % - Accent3 2 2 2 6 3 4" xfId="35238"/>
    <cellStyle name="20 % - Accent3 2 2 2 6 3 5" xfId="48515"/>
    <cellStyle name="20 % - Accent3 2 2 2 6 4" xfId="14085"/>
    <cellStyle name="20 % - Accent3 2 2 2 6 4 2" xfId="26706"/>
    <cellStyle name="20 % - Accent3 2 2 2 6 4 3" xfId="39983"/>
    <cellStyle name="20 % - Accent3 2 2 2 6 4 4" xfId="53260"/>
    <cellStyle name="20 % - Accent3 2 2 2 6 5" xfId="20719"/>
    <cellStyle name="20 % - Accent3 2 2 2 6 6" xfId="33996"/>
    <cellStyle name="20 % - Accent3 2 2 2 6 7" xfId="47273"/>
    <cellStyle name="20 % - Accent3 2 2 2 7" xfId="4642"/>
    <cellStyle name="20 % - Accent3 2 2 2 7 2" xfId="8516"/>
    <cellStyle name="20 % - Accent3 2 2 2 7 2 2" xfId="18712"/>
    <cellStyle name="20 % - Accent3 2 2 2 7 2 2 2" xfId="31892"/>
    <cellStyle name="20 % - Accent3 2 2 2 7 2 2 3" xfId="45169"/>
    <cellStyle name="20 % - Accent3 2 2 2 7 2 2 4" xfId="58446"/>
    <cellStyle name="20 % - Accent3 2 2 2 7 2 3" xfId="25905"/>
    <cellStyle name="20 % - Accent3 2 2 2 7 2 4" xfId="39182"/>
    <cellStyle name="20 % - Accent3 2 2 2 7 2 5" xfId="52459"/>
    <cellStyle name="20 % - Accent3 2 2 2 7 3" xfId="15889"/>
    <cellStyle name="20 % - Accent3 2 2 2 7 3 2" xfId="28670"/>
    <cellStyle name="20 % - Accent3 2 2 2 7 3 3" xfId="41947"/>
    <cellStyle name="20 % - Accent3 2 2 2 7 3 4" xfId="55224"/>
    <cellStyle name="20 % - Accent3 2 2 2 7 4" xfId="22683"/>
    <cellStyle name="20 % - Accent3 2 2 2 7 5" xfId="35960"/>
    <cellStyle name="20 % - Accent3 2 2 2 7 6" xfId="49237"/>
    <cellStyle name="20 % - Accent3 2 2 2 8" xfId="5233"/>
    <cellStyle name="20 % - Accent3 2 2 2 8 2" xfId="16081"/>
    <cellStyle name="20 % - Accent3 2 2 2 8 2 2" xfId="29261"/>
    <cellStyle name="20 % - Accent3 2 2 2 8 2 3" xfId="42538"/>
    <cellStyle name="20 % - Accent3 2 2 2 8 2 4" xfId="55815"/>
    <cellStyle name="20 % - Accent3 2 2 2 8 3" xfId="11035"/>
    <cellStyle name="20 % - Accent3 2 2 2 8 4" xfId="23274"/>
    <cellStyle name="20 % - Accent3 2 2 2 8 5" xfId="36551"/>
    <cellStyle name="20 % - Accent3 2 2 2 8 6" xfId="49828"/>
    <cellStyle name="20 % - Accent3 2 2 2 9" xfId="5857"/>
    <cellStyle name="20 % - Accent3 2 2 2 9 2" xfId="16681"/>
    <cellStyle name="20 % - Accent3 2 2 2 9 2 2" xfId="29861"/>
    <cellStyle name="20 % - Accent3 2 2 2 9 2 3" xfId="43138"/>
    <cellStyle name="20 % - Accent3 2 2 2 9 2 4" xfId="56415"/>
    <cellStyle name="20 % - Accent3 2 2 2 9 3" xfId="11635"/>
    <cellStyle name="20 % - Accent3 2 2 2 9 4" xfId="23874"/>
    <cellStyle name="20 % - Accent3 2 2 2 9 5" xfId="37151"/>
    <cellStyle name="20 % - Accent3 2 2 2 9 6" xfId="50428"/>
    <cellStyle name="20 % - Accent3 2 2 2_2012-2013 - CF - Tour 1 - Ligue 04 - Résultats" xfId="210"/>
    <cellStyle name="20 % - Accent3 2 2 3" xfId="211"/>
    <cellStyle name="20 % - Accent3 2 2 3 10" xfId="7312"/>
    <cellStyle name="20 % - Accent3 2 2 3 10 2" xfId="18144"/>
    <cellStyle name="20 % - Accent3 2 2 3 10 2 2" xfId="31324"/>
    <cellStyle name="20 % - Accent3 2 2 3 10 2 3" xfId="44601"/>
    <cellStyle name="20 % - Accent3 2 2 3 10 2 4" xfId="57878"/>
    <cellStyle name="20 % - Accent3 2 2 3 10 3" xfId="25337"/>
    <cellStyle name="20 % - Accent3 2 2 3 10 4" xfId="38614"/>
    <cellStyle name="20 % - Accent3 2 2 3 10 5" xfId="51891"/>
    <cellStyle name="20 % - Accent3 2 2 3 11" xfId="10386"/>
    <cellStyle name="20 % - Accent3 2 2 3 11 2" xfId="14845"/>
    <cellStyle name="20 % - Accent3 2 2 3 11 2 2" xfId="27466"/>
    <cellStyle name="20 % - Accent3 2 2 3 11 2 3" xfId="40743"/>
    <cellStyle name="20 % - Accent3 2 2 3 11 2 4" xfId="54020"/>
    <cellStyle name="20 % - Accent3 2 2 3 11 3" xfId="21479"/>
    <cellStyle name="20 % - Accent3 2 2 3 11 4" xfId="34756"/>
    <cellStyle name="20 % - Accent3 2 2 3 11 5" xfId="48033"/>
    <cellStyle name="20 % - Accent3 2 2 3 12" xfId="9287"/>
    <cellStyle name="20 % - Accent3 2 2 3 12 2" xfId="20153"/>
    <cellStyle name="20 % - Accent3 2 2 3 12 3" xfId="33430"/>
    <cellStyle name="20 % - Accent3 2 2 3 12 4" xfId="46707"/>
    <cellStyle name="20 % - Accent3 2 2 3 13" xfId="13519"/>
    <cellStyle name="20 % - Accent3 2 2 3 13 2" xfId="26140"/>
    <cellStyle name="20 % - Accent3 2 2 3 13 3" xfId="39417"/>
    <cellStyle name="20 % - Accent3 2 2 3 13 4" xfId="52694"/>
    <cellStyle name="20 % - Accent3 2 2 3 14" xfId="19401"/>
    <cellStyle name="20 % - Accent3 2 2 3 15" xfId="32678"/>
    <cellStyle name="20 % - Accent3 2 2 3 16" xfId="45955"/>
    <cellStyle name="20 % - Accent3 2 2 3 2" xfId="212"/>
    <cellStyle name="20 % - Accent3 2 2 3 2 10" xfId="9288"/>
    <cellStyle name="20 % - Accent3 2 2 3 2 10 2" xfId="20154"/>
    <cellStyle name="20 % - Accent3 2 2 3 2 10 3" xfId="33431"/>
    <cellStyle name="20 % - Accent3 2 2 3 2 10 4" xfId="46708"/>
    <cellStyle name="20 % - Accent3 2 2 3 2 11" xfId="13520"/>
    <cellStyle name="20 % - Accent3 2 2 3 2 11 2" xfId="26141"/>
    <cellStyle name="20 % - Accent3 2 2 3 2 11 3" xfId="39418"/>
    <cellStyle name="20 % - Accent3 2 2 3 2 11 4" xfId="52695"/>
    <cellStyle name="20 % - Accent3 2 2 3 2 12" xfId="19402"/>
    <cellStyle name="20 % - Accent3 2 2 3 2 13" xfId="32679"/>
    <cellStyle name="20 % - Accent3 2 2 3 2 14" xfId="45956"/>
    <cellStyle name="20 % - Accent3 2 2 3 2 2" xfId="213"/>
    <cellStyle name="20 % - Accent3 2 2 3 2 2 10" xfId="13521"/>
    <cellStyle name="20 % - Accent3 2 2 3 2 2 10 2" xfId="26142"/>
    <cellStyle name="20 % - Accent3 2 2 3 2 2 10 3" xfId="39419"/>
    <cellStyle name="20 % - Accent3 2 2 3 2 2 10 4" xfId="52696"/>
    <cellStyle name="20 % - Accent3 2 2 3 2 2 11" xfId="19403"/>
    <cellStyle name="20 % - Accent3 2 2 3 2 2 12" xfId="32680"/>
    <cellStyle name="20 % - Accent3 2 2 3 2 2 13" xfId="45957"/>
    <cellStyle name="20 % - Accent3 2 2 3 2 2 2" xfId="4260"/>
    <cellStyle name="20 % - Accent3 2 2 3 2 2 2 2" xfId="8295"/>
    <cellStyle name="20 % - Accent3 2 2 3 2 2 2 2 2" xfId="15782"/>
    <cellStyle name="20 % - Accent3 2 2 3 2 2 2 2 2 2" xfId="28449"/>
    <cellStyle name="20 % - Accent3 2 2 3 2 2 2 2 2 3" xfId="41726"/>
    <cellStyle name="20 % - Accent3 2 2 3 2 2 2 2 2 4" xfId="55003"/>
    <cellStyle name="20 % - Accent3 2 2 3 2 2 2 2 3" xfId="22462"/>
    <cellStyle name="20 % - Accent3 2 2 3 2 2 2 2 4" xfId="35739"/>
    <cellStyle name="20 % - Accent3 2 2 3 2 2 2 2 5" xfId="49016"/>
    <cellStyle name="20 % - Accent3 2 2 3 2 2 2 3" xfId="14100"/>
    <cellStyle name="20 % - Accent3 2 2 3 2 2 2 3 2" xfId="26721"/>
    <cellStyle name="20 % - Accent3 2 2 3 2 2 2 3 3" xfId="39998"/>
    <cellStyle name="20 % - Accent3 2 2 3 2 2 2 3 4" xfId="53275"/>
    <cellStyle name="20 % - Accent3 2 2 3 2 2 2 4" xfId="20734"/>
    <cellStyle name="20 % - Accent3 2 2 3 2 2 2 5" xfId="34011"/>
    <cellStyle name="20 % - Accent3 2 2 3 2 2 2 6" xfId="47288"/>
    <cellStyle name="20 % - Accent3 2 2 3 2 2 3" xfId="4657"/>
    <cellStyle name="20 % - Accent3 2 2 3 2 2 3 2" xfId="8531"/>
    <cellStyle name="20 % - Accent3 2 2 3 2 2 3 2 2" xfId="28685"/>
    <cellStyle name="20 % - Accent3 2 2 3 2 2 3 2 3" xfId="41962"/>
    <cellStyle name="20 % - Accent3 2 2 3 2 2 3 2 4" xfId="55239"/>
    <cellStyle name="20 % - Accent3 2 2 3 2 2 3 3" xfId="22698"/>
    <cellStyle name="20 % - Accent3 2 2 3 2 2 3 4" xfId="35975"/>
    <cellStyle name="20 % - Accent3 2 2 3 2 2 3 5" xfId="49252"/>
    <cellStyle name="20 % - Accent3 2 2 3 2 2 4" xfId="5248"/>
    <cellStyle name="20 % - Accent3 2 2 3 2 2 4 2" xfId="16096"/>
    <cellStyle name="20 % - Accent3 2 2 3 2 2 4 2 2" xfId="29276"/>
    <cellStyle name="20 % - Accent3 2 2 3 2 2 4 2 3" xfId="42553"/>
    <cellStyle name="20 % - Accent3 2 2 3 2 2 4 2 4" xfId="55830"/>
    <cellStyle name="20 % - Accent3 2 2 3 2 2 4 3" xfId="11050"/>
    <cellStyle name="20 % - Accent3 2 2 3 2 2 4 4" xfId="23289"/>
    <cellStyle name="20 % - Accent3 2 2 3 2 2 4 5" xfId="36566"/>
    <cellStyle name="20 % - Accent3 2 2 3 2 2 4 6" xfId="49843"/>
    <cellStyle name="20 % - Accent3 2 2 3 2 2 5" xfId="5872"/>
    <cellStyle name="20 % - Accent3 2 2 3 2 2 5 2" xfId="16696"/>
    <cellStyle name="20 % - Accent3 2 2 3 2 2 5 2 2" xfId="29876"/>
    <cellStyle name="20 % - Accent3 2 2 3 2 2 5 2 3" xfId="43153"/>
    <cellStyle name="20 % - Accent3 2 2 3 2 2 5 2 4" xfId="56430"/>
    <cellStyle name="20 % - Accent3 2 2 3 2 2 5 3" xfId="11650"/>
    <cellStyle name="20 % - Accent3 2 2 3 2 2 5 4" xfId="23889"/>
    <cellStyle name="20 % - Accent3 2 2 3 2 2 5 5" xfId="37166"/>
    <cellStyle name="20 % - Accent3 2 2 3 2 2 5 6" xfId="50443"/>
    <cellStyle name="20 % - Accent3 2 2 3 2 2 6" xfId="6574"/>
    <cellStyle name="20 % - Accent3 2 2 3 2 2 6 2" xfId="17398"/>
    <cellStyle name="20 % - Accent3 2 2 3 2 2 6 2 2" xfId="30578"/>
    <cellStyle name="20 % - Accent3 2 2 3 2 2 6 2 3" xfId="43855"/>
    <cellStyle name="20 % - Accent3 2 2 3 2 2 6 2 4" xfId="57132"/>
    <cellStyle name="20 % - Accent3 2 2 3 2 2 6 3" xfId="12352"/>
    <cellStyle name="20 % - Accent3 2 2 3 2 2 6 4" xfId="24591"/>
    <cellStyle name="20 % - Accent3 2 2 3 2 2 6 5" xfId="37868"/>
    <cellStyle name="20 % - Accent3 2 2 3 2 2 6 6" xfId="51145"/>
    <cellStyle name="20 % - Accent3 2 2 3 2 2 7" xfId="7314"/>
    <cellStyle name="20 % - Accent3 2 2 3 2 2 7 2" xfId="18145"/>
    <cellStyle name="20 % - Accent3 2 2 3 2 2 7 2 2" xfId="31325"/>
    <cellStyle name="20 % - Accent3 2 2 3 2 2 7 2 3" xfId="44602"/>
    <cellStyle name="20 % - Accent3 2 2 3 2 2 7 2 4" xfId="57879"/>
    <cellStyle name="20 % - Accent3 2 2 3 2 2 7 3" xfId="25338"/>
    <cellStyle name="20 % - Accent3 2 2 3 2 2 7 4" xfId="38615"/>
    <cellStyle name="20 % - Accent3 2 2 3 2 2 7 5" xfId="51892"/>
    <cellStyle name="20 % - Accent3 2 2 3 2 2 8" xfId="10387"/>
    <cellStyle name="20 % - Accent3 2 2 3 2 2 8 2" xfId="14847"/>
    <cellStyle name="20 % - Accent3 2 2 3 2 2 8 2 2" xfId="27468"/>
    <cellStyle name="20 % - Accent3 2 2 3 2 2 8 2 3" xfId="40745"/>
    <cellStyle name="20 % - Accent3 2 2 3 2 2 8 2 4" xfId="54022"/>
    <cellStyle name="20 % - Accent3 2 2 3 2 2 8 3" xfId="21481"/>
    <cellStyle name="20 % - Accent3 2 2 3 2 2 8 4" xfId="34758"/>
    <cellStyle name="20 % - Accent3 2 2 3 2 2 8 5" xfId="48035"/>
    <cellStyle name="20 % - Accent3 2 2 3 2 2 9" xfId="9289"/>
    <cellStyle name="20 % - Accent3 2 2 3 2 2 9 2" xfId="20155"/>
    <cellStyle name="20 % - Accent3 2 2 3 2 2 9 3" xfId="33432"/>
    <cellStyle name="20 % - Accent3 2 2 3 2 2 9 4" xfId="46709"/>
    <cellStyle name="20 % - Accent3 2 2 3 2 3" xfId="214"/>
    <cellStyle name="20 % - Accent3 2 2 3 2 4" xfId="3620"/>
    <cellStyle name="20 % - Accent3 2 2 3 2 4 2" xfId="7801"/>
    <cellStyle name="20 % - Accent3 2 2 3 2 4 2 2" xfId="15334"/>
    <cellStyle name="20 % - Accent3 2 2 3 2 4 2 2 2" xfId="27955"/>
    <cellStyle name="20 % - Accent3 2 2 3 2 4 2 2 3" xfId="41232"/>
    <cellStyle name="20 % - Accent3 2 2 3 2 4 2 2 4" xfId="54509"/>
    <cellStyle name="20 % - Accent3 2 2 3 2 4 2 3" xfId="21968"/>
    <cellStyle name="20 % - Accent3 2 2 3 2 4 2 4" xfId="35245"/>
    <cellStyle name="20 % - Accent3 2 2 3 2 4 2 5" xfId="48522"/>
    <cellStyle name="20 % - Accent3 2 2 3 2 4 3" xfId="14099"/>
    <cellStyle name="20 % - Accent3 2 2 3 2 4 3 2" xfId="26720"/>
    <cellStyle name="20 % - Accent3 2 2 3 2 4 3 3" xfId="39997"/>
    <cellStyle name="20 % - Accent3 2 2 3 2 4 3 4" xfId="53274"/>
    <cellStyle name="20 % - Accent3 2 2 3 2 4 4" xfId="20733"/>
    <cellStyle name="20 % - Accent3 2 2 3 2 4 5" xfId="34010"/>
    <cellStyle name="20 % - Accent3 2 2 3 2 4 6" xfId="47287"/>
    <cellStyle name="20 % - Accent3 2 2 3 2 5" xfId="4656"/>
    <cellStyle name="20 % - Accent3 2 2 3 2 5 2" xfId="8530"/>
    <cellStyle name="20 % - Accent3 2 2 3 2 5 2 2" xfId="28684"/>
    <cellStyle name="20 % - Accent3 2 2 3 2 5 2 3" xfId="41961"/>
    <cellStyle name="20 % - Accent3 2 2 3 2 5 2 4" xfId="55238"/>
    <cellStyle name="20 % - Accent3 2 2 3 2 5 3" xfId="22697"/>
    <cellStyle name="20 % - Accent3 2 2 3 2 5 4" xfId="35974"/>
    <cellStyle name="20 % - Accent3 2 2 3 2 5 5" xfId="49251"/>
    <cellStyle name="20 % - Accent3 2 2 3 2 6" xfId="5247"/>
    <cellStyle name="20 % - Accent3 2 2 3 2 6 2" xfId="16095"/>
    <cellStyle name="20 % - Accent3 2 2 3 2 6 2 2" xfId="29275"/>
    <cellStyle name="20 % - Accent3 2 2 3 2 6 2 3" xfId="42552"/>
    <cellStyle name="20 % - Accent3 2 2 3 2 6 2 4" xfId="55829"/>
    <cellStyle name="20 % - Accent3 2 2 3 2 6 3" xfId="11049"/>
    <cellStyle name="20 % - Accent3 2 2 3 2 6 4" xfId="23288"/>
    <cellStyle name="20 % - Accent3 2 2 3 2 6 5" xfId="36565"/>
    <cellStyle name="20 % - Accent3 2 2 3 2 6 6" xfId="49842"/>
    <cellStyle name="20 % - Accent3 2 2 3 2 7" xfId="5871"/>
    <cellStyle name="20 % - Accent3 2 2 3 2 7 2" xfId="16695"/>
    <cellStyle name="20 % - Accent3 2 2 3 2 7 2 2" xfId="29875"/>
    <cellStyle name="20 % - Accent3 2 2 3 2 7 2 3" xfId="43152"/>
    <cellStyle name="20 % - Accent3 2 2 3 2 7 2 4" xfId="56429"/>
    <cellStyle name="20 % - Accent3 2 2 3 2 7 3" xfId="11649"/>
    <cellStyle name="20 % - Accent3 2 2 3 2 7 4" xfId="23888"/>
    <cellStyle name="20 % - Accent3 2 2 3 2 7 5" xfId="37165"/>
    <cellStyle name="20 % - Accent3 2 2 3 2 7 6" xfId="50442"/>
    <cellStyle name="20 % - Accent3 2 2 3 2 8" xfId="6573"/>
    <cellStyle name="20 % - Accent3 2 2 3 2 8 2" xfId="17397"/>
    <cellStyle name="20 % - Accent3 2 2 3 2 8 2 2" xfId="30577"/>
    <cellStyle name="20 % - Accent3 2 2 3 2 8 2 3" xfId="43854"/>
    <cellStyle name="20 % - Accent3 2 2 3 2 8 2 4" xfId="57131"/>
    <cellStyle name="20 % - Accent3 2 2 3 2 8 3" xfId="12351"/>
    <cellStyle name="20 % - Accent3 2 2 3 2 8 4" xfId="24590"/>
    <cellStyle name="20 % - Accent3 2 2 3 2 8 5" xfId="37867"/>
    <cellStyle name="20 % - Accent3 2 2 3 2 8 6" xfId="51144"/>
    <cellStyle name="20 % - Accent3 2 2 3 2 9" xfId="7313"/>
    <cellStyle name="20 % - Accent3 2 2 3 2 9 2" xfId="14846"/>
    <cellStyle name="20 % - Accent3 2 2 3 2 9 2 2" xfId="27467"/>
    <cellStyle name="20 % - Accent3 2 2 3 2 9 2 3" xfId="40744"/>
    <cellStyle name="20 % - Accent3 2 2 3 2 9 2 4" xfId="54021"/>
    <cellStyle name="20 % - Accent3 2 2 3 2 9 3" xfId="21480"/>
    <cellStyle name="20 % - Accent3 2 2 3 2 9 4" xfId="34757"/>
    <cellStyle name="20 % - Accent3 2 2 3 2 9 5" xfId="48034"/>
    <cellStyle name="20 % - Accent3 2 2 3 3" xfId="215"/>
    <cellStyle name="20 % - Accent3 2 2 3 3 10" xfId="5873"/>
    <cellStyle name="20 % - Accent3 2 2 3 3 10 2" xfId="16697"/>
    <cellStyle name="20 % - Accent3 2 2 3 3 10 2 2" xfId="29877"/>
    <cellStyle name="20 % - Accent3 2 2 3 3 10 2 3" xfId="43154"/>
    <cellStyle name="20 % - Accent3 2 2 3 3 10 2 4" xfId="56431"/>
    <cellStyle name="20 % - Accent3 2 2 3 3 10 3" xfId="11651"/>
    <cellStyle name="20 % - Accent3 2 2 3 3 10 4" xfId="23890"/>
    <cellStyle name="20 % - Accent3 2 2 3 3 10 5" xfId="37167"/>
    <cellStyle name="20 % - Accent3 2 2 3 3 10 6" xfId="50444"/>
    <cellStyle name="20 % - Accent3 2 2 3 3 11" xfId="6575"/>
    <cellStyle name="20 % - Accent3 2 2 3 3 11 2" xfId="17399"/>
    <cellStyle name="20 % - Accent3 2 2 3 3 11 2 2" xfId="30579"/>
    <cellStyle name="20 % - Accent3 2 2 3 3 11 2 3" xfId="43856"/>
    <cellStyle name="20 % - Accent3 2 2 3 3 11 2 4" xfId="57133"/>
    <cellStyle name="20 % - Accent3 2 2 3 3 11 3" xfId="12353"/>
    <cellStyle name="20 % - Accent3 2 2 3 3 11 4" xfId="24592"/>
    <cellStyle name="20 % - Accent3 2 2 3 3 11 5" xfId="37869"/>
    <cellStyle name="20 % - Accent3 2 2 3 3 11 6" xfId="51146"/>
    <cellStyle name="20 % - Accent3 2 2 3 3 12" xfId="7315"/>
    <cellStyle name="20 % - Accent3 2 2 3 3 12 2" xfId="18146"/>
    <cellStyle name="20 % - Accent3 2 2 3 3 12 2 2" xfId="31326"/>
    <cellStyle name="20 % - Accent3 2 2 3 3 12 2 3" xfId="44603"/>
    <cellStyle name="20 % - Accent3 2 2 3 3 12 2 4" xfId="57880"/>
    <cellStyle name="20 % - Accent3 2 2 3 3 12 3" xfId="25339"/>
    <cellStyle name="20 % - Accent3 2 2 3 3 12 4" xfId="38616"/>
    <cellStyle name="20 % - Accent3 2 2 3 3 12 5" xfId="51893"/>
    <cellStyle name="20 % - Accent3 2 2 3 3 13" xfId="10388"/>
    <cellStyle name="20 % - Accent3 2 2 3 3 13 2" xfId="14848"/>
    <cellStyle name="20 % - Accent3 2 2 3 3 13 2 2" xfId="27469"/>
    <cellStyle name="20 % - Accent3 2 2 3 3 13 2 3" xfId="40746"/>
    <cellStyle name="20 % - Accent3 2 2 3 3 13 2 4" xfId="54023"/>
    <cellStyle name="20 % - Accent3 2 2 3 3 13 3" xfId="21482"/>
    <cellStyle name="20 % - Accent3 2 2 3 3 13 4" xfId="34759"/>
    <cellStyle name="20 % - Accent3 2 2 3 3 13 5" xfId="48036"/>
    <cellStyle name="20 % - Accent3 2 2 3 3 14" xfId="9290"/>
    <cellStyle name="20 % - Accent3 2 2 3 3 14 2" xfId="20156"/>
    <cellStyle name="20 % - Accent3 2 2 3 3 14 3" xfId="33433"/>
    <cellStyle name="20 % - Accent3 2 2 3 3 14 4" xfId="46710"/>
    <cellStyle name="20 % - Accent3 2 2 3 3 15" xfId="13522"/>
    <cellStyle name="20 % - Accent3 2 2 3 3 15 2" xfId="26143"/>
    <cellStyle name="20 % - Accent3 2 2 3 3 15 3" xfId="39420"/>
    <cellStyle name="20 % - Accent3 2 2 3 3 15 4" xfId="52697"/>
    <cellStyle name="20 % - Accent3 2 2 3 3 16" xfId="19404"/>
    <cellStyle name="20 % - Accent3 2 2 3 3 17" xfId="32681"/>
    <cellStyle name="20 % - Accent3 2 2 3 3 18" xfId="45958"/>
    <cellStyle name="20 % - Accent3 2 2 3 3 2" xfId="216"/>
    <cellStyle name="20 % - Accent3 2 2 3 3 2 10" xfId="13523"/>
    <cellStyle name="20 % - Accent3 2 2 3 3 2 10 2" xfId="26144"/>
    <cellStyle name="20 % - Accent3 2 2 3 3 2 10 3" xfId="39421"/>
    <cellStyle name="20 % - Accent3 2 2 3 3 2 10 4" xfId="52698"/>
    <cellStyle name="20 % - Accent3 2 2 3 3 2 11" xfId="19405"/>
    <cellStyle name="20 % - Accent3 2 2 3 3 2 12" xfId="32682"/>
    <cellStyle name="20 % - Accent3 2 2 3 3 2 13" xfId="45959"/>
    <cellStyle name="20 % - Accent3 2 2 3 3 2 2" xfId="4257"/>
    <cellStyle name="20 % - Accent3 2 2 3 3 2 2 2" xfId="8293"/>
    <cellStyle name="20 % - Accent3 2 2 3 3 2 2 2 2" xfId="15781"/>
    <cellStyle name="20 % - Accent3 2 2 3 3 2 2 2 2 2" xfId="28447"/>
    <cellStyle name="20 % - Accent3 2 2 3 3 2 2 2 2 3" xfId="41724"/>
    <cellStyle name="20 % - Accent3 2 2 3 3 2 2 2 2 4" xfId="55001"/>
    <cellStyle name="20 % - Accent3 2 2 3 3 2 2 2 3" xfId="22460"/>
    <cellStyle name="20 % - Accent3 2 2 3 3 2 2 2 4" xfId="35737"/>
    <cellStyle name="20 % - Accent3 2 2 3 3 2 2 2 5" xfId="49014"/>
    <cellStyle name="20 % - Accent3 2 2 3 3 2 2 3" xfId="14102"/>
    <cellStyle name="20 % - Accent3 2 2 3 3 2 2 3 2" xfId="26723"/>
    <cellStyle name="20 % - Accent3 2 2 3 3 2 2 3 3" xfId="40000"/>
    <cellStyle name="20 % - Accent3 2 2 3 3 2 2 3 4" xfId="53277"/>
    <cellStyle name="20 % - Accent3 2 2 3 3 2 2 4" xfId="20736"/>
    <cellStyle name="20 % - Accent3 2 2 3 3 2 2 5" xfId="34013"/>
    <cellStyle name="20 % - Accent3 2 2 3 3 2 2 6" xfId="47290"/>
    <cellStyle name="20 % - Accent3 2 2 3 3 2 3" xfId="4659"/>
    <cellStyle name="20 % - Accent3 2 2 3 3 2 3 2" xfId="8533"/>
    <cellStyle name="20 % - Accent3 2 2 3 3 2 3 2 2" xfId="28687"/>
    <cellStyle name="20 % - Accent3 2 2 3 3 2 3 2 3" xfId="41964"/>
    <cellStyle name="20 % - Accent3 2 2 3 3 2 3 2 4" xfId="55241"/>
    <cellStyle name="20 % - Accent3 2 2 3 3 2 3 3" xfId="22700"/>
    <cellStyle name="20 % - Accent3 2 2 3 3 2 3 4" xfId="35977"/>
    <cellStyle name="20 % - Accent3 2 2 3 3 2 3 5" xfId="49254"/>
    <cellStyle name="20 % - Accent3 2 2 3 3 2 4" xfId="5250"/>
    <cellStyle name="20 % - Accent3 2 2 3 3 2 4 2" xfId="16098"/>
    <cellStyle name="20 % - Accent3 2 2 3 3 2 4 2 2" xfId="29278"/>
    <cellStyle name="20 % - Accent3 2 2 3 3 2 4 2 3" xfId="42555"/>
    <cellStyle name="20 % - Accent3 2 2 3 3 2 4 2 4" xfId="55832"/>
    <cellStyle name="20 % - Accent3 2 2 3 3 2 4 3" xfId="11052"/>
    <cellStyle name="20 % - Accent3 2 2 3 3 2 4 4" xfId="23291"/>
    <cellStyle name="20 % - Accent3 2 2 3 3 2 4 5" xfId="36568"/>
    <cellStyle name="20 % - Accent3 2 2 3 3 2 4 6" xfId="49845"/>
    <cellStyle name="20 % - Accent3 2 2 3 3 2 5" xfId="5874"/>
    <cellStyle name="20 % - Accent3 2 2 3 3 2 5 2" xfId="16698"/>
    <cellStyle name="20 % - Accent3 2 2 3 3 2 5 2 2" xfId="29878"/>
    <cellStyle name="20 % - Accent3 2 2 3 3 2 5 2 3" xfId="43155"/>
    <cellStyle name="20 % - Accent3 2 2 3 3 2 5 2 4" xfId="56432"/>
    <cellStyle name="20 % - Accent3 2 2 3 3 2 5 3" xfId="11652"/>
    <cellStyle name="20 % - Accent3 2 2 3 3 2 5 4" xfId="23891"/>
    <cellStyle name="20 % - Accent3 2 2 3 3 2 5 5" xfId="37168"/>
    <cellStyle name="20 % - Accent3 2 2 3 3 2 5 6" xfId="50445"/>
    <cellStyle name="20 % - Accent3 2 2 3 3 2 6" xfId="6576"/>
    <cellStyle name="20 % - Accent3 2 2 3 3 2 6 2" xfId="17400"/>
    <cellStyle name="20 % - Accent3 2 2 3 3 2 6 2 2" xfId="30580"/>
    <cellStyle name="20 % - Accent3 2 2 3 3 2 6 2 3" xfId="43857"/>
    <cellStyle name="20 % - Accent3 2 2 3 3 2 6 2 4" xfId="57134"/>
    <cellStyle name="20 % - Accent3 2 2 3 3 2 6 3" xfId="12354"/>
    <cellStyle name="20 % - Accent3 2 2 3 3 2 6 4" xfId="24593"/>
    <cellStyle name="20 % - Accent3 2 2 3 3 2 6 5" xfId="37870"/>
    <cellStyle name="20 % - Accent3 2 2 3 3 2 6 6" xfId="51147"/>
    <cellStyle name="20 % - Accent3 2 2 3 3 2 7" xfId="7316"/>
    <cellStyle name="20 % - Accent3 2 2 3 3 2 7 2" xfId="18147"/>
    <cellStyle name="20 % - Accent3 2 2 3 3 2 7 2 2" xfId="31327"/>
    <cellStyle name="20 % - Accent3 2 2 3 3 2 7 2 3" xfId="44604"/>
    <cellStyle name="20 % - Accent3 2 2 3 3 2 7 2 4" xfId="57881"/>
    <cellStyle name="20 % - Accent3 2 2 3 3 2 7 3" xfId="25340"/>
    <cellStyle name="20 % - Accent3 2 2 3 3 2 7 4" xfId="38617"/>
    <cellStyle name="20 % - Accent3 2 2 3 3 2 7 5" xfId="51894"/>
    <cellStyle name="20 % - Accent3 2 2 3 3 2 8" xfId="10389"/>
    <cellStyle name="20 % - Accent3 2 2 3 3 2 8 2" xfId="14849"/>
    <cellStyle name="20 % - Accent3 2 2 3 3 2 8 2 2" xfId="27470"/>
    <cellStyle name="20 % - Accent3 2 2 3 3 2 8 2 3" xfId="40747"/>
    <cellStyle name="20 % - Accent3 2 2 3 3 2 8 2 4" xfId="54024"/>
    <cellStyle name="20 % - Accent3 2 2 3 3 2 8 3" xfId="21483"/>
    <cellStyle name="20 % - Accent3 2 2 3 3 2 8 4" xfId="34760"/>
    <cellStyle name="20 % - Accent3 2 2 3 3 2 8 5" xfId="48037"/>
    <cellStyle name="20 % - Accent3 2 2 3 3 2 9" xfId="9291"/>
    <cellStyle name="20 % - Accent3 2 2 3 3 2 9 2" xfId="20157"/>
    <cellStyle name="20 % - Accent3 2 2 3 3 2 9 3" xfId="33434"/>
    <cellStyle name="20 % - Accent3 2 2 3 3 2 9 4" xfId="46711"/>
    <cellStyle name="20 % - Accent3 2 2 3 3 3" xfId="217"/>
    <cellStyle name="20 % - Accent3 2 2 3 3 3 10" xfId="13524"/>
    <cellStyle name="20 % - Accent3 2 2 3 3 3 10 2" xfId="26145"/>
    <cellStyle name="20 % - Accent3 2 2 3 3 3 10 3" xfId="39422"/>
    <cellStyle name="20 % - Accent3 2 2 3 3 3 10 4" xfId="52699"/>
    <cellStyle name="20 % - Accent3 2 2 3 3 3 11" xfId="19406"/>
    <cellStyle name="20 % - Accent3 2 2 3 3 3 12" xfId="32683"/>
    <cellStyle name="20 % - Accent3 2 2 3 3 3 13" xfId="45960"/>
    <cellStyle name="20 % - Accent3 2 2 3 3 3 2" xfId="4256"/>
    <cellStyle name="20 % - Accent3 2 2 3 3 3 2 2" xfId="8292"/>
    <cellStyle name="20 % - Accent3 2 2 3 3 3 2 2 2" xfId="15780"/>
    <cellStyle name="20 % - Accent3 2 2 3 3 3 2 2 2 2" xfId="28446"/>
    <cellStyle name="20 % - Accent3 2 2 3 3 3 2 2 2 3" xfId="41723"/>
    <cellStyle name="20 % - Accent3 2 2 3 3 3 2 2 2 4" xfId="55000"/>
    <cellStyle name="20 % - Accent3 2 2 3 3 3 2 2 3" xfId="22459"/>
    <cellStyle name="20 % - Accent3 2 2 3 3 3 2 2 4" xfId="35736"/>
    <cellStyle name="20 % - Accent3 2 2 3 3 3 2 2 5" xfId="49013"/>
    <cellStyle name="20 % - Accent3 2 2 3 3 3 2 3" xfId="14103"/>
    <cellStyle name="20 % - Accent3 2 2 3 3 3 2 3 2" xfId="26724"/>
    <cellStyle name="20 % - Accent3 2 2 3 3 3 2 3 3" xfId="40001"/>
    <cellStyle name="20 % - Accent3 2 2 3 3 3 2 3 4" xfId="53278"/>
    <cellStyle name="20 % - Accent3 2 2 3 3 3 2 4" xfId="20737"/>
    <cellStyle name="20 % - Accent3 2 2 3 3 3 2 5" xfId="34014"/>
    <cellStyle name="20 % - Accent3 2 2 3 3 3 2 6" xfId="47291"/>
    <cellStyle name="20 % - Accent3 2 2 3 3 3 3" xfId="4660"/>
    <cellStyle name="20 % - Accent3 2 2 3 3 3 3 2" xfId="8534"/>
    <cellStyle name="20 % - Accent3 2 2 3 3 3 3 2 2" xfId="28688"/>
    <cellStyle name="20 % - Accent3 2 2 3 3 3 3 2 3" xfId="41965"/>
    <cellStyle name="20 % - Accent3 2 2 3 3 3 3 2 4" xfId="55242"/>
    <cellStyle name="20 % - Accent3 2 2 3 3 3 3 3" xfId="22701"/>
    <cellStyle name="20 % - Accent3 2 2 3 3 3 3 4" xfId="35978"/>
    <cellStyle name="20 % - Accent3 2 2 3 3 3 3 5" xfId="49255"/>
    <cellStyle name="20 % - Accent3 2 2 3 3 3 4" xfId="5251"/>
    <cellStyle name="20 % - Accent3 2 2 3 3 3 4 2" xfId="16099"/>
    <cellStyle name="20 % - Accent3 2 2 3 3 3 4 2 2" xfId="29279"/>
    <cellStyle name="20 % - Accent3 2 2 3 3 3 4 2 3" xfId="42556"/>
    <cellStyle name="20 % - Accent3 2 2 3 3 3 4 2 4" xfId="55833"/>
    <cellStyle name="20 % - Accent3 2 2 3 3 3 4 3" xfId="11053"/>
    <cellStyle name="20 % - Accent3 2 2 3 3 3 4 4" xfId="23292"/>
    <cellStyle name="20 % - Accent3 2 2 3 3 3 4 5" xfId="36569"/>
    <cellStyle name="20 % - Accent3 2 2 3 3 3 4 6" xfId="49846"/>
    <cellStyle name="20 % - Accent3 2 2 3 3 3 5" xfId="5875"/>
    <cellStyle name="20 % - Accent3 2 2 3 3 3 5 2" xfId="16699"/>
    <cellStyle name="20 % - Accent3 2 2 3 3 3 5 2 2" xfId="29879"/>
    <cellStyle name="20 % - Accent3 2 2 3 3 3 5 2 3" xfId="43156"/>
    <cellStyle name="20 % - Accent3 2 2 3 3 3 5 2 4" xfId="56433"/>
    <cellStyle name="20 % - Accent3 2 2 3 3 3 5 3" xfId="11653"/>
    <cellStyle name="20 % - Accent3 2 2 3 3 3 5 4" xfId="23892"/>
    <cellStyle name="20 % - Accent3 2 2 3 3 3 5 5" xfId="37169"/>
    <cellStyle name="20 % - Accent3 2 2 3 3 3 5 6" xfId="50446"/>
    <cellStyle name="20 % - Accent3 2 2 3 3 3 6" xfId="6577"/>
    <cellStyle name="20 % - Accent3 2 2 3 3 3 6 2" xfId="17401"/>
    <cellStyle name="20 % - Accent3 2 2 3 3 3 6 2 2" xfId="30581"/>
    <cellStyle name="20 % - Accent3 2 2 3 3 3 6 2 3" xfId="43858"/>
    <cellStyle name="20 % - Accent3 2 2 3 3 3 6 2 4" xfId="57135"/>
    <cellStyle name="20 % - Accent3 2 2 3 3 3 6 3" xfId="12355"/>
    <cellStyle name="20 % - Accent3 2 2 3 3 3 6 4" xfId="24594"/>
    <cellStyle name="20 % - Accent3 2 2 3 3 3 6 5" xfId="37871"/>
    <cellStyle name="20 % - Accent3 2 2 3 3 3 6 6" xfId="51148"/>
    <cellStyle name="20 % - Accent3 2 2 3 3 3 7" xfId="7317"/>
    <cellStyle name="20 % - Accent3 2 2 3 3 3 7 2" xfId="18148"/>
    <cellStyle name="20 % - Accent3 2 2 3 3 3 7 2 2" xfId="31328"/>
    <cellStyle name="20 % - Accent3 2 2 3 3 3 7 2 3" xfId="44605"/>
    <cellStyle name="20 % - Accent3 2 2 3 3 3 7 2 4" xfId="57882"/>
    <cellStyle name="20 % - Accent3 2 2 3 3 3 7 3" xfId="25341"/>
    <cellStyle name="20 % - Accent3 2 2 3 3 3 7 4" xfId="38618"/>
    <cellStyle name="20 % - Accent3 2 2 3 3 3 7 5" xfId="51895"/>
    <cellStyle name="20 % - Accent3 2 2 3 3 3 8" xfId="10390"/>
    <cellStyle name="20 % - Accent3 2 2 3 3 3 8 2" xfId="14850"/>
    <cellStyle name="20 % - Accent3 2 2 3 3 3 8 2 2" xfId="27471"/>
    <cellStyle name="20 % - Accent3 2 2 3 3 3 8 2 3" xfId="40748"/>
    <cellStyle name="20 % - Accent3 2 2 3 3 3 8 2 4" xfId="54025"/>
    <cellStyle name="20 % - Accent3 2 2 3 3 3 8 3" xfId="21484"/>
    <cellStyle name="20 % - Accent3 2 2 3 3 3 8 4" xfId="34761"/>
    <cellStyle name="20 % - Accent3 2 2 3 3 3 8 5" xfId="48038"/>
    <cellStyle name="20 % - Accent3 2 2 3 3 3 9" xfId="9292"/>
    <cellStyle name="20 % - Accent3 2 2 3 3 3 9 2" xfId="20158"/>
    <cellStyle name="20 % - Accent3 2 2 3 3 3 9 3" xfId="33435"/>
    <cellStyle name="20 % - Accent3 2 2 3 3 3 9 4" xfId="46712"/>
    <cellStyle name="20 % - Accent3 2 2 3 3 4" xfId="218"/>
    <cellStyle name="20 % - Accent3 2 2 3 3 4 10" xfId="9293"/>
    <cellStyle name="20 % - Accent3 2 2 3 3 4 10 2" xfId="20159"/>
    <cellStyle name="20 % - Accent3 2 2 3 3 4 10 3" xfId="33436"/>
    <cellStyle name="20 % - Accent3 2 2 3 3 4 10 4" xfId="46713"/>
    <cellStyle name="20 % - Accent3 2 2 3 3 4 11" xfId="13525"/>
    <cellStyle name="20 % - Accent3 2 2 3 3 4 11 2" xfId="26146"/>
    <cellStyle name="20 % - Accent3 2 2 3 3 4 11 3" xfId="39423"/>
    <cellStyle name="20 % - Accent3 2 2 3 3 4 11 4" xfId="52700"/>
    <cellStyle name="20 % - Accent3 2 2 3 3 4 12" xfId="19407"/>
    <cellStyle name="20 % - Accent3 2 2 3 3 4 13" xfId="32684"/>
    <cellStyle name="20 % - Accent3 2 2 3 3 4 14" xfId="45961"/>
    <cellStyle name="20 % - Accent3 2 2 3 3 4 2" xfId="219"/>
    <cellStyle name="20 % - Accent3 2 2 3 3 4 2 10" xfId="13526"/>
    <cellStyle name="20 % - Accent3 2 2 3 3 4 2 10 2" xfId="26147"/>
    <cellStyle name="20 % - Accent3 2 2 3 3 4 2 10 3" xfId="39424"/>
    <cellStyle name="20 % - Accent3 2 2 3 3 4 2 10 4" xfId="52701"/>
    <cellStyle name="20 % - Accent3 2 2 3 3 4 2 11" xfId="19408"/>
    <cellStyle name="20 % - Accent3 2 2 3 3 4 2 12" xfId="32685"/>
    <cellStyle name="20 % - Accent3 2 2 3 3 4 2 13" xfId="45962"/>
    <cellStyle name="20 % - Accent3 2 2 3 3 4 2 2" xfId="4254"/>
    <cellStyle name="20 % - Accent3 2 2 3 3 4 2 2 2" xfId="8290"/>
    <cellStyle name="20 % - Accent3 2 2 3 3 4 2 2 2 2" xfId="15778"/>
    <cellStyle name="20 % - Accent3 2 2 3 3 4 2 2 2 2 2" xfId="28444"/>
    <cellStyle name="20 % - Accent3 2 2 3 3 4 2 2 2 2 3" xfId="41721"/>
    <cellStyle name="20 % - Accent3 2 2 3 3 4 2 2 2 2 4" xfId="54998"/>
    <cellStyle name="20 % - Accent3 2 2 3 3 4 2 2 2 3" xfId="22457"/>
    <cellStyle name="20 % - Accent3 2 2 3 3 4 2 2 2 4" xfId="35734"/>
    <cellStyle name="20 % - Accent3 2 2 3 3 4 2 2 2 5" xfId="49011"/>
    <cellStyle name="20 % - Accent3 2 2 3 3 4 2 2 3" xfId="14105"/>
    <cellStyle name="20 % - Accent3 2 2 3 3 4 2 2 3 2" xfId="26726"/>
    <cellStyle name="20 % - Accent3 2 2 3 3 4 2 2 3 3" xfId="40003"/>
    <cellStyle name="20 % - Accent3 2 2 3 3 4 2 2 3 4" xfId="53280"/>
    <cellStyle name="20 % - Accent3 2 2 3 3 4 2 2 4" xfId="20739"/>
    <cellStyle name="20 % - Accent3 2 2 3 3 4 2 2 5" xfId="34016"/>
    <cellStyle name="20 % - Accent3 2 2 3 3 4 2 2 6" xfId="47293"/>
    <cellStyle name="20 % - Accent3 2 2 3 3 4 2 3" xfId="4662"/>
    <cellStyle name="20 % - Accent3 2 2 3 3 4 2 3 2" xfId="8536"/>
    <cellStyle name="20 % - Accent3 2 2 3 3 4 2 3 2 2" xfId="28690"/>
    <cellStyle name="20 % - Accent3 2 2 3 3 4 2 3 2 3" xfId="41967"/>
    <cellStyle name="20 % - Accent3 2 2 3 3 4 2 3 2 4" xfId="55244"/>
    <cellStyle name="20 % - Accent3 2 2 3 3 4 2 3 3" xfId="22703"/>
    <cellStyle name="20 % - Accent3 2 2 3 3 4 2 3 4" xfId="35980"/>
    <cellStyle name="20 % - Accent3 2 2 3 3 4 2 3 5" xfId="49257"/>
    <cellStyle name="20 % - Accent3 2 2 3 3 4 2 4" xfId="5253"/>
    <cellStyle name="20 % - Accent3 2 2 3 3 4 2 4 2" xfId="16101"/>
    <cellStyle name="20 % - Accent3 2 2 3 3 4 2 4 2 2" xfId="29281"/>
    <cellStyle name="20 % - Accent3 2 2 3 3 4 2 4 2 3" xfId="42558"/>
    <cellStyle name="20 % - Accent3 2 2 3 3 4 2 4 2 4" xfId="55835"/>
    <cellStyle name="20 % - Accent3 2 2 3 3 4 2 4 3" xfId="11055"/>
    <cellStyle name="20 % - Accent3 2 2 3 3 4 2 4 4" xfId="23294"/>
    <cellStyle name="20 % - Accent3 2 2 3 3 4 2 4 5" xfId="36571"/>
    <cellStyle name="20 % - Accent3 2 2 3 3 4 2 4 6" xfId="49848"/>
    <cellStyle name="20 % - Accent3 2 2 3 3 4 2 5" xfId="5877"/>
    <cellStyle name="20 % - Accent3 2 2 3 3 4 2 5 2" xfId="16701"/>
    <cellStyle name="20 % - Accent3 2 2 3 3 4 2 5 2 2" xfId="29881"/>
    <cellStyle name="20 % - Accent3 2 2 3 3 4 2 5 2 3" xfId="43158"/>
    <cellStyle name="20 % - Accent3 2 2 3 3 4 2 5 2 4" xfId="56435"/>
    <cellStyle name="20 % - Accent3 2 2 3 3 4 2 5 3" xfId="11655"/>
    <cellStyle name="20 % - Accent3 2 2 3 3 4 2 5 4" xfId="23894"/>
    <cellStyle name="20 % - Accent3 2 2 3 3 4 2 5 5" xfId="37171"/>
    <cellStyle name="20 % - Accent3 2 2 3 3 4 2 5 6" xfId="50448"/>
    <cellStyle name="20 % - Accent3 2 2 3 3 4 2 6" xfId="6579"/>
    <cellStyle name="20 % - Accent3 2 2 3 3 4 2 6 2" xfId="17403"/>
    <cellStyle name="20 % - Accent3 2 2 3 3 4 2 6 2 2" xfId="30583"/>
    <cellStyle name="20 % - Accent3 2 2 3 3 4 2 6 2 3" xfId="43860"/>
    <cellStyle name="20 % - Accent3 2 2 3 3 4 2 6 2 4" xfId="57137"/>
    <cellStyle name="20 % - Accent3 2 2 3 3 4 2 6 3" xfId="12357"/>
    <cellStyle name="20 % - Accent3 2 2 3 3 4 2 6 4" xfId="24596"/>
    <cellStyle name="20 % - Accent3 2 2 3 3 4 2 6 5" xfId="37873"/>
    <cellStyle name="20 % - Accent3 2 2 3 3 4 2 6 6" xfId="51150"/>
    <cellStyle name="20 % - Accent3 2 2 3 3 4 2 7" xfId="7319"/>
    <cellStyle name="20 % - Accent3 2 2 3 3 4 2 7 2" xfId="18150"/>
    <cellStyle name="20 % - Accent3 2 2 3 3 4 2 7 2 2" xfId="31330"/>
    <cellStyle name="20 % - Accent3 2 2 3 3 4 2 7 2 3" xfId="44607"/>
    <cellStyle name="20 % - Accent3 2 2 3 3 4 2 7 2 4" xfId="57884"/>
    <cellStyle name="20 % - Accent3 2 2 3 3 4 2 7 3" xfId="25343"/>
    <cellStyle name="20 % - Accent3 2 2 3 3 4 2 7 4" xfId="38620"/>
    <cellStyle name="20 % - Accent3 2 2 3 3 4 2 7 5" xfId="51897"/>
    <cellStyle name="20 % - Accent3 2 2 3 3 4 2 8" xfId="10392"/>
    <cellStyle name="20 % - Accent3 2 2 3 3 4 2 8 2" xfId="14852"/>
    <cellStyle name="20 % - Accent3 2 2 3 3 4 2 8 2 2" xfId="27473"/>
    <cellStyle name="20 % - Accent3 2 2 3 3 4 2 8 2 3" xfId="40750"/>
    <cellStyle name="20 % - Accent3 2 2 3 3 4 2 8 2 4" xfId="54027"/>
    <cellStyle name="20 % - Accent3 2 2 3 3 4 2 8 3" xfId="21486"/>
    <cellStyle name="20 % - Accent3 2 2 3 3 4 2 8 4" xfId="34763"/>
    <cellStyle name="20 % - Accent3 2 2 3 3 4 2 8 5" xfId="48040"/>
    <cellStyle name="20 % - Accent3 2 2 3 3 4 2 9" xfId="9294"/>
    <cellStyle name="20 % - Accent3 2 2 3 3 4 2 9 2" xfId="20160"/>
    <cellStyle name="20 % - Accent3 2 2 3 3 4 2 9 3" xfId="33437"/>
    <cellStyle name="20 % - Accent3 2 2 3 3 4 2 9 4" xfId="46714"/>
    <cellStyle name="20 % - Accent3 2 2 3 3 4 3" xfId="4255"/>
    <cellStyle name="20 % - Accent3 2 2 3 3 4 3 2" xfId="8291"/>
    <cellStyle name="20 % - Accent3 2 2 3 3 4 3 2 2" xfId="15779"/>
    <cellStyle name="20 % - Accent3 2 2 3 3 4 3 2 2 2" xfId="28445"/>
    <cellStyle name="20 % - Accent3 2 2 3 3 4 3 2 2 3" xfId="41722"/>
    <cellStyle name="20 % - Accent3 2 2 3 3 4 3 2 2 4" xfId="54999"/>
    <cellStyle name="20 % - Accent3 2 2 3 3 4 3 2 3" xfId="22458"/>
    <cellStyle name="20 % - Accent3 2 2 3 3 4 3 2 4" xfId="35735"/>
    <cellStyle name="20 % - Accent3 2 2 3 3 4 3 2 5" xfId="49012"/>
    <cellStyle name="20 % - Accent3 2 2 3 3 4 3 3" xfId="14104"/>
    <cellStyle name="20 % - Accent3 2 2 3 3 4 3 3 2" xfId="26725"/>
    <cellStyle name="20 % - Accent3 2 2 3 3 4 3 3 3" xfId="40002"/>
    <cellStyle name="20 % - Accent3 2 2 3 3 4 3 3 4" xfId="53279"/>
    <cellStyle name="20 % - Accent3 2 2 3 3 4 3 4" xfId="20738"/>
    <cellStyle name="20 % - Accent3 2 2 3 3 4 3 5" xfId="34015"/>
    <cellStyle name="20 % - Accent3 2 2 3 3 4 3 6" xfId="47292"/>
    <cellStyle name="20 % - Accent3 2 2 3 3 4 4" xfId="4661"/>
    <cellStyle name="20 % - Accent3 2 2 3 3 4 4 2" xfId="8535"/>
    <cellStyle name="20 % - Accent3 2 2 3 3 4 4 2 2" xfId="28689"/>
    <cellStyle name="20 % - Accent3 2 2 3 3 4 4 2 3" xfId="41966"/>
    <cellStyle name="20 % - Accent3 2 2 3 3 4 4 2 4" xfId="55243"/>
    <cellStyle name="20 % - Accent3 2 2 3 3 4 4 3" xfId="22702"/>
    <cellStyle name="20 % - Accent3 2 2 3 3 4 4 4" xfId="35979"/>
    <cellStyle name="20 % - Accent3 2 2 3 3 4 4 5" xfId="49256"/>
    <cellStyle name="20 % - Accent3 2 2 3 3 4 5" xfId="5252"/>
    <cellStyle name="20 % - Accent3 2 2 3 3 4 5 2" xfId="16100"/>
    <cellStyle name="20 % - Accent3 2 2 3 3 4 5 2 2" xfId="29280"/>
    <cellStyle name="20 % - Accent3 2 2 3 3 4 5 2 3" xfId="42557"/>
    <cellStyle name="20 % - Accent3 2 2 3 3 4 5 2 4" xfId="55834"/>
    <cellStyle name="20 % - Accent3 2 2 3 3 4 5 3" xfId="11054"/>
    <cellStyle name="20 % - Accent3 2 2 3 3 4 5 4" xfId="23293"/>
    <cellStyle name="20 % - Accent3 2 2 3 3 4 5 5" xfId="36570"/>
    <cellStyle name="20 % - Accent3 2 2 3 3 4 5 6" xfId="49847"/>
    <cellStyle name="20 % - Accent3 2 2 3 3 4 6" xfId="5876"/>
    <cellStyle name="20 % - Accent3 2 2 3 3 4 6 2" xfId="16700"/>
    <cellStyle name="20 % - Accent3 2 2 3 3 4 6 2 2" xfId="29880"/>
    <cellStyle name="20 % - Accent3 2 2 3 3 4 6 2 3" xfId="43157"/>
    <cellStyle name="20 % - Accent3 2 2 3 3 4 6 2 4" xfId="56434"/>
    <cellStyle name="20 % - Accent3 2 2 3 3 4 6 3" xfId="11654"/>
    <cellStyle name="20 % - Accent3 2 2 3 3 4 6 4" xfId="23893"/>
    <cellStyle name="20 % - Accent3 2 2 3 3 4 6 5" xfId="37170"/>
    <cellStyle name="20 % - Accent3 2 2 3 3 4 6 6" xfId="50447"/>
    <cellStyle name="20 % - Accent3 2 2 3 3 4 7" xfId="6578"/>
    <cellStyle name="20 % - Accent3 2 2 3 3 4 7 2" xfId="17402"/>
    <cellStyle name="20 % - Accent3 2 2 3 3 4 7 2 2" xfId="30582"/>
    <cellStyle name="20 % - Accent3 2 2 3 3 4 7 2 3" xfId="43859"/>
    <cellStyle name="20 % - Accent3 2 2 3 3 4 7 2 4" xfId="57136"/>
    <cellStyle name="20 % - Accent3 2 2 3 3 4 7 3" xfId="12356"/>
    <cellStyle name="20 % - Accent3 2 2 3 3 4 7 4" xfId="24595"/>
    <cellStyle name="20 % - Accent3 2 2 3 3 4 7 5" xfId="37872"/>
    <cellStyle name="20 % - Accent3 2 2 3 3 4 7 6" xfId="51149"/>
    <cellStyle name="20 % - Accent3 2 2 3 3 4 8" xfId="7318"/>
    <cellStyle name="20 % - Accent3 2 2 3 3 4 8 2" xfId="18149"/>
    <cellStyle name="20 % - Accent3 2 2 3 3 4 8 2 2" xfId="31329"/>
    <cellStyle name="20 % - Accent3 2 2 3 3 4 8 2 3" xfId="44606"/>
    <cellStyle name="20 % - Accent3 2 2 3 3 4 8 2 4" xfId="57883"/>
    <cellStyle name="20 % - Accent3 2 2 3 3 4 8 3" xfId="25342"/>
    <cellStyle name="20 % - Accent3 2 2 3 3 4 8 4" xfId="38619"/>
    <cellStyle name="20 % - Accent3 2 2 3 3 4 8 5" xfId="51896"/>
    <cellStyle name="20 % - Accent3 2 2 3 3 4 9" xfId="10391"/>
    <cellStyle name="20 % - Accent3 2 2 3 3 4 9 2" xfId="14851"/>
    <cellStyle name="20 % - Accent3 2 2 3 3 4 9 2 2" xfId="27472"/>
    <cellStyle name="20 % - Accent3 2 2 3 3 4 9 2 3" xfId="40749"/>
    <cellStyle name="20 % - Accent3 2 2 3 3 4 9 2 4" xfId="54026"/>
    <cellStyle name="20 % - Accent3 2 2 3 3 4 9 3" xfId="21485"/>
    <cellStyle name="20 % - Accent3 2 2 3 3 4 9 4" xfId="34762"/>
    <cellStyle name="20 % - Accent3 2 2 3 3 4 9 5" xfId="48039"/>
    <cellStyle name="20 % - Accent3 2 2 3 3 5" xfId="220"/>
    <cellStyle name="20 % - Accent3 2 2 3 3 5 10" xfId="13527"/>
    <cellStyle name="20 % - Accent3 2 2 3 3 5 10 2" xfId="26148"/>
    <cellStyle name="20 % - Accent3 2 2 3 3 5 10 3" xfId="39425"/>
    <cellStyle name="20 % - Accent3 2 2 3 3 5 10 4" xfId="52702"/>
    <cellStyle name="20 % - Accent3 2 2 3 3 5 11" xfId="19409"/>
    <cellStyle name="20 % - Accent3 2 2 3 3 5 12" xfId="32686"/>
    <cellStyle name="20 % - Accent3 2 2 3 3 5 13" xfId="45963"/>
    <cellStyle name="20 % - Accent3 2 2 3 3 5 2" xfId="4253"/>
    <cellStyle name="20 % - Accent3 2 2 3 3 5 2 2" xfId="8289"/>
    <cellStyle name="20 % - Accent3 2 2 3 3 5 2 2 2" xfId="15777"/>
    <cellStyle name="20 % - Accent3 2 2 3 3 5 2 2 2 2" xfId="28443"/>
    <cellStyle name="20 % - Accent3 2 2 3 3 5 2 2 2 3" xfId="41720"/>
    <cellStyle name="20 % - Accent3 2 2 3 3 5 2 2 2 4" xfId="54997"/>
    <cellStyle name="20 % - Accent3 2 2 3 3 5 2 2 3" xfId="22456"/>
    <cellStyle name="20 % - Accent3 2 2 3 3 5 2 2 4" xfId="35733"/>
    <cellStyle name="20 % - Accent3 2 2 3 3 5 2 2 5" xfId="49010"/>
    <cellStyle name="20 % - Accent3 2 2 3 3 5 2 3" xfId="14106"/>
    <cellStyle name="20 % - Accent3 2 2 3 3 5 2 3 2" xfId="26727"/>
    <cellStyle name="20 % - Accent3 2 2 3 3 5 2 3 3" xfId="40004"/>
    <cellStyle name="20 % - Accent3 2 2 3 3 5 2 3 4" xfId="53281"/>
    <cellStyle name="20 % - Accent3 2 2 3 3 5 2 4" xfId="20740"/>
    <cellStyle name="20 % - Accent3 2 2 3 3 5 2 5" xfId="34017"/>
    <cellStyle name="20 % - Accent3 2 2 3 3 5 2 6" xfId="47294"/>
    <cellStyle name="20 % - Accent3 2 2 3 3 5 3" xfId="4663"/>
    <cellStyle name="20 % - Accent3 2 2 3 3 5 3 2" xfId="8537"/>
    <cellStyle name="20 % - Accent3 2 2 3 3 5 3 2 2" xfId="28691"/>
    <cellStyle name="20 % - Accent3 2 2 3 3 5 3 2 3" xfId="41968"/>
    <cellStyle name="20 % - Accent3 2 2 3 3 5 3 2 4" xfId="55245"/>
    <cellStyle name="20 % - Accent3 2 2 3 3 5 3 3" xfId="22704"/>
    <cellStyle name="20 % - Accent3 2 2 3 3 5 3 4" xfId="35981"/>
    <cellStyle name="20 % - Accent3 2 2 3 3 5 3 5" xfId="49258"/>
    <cellStyle name="20 % - Accent3 2 2 3 3 5 4" xfId="5254"/>
    <cellStyle name="20 % - Accent3 2 2 3 3 5 4 2" xfId="16102"/>
    <cellStyle name="20 % - Accent3 2 2 3 3 5 4 2 2" xfId="29282"/>
    <cellStyle name="20 % - Accent3 2 2 3 3 5 4 2 3" xfId="42559"/>
    <cellStyle name="20 % - Accent3 2 2 3 3 5 4 2 4" xfId="55836"/>
    <cellStyle name="20 % - Accent3 2 2 3 3 5 4 3" xfId="11056"/>
    <cellStyle name="20 % - Accent3 2 2 3 3 5 4 4" xfId="23295"/>
    <cellStyle name="20 % - Accent3 2 2 3 3 5 4 5" xfId="36572"/>
    <cellStyle name="20 % - Accent3 2 2 3 3 5 4 6" xfId="49849"/>
    <cellStyle name="20 % - Accent3 2 2 3 3 5 5" xfId="5878"/>
    <cellStyle name="20 % - Accent3 2 2 3 3 5 5 2" xfId="16702"/>
    <cellStyle name="20 % - Accent3 2 2 3 3 5 5 2 2" xfId="29882"/>
    <cellStyle name="20 % - Accent3 2 2 3 3 5 5 2 3" xfId="43159"/>
    <cellStyle name="20 % - Accent3 2 2 3 3 5 5 2 4" xfId="56436"/>
    <cellStyle name="20 % - Accent3 2 2 3 3 5 5 3" xfId="11656"/>
    <cellStyle name="20 % - Accent3 2 2 3 3 5 5 4" xfId="23895"/>
    <cellStyle name="20 % - Accent3 2 2 3 3 5 5 5" xfId="37172"/>
    <cellStyle name="20 % - Accent3 2 2 3 3 5 5 6" xfId="50449"/>
    <cellStyle name="20 % - Accent3 2 2 3 3 5 6" xfId="6580"/>
    <cellStyle name="20 % - Accent3 2 2 3 3 5 6 2" xfId="17404"/>
    <cellStyle name="20 % - Accent3 2 2 3 3 5 6 2 2" xfId="30584"/>
    <cellStyle name="20 % - Accent3 2 2 3 3 5 6 2 3" xfId="43861"/>
    <cellStyle name="20 % - Accent3 2 2 3 3 5 6 2 4" xfId="57138"/>
    <cellStyle name="20 % - Accent3 2 2 3 3 5 6 3" xfId="12358"/>
    <cellStyle name="20 % - Accent3 2 2 3 3 5 6 4" xfId="24597"/>
    <cellStyle name="20 % - Accent3 2 2 3 3 5 6 5" xfId="37874"/>
    <cellStyle name="20 % - Accent3 2 2 3 3 5 6 6" xfId="51151"/>
    <cellStyle name="20 % - Accent3 2 2 3 3 5 7" xfId="7320"/>
    <cellStyle name="20 % - Accent3 2 2 3 3 5 7 2" xfId="18151"/>
    <cellStyle name="20 % - Accent3 2 2 3 3 5 7 2 2" xfId="31331"/>
    <cellStyle name="20 % - Accent3 2 2 3 3 5 7 2 3" xfId="44608"/>
    <cellStyle name="20 % - Accent3 2 2 3 3 5 7 2 4" xfId="57885"/>
    <cellStyle name="20 % - Accent3 2 2 3 3 5 7 3" xfId="25344"/>
    <cellStyle name="20 % - Accent3 2 2 3 3 5 7 4" xfId="38621"/>
    <cellStyle name="20 % - Accent3 2 2 3 3 5 7 5" xfId="51898"/>
    <cellStyle name="20 % - Accent3 2 2 3 3 5 8" xfId="10393"/>
    <cellStyle name="20 % - Accent3 2 2 3 3 5 8 2" xfId="14853"/>
    <cellStyle name="20 % - Accent3 2 2 3 3 5 8 2 2" xfId="27474"/>
    <cellStyle name="20 % - Accent3 2 2 3 3 5 8 2 3" xfId="40751"/>
    <cellStyle name="20 % - Accent3 2 2 3 3 5 8 2 4" xfId="54028"/>
    <cellStyle name="20 % - Accent3 2 2 3 3 5 8 3" xfId="21487"/>
    <cellStyle name="20 % - Accent3 2 2 3 3 5 8 4" xfId="34764"/>
    <cellStyle name="20 % - Accent3 2 2 3 3 5 8 5" xfId="48041"/>
    <cellStyle name="20 % - Accent3 2 2 3 3 5 9" xfId="9295"/>
    <cellStyle name="20 % - Accent3 2 2 3 3 5 9 2" xfId="20161"/>
    <cellStyle name="20 % - Accent3 2 2 3 3 5 9 3" xfId="33438"/>
    <cellStyle name="20 % - Accent3 2 2 3 3 5 9 4" xfId="46715"/>
    <cellStyle name="20 % - Accent3 2 2 3 3 6" xfId="3621"/>
    <cellStyle name="20 % - Accent3 2 2 3 3 6 2" xfId="7802"/>
    <cellStyle name="20 % - Accent3 2 2 3 3 6 2 2" xfId="15335"/>
    <cellStyle name="20 % - Accent3 2 2 3 3 6 2 2 2" xfId="27956"/>
    <cellStyle name="20 % - Accent3 2 2 3 3 6 2 2 3" xfId="41233"/>
    <cellStyle name="20 % - Accent3 2 2 3 3 6 2 2 4" xfId="54510"/>
    <cellStyle name="20 % - Accent3 2 2 3 3 6 2 3" xfId="21969"/>
    <cellStyle name="20 % - Accent3 2 2 3 3 6 2 4" xfId="35246"/>
    <cellStyle name="20 % - Accent3 2 2 3 3 6 2 5" xfId="48523"/>
    <cellStyle name="20 % - Accent3 2 2 3 3 6 3" xfId="14101"/>
    <cellStyle name="20 % - Accent3 2 2 3 3 6 3 2" xfId="26722"/>
    <cellStyle name="20 % - Accent3 2 2 3 3 6 3 3" xfId="39999"/>
    <cellStyle name="20 % - Accent3 2 2 3 3 6 3 4" xfId="53276"/>
    <cellStyle name="20 % - Accent3 2 2 3 3 6 4" xfId="9896"/>
    <cellStyle name="20 % - Accent3 2 2 3 3 6 5" xfId="20735"/>
    <cellStyle name="20 % - Accent3 2 2 3 3 6 6" xfId="34012"/>
    <cellStyle name="20 % - Accent3 2 2 3 3 6 7" xfId="47289"/>
    <cellStyle name="20 % - Accent3 2 2 3 3 7" xfId="4258"/>
    <cellStyle name="20 % - Accent3 2 2 3 3 7 2" xfId="8294"/>
    <cellStyle name="20 % - Accent3 2 2 3 3 7 2 2" xfId="28448"/>
    <cellStyle name="20 % - Accent3 2 2 3 3 7 2 3" xfId="41725"/>
    <cellStyle name="20 % - Accent3 2 2 3 3 7 2 4" xfId="55002"/>
    <cellStyle name="20 % - Accent3 2 2 3 3 7 3" xfId="22461"/>
    <cellStyle name="20 % - Accent3 2 2 3 3 7 4" xfId="35738"/>
    <cellStyle name="20 % - Accent3 2 2 3 3 7 5" xfId="49015"/>
    <cellStyle name="20 % - Accent3 2 2 3 3 8" xfId="4658"/>
    <cellStyle name="20 % - Accent3 2 2 3 3 8 2" xfId="8532"/>
    <cellStyle name="20 % - Accent3 2 2 3 3 8 2 2" xfId="28686"/>
    <cellStyle name="20 % - Accent3 2 2 3 3 8 2 3" xfId="41963"/>
    <cellStyle name="20 % - Accent3 2 2 3 3 8 2 4" xfId="55240"/>
    <cellStyle name="20 % - Accent3 2 2 3 3 8 3" xfId="22699"/>
    <cellStyle name="20 % - Accent3 2 2 3 3 8 4" xfId="35976"/>
    <cellStyle name="20 % - Accent3 2 2 3 3 8 5" xfId="49253"/>
    <cellStyle name="20 % - Accent3 2 2 3 3 9" xfId="5249"/>
    <cellStyle name="20 % - Accent3 2 2 3 3 9 2" xfId="16097"/>
    <cellStyle name="20 % - Accent3 2 2 3 3 9 2 2" xfId="29277"/>
    <cellStyle name="20 % - Accent3 2 2 3 3 9 2 3" xfId="42554"/>
    <cellStyle name="20 % - Accent3 2 2 3 3 9 2 4" xfId="55831"/>
    <cellStyle name="20 % - Accent3 2 2 3 3 9 3" xfId="11051"/>
    <cellStyle name="20 % - Accent3 2 2 3 3 9 4" xfId="23290"/>
    <cellStyle name="20 % - Accent3 2 2 3 3 9 5" xfId="36567"/>
    <cellStyle name="20 % - Accent3 2 2 3 3 9 6" xfId="49844"/>
    <cellStyle name="20 % - Accent3 2 2 3 4" xfId="221"/>
    <cellStyle name="20 % - Accent3 2 2 3 4 10" xfId="13528"/>
    <cellStyle name="20 % - Accent3 2 2 3 4 10 2" xfId="26149"/>
    <cellStyle name="20 % - Accent3 2 2 3 4 10 3" xfId="39426"/>
    <cellStyle name="20 % - Accent3 2 2 3 4 10 4" xfId="52703"/>
    <cellStyle name="20 % - Accent3 2 2 3 4 11" xfId="19410"/>
    <cellStyle name="20 % - Accent3 2 2 3 4 12" xfId="32687"/>
    <cellStyle name="20 % - Accent3 2 2 3 4 13" xfId="45964"/>
    <cellStyle name="20 % - Accent3 2 2 3 4 2" xfId="4252"/>
    <cellStyle name="20 % - Accent3 2 2 3 4 2 2" xfId="8288"/>
    <cellStyle name="20 % - Accent3 2 2 3 4 2 2 2" xfId="15776"/>
    <cellStyle name="20 % - Accent3 2 2 3 4 2 2 2 2" xfId="28442"/>
    <cellStyle name="20 % - Accent3 2 2 3 4 2 2 2 3" xfId="41719"/>
    <cellStyle name="20 % - Accent3 2 2 3 4 2 2 2 4" xfId="54996"/>
    <cellStyle name="20 % - Accent3 2 2 3 4 2 2 3" xfId="22455"/>
    <cellStyle name="20 % - Accent3 2 2 3 4 2 2 4" xfId="35732"/>
    <cellStyle name="20 % - Accent3 2 2 3 4 2 2 5" xfId="49009"/>
    <cellStyle name="20 % - Accent3 2 2 3 4 2 3" xfId="14107"/>
    <cellStyle name="20 % - Accent3 2 2 3 4 2 3 2" xfId="26728"/>
    <cellStyle name="20 % - Accent3 2 2 3 4 2 3 3" xfId="40005"/>
    <cellStyle name="20 % - Accent3 2 2 3 4 2 3 4" xfId="53282"/>
    <cellStyle name="20 % - Accent3 2 2 3 4 2 4" xfId="20741"/>
    <cellStyle name="20 % - Accent3 2 2 3 4 2 5" xfId="34018"/>
    <cellStyle name="20 % - Accent3 2 2 3 4 2 6" xfId="47295"/>
    <cellStyle name="20 % - Accent3 2 2 3 4 3" xfId="4664"/>
    <cellStyle name="20 % - Accent3 2 2 3 4 3 2" xfId="8538"/>
    <cellStyle name="20 % - Accent3 2 2 3 4 3 2 2" xfId="28692"/>
    <cellStyle name="20 % - Accent3 2 2 3 4 3 2 3" xfId="41969"/>
    <cellStyle name="20 % - Accent3 2 2 3 4 3 2 4" xfId="55246"/>
    <cellStyle name="20 % - Accent3 2 2 3 4 3 3" xfId="22705"/>
    <cellStyle name="20 % - Accent3 2 2 3 4 3 4" xfId="35982"/>
    <cellStyle name="20 % - Accent3 2 2 3 4 3 5" xfId="49259"/>
    <cellStyle name="20 % - Accent3 2 2 3 4 4" xfId="5255"/>
    <cellStyle name="20 % - Accent3 2 2 3 4 4 2" xfId="16103"/>
    <cellStyle name="20 % - Accent3 2 2 3 4 4 2 2" xfId="29283"/>
    <cellStyle name="20 % - Accent3 2 2 3 4 4 2 3" xfId="42560"/>
    <cellStyle name="20 % - Accent3 2 2 3 4 4 2 4" xfId="55837"/>
    <cellStyle name="20 % - Accent3 2 2 3 4 4 3" xfId="11057"/>
    <cellStyle name="20 % - Accent3 2 2 3 4 4 4" xfId="23296"/>
    <cellStyle name="20 % - Accent3 2 2 3 4 4 5" xfId="36573"/>
    <cellStyle name="20 % - Accent3 2 2 3 4 4 6" xfId="49850"/>
    <cellStyle name="20 % - Accent3 2 2 3 4 5" xfId="5879"/>
    <cellStyle name="20 % - Accent3 2 2 3 4 5 2" xfId="16703"/>
    <cellStyle name="20 % - Accent3 2 2 3 4 5 2 2" xfId="29883"/>
    <cellStyle name="20 % - Accent3 2 2 3 4 5 2 3" xfId="43160"/>
    <cellStyle name="20 % - Accent3 2 2 3 4 5 2 4" xfId="56437"/>
    <cellStyle name="20 % - Accent3 2 2 3 4 5 3" xfId="11657"/>
    <cellStyle name="20 % - Accent3 2 2 3 4 5 4" xfId="23896"/>
    <cellStyle name="20 % - Accent3 2 2 3 4 5 5" xfId="37173"/>
    <cellStyle name="20 % - Accent3 2 2 3 4 5 6" xfId="50450"/>
    <cellStyle name="20 % - Accent3 2 2 3 4 6" xfId="6581"/>
    <cellStyle name="20 % - Accent3 2 2 3 4 6 2" xfId="17405"/>
    <cellStyle name="20 % - Accent3 2 2 3 4 6 2 2" xfId="30585"/>
    <cellStyle name="20 % - Accent3 2 2 3 4 6 2 3" xfId="43862"/>
    <cellStyle name="20 % - Accent3 2 2 3 4 6 2 4" xfId="57139"/>
    <cellStyle name="20 % - Accent3 2 2 3 4 6 3" xfId="12359"/>
    <cellStyle name="20 % - Accent3 2 2 3 4 6 4" xfId="24598"/>
    <cellStyle name="20 % - Accent3 2 2 3 4 6 5" xfId="37875"/>
    <cellStyle name="20 % - Accent3 2 2 3 4 6 6" xfId="51152"/>
    <cellStyle name="20 % - Accent3 2 2 3 4 7" xfId="7321"/>
    <cellStyle name="20 % - Accent3 2 2 3 4 7 2" xfId="18152"/>
    <cellStyle name="20 % - Accent3 2 2 3 4 7 2 2" xfId="31332"/>
    <cellStyle name="20 % - Accent3 2 2 3 4 7 2 3" xfId="44609"/>
    <cellStyle name="20 % - Accent3 2 2 3 4 7 2 4" xfId="57886"/>
    <cellStyle name="20 % - Accent3 2 2 3 4 7 3" xfId="25345"/>
    <cellStyle name="20 % - Accent3 2 2 3 4 7 4" xfId="38622"/>
    <cellStyle name="20 % - Accent3 2 2 3 4 7 5" xfId="51899"/>
    <cellStyle name="20 % - Accent3 2 2 3 4 8" xfId="10394"/>
    <cellStyle name="20 % - Accent3 2 2 3 4 8 2" xfId="14854"/>
    <cellStyle name="20 % - Accent3 2 2 3 4 8 2 2" xfId="27475"/>
    <cellStyle name="20 % - Accent3 2 2 3 4 8 2 3" xfId="40752"/>
    <cellStyle name="20 % - Accent3 2 2 3 4 8 2 4" xfId="54029"/>
    <cellStyle name="20 % - Accent3 2 2 3 4 8 3" xfId="21488"/>
    <cellStyle name="20 % - Accent3 2 2 3 4 8 4" xfId="34765"/>
    <cellStyle name="20 % - Accent3 2 2 3 4 8 5" xfId="48042"/>
    <cellStyle name="20 % - Accent3 2 2 3 4 9" xfId="9296"/>
    <cellStyle name="20 % - Accent3 2 2 3 4 9 2" xfId="20162"/>
    <cellStyle name="20 % - Accent3 2 2 3 4 9 3" xfId="33439"/>
    <cellStyle name="20 % - Accent3 2 2 3 4 9 4" xfId="46716"/>
    <cellStyle name="20 % - Accent3 2 2 3 5" xfId="3619"/>
    <cellStyle name="20 % - Accent3 2 2 3 5 2" xfId="7800"/>
    <cellStyle name="20 % - Accent3 2 2 3 5 2 2" xfId="18153"/>
    <cellStyle name="20 % - Accent3 2 2 3 5 2 2 2" xfId="31333"/>
    <cellStyle name="20 % - Accent3 2 2 3 5 2 2 3" xfId="44610"/>
    <cellStyle name="20 % - Accent3 2 2 3 5 2 2 4" xfId="57887"/>
    <cellStyle name="20 % - Accent3 2 2 3 5 2 3" xfId="25346"/>
    <cellStyle name="20 % - Accent3 2 2 3 5 2 4" xfId="38623"/>
    <cellStyle name="20 % - Accent3 2 2 3 5 2 5" xfId="51900"/>
    <cellStyle name="20 % - Accent3 2 2 3 5 3" xfId="10824"/>
    <cellStyle name="20 % - Accent3 2 2 3 5 3 2" xfId="15333"/>
    <cellStyle name="20 % - Accent3 2 2 3 5 3 2 2" xfId="27954"/>
    <cellStyle name="20 % - Accent3 2 2 3 5 3 2 3" xfId="41231"/>
    <cellStyle name="20 % - Accent3 2 2 3 5 3 2 4" xfId="54508"/>
    <cellStyle name="20 % - Accent3 2 2 3 5 3 3" xfId="21967"/>
    <cellStyle name="20 % - Accent3 2 2 3 5 3 4" xfId="35244"/>
    <cellStyle name="20 % - Accent3 2 2 3 5 3 5" xfId="48521"/>
    <cellStyle name="20 % - Accent3 2 2 3 5 4" xfId="14098"/>
    <cellStyle name="20 % - Accent3 2 2 3 5 4 2" xfId="26719"/>
    <cellStyle name="20 % - Accent3 2 2 3 5 4 3" xfId="39996"/>
    <cellStyle name="20 % - Accent3 2 2 3 5 4 4" xfId="53273"/>
    <cellStyle name="20 % - Accent3 2 2 3 5 5" xfId="20732"/>
    <cellStyle name="20 % - Accent3 2 2 3 5 6" xfId="34009"/>
    <cellStyle name="20 % - Accent3 2 2 3 5 7" xfId="47286"/>
    <cellStyle name="20 % - Accent3 2 2 3 6" xfId="4655"/>
    <cellStyle name="20 % - Accent3 2 2 3 6 2" xfId="8529"/>
    <cellStyle name="20 % - Accent3 2 2 3 6 2 2" xfId="18634"/>
    <cellStyle name="20 % - Accent3 2 2 3 6 2 2 2" xfId="31814"/>
    <cellStyle name="20 % - Accent3 2 2 3 6 2 2 3" xfId="45091"/>
    <cellStyle name="20 % - Accent3 2 2 3 6 2 2 4" xfId="58368"/>
    <cellStyle name="20 % - Accent3 2 2 3 6 2 3" xfId="13144"/>
    <cellStyle name="20 % - Accent3 2 2 3 6 2 4" xfId="25827"/>
    <cellStyle name="20 % - Accent3 2 2 3 6 2 5" xfId="39104"/>
    <cellStyle name="20 % - Accent3 2 2 3 6 2 6" xfId="52381"/>
    <cellStyle name="20 % - Accent3 2 2 3 6 3" xfId="15891"/>
    <cellStyle name="20 % - Accent3 2 2 3 6 3 2" xfId="28683"/>
    <cellStyle name="20 % - Accent3 2 2 3 6 3 3" xfId="41960"/>
    <cellStyle name="20 % - Accent3 2 2 3 6 3 4" xfId="55237"/>
    <cellStyle name="20 % - Accent3 2 2 3 6 4" xfId="22696"/>
    <cellStyle name="20 % - Accent3 2 2 3 6 5" xfId="35973"/>
    <cellStyle name="20 % - Accent3 2 2 3 6 6" xfId="49250"/>
    <cellStyle name="20 % - Accent3 2 2 3 7" xfId="5246"/>
    <cellStyle name="20 % - Accent3 2 2 3 7 2" xfId="13312"/>
    <cellStyle name="20 % - Accent3 2 2 3 7 2 2" xfId="18714"/>
    <cellStyle name="20 % - Accent3 2 2 3 7 2 2 2" xfId="31894"/>
    <cellStyle name="20 % - Accent3 2 2 3 7 2 2 3" xfId="45171"/>
    <cellStyle name="20 % - Accent3 2 2 3 7 2 2 4" xfId="58448"/>
    <cellStyle name="20 % - Accent3 2 2 3 7 2 3" xfId="25907"/>
    <cellStyle name="20 % - Accent3 2 2 3 7 2 4" xfId="39184"/>
    <cellStyle name="20 % - Accent3 2 2 3 7 2 5" xfId="52461"/>
    <cellStyle name="20 % - Accent3 2 2 3 7 3" xfId="16094"/>
    <cellStyle name="20 % - Accent3 2 2 3 7 3 2" xfId="29274"/>
    <cellStyle name="20 % - Accent3 2 2 3 7 3 3" xfId="42551"/>
    <cellStyle name="20 % - Accent3 2 2 3 7 3 4" xfId="55828"/>
    <cellStyle name="20 % - Accent3 2 2 3 7 4" xfId="11048"/>
    <cellStyle name="20 % - Accent3 2 2 3 7 5" xfId="23287"/>
    <cellStyle name="20 % - Accent3 2 2 3 7 6" xfId="36564"/>
    <cellStyle name="20 % - Accent3 2 2 3 7 7" xfId="49841"/>
    <cellStyle name="20 % - Accent3 2 2 3 8" xfId="5870"/>
    <cellStyle name="20 % - Accent3 2 2 3 8 2" xfId="16694"/>
    <cellStyle name="20 % - Accent3 2 2 3 8 2 2" xfId="29874"/>
    <cellStyle name="20 % - Accent3 2 2 3 8 2 3" xfId="43151"/>
    <cellStyle name="20 % - Accent3 2 2 3 8 2 4" xfId="56428"/>
    <cellStyle name="20 % - Accent3 2 2 3 8 3" xfId="11648"/>
    <cellStyle name="20 % - Accent3 2 2 3 8 4" xfId="23887"/>
    <cellStyle name="20 % - Accent3 2 2 3 8 5" xfId="37164"/>
    <cellStyle name="20 % - Accent3 2 2 3 8 6" xfId="50441"/>
    <cellStyle name="20 % - Accent3 2 2 3 9" xfId="6572"/>
    <cellStyle name="20 % - Accent3 2 2 3 9 2" xfId="17396"/>
    <cellStyle name="20 % - Accent3 2 2 3 9 2 2" xfId="30576"/>
    <cellStyle name="20 % - Accent3 2 2 3 9 2 3" xfId="43853"/>
    <cellStyle name="20 % - Accent3 2 2 3 9 2 4" xfId="57130"/>
    <cellStyle name="20 % - Accent3 2 2 3 9 3" xfId="12350"/>
    <cellStyle name="20 % - Accent3 2 2 3 9 4" xfId="24589"/>
    <cellStyle name="20 % - Accent3 2 2 3 9 5" xfId="37866"/>
    <cellStyle name="20 % - Accent3 2 2 3 9 6" xfId="51143"/>
    <cellStyle name="20 % - Accent3 2 2 3_2012-2013 - CF - Tour 1 - Ligue 04 - Résultats" xfId="222"/>
    <cellStyle name="20 % - Accent3 2 2 4" xfId="223"/>
    <cellStyle name="20 % - Accent3 2 2 4 10" xfId="13529"/>
    <cellStyle name="20 % - Accent3 2 2 4 10 2" xfId="26150"/>
    <cellStyle name="20 % - Accent3 2 2 4 10 3" xfId="39427"/>
    <cellStyle name="20 % - Accent3 2 2 4 10 4" xfId="52704"/>
    <cellStyle name="20 % - Accent3 2 2 4 11" xfId="19411"/>
    <cellStyle name="20 % - Accent3 2 2 4 12" xfId="32688"/>
    <cellStyle name="20 % - Accent3 2 2 4 13" xfId="45965"/>
    <cellStyle name="20 % - Accent3 2 2 4 2" xfId="4251"/>
    <cellStyle name="20 % - Accent3 2 2 4 2 2" xfId="8287"/>
    <cellStyle name="20 % - Accent3 2 2 4 2 2 2" xfId="15775"/>
    <cellStyle name="20 % - Accent3 2 2 4 2 2 2 2" xfId="28441"/>
    <cellStyle name="20 % - Accent3 2 2 4 2 2 2 3" xfId="41718"/>
    <cellStyle name="20 % - Accent3 2 2 4 2 2 2 4" xfId="54995"/>
    <cellStyle name="20 % - Accent3 2 2 4 2 2 3" xfId="22454"/>
    <cellStyle name="20 % - Accent3 2 2 4 2 2 4" xfId="35731"/>
    <cellStyle name="20 % - Accent3 2 2 4 2 2 5" xfId="49008"/>
    <cellStyle name="20 % - Accent3 2 2 4 2 3" xfId="14108"/>
    <cellStyle name="20 % - Accent3 2 2 4 2 3 2" xfId="26729"/>
    <cellStyle name="20 % - Accent3 2 2 4 2 3 3" xfId="40006"/>
    <cellStyle name="20 % - Accent3 2 2 4 2 3 4" xfId="53283"/>
    <cellStyle name="20 % - Accent3 2 2 4 2 4" xfId="20742"/>
    <cellStyle name="20 % - Accent3 2 2 4 2 5" xfId="34019"/>
    <cellStyle name="20 % - Accent3 2 2 4 2 6" xfId="47296"/>
    <cellStyle name="20 % - Accent3 2 2 4 3" xfId="4665"/>
    <cellStyle name="20 % - Accent3 2 2 4 3 2" xfId="8539"/>
    <cellStyle name="20 % - Accent3 2 2 4 3 2 2" xfId="28693"/>
    <cellStyle name="20 % - Accent3 2 2 4 3 2 3" xfId="41970"/>
    <cellStyle name="20 % - Accent3 2 2 4 3 2 4" xfId="55247"/>
    <cellStyle name="20 % - Accent3 2 2 4 3 3" xfId="22706"/>
    <cellStyle name="20 % - Accent3 2 2 4 3 4" xfId="35983"/>
    <cellStyle name="20 % - Accent3 2 2 4 3 5" xfId="49260"/>
    <cellStyle name="20 % - Accent3 2 2 4 4" xfId="5256"/>
    <cellStyle name="20 % - Accent3 2 2 4 4 2" xfId="16104"/>
    <cellStyle name="20 % - Accent3 2 2 4 4 2 2" xfId="29284"/>
    <cellStyle name="20 % - Accent3 2 2 4 4 2 3" xfId="42561"/>
    <cellStyle name="20 % - Accent3 2 2 4 4 2 4" xfId="55838"/>
    <cellStyle name="20 % - Accent3 2 2 4 4 3" xfId="11058"/>
    <cellStyle name="20 % - Accent3 2 2 4 4 4" xfId="23297"/>
    <cellStyle name="20 % - Accent3 2 2 4 4 5" xfId="36574"/>
    <cellStyle name="20 % - Accent3 2 2 4 4 6" xfId="49851"/>
    <cellStyle name="20 % - Accent3 2 2 4 5" xfId="5880"/>
    <cellStyle name="20 % - Accent3 2 2 4 5 2" xfId="16704"/>
    <cellStyle name="20 % - Accent3 2 2 4 5 2 2" xfId="29884"/>
    <cellStyle name="20 % - Accent3 2 2 4 5 2 3" xfId="43161"/>
    <cellStyle name="20 % - Accent3 2 2 4 5 2 4" xfId="56438"/>
    <cellStyle name="20 % - Accent3 2 2 4 5 3" xfId="11658"/>
    <cellStyle name="20 % - Accent3 2 2 4 5 4" xfId="23897"/>
    <cellStyle name="20 % - Accent3 2 2 4 5 5" xfId="37174"/>
    <cellStyle name="20 % - Accent3 2 2 4 5 6" xfId="50451"/>
    <cellStyle name="20 % - Accent3 2 2 4 6" xfId="6582"/>
    <cellStyle name="20 % - Accent3 2 2 4 6 2" xfId="17406"/>
    <cellStyle name="20 % - Accent3 2 2 4 6 2 2" xfId="30586"/>
    <cellStyle name="20 % - Accent3 2 2 4 6 2 3" xfId="43863"/>
    <cellStyle name="20 % - Accent3 2 2 4 6 2 4" xfId="57140"/>
    <cellStyle name="20 % - Accent3 2 2 4 6 3" xfId="12360"/>
    <cellStyle name="20 % - Accent3 2 2 4 6 4" xfId="24599"/>
    <cellStyle name="20 % - Accent3 2 2 4 6 5" xfId="37876"/>
    <cellStyle name="20 % - Accent3 2 2 4 6 6" xfId="51153"/>
    <cellStyle name="20 % - Accent3 2 2 4 7" xfId="7322"/>
    <cellStyle name="20 % - Accent3 2 2 4 7 2" xfId="18154"/>
    <cellStyle name="20 % - Accent3 2 2 4 7 2 2" xfId="31334"/>
    <cellStyle name="20 % - Accent3 2 2 4 7 2 3" xfId="44611"/>
    <cellStyle name="20 % - Accent3 2 2 4 7 2 4" xfId="57888"/>
    <cellStyle name="20 % - Accent3 2 2 4 7 3" xfId="25347"/>
    <cellStyle name="20 % - Accent3 2 2 4 7 4" xfId="38624"/>
    <cellStyle name="20 % - Accent3 2 2 4 7 5" xfId="51901"/>
    <cellStyle name="20 % - Accent3 2 2 4 8" xfId="10395"/>
    <cellStyle name="20 % - Accent3 2 2 4 8 2" xfId="14855"/>
    <cellStyle name="20 % - Accent3 2 2 4 8 2 2" xfId="27476"/>
    <cellStyle name="20 % - Accent3 2 2 4 8 2 3" xfId="40753"/>
    <cellStyle name="20 % - Accent3 2 2 4 8 2 4" xfId="54030"/>
    <cellStyle name="20 % - Accent3 2 2 4 8 3" xfId="21489"/>
    <cellStyle name="20 % - Accent3 2 2 4 8 4" xfId="34766"/>
    <cellStyle name="20 % - Accent3 2 2 4 8 5" xfId="48043"/>
    <cellStyle name="20 % - Accent3 2 2 4 9" xfId="9297"/>
    <cellStyle name="20 % - Accent3 2 2 4 9 2" xfId="20163"/>
    <cellStyle name="20 % - Accent3 2 2 4 9 3" xfId="33440"/>
    <cellStyle name="20 % - Accent3 2 2 4 9 4" xfId="46717"/>
    <cellStyle name="20 % - Accent3 2 2 5" xfId="3612"/>
    <cellStyle name="20 % - Accent3 2 2 5 2" xfId="7793"/>
    <cellStyle name="20 % - Accent3 2 2 5 2 2" xfId="18155"/>
    <cellStyle name="20 % - Accent3 2 2 5 2 2 2" xfId="31335"/>
    <cellStyle name="20 % - Accent3 2 2 5 2 2 3" xfId="44612"/>
    <cellStyle name="20 % - Accent3 2 2 5 2 2 4" xfId="57889"/>
    <cellStyle name="20 % - Accent3 2 2 5 2 3" xfId="25348"/>
    <cellStyle name="20 % - Accent3 2 2 5 2 4" xfId="38625"/>
    <cellStyle name="20 % - Accent3 2 2 5 2 5" xfId="51902"/>
    <cellStyle name="20 % - Accent3 2 2 5 3" xfId="10821"/>
    <cellStyle name="20 % - Accent3 2 2 5 3 2" xfId="15326"/>
    <cellStyle name="20 % - Accent3 2 2 5 3 2 2" xfId="27947"/>
    <cellStyle name="20 % - Accent3 2 2 5 3 2 3" xfId="41224"/>
    <cellStyle name="20 % - Accent3 2 2 5 3 2 4" xfId="54501"/>
    <cellStyle name="20 % - Accent3 2 2 5 3 3" xfId="21960"/>
    <cellStyle name="20 % - Accent3 2 2 5 3 4" xfId="35237"/>
    <cellStyle name="20 % - Accent3 2 2 5 3 5" xfId="48514"/>
    <cellStyle name="20 % - Accent3 2 2 5 4" xfId="14084"/>
    <cellStyle name="20 % - Accent3 2 2 5 4 2" xfId="26705"/>
    <cellStyle name="20 % - Accent3 2 2 5 4 3" xfId="39982"/>
    <cellStyle name="20 % - Accent3 2 2 5 4 4" xfId="53259"/>
    <cellStyle name="20 % - Accent3 2 2 5 5" xfId="20718"/>
    <cellStyle name="20 % - Accent3 2 2 5 6" xfId="33995"/>
    <cellStyle name="20 % - Accent3 2 2 5 7" xfId="47272"/>
    <cellStyle name="20 % - Accent3 2 2 6" xfId="4641"/>
    <cellStyle name="20 % - Accent3 2 2 6 2" xfId="8515"/>
    <cellStyle name="20 % - Accent3 2 2 6 2 2" xfId="18631"/>
    <cellStyle name="20 % - Accent3 2 2 6 2 2 2" xfId="31811"/>
    <cellStyle name="20 % - Accent3 2 2 6 2 2 3" xfId="45088"/>
    <cellStyle name="20 % - Accent3 2 2 6 2 2 4" xfId="58365"/>
    <cellStyle name="20 % - Accent3 2 2 6 2 3" xfId="13142"/>
    <cellStyle name="20 % - Accent3 2 2 6 2 4" xfId="25824"/>
    <cellStyle name="20 % - Accent3 2 2 6 2 5" xfId="39101"/>
    <cellStyle name="20 % - Accent3 2 2 6 2 6" xfId="52378"/>
    <cellStyle name="20 % - Accent3 2 2 6 3" xfId="15888"/>
    <cellStyle name="20 % - Accent3 2 2 6 3 2" xfId="28669"/>
    <cellStyle name="20 % - Accent3 2 2 6 3 3" xfId="41946"/>
    <cellStyle name="20 % - Accent3 2 2 6 3 4" xfId="55223"/>
    <cellStyle name="20 % - Accent3 2 2 6 4" xfId="22682"/>
    <cellStyle name="20 % - Accent3 2 2 6 5" xfId="35959"/>
    <cellStyle name="20 % - Accent3 2 2 6 6" xfId="49236"/>
    <cellStyle name="20 % - Accent3 2 2 7" xfId="5232"/>
    <cellStyle name="20 % - Accent3 2 2 7 2" xfId="13310"/>
    <cellStyle name="20 % - Accent3 2 2 7 2 2" xfId="18711"/>
    <cellStyle name="20 % - Accent3 2 2 7 2 2 2" xfId="31891"/>
    <cellStyle name="20 % - Accent3 2 2 7 2 2 3" xfId="45168"/>
    <cellStyle name="20 % - Accent3 2 2 7 2 2 4" xfId="58445"/>
    <cellStyle name="20 % - Accent3 2 2 7 2 3" xfId="25904"/>
    <cellStyle name="20 % - Accent3 2 2 7 2 4" xfId="39181"/>
    <cellStyle name="20 % - Accent3 2 2 7 2 5" xfId="52458"/>
    <cellStyle name="20 % - Accent3 2 2 7 3" xfId="16080"/>
    <cellStyle name="20 % - Accent3 2 2 7 3 2" xfId="29260"/>
    <cellStyle name="20 % - Accent3 2 2 7 3 3" xfId="42537"/>
    <cellStyle name="20 % - Accent3 2 2 7 3 4" xfId="55814"/>
    <cellStyle name="20 % - Accent3 2 2 7 4" xfId="11034"/>
    <cellStyle name="20 % - Accent3 2 2 7 5" xfId="23273"/>
    <cellStyle name="20 % - Accent3 2 2 7 6" xfId="36550"/>
    <cellStyle name="20 % - Accent3 2 2 7 7" xfId="49827"/>
    <cellStyle name="20 % - Accent3 2 2 8" xfId="5856"/>
    <cellStyle name="20 % - Accent3 2 2 8 2" xfId="16680"/>
    <cellStyle name="20 % - Accent3 2 2 8 2 2" xfId="29860"/>
    <cellStyle name="20 % - Accent3 2 2 8 2 3" xfId="43137"/>
    <cellStyle name="20 % - Accent3 2 2 8 2 4" xfId="56414"/>
    <cellStyle name="20 % - Accent3 2 2 8 3" xfId="11634"/>
    <cellStyle name="20 % - Accent3 2 2 8 4" xfId="23873"/>
    <cellStyle name="20 % - Accent3 2 2 8 5" xfId="37150"/>
    <cellStyle name="20 % - Accent3 2 2 8 6" xfId="50427"/>
    <cellStyle name="20 % - Accent3 2 2 9" xfId="6558"/>
    <cellStyle name="20 % - Accent3 2 2 9 2" xfId="17382"/>
    <cellStyle name="20 % - Accent3 2 2 9 2 2" xfId="30562"/>
    <cellStyle name="20 % - Accent3 2 2 9 2 3" xfId="43839"/>
    <cellStyle name="20 % - Accent3 2 2 9 2 4" xfId="57116"/>
    <cellStyle name="20 % - Accent3 2 2 9 3" xfId="12336"/>
    <cellStyle name="20 % - Accent3 2 2 9 4" xfId="24575"/>
    <cellStyle name="20 % - Accent3 2 2 9 5" xfId="37852"/>
    <cellStyle name="20 % - Accent3 2 2 9 6" xfId="51129"/>
    <cellStyle name="20 % - Accent3 2 2_2012-2013 - CF - Tour 1 - Ligue 04 - Résultats" xfId="224"/>
    <cellStyle name="20 % - Accent3 2 3" xfId="225"/>
    <cellStyle name="20 % - Accent3 2 3 10" xfId="5257"/>
    <cellStyle name="20 % - Accent3 2 3 10 2" xfId="13313"/>
    <cellStyle name="20 % - Accent3 2 3 10 2 2" xfId="18715"/>
    <cellStyle name="20 % - Accent3 2 3 10 2 2 2" xfId="31895"/>
    <cellStyle name="20 % - Accent3 2 3 10 2 2 3" xfId="45172"/>
    <cellStyle name="20 % - Accent3 2 3 10 2 2 4" xfId="58449"/>
    <cellStyle name="20 % - Accent3 2 3 10 2 3" xfId="25908"/>
    <cellStyle name="20 % - Accent3 2 3 10 2 4" xfId="39185"/>
    <cellStyle name="20 % - Accent3 2 3 10 2 5" xfId="52462"/>
    <cellStyle name="20 % - Accent3 2 3 10 3" xfId="16105"/>
    <cellStyle name="20 % - Accent3 2 3 10 3 2" xfId="29285"/>
    <cellStyle name="20 % - Accent3 2 3 10 3 3" xfId="42562"/>
    <cellStyle name="20 % - Accent3 2 3 10 3 4" xfId="55839"/>
    <cellStyle name="20 % - Accent3 2 3 10 4" xfId="11059"/>
    <cellStyle name="20 % - Accent3 2 3 10 5" xfId="23298"/>
    <cellStyle name="20 % - Accent3 2 3 10 6" xfId="36575"/>
    <cellStyle name="20 % - Accent3 2 3 10 7" xfId="49852"/>
    <cellStyle name="20 % - Accent3 2 3 11" xfId="5881"/>
    <cellStyle name="20 % - Accent3 2 3 11 2" xfId="16705"/>
    <cellStyle name="20 % - Accent3 2 3 11 2 2" xfId="29885"/>
    <cellStyle name="20 % - Accent3 2 3 11 2 3" xfId="43162"/>
    <cellStyle name="20 % - Accent3 2 3 11 2 4" xfId="56439"/>
    <cellStyle name="20 % - Accent3 2 3 11 3" xfId="11659"/>
    <cellStyle name="20 % - Accent3 2 3 11 4" xfId="23898"/>
    <cellStyle name="20 % - Accent3 2 3 11 5" xfId="37175"/>
    <cellStyle name="20 % - Accent3 2 3 11 6" xfId="50452"/>
    <cellStyle name="20 % - Accent3 2 3 12" xfId="6583"/>
    <cellStyle name="20 % - Accent3 2 3 12 2" xfId="17407"/>
    <cellStyle name="20 % - Accent3 2 3 12 2 2" xfId="30587"/>
    <cellStyle name="20 % - Accent3 2 3 12 2 3" xfId="43864"/>
    <cellStyle name="20 % - Accent3 2 3 12 2 4" xfId="57141"/>
    <cellStyle name="20 % - Accent3 2 3 12 3" xfId="12361"/>
    <cellStyle name="20 % - Accent3 2 3 12 4" xfId="24600"/>
    <cellStyle name="20 % - Accent3 2 3 12 5" xfId="37877"/>
    <cellStyle name="20 % - Accent3 2 3 12 6" xfId="51154"/>
    <cellStyle name="20 % - Accent3 2 3 13" xfId="7323"/>
    <cellStyle name="20 % - Accent3 2 3 13 2" xfId="18156"/>
    <cellStyle name="20 % - Accent3 2 3 13 2 2" xfId="31336"/>
    <cellStyle name="20 % - Accent3 2 3 13 2 3" xfId="44613"/>
    <cellStyle name="20 % - Accent3 2 3 13 2 4" xfId="57890"/>
    <cellStyle name="20 % - Accent3 2 3 13 3" xfId="25349"/>
    <cellStyle name="20 % - Accent3 2 3 13 4" xfId="38626"/>
    <cellStyle name="20 % - Accent3 2 3 13 5" xfId="51903"/>
    <cellStyle name="20 % - Accent3 2 3 14" xfId="10396"/>
    <cellStyle name="20 % - Accent3 2 3 14 2" xfId="14856"/>
    <cellStyle name="20 % - Accent3 2 3 14 2 2" xfId="27477"/>
    <cellStyle name="20 % - Accent3 2 3 14 2 3" xfId="40754"/>
    <cellStyle name="20 % - Accent3 2 3 14 2 4" xfId="54031"/>
    <cellStyle name="20 % - Accent3 2 3 14 3" xfId="21490"/>
    <cellStyle name="20 % - Accent3 2 3 14 4" xfId="34767"/>
    <cellStyle name="20 % - Accent3 2 3 14 5" xfId="48044"/>
    <cellStyle name="20 % - Accent3 2 3 15" xfId="9298"/>
    <cellStyle name="20 % - Accent3 2 3 15 2" xfId="20164"/>
    <cellStyle name="20 % - Accent3 2 3 15 3" xfId="33441"/>
    <cellStyle name="20 % - Accent3 2 3 15 4" xfId="46718"/>
    <cellStyle name="20 % - Accent3 2 3 16" xfId="13530"/>
    <cellStyle name="20 % - Accent3 2 3 16 2" xfId="26151"/>
    <cellStyle name="20 % - Accent3 2 3 16 3" xfId="39428"/>
    <cellStyle name="20 % - Accent3 2 3 16 4" xfId="52705"/>
    <cellStyle name="20 % - Accent3 2 3 17" xfId="19412"/>
    <cellStyle name="20 % - Accent3 2 3 18" xfId="32689"/>
    <cellStyle name="20 % - Accent3 2 3 19" xfId="45966"/>
    <cellStyle name="20 % - Accent3 2 3 2" xfId="226"/>
    <cellStyle name="20 % - Accent3 2 3 3" xfId="227"/>
    <cellStyle name="20 % - Accent3 2 3 3 10" xfId="5882"/>
    <cellStyle name="20 % - Accent3 2 3 3 10 2" xfId="16706"/>
    <cellStyle name="20 % - Accent3 2 3 3 10 2 2" xfId="29886"/>
    <cellStyle name="20 % - Accent3 2 3 3 10 2 3" xfId="43163"/>
    <cellStyle name="20 % - Accent3 2 3 3 10 2 4" xfId="56440"/>
    <cellStyle name="20 % - Accent3 2 3 3 10 3" xfId="11660"/>
    <cellStyle name="20 % - Accent3 2 3 3 10 4" xfId="23899"/>
    <cellStyle name="20 % - Accent3 2 3 3 10 5" xfId="37176"/>
    <cellStyle name="20 % - Accent3 2 3 3 10 6" xfId="50453"/>
    <cellStyle name="20 % - Accent3 2 3 3 11" xfId="6584"/>
    <cellStyle name="20 % - Accent3 2 3 3 11 2" xfId="17408"/>
    <cellStyle name="20 % - Accent3 2 3 3 11 2 2" xfId="30588"/>
    <cellStyle name="20 % - Accent3 2 3 3 11 2 3" xfId="43865"/>
    <cellStyle name="20 % - Accent3 2 3 3 11 2 4" xfId="57142"/>
    <cellStyle name="20 % - Accent3 2 3 3 11 3" xfId="12362"/>
    <cellStyle name="20 % - Accent3 2 3 3 11 4" xfId="24601"/>
    <cellStyle name="20 % - Accent3 2 3 3 11 5" xfId="37878"/>
    <cellStyle name="20 % - Accent3 2 3 3 11 6" xfId="51155"/>
    <cellStyle name="20 % - Accent3 2 3 3 12" xfId="7324"/>
    <cellStyle name="20 % - Accent3 2 3 3 12 2" xfId="14857"/>
    <cellStyle name="20 % - Accent3 2 3 3 12 2 2" xfId="27478"/>
    <cellStyle name="20 % - Accent3 2 3 3 12 2 3" xfId="40755"/>
    <cellStyle name="20 % - Accent3 2 3 3 12 2 4" xfId="54032"/>
    <cellStyle name="20 % - Accent3 2 3 3 12 3" xfId="21491"/>
    <cellStyle name="20 % - Accent3 2 3 3 12 4" xfId="34768"/>
    <cellStyle name="20 % - Accent3 2 3 3 12 5" xfId="48045"/>
    <cellStyle name="20 % - Accent3 2 3 3 13" xfId="9299"/>
    <cellStyle name="20 % - Accent3 2 3 3 13 2" xfId="20165"/>
    <cellStyle name="20 % - Accent3 2 3 3 13 3" xfId="33442"/>
    <cellStyle name="20 % - Accent3 2 3 3 13 4" xfId="46719"/>
    <cellStyle name="20 % - Accent3 2 3 3 14" xfId="13531"/>
    <cellStyle name="20 % - Accent3 2 3 3 14 2" xfId="26152"/>
    <cellStyle name="20 % - Accent3 2 3 3 14 3" xfId="39429"/>
    <cellStyle name="20 % - Accent3 2 3 3 14 4" xfId="52706"/>
    <cellStyle name="20 % - Accent3 2 3 3 15" xfId="19413"/>
    <cellStyle name="20 % - Accent3 2 3 3 16" xfId="32690"/>
    <cellStyle name="20 % - Accent3 2 3 3 17" xfId="45967"/>
    <cellStyle name="20 % - Accent3 2 3 3 2" xfId="228"/>
    <cellStyle name="20 % - Accent3 2 3 3 2 10" xfId="5883"/>
    <cellStyle name="20 % - Accent3 2 3 3 2 10 2" xfId="16707"/>
    <cellStyle name="20 % - Accent3 2 3 3 2 10 2 2" xfId="29887"/>
    <cellStyle name="20 % - Accent3 2 3 3 2 10 2 3" xfId="43164"/>
    <cellStyle name="20 % - Accent3 2 3 3 2 10 2 4" xfId="56441"/>
    <cellStyle name="20 % - Accent3 2 3 3 2 10 3" xfId="11661"/>
    <cellStyle name="20 % - Accent3 2 3 3 2 10 4" xfId="23900"/>
    <cellStyle name="20 % - Accent3 2 3 3 2 10 5" xfId="37177"/>
    <cellStyle name="20 % - Accent3 2 3 3 2 10 6" xfId="50454"/>
    <cellStyle name="20 % - Accent3 2 3 3 2 11" xfId="6585"/>
    <cellStyle name="20 % - Accent3 2 3 3 2 11 2" xfId="17409"/>
    <cellStyle name="20 % - Accent3 2 3 3 2 11 2 2" xfId="30589"/>
    <cellStyle name="20 % - Accent3 2 3 3 2 11 2 3" xfId="43866"/>
    <cellStyle name="20 % - Accent3 2 3 3 2 11 2 4" xfId="57143"/>
    <cellStyle name="20 % - Accent3 2 3 3 2 11 3" xfId="12363"/>
    <cellStyle name="20 % - Accent3 2 3 3 2 11 4" xfId="24602"/>
    <cellStyle name="20 % - Accent3 2 3 3 2 11 5" xfId="37879"/>
    <cellStyle name="20 % - Accent3 2 3 3 2 11 6" xfId="51156"/>
    <cellStyle name="20 % - Accent3 2 3 3 2 12" xfId="7325"/>
    <cellStyle name="20 % - Accent3 2 3 3 2 12 2" xfId="18157"/>
    <cellStyle name="20 % - Accent3 2 3 3 2 12 2 2" xfId="31337"/>
    <cellStyle name="20 % - Accent3 2 3 3 2 12 2 3" xfId="44614"/>
    <cellStyle name="20 % - Accent3 2 3 3 2 12 2 4" xfId="57891"/>
    <cellStyle name="20 % - Accent3 2 3 3 2 12 3" xfId="25350"/>
    <cellStyle name="20 % - Accent3 2 3 3 2 12 4" xfId="38627"/>
    <cellStyle name="20 % - Accent3 2 3 3 2 12 5" xfId="51904"/>
    <cellStyle name="20 % - Accent3 2 3 3 2 13" xfId="10397"/>
    <cellStyle name="20 % - Accent3 2 3 3 2 13 2" xfId="14858"/>
    <cellStyle name="20 % - Accent3 2 3 3 2 13 2 2" xfId="27479"/>
    <cellStyle name="20 % - Accent3 2 3 3 2 13 2 3" xfId="40756"/>
    <cellStyle name="20 % - Accent3 2 3 3 2 13 2 4" xfId="54033"/>
    <cellStyle name="20 % - Accent3 2 3 3 2 13 3" xfId="21492"/>
    <cellStyle name="20 % - Accent3 2 3 3 2 13 4" xfId="34769"/>
    <cellStyle name="20 % - Accent3 2 3 3 2 13 5" xfId="48046"/>
    <cellStyle name="20 % - Accent3 2 3 3 2 14" xfId="9300"/>
    <cellStyle name="20 % - Accent3 2 3 3 2 14 2" xfId="20166"/>
    <cellStyle name="20 % - Accent3 2 3 3 2 14 3" xfId="33443"/>
    <cellStyle name="20 % - Accent3 2 3 3 2 14 4" xfId="46720"/>
    <cellStyle name="20 % - Accent3 2 3 3 2 15" xfId="13532"/>
    <cellStyle name="20 % - Accent3 2 3 3 2 15 2" xfId="26153"/>
    <cellStyle name="20 % - Accent3 2 3 3 2 15 3" xfId="39430"/>
    <cellStyle name="20 % - Accent3 2 3 3 2 15 4" xfId="52707"/>
    <cellStyle name="20 % - Accent3 2 3 3 2 16" xfId="19414"/>
    <cellStyle name="20 % - Accent3 2 3 3 2 17" xfId="32691"/>
    <cellStyle name="20 % - Accent3 2 3 3 2 18" xfId="45968"/>
    <cellStyle name="20 % - Accent3 2 3 3 2 2" xfId="229"/>
    <cellStyle name="20 % - Accent3 2 3 3 2 2 10" xfId="13533"/>
    <cellStyle name="20 % - Accent3 2 3 3 2 2 10 2" xfId="26154"/>
    <cellStyle name="20 % - Accent3 2 3 3 2 2 10 3" xfId="39431"/>
    <cellStyle name="20 % - Accent3 2 3 3 2 2 10 4" xfId="52708"/>
    <cellStyle name="20 % - Accent3 2 3 3 2 2 11" xfId="19415"/>
    <cellStyle name="20 % - Accent3 2 3 3 2 2 12" xfId="32692"/>
    <cellStyle name="20 % - Accent3 2 3 3 2 2 13" xfId="45969"/>
    <cellStyle name="20 % - Accent3 2 3 3 2 2 2" xfId="4248"/>
    <cellStyle name="20 % - Accent3 2 3 3 2 2 2 2" xfId="8285"/>
    <cellStyle name="20 % - Accent3 2 3 3 2 2 2 2 2" xfId="15774"/>
    <cellStyle name="20 % - Accent3 2 3 3 2 2 2 2 2 2" xfId="28439"/>
    <cellStyle name="20 % - Accent3 2 3 3 2 2 2 2 2 3" xfId="41716"/>
    <cellStyle name="20 % - Accent3 2 3 3 2 2 2 2 2 4" xfId="54993"/>
    <cellStyle name="20 % - Accent3 2 3 3 2 2 2 2 3" xfId="22452"/>
    <cellStyle name="20 % - Accent3 2 3 3 2 2 2 2 4" xfId="35729"/>
    <cellStyle name="20 % - Accent3 2 3 3 2 2 2 2 5" xfId="49006"/>
    <cellStyle name="20 % - Accent3 2 3 3 2 2 2 3" xfId="14112"/>
    <cellStyle name="20 % - Accent3 2 3 3 2 2 2 3 2" xfId="26733"/>
    <cellStyle name="20 % - Accent3 2 3 3 2 2 2 3 3" xfId="40010"/>
    <cellStyle name="20 % - Accent3 2 3 3 2 2 2 3 4" xfId="53287"/>
    <cellStyle name="20 % - Accent3 2 3 3 2 2 2 4" xfId="20746"/>
    <cellStyle name="20 % - Accent3 2 3 3 2 2 2 5" xfId="34023"/>
    <cellStyle name="20 % - Accent3 2 3 3 2 2 2 6" xfId="47300"/>
    <cellStyle name="20 % - Accent3 2 3 3 2 2 3" xfId="4669"/>
    <cellStyle name="20 % - Accent3 2 3 3 2 2 3 2" xfId="8543"/>
    <cellStyle name="20 % - Accent3 2 3 3 2 2 3 2 2" xfId="28697"/>
    <cellStyle name="20 % - Accent3 2 3 3 2 2 3 2 3" xfId="41974"/>
    <cellStyle name="20 % - Accent3 2 3 3 2 2 3 2 4" xfId="55251"/>
    <cellStyle name="20 % - Accent3 2 3 3 2 2 3 3" xfId="22710"/>
    <cellStyle name="20 % - Accent3 2 3 3 2 2 3 4" xfId="35987"/>
    <cellStyle name="20 % - Accent3 2 3 3 2 2 3 5" xfId="49264"/>
    <cellStyle name="20 % - Accent3 2 3 3 2 2 4" xfId="5260"/>
    <cellStyle name="20 % - Accent3 2 3 3 2 2 4 2" xfId="16108"/>
    <cellStyle name="20 % - Accent3 2 3 3 2 2 4 2 2" xfId="29288"/>
    <cellStyle name="20 % - Accent3 2 3 3 2 2 4 2 3" xfId="42565"/>
    <cellStyle name="20 % - Accent3 2 3 3 2 2 4 2 4" xfId="55842"/>
    <cellStyle name="20 % - Accent3 2 3 3 2 2 4 3" xfId="11062"/>
    <cellStyle name="20 % - Accent3 2 3 3 2 2 4 4" xfId="23301"/>
    <cellStyle name="20 % - Accent3 2 3 3 2 2 4 5" xfId="36578"/>
    <cellStyle name="20 % - Accent3 2 3 3 2 2 4 6" xfId="49855"/>
    <cellStyle name="20 % - Accent3 2 3 3 2 2 5" xfId="5884"/>
    <cellStyle name="20 % - Accent3 2 3 3 2 2 5 2" xfId="16708"/>
    <cellStyle name="20 % - Accent3 2 3 3 2 2 5 2 2" xfId="29888"/>
    <cellStyle name="20 % - Accent3 2 3 3 2 2 5 2 3" xfId="43165"/>
    <cellStyle name="20 % - Accent3 2 3 3 2 2 5 2 4" xfId="56442"/>
    <cellStyle name="20 % - Accent3 2 3 3 2 2 5 3" xfId="11662"/>
    <cellStyle name="20 % - Accent3 2 3 3 2 2 5 4" xfId="23901"/>
    <cellStyle name="20 % - Accent3 2 3 3 2 2 5 5" xfId="37178"/>
    <cellStyle name="20 % - Accent3 2 3 3 2 2 5 6" xfId="50455"/>
    <cellStyle name="20 % - Accent3 2 3 3 2 2 6" xfId="6586"/>
    <cellStyle name="20 % - Accent3 2 3 3 2 2 6 2" xfId="17410"/>
    <cellStyle name="20 % - Accent3 2 3 3 2 2 6 2 2" xfId="30590"/>
    <cellStyle name="20 % - Accent3 2 3 3 2 2 6 2 3" xfId="43867"/>
    <cellStyle name="20 % - Accent3 2 3 3 2 2 6 2 4" xfId="57144"/>
    <cellStyle name="20 % - Accent3 2 3 3 2 2 6 3" xfId="12364"/>
    <cellStyle name="20 % - Accent3 2 3 3 2 2 6 4" xfId="24603"/>
    <cellStyle name="20 % - Accent3 2 3 3 2 2 6 5" xfId="37880"/>
    <cellStyle name="20 % - Accent3 2 3 3 2 2 6 6" xfId="51157"/>
    <cellStyle name="20 % - Accent3 2 3 3 2 2 7" xfId="7326"/>
    <cellStyle name="20 % - Accent3 2 3 3 2 2 7 2" xfId="18158"/>
    <cellStyle name="20 % - Accent3 2 3 3 2 2 7 2 2" xfId="31338"/>
    <cellStyle name="20 % - Accent3 2 3 3 2 2 7 2 3" xfId="44615"/>
    <cellStyle name="20 % - Accent3 2 3 3 2 2 7 2 4" xfId="57892"/>
    <cellStyle name="20 % - Accent3 2 3 3 2 2 7 3" xfId="25351"/>
    <cellStyle name="20 % - Accent3 2 3 3 2 2 7 4" xfId="38628"/>
    <cellStyle name="20 % - Accent3 2 3 3 2 2 7 5" xfId="51905"/>
    <cellStyle name="20 % - Accent3 2 3 3 2 2 8" xfId="10398"/>
    <cellStyle name="20 % - Accent3 2 3 3 2 2 8 2" xfId="14859"/>
    <cellStyle name="20 % - Accent3 2 3 3 2 2 8 2 2" xfId="27480"/>
    <cellStyle name="20 % - Accent3 2 3 3 2 2 8 2 3" xfId="40757"/>
    <cellStyle name="20 % - Accent3 2 3 3 2 2 8 2 4" xfId="54034"/>
    <cellStyle name="20 % - Accent3 2 3 3 2 2 8 3" xfId="21493"/>
    <cellStyle name="20 % - Accent3 2 3 3 2 2 8 4" xfId="34770"/>
    <cellStyle name="20 % - Accent3 2 3 3 2 2 8 5" xfId="48047"/>
    <cellStyle name="20 % - Accent3 2 3 3 2 2 9" xfId="9301"/>
    <cellStyle name="20 % - Accent3 2 3 3 2 2 9 2" xfId="20167"/>
    <cellStyle name="20 % - Accent3 2 3 3 2 2 9 3" xfId="33444"/>
    <cellStyle name="20 % - Accent3 2 3 3 2 2 9 4" xfId="46721"/>
    <cellStyle name="20 % - Accent3 2 3 3 2 3" xfId="230"/>
    <cellStyle name="20 % - Accent3 2 3 3 2 3 10" xfId="13534"/>
    <cellStyle name="20 % - Accent3 2 3 3 2 3 10 2" xfId="26155"/>
    <cellStyle name="20 % - Accent3 2 3 3 2 3 10 3" xfId="39432"/>
    <cellStyle name="20 % - Accent3 2 3 3 2 3 10 4" xfId="52709"/>
    <cellStyle name="20 % - Accent3 2 3 3 2 3 11" xfId="19416"/>
    <cellStyle name="20 % - Accent3 2 3 3 2 3 12" xfId="32693"/>
    <cellStyle name="20 % - Accent3 2 3 3 2 3 13" xfId="45970"/>
    <cellStyle name="20 % - Accent3 2 3 3 2 3 2" xfId="4246"/>
    <cellStyle name="20 % - Accent3 2 3 3 2 3 2 2" xfId="8284"/>
    <cellStyle name="20 % - Accent3 2 3 3 2 3 2 2 2" xfId="15773"/>
    <cellStyle name="20 % - Accent3 2 3 3 2 3 2 2 2 2" xfId="28438"/>
    <cellStyle name="20 % - Accent3 2 3 3 2 3 2 2 2 3" xfId="41715"/>
    <cellStyle name="20 % - Accent3 2 3 3 2 3 2 2 2 4" xfId="54992"/>
    <cellStyle name="20 % - Accent3 2 3 3 2 3 2 2 3" xfId="22451"/>
    <cellStyle name="20 % - Accent3 2 3 3 2 3 2 2 4" xfId="35728"/>
    <cellStyle name="20 % - Accent3 2 3 3 2 3 2 2 5" xfId="49005"/>
    <cellStyle name="20 % - Accent3 2 3 3 2 3 2 3" xfId="14113"/>
    <cellStyle name="20 % - Accent3 2 3 3 2 3 2 3 2" xfId="26734"/>
    <cellStyle name="20 % - Accent3 2 3 3 2 3 2 3 3" xfId="40011"/>
    <cellStyle name="20 % - Accent3 2 3 3 2 3 2 3 4" xfId="53288"/>
    <cellStyle name="20 % - Accent3 2 3 3 2 3 2 4" xfId="20747"/>
    <cellStyle name="20 % - Accent3 2 3 3 2 3 2 5" xfId="34024"/>
    <cellStyle name="20 % - Accent3 2 3 3 2 3 2 6" xfId="47301"/>
    <cellStyle name="20 % - Accent3 2 3 3 2 3 3" xfId="4670"/>
    <cellStyle name="20 % - Accent3 2 3 3 2 3 3 2" xfId="8544"/>
    <cellStyle name="20 % - Accent3 2 3 3 2 3 3 2 2" xfId="28698"/>
    <cellStyle name="20 % - Accent3 2 3 3 2 3 3 2 3" xfId="41975"/>
    <cellStyle name="20 % - Accent3 2 3 3 2 3 3 2 4" xfId="55252"/>
    <cellStyle name="20 % - Accent3 2 3 3 2 3 3 3" xfId="22711"/>
    <cellStyle name="20 % - Accent3 2 3 3 2 3 3 4" xfId="35988"/>
    <cellStyle name="20 % - Accent3 2 3 3 2 3 3 5" xfId="49265"/>
    <cellStyle name="20 % - Accent3 2 3 3 2 3 4" xfId="5261"/>
    <cellStyle name="20 % - Accent3 2 3 3 2 3 4 2" xfId="16109"/>
    <cellStyle name="20 % - Accent3 2 3 3 2 3 4 2 2" xfId="29289"/>
    <cellStyle name="20 % - Accent3 2 3 3 2 3 4 2 3" xfId="42566"/>
    <cellStyle name="20 % - Accent3 2 3 3 2 3 4 2 4" xfId="55843"/>
    <cellStyle name="20 % - Accent3 2 3 3 2 3 4 3" xfId="11063"/>
    <cellStyle name="20 % - Accent3 2 3 3 2 3 4 4" xfId="23302"/>
    <cellStyle name="20 % - Accent3 2 3 3 2 3 4 5" xfId="36579"/>
    <cellStyle name="20 % - Accent3 2 3 3 2 3 4 6" xfId="49856"/>
    <cellStyle name="20 % - Accent3 2 3 3 2 3 5" xfId="5885"/>
    <cellStyle name="20 % - Accent3 2 3 3 2 3 5 2" xfId="16709"/>
    <cellStyle name="20 % - Accent3 2 3 3 2 3 5 2 2" xfId="29889"/>
    <cellStyle name="20 % - Accent3 2 3 3 2 3 5 2 3" xfId="43166"/>
    <cellStyle name="20 % - Accent3 2 3 3 2 3 5 2 4" xfId="56443"/>
    <cellStyle name="20 % - Accent3 2 3 3 2 3 5 3" xfId="11663"/>
    <cellStyle name="20 % - Accent3 2 3 3 2 3 5 4" xfId="23902"/>
    <cellStyle name="20 % - Accent3 2 3 3 2 3 5 5" xfId="37179"/>
    <cellStyle name="20 % - Accent3 2 3 3 2 3 5 6" xfId="50456"/>
    <cellStyle name="20 % - Accent3 2 3 3 2 3 6" xfId="6587"/>
    <cellStyle name="20 % - Accent3 2 3 3 2 3 6 2" xfId="17411"/>
    <cellStyle name="20 % - Accent3 2 3 3 2 3 6 2 2" xfId="30591"/>
    <cellStyle name="20 % - Accent3 2 3 3 2 3 6 2 3" xfId="43868"/>
    <cellStyle name="20 % - Accent3 2 3 3 2 3 6 2 4" xfId="57145"/>
    <cellStyle name="20 % - Accent3 2 3 3 2 3 6 3" xfId="12365"/>
    <cellStyle name="20 % - Accent3 2 3 3 2 3 6 4" xfId="24604"/>
    <cellStyle name="20 % - Accent3 2 3 3 2 3 6 5" xfId="37881"/>
    <cellStyle name="20 % - Accent3 2 3 3 2 3 6 6" xfId="51158"/>
    <cellStyle name="20 % - Accent3 2 3 3 2 3 7" xfId="7327"/>
    <cellStyle name="20 % - Accent3 2 3 3 2 3 7 2" xfId="18159"/>
    <cellStyle name="20 % - Accent3 2 3 3 2 3 7 2 2" xfId="31339"/>
    <cellStyle name="20 % - Accent3 2 3 3 2 3 7 2 3" xfId="44616"/>
    <cellStyle name="20 % - Accent3 2 3 3 2 3 7 2 4" xfId="57893"/>
    <cellStyle name="20 % - Accent3 2 3 3 2 3 7 3" xfId="25352"/>
    <cellStyle name="20 % - Accent3 2 3 3 2 3 7 4" xfId="38629"/>
    <cellStyle name="20 % - Accent3 2 3 3 2 3 7 5" xfId="51906"/>
    <cellStyle name="20 % - Accent3 2 3 3 2 3 8" xfId="10399"/>
    <cellStyle name="20 % - Accent3 2 3 3 2 3 8 2" xfId="14860"/>
    <cellStyle name="20 % - Accent3 2 3 3 2 3 8 2 2" xfId="27481"/>
    <cellStyle name="20 % - Accent3 2 3 3 2 3 8 2 3" xfId="40758"/>
    <cellStyle name="20 % - Accent3 2 3 3 2 3 8 2 4" xfId="54035"/>
    <cellStyle name="20 % - Accent3 2 3 3 2 3 8 3" xfId="21494"/>
    <cellStyle name="20 % - Accent3 2 3 3 2 3 8 4" xfId="34771"/>
    <cellStyle name="20 % - Accent3 2 3 3 2 3 8 5" xfId="48048"/>
    <cellStyle name="20 % - Accent3 2 3 3 2 3 9" xfId="9302"/>
    <cellStyle name="20 % - Accent3 2 3 3 2 3 9 2" xfId="20168"/>
    <cellStyle name="20 % - Accent3 2 3 3 2 3 9 3" xfId="33445"/>
    <cellStyle name="20 % - Accent3 2 3 3 2 3 9 4" xfId="46722"/>
    <cellStyle name="20 % - Accent3 2 3 3 2 4" xfId="231"/>
    <cellStyle name="20 % - Accent3 2 3 3 2 4 10" xfId="9303"/>
    <cellStyle name="20 % - Accent3 2 3 3 2 4 10 2" xfId="20169"/>
    <cellStyle name="20 % - Accent3 2 3 3 2 4 10 3" xfId="33446"/>
    <cellStyle name="20 % - Accent3 2 3 3 2 4 10 4" xfId="46723"/>
    <cellStyle name="20 % - Accent3 2 3 3 2 4 11" xfId="13535"/>
    <cellStyle name="20 % - Accent3 2 3 3 2 4 11 2" xfId="26156"/>
    <cellStyle name="20 % - Accent3 2 3 3 2 4 11 3" xfId="39433"/>
    <cellStyle name="20 % - Accent3 2 3 3 2 4 11 4" xfId="52710"/>
    <cellStyle name="20 % - Accent3 2 3 3 2 4 12" xfId="19417"/>
    <cellStyle name="20 % - Accent3 2 3 3 2 4 13" xfId="32694"/>
    <cellStyle name="20 % - Accent3 2 3 3 2 4 14" xfId="45971"/>
    <cellStyle name="20 % - Accent3 2 3 3 2 4 2" xfId="232"/>
    <cellStyle name="20 % - Accent3 2 3 3 2 4 2 10" xfId="13536"/>
    <cellStyle name="20 % - Accent3 2 3 3 2 4 2 10 2" xfId="26157"/>
    <cellStyle name="20 % - Accent3 2 3 3 2 4 2 10 3" xfId="39434"/>
    <cellStyle name="20 % - Accent3 2 3 3 2 4 2 10 4" xfId="52711"/>
    <cellStyle name="20 % - Accent3 2 3 3 2 4 2 11" xfId="19418"/>
    <cellStyle name="20 % - Accent3 2 3 3 2 4 2 12" xfId="32695"/>
    <cellStyle name="20 % - Accent3 2 3 3 2 4 2 13" xfId="45972"/>
    <cellStyle name="20 % - Accent3 2 3 3 2 4 2 2" xfId="4244"/>
    <cellStyle name="20 % - Accent3 2 3 3 2 4 2 2 2" xfId="8282"/>
    <cellStyle name="20 % - Accent3 2 3 3 2 4 2 2 2 2" xfId="15771"/>
    <cellStyle name="20 % - Accent3 2 3 3 2 4 2 2 2 2 2" xfId="28436"/>
    <cellStyle name="20 % - Accent3 2 3 3 2 4 2 2 2 2 3" xfId="41713"/>
    <cellStyle name="20 % - Accent3 2 3 3 2 4 2 2 2 2 4" xfId="54990"/>
    <cellStyle name="20 % - Accent3 2 3 3 2 4 2 2 2 3" xfId="22449"/>
    <cellStyle name="20 % - Accent3 2 3 3 2 4 2 2 2 4" xfId="35726"/>
    <cellStyle name="20 % - Accent3 2 3 3 2 4 2 2 2 5" xfId="49003"/>
    <cellStyle name="20 % - Accent3 2 3 3 2 4 2 2 3" xfId="14115"/>
    <cellStyle name="20 % - Accent3 2 3 3 2 4 2 2 3 2" xfId="26736"/>
    <cellStyle name="20 % - Accent3 2 3 3 2 4 2 2 3 3" xfId="40013"/>
    <cellStyle name="20 % - Accent3 2 3 3 2 4 2 2 3 4" xfId="53290"/>
    <cellStyle name="20 % - Accent3 2 3 3 2 4 2 2 4" xfId="20749"/>
    <cellStyle name="20 % - Accent3 2 3 3 2 4 2 2 5" xfId="34026"/>
    <cellStyle name="20 % - Accent3 2 3 3 2 4 2 2 6" xfId="47303"/>
    <cellStyle name="20 % - Accent3 2 3 3 2 4 2 3" xfId="4672"/>
    <cellStyle name="20 % - Accent3 2 3 3 2 4 2 3 2" xfId="8546"/>
    <cellStyle name="20 % - Accent3 2 3 3 2 4 2 3 2 2" xfId="28700"/>
    <cellStyle name="20 % - Accent3 2 3 3 2 4 2 3 2 3" xfId="41977"/>
    <cellStyle name="20 % - Accent3 2 3 3 2 4 2 3 2 4" xfId="55254"/>
    <cellStyle name="20 % - Accent3 2 3 3 2 4 2 3 3" xfId="22713"/>
    <cellStyle name="20 % - Accent3 2 3 3 2 4 2 3 4" xfId="35990"/>
    <cellStyle name="20 % - Accent3 2 3 3 2 4 2 3 5" xfId="49267"/>
    <cellStyle name="20 % - Accent3 2 3 3 2 4 2 4" xfId="5263"/>
    <cellStyle name="20 % - Accent3 2 3 3 2 4 2 4 2" xfId="16111"/>
    <cellStyle name="20 % - Accent3 2 3 3 2 4 2 4 2 2" xfId="29291"/>
    <cellStyle name="20 % - Accent3 2 3 3 2 4 2 4 2 3" xfId="42568"/>
    <cellStyle name="20 % - Accent3 2 3 3 2 4 2 4 2 4" xfId="55845"/>
    <cellStyle name="20 % - Accent3 2 3 3 2 4 2 4 3" xfId="11065"/>
    <cellStyle name="20 % - Accent3 2 3 3 2 4 2 4 4" xfId="23304"/>
    <cellStyle name="20 % - Accent3 2 3 3 2 4 2 4 5" xfId="36581"/>
    <cellStyle name="20 % - Accent3 2 3 3 2 4 2 4 6" xfId="49858"/>
    <cellStyle name="20 % - Accent3 2 3 3 2 4 2 5" xfId="5887"/>
    <cellStyle name="20 % - Accent3 2 3 3 2 4 2 5 2" xfId="16711"/>
    <cellStyle name="20 % - Accent3 2 3 3 2 4 2 5 2 2" xfId="29891"/>
    <cellStyle name="20 % - Accent3 2 3 3 2 4 2 5 2 3" xfId="43168"/>
    <cellStyle name="20 % - Accent3 2 3 3 2 4 2 5 2 4" xfId="56445"/>
    <cellStyle name="20 % - Accent3 2 3 3 2 4 2 5 3" xfId="11665"/>
    <cellStyle name="20 % - Accent3 2 3 3 2 4 2 5 4" xfId="23904"/>
    <cellStyle name="20 % - Accent3 2 3 3 2 4 2 5 5" xfId="37181"/>
    <cellStyle name="20 % - Accent3 2 3 3 2 4 2 5 6" xfId="50458"/>
    <cellStyle name="20 % - Accent3 2 3 3 2 4 2 6" xfId="6589"/>
    <cellStyle name="20 % - Accent3 2 3 3 2 4 2 6 2" xfId="17413"/>
    <cellStyle name="20 % - Accent3 2 3 3 2 4 2 6 2 2" xfId="30593"/>
    <cellStyle name="20 % - Accent3 2 3 3 2 4 2 6 2 3" xfId="43870"/>
    <cellStyle name="20 % - Accent3 2 3 3 2 4 2 6 2 4" xfId="57147"/>
    <cellStyle name="20 % - Accent3 2 3 3 2 4 2 6 3" xfId="12367"/>
    <cellStyle name="20 % - Accent3 2 3 3 2 4 2 6 4" xfId="24606"/>
    <cellStyle name="20 % - Accent3 2 3 3 2 4 2 6 5" xfId="37883"/>
    <cellStyle name="20 % - Accent3 2 3 3 2 4 2 6 6" xfId="51160"/>
    <cellStyle name="20 % - Accent3 2 3 3 2 4 2 7" xfId="7329"/>
    <cellStyle name="20 % - Accent3 2 3 3 2 4 2 7 2" xfId="18161"/>
    <cellStyle name="20 % - Accent3 2 3 3 2 4 2 7 2 2" xfId="31341"/>
    <cellStyle name="20 % - Accent3 2 3 3 2 4 2 7 2 3" xfId="44618"/>
    <cellStyle name="20 % - Accent3 2 3 3 2 4 2 7 2 4" xfId="57895"/>
    <cellStyle name="20 % - Accent3 2 3 3 2 4 2 7 3" xfId="25354"/>
    <cellStyle name="20 % - Accent3 2 3 3 2 4 2 7 4" xfId="38631"/>
    <cellStyle name="20 % - Accent3 2 3 3 2 4 2 7 5" xfId="51908"/>
    <cellStyle name="20 % - Accent3 2 3 3 2 4 2 8" xfId="10401"/>
    <cellStyle name="20 % - Accent3 2 3 3 2 4 2 8 2" xfId="14862"/>
    <cellStyle name="20 % - Accent3 2 3 3 2 4 2 8 2 2" xfId="27483"/>
    <cellStyle name="20 % - Accent3 2 3 3 2 4 2 8 2 3" xfId="40760"/>
    <cellStyle name="20 % - Accent3 2 3 3 2 4 2 8 2 4" xfId="54037"/>
    <cellStyle name="20 % - Accent3 2 3 3 2 4 2 8 3" xfId="21496"/>
    <cellStyle name="20 % - Accent3 2 3 3 2 4 2 8 4" xfId="34773"/>
    <cellStyle name="20 % - Accent3 2 3 3 2 4 2 8 5" xfId="48050"/>
    <cellStyle name="20 % - Accent3 2 3 3 2 4 2 9" xfId="9304"/>
    <cellStyle name="20 % - Accent3 2 3 3 2 4 2 9 2" xfId="20170"/>
    <cellStyle name="20 % - Accent3 2 3 3 2 4 2 9 3" xfId="33447"/>
    <cellStyle name="20 % - Accent3 2 3 3 2 4 2 9 4" xfId="46724"/>
    <cellStyle name="20 % - Accent3 2 3 3 2 4 3" xfId="4245"/>
    <cellStyle name="20 % - Accent3 2 3 3 2 4 3 2" xfId="8283"/>
    <cellStyle name="20 % - Accent3 2 3 3 2 4 3 2 2" xfId="15772"/>
    <cellStyle name="20 % - Accent3 2 3 3 2 4 3 2 2 2" xfId="28437"/>
    <cellStyle name="20 % - Accent3 2 3 3 2 4 3 2 2 3" xfId="41714"/>
    <cellStyle name="20 % - Accent3 2 3 3 2 4 3 2 2 4" xfId="54991"/>
    <cellStyle name="20 % - Accent3 2 3 3 2 4 3 2 3" xfId="22450"/>
    <cellStyle name="20 % - Accent3 2 3 3 2 4 3 2 4" xfId="35727"/>
    <cellStyle name="20 % - Accent3 2 3 3 2 4 3 2 5" xfId="49004"/>
    <cellStyle name="20 % - Accent3 2 3 3 2 4 3 3" xfId="14114"/>
    <cellStyle name="20 % - Accent3 2 3 3 2 4 3 3 2" xfId="26735"/>
    <cellStyle name="20 % - Accent3 2 3 3 2 4 3 3 3" xfId="40012"/>
    <cellStyle name="20 % - Accent3 2 3 3 2 4 3 3 4" xfId="53289"/>
    <cellStyle name="20 % - Accent3 2 3 3 2 4 3 4" xfId="20748"/>
    <cellStyle name="20 % - Accent3 2 3 3 2 4 3 5" xfId="34025"/>
    <cellStyle name="20 % - Accent3 2 3 3 2 4 3 6" xfId="47302"/>
    <cellStyle name="20 % - Accent3 2 3 3 2 4 4" xfId="4671"/>
    <cellStyle name="20 % - Accent3 2 3 3 2 4 4 2" xfId="8545"/>
    <cellStyle name="20 % - Accent3 2 3 3 2 4 4 2 2" xfId="28699"/>
    <cellStyle name="20 % - Accent3 2 3 3 2 4 4 2 3" xfId="41976"/>
    <cellStyle name="20 % - Accent3 2 3 3 2 4 4 2 4" xfId="55253"/>
    <cellStyle name="20 % - Accent3 2 3 3 2 4 4 3" xfId="22712"/>
    <cellStyle name="20 % - Accent3 2 3 3 2 4 4 4" xfId="35989"/>
    <cellStyle name="20 % - Accent3 2 3 3 2 4 4 5" xfId="49266"/>
    <cellStyle name="20 % - Accent3 2 3 3 2 4 5" xfId="5262"/>
    <cellStyle name="20 % - Accent3 2 3 3 2 4 5 2" xfId="16110"/>
    <cellStyle name="20 % - Accent3 2 3 3 2 4 5 2 2" xfId="29290"/>
    <cellStyle name="20 % - Accent3 2 3 3 2 4 5 2 3" xfId="42567"/>
    <cellStyle name="20 % - Accent3 2 3 3 2 4 5 2 4" xfId="55844"/>
    <cellStyle name="20 % - Accent3 2 3 3 2 4 5 3" xfId="11064"/>
    <cellStyle name="20 % - Accent3 2 3 3 2 4 5 4" xfId="23303"/>
    <cellStyle name="20 % - Accent3 2 3 3 2 4 5 5" xfId="36580"/>
    <cellStyle name="20 % - Accent3 2 3 3 2 4 5 6" xfId="49857"/>
    <cellStyle name="20 % - Accent3 2 3 3 2 4 6" xfId="5886"/>
    <cellStyle name="20 % - Accent3 2 3 3 2 4 6 2" xfId="16710"/>
    <cellStyle name="20 % - Accent3 2 3 3 2 4 6 2 2" xfId="29890"/>
    <cellStyle name="20 % - Accent3 2 3 3 2 4 6 2 3" xfId="43167"/>
    <cellStyle name="20 % - Accent3 2 3 3 2 4 6 2 4" xfId="56444"/>
    <cellStyle name="20 % - Accent3 2 3 3 2 4 6 3" xfId="11664"/>
    <cellStyle name="20 % - Accent3 2 3 3 2 4 6 4" xfId="23903"/>
    <cellStyle name="20 % - Accent3 2 3 3 2 4 6 5" xfId="37180"/>
    <cellStyle name="20 % - Accent3 2 3 3 2 4 6 6" xfId="50457"/>
    <cellStyle name="20 % - Accent3 2 3 3 2 4 7" xfId="6588"/>
    <cellStyle name="20 % - Accent3 2 3 3 2 4 7 2" xfId="17412"/>
    <cellStyle name="20 % - Accent3 2 3 3 2 4 7 2 2" xfId="30592"/>
    <cellStyle name="20 % - Accent3 2 3 3 2 4 7 2 3" xfId="43869"/>
    <cellStyle name="20 % - Accent3 2 3 3 2 4 7 2 4" xfId="57146"/>
    <cellStyle name="20 % - Accent3 2 3 3 2 4 7 3" xfId="12366"/>
    <cellStyle name="20 % - Accent3 2 3 3 2 4 7 4" xfId="24605"/>
    <cellStyle name="20 % - Accent3 2 3 3 2 4 7 5" xfId="37882"/>
    <cellStyle name="20 % - Accent3 2 3 3 2 4 7 6" xfId="51159"/>
    <cellStyle name="20 % - Accent3 2 3 3 2 4 8" xfId="7328"/>
    <cellStyle name="20 % - Accent3 2 3 3 2 4 8 2" xfId="18160"/>
    <cellStyle name="20 % - Accent3 2 3 3 2 4 8 2 2" xfId="31340"/>
    <cellStyle name="20 % - Accent3 2 3 3 2 4 8 2 3" xfId="44617"/>
    <cellStyle name="20 % - Accent3 2 3 3 2 4 8 2 4" xfId="57894"/>
    <cellStyle name="20 % - Accent3 2 3 3 2 4 8 3" xfId="25353"/>
    <cellStyle name="20 % - Accent3 2 3 3 2 4 8 4" xfId="38630"/>
    <cellStyle name="20 % - Accent3 2 3 3 2 4 8 5" xfId="51907"/>
    <cellStyle name="20 % - Accent3 2 3 3 2 4 9" xfId="10400"/>
    <cellStyle name="20 % - Accent3 2 3 3 2 4 9 2" xfId="14861"/>
    <cellStyle name="20 % - Accent3 2 3 3 2 4 9 2 2" xfId="27482"/>
    <cellStyle name="20 % - Accent3 2 3 3 2 4 9 2 3" xfId="40759"/>
    <cellStyle name="20 % - Accent3 2 3 3 2 4 9 2 4" xfId="54036"/>
    <cellStyle name="20 % - Accent3 2 3 3 2 4 9 3" xfId="21495"/>
    <cellStyle name="20 % - Accent3 2 3 3 2 4 9 4" xfId="34772"/>
    <cellStyle name="20 % - Accent3 2 3 3 2 4 9 5" xfId="48049"/>
    <cellStyle name="20 % - Accent3 2 3 3 2 5" xfId="233"/>
    <cellStyle name="20 % - Accent3 2 3 3 2 5 10" xfId="13537"/>
    <cellStyle name="20 % - Accent3 2 3 3 2 5 10 2" xfId="26158"/>
    <cellStyle name="20 % - Accent3 2 3 3 2 5 10 3" xfId="39435"/>
    <cellStyle name="20 % - Accent3 2 3 3 2 5 10 4" xfId="52712"/>
    <cellStyle name="20 % - Accent3 2 3 3 2 5 11" xfId="19419"/>
    <cellStyle name="20 % - Accent3 2 3 3 2 5 12" xfId="32696"/>
    <cellStyle name="20 % - Accent3 2 3 3 2 5 13" xfId="45973"/>
    <cellStyle name="20 % - Accent3 2 3 3 2 5 2" xfId="4242"/>
    <cellStyle name="20 % - Accent3 2 3 3 2 5 2 2" xfId="8281"/>
    <cellStyle name="20 % - Accent3 2 3 3 2 5 2 2 2" xfId="15770"/>
    <cellStyle name="20 % - Accent3 2 3 3 2 5 2 2 2 2" xfId="28435"/>
    <cellStyle name="20 % - Accent3 2 3 3 2 5 2 2 2 3" xfId="41712"/>
    <cellStyle name="20 % - Accent3 2 3 3 2 5 2 2 2 4" xfId="54989"/>
    <cellStyle name="20 % - Accent3 2 3 3 2 5 2 2 3" xfId="22448"/>
    <cellStyle name="20 % - Accent3 2 3 3 2 5 2 2 4" xfId="35725"/>
    <cellStyle name="20 % - Accent3 2 3 3 2 5 2 2 5" xfId="49002"/>
    <cellStyle name="20 % - Accent3 2 3 3 2 5 2 3" xfId="14116"/>
    <cellStyle name="20 % - Accent3 2 3 3 2 5 2 3 2" xfId="26737"/>
    <cellStyle name="20 % - Accent3 2 3 3 2 5 2 3 3" xfId="40014"/>
    <cellStyle name="20 % - Accent3 2 3 3 2 5 2 3 4" xfId="53291"/>
    <cellStyle name="20 % - Accent3 2 3 3 2 5 2 4" xfId="20750"/>
    <cellStyle name="20 % - Accent3 2 3 3 2 5 2 5" xfId="34027"/>
    <cellStyle name="20 % - Accent3 2 3 3 2 5 2 6" xfId="47304"/>
    <cellStyle name="20 % - Accent3 2 3 3 2 5 3" xfId="4673"/>
    <cellStyle name="20 % - Accent3 2 3 3 2 5 3 2" xfId="8547"/>
    <cellStyle name="20 % - Accent3 2 3 3 2 5 3 2 2" xfId="28701"/>
    <cellStyle name="20 % - Accent3 2 3 3 2 5 3 2 3" xfId="41978"/>
    <cellStyle name="20 % - Accent3 2 3 3 2 5 3 2 4" xfId="55255"/>
    <cellStyle name="20 % - Accent3 2 3 3 2 5 3 3" xfId="22714"/>
    <cellStyle name="20 % - Accent3 2 3 3 2 5 3 4" xfId="35991"/>
    <cellStyle name="20 % - Accent3 2 3 3 2 5 3 5" xfId="49268"/>
    <cellStyle name="20 % - Accent3 2 3 3 2 5 4" xfId="5264"/>
    <cellStyle name="20 % - Accent3 2 3 3 2 5 4 2" xfId="16112"/>
    <cellStyle name="20 % - Accent3 2 3 3 2 5 4 2 2" xfId="29292"/>
    <cellStyle name="20 % - Accent3 2 3 3 2 5 4 2 3" xfId="42569"/>
    <cellStyle name="20 % - Accent3 2 3 3 2 5 4 2 4" xfId="55846"/>
    <cellStyle name="20 % - Accent3 2 3 3 2 5 4 3" xfId="11066"/>
    <cellStyle name="20 % - Accent3 2 3 3 2 5 4 4" xfId="23305"/>
    <cellStyle name="20 % - Accent3 2 3 3 2 5 4 5" xfId="36582"/>
    <cellStyle name="20 % - Accent3 2 3 3 2 5 4 6" xfId="49859"/>
    <cellStyle name="20 % - Accent3 2 3 3 2 5 5" xfId="5888"/>
    <cellStyle name="20 % - Accent3 2 3 3 2 5 5 2" xfId="16712"/>
    <cellStyle name="20 % - Accent3 2 3 3 2 5 5 2 2" xfId="29892"/>
    <cellStyle name="20 % - Accent3 2 3 3 2 5 5 2 3" xfId="43169"/>
    <cellStyle name="20 % - Accent3 2 3 3 2 5 5 2 4" xfId="56446"/>
    <cellStyle name="20 % - Accent3 2 3 3 2 5 5 3" xfId="11666"/>
    <cellStyle name="20 % - Accent3 2 3 3 2 5 5 4" xfId="23905"/>
    <cellStyle name="20 % - Accent3 2 3 3 2 5 5 5" xfId="37182"/>
    <cellStyle name="20 % - Accent3 2 3 3 2 5 5 6" xfId="50459"/>
    <cellStyle name="20 % - Accent3 2 3 3 2 5 6" xfId="6590"/>
    <cellStyle name="20 % - Accent3 2 3 3 2 5 6 2" xfId="17414"/>
    <cellStyle name="20 % - Accent3 2 3 3 2 5 6 2 2" xfId="30594"/>
    <cellStyle name="20 % - Accent3 2 3 3 2 5 6 2 3" xfId="43871"/>
    <cellStyle name="20 % - Accent3 2 3 3 2 5 6 2 4" xfId="57148"/>
    <cellStyle name="20 % - Accent3 2 3 3 2 5 6 3" xfId="12368"/>
    <cellStyle name="20 % - Accent3 2 3 3 2 5 6 4" xfId="24607"/>
    <cellStyle name="20 % - Accent3 2 3 3 2 5 6 5" xfId="37884"/>
    <cellStyle name="20 % - Accent3 2 3 3 2 5 6 6" xfId="51161"/>
    <cellStyle name="20 % - Accent3 2 3 3 2 5 7" xfId="7330"/>
    <cellStyle name="20 % - Accent3 2 3 3 2 5 7 2" xfId="18162"/>
    <cellStyle name="20 % - Accent3 2 3 3 2 5 7 2 2" xfId="31342"/>
    <cellStyle name="20 % - Accent3 2 3 3 2 5 7 2 3" xfId="44619"/>
    <cellStyle name="20 % - Accent3 2 3 3 2 5 7 2 4" xfId="57896"/>
    <cellStyle name="20 % - Accent3 2 3 3 2 5 7 3" xfId="25355"/>
    <cellStyle name="20 % - Accent3 2 3 3 2 5 7 4" xfId="38632"/>
    <cellStyle name="20 % - Accent3 2 3 3 2 5 7 5" xfId="51909"/>
    <cellStyle name="20 % - Accent3 2 3 3 2 5 8" xfId="10402"/>
    <cellStyle name="20 % - Accent3 2 3 3 2 5 8 2" xfId="14863"/>
    <cellStyle name="20 % - Accent3 2 3 3 2 5 8 2 2" xfId="27484"/>
    <cellStyle name="20 % - Accent3 2 3 3 2 5 8 2 3" xfId="40761"/>
    <cellStyle name="20 % - Accent3 2 3 3 2 5 8 2 4" xfId="54038"/>
    <cellStyle name="20 % - Accent3 2 3 3 2 5 8 3" xfId="21497"/>
    <cellStyle name="20 % - Accent3 2 3 3 2 5 8 4" xfId="34774"/>
    <cellStyle name="20 % - Accent3 2 3 3 2 5 8 5" xfId="48051"/>
    <cellStyle name="20 % - Accent3 2 3 3 2 5 9" xfId="9305"/>
    <cellStyle name="20 % - Accent3 2 3 3 2 5 9 2" xfId="20171"/>
    <cellStyle name="20 % - Accent3 2 3 3 2 5 9 3" xfId="33448"/>
    <cellStyle name="20 % - Accent3 2 3 3 2 5 9 4" xfId="46725"/>
    <cellStyle name="20 % - Accent3 2 3 3 2 6" xfId="3624"/>
    <cellStyle name="20 % - Accent3 2 3 3 2 6 2" xfId="7805"/>
    <cellStyle name="20 % - Accent3 2 3 3 2 6 2 2" xfId="15338"/>
    <cellStyle name="20 % - Accent3 2 3 3 2 6 2 2 2" xfId="27959"/>
    <cellStyle name="20 % - Accent3 2 3 3 2 6 2 2 3" xfId="41236"/>
    <cellStyle name="20 % - Accent3 2 3 3 2 6 2 2 4" xfId="54513"/>
    <cellStyle name="20 % - Accent3 2 3 3 2 6 2 3" xfId="21972"/>
    <cellStyle name="20 % - Accent3 2 3 3 2 6 2 4" xfId="35249"/>
    <cellStyle name="20 % - Accent3 2 3 3 2 6 2 5" xfId="48526"/>
    <cellStyle name="20 % - Accent3 2 3 3 2 6 3" xfId="14111"/>
    <cellStyle name="20 % - Accent3 2 3 3 2 6 3 2" xfId="26732"/>
    <cellStyle name="20 % - Accent3 2 3 3 2 6 3 3" xfId="40009"/>
    <cellStyle name="20 % - Accent3 2 3 3 2 6 3 4" xfId="53286"/>
    <cellStyle name="20 % - Accent3 2 3 3 2 6 4" xfId="9897"/>
    <cellStyle name="20 % - Accent3 2 3 3 2 6 5" xfId="20745"/>
    <cellStyle name="20 % - Accent3 2 3 3 2 6 6" xfId="34022"/>
    <cellStyle name="20 % - Accent3 2 3 3 2 6 7" xfId="47299"/>
    <cellStyle name="20 % - Accent3 2 3 3 2 7" xfId="4249"/>
    <cellStyle name="20 % - Accent3 2 3 3 2 7 2" xfId="8286"/>
    <cellStyle name="20 % - Accent3 2 3 3 2 7 2 2" xfId="28440"/>
    <cellStyle name="20 % - Accent3 2 3 3 2 7 2 3" xfId="41717"/>
    <cellStyle name="20 % - Accent3 2 3 3 2 7 2 4" xfId="54994"/>
    <cellStyle name="20 % - Accent3 2 3 3 2 7 3" xfId="22453"/>
    <cellStyle name="20 % - Accent3 2 3 3 2 7 4" xfId="35730"/>
    <cellStyle name="20 % - Accent3 2 3 3 2 7 5" xfId="49007"/>
    <cellStyle name="20 % - Accent3 2 3 3 2 8" xfId="4668"/>
    <cellStyle name="20 % - Accent3 2 3 3 2 8 2" xfId="8542"/>
    <cellStyle name="20 % - Accent3 2 3 3 2 8 2 2" xfId="28696"/>
    <cellStyle name="20 % - Accent3 2 3 3 2 8 2 3" xfId="41973"/>
    <cellStyle name="20 % - Accent3 2 3 3 2 8 2 4" xfId="55250"/>
    <cellStyle name="20 % - Accent3 2 3 3 2 8 3" xfId="22709"/>
    <cellStyle name="20 % - Accent3 2 3 3 2 8 4" xfId="35986"/>
    <cellStyle name="20 % - Accent3 2 3 3 2 8 5" xfId="49263"/>
    <cellStyle name="20 % - Accent3 2 3 3 2 9" xfId="5259"/>
    <cellStyle name="20 % - Accent3 2 3 3 2 9 2" xfId="16107"/>
    <cellStyle name="20 % - Accent3 2 3 3 2 9 2 2" xfId="29287"/>
    <cellStyle name="20 % - Accent3 2 3 3 2 9 2 3" xfId="42564"/>
    <cellStyle name="20 % - Accent3 2 3 3 2 9 2 4" xfId="55841"/>
    <cellStyle name="20 % - Accent3 2 3 3 2 9 3" xfId="11061"/>
    <cellStyle name="20 % - Accent3 2 3 3 2 9 4" xfId="23300"/>
    <cellStyle name="20 % - Accent3 2 3 3 2 9 5" xfId="36577"/>
    <cellStyle name="20 % - Accent3 2 3 3 2 9 6" xfId="49854"/>
    <cellStyle name="20 % - Accent3 2 3 3 3" xfId="234"/>
    <cellStyle name="20 % - Accent3 2 3 3 3 10" xfId="13538"/>
    <cellStyle name="20 % - Accent3 2 3 3 3 10 2" xfId="26159"/>
    <cellStyle name="20 % - Accent3 2 3 3 3 10 3" xfId="39436"/>
    <cellStyle name="20 % - Accent3 2 3 3 3 10 4" xfId="52713"/>
    <cellStyle name="20 % - Accent3 2 3 3 3 11" xfId="19420"/>
    <cellStyle name="20 % - Accent3 2 3 3 3 12" xfId="32697"/>
    <cellStyle name="20 % - Accent3 2 3 3 3 13" xfId="45974"/>
    <cellStyle name="20 % - Accent3 2 3 3 3 2" xfId="3625"/>
    <cellStyle name="20 % - Accent3 2 3 3 3 2 2" xfId="7806"/>
    <cellStyle name="20 % - Accent3 2 3 3 3 2 2 2" xfId="15339"/>
    <cellStyle name="20 % - Accent3 2 3 3 3 2 2 2 2" xfId="27960"/>
    <cellStyle name="20 % - Accent3 2 3 3 3 2 2 2 3" xfId="41237"/>
    <cellStyle name="20 % - Accent3 2 3 3 3 2 2 2 4" xfId="54514"/>
    <cellStyle name="20 % - Accent3 2 3 3 3 2 2 3" xfId="21973"/>
    <cellStyle name="20 % - Accent3 2 3 3 3 2 2 4" xfId="35250"/>
    <cellStyle name="20 % - Accent3 2 3 3 3 2 2 5" xfId="48527"/>
    <cellStyle name="20 % - Accent3 2 3 3 3 2 3" xfId="14117"/>
    <cellStyle name="20 % - Accent3 2 3 3 3 2 3 2" xfId="26738"/>
    <cellStyle name="20 % - Accent3 2 3 3 3 2 3 3" xfId="40015"/>
    <cellStyle name="20 % - Accent3 2 3 3 3 2 3 4" xfId="53292"/>
    <cellStyle name="20 % - Accent3 2 3 3 3 2 4" xfId="20751"/>
    <cellStyle name="20 % - Accent3 2 3 3 3 2 5" xfId="34028"/>
    <cellStyle name="20 % - Accent3 2 3 3 3 2 6" xfId="47305"/>
    <cellStyle name="20 % - Accent3 2 3 3 3 3" xfId="4674"/>
    <cellStyle name="20 % - Accent3 2 3 3 3 3 2" xfId="8548"/>
    <cellStyle name="20 % - Accent3 2 3 3 3 3 2 2" xfId="28702"/>
    <cellStyle name="20 % - Accent3 2 3 3 3 3 2 3" xfId="41979"/>
    <cellStyle name="20 % - Accent3 2 3 3 3 3 2 4" xfId="55256"/>
    <cellStyle name="20 % - Accent3 2 3 3 3 3 3" xfId="22715"/>
    <cellStyle name="20 % - Accent3 2 3 3 3 3 4" xfId="35992"/>
    <cellStyle name="20 % - Accent3 2 3 3 3 3 5" xfId="49269"/>
    <cellStyle name="20 % - Accent3 2 3 3 3 4" xfId="5265"/>
    <cellStyle name="20 % - Accent3 2 3 3 3 4 2" xfId="16113"/>
    <cellStyle name="20 % - Accent3 2 3 3 3 4 2 2" xfId="29293"/>
    <cellStyle name="20 % - Accent3 2 3 3 3 4 2 3" xfId="42570"/>
    <cellStyle name="20 % - Accent3 2 3 3 3 4 2 4" xfId="55847"/>
    <cellStyle name="20 % - Accent3 2 3 3 3 4 3" xfId="11067"/>
    <cellStyle name="20 % - Accent3 2 3 3 3 4 4" xfId="23306"/>
    <cellStyle name="20 % - Accent3 2 3 3 3 4 5" xfId="36583"/>
    <cellStyle name="20 % - Accent3 2 3 3 3 4 6" xfId="49860"/>
    <cellStyle name="20 % - Accent3 2 3 3 3 5" xfId="5889"/>
    <cellStyle name="20 % - Accent3 2 3 3 3 5 2" xfId="16713"/>
    <cellStyle name="20 % - Accent3 2 3 3 3 5 2 2" xfId="29893"/>
    <cellStyle name="20 % - Accent3 2 3 3 3 5 2 3" xfId="43170"/>
    <cellStyle name="20 % - Accent3 2 3 3 3 5 2 4" xfId="56447"/>
    <cellStyle name="20 % - Accent3 2 3 3 3 5 3" xfId="11667"/>
    <cellStyle name="20 % - Accent3 2 3 3 3 5 4" xfId="23906"/>
    <cellStyle name="20 % - Accent3 2 3 3 3 5 5" xfId="37183"/>
    <cellStyle name="20 % - Accent3 2 3 3 3 5 6" xfId="50460"/>
    <cellStyle name="20 % - Accent3 2 3 3 3 6" xfId="6591"/>
    <cellStyle name="20 % - Accent3 2 3 3 3 6 2" xfId="17415"/>
    <cellStyle name="20 % - Accent3 2 3 3 3 6 2 2" xfId="30595"/>
    <cellStyle name="20 % - Accent3 2 3 3 3 6 2 3" xfId="43872"/>
    <cellStyle name="20 % - Accent3 2 3 3 3 6 2 4" xfId="57149"/>
    <cellStyle name="20 % - Accent3 2 3 3 3 6 3" xfId="12369"/>
    <cellStyle name="20 % - Accent3 2 3 3 3 6 4" xfId="24608"/>
    <cellStyle name="20 % - Accent3 2 3 3 3 6 5" xfId="37885"/>
    <cellStyle name="20 % - Accent3 2 3 3 3 6 6" xfId="51162"/>
    <cellStyle name="20 % - Accent3 2 3 3 3 7" xfId="7331"/>
    <cellStyle name="20 % - Accent3 2 3 3 3 7 2" xfId="18163"/>
    <cellStyle name="20 % - Accent3 2 3 3 3 7 2 2" xfId="31343"/>
    <cellStyle name="20 % - Accent3 2 3 3 3 7 2 3" xfId="44620"/>
    <cellStyle name="20 % - Accent3 2 3 3 3 7 2 4" xfId="57897"/>
    <cellStyle name="20 % - Accent3 2 3 3 3 7 3" xfId="25356"/>
    <cellStyle name="20 % - Accent3 2 3 3 3 7 4" xfId="38633"/>
    <cellStyle name="20 % - Accent3 2 3 3 3 7 5" xfId="51910"/>
    <cellStyle name="20 % - Accent3 2 3 3 3 8" xfId="10403"/>
    <cellStyle name="20 % - Accent3 2 3 3 3 8 2" xfId="14864"/>
    <cellStyle name="20 % - Accent3 2 3 3 3 8 2 2" xfId="27485"/>
    <cellStyle name="20 % - Accent3 2 3 3 3 8 2 3" xfId="40762"/>
    <cellStyle name="20 % - Accent3 2 3 3 3 8 2 4" xfId="54039"/>
    <cellStyle name="20 % - Accent3 2 3 3 3 8 3" xfId="21498"/>
    <cellStyle name="20 % - Accent3 2 3 3 3 8 4" xfId="34775"/>
    <cellStyle name="20 % - Accent3 2 3 3 3 8 5" xfId="48052"/>
    <cellStyle name="20 % - Accent3 2 3 3 3 9" xfId="9306"/>
    <cellStyle name="20 % - Accent3 2 3 3 3 9 2" xfId="20172"/>
    <cellStyle name="20 % - Accent3 2 3 3 3 9 3" xfId="33449"/>
    <cellStyle name="20 % - Accent3 2 3 3 3 9 4" xfId="46726"/>
    <cellStyle name="20 % - Accent3 2 3 3 4" xfId="235"/>
    <cellStyle name="20 % - Accent3 2 3 3 4 10" xfId="13539"/>
    <cellStyle name="20 % - Accent3 2 3 3 4 10 2" xfId="26160"/>
    <cellStyle name="20 % - Accent3 2 3 3 4 10 3" xfId="39437"/>
    <cellStyle name="20 % - Accent3 2 3 3 4 10 4" xfId="52714"/>
    <cellStyle name="20 % - Accent3 2 3 3 4 11" xfId="19421"/>
    <cellStyle name="20 % - Accent3 2 3 3 4 12" xfId="32698"/>
    <cellStyle name="20 % - Accent3 2 3 3 4 13" xfId="45975"/>
    <cellStyle name="20 % - Accent3 2 3 3 4 2" xfId="3626"/>
    <cellStyle name="20 % - Accent3 2 3 3 4 2 2" xfId="7807"/>
    <cellStyle name="20 % - Accent3 2 3 3 4 2 2 2" xfId="15340"/>
    <cellStyle name="20 % - Accent3 2 3 3 4 2 2 2 2" xfId="27961"/>
    <cellStyle name="20 % - Accent3 2 3 3 4 2 2 2 3" xfId="41238"/>
    <cellStyle name="20 % - Accent3 2 3 3 4 2 2 2 4" xfId="54515"/>
    <cellStyle name="20 % - Accent3 2 3 3 4 2 2 3" xfId="21974"/>
    <cellStyle name="20 % - Accent3 2 3 3 4 2 2 4" xfId="35251"/>
    <cellStyle name="20 % - Accent3 2 3 3 4 2 2 5" xfId="48528"/>
    <cellStyle name="20 % - Accent3 2 3 3 4 2 3" xfId="14118"/>
    <cellStyle name="20 % - Accent3 2 3 3 4 2 3 2" xfId="26739"/>
    <cellStyle name="20 % - Accent3 2 3 3 4 2 3 3" xfId="40016"/>
    <cellStyle name="20 % - Accent3 2 3 3 4 2 3 4" xfId="53293"/>
    <cellStyle name="20 % - Accent3 2 3 3 4 2 4" xfId="20752"/>
    <cellStyle name="20 % - Accent3 2 3 3 4 2 5" xfId="34029"/>
    <cellStyle name="20 % - Accent3 2 3 3 4 2 6" xfId="47306"/>
    <cellStyle name="20 % - Accent3 2 3 3 4 3" xfId="4675"/>
    <cellStyle name="20 % - Accent3 2 3 3 4 3 2" xfId="8549"/>
    <cellStyle name="20 % - Accent3 2 3 3 4 3 2 2" xfId="28703"/>
    <cellStyle name="20 % - Accent3 2 3 3 4 3 2 3" xfId="41980"/>
    <cellStyle name="20 % - Accent3 2 3 3 4 3 2 4" xfId="55257"/>
    <cellStyle name="20 % - Accent3 2 3 3 4 3 3" xfId="22716"/>
    <cellStyle name="20 % - Accent3 2 3 3 4 3 4" xfId="35993"/>
    <cellStyle name="20 % - Accent3 2 3 3 4 3 5" xfId="49270"/>
    <cellStyle name="20 % - Accent3 2 3 3 4 4" xfId="5266"/>
    <cellStyle name="20 % - Accent3 2 3 3 4 4 2" xfId="16114"/>
    <cellStyle name="20 % - Accent3 2 3 3 4 4 2 2" xfId="29294"/>
    <cellStyle name="20 % - Accent3 2 3 3 4 4 2 3" xfId="42571"/>
    <cellStyle name="20 % - Accent3 2 3 3 4 4 2 4" xfId="55848"/>
    <cellStyle name="20 % - Accent3 2 3 3 4 4 3" xfId="11068"/>
    <cellStyle name="20 % - Accent3 2 3 3 4 4 4" xfId="23307"/>
    <cellStyle name="20 % - Accent3 2 3 3 4 4 5" xfId="36584"/>
    <cellStyle name="20 % - Accent3 2 3 3 4 4 6" xfId="49861"/>
    <cellStyle name="20 % - Accent3 2 3 3 4 5" xfId="5890"/>
    <cellStyle name="20 % - Accent3 2 3 3 4 5 2" xfId="16714"/>
    <cellStyle name="20 % - Accent3 2 3 3 4 5 2 2" xfId="29894"/>
    <cellStyle name="20 % - Accent3 2 3 3 4 5 2 3" xfId="43171"/>
    <cellStyle name="20 % - Accent3 2 3 3 4 5 2 4" xfId="56448"/>
    <cellStyle name="20 % - Accent3 2 3 3 4 5 3" xfId="11668"/>
    <cellStyle name="20 % - Accent3 2 3 3 4 5 4" xfId="23907"/>
    <cellStyle name="20 % - Accent3 2 3 3 4 5 5" xfId="37184"/>
    <cellStyle name="20 % - Accent3 2 3 3 4 5 6" xfId="50461"/>
    <cellStyle name="20 % - Accent3 2 3 3 4 6" xfId="6592"/>
    <cellStyle name="20 % - Accent3 2 3 3 4 6 2" xfId="17416"/>
    <cellStyle name="20 % - Accent3 2 3 3 4 6 2 2" xfId="30596"/>
    <cellStyle name="20 % - Accent3 2 3 3 4 6 2 3" xfId="43873"/>
    <cellStyle name="20 % - Accent3 2 3 3 4 6 2 4" xfId="57150"/>
    <cellStyle name="20 % - Accent3 2 3 3 4 6 3" xfId="12370"/>
    <cellStyle name="20 % - Accent3 2 3 3 4 6 4" xfId="24609"/>
    <cellStyle name="20 % - Accent3 2 3 3 4 6 5" xfId="37886"/>
    <cellStyle name="20 % - Accent3 2 3 3 4 6 6" xfId="51163"/>
    <cellStyle name="20 % - Accent3 2 3 3 4 7" xfId="7332"/>
    <cellStyle name="20 % - Accent3 2 3 3 4 7 2" xfId="18164"/>
    <cellStyle name="20 % - Accent3 2 3 3 4 7 2 2" xfId="31344"/>
    <cellStyle name="20 % - Accent3 2 3 3 4 7 2 3" xfId="44621"/>
    <cellStyle name="20 % - Accent3 2 3 3 4 7 2 4" xfId="57898"/>
    <cellStyle name="20 % - Accent3 2 3 3 4 7 3" xfId="25357"/>
    <cellStyle name="20 % - Accent3 2 3 3 4 7 4" xfId="38634"/>
    <cellStyle name="20 % - Accent3 2 3 3 4 7 5" xfId="51911"/>
    <cellStyle name="20 % - Accent3 2 3 3 4 8" xfId="10404"/>
    <cellStyle name="20 % - Accent3 2 3 3 4 8 2" xfId="14865"/>
    <cellStyle name="20 % - Accent3 2 3 3 4 8 2 2" xfId="27486"/>
    <cellStyle name="20 % - Accent3 2 3 3 4 8 2 3" xfId="40763"/>
    <cellStyle name="20 % - Accent3 2 3 3 4 8 2 4" xfId="54040"/>
    <cellStyle name="20 % - Accent3 2 3 3 4 8 3" xfId="21499"/>
    <cellStyle name="20 % - Accent3 2 3 3 4 8 4" xfId="34776"/>
    <cellStyle name="20 % - Accent3 2 3 3 4 8 5" xfId="48053"/>
    <cellStyle name="20 % - Accent3 2 3 3 4 9" xfId="9307"/>
    <cellStyle name="20 % - Accent3 2 3 3 4 9 2" xfId="20173"/>
    <cellStyle name="20 % - Accent3 2 3 3 4 9 3" xfId="33450"/>
    <cellStyle name="20 % - Accent3 2 3 3 4 9 4" xfId="46727"/>
    <cellStyle name="20 % - Accent3 2 3 3 5" xfId="236"/>
    <cellStyle name="20 % - Accent3 2 3 3 5 10" xfId="13540"/>
    <cellStyle name="20 % - Accent3 2 3 3 5 10 2" xfId="26161"/>
    <cellStyle name="20 % - Accent3 2 3 3 5 10 3" xfId="39438"/>
    <cellStyle name="20 % - Accent3 2 3 3 5 10 4" xfId="52715"/>
    <cellStyle name="20 % - Accent3 2 3 3 5 11" xfId="19422"/>
    <cellStyle name="20 % - Accent3 2 3 3 5 12" xfId="32699"/>
    <cellStyle name="20 % - Accent3 2 3 3 5 13" xfId="45976"/>
    <cellStyle name="20 % - Accent3 2 3 3 5 2" xfId="4240"/>
    <cellStyle name="20 % - Accent3 2 3 3 5 2 2" xfId="8280"/>
    <cellStyle name="20 % - Accent3 2 3 3 5 2 2 2" xfId="15769"/>
    <cellStyle name="20 % - Accent3 2 3 3 5 2 2 2 2" xfId="28434"/>
    <cellStyle name="20 % - Accent3 2 3 3 5 2 2 2 3" xfId="41711"/>
    <cellStyle name="20 % - Accent3 2 3 3 5 2 2 2 4" xfId="54988"/>
    <cellStyle name="20 % - Accent3 2 3 3 5 2 2 3" xfId="22447"/>
    <cellStyle name="20 % - Accent3 2 3 3 5 2 2 4" xfId="35724"/>
    <cellStyle name="20 % - Accent3 2 3 3 5 2 2 5" xfId="49001"/>
    <cellStyle name="20 % - Accent3 2 3 3 5 2 3" xfId="14119"/>
    <cellStyle name="20 % - Accent3 2 3 3 5 2 3 2" xfId="26740"/>
    <cellStyle name="20 % - Accent3 2 3 3 5 2 3 3" xfId="40017"/>
    <cellStyle name="20 % - Accent3 2 3 3 5 2 3 4" xfId="53294"/>
    <cellStyle name="20 % - Accent3 2 3 3 5 2 4" xfId="20753"/>
    <cellStyle name="20 % - Accent3 2 3 3 5 2 5" xfId="34030"/>
    <cellStyle name="20 % - Accent3 2 3 3 5 2 6" xfId="47307"/>
    <cellStyle name="20 % - Accent3 2 3 3 5 3" xfId="4676"/>
    <cellStyle name="20 % - Accent3 2 3 3 5 3 2" xfId="8550"/>
    <cellStyle name="20 % - Accent3 2 3 3 5 3 2 2" xfId="28704"/>
    <cellStyle name="20 % - Accent3 2 3 3 5 3 2 3" xfId="41981"/>
    <cellStyle name="20 % - Accent3 2 3 3 5 3 2 4" xfId="55258"/>
    <cellStyle name="20 % - Accent3 2 3 3 5 3 3" xfId="22717"/>
    <cellStyle name="20 % - Accent3 2 3 3 5 3 4" xfId="35994"/>
    <cellStyle name="20 % - Accent3 2 3 3 5 3 5" xfId="49271"/>
    <cellStyle name="20 % - Accent3 2 3 3 5 4" xfId="5267"/>
    <cellStyle name="20 % - Accent3 2 3 3 5 4 2" xfId="16115"/>
    <cellStyle name="20 % - Accent3 2 3 3 5 4 2 2" xfId="29295"/>
    <cellStyle name="20 % - Accent3 2 3 3 5 4 2 3" xfId="42572"/>
    <cellStyle name="20 % - Accent3 2 3 3 5 4 2 4" xfId="55849"/>
    <cellStyle name="20 % - Accent3 2 3 3 5 4 3" xfId="11069"/>
    <cellStyle name="20 % - Accent3 2 3 3 5 4 4" xfId="23308"/>
    <cellStyle name="20 % - Accent3 2 3 3 5 4 5" xfId="36585"/>
    <cellStyle name="20 % - Accent3 2 3 3 5 4 6" xfId="49862"/>
    <cellStyle name="20 % - Accent3 2 3 3 5 5" xfId="5891"/>
    <cellStyle name="20 % - Accent3 2 3 3 5 5 2" xfId="16715"/>
    <cellStyle name="20 % - Accent3 2 3 3 5 5 2 2" xfId="29895"/>
    <cellStyle name="20 % - Accent3 2 3 3 5 5 2 3" xfId="43172"/>
    <cellStyle name="20 % - Accent3 2 3 3 5 5 2 4" xfId="56449"/>
    <cellStyle name="20 % - Accent3 2 3 3 5 5 3" xfId="11669"/>
    <cellStyle name="20 % - Accent3 2 3 3 5 5 4" xfId="23908"/>
    <cellStyle name="20 % - Accent3 2 3 3 5 5 5" xfId="37185"/>
    <cellStyle name="20 % - Accent3 2 3 3 5 5 6" xfId="50462"/>
    <cellStyle name="20 % - Accent3 2 3 3 5 6" xfId="6593"/>
    <cellStyle name="20 % - Accent3 2 3 3 5 6 2" xfId="17417"/>
    <cellStyle name="20 % - Accent3 2 3 3 5 6 2 2" xfId="30597"/>
    <cellStyle name="20 % - Accent3 2 3 3 5 6 2 3" xfId="43874"/>
    <cellStyle name="20 % - Accent3 2 3 3 5 6 2 4" xfId="57151"/>
    <cellStyle name="20 % - Accent3 2 3 3 5 6 3" xfId="12371"/>
    <cellStyle name="20 % - Accent3 2 3 3 5 6 4" xfId="24610"/>
    <cellStyle name="20 % - Accent3 2 3 3 5 6 5" xfId="37887"/>
    <cellStyle name="20 % - Accent3 2 3 3 5 6 6" xfId="51164"/>
    <cellStyle name="20 % - Accent3 2 3 3 5 7" xfId="7333"/>
    <cellStyle name="20 % - Accent3 2 3 3 5 7 2" xfId="18165"/>
    <cellStyle name="20 % - Accent3 2 3 3 5 7 2 2" xfId="31345"/>
    <cellStyle name="20 % - Accent3 2 3 3 5 7 2 3" xfId="44622"/>
    <cellStyle name="20 % - Accent3 2 3 3 5 7 2 4" xfId="57899"/>
    <cellStyle name="20 % - Accent3 2 3 3 5 7 3" xfId="25358"/>
    <cellStyle name="20 % - Accent3 2 3 3 5 7 4" xfId="38635"/>
    <cellStyle name="20 % - Accent3 2 3 3 5 7 5" xfId="51912"/>
    <cellStyle name="20 % - Accent3 2 3 3 5 8" xfId="10405"/>
    <cellStyle name="20 % - Accent3 2 3 3 5 8 2" xfId="14866"/>
    <cellStyle name="20 % - Accent3 2 3 3 5 8 2 2" xfId="27487"/>
    <cellStyle name="20 % - Accent3 2 3 3 5 8 2 3" xfId="40764"/>
    <cellStyle name="20 % - Accent3 2 3 3 5 8 2 4" xfId="54041"/>
    <cellStyle name="20 % - Accent3 2 3 3 5 8 3" xfId="21500"/>
    <cellStyle name="20 % - Accent3 2 3 3 5 8 4" xfId="34777"/>
    <cellStyle name="20 % - Accent3 2 3 3 5 8 5" xfId="48054"/>
    <cellStyle name="20 % - Accent3 2 3 3 5 9" xfId="9308"/>
    <cellStyle name="20 % - Accent3 2 3 3 5 9 2" xfId="20174"/>
    <cellStyle name="20 % - Accent3 2 3 3 5 9 3" xfId="33451"/>
    <cellStyle name="20 % - Accent3 2 3 3 5 9 4" xfId="46728"/>
    <cellStyle name="20 % - Accent3 2 3 3 6" xfId="237"/>
    <cellStyle name="20 % - Accent3 2 3 3 7" xfId="3623"/>
    <cellStyle name="20 % - Accent3 2 3 3 7 2" xfId="7804"/>
    <cellStyle name="20 % - Accent3 2 3 3 7 2 2" xfId="15337"/>
    <cellStyle name="20 % - Accent3 2 3 3 7 2 2 2" xfId="27958"/>
    <cellStyle name="20 % - Accent3 2 3 3 7 2 2 3" xfId="41235"/>
    <cellStyle name="20 % - Accent3 2 3 3 7 2 2 4" xfId="54512"/>
    <cellStyle name="20 % - Accent3 2 3 3 7 2 3" xfId="21971"/>
    <cellStyle name="20 % - Accent3 2 3 3 7 2 4" xfId="35248"/>
    <cellStyle name="20 % - Accent3 2 3 3 7 2 5" xfId="48525"/>
    <cellStyle name="20 % - Accent3 2 3 3 7 3" xfId="14110"/>
    <cellStyle name="20 % - Accent3 2 3 3 7 3 2" xfId="26731"/>
    <cellStyle name="20 % - Accent3 2 3 3 7 3 3" xfId="40008"/>
    <cellStyle name="20 % - Accent3 2 3 3 7 3 4" xfId="53285"/>
    <cellStyle name="20 % - Accent3 2 3 3 7 4" xfId="20744"/>
    <cellStyle name="20 % - Accent3 2 3 3 7 5" xfId="34021"/>
    <cellStyle name="20 % - Accent3 2 3 3 7 6" xfId="47298"/>
    <cellStyle name="20 % - Accent3 2 3 3 8" xfId="4667"/>
    <cellStyle name="20 % - Accent3 2 3 3 8 2" xfId="8541"/>
    <cellStyle name="20 % - Accent3 2 3 3 8 2 2" xfId="28695"/>
    <cellStyle name="20 % - Accent3 2 3 3 8 2 3" xfId="41972"/>
    <cellStyle name="20 % - Accent3 2 3 3 8 2 4" xfId="55249"/>
    <cellStyle name="20 % - Accent3 2 3 3 8 3" xfId="22708"/>
    <cellStyle name="20 % - Accent3 2 3 3 8 4" xfId="35985"/>
    <cellStyle name="20 % - Accent3 2 3 3 8 5" xfId="49262"/>
    <cellStyle name="20 % - Accent3 2 3 3 9" xfId="5258"/>
    <cellStyle name="20 % - Accent3 2 3 3 9 2" xfId="16106"/>
    <cellStyle name="20 % - Accent3 2 3 3 9 2 2" xfId="29286"/>
    <cellStyle name="20 % - Accent3 2 3 3 9 2 3" xfId="42563"/>
    <cellStyle name="20 % - Accent3 2 3 3 9 2 4" xfId="55840"/>
    <cellStyle name="20 % - Accent3 2 3 3 9 3" xfId="11060"/>
    <cellStyle name="20 % - Accent3 2 3 3 9 4" xfId="23299"/>
    <cellStyle name="20 % - Accent3 2 3 3 9 5" xfId="36576"/>
    <cellStyle name="20 % - Accent3 2 3 3 9 6" xfId="49853"/>
    <cellStyle name="20 % - Accent3 2 3 4" xfId="238"/>
    <cellStyle name="20 % - Accent3 2 3 4 10" xfId="5892"/>
    <cellStyle name="20 % - Accent3 2 3 4 10 2" xfId="16716"/>
    <cellStyle name="20 % - Accent3 2 3 4 10 2 2" xfId="29896"/>
    <cellStyle name="20 % - Accent3 2 3 4 10 2 3" xfId="43173"/>
    <cellStyle name="20 % - Accent3 2 3 4 10 2 4" xfId="56450"/>
    <cellStyle name="20 % - Accent3 2 3 4 10 3" xfId="11670"/>
    <cellStyle name="20 % - Accent3 2 3 4 10 4" xfId="23909"/>
    <cellStyle name="20 % - Accent3 2 3 4 10 5" xfId="37186"/>
    <cellStyle name="20 % - Accent3 2 3 4 10 6" xfId="50463"/>
    <cellStyle name="20 % - Accent3 2 3 4 11" xfId="6594"/>
    <cellStyle name="20 % - Accent3 2 3 4 11 2" xfId="17418"/>
    <cellStyle name="20 % - Accent3 2 3 4 11 2 2" xfId="30598"/>
    <cellStyle name="20 % - Accent3 2 3 4 11 2 3" xfId="43875"/>
    <cellStyle name="20 % - Accent3 2 3 4 11 2 4" xfId="57152"/>
    <cellStyle name="20 % - Accent3 2 3 4 11 3" xfId="12372"/>
    <cellStyle name="20 % - Accent3 2 3 4 11 4" xfId="24611"/>
    <cellStyle name="20 % - Accent3 2 3 4 11 5" xfId="37888"/>
    <cellStyle name="20 % - Accent3 2 3 4 11 6" xfId="51165"/>
    <cellStyle name="20 % - Accent3 2 3 4 12" xfId="7334"/>
    <cellStyle name="20 % - Accent3 2 3 4 12 2" xfId="18166"/>
    <cellStyle name="20 % - Accent3 2 3 4 12 2 2" xfId="31346"/>
    <cellStyle name="20 % - Accent3 2 3 4 12 2 3" xfId="44623"/>
    <cellStyle name="20 % - Accent3 2 3 4 12 2 4" xfId="57900"/>
    <cellStyle name="20 % - Accent3 2 3 4 12 3" xfId="25359"/>
    <cellStyle name="20 % - Accent3 2 3 4 12 4" xfId="38636"/>
    <cellStyle name="20 % - Accent3 2 3 4 12 5" xfId="51913"/>
    <cellStyle name="20 % - Accent3 2 3 4 13" xfId="10406"/>
    <cellStyle name="20 % - Accent3 2 3 4 13 2" xfId="14867"/>
    <cellStyle name="20 % - Accent3 2 3 4 13 2 2" xfId="27488"/>
    <cellStyle name="20 % - Accent3 2 3 4 13 2 3" xfId="40765"/>
    <cellStyle name="20 % - Accent3 2 3 4 13 2 4" xfId="54042"/>
    <cellStyle name="20 % - Accent3 2 3 4 13 3" xfId="21501"/>
    <cellStyle name="20 % - Accent3 2 3 4 13 4" xfId="34778"/>
    <cellStyle name="20 % - Accent3 2 3 4 13 5" xfId="48055"/>
    <cellStyle name="20 % - Accent3 2 3 4 14" xfId="9309"/>
    <cellStyle name="20 % - Accent3 2 3 4 14 2" xfId="20175"/>
    <cellStyle name="20 % - Accent3 2 3 4 14 3" xfId="33452"/>
    <cellStyle name="20 % - Accent3 2 3 4 14 4" xfId="46729"/>
    <cellStyle name="20 % - Accent3 2 3 4 15" xfId="13541"/>
    <cellStyle name="20 % - Accent3 2 3 4 15 2" xfId="26162"/>
    <cellStyle name="20 % - Accent3 2 3 4 15 3" xfId="39439"/>
    <cellStyle name="20 % - Accent3 2 3 4 15 4" xfId="52716"/>
    <cellStyle name="20 % - Accent3 2 3 4 16" xfId="19423"/>
    <cellStyle name="20 % - Accent3 2 3 4 17" xfId="32700"/>
    <cellStyle name="20 % - Accent3 2 3 4 18" xfId="45977"/>
    <cellStyle name="20 % - Accent3 2 3 4 2" xfId="239"/>
    <cellStyle name="20 % - Accent3 2 3 4 2 10" xfId="13542"/>
    <cellStyle name="20 % - Accent3 2 3 4 2 10 2" xfId="26163"/>
    <cellStyle name="20 % - Accent3 2 3 4 2 10 3" xfId="39440"/>
    <cellStyle name="20 % - Accent3 2 3 4 2 10 4" xfId="52717"/>
    <cellStyle name="20 % - Accent3 2 3 4 2 11" xfId="19424"/>
    <cellStyle name="20 % - Accent3 2 3 4 2 12" xfId="32701"/>
    <cellStyle name="20 % - Accent3 2 3 4 2 13" xfId="45978"/>
    <cellStyle name="20 % - Accent3 2 3 4 2 2" xfId="4237"/>
    <cellStyle name="20 % - Accent3 2 3 4 2 2 2" xfId="8278"/>
    <cellStyle name="20 % - Accent3 2 3 4 2 2 2 2" xfId="15768"/>
    <cellStyle name="20 % - Accent3 2 3 4 2 2 2 2 2" xfId="28432"/>
    <cellStyle name="20 % - Accent3 2 3 4 2 2 2 2 3" xfId="41709"/>
    <cellStyle name="20 % - Accent3 2 3 4 2 2 2 2 4" xfId="54986"/>
    <cellStyle name="20 % - Accent3 2 3 4 2 2 2 3" xfId="22445"/>
    <cellStyle name="20 % - Accent3 2 3 4 2 2 2 4" xfId="35722"/>
    <cellStyle name="20 % - Accent3 2 3 4 2 2 2 5" xfId="48999"/>
    <cellStyle name="20 % - Accent3 2 3 4 2 2 3" xfId="14121"/>
    <cellStyle name="20 % - Accent3 2 3 4 2 2 3 2" xfId="26742"/>
    <cellStyle name="20 % - Accent3 2 3 4 2 2 3 3" xfId="40019"/>
    <cellStyle name="20 % - Accent3 2 3 4 2 2 3 4" xfId="53296"/>
    <cellStyle name="20 % - Accent3 2 3 4 2 2 4" xfId="20755"/>
    <cellStyle name="20 % - Accent3 2 3 4 2 2 5" xfId="34032"/>
    <cellStyle name="20 % - Accent3 2 3 4 2 2 6" xfId="47309"/>
    <cellStyle name="20 % - Accent3 2 3 4 2 3" xfId="4678"/>
    <cellStyle name="20 % - Accent3 2 3 4 2 3 2" xfId="8552"/>
    <cellStyle name="20 % - Accent3 2 3 4 2 3 2 2" xfId="28706"/>
    <cellStyle name="20 % - Accent3 2 3 4 2 3 2 3" xfId="41983"/>
    <cellStyle name="20 % - Accent3 2 3 4 2 3 2 4" xfId="55260"/>
    <cellStyle name="20 % - Accent3 2 3 4 2 3 3" xfId="22719"/>
    <cellStyle name="20 % - Accent3 2 3 4 2 3 4" xfId="35996"/>
    <cellStyle name="20 % - Accent3 2 3 4 2 3 5" xfId="49273"/>
    <cellStyle name="20 % - Accent3 2 3 4 2 4" xfId="5269"/>
    <cellStyle name="20 % - Accent3 2 3 4 2 4 2" xfId="16117"/>
    <cellStyle name="20 % - Accent3 2 3 4 2 4 2 2" xfId="29297"/>
    <cellStyle name="20 % - Accent3 2 3 4 2 4 2 3" xfId="42574"/>
    <cellStyle name="20 % - Accent3 2 3 4 2 4 2 4" xfId="55851"/>
    <cellStyle name="20 % - Accent3 2 3 4 2 4 3" xfId="11071"/>
    <cellStyle name="20 % - Accent3 2 3 4 2 4 4" xfId="23310"/>
    <cellStyle name="20 % - Accent3 2 3 4 2 4 5" xfId="36587"/>
    <cellStyle name="20 % - Accent3 2 3 4 2 4 6" xfId="49864"/>
    <cellStyle name="20 % - Accent3 2 3 4 2 5" xfId="5893"/>
    <cellStyle name="20 % - Accent3 2 3 4 2 5 2" xfId="16717"/>
    <cellStyle name="20 % - Accent3 2 3 4 2 5 2 2" xfId="29897"/>
    <cellStyle name="20 % - Accent3 2 3 4 2 5 2 3" xfId="43174"/>
    <cellStyle name="20 % - Accent3 2 3 4 2 5 2 4" xfId="56451"/>
    <cellStyle name="20 % - Accent3 2 3 4 2 5 3" xfId="11671"/>
    <cellStyle name="20 % - Accent3 2 3 4 2 5 4" xfId="23910"/>
    <cellStyle name="20 % - Accent3 2 3 4 2 5 5" xfId="37187"/>
    <cellStyle name="20 % - Accent3 2 3 4 2 5 6" xfId="50464"/>
    <cellStyle name="20 % - Accent3 2 3 4 2 6" xfId="6595"/>
    <cellStyle name="20 % - Accent3 2 3 4 2 6 2" xfId="17419"/>
    <cellStyle name="20 % - Accent3 2 3 4 2 6 2 2" xfId="30599"/>
    <cellStyle name="20 % - Accent3 2 3 4 2 6 2 3" xfId="43876"/>
    <cellStyle name="20 % - Accent3 2 3 4 2 6 2 4" xfId="57153"/>
    <cellStyle name="20 % - Accent3 2 3 4 2 6 3" xfId="12373"/>
    <cellStyle name="20 % - Accent3 2 3 4 2 6 4" xfId="24612"/>
    <cellStyle name="20 % - Accent3 2 3 4 2 6 5" xfId="37889"/>
    <cellStyle name="20 % - Accent3 2 3 4 2 6 6" xfId="51166"/>
    <cellStyle name="20 % - Accent3 2 3 4 2 7" xfId="7335"/>
    <cellStyle name="20 % - Accent3 2 3 4 2 7 2" xfId="18167"/>
    <cellStyle name="20 % - Accent3 2 3 4 2 7 2 2" xfId="31347"/>
    <cellStyle name="20 % - Accent3 2 3 4 2 7 2 3" xfId="44624"/>
    <cellStyle name="20 % - Accent3 2 3 4 2 7 2 4" xfId="57901"/>
    <cellStyle name="20 % - Accent3 2 3 4 2 7 3" xfId="25360"/>
    <cellStyle name="20 % - Accent3 2 3 4 2 7 4" xfId="38637"/>
    <cellStyle name="20 % - Accent3 2 3 4 2 7 5" xfId="51914"/>
    <cellStyle name="20 % - Accent3 2 3 4 2 8" xfId="10407"/>
    <cellStyle name="20 % - Accent3 2 3 4 2 8 2" xfId="14868"/>
    <cellStyle name="20 % - Accent3 2 3 4 2 8 2 2" xfId="27489"/>
    <cellStyle name="20 % - Accent3 2 3 4 2 8 2 3" xfId="40766"/>
    <cellStyle name="20 % - Accent3 2 3 4 2 8 2 4" xfId="54043"/>
    <cellStyle name="20 % - Accent3 2 3 4 2 8 3" xfId="21502"/>
    <cellStyle name="20 % - Accent3 2 3 4 2 8 4" xfId="34779"/>
    <cellStyle name="20 % - Accent3 2 3 4 2 8 5" xfId="48056"/>
    <cellStyle name="20 % - Accent3 2 3 4 2 9" xfId="9310"/>
    <cellStyle name="20 % - Accent3 2 3 4 2 9 2" xfId="20176"/>
    <cellStyle name="20 % - Accent3 2 3 4 2 9 3" xfId="33453"/>
    <cellStyle name="20 % - Accent3 2 3 4 2 9 4" xfId="46730"/>
    <cellStyle name="20 % - Accent3 2 3 4 3" xfId="240"/>
    <cellStyle name="20 % - Accent3 2 3 4 3 10" xfId="13543"/>
    <cellStyle name="20 % - Accent3 2 3 4 3 10 2" xfId="26164"/>
    <cellStyle name="20 % - Accent3 2 3 4 3 10 3" xfId="39441"/>
    <cellStyle name="20 % - Accent3 2 3 4 3 10 4" xfId="52718"/>
    <cellStyle name="20 % - Accent3 2 3 4 3 11" xfId="19425"/>
    <cellStyle name="20 % - Accent3 2 3 4 3 12" xfId="32702"/>
    <cellStyle name="20 % - Accent3 2 3 4 3 13" xfId="45979"/>
    <cellStyle name="20 % - Accent3 2 3 4 3 2" xfId="4236"/>
    <cellStyle name="20 % - Accent3 2 3 4 3 2 2" xfId="8277"/>
    <cellStyle name="20 % - Accent3 2 3 4 3 2 2 2" xfId="15767"/>
    <cellStyle name="20 % - Accent3 2 3 4 3 2 2 2 2" xfId="28431"/>
    <cellStyle name="20 % - Accent3 2 3 4 3 2 2 2 3" xfId="41708"/>
    <cellStyle name="20 % - Accent3 2 3 4 3 2 2 2 4" xfId="54985"/>
    <cellStyle name="20 % - Accent3 2 3 4 3 2 2 3" xfId="22444"/>
    <cellStyle name="20 % - Accent3 2 3 4 3 2 2 4" xfId="35721"/>
    <cellStyle name="20 % - Accent3 2 3 4 3 2 2 5" xfId="48998"/>
    <cellStyle name="20 % - Accent3 2 3 4 3 2 3" xfId="14122"/>
    <cellStyle name="20 % - Accent3 2 3 4 3 2 3 2" xfId="26743"/>
    <cellStyle name="20 % - Accent3 2 3 4 3 2 3 3" xfId="40020"/>
    <cellStyle name="20 % - Accent3 2 3 4 3 2 3 4" xfId="53297"/>
    <cellStyle name="20 % - Accent3 2 3 4 3 2 4" xfId="20756"/>
    <cellStyle name="20 % - Accent3 2 3 4 3 2 5" xfId="34033"/>
    <cellStyle name="20 % - Accent3 2 3 4 3 2 6" xfId="47310"/>
    <cellStyle name="20 % - Accent3 2 3 4 3 3" xfId="4679"/>
    <cellStyle name="20 % - Accent3 2 3 4 3 3 2" xfId="8553"/>
    <cellStyle name="20 % - Accent3 2 3 4 3 3 2 2" xfId="28707"/>
    <cellStyle name="20 % - Accent3 2 3 4 3 3 2 3" xfId="41984"/>
    <cellStyle name="20 % - Accent3 2 3 4 3 3 2 4" xfId="55261"/>
    <cellStyle name="20 % - Accent3 2 3 4 3 3 3" xfId="22720"/>
    <cellStyle name="20 % - Accent3 2 3 4 3 3 4" xfId="35997"/>
    <cellStyle name="20 % - Accent3 2 3 4 3 3 5" xfId="49274"/>
    <cellStyle name="20 % - Accent3 2 3 4 3 4" xfId="5270"/>
    <cellStyle name="20 % - Accent3 2 3 4 3 4 2" xfId="16118"/>
    <cellStyle name="20 % - Accent3 2 3 4 3 4 2 2" xfId="29298"/>
    <cellStyle name="20 % - Accent3 2 3 4 3 4 2 3" xfId="42575"/>
    <cellStyle name="20 % - Accent3 2 3 4 3 4 2 4" xfId="55852"/>
    <cellStyle name="20 % - Accent3 2 3 4 3 4 3" xfId="11072"/>
    <cellStyle name="20 % - Accent3 2 3 4 3 4 4" xfId="23311"/>
    <cellStyle name="20 % - Accent3 2 3 4 3 4 5" xfId="36588"/>
    <cellStyle name="20 % - Accent3 2 3 4 3 4 6" xfId="49865"/>
    <cellStyle name="20 % - Accent3 2 3 4 3 5" xfId="5894"/>
    <cellStyle name="20 % - Accent3 2 3 4 3 5 2" xfId="16718"/>
    <cellStyle name="20 % - Accent3 2 3 4 3 5 2 2" xfId="29898"/>
    <cellStyle name="20 % - Accent3 2 3 4 3 5 2 3" xfId="43175"/>
    <cellStyle name="20 % - Accent3 2 3 4 3 5 2 4" xfId="56452"/>
    <cellStyle name="20 % - Accent3 2 3 4 3 5 3" xfId="11672"/>
    <cellStyle name="20 % - Accent3 2 3 4 3 5 4" xfId="23911"/>
    <cellStyle name="20 % - Accent3 2 3 4 3 5 5" xfId="37188"/>
    <cellStyle name="20 % - Accent3 2 3 4 3 5 6" xfId="50465"/>
    <cellStyle name="20 % - Accent3 2 3 4 3 6" xfId="6596"/>
    <cellStyle name="20 % - Accent3 2 3 4 3 6 2" xfId="17420"/>
    <cellStyle name="20 % - Accent3 2 3 4 3 6 2 2" xfId="30600"/>
    <cellStyle name="20 % - Accent3 2 3 4 3 6 2 3" xfId="43877"/>
    <cellStyle name="20 % - Accent3 2 3 4 3 6 2 4" xfId="57154"/>
    <cellStyle name="20 % - Accent3 2 3 4 3 6 3" xfId="12374"/>
    <cellStyle name="20 % - Accent3 2 3 4 3 6 4" xfId="24613"/>
    <cellStyle name="20 % - Accent3 2 3 4 3 6 5" xfId="37890"/>
    <cellStyle name="20 % - Accent3 2 3 4 3 6 6" xfId="51167"/>
    <cellStyle name="20 % - Accent3 2 3 4 3 7" xfId="7336"/>
    <cellStyle name="20 % - Accent3 2 3 4 3 7 2" xfId="18168"/>
    <cellStyle name="20 % - Accent3 2 3 4 3 7 2 2" xfId="31348"/>
    <cellStyle name="20 % - Accent3 2 3 4 3 7 2 3" xfId="44625"/>
    <cellStyle name="20 % - Accent3 2 3 4 3 7 2 4" xfId="57902"/>
    <cellStyle name="20 % - Accent3 2 3 4 3 7 3" xfId="25361"/>
    <cellStyle name="20 % - Accent3 2 3 4 3 7 4" xfId="38638"/>
    <cellStyle name="20 % - Accent3 2 3 4 3 7 5" xfId="51915"/>
    <cellStyle name="20 % - Accent3 2 3 4 3 8" xfId="10408"/>
    <cellStyle name="20 % - Accent3 2 3 4 3 8 2" xfId="14869"/>
    <cellStyle name="20 % - Accent3 2 3 4 3 8 2 2" xfId="27490"/>
    <cellStyle name="20 % - Accent3 2 3 4 3 8 2 3" xfId="40767"/>
    <cellStyle name="20 % - Accent3 2 3 4 3 8 2 4" xfId="54044"/>
    <cellStyle name="20 % - Accent3 2 3 4 3 8 3" xfId="21503"/>
    <cellStyle name="20 % - Accent3 2 3 4 3 8 4" xfId="34780"/>
    <cellStyle name="20 % - Accent3 2 3 4 3 8 5" xfId="48057"/>
    <cellStyle name="20 % - Accent3 2 3 4 3 9" xfId="9311"/>
    <cellStyle name="20 % - Accent3 2 3 4 3 9 2" xfId="20177"/>
    <cellStyle name="20 % - Accent3 2 3 4 3 9 3" xfId="33454"/>
    <cellStyle name="20 % - Accent3 2 3 4 3 9 4" xfId="46731"/>
    <cellStyle name="20 % - Accent3 2 3 4 4" xfId="241"/>
    <cellStyle name="20 % - Accent3 2 3 4 4 10" xfId="9312"/>
    <cellStyle name="20 % - Accent3 2 3 4 4 10 2" xfId="20178"/>
    <cellStyle name="20 % - Accent3 2 3 4 4 10 3" xfId="33455"/>
    <cellStyle name="20 % - Accent3 2 3 4 4 10 4" xfId="46732"/>
    <cellStyle name="20 % - Accent3 2 3 4 4 11" xfId="13544"/>
    <cellStyle name="20 % - Accent3 2 3 4 4 11 2" xfId="26165"/>
    <cellStyle name="20 % - Accent3 2 3 4 4 11 3" xfId="39442"/>
    <cellStyle name="20 % - Accent3 2 3 4 4 11 4" xfId="52719"/>
    <cellStyle name="20 % - Accent3 2 3 4 4 12" xfId="19426"/>
    <cellStyle name="20 % - Accent3 2 3 4 4 13" xfId="32703"/>
    <cellStyle name="20 % - Accent3 2 3 4 4 14" xfId="45980"/>
    <cellStyle name="20 % - Accent3 2 3 4 4 2" xfId="242"/>
    <cellStyle name="20 % - Accent3 2 3 4 4 2 10" xfId="13545"/>
    <cellStyle name="20 % - Accent3 2 3 4 4 2 10 2" xfId="26166"/>
    <cellStyle name="20 % - Accent3 2 3 4 4 2 10 3" xfId="39443"/>
    <cellStyle name="20 % - Accent3 2 3 4 4 2 10 4" xfId="52720"/>
    <cellStyle name="20 % - Accent3 2 3 4 4 2 11" xfId="19427"/>
    <cellStyle name="20 % - Accent3 2 3 4 4 2 12" xfId="32704"/>
    <cellStyle name="20 % - Accent3 2 3 4 4 2 13" xfId="45981"/>
    <cellStyle name="20 % - Accent3 2 3 4 4 2 2" xfId="4234"/>
    <cellStyle name="20 % - Accent3 2 3 4 4 2 2 2" xfId="8275"/>
    <cellStyle name="20 % - Accent3 2 3 4 4 2 2 2 2" xfId="15765"/>
    <cellStyle name="20 % - Accent3 2 3 4 4 2 2 2 2 2" xfId="28429"/>
    <cellStyle name="20 % - Accent3 2 3 4 4 2 2 2 2 3" xfId="41706"/>
    <cellStyle name="20 % - Accent3 2 3 4 4 2 2 2 2 4" xfId="54983"/>
    <cellStyle name="20 % - Accent3 2 3 4 4 2 2 2 3" xfId="22442"/>
    <cellStyle name="20 % - Accent3 2 3 4 4 2 2 2 4" xfId="35719"/>
    <cellStyle name="20 % - Accent3 2 3 4 4 2 2 2 5" xfId="48996"/>
    <cellStyle name="20 % - Accent3 2 3 4 4 2 2 3" xfId="14124"/>
    <cellStyle name="20 % - Accent3 2 3 4 4 2 2 3 2" xfId="26745"/>
    <cellStyle name="20 % - Accent3 2 3 4 4 2 2 3 3" xfId="40022"/>
    <cellStyle name="20 % - Accent3 2 3 4 4 2 2 3 4" xfId="53299"/>
    <cellStyle name="20 % - Accent3 2 3 4 4 2 2 4" xfId="20758"/>
    <cellStyle name="20 % - Accent3 2 3 4 4 2 2 5" xfId="34035"/>
    <cellStyle name="20 % - Accent3 2 3 4 4 2 2 6" xfId="47312"/>
    <cellStyle name="20 % - Accent3 2 3 4 4 2 3" xfId="4681"/>
    <cellStyle name="20 % - Accent3 2 3 4 4 2 3 2" xfId="8555"/>
    <cellStyle name="20 % - Accent3 2 3 4 4 2 3 2 2" xfId="28709"/>
    <cellStyle name="20 % - Accent3 2 3 4 4 2 3 2 3" xfId="41986"/>
    <cellStyle name="20 % - Accent3 2 3 4 4 2 3 2 4" xfId="55263"/>
    <cellStyle name="20 % - Accent3 2 3 4 4 2 3 3" xfId="22722"/>
    <cellStyle name="20 % - Accent3 2 3 4 4 2 3 4" xfId="35999"/>
    <cellStyle name="20 % - Accent3 2 3 4 4 2 3 5" xfId="49276"/>
    <cellStyle name="20 % - Accent3 2 3 4 4 2 4" xfId="5272"/>
    <cellStyle name="20 % - Accent3 2 3 4 4 2 4 2" xfId="16120"/>
    <cellStyle name="20 % - Accent3 2 3 4 4 2 4 2 2" xfId="29300"/>
    <cellStyle name="20 % - Accent3 2 3 4 4 2 4 2 3" xfId="42577"/>
    <cellStyle name="20 % - Accent3 2 3 4 4 2 4 2 4" xfId="55854"/>
    <cellStyle name="20 % - Accent3 2 3 4 4 2 4 3" xfId="11074"/>
    <cellStyle name="20 % - Accent3 2 3 4 4 2 4 4" xfId="23313"/>
    <cellStyle name="20 % - Accent3 2 3 4 4 2 4 5" xfId="36590"/>
    <cellStyle name="20 % - Accent3 2 3 4 4 2 4 6" xfId="49867"/>
    <cellStyle name="20 % - Accent3 2 3 4 4 2 5" xfId="5896"/>
    <cellStyle name="20 % - Accent3 2 3 4 4 2 5 2" xfId="16720"/>
    <cellStyle name="20 % - Accent3 2 3 4 4 2 5 2 2" xfId="29900"/>
    <cellStyle name="20 % - Accent3 2 3 4 4 2 5 2 3" xfId="43177"/>
    <cellStyle name="20 % - Accent3 2 3 4 4 2 5 2 4" xfId="56454"/>
    <cellStyle name="20 % - Accent3 2 3 4 4 2 5 3" xfId="11674"/>
    <cellStyle name="20 % - Accent3 2 3 4 4 2 5 4" xfId="23913"/>
    <cellStyle name="20 % - Accent3 2 3 4 4 2 5 5" xfId="37190"/>
    <cellStyle name="20 % - Accent3 2 3 4 4 2 5 6" xfId="50467"/>
    <cellStyle name="20 % - Accent3 2 3 4 4 2 6" xfId="6598"/>
    <cellStyle name="20 % - Accent3 2 3 4 4 2 6 2" xfId="17422"/>
    <cellStyle name="20 % - Accent3 2 3 4 4 2 6 2 2" xfId="30602"/>
    <cellStyle name="20 % - Accent3 2 3 4 4 2 6 2 3" xfId="43879"/>
    <cellStyle name="20 % - Accent3 2 3 4 4 2 6 2 4" xfId="57156"/>
    <cellStyle name="20 % - Accent3 2 3 4 4 2 6 3" xfId="12376"/>
    <cellStyle name="20 % - Accent3 2 3 4 4 2 6 4" xfId="24615"/>
    <cellStyle name="20 % - Accent3 2 3 4 4 2 6 5" xfId="37892"/>
    <cellStyle name="20 % - Accent3 2 3 4 4 2 6 6" xfId="51169"/>
    <cellStyle name="20 % - Accent3 2 3 4 4 2 7" xfId="7338"/>
    <cellStyle name="20 % - Accent3 2 3 4 4 2 7 2" xfId="18170"/>
    <cellStyle name="20 % - Accent3 2 3 4 4 2 7 2 2" xfId="31350"/>
    <cellStyle name="20 % - Accent3 2 3 4 4 2 7 2 3" xfId="44627"/>
    <cellStyle name="20 % - Accent3 2 3 4 4 2 7 2 4" xfId="57904"/>
    <cellStyle name="20 % - Accent3 2 3 4 4 2 7 3" xfId="25363"/>
    <cellStyle name="20 % - Accent3 2 3 4 4 2 7 4" xfId="38640"/>
    <cellStyle name="20 % - Accent3 2 3 4 4 2 7 5" xfId="51917"/>
    <cellStyle name="20 % - Accent3 2 3 4 4 2 8" xfId="10410"/>
    <cellStyle name="20 % - Accent3 2 3 4 4 2 8 2" xfId="14871"/>
    <cellStyle name="20 % - Accent3 2 3 4 4 2 8 2 2" xfId="27492"/>
    <cellStyle name="20 % - Accent3 2 3 4 4 2 8 2 3" xfId="40769"/>
    <cellStyle name="20 % - Accent3 2 3 4 4 2 8 2 4" xfId="54046"/>
    <cellStyle name="20 % - Accent3 2 3 4 4 2 8 3" xfId="21505"/>
    <cellStyle name="20 % - Accent3 2 3 4 4 2 8 4" xfId="34782"/>
    <cellStyle name="20 % - Accent3 2 3 4 4 2 8 5" xfId="48059"/>
    <cellStyle name="20 % - Accent3 2 3 4 4 2 9" xfId="9313"/>
    <cellStyle name="20 % - Accent3 2 3 4 4 2 9 2" xfId="20179"/>
    <cellStyle name="20 % - Accent3 2 3 4 4 2 9 3" xfId="33456"/>
    <cellStyle name="20 % - Accent3 2 3 4 4 2 9 4" xfId="46733"/>
    <cellStyle name="20 % - Accent3 2 3 4 4 3" xfId="4235"/>
    <cellStyle name="20 % - Accent3 2 3 4 4 3 2" xfId="8276"/>
    <cellStyle name="20 % - Accent3 2 3 4 4 3 2 2" xfId="15766"/>
    <cellStyle name="20 % - Accent3 2 3 4 4 3 2 2 2" xfId="28430"/>
    <cellStyle name="20 % - Accent3 2 3 4 4 3 2 2 3" xfId="41707"/>
    <cellStyle name="20 % - Accent3 2 3 4 4 3 2 2 4" xfId="54984"/>
    <cellStyle name="20 % - Accent3 2 3 4 4 3 2 3" xfId="22443"/>
    <cellStyle name="20 % - Accent3 2 3 4 4 3 2 4" xfId="35720"/>
    <cellStyle name="20 % - Accent3 2 3 4 4 3 2 5" xfId="48997"/>
    <cellStyle name="20 % - Accent3 2 3 4 4 3 3" xfId="14123"/>
    <cellStyle name="20 % - Accent3 2 3 4 4 3 3 2" xfId="26744"/>
    <cellStyle name="20 % - Accent3 2 3 4 4 3 3 3" xfId="40021"/>
    <cellStyle name="20 % - Accent3 2 3 4 4 3 3 4" xfId="53298"/>
    <cellStyle name="20 % - Accent3 2 3 4 4 3 4" xfId="20757"/>
    <cellStyle name="20 % - Accent3 2 3 4 4 3 5" xfId="34034"/>
    <cellStyle name="20 % - Accent3 2 3 4 4 3 6" xfId="47311"/>
    <cellStyle name="20 % - Accent3 2 3 4 4 4" xfId="4680"/>
    <cellStyle name="20 % - Accent3 2 3 4 4 4 2" xfId="8554"/>
    <cellStyle name="20 % - Accent3 2 3 4 4 4 2 2" xfId="28708"/>
    <cellStyle name="20 % - Accent3 2 3 4 4 4 2 3" xfId="41985"/>
    <cellStyle name="20 % - Accent3 2 3 4 4 4 2 4" xfId="55262"/>
    <cellStyle name="20 % - Accent3 2 3 4 4 4 3" xfId="22721"/>
    <cellStyle name="20 % - Accent3 2 3 4 4 4 4" xfId="35998"/>
    <cellStyle name="20 % - Accent3 2 3 4 4 4 5" xfId="49275"/>
    <cellStyle name="20 % - Accent3 2 3 4 4 5" xfId="5271"/>
    <cellStyle name="20 % - Accent3 2 3 4 4 5 2" xfId="16119"/>
    <cellStyle name="20 % - Accent3 2 3 4 4 5 2 2" xfId="29299"/>
    <cellStyle name="20 % - Accent3 2 3 4 4 5 2 3" xfId="42576"/>
    <cellStyle name="20 % - Accent3 2 3 4 4 5 2 4" xfId="55853"/>
    <cellStyle name="20 % - Accent3 2 3 4 4 5 3" xfId="11073"/>
    <cellStyle name="20 % - Accent3 2 3 4 4 5 4" xfId="23312"/>
    <cellStyle name="20 % - Accent3 2 3 4 4 5 5" xfId="36589"/>
    <cellStyle name="20 % - Accent3 2 3 4 4 5 6" xfId="49866"/>
    <cellStyle name="20 % - Accent3 2 3 4 4 6" xfId="5895"/>
    <cellStyle name="20 % - Accent3 2 3 4 4 6 2" xfId="16719"/>
    <cellStyle name="20 % - Accent3 2 3 4 4 6 2 2" xfId="29899"/>
    <cellStyle name="20 % - Accent3 2 3 4 4 6 2 3" xfId="43176"/>
    <cellStyle name="20 % - Accent3 2 3 4 4 6 2 4" xfId="56453"/>
    <cellStyle name="20 % - Accent3 2 3 4 4 6 3" xfId="11673"/>
    <cellStyle name="20 % - Accent3 2 3 4 4 6 4" xfId="23912"/>
    <cellStyle name="20 % - Accent3 2 3 4 4 6 5" xfId="37189"/>
    <cellStyle name="20 % - Accent3 2 3 4 4 6 6" xfId="50466"/>
    <cellStyle name="20 % - Accent3 2 3 4 4 7" xfId="6597"/>
    <cellStyle name="20 % - Accent3 2 3 4 4 7 2" xfId="17421"/>
    <cellStyle name="20 % - Accent3 2 3 4 4 7 2 2" xfId="30601"/>
    <cellStyle name="20 % - Accent3 2 3 4 4 7 2 3" xfId="43878"/>
    <cellStyle name="20 % - Accent3 2 3 4 4 7 2 4" xfId="57155"/>
    <cellStyle name="20 % - Accent3 2 3 4 4 7 3" xfId="12375"/>
    <cellStyle name="20 % - Accent3 2 3 4 4 7 4" xfId="24614"/>
    <cellStyle name="20 % - Accent3 2 3 4 4 7 5" xfId="37891"/>
    <cellStyle name="20 % - Accent3 2 3 4 4 7 6" xfId="51168"/>
    <cellStyle name="20 % - Accent3 2 3 4 4 8" xfId="7337"/>
    <cellStyle name="20 % - Accent3 2 3 4 4 8 2" xfId="18169"/>
    <cellStyle name="20 % - Accent3 2 3 4 4 8 2 2" xfId="31349"/>
    <cellStyle name="20 % - Accent3 2 3 4 4 8 2 3" xfId="44626"/>
    <cellStyle name="20 % - Accent3 2 3 4 4 8 2 4" xfId="57903"/>
    <cellStyle name="20 % - Accent3 2 3 4 4 8 3" xfId="25362"/>
    <cellStyle name="20 % - Accent3 2 3 4 4 8 4" xfId="38639"/>
    <cellStyle name="20 % - Accent3 2 3 4 4 8 5" xfId="51916"/>
    <cellStyle name="20 % - Accent3 2 3 4 4 9" xfId="10409"/>
    <cellStyle name="20 % - Accent3 2 3 4 4 9 2" xfId="14870"/>
    <cellStyle name="20 % - Accent3 2 3 4 4 9 2 2" xfId="27491"/>
    <cellStyle name="20 % - Accent3 2 3 4 4 9 2 3" xfId="40768"/>
    <cellStyle name="20 % - Accent3 2 3 4 4 9 2 4" xfId="54045"/>
    <cellStyle name="20 % - Accent3 2 3 4 4 9 3" xfId="21504"/>
    <cellStyle name="20 % - Accent3 2 3 4 4 9 4" xfId="34781"/>
    <cellStyle name="20 % - Accent3 2 3 4 4 9 5" xfId="48058"/>
    <cellStyle name="20 % - Accent3 2 3 4 5" xfId="243"/>
    <cellStyle name="20 % - Accent3 2 3 4 5 10" xfId="13546"/>
    <cellStyle name="20 % - Accent3 2 3 4 5 10 2" xfId="26167"/>
    <cellStyle name="20 % - Accent3 2 3 4 5 10 3" xfId="39444"/>
    <cellStyle name="20 % - Accent3 2 3 4 5 10 4" xfId="52721"/>
    <cellStyle name="20 % - Accent3 2 3 4 5 11" xfId="19428"/>
    <cellStyle name="20 % - Accent3 2 3 4 5 12" xfId="32705"/>
    <cellStyle name="20 % - Accent3 2 3 4 5 13" xfId="45982"/>
    <cellStyle name="20 % - Accent3 2 3 4 5 2" xfId="4232"/>
    <cellStyle name="20 % - Accent3 2 3 4 5 2 2" xfId="8274"/>
    <cellStyle name="20 % - Accent3 2 3 4 5 2 2 2" xfId="15764"/>
    <cellStyle name="20 % - Accent3 2 3 4 5 2 2 2 2" xfId="28428"/>
    <cellStyle name="20 % - Accent3 2 3 4 5 2 2 2 3" xfId="41705"/>
    <cellStyle name="20 % - Accent3 2 3 4 5 2 2 2 4" xfId="54982"/>
    <cellStyle name="20 % - Accent3 2 3 4 5 2 2 3" xfId="22441"/>
    <cellStyle name="20 % - Accent3 2 3 4 5 2 2 4" xfId="35718"/>
    <cellStyle name="20 % - Accent3 2 3 4 5 2 2 5" xfId="48995"/>
    <cellStyle name="20 % - Accent3 2 3 4 5 2 3" xfId="14125"/>
    <cellStyle name="20 % - Accent3 2 3 4 5 2 3 2" xfId="26746"/>
    <cellStyle name="20 % - Accent3 2 3 4 5 2 3 3" xfId="40023"/>
    <cellStyle name="20 % - Accent3 2 3 4 5 2 3 4" xfId="53300"/>
    <cellStyle name="20 % - Accent3 2 3 4 5 2 4" xfId="20759"/>
    <cellStyle name="20 % - Accent3 2 3 4 5 2 5" xfId="34036"/>
    <cellStyle name="20 % - Accent3 2 3 4 5 2 6" xfId="47313"/>
    <cellStyle name="20 % - Accent3 2 3 4 5 3" xfId="4682"/>
    <cellStyle name="20 % - Accent3 2 3 4 5 3 2" xfId="8556"/>
    <cellStyle name="20 % - Accent3 2 3 4 5 3 2 2" xfId="28710"/>
    <cellStyle name="20 % - Accent3 2 3 4 5 3 2 3" xfId="41987"/>
    <cellStyle name="20 % - Accent3 2 3 4 5 3 2 4" xfId="55264"/>
    <cellStyle name="20 % - Accent3 2 3 4 5 3 3" xfId="22723"/>
    <cellStyle name="20 % - Accent3 2 3 4 5 3 4" xfId="36000"/>
    <cellStyle name="20 % - Accent3 2 3 4 5 3 5" xfId="49277"/>
    <cellStyle name="20 % - Accent3 2 3 4 5 4" xfId="5273"/>
    <cellStyle name="20 % - Accent3 2 3 4 5 4 2" xfId="16121"/>
    <cellStyle name="20 % - Accent3 2 3 4 5 4 2 2" xfId="29301"/>
    <cellStyle name="20 % - Accent3 2 3 4 5 4 2 3" xfId="42578"/>
    <cellStyle name="20 % - Accent3 2 3 4 5 4 2 4" xfId="55855"/>
    <cellStyle name="20 % - Accent3 2 3 4 5 4 3" xfId="11075"/>
    <cellStyle name="20 % - Accent3 2 3 4 5 4 4" xfId="23314"/>
    <cellStyle name="20 % - Accent3 2 3 4 5 4 5" xfId="36591"/>
    <cellStyle name="20 % - Accent3 2 3 4 5 4 6" xfId="49868"/>
    <cellStyle name="20 % - Accent3 2 3 4 5 5" xfId="5897"/>
    <cellStyle name="20 % - Accent3 2 3 4 5 5 2" xfId="16721"/>
    <cellStyle name="20 % - Accent3 2 3 4 5 5 2 2" xfId="29901"/>
    <cellStyle name="20 % - Accent3 2 3 4 5 5 2 3" xfId="43178"/>
    <cellStyle name="20 % - Accent3 2 3 4 5 5 2 4" xfId="56455"/>
    <cellStyle name="20 % - Accent3 2 3 4 5 5 3" xfId="11675"/>
    <cellStyle name="20 % - Accent3 2 3 4 5 5 4" xfId="23914"/>
    <cellStyle name="20 % - Accent3 2 3 4 5 5 5" xfId="37191"/>
    <cellStyle name="20 % - Accent3 2 3 4 5 5 6" xfId="50468"/>
    <cellStyle name="20 % - Accent3 2 3 4 5 6" xfId="6599"/>
    <cellStyle name="20 % - Accent3 2 3 4 5 6 2" xfId="17423"/>
    <cellStyle name="20 % - Accent3 2 3 4 5 6 2 2" xfId="30603"/>
    <cellStyle name="20 % - Accent3 2 3 4 5 6 2 3" xfId="43880"/>
    <cellStyle name="20 % - Accent3 2 3 4 5 6 2 4" xfId="57157"/>
    <cellStyle name="20 % - Accent3 2 3 4 5 6 3" xfId="12377"/>
    <cellStyle name="20 % - Accent3 2 3 4 5 6 4" xfId="24616"/>
    <cellStyle name="20 % - Accent3 2 3 4 5 6 5" xfId="37893"/>
    <cellStyle name="20 % - Accent3 2 3 4 5 6 6" xfId="51170"/>
    <cellStyle name="20 % - Accent3 2 3 4 5 7" xfId="7339"/>
    <cellStyle name="20 % - Accent3 2 3 4 5 7 2" xfId="18171"/>
    <cellStyle name="20 % - Accent3 2 3 4 5 7 2 2" xfId="31351"/>
    <cellStyle name="20 % - Accent3 2 3 4 5 7 2 3" xfId="44628"/>
    <cellStyle name="20 % - Accent3 2 3 4 5 7 2 4" xfId="57905"/>
    <cellStyle name="20 % - Accent3 2 3 4 5 7 3" xfId="25364"/>
    <cellStyle name="20 % - Accent3 2 3 4 5 7 4" xfId="38641"/>
    <cellStyle name="20 % - Accent3 2 3 4 5 7 5" xfId="51918"/>
    <cellStyle name="20 % - Accent3 2 3 4 5 8" xfId="10411"/>
    <cellStyle name="20 % - Accent3 2 3 4 5 8 2" xfId="14872"/>
    <cellStyle name="20 % - Accent3 2 3 4 5 8 2 2" xfId="27493"/>
    <cellStyle name="20 % - Accent3 2 3 4 5 8 2 3" xfId="40770"/>
    <cellStyle name="20 % - Accent3 2 3 4 5 8 2 4" xfId="54047"/>
    <cellStyle name="20 % - Accent3 2 3 4 5 8 3" xfId="21506"/>
    <cellStyle name="20 % - Accent3 2 3 4 5 8 4" xfId="34783"/>
    <cellStyle name="20 % - Accent3 2 3 4 5 8 5" xfId="48060"/>
    <cellStyle name="20 % - Accent3 2 3 4 5 9" xfId="9314"/>
    <cellStyle name="20 % - Accent3 2 3 4 5 9 2" xfId="20180"/>
    <cellStyle name="20 % - Accent3 2 3 4 5 9 3" xfId="33457"/>
    <cellStyle name="20 % - Accent3 2 3 4 5 9 4" xfId="46734"/>
    <cellStyle name="20 % - Accent3 2 3 4 6" xfId="3627"/>
    <cellStyle name="20 % - Accent3 2 3 4 6 2" xfId="7808"/>
    <cellStyle name="20 % - Accent3 2 3 4 6 2 2" xfId="15341"/>
    <cellStyle name="20 % - Accent3 2 3 4 6 2 2 2" xfId="27962"/>
    <cellStyle name="20 % - Accent3 2 3 4 6 2 2 3" xfId="41239"/>
    <cellStyle name="20 % - Accent3 2 3 4 6 2 2 4" xfId="54516"/>
    <cellStyle name="20 % - Accent3 2 3 4 6 2 3" xfId="21975"/>
    <cellStyle name="20 % - Accent3 2 3 4 6 2 4" xfId="35252"/>
    <cellStyle name="20 % - Accent3 2 3 4 6 2 5" xfId="48529"/>
    <cellStyle name="20 % - Accent3 2 3 4 6 3" xfId="14120"/>
    <cellStyle name="20 % - Accent3 2 3 4 6 3 2" xfId="26741"/>
    <cellStyle name="20 % - Accent3 2 3 4 6 3 3" xfId="40018"/>
    <cellStyle name="20 % - Accent3 2 3 4 6 3 4" xfId="53295"/>
    <cellStyle name="20 % - Accent3 2 3 4 6 4" xfId="9898"/>
    <cellStyle name="20 % - Accent3 2 3 4 6 5" xfId="20754"/>
    <cellStyle name="20 % - Accent3 2 3 4 6 6" xfId="34031"/>
    <cellStyle name="20 % - Accent3 2 3 4 6 7" xfId="47308"/>
    <cellStyle name="20 % - Accent3 2 3 4 7" xfId="4238"/>
    <cellStyle name="20 % - Accent3 2 3 4 7 2" xfId="8279"/>
    <cellStyle name="20 % - Accent3 2 3 4 7 2 2" xfId="28433"/>
    <cellStyle name="20 % - Accent3 2 3 4 7 2 3" xfId="41710"/>
    <cellStyle name="20 % - Accent3 2 3 4 7 2 4" xfId="54987"/>
    <cellStyle name="20 % - Accent3 2 3 4 7 3" xfId="22446"/>
    <cellStyle name="20 % - Accent3 2 3 4 7 4" xfId="35723"/>
    <cellStyle name="20 % - Accent3 2 3 4 7 5" xfId="49000"/>
    <cellStyle name="20 % - Accent3 2 3 4 8" xfId="4677"/>
    <cellStyle name="20 % - Accent3 2 3 4 8 2" xfId="8551"/>
    <cellStyle name="20 % - Accent3 2 3 4 8 2 2" xfId="28705"/>
    <cellStyle name="20 % - Accent3 2 3 4 8 2 3" xfId="41982"/>
    <cellStyle name="20 % - Accent3 2 3 4 8 2 4" xfId="55259"/>
    <cellStyle name="20 % - Accent3 2 3 4 8 3" xfId="22718"/>
    <cellStyle name="20 % - Accent3 2 3 4 8 4" xfId="35995"/>
    <cellStyle name="20 % - Accent3 2 3 4 8 5" xfId="49272"/>
    <cellStyle name="20 % - Accent3 2 3 4 9" xfId="5268"/>
    <cellStyle name="20 % - Accent3 2 3 4 9 2" xfId="16116"/>
    <cellStyle name="20 % - Accent3 2 3 4 9 2 2" xfId="29296"/>
    <cellStyle name="20 % - Accent3 2 3 4 9 2 3" xfId="42573"/>
    <cellStyle name="20 % - Accent3 2 3 4 9 2 4" xfId="55850"/>
    <cellStyle name="20 % - Accent3 2 3 4 9 3" xfId="11070"/>
    <cellStyle name="20 % - Accent3 2 3 4 9 4" xfId="23309"/>
    <cellStyle name="20 % - Accent3 2 3 4 9 5" xfId="36586"/>
    <cellStyle name="20 % - Accent3 2 3 4 9 6" xfId="49863"/>
    <cellStyle name="20 % - Accent3 2 3 5" xfId="244"/>
    <cellStyle name="20 % - Accent3 2 3 5 10" xfId="13547"/>
    <cellStyle name="20 % - Accent3 2 3 5 10 2" xfId="26168"/>
    <cellStyle name="20 % - Accent3 2 3 5 10 3" xfId="39445"/>
    <cellStyle name="20 % - Accent3 2 3 5 10 4" xfId="52722"/>
    <cellStyle name="20 % - Accent3 2 3 5 11" xfId="19429"/>
    <cellStyle name="20 % - Accent3 2 3 5 12" xfId="32706"/>
    <cellStyle name="20 % - Accent3 2 3 5 13" xfId="45983"/>
    <cellStyle name="20 % - Accent3 2 3 5 2" xfId="3628"/>
    <cellStyle name="20 % - Accent3 2 3 5 2 2" xfId="7809"/>
    <cellStyle name="20 % - Accent3 2 3 5 2 2 2" xfId="15342"/>
    <cellStyle name="20 % - Accent3 2 3 5 2 2 2 2" xfId="27963"/>
    <cellStyle name="20 % - Accent3 2 3 5 2 2 2 3" xfId="41240"/>
    <cellStyle name="20 % - Accent3 2 3 5 2 2 2 4" xfId="54517"/>
    <cellStyle name="20 % - Accent3 2 3 5 2 2 3" xfId="21976"/>
    <cellStyle name="20 % - Accent3 2 3 5 2 2 4" xfId="35253"/>
    <cellStyle name="20 % - Accent3 2 3 5 2 2 5" xfId="48530"/>
    <cellStyle name="20 % - Accent3 2 3 5 2 3" xfId="14126"/>
    <cellStyle name="20 % - Accent3 2 3 5 2 3 2" xfId="26747"/>
    <cellStyle name="20 % - Accent3 2 3 5 2 3 3" xfId="40024"/>
    <cellStyle name="20 % - Accent3 2 3 5 2 3 4" xfId="53301"/>
    <cellStyle name="20 % - Accent3 2 3 5 2 4" xfId="20760"/>
    <cellStyle name="20 % - Accent3 2 3 5 2 5" xfId="34037"/>
    <cellStyle name="20 % - Accent3 2 3 5 2 6" xfId="47314"/>
    <cellStyle name="20 % - Accent3 2 3 5 3" xfId="4683"/>
    <cellStyle name="20 % - Accent3 2 3 5 3 2" xfId="8557"/>
    <cellStyle name="20 % - Accent3 2 3 5 3 2 2" xfId="28711"/>
    <cellStyle name="20 % - Accent3 2 3 5 3 2 3" xfId="41988"/>
    <cellStyle name="20 % - Accent3 2 3 5 3 2 4" xfId="55265"/>
    <cellStyle name="20 % - Accent3 2 3 5 3 3" xfId="22724"/>
    <cellStyle name="20 % - Accent3 2 3 5 3 4" xfId="36001"/>
    <cellStyle name="20 % - Accent3 2 3 5 3 5" xfId="49278"/>
    <cellStyle name="20 % - Accent3 2 3 5 4" xfId="5274"/>
    <cellStyle name="20 % - Accent3 2 3 5 4 2" xfId="16122"/>
    <cellStyle name="20 % - Accent3 2 3 5 4 2 2" xfId="29302"/>
    <cellStyle name="20 % - Accent3 2 3 5 4 2 3" xfId="42579"/>
    <cellStyle name="20 % - Accent3 2 3 5 4 2 4" xfId="55856"/>
    <cellStyle name="20 % - Accent3 2 3 5 4 3" xfId="11076"/>
    <cellStyle name="20 % - Accent3 2 3 5 4 4" xfId="23315"/>
    <cellStyle name="20 % - Accent3 2 3 5 4 5" xfId="36592"/>
    <cellStyle name="20 % - Accent3 2 3 5 4 6" xfId="49869"/>
    <cellStyle name="20 % - Accent3 2 3 5 5" xfId="5898"/>
    <cellStyle name="20 % - Accent3 2 3 5 5 2" xfId="16722"/>
    <cellStyle name="20 % - Accent3 2 3 5 5 2 2" xfId="29902"/>
    <cellStyle name="20 % - Accent3 2 3 5 5 2 3" xfId="43179"/>
    <cellStyle name="20 % - Accent3 2 3 5 5 2 4" xfId="56456"/>
    <cellStyle name="20 % - Accent3 2 3 5 5 3" xfId="11676"/>
    <cellStyle name="20 % - Accent3 2 3 5 5 4" xfId="23915"/>
    <cellStyle name="20 % - Accent3 2 3 5 5 5" xfId="37192"/>
    <cellStyle name="20 % - Accent3 2 3 5 5 6" xfId="50469"/>
    <cellStyle name="20 % - Accent3 2 3 5 6" xfId="6600"/>
    <cellStyle name="20 % - Accent3 2 3 5 6 2" xfId="17424"/>
    <cellStyle name="20 % - Accent3 2 3 5 6 2 2" xfId="30604"/>
    <cellStyle name="20 % - Accent3 2 3 5 6 2 3" xfId="43881"/>
    <cellStyle name="20 % - Accent3 2 3 5 6 2 4" xfId="57158"/>
    <cellStyle name="20 % - Accent3 2 3 5 6 3" xfId="12378"/>
    <cellStyle name="20 % - Accent3 2 3 5 6 4" xfId="24617"/>
    <cellStyle name="20 % - Accent3 2 3 5 6 5" xfId="37894"/>
    <cellStyle name="20 % - Accent3 2 3 5 6 6" xfId="51171"/>
    <cellStyle name="20 % - Accent3 2 3 5 7" xfId="7340"/>
    <cellStyle name="20 % - Accent3 2 3 5 7 2" xfId="18172"/>
    <cellStyle name="20 % - Accent3 2 3 5 7 2 2" xfId="31352"/>
    <cellStyle name="20 % - Accent3 2 3 5 7 2 3" xfId="44629"/>
    <cellStyle name="20 % - Accent3 2 3 5 7 2 4" xfId="57906"/>
    <cellStyle name="20 % - Accent3 2 3 5 7 3" xfId="25365"/>
    <cellStyle name="20 % - Accent3 2 3 5 7 4" xfId="38642"/>
    <cellStyle name="20 % - Accent3 2 3 5 7 5" xfId="51919"/>
    <cellStyle name="20 % - Accent3 2 3 5 8" xfId="10412"/>
    <cellStyle name="20 % - Accent3 2 3 5 8 2" xfId="14873"/>
    <cellStyle name="20 % - Accent3 2 3 5 8 2 2" xfId="27494"/>
    <cellStyle name="20 % - Accent3 2 3 5 8 2 3" xfId="40771"/>
    <cellStyle name="20 % - Accent3 2 3 5 8 2 4" xfId="54048"/>
    <cellStyle name="20 % - Accent3 2 3 5 8 3" xfId="21507"/>
    <cellStyle name="20 % - Accent3 2 3 5 8 4" xfId="34784"/>
    <cellStyle name="20 % - Accent3 2 3 5 8 5" xfId="48061"/>
    <cellStyle name="20 % - Accent3 2 3 5 9" xfId="9315"/>
    <cellStyle name="20 % - Accent3 2 3 5 9 2" xfId="20181"/>
    <cellStyle name="20 % - Accent3 2 3 5 9 3" xfId="33458"/>
    <cellStyle name="20 % - Accent3 2 3 5 9 4" xfId="46735"/>
    <cellStyle name="20 % - Accent3 2 3 6" xfId="245"/>
    <cellStyle name="20 % - Accent3 2 3 6 10" xfId="13548"/>
    <cellStyle name="20 % - Accent3 2 3 6 10 2" xfId="26169"/>
    <cellStyle name="20 % - Accent3 2 3 6 10 3" xfId="39446"/>
    <cellStyle name="20 % - Accent3 2 3 6 10 4" xfId="52723"/>
    <cellStyle name="20 % - Accent3 2 3 6 11" xfId="19430"/>
    <cellStyle name="20 % - Accent3 2 3 6 12" xfId="32707"/>
    <cellStyle name="20 % - Accent3 2 3 6 13" xfId="45984"/>
    <cellStyle name="20 % - Accent3 2 3 6 2" xfId="3629"/>
    <cellStyle name="20 % - Accent3 2 3 6 2 2" xfId="7810"/>
    <cellStyle name="20 % - Accent3 2 3 6 2 2 2" xfId="15343"/>
    <cellStyle name="20 % - Accent3 2 3 6 2 2 2 2" xfId="27964"/>
    <cellStyle name="20 % - Accent3 2 3 6 2 2 2 3" xfId="41241"/>
    <cellStyle name="20 % - Accent3 2 3 6 2 2 2 4" xfId="54518"/>
    <cellStyle name="20 % - Accent3 2 3 6 2 2 3" xfId="21977"/>
    <cellStyle name="20 % - Accent3 2 3 6 2 2 4" xfId="35254"/>
    <cellStyle name="20 % - Accent3 2 3 6 2 2 5" xfId="48531"/>
    <cellStyle name="20 % - Accent3 2 3 6 2 3" xfId="14127"/>
    <cellStyle name="20 % - Accent3 2 3 6 2 3 2" xfId="26748"/>
    <cellStyle name="20 % - Accent3 2 3 6 2 3 3" xfId="40025"/>
    <cellStyle name="20 % - Accent3 2 3 6 2 3 4" xfId="53302"/>
    <cellStyle name="20 % - Accent3 2 3 6 2 4" xfId="20761"/>
    <cellStyle name="20 % - Accent3 2 3 6 2 5" xfId="34038"/>
    <cellStyle name="20 % - Accent3 2 3 6 2 6" xfId="47315"/>
    <cellStyle name="20 % - Accent3 2 3 6 3" xfId="4684"/>
    <cellStyle name="20 % - Accent3 2 3 6 3 2" xfId="8558"/>
    <cellStyle name="20 % - Accent3 2 3 6 3 2 2" xfId="28712"/>
    <cellStyle name="20 % - Accent3 2 3 6 3 2 3" xfId="41989"/>
    <cellStyle name="20 % - Accent3 2 3 6 3 2 4" xfId="55266"/>
    <cellStyle name="20 % - Accent3 2 3 6 3 3" xfId="22725"/>
    <cellStyle name="20 % - Accent3 2 3 6 3 4" xfId="36002"/>
    <cellStyle name="20 % - Accent3 2 3 6 3 5" xfId="49279"/>
    <cellStyle name="20 % - Accent3 2 3 6 4" xfId="5275"/>
    <cellStyle name="20 % - Accent3 2 3 6 4 2" xfId="16123"/>
    <cellStyle name="20 % - Accent3 2 3 6 4 2 2" xfId="29303"/>
    <cellStyle name="20 % - Accent3 2 3 6 4 2 3" xfId="42580"/>
    <cellStyle name="20 % - Accent3 2 3 6 4 2 4" xfId="55857"/>
    <cellStyle name="20 % - Accent3 2 3 6 4 3" xfId="11077"/>
    <cellStyle name="20 % - Accent3 2 3 6 4 4" xfId="23316"/>
    <cellStyle name="20 % - Accent3 2 3 6 4 5" xfId="36593"/>
    <cellStyle name="20 % - Accent3 2 3 6 4 6" xfId="49870"/>
    <cellStyle name="20 % - Accent3 2 3 6 5" xfId="5899"/>
    <cellStyle name="20 % - Accent3 2 3 6 5 2" xfId="16723"/>
    <cellStyle name="20 % - Accent3 2 3 6 5 2 2" xfId="29903"/>
    <cellStyle name="20 % - Accent3 2 3 6 5 2 3" xfId="43180"/>
    <cellStyle name="20 % - Accent3 2 3 6 5 2 4" xfId="56457"/>
    <cellStyle name="20 % - Accent3 2 3 6 5 3" xfId="11677"/>
    <cellStyle name="20 % - Accent3 2 3 6 5 4" xfId="23916"/>
    <cellStyle name="20 % - Accent3 2 3 6 5 5" xfId="37193"/>
    <cellStyle name="20 % - Accent3 2 3 6 5 6" xfId="50470"/>
    <cellStyle name="20 % - Accent3 2 3 6 6" xfId="6601"/>
    <cellStyle name="20 % - Accent3 2 3 6 6 2" xfId="17425"/>
    <cellStyle name="20 % - Accent3 2 3 6 6 2 2" xfId="30605"/>
    <cellStyle name="20 % - Accent3 2 3 6 6 2 3" xfId="43882"/>
    <cellStyle name="20 % - Accent3 2 3 6 6 2 4" xfId="57159"/>
    <cellStyle name="20 % - Accent3 2 3 6 6 3" xfId="12379"/>
    <cellStyle name="20 % - Accent3 2 3 6 6 4" xfId="24618"/>
    <cellStyle name="20 % - Accent3 2 3 6 6 5" xfId="37895"/>
    <cellStyle name="20 % - Accent3 2 3 6 6 6" xfId="51172"/>
    <cellStyle name="20 % - Accent3 2 3 6 7" xfId="7341"/>
    <cellStyle name="20 % - Accent3 2 3 6 7 2" xfId="18173"/>
    <cellStyle name="20 % - Accent3 2 3 6 7 2 2" xfId="31353"/>
    <cellStyle name="20 % - Accent3 2 3 6 7 2 3" xfId="44630"/>
    <cellStyle name="20 % - Accent3 2 3 6 7 2 4" xfId="57907"/>
    <cellStyle name="20 % - Accent3 2 3 6 7 3" xfId="25366"/>
    <cellStyle name="20 % - Accent3 2 3 6 7 4" xfId="38643"/>
    <cellStyle name="20 % - Accent3 2 3 6 7 5" xfId="51920"/>
    <cellStyle name="20 % - Accent3 2 3 6 8" xfId="10413"/>
    <cellStyle name="20 % - Accent3 2 3 6 8 2" xfId="14874"/>
    <cellStyle name="20 % - Accent3 2 3 6 8 2 2" xfId="27495"/>
    <cellStyle name="20 % - Accent3 2 3 6 8 2 3" xfId="40772"/>
    <cellStyle name="20 % - Accent3 2 3 6 8 2 4" xfId="54049"/>
    <cellStyle name="20 % - Accent3 2 3 6 8 3" xfId="21508"/>
    <cellStyle name="20 % - Accent3 2 3 6 8 4" xfId="34785"/>
    <cellStyle name="20 % - Accent3 2 3 6 8 5" xfId="48062"/>
    <cellStyle name="20 % - Accent3 2 3 6 9" xfId="9316"/>
    <cellStyle name="20 % - Accent3 2 3 6 9 2" xfId="20182"/>
    <cellStyle name="20 % - Accent3 2 3 6 9 3" xfId="33459"/>
    <cellStyle name="20 % - Accent3 2 3 6 9 4" xfId="46736"/>
    <cellStyle name="20 % - Accent3 2 3 7" xfId="246"/>
    <cellStyle name="20 % - Accent3 2 3 7 10" xfId="13549"/>
    <cellStyle name="20 % - Accent3 2 3 7 10 2" xfId="26170"/>
    <cellStyle name="20 % - Accent3 2 3 7 10 3" xfId="39447"/>
    <cellStyle name="20 % - Accent3 2 3 7 10 4" xfId="52724"/>
    <cellStyle name="20 % - Accent3 2 3 7 11" xfId="19431"/>
    <cellStyle name="20 % - Accent3 2 3 7 12" xfId="32708"/>
    <cellStyle name="20 % - Accent3 2 3 7 13" xfId="45985"/>
    <cellStyle name="20 % - Accent3 2 3 7 2" xfId="4231"/>
    <cellStyle name="20 % - Accent3 2 3 7 2 2" xfId="8273"/>
    <cellStyle name="20 % - Accent3 2 3 7 2 2 2" xfId="15763"/>
    <cellStyle name="20 % - Accent3 2 3 7 2 2 2 2" xfId="28427"/>
    <cellStyle name="20 % - Accent3 2 3 7 2 2 2 3" xfId="41704"/>
    <cellStyle name="20 % - Accent3 2 3 7 2 2 2 4" xfId="54981"/>
    <cellStyle name="20 % - Accent3 2 3 7 2 2 3" xfId="22440"/>
    <cellStyle name="20 % - Accent3 2 3 7 2 2 4" xfId="35717"/>
    <cellStyle name="20 % - Accent3 2 3 7 2 2 5" xfId="48994"/>
    <cellStyle name="20 % - Accent3 2 3 7 2 3" xfId="14128"/>
    <cellStyle name="20 % - Accent3 2 3 7 2 3 2" xfId="26749"/>
    <cellStyle name="20 % - Accent3 2 3 7 2 3 3" xfId="40026"/>
    <cellStyle name="20 % - Accent3 2 3 7 2 3 4" xfId="53303"/>
    <cellStyle name="20 % - Accent3 2 3 7 2 4" xfId="20762"/>
    <cellStyle name="20 % - Accent3 2 3 7 2 5" xfId="34039"/>
    <cellStyle name="20 % - Accent3 2 3 7 2 6" xfId="47316"/>
    <cellStyle name="20 % - Accent3 2 3 7 3" xfId="4685"/>
    <cellStyle name="20 % - Accent3 2 3 7 3 2" xfId="8559"/>
    <cellStyle name="20 % - Accent3 2 3 7 3 2 2" xfId="28713"/>
    <cellStyle name="20 % - Accent3 2 3 7 3 2 3" xfId="41990"/>
    <cellStyle name="20 % - Accent3 2 3 7 3 2 4" xfId="55267"/>
    <cellStyle name="20 % - Accent3 2 3 7 3 3" xfId="22726"/>
    <cellStyle name="20 % - Accent3 2 3 7 3 4" xfId="36003"/>
    <cellStyle name="20 % - Accent3 2 3 7 3 5" xfId="49280"/>
    <cellStyle name="20 % - Accent3 2 3 7 4" xfId="5276"/>
    <cellStyle name="20 % - Accent3 2 3 7 4 2" xfId="16124"/>
    <cellStyle name="20 % - Accent3 2 3 7 4 2 2" xfId="29304"/>
    <cellStyle name="20 % - Accent3 2 3 7 4 2 3" xfId="42581"/>
    <cellStyle name="20 % - Accent3 2 3 7 4 2 4" xfId="55858"/>
    <cellStyle name="20 % - Accent3 2 3 7 4 3" xfId="11078"/>
    <cellStyle name="20 % - Accent3 2 3 7 4 4" xfId="23317"/>
    <cellStyle name="20 % - Accent3 2 3 7 4 5" xfId="36594"/>
    <cellStyle name="20 % - Accent3 2 3 7 4 6" xfId="49871"/>
    <cellStyle name="20 % - Accent3 2 3 7 5" xfId="5900"/>
    <cellStyle name="20 % - Accent3 2 3 7 5 2" xfId="16724"/>
    <cellStyle name="20 % - Accent3 2 3 7 5 2 2" xfId="29904"/>
    <cellStyle name="20 % - Accent3 2 3 7 5 2 3" xfId="43181"/>
    <cellStyle name="20 % - Accent3 2 3 7 5 2 4" xfId="56458"/>
    <cellStyle name="20 % - Accent3 2 3 7 5 3" xfId="11678"/>
    <cellStyle name="20 % - Accent3 2 3 7 5 4" xfId="23917"/>
    <cellStyle name="20 % - Accent3 2 3 7 5 5" xfId="37194"/>
    <cellStyle name="20 % - Accent3 2 3 7 5 6" xfId="50471"/>
    <cellStyle name="20 % - Accent3 2 3 7 6" xfId="6602"/>
    <cellStyle name="20 % - Accent3 2 3 7 6 2" xfId="17426"/>
    <cellStyle name="20 % - Accent3 2 3 7 6 2 2" xfId="30606"/>
    <cellStyle name="20 % - Accent3 2 3 7 6 2 3" xfId="43883"/>
    <cellStyle name="20 % - Accent3 2 3 7 6 2 4" xfId="57160"/>
    <cellStyle name="20 % - Accent3 2 3 7 6 3" xfId="12380"/>
    <cellStyle name="20 % - Accent3 2 3 7 6 4" xfId="24619"/>
    <cellStyle name="20 % - Accent3 2 3 7 6 5" xfId="37896"/>
    <cellStyle name="20 % - Accent3 2 3 7 6 6" xfId="51173"/>
    <cellStyle name="20 % - Accent3 2 3 7 7" xfId="7342"/>
    <cellStyle name="20 % - Accent3 2 3 7 7 2" xfId="18174"/>
    <cellStyle name="20 % - Accent3 2 3 7 7 2 2" xfId="31354"/>
    <cellStyle name="20 % - Accent3 2 3 7 7 2 3" xfId="44631"/>
    <cellStyle name="20 % - Accent3 2 3 7 7 2 4" xfId="57908"/>
    <cellStyle name="20 % - Accent3 2 3 7 7 3" xfId="25367"/>
    <cellStyle name="20 % - Accent3 2 3 7 7 4" xfId="38644"/>
    <cellStyle name="20 % - Accent3 2 3 7 7 5" xfId="51921"/>
    <cellStyle name="20 % - Accent3 2 3 7 8" xfId="10414"/>
    <cellStyle name="20 % - Accent3 2 3 7 8 2" xfId="14875"/>
    <cellStyle name="20 % - Accent3 2 3 7 8 2 2" xfId="27496"/>
    <cellStyle name="20 % - Accent3 2 3 7 8 2 3" xfId="40773"/>
    <cellStyle name="20 % - Accent3 2 3 7 8 2 4" xfId="54050"/>
    <cellStyle name="20 % - Accent3 2 3 7 8 3" xfId="21509"/>
    <cellStyle name="20 % - Accent3 2 3 7 8 4" xfId="34786"/>
    <cellStyle name="20 % - Accent3 2 3 7 8 5" xfId="48063"/>
    <cellStyle name="20 % - Accent3 2 3 7 9" xfId="9317"/>
    <cellStyle name="20 % - Accent3 2 3 7 9 2" xfId="20183"/>
    <cellStyle name="20 % - Accent3 2 3 7 9 3" xfId="33460"/>
    <cellStyle name="20 % - Accent3 2 3 7 9 4" xfId="46737"/>
    <cellStyle name="20 % - Accent3 2 3 8" xfId="3622"/>
    <cellStyle name="20 % - Accent3 2 3 8 2" xfId="7803"/>
    <cellStyle name="20 % - Accent3 2 3 8 2 2" xfId="18175"/>
    <cellStyle name="20 % - Accent3 2 3 8 2 2 2" xfId="31355"/>
    <cellStyle name="20 % - Accent3 2 3 8 2 2 3" xfId="44632"/>
    <cellStyle name="20 % - Accent3 2 3 8 2 2 4" xfId="57909"/>
    <cellStyle name="20 % - Accent3 2 3 8 2 3" xfId="25368"/>
    <cellStyle name="20 % - Accent3 2 3 8 2 4" xfId="38645"/>
    <cellStyle name="20 % - Accent3 2 3 8 2 5" xfId="51922"/>
    <cellStyle name="20 % - Accent3 2 3 8 3" xfId="10825"/>
    <cellStyle name="20 % - Accent3 2 3 8 3 2" xfId="15336"/>
    <cellStyle name="20 % - Accent3 2 3 8 3 2 2" xfId="27957"/>
    <cellStyle name="20 % - Accent3 2 3 8 3 2 3" xfId="41234"/>
    <cellStyle name="20 % - Accent3 2 3 8 3 2 4" xfId="54511"/>
    <cellStyle name="20 % - Accent3 2 3 8 3 3" xfId="21970"/>
    <cellStyle name="20 % - Accent3 2 3 8 3 4" xfId="35247"/>
    <cellStyle name="20 % - Accent3 2 3 8 3 5" xfId="48524"/>
    <cellStyle name="20 % - Accent3 2 3 8 4" xfId="14109"/>
    <cellStyle name="20 % - Accent3 2 3 8 4 2" xfId="26730"/>
    <cellStyle name="20 % - Accent3 2 3 8 4 3" xfId="40007"/>
    <cellStyle name="20 % - Accent3 2 3 8 4 4" xfId="53284"/>
    <cellStyle name="20 % - Accent3 2 3 8 5" xfId="20743"/>
    <cellStyle name="20 % - Accent3 2 3 8 6" xfId="34020"/>
    <cellStyle name="20 % - Accent3 2 3 8 7" xfId="47297"/>
    <cellStyle name="20 % - Accent3 2 3 9" xfId="4666"/>
    <cellStyle name="20 % - Accent3 2 3 9 2" xfId="8540"/>
    <cellStyle name="20 % - Accent3 2 3 9 2 2" xfId="18635"/>
    <cellStyle name="20 % - Accent3 2 3 9 2 2 2" xfId="31815"/>
    <cellStyle name="20 % - Accent3 2 3 9 2 2 3" xfId="45092"/>
    <cellStyle name="20 % - Accent3 2 3 9 2 2 4" xfId="58369"/>
    <cellStyle name="20 % - Accent3 2 3 9 2 3" xfId="13145"/>
    <cellStyle name="20 % - Accent3 2 3 9 2 4" xfId="25828"/>
    <cellStyle name="20 % - Accent3 2 3 9 2 5" xfId="39105"/>
    <cellStyle name="20 % - Accent3 2 3 9 2 6" xfId="52382"/>
    <cellStyle name="20 % - Accent3 2 3 9 3" xfId="15892"/>
    <cellStyle name="20 % - Accent3 2 3 9 3 2" xfId="28694"/>
    <cellStyle name="20 % - Accent3 2 3 9 3 3" xfId="41971"/>
    <cellStyle name="20 % - Accent3 2 3 9 3 4" xfId="55248"/>
    <cellStyle name="20 % - Accent3 2 3 9 4" xfId="22707"/>
    <cellStyle name="20 % - Accent3 2 3 9 5" xfId="35984"/>
    <cellStyle name="20 % - Accent3 2 3 9 6" xfId="49261"/>
    <cellStyle name="20 % - Accent3 2 3_2012-2013 - CF - Tour 1 - Ligue 04 - Résultats" xfId="247"/>
    <cellStyle name="20 % - Accent3 2 4" xfId="248"/>
    <cellStyle name="20 % - Accent3 2 4 10" xfId="13550"/>
    <cellStyle name="20 % - Accent3 2 4 10 2" xfId="26171"/>
    <cellStyle name="20 % - Accent3 2 4 10 3" xfId="39448"/>
    <cellStyle name="20 % - Accent3 2 4 10 4" xfId="52725"/>
    <cellStyle name="20 % - Accent3 2 4 11" xfId="19432"/>
    <cellStyle name="20 % - Accent3 2 4 12" xfId="32709"/>
    <cellStyle name="20 % - Accent3 2 4 13" xfId="45986"/>
    <cellStyle name="20 % - Accent3 2 4 2" xfId="3630"/>
    <cellStyle name="20 % - Accent3 2 4 2 2" xfId="7811"/>
    <cellStyle name="20 % - Accent3 2 4 2 2 2" xfId="18636"/>
    <cellStyle name="20 % - Accent3 2 4 2 2 2 2" xfId="31816"/>
    <cellStyle name="20 % - Accent3 2 4 2 2 2 3" xfId="45093"/>
    <cellStyle name="20 % - Accent3 2 4 2 2 2 4" xfId="58370"/>
    <cellStyle name="20 % - Accent3 2 4 2 2 3" xfId="25829"/>
    <cellStyle name="20 % - Accent3 2 4 2 2 4" xfId="39106"/>
    <cellStyle name="20 % - Accent3 2 4 2 2 5" xfId="52383"/>
    <cellStyle name="20 % - Accent3 2 4 2 3" xfId="10826"/>
    <cellStyle name="20 % - Accent3 2 4 2 3 2" xfId="15344"/>
    <cellStyle name="20 % - Accent3 2 4 2 3 2 2" xfId="27965"/>
    <cellStyle name="20 % - Accent3 2 4 2 3 2 3" xfId="41242"/>
    <cellStyle name="20 % - Accent3 2 4 2 3 2 4" xfId="54519"/>
    <cellStyle name="20 % - Accent3 2 4 2 3 3" xfId="21978"/>
    <cellStyle name="20 % - Accent3 2 4 2 3 4" xfId="35255"/>
    <cellStyle name="20 % - Accent3 2 4 2 3 5" xfId="48532"/>
    <cellStyle name="20 % - Accent3 2 4 2 4" xfId="14129"/>
    <cellStyle name="20 % - Accent3 2 4 2 4 2" xfId="26750"/>
    <cellStyle name="20 % - Accent3 2 4 2 4 3" xfId="40027"/>
    <cellStyle name="20 % - Accent3 2 4 2 4 4" xfId="53304"/>
    <cellStyle name="20 % - Accent3 2 4 2 5" xfId="20763"/>
    <cellStyle name="20 % - Accent3 2 4 2 6" xfId="34040"/>
    <cellStyle name="20 % - Accent3 2 4 2 7" xfId="47317"/>
    <cellStyle name="20 % - Accent3 2 4 3" xfId="4686"/>
    <cellStyle name="20 % - Accent3 2 4 3 2" xfId="8560"/>
    <cellStyle name="20 % - Accent3 2 4 3 2 2" xfId="18716"/>
    <cellStyle name="20 % - Accent3 2 4 3 2 2 2" xfId="31896"/>
    <cellStyle name="20 % - Accent3 2 4 3 2 2 3" xfId="45173"/>
    <cellStyle name="20 % - Accent3 2 4 3 2 2 4" xfId="58450"/>
    <cellStyle name="20 % - Accent3 2 4 3 2 3" xfId="25909"/>
    <cellStyle name="20 % - Accent3 2 4 3 2 4" xfId="39186"/>
    <cellStyle name="20 % - Accent3 2 4 3 2 5" xfId="52463"/>
    <cellStyle name="20 % - Accent3 2 4 3 3" xfId="15893"/>
    <cellStyle name="20 % - Accent3 2 4 3 3 2" xfId="28714"/>
    <cellStyle name="20 % - Accent3 2 4 3 3 3" xfId="41991"/>
    <cellStyle name="20 % - Accent3 2 4 3 3 4" xfId="55268"/>
    <cellStyle name="20 % - Accent3 2 4 3 4" xfId="22727"/>
    <cellStyle name="20 % - Accent3 2 4 3 5" xfId="36004"/>
    <cellStyle name="20 % - Accent3 2 4 3 6" xfId="49281"/>
    <cellStyle name="20 % - Accent3 2 4 4" xfId="5277"/>
    <cellStyle name="20 % - Accent3 2 4 4 2" xfId="16125"/>
    <cellStyle name="20 % - Accent3 2 4 4 2 2" xfId="29305"/>
    <cellStyle name="20 % - Accent3 2 4 4 2 3" xfId="42582"/>
    <cellStyle name="20 % - Accent3 2 4 4 2 4" xfId="55859"/>
    <cellStyle name="20 % - Accent3 2 4 4 3" xfId="11079"/>
    <cellStyle name="20 % - Accent3 2 4 4 4" xfId="23318"/>
    <cellStyle name="20 % - Accent3 2 4 4 5" xfId="36595"/>
    <cellStyle name="20 % - Accent3 2 4 4 6" xfId="49872"/>
    <cellStyle name="20 % - Accent3 2 4 5" xfId="5901"/>
    <cellStyle name="20 % - Accent3 2 4 5 2" xfId="16725"/>
    <cellStyle name="20 % - Accent3 2 4 5 2 2" xfId="29905"/>
    <cellStyle name="20 % - Accent3 2 4 5 2 3" xfId="43182"/>
    <cellStyle name="20 % - Accent3 2 4 5 2 4" xfId="56459"/>
    <cellStyle name="20 % - Accent3 2 4 5 3" xfId="11679"/>
    <cellStyle name="20 % - Accent3 2 4 5 4" xfId="23918"/>
    <cellStyle name="20 % - Accent3 2 4 5 5" xfId="37195"/>
    <cellStyle name="20 % - Accent3 2 4 5 6" xfId="50472"/>
    <cellStyle name="20 % - Accent3 2 4 6" xfId="6603"/>
    <cellStyle name="20 % - Accent3 2 4 6 2" xfId="17427"/>
    <cellStyle name="20 % - Accent3 2 4 6 2 2" xfId="30607"/>
    <cellStyle name="20 % - Accent3 2 4 6 2 3" xfId="43884"/>
    <cellStyle name="20 % - Accent3 2 4 6 2 4" xfId="57161"/>
    <cellStyle name="20 % - Accent3 2 4 6 3" xfId="12381"/>
    <cellStyle name="20 % - Accent3 2 4 6 4" xfId="24620"/>
    <cellStyle name="20 % - Accent3 2 4 6 5" xfId="37897"/>
    <cellStyle name="20 % - Accent3 2 4 6 6" xfId="51174"/>
    <cellStyle name="20 % - Accent3 2 4 7" xfId="7343"/>
    <cellStyle name="20 % - Accent3 2 4 7 2" xfId="18176"/>
    <cellStyle name="20 % - Accent3 2 4 7 2 2" xfId="31356"/>
    <cellStyle name="20 % - Accent3 2 4 7 2 3" xfId="44633"/>
    <cellStyle name="20 % - Accent3 2 4 7 2 4" xfId="57910"/>
    <cellStyle name="20 % - Accent3 2 4 7 3" xfId="25369"/>
    <cellStyle name="20 % - Accent3 2 4 7 4" xfId="38646"/>
    <cellStyle name="20 % - Accent3 2 4 7 5" xfId="51923"/>
    <cellStyle name="20 % - Accent3 2 4 8" xfId="10415"/>
    <cellStyle name="20 % - Accent3 2 4 8 2" xfId="14876"/>
    <cellStyle name="20 % - Accent3 2 4 8 2 2" xfId="27497"/>
    <cellStyle name="20 % - Accent3 2 4 8 2 3" xfId="40774"/>
    <cellStyle name="20 % - Accent3 2 4 8 2 4" xfId="54051"/>
    <cellStyle name="20 % - Accent3 2 4 8 3" xfId="21510"/>
    <cellStyle name="20 % - Accent3 2 4 8 4" xfId="34787"/>
    <cellStyle name="20 % - Accent3 2 4 8 5" xfId="48064"/>
    <cellStyle name="20 % - Accent3 2 4 9" xfId="9318"/>
    <cellStyle name="20 % - Accent3 2 4 9 2" xfId="20184"/>
    <cellStyle name="20 % - Accent3 2 4 9 3" xfId="33461"/>
    <cellStyle name="20 % - Accent3 2 4 9 4" xfId="46738"/>
    <cellStyle name="20 % - Accent3 2 5" xfId="249"/>
    <cellStyle name="20 % - Accent3 2 5 10" xfId="5902"/>
    <cellStyle name="20 % - Accent3 2 5 10 2" xfId="16726"/>
    <cellStyle name="20 % - Accent3 2 5 10 2 2" xfId="29906"/>
    <cellStyle name="20 % - Accent3 2 5 10 2 3" xfId="43183"/>
    <cellStyle name="20 % - Accent3 2 5 10 2 4" xfId="56460"/>
    <cellStyle name="20 % - Accent3 2 5 10 3" xfId="11680"/>
    <cellStyle name="20 % - Accent3 2 5 10 4" xfId="23919"/>
    <cellStyle name="20 % - Accent3 2 5 10 5" xfId="37196"/>
    <cellStyle name="20 % - Accent3 2 5 10 6" xfId="50473"/>
    <cellStyle name="20 % - Accent3 2 5 11" xfId="6604"/>
    <cellStyle name="20 % - Accent3 2 5 11 2" xfId="17428"/>
    <cellStyle name="20 % - Accent3 2 5 11 2 2" xfId="30608"/>
    <cellStyle name="20 % - Accent3 2 5 11 2 3" xfId="43885"/>
    <cellStyle name="20 % - Accent3 2 5 11 2 4" xfId="57162"/>
    <cellStyle name="20 % - Accent3 2 5 11 3" xfId="12382"/>
    <cellStyle name="20 % - Accent3 2 5 11 4" xfId="24621"/>
    <cellStyle name="20 % - Accent3 2 5 11 5" xfId="37898"/>
    <cellStyle name="20 % - Accent3 2 5 11 6" xfId="51175"/>
    <cellStyle name="20 % - Accent3 2 5 12" xfId="7344"/>
    <cellStyle name="20 % - Accent3 2 5 12 2" xfId="18177"/>
    <cellStyle name="20 % - Accent3 2 5 12 2 2" xfId="31357"/>
    <cellStyle name="20 % - Accent3 2 5 12 2 3" xfId="44634"/>
    <cellStyle name="20 % - Accent3 2 5 12 2 4" xfId="57911"/>
    <cellStyle name="20 % - Accent3 2 5 12 3" xfId="25370"/>
    <cellStyle name="20 % - Accent3 2 5 12 4" xfId="38647"/>
    <cellStyle name="20 % - Accent3 2 5 12 5" xfId="51924"/>
    <cellStyle name="20 % - Accent3 2 5 13" xfId="10416"/>
    <cellStyle name="20 % - Accent3 2 5 13 2" xfId="14877"/>
    <cellStyle name="20 % - Accent3 2 5 13 2 2" xfId="27498"/>
    <cellStyle name="20 % - Accent3 2 5 13 2 3" xfId="40775"/>
    <cellStyle name="20 % - Accent3 2 5 13 2 4" xfId="54052"/>
    <cellStyle name="20 % - Accent3 2 5 13 3" xfId="21511"/>
    <cellStyle name="20 % - Accent3 2 5 13 4" xfId="34788"/>
    <cellStyle name="20 % - Accent3 2 5 13 5" xfId="48065"/>
    <cellStyle name="20 % - Accent3 2 5 14" xfId="9319"/>
    <cellStyle name="20 % - Accent3 2 5 14 2" xfId="20185"/>
    <cellStyle name="20 % - Accent3 2 5 14 3" xfId="33462"/>
    <cellStyle name="20 % - Accent3 2 5 14 4" xfId="46739"/>
    <cellStyle name="20 % - Accent3 2 5 15" xfId="13551"/>
    <cellStyle name="20 % - Accent3 2 5 15 2" xfId="26172"/>
    <cellStyle name="20 % - Accent3 2 5 15 3" xfId="39449"/>
    <cellStyle name="20 % - Accent3 2 5 15 4" xfId="52726"/>
    <cellStyle name="20 % - Accent3 2 5 16" xfId="19433"/>
    <cellStyle name="20 % - Accent3 2 5 17" xfId="32710"/>
    <cellStyle name="20 % - Accent3 2 5 18" xfId="45987"/>
    <cellStyle name="20 % - Accent3 2 5 2" xfId="250"/>
    <cellStyle name="20 % - Accent3 2 5 2 10" xfId="13552"/>
    <cellStyle name="20 % - Accent3 2 5 2 10 2" xfId="26173"/>
    <cellStyle name="20 % - Accent3 2 5 2 10 3" xfId="39450"/>
    <cellStyle name="20 % - Accent3 2 5 2 10 4" xfId="52727"/>
    <cellStyle name="20 % - Accent3 2 5 2 11" xfId="19434"/>
    <cellStyle name="20 % - Accent3 2 5 2 12" xfId="32711"/>
    <cellStyle name="20 % - Accent3 2 5 2 13" xfId="45988"/>
    <cellStyle name="20 % - Accent3 2 5 2 2" xfId="4229"/>
    <cellStyle name="20 % - Accent3 2 5 2 2 2" xfId="8271"/>
    <cellStyle name="20 % - Accent3 2 5 2 2 2 2" xfId="15762"/>
    <cellStyle name="20 % - Accent3 2 5 2 2 2 2 2" xfId="28425"/>
    <cellStyle name="20 % - Accent3 2 5 2 2 2 2 3" xfId="41702"/>
    <cellStyle name="20 % - Accent3 2 5 2 2 2 2 4" xfId="54979"/>
    <cellStyle name="20 % - Accent3 2 5 2 2 2 3" xfId="22438"/>
    <cellStyle name="20 % - Accent3 2 5 2 2 2 4" xfId="35715"/>
    <cellStyle name="20 % - Accent3 2 5 2 2 2 5" xfId="48992"/>
    <cellStyle name="20 % - Accent3 2 5 2 2 3" xfId="14131"/>
    <cellStyle name="20 % - Accent3 2 5 2 2 3 2" xfId="26752"/>
    <cellStyle name="20 % - Accent3 2 5 2 2 3 3" xfId="40029"/>
    <cellStyle name="20 % - Accent3 2 5 2 2 3 4" xfId="53306"/>
    <cellStyle name="20 % - Accent3 2 5 2 2 4" xfId="20765"/>
    <cellStyle name="20 % - Accent3 2 5 2 2 5" xfId="34042"/>
    <cellStyle name="20 % - Accent3 2 5 2 2 6" xfId="47319"/>
    <cellStyle name="20 % - Accent3 2 5 2 3" xfId="4688"/>
    <cellStyle name="20 % - Accent3 2 5 2 3 2" xfId="8562"/>
    <cellStyle name="20 % - Accent3 2 5 2 3 2 2" xfId="28716"/>
    <cellStyle name="20 % - Accent3 2 5 2 3 2 3" xfId="41993"/>
    <cellStyle name="20 % - Accent3 2 5 2 3 2 4" xfId="55270"/>
    <cellStyle name="20 % - Accent3 2 5 2 3 3" xfId="22729"/>
    <cellStyle name="20 % - Accent3 2 5 2 3 4" xfId="36006"/>
    <cellStyle name="20 % - Accent3 2 5 2 3 5" xfId="49283"/>
    <cellStyle name="20 % - Accent3 2 5 2 4" xfId="5279"/>
    <cellStyle name="20 % - Accent3 2 5 2 4 2" xfId="16127"/>
    <cellStyle name="20 % - Accent3 2 5 2 4 2 2" xfId="29307"/>
    <cellStyle name="20 % - Accent3 2 5 2 4 2 3" xfId="42584"/>
    <cellStyle name="20 % - Accent3 2 5 2 4 2 4" xfId="55861"/>
    <cellStyle name="20 % - Accent3 2 5 2 4 3" xfId="11081"/>
    <cellStyle name="20 % - Accent3 2 5 2 4 4" xfId="23320"/>
    <cellStyle name="20 % - Accent3 2 5 2 4 5" xfId="36597"/>
    <cellStyle name="20 % - Accent3 2 5 2 4 6" xfId="49874"/>
    <cellStyle name="20 % - Accent3 2 5 2 5" xfId="5903"/>
    <cellStyle name="20 % - Accent3 2 5 2 5 2" xfId="16727"/>
    <cellStyle name="20 % - Accent3 2 5 2 5 2 2" xfId="29907"/>
    <cellStyle name="20 % - Accent3 2 5 2 5 2 3" xfId="43184"/>
    <cellStyle name="20 % - Accent3 2 5 2 5 2 4" xfId="56461"/>
    <cellStyle name="20 % - Accent3 2 5 2 5 3" xfId="11681"/>
    <cellStyle name="20 % - Accent3 2 5 2 5 4" xfId="23920"/>
    <cellStyle name="20 % - Accent3 2 5 2 5 5" xfId="37197"/>
    <cellStyle name="20 % - Accent3 2 5 2 5 6" xfId="50474"/>
    <cellStyle name="20 % - Accent3 2 5 2 6" xfId="6605"/>
    <cellStyle name="20 % - Accent3 2 5 2 6 2" xfId="17429"/>
    <cellStyle name="20 % - Accent3 2 5 2 6 2 2" xfId="30609"/>
    <cellStyle name="20 % - Accent3 2 5 2 6 2 3" xfId="43886"/>
    <cellStyle name="20 % - Accent3 2 5 2 6 2 4" xfId="57163"/>
    <cellStyle name="20 % - Accent3 2 5 2 6 3" xfId="12383"/>
    <cellStyle name="20 % - Accent3 2 5 2 6 4" xfId="24622"/>
    <cellStyle name="20 % - Accent3 2 5 2 6 5" xfId="37899"/>
    <cellStyle name="20 % - Accent3 2 5 2 6 6" xfId="51176"/>
    <cellStyle name="20 % - Accent3 2 5 2 7" xfId="7345"/>
    <cellStyle name="20 % - Accent3 2 5 2 7 2" xfId="18178"/>
    <cellStyle name="20 % - Accent3 2 5 2 7 2 2" xfId="31358"/>
    <cellStyle name="20 % - Accent3 2 5 2 7 2 3" xfId="44635"/>
    <cellStyle name="20 % - Accent3 2 5 2 7 2 4" xfId="57912"/>
    <cellStyle name="20 % - Accent3 2 5 2 7 3" xfId="25371"/>
    <cellStyle name="20 % - Accent3 2 5 2 7 4" xfId="38648"/>
    <cellStyle name="20 % - Accent3 2 5 2 7 5" xfId="51925"/>
    <cellStyle name="20 % - Accent3 2 5 2 8" xfId="10417"/>
    <cellStyle name="20 % - Accent3 2 5 2 8 2" xfId="14878"/>
    <cellStyle name="20 % - Accent3 2 5 2 8 2 2" xfId="27499"/>
    <cellStyle name="20 % - Accent3 2 5 2 8 2 3" xfId="40776"/>
    <cellStyle name="20 % - Accent3 2 5 2 8 2 4" xfId="54053"/>
    <cellStyle name="20 % - Accent3 2 5 2 8 3" xfId="21512"/>
    <cellStyle name="20 % - Accent3 2 5 2 8 4" xfId="34789"/>
    <cellStyle name="20 % - Accent3 2 5 2 8 5" xfId="48066"/>
    <cellStyle name="20 % - Accent3 2 5 2 9" xfId="9320"/>
    <cellStyle name="20 % - Accent3 2 5 2 9 2" xfId="20186"/>
    <cellStyle name="20 % - Accent3 2 5 2 9 3" xfId="33463"/>
    <cellStyle name="20 % - Accent3 2 5 2 9 4" xfId="46740"/>
    <cellStyle name="20 % - Accent3 2 5 3" xfId="251"/>
    <cellStyle name="20 % - Accent3 2 5 3 10" xfId="13553"/>
    <cellStyle name="20 % - Accent3 2 5 3 10 2" xfId="26174"/>
    <cellStyle name="20 % - Accent3 2 5 3 10 3" xfId="39451"/>
    <cellStyle name="20 % - Accent3 2 5 3 10 4" xfId="52728"/>
    <cellStyle name="20 % - Accent3 2 5 3 11" xfId="19435"/>
    <cellStyle name="20 % - Accent3 2 5 3 12" xfId="32712"/>
    <cellStyle name="20 % - Accent3 2 5 3 13" xfId="45989"/>
    <cellStyle name="20 % - Accent3 2 5 3 2" xfId="4228"/>
    <cellStyle name="20 % - Accent3 2 5 3 2 2" xfId="8270"/>
    <cellStyle name="20 % - Accent3 2 5 3 2 2 2" xfId="15761"/>
    <cellStyle name="20 % - Accent3 2 5 3 2 2 2 2" xfId="28424"/>
    <cellStyle name="20 % - Accent3 2 5 3 2 2 2 3" xfId="41701"/>
    <cellStyle name="20 % - Accent3 2 5 3 2 2 2 4" xfId="54978"/>
    <cellStyle name="20 % - Accent3 2 5 3 2 2 3" xfId="22437"/>
    <cellStyle name="20 % - Accent3 2 5 3 2 2 4" xfId="35714"/>
    <cellStyle name="20 % - Accent3 2 5 3 2 2 5" xfId="48991"/>
    <cellStyle name="20 % - Accent3 2 5 3 2 3" xfId="14132"/>
    <cellStyle name="20 % - Accent3 2 5 3 2 3 2" xfId="26753"/>
    <cellStyle name="20 % - Accent3 2 5 3 2 3 3" xfId="40030"/>
    <cellStyle name="20 % - Accent3 2 5 3 2 3 4" xfId="53307"/>
    <cellStyle name="20 % - Accent3 2 5 3 2 4" xfId="20766"/>
    <cellStyle name="20 % - Accent3 2 5 3 2 5" xfId="34043"/>
    <cellStyle name="20 % - Accent3 2 5 3 2 6" xfId="47320"/>
    <cellStyle name="20 % - Accent3 2 5 3 3" xfId="4689"/>
    <cellStyle name="20 % - Accent3 2 5 3 3 2" xfId="8563"/>
    <cellStyle name="20 % - Accent3 2 5 3 3 2 2" xfId="28717"/>
    <cellStyle name="20 % - Accent3 2 5 3 3 2 3" xfId="41994"/>
    <cellStyle name="20 % - Accent3 2 5 3 3 2 4" xfId="55271"/>
    <cellStyle name="20 % - Accent3 2 5 3 3 3" xfId="22730"/>
    <cellStyle name="20 % - Accent3 2 5 3 3 4" xfId="36007"/>
    <cellStyle name="20 % - Accent3 2 5 3 3 5" xfId="49284"/>
    <cellStyle name="20 % - Accent3 2 5 3 4" xfId="5280"/>
    <cellStyle name="20 % - Accent3 2 5 3 4 2" xfId="16128"/>
    <cellStyle name="20 % - Accent3 2 5 3 4 2 2" xfId="29308"/>
    <cellStyle name="20 % - Accent3 2 5 3 4 2 3" xfId="42585"/>
    <cellStyle name="20 % - Accent3 2 5 3 4 2 4" xfId="55862"/>
    <cellStyle name="20 % - Accent3 2 5 3 4 3" xfId="11082"/>
    <cellStyle name="20 % - Accent3 2 5 3 4 4" xfId="23321"/>
    <cellStyle name="20 % - Accent3 2 5 3 4 5" xfId="36598"/>
    <cellStyle name="20 % - Accent3 2 5 3 4 6" xfId="49875"/>
    <cellStyle name="20 % - Accent3 2 5 3 5" xfId="5904"/>
    <cellStyle name="20 % - Accent3 2 5 3 5 2" xfId="16728"/>
    <cellStyle name="20 % - Accent3 2 5 3 5 2 2" xfId="29908"/>
    <cellStyle name="20 % - Accent3 2 5 3 5 2 3" xfId="43185"/>
    <cellStyle name="20 % - Accent3 2 5 3 5 2 4" xfId="56462"/>
    <cellStyle name="20 % - Accent3 2 5 3 5 3" xfId="11682"/>
    <cellStyle name="20 % - Accent3 2 5 3 5 4" xfId="23921"/>
    <cellStyle name="20 % - Accent3 2 5 3 5 5" xfId="37198"/>
    <cellStyle name="20 % - Accent3 2 5 3 5 6" xfId="50475"/>
    <cellStyle name="20 % - Accent3 2 5 3 6" xfId="6606"/>
    <cellStyle name="20 % - Accent3 2 5 3 6 2" xfId="17430"/>
    <cellStyle name="20 % - Accent3 2 5 3 6 2 2" xfId="30610"/>
    <cellStyle name="20 % - Accent3 2 5 3 6 2 3" xfId="43887"/>
    <cellStyle name="20 % - Accent3 2 5 3 6 2 4" xfId="57164"/>
    <cellStyle name="20 % - Accent3 2 5 3 6 3" xfId="12384"/>
    <cellStyle name="20 % - Accent3 2 5 3 6 4" xfId="24623"/>
    <cellStyle name="20 % - Accent3 2 5 3 6 5" xfId="37900"/>
    <cellStyle name="20 % - Accent3 2 5 3 6 6" xfId="51177"/>
    <cellStyle name="20 % - Accent3 2 5 3 7" xfId="7346"/>
    <cellStyle name="20 % - Accent3 2 5 3 7 2" xfId="18179"/>
    <cellStyle name="20 % - Accent3 2 5 3 7 2 2" xfId="31359"/>
    <cellStyle name="20 % - Accent3 2 5 3 7 2 3" xfId="44636"/>
    <cellStyle name="20 % - Accent3 2 5 3 7 2 4" xfId="57913"/>
    <cellStyle name="20 % - Accent3 2 5 3 7 3" xfId="25372"/>
    <cellStyle name="20 % - Accent3 2 5 3 7 4" xfId="38649"/>
    <cellStyle name="20 % - Accent3 2 5 3 7 5" xfId="51926"/>
    <cellStyle name="20 % - Accent3 2 5 3 8" xfId="10418"/>
    <cellStyle name="20 % - Accent3 2 5 3 8 2" xfId="14879"/>
    <cellStyle name="20 % - Accent3 2 5 3 8 2 2" xfId="27500"/>
    <cellStyle name="20 % - Accent3 2 5 3 8 2 3" xfId="40777"/>
    <cellStyle name="20 % - Accent3 2 5 3 8 2 4" xfId="54054"/>
    <cellStyle name="20 % - Accent3 2 5 3 8 3" xfId="21513"/>
    <cellStyle name="20 % - Accent3 2 5 3 8 4" xfId="34790"/>
    <cellStyle name="20 % - Accent3 2 5 3 8 5" xfId="48067"/>
    <cellStyle name="20 % - Accent3 2 5 3 9" xfId="9321"/>
    <cellStyle name="20 % - Accent3 2 5 3 9 2" xfId="20187"/>
    <cellStyle name="20 % - Accent3 2 5 3 9 3" xfId="33464"/>
    <cellStyle name="20 % - Accent3 2 5 3 9 4" xfId="46741"/>
    <cellStyle name="20 % - Accent3 2 5 4" xfId="252"/>
    <cellStyle name="20 % - Accent3 2 5 4 10" xfId="9322"/>
    <cellStyle name="20 % - Accent3 2 5 4 10 2" xfId="20188"/>
    <cellStyle name="20 % - Accent3 2 5 4 10 3" xfId="33465"/>
    <cellStyle name="20 % - Accent3 2 5 4 10 4" xfId="46742"/>
    <cellStyle name="20 % - Accent3 2 5 4 11" xfId="13554"/>
    <cellStyle name="20 % - Accent3 2 5 4 11 2" xfId="26175"/>
    <cellStyle name="20 % - Accent3 2 5 4 11 3" xfId="39452"/>
    <cellStyle name="20 % - Accent3 2 5 4 11 4" xfId="52729"/>
    <cellStyle name="20 % - Accent3 2 5 4 12" xfId="19436"/>
    <cellStyle name="20 % - Accent3 2 5 4 13" xfId="32713"/>
    <cellStyle name="20 % - Accent3 2 5 4 14" xfId="45990"/>
    <cellStyle name="20 % - Accent3 2 5 4 2" xfId="253"/>
    <cellStyle name="20 % - Accent3 2 5 4 2 10" xfId="13555"/>
    <cellStyle name="20 % - Accent3 2 5 4 2 10 2" xfId="26176"/>
    <cellStyle name="20 % - Accent3 2 5 4 2 10 3" xfId="39453"/>
    <cellStyle name="20 % - Accent3 2 5 4 2 10 4" xfId="52730"/>
    <cellStyle name="20 % - Accent3 2 5 4 2 11" xfId="19437"/>
    <cellStyle name="20 % - Accent3 2 5 4 2 12" xfId="32714"/>
    <cellStyle name="20 % - Accent3 2 5 4 2 13" xfId="45991"/>
    <cellStyle name="20 % - Accent3 2 5 4 2 2" xfId="4225"/>
    <cellStyle name="20 % - Accent3 2 5 4 2 2 2" xfId="8268"/>
    <cellStyle name="20 % - Accent3 2 5 4 2 2 2 2" xfId="15759"/>
    <cellStyle name="20 % - Accent3 2 5 4 2 2 2 2 2" xfId="28422"/>
    <cellStyle name="20 % - Accent3 2 5 4 2 2 2 2 3" xfId="41699"/>
    <cellStyle name="20 % - Accent3 2 5 4 2 2 2 2 4" xfId="54976"/>
    <cellStyle name="20 % - Accent3 2 5 4 2 2 2 3" xfId="22435"/>
    <cellStyle name="20 % - Accent3 2 5 4 2 2 2 4" xfId="35712"/>
    <cellStyle name="20 % - Accent3 2 5 4 2 2 2 5" xfId="48989"/>
    <cellStyle name="20 % - Accent3 2 5 4 2 2 3" xfId="14134"/>
    <cellStyle name="20 % - Accent3 2 5 4 2 2 3 2" xfId="26755"/>
    <cellStyle name="20 % - Accent3 2 5 4 2 2 3 3" xfId="40032"/>
    <cellStyle name="20 % - Accent3 2 5 4 2 2 3 4" xfId="53309"/>
    <cellStyle name="20 % - Accent3 2 5 4 2 2 4" xfId="20768"/>
    <cellStyle name="20 % - Accent3 2 5 4 2 2 5" xfId="34045"/>
    <cellStyle name="20 % - Accent3 2 5 4 2 2 6" xfId="47322"/>
    <cellStyle name="20 % - Accent3 2 5 4 2 3" xfId="4691"/>
    <cellStyle name="20 % - Accent3 2 5 4 2 3 2" xfId="8565"/>
    <cellStyle name="20 % - Accent3 2 5 4 2 3 2 2" xfId="28719"/>
    <cellStyle name="20 % - Accent3 2 5 4 2 3 2 3" xfId="41996"/>
    <cellStyle name="20 % - Accent3 2 5 4 2 3 2 4" xfId="55273"/>
    <cellStyle name="20 % - Accent3 2 5 4 2 3 3" xfId="22732"/>
    <cellStyle name="20 % - Accent3 2 5 4 2 3 4" xfId="36009"/>
    <cellStyle name="20 % - Accent3 2 5 4 2 3 5" xfId="49286"/>
    <cellStyle name="20 % - Accent3 2 5 4 2 4" xfId="5282"/>
    <cellStyle name="20 % - Accent3 2 5 4 2 4 2" xfId="16130"/>
    <cellStyle name="20 % - Accent3 2 5 4 2 4 2 2" xfId="29310"/>
    <cellStyle name="20 % - Accent3 2 5 4 2 4 2 3" xfId="42587"/>
    <cellStyle name="20 % - Accent3 2 5 4 2 4 2 4" xfId="55864"/>
    <cellStyle name="20 % - Accent3 2 5 4 2 4 3" xfId="11084"/>
    <cellStyle name="20 % - Accent3 2 5 4 2 4 4" xfId="23323"/>
    <cellStyle name="20 % - Accent3 2 5 4 2 4 5" xfId="36600"/>
    <cellStyle name="20 % - Accent3 2 5 4 2 4 6" xfId="49877"/>
    <cellStyle name="20 % - Accent3 2 5 4 2 5" xfId="5906"/>
    <cellStyle name="20 % - Accent3 2 5 4 2 5 2" xfId="16730"/>
    <cellStyle name="20 % - Accent3 2 5 4 2 5 2 2" xfId="29910"/>
    <cellStyle name="20 % - Accent3 2 5 4 2 5 2 3" xfId="43187"/>
    <cellStyle name="20 % - Accent3 2 5 4 2 5 2 4" xfId="56464"/>
    <cellStyle name="20 % - Accent3 2 5 4 2 5 3" xfId="11684"/>
    <cellStyle name="20 % - Accent3 2 5 4 2 5 4" xfId="23923"/>
    <cellStyle name="20 % - Accent3 2 5 4 2 5 5" xfId="37200"/>
    <cellStyle name="20 % - Accent3 2 5 4 2 5 6" xfId="50477"/>
    <cellStyle name="20 % - Accent3 2 5 4 2 6" xfId="6608"/>
    <cellStyle name="20 % - Accent3 2 5 4 2 6 2" xfId="17432"/>
    <cellStyle name="20 % - Accent3 2 5 4 2 6 2 2" xfId="30612"/>
    <cellStyle name="20 % - Accent3 2 5 4 2 6 2 3" xfId="43889"/>
    <cellStyle name="20 % - Accent3 2 5 4 2 6 2 4" xfId="57166"/>
    <cellStyle name="20 % - Accent3 2 5 4 2 6 3" xfId="12386"/>
    <cellStyle name="20 % - Accent3 2 5 4 2 6 4" xfId="24625"/>
    <cellStyle name="20 % - Accent3 2 5 4 2 6 5" xfId="37902"/>
    <cellStyle name="20 % - Accent3 2 5 4 2 6 6" xfId="51179"/>
    <cellStyle name="20 % - Accent3 2 5 4 2 7" xfId="7348"/>
    <cellStyle name="20 % - Accent3 2 5 4 2 7 2" xfId="18181"/>
    <cellStyle name="20 % - Accent3 2 5 4 2 7 2 2" xfId="31361"/>
    <cellStyle name="20 % - Accent3 2 5 4 2 7 2 3" xfId="44638"/>
    <cellStyle name="20 % - Accent3 2 5 4 2 7 2 4" xfId="57915"/>
    <cellStyle name="20 % - Accent3 2 5 4 2 7 3" xfId="25374"/>
    <cellStyle name="20 % - Accent3 2 5 4 2 7 4" xfId="38651"/>
    <cellStyle name="20 % - Accent3 2 5 4 2 7 5" xfId="51928"/>
    <cellStyle name="20 % - Accent3 2 5 4 2 8" xfId="10420"/>
    <cellStyle name="20 % - Accent3 2 5 4 2 8 2" xfId="14881"/>
    <cellStyle name="20 % - Accent3 2 5 4 2 8 2 2" xfId="27502"/>
    <cellStyle name="20 % - Accent3 2 5 4 2 8 2 3" xfId="40779"/>
    <cellStyle name="20 % - Accent3 2 5 4 2 8 2 4" xfId="54056"/>
    <cellStyle name="20 % - Accent3 2 5 4 2 8 3" xfId="21515"/>
    <cellStyle name="20 % - Accent3 2 5 4 2 8 4" xfId="34792"/>
    <cellStyle name="20 % - Accent3 2 5 4 2 8 5" xfId="48069"/>
    <cellStyle name="20 % - Accent3 2 5 4 2 9" xfId="9323"/>
    <cellStyle name="20 % - Accent3 2 5 4 2 9 2" xfId="20189"/>
    <cellStyle name="20 % - Accent3 2 5 4 2 9 3" xfId="33466"/>
    <cellStyle name="20 % - Accent3 2 5 4 2 9 4" xfId="46743"/>
    <cellStyle name="20 % - Accent3 2 5 4 3" xfId="4226"/>
    <cellStyle name="20 % - Accent3 2 5 4 3 2" xfId="8269"/>
    <cellStyle name="20 % - Accent3 2 5 4 3 2 2" xfId="15760"/>
    <cellStyle name="20 % - Accent3 2 5 4 3 2 2 2" xfId="28423"/>
    <cellStyle name="20 % - Accent3 2 5 4 3 2 2 3" xfId="41700"/>
    <cellStyle name="20 % - Accent3 2 5 4 3 2 2 4" xfId="54977"/>
    <cellStyle name="20 % - Accent3 2 5 4 3 2 3" xfId="22436"/>
    <cellStyle name="20 % - Accent3 2 5 4 3 2 4" xfId="35713"/>
    <cellStyle name="20 % - Accent3 2 5 4 3 2 5" xfId="48990"/>
    <cellStyle name="20 % - Accent3 2 5 4 3 3" xfId="14133"/>
    <cellStyle name="20 % - Accent3 2 5 4 3 3 2" xfId="26754"/>
    <cellStyle name="20 % - Accent3 2 5 4 3 3 3" xfId="40031"/>
    <cellStyle name="20 % - Accent3 2 5 4 3 3 4" xfId="53308"/>
    <cellStyle name="20 % - Accent3 2 5 4 3 4" xfId="20767"/>
    <cellStyle name="20 % - Accent3 2 5 4 3 5" xfId="34044"/>
    <cellStyle name="20 % - Accent3 2 5 4 3 6" xfId="47321"/>
    <cellStyle name="20 % - Accent3 2 5 4 4" xfId="4690"/>
    <cellStyle name="20 % - Accent3 2 5 4 4 2" xfId="8564"/>
    <cellStyle name="20 % - Accent3 2 5 4 4 2 2" xfId="28718"/>
    <cellStyle name="20 % - Accent3 2 5 4 4 2 3" xfId="41995"/>
    <cellStyle name="20 % - Accent3 2 5 4 4 2 4" xfId="55272"/>
    <cellStyle name="20 % - Accent3 2 5 4 4 3" xfId="22731"/>
    <cellStyle name="20 % - Accent3 2 5 4 4 4" xfId="36008"/>
    <cellStyle name="20 % - Accent3 2 5 4 4 5" xfId="49285"/>
    <cellStyle name="20 % - Accent3 2 5 4 5" xfId="5281"/>
    <cellStyle name="20 % - Accent3 2 5 4 5 2" xfId="16129"/>
    <cellStyle name="20 % - Accent3 2 5 4 5 2 2" xfId="29309"/>
    <cellStyle name="20 % - Accent3 2 5 4 5 2 3" xfId="42586"/>
    <cellStyle name="20 % - Accent3 2 5 4 5 2 4" xfId="55863"/>
    <cellStyle name="20 % - Accent3 2 5 4 5 3" xfId="11083"/>
    <cellStyle name="20 % - Accent3 2 5 4 5 4" xfId="23322"/>
    <cellStyle name="20 % - Accent3 2 5 4 5 5" xfId="36599"/>
    <cellStyle name="20 % - Accent3 2 5 4 5 6" xfId="49876"/>
    <cellStyle name="20 % - Accent3 2 5 4 6" xfId="5905"/>
    <cellStyle name="20 % - Accent3 2 5 4 6 2" xfId="16729"/>
    <cellStyle name="20 % - Accent3 2 5 4 6 2 2" xfId="29909"/>
    <cellStyle name="20 % - Accent3 2 5 4 6 2 3" xfId="43186"/>
    <cellStyle name="20 % - Accent3 2 5 4 6 2 4" xfId="56463"/>
    <cellStyle name="20 % - Accent3 2 5 4 6 3" xfId="11683"/>
    <cellStyle name="20 % - Accent3 2 5 4 6 4" xfId="23922"/>
    <cellStyle name="20 % - Accent3 2 5 4 6 5" xfId="37199"/>
    <cellStyle name="20 % - Accent3 2 5 4 6 6" xfId="50476"/>
    <cellStyle name="20 % - Accent3 2 5 4 7" xfId="6607"/>
    <cellStyle name="20 % - Accent3 2 5 4 7 2" xfId="17431"/>
    <cellStyle name="20 % - Accent3 2 5 4 7 2 2" xfId="30611"/>
    <cellStyle name="20 % - Accent3 2 5 4 7 2 3" xfId="43888"/>
    <cellStyle name="20 % - Accent3 2 5 4 7 2 4" xfId="57165"/>
    <cellStyle name="20 % - Accent3 2 5 4 7 3" xfId="12385"/>
    <cellStyle name="20 % - Accent3 2 5 4 7 4" xfId="24624"/>
    <cellStyle name="20 % - Accent3 2 5 4 7 5" xfId="37901"/>
    <cellStyle name="20 % - Accent3 2 5 4 7 6" xfId="51178"/>
    <cellStyle name="20 % - Accent3 2 5 4 8" xfId="7347"/>
    <cellStyle name="20 % - Accent3 2 5 4 8 2" xfId="18180"/>
    <cellStyle name="20 % - Accent3 2 5 4 8 2 2" xfId="31360"/>
    <cellStyle name="20 % - Accent3 2 5 4 8 2 3" xfId="44637"/>
    <cellStyle name="20 % - Accent3 2 5 4 8 2 4" xfId="57914"/>
    <cellStyle name="20 % - Accent3 2 5 4 8 3" xfId="25373"/>
    <cellStyle name="20 % - Accent3 2 5 4 8 4" xfId="38650"/>
    <cellStyle name="20 % - Accent3 2 5 4 8 5" xfId="51927"/>
    <cellStyle name="20 % - Accent3 2 5 4 9" xfId="10419"/>
    <cellStyle name="20 % - Accent3 2 5 4 9 2" xfId="14880"/>
    <cellStyle name="20 % - Accent3 2 5 4 9 2 2" xfId="27501"/>
    <cellStyle name="20 % - Accent3 2 5 4 9 2 3" xfId="40778"/>
    <cellStyle name="20 % - Accent3 2 5 4 9 2 4" xfId="54055"/>
    <cellStyle name="20 % - Accent3 2 5 4 9 3" xfId="21514"/>
    <cellStyle name="20 % - Accent3 2 5 4 9 4" xfId="34791"/>
    <cellStyle name="20 % - Accent3 2 5 4 9 5" xfId="48068"/>
    <cellStyle name="20 % - Accent3 2 5 5" xfId="254"/>
    <cellStyle name="20 % - Accent3 2 5 5 10" xfId="13556"/>
    <cellStyle name="20 % - Accent3 2 5 5 10 2" xfId="26177"/>
    <cellStyle name="20 % - Accent3 2 5 5 10 3" xfId="39454"/>
    <cellStyle name="20 % - Accent3 2 5 5 10 4" xfId="52731"/>
    <cellStyle name="20 % - Accent3 2 5 5 11" xfId="19438"/>
    <cellStyle name="20 % - Accent3 2 5 5 12" xfId="32715"/>
    <cellStyle name="20 % - Accent3 2 5 5 13" xfId="45992"/>
    <cellStyle name="20 % - Accent3 2 5 5 2" xfId="4224"/>
    <cellStyle name="20 % - Accent3 2 5 5 2 2" xfId="8267"/>
    <cellStyle name="20 % - Accent3 2 5 5 2 2 2" xfId="15758"/>
    <cellStyle name="20 % - Accent3 2 5 5 2 2 2 2" xfId="28421"/>
    <cellStyle name="20 % - Accent3 2 5 5 2 2 2 3" xfId="41698"/>
    <cellStyle name="20 % - Accent3 2 5 5 2 2 2 4" xfId="54975"/>
    <cellStyle name="20 % - Accent3 2 5 5 2 2 3" xfId="22434"/>
    <cellStyle name="20 % - Accent3 2 5 5 2 2 4" xfId="35711"/>
    <cellStyle name="20 % - Accent3 2 5 5 2 2 5" xfId="48988"/>
    <cellStyle name="20 % - Accent3 2 5 5 2 3" xfId="14135"/>
    <cellStyle name="20 % - Accent3 2 5 5 2 3 2" xfId="26756"/>
    <cellStyle name="20 % - Accent3 2 5 5 2 3 3" xfId="40033"/>
    <cellStyle name="20 % - Accent3 2 5 5 2 3 4" xfId="53310"/>
    <cellStyle name="20 % - Accent3 2 5 5 2 4" xfId="20769"/>
    <cellStyle name="20 % - Accent3 2 5 5 2 5" xfId="34046"/>
    <cellStyle name="20 % - Accent3 2 5 5 2 6" xfId="47323"/>
    <cellStyle name="20 % - Accent3 2 5 5 3" xfId="4692"/>
    <cellStyle name="20 % - Accent3 2 5 5 3 2" xfId="8566"/>
    <cellStyle name="20 % - Accent3 2 5 5 3 2 2" xfId="28720"/>
    <cellStyle name="20 % - Accent3 2 5 5 3 2 3" xfId="41997"/>
    <cellStyle name="20 % - Accent3 2 5 5 3 2 4" xfId="55274"/>
    <cellStyle name="20 % - Accent3 2 5 5 3 3" xfId="22733"/>
    <cellStyle name="20 % - Accent3 2 5 5 3 4" xfId="36010"/>
    <cellStyle name="20 % - Accent3 2 5 5 3 5" xfId="49287"/>
    <cellStyle name="20 % - Accent3 2 5 5 4" xfId="5283"/>
    <cellStyle name="20 % - Accent3 2 5 5 4 2" xfId="16131"/>
    <cellStyle name="20 % - Accent3 2 5 5 4 2 2" xfId="29311"/>
    <cellStyle name="20 % - Accent3 2 5 5 4 2 3" xfId="42588"/>
    <cellStyle name="20 % - Accent3 2 5 5 4 2 4" xfId="55865"/>
    <cellStyle name="20 % - Accent3 2 5 5 4 3" xfId="11085"/>
    <cellStyle name="20 % - Accent3 2 5 5 4 4" xfId="23324"/>
    <cellStyle name="20 % - Accent3 2 5 5 4 5" xfId="36601"/>
    <cellStyle name="20 % - Accent3 2 5 5 4 6" xfId="49878"/>
    <cellStyle name="20 % - Accent3 2 5 5 5" xfId="5907"/>
    <cellStyle name="20 % - Accent3 2 5 5 5 2" xfId="16731"/>
    <cellStyle name="20 % - Accent3 2 5 5 5 2 2" xfId="29911"/>
    <cellStyle name="20 % - Accent3 2 5 5 5 2 3" xfId="43188"/>
    <cellStyle name="20 % - Accent3 2 5 5 5 2 4" xfId="56465"/>
    <cellStyle name="20 % - Accent3 2 5 5 5 3" xfId="11685"/>
    <cellStyle name="20 % - Accent3 2 5 5 5 4" xfId="23924"/>
    <cellStyle name="20 % - Accent3 2 5 5 5 5" xfId="37201"/>
    <cellStyle name="20 % - Accent3 2 5 5 5 6" xfId="50478"/>
    <cellStyle name="20 % - Accent3 2 5 5 6" xfId="6609"/>
    <cellStyle name="20 % - Accent3 2 5 5 6 2" xfId="17433"/>
    <cellStyle name="20 % - Accent3 2 5 5 6 2 2" xfId="30613"/>
    <cellStyle name="20 % - Accent3 2 5 5 6 2 3" xfId="43890"/>
    <cellStyle name="20 % - Accent3 2 5 5 6 2 4" xfId="57167"/>
    <cellStyle name="20 % - Accent3 2 5 5 6 3" xfId="12387"/>
    <cellStyle name="20 % - Accent3 2 5 5 6 4" xfId="24626"/>
    <cellStyle name="20 % - Accent3 2 5 5 6 5" xfId="37903"/>
    <cellStyle name="20 % - Accent3 2 5 5 6 6" xfId="51180"/>
    <cellStyle name="20 % - Accent3 2 5 5 7" xfId="7349"/>
    <cellStyle name="20 % - Accent3 2 5 5 7 2" xfId="18182"/>
    <cellStyle name="20 % - Accent3 2 5 5 7 2 2" xfId="31362"/>
    <cellStyle name="20 % - Accent3 2 5 5 7 2 3" xfId="44639"/>
    <cellStyle name="20 % - Accent3 2 5 5 7 2 4" xfId="57916"/>
    <cellStyle name="20 % - Accent3 2 5 5 7 3" xfId="25375"/>
    <cellStyle name="20 % - Accent3 2 5 5 7 4" xfId="38652"/>
    <cellStyle name="20 % - Accent3 2 5 5 7 5" xfId="51929"/>
    <cellStyle name="20 % - Accent3 2 5 5 8" xfId="10421"/>
    <cellStyle name="20 % - Accent3 2 5 5 8 2" xfId="14882"/>
    <cellStyle name="20 % - Accent3 2 5 5 8 2 2" xfId="27503"/>
    <cellStyle name="20 % - Accent3 2 5 5 8 2 3" xfId="40780"/>
    <cellStyle name="20 % - Accent3 2 5 5 8 2 4" xfId="54057"/>
    <cellStyle name="20 % - Accent3 2 5 5 8 3" xfId="21516"/>
    <cellStyle name="20 % - Accent3 2 5 5 8 4" xfId="34793"/>
    <cellStyle name="20 % - Accent3 2 5 5 8 5" xfId="48070"/>
    <cellStyle name="20 % - Accent3 2 5 5 9" xfId="9324"/>
    <cellStyle name="20 % - Accent3 2 5 5 9 2" xfId="20190"/>
    <cellStyle name="20 % - Accent3 2 5 5 9 3" xfId="33467"/>
    <cellStyle name="20 % - Accent3 2 5 5 9 4" xfId="46744"/>
    <cellStyle name="20 % - Accent3 2 5 6" xfId="3631"/>
    <cellStyle name="20 % - Accent3 2 5 6 2" xfId="7812"/>
    <cellStyle name="20 % - Accent3 2 5 6 2 2" xfId="15345"/>
    <cellStyle name="20 % - Accent3 2 5 6 2 2 2" xfId="27966"/>
    <cellStyle name="20 % - Accent3 2 5 6 2 2 3" xfId="41243"/>
    <cellStyle name="20 % - Accent3 2 5 6 2 2 4" xfId="54520"/>
    <cellStyle name="20 % - Accent3 2 5 6 2 3" xfId="21979"/>
    <cellStyle name="20 % - Accent3 2 5 6 2 4" xfId="35256"/>
    <cellStyle name="20 % - Accent3 2 5 6 2 5" xfId="48533"/>
    <cellStyle name="20 % - Accent3 2 5 6 3" xfId="14130"/>
    <cellStyle name="20 % - Accent3 2 5 6 3 2" xfId="26751"/>
    <cellStyle name="20 % - Accent3 2 5 6 3 3" xfId="40028"/>
    <cellStyle name="20 % - Accent3 2 5 6 3 4" xfId="53305"/>
    <cellStyle name="20 % - Accent3 2 5 6 4" xfId="9899"/>
    <cellStyle name="20 % - Accent3 2 5 6 5" xfId="20764"/>
    <cellStyle name="20 % - Accent3 2 5 6 6" xfId="34041"/>
    <cellStyle name="20 % - Accent3 2 5 6 7" xfId="47318"/>
    <cellStyle name="20 % - Accent3 2 5 7" xfId="4230"/>
    <cellStyle name="20 % - Accent3 2 5 7 2" xfId="8272"/>
    <cellStyle name="20 % - Accent3 2 5 7 2 2" xfId="28426"/>
    <cellStyle name="20 % - Accent3 2 5 7 2 3" xfId="41703"/>
    <cellStyle name="20 % - Accent3 2 5 7 2 4" xfId="54980"/>
    <cellStyle name="20 % - Accent3 2 5 7 3" xfId="22439"/>
    <cellStyle name="20 % - Accent3 2 5 7 4" xfId="35716"/>
    <cellStyle name="20 % - Accent3 2 5 7 5" xfId="48993"/>
    <cellStyle name="20 % - Accent3 2 5 8" xfId="4687"/>
    <cellStyle name="20 % - Accent3 2 5 8 2" xfId="8561"/>
    <cellStyle name="20 % - Accent3 2 5 8 2 2" xfId="28715"/>
    <cellStyle name="20 % - Accent3 2 5 8 2 3" xfId="41992"/>
    <cellStyle name="20 % - Accent3 2 5 8 2 4" xfId="55269"/>
    <cellStyle name="20 % - Accent3 2 5 8 3" xfId="22728"/>
    <cellStyle name="20 % - Accent3 2 5 8 4" xfId="36005"/>
    <cellStyle name="20 % - Accent3 2 5 8 5" xfId="49282"/>
    <cellStyle name="20 % - Accent3 2 5 9" xfId="5278"/>
    <cellStyle name="20 % - Accent3 2 5 9 2" xfId="16126"/>
    <cellStyle name="20 % - Accent3 2 5 9 2 2" xfId="29306"/>
    <cellStyle name="20 % - Accent3 2 5 9 2 3" xfId="42583"/>
    <cellStyle name="20 % - Accent3 2 5 9 2 4" xfId="55860"/>
    <cellStyle name="20 % - Accent3 2 5 9 3" xfId="11080"/>
    <cellStyle name="20 % - Accent3 2 5 9 4" xfId="23319"/>
    <cellStyle name="20 % - Accent3 2 5 9 5" xfId="36596"/>
    <cellStyle name="20 % - Accent3 2 5 9 6" xfId="49873"/>
    <cellStyle name="20 % - Accent3 2 6" xfId="255"/>
    <cellStyle name="20 % - Accent3 2 6 10" xfId="13557"/>
    <cellStyle name="20 % - Accent3 2 6 10 2" xfId="26178"/>
    <cellStyle name="20 % - Accent3 2 6 10 3" xfId="39455"/>
    <cellStyle name="20 % - Accent3 2 6 10 4" xfId="52732"/>
    <cellStyle name="20 % - Accent3 2 6 11" xfId="19439"/>
    <cellStyle name="20 % - Accent3 2 6 12" xfId="32716"/>
    <cellStyle name="20 % - Accent3 2 6 13" xfId="45993"/>
    <cellStyle name="20 % - Accent3 2 6 2" xfId="4223"/>
    <cellStyle name="20 % - Accent3 2 6 2 2" xfId="8266"/>
    <cellStyle name="20 % - Accent3 2 6 2 2 2" xfId="15757"/>
    <cellStyle name="20 % - Accent3 2 6 2 2 2 2" xfId="28420"/>
    <cellStyle name="20 % - Accent3 2 6 2 2 2 3" xfId="41697"/>
    <cellStyle name="20 % - Accent3 2 6 2 2 2 4" xfId="54974"/>
    <cellStyle name="20 % - Accent3 2 6 2 2 3" xfId="22433"/>
    <cellStyle name="20 % - Accent3 2 6 2 2 4" xfId="35710"/>
    <cellStyle name="20 % - Accent3 2 6 2 2 5" xfId="48987"/>
    <cellStyle name="20 % - Accent3 2 6 2 3" xfId="14136"/>
    <cellStyle name="20 % - Accent3 2 6 2 3 2" xfId="26757"/>
    <cellStyle name="20 % - Accent3 2 6 2 3 3" xfId="40034"/>
    <cellStyle name="20 % - Accent3 2 6 2 3 4" xfId="53311"/>
    <cellStyle name="20 % - Accent3 2 6 2 4" xfId="20770"/>
    <cellStyle name="20 % - Accent3 2 6 2 5" xfId="34047"/>
    <cellStyle name="20 % - Accent3 2 6 2 6" xfId="47324"/>
    <cellStyle name="20 % - Accent3 2 6 3" xfId="4693"/>
    <cellStyle name="20 % - Accent3 2 6 3 2" xfId="8567"/>
    <cellStyle name="20 % - Accent3 2 6 3 2 2" xfId="28721"/>
    <cellStyle name="20 % - Accent3 2 6 3 2 3" xfId="41998"/>
    <cellStyle name="20 % - Accent3 2 6 3 2 4" xfId="55275"/>
    <cellStyle name="20 % - Accent3 2 6 3 3" xfId="22734"/>
    <cellStyle name="20 % - Accent3 2 6 3 4" xfId="36011"/>
    <cellStyle name="20 % - Accent3 2 6 3 5" xfId="49288"/>
    <cellStyle name="20 % - Accent3 2 6 4" xfId="5284"/>
    <cellStyle name="20 % - Accent3 2 6 4 2" xfId="16132"/>
    <cellStyle name="20 % - Accent3 2 6 4 2 2" xfId="29312"/>
    <cellStyle name="20 % - Accent3 2 6 4 2 3" xfId="42589"/>
    <cellStyle name="20 % - Accent3 2 6 4 2 4" xfId="55866"/>
    <cellStyle name="20 % - Accent3 2 6 4 3" xfId="11086"/>
    <cellStyle name="20 % - Accent3 2 6 4 4" xfId="23325"/>
    <cellStyle name="20 % - Accent3 2 6 4 5" xfId="36602"/>
    <cellStyle name="20 % - Accent3 2 6 4 6" xfId="49879"/>
    <cellStyle name="20 % - Accent3 2 6 5" xfId="5908"/>
    <cellStyle name="20 % - Accent3 2 6 5 2" xfId="16732"/>
    <cellStyle name="20 % - Accent3 2 6 5 2 2" xfId="29912"/>
    <cellStyle name="20 % - Accent3 2 6 5 2 3" xfId="43189"/>
    <cellStyle name="20 % - Accent3 2 6 5 2 4" xfId="56466"/>
    <cellStyle name="20 % - Accent3 2 6 5 3" xfId="11686"/>
    <cellStyle name="20 % - Accent3 2 6 5 4" xfId="23925"/>
    <cellStyle name="20 % - Accent3 2 6 5 5" xfId="37202"/>
    <cellStyle name="20 % - Accent3 2 6 5 6" xfId="50479"/>
    <cellStyle name="20 % - Accent3 2 6 6" xfId="6610"/>
    <cellStyle name="20 % - Accent3 2 6 6 2" xfId="17434"/>
    <cellStyle name="20 % - Accent3 2 6 6 2 2" xfId="30614"/>
    <cellStyle name="20 % - Accent3 2 6 6 2 3" xfId="43891"/>
    <cellStyle name="20 % - Accent3 2 6 6 2 4" xfId="57168"/>
    <cellStyle name="20 % - Accent3 2 6 6 3" xfId="12388"/>
    <cellStyle name="20 % - Accent3 2 6 6 4" xfId="24627"/>
    <cellStyle name="20 % - Accent3 2 6 6 5" xfId="37904"/>
    <cellStyle name="20 % - Accent3 2 6 6 6" xfId="51181"/>
    <cellStyle name="20 % - Accent3 2 6 7" xfId="7350"/>
    <cellStyle name="20 % - Accent3 2 6 7 2" xfId="18183"/>
    <cellStyle name="20 % - Accent3 2 6 7 2 2" xfId="31363"/>
    <cellStyle name="20 % - Accent3 2 6 7 2 3" xfId="44640"/>
    <cellStyle name="20 % - Accent3 2 6 7 2 4" xfId="57917"/>
    <cellStyle name="20 % - Accent3 2 6 7 3" xfId="25376"/>
    <cellStyle name="20 % - Accent3 2 6 7 4" xfId="38653"/>
    <cellStyle name="20 % - Accent3 2 6 7 5" xfId="51930"/>
    <cellStyle name="20 % - Accent3 2 6 8" xfId="10422"/>
    <cellStyle name="20 % - Accent3 2 6 8 2" xfId="14883"/>
    <cellStyle name="20 % - Accent3 2 6 8 2 2" xfId="27504"/>
    <cellStyle name="20 % - Accent3 2 6 8 2 3" xfId="40781"/>
    <cellStyle name="20 % - Accent3 2 6 8 2 4" xfId="54058"/>
    <cellStyle name="20 % - Accent3 2 6 8 3" xfId="21517"/>
    <cellStyle name="20 % - Accent3 2 6 8 4" xfId="34794"/>
    <cellStyle name="20 % - Accent3 2 6 8 5" xfId="48071"/>
    <cellStyle name="20 % - Accent3 2 6 9" xfId="9325"/>
    <cellStyle name="20 % - Accent3 2 6 9 2" xfId="20191"/>
    <cellStyle name="20 % - Accent3 2 6 9 3" xfId="33468"/>
    <cellStyle name="20 % - Accent3 2 6 9 4" xfId="46745"/>
    <cellStyle name="20 % - Accent3 2 7" xfId="3611"/>
    <cellStyle name="20 % - Accent3 2 7 2" xfId="7792"/>
    <cellStyle name="20 % - Accent3 2 7 2 2" xfId="18630"/>
    <cellStyle name="20 % - Accent3 2 7 2 2 2" xfId="31810"/>
    <cellStyle name="20 % - Accent3 2 7 2 2 3" xfId="45087"/>
    <cellStyle name="20 % - Accent3 2 7 2 2 4" xfId="58364"/>
    <cellStyle name="20 % - Accent3 2 7 2 3" xfId="25823"/>
    <cellStyle name="20 % - Accent3 2 7 2 4" xfId="39100"/>
    <cellStyle name="20 % - Accent3 2 7 2 5" xfId="52377"/>
    <cellStyle name="20 % - Accent3 2 7 3" xfId="10820"/>
    <cellStyle name="20 % - Accent3 2 7 3 2" xfId="15325"/>
    <cellStyle name="20 % - Accent3 2 7 3 2 2" xfId="27946"/>
    <cellStyle name="20 % - Accent3 2 7 3 2 3" xfId="41223"/>
    <cellStyle name="20 % - Accent3 2 7 3 2 4" xfId="54500"/>
    <cellStyle name="20 % - Accent3 2 7 3 3" xfId="21959"/>
    <cellStyle name="20 % - Accent3 2 7 3 4" xfId="35236"/>
    <cellStyle name="20 % - Accent3 2 7 3 5" xfId="48513"/>
    <cellStyle name="20 % - Accent3 2 7 4" xfId="14083"/>
    <cellStyle name="20 % - Accent3 2 7 4 2" xfId="26704"/>
    <cellStyle name="20 % - Accent3 2 7 4 3" xfId="39981"/>
    <cellStyle name="20 % - Accent3 2 7 4 4" xfId="53258"/>
    <cellStyle name="20 % - Accent3 2 7 5" xfId="20717"/>
    <cellStyle name="20 % - Accent3 2 7 6" xfId="33994"/>
    <cellStyle name="20 % - Accent3 2 7 7" xfId="47271"/>
    <cellStyle name="20 % - Accent3 2 8" xfId="4640"/>
    <cellStyle name="20 % - Accent3 2 8 2" xfId="8514"/>
    <cellStyle name="20 % - Accent3 2 8 2 2" xfId="18710"/>
    <cellStyle name="20 % - Accent3 2 8 2 2 2" xfId="31890"/>
    <cellStyle name="20 % - Accent3 2 8 2 2 3" xfId="45167"/>
    <cellStyle name="20 % - Accent3 2 8 2 2 4" xfId="58444"/>
    <cellStyle name="20 % - Accent3 2 8 2 3" xfId="25903"/>
    <cellStyle name="20 % - Accent3 2 8 2 4" xfId="39180"/>
    <cellStyle name="20 % - Accent3 2 8 2 5" xfId="52457"/>
    <cellStyle name="20 % - Accent3 2 8 3" xfId="15887"/>
    <cellStyle name="20 % - Accent3 2 8 3 2" xfId="28668"/>
    <cellStyle name="20 % - Accent3 2 8 3 3" xfId="41945"/>
    <cellStyle name="20 % - Accent3 2 8 3 4" xfId="55222"/>
    <cellStyle name="20 % - Accent3 2 8 4" xfId="22681"/>
    <cellStyle name="20 % - Accent3 2 8 5" xfId="35958"/>
    <cellStyle name="20 % - Accent3 2 8 6" xfId="49235"/>
    <cellStyle name="20 % - Accent3 2 9" xfId="5231"/>
    <cellStyle name="20 % - Accent3 2 9 2" xfId="16079"/>
    <cellStyle name="20 % - Accent3 2 9 2 2" xfId="29259"/>
    <cellStyle name="20 % - Accent3 2 9 2 3" xfId="42536"/>
    <cellStyle name="20 % - Accent3 2 9 2 4" xfId="55813"/>
    <cellStyle name="20 % - Accent3 2 9 3" xfId="11033"/>
    <cellStyle name="20 % - Accent3 2 9 4" xfId="23272"/>
    <cellStyle name="20 % - Accent3 2 9 5" xfId="36549"/>
    <cellStyle name="20 % - Accent3 2 9 6" xfId="49826"/>
    <cellStyle name="20 % - Accent3 2_2012-2013 - CF - Tour 1 - Ligue 04 - Résultats" xfId="256"/>
    <cellStyle name="20 % - Accent3 20" xfId="6359"/>
    <cellStyle name="20 % - Accent3 20 2" xfId="7061"/>
    <cellStyle name="20 % - Accent3 20 2 2" xfId="17885"/>
    <cellStyle name="20 % - Accent3 20 2 2 2" xfId="31065"/>
    <cellStyle name="20 % - Accent3 20 2 2 3" xfId="44342"/>
    <cellStyle name="20 % - Accent3 20 2 2 4" xfId="57619"/>
    <cellStyle name="20 % - Accent3 20 2 3" xfId="12839"/>
    <cellStyle name="20 % - Accent3 20 2 4" xfId="25078"/>
    <cellStyle name="20 % - Accent3 20 2 5" xfId="38355"/>
    <cellStyle name="20 % - Accent3 20 2 6" xfId="51632"/>
    <cellStyle name="20 % - Accent3 20 3" xfId="12137"/>
    <cellStyle name="20 % - Accent3 20 3 2" xfId="17183"/>
    <cellStyle name="20 % - Accent3 20 3 2 2" xfId="30363"/>
    <cellStyle name="20 % - Accent3 20 3 2 3" xfId="43640"/>
    <cellStyle name="20 % - Accent3 20 3 2 4" xfId="56917"/>
    <cellStyle name="20 % - Accent3 20 3 3" xfId="24376"/>
    <cellStyle name="20 % - Accent3 20 3 4" xfId="37653"/>
    <cellStyle name="20 % - Accent3 20 3 5" xfId="50930"/>
    <cellStyle name="20 % - Accent3 20 4" xfId="10139"/>
    <cellStyle name="20 % - Accent3 20 4 2" xfId="21228"/>
    <cellStyle name="20 % - Accent3 20 4 3" xfId="34505"/>
    <cellStyle name="20 % - Accent3 20 4 4" xfId="47782"/>
    <cellStyle name="20 % - Accent3 20 5" xfId="14594"/>
    <cellStyle name="20 % - Accent3 20 5 2" xfId="27215"/>
    <cellStyle name="20 % - Accent3 20 5 3" xfId="40492"/>
    <cellStyle name="20 % - Accent3 20 5 4" xfId="53769"/>
    <cellStyle name="20 % - Accent3 20 6" xfId="9023"/>
    <cellStyle name="20 % - Accent3 20 7" xfId="19890"/>
    <cellStyle name="20 % - Accent3 20 8" xfId="33167"/>
    <cellStyle name="20 % - Accent3 20 9" xfId="46444"/>
    <cellStyle name="20 % - Accent3 21" xfId="6354"/>
    <cellStyle name="20 % - Accent3 21 2" xfId="7056"/>
    <cellStyle name="20 % - Accent3 21 2 2" xfId="17880"/>
    <cellStyle name="20 % - Accent3 21 2 2 2" xfId="31060"/>
    <cellStyle name="20 % - Accent3 21 2 2 3" xfId="44337"/>
    <cellStyle name="20 % - Accent3 21 2 2 4" xfId="57614"/>
    <cellStyle name="20 % - Accent3 21 2 3" xfId="12834"/>
    <cellStyle name="20 % - Accent3 21 2 4" xfId="25073"/>
    <cellStyle name="20 % - Accent3 21 2 5" xfId="38350"/>
    <cellStyle name="20 % - Accent3 21 2 6" xfId="51627"/>
    <cellStyle name="20 % - Accent3 21 3" xfId="12132"/>
    <cellStyle name="20 % - Accent3 21 3 2" xfId="17178"/>
    <cellStyle name="20 % - Accent3 21 3 2 2" xfId="30358"/>
    <cellStyle name="20 % - Accent3 21 3 2 3" xfId="43635"/>
    <cellStyle name="20 % - Accent3 21 3 2 4" xfId="56912"/>
    <cellStyle name="20 % - Accent3 21 3 3" xfId="24371"/>
    <cellStyle name="20 % - Accent3 21 3 4" xfId="37648"/>
    <cellStyle name="20 % - Accent3 21 3 5" xfId="50925"/>
    <cellStyle name="20 % - Accent3 21 4" xfId="10134"/>
    <cellStyle name="20 % - Accent3 21 4 2" xfId="21223"/>
    <cellStyle name="20 % - Accent3 21 4 3" xfId="34500"/>
    <cellStyle name="20 % - Accent3 21 4 4" xfId="47777"/>
    <cellStyle name="20 % - Accent3 21 5" xfId="14589"/>
    <cellStyle name="20 % - Accent3 21 5 2" xfId="27210"/>
    <cellStyle name="20 % - Accent3 21 5 3" xfId="40487"/>
    <cellStyle name="20 % - Accent3 21 5 4" xfId="53764"/>
    <cellStyle name="20 % - Accent3 21 6" xfId="9018"/>
    <cellStyle name="20 % - Accent3 21 7" xfId="19885"/>
    <cellStyle name="20 % - Accent3 21 8" xfId="33162"/>
    <cellStyle name="20 % - Accent3 21 9" xfId="46439"/>
    <cellStyle name="20 % - Accent3 22" xfId="6372"/>
    <cellStyle name="20 % - Accent3 22 2" xfId="7074"/>
    <cellStyle name="20 % - Accent3 22 2 2" xfId="17898"/>
    <cellStyle name="20 % - Accent3 22 2 2 2" xfId="31078"/>
    <cellStyle name="20 % - Accent3 22 2 2 3" xfId="44355"/>
    <cellStyle name="20 % - Accent3 22 2 2 4" xfId="57632"/>
    <cellStyle name="20 % - Accent3 22 2 3" xfId="12852"/>
    <cellStyle name="20 % - Accent3 22 2 4" xfId="25091"/>
    <cellStyle name="20 % - Accent3 22 2 5" xfId="38368"/>
    <cellStyle name="20 % - Accent3 22 2 6" xfId="51645"/>
    <cellStyle name="20 % - Accent3 22 3" xfId="12150"/>
    <cellStyle name="20 % - Accent3 22 3 2" xfId="17196"/>
    <cellStyle name="20 % - Accent3 22 3 2 2" xfId="30376"/>
    <cellStyle name="20 % - Accent3 22 3 2 3" xfId="43653"/>
    <cellStyle name="20 % - Accent3 22 3 2 4" xfId="56930"/>
    <cellStyle name="20 % - Accent3 22 3 3" xfId="24389"/>
    <cellStyle name="20 % - Accent3 22 3 4" xfId="37666"/>
    <cellStyle name="20 % - Accent3 22 3 5" xfId="50943"/>
    <cellStyle name="20 % - Accent3 22 4" xfId="10152"/>
    <cellStyle name="20 % - Accent3 22 4 2" xfId="21241"/>
    <cellStyle name="20 % - Accent3 22 4 3" xfId="34518"/>
    <cellStyle name="20 % - Accent3 22 4 4" xfId="47795"/>
    <cellStyle name="20 % - Accent3 22 5" xfId="14607"/>
    <cellStyle name="20 % - Accent3 22 5 2" xfId="27228"/>
    <cellStyle name="20 % - Accent3 22 5 3" xfId="40505"/>
    <cellStyle name="20 % - Accent3 22 5 4" xfId="53782"/>
    <cellStyle name="20 % - Accent3 22 6" xfId="9036"/>
    <cellStyle name="20 % - Accent3 22 7" xfId="19903"/>
    <cellStyle name="20 % - Accent3 22 8" xfId="33180"/>
    <cellStyle name="20 % - Accent3 22 9" xfId="46457"/>
    <cellStyle name="20 % - Accent3 23" xfId="6351"/>
    <cellStyle name="20 % - Accent3 23 2" xfId="7053"/>
    <cellStyle name="20 % - Accent3 23 2 2" xfId="17877"/>
    <cellStyle name="20 % - Accent3 23 2 2 2" xfId="31057"/>
    <cellStyle name="20 % - Accent3 23 2 2 3" xfId="44334"/>
    <cellStyle name="20 % - Accent3 23 2 2 4" xfId="57611"/>
    <cellStyle name="20 % - Accent3 23 2 3" xfId="12831"/>
    <cellStyle name="20 % - Accent3 23 2 4" xfId="25070"/>
    <cellStyle name="20 % - Accent3 23 2 5" xfId="38347"/>
    <cellStyle name="20 % - Accent3 23 2 6" xfId="51624"/>
    <cellStyle name="20 % - Accent3 23 3" xfId="12129"/>
    <cellStyle name="20 % - Accent3 23 3 2" xfId="17175"/>
    <cellStyle name="20 % - Accent3 23 3 2 2" xfId="30355"/>
    <cellStyle name="20 % - Accent3 23 3 2 3" xfId="43632"/>
    <cellStyle name="20 % - Accent3 23 3 2 4" xfId="56909"/>
    <cellStyle name="20 % - Accent3 23 3 3" xfId="24368"/>
    <cellStyle name="20 % - Accent3 23 3 4" xfId="37645"/>
    <cellStyle name="20 % - Accent3 23 3 5" xfId="50922"/>
    <cellStyle name="20 % - Accent3 23 4" xfId="10131"/>
    <cellStyle name="20 % - Accent3 23 4 2" xfId="21220"/>
    <cellStyle name="20 % - Accent3 23 4 3" xfId="34497"/>
    <cellStyle name="20 % - Accent3 23 4 4" xfId="47774"/>
    <cellStyle name="20 % - Accent3 23 5" xfId="14586"/>
    <cellStyle name="20 % - Accent3 23 5 2" xfId="27207"/>
    <cellStyle name="20 % - Accent3 23 5 3" xfId="40484"/>
    <cellStyle name="20 % - Accent3 23 5 4" xfId="53761"/>
    <cellStyle name="20 % - Accent3 23 6" xfId="9015"/>
    <cellStyle name="20 % - Accent3 23 7" xfId="19882"/>
    <cellStyle name="20 % - Accent3 23 8" xfId="33159"/>
    <cellStyle name="20 % - Accent3 23 9" xfId="46436"/>
    <cellStyle name="20 % - Accent3 24" xfId="6403"/>
    <cellStyle name="20 % - Accent3 24 2" xfId="7105"/>
    <cellStyle name="20 % - Accent3 24 2 2" xfId="17929"/>
    <cellStyle name="20 % - Accent3 24 2 2 2" xfId="31109"/>
    <cellStyle name="20 % - Accent3 24 2 2 3" xfId="44386"/>
    <cellStyle name="20 % - Accent3 24 2 2 4" xfId="57663"/>
    <cellStyle name="20 % - Accent3 24 2 3" xfId="12883"/>
    <cellStyle name="20 % - Accent3 24 2 4" xfId="25122"/>
    <cellStyle name="20 % - Accent3 24 2 5" xfId="38399"/>
    <cellStyle name="20 % - Accent3 24 2 6" xfId="51676"/>
    <cellStyle name="20 % - Accent3 24 3" xfId="12181"/>
    <cellStyle name="20 % - Accent3 24 3 2" xfId="17227"/>
    <cellStyle name="20 % - Accent3 24 3 2 2" xfId="30407"/>
    <cellStyle name="20 % - Accent3 24 3 2 3" xfId="43684"/>
    <cellStyle name="20 % - Accent3 24 3 2 4" xfId="56961"/>
    <cellStyle name="20 % - Accent3 24 3 3" xfId="24420"/>
    <cellStyle name="20 % - Accent3 24 3 4" xfId="37697"/>
    <cellStyle name="20 % - Accent3 24 3 5" xfId="50974"/>
    <cellStyle name="20 % - Accent3 24 4" xfId="10183"/>
    <cellStyle name="20 % - Accent3 24 4 2" xfId="21272"/>
    <cellStyle name="20 % - Accent3 24 4 3" xfId="34549"/>
    <cellStyle name="20 % - Accent3 24 4 4" xfId="47826"/>
    <cellStyle name="20 % - Accent3 24 5" xfId="14638"/>
    <cellStyle name="20 % - Accent3 24 5 2" xfId="27259"/>
    <cellStyle name="20 % - Accent3 24 5 3" xfId="40536"/>
    <cellStyle name="20 % - Accent3 24 5 4" xfId="53813"/>
    <cellStyle name="20 % - Accent3 24 6" xfId="9067"/>
    <cellStyle name="20 % - Accent3 24 7" xfId="19934"/>
    <cellStyle name="20 % - Accent3 24 8" xfId="33211"/>
    <cellStyle name="20 % - Accent3 24 9" xfId="46488"/>
    <cellStyle name="20 % - Accent3 25" xfId="6398"/>
    <cellStyle name="20 % - Accent3 25 2" xfId="7100"/>
    <cellStyle name="20 % - Accent3 25 2 2" xfId="17924"/>
    <cellStyle name="20 % - Accent3 25 2 2 2" xfId="31104"/>
    <cellStyle name="20 % - Accent3 25 2 2 3" xfId="44381"/>
    <cellStyle name="20 % - Accent3 25 2 2 4" xfId="57658"/>
    <cellStyle name="20 % - Accent3 25 2 3" xfId="12878"/>
    <cellStyle name="20 % - Accent3 25 2 4" xfId="25117"/>
    <cellStyle name="20 % - Accent3 25 2 5" xfId="38394"/>
    <cellStyle name="20 % - Accent3 25 2 6" xfId="51671"/>
    <cellStyle name="20 % - Accent3 25 3" xfId="12176"/>
    <cellStyle name="20 % - Accent3 25 3 2" xfId="17222"/>
    <cellStyle name="20 % - Accent3 25 3 2 2" xfId="30402"/>
    <cellStyle name="20 % - Accent3 25 3 2 3" xfId="43679"/>
    <cellStyle name="20 % - Accent3 25 3 2 4" xfId="56956"/>
    <cellStyle name="20 % - Accent3 25 3 3" xfId="24415"/>
    <cellStyle name="20 % - Accent3 25 3 4" xfId="37692"/>
    <cellStyle name="20 % - Accent3 25 3 5" xfId="50969"/>
    <cellStyle name="20 % - Accent3 25 4" xfId="10178"/>
    <cellStyle name="20 % - Accent3 25 4 2" xfId="21267"/>
    <cellStyle name="20 % - Accent3 25 4 3" xfId="34544"/>
    <cellStyle name="20 % - Accent3 25 4 4" xfId="47821"/>
    <cellStyle name="20 % - Accent3 25 5" xfId="14633"/>
    <cellStyle name="20 % - Accent3 25 5 2" xfId="27254"/>
    <cellStyle name="20 % - Accent3 25 5 3" xfId="40531"/>
    <cellStyle name="20 % - Accent3 25 5 4" xfId="53808"/>
    <cellStyle name="20 % - Accent3 25 6" xfId="9062"/>
    <cellStyle name="20 % - Accent3 25 7" xfId="19929"/>
    <cellStyle name="20 % - Accent3 25 8" xfId="33206"/>
    <cellStyle name="20 % - Accent3 25 9" xfId="46483"/>
    <cellStyle name="20 % - Accent3 26" xfId="6416"/>
    <cellStyle name="20 % - Accent3 26 2" xfId="7118"/>
    <cellStyle name="20 % - Accent3 26 2 2" xfId="17942"/>
    <cellStyle name="20 % - Accent3 26 2 2 2" xfId="31122"/>
    <cellStyle name="20 % - Accent3 26 2 2 3" xfId="44399"/>
    <cellStyle name="20 % - Accent3 26 2 2 4" xfId="57676"/>
    <cellStyle name="20 % - Accent3 26 2 3" xfId="12896"/>
    <cellStyle name="20 % - Accent3 26 2 4" xfId="25135"/>
    <cellStyle name="20 % - Accent3 26 2 5" xfId="38412"/>
    <cellStyle name="20 % - Accent3 26 2 6" xfId="51689"/>
    <cellStyle name="20 % - Accent3 26 3" xfId="12194"/>
    <cellStyle name="20 % - Accent3 26 3 2" xfId="17240"/>
    <cellStyle name="20 % - Accent3 26 3 2 2" xfId="30420"/>
    <cellStyle name="20 % - Accent3 26 3 2 3" xfId="43697"/>
    <cellStyle name="20 % - Accent3 26 3 2 4" xfId="56974"/>
    <cellStyle name="20 % - Accent3 26 3 3" xfId="24433"/>
    <cellStyle name="20 % - Accent3 26 3 4" xfId="37710"/>
    <cellStyle name="20 % - Accent3 26 3 5" xfId="50987"/>
    <cellStyle name="20 % - Accent3 26 4" xfId="10196"/>
    <cellStyle name="20 % - Accent3 26 4 2" xfId="21285"/>
    <cellStyle name="20 % - Accent3 26 4 3" xfId="34562"/>
    <cellStyle name="20 % - Accent3 26 4 4" xfId="47839"/>
    <cellStyle name="20 % - Accent3 26 5" xfId="14651"/>
    <cellStyle name="20 % - Accent3 26 5 2" xfId="27272"/>
    <cellStyle name="20 % - Accent3 26 5 3" xfId="40549"/>
    <cellStyle name="20 % - Accent3 26 5 4" xfId="53826"/>
    <cellStyle name="20 % - Accent3 26 6" xfId="9080"/>
    <cellStyle name="20 % - Accent3 26 7" xfId="19947"/>
    <cellStyle name="20 % - Accent3 26 8" xfId="33224"/>
    <cellStyle name="20 % - Accent3 26 9" xfId="46501"/>
    <cellStyle name="20 % - Accent3 27" xfId="6395"/>
    <cellStyle name="20 % - Accent3 27 2" xfId="7097"/>
    <cellStyle name="20 % - Accent3 27 2 2" xfId="17921"/>
    <cellStyle name="20 % - Accent3 27 2 2 2" xfId="31101"/>
    <cellStyle name="20 % - Accent3 27 2 2 3" xfId="44378"/>
    <cellStyle name="20 % - Accent3 27 2 2 4" xfId="57655"/>
    <cellStyle name="20 % - Accent3 27 2 3" xfId="12875"/>
    <cellStyle name="20 % - Accent3 27 2 4" xfId="25114"/>
    <cellStyle name="20 % - Accent3 27 2 5" xfId="38391"/>
    <cellStyle name="20 % - Accent3 27 2 6" xfId="51668"/>
    <cellStyle name="20 % - Accent3 27 3" xfId="12173"/>
    <cellStyle name="20 % - Accent3 27 3 2" xfId="17219"/>
    <cellStyle name="20 % - Accent3 27 3 2 2" xfId="30399"/>
    <cellStyle name="20 % - Accent3 27 3 2 3" xfId="43676"/>
    <cellStyle name="20 % - Accent3 27 3 2 4" xfId="56953"/>
    <cellStyle name="20 % - Accent3 27 3 3" xfId="24412"/>
    <cellStyle name="20 % - Accent3 27 3 4" xfId="37689"/>
    <cellStyle name="20 % - Accent3 27 3 5" xfId="50966"/>
    <cellStyle name="20 % - Accent3 27 4" xfId="10175"/>
    <cellStyle name="20 % - Accent3 27 4 2" xfId="21264"/>
    <cellStyle name="20 % - Accent3 27 4 3" xfId="34541"/>
    <cellStyle name="20 % - Accent3 27 4 4" xfId="47818"/>
    <cellStyle name="20 % - Accent3 27 5" xfId="14630"/>
    <cellStyle name="20 % - Accent3 27 5 2" xfId="27251"/>
    <cellStyle name="20 % - Accent3 27 5 3" xfId="40528"/>
    <cellStyle name="20 % - Accent3 27 5 4" xfId="53805"/>
    <cellStyle name="20 % - Accent3 27 6" xfId="9059"/>
    <cellStyle name="20 % - Accent3 27 7" xfId="19926"/>
    <cellStyle name="20 % - Accent3 27 8" xfId="33203"/>
    <cellStyle name="20 % - Accent3 27 9" xfId="46480"/>
    <cellStyle name="20 % - Accent3 28" xfId="7149"/>
    <cellStyle name="20 % - Accent3 28 2" xfId="12927"/>
    <cellStyle name="20 % - Accent3 28 2 2" xfId="17973"/>
    <cellStyle name="20 % - Accent3 28 2 2 2" xfId="31153"/>
    <cellStyle name="20 % - Accent3 28 2 2 3" xfId="44430"/>
    <cellStyle name="20 % - Accent3 28 2 2 4" xfId="57707"/>
    <cellStyle name="20 % - Accent3 28 2 3" xfId="25166"/>
    <cellStyle name="20 % - Accent3 28 2 4" xfId="38443"/>
    <cellStyle name="20 % - Accent3 28 2 5" xfId="51720"/>
    <cellStyle name="20 % - Accent3 28 3" xfId="10227"/>
    <cellStyle name="20 % - Accent3 28 3 2" xfId="21316"/>
    <cellStyle name="20 % - Accent3 28 3 3" xfId="34593"/>
    <cellStyle name="20 % - Accent3 28 3 4" xfId="47870"/>
    <cellStyle name="20 % - Accent3 28 4" xfId="14682"/>
    <cellStyle name="20 % - Accent3 28 4 2" xfId="27303"/>
    <cellStyle name="20 % - Accent3 28 4 3" xfId="40580"/>
    <cellStyle name="20 % - Accent3 28 4 4" xfId="53857"/>
    <cellStyle name="20 % - Accent3 28 5" xfId="9111"/>
    <cellStyle name="20 % - Accent3 28 6" xfId="19978"/>
    <cellStyle name="20 % - Accent3 28 7" xfId="33255"/>
    <cellStyle name="20 % - Accent3 28 8" xfId="46532"/>
    <cellStyle name="20 % - Accent3 29" xfId="7144"/>
    <cellStyle name="20 % - Accent3 29 2" xfId="12922"/>
    <cellStyle name="20 % - Accent3 29 2 2" xfId="17968"/>
    <cellStyle name="20 % - Accent3 29 2 2 2" xfId="31148"/>
    <cellStyle name="20 % - Accent3 29 2 2 3" xfId="44425"/>
    <cellStyle name="20 % - Accent3 29 2 2 4" xfId="57702"/>
    <cellStyle name="20 % - Accent3 29 2 3" xfId="25161"/>
    <cellStyle name="20 % - Accent3 29 2 4" xfId="38438"/>
    <cellStyle name="20 % - Accent3 29 2 5" xfId="51715"/>
    <cellStyle name="20 % - Accent3 29 3" xfId="10222"/>
    <cellStyle name="20 % - Accent3 29 3 2" xfId="21311"/>
    <cellStyle name="20 % - Accent3 29 3 3" xfId="34588"/>
    <cellStyle name="20 % - Accent3 29 3 4" xfId="47865"/>
    <cellStyle name="20 % - Accent3 29 4" xfId="14677"/>
    <cellStyle name="20 % - Accent3 29 4 2" xfId="27298"/>
    <cellStyle name="20 % - Accent3 29 4 3" xfId="40575"/>
    <cellStyle name="20 % - Accent3 29 4 4" xfId="53852"/>
    <cellStyle name="20 % - Accent3 29 5" xfId="9106"/>
    <cellStyle name="20 % - Accent3 29 6" xfId="19973"/>
    <cellStyle name="20 % - Accent3 29 7" xfId="33250"/>
    <cellStyle name="20 % - Accent3 29 8" xfId="46527"/>
    <cellStyle name="20 % - Accent3 3" xfId="257"/>
    <cellStyle name="20 % - Accent3 3 2" xfId="258"/>
    <cellStyle name="20 % - Accent3 30" xfId="7162"/>
    <cellStyle name="20 % - Accent3 30 2" xfId="12940"/>
    <cellStyle name="20 % - Accent3 30 2 2" xfId="17986"/>
    <cellStyle name="20 % - Accent3 30 2 2 2" xfId="31166"/>
    <cellStyle name="20 % - Accent3 30 2 2 3" xfId="44443"/>
    <cellStyle name="20 % - Accent3 30 2 2 4" xfId="57720"/>
    <cellStyle name="20 % - Accent3 30 2 3" xfId="25179"/>
    <cellStyle name="20 % - Accent3 30 2 4" xfId="38456"/>
    <cellStyle name="20 % - Accent3 30 2 5" xfId="51733"/>
    <cellStyle name="20 % - Accent3 30 3" xfId="10240"/>
    <cellStyle name="20 % - Accent3 30 3 2" xfId="21329"/>
    <cellStyle name="20 % - Accent3 30 3 3" xfId="34606"/>
    <cellStyle name="20 % - Accent3 30 3 4" xfId="47883"/>
    <cellStyle name="20 % - Accent3 30 4" xfId="14695"/>
    <cellStyle name="20 % - Accent3 30 4 2" xfId="27316"/>
    <cellStyle name="20 % - Accent3 30 4 3" xfId="40593"/>
    <cellStyle name="20 % - Accent3 30 4 4" xfId="53870"/>
    <cellStyle name="20 % - Accent3 30 5" xfId="9124"/>
    <cellStyle name="20 % - Accent3 30 6" xfId="19991"/>
    <cellStyle name="20 % - Accent3 30 7" xfId="33268"/>
    <cellStyle name="20 % - Accent3 30 8" xfId="46545"/>
    <cellStyle name="20 % - Accent3 31" xfId="7141"/>
    <cellStyle name="20 % - Accent3 31 2" xfId="12919"/>
    <cellStyle name="20 % - Accent3 31 2 2" xfId="17965"/>
    <cellStyle name="20 % - Accent3 31 2 2 2" xfId="31145"/>
    <cellStyle name="20 % - Accent3 31 2 2 3" xfId="44422"/>
    <cellStyle name="20 % - Accent3 31 2 2 4" xfId="57699"/>
    <cellStyle name="20 % - Accent3 31 2 3" xfId="25158"/>
    <cellStyle name="20 % - Accent3 31 2 4" xfId="38435"/>
    <cellStyle name="20 % - Accent3 31 2 5" xfId="51712"/>
    <cellStyle name="20 % - Accent3 31 3" xfId="10219"/>
    <cellStyle name="20 % - Accent3 31 3 2" xfId="21308"/>
    <cellStyle name="20 % - Accent3 31 3 3" xfId="34585"/>
    <cellStyle name="20 % - Accent3 31 3 4" xfId="47862"/>
    <cellStyle name="20 % - Accent3 31 4" xfId="14674"/>
    <cellStyle name="20 % - Accent3 31 4 2" xfId="27295"/>
    <cellStyle name="20 % - Accent3 31 4 3" xfId="40572"/>
    <cellStyle name="20 % - Accent3 31 4 4" xfId="53849"/>
    <cellStyle name="20 % - Accent3 31 5" xfId="9103"/>
    <cellStyle name="20 % - Accent3 31 6" xfId="19970"/>
    <cellStyle name="20 % - Accent3 31 7" xfId="33247"/>
    <cellStyle name="20 % - Accent3 31 8" xfId="46524"/>
    <cellStyle name="20 % - Accent3 32" xfId="13353"/>
    <cellStyle name="20 % - Accent3 32 2" xfId="18781"/>
    <cellStyle name="20 % - Accent3 32 2 2" xfId="31961"/>
    <cellStyle name="20 % - Accent3 32 2 3" xfId="45238"/>
    <cellStyle name="20 % - Accent3 32 2 4" xfId="58515"/>
    <cellStyle name="20 % - Accent3 32 3" xfId="25974"/>
    <cellStyle name="20 % - Accent3 32 4" xfId="39251"/>
    <cellStyle name="20 % - Accent3 32 5" xfId="52528"/>
    <cellStyle name="20 % - Accent3 33" xfId="13348"/>
    <cellStyle name="20 % - Accent3 33 2" xfId="18776"/>
    <cellStyle name="20 % - Accent3 33 2 2" xfId="31956"/>
    <cellStyle name="20 % - Accent3 33 2 3" xfId="45233"/>
    <cellStyle name="20 % - Accent3 33 2 4" xfId="58510"/>
    <cellStyle name="20 % - Accent3 33 3" xfId="25969"/>
    <cellStyle name="20 % - Accent3 33 4" xfId="39246"/>
    <cellStyle name="20 % - Accent3 33 5" xfId="52523"/>
    <cellStyle name="20 % - Accent3 34" xfId="13366"/>
    <cellStyle name="20 % - Accent3 34 2" xfId="18794"/>
    <cellStyle name="20 % - Accent3 34 2 2" xfId="31974"/>
    <cellStyle name="20 % - Accent3 34 2 3" xfId="45251"/>
    <cellStyle name="20 % - Accent3 34 2 4" xfId="58528"/>
    <cellStyle name="20 % - Accent3 34 3" xfId="25987"/>
    <cellStyle name="20 % - Accent3 34 4" xfId="39264"/>
    <cellStyle name="20 % - Accent3 34 5" xfId="52541"/>
    <cellStyle name="20 % - Accent3 35" xfId="13345"/>
    <cellStyle name="20 % - Accent3 35 2" xfId="18773"/>
    <cellStyle name="20 % - Accent3 35 2 2" xfId="31953"/>
    <cellStyle name="20 % - Accent3 35 2 3" xfId="45230"/>
    <cellStyle name="20 % - Accent3 35 2 4" xfId="58507"/>
    <cellStyle name="20 % - Accent3 35 3" xfId="25966"/>
    <cellStyle name="20 % - Accent3 35 4" xfId="39243"/>
    <cellStyle name="20 % - Accent3 35 5" xfId="52520"/>
    <cellStyle name="20 % - Accent3 36" xfId="18821"/>
    <cellStyle name="20 % - Accent3 36 2" xfId="32001"/>
    <cellStyle name="20 % - Accent3 36 3" xfId="45278"/>
    <cellStyle name="20 % - Accent3 36 4" xfId="58555"/>
    <cellStyle name="20 % - Accent3 37" xfId="18840"/>
    <cellStyle name="20 % - Accent3 37 2" xfId="32020"/>
    <cellStyle name="20 % - Accent3 37 3" xfId="45297"/>
    <cellStyle name="20 % - Accent3 37 4" xfId="58574"/>
    <cellStyle name="20 % - Accent3 38" xfId="18834"/>
    <cellStyle name="20 % - Accent3 38 2" xfId="32014"/>
    <cellStyle name="20 % - Accent3 38 3" xfId="45291"/>
    <cellStyle name="20 % - Accent3 38 4" xfId="58568"/>
    <cellStyle name="20 % - Accent3 39" xfId="18853"/>
    <cellStyle name="20 % - Accent3 39 2" xfId="32033"/>
    <cellStyle name="20 % - Accent3 39 3" xfId="45310"/>
    <cellStyle name="20 % - Accent3 39 4" xfId="58587"/>
    <cellStyle name="20 % - Accent3 4" xfId="259"/>
    <cellStyle name="20 % - Accent3 40" xfId="18831"/>
    <cellStyle name="20 % - Accent3 40 2" xfId="32011"/>
    <cellStyle name="20 % - Accent3 40 3" xfId="45288"/>
    <cellStyle name="20 % - Accent3 40 4" xfId="58565"/>
    <cellStyle name="20 % - Accent3 41" xfId="18881"/>
    <cellStyle name="20 % - Accent3 41 2" xfId="32061"/>
    <cellStyle name="20 % - Accent3 41 3" xfId="45338"/>
    <cellStyle name="20 % - Accent3 41 4" xfId="58615"/>
    <cellStyle name="20 % - Accent3 42" xfId="18883"/>
    <cellStyle name="20 % - Accent3 42 2" xfId="32063"/>
    <cellStyle name="20 % - Accent3 42 3" xfId="45340"/>
    <cellStyle name="20 % - Accent3 42 4" xfId="58617"/>
    <cellStyle name="20 % - Accent3 43" xfId="18872"/>
    <cellStyle name="20 % - Accent3 43 2" xfId="32052"/>
    <cellStyle name="20 % - Accent3 43 3" xfId="45329"/>
    <cellStyle name="20 % - Accent3 43 4" xfId="58606"/>
    <cellStyle name="20 % - Accent3 44" xfId="18880"/>
    <cellStyle name="20 % - Accent3 44 2" xfId="32060"/>
    <cellStyle name="20 % - Accent3 44 3" xfId="45337"/>
    <cellStyle name="20 % - Accent3 44 4" xfId="58614"/>
    <cellStyle name="20 % - Accent3 45" xfId="18923"/>
    <cellStyle name="20 % - Accent3 45 2" xfId="32103"/>
    <cellStyle name="20 % - Accent3 45 3" xfId="45380"/>
    <cellStyle name="20 % - Accent3 45 4" xfId="58657"/>
    <cellStyle name="20 % - Accent3 46" xfId="18918"/>
    <cellStyle name="20 % - Accent3 46 2" xfId="32098"/>
    <cellStyle name="20 % - Accent3 46 3" xfId="45375"/>
    <cellStyle name="20 % - Accent3 46 4" xfId="58652"/>
    <cellStyle name="20 % - Accent3 47" xfId="18936"/>
    <cellStyle name="20 % - Accent3 47 2" xfId="32116"/>
    <cellStyle name="20 % - Accent3 47 3" xfId="45393"/>
    <cellStyle name="20 % - Accent3 47 4" xfId="58670"/>
    <cellStyle name="20 % - Accent3 48" xfId="18915"/>
    <cellStyle name="20 % - Accent3 48 2" xfId="32095"/>
    <cellStyle name="20 % - Accent3 48 3" xfId="45372"/>
    <cellStyle name="20 % - Accent3 48 4" xfId="58649"/>
    <cellStyle name="20 % - Accent3 49" xfId="18967"/>
    <cellStyle name="20 % - Accent3 49 2" xfId="32147"/>
    <cellStyle name="20 % - Accent3 49 3" xfId="45424"/>
    <cellStyle name="20 % - Accent3 49 4" xfId="58701"/>
    <cellStyle name="20 % - Accent3 5" xfId="260"/>
    <cellStyle name="20 % - Accent3 5 2" xfId="261"/>
    <cellStyle name="20 % - Accent3 5 2 2" xfId="262"/>
    <cellStyle name="20 % - Accent3 5 2 3" xfId="263"/>
    <cellStyle name="20 % - Accent3 5 2 4" xfId="264"/>
    <cellStyle name="20 % - Accent3 5 2 4 2" xfId="265"/>
    <cellStyle name="20 % - Accent3 5 2 5" xfId="266"/>
    <cellStyle name="20 % - Accent3 5 2 6" xfId="3632"/>
    <cellStyle name="20 % - Accent3 5 3" xfId="267"/>
    <cellStyle name="20 % - Accent3 5 4" xfId="268"/>
    <cellStyle name="20 % - Accent3 5 5" xfId="269"/>
    <cellStyle name="20 % - Accent3 5 6" xfId="12963"/>
    <cellStyle name="20 % - Accent3 5 7" xfId="13146"/>
    <cellStyle name="20 % - Accent3 50" xfId="18962"/>
    <cellStyle name="20 % - Accent3 50 2" xfId="32142"/>
    <cellStyle name="20 % - Accent3 50 3" xfId="45419"/>
    <cellStyle name="20 % - Accent3 50 4" xfId="58696"/>
    <cellStyle name="20 % - Accent3 51" xfId="18980"/>
    <cellStyle name="20 % - Accent3 51 2" xfId="32160"/>
    <cellStyle name="20 % - Accent3 51 3" xfId="45437"/>
    <cellStyle name="20 % - Accent3 51 4" xfId="58714"/>
    <cellStyle name="20 % - Accent3 52" xfId="18959"/>
    <cellStyle name="20 % - Accent3 52 2" xfId="32139"/>
    <cellStyle name="20 % - Accent3 52 3" xfId="45416"/>
    <cellStyle name="20 % - Accent3 52 4" xfId="58693"/>
    <cellStyle name="20 % - Accent3 53" xfId="19007"/>
    <cellStyle name="20 % - Accent3 53 2" xfId="32187"/>
    <cellStyle name="20 % - Accent3 53 3" xfId="45464"/>
    <cellStyle name="20 % - Accent3 53 4" xfId="58741"/>
    <cellStyle name="20 % - Accent3 54" xfId="19025"/>
    <cellStyle name="20 % - Accent3 54 2" xfId="32205"/>
    <cellStyle name="20 % - Accent3 54 3" xfId="45482"/>
    <cellStyle name="20 % - Accent3 54 4" xfId="58759"/>
    <cellStyle name="20 % - Accent3 55" xfId="19020"/>
    <cellStyle name="20 % - Accent3 55 2" xfId="32200"/>
    <cellStyle name="20 % - Accent3 55 3" xfId="45477"/>
    <cellStyle name="20 % - Accent3 55 4" xfId="58754"/>
    <cellStyle name="20 % - Accent3 56" xfId="19038"/>
    <cellStyle name="20 % - Accent3 56 2" xfId="32218"/>
    <cellStyle name="20 % - Accent3 56 3" xfId="45495"/>
    <cellStyle name="20 % - Accent3 56 4" xfId="58772"/>
    <cellStyle name="20 % - Accent3 57" xfId="19017"/>
    <cellStyle name="20 % - Accent3 57 2" xfId="32197"/>
    <cellStyle name="20 % - Accent3 57 3" xfId="45474"/>
    <cellStyle name="20 % - Accent3 57 4" xfId="58751"/>
    <cellStyle name="20 % - Accent3 58" xfId="19069"/>
    <cellStyle name="20 % - Accent3 58 2" xfId="32249"/>
    <cellStyle name="20 % - Accent3 58 3" xfId="45526"/>
    <cellStyle name="20 % - Accent3 58 4" xfId="58803"/>
    <cellStyle name="20 % - Accent3 59" xfId="19064"/>
    <cellStyle name="20 % - Accent3 59 2" xfId="32244"/>
    <cellStyle name="20 % - Accent3 59 3" xfId="45521"/>
    <cellStyle name="20 % - Accent3 59 4" xfId="58798"/>
    <cellStyle name="20 % - Accent3 6" xfId="270"/>
    <cellStyle name="20 % - Accent3 60" xfId="19082"/>
    <cellStyle name="20 % - Accent3 60 2" xfId="32262"/>
    <cellStyle name="20 % - Accent3 60 3" xfId="45539"/>
    <cellStyle name="20 % - Accent3 60 4" xfId="58816"/>
    <cellStyle name="20 % - Accent3 61" xfId="19061"/>
    <cellStyle name="20 % - Accent3 61 2" xfId="32241"/>
    <cellStyle name="20 % - Accent3 61 3" xfId="45518"/>
    <cellStyle name="20 % - Accent3 61 4" xfId="58795"/>
    <cellStyle name="20 % - Accent3 62" xfId="19113"/>
    <cellStyle name="20 % - Accent3 62 2" xfId="32293"/>
    <cellStyle name="20 % - Accent3 62 3" xfId="45570"/>
    <cellStyle name="20 % - Accent3 62 4" xfId="58847"/>
    <cellStyle name="20 % - Accent3 63" xfId="19108"/>
    <cellStyle name="20 % - Accent3 63 2" xfId="32288"/>
    <cellStyle name="20 % - Accent3 63 3" xfId="45565"/>
    <cellStyle name="20 % - Accent3 63 4" xfId="58842"/>
    <cellStyle name="20 % - Accent3 64" xfId="19126"/>
    <cellStyle name="20 % - Accent3 64 2" xfId="32306"/>
    <cellStyle name="20 % - Accent3 64 3" xfId="45583"/>
    <cellStyle name="20 % - Accent3 64 4" xfId="58860"/>
    <cellStyle name="20 % - Accent3 65" xfId="19105"/>
    <cellStyle name="20 % - Accent3 65 2" xfId="32285"/>
    <cellStyle name="20 % - Accent3 65 3" xfId="45562"/>
    <cellStyle name="20 % - Accent3 65 4" xfId="58839"/>
    <cellStyle name="20 % - Accent3 66" xfId="19157"/>
    <cellStyle name="20 % - Accent3 66 2" xfId="32337"/>
    <cellStyle name="20 % - Accent3 66 3" xfId="45614"/>
    <cellStyle name="20 % - Accent3 66 4" xfId="58891"/>
    <cellStyle name="20 % - Accent3 67" xfId="19152"/>
    <cellStyle name="20 % - Accent3 67 2" xfId="32332"/>
    <cellStyle name="20 % - Accent3 67 3" xfId="45609"/>
    <cellStyle name="20 % - Accent3 67 4" xfId="58886"/>
    <cellStyle name="20 % - Accent3 68" xfId="19170"/>
    <cellStyle name="20 % - Accent3 68 2" xfId="32350"/>
    <cellStyle name="20 % - Accent3 68 3" xfId="45627"/>
    <cellStyle name="20 % - Accent3 68 4" xfId="58904"/>
    <cellStyle name="20 % - Accent3 69" xfId="19149"/>
    <cellStyle name="20 % - Accent3 69 2" xfId="32329"/>
    <cellStyle name="20 % - Accent3 69 3" xfId="45606"/>
    <cellStyle name="20 % - Accent3 69 4" xfId="58883"/>
    <cellStyle name="20 % - Accent3 7" xfId="271"/>
    <cellStyle name="20 % - Accent3 70" xfId="19202"/>
    <cellStyle name="20 % - Accent3 70 2" xfId="32382"/>
    <cellStyle name="20 % - Accent3 70 3" xfId="45659"/>
    <cellStyle name="20 % - Accent3 70 4" xfId="58936"/>
    <cellStyle name="20 % - Accent3 71" xfId="19196"/>
    <cellStyle name="20 % - Accent3 71 2" xfId="32376"/>
    <cellStyle name="20 % - Accent3 71 3" xfId="45653"/>
    <cellStyle name="20 % - Accent3 71 4" xfId="58930"/>
    <cellStyle name="20 % - Accent3 72" xfId="19215"/>
    <cellStyle name="20 % - Accent3 72 2" xfId="32395"/>
    <cellStyle name="20 % - Accent3 72 3" xfId="45672"/>
    <cellStyle name="20 % - Accent3 72 4" xfId="58949"/>
    <cellStyle name="20 % - Accent3 73" xfId="19193"/>
    <cellStyle name="20 % - Accent3 73 2" xfId="32373"/>
    <cellStyle name="20 % - Accent3 73 3" xfId="45650"/>
    <cellStyle name="20 % - Accent3 73 4" xfId="58927"/>
    <cellStyle name="20 % - Accent3 74" xfId="19200"/>
    <cellStyle name="20 % - Accent3 74 2" xfId="32380"/>
    <cellStyle name="20 % - Accent3 74 3" xfId="45657"/>
    <cellStyle name="20 % - Accent3 74 4" xfId="58934"/>
    <cellStyle name="20 % - Accent3 75" xfId="19219"/>
    <cellStyle name="20 % - Accent3 75 2" xfId="32399"/>
    <cellStyle name="20 % - Accent3 75 3" xfId="45676"/>
    <cellStyle name="20 % - Accent3 75 4" xfId="58953"/>
    <cellStyle name="20 % - Accent3 76" xfId="19229"/>
    <cellStyle name="20 % - Accent3 76 2" xfId="32409"/>
    <cellStyle name="20 % - Accent3 76 3" xfId="45686"/>
    <cellStyle name="20 % - Accent3 76 4" xfId="58963"/>
    <cellStyle name="20 % - Accent3 77" xfId="32456"/>
    <cellStyle name="20 % - Accent3 77 2" xfId="45733"/>
    <cellStyle name="20 % - Accent3 77 3" xfId="59010"/>
    <cellStyle name="20 % - Accent3 78" xfId="32450"/>
    <cellStyle name="20 % - Accent3 78 2" xfId="45727"/>
    <cellStyle name="20 % - Accent3 78 3" xfId="59004"/>
    <cellStyle name="20 % - Accent3 79" xfId="32469"/>
    <cellStyle name="20 % - Accent3 79 2" xfId="45746"/>
    <cellStyle name="20 % - Accent3 79 3" xfId="59023"/>
    <cellStyle name="20 % - Accent3 8" xfId="272"/>
    <cellStyle name="20 % - Accent3 80" xfId="32447"/>
    <cellStyle name="20 % - Accent3 80 2" xfId="45724"/>
    <cellStyle name="20 % - Accent3 80 3" xfId="59001"/>
    <cellStyle name="20 % - Accent3 81" xfId="32454"/>
    <cellStyle name="20 % - Accent3 81 2" xfId="45731"/>
    <cellStyle name="20 % - Accent3 81 3" xfId="59008"/>
    <cellStyle name="20 % - Accent3 82" xfId="32509"/>
    <cellStyle name="20 % - Accent3 82 2" xfId="45786"/>
    <cellStyle name="20 % - Accent3 82 3" xfId="59063"/>
    <cellStyle name="20 % - Accent3 83" xfId="32504"/>
    <cellStyle name="20 % - Accent3 83 2" xfId="45781"/>
    <cellStyle name="20 % - Accent3 83 3" xfId="59058"/>
    <cellStyle name="20 % - Accent3 84" xfId="32522"/>
    <cellStyle name="20 % - Accent3 84 2" xfId="45799"/>
    <cellStyle name="20 % - Accent3 84 3" xfId="59076"/>
    <cellStyle name="20 % - Accent3 85" xfId="32501"/>
    <cellStyle name="20 % - Accent3 85 2" xfId="45778"/>
    <cellStyle name="20 % - Accent3 85 3" xfId="59055"/>
    <cellStyle name="20 % - Accent3 86" xfId="59111"/>
    <cellStyle name="20 % - Accent3 87" xfId="59105"/>
    <cellStyle name="20 % - Accent3 88" xfId="59113"/>
    <cellStyle name="20 % - Accent3 89" xfId="59127"/>
    <cellStyle name="20 % - Accent3 9" xfId="273"/>
    <cellStyle name="20 % - Accent3 90" xfId="59158"/>
    <cellStyle name="20 % - Accent3 91" xfId="59152"/>
    <cellStyle name="20 % - Accent3 92" xfId="59160"/>
    <cellStyle name="20 % - Accent3 93" xfId="59174"/>
    <cellStyle name="20 % - Accent3 94" xfId="59251"/>
    <cellStyle name="20 % - Accent3 95" xfId="59245"/>
    <cellStyle name="20 % - Accent3 96" xfId="59253"/>
    <cellStyle name="20 % - Accent3 97" xfId="59267"/>
    <cellStyle name="20 % - Accent3 98" xfId="59298"/>
    <cellStyle name="20 % - Accent3 99" xfId="59292"/>
    <cellStyle name="20 % - Accent4" xfId="274" builtinId="42" customBuiltin="1"/>
    <cellStyle name="20 % - Accent4 10" xfId="275"/>
    <cellStyle name="20 % - Accent4 100" xfId="59316"/>
    <cellStyle name="20 % - Accent4 101" xfId="59349"/>
    <cellStyle name="20 % - Accent4 102" xfId="59366"/>
    <cellStyle name="20 % - Accent4 103" xfId="59386"/>
    <cellStyle name="20 % - Accent4 104" xfId="59401"/>
    <cellStyle name="20 % - Accent4 11" xfId="276"/>
    <cellStyle name="20 % - Accent4 12" xfId="277"/>
    <cellStyle name="20 % - Accent4 12 2" xfId="278"/>
    <cellStyle name="20 % - Accent4 12 3" xfId="279"/>
    <cellStyle name="20 % - Accent4 12 4" xfId="280"/>
    <cellStyle name="20 % - Accent4 12 4 2" xfId="281"/>
    <cellStyle name="20 % - Accent4 12 5" xfId="282"/>
    <cellStyle name="20 % - Accent4 12 6" xfId="3633"/>
    <cellStyle name="20 % - Accent4 13" xfId="283"/>
    <cellStyle name="20 % - Accent4 14" xfId="284"/>
    <cellStyle name="20 % - Accent4 14 10" xfId="9326"/>
    <cellStyle name="20 % - Accent4 14 10 2" xfId="20192"/>
    <cellStyle name="20 % - Accent4 14 10 3" xfId="33469"/>
    <cellStyle name="20 % - Accent4 14 10 4" xfId="46746"/>
    <cellStyle name="20 % - Accent4 14 11" xfId="13558"/>
    <cellStyle name="20 % - Accent4 14 11 2" xfId="26179"/>
    <cellStyle name="20 % - Accent4 14 11 3" xfId="39456"/>
    <cellStyle name="20 % - Accent4 14 11 4" xfId="52733"/>
    <cellStyle name="20 % - Accent4 14 12" xfId="19440"/>
    <cellStyle name="20 % - Accent4 14 13" xfId="32717"/>
    <cellStyle name="20 % - Accent4 14 14" xfId="45994"/>
    <cellStyle name="20 % - Accent4 14 2" xfId="4216"/>
    <cellStyle name="20 % - Accent4 14 2 10" xfId="19441"/>
    <cellStyle name="20 % - Accent4 14 2 11" xfId="32718"/>
    <cellStyle name="20 % - Accent4 14 2 12" xfId="45995"/>
    <cellStyle name="20 % - Accent4 14 2 2" xfId="4695"/>
    <cellStyle name="20 % - Accent4 14 2 2 2" xfId="8569"/>
    <cellStyle name="20 % - Accent4 14 2 2 2 2" xfId="15894"/>
    <cellStyle name="20 % - Accent4 14 2 2 2 2 2" xfId="28723"/>
    <cellStyle name="20 % - Accent4 14 2 2 2 2 3" xfId="42000"/>
    <cellStyle name="20 % - Accent4 14 2 2 2 2 4" xfId="55277"/>
    <cellStyle name="20 % - Accent4 14 2 2 2 3" xfId="22736"/>
    <cellStyle name="20 % - Accent4 14 2 2 2 4" xfId="36013"/>
    <cellStyle name="20 % - Accent4 14 2 2 2 5" xfId="49290"/>
    <cellStyle name="20 % - Accent4 14 2 2 3" xfId="14138"/>
    <cellStyle name="20 % - Accent4 14 2 2 3 2" xfId="26759"/>
    <cellStyle name="20 % - Accent4 14 2 2 3 3" xfId="40036"/>
    <cellStyle name="20 % - Accent4 14 2 2 3 4" xfId="53313"/>
    <cellStyle name="20 % - Accent4 14 2 2 4" xfId="20772"/>
    <cellStyle name="20 % - Accent4 14 2 2 5" xfId="34049"/>
    <cellStyle name="20 % - Accent4 14 2 2 6" xfId="47326"/>
    <cellStyle name="20 % - Accent4 14 2 3" xfId="5286"/>
    <cellStyle name="20 % - Accent4 14 2 3 2" xfId="16134"/>
    <cellStyle name="20 % - Accent4 14 2 3 2 2" xfId="29314"/>
    <cellStyle name="20 % - Accent4 14 2 3 2 3" xfId="42591"/>
    <cellStyle name="20 % - Accent4 14 2 3 2 4" xfId="55868"/>
    <cellStyle name="20 % - Accent4 14 2 3 3" xfId="11088"/>
    <cellStyle name="20 % - Accent4 14 2 3 4" xfId="23327"/>
    <cellStyle name="20 % - Accent4 14 2 3 5" xfId="36604"/>
    <cellStyle name="20 % - Accent4 14 2 3 6" xfId="49881"/>
    <cellStyle name="20 % - Accent4 14 2 4" xfId="5910"/>
    <cellStyle name="20 % - Accent4 14 2 4 2" xfId="16734"/>
    <cellStyle name="20 % - Accent4 14 2 4 2 2" xfId="29914"/>
    <cellStyle name="20 % - Accent4 14 2 4 2 3" xfId="43191"/>
    <cellStyle name="20 % - Accent4 14 2 4 2 4" xfId="56468"/>
    <cellStyle name="20 % - Accent4 14 2 4 3" xfId="11688"/>
    <cellStyle name="20 % - Accent4 14 2 4 4" xfId="23927"/>
    <cellStyle name="20 % - Accent4 14 2 4 5" xfId="37204"/>
    <cellStyle name="20 % - Accent4 14 2 4 6" xfId="50481"/>
    <cellStyle name="20 % - Accent4 14 2 5" xfId="6612"/>
    <cellStyle name="20 % - Accent4 14 2 5 2" xfId="17436"/>
    <cellStyle name="20 % - Accent4 14 2 5 2 2" xfId="30616"/>
    <cellStyle name="20 % - Accent4 14 2 5 2 3" xfId="43893"/>
    <cellStyle name="20 % - Accent4 14 2 5 2 4" xfId="57170"/>
    <cellStyle name="20 % - Accent4 14 2 5 3" xfId="12390"/>
    <cellStyle name="20 % - Accent4 14 2 5 4" xfId="24629"/>
    <cellStyle name="20 % - Accent4 14 2 5 5" xfId="37906"/>
    <cellStyle name="20 % - Accent4 14 2 5 6" xfId="51183"/>
    <cellStyle name="20 % - Accent4 14 2 6" xfId="8264"/>
    <cellStyle name="20 % - Accent4 14 2 6 2" xfId="18185"/>
    <cellStyle name="20 % - Accent4 14 2 6 2 2" xfId="31365"/>
    <cellStyle name="20 % - Accent4 14 2 6 2 3" xfId="44642"/>
    <cellStyle name="20 % - Accent4 14 2 6 2 4" xfId="57919"/>
    <cellStyle name="20 % - Accent4 14 2 6 3" xfId="25378"/>
    <cellStyle name="20 % - Accent4 14 2 6 4" xfId="38655"/>
    <cellStyle name="20 % - Accent4 14 2 6 5" xfId="51932"/>
    <cellStyle name="20 % - Accent4 14 2 7" xfId="10888"/>
    <cellStyle name="20 % - Accent4 14 2 7 2" xfId="15755"/>
    <cellStyle name="20 % - Accent4 14 2 7 2 2" xfId="28418"/>
    <cellStyle name="20 % - Accent4 14 2 7 2 3" xfId="41695"/>
    <cellStyle name="20 % - Accent4 14 2 7 2 4" xfId="54972"/>
    <cellStyle name="20 % - Accent4 14 2 7 3" xfId="22431"/>
    <cellStyle name="20 % - Accent4 14 2 7 4" xfId="35708"/>
    <cellStyle name="20 % - Accent4 14 2 7 5" xfId="48985"/>
    <cellStyle name="20 % - Accent4 14 2 8" xfId="9327"/>
    <cellStyle name="20 % - Accent4 14 2 8 2" xfId="20193"/>
    <cellStyle name="20 % - Accent4 14 2 8 3" xfId="33470"/>
    <cellStyle name="20 % - Accent4 14 2 8 4" xfId="46747"/>
    <cellStyle name="20 % - Accent4 14 2 9" xfId="13559"/>
    <cellStyle name="20 % - Accent4 14 2 9 2" xfId="26180"/>
    <cellStyle name="20 % - Accent4 14 2 9 3" xfId="39457"/>
    <cellStyle name="20 % - Accent4 14 2 9 4" xfId="52734"/>
    <cellStyle name="20 % - Accent4 14 3" xfId="4217"/>
    <cellStyle name="20 % - Accent4 14 3 2" xfId="8265"/>
    <cellStyle name="20 % - Accent4 14 3 2 2" xfId="15756"/>
    <cellStyle name="20 % - Accent4 14 3 2 2 2" xfId="28419"/>
    <cellStyle name="20 % - Accent4 14 3 2 2 3" xfId="41696"/>
    <cellStyle name="20 % - Accent4 14 3 2 2 4" xfId="54973"/>
    <cellStyle name="20 % - Accent4 14 3 2 3" xfId="22432"/>
    <cellStyle name="20 % - Accent4 14 3 2 4" xfId="35709"/>
    <cellStyle name="20 % - Accent4 14 3 2 5" xfId="48986"/>
    <cellStyle name="20 % - Accent4 14 3 3" xfId="14137"/>
    <cellStyle name="20 % - Accent4 14 3 3 2" xfId="26758"/>
    <cellStyle name="20 % - Accent4 14 3 3 3" xfId="40035"/>
    <cellStyle name="20 % - Accent4 14 3 3 4" xfId="53312"/>
    <cellStyle name="20 % - Accent4 14 3 4" xfId="20771"/>
    <cellStyle name="20 % - Accent4 14 3 5" xfId="34048"/>
    <cellStyle name="20 % - Accent4 14 3 6" xfId="47325"/>
    <cellStyle name="20 % - Accent4 14 4" xfId="4694"/>
    <cellStyle name="20 % - Accent4 14 4 2" xfId="8568"/>
    <cellStyle name="20 % - Accent4 14 4 2 2" xfId="28722"/>
    <cellStyle name="20 % - Accent4 14 4 2 3" xfId="41999"/>
    <cellStyle name="20 % - Accent4 14 4 2 4" xfId="55276"/>
    <cellStyle name="20 % - Accent4 14 4 3" xfId="22735"/>
    <cellStyle name="20 % - Accent4 14 4 4" xfId="36012"/>
    <cellStyle name="20 % - Accent4 14 4 5" xfId="49289"/>
    <cellStyle name="20 % - Accent4 14 5" xfId="5285"/>
    <cellStyle name="20 % - Accent4 14 5 2" xfId="16133"/>
    <cellStyle name="20 % - Accent4 14 5 2 2" xfId="29313"/>
    <cellStyle name="20 % - Accent4 14 5 2 3" xfId="42590"/>
    <cellStyle name="20 % - Accent4 14 5 2 4" xfId="55867"/>
    <cellStyle name="20 % - Accent4 14 5 3" xfId="11087"/>
    <cellStyle name="20 % - Accent4 14 5 4" xfId="23326"/>
    <cellStyle name="20 % - Accent4 14 5 5" xfId="36603"/>
    <cellStyle name="20 % - Accent4 14 5 6" xfId="49880"/>
    <cellStyle name="20 % - Accent4 14 6" xfId="5909"/>
    <cellStyle name="20 % - Accent4 14 6 2" xfId="16733"/>
    <cellStyle name="20 % - Accent4 14 6 2 2" xfId="29913"/>
    <cellStyle name="20 % - Accent4 14 6 2 3" xfId="43190"/>
    <cellStyle name="20 % - Accent4 14 6 2 4" xfId="56467"/>
    <cellStyle name="20 % - Accent4 14 6 3" xfId="11687"/>
    <cellStyle name="20 % - Accent4 14 6 4" xfId="23926"/>
    <cellStyle name="20 % - Accent4 14 6 5" xfId="37203"/>
    <cellStyle name="20 % - Accent4 14 6 6" xfId="50480"/>
    <cellStyle name="20 % - Accent4 14 7" xfId="6611"/>
    <cellStyle name="20 % - Accent4 14 7 2" xfId="17435"/>
    <cellStyle name="20 % - Accent4 14 7 2 2" xfId="30615"/>
    <cellStyle name="20 % - Accent4 14 7 2 3" xfId="43892"/>
    <cellStyle name="20 % - Accent4 14 7 2 4" xfId="57169"/>
    <cellStyle name="20 % - Accent4 14 7 3" xfId="12389"/>
    <cellStyle name="20 % - Accent4 14 7 4" xfId="24628"/>
    <cellStyle name="20 % - Accent4 14 7 5" xfId="37905"/>
    <cellStyle name="20 % - Accent4 14 7 6" xfId="51182"/>
    <cellStyle name="20 % - Accent4 14 8" xfId="7351"/>
    <cellStyle name="20 % - Accent4 14 8 2" xfId="18184"/>
    <cellStyle name="20 % - Accent4 14 8 2 2" xfId="31364"/>
    <cellStyle name="20 % - Accent4 14 8 2 3" xfId="44641"/>
    <cellStyle name="20 % - Accent4 14 8 2 4" xfId="57918"/>
    <cellStyle name="20 % - Accent4 14 8 3" xfId="25377"/>
    <cellStyle name="20 % - Accent4 14 8 4" xfId="38654"/>
    <cellStyle name="20 % - Accent4 14 8 5" xfId="51931"/>
    <cellStyle name="20 % - Accent4 14 9" xfId="10423"/>
    <cellStyle name="20 % - Accent4 14 9 2" xfId="14884"/>
    <cellStyle name="20 % - Accent4 14 9 2 2" xfId="27505"/>
    <cellStyle name="20 % - Accent4 14 9 2 3" xfId="40782"/>
    <cellStyle name="20 % - Accent4 14 9 2 4" xfId="54059"/>
    <cellStyle name="20 % - Accent4 14 9 3" xfId="21518"/>
    <cellStyle name="20 % - Accent4 14 9 4" xfId="34795"/>
    <cellStyle name="20 % - Accent4 14 9 5" xfId="48072"/>
    <cellStyle name="20 % - Accent4 15" xfId="285"/>
    <cellStyle name="20 % - Accent4 15 10" xfId="13560"/>
    <cellStyle name="20 % - Accent4 15 10 2" xfId="26181"/>
    <cellStyle name="20 % - Accent4 15 10 3" xfId="39458"/>
    <cellStyle name="20 % - Accent4 15 10 4" xfId="52735"/>
    <cellStyle name="20 % - Accent4 15 11" xfId="19442"/>
    <cellStyle name="20 % - Accent4 15 12" xfId="32719"/>
    <cellStyle name="20 % - Accent4 15 13" xfId="45996"/>
    <cellStyle name="20 % - Accent4 15 2" xfId="4215"/>
    <cellStyle name="20 % - Accent4 15 2 2" xfId="8263"/>
    <cellStyle name="20 % - Accent4 15 2 2 2" xfId="15754"/>
    <cellStyle name="20 % - Accent4 15 2 2 2 2" xfId="28417"/>
    <cellStyle name="20 % - Accent4 15 2 2 2 3" xfId="41694"/>
    <cellStyle name="20 % - Accent4 15 2 2 2 4" xfId="54971"/>
    <cellStyle name="20 % - Accent4 15 2 2 3" xfId="22430"/>
    <cellStyle name="20 % - Accent4 15 2 2 4" xfId="35707"/>
    <cellStyle name="20 % - Accent4 15 2 2 5" xfId="48984"/>
    <cellStyle name="20 % - Accent4 15 2 3" xfId="14139"/>
    <cellStyle name="20 % - Accent4 15 2 3 2" xfId="26760"/>
    <cellStyle name="20 % - Accent4 15 2 3 3" xfId="40037"/>
    <cellStyle name="20 % - Accent4 15 2 3 4" xfId="53314"/>
    <cellStyle name="20 % - Accent4 15 2 4" xfId="20773"/>
    <cellStyle name="20 % - Accent4 15 2 5" xfId="34050"/>
    <cellStyle name="20 % - Accent4 15 2 6" xfId="47327"/>
    <cellStyle name="20 % - Accent4 15 3" xfId="4696"/>
    <cellStyle name="20 % - Accent4 15 3 2" xfId="8570"/>
    <cellStyle name="20 % - Accent4 15 3 2 2" xfId="28724"/>
    <cellStyle name="20 % - Accent4 15 3 2 3" xfId="42001"/>
    <cellStyle name="20 % - Accent4 15 3 2 4" xfId="55278"/>
    <cellStyle name="20 % - Accent4 15 3 3" xfId="22737"/>
    <cellStyle name="20 % - Accent4 15 3 4" xfId="36014"/>
    <cellStyle name="20 % - Accent4 15 3 5" xfId="49291"/>
    <cellStyle name="20 % - Accent4 15 4" xfId="5287"/>
    <cellStyle name="20 % - Accent4 15 4 2" xfId="16135"/>
    <cellStyle name="20 % - Accent4 15 4 2 2" xfId="29315"/>
    <cellStyle name="20 % - Accent4 15 4 2 3" xfId="42592"/>
    <cellStyle name="20 % - Accent4 15 4 2 4" xfId="55869"/>
    <cellStyle name="20 % - Accent4 15 4 3" xfId="11089"/>
    <cellStyle name="20 % - Accent4 15 4 4" xfId="23328"/>
    <cellStyle name="20 % - Accent4 15 4 5" xfId="36605"/>
    <cellStyle name="20 % - Accent4 15 4 6" xfId="49882"/>
    <cellStyle name="20 % - Accent4 15 5" xfId="5911"/>
    <cellStyle name="20 % - Accent4 15 5 2" xfId="16735"/>
    <cellStyle name="20 % - Accent4 15 5 2 2" xfId="29915"/>
    <cellStyle name="20 % - Accent4 15 5 2 3" xfId="43192"/>
    <cellStyle name="20 % - Accent4 15 5 2 4" xfId="56469"/>
    <cellStyle name="20 % - Accent4 15 5 3" xfId="11689"/>
    <cellStyle name="20 % - Accent4 15 5 4" xfId="23928"/>
    <cellStyle name="20 % - Accent4 15 5 5" xfId="37205"/>
    <cellStyle name="20 % - Accent4 15 5 6" xfId="50482"/>
    <cellStyle name="20 % - Accent4 15 6" xfId="6613"/>
    <cellStyle name="20 % - Accent4 15 6 2" xfId="17437"/>
    <cellStyle name="20 % - Accent4 15 6 2 2" xfId="30617"/>
    <cellStyle name="20 % - Accent4 15 6 2 3" xfId="43894"/>
    <cellStyle name="20 % - Accent4 15 6 2 4" xfId="57171"/>
    <cellStyle name="20 % - Accent4 15 6 3" xfId="12391"/>
    <cellStyle name="20 % - Accent4 15 6 4" xfId="24630"/>
    <cellStyle name="20 % - Accent4 15 6 5" xfId="37907"/>
    <cellStyle name="20 % - Accent4 15 6 6" xfId="51184"/>
    <cellStyle name="20 % - Accent4 15 7" xfId="7352"/>
    <cellStyle name="20 % - Accent4 15 7 2" xfId="18186"/>
    <cellStyle name="20 % - Accent4 15 7 2 2" xfId="31366"/>
    <cellStyle name="20 % - Accent4 15 7 2 3" xfId="44643"/>
    <cellStyle name="20 % - Accent4 15 7 2 4" xfId="57920"/>
    <cellStyle name="20 % - Accent4 15 7 3" xfId="25379"/>
    <cellStyle name="20 % - Accent4 15 7 4" xfId="38656"/>
    <cellStyle name="20 % - Accent4 15 7 5" xfId="51933"/>
    <cellStyle name="20 % - Accent4 15 8" xfId="10424"/>
    <cellStyle name="20 % - Accent4 15 8 2" xfId="14885"/>
    <cellStyle name="20 % - Accent4 15 8 2 2" xfId="27506"/>
    <cellStyle name="20 % - Accent4 15 8 2 3" xfId="40783"/>
    <cellStyle name="20 % - Accent4 15 8 2 4" xfId="54060"/>
    <cellStyle name="20 % - Accent4 15 8 3" xfId="21519"/>
    <cellStyle name="20 % - Accent4 15 8 4" xfId="34796"/>
    <cellStyle name="20 % - Accent4 15 8 5" xfId="48073"/>
    <cellStyle name="20 % - Accent4 15 9" xfId="9328"/>
    <cellStyle name="20 % - Accent4 15 9 2" xfId="20194"/>
    <cellStyle name="20 % - Accent4 15 9 3" xfId="33471"/>
    <cellStyle name="20 % - Accent4 15 9 4" xfId="46748"/>
    <cellStyle name="20 % - Accent4 16" xfId="4214"/>
    <cellStyle name="20 % - Accent4 16 2" xfId="13122"/>
    <cellStyle name="20 % - Accent4 16 2 2" xfId="18610"/>
    <cellStyle name="20 % - Accent4 16 2 2 2" xfId="31790"/>
    <cellStyle name="20 % - Accent4 16 2 2 3" xfId="45067"/>
    <cellStyle name="20 % - Accent4 16 2 2 4" xfId="58344"/>
    <cellStyle name="20 % - Accent4 16 2 3" xfId="25803"/>
    <cellStyle name="20 % - Accent4 16 2 4" xfId="39080"/>
    <cellStyle name="20 % - Accent4 16 2 5" xfId="52357"/>
    <cellStyle name="20 % - Accent4 17" xfId="4213"/>
    <cellStyle name="20 % - Accent4 17 10" xfId="32720"/>
    <cellStyle name="20 % - Accent4 17 11" xfId="45997"/>
    <cellStyle name="20 % - Accent4 17 2" xfId="4697"/>
    <cellStyle name="20 % - Accent4 17 2 2" xfId="8571"/>
    <cellStyle name="20 % - Accent4 17 2 2 2" xfId="28725"/>
    <cellStyle name="20 % - Accent4 17 2 2 3" xfId="42002"/>
    <cellStyle name="20 % - Accent4 17 2 2 4" xfId="55279"/>
    <cellStyle name="20 % - Accent4 17 2 3" xfId="22738"/>
    <cellStyle name="20 % - Accent4 17 2 4" xfId="36015"/>
    <cellStyle name="20 % - Accent4 17 2 5" xfId="49292"/>
    <cellStyle name="20 % - Accent4 17 3" xfId="5288"/>
    <cellStyle name="20 % - Accent4 17 3 2" xfId="16136"/>
    <cellStyle name="20 % - Accent4 17 3 2 2" xfId="29316"/>
    <cellStyle name="20 % - Accent4 17 3 2 3" xfId="42593"/>
    <cellStyle name="20 % - Accent4 17 3 2 4" xfId="55870"/>
    <cellStyle name="20 % - Accent4 17 3 3" xfId="11090"/>
    <cellStyle name="20 % - Accent4 17 3 4" xfId="23329"/>
    <cellStyle name="20 % - Accent4 17 3 5" xfId="36606"/>
    <cellStyle name="20 % - Accent4 17 3 6" xfId="49883"/>
    <cellStyle name="20 % - Accent4 17 4" xfId="5912"/>
    <cellStyle name="20 % - Accent4 17 4 2" xfId="16736"/>
    <cellStyle name="20 % - Accent4 17 4 2 2" xfId="29916"/>
    <cellStyle name="20 % - Accent4 17 4 2 3" xfId="43193"/>
    <cellStyle name="20 % - Accent4 17 4 2 4" xfId="56470"/>
    <cellStyle name="20 % - Accent4 17 4 3" xfId="11690"/>
    <cellStyle name="20 % - Accent4 17 4 4" xfId="23929"/>
    <cellStyle name="20 % - Accent4 17 4 5" xfId="37206"/>
    <cellStyle name="20 % - Accent4 17 4 6" xfId="50483"/>
    <cellStyle name="20 % - Accent4 17 5" xfId="6614"/>
    <cellStyle name="20 % - Accent4 17 5 2" xfId="17438"/>
    <cellStyle name="20 % - Accent4 17 5 2 2" xfId="30618"/>
    <cellStyle name="20 % - Accent4 17 5 2 3" xfId="43895"/>
    <cellStyle name="20 % - Accent4 17 5 2 4" xfId="57172"/>
    <cellStyle name="20 % - Accent4 17 5 3" xfId="12392"/>
    <cellStyle name="20 % - Accent4 17 5 4" xfId="24631"/>
    <cellStyle name="20 % - Accent4 17 5 5" xfId="37908"/>
    <cellStyle name="20 % - Accent4 17 5 6" xfId="51185"/>
    <cellStyle name="20 % - Accent4 17 6" xfId="8262"/>
    <cellStyle name="20 % - Accent4 17 6 2" xfId="15753"/>
    <cellStyle name="20 % - Accent4 17 6 2 2" xfId="28416"/>
    <cellStyle name="20 % - Accent4 17 6 2 3" xfId="41693"/>
    <cellStyle name="20 % - Accent4 17 6 2 4" xfId="54970"/>
    <cellStyle name="20 % - Accent4 17 6 3" xfId="22429"/>
    <cellStyle name="20 % - Accent4 17 6 4" xfId="35706"/>
    <cellStyle name="20 % - Accent4 17 6 5" xfId="48983"/>
    <cellStyle name="20 % - Accent4 17 7" xfId="9900"/>
    <cellStyle name="20 % - Accent4 17 7 2" xfId="20774"/>
    <cellStyle name="20 % - Accent4 17 7 3" xfId="34051"/>
    <cellStyle name="20 % - Accent4 17 7 4" xfId="47328"/>
    <cellStyle name="20 % - Accent4 17 8" xfId="14140"/>
    <cellStyle name="20 % - Accent4 17 8 2" xfId="26761"/>
    <cellStyle name="20 % - Accent4 17 8 3" xfId="40038"/>
    <cellStyle name="20 % - Accent4 17 8 4" xfId="53315"/>
    <cellStyle name="20 % - Accent4 17 9" xfId="19443"/>
    <cellStyle name="20 % - Accent4 18" xfId="5701"/>
    <cellStyle name="20 % - Accent4 18 10" xfId="46410"/>
    <cellStyle name="20 % - Accent4 18 2" xfId="6325"/>
    <cellStyle name="20 % - Accent4 18 2 2" xfId="17149"/>
    <cellStyle name="20 % - Accent4 18 2 2 2" xfId="30329"/>
    <cellStyle name="20 % - Accent4 18 2 2 3" xfId="43606"/>
    <cellStyle name="20 % - Accent4 18 2 2 4" xfId="56883"/>
    <cellStyle name="20 % - Accent4 18 2 3" xfId="12103"/>
    <cellStyle name="20 % - Accent4 18 2 4" xfId="24342"/>
    <cellStyle name="20 % - Accent4 18 2 5" xfId="37619"/>
    <cellStyle name="20 % - Accent4 18 2 6" xfId="50896"/>
    <cellStyle name="20 % - Accent4 18 3" xfId="7027"/>
    <cellStyle name="20 % - Accent4 18 3 2" xfId="17851"/>
    <cellStyle name="20 % - Accent4 18 3 2 2" xfId="31031"/>
    <cellStyle name="20 % - Accent4 18 3 2 3" xfId="44308"/>
    <cellStyle name="20 % - Accent4 18 3 2 4" xfId="57585"/>
    <cellStyle name="20 % - Accent4 18 3 3" xfId="12805"/>
    <cellStyle name="20 % - Accent4 18 3 4" xfId="25044"/>
    <cellStyle name="20 % - Accent4 18 3 5" xfId="38321"/>
    <cellStyle name="20 % - Accent4 18 3 6" xfId="51598"/>
    <cellStyle name="20 % - Accent4 18 4" xfId="11503"/>
    <cellStyle name="20 % - Accent4 18 4 2" xfId="16549"/>
    <cellStyle name="20 % - Accent4 18 4 2 2" xfId="29729"/>
    <cellStyle name="20 % - Accent4 18 4 2 3" xfId="43006"/>
    <cellStyle name="20 % - Accent4 18 4 2 4" xfId="56283"/>
    <cellStyle name="20 % - Accent4 18 4 3" xfId="23742"/>
    <cellStyle name="20 % - Accent4 18 4 4" xfId="37019"/>
    <cellStyle name="20 % - Accent4 18 4 5" xfId="50296"/>
    <cellStyle name="20 % - Accent4 18 5" xfId="10105"/>
    <cellStyle name="20 % - Accent4 18 5 2" xfId="21194"/>
    <cellStyle name="20 % - Accent4 18 5 3" xfId="34471"/>
    <cellStyle name="20 % - Accent4 18 5 4" xfId="47748"/>
    <cellStyle name="20 % - Accent4 18 6" xfId="14560"/>
    <cellStyle name="20 % - Accent4 18 6 2" xfId="27181"/>
    <cellStyle name="20 % - Accent4 18 6 3" xfId="40458"/>
    <cellStyle name="20 % - Accent4 18 6 4" xfId="53735"/>
    <cellStyle name="20 % - Accent4 18 7" xfId="8989"/>
    <cellStyle name="20 % - Accent4 18 8" xfId="19856"/>
    <cellStyle name="20 % - Accent4 18 9" xfId="33133"/>
    <cellStyle name="20 % - Accent4 19" xfId="6343"/>
    <cellStyle name="20 % - Accent4 19 2" xfId="7045"/>
    <cellStyle name="20 % - Accent4 19 2 2" xfId="17869"/>
    <cellStyle name="20 % - Accent4 19 2 2 2" xfId="31049"/>
    <cellStyle name="20 % - Accent4 19 2 2 3" xfId="44326"/>
    <cellStyle name="20 % - Accent4 19 2 2 4" xfId="57603"/>
    <cellStyle name="20 % - Accent4 19 2 3" xfId="12823"/>
    <cellStyle name="20 % - Accent4 19 2 4" xfId="25062"/>
    <cellStyle name="20 % - Accent4 19 2 5" xfId="38339"/>
    <cellStyle name="20 % - Accent4 19 2 6" xfId="51616"/>
    <cellStyle name="20 % - Accent4 19 3" xfId="12121"/>
    <cellStyle name="20 % - Accent4 19 3 2" xfId="17167"/>
    <cellStyle name="20 % - Accent4 19 3 2 2" xfId="30347"/>
    <cellStyle name="20 % - Accent4 19 3 2 3" xfId="43624"/>
    <cellStyle name="20 % - Accent4 19 3 2 4" xfId="56901"/>
    <cellStyle name="20 % - Accent4 19 3 3" xfId="24360"/>
    <cellStyle name="20 % - Accent4 19 3 4" xfId="37637"/>
    <cellStyle name="20 % - Accent4 19 3 5" xfId="50914"/>
    <cellStyle name="20 % - Accent4 19 4" xfId="10123"/>
    <cellStyle name="20 % - Accent4 19 4 2" xfId="21212"/>
    <cellStyle name="20 % - Accent4 19 4 3" xfId="34489"/>
    <cellStyle name="20 % - Accent4 19 4 4" xfId="47766"/>
    <cellStyle name="20 % - Accent4 19 5" xfId="14578"/>
    <cellStyle name="20 % - Accent4 19 5 2" xfId="27199"/>
    <cellStyle name="20 % - Accent4 19 5 3" xfId="40476"/>
    <cellStyle name="20 % - Accent4 19 5 4" xfId="53753"/>
    <cellStyle name="20 % - Accent4 19 6" xfId="9007"/>
    <cellStyle name="20 % - Accent4 19 7" xfId="19874"/>
    <cellStyle name="20 % - Accent4 19 8" xfId="33151"/>
    <cellStyle name="20 % - Accent4 19 9" xfId="46428"/>
    <cellStyle name="20 % - Accent4 2" xfId="286"/>
    <cellStyle name="20 % - Accent4 2 10" xfId="5913"/>
    <cellStyle name="20 % - Accent4 2 10 2" xfId="16737"/>
    <cellStyle name="20 % - Accent4 2 10 2 2" xfId="29917"/>
    <cellStyle name="20 % - Accent4 2 10 2 3" xfId="43194"/>
    <cellStyle name="20 % - Accent4 2 10 2 4" xfId="56471"/>
    <cellStyle name="20 % - Accent4 2 10 3" xfId="11691"/>
    <cellStyle name="20 % - Accent4 2 10 4" xfId="23930"/>
    <cellStyle name="20 % - Accent4 2 10 5" xfId="37207"/>
    <cellStyle name="20 % - Accent4 2 10 6" xfId="50484"/>
    <cellStyle name="20 % - Accent4 2 11" xfId="6615"/>
    <cellStyle name="20 % - Accent4 2 11 2" xfId="17439"/>
    <cellStyle name="20 % - Accent4 2 11 2 2" xfId="30619"/>
    <cellStyle name="20 % - Accent4 2 11 2 3" xfId="43896"/>
    <cellStyle name="20 % - Accent4 2 11 2 4" xfId="57173"/>
    <cellStyle name="20 % - Accent4 2 11 3" xfId="12393"/>
    <cellStyle name="20 % - Accent4 2 11 4" xfId="24632"/>
    <cellStyle name="20 % - Accent4 2 11 5" xfId="37909"/>
    <cellStyle name="20 % - Accent4 2 11 6" xfId="51186"/>
    <cellStyle name="20 % - Accent4 2 12" xfId="7353"/>
    <cellStyle name="20 % - Accent4 2 12 2" xfId="18187"/>
    <cellStyle name="20 % - Accent4 2 12 2 2" xfId="31367"/>
    <cellStyle name="20 % - Accent4 2 12 2 3" xfId="44644"/>
    <cellStyle name="20 % - Accent4 2 12 2 4" xfId="57921"/>
    <cellStyle name="20 % - Accent4 2 12 3" xfId="25380"/>
    <cellStyle name="20 % - Accent4 2 12 4" xfId="38657"/>
    <cellStyle name="20 % - Accent4 2 12 5" xfId="51934"/>
    <cellStyle name="20 % - Accent4 2 13" xfId="10425"/>
    <cellStyle name="20 % - Accent4 2 13 2" xfId="14886"/>
    <cellStyle name="20 % - Accent4 2 13 2 2" xfId="27507"/>
    <cellStyle name="20 % - Accent4 2 13 2 3" xfId="40784"/>
    <cellStyle name="20 % - Accent4 2 13 2 4" xfId="54061"/>
    <cellStyle name="20 % - Accent4 2 13 3" xfId="21520"/>
    <cellStyle name="20 % - Accent4 2 13 4" xfId="34797"/>
    <cellStyle name="20 % - Accent4 2 13 5" xfId="48074"/>
    <cellStyle name="20 % - Accent4 2 14" xfId="9329"/>
    <cellStyle name="20 % - Accent4 2 14 2" xfId="20195"/>
    <cellStyle name="20 % - Accent4 2 14 3" xfId="33472"/>
    <cellStyle name="20 % - Accent4 2 14 4" xfId="46749"/>
    <cellStyle name="20 % - Accent4 2 15" xfId="13561"/>
    <cellStyle name="20 % - Accent4 2 15 2" xfId="26182"/>
    <cellStyle name="20 % - Accent4 2 15 3" xfId="39459"/>
    <cellStyle name="20 % - Accent4 2 15 4" xfId="52736"/>
    <cellStyle name="20 % - Accent4 2 16" xfId="19444"/>
    <cellStyle name="20 % - Accent4 2 17" xfId="32721"/>
    <cellStyle name="20 % - Accent4 2 18" xfId="45998"/>
    <cellStyle name="20 % - Accent4 2 2" xfId="287"/>
    <cellStyle name="20 % - Accent4 2 2 10" xfId="7354"/>
    <cellStyle name="20 % - Accent4 2 2 10 2" xfId="18188"/>
    <cellStyle name="20 % - Accent4 2 2 10 2 2" xfId="31368"/>
    <cellStyle name="20 % - Accent4 2 2 10 2 3" xfId="44645"/>
    <cellStyle name="20 % - Accent4 2 2 10 2 4" xfId="57922"/>
    <cellStyle name="20 % - Accent4 2 2 10 3" xfId="25381"/>
    <cellStyle name="20 % - Accent4 2 2 10 4" xfId="38658"/>
    <cellStyle name="20 % - Accent4 2 2 10 5" xfId="51935"/>
    <cellStyle name="20 % - Accent4 2 2 11" xfId="10426"/>
    <cellStyle name="20 % - Accent4 2 2 11 2" xfId="14887"/>
    <cellStyle name="20 % - Accent4 2 2 11 2 2" xfId="27508"/>
    <cellStyle name="20 % - Accent4 2 2 11 2 3" xfId="40785"/>
    <cellStyle name="20 % - Accent4 2 2 11 2 4" xfId="54062"/>
    <cellStyle name="20 % - Accent4 2 2 11 3" xfId="21521"/>
    <cellStyle name="20 % - Accent4 2 2 11 4" xfId="34798"/>
    <cellStyle name="20 % - Accent4 2 2 11 5" xfId="48075"/>
    <cellStyle name="20 % - Accent4 2 2 12" xfId="9330"/>
    <cellStyle name="20 % - Accent4 2 2 12 2" xfId="20196"/>
    <cellStyle name="20 % - Accent4 2 2 12 3" xfId="33473"/>
    <cellStyle name="20 % - Accent4 2 2 12 4" xfId="46750"/>
    <cellStyle name="20 % - Accent4 2 2 13" xfId="13562"/>
    <cellStyle name="20 % - Accent4 2 2 13 2" xfId="26183"/>
    <cellStyle name="20 % - Accent4 2 2 13 3" xfId="39460"/>
    <cellStyle name="20 % - Accent4 2 2 13 4" xfId="52737"/>
    <cellStyle name="20 % - Accent4 2 2 14" xfId="19445"/>
    <cellStyle name="20 % - Accent4 2 2 15" xfId="32722"/>
    <cellStyle name="20 % - Accent4 2 2 16" xfId="45999"/>
    <cellStyle name="20 % - Accent4 2 2 2" xfId="288"/>
    <cellStyle name="20 % - Accent4 2 2 2 10" xfId="6617"/>
    <cellStyle name="20 % - Accent4 2 2 2 10 2" xfId="17441"/>
    <cellStyle name="20 % - Accent4 2 2 2 10 2 2" xfId="30621"/>
    <cellStyle name="20 % - Accent4 2 2 2 10 2 3" xfId="43898"/>
    <cellStyle name="20 % - Accent4 2 2 2 10 2 4" xfId="57175"/>
    <cellStyle name="20 % - Accent4 2 2 2 10 3" xfId="12395"/>
    <cellStyle name="20 % - Accent4 2 2 2 10 4" xfId="24634"/>
    <cellStyle name="20 % - Accent4 2 2 2 10 5" xfId="37911"/>
    <cellStyle name="20 % - Accent4 2 2 2 10 6" xfId="51188"/>
    <cellStyle name="20 % - Accent4 2 2 2 11" xfId="7355"/>
    <cellStyle name="20 % - Accent4 2 2 2 11 2" xfId="18189"/>
    <cellStyle name="20 % - Accent4 2 2 2 11 2 2" xfId="31369"/>
    <cellStyle name="20 % - Accent4 2 2 2 11 2 3" xfId="44646"/>
    <cellStyle name="20 % - Accent4 2 2 2 11 2 4" xfId="57923"/>
    <cellStyle name="20 % - Accent4 2 2 2 11 3" xfId="25382"/>
    <cellStyle name="20 % - Accent4 2 2 2 11 4" xfId="38659"/>
    <cellStyle name="20 % - Accent4 2 2 2 11 5" xfId="51936"/>
    <cellStyle name="20 % - Accent4 2 2 2 12" xfId="10427"/>
    <cellStyle name="20 % - Accent4 2 2 2 12 2" xfId="14888"/>
    <cellStyle name="20 % - Accent4 2 2 2 12 2 2" xfId="27509"/>
    <cellStyle name="20 % - Accent4 2 2 2 12 2 3" xfId="40786"/>
    <cellStyle name="20 % - Accent4 2 2 2 12 2 4" xfId="54063"/>
    <cellStyle name="20 % - Accent4 2 2 2 12 3" xfId="21522"/>
    <cellStyle name="20 % - Accent4 2 2 2 12 4" xfId="34799"/>
    <cellStyle name="20 % - Accent4 2 2 2 12 5" xfId="48076"/>
    <cellStyle name="20 % - Accent4 2 2 2 13" xfId="9331"/>
    <cellStyle name="20 % - Accent4 2 2 2 13 2" xfId="20197"/>
    <cellStyle name="20 % - Accent4 2 2 2 13 3" xfId="33474"/>
    <cellStyle name="20 % - Accent4 2 2 2 13 4" xfId="46751"/>
    <cellStyle name="20 % - Accent4 2 2 2 14" xfId="13563"/>
    <cellStyle name="20 % - Accent4 2 2 2 14 2" xfId="26184"/>
    <cellStyle name="20 % - Accent4 2 2 2 14 3" xfId="39461"/>
    <cellStyle name="20 % - Accent4 2 2 2 14 4" xfId="52738"/>
    <cellStyle name="20 % - Accent4 2 2 2 15" xfId="19446"/>
    <cellStyle name="20 % - Accent4 2 2 2 16" xfId="32723"/>
    <cellStyle name="20 % - Accent4 2 2 2 17" xfId="46000"/>
    <cellStyle name="20 % - Accent4 2 2 2 2" xfId="289"/>
    <cellStyle name="20 % - Accent4 2 2 2 2 10" xfId="7356"/>
    <cellStyle name="20 % - Accent4 2 2 2 2 10 2" xfId="18190"/>
    <cellStyle name="20 % - Accent4 2 2 2 2 10 2 2" xfId="31370"/>
    <cellStyle name="20 % - Accent4 2 2 2 2 10 2 3" xfId="44647"/>
    <cellStyle name="20 % - Accent4 2 2 2 2 10 2 4" xfId="57924"/>
    <cellStyle name="20 % - Accent4 2 2 2 2 10 3" xfId="25383"/>
    <cellStyle name="20 % - Accent4 2 2 2 2 10 4" xfId="38660"/>
    <cellStyle name="20 % - Accent4 2 2 2 2 10 5" xfId="51937"/>
    <cellStyle name="20 % - Accent4 2 2 2 2 11" xfId="10428"/>
    <cellStyle name="20 % - Accent4 2 2 2 2 11 2" xfId="14889"/>
    <cellStyle name="20 % - Accent4 2 2 2 2 11 2 2" xfId="27510"/>
    <cellStyle name="20 % - Accent4 2 2 2 2 11 2 3" xfId="40787"/>
    <cellStyle name="20 % - Accent4 2 2 2 2 11 2 4" xfId="54064"/>
    <cellStyle name="20 % - Accent4 2 2 2 2 11 3" xfId="21523"/>
    <cellStyle name="20 % - Accent4 2 2 2 2 11 4" xfId="34800"/>
    <cellStyle name="20 % - Accent4 2 2 2 2 11 5" xfId="48077"/>
    <cellStyle name="20 % - Accent4 2 2 2 2 12" xfId="9332"/>
    <cellStyle name="20 % - Accent4 2 2 2 2 12 2" xfId="20198"/>
    <cellStyle name="20 % - Accent4 2 2 2 2 12 3" xfId="33475"/>
    <cellStyle name="20 % - Accent4 2 2 2 2 12 4" xfId="46752"/>
    <cellStyle name="20 % - Accent4 2 2 2 2 13" xfId="13564"/>
    <cellStyle name="20 % - Accent4 2 2 2 2 13 2" xfId="26185"/>
    <cellStyle name="20 % - Accent4 2 2 2 2 13 3" xfId="39462"/>
    <cellStyle name="20 % - Accent4 2 2 2 2 13 4" xfId="52739"/>
    <cellStyle name="20 % - Accent4 2 2 2 2 14" xfId="19447"/>
    <cellStyle name="20 % - Accent4 2 2 2 2 15" xfId="32724"/>
    <cellStyle name="20 % - Accent4 2 2 2 2 16" xfId="46001"/>
    <cellStyle name="20 % - Accent4 2 2 2 2 2" xfId="290"/>
    <cellStyle name="20 % - Accent4 2 2 2 2 2 10" xfId="5917"/>
    <cellStyle name="20 % - Accent4 2 2 2 2 2 10 2" xfId="16741"/>
    <cellStyle name="20 % - Accent4 2 2 2 2 2 10 2 2" xfId="29921"/>
    <cellStyle name="20 % - Accent4 2 2 2 2 2 10 2 3" xfId="43198"/>
    <cellStyle name="20 % - Accent4 2 2 2 2 2 10 2 4" xfId="56475"/>
    <cellStyle name="20 % - Accent4 2 2 2 2 2 10 3" xfId="11695"/>
    <cellStyle name="20 % - Accent4 2 2 2 2 2 10 4" xfId="23934"/>
    <cellStyle name="20 % - Accent4 2 2 2 2 2 10 5" xfId="37211"/>
    <cellStyle name="20 % - Accent4 2 2 2 2 2 10 6" xfId="50488"/>
    <cellStyle name="20 % - Accent4 2 2 2 2 2 11" xfId="6619"/>
    <cellStyle name="20 % - Accent4 2 2 2 2 2 11 2" xfId="17443"/>
    <cellStyle name="20 % - Accent4 2 2 2 2 2 11 2 2" xfId="30623"/>
    <cellStyle name="20 % - Accent4 2 2 2 2 2 11 2 3" xfId="43900"/>
    <cellStyle name="20 % - Accent4 2 2 2 2 2 11 2 4" xfId="57177"/>
    <cellStyle name="20 % - Accent4 2 2 2 2 2 11 3" xfId="12397"/>
    <cellStyle name="20 % - Accent4 2 2 2 2 2 11 4" xfId="24636"/>
    <cellStyle name="20 % - Accent4 2 2 2 2 2 11 5" xfId="37913"/>
    <cellStyle name="20 % - Accent4 2 2 2 2 2 11 6" xfId="51190"/>
    <cellStyle name="20 % - Accent4 2 2 2 2 2 12" xfId="7357"/>
    <cellStyle name="20 % - Accent4 2 2 2 2 2 12 2" xfId="18191"/>
    <cellStyle name="20 % - Accent4 2 2 2 2 2 12 2 2" xfId="31371"/>
    <cellStyle name="20 % - Accent4 2 2 2 2 2 12 2 3" xfId="44648"/>
    <cellStyle name="20 % - Accent4 2 2 2 2 2 12 2 4" xfId="57925"/>
    <cellStyle name="20 % - Accent4 2 2 2 2 2 12 3" xfId="25384"/>
    <cellStyle name="20 % - Accent4 2 2 2 2 2 12 4" xfId="38661"/>
    <cellStyle name="20 % - Accent4 2 2 2 2 2 12 5" xfId="51938"/>
    <cellStyle name="20 % - Accent4 2 2 2 2 2 13" xfId="10429"/>
    <cellStyle name="20 % - Accent4 2 2 2 2 2 13 2" xfId="14890"/>
    <cellStyle name="20 % - Accent4 2 2 2 2 2 13 2 2" xfId="27511"/>
    <cellStyle name="20 % - Accent4 2 2 2 2 2 13 2 3" xfId="40788"/>
    <cellStyle name="20 % - Accent4 2 2 2 2 2 13 2 4" xfId="54065"/>
    <cellStyle name="20 % - Accent4 2 2 2 2 2 13 3" xfId="21524"/>
    <cellStyle name="20 % - Accent4 2 2 2 2 2 13 4" xfId="34801"/>
    <cellStyle name="20 % - Accent4 2 2 2 2 2 13 5" xfId="48078"/>
    <cellStyle name="20 % - Accent4 2 2 2 2 2 14" xfId="9333"/>
    <cellStyle name="20 % - Accent4 2 2 2 2 2 14 2" xfId="20199"/>
    <cellStyle name="20 % - Accent4 2 2 2 2 2 14 3" xfId="33476"/>
    <cellStyle name="20 % - Accent4 2 2 2 2 2 14 4" xfId="46753"/>
    <cellStyle name="20 % - Accent4 2 2 2 2 2 15" xfId="13565"/>
    <cellStyle name="20 % - Accent4 2 2 2 2 2 15 2" xfId="26186"/>
    <cellStyle name="20 % - Accent4 2 2 2 2 2 15 3" xfId="39463"/>
    <cellStyle name="20 % - Accent4 2 2 2 2 2 15 4" xfId="52740"/>
    <cellStyle name="20 % - Accent4 2 2 2 2 2 16" xfId="19448"/>
    <cellStyle name="20 % - Accent4 2 2 2 2 2 17" xfId="32725"/>
    <cellStyle name="20 % - Accent4 2 2 2 2 2 18" xfId="46002"/>
    <cellStyle name="20 % - Accent4 2 2 2 2 2 2" xfId="291"/>
    <cellStyle name="20 % - Accent4 2 2 2 2 2 2 10" xfId="13566"/>
    <cellStyle name="20 % - Accent4 2 2 2 2 2 2 10 2" xfId="26187"/>
    <cellStyle name="20 % - Accent4 2 2 2 2 2 2 10 3" xfId="39464"/>
    <cellStyle name="20 % - Accent4 2 2 2 2 2 2 10 4" xfId="52741"/>
    <cellStyle name="20 % - Accent4 2 2 2 2 2 2 11" xfId="19449"/>
    <cellStyle name="20 % - Accent4 2 2 2 2 2 2 12" xfId="32726"/>
    <cellStyle name="20 % - Accent4 2 2 2 2 2 2 13" xfId="46003"/>
    <cellStyle name="20 % - Accent4 2 2 2 2 2 2 2" xfId="4209"/>
    <cellStyle name="20 % - Accent4 2 2 2 2 2 2 2 2" xfId="8258"/>
    <cellStyle name="20 % - Accent4 2 2 2 2 2 2 2 2 2" xfId="15750"/>
    <cellStyle name="20 % - Accent4 2 2 2 2 2 2 2 2 2 2" xfId="28412"/>
    <cellStyle name="20 % - Accent4 2 2 2 2 2 2 2 2 2 3" xfId="41689"/>
    <cellStyle name="20 % - Accent4 2 2 2 2 2 2 2 2 2 4" xfId="54966"/>
    <cellStyle name="20 % - Accent4 2 2 2 2 2 2 2 2 3" xfId="22425"/>
    <cellStyle name="20 % - Accent4 2 2 2 2 2 2 2 2 4" xfId="35702"/>
    <cellStyle name="20 % - Accent4 2 2 2 2 2 2 2 2 5" xfId="48979"/>
    <cellStyle name="20 % - Accent4 2 2 2 2 2 2 2 3" xfId="14146"/>
    <cellStyle name="20 % - Accent4 2 2 2 2 2 2 2 3 2" xfId="26767"/>
    <cellStyle name="20 % - Accent4 2 2 2 2 2 2 2 3 3" xfId="40044"/>
    <cellStyle name="20 % - Accent4 2 2 2 2 2 2 2 3 4" xfId="53321"/>
    <cellStyle name="20 % - Accent4 2 2 2 2 2 2 2 4" xfId="20780"/>
    <cellStyle name="20 % - Accent4 2 2 2 2 2 2 2 5" xfId="34057"/>
    <cellStyle name="20 % - Accent4 2 2 2 2 2 2 2 6" xfId="47334"/>
    <cellStyle name="20 % - Accent4 2 2 2 2 2 2 3" xfId="4703"/>
    <cellStyle name="20 % - Accent4 2 2 2 2 2 2 3 2" xfId="8577"/>
    <cellStyle name="20 % - Accent4 2 2 2 2 2 2 3 2 2" xfId="28731"/>
    <cellStyle name="20 % - Accent4 2 2 2 2 2 2 3 2 3" xfId="42008"/>
    <cellStyle name="20 % - Accent4 2 2 2 2 2 2 3 2 4" xfId="55285"/>
    <cellStyle name="20 % - Accent4 2 2 2 2 2 2 3 3" xfId="22744"/>
    <cellStyle name="20 % - Accent4 2 2 2 2 2 2 3 4" xfId="36021"/>
    <cellStyle name="20 % - Accent4 2 2 2 2 2 2 3 5" xfId="49298"/>
    <cellStyle name="20 % - Accent4 2 2 2 2 2 2 4" xfId="5294"/>
    <cellStyle name="20 % - Accent4 2 2 2 2 2 2 4 2" xfId="16142"/>
    <cellStyle name="20 % - Accent4 2 2 2 2 2 2 4 2 2" xfId="29322"/>
    <cellStyle name="20 % - Accent4 2 2 2 2 2 2 4 2 3" xfId="42599"/>
    <cellStyle name="20 % - Accent4 2 2 2 2 2 2 4 2 4" xfId="55876"/>
    <cellStyle name="20 % - Accent4 2 2 2 2 2 2 4 3" xfId="11096"/>
    <cellStyle name="20 % - Accent4 2 2 2 2 2 2 4 4" xfId="23335"/>
    <cellStyle name="20 % - Accent4 2 2 2 2 2 2 4 5" xfId="36612"/>
    <cellStyle name="20 % - Accent4 2 2 2 2 2 2 4 6" xfId="49889"/>
    <cellStyle name="20 % - Accent4 2 2 2 2 2 2 5" xfId="5918"/>
    <cellStyle name="20 % - Accent4 2 2 2 2 2 2 5 2" xfId="16742"/>
    <cellStyle name="20 % - Accent4 2 2 2 2 2 2 5 2 2" xfId="29922"/>
    <cellStyle name="20 % - Accent4 2 2 2 2 2 2 5 2 3" xfId="43199"/>
    <cellStyle name="20 % - Accent4 2 2 2 2 2 2 5 2 4" xfId="56476"/>
    <cellStyle name="20 % - Accent4 2 2 2 2 2 2 5 3" xfId="11696"/>
    <cellStyle name="20 % - Accent4 2 2 2 2 2 2 5 4" xfId="23935"/>
    <cellStyle name="20 % - Accent4 2 2 2 2 2 2 5 5" xfId="37212"/>
    <cellStyle name="20 % - Accent4 2 2 2 2 2 2 5 6" xfId="50489"/>
    <cellStyle name="20 % - Accent4 2 2 2 2 2 2 6" xfId="6620"/>
    <cellStyle name="20 % - Accent4 2 2 2 2 2 2 6 2" xfId="17444"/>
    <cellStyle name="20 % - Accent4 2 2 2 2 2 2 6 2 2" xfId="30624"/>
    <cellStyle name="20 % - Accent4 2 2 2 2 2 2 6 2 3" xfId="43901"/>
    <cellStyle name="20 % - Accent4 2 2 2 2 2 2 6 2 4" xfId="57178"/>
    <cellStyle name="20 % - Accent4 2 2 2 2 2 2 6 3" xfId="12398"/>
    <cellStyle name="20 % - Accent4 2 2 2 2 2 2 6 4" xfId="24637"/>
    <cellStyle name="20 % - Accent4 2 2 2 2 2 2 6 5" xfId="37914"/>
    <cellStyle name="20 % - Accent4 2 2 2 2 2 2 6 6" xfId="51191"/>
    <cellStyle name="20 % - Accent4 2 2 2 2 2 2 7" xfId="7358"/>
    <cellStyle name="20 % - Accent4 2 2 2 2 2 2 7 2" xfId="18192"/>
    <cellStyle name="20 % - Accent4 2 2 2 2 2 2 7 2 2" xfId="31372"/>
    <cellStyle name="20 % - Accent4 2 2 2 2 2 2 7 2 3" xfId="44649"/>
    <cellStyle name="20 % - Accent4 2 2 2 2 2 2 7 2 4" xfId="57926"/>
    <cellStyle name="20 % - Accent4 2 2 2 2 2 2 7 3" xfId="25385"/>
    <cellStyle name="20 % - Accent4 2 2 2 2 2 2 7 4" xfId="38662"/>
    <cellStyle name="20 % - Accent4 2 2 2 2 2 2 7 5" xfId="51939"/>
    <cellStyle name="20 % - Accent4 2 2 2 2 2 2 8" xfId="10430"/>
    <cellStyle name="20 % - Accent4 2 2 2 2 2 2 8 2" xfId="14891"/>
    <cellStyle name="20 % - Accent4 2 2 2 2 2 2 8 2 2" xfId="27512"/>
    <cellStyle name="20 % - Accent4 2 2 2 2 2 2 8 2 3" xfId="40789"/>
    <cellStyle name="20 % - Accent4 2 2 2 2 2 2 8 2 4" xfId="54066"/>
    <cellStyle name="20 % - Accent4 2 2 2 2 2 2 8 3" xfId="21525"/>
    <cellStyle name="20 % - Accent4 2 2 2 2 2 2 8 4" xfId="34802"/>
    <cellStyle name="20 % - Accent4 2 2 2 2 2 2 8 5" xfId="48079"/>
    <cellStyle name="20 % - Accent4 2 2 2 2 2 2 9" xfId="9334"/>
    <cellStyle name="20 % - Accent4 2 2 2 2 2 2 9 2" xfId="20200"/>
    <cellStyle name="20 % - Accent4 2 2 2 2 2 2 9 3" xfId="33477"/>
    <cellStyle name="20 % - Accent4 2 2 2 2 2 2 9 4" xfId="46754"/>
    <cellStyle name="20 % - Accent4 2 2 2 2 2 3" xfId="292"/>
    <cellStyle name="20 % - Accent4 2 2 2 2 2 3 10" xfId="13567"/>
    <cellStyle name="20 % - Accent4 2 2 2 2 2 3 10 2" xfId="26188"/>
    <cellStyle name="20 % - Accent4 2 2 2 2 2 3 10 3" xfId="39465"/>
    <cellStyle name="20 % - Accent4 2 2 2 2 2 3 10 4" xfId="52742"/>
    <cellStyle name="20 % - Accent4 2 2 2 2 2 3 11" xfId="19450"/>
    <cellStyle name="20 % - Accent4 2 2 2 2 2 3 12" xfId="32727"/>
    <cellStyle name="20 % - Accent4 2 2 2 2 2 3 13" xfId="46004"/>
    <cellStyle name="20 % - Accent4 2 2 2 2 2 3 2" xfId="4207"/>
    <cellStyle name="20 % - Accent4 2 2 2 2 2 3 2 2" xfId="8256"/>
    <cellStyle name="20 % - Accent4 2 2 2 2 2 3 2 2 2" xfId="15748"/>
    <cellStyle name="20 % - Accent4 2 2 2 2 2 3 2 2 2 2" xfId="28410"/>
    <cellStyle name="20 % - Accent4 2 2 2 2 2 3 2 2 2 3" xfId="41687"/>
    <cellStyle name="20 % - Accent4 2 2 2 2 2 3 2 2 2 4" xfId="54964"/>
    <cellStyle name="20 % - Accent4 2 2 2 2 2 3 2 2 3" xfId="22423"/>
    <cellStyle name="20 % - Accent4 2 2 2 2 2 3 2 2 4" xfId="35700"/>
    <cellStyle name="20 % - Accent4 2 2 2 2 2 3 2 2 5" xfId="48977"/>
    <cellStyle name="20 % - Accent4 2 2 2 2 2 3 2 3" xfId="14147"/>
    <cellStyle name="20 % - Accent4 2 2 2 2 2 3 2 3 2" xfId="26768"/>
    <cellStyle name="20 % - Accent4 2 2 2 2 2 3 2 3 3" xfId="40045"/>
    <cellStyle name="20 % - Accent4 2 2 2 2 2 3 2 3 4" xfId="53322"/>
    <cellStyle name="20 % - Accent4 2 2 2 2 2 3 2 4" xfId="20781"/>
    <cellStyle name="20 % - Accent4 2 2 2 2 2 3 2 5" xfId="34058"/>
    <cellStyle name="20 % - Accent4 2 2 2 2 2 3 2 6" xfId="47335"/>
    <cellStyle name="20 % - Accent4 2 2 2 2 2 3 3" xfId="4704"/>
    <cellStyle name="20 % - Accent4 2 2 2 2 2 3 3 2" xfId="8578"/>
    <cellStyle name="20 % - Accent4 2 2 2 2 2 3 3 2 2" xfId="28732"/>
    <cellStyle name="20 % - Accent4 2 2 2 2 2 3 3 2 3" xfId="42009"/>
    <cellStyle name="20 % - Accent4 2 2 2 2 2 3 3 2 4" xfId="55286"/>
    <cellStyle name="20 % - Accent4 2 2 2 2 2 3 3 3" xfId="22745"/>
    <cellStyle name="20 % - Accent4 2 2 2 2 2 3 3 4" xfId="36022"/>
    <cellStyle name="20 % - Accent4 2 2 2 2 2 3 3 5" xfId="49299"/>
    <cellStyle name="20 % - Accent4 2 2 2 2 2 3 4" xfId="5295"/>
    <cellStyle name="20 % - Accent4 2 2 2 2 2 3 4 2" xfId="16143"/>
    <cellStyle name="20 % - Accent4 2 2 2 2 2 3 4 2 2" xfId="29323"/>
    <cellStyle name="20 % - Accent4 2 2 2 2 2 3 4 2 3" xfId="42600"/>
    <cellStyle name="20 % - Accent4 2 2 2 2 2 3 4 2 4" xfId="55877"/>
    <cellStyle name="20 % - Accent4 2 2 2 2 2 3 4 3" xfId="11097"/>
    <cellStyle name="20 % - Accent4 2 2 2 2 2 3 4 4" xfId="23336"/>
    <cellStyle name="20 % - Accent4 2 2 2 2 2 3 4 5" xfId="36613"/>
    <cellStyle name="20 % - Accent4 2 2 2 2 2 3 4 6" xfId="49890"/>
    <cellStyle name="20 % - Accent4 2 2 2 2 2 3 5" xfId="5919"/>
    <cellStyle name="20 % - Accent4 2 2 2 2 2 3 5 2" xfId="16743"/>
    <cellStyle name="20 % - Accent4 2 2 2 2 2 3 5 2 2" xfId="29923"/>
    <cellStyle name="20 % - Accent4 2 2 2 2 2 3 5 2 3" xfId="43200"/>
    <cellStyle name="20 % - Accent4 2 2 2 2 2 3 5 2 4" xfId="56477"/>
    <cellStyle name="20 % - Accent4 2 2 2 2 2 3 5 3" xfId="11697"/>
    <cellStyle name="20 % - Accent4 2 2 2 2 2 3 5 4" xfId="23936"/>
    <cellStyle name="20 % - Accent4 2 2 2 2 2 3 5 5" xfId="37213"/>
    <cellStyle name="20 % - Accent4 2 2 2 2 2 3 5 6" xfId="50490"/>
    <cellStyle name="20 % - Accent4 2 2 2 2 2 3 6" xfId="6621"/>
    <cellStyle name="20 % - Accent4 2 2 2 2 2 3 6 2" xfId="17445"/>
    <cellStyle name="20 % - Accent4 2 2 2 2 2 3 6 2 2" xfId="30625"/>
    <cellStyle name="20 % - Accent4 2 2 2 2 2 3 6 2 3" xfId="43902"/>
    <cellStyle name="20 % - Accent4 2 2 2 2 2 3 6 2 4" xfId="57179"/>
    <cellStyle name="20 % - Accent4 2 2 2 2 2 3 6 3" xfId="12399"/>
    <cellStyle name="20 % - Accent4 2 2 2 2 2 3 6 4" xfId="24638"/>
    <cellStyle name="20 % - Accent4 2 2 2 2 2 3 6 5" xfId="37915"/>
    <cellStyle name="20 % - Accent4 2 2 2 2 2 3 6 6" xfId="51192"/>
    <cellStyle name="20 % - Accent4 2 2 2 2 2 3 7" xfId="7359"/>
    <cellStyle name="20 % - Accent4 2 2 2 2 2 3 7 2" xfId="18193"/>
    <cellStyle name="20 % - Accent4 2 2 2 2 2 3 7 2 2" xfId="31373"/>
    <cellStyle name="20 % - Accent4 2 2 2 2 2 3 7 2 3" xfId="44650"/>
    <cellStyle name="20 % - Accent4 2 2 2 2 2 3 7 2 4" xfId="57927"/>
    <cellStyle name="20 % - Accent4 2 2 2 2 2 3 7 3" xfId="25386"/>
    <cellStyle name="20 % - Accent4 2 2 2 2 2 3 7 4" xfId="38663"/>
    <cellStyle name="20 % - Accent4 2 2 2 2 2 3 7 5" xfId="51940"/>
    <cellStyle name="20 % - Accent4 2 2 2 2 2 3 8" xfId="10431"/>
    <cellStyle name="20 % - Accent4 2 2 2 2 2 3 8 2" xfId="14892"/>
    <cellStyle name="20 % - Accent4 2 2 2 2 2 3 8 2 2" xfId="27513"/>
    <cellStyle name="20 % - Accent4 2 2 2 2 2 3 8 2 3" xfId="40790"/>
    <cellStyle name="20 % - Accent4 2 2 2 2 2 3 8 2 4" xfId="54067"/>
    <cellStyle name="20 % - Accent4 2 2 2 2 2 3 8 3" xfId="21526"/>
    <cellStyle name="20 % - Accent4 2 2 2 2 2 3 8 4" xfId="34803"/>
    <cellStyle name="20 % - Accent4 2 2 2 2 2 3 8 5" xfId="48080"/>
    <cellStyle name="20 % - Accent4 2 2 2 2 2 3 9" xfId="9335"/>
    <cellStyle name="20 % - Accent4 2 2 2 2 2 3 9 2" xfId="20201"/>
    <cellStyle name="20 % - Accent4 2 2 2 2 2 3 9 3" xfId="33478"/>
    <cellStyle name="20 % - Accent4 2 2 2 2 2 3 9 4" xfId="46755"/>
    <cellStyle name="20 % - Accent4 2 2 2 2 2 4" xfId="293"/>
    <cellStyle name="20 % - Accent4 2 2 2 2 2 4 10" xfId="9336"/>
    <cellStyle name="20 % - Accent4 2 2 2 2 2 4 10 2" xfId="20202"/>
    <cellStyle name="20 % - Accent4 2 2 2 2 2 4 10 3" xfId="33479"/>
    <cellStyle name="20 % - Accent4 2 2 2 2 2 4 10 4" xfId="46756"/>
    <cellStyle name="20 % - Accent4 2 2 2 2 2 4 11" xfId="13568"/>
    <cellStyle name="20 % - Accent4 2 2 2 2 2 4 11 2" xfId="26189"/>
    <cellStyle name="20 % - Accent4 2 2 2 2 2 4 11 3" xfId="39466"/>
    <cellStyle name="20 % - Accent4 2 2 2 2 2 4 11 4" xfId="52743"/>
    <cellStyle name="20 % - Accent4 2 2 2 2 2 4 12" xfId="19451"/>
    <cellStyle name="20 % - Accent4 2 2 2 2 2 4 13" xfId="32728"/>
    <cellStyle name="20 % - Accent4 2 2 2 2 2 4 14" xfId="46005"/>
    <cellStyle name="20 % - Accent4 2 2 2 2 2 4 2" xfId="294"/>
    <cellStyle name="20 % - Accent4 2 2 2 2 2 4 2 10" xfId="13569"/>
    <cellStyle name="20 % - Accent4 2 2 2 2 2 4 2 10 2" xfId="26190"/>
    <cellStyle name="20 % - Accent4 2 2 2 2 2 4 2 10 3" xfId="39467"/>
    <cellStyle name="20 % - Accent4 2 2 2 2 2 4 2 10 4" xfId="52744"/>
    <cellStyle name="20 % - Accent4 2 2 2 2 2 4 2 11" xfId="19452"/>
    <cellStyle name="20 % - Accent4 2 2 2 2 2 4 2 12" xfId="32729"/>
    <cellStyle name="20 % - Accent4 2 2 2 2 2 4 2 13" xfId="46006"/>
    <cellStyle name="20 % - Accent4 2 2 2 2 2 4 2 2" xfId="3560"/>
    <cellStyle name="20 % - Accent4 2 2 2 2 2 4 2 2 2" xfId="7749"/>
    <cellStyle name="20 % - Accent4 2 2 2 2 2 4 2 2 2 2" xfId="15282"/>
    <cellStyle name="20 % - Accent4 2 2 2 2 2 4 2 2 2 2 2" xfId="27903"/>
    <cellStyle name="20 % - Accent4 2 2 2 2 2 4 2 2 2 2 3" xfId="41180"/>
    <cellStyle name="20 % - Accent4 2 2 2 2 2 4 2 2 2 2 4" xfId="54457"/>
    <cellStyle name="20 % - Accent4 2 2 2 2 2 4 2 2 2 3" xfId="21916"/>
    <cellStyle name="20 % - Accent4 2 2 2 2 2 4 2 2 2 4" xfId="35193"/>
    <cellStyle name="20 % - Accent4 2 2 2 2 2 4 2 2 2 5" xfId="48470"/>
    <cellStyle name="20 % - Accent4 2 2 2 2 2 4 2 2 3" xfId="14149"/>
    <cellStyle name="20 % - Accent4 2 2 2 2 2 4 2 2 3 2" xfId="26770"/>
    <cellStyle name="20 % - Accent4 2 2 2 2 2 4 2 2 3 3" xfId="40047"/>
    <cellStyle name="20 % - Accent4 2 2 2 2 2 4 2 2 3 4" xfId="53324"/>
    <cellStyle name="20 % - Accent4 2 2 2 2 2 4 2 2 4" xfId="20783"/>
    <cellStyle name="20 % - Accent4 2 2 2 2 2 4 2 2 5" xfId="34060"/>
    <cellStyle name="20 % - Accent4 2 2 2 2 2 4 2 2 6" xfId="47337"/>
    <cellStyle name="20 % - Accent4 2 2 2 2 2 4 2 3" xfId="4706"/>
    <cellStyle name="20 % - Accent4 2 2 2 2 2 4 2 3 2" xfId="8580"/>
    <cellStyle name="20 % - Accent4 2 2 2 2 2 4 2 3 2 2" xfId="28734"/>
    <cellStyle name="20 % - Accent4 2 2 2 2 2 4 2 3 2 3" xfId="42011"/>
    <cellStyle name="20 % - Accent4 2 2 2 2 2 4 2 3 2 4" xfId="55288"/>
    <cellStyle name="20 % - Accent4 2 2 2 2 2 4 2 3 3" xfId="22747"/>
    <cellStyle name="20 % - Accent4 2 2 2 2 2 4 2 3 4" xfId="36024"/>
    <cellStyle name="20 % - Accent4 2 2 2 2 2 4 2 3 5" xfId="49301"/>
    <cellStyle name="20 % - Accent4 2 2 2 2 2 4 2 4" xfId="5297"/>
    <cellStyle name="20 % - Accent4 2 2 2 2 2 4 2 4 2" xfId="16145"/>
    <cellStyle name="20 % - Accent4 2 2 2 2 2 4 2 4 2 2" xfId="29325"/>
    <cellStyle name="20 % - Accent4 2 2 2 2 2 4 2 4 2 3" xfId="42602"/>
    <cellStyle name="20 % - Accent4 2 2 2 2 2 4 2 4 2 4" xfId="55879"/>
    <cellStyle name="20 % - Accent4 2 2 2 2 2 4 2 4 3" xfId="11099"/>
    <cellStyle name="20 % - Accent4 2 2 2 2 2 4 2 4 4" xfId="23338"/>
    <cellStyle name="20 % - Accent4 2 2 2 2 2 4 2 4 5" xfId="36615"/>
    <cellStyle name="20 % - Accent4 2 2 2 2 2 4 2 4 6" xfId="49892"/>
    <cellStyle name="20 % - Accent4 2 2 2 2 2 4 2 5" xfId="5921"/>
    <cellStyle name="20 % - Accent4 2 2 2 2 2 4 2 5 2" xfId="16745"/>
    <cellStyle name="20 % - Accent4 2 2 2 2 2 4 2 5 2 2" xfId="29925"/>
    <cellStyle name="20 % - Accent4 2 2 2 2 2 4 2 5 2 3" xfId="43202"/>
    <cellStyle name="20 % - Accent4 2 2 2 2 2 4 2 5 2 4" xfId="56479"/>
    <cellStyle name="20 % - Accent4 2 2 2 2 2 4 2 5 3" xfId="11699"/>
    <cellStyle name="20 % - Accent4 2 2 2 2 2 4 2 5 4" xfId="23938"/>
    <cellStyle name="20 % - Accent4 2 2 2 2 2 4 2 5 5" xfId="37215"/>
    <cellStyle name="20 % - Accent4 2 2 2 2 2 4 2 5 6" xfId="50492"/>
    <cellStyle name="20 % - Accent4 2 2 2 2 2 4 2 6" xfId="6623"/>
    <cellStyle name="20 % - Accent4 2 2 2 2 2 4 2 6 2" xfId="17447"/>
    <cellStyle name="20 % - Accent4 2 2 2 2 2 4 2 6 2 2" xfId="30627"/>
    <cellStyle name="20 % - Accent4 2 2 2 2 2 4 2 6 2 3" xfId="43904"/>
    <cellStyle name="20 % - Accent4 2 2 2 2 2 4 2 6 2 4" xfId="57181"/>
    <cellStyle name="20 % - Accent4 2 2 2 2 2 4 2 6 3" xfId="12401"/>
    <cellStyle name="20 % - Accent4 2 2 2 2 2 4 2 6 4" xfId="24640"/>
    <cellStyle name="20 % - Accent4 2 2 2 2 2 4 2 6 5" xfId="37917"/>
    <cellStyle name="20 % - Accent4 2 2 2 2 2 4 2 6 6" xfId="51194"/>
    <cellStyle name="20 % - Accent4 2 2 2 2 2 4 2 7" xfId="7361"/>
    <cellStyle name="20 % - Accent4 2 2 2 2 2 4 2 7 2" xfId="18195"/>
    <cellStyle name="20 % - Accent4 2 2 2 2 2 4 2 7 2 2" xfId="31375"/>
    <cellStyle name="20 % - Accent4 2 2 2 2 2 4 2 7 2 3" xfId="44652"/>
    <cellStyle name="20 % - Accent4 2 2 2 2 2 4 2 7 2 4" xfId="57929"/>
    <cellStyle name="20 % - Accent4 2 2 2 2 2 4 2 7 3" xfId="25388"/>
    <cellStyle name="20 % - Accent4 2 2 2 2 2 4 2 7 4" xfId="38665"/>
    <cellStyle name="20 % - Accent4 2 2 2 2 2 4 2 7 5" xfId="51942"/>
    <cellStyle name="20 % - Accent4 2 2 2 2 2 4 2 8" xfId="10433"/>
    <cellStyle name="20 % - Accent4 2 2 2 2 2 4 2 8 2" xfId="14894"/>
    <cellStyle name="20 % - Accent4 2 2 2 2 2 4 2 8 2 2" xfId="27515"/>
    <cellStyle name="20 % - Accent4 2 2 2 2 2 4 2 8 2 3" xfId="40792"/>
    <cellStyle name="20 % - Accent4 2 2 2 2 2 4 2 8 2 4" xfId="54069"/>
    <cellStyle name="20 % - Accent4 2 2 2 2 2 4 2 8 3" xfId="21528"/>
    <cellStyle name="20 % - Accent4 2 2 2 2 2 4 2 8 4" xfId="34805"/>
    <cellStyle name="20 % - Accent4 2 2 2 2 2 4 2 8 5" xfId="48082"/>
    <cellStyle name="20 % - Accent4 2 2 2 2 2 4 2 9" xfId="9337"/>
    <cellStyle name="20 % - Accent4 2 2 2 2 2 4 2 9 2" xfId="20203"/>
    <cellStyle name="20 % - Accent4 2 2 2 2 2 4 2 9 3" xfId="33480"/>
    <cellStyle name="20 % - Accent4 2 2 2 2 2 4 2 9 4" xfId="46757"/>
    <cellStyle name="20 % - Accent4 2 2 2 2 2 4 3" xfId="4206"/>
    <cellStyle name="20 % - Accent4 2 2 2 2 2 4 3 2" xfId="8255"/>
    <cellStyle name="20 % - Accent4 2 2 2 2 2 4 3 2 2" xfId="15747"/>
    <cellStyle name="20 % - Accent4 2 2 2 2 2 4 3 2 2 2" xfId="28409"/>
    <cellStyle name="20 % - Accent4 2 2 2 2 2 4 3 2 2 3" xfId="41686"/>
    <cellStyle name="20 % - Accent4 2 2 2 2 2 4 3 2 2 4" xfId="54963"/>
    <cellStyle name="20 % - Accent4 2 2 2 2 2 4 3 2 3" xfId="22422"/>
    <cellStyle name="20 % - Accent4 2 2 2 2 2 4 3 2 4" xfId="35699"/>
    <cellStyle name="20 % - Accent4 2 2 2 2 2 4 3 2 5" xfId="48976"/>
    <cellStyle name="20 % - Accent4 2 2 2 2 2 4 3 3" xfId="14148"/>
    <cellStyle name="20 % - Accent4 2 2 2 2 2 4 3 3 2" xfId="26769"/>
    <cellStyle name="20 % - Accent4 2 2 2 2 2 4 3 3 3" xfId="40046"/>
    <cellStyle name="20 % - Accent4 2 2 2 2 2 4 3 3 4" xfId="53323"/>
    <cellStyle name="20 % - Accent4 2 2 2 2 2 4 3 4" xfId="20782"/>
    <cellStyle name="20 % - Accent4 2 2 2 2 2 4 3 5" xfId="34059"/>
    <cellStyle name="20 % - Accent4 2 2 2 2 2 4 3 6" xfId="47336"/>
    <cellStyle name="20 % - Accent4 2 2 2 2 2 4 4" xfId="4705"/>
    <cellStyle name="20 % - Accent4 2 2 2 2 2 4 4 2" xfId="8579"/>
    <cellStyle name="20 % - Accent4 2 2 2 2 2 4 4 2 2" xfId="28733"/>
    <cellStyle name="20 % - Accent4 2 2 2 2 2 4 4 2 3" xfId="42010"/>
    <cellStyle name="20 % - Accent4 2 2 2 2 2 4 4 2 4" xfId="55287"/>
    <cellStyle name="20 % - Accent4 2 2 2 2 2 4 4 3" xfId="22746"/>
    <cellStyle name="20 % - Accent4 2 2 2 2 2 4 4 4" xfId="36023"/>
    <cellStyle name="20 % - Accent4 2 2 2 2 2 4 4 5" xfId="49300"/>
    <cellStyle name="20 % - Accent4 2 2 2 2 2 4 5" xfId="5296"/>
    <cellStyle name="20 % - Accent4 2 2 2 2 2 4 5 2" xfId="16144"/>
    <cellStyle name="20 % - Accent4 2 2 2 2 2 4 5 2 2" xfId="29324"/>
    <cellStyle name="20 % - Accent4 2 2 2 2 2 4 5 2 3" xfId="42601"/>
    <cellStyle name="20 % - Accent4 2 2 2 2 2 4 5 2 4" xfId="55878"/>
    <cellStyle name="20 % - Accent4 2 2 2 2 2 4 5 3" xfId="11098"/>
    <cellStyle name="20 % - Accent4 2 2 2 2 2 4 5 4" xfId="23337"/>
    <cellStyle name="20 % - Accent4 2 2 2 2 2 4 5 5" xfId="36614"/>
    <cellStyle name="20 % - Accent4 2 2 2 2 2 4 5 6" xfId="49891"/>
    <cellStyle name="20 % - Accent4 2 2 2 2 2 4 6" xfId="5920"/>
    <cellStyle name="20 % - Accent4 2 2 2 2 2 4 6 2" xfId="16744"/>
    <cellStyle name="20 % - Accent4 2 2 2 2 2 4 6 2 2" xfId="29924"/>
    <cellStyle name="20 % - Accent4 2 2 2 2 2 4 6 2 3" xfId="43201"/>
    <cellStyle name="20 % - Accent4 2 2 2 2 2 4 6 2 4" xfId="56478"/>
    <cellStyle name="20 % - Accent4 2 2 2 2 2 4 6 3" xfId="11698"/>
    <cellStyle name="20 % - Accent4 2 2 2 2 2 4 6 4" xfId="23937"/>
    <cellStyle name="20 % - Accent4 2 2 2 2 2 4 6 5" xfId="37214"/>
    <cellStyle name="20 % - Accent4 2 2 2 2 2 4 6 6" xfId="50491"/>
    <cellStyle name="20 % - Accent4 2 2 2 2 2 4 7" xfId="6622"/>
    <cellStyle name="20 % - Accent4 2 2 2 2 2 4 7 2" xfId="17446"/>
    <cellStyle name="20 % - Accent4 2 2 2 2 2 4 7 2 2" xfId="30626"/>
    <cellStyle name="20 % - Accent4 2 2 2 2 2 4 7 2 3" xfId="43903"/>
    <cellStyle name="20 % - Accent4 2 2 2 2 2 4 7 2 4" xfId="57180"/>
    <cellStyle name="20 % - Accent4 2 2 2 2 2 4 7 3" xfId="12400"/>
    <cellStyle name="20 % - Accent4 2 2 2 2 2 4 7 4" xfId="24639"/>
    <cellStyle name="20 % - Accent4 2 2 2 2 2 4 7 5" xfId="37916"/>
    <cellStyle name="20 % - Accent4 2 2 2 2 2 4 7 6" xfId="51193"/>
    <cellStyle name="20 % - Accent4 2 2 2 2 2 4 8" xfId="7360"/>
    <cellStyle name="20 % - Accent4 2 2 2 2 2 4 8 2" xfId="18194"/>
    <cellStyle name="20 % - Accent4 2 2 2 2 2 4 8 2 2" xfId="31374"/>
    <cellStyle name="20 % - Accent4 2 2 2 2 2 4 8 2 3" xfId="44651"/>
    <cellStyle name="20 % - Accent4 2 2 2 2 2 4 8 2 4" xfId="57928"/>
    <cellStyle name="20 % - Accent4 2 2 2 2 2 4 8 3" xfId="25387"/>
    <cellStyle name="20 % - Accent4 2 2 2 2 2 4 8 4" xfId="38664"/>
    <cellStyle name="20 % - Accent4 2 2 2 2 2 4 8 5" xfId="51941"/>
    <cellStyle name="20 % - Accent4 2 2 2 2 2 4 9" xfId="10432"/>
    <cellStyle name="20 % - Accent4 2 2 2 2 2 4 9 2" xfId="14893"/>
    <cellStyle name="20 % - Accent4 2 2 2 2 2 4 9 2 2" xfId="27514"/>
    <cellStyle name="20 % - Accent4 2 2 2 2 2 4 9 2 3" xfId="40791"/>
    <cellStyle name="20 % - Accent4 2 2 2 2 2 4 9 2 4" xfId="54068"/>
    <cellStyle name="20 % - Accent4 2 2 2 2 2 4 9 3" xfId="21527"/>
    <cellStyle name="20 % - Accent4 2 2 2 2 2 4 9 4" xfId="34804"/>
    <cellStyle name="20 % - Accent4 2 2 2 2 2 4 9 5" xfId="48081"/>
    <cellStyle name="20 % - Accent4 2 2 2 2 2 5" xfId="295"/>
    <cellStyle name="20 % - Accent4 2 2 2 2 2 5 10" xfId="13570"/>
    <cellStyle name="20 % - Accent4 2 2 2 2 2 5 10 2" xfId="26191"/>
    <cellStyle name="20 % - Accent4 2 2 2 2 2 5 10 3" xfId="39468"/>
    <cellStyle name="20 % - Accent4 2 2 2 2 2 5 10 4" xfId="52745"/>
    <cellStyle name="20 % - Accent4 2 2 2 2 2 5 11" xfId="19453"/>
    <cellStyle name="20 % - Accent4 2 2 2 2 2 5 12" xfId="32730"/>
    <cellStyle name="20 % - Accent4 2 2 2 2 2 5 13" xfId="46007"/>
    <cellStyle name="20 % - Accent4 2 2 2 2 2 5 2" xfId="4205"/>
    <cellStyle name="20 % - Accent4 2 2 2 2 2 5 2 2" xfId="8254"/>
    <cellStyle name="20 % - Accent4 2 2 2 2 2 5 2 2 2" xfId="15746"/>
    <cellStyle name="20 % - Accent4 2 2 2 2 2 5 2 2 2 2" xfId="28408"/>
    <cellStyle name="20 % - Accent4 2 2 2 2 2 5 2 2 2 3" xfId="41685"/>
    <cellStyle name="20 % - Accent4 2 2 2 2 2 5 2 2 2 4" xfId="54962"/>
    <cellStyle name="20 % - Accent4 2 2 2 2 2 5 2 2 3" xfId="22421"/>
    <cellStyle name="20 % - Accent4 2 2 2 2 2 5 2 2 4" xfId="35698"/>
    <cellStyle name="20 % - Accent4 2 2 2 2 2 5 2 2 5" xfId="48975"/>
    <cellStyle name="20 % - Accent4 2 2 2 2 2 5 2 3" xfId="14150"/>
    <cellStyle name="20 % - Accent4 2 2 2 2 2 5 2 3 2" xfId="26771"/>
    <cellStyle name="20 % - Accent4 2 2 2 2 2 5 2 3 3" xfId="40048"/>
    <cellStyle name="20 % - Accent4 2 2 2 2 2 5 2 3 4" xfId="53325"/>
    <cellStyle name="20 % - Accent4 2 2 2 2 2 5 2 4" xfId="20784"/>
    <cellStyle name="20 % - Accent4 2 2 2 2 2 5 2 5" xfId="34061"/>
    <cellStyle name="20 % - Accent4 2 2 2 2 2 5 2 6" xfId="47338"/>
    <cellStyle name="20 % - Accent4 2 2 2 2 2 5 3" xfId="4707"/>
    <cellStyle name="20 % - Accent4 2 2 2 2 2 5 3 2" xfId="8581"/>
    <cellStyle name="20 % - Accent4 2 2 2 2 2 5 3 2 2" xfId="28735"/>
    <cellStyle name="20 % - Accent4 2 2 2 2 2 5 3 2 3" xfId="42012"/>
    <cellStyle name="20 % - Accent4 2 2 2 2 2 5 3 2 4" xfId="55289"/>
    <cellStyle name="20 % - Accent4 2 2 2 2 2 5 3 3" xfId="22748"/>
    <cellStyle name="20 % - Accent4 2 2 2 2 2 5 3 4" xfId="36025"/>
    <cellStyle name="20 % - Accent4 2 2 2 2 2 5 3 5" xfId="49302"/>
    <cellStyle name="20 % - Accent4 2 2 2 2 2 5 4" xfId="5298"/>
    <cellStyle name="20 % - Accent4 2 2 2 2 2 5 4 2" xfId="16146"/>
    <cellStyle name="20 % - Accent4 2 2 2 2 2 5 4 2 2" xfId="29326"/>
    <cellStyle name="20 % - Accent4 2 2 2 2 2 5 4 2 3" xfId="42603"/>
    <cellStyle name="20 % - Accent4 2 2 2 2 2 5 4 2 4" xfId="55880"/>
    <cellStyle name="20 % - Accent4 2 2 2 2 2 5 4 3" xfId="11100"/>
    <cellStyle name="20 % - Accent4 2 2 2 2 2 5 4 4" xfId="23339"/>
    <cellStyle name="20 % - Accent4 2 2 2 2 2 5 4 5" xfId="36616"/>
    <cellStyle name="20 % - Accent4 2 2 2 2 2 5 4 6" xfId="49893"/>
    <cellStyle name="20 % - Accent4 2 2 2 2 2 5 5" xfId="5922"/>
    <cellStyle name="20 % - Accent4 2 2 2 2 2 5 5 2" xfId="16746"/>
    <cellStyle name="20 % - Accent4 2 2 2 2 2 5 5 2 2" xfId="29926"/>
    <cellStyle name="20 % - Accent4 2 2 2 2 2 5 5 2 3" xfId="43203"/>
    <cellStyle name="20 % - Accent4 2 2 2 2 2 5 5 2 4" xfId="56480"/>
    <cellStyle name="20 % - Accent4 2 2 2 2 2 5 5 3" xfId="11700"/>
    <cellStyle name="20 % - Accent4 2 2 2 2 2 5 5 4" xfId="23939"/>
    <cellStyle name="20 % - Accent4 2 2 2 2 2 5 5 5" xfId="37216"/>
    <cellStyle name="20 % - Accent4 2 2 2 2 2 5 5 6" xfId="50493"/>
    <cellStyle name="20 % - Accent4 2 2 2 2 2 5 6" xfId="6624"/>
    <cellStyle name="20 % - Accent4 2 2 2 2 2 5 6 2" xfId="17448"/>
    <cellStyle name="20 % - Accent4 2 2 2 2 2 5 6 2 2" xfId="30628"/>
    <cellStyle name="20 % - Accent4 2 2 2 2 2 5 6 2 3" xfId="43905"/>
    <cellStyle name="20 % - Accent4 2 2 2 2 2 5 6 2 4" xfId="57182"/>
    <cellStyle name="20 % - Accent4 2 2 2 2 2 5 6 3" xfId="12402"/>
    <cellStyle name="20 % - Accent4 2 2 2 2 2 5 6 4" xfId="24641"/>
    <cellStyle name="20 % - Accent4 2 2 2 2 2 5 6 5" xfId="37918"/>
    <cellStyle name="20 % - Accent4 2 2 2 2 2 5 6 6" xfId="51195"/>
    <cellStyle name="20 % - Accent4 2 2 2 2 2 5 7" xfId="7362"/>
    <cellStyle name="20 % - Accent4 2 2 2 2 2 5 7 2" xfId="18196"/>
    <cellStyle name="20 % - Accent4 2 2 2 2 2 5 7 2 2" xfId="31376"/>
    <cellStyle name="20 % - Accent4 2 2 2 2 2 5 7 2 3" xfId="44653"/>
    <cellStyle name="20 % - Accent4 2 2 2 2 2 5 7 2 4" xfId="57930"/>
    <cellStyle name="20 % - Accent4 2 2 2 2 2 5 7 3" xfId="25389"/>
    <cellStyle name="20 % - Accent4 2 2 2 2 2 5 7 4" xfId="38666"/>
    <cellStyle name="20 % - Accent4 2 2 2 2 2 5 7 5" xfId="51943"/>
    <cellStyle name="20 % - Accent4 2 2 2 2 2 5 8" xfId="10434"/>
    <cellStyle name="20 % - Accent4 2 2 2 2 2 5 8 2" xfId="14895"/>
    <cellStyle name="20 % - Accent4 2 2 2 2 2 5 8 2 2" xfId="27516"/>
    <cellStyle name="20 % - Accent4 2 2 2 2 2 5 8 2 3" xfId="40793"/>
    <cellStyle name="20 % - Accent4 2 2 2 2 2 5 8 2 4" xfId="54070"/>
    <cellStyle name="20 % - Accent4 2 2 2 2 2 5 8 3" xfId="21529"/>
    <cellStyle name="20 % - Accent4 2 2 2 2 2 5 8 4" xfId="34806"/>
    <cellStyle name="20 % - Accent4 2 2 2 2 2 5 8 5" xfId="48083"/>
    <cellStyle name="20 % - Accent4 2 2 2 2 2 5 9" xfId="9338"/>
    <cellStyle name="20 % - Accent4 2 2 2 2 2 5 9 2" xfId="20204"/>
    <cellStyle name="20 % - Accent4 2 2 2 2 2 5 9 3" xfId="33481"/>
    <cellStyle name="20 % - Accent4 2 2 2 2 2 5 9 4" xfId="46758"/>
    <cellStyle name="20 % - Accent4 2 2 2 2 2 6" xfId="3638"/>
    <cellStyle name="20 % - Accent4 2 2 2 2 2 6 2" xfId="7817"/>
    <cellStyle name="20 % - Accent4 2 2 2 2 2 6 2 2" xfId="15350"/>
    <cellStyle name="20 % - Accent4 2 2 2 2 2 6 2 2 2" xfId="27971"/>
    <cellStyle name="20 % - Accent4 2 2 2 2 2 6 2 2 3" xfId="41248"/>
    <cellStyle name="20 % - Accent4 2 2 2 2 2 6 2 2 4" xfId="54525"/>
    <cellStyle name="20 % - Accent4 2 2 2 2 2 6 2 3" xfId="21984"/>
    <cellStyle name="20 % - Accent4 2 2 2 2 2 6 2 4" xfId="35261"/>
    <cellStyle name="20 % - Accent4 2 2 2 2 2 6 2 5" xfId="48538"/>
    <cellStyle name="20 % - Accent4 2 2 2 2 2 6 3" xfId="14145"/>
    <cellStyle name="20 % - Accent4 2 2 2 2 2 6 3 2" xfId="26766"/>
    <cellStyle name="20 % - Accent4 2 2 2 2 2 6 3 3" xfId="40043"/>
    <cellStyle name="20 % - Accent4 2 2 2 2 2 6 3 4" xfId="53320"/>
    <cellStyle name="20 % - Accent4 2 2 2 2 2 6 4" xfId="9901"/>
    <cellStyle name="20 % - Accent4 2 2 2 2 2 6 5" xfId="20779"/>
    <cellStyle name="20 % - Accent4 2 2 2 2 2 6 6" xfId="34056"/>
    <cellStyle name="20 % - Accent4 2 2 2 2 2 6 7" xfId="47333"/>
    <cellStyle name="20 % - Accent4 2 2 2 2 2 7" xfId="4210"/>
    <cellStyle name="20 % - Accent4 2 2 2 2 2 7 2" xfId="8259"/>
    <cellStyle name="20 % - Accent4 2 2 2 2 2 7 2 2" xfId="28413"/>
    <cellStyle name="20 % - Accent4 2 2 2 2 2 7 2 3" xfId="41690"/>
    <cellStyle name="20 % - Accent4 2 2 2 2 2 7 2 4" xfId="54967"/>
    <cellStyle name="20 % - Accent4 2 2 2 2 2 7 3" xfId="22426"/>
    <cellStyle name="20 % - Accent4 2 2 2 2 2 7 4" xfId="35703"/>
    <cellStyle name="20 % - Accent4 2 2 2 2 2 7 5" xfId="48980"/>
    <cellStyle name="20 % - Accent4 2 2 2 2 2 8" xfId="4702"/>
    <cellStyle name="20 % - Accent4 2 2 2 2 2 8 2" xfId="8576"/>
    <cellStyle name="20 % - Accent4 2 2 2 2 2 8 2 2" xfId="28730"/>
    <cellStyle name="20 % - Accent4 2 2 2 2 2 8 2 3" xfId="42007"/>
    <cellStyle name="20 % - Accent4 2 2 2 2 2 8 2 4" xfId="55284"/>
    <cellStyle name="20 % - Accent4 2 2 2 2 2 8 3" xfId="22743"/>
    <cellStyle name="20 % - Accent4 2 2 2 2 2 8 4" xfId="36020"/>
    <cellStyle name="20 % - Accent4 2 2 2 2 2 8 5" xfId="49297"/>
    <cellStyle name="20 % - Accent4 2 2 2 2 2 9" xfId="5293"/>
    <cellStyle name="20 % - Accent4 2 2 2 2 2 9 2" xfId="16141"/>
    <cellStyle name="20 % - Accent4 2 2 2 2 2 9 2 2" xfId="29321"/>
    <cellStyle name="20 % - Accent4 2 2 2 2 2 9 2 3" xfId="42598"/>
    <cellStyle name="20 % - Accent4 2 2 2 2 2 9 2 4" xfId="55875"/>
    <cellStyle name="20 % - Accent4 2 2 2 2 2 9 3" xfId="11095"/>
    <cellStyle name="20 % - Accent4 2 2 2 2 2 9 4" xfId="23334"/>
    <cellStyle name="20 % - Accent4 2 2 2 2 2 9 5" xfId="36611"/>
    <cellStyle name="20 % - Accent4 2 2 2 2 2 9 6" xfId="49888"/>
    <cellStyle name="20 % - Accent4 2 2 2 2 3" xfId="296"/>
    <cellStyle name="20 % - Accent4 2 2 2 2 3 10" xfId="13571"/>
    <cellStyle name="20 % - Accent4 2 2 2 2 3 10 2" xfId="26192"/>
    <cellStyle name="20 % - Accent4 2 2 2 2 3 10 3" xfId="39469"/>
    <cellStyle name="20 % - Accent4 2 2 2 2 3 10 4" xfId="52746"/>
    <cellStyle name="20 % - Accent4 2 2 2 2 3 11" xfId="19454"/>
    <cellStyle name="20 % - Accent4 2 2 2 2 3 12" xfId="32731"/>
    <cellStyle name="20 % - Accent4 2 2 2 2 3 13" xfId="46008"/>
    <cellStyle name="20 % - Accent4 2 2 2 2 3 2" xfId="3639"/>
    <cellStyle name="20 % - Accent4 2 2 2 2 3 2 2" xfId="7818"/>
    <cellStyle name="20 % - Accent4 2 2 2 2 3 2 2 2" xfId="15351"/>
    <cellStyle name="20 % - Accent4 2 2 2 2 3 2 2 2 2" xfId="27972"/>
    <cellStyle name="20 % - Accent4 2 2 2 2 3 2 2 2 3" xfId="41249"/>
    <cellStyle name="20 % - Accent4 2 2 2 2 3 2 2 2 4" xfId="54526"/>
    <cellStyle name="20 % - Accent4 2 2 2 2 3 2 2 3" xfId="21985"/>
    <cellStyle name="20 % - Accent4 2 2 2 2 3 2 2 4" xfId="35262"/>
    <cellStyle name="20 % - Accent4 2 2 2 2 3 2 2 5" xfId="48539"/>
    <cellStyle name="20 % - Accent4 2 2 2 2 3 2 3" xfId="14151"/>
    <cellStyle name="20 % - Accent4 2 2 2 2 3 2 3 2" xfId="26772"/>
    <cellStyle name="20 % - Accent4 2 2 2 2 3 2 3 3" xfId="40049"/>
    <cellStyle name="20 % - Accent4 2 2 2 2 3 2 3 4" xfId="53326"/>
    <cellStyle name="20 % - Accent4 2 2 2 2 3 2 4" xfId="20785"/>
    <cellStyle name="20 % - Accent4 2 2 2 2 3 2 5" xfId="34062"/>
    <cellStyle name="20 % - Accent4 2 2 2 2 3 2 6" xfId="47339"/>
    <cellStyle name="20 % - Accent4 2 2 2 2 3 3" xfId="4708"/>
    <cellStyle name="20 % - Accent4 2 2 2 2 3 3 2" xfId="8582"/>
    <cellStyle name="20 % - Accent4 2 2 2 2 3 3 2 2" xfId="28736"/>
    <cellStyle name="20 % - Accent4 2 2 2 2 3 3 2 3" xfId="42013"/>
    <cellStyle name="20 % - Accent4 2 2 2 2 3 3 2 4" xfId="55290"/>
    <cellStyle name="20 % - Accent4 2 2 2 2 3 3 3" xfId="22749"/>
    <cellStyle name="20 % - Accent4 2 2 2 2 3 3 4" xfId="36026"/>
    <cellStyle name="20 % - Accent4 2 2 2 2 3 3 5" xfId="49303"/>
    <cellStyle name="20 % - Accent4 2 2 2 2 3 4" xfId="5299"/>
    <cellStyle name="20 % - Accent4 2 2 2 2 3 4 2" xfId="16147"/>
    <cellStyle name="20 % - Accent4 2 2 2 2 3 4 2 2" xfId="29327"/>
    <cellStyle name="20 % - Accent4 2 2 2 2 3 4 2 3" xfId="42604"/>
    <cellStyle name="20 % - Accent4 2 2 2 2 3 4 2 4" xfId="55881"/>
    <cellStyle name="20 % - Accent4 2 2 2 2 3 4 3" xfId="11101"/>
    <cellStyle name="20 % - Accent4 2 2 2 2 3 4 4" xfId="23340"/>
    <cellStyle name="20 % - Accent4 2 2 2 2 3 4 5" xfId="36617"/>
    <cellStyle name="20 % - Accent4 2 2 2 2 3 4 6" xfId="49894"/>
    <cellStyle name="20 % - Accent4 2 2 2 2 3 5" xfId="5923"/>
    <cellStyle name="20 % - Accent4 2 2 2 2 3 5 2" xfId="16747"/>
    <cellStyle name="20 % - Accent4 2 2 2 2 3 5 2 2" xfId="29927"/>
    <cellStyle name="20 % - Accent4 2 2 2 2 3 5 2 3" xfId="43204"/>
    <cellStyle name="20 % - Accent4 2 2 2 2 3 5 2 4" xfId="56481"/>
    <cellStyle name="20 % - Accent4 2 2 2 2 3 5 3" xfId="11701"/>
    <cellStyle name="20 % - Accent4 2 2 2 2 3 5 4" xfId="23940"/>
    <cellStyle name="20 % - Accent4 2 2 2 2 3 5 5" xfId="37217"/>
    <cellStyle name="20 % - Accent4 2 2 2 2 3 5 6" xfId="50494"/>
    <cellStyle name="20 % - Accent4 2 2 2 2 3 6" xfId="6625"/>
    <cellStyle name="20 % - Accent4 2 2 2 2 3 6 2" xfId="17449"/>
    <cellStyle name="20 % - Accent4 2 2 2 2 3 6 2 2" xfId="30629"/>
    <cellStyle name="20 % - Accent4 2 2 2 2 3 6 2 3" xfId="43906"/>
    <cellStyle name="20 % - Accent4 2 2 2 2 3 6 2 4" xfId="57183"/>
    <cellStyle name="20 % - Accent4 2 2 2 2 3 6 3" xfId="12403"/>
    <cellStyle name="20 % - Accent4 2 2 2 2 3 6 4" xfId="24642"/>
    <cellStyle name="20 % - Accent4 2 2 2 2 3 6 5" xfId="37919"/>
    <cellStyle name="20 % - Accent4 2 2 2 2 3 6 6" xfId="51196"/>
    <cellStyle name="20 % - Accent4 2 2 2 2 3 7" xfId="7363"/>
    <cellStyle name="20 % - Accent4 2 2 2 2 3 7 2" xfId="18197"/>
    <cellStyle name="20 % - Accent4 2 2 2 2 3 7 2 2" xfId="31377"/>
    <cellStyle name="20 % - Accent4 2 2 2 2 3 7 2 3" xfId="44654"/>
    <cellStyle name="20 % - Accent4 2 2 2 2 3 7 2 4" xfId="57931"/>
    <cellStyle name="20 % - Accent4 2 2 2 2 3 7 3" xfId="25390"/>
    <cellStyle name="20 % - Accent4 2 2 2 2 3 7 4" xfId="38667"/>
    <cellStyle name="20 % - Accent4 2 2 2 2 3 7 5" xfId="51944"/>
    <cellStyle name="20 % - Accent4 2 2 2 2 3 8" xfId="10435"/>
    <cellStyle name="20 % - Accent4 2 2 2 2 3 8 2" xfId="14896"/>
    <cellStyle name="20 % - Accent4 2 2 2 2 3 8 2 2" xfId="27517"/>
    <cellStyle name="20 % - Accent4 2 2 2 2 3 8 2 3" xfId="40794"/>
    <cellStyle name="20 % - Accent4 2 2 2 2 3 8 2 4" xfId="54071"/>
    <cellStyle name="20 % - Accent4 2 2 2 2 3 8 3" xfId="21530"/>
    <cellStyle name="20 % - Accent4 2 2 2 2 3 8 4" xfId="34807"/>
    <cellStyle name="20 % - Accent4 2 2 2 2 3 8 5" xfId="48084"/>
    <cellStyle name="20 % - Accent4 2 2 2 2 3 9" xfId="9339"/>
    <cellStyle name="20 % - Accent4 2 2 2 2 3 9 2" xfId="20205"/>
    <cellStyle name="20 % - Accent4 2 2 2 2 3 9 3" xfId="33482"/>
    <cellStyle name="20 % - Accent4 2 2 2 2 3 9 4" xfId="46759"/>
    <cellStyle name="20 % - Accent4 2 2 2 2 4" xfId="297"/>
    <cellStyle name="20 % - Accent4 2 2 2 2 4 10" xfId="13572"/>
    <cellStyle name="20 % - Accent4 2 2 2 2 4 10 2" xfId="26193"/>
    <cellStyle name="20 % - Accent4 2 2 2 2 4 10 3" xfId="39470"/>
    <cellStyle name="20 % - Accent4 2 2 2 2 4 10 4" xfId="52747"/>
    <cellStyle name="20 % - Accent4 2 2 2 2 4 11" xfId="19455"/>
    <cellStyle name="20 % - Accent4 2 2 2 2 4 12" xfId="32732"/>
    <cellStyle name="20 % - Accent4 2 2 2 2 4 13" xfId="46009"/>
    <cellStyle name="20 % - Accent4 2 2 2 2 4 2" xfId="4204"/>
    <cellStyle name="20 % - Accent4 2 2 2 2 4 2 2" xfId="8253"/>
    <cellStyle name="20 % - Accent4 2 2 2 2 4 2 2 2" xfId="15745"/>
    <cellStyle name="20 % - Accent4 2 2 2 2 4 2 2 2 2" xfId="28407"/>
    <cellStyle name="20 % - Accent4 2 2 2 2 4 2 2 2 3" xfId="41684"/>
    <cellStyle name="20 % - Accent4 2 2 2 2 4 2 2 2 4" xfId="54961"/>
    <cellStyle name="20 % - Accent4 2 2 2 2 4 2 2 3" xfId="22420"/>
    <cellStyle name="20 % - Accent4 2 2 2 2 4 2 2 4" xfId="35697"/>
    <cellStyle name="20 % - Accent4 2 2 2 2 4 2 2 5" xfId="48974"/>
    <cellStyle name="20 % - Accent4 2 2 2 2 4 2 3" xfId="14152"/>
    <cellStyle name="20 % - Accent4 2 2 2 2 4 2 3 2" xfId="26773"/>
    <cellStyle name="20 % - Accent4 2 2 2 2 4 2 3 3" xfId="40050"/>
    <cellStyle name="20 % - Accent4 2 2 2 2 4 2 3 4" xfId="53327"/>
    <cellStyle name="20 % - Accent4 2 2 2 2 4 2 4" xfId="20786"/>
    <cellStyle name="20 % - Accent4 2 2 2 2 4 2 5" xfId="34063"/>
    <cellStyle name="20 % - Accent4 2 2 2 2 4 2 6" xfId="47340"/>
    <cellStyle name="20 % - Accent4 2 2 2 2 4 3" xfId="4709"/>
    <cellStyle name="20 % - Accent4 2 2 2 2 4 3 2" xfId="8583"/>
    <cellStyle name="20 % - Accent4 2 2 2 2 4 3 2 2" xfId="28737"/>
    <cellStyle name="20 % - Accent4 2 2 2 2 4 3 2 3" xfId="42014"/>
    <cellStyle name="20 % - Accent4 2 2 2 2 4 3 2 4" xfId="55291"/>
    <cellStyle name="20 % - Accent4 2 2 2 2 4 3 3" xfId="22750"/>
    <cellStyle name="20 % - Accent4 2 2 2 2 4 3 4" xfId="36027"/>
    <cellStyle name="20 % - Accent4 2 2 2 2 4 3 5" xfId="49304"/>
    <cellStyle name="20 % - Accent4 2 2 2 2 4 4" xfId="5300"/>
    <cellStyle name="20 % - Accent4 2 2 2 2 4 4 2" xfId="16148"/>
    <cellStyle name="20 % - Accent4 2 2 2 2 4 4 2 2" xfId="29328"/>
    <cellStyle name="20 % - Accent4 2 2 2 2 4 4 2 3" xfId="42605"/>
    <cellStyle name="20 % - Accent4 2 2 2 2 4 4 2 4" xfId="55882"/>
    <cellStyle name="20 % - Accent4 2 2 2 2 4 4 3" xfId="11102"/>
    <cellStyle name="20 % - Accent4 2 2 2 2 4 4 4" xfId="23341"/>
    <cellStyle name="20 % - Accent4 2 2 2 2 4 4 5" xfId="36618"/>
    <cellStyle name="20 % - Accent4 2 2 2 2 4 4 6" xfId="49895"/>
    <cellStyle name="20 % - Accent4 2 2 2 2 4 5" xfId="5924"/>
    <cellStyle name="20 % - Accent4 2 2 2 2 4 5 2" xfId="16748"/>
    <cellStyle name="20 % - Accent4 2 2 2 2 4 5 2 2" xfId="29928"/>
    <cellStyle name="20 % - Accent4 2 2 2 2 4 5 2 3" xfId="43205"/>
    <cellStyle name="20 % - Accent4 2 2 2 2 4 5 2 4" xfId="56482"/>
    <cellStyle name="20 % - Accent4 2 2 2 2 4 5 3" xfId="11702"/>
    <cellStyle name="20 % - Accent4 2 2 2 2 4 5 4" xfId="23941"/>
    <cellStyle name="20 % - Accent4 2 2 2 2 4 5 5" xfId="37218"/>
    <cellStyle name="20 % - Accent4 2 2 2 2 4 5 6" xfId="50495"/>
    <cellStyle name="20 % - Accent4 2 2 2 2 4 6" xfId="6626"/>
    <cellStyle name="20 % - Accent4 2 2 2 2 4 6 2" xfId="17450"/>
    <cellStyle name="20 % - Accent4 2 2 2 2 4 6 2 2" xfId="30630"/>
    <cellStyle name="20 % - Accent4 2 2 2 2 4 6 2 3" xfId="43907"/>
    <cellStyle name="20 % - Accent4 2 2 2 2 4 6 2 4" xfId="57184"/>
    <cellStyle name="20 % - Accent4 2 2 2 2 4 6 3" xfId="12404"/>
    <cellStyle name="20 % - Accent4 2 2 2 2 4 6 4" xfId="24643"/>
    <cellStyle name="20 % - Accent4 2 2 2 2 4 6 5" xfId="37920"/>
    <cellStyle name="20 % - Accent4 2 2 2 2 4 6 6" xfId="51197"/>
    <cellStyle name="20 % - Accent4 2 2 2 2 4 7" xfId="7364"/>
    <cellStyle name="20 % - Accent4 2 2 2 2 4 7 2" xfId="18198"/>
    <cellStyle name="20 % - Accent4 2 2 2 2 4 7 2 2" xfId="31378"/>
    <cellStyle name="20 % - Accent4 2 2 2 2 4 7 2 3" xfId="44655"/>
    <cellStyle name="20 % - Accent4 2 2 2 2 4 7 2 4" xfId="57932"/>
    <cellStyle name="20 % - Accent4 2 2 2 2 4 7 3" xfId="25391"/>
    <cellStyle name="20 % - Accent4 2 2 2 2 4 7 4" xfId="38668"/>
    <cellStyle name="20 % - Accent4 2 2 2 2 4 7 5" xfId="51945"/>
    <cellStyle name="20 % - Accent4 2 2 2 2 4 8" xfId="10436"/>
    <cellStyle name="20 % - Accent4 2 2 2 2 4 8 2" xfId="14897"/>
    <cellStyle name="20 % - Accent4 2 2 2 2 4 8 2 2" xfId="27518"/>
    <cellStyle name="20 % - Accent4 2 2 2 2 4 8 2 3" xfId="40795"/>
    <cellStyle name="20 % - Accent4 2 2 2 2 4 8 2 4" xfId="54072"/>
    <cellStyle name="20 % - Accent4 2 2 2 2 4 8 3" xfId="21531"/>
    <cellStyle name="20 % - Accent4 2 2 2 2 4 8 4" xfId="34808"/>
    <cellStyle name="20 % - Accent4 2 2 2 2 4 8 5" xfId="48085"/>
    <cellStyle name="20 % - Accent4 2 2 2 2 4 9" xfId="9340"/>
    <cellStyle name="20 % - Accent4 2 2 2 2 4 9 2" xfId="20206"/>
    <cellStyle name="20 % - Accent4 2 2 2 2 4 9 3" xfId="33483"/>
    <cellStyle name="20 % - Accent4 2 2 2 2 4 9 4" xfId="46760"/>
    <cellStyle name="20 % - Accent4 2 2 2 2 5" xfId="3637"/>
    <cellStyle name="20 % - Accent4 2 2 2 2 5 2" xfId="7816"/>
    <cellStyle name="20 % - Accent4 2 2 2 2 5 2 2" xfId="18199"/>
    <cellStyle name="20 % - Accent4 2 2 2 2 5 2 2 2" xfId="31379"/>
    <cellStyle name="20 % - Accent4 2 2 2 2 5 2 2 3" xfId="44656"/>
    <cellStyle name="20 % - Accent4 2 2 2 2 5 2 2 4" xfId="57933"/>
    <cellStyle name="20 % - Accent4 2 2 2 2 5 2 3" xfId="25392"/>
    <cellStyle name="20 % - Accent4 2 2 2 2 5 2 4" xfId="38669"/>
    <cellStyle name="20 % - Accent4 2 2 2 2 5 2 5" xfId="51946"/>
    <cellStyle name="20 % - Accent4 2 2 2 2 5 3" xfId="10830"/>
    <cellStyle name="20 % - Accent4 2 2 2 2 5 3 2" xfId="15349"/>
    <cellStyle name="20 % - Accent4 2 2 2 2 5 3 2 2" xfId="27970"/>
    <cellStyle name="20 % - Accent4 2 2 2 2 5 3 2 3" xfId="41247"/>
    <cellStyle name="20 % - Accent4 2 2 2 2 5 3 2 4" xfId="54524"/>
    <cellStyle name="20 % - Accent4 2 2 2 2 5 3 3" xfId="21983"/>
    <cellStyle name="20 % - Accent4 2 2 2 2 5 3 4" xfId="35260"/>
    <cellStyle name="20 % - Accent4 2 2 2 2 5 3 5" xfId="48537"/>
    <cellStyle name="20 % - Accent4 2 2 2 2 5 4" xfId="14144"/>
    <cellStyle name="20 % - Accent4 2 2 2 2 5 4 2" xfId="26765"/>
    <cellStyle name="20 % - Accent4 2 2 2 2 5 4 3" xfId="40042"/>
    <cellStyle name="20 % - Accent4 2 2 2 2 5 4 4" xfId="53319"/>
    <cellStyle name="20 % - Accent4 2 2 2 2 5 5" xfId="20778"/>
    <cellStyle name="20 % - Accent4 2 2 2 2 5 6" xfId="34055"/>
    <cellStyle name="20 % - Accent4 2 2 2 2 5 7" xfId="47332"/>
    <cellStyle name="20 % - Accent4 2 2 2 2 6" xfId="4701"/>
    <cellStyle name="20 % - Accent4 2 2 2 2 6 2" xfId="8575"/>
    <cellStyle name="20 % - Accent4 2 2 2 2 6 2 2" xfId="18640"/>
    <cellStyle name="20 % - Accent4 2 2 2 2 6 2 2 2" xfId="31820"/>
    <cellStyle name="20 % - Accent4 2 2 2 2 6 2 2 3" xfId="45097"/>
    <cellStyle name="20 % - Accent4 2 2 2 2 6 2 2 4" xfId="58374"/>
    <cellStyle name="20 % - Accent4 2 2 2 2 6 2 3" xfId="13148"/>
    <cellStyle name="20 % - Accent4 2 2 2 2 6 2 4" xfId="25833"/>
    <cellStyle name="20 % - Accent4 2 2 2 2 6 2 5" xfId="39110"/>
    <cellStyle name="20 % - Accent4 2 2 2 2 6 2 6" xfId="52387"/>
    <cellStyle name="20 % - Accent4 2 2 2 2 6 3" xfId="15898"/>
    <cellStyle name="20 % - Accent4 2 2 2 2 6 3 2" xfId="28729"/>
    <cellStyle name="20 % - Accent4 2 2 2 2 6 3 3" xfId="42006"/>
    <cellStyle name="20 % - Accent4 2 2 2 2 6 3 4" xfId="55283"/>
    <cellStyle name="20 % - Accent4 2 2 2 2 6 4" xfId="22742"/>
    <cellStyle name="20 % - Accent4 2 2 2 2 6 5" xfId="36019"/>
    <cellStyle name="20 % - Accent4 2 2 2 2 6 6" xfId="49296"/>
    <cellStyle name="20 % - Accent4 2 2 2 2 7" xfId="5292"/>
    <cellStyle name="20 % - Accent4 2 2 2 2 7 2" xfId="13315"/>
    <cellStyle name="20 % - Accent4 2 2 2 2 7 2 2" xfId="18720"/>
    <cellStyle name="20 % - Accent4 2 2 2 2 7 2 2 2" xfId="31900"/>
    <cellStyle name="20 % - Accent4 2 2 2 2 7 2 2 3" xfId="45177"/>
    <cellStyle name="20 % - Accent4 2 2 2 2 7 2 2 4" xfId="58454"/>
    <cellStyle name="20 % - Accent4 2 2 2 2 7 2 3" xfId="25913"/>
    <cellStyle name="20 % - Accent4 2 2 2 2 7 2 4" xfId="39190"/>
    <cellStyle name="20 % - Accent4 2 2 2 2 7 2 5" xfId="52467"/>
    <cellStyle name="20 % - Accent4 2 2 2 2 7 3" xfId="16140"/>
    <cellStyle name="20 % - Accent4 2 2 2 2 7 3 2" xfId="29320"/>
    <cellStyle name="20 % - Accent4 2 2 2 2 7 3 3" xfId="42597"/>
    <cellStyle name="20 % - Accent4 2 2 2 2 7 3 4" xfId="55874"/>
    <cellStyle name="20 % - Accent4 2 2 2 2 7 4" xfId="11094"/>
    <cellStyle name="20 % - Accent4 2 2 2 2 7 5" xfId="23333"/>
    <cellStyle name="20 % - Accent4 2 2 2 2 7 6" xfId="36610"/>
    <cellStyle name="20 % - Accent4 2 2 2 2 7 7" xfId="49887"/>
    <cellStyle name="20 % - Accent4 2 2 2 2 8" xfId="5916"/>
    <cellStyle name="20 % - Accent4 2 2 2 2 8 2" xfId="16740"/>
    <cellStyle name="20 % - Accent4 2 2 2 2 8 2 2" xfId="29920"/>
    <cellStyle name="20 % - Accent4 2 2 2 2 8 2 3" xfId="43197"/>
    <cellStyle name="20 % - Accent4 2 2 2 2 8 2 4" xfId="56474"/>
    <cellStyle name="20 % - Accent4 2 2 2 2 8 3" xfId="11694"/>
    <cellStyle name="20 % - Accent4 2 2 2 2 8 4" xfId="23933"/>
    <cellStyle name="20 % - Accent4 2 2 2 2 8 5" xfId="37210"/>
    <cellStyle name="20 % - Accent4 2 2 2 2 8 6" xfId="50487"/>
    <cellStyle name="20 % - Accent4 2 2 2 2 9" xfId="6618"/>
    <cellStyle name="20 % - Accent4 2 2 2 2 9 2" xfId="17442"/>
    <cellStyle name="20 % - Accent4 2 2 2 2 9 2 2" xfId="30622"/>
    <cellStyle name="20 % - Accent4 2 2 2 2 9 2 3" xfId="43899"/>
    <cellStyle name="20 % - Accent4 2 2 2 2 9 2 4" xfId="57176"/>
    <cellStyle name="20 % - Accent4 2 2 2 2 9 3" xfId="12396"/>
    <cellStyle name="20 % - Accent4 2 2 2 2 9 4" xfId="24635"/>
    <cellStyle name="20 % - Accent4 2 2 2 2 9 5" xfId="37912"/>
    <cellStyle name="20 % - Accent4 2 2 2 2 9 6" xfId="51189"/>
    <cellStyle name="20 % - Accent4 2 2 2 3" xfId="298"/>
    <cellStyle name="20 % - Accent4 2 2 2 3 10" xfId="13573"/>
    <cellStyle name="20 % - Accent4 2 2 2 3 10 2" xfId="26194"/>
    <cellStyle name="20 % - Accent4 2 2 2 3 10 3" xfId="39471"/>
    <cellStyle name="20 % - Accent4 2 2 2 3 10 4" xfId="52748"/>
    <cellStyle name="20 % - Accent4 2 2 2 3 11" xfId="19456"/>
    <cellStyle name="20 % - Accent4 2 2 2 3 12" xfId="32733"/>
    <cellStyle name="20 % - Accent4 2 2 2 3 13" xfId="46010"/>
    <cellStyle name="20 % - Accent4 2 2 2 3 2" xfId="3640"/>
    <cellStyle name="20 % - Accent4 2 2 2 3 2 2" xfId="7819"/>
    <cellStyle name="20 % - Accent4 2 2 2 3 2 2 2" xfId="15352"/>
    <cellStyle name="20 % - Accent4 2 2 2 3 2 2 2 2" xfId="27973"/>
    <cellStyle name="20 % - Accent4 2 2 2 3 2 2 2 3" xfId="41250"/>
    <cellStyle name="20 % - Accent4 2 2 2 3 2 2 2 4" xfId="54527"/>
    <cellStyle name="20 % - Accent4 2 2 2 3 2 2 3" xfId="21986"/>
    <cellStyle name="20 % - Accent4 2 2 2 3 2 2 4" xfId="35263"/>
    <cellStyle name="20 % - Accent4 2 2 2 3 2 2 5" xfId="48540"/>
    <cellStyle name="20 % - Accent4 2 2 2 3 2 3" xfId="14153"/>
    <cellStyle name="20 % - Accent4 2 2 2 3 2 3 2" xfId="26774"/>
    <cellStyle name="20 % - Accent4 2 2 2 3 2 3 3" xfId="40051"/>
    <cellStyle name="20 % - Accent4 2 2 2 3 2 3 4" xfId="53328"/>
    <cellStyle name="20 % - Accent4 2 2 2 3 2 4" xfId="20787"/>
    <cellStyle name="20 % - Accent4 2 2 2 3 2 5" xfId="34064"/>
    <cellStyle name="20 % - Accent4 2 2 2 3 2 6" xfId="47341"/>
    <cellStyle name="20 % - Accent4 2 2 2 3 3" xfId="4710"/>
    <cellStyle name="20 % - Accent4 2 2 2 3 3 2" xfId="8584"/>
    <cellStyle name="20 % - Accent4 2 2 2 3 3 2 2" xfId="28738"/>
    <cellStyle name="20 % - Accent4 2 2 2 3 3 2 3" xfId="42015"/>
    <cellStyle name="20 % - Accent4 2 2 2 3 3 2 4" xfId="55292"/>
    <cellStyle name="20 % - Accent4 2 2 2 3 3 3" xfId="22751"/>
    <cellStyle name="20 % - Accent4 2 2 2 3 3 4" xfId="36028"/>
    <cellStyle name="20 % - Accent4 2 2 2 3 3 5" xfId="49305"/>
    <cellStyle name="20 % - Accent4 2 2 2 3 4" xfId="5301"/>
    <cellStyle name="20 % - Accent4 2 2 2 3 4 2" xfId="16149"/>
    <cellStyle name="20 % - Accent4 2 2 2 3 4 2 2" xfId="29329"/>
    <cellStyle name="20 % - Accent4 2 2 2 3 4 2 3" xfId="42606"/>
    <cellStyle name="20 % - Accent4 2 2 2 3 4 2 4" xfId="55883"/>
    <cellStyle name="20 % - Accent4 2 2 2 3 4 3" xfId="11103"/>
    <cellStyle name="20 % - Accent4 2 2 2 3 4 4" xfId="23342"/>
    <cellStyle name="20 % - Accent4 2 2 2 3 4 5" xfId="36619"/>
    <cellStyle name="20 % - Accent4 2 2 2 3 4 6" xfId="49896"/>
    <cellStyle name="20 % - Accent4 2 2 2 3 5" xfId="5925"/>
    <cellStyle name="20 % - Accent4 2 2 2 3 5 2" xfId="16749"/>
    <cellStyle name="20 % - Accent4 2 2 2 3 5 2 2" xfId="29929"/>
    <cellStyle name="20 % - Accent4 2 2 2 3 5 2 3" xfId="43206"/>
    <cellStyle name="20 % - Accent4 2 2 2 3 5 2 4" xfId="56483"/>
    <cellStyle name="20 % - Accent4 2 2 2 3 5 3" xfId="11703"/>
    <cellStyle name="20 % - Accent4 2 2 2 3 5 4" xfId="23942"/>
    <cellStyle name="20 % - Accent4 2 2 2 3 5 5" xfId="37219"/>
    <cellStyle name="20 % - Accent4 2 2 2 3 5 6" xfId="50496"/>
    <cellStyle name="20 % - Accent4 2 2 2 3 6" xfId="6627"/>
    <cellStyle name="20 % - Accent4 2 2 2 3 6 2" xfId="17451"/>
    <cellStyle name="20 % - Accent4 2 2 2 3 6 2 2" xfId="30631"/>
    <cellStyle name="20 % - Accent4 2 2 2 3 6 2 3" xfId="43908"/>
    <cellStyle name="20 % - Accent4 2 2 2 3 6 2 4" xfId="57185"/>
    <cellStyle name="20 % - Accent4 2 2 2 3 6 3" xfId="12405"/>
    <cellStyle name="20 % - Accent4 2 2 2 3 6 4" xfId="24644"/>
    <cellStyle name="20 % - Accent4 2 2 2 3 6 5" xfId="37921"/>
    <cellStyle name="20 % - Accent4 2 2 2 3 6 6" xfId="51198"/>
    <cellStyle name="20 % - Accent4 2 2 2 3 7" xfId="7365"/>
    <cellStyle name="20 % - Accent4 2 2 2 3 7 2" xfId="18200"/>
    <cellStyle name="20 % - Accent4 2 2 2 3 7 2 2" xfId="31380"/>
    <cellStyle name="20 % - Accent4 2 2 2 3 7 2 3" xfId="44657"/>
    <cellStyle name="20 % - Accent4 2 2 2 3 7 2 4" xfId="57934"/>
    <cellStyle name="20 % - Accent4 2 2 2 3 7 3" xfId="25393"/>
    <cellStyle name="20 % - Accent4 2 2 2 3 7 4" xfId="38670"/>
    <cellStyle name="20 % - Accent4 2 2 2 3 7 5" xfId="51947"/>
    <cellStyle name="20 % - Accent4 2 2 2 3 8" xfId="10437"/>
    <cellStyle name="20 % - Accent4 2 2 2 3 8 2" xfId="14898"/>
    <cellStyle name="20 % - Accent4 2 2 2 3 8 2 2" xfId="27519"/>
    <cellStyle name="20 % - Accent4 2 2 2 3 8 2 3" xfId="40796"/>
    <cellStyle name="20 % - Accent4 2 2 2 3 8 2 4" xfId="54073"/>
    <cellStyle name="20 % - Accent4 2 2 2 3 8 3" xfId="21532"/>
    <cellStyle name="20 % - Accent4 2 2 2 3 8 4" xfId="34809"/>
    <cellStyle name="20 % - Accent4 2 2 2 3 8 5" xfId="48086"/>
    <cellStyle name="20 % - Accent4 2 2 2 3 9" xfId="9341"/>
    <cellStyle name="20 % - Accent4 2 2 2 3 9 2" xfId="20207"/>
    <cellStyle name="20 % - Accent4 2 2 2 3 9 3" xfId="33484"/>
    <cellStyle name="20 % - Accent4 2 2 2 3 9 4" xfId="46761"/>
    <cellStyle name="20 % - Accent4 2 2 2 4" xfId="299"/>
    <cellStyle name="20 % - Accent4 2 2 2 4 10" xfId="13574"/>
    <cellStyle name="20 % - Accent4 2 2 2 4 10 2" xfId="26195"/>
    <cellStyle name="20 % - Accent4 2 2 2 4 10 3" xfId="39472"/>
    <cellStyle name="20 % - Accent4 2 2 2 4 10 4" xfId="52749"/>
    <cellStyle name="20 % - Accent4 2 2 2 4 11" xfId="19457"/>
    <cellStyle name="20 % - Accent4 2 2 2 4 12" xfId="32734"/>
    <cellStyle name="20 % - Accent4 2 2 2 4 13" xfId="46011"/>
    <cellStyle name="20 % - Accent4 2 2 2 4 2" xfId="3641"/>
    <cellStyle name="20 % - Accent4 2 2 2 4 2 2" xfId="7820"/>
    <cellStyle name="20 % - Accent4 2 2 2 4 2 2 2" xfId="15353"/>
    <cellStyle name="20 % - Accent4 2 2 2 4 2 2 2 2" xfId="27974"/>
    <cellStyle name="20 % - Accent4 2 2 2 4 2 2 2 3" xfId="41251"/>
    <cellStyle name="20 % - Accent4 2 2 2 4 2 2 2 4" xfId="54528"/>
    <cellStyle name="20 % - Accent4 2 2 2 4 2 2 3" xfId="21987"/>
    <cellStyle name="20 % - Accent4 2 2 2 4 2 2 4" xfId="35264"/>
    <cellStyle name="20 % - Accent4 2 2 2 4 2 2 5" xfId="48541"/>
    <cellStyle name="20 % - Accent4 2 2 2 4 2 3" xfId="14154"/>
    <cellStyle name="20 % - Accent4 2 2 2 4 2 3 2" xfId="26775"/>
    <cellStyle name="20 % - Accent4 2 2 2 4 2 3 3" xfId="40052"/>
    <cellStyle name="20 % - Accent4 2 2 2 4 2 3 4" xfId="53329"/>
    <cellStyle name="20 % - Accent4 2 2 2 4 2 4" xfId="20788"/>
    <cellStyle name="20 % - Accent4 2 2 2 4 2 5" xfId="34065"/>
    <cellStyle name="20 % - Accent4 2 2 2 4 2 6" xfId="47342"/>
    <cellStyle name="20 % - Accent4 2 2 2 4 3" xfId="4711"/>
    <cellStyle name="20 % - Accent4 2 2 2 4 3 2" xfId="8585"/>
    <cellStyle name="20 % - Accent4 2 2 2 4 3 2 2" xfId="28739"/>
    <cellStyle name="20 % - Accent4 2 2 2 4 3 2 3" xfId="42016"/>
    <cellStyle name="20 % - Accent4 2 2 2 4 3 2 4" xfId="55293"/>
    <cellStyle name="20 % - Accent4 2 2 2 4 3 3" xfId="22752"/>
    <cellStyle name="20 % - Accent4 2 2 2 4 3 4" xfId="36029"/>
    <cellStyle name="20 % - Accent4 2 2 2 4 3 5" xfId="49306"/>
    <cellStyle name="20 % - Accent4 2 2 2 4 4" xfId="5302"/>
    <cellStyle name="20 % - Accent4 2 2 2 4 4 2" xfId="16150"/>
    <cellStyle name="20 % - Accent4 2 2 2 4 4 2 2" xfId="29330"/>
    <cellStyle name="20 % - Accent4 2 2 2 4 4 2 3" xfId="42607"/>
    <cellStyle name="20 % - Accent4 2 2 2 4 4 2 4" xfId="55884"/>
    <cellStyle name="20 % - Accent4 2 2 2 4 4 3" xfId="11104"/>
    <cellStyle name="20 % - Accent4 2 2 2 4 4 4" xfId="23343"/>
    <cellStyle name="20 % - Accent4 2 2 2 4 4 5" xfId="36620"/>
    <cellStyle name="20 % - Accent4 2 2 2 4 4 6" xfId="49897"/>
    <cellStyle name="20 % - Accent4 2 2 2 4 5" xfId="5926"/>
    <cellStyle name="20 % - Accent4 2 2 2 4 5 2" xfId="16750"/>
    <cellStyle name="20 % - Accent4 2 2 2 4 5 2 2" xfId="29930"/>
    <cellStyle name="20 % - Accent4 2 2 2 4 5 2 3" xfId="43207"/>
    <cellStyle name="20 % - Accent4 2 2 2 4 5 2 4" xfId="56484"/>
    <cellStyle name="20 % - Accent4 2 2 2 4 5 3" xfId="11704"/>
    <cellStyle name="20 % - Accent4 2 2 2 4 5 4" xfId="23943"/>
    <cellStyle name="20 % - Accent4 2 2 2 4 5 5" xfId="37220"/>
    <cellStyle name="20 % - Accent4 2 2 2 4 5 6" xfId="50497"/>
    <cellStyle name="20 % - Accent4 2 2 2 4 6" xfId="6628"/>
    <cellStyle name="20 % - Accent4 2 2 2 4 6 2" xfId="17452"/>
    <cellStyle name="20 % - Accent4 2 2 2 4 6 2 2" xfId="30632"/>
    <cellStyle name="20 % - Accent4 2 2 2 4 6 2 3" xfId="43909"/>
    <cellStyle name="20 % - Accent4 2 2 2 4 6 2 4" xfId="57186"/>
    <cellStyle name="20 % - Accent4 2 2 2 4 6 3" xfId="12406"/>
    <cellStyle name="20 % - Accent4 2 2 2 4 6 4" xfId="24645"/>
    <cellStyle name="20 % - Accent4 2 2 2 4 6 5" xfId="37922"/>
    <cellStyle name="20 % - Accent4 2 2 2 4 6 6" xfId="51199"/>
    <cellStyle name="20 % - Accent4 2 2 2 4 7" xfId="7366"/>
    <cellStyle name="20 % - Accent4 2 2 2 4 7 2" xfId="18201"/>
    <cellStyle name="20 % - Accent4 2 2 2 4 7 2 2" xfId="31381"/>
    <cellStyle name="20 % - Accent4 2 2 2 4 7 2 3" xfId="44658"/>
    <cellStyle name="20 % - Accent4 2 2 2 4 7 2 4" xfId="57935"/>
    <cellStyle name="20 % - Accent4 2 2 2 4 7 3" xfId="25394"/>
    <cellStyle name="20 % - Accent4 2 2 2 4 7 4" xfId="38671"/>
    <cellStyle name="20 % - Accent4 2 2 2 4 7 5" xfId="51948"/>
    <cellStyle name="20 % - Accent4 2 2 2 4 8" xfId="10438"/>
    <cellStyle name="20 % - Accent4 2 2 2 4 8 2" xfId="14899"/>
    <cellStyle name="20 % - Accent4 2 2 2 4 8 2 2" xfId="27520"/>
    <cellStyle name="20 % - Accent4 2 2 2 4 8 2 3" xfId="40797"/>
    <cellStyle name="20 % - Accent4 2 2 2 4 8 2 4" xfId="54074"/>
    <cellStyle name="20 % - Accent4 2 2 2 4 8 3" xfId="21533"/>
    <cellStyle name="20 % - Accent4 2 2 2 4 8 4" xfId="34810"/>
    <cellStyle name="20 % - Accent4 2 2 2 4 8 5" xfId="48087"/>
    <cellStyle name="20 % - Accent4 2 2 2 4 9" xfId="9342"/>
    <cellStyle name="20 % - Accent4 2 2 2 4 9 2" xfId="20208"/>
    <cellStyle name="20 % - Accent4 2 2 2 4 9 3" xfId="33485"/>
    <cellStyle name="20 % - Accent4 2 2 2 4 9 4" xfId="46762"/>
    <cellStyle name="20 % - Accent4 2 2 2 5" xfId="300"/>
    <cellStyle name="20 % - Accent4 2 2 2 5 10" xfId="13575"/>
    <cellStyle name="20 % - Accent4 2 2 2 5 10 2" xfId="26196"/>
    <cellStyle name="20 % - Accent4 2 2 2 5 10 3" xfId="39473"/>
    <cellStyle name="20 % - Accent4 2 2 2 5 10 4" xfId="52750"/>
    <cellStyle name="20 % - Accent4 2 2 2 5 11" xfId="19458"/>
    <cellStyle name="20 % - Accent4 2 2 2 5 12" xfId="32735"/>
    <cellStyle name="20 % - Accent4 2 2 2 5 13" xfId="46012"/>
    <cellStyle name="20 % - Accent4 2 2 2 5 2" xfId="4203"/>
    <cellStyle name="20 % - Accent4 2 2 2 5 2 2" xfId="8252"/>
    <cellStyle name="20 % - Accent4 2 2 2 5 2 2 2" xfId="15744"/>
    <cellStyle name="20 % - Accent4 2 2 2 5 2 2 2 2" xfId="28406"/>
    <cellStyle name="20 % - Accent4 2 2 2 5 2 2 2 3" xfId="41683"/>
    <cellStyle name="20 % - Accent4 2 2 2 5 2 2 2 4" xfId="54960"/>
    <cellStyle name="20 % - Accent4 2 2 2 5 2 2 3" xfId="22419"/>
    <cellStyle name="20 % - Accent4 2 2 2 5 2 2 4" xfId="35696"/>
    <cellStyle name="20 % - Accent4 2 2 2 5 2 2 5" xfId="48973"/>
    <cellStyle name="20 % - Accent4 2 2 2 5 2 3" xfId="14155"/>
    <cellStyle name="20 % - Accent4 2 2 2 5 2 3 2" xfId="26776"/>
    <cellStyle name="20 % - Accent4 2 2 2 5 2 3 3" xfId="40053"/>
    <cellStyle name="20 % - Accent4 2 2 2 5 2 3 4" xfId="53330"/>
    <cellStyle name="20 % - Accent4 2 2 2 5 2 4" xfId="20789"/>
    <cellStyle name="20 % - Accent4 2 2 2 5 2 5" xfId="34066"/>
    <cellStyle name="20 % - Accent4 2 2 2 5 2 6" xfId="47343"/>
    <cellStyle name="20 % - Accent4 2 2 2 5 3" xfId="4712"/>
    <cellStyle name="20 % - Accent4 2 2 2 5 3 2" xfId="8586"/>
    <cellStyle name="20 % - Accent4 2 2 2 5 3 2 2" xfId="28740"/>
    <cellStyle name="20 % - Accent4 2 2 2 5 3 2 3" xfId="42017"/>
    <cellStyle name="20 % - Accent4 2 2 2 5 3 2 4" xfId="55294"/>
    <cellStyle name="20 % - Accent4 2 2 2 5 3 3" xfId="22753"/>
    <cellStyle name="20 % - Accent4 2 2 2 5 3 4" xfId="36030"/>
    <cellStyle name="20 % - Accent4 2 2 2 5 3 5" xfId="49307"/>
    <cellStyle name="20 % - Accent4 2 2 2 5 4" xfId="5303"/>
    <cellStyle name="20 % - Accent4 2 2 2 5 4 2" xfId="16151"/>
    <cellStyle name="20 % - Accent4 2 2 2 5 4 2 2" xfId="29331"/>
    <cellStyle name="20 % - Accent4 2 2 2 5 4 2 3" xfId="42608"/>
    <cellStyle name="20 % - Accent4 2 2 2 5 4 2 4" xfId="55885"/>
    <cellStyle name="20 % - Accent4 2 2 2 5 4 3" xfId="11105"/>
    <cellStyle name="20 % - Accent4 2 2 2 5 4 4" xfId="23344"/>
    <cellStyle name="20 % - Accent4 2 2 2 5 4 5" xfId="36621"/>
    <cellStyle name="20 % - Accent4 2 2 2 5 4 6" xfId="49898"/>
    <cellStyle name="20 % - Accent4 2 2 2 5 5" xfId="5927"/>
    <cellStyle name="20 % - Accent4 2 2 2 5 5 2" xfId="16751"/>
    <cellStyle name="20 % - Accent4 2 2 2 5 5 2 2" xfId="29931"/>
    <cellStyle name="20 % - Accent4 2 2 2 5 5 2 3" xfId="43208"/>
    <cellStyle name="20 % - Accent4 2 2 2 5 5 2 4" xfId="56485"/>
    <cellStyle name="20 % - Accent4 2 2 2 5 5 3" xfId="11705"/>
    <cellStyle name="20 % - Accent4 2 2 2 5 5 4" xfId="23944"/>
    <cellStyle name="20 % - Accent4 2 2 2 5 5 5" xfId="37221"/>
    <cellStyle name="20 % - Accent4 2 2 2 5 5 6" xfId="50498"/>
    <cellStyle name="20 % - Accent4 2 2 2 5 6" xfId="6629"/>
    <cellStyle name="20 % - Accent4 2 2 2 5 6 2" xfId="17453"/>
    <cellStyle name="20 % - Accent4 2 2 2 5 6 2 2" xfId="30633"/>
    <cellStyle name="20 % - Accent4 2 2 2 5 6 2 3" xfId="43910"/>
    <cellStyle name="20 % - Accent4 2 2 2 5 6 2 4" xfId="57187"/>
    <cellStyle name="20 % - Accent4 2 2 2 5 6 3" xfId="12407"/>
    <cellStyle name="20 % - Accent4 2 2 2 5 6 4" xfId="24646"/>
    <cellStyle name="20 % - Accent4 2 2 2 5 6 5" xfId="37923"/>
    <cellStyle name="20 % - Accent4 2 2 2 5 6 6" xfId="51200"/>
    <cellStyle name="20 % - Accent4 2 2 2 5 7" xfId="7367"/>
    <cellStyle name="20 % - Accent4 2 2 2 5 7 2" xfId="18202"/>
    <cellStyle name="20 % - Accent4 2 2 2 5 7 2 2" xfId="31382"/>
    <cellStyle name="20 % - Accent4 2 2 2 5 7 2 3" xfId="44659"/>
    <cellStyle name="20 % - Accent4 2 2 2 5 7 2 4" xfId="57936"/>
    <cellStyle name="20 % - Accent4 2 2 2 5 7 3" xfId="25395"/>
    <cellStyle name="20 % - Accent4 2 2 2 5 7 4" xfId="38672"/>
    <cellStyle name="20 % - Accent4 2 2 2 5 7 5" xfId="51949"/>
    <cellStyle name="20 % - Accent4 2 2 2 5 8" xfId="10439"/>
    <cellStyle name="20 % - Accent4 2 2 2 5 8 2" xfId="14900"/>
    <cellStyle name="20 % - Accent4 2 2 2 5 8 2 2" xfId="27521"/>
    <cellStyle name="20 % - Accent4 2 2 2 5 8 2 3" xfId="40798"/>
    <cellStyle name="20 % - Accent4 2 2 2 5 8 2 4" xfId="54075"/>
    <cellStyle name="20 % - Accent4 2 2 2 5 8 3" xfId="21534"/>
    <cellStyle name="20 % - Accent4 2 2 2 5 8 4" xfId="34811"/>
    <cellStyle name="20 % - Accent4 2 2 2 5 8 5" xfId="48088"/>
    <cellStyle name="20 % - Accent4 2 2 2 5 9" xfId="9343"/>
    <cellStyle name="20 % - Accent4 2 2 2 5 9 2" xfId="20209"/>
    <cellStyle name="20 % - Accent4 2 2 2 5 9 3" xfId="33486"/>
    <cellStyle name="20 % - Accent4 2 2 2 5 9 4" xfId="46763"/>
    <cellStyle name="20 % - Accent4 2 2 2 6" xfId="3636"/>
    <cellStyle name="20 % - Accent4 2 2 2 6 2" xfId="7815"/>
    <cellStyle name="20 % - Accent4 2 2 2 6 2 2" xfId="18639"/>
    <cellStyle name="20 % - Accent4 2 2 2 6 2 2 2" xfId="31819"/>
    <cellStyle name="20 % - Accent4 2 2 2 6 2 2 3" xfId="45096"/>
    <cellStyle name="20 % - Accent4 2 2 2 6 2 2 4" xfId="58373"/>
    <cellStyle name="20 % - Accent4 2 2 2 6 2 3" xfId="25832"/>
    <cellStyle name="20 % - Accent4 2 2 2 6 2 4" xfId="39109"/>
    <cellStyle name="20 % - Accent4 2 2 2 6 2 5" xfId="52386"/>
    <cellStyle name="20 % - Accent4 2 2 2 6 3" xfId="10829"/>
    <cellStyle name="20 % - Accent4 2 2 2 6 3 2" xfId="15348"/>
    <cellStyle name="20 % - Accent4 2 2 2 6 3 2 2" xfId="27969"/>
    <cellStyle name="20 % - Accent4 2 2 2 6 3 2 3" xfId="41246"/>
    <cellStyle name="20 % - Accent4 2 2 2 6 3 2 4" xfId="54523"/>
    <cellStyle name="20 % - Accent4 2 2 2 6 3 3" xfId="21982"/>
    <cellStyle name="20 % - Accent4 2 2 2 6 3 4" xfId="35259"/>
    <cellStyle name="20 % - Accent4 2 2 2 6 3 5" xfId="48536"/>
    <cellStyle name="20 % - Accent4 2 2 2 6 4" xfId="14143"/>
    <cellStyle name="20 % - Accent4 2 2 2 6 4 2" xfId="26764"/>
    <cellStyle name="20 % - Accent4 2 2 2 6 4 3" xfId="40041"/>
    <cellStyle name="20 % - Accent4 2 2 2 6 4 4" xfId="53318"/>
    <cellStyle name="20 % - Accent4 2 2 2 6 5" xfId="20777"/>
    <cellStyle name="20 % - Accent4 2 2 2 6 6" xfId="34054"/>
    <cellStyle name="20 % - Accent4 2 2 2 6 7" xfId="47331"/>
    <cellStyle name="20 % - Accent4 2 2 2 7" xfId="4700"/>
    <cellStyle name="20 % - Accent4 2 2 2 7 2" xfId="8574"/>
    <cellStyle name="20 % - Accent4 2 2 2 7 2 2" xfId="18719"/>
    <cellStyle name="20 % - Accent4 2 2 2 7 2 2 2" xfId="31899"/>
    <cellStyle name="20 % - Accent4 2 2 2 7 2 2 3" xfId="45176"/>
    <cellStyle name="20 % - Accent4 2 2 2 7 2 2 4" xfId="58453"/>
    <cellStyle name="20 % - Accent4 2 2 2 7 2 3" xfId="25912"/>
    <cellStyle name="20 % - Accent4 2 2 2 7 2 4" xfId="39189"/>
    <cellStyle name="20 % - Accent4 2 2 2 7 2 5" xfId="52466"/>
    <cellStyle name="20 % - Accent4 2 2 2 7 3" xfId="15897"/>
    <cellStyle name="20 % - Accent4 2 2 2 7 3 2" xfId="28728"/>
    <cellStyle name="20 % - Accent4 2 2 2 7 3 3" xfId="42005"/>
    <cellStyle name="20 % - Accent4 2 2 2 7 3 4" xfId="55282"/>
    <cellStyle name="20 % - Accent4 2 2 2 7 4" xfId="22741"/>
    <cellStyle name="20 % - Accent4 2 2 2 7 5" xfId="36018"/>
    <cellStyle name="20 % - Accent4 2 2 2 7 6" xfId="49295"/>
    <cellStyle name="20 % - Accent4 2 2 2 8" xfId="5291"/>
    <cellStyle name="20 % - Accent4 2 2 2 8 2" xfId="16139"/>
    <cellStyle name="20 % - Accent4 2 2 2 8 2 2" xfId="29319"/>
    <cellStyle name="20 % - Accent4 2 2 2 8 2 3" xfId="42596"/>
    <cellStyle name="20 % - Accent4 2 2 2 8 2 4" xfId="55873"/>
    <cellStyle name="20 % - Accent4 2 2 2 8 3" xfId="11093"/>
    <cellStyle name="20 % - Accent4 2 2 2 8 4" xfId="23332"/>
    <cellStyle name="20 % - Accent4 2 2 2 8 5" xfId="36609"/>
    <cellStyle name="20 % - Accent4 2 2 2 8 6" xfId="49886"/>
    <cellStyle name="20 % - Accent4 2 2 2 9" xfId="5915"/>
    <cellStyle name="20 % - Accent4 2 2 2 9 2" xfId="16739"/>
    <cellStyle name="20 % - Accent4 2 2 2 9 2 2" xfId="29919"/>
    <cellStyle name="20 % - Accent4 2 2 2 9 2 3" xfId="43196"/>
    <cellStyle name="20 % - Accent4 2 2 2 9 2 4" xfId="56473"/>
    <cellStyle name="20 % - Accent4 2 2 2 9 3" xfId="11693"/>
    <cellStyle name="20 % - Accent4 2 2 2 9 4" xfId="23932"/>
    <cellStyle name="20 % - Accent4 2 2 2 9 5" xfId="37209"/>
    <cellStyle name="20 % - Accent4 2 2 2 9 6" xfId="50486"/>
    <cellStyle name="20 % - Accent4 2 2 2_2012-2013 - CF - Tour 1 - Ligue 04 - Résultats" xfId="301"/>
    <cellStyle name="20 % - Accent4 2 2 3" xfId="302"/>
    <cellStyle name="20 % - Accent4 2 2 3 10" xfId="7368"/>
    <cellStyle name="20 % - Accent4 2 2 3 10 2" xfId="18203"/>
    <cellStyle name="20 % - Accent4 2 2 3 10 2 2" xfId="31383"/>
    <cellStyle name="20 % - Accent4 2 2 3 10 2 3" xfId="44660"/>
    <cellStyle name="20 % - Accent4 2 2 3 10 2 4" xfId="57937"/>
    <cellStyle name="20 % - Accent4 2 2 3 10 3" xfId="25396"/>
    <cellStyle name="20 % - Accent4 2 2 3 10 4" xfId="38673"/>
    <cellStyle name="20 % - Accent4 2 2 3 10 5" xfId="51950"/>
    <cellStyle name="20 % - Accent4 2 2 3 11" xfId="10440"/>
    <cellStyle name="20 % - Accent4 2 2 3 11 2" xfId="14901"/>
    <cellStyle name="20 % - Accent4 2 2 3 11 2 2" xfId="27522"/>
    <cellStyle name="20 % - Accent4 2 2 3 11 2 3" xfId="40799"/>
    <cellStyle name="20 % - Accent4 2 2 3 11 2 4" xfId="54076"/>
    <cellStyle name="20 % - Accent4 2 2 3 11 3" xfId="21535"/>
    <cellStyle name="20 % - Accent4 2 2 3 11 4" xfId="34812"/>
    <cellStyle name="20 % - Accent4 2 2 3 11 5" xfId="48089"/>
    <cellStyle name="20 % - Accent4 2 2 3 12" xfId="9344"/>
    <cellStyle name="20 % - Accent4 2 2 3 12 2" xfId="20210"/>
    <cellStyle name="20 % - Accent4 2 2 3 12 3" xfId="33487"/>
    <cellStyle name="20 % - Accent4 2 2 3 12 4" xfId="46764"/>
    <cellStyle name="20 % - Accent4 2 2 3 13" xfId="13576"/>
    <cellStyle name="20 % - Accent4 2 2 3 13 2" xfId="26197"/>
    <cellStyle name="20 % - Accent4 2 2 3 13 3" xfId="39474"/>
    <cellStyle name="20 % - Accent4 2 2 3 13 4" xfId="52751"/>
    <cellStyle name="20 % - Accent4 2 2 3 14" xfId="19459"/>
    <cellStyle name="20 % - Accent4 2 2 3 15" xfId="32736"/>
    <cellStyle name="20 % - Accent4 2 2 3 16" xfId="46013"/>
    <cellStyle name="20 % - Accent4 2 2 3 2" xfId="303"/>
    <cellStyle name="20 % - Accent4 2 2 3 2 10" xfId="9345"/>
    <cellStyle name="20 % - Accent4 2 2 3 2 10 2" xfId="20211"/>
    <cellStyle name="20 % - Accent4 2 2 3 2 10 3" xfId="33488"/>
    <cellStyle name="20 % - Accent4 2 2 3 2 10 4" xfId="46765"/>
    <cellStyle name="20 % - Accent4 2 2 3 2 11" xfId="13577"/>
    <cellStyle name="20 % - Accent4 2 2 3 2 11 2" xfId="26198"/>
    <cellStyle name="20 % - Accent4 2 2 3 2 11 3" xfId="39475"/>
    <cellStyle name="20 % - Accent4 2 2 3 2 11 4" xfId="52752"/>
    <cellStyle name="20 % - Accent4 2 2 3 2 12" xfId="19460"/>
    <cellStyle name="20 % - Accent4 2 2 3 2 13" xfId="32737"/>
    <cellStyle name="20 % - Accent4 2 2 3 2 14" xfId="46014"/>
    <cellStyle name="20 % - Accent4 2 2 3 2 2" xfId="304"/>
    <cellStyle name="20 % - Accent4 2 2 3 2 2 10" xfId="13578"/>
    <cellStyle name="20 % - Accent4 2 2 3 2 2 10 2" xfId="26199"/>
    <cellStyle name="20 % - Accent4 2 2 3 2 2 10 3" xfId="39476"/>
    <cellStyle name="20 % - Accent4 2 2 3 2 2 10 4" xfId="52753"/>
    <cellStyle name="20 % - Accent4 2 2 3 2 2 11" xfId="19461"/>
    <cellStyle name="20 % - Accent4 2 2 3 2 2 12" xfId="32738"/>
    <cellStyle name="20 % - Accent4 2 2 3 2 2 13" xfId="46015"/>
    <cellStyle name="20 % - Accent4 2 2 3 2 2 2" xfId="4201"/>
    <cellStyle name="20 % - Accent4 2 2 3 2 2 2 2" xfId="8251"/>
    <cellStyle name="20 % - Accent4 2 2 3 2 2 2 2 2" xfId="15743"/>
    <cellStyle name="20 % - Accent4 2 2 3 2 2 2 2 2 2" xfId="28405"/>
    <cellStyle name="20 % - Accent4 2 2 3 2 2 2 2 2 3" xfId="41682"/>
    <cellStyle name="20 % - Accent4 2 2 3 2 2 2 2 2 4" xfId="54959"/>
    <cellStyle name="20 % - Accent4 2 2 3 2 2 2 2 3" xfId="22418"/>
    <cellStyle name="20 % - Accent4 2 2 3 2 2 2 2 4" xfId="35695"/>
    <cellStyle name="20 % - Accent4 2 2 3 2 2 2 2 5" xfId="48972"/>
    <cellStyle name="20 % - Accent4 2 2 3 2 2 2 3" xfId="14158"/>
    <cellStyle name="20 % - Accent4 2 2 3 2 2 2 3 2" xfId="26779"/>
    <cellStyle name="20 % - Accent4 2 2 3 2 2 2 3 3" xfId="40056"/>
    <cellStyle name="20 % - Accent4 2 2 3 2 2 2 3 4" xfId="53333"/>
    <cellStyle name="20 % - Accent4 2 2 3 2 2 2 4" xfId="20792"/>
    <cellStyle name="20 % - Accent4 2 2 3 2 2 2 5" xfId="34069"/>
    <cellStyle name="20 % - Accent4 2 2 3 2 2 2 6" xfId="47346"/>
    <cellStyle name="20 % - Accent4 2 2 3 2 2 3" xfId="4715"/>
    <cellStyle name="20 % - Accent4 2 2 3 2 2 3 2" xfId="8589"/>
    <cellStyle name="20 % - Accent4 2 2 3 2 2 3 2 2" xfId="28743"/>
    <cellStyle name="20 % - Accent4 2 2 3 2 2 3 2 3" xfId="42020"/>
    <cellStyle name="20 % - Accent4 2 2 3 2 2 3 2 4" xfId="55297"/>
    <cellStyle name="20 % - Accent4 2 2 3 2 2 3 3" xfId="22756"/>
    <cellStyle name="20 % - Accent4 2 2 3 2 2 3 4" xfId="36033"/>
    <cellStyle name="20 % - Accent4 2 2 3 2 2 3 5" xfId="49310"/>
    <cellStyle name="20 % - Accent4 2 2 3 2 2 4" xfId="5306"/>
    <cellStyle name="20 % - Accent4 2 2 3 2 2 4 2" xfId="16154"/>
    <cellStyle name="20 % - Accent4 2 2 3 2 2 4 2 2" xfId="29334"/>
    <cellStyle name="20 % - Accent4 2 2 3 2 2 4 2 3" xfId="42611"/>
    <cellStyle name="20 % - Accent4 2 2 3 2 2 4 2 4" xfId="55888"/>
    <cellStyle name="20 % - Accent4 2 2 3 2 2 4 3" xfId="11108"/>
    <cellStyle name="20 % - Accent4 2 2 3 2 2 4 4" xfId="23347"/>
    <cellStyle name="20 % - Accent4 2 2 3 2 2 4 5" xfId="36624"/>
    <cellStyle name="20 % - Accent4 2 2 3 2 2 4 6" xfId="49901"/>
    <cellStyle name="20 % - Accent4 2 2 3 2 2 5" xfId="5930"/>
    <cellStyle name="20 % - Accent4 2 2 3 2 2 5 2" xfId="16754"/>
    <cellStyle name="20 % - Accent4 2 2 3 2 2 5 2 2" xfId="29934"/>
    <cellStyle name="20 % - Accent4 2 2 3 2 2 5 2 3" xfId="43211"/>
    <cellStyle name="20 % - Accent4 2 2 3 2 2 5 2 4" xfId="56488"/>
    <cellStyle name="20 % - Accent4 2 2 3 2 2 5 3" xfId="11708"/>
    <cellStyle name="20 % - Accent4 2 2 3 2 2 5 4" xfId="23947"/>
    <cellStyle name="20 % - Accent4 2 2 3 2 2 5 5" xfId="37224"/>
    <cellStyle name="20 % - Accent4 2 2 3 2 2 5 6" xfId="50501"/>
    <cellStyle name="20 % - Accent4 2 2 3 2 2 6" xfId="6632"/>
    <cellStyle name="20 % - Accent4 2 2 3 2 2 6 2" xfId="17456"/>
    <cellStyle name="20 % - Accent4 2 2 3 2 2 6 2 2" xfId="30636"/>
    <cellStyle name="20 % - Accent4 2 2 3 2 2 6 2 3" xfId="43913"/>
    <cellStyle name="20 % - Accent4 2 2 3 2 2 6 2 4" xfId="57190"/>
    <cellStyle name="20 % - Accent4 2 2 3 2 2 6 3" xfId="12410"/>
    <cellStyle name="20 % - Accent4 2 2 3 2 2 6 4" xfId="24649"/>
    <cellStyle name="20 % - Accent4 2 2 3 2 2 6 5" xfId="37926"/>
    <cellStyle name="20 % - Accent4 2 2 3 2 2 6 6" xfId="51203"/>
    <cellStyle name="20 % - Accent4 2 2 3 2 2 7" xfId="7370"/>
    <cellStyle name="20 % - Accent4 2 2 3 2 2 7 2" xfId="18204"/>
    <cellStyle name="20 % - Accent4 2 2 3 2 2 7 2 2" xfId="31384"/>
    <cellStyle name="20 % - Accent4 2 2 3 2 2 7 2 3" xfId="44661"/>
    <cellStyle name="20 % - Accent4 2 2 3 2 2 7 2 4" xfId="57938"/>
    <cellStyle name="20 % - Accent4 2 2 3 2 2 7 3" xfId="25397"/>
    <cellStyle name="20 % - Accent4 2 2 3 2 2 7 4" xfId="38674"/>
    <cellStyle name="20 % - Accent4 2 2 3 2 2 7 5" xfId="51951"/>
    <cellStyle name="20 % - Accent4 2 2 3 2 2 8" xfId="10441"/>
    <cellStyle name="20 % - Accent4 2 2 3 2 2 8 2" xfId="14903"/>
    <cellStyle name="20 % - Accent4 2 2 3 2 2 8 2 2" xfId="27524"/>
    <cellStyle name="20 % - Accent4 2 2 3 2 2 8 2 3" xfId="40801"/>
    <cellStyle name="20 % - Accent4 2 2 3 2 2 8 2 4" xfId="54078"/>
    <cellStyle name="20 % - Accent4 2 2 3 2 2 8 3" xfId="21537"/>
    <cellStyle name="20 % - Accent4 2 2 3 2 2 8 4" xfId="34814"/>
    <cellStyle name="20 % - Accent4 2 2 3 2 2 8 5" xfId="48091"/>
    <cellStyle name="20 % - Accent4 2 2 3 2 2 9" xfId="9346"/>
    <cellStyle name="20 % - Accent4 2 2 3 2 2 9 2" xfId="20212"/>
    <cellStyle name="20 % - Accent4 2 2 3 2 2 9 3" xfId="33489"/>
    <cellStyle name="20 % - Accent4 2 2 3 2 2 9 4" xfId="46766"/>
    <cellStyle name="20 % - Accent4 2 2 3 2 3" xfId="305"/>
    <cellStyle name="20 % - Accent4 2 2 3 2 4" xfId="3643"/>
    <cellStyle name="20 % - Accent4 2 2 3 2 4 2" xfId="7822"/>
    <cellStyle name="20 % - Accent4 2 2 3 2 4 2 2" xfId="15355"/>
    <cellStyle name="20 % - Accent4 2 2 3 2 4 2 2 2" xfId="27976"/>
    <cellStyle name="20 % - Accent4 2 2 3 2 4 2 2 3" xfId="41253"/>
    <cellStyle name="20 % - Accent4 2 2 3 2 4 2 2 4" xfId="54530"/>
    <cellStyle name="20 % - Accent4 2 2 3 2 4 2 3" xfId="21989"/>
    <cellStyle name="20 % - Accent4 2 2 3 2 4 2 4" xfId="35266"/>
    <cellStyle name="20 % - Accent4 2 2 3 2 4 2 5" xfId="48543"/>
    <cellStyle name="20 % - Accent4 2 2 3 2 4 3" xfId="14157"/>
    <cellStyle name="20 % - Accent4 2 2 3 2 4 3 2" xfId="26778"/>
    <cellStyle name="20 % - Accent4 2 2 3 2 4 3 3" xfId="40055"/>
    <cellStyle name="20 % - Accent4 2 2 3 2 4 3 4" xfId="53332"/>
    <cellStyle name="20 % - Accent4 2 2 3 2 4 4" xfId="20791"/>
    <cellStyle name="20 % - Accent4 2 2 3 2 4 5" xfId="34068"/>
    <cellStyle name="20 % - Accent4 2 2 3 2 4 6" xfId="47345"/>
    <cellStyle name="20 % - Accent4 2 2 3 2 5" xfId="4714"/>
    <cellStyle name="20 % - Accent4 2 2 3 2 5 2" xfId="8588"/>
    <cellStyle name="20 % - Accent4 2 2 3 2 5 2 2" xfId="28742"/>
    <cellStyle name="20 % - Accent4 2 2 3 2 5 2 3" xfId="42019"/>
    <cellStyle name="20 % - Accent4 2 2 3 2 5 2 4" xfId="55296"/>
    <cellStyle name="20 % - Accent4 2 2 3 2 5 3" xfId="22755"/>
    <cellStyle name="20 % - Accent4 2 2 3 2 5 4" xfId="36032"/>
    <cellStyle name="20 % - Accent4 2 2 3 2 5 5" xfId="49309"/>
    <cellStyle name="20 % - Accent4 2 2 3 2 6" xfId="5305"/>
    <cellStyle name="20 % - Accent4 2 2 3 2 6 2" xfId="16153"/>
    <cellStyle name="20 % - Accent4 2 2 3 2 6 2 2" xfId="29333"/>
    <cellStyle name="20 % - Accent4 2 2 3 2 6 2 3" xfId="42610"/>
    <cellStyle name="20 % - Accent4 2 2 3 2 6 2 4" xfId="55887"/>
    <cellStyle name="20 % - Accent4 2 2 3 2 6 3" xfId="11107"/>
    <cellStyle name="20 % - Accent4 2 2 3 2 6 4" xfId="23346"/>
    <cellStyle name="20 % - Accent4 2 2 3 2 6 5" xfId="36623"/>
    <cellStyle name="20 % - Accent4 2 2 3 2 6 6" xfId="49900"/>
    <cellStyle name="20 % - Accent4 2 2 3 2 7" xfId="5929"/>
    <cellStyle name="20 % - Accent4 2 2 3 2 7 2" xfId="16753"/>
    <cellStyle name="20 % - Accent4 2 2 3 2 7 2 2" xfId="29933"/>
    <cellStyle name="20 % - Accent4 2 2 3 2 7 2 3" xfId="43210"/>
    <cellStyle name="20 % - Accent4 2 2 3 2 7 2 4" xfId="56487"/>
    <cellStyle name="20 % - Accent4 2 2 3 2 7 3" xfId="11707"/>
    <cellStyle name="20 % - Accent4 2 2 3 2 7 4" xfId="23946"/>
    <cellStyle name="20 % - Accent4 2 2 3 2 7 5" xfId="37223"/>
    <cellStyle name="20 % - Accent4 2 2 3 2 7 6" xfId="50500"/>
    <cellStyle name="20 % - Accent4 2 2 3 2 8" xfId="6631"/>
    <cellStyle name="20 % - Accent4 2 2 3 2 8 2" xfId="17455"/>
    <cellStyle name="20 % - Accent4 2 2 3 2 8 2 2" xfId="30635"/>
    <cellStyle name="20 % - Accent4 2 2 3 2 8 2 3" xfId="43912"/>
    <cellStyle name="20 % - Accent4 2 2 3 2 8 2 4" xfId="57189"/>
    <cellStyle name="20 % - Accent4 2 2 3 2 8 3" xfId="12409"/>
    <cellStyle name="20 % - Accent4 2 2 3 2 8 4" xfId="24648"/>
    <cellStyle name="20 % - Accent4 2 2 3 2 8 5" xfId="37925"/>
    <cellStyle name="20 % - Accent4 2 2 3 2 8 6" xfId="51202"/>
    <cellStyle name="20 % - Accent4 2 2 3 2 9" xfId="7369"/>
    <cellStyle name="20 % - Accent4 2 2 3 2 9 2" xfId="14902"/>
    <cellStyle name="20 % - Accent4 2 2 3 2 9 2 2" xfId="27523"/>
    <cellStyle name="20 % - Accent4 2 2 3 2 9 2 3" xfId="40800"/>
    <cellStyle name="20 % - Accent4 2 2 3 2 9 2 4" xfId="54077"/>
    <cellStyle name="20 % - Accent4 2 2 3 2 9 3" xfId="21536"/>
    <cellStyle name="20 % - Accent4 2 2 3 2 9 4" xfId="34813"/>
    <cellStyle name="20 % - Accent4 2 2 3 2 9 5" xfId="48090"/>
    <cellStyle name="20 % - Accent4 2 2 3 3" xfId="306"/>
    <cellStyle name="20 % - Accent4 2 2 3 3 10" xfId="5931"/>
    <cellStyle name="20 % - Accent4 2 2 3 3 10 2" xfId="16755"/>
    <cellStyle name="20 % - Accent4 2 2 3 3 10 2 2" xfId="29935"/>
    <cellStyle name="20 % - Accent4 2 2 3 3 10 2 3" xfId="43212"/>
    <cellStyle name="20 % - Accent4 2 2 3 3 10 2 4" xfId="56489"/>
    <cellStyle name="20 % - Accent4 2 2 3 3 10 3" xfId="11709"/>
    <cellStyle name="20 % - Accent4 2 2 3 3 10 4" xfId="23948"/>
    <cellStyle name="20 % - Accent4 2 2 3 3 10 5" xfId="37225"/>
    <cellStyle name="20 % - Accent4 2 2 3 3 10 6" xfId="50502"/>
    <cellStyle name="20 % - Accent4 2 2 3 3 11" xfId="6633"/>
    <cellStyle name="20 % - Accent4 2 2 3 3 11 2" xfId="17457"/>
    <cellStyle name="20 % - Accent4 2 2 3 3 11 2 2" xfId="30637"/>
    <cellStyle name="20 % - Accent4 2 2 3 3 11 2 3" xfId="43914"/>
    <cellStyle name="20 % - Accent4 2 2 3 3 11 2 4" xfId="57191"/>
    <cellStyle name="20 % - Accent4 2 2 3 3 11 3" xfId="12411"/>
    <cellStyle name="20 % - Accent4 2 2 3 3 11 4" xfId="24650"/>
    <cellStyle name="20 % - Accent4 2 2 3 3 11 5" xfId="37927"/>
    <cellStyle name="20 % - Accent4 2 2 3 3 11 6" xfId="51204"/>
    <cellStyle name="20 % - Accent4 2 2 3 3 12" xfId="7371"/>
    <cellStyle name="20 % - Accent4 2 2 3 3 12 2" xfId="18205"/>
    <cellStyle name="20 % - Accent4 2 2 3 3 12 2 2" xfId="31385"/>
    <cellStyle name="20 % - Accent4 2 2 3 3 12 2 3" xfId="44662"/>
    <cellStyle name="20 % - Accent4 2 2 3 3 12 2 4" xfId="57939"/>
    <cellStyle name="20 % - Accent4 2 2 3 3 12 3" xfId="25398"/>
    <cellStyle name="20 % - Accent4 2 2 3 3 12 4" xfId="38675"/>
    <cellStyle name="20 % - Accent4 2 2 3 3 12 5" xfId="51952"/>
    <cellStyle name="20 % - Accent4 2 2 3 3 13" xfId="10442"/>
    <cellStyle name="20 % - Accent4 2 2 3 3 13 2" xfId="14904"/>
    <cellStyle name="20 % - Accent4 2 2 3 3 13 2 2" xfId="27525"/>
    <cellStyle name="20 % - Accent4 2 2 3 3 13 2 3" xfId="40802"/>
    <cellStyle name="20 % - Accent4 2 2 3 3 13 2 4" xfId="54079"/>
    <cellStyle name="20 % - Accent4 2 2 3 3 13 3" xfId="21538"/>
    <cellStyle name="20 % - Accent4 2 2 3 3 13 4" xfId="34815"/>
    <cellStyle name="20 % - Accent4 2 2 3 3 13 5" xfId="48092"/>
    <cellStyle name="20 % - Accent4 2 2 3 3 14" xfId="9347"/>
    <cellStyle name="20 % - Accent4 2 2 3 3 14 2" xfId="20213"/>
    <cellStyle name="20 % - Accent4 2 2 3 3 14 3" xfId="33490"/>
    <cellStyle name="20 % - Accent4 2 2 3 3 14 4" xfId="46767"/>
    <cellStyle name="20 % - Accent4 2 2 3 3 15" xfId="13579"/>
    <cellStyle name="20 % - Accent4 2 2 3 3 15 2" xfId="26200"/>
    <cellStyle name="20 % - Accent4 2 2 3 3 15 3" xfId="39477"/>
    <cellStyle name="20 % - Accent4 2 2 3 3 15 4" xfId="52754"/>
    <cellStyle name="20 % - Accent4 2 2 3 3 16" xfId="19462"/>
    <cellStyle name="20 % - Accent4 2 2 3 3 17" xfId="32739"/>
    <cellStyle name="20 % - Accent4 2 2 3 3 18" xfId="46016"/>
    <cellStyle name="20 % - Accent4 2 2 3 3 2" xfId="307"/>
    <cellStyle name="20 % - Accent4 2 2 3 3 2 10" xfId="13580"/>
    <cellStyle name="20 % - Accent4 2 2 3 3 2 10 2" xfId="26201"/>
    <cellStyle name="20 % - Accent4 2 2 3 3 2 10 3" xfId="39478"/>
    <cellStyle name="20 % - Accent4 2 2 3 3 2 10 4" xfId="52755"/>
    <cellStyle name="20 % - Accent4 2 2 3 3 2 11" xfId="19463"/>
    <cellStyle name="20 % - Accent4 2 2 3 3 2 12" xfId="32740"/>
    <cellStyle name="20 % - Accent4 2 2 3 3 2 13" xfId="46017"/>
    <cellStyle name="20 % - Accent4 2 2 3 3 2 2" xfId="4198"/>
    <cellStyle name="20 % - Accent4 2 2 3 3 2 2 2" xfId="8249"/>
    <cellStyle name="20 % - Accent4 2 2 3 3 2 2 2 2" xfId="15742"/>
    <cellStyle name="20 % - Accent4 2 2 3 3 2 2 2 2 2" xfId="28403"/>
    <cellStyle name="20 % - Accent4 2 2 3 3 2 2 2 2 3" xfId="41680"/>
    <cellStyle name="20 % - Accent4 2 2 3 3 2 2 2 2 4" xfId="54957"/>
    <cellStyle name="20 % - Accent4 2 2 3 3 2 2 2 3" xfId="22416"/>
    <cellStyle name="20 % - Accent4 2 2 3 3 2 2 2 4" xfId="35693"/>
    <cellStyle name="20 % - Accent4 2 2 3 3 2 2 2 5" xfId="48970"/>
    <cellStyle name="20 % - Accent4 2 2 3 3 2 2 3" xfId="14160"/>
    <cellStyle name="20 % - Accent4 2 2 3 3 2 2 3 2" xfId="26781"/>
    <cellStyle name="20 % - Accent4 2 2 3 3 2 2 3 3" xfId="40058"/>
    <cellStyle name="20 % - Accent4 2 2 3 3 2 2 3 4" xfId="53335"/>
    <cellStyle name="20 % - Accent4 2 2 3 3 2 2 4" xfId="20794"/>
    <cellStyle name="20 % - Accent4 2 2 3 3 2 2 5" xfId="34071"/>
    <cellStyle name="20 % - Accent4 2 2 3 3 2 2 6" xfId="47348"/>
    <cellStyle name="20 % - Accent4 2 2 3 3 2 3" xfId="4717"/>
    <cellStyle name="20 % - Accent4 2 2 3 3 2 3 2" xfId="8591"/>
    <cellStyle name="20 % - Accent4 2 2 3 3 2 3 2 2" xfId="28745"/>
    <cellStyle name="20 % - Accent4 2 2 3 3 2 3 2 3" xfId="42022"/>
    <cellStyle name="20 % - Accent4 2 2 3 3 2 3 2 4" xfId="55299"/>
    <cellStyle name="20 % - Accent4 2 2 3 3 2 3 3" xfId="22758"/>
    <cellStyle name="20 % - Accent4 2 2 3 3 2 3 4" xfId="36035"/>
    <cellStyle name="20 % - Accent4 2 2 3 3 2 3 5" xfId="49312"/>
    <cellStyle name="20 % - Accent4 2 2 3 3 2 4" xfId="5308"/>
    <cellStyle name="20 % - Accent4 2 2 3 3 2 4 2" xfId="16156"/>
    <cellStyle name="20 % - Accent4 2 2 3 3 2 4 2 2" xfId="29336"/>
    <cellStyle name="20 % - Accent4 2 2 3 3 2 4 2 3" xfId="42613"/>
    <cellStyle name="20 % - Accent4 2 2 3 3 2 4 2 4" xfId="55890"/>
    <cellStyle name="20 % - Accent4 2 2 3 3 2 4 3" xfId="11110"/>
    <cellStyle name="20 % - Accent4 2 2 3 3 2 4 4" xfId="23349"/>
    <cellStyle name="20 % - Accent4 2 2 3 3 2 4 5" xfId="36626"/>
    <cellStyle name="20 % - Accent4 2 2 3 3 2 4 6" xfId="49903"/>
    <cellStyle name="20 % - Accent4 2 2 3 3 2 5" xfId="5932"/>
    <cellStyle name="20 % - Accent4 2 2 3 3 2 5 2" xfId="16756"/>
    <cellStyle name="20 % - Accent4 2 2 3 3 2 5 2 2" xfId="29936"/>
    <cellStyle name="20 % - Accent4 2 2 3 3 2 5 2 3" xfId="43213"/>
    <cellStyle name="20 % - Accent4 2 2 3 3 2 5 2 4" xfId="56490"/>
    <cellStyle name="20 % - Accent4 2 2 3 3 2 5 3" xfId="11710"/>
    <cellStyle name="20 % - Accent4 2 2 3 3 2 5 4" xfId="23949"/>
    <cellStyle name="20 % - Accent4 2 2 3 3 2 5 5" xfId="37226"/>
    <cellStyle name="20 % - Accent4 2 2 3 3 2 5 6" xfId="50503"/>
    <cellStyle name="20 % - Accent4 2 2 3 3 2 6" xfId="6634"/>
    <cellStyle name="20 % - Accent4 2 2 3 3 2 6 2" xfId="17458"/>
    <cellStyle name="20 % - Accent4 2 2 3 3 2 6 2 2" xfId="30638"/>
    <cellStyle name="20 % - Accent4 2 2 3 3 2 6 2 3" xfId="43915"/>
    <cellStyle name="20 % - Accent4 2 2 3 3 2 6 2 4" xfId="57192"/>
    <cellStyle name="20 % - Accent4 2 2 3 3 2 6 3" xfId="12412"/>
    <cellStyle name="20 % - Accent4 2 2 3 3 2 6 4" xfId="24651"/>
    <cellStyle name="20 % - Accent4 2 2 3 3 2 6 5" xfId="37928"/>
    <cellStyle name="20 % - Accent4 2 2 3 3 2 6 6" xfId="51205"/>
    <cellStyle name="20 % - Accent4 2 2 3 3 2 7" xfId="7372"/>
    <cellStyle name="20 % - Accent4 2 2 3 3 2 7 2" xfId="18206"/>
    <cellStyle name="20 % - Accent4 2 2 3 3 2 7 2 2" xfId="31386"/>
    <cellStyle name="20 % - Accent4 2 2 3 3 2 7 2 3" xfId="44663"/>
    <cellStyle name="20 % - Accent4 2 2 3 3 2 7 2 4" xfId="57940"/>
    <cellStyle name="20 % - Accent4 2 2 3 3 2 7 3" xfId="25399"/>
    <cellStyle name="20 % - Accent4 2 2 3 3 2 7 4" xfId="38676"/>
    <cellStyle name="20 % - Accent4 2 2 3 3 2 7 5" xfId="51953"/>
    <cellStyle name="20 % - Accent4 2 2 3 3 2 8" xfId="10443"/>
    <cellStyle name="20 % - Accent4 2 2 3 3 2 8 2" xfId="14905"/>
    <cellStyle name="20 % - Accent4 2 2 3 3 2 8 2 2" xfId="27526"/>
    <cellStyle name="20 % - Accent4 2 2 3 3 2 8 2 3" xfId="40803"/>
    <cellStyle name="20 % - Accent4 2 2 3 3 2 8 2 4" xfId="54080"/>
    <cellStyle name="20 % - Accent4 2 2 3 3 2 8 3" xfId="21539"/>
    <cellStyle name="20 % - Accent4 2 2 3 3 2 8 4" xfId="34816"/>
    <cellStyle name="20 % - Accent4 2 2 3 3 2 8 5" xfId="48093"/>
    <cellStyle name="20 % - Accent4 2 2 3 3 2 9" xfId="9348"/>
    <cellStyle name="20 % - Accent4 2 2 3 3 2 9 2" xfId="20214"/>
    <cellStyle name="20 % - Accent4 2 2 3 3 2 9 3" xfId="33491"/>
    <cellStyle name="20 % - Accent4 2 2 3 3 2 9 4" xfId="46768"/>
    <cellStyle name="20 % - Accent4 2 2 3 3 3" xfId="308"/>
    <cellStyle name="20 % - Accent4 2 2 3 3 3 10" xfId="13581"/>
    <cellStyle name="20 % - Accent4 2 2 3 3 3 10 2" xfId="26202"/>
    <cellStyle name="20 % - Accent4 2 2 3 3 3 10 3" xfId="39479"/>
    <cellStyle name="20 % - Accent4 2 2 3 3 3 10 4" xfId="52756"/>
    <cellStyle name="20 % - Accent4 2 2 3 3 3 11" xfId="19464"/>
    <cellStyle name="20 % - Accent4 2 2 3 3 3 12" xfId="32741"/>
    <cellStyle name="20 % - Accent4 2 2 3 3 3 13" xfId="46018"/>
    <cellStyle name="20 % - Accent4 2 2 3 3 3 2" xfId="4197"/>
    <cellStyle name="20 % - Accent4 2 2 3 3 3 2 2" xfId="8248"/>
    <cellStyle name="20 % - Accent4 2 2 3 3 3 2 2 2" xfId="15741"/>
    <cellStyle name="20 % - Accent4 2 2 3 3 3 2 2 2 2" xfId="28402"/>
    <cellStyle name="20 % - Accent4 2 2 3 3 3 2 2 2 3" xfId="41679"/>
    <cellStyle name="20 % - Accent4 2 2 3 3 3 2 2 2 4" xfId="54956"/>
    <cellStyle name="20 % - Accent4 2 2 3 3 3 2 2 3" xfId="22415"/>
    <cellStyle name="20 % - Accent4 2 2 3 3 3 2 2 4" xfId="35692"/>
    <cellStyle name="20 % - Accent4 2 2 3 3 3 2 2 5" xfId="48969"/>
    <cellStyle name="20 % - Accent4 2 2 3 3 3 2 3" xfId="14161"/>
    <cellStyle name="20 % - Accent4 2 2 3 3 3 2 3 2" xfId="26782"/>
    <cellStyle name="20 % - Accent4 2 2 3 3 3 2 3 3" xfId="40059"/>
    <cellStyle name="20 % - Accent4 2 2 3 3 3 2 3 4" xfId="53336"/>
    <cellStyle name="20 % - Accent4 2 2 3 3 3 2 4" xfId="20795"/>
    <cellStyle name="20 % - Accent4 2 2 3 3 3 2 5" xfId="34072"/>
    <cellStyle name="20 % - Accent4 2 2 3 3 3 2 6" xfId="47349"/>
    <cellStyle name="20 % - Accent4 2 2 3 3 3 3" xfId="4718"/>
    <cellStyle name="20 % - Accent4 2 2 3 3 3 3 2" xfId="8592"/>
    <cellStyle name="20 % - Accent4 2 2 3 3 3 3 2 2" xfId="28746"/>
    <cellStyle name="20 % - Accent4 2 2 3 3 3 3 2 3" xfId="42023"/>
    <cellStyle name="20 % - Accent4 2 2 3 3 3 3 2 4" xfId="55300"/>
    <cellStyle name="20 % - Accent4 2 2 3 3 3 3 3" xfId="22759"/>
    <cellStyle name="20 % - Accent4 2 2 3 3 3 3 4" xfId="36036"/>
    <cellStyle name="20 % - Accent4 2 2 3 3 3 3 5" xfId="49313"/>
    <cellStyle name="20 % - Accent4 2 2 3 3 3 4" xfId="5309"/>
    <cellStyle name="20 % - Accent4 2 2 3 3 3 4 2" xfId="16157"/>
    <cellStyle name="20 % - Accent4 2 2 3 3 3 4 2 2" xfId="29337"/>
    <cellStyle name="20 % - Accent4 2 2 3 3 3 4 2 3" xfId="42614"/>
    <cellStyle name="20 % - Accent4 2 2 3 3 3 4 2 4" xfId="55891"/>
    <cellStyle name="20 % - Accent4 2 2 3 3 3 4 3" xfId="11111"/>
    <cellStyle name="20 % - Accent4 2 2 3 3 3 4 4" xfId="23350"/>
    <cellStyle name="20 % - Accent4 2 2 3 3 3 4 5" xfId="36627"/>
    <cellStyle name="20 % - Accent4 2 2 3 3 3 4 6" xfId="49904"/>
    <cellStyle name="20 % - Accent4 2 2 3 3 3 5" xfId="5933"/>
    <cellStyle name="20 % - Accent4 2 2 3 3 3 5 2" xfId="16757"/>
    <cellStyle name="20 % - Accent4 2 2 3 3 3 5 2 2" xfId="29937"/>
    <cellStyle name="20 % - Accent4 2 2 3 3 3 5 2 3" xfId="43214"/>
    <cellStyle name="20 % - Accent4 2 2 3 3 3 5 2 4" xfId="56491"/>
    <cellStyle name="20 % - Accent4 2 2 3 3 3 5 3" xfId="11711"/>
    <cellStyle name="20 % - Accent4 2 2 3 3 3 5 4" xfId="23950"/>
    <cellStyle name="20 % - Accent4 2 2 3 3 3 5 5" xfId="37227"/>
    <cellStyle name="20 % - Accent4 2 2 3 3 3 5 6" xfId="50504"/>
    <cellStyle name="20 % - Accent4 2 2 3 3 3 6" xfId="6635"/>
    <cellStyle name="20 % - Accent4 2 2 3 3 3 6 2" xfId="17459"/>
    <cellStyle name="20 % - Accent4 2 2 3 3 3 6 2 2" xfId="30639"/>
    <cellStyle name="20 % - Accent4 2 2 3 3 3 6 2 3" xfId="43916"/>
    <cellStyle name="20 % - Accent4 2 2 3 3 3 6 2 4" xfId="57193"/>
    <cellStyle name="20 % - Accent4 2 2 3 3 3 6 3" xfId="12413"/>
    <cellStyle name="20 % - Accent4 2 2 3 3 3 6 4" xfId="24652"/>
    <cellStyle name="20 % - Accent4 2 2 3 3 3 6 5" xfId="37929"/>
    <cellStyle name="20 % - Accent4 2 2 3 3 3 6 6" xfId="51206"/>
    <cellStyle name="20 % - Accent4 2 2 3 3 3 7" xfId="7373"/>
    <cellStyle name="20 % - Accent4 2 2 3 3 3 7 2" xfId="18207"/>
    <cellStyle name="20 % - Accent4 2 2 3 3 3 7 2 2" xfId="31387"/>
    <cellStyle name="20 % - Accent4 2 2 3 3 3 7 2 3" xfId="44664"/>
    <cellStyle name="20 % - Accent4 2 2 3 3 3 7 2 4" xfId="57941"/>
    <cellStyle name="20 % - Accent4 2 2 3 3 3 7 3" xfId="25400"/>
    <cellStyle name="20 % - Accent4 2 2 3 3 3 7 4" xfId="38677"/>
    <cellStyle name="20 % - Accent4 2 2 3 3 3 7 5" xfId="51954"/>
    <cellStyle name="20 % - Accent4 2 2 3 3 3 8" xfId="10444"/>
    <cellStyle name="20 % - Accent4 2 2 3 3 3 8 2" xfId="14906"/>
    <cellStyle name="20 % - Accent4 2 2 3 3 3 8 2 2" xfId="27527"/>
    <cellStyle name="20 % - Accent4 2 2 3 3 3 8 2 3" xfId="40804"/>
    <cellStyle name="20 % - Accent4 2 2 3 3 3 8 2 4" xfId="54081"/>
    <cellStyle name="20 % - Accent4 2 2 3 3 3 8 3" xfId="21540"/>
    <cellStyle name="20 % - Accent4 2 2 3 3 3 8 4" xfId="34817"/>
    <cellStyle name="20 % - Accent4 2 2 3 3 3 8 5" xfId="48094"/>
    <cellStyle name="20 % - Accent4 2 2 3 3 3 9" xfId="9349"/>
    <cellStyle name="20 % - Accent4 2 2 3 3 3 9 2" xfId="20215"/>
    <cellStyle name="20 % - Accent4 2 2 3 3 3 9 3" xfId="33492"/>
    <cellStyle name="20 % - Accent4 2 2 3 3 3 9 4" xfId="46769"/>
    <cellStyle name="20 % - Accent4 2 2 3 3 4" xfId="309"/>
    <cellStyle name="20 % - Accent4 2 2 3 3 4 10" xfId="9350"/>
    <cellStyle name="20 % - Accent4 2 2 3 3 4 10 2" xfId="20216"/>
    <cellStyle name="20 % - Accent4 2 2 3 3 4 10 3" xfId="33493"/>
    <cellStyle name="20 % - Accent4 2 2 3 3 4 10 4" xfId="46770"/>
    <cellStyle name="20 % - Accent4 2 2 3 3 4 11" xfId="13582"/>
    <cellStyle name="20 % - Accent4 2 2 3 3 4 11 2" xfId="26203"/>
    <cellStyle name="20 % - Accent4 2 2 3 3 4 11 3" xfId="39480"/>
    <cellStyle name="20 % - Accent4 2 2 3 3 4 11 4" xfId="52757"/>
    <cellStyle name="20 % - Accent4 2 2 3 3 4 12" xfId="19465"/>
    <cellStyle name="20 % - Accent4 2 2 3 3 4 13" xfId="32742"/>
    <cellStyle name="20 % - Accent4 2 2 3 3 4 14" xfId="46019"/>
    <cellStyle name="20 % - Accent4 2 2 3 3 4 2" xfId="310"/>
    <cellStyle name="20 % - Accent4 2 2 3 3 4 2 10" xfId="13583"/>
    <cellStyle name="20 % - Accent4 2 2 3 3 4 2 10 2" xfId="26204"/>
    <cellStyle name="20 % - Accent4 2 2 3 3 4 2 10 3" xfId="39481"/>
    <cellStyle name="20 % - Accent4 2 2 3 3 4 2 10 4" xfId="52758"/>
    <cellStyle name="20 % - Accent4 2 2 3 3 4 2 11" xfId="19466"/>
    <cellStyle name="20 % - Accent4 2 2 3 3 4 2 12" xfId="32743"/>
    <cellStyle name="20 % - Accent4 2 2 3 3 4 2 13" xfId="46020"/>
    <cellStyle name="20 % - Accent4 2 2 3 3 4 2 2" xfId="4194"/>
    <cellStyle name="20 % - Accent4 2 2 3 3 4 2 2 2" xfId="8246"/>
    <cellStyle name="20 % - Accent4 2 2 3 3 4 2 2 2 2" xfId="15739"/>
    <cellStyle name="20 % - Accent4 2 2 3 3 4 2 2 2 2 2" xfId="28400"/>
    <cellStyle name="20 % - Accent4 2 2 3 3 4 2 2 2 2 3" xfId="41677"/>
    <cellStyle name="20 % - Accent4 2 2 3 3 4 2 2 2 2 4" xfId="54954"/>
    <cellStyle name="20 % - Accent4 2 2 3 3 4 2 2 2 3" xfId="22413"/>
    <cellStyle name="20 % - Accent4 2 2 3 3 4 2 2 2 4" xfId="35690"/>
    <cellStyle name="20 % - Accent4 2 2 3 3 4 2 2 2 5" xfId="48967"/>
    <cellStyle name="20 % - Accent4 2 2 3 3 4 2 2 3" xfId="14163"/>
    <cellStyle name="20 % - Accent4 2 2 3 3 4 2 2 3 2" xfId="26784"/>
    <cellStyle name="20 % - Accent4 2 2 3 3 4 2 2 3 3" xfId="40061"/>
    <cellStyle name="20 % - Accent4 2 2 3 3 4 2 2 3 4" xfId="53338"/>
    <cellStyle name="20 % - Accent4 2 2 3 3 4 2 2 4" xfId="20797"/>
    <cellStyle name="20 % - Accent4 2 2 3 3 4 2 2 5" xfId="34074"/>
    <cellStyle name="20 % - Accent4 2 2 3 3 4 2 2 6" xfId="47351"/>
    <cellStyle name="20 % - Accent4 2 2 3 3 4 2 3" xfId="4720"/>
    <cellStyle name="20 % - Accent4 2 2 3 3 4 2 3 2" xfId="8594"/>
    <cellStyle name="20 % - Accent4 2 2 3 3 4 2 3 2 2" xfId="28748"/>
    <cellStyle name="20 % - Accent4 2 2 3 3 4 2 3 2 3" xfId="42025"/>
    <cellStyle name="20 % - Accent4 2 2 3 3 4 2 3 2 4" xfId="55302"/>
    <cellStyle name="20 % - Accent4 2 2 3 3 4 2 3 3" xfId="22761"/>
    <cellStyle name="20 % - Accent4 2 2 3 3 4 2 3 4" xfId="36038"/>
    <cellStyle name="20 % - Accent4 2 2 3 3 4 2 3 5" xfId="49315"/>
    <cellStyle name="20 % - Accent4 2 2 3 3 4 2 4" xfId="5311"/>
    <cellStyle name="20 % - Accent4 2 2 3 3 4 2 4 2" xfId="16159"/>
    <cellStyle name="20 % - Accent4 2 2 3 3 4 2 4 2 2" xfId="29339"/>
    <cellStyle name="20 % - Accent4 2 2 3 3 4 2 4 2 3" xfId="42616"/>
    <cellStyle name="20 % - Accent4 2 2 3 3 4 2 4 2 4" xfId="55893"/>
    <cellStyle name="20 % - Accent4 2 2 3 3 4 2 4 3" xfId="11113"/>
    <cellStyle name="20 % - Accent4 2 2 3 3 4 2 4 4" xfId="23352"/>
    <cellStyle name="20 % - Accent4 2 2 3 3 4 2 4 5" xfId="36629"/>
    <cellStyle name="20 % - Accent4 2 2 3 3 4 2 4 6" xfId="49906"/>
    <cellStyle name="20 % - Accent4 2 2 3 3 4 2 5" xfId="5935"/>
    <cellStyle name="20 % - Accent4 2 2 3 3 4 2 5 2" xfId="16759"/>
    <cellStyle name="20 % - Accent4 2 2 3 3 4 2 5 2 2" xfId="29939"/>
    <cellStyle name="20 % - Accent4 2 2 3 3 4 2 5 2 3" xfId="43216"/>
    <cellStyle name="20 % - Accent4 2 2 3 3 4 2 5 2 4" xfId="56493"/>
    <cellStyle name="20 % - Accent4 2 2 3 3 4 2 5 3" xfId="11713"/>
    <cellStyle name="20 % - Accent4 2 2 3 3 4 2 5 4" xfId="23952"/>
    <cellStyle name="20 % - Accent4 2 2 3 3 4 2 5 5" xfId="37229"/>
    <cellStyle name="20 % - Accent4 2 2 3 3 4 2 5 6" xfId="50506"/>
    <cellStyle name="20 % - Accent4 2 2 3 3 4 2 6" xfId="6637"/>
    <cellStyle name="20 % - Accent4 2 2 3 3 4 2 6 2" xfId="17461"/>
    <cellStyle name="20 % - Accent4 2 2 3 3 4 2 6 2 2" xfId="30641"/>
    <cellStyle name="20 % - Accent4 2 2 3 3 4 2 6 2 3" xfId="43918"/>
    <cellStyle name="20 % - Accent4 2 2 3 3 4 2 6 2 4" xfId="57195"/>
    <cellStyle name="20 % - Accent4 2 2 3 3 4 2 6 3" xfId="12415"/>
    <cellStyle name="20 % - Accent4 2 2 3 3 4 2 6 4" xfId="24654"/>
    <cellStyle name="20 % - Accent4 2 2 3 3 4 2 6 5" xfId="37931"/>
    <cellStyle name="20 % - Accent4 2 2 3 3 4 2 6 6" xfId="51208"/>
    <cellStyle name="20 % - Accent4 2 2 3 3 4 2 7" xfId="7375"/>
    <cellStyle name="20 % - Accent4 2 2 3 3 4 2 7 2" xfId="18209"/>
    <cellStyle name="20 % - Accent4 2 2 3 3 4 2 7 2 2" xfId="31389"/>
    <cellStyle name="20 % - Accent4 2 2 3 3 4 2 7 2 3" xfId="44666"/>
    <cellStyle name="20 % - Accent4 2 2 3 3 4 2 7 2 4" xfId="57943"/>
    <cellStyle name="20 % - Accent4 2 2 3 3 4 2 7 3" xfId="25402"/>
    <cellStyle name="20 % - Accent4 2 2 3 3 4 2 7 4" xfId="38679"/>
    <cellStyle name="20 % - Accent4 2 2 3 3 4 2 7 5" xfId="51956"/>
    <cellStyle name="20 % - Accent4 2 2 3 3 4 2 8" xfId="10446"/>
    <cellStyle name="20 % - Accent4 2 2 3 3 4 2 8 2" xfId="14908"/>
    <cellStyle name="20 % - Accent4 2 2 3 3 4 2 8 2 2" xfId="27529"/>
    <cellStyle name="20 % - Accent4 2 2 3 3 4 2 8 2 3" xfId="40806"/>
    <cellStyle name="20 % - Accent4 2 2 3 3 4 2 8 2 4" xfId="54083"/>
    <cellStyle name="20 % - Accent4 2 2 3 3 4 2 8 3" xfId="21542"/>
    <cellStyle name="20 % - Accent4 2 2 3 3 4 2 8 4" xfId="34819"/>
    <cellStyle name="20 % - Accent4 2 2 3 3 4 2 8 5" xfId="48096"/>
    <cellStyle name="20 % - Accent4 2 2 3 3 4 2 9" xfId="9351"/>
    <cellStyle name="20 % - Accent4 2 2 3 3 4 2 9 2" xfId="20217"/>
    <cellStyle name="20 % - Accent4 2 2 3 3 4 2 9 3" xfId="33494"/>
    <cellStyle name="20 % - Accent4 2 2 3 3 4 2 9 4" xfId="46771"/>
    <cellStyle name="20 % - Accent4 2 2 3 3 4 3" xfId="4195"/>
    <cellStyle name="20 % - Accent4 2 2 3 3 4 3 2" xfId="8247"/>
    <cellStyle name="20 % - Accent4 2 2 3 3 4 3 2 2" xfId="15740"/>
    <cellStyle name="20 % - Accent4 2 2 3 3 4 3 2 2 2" xfId="28401"/>
    <cellStyle name="20 % - Accent4 2 2 3 3 4 3 2 2 3" xfId="41678"/>
    <cellStyle name="20 % - Accent4 2 2 3 3 4 3 2 2 4" xfId="54955"/>
    <cellStyle name="20 % - Accent4 2 2 3 3 4 3 2 3" xfId="22414"/>
    <cellStyle name="20 % - Accent4 2 2 3 3 4 3 2 4" xfId="35691"/>
    <cellStyle name="20 % - Accent4 2 2 3 3 4 3 2 5" xfId="48968"/>
    <cellStyle name="20 % - Accent4 2 2 3 3 4 3 3" xfId="14162"/>
    <cellStyle name="20 % - Accent4 2 2 3 3 4 3 3 2" xfId="26783"/>
    <cellStyle name="20 % - Accent4 2 2 3 3 4 3 3 3" xfId="40060"/>
    <cellStyle name="20 % - Accent4 2 2 3 3 4 3 3 4" xfId="53337"/>
    <cellStyle name="20 % - Accent4 2 2 3 3 4 3 4" xfId="20796"/>
    <cellStyle name="20 % - Accent4 2 2 3 3 4 3 5" xfId="34073"/>
    <cellStyle name="20 % - Accent4 2 2 3 3 4 3 6" xfId="47350"/>
    <cellStyle name="20 % - Accent4 2 2 3 3 4 4" xfId="4719"/>
    <cellStyle name="20 % - Accent4 2 2 3 3 4 4 2" xfId="8593"/>
    <cellStyle name="20 % - Accent4 2 2 3 3 4 4 2 2" xfId="28747"/>
    <cellStyle name="20 % - Accent4 2 2 3 3 4 4 2 3" xfId="42024"/>
    <cellStyle name="20 % - Accent4 2 2 3 3 4 4 2 4" xfId="55301"/>
    <cellStyle name="20 % - Accent4 2 2 3 3 4 4 3" xfId="22760"/>
    <cellStyle name="20 % - Accent4 2 2 3 3 4 4 4" xfId="36037"/>
    <cellStyle name="20 % - Accent4 2 2 3 3 4 4 5" xfId="49314"/>
    <cellStyle name="20 % - Accent4 2 2 3 3 4 5" xfId="5310"/>
    <cellStyle name="20 % - Accent4 2 2 3 3 4 5 2" xfId="16158"/>
    <cellStyle name="20 % - Accent4 2 2 3 3 4 5 2 2" xfId="29338"/>
    <cellStyle name="20 % - Accent4 2 2 3 3 4 5 2 3" xfId="42615"/>
    <cellStyle name="20 % - Accent4 2 2 3 3 4 5 2 4" xfId="55892"/>
    <cellStyle name="20 % - Accent4 2 2 3 3 4 5 3" xfId="11112"/>
    <cellStyle name="20 % - Accent4 2 2 3 3 4 5 4" xfId="23351"/>
    <cellStyle name="20 % - Accent4 2 2 3 3 4 5 5" xfId="36628"/>
    <cellStyle name="20 % - Accent4 2 2 3 3 4 5 6" xfId="49905"/>
    <cellStyle name="20 % - Accent4 2 2 3 3 4 6" xfId="5934"/>
    <cellStyle name="20 % - Accent4 2 2 3 3 4 6 2" xfId="16758"/>
    <cellStyle name="20 % - Accent4 2 2 3 3 4 6 2 2" xfId="29938"/>
    <cellStyle name="20 % - Accent4 2 2 3 3 4 6 2 3" xfId="43215"/>
    <cellStyle name="20 % - Accent4 2 2 3 3 4 6 2 4" xfId="56492"/>
    <cellStyle name="20 % - Accent4 2 2 3 3 4 6 3" xfId="11712"/>
    <cellStyle name="20 % - Accent4 2 2 3 3 4 6 4" xfId="23951"/>
    <cellStyle name="20 % - Accent4 2 2 3 3 4 6 5" xfId="37228"/>
    <cellStyle name="20 % - Accent4 2 2 3 3 4 6 6" xfId="50505"/>
    <cellStyle name="20 % - Accent4 2 2 3 3 4 7" xfId="6636"/>
    <cellStyle name="20 % - Accent4 2 2 3 3 4 7 2" xfId="17460"/>
    <cellStyle name="20 % - Accent4 2 2 3 3 4 7 2 2" xfId="30640"/>
    <cellStyle name="20 % - Accent4 2 2 3 3 4 7 2 3" xfId="43917"/>
    <cellStyle name="20 % - Accent4 2 2 3 3 4 7 2 4" xfId="57194"/>
    <cellStyle name="20 % - Accent4 2 2 3 3 4 7 3" xfId="12414"/>
    <cellStyle name="20 % - Accent4 2 2 3 3 4 7 4" xfId="24653"/>
    <cellStyle name="20 % - Accent4 2 2 3 3 4 7 5" xfId="37930"/>
    <cellStyle name="20 % - Accent4 2 2 3 3 4 7 6" xfId="51207"/>
    <cellStyle name="20 % - Accent4 2 2 3 3 4 8" xfId="7374"/>
    <cellStyle name="20 % - Accent4 2 2 3 3 4 8 2" xfId="18208"/>
    <cellStyle name="20 % - Accent4 2 2 3 3 4 8 2 2" xfId="31388"/>
    <cellStyle name="20 % - Accent4 2 2 3 3 4 8 2 3" xfId="44665"/>
    <cellStyle name="20 % - Accent4 2 2 3 3 4 8 2 4" xfId="57942"/>
    <cellStyle name="20 % - Accent4 2 2 3 3 4 8 3" xfId="25401"/>
    <cellStyle name="20 % - Accent4 2 2 3 3 4 8 4" xfId="38678"/>
    <cellStyle name="20 % - Accent4 2 2 3 3 4 8 5" xfId="51955"/>
    <cellStyle name="20 % - Accent4 2 2 3 3 4 9" xfId="10445"/>
    <cellStyle name="20 % - Accent4 2 2 3 3 4 9 2" xfId="14907"/>
    <cellStyle name="20 % - Accent4 2 2 3 3 4 9 2 2" xfId="27528"/>
    <cellStyle name="20 % - Accent4 2 2 3 3 4 9 2 3" xfId="40805"/>
    <cellStyle name="20 % - Accent4 2 2 3 3 4 9 2 4" xfId="54082"/>
    <cellStyle name="20 % - Accent4 2 2 3 3 4 9 3" xfId="21541"/>
    <cellStyle name="20 % - Accent4 2 2 3 3 4 9 4" xfId="34818"/>
    <cellStyle name="20 % - Accent4 2 2 3 3 4 9 5" xfId="48095"/>
    <cellStyle name="20 % - Accent4 2 2 3 3 5" xfId="311"/>
    <cellStyle name="20 % - Accent4 2 2 3 3 5 10" xfId="13584"/>
    <cellStyle name="20 % - Accent4 2 2 3 3 5 10 2" xfId="26205"/>
    <cellStyle name="20 % - Accent4 2 2 3 3 5 10 3" xfId="39482"/>
    <cellStyle name="20 % - Accent4 2 2 3 3 5 10 4" xfId="52759"/>
    <cellStyle name="20 % - Accent4 2 2 3 3 5 11" xfId="19467"/>
    <cellStyle name="20 % - Accent4 2 2 3 3 5 12" xfId="32744"/>
    <cellStyle name="20 % - Accent4 2 2 3 3 5 13" xfId="46021"/>
    <cellStyle name="20 % - Accent4 2 2 3 3 5 2" xfId="4192"/>
    <cellStyle name="20 % - Accent4 2 2 3 3 5 2 2" xfId="8245"/>
    <cellStyle name="20 % - Accent4 2 2 3 3 5 2 2 2" xfId="15738"/>
    <cellStyle name="20 % - Accent4 2 2 3 3 5 2 2 2 2" xfId="28399"/>
    <cellStyle name="20 % - Accent4 2 2 3 3 5 2 2 2 3" xfId="41676"/>
    <cellStyle name="20 % - Accent4 2 2 3 3 5 2 2 2 4" xfId="54953"/>
    <cellStyle name="20 % - Accent4 2 2 3 3 5 2 2 3" xfId="22412"/>
    <cellStyle name="20 % - Accent4 2 2 3 3 5 2 2 4" xfId="35689"/>
    <cellStyle name="20 % - Accent4 2 2 3 3 5 2 2 5" xfId="48966"/>
    <cellStyle name="20 % - Accent4 2 2 3 3 5 2 3" xfId="14164"/>
    <cellStyle name="20 % - Accent4 2 2 3 3 5 2 3 2" xfId="26785"/>
    <cellStyle name="20 % - Accent4 2 2 3 3 5 2 3 3" xfId="40062"/>
    <cellStyle name="20 % - Accent4 2 2 3 3 5 2 3 4" xfId="53339"/>
    <cellStyle name="20 % - Accent4 2 2 3 3 5 2 4" xfId="20798"/>
    <cellStyle name="20 % - Accent4 2 2 3 3 5 2 5" xfId="34075"/>
    <cellStyle name="20 % - Accent4 2 2 3 3 5 2 6" xfId="47352"/>
    <cellStyle name="20 % - Accent4 2 2 3 3 5 3" xfId="4721"/>
    <cellStyle name="20 % - Accent4 2 2 3 3 5 3 2" xfId="8595"/>
    <cellStyle name="20 % - Accent4 2 2 3 3 5 3 2 2" xfId="28749"/>
    <cellStyle name="20 % - Accent4 2 2 3 3 5 3 2 3" xfId="42026"/>
    <cellStyle name="20 % - Accent4 2 2 3 3 5 3 2 4" xfId="55303"/>
    <cellStyle name="20 % - Accent4 2 2 3 3 5 3 3" xfId="22762"/>
    <cellStyle name="20 % - Accent4 2 2 3 3 5 3 4" xfId="36039"/>
    <cellStyle name="20 % - Accent4 2 2 3 3 5 3 5" xfId="49316"/>
    <cellStyle name="20 % - Accent4 2 2 3 3 5 4" xfId="5312"/>
    <cellStyle name="20 % - Accent4 2 2 3 3 5 4 2" xfId="16160"/>
    <cellStyle name="20 % - Accent4 2 2 3 3 5 4 2 2" xfId="29340"/>
    <cellStyle name="20 % - Accent4 2 2 3 3 5 4 2 3" xfId="42617"/>
    <cellStyle name="20 % - Accent4 2 2 3 3 5 4 2 4" xfId="55894"/>
    <cellStyle name="20 % - Accent4 2 2 3 3 5 4 3" xfId="11114"/>
    <cellStyle name="20 % - Accent4 2 2 3 3 5 4 4" xfId="23353"/>
    <cellStyle name="20 % - Accent4 2 2 3 3 5 4 5" xfId="36630"/>
    <cellStyle name="20 % - Accent4 2 2 3 3 5 4 6" xfId="49907"/>
    <cellStyle name="20 % - Accent4 2 2 3 3 5 5" xfId="5936"/>
    <cellStyle name="20 % - Accent4 2 2 3 3 5 5 2" xfId="16760"/>
    <cellStyle name="20 % - Accent4 2 2 3 3 5 5 2 2" xfId="29940"/>
    <cellStyle name="20 % - Accent4 2 2 3 3 5 5 2 3" xfId="43217"/>
    <cellStyle name="20 % - Accent4 2 2 3 3 5 5 2 4" xfId="56494"/>
    <cellStyle name="20 % - Accent4 2 2 3 3 5 5 3" xfId="11714"/>
    <cellStyle name="20 % - Accent4 2 2 3 3 5 5 4" xfId="23953"/>
    <cellStyle name="20 % - Accent4 2 2 3 3 5 5 5" xfId="37230"/>
    <cellStyle name="20 % - Accent4 2 2 3 3 5 5 6" xfId="50507"/>
    <cellStyle name="20 % - Accent4 2 2 3 3 5 6" xfId="6638"/>
    <cellStyle name="20 % - Accent4 2 2 3 3 5 6 2" xfId="17462"/>
    <cellStyle name="20 % - Accent4 2 2 3 3 5 6 2 2" xfId="30642"/>
    <cellStyle name="20 % - Accent4 2 2 3 3 5 6 2 3" xfId="43919"/>
    <cellStyle name="20 % - Accent4 2 2 3 3 5 6 2 4" xfId="57196"/>
    <cellStyle name="20 % - Accent4 2 2 3 3 5 6 3" xfId="12416"/>
    <cellStyle name="20 % - Accent4 2 2 3 3 5 6 4" xfId="24655"/>
    <cellStyle name="20 % - Accent4 2 2 3 3 5 6 5" xfId="37932"/>
    <cellStyle name="20 % - Accent4 2 2 3 3 5 6 6" xfId="51209"/>
    <cellStyle name="20 % - Accent4 2 2 3 3 5 7" xfId="7376"/>
    <cellStyle name="20 % - Accent4 2 2 3 3 5 7 2" xfId="18210"/>
    <cellStyle name="20 % - Accent4 2 2 3 3 5 7 2 2" xfId="31390"/>
    <cellStyle name="20 % - Accent4 2 2 3 3 5 7 2 3" xfId="44667"/>
    <cellStyle name="20 % - Accent4 2 2 3 3 5 7 2 4" xfId="57944"/>
    <cellStyle name="20 % - Accent4 2 2 3 3 5 7 3" xfId="25403"/>
    <cellStyle name="20 % - Accent4 2 2 3 3 5 7 4" xfId="38680"/>
    <cellStyle name="20 % - Accent4 2 2 3 3 5 7 5" xfId="51957"/>
    <cellStyle name="20 % - Accent4 2 2 3 3 5 8" xfId="10447"/>
    <cellStyle name="20 % - Accent4 2 2 3 3 5 8 2" xfId="14909"/>
    <cellStyle name="20 % - Accent4 2 2 3 3 5 8 2 2" xfId="27530"/>
    <cellStyle name="20 % - Accent4 2 2 3 3 5 8 2 3" xfId="40807"/>
    <cellStyle name="20 % - Accent4 2 2 3 3 5 8 2 4" xfId="54084"/>
    <cellStyle name="20 % - Accent4 2 2 3 3 5 8 3" xfId="21543"/>
    <cellStyle name="20 % - Accent4 2 2 3 3 5 8 4" xfId="34820"/>
    <cellStyle name="20 % - Accent4 2 2 3 3 5 8 5" xfId="48097"/>
    <cellStyle name="20 % - Accent4 2 2 3 3 5 9" xfId="9352"/>
    <cellStyle name="20 % - Accent4 2 2 3 3 5 9 2" xfId="20218"/>
    <cellStyle name="20 % - Accent4 2 2 3 3 5 9 3" xfId="33495"/>
    <cellStyle name="20 % - Accent4 2 2 3 3 5 9 4" xfId="46772"/>
    <cellStyle name="20 % - Accent4 2 2 3 3 6" xfId="3644"/>
    <cellStyle name="20 % - Accent4 2 2 3 3 6 2" xfId="7823"/>
    <cellStyle name="20 % - Accent4 2 2 3 3 6 2 2" xfId="15356"/>
    <cellStyle name="20 % - Accent4 2 2 3 3 6 2 2 2" xfId="27977"/>
    <cellStyle name="20 % - Accent4 2 2 3 3 6 2 2 3" xfId="41254"/>
    <cellStyle name="20 % - Accent4 2 2 3 3 6 2 2 4" xfId="54531"/>
    <cellStyle name="20 % - Accent4 2 2 3 3 6 2 3" xfId="21990"/>
    <cellStyle name="20 % - Accent4 2 2 3 3 6 2 4" xfId="35267"/>
    <cellStyle name="20 % - Accent4 2 2 3 3 6 2 5" xfId="48544"/>
    <cellStyle name="20 % - Accent4 2 2 3 3 6 3" xfId="14159"/>
    <cellStyle name="20 % - Accent4 2 2 3 3 6 3 2" xfId="26780"/>
    <cellStyle name="20 % - Accent4 2 2 3 3 6 3 3" xfId="40057"/>
    <cellStyle name="20 % - Accent4 2 2 3 3 6 3 4" xfId="53334"/>
    <cellStyle name="20 % - Accent4 2 2 3 3 6 4" xfId="9902"/>
    <cellStyle name="20 % - Accent4 2 2 3 3 6 5" xfId="20793"/>
    <cellStyle name="20 % - Accent4 2 2 3 3 6 6" xfId="34070"/>
    <cellStyle name="20 % - Accent4 2 2 3 3 6 7" xfId="47347"/>
    <cellStyle name="20 % - Accent4 2 2 3 3 7" xfId="4199"/>
    <cellStyle name="20 % - Accent4 2 2 3 3 7 2" xfId="8250"/>
    <cellStyle name="20 % - Accent4 2 2 3 3 7 2 2" xfId="28404"/>
    <cellStyle name="20 % - Accent4 2 2 3 3 7 2 3" xfId="41681"/>
    <cellStyle name="20 % - Accent4 2 2 3 3 7 2 4" xfId="54958"/>
    <cellStyle name="20 % - Accent4 2 2 3 3 7 3" xfId="22417"/>
    <cellStyle name="20 % - Accent4 2 2 3 3 7 4" xfId="35694"/>
    <cellStyle name="20 % - Accent4 2 2 3 3 7 5" xfId="48971"/>
    <cellStyle name="20 % - Accent4 2 2 3 3 8" xfId="4716"/>
    <cellStyle name="20 % - Accent4 2 2 3 3 8 2" xfId="8590"/>
    <cellStyle name="20 % - Accent4 2 2 3 3 8 2 2" xfId="28744"/>
    <cellStyle name="20 % - Accent4 2 2 3 3 8 2 3" xfId="42021"/>
    <cellStyle name="20 % - Accent4 2 2 3 3 8 2 4" xfId="55298"/>
    <cellStyle name="20 % - Accent4 2 2 3 3 8 3" xfId="22757"/>
    <cellStyle name="20 % - Accent4 2 2 3 3 8 4" xfId="36034"/>
    <cellStyle name="20 % - Accent4 2 2 3 3 8 5" xfId="49311"/>
    <cellStyle name="20 % - Accent4 2 2 3 3 9" xfId="5307"/>
    <cellStyle name="20 % - Accent4 2 2 3 3 9 2" xfId="16155"/>
    <cellStyle name="20 % - Accent4 2 2 3 3 9 2 2" xfId="29335"/>
    <cellStyle name="20 % - Accent4 2 2 3 3 9 2 3" xfId="42612"/>
    <cellStyle name="20 % - Accent4 2 2 3 3 9 2 4" xfId="55889"/>
    <cellStyle name="20 % - Accent4 2 2 3 3 9 3" xfId="11109"/>
    <cellStyle name="20 % - Accent4 2 2 3 3 9 4" xfId="23348"/>
    <cellStyle name="20 % - Accent4 2 2 3 3 9 5" xfId="36625"/>
    <cellStyle name="20 % - Accent4 2 2 3 3 9 6" xfId="49902"/>
    <cellStyle name="20 % - Accent4 2 2 3 4" xfId="312"/>
    <cellStyle name="20 % - Accent4 2 2 3 4 10" xfId="13585"/>
    <cellStyle name="20 % - Accent4 2 2 3 4 10 2" xfId="26206"/>
    <cellStyle name="20 % - Accent4 2 2 3 4 10 3" xfId="39483"/>
    <cellStyle name="20 % - Accent4 2 2 3 4 10 4" xfId="52760"/>
    <cellStyle name="20 % - Accent4 2 2 3 4 11" xfId="19468"/>
    <cellStyle name="20 % - Accent4 2 2 3 4 12" xfId="32745"/>
    <cellStyle name="20 % - Accent4 2 2 3 4 13" xfId="46022"/>
    <cellStyle name="20 % - Accent4 2 2 3 4 2" xfId="4191"/>
    <cellStyle name="20 % - Accent4 2 2 3 4 2 2" xfId="8244"/>
    <cellStyle name="20 % - Accent4 2 2 3 4 2 2 2" xfId="15737"/>
    <cellStyle name="20 % - Accent4 2 2 3 4 2 2 2 2" xfId="28398"/>
    <cellStyle name="20 % - Accent4 2 2 3 4 2 2 2 3" xfId="41675"/>
    <cellStyle name="20 % - Accent4 2 2 3 4 2 2 2 4" xfId="54952"/>
    <cellStyle name="20 % - Accent4 2 2 3 4 2 2 3" xfId="22411"/>
    <cellStyle name="20 % - Accent4 2 2 3 4 2 2 4" xfId="35688"/>
    <cellStyle name="20 % - Accent4 2 2 3 4 2 2 5" xfId="48965"/>
    <cellStyle name="20 % - Accent4 2 2 3 4 2 3" xfId="14165"/>
    <cellStyle name="20 % - Accent4 2 2 3 4 2 3 2" xfId="26786"/>
    <cellStyle name="20 % - Accent4 2 2 3 4 2 3 3" xfId="40063"/>
    <cellStyle name="20 % - Accent4 2 2 3 4 2 3 4" xfId="53340"/>
    <cellStyle name="20 % - Accent4 2 2 3 4 2 4" xfId="20799"/>
    <cellStyle name="20 % - Accent4 2 2 3 4 2 5" xfId="34076"/>
    <cellStyle name="20 % - Accent4 2 2 3 4 2 6" xfId="47353"/>
    <cellStyle name="20 % - Accent4 2 2 3 4 3" xfId="4722"/>
    <cellStyle name="20 % - Accent4 2 2 3 4 3 2" xfId="8596"/>
    <cellStyle name="20 % - Accent4 2 2 3 4 3 2 2" xfId="28750"/>
    <cellStyle name="20 % - Accent4 2 2 3 4 3 2 3" xfId="42027"/>
    <cellStyle name="20 % - Accent4 2 2 3 4 3 2 4" xfId="55304"/>
    <cellStyle name="20 % - Accent4 2 2 3 4 3 3" xfId="22763"/>
    <cellStyle name="20 % - Accent4 2 2 3 4 3 4" xfId="36040"/>
    <cellStyle name="20 % - Accent4 2 2 3 4 3 5" xfId="49317"/>
    <cellStyle name="20 % - Accent4 2 2 3 4 4" xfId="5313"/>
    <cellStyle name="20 % - Accent4 2 2 3 4 4 2" xfId="16161"/>
    <cellStyle name="20 % - Accent4 2 2 3 4 4 2 2" xfId="29341"/>
    <cellStyle name="20 % - Accent4 2 2 3 4 4 2 3" xfId="42618"/>
    <cellStyle name="20 % - Accent4 2 2 3 4 4 2 4" xfId="55895"/>
    <cellStyle name="20 % - Accent4 2 2 3 4 4 3" xfId="11115"/>
    <cellStyle name="20 % - Accent4 2 2 3 4 4 4" xfId="23354"/>
    <cellStyle name="20 % - Accent4 2 2 3 4 4 5" xfId="36631"/>
    <cellStyle name="20 % - Accent4 2 2 3 4 4 6" xfId="49908"/>
    <cellStyle name="20 % - Accent4 2 2 3 4 5" xfId="5937"/>
    <cellStyle name="20 % - Accent4 2 2 3 4 5 2" xfId="16761"/>
    <cellStyle name="20 % - Accent4 2 2 3 4 5 2 2" xfId="29941"/>
    <cellStyle name="20 % - Accent4 2 2 3 4 5 2 3" xfId="43218"/>
    <cellStyle name="20 % - Accent4 2 2 3 4 5 2 4" xfId="56495"/>
    <cellStyle name="20 % - Accent4 2 2 3 4 5 3" xfId="11715"/>
    <cellStyle name="20 % - Accent4 2 2 3 4 5 4" xfId="23954"/>
    <cellStyle name="20 % - Accent4 2 2 3 4 5 5" xfId="37231"/>
    <cellStyle name="20 % - Accent4 2 2 3 4 5 6" xfId="50508"/>
    <cellStyle name="20 % - Accent4 2 2 3 4 6" xfId="6639"/>
    <cellStyle name="20 % - Accent4 2 2 3 4 6 2" xfId="17463"/>
    <cellStyle name="20 % - Accent4 2 2 3 4 6 2 2" xfId="30643"/>
    <cellStyle name="20 % - Accent4 2 2 3 4 6 2 3" xfId="43920"/>
    <cellStyle name="20 % - Accent4 2 2 3 4 6 2 4" xfId="57197"/>
    <cellStyle name="20 % - Accent4 2 2 3 4 6 3" xfId="12417"/>
    <cellStyle name="20 % - Accent4 2 2 3 4 6 4" xfId="24656"/>
    <cellStyle name="20 % - Accent4 2 2 3 4 6 5" xfId="37933"/>
    <cellStyle name="20 % - Accent4 2 2 3 4 6 6" xfId="51210"/>
    <cellStyle name="20 % - Accent4 2 2 3 4 7" xfId="7377"/>
    <cellStyle name="20 % - Accent4 2 2 3 4 7 2" xfId="18211"/>
    <cellStyle name="20 % - Accent4 2 2 3 4 7 2 2" xfId="31391"/>
    <cellStyle name="20 % - Accent4 2 2 3 4 7 2 3" xfId="44668"/>
    <cellStyle name="20 % - Accent4 2 2 3 4 7 2 4" xfId="57945"/>
    <cellStyle name="20 % - Accent4 2 2 3 4 7 3" xfId="25404"/>
    <cellStyle name="20 % - Accent4 2 2 3 4 7 4" xfId="38681"/>
    <cellStyle name="20 % - Accent4 2 2 3 4 7 5" xfId="51958"/>
    <cellStyle name="20 % - Accent4 2 2 3 4 8" xfId="10448"/>
    <cellStyle name="20 % - Accent4 2 2 3 4 8 2" xfId="14910"/>
    <cellStyle name="20 % - Accent4 2 2 3 4 8 2 2" xfId="27531"/>
    <cellStyle name="20 % - Accent4 2 2 3 4 8 2 3" xfId="40808"/>
    <cellStyle name="20 % - Accent4 2 2 3 4 8 2 4" xfId="54085"/>
    <cellStyle name="20 % - Accent4 2 2 3 4 8 3" xfId="21544"/>
    <cellStyle name="20 % - Accent4 2 2 3 4 8 4" xfId="34821"/>
    <cellStyle name="20 % - Accent4 2 2 3 4 8 5" xfId="48098"/>
    <cellStyle name="20 % - Accent4 2 2 3 4 9" xfId="9353"/>
    <cellStyle name="20 % - Accent4 2 2 3 4 9 2" xfId="20219"/>
    <cellStyle name="20 % - Accent4 2 2 3 4 9 3" xfId="33496"/>
    <cellStyle name="20 % - Accent4 2 2 3 4 9 4" xfId="46773"/>
    <cellStyle name="20 % - Accent4 2 2 3 5" xfId="3642"/>
    <cellStyle name="20 % - Accent4 2 2 3 5 2" xfId="7821"/>
    <cellStyle name="20 % - Accent4 2 2 3 5 2 2" xfId="18212"/>
    <cellStyle name="20 % - Accent4 2 2 3 5 2 2 2" xfId="31392"/>
    <cellStyle name="20 % - Accent4 2 2 3 5 2 2 3" xfId="44669"/>
    <cellStyle name="20 % - Accent4 2 2 3 5 2 2 4" xfId="57946"/>
    <cellStyle name="20 % - Accent4 2 2 3 5 2 3" xfId="25405"/>
    <cellStyle name="20 % - Accent4 2 2 3 5 2 4" xfId="38682"/>
    <cellStyle name="20 % - Accent4 2 2 3 5 2 5" xfId="51959"/>
    <cellStyle name="20 % - Accent4 2 2 3 5 3" xfId="10831"/>
    <cellStyle name="20 % - Accent4 2 2 3 5 3 2" xfId="15354"/>
    <cellStyle name="20 % - Accent4 2 2 3 5 3 2 2" xfId="27975"/>
    <cellStyle name="20 % - Accent4 2 2 3 5 3 2 3" xfId="41252"/>
    <cellStyle name="20 % - Accent4 2 2 3 5 3 2 4" xfId="54529"/>
    <cellStyle name="20 % - Accent4 2 2 3 5 3 3" xfId="21988"/>
    <cellStyle name="20 % - Accent4 2 2 3 5 3 4" xfId="35265"/>
    <cellStyle name="20 % - Accent4 2 2 3 5 3 5" xfId="48542"/>
    <cellStyle name="20 % - Accent4 2 2 3 5 4" xfId="14156"/>
    <cellStyle name="20 % - Accent4 2 2 3 5 4 2" xfId="26777"/>
    <cellStyle name="20 % - Accent4 2 2 3 5 4 3" xfId="40054"/>
    <cellStyle name="20 % - Accent4 2 2 3 5 4 4" xfId="53331"/>
    <cellStyle name="20 % - Accent4 2 2 3 5 5" xfId="20790"/>
    <cellStyle name="20 % - Accent4 2 2 3 5 6" xfId="34067"/>
    <cellStyle name="20 % - Accent4 2 2 3 5 7" xfId="47344"/>
    <cellStyle name="20 % - Accent4 2 2 3 6" xfId="4713"/>
    <cellStyle name="20 % - Accent4 2 2 3 6 2" xfId="8587"/>
    <cellStyle name="20 % - Accent4 2 2 3 6 2 2" xfId="18641"/>
    <cellStyle name="20 % - Accent4 2 2 3 6 2 2 2" xfId="31821"/>
    <cellStyle name="20 % - Accent4 2 2 3 6 2 2 3" xfId="45098"/>
    <cellStyle name="20 % - Accent4 2 2 3 6 2 2 4" xfId="58375"/>
    <cellStyle name="20 % - Accent4 2 2 3 6 2 3" xfId="13149"/>
    <cellStyle name="20 % - Accent4 2 2 3 6 2 4" xfId="25834"/>
    <cellStyle name="20 % - Accent4 2 2 3 6 2 5" xfId="39111"/>
    <cellStyle name="20 % - Accent4 2 2 3 6 2 6" xfId="52388"/>
    <cellStyle name="20 % - Accent4 2 2 3 6 3" xfId="15899"/>
    <cellStyle name="20 % - Accent4 2 2 3 6 3 2" xfId="28741"/>
    <cellStyle name="20 % - Accent4 2 2 3 6 3 3" xfId="42018"/>
    <cellStyle name="20 % - Accent4 2 2 3 6 3 4" xfId="55295"/>
    <cellStyle name="20 % - Accent4 2 2 3 6 4" xfId="22754"/>
    <cellStyle name="20 % - Accent4 2 2 3 6 5" xfId="36031"/>
    <cellStyle name="20 % - Accent4 2 2 3 6 6" xfId="49308"/>
    <cellStyle name="20 % - Accent4 2 2 3 7" xfId="5304"/>
    <cellStyle name="20 % - Accent4 2 2 3 7 2" xfId="13316"/>
    <cellStyle name="20 % - Accent4 2 2 3 7 2 2" xfId="18721"/>
    <cellStyle name="20 % - Accent4 2 2 3 7 2 2 2" xfId="31901"/>
    <cellStyle name="20 % - Accent4 2 2 3 7 2 2 3" xfId="45178"/>
    <cellStyle name="20 % - Accent4 2 2 3 7 2 2 4" xfId="58455"/>
    <cellStyle name="20 % - Accent4 2 2 3 7 2 3" xfId="25914"/>
    <cellStyle name="20 % - Accent4 2 2 3 7 2 4" xfId="39191"/>
    <cellStyle name="20 % - Accent4 2 2 3 7 2 5" xfId="52468"/>
    <cellStyle name="20 % - Accent4 2 2 3 7 3" xfId="16152"/>
    <cellStyle name="20 % - Accent4 2 2 3 7 3 2" xfId="29332"/>
    <cellStyle name="20 % - Accent4 2 2 3 7 3 3" xfId="42609"/>
    <cellStyle name="20 % - Accent4 2 2 3 7 3 4" xfId="55886"/>
    <cellStyle name="20 % - Accent4 2 2 3 7 4" xfId="11106"/>
    <cellStyle name="20 % - Accent4 2 2 3 7 5" xfId="23345"/>
    <cellStyle name="20 % - Accent4 2 2 3 7 6" xfId="36622"/>
    <cellStyle name="20 % - Accent4 2 2 3 7 7" xfId="49899"/>
    <cellStyle name="20 % - Accent4 2 2 3 8" xfId="5928"/>
    <cellStyle name="20 % - Accent4 2 2 3 8 2" xfId="16752"/>
    <cellStyle name="20 % - Accent4 2 2 3 8 2 2" xfId="29932"/>
    <cellStyle name="20 % - Accent4 2 2 3 8 2 3" xfId="43209"/>
    <cellStyle name="20 % - Accent4 2 2 3 8 2 4" xfId="56486"/>
    <cellStyle name="20 % - Accent4 2 2 3 8 3" xfId="11706"/>
    <cellStyle name="20 % - Accent4 2 2 3 8 4" xfId="23945"/>
    <cellStyle name="20 % - Accent4 2 2 3 8 5" xfId="37222"/>
    <cellStyle name="20 % - Accent4 2 2 3 8 6" xfId="50499"/>
    <cellStyle name="20 % - Accent4 2 2 3 9" xfId="6630"/>
    <cellStyle name="20 % - Accent4 2 2 3 9 2" xfId="17454"/>
    <cellStyle name="20 % - Accent4 2 2 3 9 2 2" xfId="30634"/>
    <cellStyle name="20 % - Accent4 2 2 3 9 2 3" xfId="43911"/>
    <cellStyle name="20 % - Accent4 2 2 3 9 2 4" xfId="57188"/>
    <cellStyle name="20 % - Accent4 2 2 3 9 3" xfId="12408"/>
    <cellStyle name="20 % - Accent4 2 2 3 9 4" xfId="24647"/>
    <cellStyle name="20 % - Accent4 2 2 3 9 5" xfId="37924"/>
    <cellStyle name="20 % - Accent4 2 2 3 9 6" xfId="51201"/>
    <cellStyle name="20 % - Accent4 2 2 3_2012-2013 - CF - Tour 1 - Ligue 04 - Résultats" xfId="313"/>
    <cellStyle name="20 % - Accent4 2 2 4" xfId="314"/>
    <cellStyle name="20 % - Accent4 2 2 4 10" xfId="13586"/>
    <cellStyle name="20 % - Accent4 2 2 4 10 2" xfId="26207"/>
    <cellStyle name="20 % - Accent4 2 2 4 10 3" xfId="39484"/>
    <cellStyle name="20 % - Accent4 2 2 4 10 4" xfId="52761"/>
    <cellStyle name="20 % - Accent4 2 2 4 11" xfId="19469"/>
    <cellStyle name="20 % - Accent4 2 2 4 12" xfId="32746"/>
    <cellStyle name="20 % - Accent4 2 2 4 13" xfId="46023"/>
    <cellStyle name="20 % - Accent4 2 2 4 2" xfId="4190"/>
    <cellStyle name="20 % - Accent4 2 2 4 2 2" xfId="8243"/>
    <cellStyle name="20 % - Accent4 2 2 4 2 2 2" xfId="15736"/>
    <cellStyle name="20 % - Accent4 2 2 4 2 2 2 2" xfId="28397"/>
    <cellStyle name="20 % - Accent4 2 2 4 2 2 2 3" xfId="41674"/>
    <cellStyle name="20 % - Accent4 2 2 4 2 2 2 4" xfId="54951"/>
    <cellStyle name="20 % - Accent4 2 2 4 2 2 3" xfId="22410"/>
    <cellStyle name="20 % - Accent4 2 2 4 2 2 4" xfId="35687"/>
    <cellStyle name="20 % - Accent4 2 2 4 2 2 5" xfId="48964"/>
    <cellStyle name="20 % - Accent4 2 2 4 2 3" xfId="14166"/>
    <cellStyle name="20 % - Accent4 2 2 4 2 3 2" xfId="26787"/>
    <cellStyle name="20 % - Accent4 2 2 4 2 3 3" xfId="40064"/>
    <cellStyle name="20 % - Accent4 2 2 4 2 3 4" xfId="53341"/>
    <cellStyle name="20 % - Accent4 2 2 4 2 4" xfId="20800"/>
    <cellStyle name="20 % - Accent4 2 2 4 2 5" xfId="34077"/>
    <cellStyle name="20 % - Accent4 2 2 4 2 6" xfId="47354"/>
    <cellStyle name="20 % - Accent4 2 2 4 3" xfId="4723"/>
    <cellStyle name="20 % - Accent4 2 2 4 3 2" xfId="8597"/>
    <cellStyle name="20 % - Accent4 2 2 4 3 2 2" xfId="28751"/>
    <cellStyle name="20 % - Accent4 2 2 4 3 2 3" xfId="42028"/>
    <cellStyle name="20 % - Accent4 2 2 4 3 2 4" xfId="55305"/>
    <cellStyle name="20 % - Accent4 2 2 4 3 3" xfId="22764"/>
    <cellStyle name="20 % - Accent4 2 2 4 3 4" xfId="36041"/>
    <cellStyle name="20 % - Accent4 2 2 4 3 5" xfId="49318"/>
    <cellStyle name="20 % - Accent4 2 2 4 4" xfId="5314"/>
    <cellStyle name="20 % - Accent4 2 2 4 4 2" xfId="16162"/>
    <cellStyle name="20 % - Accent4 2 2 4 4 2 2" xfId="29342"/>
    <cellStyle name="20 % - Accent4 2 2 4 4 2 3" xfId="42619"/>
    <cellStyle name="20 % - Accent4 2 2 4 4 2 4" xfId="55896"/>
    <cellStyle name="20 % - Accent4 2 2 4 4 3" xfId="11116"/>
    <cellStyle name="20 % - Accent4 2 2 4 4 4" xfId="23355"/>
    <cellStyle name="20 % - Accent4 2 2 4 4 5" xfId="36632"/>
    <cellStyle name="20 % - Accent4 2 2 4 4 6" xfId="49909"/>
    <cellStyle name="20 % - Accent4 2 2 4 5" xfId="5938"/>
    <cellStyle name="20 % - Accent4 2 2 4 5 2" xfId="16762"/>
    <cellStyle name="20 % - Accent4 2 2 4 5 2 2" xfId="29942"/>
    <cellStyle name="20 % - Accent4 2 2 4 5 2 3" xfId="43219"/>
    <cellStyle name="20 % - Accent4 2 2 4 5 2 4" xfId="56496"/>
    <cellStyle name="20 % - Accent4 2 2 4 5 3" xfId="11716"/>
    <cellStyle name="20 % - Accent4 2 2 4 5 4" xfId="23955"/>
    <cellStyle name="20 % - Accent4 2 2 4 5 5" xfId="37232"/>
    <cellStyle name="20 % - Accent4 2 2 4 5 6" xfId="50509"/>
    <cellStyle name="20 % - Accent4 2 2 4 6" xfId="6640"/>
    <cellStyle name="20 % - Accent4 2 2 4 6 2" xfId="17464"/>
    <cellStyle name="20 % - Accent4 2 2 4 6 2 2" xfId="30644"/>
    <cellStyle name="20 % - Accent4 2 2 4 6 2 3" xfId="43921"/>
    <cellStyle name="20 % - Accent4 2 2 4 6 2 4" xfId="57198"/>
    <cellStyle name="20 % - Accent4 2 2 4 6 3" xfId="12418"/>
    <cellStyle name="20 % - Accent4 2 2 4 6 4" xfId="24657"/>
    <cellStyle name="20 % - Accent4 2 2 4 6 5" xfId="37934"/>
    <cellStyle name="20 % - Accent4 2 2 4 6 6" xfId="51211"/>
    <cellStyle name="20 % - Accent4 2 2 4 7" xfId="7378"/>
    <cellStyle name="20 % - Accent4 2 2 4 7 2" xfId="18213"/>
    <cellStyle name="20 % - Accent4 2 2 4 7 2 2" xfId="31393"/>
    <cellStyle name="20 % - Accent4 2 2 4 7 2 3" xfId="44670"/>
    <cellStyle name="20 % - Accent4 2 2 4 7 2 4" xfId="57947"/>
    <cellStyle name="20 % - Accent4 2 2 4 7 3" xfId="25406"/>
    <cellStyle name="20 % - Accent4 2 2 4 7 4" xfId="38683"/>
    <cellStyle name="20 % - Accent4 2 2 4 7 5" xfId="51960"/>
    <cellStyle name="20 % - Accent4 2 2 4 8" xfId="10449"/>
    <cellStyle name="20 % - Accent4 2 2 4 8 2" xfId="14911"/>
    <cellStyle name="20 % - Accent4 2 2 4 8 2 2" xfId="27532"/>
    <cellStyle name="20 % - Accent4 2 2 4 8 2 3" xfId="40809"/>
    <cellStyle name="20 % - Accent4 2 2 4 8 2 4" xfId="54086"/>
    <cellStyle name="20 % - Accent4 2 2 4 8 3" xfId="21545"/>
    <cellStyle name="20 % - Accent4 2 2 4 8 4" xfId="34822"/>
    <cellStyle name="20 % - Accent4 2 2 4 8 5" xfId="48099"/>
    <cellStyle name="20 % - Accent4 2 2 4 9" xfId="9354"/>
    <cellStyle name="20 % - Accent4 2 2 4 9 2" xfId="20220"/>
    <cellStyle name="20 % - Accent4 2 2 4 9 3" xfId="33497"/>
    <cellStyle name="20 % - Accent4 2 2 4 9 4" xfId="46774"/>
    <cellStyle name="20 % - Accent4 2 2 5" xfId="3635"/>
    <cellStyle name="20 % - Accent4 2 2 5 2" xfId="7814"/>
    <cellStyle name="20 % - Accent4 2 2 5 2 2" xfId="18214"/>
    <cellStyle name="20 % - Accent4 2 2 5 2 2 2" xfId="31394"/>
    <cellStyle name="20 % - Accent4 2 2 5 2 2 3" xfId="44671"/>
    <cellStyle name="20 % - Accent4 2 2 5 2 2 4" xfId="57948"/>
    <cellStyle name="20 % - Accent4 2 2 5 2 3" xfId="25407"/>
    <cellStyle name="20 % - Accent4 2 2 5 2 4" xfId="38684"/>
    <cellStyle name="20 % - Accent4 2 2 5 2 5" xfId="51961"/>
    <cellStyle name="20 % - Accent4 2 2 5 3" xfId="10828"/>
    <cellStyle name="20 % - Accent4 2 2 5 3 2" xfId="15347"/>
    <cellStyle name="20 % - Accent4 2 2 5 3 2 2" xfId="27968"/>
    <cellStyle name="20 % - Accent4 2 2 5 3 2 3" xfId="41245"/>
    <cellStyle name="20 % - Accent4 2 2 5 3 2 4" xfId="54522"/>
    <cellStyle name="20 % - Accent4 2 2 5 3 3" xfId="21981"/>
    <cellStyle name="20 % - Accent4 2 2 5 3 4" xfId="35258"/>
    <cellStyle name="20 % - Accent4 2 2 5 3 5" xfId="48535"/>
    <cellStyle name="20 % - Accent4 2 2 5 4" xfId="14142"/>
    <cellStyle name="20 % - Accent4 2 2 5 4 2" xfId="26763"/>
    <cellStyle name="20 % - Accent4 2 2 5 4 3" xfId="40040"/>
    <cellStyle name="20 % - Accent4 2 2 5 4 4" xfId="53317"/>
    <cellStyle name="20 % - Accent4 2 2 5 5" xfId="20776"/>
    <cellStyle name="20 % - Accent4 2 2 5 6" xfId="34053"/>
    <cellStyle name="20 % - Accent4 2 2 5 7" xfId="47330"/>
    <cellStyle name="20 % - Accent4 2 2 6" xfId="4699"/>
    <cellStyle name="20 % - Accent4 2 2 6 2" xfId="8573"/>
    <cellStyle name="20 % - Accent4 2 2 6 2 2" xfId="18638"/>
    <cellStyle name="20 % - Accent4 2 2 6 2 2 2" xfId="31818"/>
    <cellStyle name="20 % - Accent4 2 2 6 2 2 3" xfId="45095"/>
    <cellStyle name="20 % - Accent4 2 2 6 2 2 4" xfId="58372"/>
    <cellStyle name="20 % - Accent4 2 2 6 2 3" xfId="13147"/>
    <cellStyle name="20 % - Accent4 2 2 6 2 4" xfId="25831"/>
    <cellStyle name="20 % - Accent4 2 2 6 2 5" xfId="39108"/>
    <cellStyle name="20 % - Accent4 2 2 6 2 6" xfId="52385"/>
    <cellStyle name="20 % - Accent4 2 2 6 3" xfId="15896"/>
    <cellStyle name="20 % - Accent4 2 2 6 3 2" xfId="28727"/>
    <cellStyle name="20 % - Accent4 2 2 6 3 3" xfId="42004"/>
    <cellStyle name="20 % - Accent4 2 2 6 3 4" xfId="55281"/>
    <cellStyle name="20 % - Accent4 2 2 6 4" xfId="22740"/>
    <cellStyle name="20 % - Accent4 2 2 6 5" xfId="36017"/>
    <cellStyle name="20 % - Accent4 2 2 6 6" xfId="49294"/>
    <cellStyle name="20 % - Accent4 2 2 7" xfId="5290"/>
    <cellStyle name="20 % - Accent4 2 2 7 2" xfId="13314"/>
    <cellStyle name="20 % - Accent4 2 2 7 2 2" xfId="18718"/>
    <cellStyle name="20 % - Accent4 2 2 7 2 2 2" xfId="31898"/>
    <cellStyle name="20 % - Accent4 2 2 7 2 2 3" xfId="45175"/>
    <cellStyle name="20 % - Accent4 2 2 7 2 2 4" xfId="58452"/>
    <cellStyle name="20 % - Accent4 2 2 7 2 3" xfId="25911"/>
    <cellStyle name="20 % - Accent4 2 2 7 2 4" xfId="39188"/>
    <cellStyle name="20 % - Accent4 2 2 7 2 5" xfId="52465"/>
    <cellStyle name="20 % - Accent4 2 2 7 3" xfId="16138"/>
    <cellStyle name="20 % - Accent4 2 2 7 3 2" xfId="29318"/>
    <cellStyle name="20 % - Accent4 2 2 7 3 3" xfId="42595"/>
    <cellStyle name="20 % - Accent4 2 2 7 3 4" xfId="55872"/>
    <cellStyle name="20 % - Accent4 2 2 7 4" xfId="11092"/>
    <cellStyle name="20 % - Accent4 2 2 7 5" xfId="23331"/>
    <cellStyle name="20 % - Accent4 2 2 7 6" xfId="36608"/>
    <cellStyle name="20 % - Accent4 2 2 7 7" xfId="49885"/>
    <cellStyle name="20 % - Accent4 2 2 8" xfId="5914"/>
    <cellStyle name="20 % - Accent4 2 2 8 2" xfId="16738"/>
    <cellStyle name="20 % - Accent4 2 2 8 2 2" xfId="29918"/>
    <cellStyle name="20 % - Accent4 2 2 8 2 3" xfId="43195"/>
    <cellStyle name="20 % - Accent4 2 2 8 2 4" xfId="56472"/>
    <cellStyle name="20 % - Accent4 2 2 8 3" xfId="11692"/>
    <cellStyle name="20 % - Accent4 2 2 8 4" xfId="23931"/>
    <cellStyle name="20 % - Accent4 2 2 8 5" xfId="37208"/>
    <cellStyle name="20 % - Accent4 2 2 8 6" xfId="50485"/>
    <cellStyle name="20 % - Accent4 2 2 9" xfId="6616"/>
    <cellStyle name="20 % - Accent4 2 2 9 2" xfId="17440"/>
    <cellStyle name="20 % - Accent4 2 2 9 2 2" xfId="30620"/>
    <cellStyle name="20 % - Accent4 2 2 9 2 3" xfId="43897"/>
    <cellStyle name="20 % - Accent4 2 2 9 2 4" xfId="57174"/>
    <cellStyle name="20 % - Accent4 2 2 9 3" xfId="12394"/>
    <cellStyle name="20 % - Accent4 2 2 9 4" xfId="24633"/>
    <cellStyle name="20 % - Accent4 2 2 9 5" xfId="37910"/>
    <cellStyle name="20 % - Accent4 2 2 9 6" xfId="51187"/>
    <cellStyle name="20 % - Accent4 2 2_2012-2013 - CF - Tour 1 - Ligue 04 - Résultats" xfId="315"/>
    <cellStyle name="20 % - Accent4 2 3" xfId="316"/>
    <cellStyle name="20 % - Accent4 2 3 10" xfId="5315"/>
    <cellStyle name="20 % - Accent4 2 3 10 2" xfId="13317"/>
    <cellStyle name="20 % - Accent4 2 3 10 2 2" xfId="18722"/>
    <cellStyle name="20 % - Accent4 2 3 10 2 2 2" xfId="31902"/>
    <cellStyle name="20 % - Accent4 2 3 10 2 2 3" xfId="45179"/>
    <cellStyle name="20 % - Accent4 2 3 10 2 2 4" xfId="58456"/>
    <cellStyle name="20 % - Accent4 2 3 10 2 3" xfId="25915"/>
    <cellStyle name="20 % - Accent4 2 3 10 2 4" xfId="39192"/>
    <cellStyle name="20 % - Accent4 2 3 10 2 5" xfId="52469"/>
    <cellStyle name="20 % - Accent4 2 3 10 3" xfId="16163"/>
    <cellStyle name="20 % - Accent4 2 3 10 3 2" xfId="29343"/>
    <cellStyle name="20 % - Accent4 2 3 10 3 3" xfId="42620"/>
    <cellStyle name="20 % - Accent4 2 3 10 3 4" xfId="55897"/>
    <cellStyle name="20 % - Accent4 2 3 10 4" xfId="11117"/>
    <cellStyle name="20 % - Accent4 2 3 10 5" xfId="23356"/>
    <cellStyle name="20 % - Accent4 2 3 10 6" xfId="36633"/>
    <cellStyle name="20 % - Accent4 2 3 10 7" xfId="49910"/>
    <cellStyle name="20 % - Accent4 2 3 11" xfId="5939"/>
    <cellStyle name="20 % - Accent4 2 3 11 2" xfId="16763"/>
    <cellStyle name="20 % - Accent4 2 3 11 2 2" xfId="29943"/>
    <cellStyle name="20 % - Accent4 2 3 11 2 3" xfId="43220"/>
    <cellStyle name="20 % - Accent4 2 3 11 2 4" xfId="56497"/>
    <cellStyle name="20 % - Accent4 2 3 11 3" xfId="11717"/>
    <cellStyle name="20 % - Accent4 2 3 11 4" xfId="23956"/>
    <cellStyle name="20 % - Accent4 2 3 11 5" xfId="37233"/>
    <cellStyle name="20 % - Accent4 2 3 11 6" xfId="50510"/>
    <cellStyle name="20 % - Accent4 2 3 12" xfId="6641"/>
    <cellStyle name="20 % - Accent4 2 3 12 2" xfId="17465"/>
    <cellStyle name="20 % - Accent4 2 3 12 2 2" xfId="30645"/>
    <cellStyle name="20 % - Accent4 2 3 12 2 3" xfId="43922"/>
    <cellStyle name="20 % - Accent4 2 3 12 2 4" xfId="57199"/>
    <cellStyle name="20 % - Accent4 2 3 12 3" xfId="12419"/>
    <cellStyle name="20 % - Accent4 2 3 12 4" xfId="24658"/>
    <cellStyle name="20 % - Accent4 2 3 12 5" xfId="37935"/>
    <cellStyle name="20 % - Accent4 2 3 12 6" xfId="51212"/>
    <cellStyle name="20 % - Accent4 2 3 13" xfId="7379"/>
    <cellStyle name="20 % - Accent4 2 3 13 2" xfId="18215"/>
    <cellStyle name="20 % - Accent4 2 3 13 2 2" xfId="31395"/>
    <cellStyle name="20 % - Accent4 2 3 13 2 3" xfId="44672"/>
    <cellStyle name="20 % - Accent4 2 3 13 2 4" xfId="57949"/>
    <cellStyle name="20 % - Accent4 2 3 13 3" xfId="25408"/>
    <cellStyle name="20 % - Accent4 2 3 13 4" xfId="38685"/>
    <cellStyle name="20 % - Accent4 2 3 13 5" xfId="51962"/>
    <cellStyle name="20 % - Accent4 2 3 14" xfId="10450"/>
    <cellStyle name="20 % - Accent4 2 3 14 2" xfId="14912"/>
    <cellStyle name="20 % - Accent4 2 3 14 2 2" xfId="27533"/>
    <cellStyle name="20 % - Accent4 2 3 14 2 3" xfId="40810"/>
    <cellStyle name="20 % - Accent4 2 3 14 2 4" xfId="54087"/>
    <cellStyle name="20 % - Accent4 2 3 14 3" xfId="21546"/>
    <cellStyle name="20 % - Accent4 2 3 14 4" xfId="34823"/>
    <cellStyle name="20 % - Accent4 2 3 14 5" xfId="48100"/>
    <cellStyle name="20 % - Accent4 2 3 15" xfId="9355"/>
    <cellStyle name="20 % - Accent4 2 3 15 2" xfId="20221"/>
    <cellStyle name="20 % - Accent4 2 3 15 3" xfId="33498"/>
    <cellStyle name="20 % - Accent4 2 3 15 4" xfId="46775"/>
    <cellStyle name="20 % - Accent4 2 3 16" xfId="13587"/>
    <cellStyle name="20 % - Accent4 2 3 16 2" xfId="26208"/>
    <cellStyle name="20 % - Accent4 2 3 16 3" xfId="39485"/>
    <cellStyle name="20 % - Accent4 2 3 16 4" xfId="52762"/>
    <cellStyle name="20 % - Accent4 2 3 17" xfId="19470"/>
    <cellStyle name="20 % - Accent4 2 3 18" xfId="32747"/>
    <cellStyle name="20 % - Accent4 2 3 19" xfId="46024"/>
    <cellStyle name="20 % - Accent4 2 3 2" xfId="317"/>
    <cellStyle name="20 % - Accent4 2 3 3" xfId="318"/>
    <cellStyle name="20 % - Accent4 2 3 3 10" xfId="5940"/>
    <cellStyle name="20 % - Accent4 2 3 3 10 2" xfId="16764"/>
    <cellStyle name="20 % - Accent4 2 3 3 10 2 2" xfId="29944"/>
    <cellStyle name="20 % - Accent4 2 3 3 10 2 3" xfId="43221"/>
    <cellStyle name="20 % - Accent4 2 3 3 10 2 4" xfId="56498"/>
    <cellStyle name="20 % - Accent4 2 3 3 10 3" xfId="11718"/>
    <cellStyle name="20 % - Accent4 2 3 3 10 4" xfId="23957"/>
    <cellStyle name="20 % - Accent4 2 3 3 10 5" xfId="37234"/>
    <cellStyle name="20 % - Accent4 2 3 3 10 6" xfId="50511"/>
    <cellStyle name="20 % - Accent4 2 3 3 11" xfId="6642"/>
    <cellStyle name="20 % - Accent4 2 3 3 11 2" xfId="17466"/>
    <cellStyle name="20 % - Accent4 2 3 3 11 2 2" xfId="30646"/>
    <cellStyle name="20 % - Accent4 2 3 3 11 2 3" xfId="43923"/>
    <cellStyle name="20 % - Accent4 2 3 3 11 2 4" xfId="57200"/>
    <cellStyle name="20 % - Accent4 2 3 3 11 3" xfId="12420"/>
    <cellStyle name="20 % - Accent4 2 3 3 11 4" xfId="24659"/>
    <cellStyle name="20 % - Accent4 2 3 3 11 5" xfId="37936"/>
    <cellStyle name="20 % - Accent4 2 3 3 11 6" xfId="51213"/>
    <cellStyle name="20 % - Accent4 2 3 3 12" xfId="7380"/>
    <cellStyle name="20 % - Accent4 2 3 3 12 2" xfId="14913"/>
    <cellStyle name="20 % - Accent4 2 3 3 12 2 2" xfId="27534"/>
    <cellStyle name="20 % - Accent4 2 3 3 12 2 3" xfId="40811"/>
    <cellStyle name="20 % - Accent4 2 3 3 12 2 4" xfId="54088"/>
    <cellStyle name="20 % - Accent4 2 3 3 12 3" xfId="21547"/>
    <cellStyle name="20 % - Accent4 2 3 3 12 4" xfId="34824"/>
    <cellStyle name="20 % - Accent4 2 3 3 12 5" xfId="48101"/>
    <cellStyle name="20 % - Accent4 2 3 3 13" xfId="9356"/>
    <cellStyle name="20 % - Accent4 2 3 3 13 2" xfId="20222"/>
    <cellStyle name="20 % - Accent4 2 3 3 13 3" xfId="33499"/>
    <cellStyle name="20 % - Accent4 2 3 3 13 4" xfId="46776"/>
    <cellStyle name="20 % - Accent4 2 3 3 14" xfId="13588"/>
    <cellStyle name="20 % - Accent4 2 3 3 14 2" xfId="26209"/>
    <cellStyle name="20 % - Accent4 2 3 3 14 3" xfId="39486"/>
    <cellStyle name="20 % - Accent4 2 3 3 14 4" xfId="52763"/>
    <cellStyle name="20 % - Accent4 2 3 3 15" xfId="19471"/>
    <cellStyle name="20 % - Accent4 2 3 3 16" xfId="32748"/>
    <cellStyle name="20 % - Accent4 2 3 3 17" xfId="46025"/>
    <cellStyle name="20 % - Accent4 2 3 3 2" xfId="319"/>
    <cellStyle name="20 % - Accent4 2 3 3 2 10" xfId="5941"/>
    <cellStyle name="20 % - Accent4 2 3 3 2 10 2" xfId="16765"/>
    <cellStyle name="20 % - Accent4 2 3 3 2 10 2 2" xfId="29945"/>
    <cellStyle name="20 % - Accent4 2 3 3 2 10 2 3" xfId="43222"/>
    <cellStyle name="20 % - Accent4 2 3 3 2 10 2 4" xfId="56499"/>
    <cellStyle name="20 % - Accent4 2 3 3 2 10 3" xfId="11719"/>
    <cellStyle name="20 % - Accent4 2 3 3 2 10 4" xfId="23958"/>
    <cellStyle name="20 % - Accent4 2 3 3 2 10 5" xfId="37235"/>
    <cellStyle name="20 % - Accent4 2 3 3 2 10 6" xfId="50512"/>
    <cellStyle name="20 % - Accent4 2 3 3 2 11" xfId="6643"/>
    <cellStyle name="20 % - Accent4 2 3 3 2 11 2" xfId="17467"/>
    <cellStyle name="20 % - Accent4 2 3 3 2 11 2 2" xfId="30647"/>
    <cellStyle name="20 % - Accent4 2 3 3 2 11 2 3" xfId="43924"/>
    <cellStyle name="20 % - Accent4 2 3 3 2 11 2 4" xfId="57201"/>
    <cellStyle name="20 % - Accent4 2 3 3 2 11 3" xfId="12421"/>
    <cellStyle name="20 % - Accent4 2 3 3 2 11 4" xfId="24660"/>
    <cellStyle name="20 % - Accent4 2 3 3 2 11 5" xfId="37937"/>
    <cellStyle name="20 % - Accent4 2 3 3 2 11 6" xfId="51214"/>
    <cellStyle name="20 % - Accent4 2 3 3 2 12" xfId="7381"/>
    <cellStyle name="20 % - Accent4 2 3 3 2 12 2" xfId="18216"/>
    <cellStyle name="20 % - Accent4 2 3 3 2 12 2 2" xfId="31396"/>
    <cellStyle name="20 % - Accent4 2 3 3 2 12 2 3" xfId="44673"/>
    <cellStyle name="20 % - Accent4 2 3 3 2 12 2 4" xfId="57950"/>
    <cellStyle name="20 % - Accent4 2 3 3 2 12 3" xfId="25409"/>
    <cellStyle name="20 % - Accent4 2 3 3 2 12 4" xfId="38686"/>
    <cellStyle name="20 % - Accent4 2 3 3 2 12 5" xfId="51963"/>
    <cellStyle name="20 % - Accent4 2 3 3 2 13" xfId="10451"/>
    <cellStyle name="20 % - Accent4 2 3 3 2 13 2" xfId="14914"/>
    <cellStyle name="20 % - Accent4 2 3 3 2 13 2 2" xfId="27535"/>
    <cellStyle name="20 % - Accent4 2 3 3 2 13 2 3" xfId="40812"/>
    <cellStyle name="20 % - Accent4 2 3 3 2 13 2 4" xfId="54089"/>
    <cellStyle name="20 % - Accent4 2 3 3 2 13 3" xfId="21548"/>
    <cellStyle name="20 % - Accent4 2 3 3 2 13 4" xfId="34825"/>
    <cellStyle name="20 % - Accent4 2 3 3 2 13 5" xfId="48102"/>
    <cellStyle name="20 % - Accent4 2 3 3 2 14" xfId="9357"/>
    <cellStyle name="20 % - Accent4 2 3 3 2 14 2" xfId="20223"/>
    <cellStyle name="20 % - Accent4 2 3 3 2 14 3" xfId="33500"/>
    <cellStyle name="20 % - Accent4 2 3 3 2 14 4" xfId="46777"/>
    <cellStyle name="20 % - Accent4 2 3 3 2 15" xfId="13589"/>
    <cellStyle name="20 % - Accent4 2 3 3 2 15 2" xfId="26210"/>
    <cellStyle name="20 % - Accent4 2 3 3 2 15 3" xfId="39487"/>
    <cellStyle name="20 % - Accent4 2 3 3 2 15 4" xfId="52764"/>
    <cellStyle name="20 % - Accent4 2 3 3 2 16" xfId="19472"/>
    <cellStyle name="20 % - Accent4 2 3 3 2 17" xfId="32749"/>
    <cellStyle name="20 % - Accent4 2 3 3 2 18" xfId="46026"/>
    <cellStyle name="20 % - Accent4 2 3 3 2 2" xfId="320"/>
    <cellStyle name="20 % - Accent4 2 3 3 2 2 10" xfId="13590"/>
    <cellStyle name="20 % - Accent4 2 3 3 2 2 10 2" xfId="26211"/>
    <cellStyle name="20 % - Accent4 2 3 3 2 2 10 3" xfId="39488"/>
    <cellStyle name="20 % - Accent4 2 3 3 2 2 10 4" xfId="52765"/>
    <cellStyle name="20 % - Accent4 2 3 3 2 2 11" xfId="19473"/>
    <cellStyle name="20 % - Accent4 2 3 3 2 2 12" xfId="32750"/>
    <cellStyle name="20 % - Accent4 2 3 3 2 2 13" xfId="46027"/>
    <cellStyle name="20 % - Accent4 2 3 3 2 2 2" xfId="4187"/>
    <cellStyle name="20 % - Accent4 2 3 3 2 2 2 2" xfId="8241"/>
    <cellStyle name="20 % - Accent4 2 3 3 2 2 2 2 2" xfId="15735"/>
    <cellStyle name="20 % - Accent4 2 3 3 2 2 2 2 2 2" xfId="28395"/>
    <cellStyle name="20 % - Accent4 2 3 3 2 2 2 2 2 3" xfId="41672"/>
    <cellStyle name="20 % - Accent4 2 3 3 2 2 2 2 2 4" xfId="54949"/>
    <cellStyle name="20 % - Accent4 2 3 3 2 2 2 2 3" xfId="22408"/>
    <cellStyle name="20 % - Accent4 2 3 3 2 2 2 2 4" xfId="35685"/>
    <cellStyle name="20 % - Accent4 2 3 3 2 2 2 2 5" xfId="48962"/>
    <cellStyle name="20 % - Accent4 2 3 3 2 2 2 3" xfId="14170"/>
    <cellStyle name="20 % - Accent4 2 3 3 2 2 2 3 2" xfId="26791"/>
    <cellStyle name="20 % - Accent4 2 3 3 2 2 2 3 3" xfId="40068"/>
    <cellStyle name="20 % - Accent4 2 3 3 2 2 2 3 4" xfId="53345"/>
    <cellStyle name="20 % - Accent4 2 3 3 2 2 2 4" xfId="20804"/>
    <cellStyle name="20 % - Accent4 2 3 3 2 2 2 5" xfId="34081"/>
    <cellStyle name="20 % - Accent4 2 3 3 2 2 2 6" xfId="47358"/>
    <cellStyle name="20 % - Accent4 2 3 3 2 2 3" xfId="4727"/>
    <cellStyle name="20 % - Accent4 2 3 3 2 2 3 2" xfId="8601"/>
    <cellStyle name="20 % - Accent4 2 3 3 2 2 3 2 2" xfId="28755"/>
    <cellStyle name="20 % - Accent4 2 3 3 2 2 3 2 3" xfId="42032"/>
    <cellStyle name="20 % - Accent4 2 3 3 2 2 3 2 4" xfId="55309"/>
    <cellStyle name="20 % - Accent4 2 3 3 2 2 3 3" xfId="22768"/>
    <cellStyle name="20 % - Accent4 2 3 3 2 2 3 4" xfId="36045"/>
    <cellStyle name="20 % - Accent4 2 3 3 2 2 3 5" xfId="49322"/>
    <cellStyle name="20 % - Accent4 2 3 3 2 2 4" xfId="5318"/>
    <cellStyle name="20 % - Accent4 2 3 3 2 2 4 2" xfId="16166"/>
    <cellStyle name="20 % - Accent4 2 3 3 2 2 4 2 2" xfId="29346"/>
    <cellStyle name="20 % - Accent4 2 3 3 2 2 4 2 3" xfId="42623"/>
    <cellStyle name="20 % - Accent4 2 3 3 2 2 4 2 4" xfId="55900"/>
    <cellStyle name="20 % - Accent4 2 3 3 2 2 4 3" xfId="11120"/>
    <cellStyle name="20 % - Accent4 2 3 3 2 2 4 4" xfId="23359"/>
    <cellStyle name="20 % - Accent4 2 3 3 2 2 4 5" xfId="36636"/>
    <cellStyle name="20 % - Accent4 2 3 3 2 2 4 6" xfId="49913"/>
    <cellStyle name="20 % - Accent4 2 3 3 2 2 5" xfId="5942"/>
    <cellStyle name="20 % - Accent4 2 3 3 2 2 5 2" xfId="16766"/>
    <cellStyle name="20 % - Accent4 2 3 3 2 2 5 2 2" xfId="29946"/>
    <cellStyle name="20 % - Accent4 2 3 3 2 2 5 2 3" xfId="43223"/>
    <cellStyle name="20 % - Accent4 2 3 3 2 2 5 2 4" xfId="56500"/>
    <cellStyle name="20 % - Accent4 2 3 3 2 2 5 3" xfId="11720"/>
    <cellStyle name="20 % - Accent4 2 3 3 2 2 5 4" xfId="23959"/>
    <cellStyle name="20 % - Accent4 2 3 3 2 2 5 5" xfId="37236"/>
    <cellStyle name="20 % - Accent4 2 3 3 2 2 5 6" xfId="50513"/>
    <cellStyle name="20 % - Accent4 2 3 3 2 2 6" xfId="6644"/>
    <cellStyle name="20 % - Accent4 2 3 3 2 2 6 2" xfId="17468"/>
    <cellStyle name="20 % - Accent4 2 3 3 2 2 6 2 2" xfId="30648"/>
    <cellStyle name="20 % - Accent4 2 3 3 2 2 6 2 3" xfId="43925"/>
    <cellStyle name="20 % - Accent4 2 3 3 2 2 6 2 4" xfId="57202"/>
    <cellStyle name="20 % - Accent4 2 3 3 2 2 6 3" xfId="12422"/>
    <cellStyle name="20 % - Accent4 2 3 3 2 2 6 4" xfId="24661"/>
    <cellStyle name="20 % - Accent4 2 3 3 2 2 6 5" xfId="37938"/>
    <cellStyle name="20 % - Accent4 2 3 3 2 2 6 6" xfId="51215"/>
    <cellStyle name="20 % - Accent4 2 3 3 2 2 7" xfId="7382"/>
    <cellStyle name="20 % - Accent4 2 3 3 2 2 7 2" xfId="18217"/>
    <cellStyle name="20 % - Accent4 2 3 3 2 2 7 2 2" xfId="31397"/>
    <cellStyle name="20 % - Accent4 2 3 3 2 2 7 2 3" xfId="44674"/>
    <cellStyle name="20 % - Accent4 2 3 3 2 2 7 2 4" xfId="57951"/>
    <cellStyle name="20 % - Accent4 2 3 3 2 2 7 3" xfId="25410"/>
    <cellStyle name="20 % - Accent4 2 3 3 2 2 7 4" xfId="38687"/>
    <cellStyle name="20 % - Accent4 2 3 3 2 2 7 5" xfId="51964"/>
    <cellStyle name="20 % - Accent4 2 3 3 2 2 8" xfId="10452"/>
    <cellStyle name="20 % - Accent4 2 3 3 2 2 8 2" xfId="14915"/>
    <cellStyle name="20 % - Accent4 2 3 3 2 2 8 2 2" xfId="27536"/>
    <cellStyle name="20 % - Accent4 2 3 3 2 2 8 2 3" xfId="40813"/>
    <cellStyle name="20 % - Accent4 2 3 3 2 2 8 2 4" xfId="54090"/>
    <cellStyle name="20 % - Accent4 2 3 3 2 2 8 3" xfId="21549"/>
    <cellStyle name="20 % - Accent4 2 3 3 2 2 8 4" xfId="34826"/>
    <cellStyle name="20 % - Accent4 2 3 3 2 2 8 5" xfId="48103"/>
    <cellStyle name="20 % - Accent4 2 3 3 2 2 9" xfId="9358"/>
    <cellStyle name="20 % - Accent4 2 3 3 2 2 9 2" xfId="20224"/>
    <cellStyle name="20 % - Accent4 2 3 3 2 2 9 3" xfId="33501"/>
    <cellStyle name="20 % - Accent4 2 3 3 2 2 9 4" xfId="46778"/>
    <cellStyle name="20 % - Accent4 2 3 3 2 3" xfId="321"/>
    <cellStyle name="20 % - Accent4 2 3 3 2 3 10" xfId="13591"/>
    <cellStyle name="20 % - Accent4 2 3 3 2 3 10 2" xfId="26212"/>
    <cellStyle name="20 % - Accent4 2 3 3 2 3 10 3" xfId="39489"/>
    <cellStyle name="20 % - Accent4 2 3 3 2 3 10 4" xfId="52766"/>
    <cellStyle name="20 % - Accent4 2 3 3 2 3 11" xfId="19474"/>
    <cellStyle name="20 % - Accent4 2 3 3 2 3 12" xfId="32751"/>
    <cellStyle name="20 % - Accent4 2 3 3 2 3 13" xfId="46028"/>
    <cellStyle name="20 % - Accent4 2 3 3 2 3 2" xfId="4185"/>
    <cellStyle name="20 % - Accent4 2 3 3 2 3 2 2" xfId="8240"/>
    <cellStyle name="20 % - Accent4 2 3 3 2 3 2 2 2" xfId="15734"/>
    <cellStyle name="20 % - Accent4 2 3 3 2 3 2 2 2 2" xfId="28394"/>
    <cellStyle name="20 % - Accent4 2 3 3 2 3 2 2 2 3" xfId="41671"/>
    <cellStyle name="20 % - Accent4 2 3 3 2 3 2 2 2 4" xfId="54948"/>
    <cellStyle name="20 % - Accent4 2 3 3 2 3 2 2 3" xfId="22407"/>
    <cellStyle name="20 % - Accent4 2 3 3 2 3 2 2 4" xfId="35684"/>
    <cellStyle name="20 % - Accent4 2 3 3 2 3 2 2 5" xfId="48961"/>
    <cellStyle name="20 % - Accent4 2 3 3 2 3 2 3" xfId="14171"/>
    <cellStyle name="20 % - Accent4 2 3 3 2 3 2 3 2" xfId="26792"/>
    <cellStyle name="20 % - Accent4 2 3 3 2 3 2 3 3" xfId="40069"/>
    <cellStyle name="20 % - Accent4 2 3 3 2 3 2 3 4" xfId="53346"/>
    <cellStyle name="20 % - Accent4 2 3 3 2 3 2 4" xfId="20805"/>
    <cellStyle name="20 % - Accent4 2 3 3 2 3 2 5" xfId="34082"/>
    <cellStyle name="20 % - Accent4 2 3 3 2 3 2 6" xfId="47359"/>
    <cellStyle name="20 % - Accent4 2 3 3 2 3 3" xfId="4728"/>
    <cellStyle name="20 % - Accent4 2 3 3 2 3 3 2" xfId="8602"/>
    <cellStyle name="20 % - Accent4 2 3 3 2 3 3 2 2" xfId="28756"/>
    <cellStyle name="20 % - Accent4 2 3 3 2 3 3 2 3" xfId="42033"/>
    <cellStyle name="20 % - Accent4 2 3 3 2 3 3 2 4" xfId="55310"/>
    <cellStyle name="20 % - Accent4 2 3 3 2 3 3 3" xfId="22769"/>
    <cellStyle name="20 % - Accent4 2 3 3 2 3 3 4" xfId="36046"/>
    <cellStyle name="20 % - Accent4 2 3 3 2 3 3 5" xfId="49323"/>
    <cellStyle name="20 % - Accent4 2 3 3 2 3 4" xfId="5319"/>
    <cellStyle name="20 % - Accent4 2 3 3 2 3 4 2" xfId="16167"/>
    <cellStyle name="20 % - Accent4 2 3 3 2 3 4 2 2" xfId="29347"/>
    <cellStyle name="20 % - Accent4 2 3 3 2 3 4 2 3" xfId="42624"/>
    <cellStyle name="20 % - Accent4 2 3 3 2 3 4 2 4" xfId="55901"/>
    <cellStyle name="20 % - Accent4 2 3 3 2 3 4 3" xfId="11121"/>
    <cellStyle name="20 % - Accent4 2 3 3 2 3 4 4" xfId="23360"/>
    <cellStyle name="20 % - Accent4 2 3 3 2 3 4 5" xfId="36637"/>
    <cellStyle name="20 % - Accent4 2 3 3 2 3 4 6" xfId="49914"/>
    <cellStyle name="20 % - Accent4 2 3 3 2 3 5" xfId="5943"/>
    <cellStyle name="20 % - Accent4 2 3 3 2 3 5 2" xfId="16767"/>
    <cellStyle name="20 % - Accent4 2 3 3 2 3 5 2 2" xfId="29947"/>
    <cellStyle name="20 % - Accent4 2 3 3 2 3 5 2 3" xfId="43224"/>
    <cellStyle name="20 % - Accent4 2 3 3 2 3 5 2 4" xfId="56501"/>
    <cellStyle name="20 % - Accent4 2 3 3 2 3 5 3" xfId="11721"/>
    <cellStyle name="20 % - Accent4 2 3 3 2 3 5 4" xfId="23960"/>
    <cellStyle name="20 % - Accent4 2 3 3 2 3 5 5" xfId="37237"/>
    <cellStyle name="20 % - Accent4 2 3 3 2 3 5 6" xfId="50514"/>
    <cellStyle name="20 % - Accent4 2 3 3 2 3 6" xfId="6645"/>
    <cellStyle name="20 % - Accent4 2 3 3 2 3 6 2" xfId="17469"/>
    <cellStyle name="20 % - Accent4 2 3 3 2 3 6 2 2" xfId="30649"/>
    <cellStyle name="20 % - Accent4 2 3 3 2 3 6 2 3" xfId="43926"/>
    <cellStyle name="20 % - Accent4 2 3 3 2 3 6 2 4" xfId="57203"/>
    <cellStyle name="20 % - Accent4 2 3 3 2 3 6 3" xfId="12423"/>
    <cellStyle name="20 % - Accent4 2 3 3 2 3 6 4" xfId="24662"/>
    <cellStyle name="20 % - Accent4 2 3 3 2 3 6 5" xfId="37939"/>
    <cellStyle name="20 % - Accent4 2 3 3 2 3 6 6" xfId="51216"/>
    <cellStyle name="20 % - Accent4 2 3 3 2 3 7" xfId="7383"/>
    <cellStyle name="20 % - Accent4 2 3 3 2 3 7 2" xfId="18218"/>
    <cellStyle name="20 % - Accent4 2 3 3 2 3 7 2 2" xfId="31398"/>
    <cellStyle name="20 % - Accent4 2 3 3 2 3 7 2 3" xfId="44675"/>
    <cellStyle name="20 % - Accent4 2 3 3 2 3 7 2 4" xfId="57952"/>
    <cellStyle name="20 % - Accent4 2 3 3 2 3 7 3" xfId="25411"/>
    <cellStyle name="20 % - Accent4 2 3 3 2 3 7 4" xfId="38688"/>
    <cellStyle name="20 % - Accent4 2 3 3 2 3 7 5" xfId="51965"/>
    <cellStyle name="20 % - Accent4 2 3 3 2 3 8" xfId="10453"/>
    <cellStyle name="20 % - Accent4 2 3 3 2 3 8 2" xfId="14916"/>
    <cellStyle name="20 % - Accent4 2 3 3 2 3 8 2 2" xfId="27537"/>
    <cellStyle name="20 % - Accent4 2 3 3 2 3 8 2 3" xfId="40814"/>
    <cellStyle name="20 % - Accent4 2 3 3 2 3 8 2 4" xfId="54091"/>
    <cellStyle name="20 % - Accent4 2 3 3 2 3 8 3" xfId="21550"/>
    <cellStyle name="20 % - Accent4 2 3 3 2 3 8 4" xfId="34827"/>
    <cellStyle name="20 % - Accent4 2 3 3 2 3 8 5" xfId="48104"/>
    <cellStyle name="20 % - Accent4 2 3 3 2 3 9" xfId="9359"/>
    <cellStyle name="20 % - Accent4 2 3 3 2 3 9 2" xfId="20225"/>
    <cellStyle name="20 % - Accent4 2 3 3 2 3 9 3" xfId="33502"/>
    <cellStyle name="20 % - Accent4 2 3 3 2 3 9 4" xfId="46779"/>
    <cellStyle name="20 % - Accent4 2 3 3 2 4" xfId="322"/>
    <cellStyle name="20 % - Accent4 2 3 3 2 4 10" xfId="9360"/>
    <cellStyle name="20 % - Accent4 2 3 3 2 4 10 2" xfId="20226"/>
    <cellStyle name="20 % - Accent4 2 3 3 2 4 10 3" xfId="33503"/>
    <cellStyle name="20 % - Accent4 2 3 3 2 4 10 4" xfId="46780"/>
    <cellStyle name="20 % - Accent4 2 3 3 2 4 11" xfId="13592"/>
    <cellStyle name="20 % - Accent4 2 3 3 2 4 11 2" xfId="26213"/>
    <cellStyle name="20 % - Accent4 2 3 3 2 4 11 3" xfId="39490"/>
    <cellStyle name="20 % - Accent4 2 3 3 2 4 11 4" xfId="52767"/>
    <cellStyle name="20 % - Accent4 2 3 3 2 4 12" xfId="19475"/>
    <cellStyle name="20 % - Accent4 2 3 3 2 4 13" xfId="32752"/>
    <cellStyle name="20 % - Accent4 2 3 3 2 4 14" xfId="46029"/>
    <cellStyle name="20 % - Accent4 2 3 3 2 4 2" xfId="323"/>
    <cellStyle name="20 % - Accent4 2 3 3 2 4 2 10" xfId="13593"/>
    <cellStyle name="20 % - Accent4 2 3 3 2 4 2 10 2" xfId="26214"/>
    <cellStyle name="20 % - Accent4 2 3 3 2 4 2 10 3" xfId="39491"/>
    <cellStyle name="20 % - Accent4 2 3 3 2 4 2 10 4" xfId="52768"/>
    <cellStyle name="20 % - Accent4 2 3 3 2 4 2 11" xfId="19476"/>
    <cellStyle name="20 % - Accent4 2 3 3 2 4 2 12" xfId="32753"/>
    <cellStyle name="20 % - Accent4 2 3 3 2 4 2 13" xfId="46030"/>
    <cellStyle name="20 % - Accent4 2 3 3 2 4 2 2" xfId="4183"/>
    <cellStyle name="20 % - Accent4 2 3 3 2 4 2 2 2" xfId="8238"/>
    <cellStyle name="20 % - Accent4 2 3 3 2 4 2 2 2 2" xfId="15732"/>
    <cellStyle name="20 % - Accent4 2 3 3 2 4 2 2 2 2 2" xfId="28392"/>
    <cellStyle name="20 % - Accent4 2 3 3 2 4 2 2 2 2 3" xfId="41669"/>
    <cellStyle name="20 % - Accent4 2 3 3 2 4 2 2 2 2 4" xfId="54946"/>
    <cellStyle name="20 % - Accent4 2 3 3 2 4 2 2 2 3" xfId="22405"/>
    <cellStyle name="20 % - Accent4 2 3 3 2 4 2 2 2 4" xfId="35682"/>
    <cellStyle name="20 % - Accent4 2 3 3 2 4 2 2 2 5" xfId="48959"/>
    <cellStyle name="20 % - Accent4 2 3 3 2 4 2 2 3" xfId="14173"/>
    <cellStyle name="20 % - Accent4 2 3 3 2 4 2 2 3 2" xfId="26794"/>
    <cellStyle name="20 % - Accent4 2 3 3 2 4 2 2 3 3" xfId="40071"/>
    <cellStyle name="20 % - Accent4 2 3 3 2 4 2 2 3 4" xfId="53348"/>
    <cellStyle name="20 % - Accent4 2 3 3 2 4 2 2 4" xfId="20807"/>
    <cellStyle name="20 % - Accent4 2 3 3 2 4 2 2 5" xfId="34084"/>
    <cellStyle name="20 % - Accent4 2 3 3 2 4 2 2 6" xfId="47361"/>
    <cellStyle name="20 % - Accent4 2 3 3 2 4 2 3" xfId="4730"/>
    <cellStyle name="20 % - Accent4 2 3 3 2 4 2 3 2" xfId="8604"/>
    <cellStyle name="20 % - Accent4 2 3 3 2 4 2 3 2 2" xfId="28758"/>
    <cellStyle name="20 % - Accent4 2 3 3 2 4 2 3 2 3" xfId="42035"/>
    <cellStyle name="20 % - Accent4 2 3 3 2 4 2 3 2 4" xfId="55312"/>
    <cellStyle name="20 % - Accent4 2 3 3 2 4 2 3 3" xfId="22771"/>
    <cellStyle name="20 % - Accent4 2 3 3 2 4 2 3 4" xfId="36048"/>
    <cellStyle name="20 % - Accent4 2 3 3 2 4 2 3 5" xfId="49325"/>
    <cellStyle name="20 % - Accent4 2 3 3 2 4 2 4" xfId="5321"/>
    <cellStyle name="20 % - Accent4 2 3 3 2 4 2 4 2" xfId="16169"/>
    <cellStyle name="20 % - Accent4 2 3 3 2 4 2 4 2 2" xfId="29349"/>
    <cellStyle name="20 % - Accent4 2 3 3 2 4 2 4 2 3" xfId="42626"/>
    <cellStyle name="20 % - Accent4 2 3 3 2 4 2 4 2 4" xfId="55903"/>
    <cellStyle name="20 % - Accent4 2 3 3 2 4 2 4 3" xfId="11123"/>
    <cellStyle name="20 % - Accent4 2 3 3 2 4 2 4 4" xfId="23362"/>
    <cellStyle name="20 % - Accent4 2 3 3 2 4 2 4 5" xfId="36639"/>
    <cellStyle name="20 % - Accent4 2 3 3 2 4 2 4 6" xfId="49916"/>
    <cellStyle name="20 % - Accent4 2 3 3 2 4 2 5" xfId="5945"/>
    <cellStyle name="20 % - Accent4 2 3 3 2 4 2 5 2" xfId="16769"/>
    <cellStyle name="20 % - Accent4 2 3 3 2 4 2 5 2 2" xfId="29949"/>
    <cellStyle name="20 % - Accent4 2 3 3 2 4 2 5 2 3" xfId="43226"/>
    <cellStyle name="20 % - Accent4 2 3 3 2 4 2 5 2 4" xfId="56503"/>
    <cellStyle name="20 % - Accent4 2 3 3 2 4 2 5 3" xfId="11723"/>
    <cellStyle name="20 % - Accent4 2 3 3 2 4 2 5 4" xfId="23962"/>
    <cellStyle name="20 % - Accent4 2 3 3 2 4 2 5 5" xfId="37239"/>
    <cellStyle name="20 % - Accent4 2 3 3 2 4 2 5 6" xfId="50516"/>
    <cellStyle name="20 % - Accent4 2 3 3 2 4 2 6" xfId="6647"/>
    <cellStyle name="20 % - Accent4 2 3 3 2 4 2 6 2" xfId="17471"/>
    <cellStyle name="20 % - Accent4 2 3 3 2 4 2 6 2 2" xfId="30651"/>
    <cellStyle name="20 % - Accent4 2 3 3 2 4 2 6 2 3" xfId="43928"/>
    <cellStyle name="20 % - Accent4 2 3 3 2 4 2 6 2 4" xfId="57205"/>
    <cellStyle name="20 % - Accent4 2 3 3 2 4 2 6 3" xfId="12425"/>
    <cellStyle name="20 % - Accent4 2 3 3 2 4 2 6 4" xfId="24664"/>
    <cellStyle name="20 % - Accent4 2 3 3 2 4 2 6 5" xfId="37941"/>
    <cellStyle name="20 % - Accent4 2 3 3 2 4 2 6 6" xfId="51218"/>
    <cellStyle name="20 % - Accent4 2 3 3 2 4 2 7" xfId="7385"/>
    <cellStyle name="20 % - Accent4 2 3 3 2 4 2 7 2" xfId="18220"/>
    <cellStyle name="20 % - Accent4 2 3 3 2 4 2 7 2 2" xfId="31400"/>
    <cellStyle name="20 % - Accent4 2 3 3 2 4 2 7 2 3" xfId="44677"/>
    <cellStyle name="20 % - Accent4 2 3 3 2 4 2 7 2 4" xfId="57954"/>
    <cellStyle name="20 % - Accent4 2 3 3 2 4 2 7 3" xfId="25413"/>
    <cellStyle name="20 % - Accent4 2 3 3 2 4 2 7 4" xfId="38690"/>
    <cellStyle name="20 % - Accent4 2 3 3 2 4 2 7 5" xfId="51967"/>
    <cellStyle name="20 % - Accent4 2 3 3 2 4 2 8" xfId="10455"/>
    <cellStyle name="20 % - Accent4 2 3 3 2 4 2 8 2" xfId="14918"/>
    <cellStyle name="20 % - Accent4 2 3 3 2 4 2 8 2 2" xfId="27539"/>
    <cellStyle name="20 % - Accent4 2 3 3 2 4 2 8 2 3" xfId="40816"/>
    <cellStyle name="20 % - Accent4 2 3 3 2 4 2 8 2 4" xfId="54093"/>
    <cellStyle name="20 % - Accent4 2 3 3 2 4 2 8 3" xfId="21552"/>
    <cellStyle name="20 % - Accent4 2 3 3 2 4 2 8 4" xfId="34829"/>
    <cellStyle name="20 % - Accent4 2 3 3 2 4 2 8 5" xfId="48106"/>
    <cellStyle name="20 % - Accent4 2 3 3 2 4 2 9" xfId="9361"/>
    <cellStyle name="20 % - Accent4 2 3 3 2 4 2 9 2" xfId="20227"/>
    <cellStyle name="20 % - Accent4 2 3 3 2 4 2 9 3" xfId="33504"/>
    <cellStyle name="20 % - Accent4 2 3 3 2 4 2 9 4" xfId="46781"/>
    <cellStyle name="20 % - Accent4 2 3 3 2 4 3" xfId="4184"/>
    <cellStyle name="20 % - Accent4 2 3 3 2 4 3 2" xfId="8239"/>
    <cellStyle name="20 % - Accent4 2 3 3 2 4 3 2 2" xfId="15733"/>
    <cellStyle name="20 % - Accent4 2 3 3 2 4 3 2 2 2" xfId="28393"/>
    <cellStyle name="20 % - Accent4 2 3 3 2 4 3 2 2 3" xfId="41670"/>
    <cellStyle name="20 % - Accent4 2 3 3 2 4 3 2 2 4" xfId="54947"/>
    <cellStyle name="20 % - Accent4 2 3 3 2 4 3 2 3" xfId="22406"/>
    <cellStyle name="20 % - Accent4 2 3 3 2 4 3 2 4" xfId="35683"/>
    <cellStyle name="20 % - Accent4 2 3 3 2 4 3 2 5" xfId="48960"/>
    <cellStyle name="20 % - Accent4 2 3 3 2 4 3 3" xfId="14172"/>
    <cellStyle name="20 % - Accent4 2 3 3 2 4 3 3 2" xfId="26793"/>
    <cellStyle name="20 % - Accent4 2 3 3 2 4 3 3 3" xfId="40070"/>
    <cellStyle name="20 % - Accent4 2 3 3 2 4 3 3 4" xfId="53347"/>
    <cellStyle name="20 % - Accent4 2 3 3 2 4 3 4" xfId="20806"/>
    <cellStyle name="20 % - Accent4 2 3 3 2 4 3 5" xfId="34083"/>
    <cellStyle name="20 % - Accent4 2 3 3 2 4 3 6" xfId="47360"/>
    <cellStyle name="20 % - Accent4 2 3 3 2 4 4" xfId="4729"/>
    <cellStyle name="20 % - Accent4 2 3 3 2 4 4 2" xfId="8603"/>
    <cellStyle name="20 % - Accent4 2 3 3 2 4 4 2 2" xfId="28757"/>
    <cellStyle name="20 % - Accent4 2 3 3 2 4 4 2 3" xfId="42034"/>
    <cellStyle name="20 % - Accent4 2 3 3 2 4 4 2 4" xfId="55311"/>
    <cellStyle name="20 % - Accent4 2 3 3 2 4 4 3" xfId="22770"/>
    <cellStyle name="20 % - Accent4 2 3 3 2 4 4 4" xfId="36047"/>
    <cellStyle name="20 % - Accent4 2 3 3 2 4 4 5" xfId="49324"/>
    <cellStyle name="20 % - Accent4 2 3 3 2 4 5" xfId="5320"/>
    <cellStyle name="20 % - Accent4 2 3 3 2 4 5 2" xfId="16168"/>
    <cellStyle name="20 % - Accent4 2 3 3 2 4 5 2 2" xfId="29348"/>
    <cellStyle name="20 % - Accent4 2 3 3 2 4 5 2 3" xfId="42625"/>
    <cellStyle name="20 % - Accent4 2 3 3 2 4 5 2 4" xfId="55902"/>
    <cellStyle name="20 % - Accent4 2 3 3 2 4 5 3" xfId="11122"/>
    <cellStyle name="20 % - Accent4 2 3 3 2 4 5 4" xfId="23361"/>
    <cellStyle name="20 % - Accent4 2 3 3 2 4 5 5" xfId="36638"/>
    <cellStyle name="20 % - Accent4 2 3 3 2 4 5 6" xfId="49915"/>
    <cellStyle name="20 % - Accent4 2 3 3 2 4 6" xfId="5944"/>
    <cellStyle name="20 % - Accent4 2 3 3 2 4 6 2" xfId="16768"/>
    <cellStyle name="20 % - Accent4 2 3 3 2 4 6 2 2" xfId="29948"/>
    <cellStyle name="20 % - Accent4 2 3 3 2 4 6 2 3" xfId="43225"/>
    <cellStyle name="20 % - Accent4 2 3 3 2 4 6 2 4" xfId="56502"/>
    <cellStyle name="20 % - Accent4 2 3 3 2 4 6 3" xfId="11722"/>
    <cellStyle name="20 % - Accent4 2 3 3 2 4 6 4" xfId="23961"/>
    <cellStyle name="20 % - Accent4 2 3 3 2 4 6 5" xfId="37238"/>
    <cellStyle name="20 % - Accent4 2 3 3 2 4 6 6" xfId="50515"/>
    <cellStyle name="20 % - Accent4 2 3 3 2 4 7" xfId="6646"/>
    <cellStyle name="20 % - Accent4 2 3 3 2 4 7 2" xfId="17470"/>
    <cellStyle name="20 % - Accent4 2 3 3 2 4 7 2 2" xfId="30650"/>
    <cellStyle name="20 % - Accent4 2 3 3 2 4 7 2 3" xfId="43927"/>
    <cellStyle name="20 % - Accent4 2 3 3 2 4 7 2 4" xfId="57204"/>
    <cellStyle name="20 % - Accent4 2 3 3 2 4 7 3" xfId="12424"/>
    <cellStyle name="20 % - Accent4 2 3 3 2 4 7 4" xfId="24663"/>
    <cellStyle name="20 % - Accent4 2 3 3 2 4 7 5" xfId="37940"/>
    <cellStyle name="20 % - Accent4 2 3 3 2 4 7 6" xfId="51217"/>
    <cellStyle name="20 % - Accent4 2 3 3 2 4 8" xfId="7384"/>
    <cellStyle name="20 % - Accent4 2 3 3 2 4 8 2" xfId="18219"/>
    <cellStyle name="20 % - Accent4 2 3 3 2 4 8 2 2" xfId="31399"/>
    <cellStyle name="20 % - Accent4 2 3 3 2 4 8 2 3" xfId="44676"/>
    <cellStyle name="20 % - Accent4 2 3 3 2 4 8 2 4" xfId="57953"/>
    <cellStyle name="20 % - Accent4 2 3 3 2 4 8 3" xfId="25412"/>
    <cellStyle name="20 % - Accent4 2 3 3 2 4 8 4" xfId="38689"/>
    <cellStyle name="20 % - Accent4 2 3 3 2 4 8 5" xfId="51966"/>
    <cellStyle name="20 % - Accent4 2 3 3 2 4 9" xfId="10454"/>
    <cellStyle name="20 % - Accent4 2 3 3 2 4 9 2" xfId="14917"/>
    <cellStyle name="20 % - Accent4 2 3 3 2 4 9 2 2" xfId="27538"/>
    <cellStyle name="20 % - Accent4 2 3 3 2 4 9 2 3" xfId="40815"/>
    <cellStyle name="20 % - Accent4 2 3 3 2 4 9 2 4" xfId="54092"/>
    <cellStyle name="20 % - Accent4 2 3 3 2 4 9 3" xfId="21551"/>
    <cellStyle name="20 % - Accent4 2 3 3 2 4 9 4" xfId="34828"/>
    <cellStyle name="20 % - Accent4 2 3 3 2 4 9 5" xfId="48105"/>
    <cellStyle name="20 % - Accent4 2 3 3 2 5" xfId="324"/>
    <cellStyle name="20 % - Accent4 2 3 3 2 5 10" xfId="13594"/>
    <cellStyle name="20 % - Accent4 2 3 3 2 5 10 2" xfId="26215"/>
    <cellStyle name="20 % - Accent4 2 3 3 2 5 10 3" xfId="39492"/>
    <cellStyle name="20 % - Accent4 2 3 3 2 5 10 4" xfId="52769"/>
    <cellStyle name="20 % - Accent4 2 3 3 2 5 11" xfId="19477"/>
    <cellStyle name="20 % - Accent4 2 3 3 2 5 12" xfId="32754"/>
    <cellStyle name="20 % - Accent4 2 3 3 2 5 13" xfId="46031"/>
    <cellStyle name="20 % - Accent4 2 3 3 2 5 2" xfId="4182"/>
    <cellStyle name="20 % - Accent4 2 3 3 2 5 2 2" xfId="8237"/>
    <cellStyle name="20 % - Accent4 2 3 3 2 5 2 2 2" xfId="15731"/>
    <cellStyle name="20 % - Accent4 2 3 3 2 5 2 2 2 2" xfId="28391"/>
    <cellStyle name="20 % - Accent4 2 3 3 2 5 2 2 2 3" xfId="41668"/>
    <cellStyle name="20 % - Accent4 2 3 3 2 5 2 2 2 4" xfId="54945"/>
    <cellStyle name="20 % - Accent4 2 3 3 2 5 2 2 3" xfId="22404"/>
    <cellStyle name="20 % - Accent4 2 3 3 2 5 2 2 4" xfId="35681"/>
    <cellStyle name="20 % - Accent4 2 3 3 2 5 2 2 5" xfId="48958"/>
    <cellStyle name="20 % - Accent4 2 3 3 2 5 2 3" xfId="14174"/>
    <cellStyle name="20 % - Accent4 2 3 3 2 5 2 3 2" xfId="26795"/>
    <cellStyle name="20 % - Accent4 2 3 3 2 5 2 3 3" xfId="40072"/>
    <cellStyle name="20 % - Accent4 2 3 3 2 5 2 3 4" xfId="53349"/>
    <cellStyle name="20 % - Accent4 2 3 3 2 5 2 4" xfId="20808"/>
    <cellStyle name="20 % - Accent4 2 3 3 2 5 2 5" xfId="34085"/>
    <cellStyle name="20 % - Accent4 2 3 3 2 5 2 6" xfId="47362"/>
    <cellStyle name="20 % - Accent4 2 3 3 2 5 3" xfId="4731"/>
    <cellStyle name="20 % - Accent4 2 3 3 2 5 3 2" xfId="8605"/>
    <cellStyle name="20 % - Accent4 2 3 3 2 5 3 2 2" xfId="28759"/>
    <cellStyle name="20 % - Accent4 2 3 3 2 5 3 2 3" xfId="42036"/>
    <cellStyle name="20 % - Accent4 2 3 3 2 5 3 2 4" xfId="55313"/>
    <cellStyle name="20 % - Accent4 2 3 3 2 5 3 3" xfId="22772"/>
    <cellStyle name="20 % - Accent4 2 3 3 2 5 3 4" xfId="36049"/>
    <cellStyle name="20 % - Accent4 2 3 3 2 5 3 5" xfId="49326"/>
    <cellStyle name="20 % - Accent4 2 3 3 2 5 4" xfId="5322"/>
    <cellStyle name="20 % - Accent4 2 3 3 2 5 4 2" xfId="16170"/>
    <cellStyle name="20 % - Accent4 2 3 3 2 5 4 2 2" xfId="29350"/>
    <cellStyle name="20 % - Accent4 2 3 3 2 5 4 2 3" xfId="42627"/>
    <cellStyle name="20 % - Accent4 2 3 3 2 5 4 2 4" xfId="55904"/>
    <cellStyle name="20 % - Accent4 2 3 3 2 5 4 3" xfId="11124"/>
    <cellStyle name="20 % - Accent4 2 3 3 2 5 4 4" xfId="23363"/>
    <cellStyle name="20 % - Accent4 2 3 3 2 5 4 5" xfId="36640"/>
    <cellStyle name="20 % - Accent4 2 3 3 2 5 4 6" xfId="49917"/>
    <cellStyle name="20 % - Accent4 2 3 3 2 5 5" xfId="5946"/>
    <cellStyle name="20 % - Accent4 2 3 3 2 5 5 2" xfId="16770"/>
    <cellStyle name="20 % - Accent4 2 3 3 2 5 5 2 2" xfId="29950"/>
    <cellStyle name="20 % - Accent4 2 3 3 2 5 5 2 3" xfId="43227"/>
    <cellStyle name="20 % - Accent4 2 3 3 2 5 5 2 4" xfId="56504"/>
    <cellStyle name="20 % - Accent4 2 3 3 2 5 5 3" xfId="11724"/>
    <cellStyle name="20 % - Accent4 2 3 3 2 5 5 4" xfId="23963"/>
    <cellStyle name="20 % - Accent4 2 3 3 2 5 5 5" xfId="37240"/>
    <cellStyle name="20 % - Accent4 2 3 3 2 5 5 6" xfId="50517"/>
    <cellStyle name="20 % - Accent4 2 3 3 2 5 6" xfId="6648"/>
    <cellStyle name="20 % - Accent4 2 3 3 2 5 6 2" xfId="17472"/>
    <cellStyle name="20 % - Accent4 2 3 3 2 5 6 2 2" xfId="30652"/>
    <cellStyle name="20 % - Accent4 2 3 3 2 5 6 2 3" xfId="43929"/>
    <cellStyle name="20 % - Accent4 2 3 3 2 5 6 2 4" xfId="57206"/>
    <cellStyle name="20 % - Accent4 2 3 3 2 5 6 3" xfId="12426"/>
    <cellStyle name="20 % - Accent4 2 3 3 2 5 6 4" xfId="24665"/>
    <cellStyle name="20 % - Accent4 2 3 3 2 5 6 5" xfId="37942"/>
    <cellStyle name="20 % - Accent4 2 3 3 2 5 6 6" xfId="51219"/>
    <cellStyle name="20 % - Accent4 2 3 3 2 5 7" xfId="7386"/>
    <cellStyle name="20 % - Accent4 2 3 3 2 5 7 2" xfId="18221"/>
    <cellStyle name="20 % - Accent4 2 3 3 2 5 7 2 2" xfId="31401"/>
    <cellStyle name="20 % - Accent4 2 3 3 2 5 7 2 3" xfId="44678"/>
    <cellStyle name="20 % - Accent4 2 3 3 2 5 7 2 4" xfId="57955"/>
    <cellStyle name="20 % - Accent4 2 3 3 2 5 7 3" xfId="25414"/>
    <cellStyle name="20 % - Accent4 2 3 3 2 5 7 4" xfId="38691"/>
    <cellStyle name="20 % - Accent4 2 3 3 2 5 7 5" xfId="51968"/>
    <cellStyle name="20 % - Accent4 2 3 3 2 5 8" xfId="10456"/>
    <cellStyle name="20 % - Accent4 2 3 3 2 5 8 2" xfId="14919"/>
    <cellStyle name="20 % - Accent4 2 3 3 2 5 8 2 2" xfId="27540"/>
    <cellStyle name="20 % - Accent4 2 3 3 2 5 8 2 3" xfId="40817"/>
    <cellStyle name="20 % - Accent4 2 3 3 2 5 8 2 4" xfId="54094"/>
    <cellStyle name="20 % - Accent4 2 3 3 2 5 8 3" xfId="21553"/>
    <cellStyle name="20 % - Accent4 2 3 3 2 5 8 4" xfId="34830"/>
    <cellStyle name="20 % - Accent4 2 3 3 2 5 8 5" xfId="48107"/>
    <cellStyle name="20 % - Accent4 2 3 3 2 5 9" xfId="9362"/>
    <cellStyle name="20 % - Accent4 2 3 3 2 5 9 2" xfId="20228"/>
    <cellStyle name="20 % - Accent4 2 3 3 2 5 9 3" xfId="33505"/>
    <cellStyle name="20 % - Accent4 2 3 3 2 5 9 4" xfId="46782"/>
    <cellStyle name="20 % - Accent4 2 3 3 2 6" xfId="3647"/>
    <cellStyle name="20 % - Accent4 2 3 3 2 6 2" xfId="7826"/>
    <cellStyle name="20 % - Accent4 2 3 3 2 6 2 2" xfId="15359"/>
    <cellStyle name="20 % - Accent4 2 3 3 2 6 2 2 2" xfId="27980"/>
    <cellStyle name="20 % - Accent4 2 3 3 2 6 2 2 3" xfId="41257"/>
    <cellStyle name="20 % - Accent4 2 3 3 2 6 2 2 4" xfId="54534"/>
    <cellStyle name="20 % - Accent4 2 3 3 2 6 2 3" xfId="21993"/>
    <cellStyle name="20 % - Accent4 2 3 3 2 6 2 4" xfId="35270"/>
    <cellStyle name="20 % - Accent4 2 3 3 2 6 2 5" xfId="48547"/>
    <cellStyle name="20 % - Accent4 2 3 3 2 6 3" xfId="14169"/>
    <cellStyle name="20 % - Accent4 2 3 3 2 6 3 2" xfId="26790"/>
    <cellStyle name="20 % - Accent4 2 3 3 2 6 3 3" xfId="40067"/>
    <cellStyle name="20 % - Accent4 2 3 3 2 6 3 4" xfId="53344"/>
    <cellStyle name="20 % - Accent4 2 3 3 2 6 4" xfId="9903"/>
    <cellStyle name="20 % - Accent4 2 3 3 2 6 5" xfId="20803"/>
    <cellStyle name="20 % - Accent4 2 3 3 2 6 6" xfId="34080"/>
    <cellStyle name="20 % - Accent4 2 3 3 2 6 7" xfId="47357"/>
    <cellStyle name="20 % - Accent4 2 3 3 2 7" xfId="4188"/>
    <cellStyle name="20 % - Accent4 2 3 3 2 7 2" xfId="8242"/>
    <cellStyle name="20 % - Accent4 2 3 3 2 7 2 2" xfId="28396"/>
    <cellStyle name="20 % - Accent4 2 3 3 2 7 2 3" xfId="41673"/>
    <cellStyle name="20 % - Accent4 2 3 3 2 7 2 4" xfId="54950"/>
    <cellStyle name="20 % - Accent4 2 3 3 2 7 3" xfId="22409"/>
    <cellStyle name="20 % - Accent4 2 3 3 2 7 4" xfId="35686"/>
    <cellStyle name="20 % - Accent4 2 3 3 2 7 5" xfId="48963"/>
    <cellStyle name="20 % - Accent4 2 3 3 2 8" xfId="4726"/>
    <cellStyle name="20 % - Accent4 2 3 3 2 8 2" xfId="8600"/>
    <cellStyle name="20 % - Accent4 2 3 3 2 8 2 2" xfId="28754"/>
    <cellStyle name="20 % - Accent4 2 3 3 2 8 2 3" xfId="42031"/>
    <cellStyle name="20 % - Accent4 2 3 3 2 8 2 4" xfId="55308"/>
    <cellStyle name="20 % - Accent4 2 3 3 2 8 3" xfId="22767"/>
    <cellStyle name="20 % - Accent4 2 3 3 2 8 4" xfId="36044"/>
    <cellStyle name="20 % - Accent4 2 3 3 2 8 5" xfId="49321"/>
    <cellStyle name="20 % - Accent4 2 3 3 2 9" xfId="5317"/>
    <cellStyle name="20 % - Accent4 2 3 3 2 9 2" xfId="16165"/>
    <cellStyle name="20 % - Accent4 2 3 3 2 9 2 2" xfId="29345"/>
    <cellStyle name="20 % - Accent4 2 3 3 2 9 2 3" xfId="42622"/>
    <cellStyle name="20 % - Accent4 2 3 3 2 9 2 4" xfId="55899"/>
    <cellStyle name="20 % - Accent4 2 3 3 2 9 3" xfId="11119"/>
    <cellStyle name="20 % - Accent4 2 3 3 2 9 4" xfId="23358"/>
    <cellStyle name="20 % - Accent4 2 3 3 2 9 5" xfId="36635"/>
    <cellStyle name="20 % - Accent4 2 3 3 2 9 6" xfId="49912"/>
    <cellStyle name="20 % - Accent4 2 3 3 3" xfId="325"/>
    <cellStyle name="20 % - Accent4 2 3 3 3 10" xfId="13595"/>
    <cellStyle name="20 % - Accent4 2 3 3 3 10 2" xfId="26216"/>
    <cellStyle name="20 % - Accent4 2 3 3 3 10 3" xfId="39493"/>
    <cellStyle name="20 % - Accent4 2 3 3 3 10 4" xfId="52770"/>
    <cellStyle name="20 % - Accent4 2 3 3 3 11" xfId="19478"/>
    <cellStyle name="20 % - Accent4 2 3 3 3 12" xfId="32755"/>
    <cellStyle name="20 % - Accent4 2 3 3 3 13" xfId="46032"/>
    <cellStyle name="20 % - Accent4 2 3 3 3 2" xfId="3648"/>
    <cellStyle name="20 % - Accent4 2 3 3 3 2 2" xfId="7827"/>
    <cellStyle name="20 % - Accent4 2 3 3 3 2 2 2" xfId="15360"/>
    <cellStyle name="20 % - Accent4 2 3 3 3 2 2 2 2" xfId="27981"/>
    <cellStyle name="20 % - Accent4 2 3 3 3 2 2 2 3" xfId="41258"/>
    <cellStyle name="20 % - Accent4 2 3 3 3 2 2 2 4" xfId="54535"/>
    <cellStyle name="20 % - Accent4 2 3 3 3 2 2 3" xfId="21994"/>
    <cellStyle name="20 % - Accent4 2 3 3 3 2 2 4" xfId="35271"/>
    <cellStyle name="20 % - Accent4 2 3 3 3 2 2 5" xfId="48548"/>
    <cellStyle name="20 % - Accent4 2 3 3 3 2 3" xfId="14175"/>
    <cellStyle name="20 % - Accent4 2 3 3 3 2 3 2" xfId="26796"/>
    <cellStyle name="20 % - Accent4 2 3 3 3 2 3 3" xfId="40073"/>
    <cellStyle name="20 % - Accent4 2 3 3 3 2 3 4" xfId="53350"/>
    <cellStyle name="20 % - Accent4 2 3 3 3 2 4" xfId="20809"/>
    <cellStyle name="20 % - Accent4 2 3 3 3 2 5" xfId="34086"/>
    <cellStyle name="20 % - Accent4 2 3 3 3 2 6" xfId="47363"/>
    <cellStyle name="20 % - Accent4 2 3 3 3 3" xfId="4732"/>
    <cellStyle name="20 % - Accent4 2 3 3 3 3 2" xfId="8606"/>
    <cellStyle name="20 % - Accent4 2 3 3 3 3 2 2" xfId="28760"/>
    <cellStyle name="20 % - Accent4 2 3 3 3 3 2 3" xfId="42037"/>
    <cellStyle name="20 % - Accent4 2 3 3 3 3 2 4" xfId="55314"/>
    <cellStyle name="20 % - Accent4 2 3 3 3 3 3" xfId="22773"/>
    <cellStyle name="20 % - Accent4 2 3 3 3 3 4" xfId="36050"/>
    <cellStyle name="20 % - Accent4 2 3 3 3 3 5" xfId="49327"/>
    <cellStyle name="20 % - Accent4 2 3 3 3 4" xfId="5323"/>
    <cellStyle name="20 % - Accent4 2 3 3 3 4 2" xfId="16171"/>
    <cellStyle name="20 % - Accent4 2 3 3 3 4 2 2" xfId="29351"/>
    <cellStyle name="20 % - Accent4 2 3 3 3 4 2 3" xfId="42628"/>
    <cellStyle name="20 % - Accent4 2 3 3 3 4 2 4" xfId="55905"/>
    <cellStyle name="20 % - Accent4 2 3 3 3 4 3" xfId="11125"/>
    <cellStyle name="20 % - Accent4 2 3 3 3 4 4" xfId="23364"/>
    <cellStyle name="20 % - Accent4 2 3 3 3 4 5" xfId="36641"/>
    <cellStyle name="20 % - Accent4 2 3 3 3 4 6" xfId="49918"/>
    <cellStyle name="20 % - Accent4 2 3 3 3 5" xfId="5947"/>
    <cellStyle name="20 % - Accent4 2 3 3 3 5 2" xfId="16771"/>
    <cellStyle name="20 % - Accent4 2 3 3 3 5 2 2" xfId="29951"/>
    <cellStyle name="20 % - Accent4 2 3 3 3 5 2 3" xfId="43228"/>
    <cellStyle name="20 % - Accent4 2 3 3 3 5 2 4" xfId="56505"/>
    <cellStyle name="20 % - Accent4 2 3 3 3 5 3" xfId="11725"/>
    <cellStyle name="20 % - Accent4 2 3 3 3 5 4" xfId="23964"/>
    <cellStyle name="20 % - Accent4 2 3 3 3 5 5" xfId="37241"/>
    <cellStyle name="20 % - Accent4 2 3 3 3 5 6" xfId="50518"/>
    <cellStyle name="20 % - Accent4 2 3 3 3 6" xfId="6649"/>
    <cellStyle name="20 % - Accent4 2 3 3 3 6 2" xfId="17473"/>
    <cellStyle name="20 % - Accent4 2 3 3 3 6 2 2" xfId="30653"/>
    <cellStyle name="20 % - Accent4 2 3 3 3 6 2 3" xfId="43930"/>
    <cellStyle name="20 % - Accent4 2 3 3 3 6 2 4" xfId="57207"/>
    <cellStyle name="20 % - Accent4 2 3 3 3 6 3" xfId="12427"/>
    <cellStyle name="20 % - Accent4 2 3 3 3 6 4" xfId="24666"/>
    <cellStyle name="20 % - Accent4 2 3 3 3 6 5" xfId="37943"/>
    <cellStyle name="20 % - Accent4 2 3 3 3 6 6" xfId="51220"/>
    <cellStyle name="20 % - Accent4 2 3 3 3 7" xfId="7387"/>
    <cellStyle name="20 % - Accent4 2 3 3 3 7 2" xfId="18222"/>
    <cellStyle name="20 % - Accent4 2 3 3 3 7 2 2" xfId="31402"/>
    <cellStyle name="20 % - Accent4 2 3 3 3 7 2 3" xfId="44679"/>
    <cellStyle name="20 % - Accent4 2 3 3 3 7 2 4" xfId="57956"/>
    <cellStyle name="20 % - Accent4 2 3 3 3 7 3" xfId="25415"/>
    <cellStyle name="20 % - Accent4 2 3 3 3 7 4" xfId="38692"/>
    <cellStyle name="20 % - Accent4 2 3 3 3 7 5" xfId="51969"/>
    <cellStyle name="20 % - Accent4 2 3 3 3 8" xfId="10457"/>
    <cellStyle name="20 % - Accent4 2 3 3 3 8 2" xfId="14920"/>
    <cellStyle name="20 % - Accent4 2 3 3 3 8 2 2" xfId="27541"/>
    <cellStyle name="20 % - Accent4 2 3 3 3 8 2 3" xfId="40818"/>
    <cellStyle name="20 % - Accent4 2 3 3 3 8 2 4" xfId="54095"/>
    <cellStyle name="20 % - Accent4 2 3 3 3 8 3" xfId="21554"/>
    <cellStyle name="20 % - Accent4 2 3 3 3 8 4" xfId="34831"/>
    <cellStyle name="20 % - Accent4 2 3 3 3 8 5" xfId="48108"/>
    <cellStyle name="20 % - Accent4 2 3 3 3 9" xfId="9363"/>
    <cellStyle name="20 % - Accent4 2 3 3 3 9 2" xfId="20229"/>
    <cellStyle name="20 % - Accent4 2 3 3 3 9 3" xfId="33506"/>
    <cellStyle name="20 % - Accent4 2 3 3 3 9 4" xfId="46783"/>
    <cellStyle name="20 % - Accent4 2 3 3 4" xfId="326"/>
    <cellStyle name="20 % - Accent4 2 3 3 4 10" xfId="13596"/>
    <cellStyle name="20 % - Accent4 2 3 3 4 10 2" xfId="26217"/>
    <cellStyle name="20 % - Accent4 2 3 3 4 10 3" xfId="39494"/>
    <cellStyle name="20 % - Accent4 2 3 3 4 10 4" xfId="52771"/>
    <cellStyle name="20 % - Accent4 2 3 3 4 11" xfId="19479"/>
    <cellStyle name="20 % - Accent4 2 3 3 4 12" xfId="32756"/>
    <cellStyle name="20 % - Accent4 2 3 3 4 13" xfId="46033"/>
    <cellStyle name="20 % - Accent4 2 3 3 4 2" xfId="3649"/>
    <cellStyle name="20 % - Accent4 2 3 3 4 2 2" xfId="7828"/>
    <cellStyle name="20 % - Accent4 2 3 3 4 2 2 2" xfId="15361"/>
    <cellStyle name="20 % - Accent4 2 3 3 4 2 2 2 2" xfId="27982"/>
    <cellStyle name="20 % - Accent4 2 3 3 4 2 2 2 3" xfId="41259"/>
    <cellStyle name="20 % - Accent4 2 3 3 4 2 2 2 4" xfId="54536"/>
    <cellStyle name="20 % - Accent4 2 3 3 4 2 2 3" xfId="21995"/>
    <cellStyle name="20 % - Accent4 2 3 3 4 2 2 4" xfId="35272"/>
    <cellStyle name="20 % - Accent4 2 3 3 4 2 2 5" xfId="48549"/>
    <cellStyle name="20 % - Accent4 2 3 3 4 2 3" xfId="14176"/>
    <cellStyle name="20 % - Accent4 2 3 3 4 2 3 2" xfId="26797"/>
    <cellStyle name="20 % - Accent4 2 3 3 4 2 3 3" xfId="40074"/>
    <cellStyle name="20 % - Accent4 2 3 3 4 2 3 4" xfId="53351"/>
    <cellStyle name="20 % - Accent4 2 3 3 4 2 4" xfId="20810"/>
    <cellStyle name="20 % - Accent4 2 3 3 4 2 5" xfId="34087"/>
    <cellStyle name="20 % - Accent4 2 3 3 4 2 6" xfId="47364"/>
    <cellStyle name="20 % - Accent4 2 3 3 4 3" xfId="4733"/>
    <cellStyle name="20 % - Accent4 2 3 3 4 3 2" xfId="8607"/>
    <cellStyle name="20 % - Accent4 2 3 3 4 3 2 2" xfId="28761"/>
    <cellStyle name="20 % - Accent4 2 3 3 4 3 2 3" xfId="42038"/>
    <cellStyle name="20 % - Accent4 2 3 3 4 3 2 4" xfId="55315"/>
    <cellStyle name="20 % - Accent4 2 3 3 4 3 3" xfId="22774"/>
    <cellStyle name="20 % - Accent4 2 3 3 4 3 4" xfId="36051"/>
    <cellStyle name="20 % - Accent4 2 3 3 4 3 5" xfId="49328"/>
    <cellStyle name="20 % - Accent4 2 3 3 4 4" xfId="5324"/>
    <cellStyle name="20 % - Accent4 2 3 3 4 4 2" xfId="16172"/>
    <cellStyle name="20 % - Accent4 2 3 3 4 4 2 2" xfId="29352"/>
    <cellStyle name="20 % - Accent4 2 3 3 4 4 2 3" xfId="42629"/>
    <cellStyle name="20 % - Accent4 2 3 3 4 4 2 4" xfId="55906"/>
    <cellStyle name="20 % - Accent4 2 3 3 4 4 3" xfId="11126"/>
    <cellStyle name="20 % - Accent4 2 3 3 4 4 4" xfId="23365"/>
    <cellStyle name="20 % - Accent4 2 3 3 4 4 5" xfId="36642"/>
    <cellStyle name="20 % - Accent4 2 3 3 4 4 6" xfId="49919"/>
    <cellStyle name="20 % - Accent4 2 3 3 4 5" xfId="5948"/>
    <cellStyle name="20 % - Accent4 2 3 3 4 5 2" xfId="16772"/>
    <cellStyle name="20 % - Accent4 2 3 3 4 5 2 2" xfId="29952"/>
    <cellStyle name="20 % - Accent4 2 3 3 4 5 2 3" xfId="43229"/>
    <cellStyle name="20 % - Accent4 2 3 3 4 5 2 4" xfId="56506"/>
    <cellStyle name="20 % - Accent4 2 3 3 4 5 3" xfId="11726"/>
    <cellStyle name="20 % - Accent4 2 3 3 4 5 4" xfId="23965"/>
    <cellStyle name="20 % - Accent4 2 3 3 4 5 5" xfId="37242"/>
    <cellStyle name="20 % - Accent4 2 3 3 4 5 6" xfId="50519"/>
    <cellStyle name="20 % - Accent4 2 3 3 4 6" xfId="6650"/>
    <cellStyle name="20 % - Accent4 2 3 3 4 6 2" xfId="17474"/>
    <cellStyle name="20 % - Accent4 2 3 3 4 6 2 2" xfId="30654"/>
    <cellStyle name="20 % - Accent4 2 3 3 4 6 2 3" xfId="43931"/>
    <cellStyle name="20 % - Accent4 2 3 3 4 6 2 4" xfId="57208"/>
    <cellStyle name="20 % - Accent4 2 3 3 4 6 3" xfId="12428"/>
    <cellStyle name="20 % - Accent4 2 3 3 4 6 4" xfId="24667"/>
    <cellStyle name="20 % - Accent4 2 3 3 4 6 5" xfId="37944"/>
    <cellStyle name="20 % - Accent4 2 3 3 4 6 6" xfId="51221"/>
    <cellStyle name="20 % - Accent4 2 3 3 4 7" xfId="7388"/>
    <cellStyle name="20 % - Accent4 2 3 3 4 7 2" xfId="18223"/>
    <cellStyle name="20 % - Accent4 2 3 3 4 7 2 2" xfId="31403"/>
    <cellStyle name="20 % - Accent4 2 3 3 4 7 2 3" xfId="44680"/>
    <cellStyle name="20 % - Accent4 2 3 3 4 7 2 4" xfId="57957"/>
    <cellStyle name="20 % - Accent4 2 3 3 4 7 3" xfId="25416"/>
    <cellStyle name="20 % - Accent4 2 3 3 4 7 4" xfId="38693"/>
    <cellStyle name="20 % - Accent4 2 3 3 4 7 5" xfId="51970"/>
    <cellStyle name="20 % - Accent4 2 3 3 4 8" xfId="10458"/>
    <cellStyle name="20 % - Accent4 2 3 3 4 8 2" xfId="14921"/>
    <cellStyle name="20 % - Accent4 2 3 3 4 8 2 2" xfId="27542"/>
    <cellStyle name="20 % - Accent4 2 3 3 4 8 2 3" xfId="40819"/>
    <cellStyle name="20 % - Accent4 2 3 3 4 8 2 4" xfId="54096"/>
    <cellStyle name="20 % - Accent4 2 3 3 4 8 3" xfId="21555"/>
    <cellStyle name="20 % - Accent4 2 3 3 4 8 4" xfId="34832"/>
    <cellStyle name="20 % - Accent4 2 3 3 4 8 5" xfId="48109"/>
    <cellStyle name="20 % - Accent4 2 3 3 4 9" xfId="9364"/>
    <cellStyle name="20 % - Accent4 2 3 3 4 9 2" xfId="20230"/>
    <cellStyle name="20 % - Accent4 2 3 3 4 9 3" xfId="33507"/>
    <cellStyle name="20 % - Accent4 2 3 3 4 9 4" xfId="46784"/>
    <cellStyle name="20 % - Accent4 2 3 3 5" xfId="327"/>
    <cellStyle name="20 % - Accent4 2 3 3 5 10" xfId="13597"/>
    <cellStyle name="20 % - Accent4 2 3 3 5 10 2" xfId="26218"/>
    <cellStyle name="20 % - Accent4 2 3 3 5 10 3" xfId="39495"/>
    <cellStyle name="20 % - Accent4 2 3 3 5 10 4" xfId="52772"/>
    <cellStyle name="20 % - Accent4 2 3 3 5 11" xfId="19480"/>
    <cellStyle name="20 % - Accent4 2 3 3 5 12" xfId="32757"/>
    <cellStyle name="20 % - Accent4 2 3 3 5 13" xfId="46034"/>
    <cellStyle name="20 % - Accent4 2 3 3 5 2" xfId="4180"/>
    <cellStyle name="20 % - Accent4 2 3 3 5 2 2" xfId="8236"/>
    <cellStyle name="20 % - Accent4 2 3 3 5 2 2 2" xfId="15730"/>
    <cellStyle name="20 % - Accent4 2 3 3 5 2 2 2 2" xfId="28390"/>
    <cellStyle name="20 % - Accent4 2 3 3 5 2 2 2 3" xfId="41667"/>
    <cellStyle name="20 % - Accent4 2 3 3 5 2 2 2 4" xfId="54944"/>
    <cellStyle name="20 % - Accent4 2 3 3 5 2 2 3" xfId="22403"/>
    <cellStyle name="20 % - Accent4 2 3 3 5 2 2 4" xfId="35680"/>
    <cellStyle name="20 % - Accent4 2 3 3 5 2 2 5" xfId="48957"/>
    <cellStyle name="20 % - Accent4 2 3 3 5 2 3" xfId="14177"/>
    <cellStyle name="20 % - Accent4 2 3 3 5 2 3 2" xfId="26798"/>
    <cellStyle name="20 % - Accent4 2 3 3 5 2 3 3" xfId="40075"/>
    <cellStyle name="20 % - Accent4 2 3 3 5 2 3 4" xfId="53352"/>
    <cellStyle name="20 % - Accent4 2 3 3 5 2 4" xfId="20811"/>
    <cellStyle name="20 % - Accent4 2 3 3 5 2 5" xfId="34088"/>
    <cellStyle name="20 % - Accent4 2 3 3 5 2 6" xfId="47365"/>
    <cellStyle name="20 % - Accent4 2 3 3 5 3" xfId="4734"/>
    <cellStyle name="20 % - Accent4 2 3 3 5 3 2" xfId="8608"/>
    <cellStyle name="20 % - Accent4 2 3 3 5 3 2 2" xfId="28762"/>
    <cellStyle name="20 % - Accent4 2 3 3 5 3 2 3" xfId="42039"/>
    <cellStyle name="20 % - Accent4 2 3 3 5 3 2 4" xfId="55316"/>
    <cellStyle name="20 % - Accent4 2 3 3 5 3 3" xfId="22775"/>
    <cellStyle name="20 % - Accent4 2 3 3 5 3 4" xfId="36052"/>
    <cellStyle name="20 % - Accent4 2 3 3 5 3 5" xfId="49329"/>
    <cellStyle name="20 % - Accent4 2 3 3 5 4" xfId="5325"/>
    <cellStyle name="20 % - Accent4 2 3 3 5 4 2" xfId="16173"/>
    <cellStyle name="20 % - Accent4 2 3 3 5 4 2 2" xfId="29353"/>
    <cellStyle name="20 % - Accent4 2 3 3 5 4 2 3" xfId="42630"/>
    <cellStyle name="20 % - Accent4 2 3 3 5 4 2 4" xfId="55907"/>
    <cellStyle name="20 % - Accent4 2 3 3 5 4 3" xfId="11127"/>
    <cellStyle name="20 % - Accent4 2 3 3 5 4 4" xfId="23366"/>
    <cellStyle name="20 % - Accent4 2 3 3 5 4 5" xfId="36643"/>
    <cellStyle name="20 % - Accent4 2 3 3 5 4 6" xfId="49920"/>
    <cellStyle name="20 % - Accent4 2 3 3 5 5" xfId="5949"/>
    <cellStyle name="20 % - Accent4 2 3 3 5 5 2" xfId="16773"/>
    <cellStyle name="20 % - Accent4 2 3 3 5 5 2 2" xfId="29953"/>
    <cellStyle name="20 % - Accent4 2 3 3 5 5 2 3" xfId="43230"/>
    <cellStyle name="20 % - Accent4 2 3 3 5 5 2 4" xfId="56507"/>
    <cellStyle name="20 % - Accent4 2 3 3 5 5 3" xfId="11727"/>
    <cellStyle name="20 % - Accent4 2 3 3 5 5 4" xfId="23966"/>
    <cellStyle name="20 % - Accent4 2 3 3 5 5 5" xfId="37243"/>
    <cellStyle name="20 % - Accent4 2 3 3 5 5 6" xfId="50520"/>
    <cellStyle name="20 % - Accent4 2 3 3 5 6" xfId="6651"/>
    <cellStyle name="20 % - Accent4 2 3 3 5 6 2" xfId="17475"/>
    <cellStyle name="20 % - Accent4 2 3 3 5 6 2 2" xfId="30655"/>
    <cellStyle name="20 % - Accent4 2 3 3 5 6 2 3" xfId="43932"/>
    <cellStyle name="20 % - Accent4 2 3 3 5 6 2 4" xfId="57209"/>
    <cellStyle name="20 % - Accent4 2 3 3 5 6 3" xfId="12429"/>
    <cellStyle name="20 % - Accent4 2 3 3 5 6 4" xfId="24668"/>
    <cellStyle name="20 % - Accent4 2 3 3 5 6 5" xfId="37945"/>
    <cellStyle name="20 % - Accent4 2 3 3 5 6 6" xfId="51222"/>
    <cellStyle name="20 % - Accent4 2 3 3 5 7" xfId="7389"/>
    <cellStyle name="20 % - Accent4 2 3 3 5 7 2" xfId="18224"/>
    <cellStyle name="20 % - Accent4 2 3 3 5 7 2 2" xfId="31404"/>
    <cellStyle name="20 % - Accent4 2 3 3 5 7 2 3" xfId="44681"/>
    <cellStyle name="20 % - Accent4 2 3 3 5 7 2 4" xfId="57958"/>
    <cellStyle name="20 % - Accent4 2 3 3 5 7 3" xfId="25417"/>
    <cellStyle name="20 % - Accent4 2 3 3 5 7 4" xfId="38694"/>
    <cellStyle name="20 % - Accent4 2 3 3 5 7 5" xfId="51971"/>
    <cellStyle name="20 % - Accent4 2 3 3 5 8" xfId="10459"/>
    <cellStyle name="20 % - Accent4 2 3 3 5 8 2" xfId="14922"/>
    <cellStyle name="20 % - Accent4 2 3 3 5 8 2 2" xfId="27543"/>
    <cellStyle name="20 % - Accent4 2 3 3 5 8 2 3" xfId="40820"/>
    <cellStyle name="20 % - Accent4 2 3 3 5 8 2 4" xfId="54097"/>
    <cellStyle name="20 % - Accent4 2 3 3 5 8 3" xfId="21556"/>
    <cellStyle name="20 % - Accent4 2 3 3 5 8 4" xfId="34833"/>
    <cellStyle name="20 % - Accent4 2 3 3 5 8 5" xfId="48110"/>
    <cellStyle name="20 % - Accent4 2 3 3 5 9" xfId="9365"/>
    <cellStyle name="20 % - Accent4 2 3 3 5 9 2" xfId="20231"/>
    <cellStyle name="20 % - Accent4 2 3 3 5 9 3" xfId="33508"/>
    <cellStyle name="20 % - Accent4 2 3 3 5 9 4" xfId="46785"/>
    <cellStyle name="20 % - Accent4 2 3 3 6" xfId="328"/>
    <cellStyle name="20 % - Accent4 2 3 3 7" xfId="3646"/>
    <cellStyle name="20 % - Accent4 2 3 3 7 2" xfId="7825"/>
    <cellStyle name="20 % - Accent4 2 3 3 7 2 2" xfId="15358"/>
    <cellStyle name="20 % - Accent4 2 3 3 7 2 2 2" xfId="27979"/>
    <cellStyle name="20 % - Accent4 2 3 3 7 2 2 3" xfId="41256"/>
    <cellStyle name="20 % - Accent4 2 3 3 7 2 2 4" xfId="54533"/>
    <cellStyle name="20 % - Accent4 2 3 3 7 2 3" xfId="21992"/>
    <cellStyle name="20 % - Accent4 2 3 3 7 2 4" xfId="35269"/>
    <cellStyle name="20 % - Accent4 2 3 3 7 2 5" xfId="48546"/>
    <cellStyle name="20 % - Accent4 2 3 3 7 3" xfId="14168"/>
    <cellStyle name="20 % - Accent4 2 3 3 7 3 2" xfId="26789"/>
    <cellStyle name="20 % - Accent4 2 3 3 7 3 3" xfId="40066"/>
    <cellStyle name="20 % - Accent4 2 3 3 7 3 4" xfId="53343"/>
    <cellStyle name="20 % - Accent4 2 3 3 7 4" xfId="20802"/>
    <cellStyle name="20 % - Accent4 2 3 3 7 5" xfId="34079"/>
    <cellStyle name="20 % - Accent4 2 3 3 7 6" xfId="47356"/>
    <cellStyle name="20 % - Accent4 2 3 3 8" xfId="4725"/>
    <cellStyle name="20 % - Accent4 2 3 3 8 2" xfId="8599"/>
    <cellStyle name="20 % - Accent4 2 3 3 8 2 2" xfId="28753"/>
    <cellStyle name="20 % - Accent4 2 3 3 8 2 3" xfId="42030"/>
    <cellStyle name="20 % - Accent4 2 3 3 8 2 4" xfId="55307"/>
    <cellStyle name="20 % - Accent4 2 3 3 8 3" xfId="22766"/>
    <cellStyle name="20 % - Accent4 2 3 3 8 4" xfId="36043"/>
    <cellStyle name="20 % - Accent4 2 3 3 8 5" xfId="49320"/>
    <cellStyle name="20 % - Accent4 2 3 3 9" xfId="5316"/>
    <cellStyle name="20 % - Accent4 2 3 3 9 2" xfId="16164"/>
    <cellStyle name="20 % - Accent4 2 3 3 9 2 2" xfId="29344"/>
    <cellStyle name="20 % - Accent4 2 3 3 9 2 3" xfId="42621"/>
    <cellStyle name="20 % - Accent4 2 3 3 9 2 4" xfId="55898"/>
    <cellStyle name="20 % - Accent4 2 3 3 9 3" xfId="11118"/>
    <cellStyle name="20 % - Accent4 2 3 3 9 4" xfId="23357"/>
    <cellStyle name="20 % - Accent4 2 3 3 9 5" xfId="36634"/>
    <cellStyle name="20 % - Accent4 2 3 3 9 6" xfId="49911"/>
    <cellStyle name="20 % - Accent4 2 3 4" xfId="329"/>
    <cellStyle name="20 % - Accent4 2 3 4 10" xfId="5950"/>
    <cellStyle name="20 % - Accent4 2 3 4 10 2" xfId="16774"/>
    <cellStyle name="20 % - Accent4 2 3 4 10 2 2" xfId="29954"/>
    <cellStyle name="20 % - Accent4 2 3 4 10 2 3" xfId="43231"/>
    <cellStyle name="20 % - Accent4 2 3 4 10 2 4" xfId="56508"/>
    <cellStyle name="20 % - Accent4 2 3 4 10 3" xfId="11728"/>
    <cellStyle name="20 % - Accent4 2 3 4 10 4" xfId="23967"/>
    <cellStyle name="20 % - Accent4 2 3 4 10 5" xfId="37244"/>
    <cellStyle name="20 % - Accent4 2 3 4 10 6" xfId="50521"/>
    <cellStyle name="20 % - Accent4 2 3 4 11" xfId="6652"/>
    <cellStyle name="20 % - Accent4 2 3 4 11 2" xfId="17476"/>
    <cellStyle name="20 % - Accent4 2 3 4 11 2 2" xfId="30656"/>
    <cellStyle name="20 % - Accent4 2 3 4 11 2 3" xfId="43933"/>
    <cellStyle name="20 % - Accent4 2 3 4 11 2 4" xfId="57210"/>
    <cellStyle name="20 % - Accent4 2 3 4 11 3" xfId="12430"/>
    <cellStyle name="20 % - Accent4 2 3 4 11 4" xfId="24669"/>
    <cellStyle name="20 % - Accent4 2 3 4 11 5" xfId="37946"/>
    <cellStyle name="20 % - Accent4 2 3 4 11 6" xfId="51223"/>
    <cellStyle name="20 % - Accent4 2 3 4 12" xfId="7390"/>
    <cellStyle name="20 % - Accent4 2 3 4 12 2" xfId="18225"/>
    <cellStyle name="20 % - Accent4 2 3 4 12 2 2" xfId="31405"/>
    <cellStyle name="20 % - Accent4 2 3 4 12 2 3" xfId="44682"/>
    <cellStyle name="20 % - Accent4 2 3 4 12 2 4" xfId="57959"/>
    <cellStyle name="20 % - Accent4 2 3 4 12 3" xfId="25418"/>
    <cellStyle name="20 % - Accent4 2 3 4 12 4" xfId="38695"/>
    <cellStyle name="20 % - Accent4 2 3 4 12 5" xfId="51972"/>
    <cellStyle name="20 % - Accent4 2 3 4 13" xfId="10460"/>
    <cellStyle name="20 % - Accent4 2 3 4 13 2" xfId="14923"/>
    <cellStyle name="20 % - Accent4 2 3 4 13 2 2" xfId="27544"/>
    <cellStyle name="20 % - Accent4 2 3 4 13 2 3" xfId="40821"/>
    <cellStyle name="20 % - Accent4 2 3 4 13 2 4" xfId="54098"/>
    <cellStyle name="20 % - Accent4 2 3 4 13 3" xfId="21557"/>
    <cellStyle name="20 % - Accent4 2 3 4 13 4" xfId="34834"/>
    <cellStyle name="20 % - Accent4 2 3 4 13 5" xfId="48111"/>
    <cellStyle name="20 % - Accent4 2 3 4 14" xfId="9366"/>
    <cellStyle name="20 % - Accent4 2 3 4 14 2" xfId="20232"/>
    <cellStyle name="20 % - Accent4 2 3 4 14 3" xfId="33509"/>
    <cellStyle name="20 % - Accent4 2 3 4 14 4" xfId="46786"/>
    <cellStyle name="20 % - Accent4 2 3 4 15" xfId="13598"/>
    <cellStyle name="20 % - Accent4 2 3 4 15 2" xfId="26219"/>
    <cellStyle name="20 % - Accent4 2 3 4 15 3" xfId="39496"/>
    <cellStyle name="20 % - Accent4 2 3 4 15 4" xfId="52773"/>
    <cellStyle name="20 % - Accent4 2 3 4 16" xfId="19481"/>
    <cellStyle name="20 % - Accent4 2 3 4 17" xfId="32758"/>
    <cellStyle name="20 % - Accent4 2 3 4 18" xfId="46035"/>
    <cellStyle name="20 % - Accent4 2 3 4 2" xfId="330"/>
    <cellStyle name="20 % - Accent4 2 3 4 2 10" xfId="13599"/>
    <cellStyle name="20 % - Accent4 2 3 4 2 10 2" xfId="26220"/>
    <cellStyle name="20 % - Accent4 2 3 4 2 10 3" xfId="39497"/>
    <cellStyle name="20 % - Accent4 2 3 4 2 10 4" xfId="52774"/>
    <cellStyle name="20 % - Accent4 2 3 4 2 11" xfId="19482"/>
    <cellStyle name="20 % - Accent4 2 3 4 2 12" xfId="32759"/>
    <cellStyle name="20 % - Accent4 2 3 4 2 13" xfId="46036"/>
    <cellStyle name="20 % - Accent4 2 3 4 2 2" xfId="4178"/>
    <cellStyle name="20 % - Accent4 2 3 4 2 2 2" xfId="8234"/>
    <cellStyle name="20 % - Accent4 2 3 4 2 2 2 2" xfId="15729"/>
    <cellStyle name="20 % - Accent4 2 3 4 2 2 2 2 2" xfId="28388"/>
    <cellStyle name="20 % - Accent4 2 3 4 2 2 2 2 3" xfId="41665"/>
    <cellStyle name="20 % - Accent4 2 3 4 2 2 2 2 4" xfId="54942"/>
    <cellStyle name="20 % - Accent4 2 3 4 2 2 2 3" xfId="22401"/>
    <cellStyle name="20 % - Accent4 2 3 4 2 2 2 4" xfId="35678"/>
    <cellStyle name="20 % - Accent4 2 3 4 2 2 2 5" xfId="48955"/>
    <cellStyle name="20 % - Accent4 2 3 4 2 2 3" xfId="14179"/>
    <cellStyle name="20 % - Accent4 2 3 4 2 2 3 2" xfId="26800"/>
    <cellStyle name="20 % - Accent4 2 3 4 2 2 3 3" xfId="40077"/>
    <cellStyle name="20 % - Accent4 2 3 4 2 2 3 4" xfId="53354"/>
    <cellStyle name="20 % - Accent4 2 3 4 2 2 4" xfId="20813"/>
    <cellStyle name="20 % - Accent4 2 3 4 2 2 5" xfId="34090"/>
    <cellStyle name="20 % - Accent4 2 3 4 2 2 6" xfId="47367"/>
    <cellStyle name="20 % - Accent4 2 3 4 2 3" xfId="4736"/>
    <cellStyle name="20 % - Accent4 2 3 4 2 3 2" xfId="8610"/>
    <cellStyle name="20 % - Accent4 2 3 4 2 3 2 2" xfId="28764"/>
    <cellStyle name="20 % - Accent4 2 3 4 2 3 2 3" xfId="42041"/>
    <cellStyle name="20 % - Accent4 2 3 4 2 3 2 4" xfId="55318"/>
    <cellStyle name="20 % - Accent4 2 3 4 2 3 3" xfId="22777"/>
    <cellStyle name="20 % - Accent4 2 3 4 2 3 4" xfId="36054"/>
    <cellStyle name="20 % - Accent4 2 3 4 2 3 5" xfId="49331"/>
    <cellStyle name="20 % - Accent4 2 3 4 2 4" xfId="5327"/>
    <cellStyle name="20 % - Accent4 2 3 4 2 4 2" xfId="16175"/>
    <cellStyle name="20 % - Accent4 2 3 4 2 4 2 2" xfId="29355"/>
    <cellStyle name="20 % - Accent4 2 3 4 2 4 2 3" xfId="42632"/>
    <cellStyle name="20 % - Accent4 2 3 4 2 4 2 4" xfId="55909"/>
    <cellStyle name="20 % - Accent4 2 3 4 2 4 3" xfId="11129"/>
    <cellStyle name="20 % - Accent4 2 3 4 2 4 4" xfId="23368"/>
    <cellStyle name="20 % - Accent4 2 3 4 2 4 5" xfId="36645"/>
    <cellStyle name="20 % - Accent4 2 3 4 2 4 6" xfId="49922"/>
    <cellStyle name="20 % - Accent4 2 3 4 2 5" xfId="5951"/>
    <cellStyle name="20 % - Accent4 2 3 4 2 5 2" xfId="16775"/>
    <cellStyle name="20 % - Accent4 2 3 4 2 5 2 2" xfId="29955"/>
    <cellStyle name="20 % - Accent4 2 3 4 2 5 2 3" xfId="43232"/>
    <cellStyle name="20 % - Accent4 2 3 4 2 5 2 4" xfId="56509"/>
    <cellStyle name="20 % - Accent4 2 3 4 2 5 3" xfId="11729"/>
    <cellStyle name="20 % - Accent4 2 3 4 2 5 4" xfId="23968"/>
    <cellStyle name="20 % - Accent4 2 3 4 2 5 5" xfId="37245"/>
    <cellStyle name="20 % - Accent4 2 3 4 2 5 6" xfId="50522"/>
    <cellStyle name="20 % - Accent4 2 3 4 2 6" xfId="6653"/>
    <cellStyle name="20 % - Accent4 2 3 4 2 6 2" xfId="17477"/>
    <cellStyle name="20 % - Accent4 2 3 4 2 6 2 2" xfId="30657"/>
    <cellStyle name="20 % - Accent4 2 3 4 2 6 2 3" xfId="43934"/>
    <cellStyle name="20 % - Accent4 2 3 4 2 6 2 4" xfId="57211"/>
    <cellStyle name="20 % - Accent4 2 3 4 2 6 3" xfId="12431"/>
    <cellStyle name="20 % - Accent4 2 3 4 2 6 4" xfId="24670"/>
    <cellStyle name="20 % - Accent4 2 3 4 2 6 5" xfId="37947"/>
    <cellStyle name="20 % - Accent4 2 3 4 2 6 6" xfId="51224"/>
    <cellStyle name="20 % - Accent4 2 3 4 2 7" xfId="7391"/>
    <cellStyle name="20 % - Accent4 2 3 4 2 7 2" xfId="18226"/>
    <cellStyle name="20 % - Accent4 2 3 4 2 7 2 2" xfId="31406"/>
    <cellStyle name="20 % - Accent4 2 3 4 2 7 2 3" xfId="44683"/>
    <cellStyle name="20 % - Accent4 2 3 4 2 7 2 4" xfId="57960"/>
    <cellStyle name="20 % - Accent4 2 3 4 2 7 3" xfId="25419"/>
    <cellStyle name="20 % - Accent4 2 3 4 2 7 4" xfId="38696"/>
    <cellStyle name="20 % - Accent4 2 3 4 2 7 5" xfId="51973"/>
    <cellStyle name="20 % - Accent4 2 3 4 2 8" xfId="10461"/>
    <cellStyle name="20 % - Accent4 2 3 4 2 8 2" xfId="14924"/>
    <cellStyle name="20 % - Accent4 2 3 4 2 8 2 2" xfId="27545"/>
    <cellStyle name="20 % - Accent4 2 3 4 2 8 2 3" xfId="40822"/>
    <cellStyle name="20 % - Accent4 2 3 4 2 8 2 4" xfId="54099"/>
    <cellStyle name="20 % - Accent4 2 3 4 2 8 3" xfId="21558"/>
    <cellStyle name="20 % - Accent4 2 3 4 2 8 4" xfId="34835"/>
    <cellStyle name="20 % - Accent4 2 3 4 2 8 5" xfId="48112"/>
    <cellStyle name="20 % - Accent4 2 3 4 2 9" xfId="9367"/>
    <cellStyle name="20 % - Accent4 2 3 4 2 9 2" xfId="20233"/>
    <cellStyle name="20 % - Accent4 2 3 4 2 9 3" xfId="33510"/>
    <cellStyle name="20 % - Accent4 2 3 4 2 9 4" xfId="46787"/>
    <cellStyle name="20 % - Accent4 2 3 4 3" xfId="331"/>
    <cellStyle name="20 % - Accent4 2 3 4 3 10" xfId="13600"/>
    <cellStyle name="20 % - Accent4 2 3 4 3 10 2" xfId="26221"/>
    <cellStyle name="20 % - Accent4 2 3 4 3 10 3" xfId="39498"/>
    <cellStyle name="20 % - Accent4 2 3 4 3 10 4" xfId="52775"/>
    <cellStyle name="20 % - Accent4 2 3 4 3 11" xfId="19483"/>
    <cellStyle name="20 % - Accent4 2 3 4 3 12" xfId="32760"/>
    <cellStyle name="20 % - Accent4 2 3 4 3 13" xfId="46037"/>
    <cellStyle name="20 % - Accent4 2 3 4 3 2" xfId="4177"/>
    <cellStyle name="20 % - Accent4 2 3 4 3 2 2" xfId="8233"/>
    <cellStyle name="20 % - Accent4 2 3 4 3 2 2 2" xfId="15728"/>
    <cellStyle name="20 % - Accent4 2 3 4 3 2 2 2 2" xfId="28387"/>
    <cellStyle name="20 % - Accent4 2 3 4 3 2 2 2 3" xfId="41664"/>
    <cellStyle name="20 % - Accent4 2 3 4 3 2 2 2 4" xfId="54941"/>
    <cellStyle name="20 % - Accent4 2 3 4 3 2 2 3" xfId="22400"/>
    <cellStyle name="20 % - Accent4 2 3 4 3 2 2 4" xfId="35677"/>
    <cellStyle name="20 % - Accent4 2 3 4 3 2 2 5" xfId="48954"/>
    <cellStyle name="20 % - Accent4 2 3 4 3 2 3" xfId="14180"/>
    <cellStyle name="20 % - Accent4 2 3 4 3 2 3 2" xfId="26801"/>
    <cellStyle name="20 % - Accent4 2 3 4 3 2 3 3" xfId="40078"/>
    <cellStyle name="20 % - Accent4 2 3 4 3 2 3 4" xfId="53355"/>
    <cellStyle name="20 % - Accent4 2 3 4 3 2 4" xfId="20814"/>
    <cellStyle name="20 % - Accent4 2 3 4 3 2 5" xfId="34091"/>
    <cellStyle name="20 % - Accent4 2 3 4 3 2 6" xfId="47368"/>
    <cellStyle name="20 % - Accent4 2 3 4 3 3" xfId="4737"/>
    <cellStyle name="20 % - Accent4 2 3 4 3 3 2" xfId="8611"/>
    <cellStyle name="20 % - Accent4 2 3 4 3 3 2 2" xfId="28765"/>
    <cellStyle name="20 % - Accent4 2 3 4 3 3 2 3" xfId="42042"/>
    <cellStyle name="20 % - Accent4 2 3 4 3 3 2 4" xfId="55319"/>
    <cellStyle name="20 % - Accent4 2 3 4 3 3 3" xfId="22778"/>
    <cellStyle name="20 % - Accent4 2 3 4 3 3 4" xfId="36055"/>
    <cellStyle name="20 % - Accent4 2 3 4 3 3 5" xfId="49332"/>
    <cellStyle name="20 % - Accent4 2 3 4 3 4" xfId="5328"/>
    <cellStyle name="20 % - Accent4 2 3 4 3 4 2" xfId="16176"/>
    <cellStyle name="20 % - Accent4 2 3 4 3 4 2 2" xfId="29356"/>
    <cellStyle name="20 % - Accent4 2 3 4 3 4 2 3" xfId="42633"/>
    <cellStyle name="20 % - Accent4 2 3 4 3 4 2 4" xfId="55910"/>
    <cellStyle name="20 % - Accent4 2 3 4 3 4 3" xfId="11130"/>
    <cellStyle name="20 % - Accent4 2 3 4 3 4 4" xfId="23369"/>
    <cellStyle name="20 % - Accent4 2 3 4 3 4 5" xfId="36646"/>
    <cellStyle name="20 % - Accent4 2 3 4 3 4 6" xfId="49923"/>
    <cellStyle name="20 % - Accent4 2 3 4 3 5" xfId="5952"/>
    <cellStyle name="20 % - Accent4 2 3 4 3 5 2" xfId="16776"/>
    <cellStyle name="20 % - Accent4 2 3 4 3 5 2 2" xfId="29956"/>
    <cellStyle name="20 % - Accent4 2 3 4 3 5 2 3" xfId="43233"/>
    <cellStyle name="20 % - Accent4 2 3 4 3 5 2 4" xfId="56510"/>
    <cellStyle name="20 % - Accent4 2 3 4 3 5 3" xfId="11730"/>
    <cellStyle name="20 % - Accent4 2 3 4 3 5 4" xfId="23969"/>
    <cellStyle name="20 % - Accent4 2 3 4 3 5 5" xfId="37246"/>
    <cellStyle name="20 % - Accent4 2 3 4 3 5 6" xfId="50523"/>
    <cellStyle name="20 % - Accent4 2 3 4 3 6" xfId="6654"/>
    <cellStyle name="20 % - Accent4 2 3 4 3 6 2" xfId="17478"/>
    <cellStyle name="20 % - Accent4 2 3 4 3 6 2 2" xfId="30658"/>
    <cellStyle name="20 % - Accent4 2 3 4 3 6 2 3" xfId="43935"/>
    <cellStyle name="20 % - Accent4 2 3 4 3 6 2 4" xfId="57212"/>
    <cellStyle name="20 % - Accent4 2 3 4 3 6 3" xfId="12432"/>
    <cellStyle name="20 % - Accent4 2 3 4 3 6 4" xfId="24671"/>
    <cellStyle name="20 % - Accent4 2 3 4 3 6 5" xfId="37948"/>
    <cellStyle name="20 % - Accent4 2 3 4 3 6 6" xfId="51225"/>
    <cellStyle name="20 % - Accent4 2 3 4 3 7" xfId="7392"/>
    <cellStyle name="20 % - Accent4 2 3 4 3 7 2" xfId="18227"/>
    <cellStyle name="20 % - Accent4 2 3 4 3 7 2 2" xfId="31407"/>
    <cellStyle name="20 % - Accent4 2 3 4 3 7 2 3" xfId="44684"/>
    <cellStyle name="20 % - Accent4 2 3 4 3 7 2 4" xfId="57961"/>
    <cellStyle name="20 % - Accent4 2 3 4 3 7 3" xfId="25420"/>
    <cellStyle name="20 % - Accent4 2 3 4 3 7 4" xfId="38697"/>
    <cellStyle name="20 % - Accent4 2 3 4 3 7 5" xfId="51974"/>
    <cellStyle name="20 % - Accent4 2 3 4 3 8" xfId="10462"/>
    <cellStyle name="20 % - Accent4 2 3 4 3 8 2" xfId="14925"/>
    <cellStyle name="20 % - Accent4 2 3 4 3 8 2 2" xfId="27546"/>
    <cellStyle name="20 % - Accent4 2 3 4 3 8 2 3" xfId="40823"/>
    <cellStyle name="20 % - Accent4 2 3 4 3 8 2 4" xfId="54100"/>
    <cellStyle name="20 % - Accent4 2 3 4 3 8 3" xfId="21559"/>
    <cellStyle name="20 % - Accent4 2 3 4 3 8 4" xfId="34836"/>
    <cellStyle name="20 % - Accent4 2 3 4 3 8 5" xfId="48113"/>
    <cellStyle name="20 % - Accent4 2 3 4 3 9" xfId="9368"/>
    <cellStyle name="20 % - Accent4 2 3 4 3 9 2" xfId="20234"/>
    <cellStyle name="20 % - Accent4 2 3 4 3 9 3" xfId="33511"/>
    <cellStyle name="20 % - Accent4 2 3 4 3 9 4" xfId="46788"/>
    <cellStyle name="20 % - Accent4 2 3 4 4" xfId="332"/>
    <cellStyle name="20 % - Accent4 2 3 4 4 10" xfId="9369"/>
    <cellStyle name="20 % - Accent4 2 3 4 4 10 2" xfId="20235"/>
    <cellStyle name="20 % - Accent4 2 3 4 4 10 3" xfId="33512"/>
    <cellStyle name="20 % - Accent4 2 3 4 4 10 4" xfId="46789"/>
    <cellStyle name="20 % - Accent4 2 3 4 4 11" xfId="13601"/>
    <cellStyle name="20 % - Accent4 2 3 4 4 11 2" xfId="26222"/>
    <cellStyle name="20 % - Accent4 2 3 4 4 11 3" xfId="39499"/>
    <cellStyle name="20 % - Accent4 2 3 4 4 11 4" xfId="52776"/>
    <cellStyle name="20 % - Accent4 2 3 4 4 12" xfId="19484"/>
    <cellStyle name="20 % - Accent4 2 3 4 4 13" xfId="32761"/>
    <cellStyle name="20 % - Accent4 2 3 4 4 14" xfId="46038"/>
    <cellStyle name="20 % - Accent4 2 3 4 4 2" xfId="333"/>
    <cellStyle name="20 % - Accent4 2 3 4 4 2 10" xfId="13602"/>
    <cellStyle name="20 % - Accent4 2 3 4 4 2 10 2" xfId="26223"/>
    <cellStyle name="20 % - Accent4 2 3 4 4 2 10 3" xfId="39500"/>
    <cellStyle name="20 % - Accent4 2 3 4 4 2 10 4" xfId="52777"/>
    <cellStyle name="20 % - Accent4 2 3 4 4 2 11" xfId="19485"/>
    <cellStyle name="20 % - Accent4 2 3 4 4 2 12" xfId="32762"/>
    <cellStyle name="20 % - Accent4 2 3 4 4 2 13" xfId="46039"/>
    <cellStyle name="20 % - Accent4 2 3 4 4 2 2" xfId="4175"/>
    <cellStyle name="20 % - Accent4 2 3 4 4 2 2 2" xfId="8231"/>
    <cellStyle name="20 % - Accent4 2 3 4 4 2 2 2 2" xfId="15726"/>
    <cellStyle name="20 % - Accent4 2 3 4 4 2 2 2 2 2" xfId="28385"/>
    <cellStyle name="20 % - Accent4 2 3 4 4 2 2 2 2 3" xfId="41662"/>
    <cellStyle name="20 % - Accent4 2 3 4 4 2 2 2 2 4" xfId="54939"/>
    <cellStyle name="20 % - Accent4 2 3 4 4 2 2 2 3" xfId="22398"/>
    <cellStyle name="20 % - Accent4 2 3 4 4 2 2 2 4" xfId="35675"/>
    <cellStyle name="20 % - Accent4 2 3 4 4 2 2 2 5" xfId="48952"/>
    <cellStyle name="20 % - Accent4 2 3 4 4 2 2 3" xfId="14182"/>
    <cellStyle name="20 % - Accent4 2 3 4 4 2 2 3 2" xfId="26803"/>
    <cellStyle name="20 % - Accent4 2 3 4 4 2 2 3 3" xfId="40080"/>
    <cellStyle name="20 % - Accent4 2 3 4 4 2 2 3 4" xfId="53357"/>
    <cellStyle name="20 % - Accent4 2 3 4 4 2 2 4" xfId="20816"/>
    <cellStyle name="20 % - Accent4 2 3 4 4 2 2 5" xfId="34093"/>
    <cellStyle name="20 % - Accent4 2 3 4 4 2 2 6" xfId="47370"/>
    <cellStyle name="20 % - Accent4 2 3 4 4 2 3" xfId="4739"/>
    <cellStyle name="20 % - Accent4 2 3 4 4 2 3 2" xfId="8613"/>
    <cellStyle name="20 % - Accent4 2 3 4 4 2 3 2 2" xfId="28767"/>
    <cellStyle name="20 % - Accent4 2 3 4 4 2 3 2 3" xfId="42044"/>
    <cellStyle name="20 % - Accent4 2 3 4 4 2 3 2 4" xfId="55321"/>
    <cellStyle name="20 % - Accent4 2 3 4 4 2 3 3" xfId="22780"/>
    <cellStyle name="20 % - Accent4 2 3 4 4 2 3 4" xfId="36057"/>
    <cellStyle name="20 % - Accent4 2 3 4 4 2 3 5" xfId="49334"/>
    <cellStyle name="20 % - Accent4 2 3 4 4 2 4" xfId="5330"/>
    <cellStyle name="20 % - Accent4 2 3 4 4 2 4 2" xfId="16178"/>
    <cellStyle name="20 % - Accent4 2 3 4 4 2 4 2 2" xfId="29358"/>
    <cellStyle name="20 % - Accent4 2 3 4 4 2 4 2 3" xfId="42635"/>
    <cellStyle name="20 % - Accent4 2 3 4 4 2 4 2 4" xfId="55912"/>
    <cellStyle name="20 % - Accent4 2 3 4 4 2 4 3" xfId="11132"/>
    <cellStyle name="20 % - Accent4 2 3 4 4 2 4 4" xfId="23371"/>
    <cellStyle name="20 % - Accent4 2 3 4 4 2 4 5" xfId="36648"/>
    <cellStyle name="20 % - Accent4 2 3 4 4 2 4 6" xfId="49925"/>
    <cellStyle name="20 % - Accent4 2 3 4 4 2 5" xfId="5954"/>
    <cellStyle name="20 % - Accent4 2 3 4 4 2 5 2" xfId="16778"/>
    <cellStyle name="20 % - Accent4 2 3 4 4 2 5 2 2" xfId="29958"/>
    <cellStyle name="20 % - Accent4 2 3 4 4 2 5 2 3" xfId="43235"/>
    <cellStyle name="20 % - Accent4 2 3 4 4 2 5 2 4" xfId="56512"/>
    <cellStyle name="20 % - Accent4 2 3 4 4 2 5 3" xfId="11732"/>
    <cellStyle name="20 % - Accent4 2 3 4 4 2 5 4" xfId="23971"/>
    <cellStyle name="20 % - Accent4 2 3 4 4 2 5 5" xfId="37248"/>
    <cellStyle name="20 % - Accent4 2 3 4 4 2 5 6" xfId="50525"/>
    <cellStyle name="20 % - Accent4 2 3 4 4 2 6" xfId="6656"/>
    <cellStyle name="20 % - Accent4 2 3 4 4 2 6 2" xfId="17480"/>
    <cellStyle name="20 % - Accent4 2 3 4 4 2 6 2 2" xfId="30660"/>
    <cellStyle name="20 % - Accent4 2 3 4 4 2 6 2 3" xfId="43937"/>
    <cellStyle name="20 % - Accent4 2 3 4 4 2 6 2 4" xfId="57214"/>
    <cellStyle name="20 % - Accent4 2 3 4 4 2 6 3" xfId="12434"/>
    <cellStyle name="20 % - Accent4 2 3 4 4 2 6 4" xfId="24673"/>
    <cellStyle name="20 % - Accent4 2 3 4 4 2 6 5" xfId="37950"/>
    <cellStyle name="20 % - Accent4 2 3 4 4 2 6 6" xfId="51227"/>
    <cellStyle name="20 % - Accent4 2 3 4 4 2 7" xfId="7394"/>
    <cellStyle name="20 % - Accent4 2 3 4 4 2 7 2" xfId="18229"/>
    <cellStyle name="20 % - Accent4 2 3 4 4 2 7 2 2" xfId="31409"/>
    <cellStyle name="20 % - Accent4 2 3 4 4 2 7 2 3" xfId="44686"/>
    <cellStyle name="20 % - Accent4 2 3 4 4 2 7 2 4" xfId="57963"/>
    <cellStyle name="20 % - Accent4 2 3 4 4 2 7 3" xfId="25422"/>
    <cellStyle name="20 % - Accent4 2 3 4 4 2 7 4" xfId="38699"/>
    <cellStyle name="20 % - Accent4 2 3 4 4 2 7 5" xfId="51976"/>
    <cellStyle name="20 % - Accent4 2 3 4 4 2 8" xfId="10464"/>
    <cellStyle name="20 % - Accent4 2 3 4 4 2 8 2" xfId="14927"/>
    <cellStyle name="20 % - Accent4 2 3 4 4 2 8 2 2" xfId="27548"/>
    <cellStyle name="20 % - Accent4 2 3 4 4 2 8 2 3" xfId="40825"/>
    <cellStyle name="20 % - Accent4 2 3 4 4 2 8 2 4" xfId="54102"/>
    <cellStyle name="20 % - Accent4 2 3 4 4 2 8 3" xfId="21561"/>
    <cellStyle name="20 % - Accent4 2 3 4 4 2 8 4" xfId="34838"/>
    <cellStyle name="20 % - Accent4 2 3 4 4 2 8 5" xfId="48115"/>
    <cellStyle name="20 % - Accent4 2 3 4 4 2 9" xfId="9370"/>
    <cellStyle name="20 % - Accent4 2 3 4 4 2 9 2" xfId="20236"/>
    <cellStyle name="20 % - Accent4 2 3 4 4 2 9 3" xfId="33513"/>
    <cellStyle name="20 % - Accent4 2 3 4 4 2 9 4" xfId="46790"/>
    <cellStyle name="20 % - Accent4 2 3 4 4 3" xfId="4176"/>
    <cellStyle name="20 % - Accent4 2 3 4 4 3 2" xfId="8232"/>
    <cellStyle name="20 % - Accent4 2 3 4 4 3 2 2" xfId="15727"/>
    <cellStyle name="20 % - Accent4 2 3 4 4 3 2 2 2" xfId="28386"/>
    <cellStyle name="20 % - Accent4 2 3 4 4 3 2 2 3" xfId="41663"/>
    <cellStyle name="20 % - Accent4 2 3 4 4 3 2 2 4" xfId="54940"/>
    <cellStyle name="20 % - Accent4 2 3 4 4 3 2 3" xfId="22399"/>
    <cellStyle name="20 % - Accent4 2 3 4 4 3 2 4" xfId="35676"/>
    <cellStyle name="20 % - Accent4 2 3 4 4 3 2 5" xfId="48953"/>
    <cellStyle name="20 % - Accent4 2 3 4 4 3 3" xfId="14181"/>
    <cellStyle name="20 % - Accent4 2 3 4 4 3 3 2" xfId="26802"/>
    <cellStyle name="20 % - Accent4 2 3 4 4 3 3 3" xfId="40079"/>
    <cellStyle name="20 % - Accent4 2 3 4 4 3 3 4" xfId="53356"/>
    <cellStyle name="20 % - Accent4 2 3 4 4 3 4" xfId="20815"/>
    <cellStyle name="20 % - Accent4 2 3 4 4 3 5" xfId="34092"/>
    <cellStyle name="20 % - Accent4 2 3 4 4 3 6" xfId="47369"/>
    <cellStyle name="20 % - Accent4 2 3 4 4 4" xfId="4738"/>
    <cellStyle name="20 % - Accent4 2 3 4 4 4 2" xfId="8612"/>
    <cellStyle name="20 % - Accent4 2 3 4 4 4 2 2" xfId="28766"/>
    <cellStyle name="20 % - Accent4 2 3 4 4 4 2 3" xfId="42043"/>
    <cellStyle name="20 % - Accent4 2 3 4 4 4 2 4" xfId="55320"/>
    <cellStyle name="20 % - Accent4 2 3 4 4 4 3" xfId="22779"/>
    <cellStyle name="20 % - Accent4 2 3 4 4 4 4" xfId="36056"/>
    <cellStyle name="20 % - Accent4 2 3 4 4 4 5" xfId="49333"/>
    <cellStyle name="20 % - Accent4 2 3 4 4 5" xfId="5329"/>
    <cellStyle name="20 % - Accent4 2 3 4 4 5 2" xfId="16177"/>
    <cellStyle name="20 % - Accent4 2 3 4 4 5 2 2" xfId="29357"/>
    <cellStyle name="20 % - Accent4 2 3 4 4 5 2 3" xfId="42634"/>
    <cellStyle name="20 % - Accent4 2 3 4 4 5 2 4" xfId="55911"/>
    <cellStyle name="20 % - Accent4 2 3 4 4 5 3" xfId="11131"/>
    <cellStyle name="20 % - Accent4 2 3 4 4 5 4" xfId="23370"/>
    <cellStyle name="20 % - Accent4 2 3 4 4 5 5" xfId="36647"/>
    <cellStyle name="20 % - Accent4 2 3 4 4 5 6" xfId="49924"/>
    <cellStyle name="20 % - Accent4 2 3 4 4 6" xfId="5953"/>
    <cellStyle name="20 % - Accent4 2 3 4 4 6 2" xfId="16777"/>
    <cellStyle name="20 % - Accent4 2 3 4 4 6 2 2" xfId="29957"/>
    <cellStyle name="20 % - Accent4 2 3 4 4 6 2 3" xfId="43234"/>
    <cellStyle name="20 % - Accent4 2 3 4 4 6 2 4" xfId="56511"/>
    <cellStyle name="20 % - Accent4 2 3 4 4 6 3" xfId="11731"/>
    <cellStyle name="20 % - Accent4 2 3 4 4 6 4" xfId="23970"/>
    <cellStyle name="20 % - Accent4 2 3 4 4 6 5" xfId="37247"/>
    <cellStyle name="20 % - Accent4 2 3 4 4 6 6" xfId="50524"/>
    <cellStyle name="20 % - Accent4 2 3 4 4 7" xfId="6655"/>
    <cellStyle name="20 % - Accent4 2 3 4 4 7 2" xfId="17479"/>
    <cellStyle name="20 % - Accent4 2 3 4 4 7 2 2" xfId="30659"/>
    <cellStyle name="20 % - Accent4 2 3 4 4 7 2 3" xfId="43936"/>
    <cellStyle name="20 % - Accent4 2 3 4 4 7 2 4" xfId="57213"/>
    <cellStyle name="20 % - Accent4 2 3 4 4 7 3" xfId="12433"/>
    <cellStyle name="20 % - Accent4 2 3 4 4 7 4" xfId="24672"/>
    <cellStyle name="20 % - Accent4 2 3 4 4 7 5" xfId="37949"/>
    <cellStyle name="20 % - Accent4 2 3 4 4 7 6" xfId="51226"/>
    <cellStyle name="20 % - Accent4 2 3 4 4 8" xfId="7393"/>
    <cellStyle name="20 % - Accent4 2 3 4 4 8 2" xfId="18228"/>
    <cellStyle name="20 % - Accent4 2 3 4 4 8 2 2" xfId="31408"/>
    <cellStyle name="20 % - Accent4 2 3 4 4 8 2 3" xfId="44685"/>
    <cellStyle name="20 % - Accent4 2 3 4 4 8 2 4" xfId="57962"/>
    <cellStyle name="20 % - Accent4 2 3 4 4 8 3" xfId="25421"/>
    <cellStyle name="20 % - Accent4 2 3 4 4 8 4" xfId="38698"/>
    <cellStyle name="20 % - Accent4 2 3 4 4 8 5" xfId="51975"/>
    <cellStyle name="20 % - Accent4 2 3 4 4 9" xfId="10463"/>
    <cellStyle name="20 % - Accent4 2 3 4 4 9 2" xfId="14926"/>
    <cellStyle name="20 % - Accent4 2 3 4 4 9 2 2" xfId="27547"/>
    <cellStyle name="20 % - Accent4 2 3 4 4 9 2 3" xfId="40824"/>
    <cellStyle name="20 % - Accent4 2 3 4 4 9 2 4" xfId="54101"/>
    <cellStyle name="20 % - Accent4 2 3 4 4 9 3" xfId="21560"/>
    <cellStyle name="20 % - Accent4 2 3 4 4 9 4" xfId="34837"/>
    <cellStyle name="20 % - Accent4 2 3 4 4 9 5" xfId="48114"/>
    <cellStyle name="20 % - Accent4 2 3 4 5" xfId="334"/>
    <cellStyle name="20 % - Accent4 2 3 4 5 10" xfId="13603"/>
    <cellStyle name="20 % - Accent4 2 3 4 5 10 2" xfId="26224"/>
    <cellStyle name="20 % - Accent4 2 3 4 5 10 3" xfId="39501"/>
    <cellStyle name="20 % - Accent4 2 3 4 5 10 4" xfId="52778"/>
    <cellStyle name="20 % - Accent4 2 3 4 5 11" xfId="19486"/>
    <cellStyle name="20 % - Accent4 2 3 4 5 12" xfId="32763"/>
    <cellStyle name="20 % - Accent4 2 3 4 5 13" xfId="46040"/>
    <cellStyle name="20 % - Accent4 2 3 4 5 2" xfId="4174"/>
    <cellStyle name="20 % - Accent4 2 3 4 5 2 2" xfId="8230"/>
    <cellStyle name="20 % - Accent4 2 3 4 5 2 2 2" xfId="15725"/>
    <cellStyle name="20 % - Accent4 2 3 4 5 2 2 2 2" xfId="28384"/>
    <cellStyle name="20 % - Accent4 2 3 4 5 2 2 2 3" xfId="41661"/>
    <cellStyle name="20 % - Accent4 2 3 4 5 2 2 2 4" xfId="54938"/>
    <cellStyle name="20 % - Accent4 2 3 4 5 2 2 3" xfId="22397"/>
    <cellStyle name="20 % - Accent4 2 3 4 5 2 2 4" xfId="35674"/>
    <cellStyle name="20 % - Accent4 2 3 4 5 2 2 5" xfId="48951"/>
    <cellStyle name="20 % - Accent4 2 3 4 5 2 3" xfId="14183"/>
    <cellStyle name="20 % - Accent4 2 3 4 5 2 3 2" xfId="26804"/>
    <cellStyle name="20 % - Accent4 2 3 4 5 2 3 3" xfId="40081"/>
    <cellStyle name="20 % - Accent4 2 3 4 5 2 3 4" xfId="53358"/>
    <cellStyle name="20 % - Accent4 2 3 4 5 2 4" xfId="20817"/>
    <cellStyle name="20 % - Accent4 2 3 4 5 2 5" xfId="34094"/>
    <cellStyle name="20 % - Accent4 2 3 4 5 2 6" xfId="47371"/>
    <cellStyle name="20 % - Accent4 2 3 4 5 3" xfId="4740"/>
    <cellStyle name="20 % - Accent4 2 3 4 5 3 2" xfId="8614"/>
    <cellStyle name="20 % - Accent4 2 3 4 5 3 2 2" xfId="28768"/>
    <cellStyle name="20 % - Accent4 2 3 4 5 3 2 3" xfId="42045"/>
    <cellStyle name="20 % - Accent4 2 3 4 5 3 2 4" xfId="55322"/>
    <cellStyle name="20 % - Accent4 2 3 4 5 3 3" xfId="22781"/>
    <cellStyle name="20 % - Accent4 2 3 4 5 3 4" xfId="36058"/>
    <cellStyle name="20 % - Accent4 2 3 4 5 3 5" xfId="49335"/>
    <cellStyle name="20 % - Accent4 2 3 4 5 4" xfId="5331"/>
    <cellStyle name="20 % - Accent4 2 3 4 5 4 2" xfId="16179"/>
    <cellStyle name="20 % - Accent4 2 3 4 5 4 2 2" xfId="29359"/>
    <cellStyle name="20 % - Accent4 2 3 4 5 4 2 3" xfId="42636"/>
    <cellStyle name="20 % - Accent4 2 3 4 5 4 2 4" xfId="55913"/>
    <cellStyle name="20 % - Accent4 2 3 4 5 4 3" xfId="11133"/>
    <cellStyle name="20 % - Accent4 2 3 4 5 4 4" xfId="23372"/>
    <cellStyle name="20 % - Accent4 2 3 4 5 4 5" xfId="36649"/>
    <cellStyle name="20 % - Accent4 2 3 4 5 4 6" xfId="49926"/>
    <cellStyle name="20 % - Accent4 2 3 4 5 5" xfId="5955"/>
    <cellStyle name="20 % - Accent4 2 3 4 5 5 2" xfId="16779"/>
    <cellStyle name="20 % - Accent4 2 3 4 5 5 2 2" xfId="29959"/>
    <cellStyle name="20 % - Accent4 2 3 4 5 5 2 3" xfId="43236"/>
    <cellStyle name="20 % - Accent4 2 3 4 5 5 2 4" xfId="56513"/>
    <cellStyle name="20 % - Accent4 2 3 4 5 5 3" xfId="11733"/>
    <cellStyle name="20 % - Accent4 2 3 4 5 5 4" xfId="23972"/>
    <cellStyle name="20 % - Accent4 2 3 4 5 5 5" xfId="37249"/>
    <cellStyle name="20 % - Accent4 2 3 4 5 5 6" xfId="50526"/>
    <cellStyle name="20 % - Accent4 2 3 4 5 6" xfId="6657"/>
    <cellStyle name="20 % - Accent4 2 3 4 5 6 2" xfId="17481"/>
    <cellStyle name="20 % - Accent4 2 3 4 5 6 2 2" xfId="30661"/>
    <cellStyle name="20 % - Accent4 2 3 4 5 6 2 3" xfId="43938"/>
    <cellStyle name="20 % - Accent4 2 3 4 5 6 2 4" xfId="57215"/>
    <cellStyle name="20 % - Accent4 2 3 4 5 6 3" xfId="12435"/>
    <cellStyle name="20 % - Accent4 2 3 4 5 6 4" xfId="24674"/>
    <cellStyle name="20 % - Accent4 2 3 4 5 6 5" xfId="37951"/>
    <cellStyle name="20 % - Accent4 2 3 4 5 6 6" xfId="51228"/>
    <cellStyle name="20 % - Accent4 2 3 4 5 7" xfId="7395"/>
    <cellStyle name="20 % - Accent4 2 3 4 5 7 2" xfId="18230"/>
    <cellStyle name="20 % - Accent4 2 3 4 5 7 2 2" xfId="31410"/>
    <cellStyle name="20 % - Accent4 2 3 4 5 7 2 3" xfId="44687"/>
    <cellStyle name="20 % - Accent4 2 3 4 5 7 2 4" xfId="57964"/>
    <cellStyle name="20 % - Accent4 2 3 4 5 7 3" xfId="25423"/>
    <cellStyle name="20 % - Accent4 2 3 4 5 7 4" xfId="38700"/>
    <cellStyle name="20 % - Accent4 2 3 4 5 7 5" xfId="51977"/>
    <cellStyle name="20 % - Accent4 2 3 4 5 8" xfId="10465"/>
    <cellStyle name="20 % - Accent4 2 3 4 5 8 2" xfId="14928"/>
    <cellStyle name="20 % - Accent4 2 3 4 5 8 2 2" xfId="27549"/>
    <cellStyle name="20 % - Accent4 2 3 4 5 8 2 3" xfId="40826"/>
    <cellStyle name="20 % - Accent4 2 3 4 5 8 2 4" xfId="54103"/>
    <cellStyle name="20 % - Accent4 2 3 4 5 8 3" xfId="21562"/>
    <cellStyle name="20 % - Accent4 2 3 4 5 8 4" xfId="34839"/>
    <cellStyle name="20 % - Accent4 2 3 4 5 8 5" xfId="48116"/>
    <cellStyle name="20 % - Accent4 2 3 4 5 9" xfId="9371"/>
    <cellStyle name="20 % - Accent4 2 3 4 5 9 2" xfId="20237"/>
    <cellStyle name="20 % - Accent4 2 3 4 5 9 3" xfId="33514"/>
    <cellStyle name="20 % - Accent4 2 3 4 5 9 4" xfId="46791"/>
    <cellStyle name="20 % - Accent4 2 3 4 6" xfId="3650"/>
    <cellStyle name="20 % - Accent4 2 3 4 6 2" xfId="7829"/>
    <cellStyle name="20 % - Accent4 2 3 4 6 2 2" xfId="15362"/>
    <cellStyle name="20 % - Accent4 2 3 4 6 2 2 2" xfId="27983"/>
    <cellStyle name="20 % - Accent4 2 3 4 6 2 2 3" xfId="41260"/>
    <cellStyle name="20 % - Accent4 2 3 4 6 2 2 4" xfId="54537"/>
    <cellStyle name="20 % - Accent4 2 3 4 6 2 3" xfId="21996"/>
    <cellStyle name="20 % - Accent4 2 3 4 6 2 4" xfId="35273"/>
    <cellStyle name="20 % - Accent4 2 3 4 6 2 5" xfId="48550"/>
    <cellStyle name="20 % - Accent4 2 3 4 6 3" xfId="14178"/>
    <cellStyle name="20 % - Accent4 2 3 4 6 3 2" xfId="26799"/>
    <cellStyle name="20 % - Accent4 2 3 4 6 3 3" xfId="40076"/>
    <cellStyle name="20 % - Accent4 2 3 4 6 3 4" xfId="53353"/>
    <cellStyle name="20 % - Accent4 2 3 4 6 4" xfId="9904"/>
    <cellStyle name="20 % - Accent4 2 3 4 6 5" xfId="20812"/>
    <cellStyle name="20 % - Accent4 2 3 4 6 6" xfId="34089"/>
    <cellStyle name="20 % - Accent4 2 3 4 6 7" xfId="47366"/>
    <cellStyle name="20 % - Accent4 2 3 4 7" xfId="4179"/>
    <cellStyle name="20 % - Accent4 2 3 4 7 2" xfId="8235"/>
    <cellStyle name="20 % - Accent4 2 3 4 7 2 2" xfId="28389"/>
    <cellStyle name="20 % - Accent4 2 3 4 7 2 3" xfId="41666"/>
    <cellStyle name="20 % - Accent4 2 3 4 7 2 4" xfId="54943"/>
    <cellStyle name="20 % - Accent4 2 3 4 7 3" xfId="22402"/>
    <cellStyle name="20 % - Accent4 2 3 4 7 4" xfId="35679"/>
    <cellStyle name="20 % - Accent4 2 3 4 7 5" xfId="48956"/>
    <cellStyle name="20 % - Accent4 2 3 4 8" xfId="4735"/>
    <cellStyle name="20 % - Accent4 2 3 4 8 2" xfId="8609"/>
    <cellStyle name="20 % - Accent4 2 3 4 8 2 2" xfId="28763"/>
    <cellStyle name="20 % - Accent4 2 3 4 8 2 3" xfId="42040"/>
    <cellStyle name="20 % - Accent4 2 3 4 8 2 4" xfId="55317"/>
    <cellStyle name="20 % - Accent4 2 3 4 8 3" xfId="22776"/>
    <cellStyle name="20 % - Accent4 2 3 4 8 4" xfId="36053"/>
    <cellStyle name="20 % - Accent4 2 3 4 8 5" xfId="49330"/>
    <cellStyle name="20 % - Accent4 2 3 4 9" xfId="5326"/>
    <cellStyle name="20 % - Accent4 2 3 4 9 2" xfId="16174"/>
    <cellStyle name="20 % - Accent4 2 3 4 9 2 2" xfId="29354"/>
    <cellStyle name="20 % - Accent4 2 3 4 9 2 3" xfId="42631"/>
    <cellStyle name="20 % - Accent4 2 3 4 9 2 4" xfId="55908"/>
    <cellStyle name="20 % - Accent4 2 3 4 9 3" xfId="11128"/>
    <cellStyle name="20 % - Accent4 2 3 4 9 4" xfId="23367"/>
    <cellStyle name="20 % - Accent4 2 3 4 9 5" xfId="36644"/>
    <cellStyle name="20 % - Accent4 2 3 4 9 6" xfId="49921"/>
    <cellStyle name="20 % - Accent4 2 3 5" xfId="335"/>
    <cellStyle name="20 % - Accent4 2 3 5 10" xfId="13604"/>
    <cellStyle name="20 % - Accent4 2 3 5 10 2" xfId="26225"/>
    <cellStyle name="20 % - Accent4 2 3 5 10 3" xfId="39502"/>
    <cellStyle name="20 % - Accent4 2 3 5 10 4" xfId="52779"/>
    <cellStyle name="20 % - Accent4 2 3 5 11" xfId="19487"/>
    <cellStyle name="20 % - Accent4 2 3 5 12" xfId="32764"/>
    <cellStyle name="20 % - Accent4 2 3 5 13" xfId="46041"/>
    <cellStyle name="20 % - Accent4 2 3 5 2" xfId="3651"/>
    <cellStyle name="20 % - Accent4 2 3 5 2 2" xfId="7830"/>
    <cellStyle name="20 % - Accent4 2 3 5 2 2 2" xfId="15363"/>
    <cellStyle name="20 % - Accent4 2 3 5 2 2 2 2" xfId="27984"/>
    <cellStyle name="20 % - Accent4 2 3 5 2 2 2 3" xfId="41261"/>
    <cellStyle name="20 % - Accent4 2 3 5 2 2 2 4" xfId="54538"/>
    <cellStyle name="20 % - Accent4 2 3 5 2 2 3" xfId="21997"/>
    <cellStyle name="20 % - Accent4 2 3 5 2 2 4" xfId="35274"/>
    <cellStyle name="20 % - Accent4 2 3 5 2 2 5" xfId="48551"/>
    <cellStyle name="20 % - Accent4 2 3 5 2 3" xfId="14184"/>
    <cellStyle name="20 % - Accent4 2 3 5 2 3 2" xfId="26805"/>
    <cellStyle name="20 % - Accent4 2 3 5 2 3 3" xfId="40082"/>
    <cellStyle name="20 % - Accent4 2 3 5 2 3 4" xfId="53359"/>
    <cellStyle name="20 % - Accent4 2 3 5 2 4" xfId="20818"/>
    <cellStyle name="20 % - Accent4 2 3 5 2 5" xfId="34095"/>
    <cellStyle name="20 % - Accent4 2 3 5 2 6" xfId="47372"/>
    <cellStyle name="20 % - Accent4 2 3 5 3" xfId="4741"/>
    <cellStyle name="20 % - Accent4 2 3 5 3 2" xfId="8615"/>
    <cellStyle name="20 % - Accent4 2 3 5 3 2 2" xfId="28769"/>
    <cellStyle name="20 % - Accent4 2 3 5 3 2 3" xfId="42046"/>
    <cellStyle name="20 % - Accent4 2 3 5 3 2 4" xfId="55323"/>
    <cellStyle name="20 % - Accent4 2 3 5 3 3" xfId="22782"/>
    <cellStyle name="20 % - Accent4 2 3 5 3 4" xfId="36059"/>
    <cellStyle name="20 % - Accent4 2 3 5 3 5" xfId="49336"/>
    <cellStyle name="20 % - Accent4 2 3 5 4" xfId="5332"/>
    <cellStyle name="20 % - Accent4 2 3 5 4 2" xfId="16180"/>
    <cellStyle name="20 % - Accent4 2 3 5 4 2 2" xfId="29360"/>
    <cellStyle name="20 % - Accent4 2 3 5 4 2 3" xfId="42637"/>
    <cellStyle name="20 % - Accent4 2 3 5 4 2 4" xfId="55914"/>
    <cellStyle name="20 % - Accent4 2 3 5 4 3" xfId="11134"/>
    <cellStyle name="20 % - Accent4 2 3 5 4 4" xfId="23373"/>
    <cellStyle name="20 % - Accent4 2 3 5 4 5" xfId="36650"/>
    <cellStyle name="20 % - Accent4 2 3 5 4 6" xfId="49927"/>
    <cellStyle name="20 % - Accent4 2 3 5 5" xfId="5956"/>
    <cellStyle name="20 % - Accent4 2 3 5 5 2" xfId="16780"/>
    <cellStyle name="20 % - Accent4 2 3 5 5 2 2" xfId="29960"/>
    <cellStyle name="20 % - Accent4 2 3 5 5 2 3" xfId="43237"/>
    <cellStyle name="20 % - Accent4 2 3 5 5 2 4" xfId="56514"/>
    <cellStyle name="20 % - Accent4 2 3 5 5 3" xfId="11734"/>
    <cellStyle name="20 % - Accent4 2 3 5 5 4" xfId="23973"/>
    <cellStyle name="20 % - Accent4 2 3 5 5 5" xfId="37250"/>
    <cellStyle name="20 % - Accent4 2 3 5 5 6" xfId="50527"/>
    <cellStyle name="20 % - Accent4 2 3 5 6" xfId="6658"/>
    <cellStyle name="20 % - Accent4 2 3 5 6 2" xfId="17482"/>
    <cellStyle name="20 % - Accent4 2 3 5 6 2 2" xfId="30662"/>
    <cellStyle name="20 % - Accent4 2 3 5 6 2 3" xfId="43939"/>
    <cellStyle name="20 % - Accent4 2 3 5 6 2 4" xfId="57216"/>
    <cellStyle name="20 % - Accent4 2 3 5 6 3" xfId="12436"/>
    <cellStyle name="20 % - Accent4 2 3 5 6 4" xfId="24675"/>
    <cellStyle name="20 % - Accent4 2 3 5 6 5" xfId="37952"/>
    <cellStyle name="20 % - Accent4 2 3 5 6 6" xfId="51229"/>
    <cellStyle name="20 % - Accent4 2 3 5 7" xfId="7396"/>
    <cellStyle name="20 % - Accent4 2 3 5 7 2" xfId="18231"/>
    <cellStyle name="20 % - Accent4 2 3 5 7 2 2" xfId="31411"/>
    <cellStyle name="20 % - Accent4 2 3 5 7 2 3" xfId="44688"/>
    <cellStyle name="20 % - Accent4 2 3 5 7 2 4" xfId="57965"/>
    <cellStyle name="20 % - Accent4 2 3 5 7 3" xfId="25424"/>
    <cellStyle name="20 % - Accent4 2 3 5 7 4" xfId="38701"/>
    <cellStyle name="20 % - Accent4 2 3 5 7 5" xfId="51978"/>
    <cellStyle name="20 % - Accent4 2 3 5 8" xfId="10466"/>
    <cellStyle name="20 % - Accent4 2 3 5 8 2" xfId="14929"/>
    <cellStyle name="20 % - Accent4 2 3 5 8 2 2" xfId="27550"/>
    <cellStyle name="20 % - Accent4 2 3 5 8 2 3" xfId="40827"/>
    <cellStyle name="20 % - Accent4 2 3 5 8 2 4" xfId="54104"/>
    <cellStyle name="20 % - Accent4 2 3 5 8 3" xfId="21563"/>
    <cellStyle name="20 % - Accent4 2 3 5 8 4" xfId="34840"/>
    <cellStyle name="20 % - Accent4 2 3 5 8 5" xfId="48117"/>
    <cellStyle name="20 % - Accent4 2 3 5 9" xfId="9372"/>
    <cellStyle name="20 % - Accent4 2 3 5 9 2" xfId="20238"/>
    <cellStyle name="20 % - Accent4 2 3 5 9 3" xfId="33515"/>
    <cellStyle name="20 % - Accent4 2 3 5 9 4" xfId="46792"/>
    <cellStyle name="20 % - Accent4 2 3 6" xfId="336"/>
    <cellStyle name="20 % - Accent4 2 3 6 10" xfId="13605"/>
    <cellStyle name="20 % - Accent4 2 3 6 10 2" xfId="26226"/>
    <cellStyle name="20 % - Accent4 2 3 6 10 3" xfId="39503"/>
    <cellStyle name="20 % - Accent4 2 3 6 10 4" xfId="52780"/>
    <cellStyle name="20 % - Accent4 2 3 6 11" xfId="19488"/>
    <cellStyle name="20 % - Accent4 2 3 6 12" xfId="32765"/>
    <cellStyle name="20 % - Accent4 2 3 6 13" xfId="46042"/>
    <cellStyle name="20 % - Accent4 2 3 6 2" xfId="3652"/>
    <cellStyle name="20 % - Accent4 2 3 6 2 2" xfId="7831"/>
    <cellStyle name="20 % - Accent4 2 3 6 2 2 2" xfId="15364"/>
    <cellStyle name="20 % - Accent4 2 3 6 2 2 2 2" xfId="27985"/>
    <cellStyle name="20 % - Accent4 2 3 6 2 2 2 3" xfId="41262"/>
    <cellStyle name="20 % - Accent4 2 3 6 2 2 2 4" xfId="54539"/>
    <cellStyle name="20 % - Accent4 2 3 6 2 2 3" xfId="21998"/>
    <cellStyle name="20 % - Accent4 2 3 6 2 2 4" xfId="35275"/>
    <cellStyle name="20 % - Accent4 2 3 6 2 2 5" xfId="48552"/>
    <cellStyle name="20 % - Accent4 2 3 6 2 3" xfId="14185"/>
    <cellStyle name="20 % - Accent4 2 3 6 2 3 2" xfId="26806"/>
    <cellStyle name="20 % - Accent4 2 3 6 2 3 3" xfId="40083"/>
    <cellStyle name="20 % - Accent4 2 3 6 2 3 4" xfId="53360"/>
    <cellStyle name="20 % - Accent4 2 3 6 2 4" xfId="20819"/>
    <cellStyle name="20 % - Accent4 2 3 6 2 5" xfId="34096"/>
    <cellStyle name="20 % - Accent4 2 3 6 2 6" xfId="47373"/>
    <cellStyle name="20 % - Accent4 2 3 6 3" xfId="4742"/>
    <cellStyle name="20 % - Accent4 2 3 6 3 2" xfId="8616"/>
    <cellStyle name="20 % - Accent4 2 3 6 3 2 2" xfId="28770"/>
    <cellStyle name="20 % - Accent4 2 3 6 3 2 3" xfId="42047"/>
    <cellStyle name="20 % - Accent4 2 3 6 3 2 4" xfId="55324"/>
    <cellStyle name="20 % - Accent4 2 3 6 3 3" xfId="22783"/>
    <cellStyle name="20 % - Accent4 2 3 6 3 4" xfId="36060"/>
    <cellStyle name="20 % - Accent4 2 3 6 3 5" xfId="49337"/>
    <cellStyle name="20 % - Accent4 2 3 6 4" xfId="5333"/>
    <cellStyle name="20 % - Accent4 2 3 6 4 2" xfId="16181"/>
    <cellStyle name="20 % - Accent4 2 3 6 4 2 2" xfId="29361"/>
    <cellStyle name="20 % - Accent4 2 3 6 4 2 3" xfId="42638"/>
    <cellStyle name="20 % - Accent4 2 3 6 4 2 4" xfId="55915"/>
    <cellStyle name="20 % - Accent4 2 3 6 4 3" xfId="11135"/>
    <cellStyle name="20 % - Accent4 2 3 6 4 4" xfId="23374"/>
    <cellStyle name="20 % - Accent4 2 3 6 4 5" xfId="36651"/>
    <cellStyle name="20 % - Accent4 2 3 6 4 6" xfId="49928"/>
    <cellStyle name="20 % - Accent4 2 3 6 5" xfId="5957"/>
    <cellStyle name="20 % - Accent4 2 3 6 5 2" xfId="16781"/>
    <cellStyle name="20 % - Accent4 2 3 6 5 2 2" xfId="29961"/>
    <cellStyle name="20 % - Accent4 2 3 6 5 2 3" xfId="43238"/>
    <cellStyle name="20 % - Accent4 2 3 6 5 2 4" xfId="56515"/>
    <cellStyle name="20 % - Accent4 2 3 6 5 3" xfId="11735"/>
    <cellStyle name="20 % - Accent4 2 3 6 5 4" xfId="23974"/>
    <cellStyle name="20 % - Accent4 2 3 6 5 5" xfId="37251"/>
    <cellStyle name="20 % - Accent4 2 3 6 5 6" xfId="50528"/>
    <cellStyle name="20 % - Accent4 2 3 6 6" xfId="6659"/>
    <cellStyle name="20 % - Accent4 2 3 6 6 2" xfId="17483"/>
    <cellStyle name="20 % - Accent4 2 3 6 6 2 2" xfId="30663"/>
    <cellStyle name="20 % - Accent4 2 3 6 6 2 3" xfId="43940"/>
    <cellStyle name="20 % - Accent4 2 3 6 6 2 4" xfId="57217"/>
    <cellStyle name="20 % - Accent4 2 3 6 6 3" xfId="12437"/>
    <cellStyle name="20 % - Accent4 2 3 6 6 4" xfId="24676"/>
    <cellStyle name="20 % - Accent4 2 3 6 6 5" xfId="37953"/>
    <cellStyle name="20 % - Accent4 2 3 6 6 6" xfId="51230"/>
    <cellStyle name="20 % - Accent4 2 3 6 7" xfId="7397"/>
    <cellStyle name="20 % - Accent4 2 3 6 7 2" xfId="18232"/>
    <cellStyle name="20 % - Accent4 2 3 6 7 2 2" xfId="31412"/>
    <cellStyle name="20 % - Accent4 2 3 6 7 2 3" xfId="44689"/>
    <cellStyle name="20 % - Accent4 2 3 6 7 2 4" xfId="57966"/>
    <cellStyle name="20 % - Accent4 2 3 6 7 3" xfId="25425"/>
    <cellStyle name="20 % - Accent4 2 3 6 7 4" xfId="38702"/>
    <cellStyle name="20 % - Accent4 2 3 6 7 5" xfId="51979"/>
    <cellStyle name="20 % - Accent4 2 3 6 8" xfId="10467"/>
    <cellStyle name="20 % - Accent4 2 3 6 8 2" xfId="14930"/>
    <cellStyle name="20 % - Accent4 2 3 6 8 2 2" xfId="27551"/>
    <cellStyle name="20 % - Accent4 2 3 6 8 2 3" xfId="40828"/>
    <cellStyle name="20 % - Accent4 2 3 6 8 2 4" xfId="54105"/>
    <cellStyle name="20 % - Accent4 2 3 6 8 3" xfId="21564"/>
    <cellStyle name="20 % - Accent4 2 3 6 8 4" xfId="34841"/>
    <cellStyle name="20 % - Accent4 2 3 6 8 5" xfId="48118"/>
    <cellStyle name="20 % - Accent4 2 3 6 9" xfId="9373"/>
    <cellStyle name="20 % - Accent4 2 3 6 9 2" xfId="20239"/>
    <cellStyle name="20 % - Accent4 2 3 6 9 3" xfId="33516"/>
    <cellStyle name="20 % - Accent4 2 3 6 9 4" xfId="46793"/>
    <cellStyle name="20 % - Accent4 2 3 7" xfId="337"/>
    <cellStyle name="20 % - Accent4 2 3 7 10" xfId="13606"/>
    <cellStyle name="20 % - Accent4 2 3 7 10 2" xfId="26227"/>
    <cellStyle name="20 % - Accent4 2 3 7 10 3" xfId="39504"/>
    <cellStyle name="20 % - Accent4 2 3 7 10 4" xfId="52781"/>
    <cellStyle name="20 % - Accent4 2 3 7 11" xfId="19489"/>
    <cellStyle name="20 % - Accent4 2 3 7 12" xfId="32766"/>
    <cellStyle name="20 % - Accent4 2 3 7 13" xfId="46043"/>
    <cellStyle name="20 % - Accent4 2 3 7 2" xfId="4173"/>
    <cellStyle name="20 % - Accent4 2 3 7 2 2" xfId="8229"/>
    <cellStyle name="20 % - Accent4 2 3 7 2 2 2" xfId="15724"/>
    <cellStyle name="20 % - Accent4 2 3 7 2 2 2 2" xfId="28383"/>
    <cellStyle name="20 % - Accent4 2 3 7 2 2 2 3" xfId="41660"/>
    <cellStyle name="20 % - Accent4 2 3 7 2 2 2 4" xfId="54937"/>
    <cellStyle name="20 % - Accent4 2 3 7 2 2 3" xfId="22396"/>
    <cellStyle name="20 % - Accent4 2 3 7 2 2 4" xfId="35673"/>
    <cellStyle name="20 % - Accent4 2 3 7 2 2 5" xfId="48950"/>
    <cellStyle name="20 % - Accent4 2 3 7 2 3" xfId="14186"/>
    <cellStyle name="20 % - Accent4 2 3 7 2 3 2" xfId="26807"/>
    <cellStyle name="20 % - Accent4 2 3 7 2 3 3" xfId="40084"/>
    <cellStyle name="20 % - Accent4 2 3 7 2 3 4" xfId="53361"/>
    <cellStyle name="20 % - Accent4 2 3 7 2 4" xfId="20820"/>
    <cellStyle name="20 % - Accent4 2 3 7 2 5" xfId="34097"/>
    <cellStyle name="20 % - Accent4 2 3 7 2 6" xfId="47374"/>
    <cellStyle name="20 % - Accent4 2 3 7 3" xfId="4743"/>
    <cellStyle name="20 % - Accent4 2 3 7 3 2" xfId="8617"/>
    <cellStyle name="20 % - Accent4 2 3 7 3 2 2" xfId="28771"/>
    <cellStyle name="20 % - Accent4 2 3 7 3 2 3" xfId="42048"/>
    <cellStyle name="20 % - Accent4 2 3 7 3 2 4" xfId="55325"/>
    <cellStyle name="20 % - Accent4 2 3 7 3 3" xfId="22784"/>
    <cellStyle name="20 % - Accent4 2 3 7 3 4" xfId="36061"/>
    <cellStyle name="20 % - Accent4 2 3 7 3 5" xfId="49338"/>
    <cellStyle name="20 % - Accent4 2 3 7 4" xfId="5334"/>
    <cellStyle name="20 % - Accent4 2 3 7 4 2" xfId="16182"/>
    <cellStyle name="20 % - Accent4 2 3 7 4 2 2" xfId="29362"/>
    <cellStyle name="20 % - Accent4 2 3 7 4 2 3" xfId="42639"/>
    <cellStyle name="20 % - Accent4 2 3 7 4 2 4" xfId="55916"/>
    <cellStyle name="20 % - Accent4 2 3 7 4 3" xfId="11136"/>
    <cellStyle name="20 % - Accent4 2 3 7 4 4" xfId="23375"/>
    <cellStyle name="20 % - Accent4 2 3 7 4 5" xfId="36652"/>
    <cellStyle name="20 % - Accent4 2 3 7 4 6" xfId="49929"/>
    <cellStyle name="20 % - Accent4 2 3 7 5" xfId="5958"/>
    <cellStyle name="20 % - Accent4 2 3 7 5 2" xfId="16782"/>
    <cellStyle name="20 % - Accent4 2 3 7 5 2 2" xfId="29962"/>
    <cellStyle name="20 % - Accent4 2 3 7 5 2 3" xfId="43239"/>
    <cellStyle name="20 % - Accent4 2 3 7 5 2 4" xfId="56516"/>
    <cellStyle name="20 % - Accent4 2 3 7 5 3" xfId="11736"/>
    <cellStyle name="20 % - Accent4 2 3 7 5 4" xfId="23975"/>
    <cellStyle name="20 % - Accent4 2 3 7 5 5" xfId="37252"/>
    <cellStyle name="20 % - Accent4 2 3 7 5 6" xfId="50529"/>
    <cellStyle name="20 % - Accent4 2 3 7 6" xfId="6660"/>
    <cellStyle name="20 % - Accent4 2 3 7 6 2" xfId="17484"/>
    <cellStyle name="20 % - Accent4 2 3 7 6 2 2" xfId="30664"/>
    <cellStyle name="20 % - Accent4 2 3 7 6 2 3" xfId="43941"/>
    <cellStyle name="20 % - Accent4 2 3 7 6 2 4" xfId="57218"/>
    <cellStyle name="20 % - Accent4 2 3 7 6 3" xfId="12438"/>
    <cellStyle name="20 % - Accent4 2 3 7 6 4" xfId="24677"/>
    <cellStyle name="20 % - Accent4 2 3 7 6 5" xfId="37954"/>
    <cellStyle name="20 % - Accent4 2 3 7 6 6" xfId="51231"/>
    <cellStyle name="20 % - Accent4 2 3 7 7" xfId="7398"/>
    <cellStyle name="20 % - Accent4 2 3 7 7 2" xfId="18233"/>
    <cellStyle name="20 % - Accent4 2 3 7 7 2 2" xfId="31413"/>
    <cellStyle name="20 % - Accent4 2 3 7 7 2 3" xfId="44690"/>
    <cellStyle name="20 % - Accent4 2 3 7 7 2 4" xfId="57967"/>
    <cellStyle name="20 % - Accent4 2 3 7 7 3" xfId="25426"/>
    <cellStyle name="20 % - Accent4 2 3 7 7 4" xfId="38703"/>
    <cellStyle name="20 % - Accent4 2 3 7 7 5" xfId="51980"/>
    <cellStyle name="20 % - Accent4 2 3 7 8" xfId="10468"/>
    <cellStyle name="20 % - Accent4 2 3 7 8 2" xfId="14931"/>
    <cellStyle name="20 % - Accent4 2 3 7 8 2 2" xfId="27552"/>
    <cellStyle name="20 % - Accent4 2 3 7 8 2 3" xfId="40829"/>
    <cellStyle name="20 % - Accent4 2 3 7 8 2 4" xfId="54106"/>
    <cellStyle name="20 % - Accent4 2 3 7 8 3" xfId="21565"/>
    <cellStyle name="20 % - Accent4 2 3 7 8 4" xfId="34842"/>
    <cellStyle name="20 % - Accent4 2 3 7 8 5" xfId="48119"/>
    <cellStyle name="20 % - Accent4 2 3 7 9" xfId="9374"/>
    <cellStyle name="20 % - Accent4 2 3 7 9 2" xfId="20240"/>
    <cellStyle name="20 % - Accent4 2 3 7 9 3" xfId="33517"/>
    <cellStyle name="20 % - Accent4 2 3 7 9 4" xfId="46794"/>
    <cellStyle name="20 % - Accent4 2 3 8" xfId="3645"/>
    <cellStyle name="20 % - Accent4 2 3 8 2" xfId="7824"/>
    <cellStyle name="20 % - Accent4 2 3 8 2 2" xfId="18234"/>
    <cellStyle name="20 % - Accent4 2 3 8 2 2 2" xfId="31414"/>
    <cellStyle name="20 % - Accent4 2 3 8 2 2 3" xfId="44691"/>
    <cellStyle name="20 % - Accent4 2 3 8 2 2 4" xfId="57968"/>
    <cellStyle name="20 % - Accent4 2 3 8 2 3" xfId="25427"/>
    <cellStyle name="20 % - Accent4 2 3 8 2 4" xfId="38704"/>
    <cellStyle name="20 % - Accent4 2 3 8 2 5" xfId="51981"/>
    <cellStyle name="20 % - Accent4 2 3 8 3" xfId="10832"/>
    <cellStyle name="20 % - Accent4 2 3 8 3 2" xfId="15357"/>
    <cellStyle name="20 % - Accent4 2 3 8 3 2 2" xfId="27978"/>
    <cellStyle name="20 % - Accent4 2 3 8 3 2 3" xfId="41255"/>
    <cellStyle name="20 % - Accent4 2 3 8 3 2 4" xfId="54532"/>
    <cellStyle name="20 % - Accent4 2 3 8 3 3" xfId="21991"/>
    <cellStyle name="20 % - Accent4 2 3 8 3 4" xfId="35268"/>
    <cellStyle name="20 % - Accent4 2 3 8 3 5" xfId="48545"/>
    <cellStyle name="20 % - Accent4 2 3 8 4" xfId="14167"/>
    <cellStyle name="20 % - Accent4 2 3 8 4 2" xfId="26788"/>
    <cellStyle name="20 % - Accent4 2 3 8 4 3" xfId="40065"/>
    <cellStyle name="20 % - Accent4 2 3 8 4 4" xfId="53342"/>
    <cellStyle name="20 % - Accent4 2 3 8 5" xfId="20801"/>
    <cellStyle name="20 % - Accent4 2 3 8 6" xfId="34078"/>
    <cellStyle name="20 % - Accent4 2 3 8 7" xfId="47355"/>
    <cellStyle name="20 % - Accent4 2 3 9" xfId="4724"/>
    <cellStyle name="20 % - Accent4 2 3 9 2" xfId="8598"/>
    <cellStyle name="20 % - Accent4 2 3 9 2 2" xfId="18642"/>
    <cellStyle name="20 % - Accent4 2 3 9 2 2 2" xfId="31822"/>
    <cellStyle name="20 % - Accent4 2 3 9 2 2 3" xfId="45099"/>
    <cellStyle name="20 % - Accent4 2 3 9 2 2 4" xfId="58376"/>
    <cellStyle name="20 % - Accent4 2 3 9 2 3" xfId="13150"/>
    <cellStyle name="20 % - Accent4 2 3 9 2 4" xfId="25835"/>
    <cellStyle name="20 % - Accent4 2 3 9 2 5" xfId="39112"/>
    <cellStyle name="20 % - Accent4 2 3 9 2 6" xfId="52389"/>
    <cellStyle name="20 % - Accent4 2 3 9 3" xfId="15900"/>
    <cellStyle name="20 % - Accent4 2 3 9 3 2" xfId="28752"/>
    <cellStyle name="20 % - Accent4 2 3 9 3 3" xfId="42029"/>
    <cellStyle name="20 % - Accent4 2 3 9 3 4" xfId="55306"/>
    <cellStyle name="20 % - Accent4 2 3 9 4" xfId="22765"/>
    <cellStyle name="20 % - Accent4 2 3 9 5" xfId="36042"/>
    <cellStyle name="20 % - Accent4 2 3 9 6" xfId="49319"/>
    <cellStyle name="20 % - Accent4 2 3_2012-2013 - CF - Tour 1 - Ligue 04 - Résultats" xfId="338"/>
    <cellStyle name="20 % - Accent4 2 4" xfId="339"/>
    <cellStyle name="20 % - Accent4 2 4 10" xfId="13607"/>
    <cellStyle name="20 % - Accent4 2 4 10 2" xfId="26228"/>
    <cellStyle name="20 % - Accent4 2 4 10 3" xfId="39505"/>
    <cellStyle name="20 % - Accent4 2 4 10 4" xfId="52782"/>
    <cellStyle name="20 % - Accent4 2 4 11" xfId="19490"/>
    <cellStyle name="20 % - Accent4 2 4 12" xfId="32767"/>
    <cellStyle name="20 % - Accent4 2 4 13" xfId="46044"/>
    <cellStyle name="20 % - Accent4 2 4 2" xfId="3653"/>
    <cellStyle name="20 % - Accent4 2 4 2 2" xfId="7832"/>
    <cellStyle name="20 % - Accent4 2 4 2 2 2" xfId="18643"/>
    <cellStyle name="20 % - Accent4 2 4 2 2 2 2" xfId="31823"/>
    <cellStyle name="20 % - Accent4 2 4 2 2 2 3" xfId="45100"/>
    <cellStyle name="20 % - Accent4 2 4 2 2 2 4" xfId="58377"/>
    <cellStyle name="20 % - Accent4 2 4 2 2 3" xfId="25836"/>
    <cellStyle name="20 % - Accent4 2 4 2 2 4" xfId="39113"/>
    <cellStyle name="20 % - Accent4 2 4 2 2 5" xfId="52390"/>
    <cellStyle name="20 % - Accent4 2 4 2 3" xfId="10833"/>
    <cellStyle name="20 % - Accent4 2 4 2 3 2" xfId="15365"/>
    <cellStyle name="20 % - Accent4 2 4 2 3 2 2" xfId="27986"/>
    <cellStyle name="20 % - Accent4 2 4 2 3 2 3" xfId="41263"/>
    <cellStyle name="20 % - Accent4 2 4 2 3 2 4" xfId="54540"/>
    <cellStyle name="20 % - Accent4 2 4 2 3 3" xfId="21999"/>
    <cellStyle name="20 % - Accent4 2 4 2 3 4" xfId="35276"/>
    <cellStyle name="20 % - Accent4 2 4 2 3 5" xfId="48553"/>
    <cellStyle name="20 % - Accent4 2 4 2 4" xfId="14187"/>
    <cellStyle name="20 % - Accent4 2 4 2 4 2" xfId="26808"/>
    <cellStyle name="20 % - Accent4 2 4 2 4 3" xfId="40085"/>
    <cellStyle name="20 % - Accent4 2 4 2 4 4" xfId="53362"/>
    <cellStyle name="20 % - Accent4 2 4 2 5" xfId="20821"/>
    <cellStyle name="20 % - Accent4 2 4 2 6" xfId="34098"/>
    <cellStyle name="20 % - Accent4 2 4 2 7" xfId="47375"/>
    <cellStyle name="20 % - Accent4 2 4 3" xfId="4744"/>
    <cellStyle name="20 % - Accent4 2 4 3 2" xfId="8618"/>
    <cellStyle name="20 % - Accent4 2 4 3 2 2" xfId="18723"/>
    <cellStyle name="20 % - Accent4 2 4 3 2 2 2" xfId="31903"/>
    <cellStyle name="20 % - Accent4 2 4 3 2 2 3" xfId="45180"/>
    <cellStyle name="20 % - Accent4 2 4 3 2 2 4" xfId="58457"/>
    <cellStyle name="20 % - Accent4 2 4 3 2 3" xfId="25916"/>
    <cellStyle name="20 % - Accent4 2 4 3 2 4" xfId="39193"/>
    <cellStyle name="20 % - Accent4 2 4 3 2 5" xfId="52470"/>
    <cellStyle name="20 % - Accent4 2 4 3 3" xfId="15901"/>
    <cellStyle name="20 % - Accent4 2 4 3 3 2" xfId="28772"/>
    <cellStyle name="20 % - Accent4 2 4 3 3 3" xfId="42049"/>
    <cellStyle name="20 % - Accent4 2 4 3 3 4" xfId="55326"/>
    <cellStyle name="20 % - Accent4 2 4 3 4" xfId="22785"/>
    <cellStyle name="20 % - Accent4 2 4 3 5" xfId="36062"/>
    <cellStyle name="20 % - Accent4 2 4 3 6" xfId="49339"/>
    <cellStyle name="20 % - Accent4 2 4 4" xfId="5335"/>
    <cellStyle name="20 % - Accent4 2 4 4 2" xfId="16183"/>
    <cellStyle name="20 % - Accent4 2 4 4 2 2" xfId="29363"/>
    <cellStyle name="20 % - Accent4 2 4 4 2 3" xfId="42640"/>
    <cellStyle name="20 % - Accent4 2 4 4 2 4" xfId="55917"/>
    <cellStyle name="20 % - Accent4 2 4 4 3" xfId="11137"/>
    <cellStyle name="20 % - Accent4 2 4 4 4" xfId="23376"/>
    <cellStyle name="20 % - Accent4 2 4 4 5" xfId="36653"/>
    <cellStyle name="20 % - Accent4 2 4 4 6" xfId="49930"/>
    <cellStyle name="20 % - Accent4 2 4 5" xfId="5959"/>
    <cellStyle name="20 % - Accent4 2 4 5 2" xfId="16783"/>
    <cellStyle name="20 % - Accent4 2 4 5 2 2" xfId="29963"/>
    <cellStyle name="20 % - Accent4 2 4 5 2 3" xfId="43240"/>
    <cellStyle name="20 % - Accent4 2 4 5 2 4" xfId="56517"/>
    <cellStyle name="20 % - Accent4 2 4 5 3" xfId="11737"/>
    <cellStyle name="20 % - Accent4 2 4 5 4" xfId="23976"/>
    <cellStyle name="20 % - Accent4 2 4 5 5" xfId="37253"/>
    <cellStyle name="20 % - Accent4 2 4 5 6" xfId="50530"/>
    <cellStyle name="20 % - Accent4 2 4 6" xfId="6661"/>
    <cellStyle name="20 % - Accent4 2 4 6 2" xfId="17485"/>
    <cellStyle name="20 % - Accent4 2 4 6 2 2" xfId="30665"/>
    <cellStyle name="20 % - Accent4 2 4 6 2 3" xfId="43942"/>
    <cellStyle name="20 % - Accent4 2 4 6 2 4" xfId="57219"/>
    <cellStyle name="20 % - Accent4 2 4 6 3" xfId="12439"/>
    <cellStyle name="20 % - Accent4 2 4 6 4" xfId="24678"/>
    <cellStyle name="20 % - Accent4 2 4 6 5" xfId="37955"/>
    <cellStyle name="20 % - Accent4 2 4 6 6" xfId="51232"/>
    <cellStyle name="20 % - Accent4 2 4 7" xfId="7399"/>
    <cellStyle name="20 % - Accent4 2 4 7 2" xfId="18235"/>
    <cellStyle name="20 % - Accent4 2 4 7 2 2" xfId="31415"/>
    <cellStyle name="20 % - Accent4 2 4 7 2 3" xfId="44692"/>
    <cellStyle name="20 % - Accent4 2 4 7 2 4" xfId="57969"/>
    <cellStyle name="20 % - Accent4 2 4 7 3" xfId="25428"/>
    <cellStyle name="20 % - Accent4 2 4 7 4" xfId="38705"/>
    <cellStyle name="20 % - Accent4 2 4 7 5" xfId="51982"/>
    <cellStyle name="20 % - Accent4 2 4 8" xfId="10469"/>
    <cellStyle name="20 % - Accent4 2 4 8 2" xfId="14932"/>
    <cellStyle name="20 % - Accent4 2 4 8 2 2" xfId="27553"/>
    <cellStyle name="20 % - Accent4 2 4 8 2 3" xfId="40830"/>
    <cellStyle name="20 % - Accent4 2 4 8 2 4" xfId="54107"/>
    <cellStyle name="20 % - Accent4 2 4 8 3" xfId="21566"/>
    <cellStyle name="20 % - Accent4 2 4 8 4" xfId="34843"/>
    <cellStyle name="20 % - Accent4 2 4 8 5" xfId="48120"/>
    <cellStyle name="20 % - Accent4 2 4 9" xfId="9375"/>
    <cellStyle name="20 % - Accent4 2 4 9 2" xfId="20241"/>
    <cellStyle name="20 % - Accent4 2 4 9 3" xfId="33518"/>
    <cellStyle name="20 % - Accent4 2 4 9 4" xfId="46795"/>
    <cellStyle name="20 % - Accent4 2 5" xfId="340"/>
    <cellStyle name="20 % - Accent4 2 5 10" xfId="5960"/>
    <cellStyle name="20 % - Accent4 2 5 10 2" xfId="16784"/>
    <cellStyle name="20 % - Accent4 2 5 10 2 2" xfId="29964"/>
    <cellStyle name="20 % - Accent4 2 5 10 2 3" xfId="43241"/>
    <cellStyle name="20 % - Accent4 2 5 10 2 4" xfId="56518"/>
    <cellStyle name="20 % - Accent4 2 5 10 3" xfId="11738"/>
    <cellStyle name="20 % - Accent4 2 5 10 4" xfId="23977"/>
    <cellStyle name="20 % - Accent4 2 5 10 5" xfId="37254"/>
    <cellStyle name="20 % - Accent4 2 5 10 6" xfId="50531"/>
    <cellStyle name="20 % - Accent4 2 5 11" xfId="6662"/>
    <cellStyle name="20 % - Accent4 2 5 11 2" xfId="17486"/>
    <cellStyle name="20 % - Accent4 2 5 11 2 2" xfId="30666"/>
    <cellStyle name="20 % - Accent4 2 5 11 2 3" xfId="43943"/>
    <cellStyle name="20 % - Accent4 2 5 11 2 4" xfId="57220"/>
    <cellStyle name="20 % - Accent4 2 5 11 3" xfId="12440"/>
    <cellStyle name="20 % - Accent4 2 5 11 4" xfId="24679"/>
    <cellStyle name="20 % - Accent4 2 5 11 5" xfId="37956"/>
    <cellStyle name="20 % - Accent4 2 5 11 6" xfId="51233"/>
    <cellStyle name="20 % - Accent4 2 5 12" xfId="7400"/>
    <cellStyle name="20 % - Accent4 2 5 12 2" xfId="18236"/>
    <cellStyle name="20 % - Accent4 2 5 12 2 2" xfId="31416"/>
    <cellStyle name="20 % - Accent4 2 5 12 2 3" xfId="44693"/>
    <cellStyle name="20 % - Accent4 2 5 12 2 4" xfId="57970"/>
    <cellStyle name="20 % - Accent4 2 5 12 3" xfId="25429"/>
    <cellStyle name="20 % - Accent4 2 5 12 4" xfId="38706"/>
    <cellStyle name="20 % - Accent4 2 5 12 5" xfId="51983"/>
    <cellStyle name="20 % - Accent4 2 5 13" xfId="10470"/>
    <cellStyle name="20 % - Accent4 2 5 13 2" xfId="14933"/>
    <cellStyle name="20 % - Accent4 2 5 13 2 2" xfId="27554"/>
    <cellStyle name="20 % - Accent4 2 5 13 2 3" xfId="40831"/>
    <cellStyle name="20 % - Accent4 2 5 13 2 4" xfId="54108"/>
    <cellStyle name="20 % - Accent4 2 5 13 3" xfId="21567"/>
    <cellStyle name="20 % - Accent4 2 5 13 4" xfId="34844"/>
    <cellStyle name="20 % - Accent4 2 5 13 5" xfId="48121"/>
    <cellStyle name="20 % - Accent4 2 5 14" xfId="9376"/>
    <cellStyle name="20 % - Accent4 2 5 14 2" xfId="20242"/>
    <cellStyle name="20 % - Accent4 2 5 14 3" xfId="33519"/>
    <cellStyle name="20 % - Accent4 2 5 14 4" xfId="46796"/>
    <cellStyle name="20 % - Accent4 2 5 15" xfId="13608"/>
    <cellStyle name="20 % - Accent4 2 5 15 2" xfId="26229"/>
    <cellStyle name="20 % - Accent4 2 5 15 3" xfId="39506"/>
    <cellStyle name="20 % - Accent4 2 5 15 4" xfId="52783"/>
    <cellStyle name="20 % - Accent4 2 5 16" xfId="19491"/>
    <cellStyle name="20 % - Accent4 2 5 17" xfId="32768"/>
    <cellStyle name="20 % - Accent4 2 5 18" xfId="46045"/>
    <cellStyle name="20 % - Accent4 2 5 2" xfId="341"/>
    <cellStyle name="20 % - Accent4 2 5 2 10" xfId="13609"/>
    <cellStyle name="20 % - Accent4 2 5 2 10 2" xfId="26230"/>
    <cellStyle name="20 % - Accent4 2 5 2 10 3" xfId="39507"/>
    <cellStyle name="20 % - Accent4 2 5 2 10 4" xfId="52784"/>
    <cellStyle name="20 % - Accent4 2 5 2 11" xfId="19492"/>
    <cellStyle name="20 % - Accent4 2 5 2 12" xfId="32769"/>
    <cellStyle name="20 % - Accent4 2 5 2 13" xfId="46046"/>
    <cellStyle name="20 % - Accent4 2 5 2 2" xfId="4171"/>
    <cellStyle name="20 % - Accent4 2 5 2 2 2" xfId="8227"/>
    <cellStyle name="20 % - Accent4 2 5 2 2 2 2" xfId="15723"/>
    <cellStyle name="20 % - Accent4 2 5 2 2 2 2 2" xfId="28381"/>
    <cellStyle name="20 % - Accent4 2 5 2 2 2 2 3" xfId="41658"/>
    <cellStyle name="20 % - Accent4 2 5 2 2 2 2 4" xfId="54935"/>
    <cellStyle name="20 % - Accent4 2 5 2 2 2 3" xfId="22394"/>
    <cellStyle name="20 % - Accent4 2 5 2 2 2 4" xfId="35671"/>
    <cellStyle name="20 % - Accent4 2 5 2 2 2 5" xfId="48948"/>
    <cellStyle name="20 % - Accent4 2 5 2 2 3" xfId="14189"/>
    <cellStyle name="20 % - Accent4 2 5 2 2 3 2" xfId="26810"/>
    <cellStyle name="20 % - Accent4 2 5 2 2 3 3" xfId="40087"/>
    <cellStyle name="20 % - Accent4 2 5 2 2 3 4" xfId="53364"/>
    <cellStyle name="20 % - Accent4 2 5 2 2 4" xfId="20823"/>
    <cellStyle name="20 % - Accent4 2 5 2 2 5" xfId="34100"/>
    <cellStyle name="20 % - Accent4 2 5 2 2 6" xfId="47377"/>
    <cellStyle name="20 % - Accent4 2 5 2 3" xfId="4746"/>
    <cellStyle name="20 % - Accent4 2 5 2 3 2" xfId="8620"/>
    <cellStyle name="20 % - Accent4 2 5 2 3 2 2" xfId="28774"/>
    <cellStyle name="20 % - Accent4 2 5 2 3 2 3" xfId="42051"/>
    <cellStyle name="20 % - Accent4 2 5 2 3 2 4" xfId="55328"/>
    <cellStyle name="20 % - Accent4 2 5 2 3 3" xfId="22787"/>
    <cellStyle name="20 % - Accent4 2 5 2 3 4" xfId="36064"/>
    <cellStyle name="20 % - Accent4 2 5 2 3 5" xfId="49341"/>
    <cellStyle name="20 % - Accent4 2 5 2 4" xfId="5337"/>
    <cellStyle name="20 % - Accent4 2 5 2 4 2" xfId="16185"/>
    <cellStyle name="20 % - Accent4 2 5 2 4 2 2" xfId="29365"/>
    <cellStyle name="20 % - Accent4 2 5 2 4 2 3" xfId="42642"/>
    <cellStyle name="20 % - Accent4 2 5 2 4 2 4" xfId="55919"/>
    <cellStyle name="20 % - Accent4 2 5 2 4 3" xfId="11139"/>
    <cellStyle name="20 % - Accent4 2 5 2 4 4" xfId="23378"/>
    <cellStyle name="20 % - Accent4 2 5 2 4 5" xfId="36655"/>
    <cellStyle name="20 % - Accent4 2 5 2 4 6" xfId="49932"/>
    <cellStyle name="20 % - Accent4 2 5 2 5" xfId="5961"/>
    <cellStyle name="20 % - Accent4 2 5 2 5 2" xfId="16785"/>
    <cellStyle name="20 % - Accent4 2 5 2 5 2 2" xfId="29965"/>
    <cellStyle name="20 % - Accent4 2 5 2 5 2 3" xfId="43242"/>
    <cellStyle name="20 % - Accent4 2 5 2 5 2 4" xfId="56519"/>
    <cellStyle name="20 % - Accent4 2 5 2 5 3" xfId="11739"/>
    <cellStyle name="20 % - Accent4 2 5 2 5 4" xfId="23978"/>
    <cellStyle name="20 % - Accent4 2 5 2 5 5" xfId="37255"/>
    <cellStyle name="20 % - Accent4 2 5 2 5 6" xfId="50532"/>
    <cellStyle name="20 % - Accent4 2 5 2 6" xfId="6663"/>
    <cellStyle name="20 % - Accent4 2 5 2 6 2" xfId="17487"/>
    <cellStyle name="20 % - Accent4 2 5 2 6 2 2" xfId="30667"/>
    <cellStyle name="20 % - Accent4 2 5 2 6 2 3" xfId="43944"/>
    <cellStyle name="20 % - Accent4 2 5 2 6 2 4" xfId="57221"/>
    <cellStyle name="20 % - Accent4 2 5 2 6 3" xfId="12441"/>
    <cellStyle name="20 % - Accent4 2 5 2 6 4" xfId="24680"/>
    <cellStyle name="20 % - Accent4 2 5 2 6 5" xfId="37957"/>
    <cellStyle name="20 % - Accent4 2 5 2 6 6" xfId="51234"/>
    <cellStyle name="20 % - Accent4 2 5 2 7" xfId="7401"/>
    <cellStyle name="20 % - Accent4 2 5 2 7 2" xfId="18237"/>
    <cellStyle name="20 % - Accent4 2 5 2 7 2 2" xfId="31417"/>
    <cellStyle name="20 % - Accent4 2 5 2 7 2 3" xfId="44694"/>
    <cellStyle name="20 % - Accent4 2 5 2 7 2 4" xfId="57971"/>
    <cellStyle name="20 % - Accent4 2 5 2 7 3" xfId="25430"/>
    <cellStyle name="20 % - Accent4 2 5 2 7 4" xfId="38707"/>
    <cellStyle name="20 % - Accent4 2 5 2 7 5" xfId="51984"/>
    <cellStyle name="20 % - Accent4 2 5 2 8" xfId="10471"/>
    <cellStyle name="20 % - Accent4 2 5 2 8 2" xfId="14934"/>
    <cellStyle name="20 % - Accent4 2 5 2 8 2 2" xfId="27555"/>
    <cellStyle name="20 % - Accent4 2 5 2 8 2 3" xfId="40832"/>
    <cellStyle name="20 % - Accent4 2 5 2 8 2 4" xfId="54109"/>
    <cellStyle name="20 % - Accent4 2 5 2 8 3" xfId="21568"/>
    <cellStyle name="20 % - Accent4 2 5 2 8 4" xfId="34845"/>
    <cellStyle name="20 % - Accent4 2 5 2 8 5" xfId="48122"/>
    <cellStyle name="20 % - Accent4 2 5 2 9" xfId="9377"/>
    <cellStyle name="20 % - Accent4 2 5 2 9 2" xfId="20243"/>
    <cellStyle name="20 % - Accent4 2 5 2 9 3" xfId="33520"/>
    <cellStyle name="20 % - Accent4 2 5 2 9 4" xfId="46797"/>
    <cellStyle name="20 % - Accent4 2 5 3" xfId="342"/>
    <cellStyle name="20 % - Accent4 2 5 3 10" xfId="13610"/>
    <cellStyle name="20 % - Accent4 2 5 3 10 2" xfId="26231"/>
    <cellStyle name="20 % - Accent4 2 5 3 10 3" xfId="39508"/>
    <cellStyle name="20 % - Accent4 2 5 3 10 4" xfId="52785"/>
    <cellStyle name="20 % - Accent4 2 5 3 11" xfId="19493"/>
    <cellStyle name="20 % - Accent4 2 5 3 12" xfId="32770"/>
    <cellStyle name="20 % - Accent4 2 5 3 13" xfId="46047"/>
    <cellStyle name="20 % - Accent4 2 5 3 2" xfId="4170"/>
    <cellStyle name="20 % - Accent4 2 5 3 2 2" xfId="8226"/>
    <cellStyle name="20 % - Accent4 2 5 3 2 2 2" xfId="15722"/>
    <cellStyle name="20 % - Accent4 2 5 3 2 2 2 2" xfId="28380"/>
    <cellStyle name="20 % - Accent4 2 5 3 2 2 2 3" xfId="41657"/>
    <cellStyle name="20 % - Accent4 2 5 3 2 2 2 4" xfId="54934"/>
    <cellStyle name="20 % - Accent4 2 5 3 2 2 3" xfId="22393"/>
    <cellStyle name="20 % - Accent4 2 5 3 2 2 4" xfId="35670"/>
    <cellStyle name="20 % - Accent4 2 5 3 2 2 5" xfId="48947"/>
    <cellStyle name="20 % - Accent4 2 5 3 2 3" xfId="14190"/>
    <cellStyle name="20 % - Accent4 2 5 3 2 3 2" xfId="26811"/>
    <cellStyle name="20 % - Accent4 2 5 3 2 3 3" xfId="40088"/>
    <cellStyle name="20 % - Accent4 2 5 3 2 3 4" xfId="53365"/>
    <cellStyle name="20 % - Accent4 2 5 3 2 4" xfId="20824"/>
    <cellStyle name="20 % - Accent4 2 5 3 2 5" xfId="34101"/>
    <cellStyle name="20 % - Accent4 2 5 3 2 6" xfId="47378"/>
    <cellStyle name="20 % - Accent4 2 5 3 3" xfId="4747"/>
    <cellStyle name="20 % - Accent4 2 5 3 3 2" xfId="8621"/>
    <cellStyle name="20 % - Accent4 2 5 3 3 2 2" xfId="28775"/>
    <cellStyle name="20 % - Accent4 2 5 3 3 2 3" xfId="42052"/>
    <cellStyle name="20 % - Accent4 2 5 3 3 2 4" xfId="55329"/>
    <cellStyle name="20 % - Accent4 2 5 3 3 3" xfId="22788"/>
    <cellStyle name="20 % - Accent4 2 5 3 3 4" xfId="36065"/>
    <cellStyle name="20 % - Accent4 2 5 3 3 5" xfId="49342"/>
    <cellStyle name="20 % - Accent4 2 5 3 4" xfId="5338"/>
    <cellStyle name="20 % - Accent4 2 5 3 4 2" xfId="16186"/>
    <cellStyle name="20 % - Accent4 2 5 3 4 2 2" xfId="29366"/>
    <cellStyle name="20 % - Accent4 2 5 3 4 2 3" xfId="42643"/>
    <cellStyle name="20 % - Accent4 2 5 3 4 2 4" xfId="55920"/>
    <cellStyle name="20 % - Accent4 2 5 3 4 3" xfId="11140"/>
    <cellStyle name="20 % - Accent4 2 5 3 4 4" xfId="23379"/>
    <cellStyle name="20 % - Accent4 2 5 3 4 5" xfId="36656"/>
    <cellStyle name="20 % - Accent4 2 5 3 4 6" xfId="49933"/>
    <cellStyle name="20 % - Accent4 2 5 3 5" xfId="5962"/>
    <cellStyle name="20 % - Accent4 2 5 3 5 2" xfId="16786"/>
    <cellStyle name="20 % - Accent4 2 5 3 5 2 2" xfId="29966"/>
    <cellStyle name="20 % - Accent4 2 5 3 5 2 3" xfId="43243"/>
    <cellStyle name="20 % - Accent4 2 5 3 5 2 4" xfId="56520"/>
    <cellStyle name="20 % - Accent4 2 5 3 5 3" xfId="11740"/>
    <cellStyle name="20 % - Accent4 2 5 3 5 4" xfId="23979"/>
    <cellStyle name="20 % - Accent4 2 5 3 5 5" xfId="37256"/>
    <cellStyle name="20 % - Accent4 2 5 3 5 6" xfId="50533"/>
    <cellStyle name="20 % - Accent4 2 5 3 6" xfId="6664"/>
    <cellStyle name="20 % - Accent4 2 5 3 6 2" xfId="17488"/>
    <cellStyle name="20 % - Accent4 2 5 3 6 2 2" xfId="30668"/>
    <cellStyle name="20 % - Accent4 2 5 3 6 2 3" xfId="43945"/>
    <cellStyle name="20 % - Accent4 2 5 3 6 2 4" xfId="57222"/>
    <cellStyle name="20 % - Accent4 2 5 3 6 3" xfId="12442"/>
    <cellStyle name="20 % - Accent4 2 5 3 6 4" xfId="24681"/>
    <cellStyle name="20 % - Accent4 2 5 3 6 5" xfId="37958"/>
    <cellStyle name="20 % - Accent4 2 5 3 6 6" xfId="51235"/>
    <cellStyle name="20 % - Accent4 2 5 3 7" xfId="7402"/>
    <cellStyle name="20 % - Accent4 2 5 3 7 2" xfId="18238"/>
    <cellStyle name="20 % - Accent4 2 5 3 7 2 2" xfId="31418"/>
    <cellStyle name="20 % - Accent4 2 5 3 7 2 3" xfId="44695"/>
    <cellStyle name="20 % - Accent4 2 5 3 7 2 4" xfId="57972"/>
    <cellStyle name="20 % - Accent4 2 5 3 7 3" xfId="25431"/>
    <cellStyle name="20 % - Accent4 2 5 3 7 4" xfId="38708"/>
    <cellStyle name="20 % - Accent4 2 5 3 7 5" xfId="51985"/>
    <cellStyle name="20 % - Accent4 2 5 3 8" xfId="10472"/>
    <cellStyle name="20 % - Accent4 2 5 3 8 2" xfId="14935"/>
    <cellStyle name="20 % - Accent4 2 5 3 8 2 2" xfId="27556"/>
    <cellStyle name="20 % - Accent4 2 5 3 8 2 3" xfId="40833"/>
    <cellStyle name="20 % - Accent4 2 5 3 8 2 4" xfId="54110"/>
    <cellStyle name="20 % - Accent4 2 5 3 8 3" xfId="21569"/>
    <cellStyle name="20 % - Accent4 2 5 3 8 4" xfId="34846"/>
    <cellStyle name="20 % - Accent4 2 5 3 8 5" xfId="48123"/>
    <cellStyle name="20 % - Accent4 2 5 3 9" xfId="9378"/>
    <cellStyle name="20 % - Accent4 2 5 3 9 2" xfId="20244"/>
    <cellStyle name="20 % - Accent4 2 5 3 9 3" xfId="33521"/>
    <cellStyle name="20 % - Accent4 2 5 3 9 4" xfId="46798"/>
    <cellStyle name="20 % - Accent4 2 5 4" xfId="343"/>
    <cellStyle name="20 % - Accent4 2 5 4 10" xfId="9379"/>
    <cellStyle name="20 % - Accent4 2 5 4 10 2" xfId="20245"/>
    <cellStyle name="20 % - Accent4 2 5 4 10 3" xfId="33522"/>
    <cellStyle name="20 % - Accent4 2 5 4 10 4" xfId="46799"/>
    <cellStyle name="20 % - Accent4 2 5 4 11" xfId="13611"/>
    <cellStyle name="20 % - Accent4 2 5 4 11 2" xfId="26232"/>
    <cellStyle name="20 % - Accent4 2 5 4 11 3" xfId="39509"/>
    <cellStyle name="20 % - Accent4 2 5 4 11 4" xfId="52786"/>
    <cellStyle name="20 % - Accent4 2 5 4 12" xfId="19494"/>
    <cellStyle name="20 % - Accent4 2 5 4 13" xfId="32771"/>
    <cellStyle name="20 % - Accent4 2 5 4 14" xfId="46048"/>
    <cellStyle name="20 % - Accent4 2 5 4 2" xfId="344"/>
    <cellStyle name="20 % - Accent4 2 5 4 2 10" xfId="13612"/>
    <cellStyle name="20 % - Accent4 2 5 4 2 10 2" xfId="26233"/>
    <cellStyle name="20 % - Accent4 2 5 4 2 10 3" xfId="39510"/>
    <cellStyle name="20 % - Accent4 2 5 4 2 10 4" xfId="52787"/>
    <cellStyle name="20 % - Accent4 2 5 4 2 11" xfId="19495"/>
    <cellStyle name="20 % - Accent4 2 5 4 2 12" xfId="32772"/>
    <cellStyle name="20 % - Accent4 2 5 4 2 13" xfId="46049"/>
    <cellStyle name="20 % - Accent4 2 5 4 2 2" xfId="4168"/>
    <cellStyle name="20 % - Accent4 2 5 4 2 2 2" xfId="8224"/>
    <cellStyle name="20 % - Accent4 2 5 4 2 2 2 2" xfId="15720"/>
    <cellStyle name="20 % - Accent4 2 5 4 2 2 2 2 2" xfId="28378"/>
    <cellStyle name="20 % - Accent4 2 5 4 2 2 2 2 3" xfId="41655"/>
    <cellStyle name="20 % - Accent4 2 5 4 2 2 2 2 4" xfId="54932"/>
    <cellStyle name="20 % - Accent4 2 5 4 2 2 2 3" xfId="22391"/>
    <cellStyle name="20 % - Accent4 2 5 4 2 2 2 4" xfId="35668"/>
    <cellStyle name="20 % - Accent4 2 5 4 2 2 2 5" xfId="48945"/>
    <cellStyle name="20 % - Accent4 2 5 4 2 2 3" xfId="14192"/>
    <cellStyle name="20 % - Accent4 2 5 4 2 2 3 2" xfId="26813"/>
    <cellStyle name="20 % - Accent4 2 5 4 2 2 3 3" xfId="40090"/>
    <cellStyle name="20 % - Accent4 2 5 4 2 2 3 4" xfId="53367"/>
    <cellStyle name="20 % - Accent4 2 5 4 2 2 4" xfId="20826"/>
    <cellStyle name="20 % - Accent4 2 5 4 2 2 5" xfId="34103"/>
    <cellStyle name="20 % - Accent4 2 5 4 2 2 6" xfId="47380"/>
    <cellStyle name="20 % - Accent4 2 5 4 2 3" xfId="4749"/>
    <cellStyle name="20 % - Accent4 2 5 4 2 3 2" xfId="8623"/>
    <cellStyle name="20 % - Accent4 2 5 4 2 3 2 2" xfId="28777"/>
    <cellStyle name="20 % - Accent4 2 5 4 2 3 2 3" xfId="42054"/>
    <cellStyle name="20 % - Accent4 2 5 4 2 3 2 4" xfId="55331"/>
    <cellStyle name="20 % - Accent4 2 5 4 2 3 3" xfId="22790"/>
    <cellStyle name="20 % - Accent4 2 5 4 2 3 4" xfId="36067"/>
    <cellStyle name="20 % - Accent4 2 5 4 2 3 5" xfId="49344"/>
    <cellStyle name="20 % - Accent4 2 5 4 2 4" xfId="5340"/>
    <cellStyle name="20 % - Accent4 2 5 4 2 4 2" xfId="16188"/>
    <cellStyle name="20 % - Accent4 2 5 4 2 4 2 2" xfId="29368"/>
    <cellStyle name="20 % - Accent4 2 5 4 2 4 2 3" xfId="42645"/>
    <cellStyle name="20 % - Accent4 2 5 4 2 4 2 4" xfId="55922"/>
    <cellStyle name="20 % - Accent4 2 5 4 2 4 3" xfId="11142"/>
    <cellStyle name="20 % - Accent4 2 5 4 2 4 4" xfId="23381"/>
    <cellStyle name="20 % - Accent4 2 5 4 2 4 5" xfId="36658"/>
    <cellStyle name="20 % - Accent4 2 5 4 2 4 6" xfId="49935"/>
    <cellStyle name="20 % - Accent4 2 5 4 2 5" xfId="5964"/>
    <cellStyle name="20 % - Accent4 2 5 4 2 5 2" xfId="16788"/>
    <cellStyle name="20 % - Accent4 2 5 4 2 5 2 2" xfId="29968"/>
    <cellStyle name="20 % - Accent4 2 5 4 2 5 2 3" xfId="43245"/>
    <cellStyle name="20 % - Accent4 2 5 4 2 5 2 4" xfId="56522"/>
    <cellStyle name="20 % - Accent4 2 5 4 2 5 3" xfId="11742"/>
    <cellStyle name="20 % - Accent4 2 5 4 2 5 4" xfId="23981"/>
    <cellStyle name="20 % - Accent4 2 5 4 2 5 5" xfId="37258"/>
    <cellStyle name="20 % - Accent4 2 5 4 2 5 6" xfId="50535"/>
    <cellStyle name="20 % - Accent4 2 5 4 2 6" xfId="6666"/>
    <cellStyle name="20 % - Accent4 2 5 4 2 6 2" xfId="17490"/>
    <cellStyle name="20 % - Accent4 2 5 4 2 6 2 2" xfId="30670"/>
    <cellStyle name="20 % - Accent4 2 5 4 2 6 2 3" xfId="43947"/>
    <cellStyle name="20 % - Accent4 2 5 4 2 6 2 4" xfId="57224"/>
    <cellStyle name="20 % - Accent4 2 5 4 2 6 3" xfId="12444"/>
    <cellStyle name="20 % - Accent4 2 5 4 2 6 4" xfId="24683"/>
    <cellStyle name="20 % - Accent4 2 5 4 2 6 5" xfId="37960"/>
    <cellStyle name="20 % - Accent4 2 5 4 2 6 6" xfId="51237"/>
    <cellStyle name="20 % - Accent4 2 5 4 2 7" xfId="7404"/>
    <cellStyle name="20 % - Accent4 2 5 4 2 7 2" xfId="18240"/>
    <cellStyle name="20 % - Accent4 2 5 4 2 7 2 2" xfId="31420"/>
    <cellStyle name="20 % - Accent4 2 5 4 2 7 2 3" xfId="44697"/>
    <cellStyle name="20 % - Accent4 2 5 4 2 7 2 4" xfId="57974"/>
    <cellStyle name="20 % - Accent4 2 5 4 2 7 3" xfId="25433"/>
    <cellStyle name="20 % - Accent4 2 5 4 2 7 4" xfId="38710"/>
    <cellStyle name="20 % - Accent4 2 5 4 2 7 5" xfId="51987"/>
    <cellStyle name="20 % - Accent4 2 5 4 2 8" xfId="10474"/>
    <cellStyle name="20 % - Accent4 2 5 4 2 8 2" xfId="14937"/>
    <cellStyle name="20 % - Accent4 2 5 4 2 8 2 2" xfId="27558"/>
    <cellStyle name="20 % - Accent4 2 5 4 2 8 2 3" xfId="40835"/>
    <cellStyle name="20 % - Accent4 2 5 4 2 8 2 4" xfId="54112"/>
    <cellStyle name="20 % - Accent4 2 5 4 2 8 3" xfId="21571"/>
    <cellStyle name="20 % - Accent4 2 5 4 2 8 4" xfId="34848"/>
    <cellStyle name="20 % - Accent4 2 5 4 2 8 5" xfId="48125"/>
    <cellStyle name="20 % - Accent4 2 5 4 2 9" xfId="9380"/>
    <cellStyle name="20 % - Accent4 2 5 4 2 9 2" xfId="20246"/>
    <cellStyle name="20 % - Accent4 2 5 4 2 9 3" xfId="33523"/>
    <cellStyle name="20 % - Accent4 2 5 4 2 9 4" xfId="46800"/>
    <cellStyle name="20 % - Accent4 2 5 4 3" xfId="4169"/>
    <cellStyle name="20 % - Accent4 2 5 4 3 2" xfId="8225"/>
    <cellStyle name="20 % - Accent4 2 5 4 3 2 2" xfId="15721"/>
    <cellStyle name="20 % - Accent4 2 5 4 3 2 2 2" xfId="28379"/>
    <cellStyle name="20 % - Accent4 2 5 4 3 2 2 3" xfId="41656"/>
    <cellStyle name="20 % - Accent4 2 5 4 3 2 2 4" xfId="54933"/>
    <cellStyle name="20 % - Accent4 2 5 4 3 2 3" xfId="22392"/>
    <cellStyle name="20 % - Accent4 2 5 4 3 2 4" xfId="35669"/>
    <cellStyle name="20 % - Accent4 2 5 4 3 2 5" xfId="48946"/>
    <cellStyle name="20 % - Accent4 2 5 4 3 3" xfId="14191"/>
    <cellStyle name="20 % - Accent4 2 5 4 3 3 2" xfId="26812"/>
    <cellStyle name="20 % - Accent4 2 5 4 3 3 3" xfId="40089"/>
    <cellStyle name="20 % - Accent4 2 5 4 3 3 4" xfId="53366"/>
    <cellStyle name="20 % - Accent4 2 5 4 3 4" xfId="20825"/>
    <cellStyle name="20 % - Accent4 2 5 4 3 5" xfId="34102"/>
    <cellStyle name="20 % - Accent4 2 5 4 3 6" xfId="47379"/>
    <cellStyle name="20 % - Accent4 2 5 4 4" xfId="4748"/>
    <cellStyle name="20 % - Accent4 2 5 4 4 2" xfId="8622"/>
    <cellStyle name="20 % - Accent4 2 5 4 4 2 2" xfId="28776"/>
    <cellStyle name="20 % - Accent4 2 5 4 4 2 3" xfId="42053"/>
    <cellStyle name="20 % - Accent4 2 5 4 4 2 4" xfId="55330"/>
    <cellStyle name="20 % - Accent4 2 5 4 4 3" xfId="22789"/>
    <cellStyle name="20 % - Accent4 2 5 4 4 4" xfId="36066"/>
    <cellStyle name="20 % - Accent4 2 5 4 4 5" xfId="49343"/>
    <cellStyle name="20 % - Accent4 2 5 4 5" xfId="5339"/>
    <cellStyle name="20 % - Accent4 2 5 4 5 2" xfId="16187"/>
    <cellStyle name="20 % - Accent4 2 5 4 5 2 2" xfId="29367"/>
    <cellStyle name="20 % - Accent4 2 5 4 5 2 3" xfId="42644"/>
    <cellStyle name="20 % - Accent4 2 5 4 5 2 4" xfId="55921"/>
    <cellStyle name="20 % - Accent4 2 5 4 5 3" xfId="11141"/>
    <cellStyle name="20 % - Accent4 2 5 4 5 4" xfId="23380"/>
    <cellStyle name="20 % - Accent4 2 5 4 5 5" xfId="36657"/>
    <cellStyle name="20 % - Accent4 2 5 4 5 6" xfId="49934"/>
    <cellStyle name="20 % - Accent4 2 5 4 6" xfId="5963"/>
    <cellStyle name="20 % - Accent4 2 5 4 6 2" xfId="16787"/>
    <cellStyle name="20 % - Accent4 2 5 4 6 2 2" xfId="29967"/>
    <cellStyle name="20 % - Accent4 2 5 4 6 2 3" xfId="43244"/>
    <cellStyle name="20 % - Accent4 2 5 4 6 2 4" xfId="56521"/>
    <cellStyle name="20 % - Accent4 2 5 4 6 3" xfId="11741"/>
    <cellStyle name="20 % - Accent4 2 5 4 6 4" xfId="23980"/>
    <cellStyle name="20 % - Accent4 2 5 4 6 5" xfId="37257"/>
    <cellStyle name="20 % - Accent4 2 5 4 6 6" xfId="50534"/>
    <cellStyle name="20 % - Accent4 2 5 4 7" xfId="6665"/>
    <cellStyle name="20 % - Accent4 2 5 4 7 2" xfId="17489"/>
    <cellStyle name="20 % - Accent4 2 5 4 7 2 2" xfId="30669"/>
    <cellStyle name="20 % - Accent4 2 5 4 7 2 3" xfId="43946"/>
    <cellStyle name="20 % - Accent4 2 5 4 7 2 4" xfId="57223"/>
    <cellStyle name="20 % - Accent4 2 5 4 7 3" xfId="12443"/>
    <cellStyle name="20 % - Accent4 2 5 4 7 4" xfId="24682"/>
    <cellStyle name="20 % - Accent4 2 5 4 7 5" xfId="37959"/>
    <cellStyle name="20 % - Accent4 2 5 4 7 6" xfId="51236"/>
    <cellStyle name="20 % - Accent4 2 5 4 8" xfId="7403"/>
    <cellStyle name="20 % - Accent4 2 5 4 8 2" xfId="18239"/>
    <cellStyle name="20 % - Accent4 2 5 4 8 2 2" xfId="31419"/>
    <cellStyle name="20 % - Accent4 2 5 4 8 2 3" xfId="44696"/>
    <cellStyle name="20 % - Accent4 2 5 4 8 2 4" xfId="57973"/>
    <cellStyle name="20 % - Accent4 2 5 4 8 3" xfId="25432"/>
    <cellStyle name="20 % - Accent4 2 5 4 8 4" xfId="38709"/>
    <cellStyle name="20 % - Accent4 2 5 4 8 5" xfId="51986"/>
    <cellStyle name="20 % - Accent4 2 5 4 9" xfId="10473"/>
    <cellStyle name="20 % - Accent4 2 5 4 9 2" xfId="14936"/>
    <cellStyle name="20 % - Accent4 2 5 4 9 2 2" xfId="27557"/>
    <cellStyle name="20 % - Accent4 2 5 4 9 2 3" xfId="40834"/>
    <cellStyle name="20 % - Accent4 2 5 4 9 2 4" xfId="54111"/>
    <cellStyle name="20 % - Accent4 2 5 4 9 3" xfId="21570"/>
    <cellStyle name="20 % - Accent4 2 5 4 9 4" xfId="34847"/>
    <cellStyle name="20 % - Accent4 2 5 4 9 5" xfId="48124"/>
    <cellStyle name="20 % - Accent4 2 5 5" xfId="345"/>
    <cellStyle name="20 % - Accent4 2 5 5 10" xfId="13613"/>
    <cellStyle name="20 % - Accent4 2 5 5 10 2" xfId="26234"/>
    <cellStyle name="20 % - Accent4 2 5 5 10 3" xfId="39511"/>
    <cellStyle name="20 % - Accent4 2 5 5 10 4" xfId="52788"/>
    <cellStyle name="20 % - Accent4 2 5 5 11" xfId="19496"/>
    <cellStyle name="20 % - Accent4 2 5 5 12" xfId="32773"/>
    <cellStyle name="20 % - Accent4 2 5 5 13" xfId="46050"/>
    <cellStyle name="20 % - Accent4 2 5 5 2" xfId="4167"/>
    <cellStyle name="20 % - Accent4 2 5 5 2 2" xfId="8223"/>
    <cellStyle name="20 % - Accent4 2 5 5 2 2 2" xfId="15719"/>
    <cellStyle name="20 % - Accent4 2 5 5 2 2 2 2" xfId="28377"/>
    <cellStyle name="20 % - Accent4 2 5 5 2 2 2 3" xfId="41654"/>
    <cellStyle name="20 % - Accent4 2 5 5 2 2 2 4" xfId="54931"/>
    <cellStyle name="20 % - Accent4 2 5 5 2 2 3" xfId="22390"/>
    <cellStyle name="20 % - Accent4 2 5 5 2 2 4" xfId="35667"/>
    <cellStyle name="20 % - Accent4 2 5 5 2 2 5" xfId="48944"/>
    <cellStyle name="20 % - Accent4 2 5 5 2 3" xfId="14193"/>
    <cellStyle name="20 % - Accent4 2 5 5 2 3 2" xfId="26814"/>
    <cellStyle name="20 % - Accent4 2 5 5 2 3 3" xfId="40091"/>
    <cellStyle name="20 % - Accent4 2 5 5 2 3 4" xfId="53368"/>
    <cellStyle name="20 % - Accent4 2 5 5 2 4" xfId="20827"/>
    <cellStyle name="20 % - Accent4 2 5 5 2 5" xfId="34104"/>
    <cellStyle name="20 % - Accent4 2 5 5 2 6" xfId="47381"/>
    <cellStyle name="20 % - Accent4 2 5 5 3" xfId="4750"/>
    <cellStyle name="20 % - Accent4 2 5 5 3 2" xfId="8624"/>
    <cellStyle name="20 % - Accent4 2 5 5 3 2 2" xfId="28778"/>
    <cellStyle name="20 % - Accent4 2 5 5 3 2 3" xfId="42055"/>
    <cellStyle name="20 % - Accent4 2 5 5 3 2 4" xfId="55332"/>
    <cellStyle name="20 % - Accent4 2 5 5 3 3" xfId="22791"/>
    <cellStyle name="20 % - Accent4 2 5 5 3 4" xfId="36068"/>
    <cellStyle name="20 % - Accent4 2 5 5 3 5" xfId="49345"/>
    <cellStyle name="20 % - Accent4 2 5 5 4" xfId="5341"/>
    <cellStyle name="20 % - Accent4 2 5 5 4 2" xfId="16189"/>
    <cellStyle name="20 % - Accent4 2 5 5 4 2 2" xfId="29369"/>
    <cellStyle name="20 % - Accent4 2 5 5 4 2 3" xfId="42646"/>
    <cellStyle name="20 % - Accent4 2 5 5 4 2 4" xfId="55923"/>
    <cellStyle name="20 % - Accent4 2 5 5 4 3" xfId="11143"/>
    <cellStyle name="20 % - Accent4 2 5 5 4 4" xfId="23382"/>
    <cellStyle name="20 % - Accent4 2 5 5 4 5" xfId="36659"/>
    <cellStyle name="20 % - Accent4 2 5 5 4 6" xfId="49936"/>
    <cellStyle name="20 % - Accent4 2 5 5 5" xfId="5965"/>
    <cellStyle name="20 % - Accent4 2 5 5 5 2" xfId="16789"/>
    <cellStyle name="20 % - Accent4 2 5 5 5 2 2" xfId="29969"/>
    <cellStyle name="20 % - Accent4 2 5 5 5 2 3" xfId="43246"/>
    <cellStyle name="20 % - Accent4 2 5 5 5 2 4" xfId="56523"/>
    <cellStyle name="20 % - Accent4 2 5 5 5 3" xfId="11743"/>
    <cellStyle name="20 % - Accent4 2 5 5 5 4" xfId="23982"/>
    <cellStyle name="20 % - Accent4 2 5 5 5 5" xfId="37259"/>
    <cellStyle name="20 % - Accent4 2 5 5 5 6" xfId="50536"/>
    <cellStyle name="20 % - Accent4 2 5 5 6" xfId="6667"/>
    <cellStyle name="20 % - Accent4 2 5 5 6 2" xfId="17491"/>
    <cellStyle name="20 % - Accent4 2 5 5 6 2 2" xfId="30671"/>
    <cellStyle name="20 % - Accent4 2 5 5 6 2 3" xfId="43948"/>
    <cellStyle name="20 % - Accent4 2 5 5 6 2 4" xfId="57225"/>
    <cellStyle name="20 % - Accent4 2 5 5 6 3" xfId="12445"/>
    <cellStyle name="20 % - Accent4 2 5 5 6 4" xfId="24684"/>
    <cellStyle name="20 % - Accent4 2 5 5 6 5" xfId="37961"/>
    <cellStyle name="20 % - Accent4 2 5 5 6 6" xfId="51238"/>
    <cellStyle name="20 % - Accent4 2 5 5 7" xfId="7405"/>
    <cellStyle name="20 % - Accent4 2 5 5 7 2" xfId="18241"/>
    <cellStyle name="20 % - Accent4 2 5 5 7 2 2" xfId="31421"/>
    <cellStyle name="20 % - Accent4 2 5 5 7 2 3" xfId="44698"/>
    <cellStyle name="20 % - Accent4 2 5 5 7 2 4" xfId="57975"/>
    <cellStyle name="20 % - Accent4 2 5 5 7 3" xfId="25434"/>
    <cellStyle name="20 % - Accent4 2 5 5 7 4" xfId="38711"/>
    <cellStyle name="20 % - Accent4 2 5 5 7 5" xfId="51988"/>
    <cellStyle name="20 % - Accent4 2 5 5 8" xfId="10475"/>
    <cellStyle name="20 % - Accent4 2 5 5 8 2" xfId="14938"/>
    <cellStyle name="20 % - Accent4 2 5 5 8 2 2" xfId="27559"/>
    <cellStyle name="20 % - Accent4 2 5 5 8 2 3" xfId="40836"/>
    <cellStyle name="20 % - Accent4 2 5 5 8 2 4" xfId="54113"/>
    <cellStyle name="20 % - Accent4 2 5 5 8 3" xfId="21572"/>
    <cellStyle name="20 % - Accent4 2 5 5 8 4" xfId="34849"/>
    <cellStyle name="20 % - Accent4 2 5 5 8 5" xfId="48126"/>
    <cellStyle name="20 % - Accent4 2 5 5 9" xfId="9381"/>
    <cellStyle name="20 % - Accent4 2 5 5 9 2" xfId="20247"/>
    <cellStyle name="20 % - Accent4 2 5 5 9 3" xfId="33524"/>
    <cellStyle name="20 % - Accent4 2 5 5 9 4" xfId="46801"/>
    <cellStyle name="20 % - Accent4 2 5 6" xfId="3654"/>
    <cellStyle name="20 % - Accent4 2 5 6 2" xfId="7833"/>
    <cellStyle name="20 % - Accent4 2 5 6 2 2" xfId="15366"/>
    <cellStyle name="20 % - Accent4 2 5 6 2 2 2" xfId="27987"/>
    <cellStyle name="20 % - Accent4 2 5 6 2 2 3" xfId="41264"/>
    <cellStyle name="20 % - Accent4 2 5 6 2 2 4" xfId="54541"/>
    <cellStyle name="20 % - Accent4 2 5 6 2 3" xfId="22000"/>
    <cellStyle name="20 % - Accent4 2 5 6 2 4" xfId="35277"/>
    <cellStyle name="20 % - Accent4 2 5 6 2 5" xfId="48554"/>
    <cellStyle name="20 % - Accent4 2 5 6 3" xfId="14188"/>
    <cellStyle name="20 % - Accent4 2 5 6 3 2" xfId="26809"/>
    <cellStyle name="20 % - Accent4 2 5 6 3 3" xfId="40086"/>
    <cellStyle name="20 % - Accent4 2 5 6 3 4" xfId="53363"/>
    <cellStyle name="20 % - Accent4 2 5 6 4" xfId="9905"/>
    <cellStyle name="20 % - Accent4 2 5 6 5" xfId="20822"/>
    <cellStyle name="20 % - Accent4 2 5 6 6" xfId="34099"/>
    <cellStyle name="20 % - Accent4 2 5 6 7" xfId="47376"/>
    <cellStyle name="20 % - Accent4 2 5 7" xfId="4172"/>
    <cellStyle name="20 % - Accent4 2 5 7 2" xfId="8228"/>
    <cellStyle name="20 % - Accent4 2 5 7 2 2" xfId="28382"/>
    <cellStyle name="20 % - Accent4 2 5 7 2 3" xfId="41659"/>
    <cellStyle name="20 % - Accent4 2 5 7 2 4" xfId="54936"/>
    <cellStyle name="20 % - Accent4 2 5 7 3" xfId="22395"/>
    <cellStyle name="20 % - Accent4 2 5 7 4" xfId="35672"/>
    <cellStyle name="20 % - Accent4 2 5 7 5" xfId="48949"/>
    <cellStyle name="20 % - Accent4 2 5 8" xfId="4745"/>
    <cellStyle name="20 % - Accent4 2 5 8 2" xfId="8619"/>
    <cellStyle name="20 % - Accent4 2 5 8 2 2" xfId="28773"/>
    <cellStyle name="20 % - Accent4 2 5 8 2 3" xfId="42050"/>
    <cellStyle name="20 % - Accent4 2 5 8 2 4" xfId="55327"/>
    <cellStyle name="20 % - Accent4 2 5 8 3" xfId="22786"/>
    <cellStyle name="20 % - Accent4 2 5 8 4" xfId="36063"/>
    <cellStyle name="20 % - Accent4 2 5 8 5" xfId="49340"/>
    <cellStyle name="20 % - Accent4 2 5 9" xfId="5336"/>
    <cellStyle name="20 % - Accent4 2 5 9 2" xfId="16184"/>
    <cellStyle name="20 % - Accent4 2 5 9 2 2" xfId="29364"/>
    <cellStyle name="20 % - Accent4 2 5 9 2 3" xfId="42641"/>
    <cellStyle name="20 % - Accent4 2 5 9 2 4" xfId="55918"/>
    <cellStyle name="20 % - Accent4 2 5 9 3" xfId="11138"/>
    <cellStyle name="20 % - Accent4 2 5 9 4" xfId="23377"/>
    <cellStyle name="20 % - Accent4 2 5 9 5" xfId="36654"/>
    <cellStyle name="20 % - Accent4 2 5 9 6" xfId="49931"/>
    <cellStyle name="20 % - Accent4 2 6" xfId="346"/>
    <cellStyle name="20 % - Accent4 2 6 10" xfId="13614"/>
    <cellStyle name="20 % - Accent4 2 6 10 2" xfId="26235"/>
    <cellStyle name="20 % - Accent4 2 6 10 3" xfId="39512"/>
    <cellStyle name="20 % - Accent4 2 6 10 4" xfId="52789"/>
    <cellStyle name="20 % - Accent4 2 6 11" xfId="19497"/>
    <cellStyle name="20 % - Accent4 2 6 12" xfId="32774"/>
    <cellStyle name="20 % - Accent4 2 6 13" xfId="46051"/>
    <cellStyle name="20 % - Accent4 2 6 2" xfId="4166"/>
    <cellStyle name="20 % - Accent4 2 6 2 2" xfId="8222"/>
    <cellStyle name="20 % - Accent4 2 6 2 2 2" xfId="15718"/>
    <cellStyle name="20 % - Accent4 2 6 2 2 2 2" xfId="28376"/>
    <cellStyle name="20 % - Accent4 2 6 2 2 2 3" xfId="41653"/>
    <cellStyle name="20 % - Accent4 2 6 2 2 2 4" xfId="54930"/>
    <cellStyle name="20 % - Accent4 2 6 2 2 3" xfId="22389"/>
    <cellStyle name="20 % - Accent4 2 6 2 2 4" xfId="35666"/>
    <cellStyle name="20 % - Accent4 2 6 2 2 5" xfId="48943"/>
    <cellStyle name="20 % - Accent4 2 6 2 3" xfId="14194"/>
    <cellStyle name="20 % - Accent4 2 6 2 3 2" xfId="26815"/>
    <cellStyle name="20 % - Accent4 2 6 2 3 3" xfId="40092"/>
    <cellStyle name="20 % - Accent4 2 6 2 3 4" xfId="53369"/>
    <cellStyle name="20 % - Accent4 2 6 2 4" xfId="20828"/>
    <cellStyle name="20 % - Accent4 2 6 2 5" xfId="34105"/>
    <cellStyle name="20 % - Accent4 2 6 2 6" xfId="47382"/>
    <cellStyle name="20 % - Accent4 2 6 3" xfId="4751"/>
    <cellStyle name="20 % - Accent4 2 6 3 2" xfId="8625"/>
    <cellStyle name="20 % - Accent4 2 6 3 2 2" xfId="28779"/>
    <cellStyle name="20 % - Accent4 2 6 3 2 3" xfId="42056"/>
    <cellStyle name="20 % - Accent4 2 6 3 2 4" xfId="55333"/>
    <cellStyle name="20 % - Accent4 2 6 3 3" xfId="22792"/>
    <cellStyle name="20 % - Accent4 2 6 3 4" xfId="36069"/>
    <cellStyle name="20 % - Accent4 2 6 3 5" xfId="49346"/>
    <cellStyle name="20 % - Accent4 2 6 4" xfId="5342"/>
    <cellStyle name="20 % - Accent4 2 6 4 2" xfId="16190"/>
    <cellStyle name="20 % - Accent4 2 6 4 2 2" xfId="29370"/>
    <cellStyle name="20 % - Accent4 2 6 4 2 3" xfId="42647"/>
    <cellStyle name="20 % - Accent4 2 6 4 2 4" xfId="55924"/>
    <cellStyle name="20 % - Accent4 2 6 4 3" xfId="11144"/>
    <cellStyle name="20 % - Accent4 2 6 4 4" xfId="23383"/>
    <cellStyle name="20 % - Accent4 2 6 4 5" xfId="36660"/>
    <cellStyle name="20 % - Accent4 2 6 4 6" xfId="49937"/>
    <cellStyle name="20 % - Accent4 2 6 5" xfId="5966"/>
    <cellStyle name="20 % - Accent4 2 6 5 2" xfId="16790"/>
    <cellStyle name="20 % - Accent4 2 6 5 2 2" xfId="29970"/>
    <cellStyle name="20 % - Accent4 2 6 5 2 3" xfId="43247"/>
    <cellStyle name="20 % - Accent4 2 6 5 2 4" xfId="56524"/>
    <cellStyle name="20 % - Accent4 2 6 5 3" xfId="11744"/>
    <cellStyle name="20 % - Accent4 2 6 5 4" xfId="23983"/>
    <cellStyle name="20 % - Accent4 2 6 5 5" xfId="37260"/>
    <cellStyle name="20 % - Accent4 2 6 5 6" xfId="50537"/>
    <cellStyle name="20 % - Accent4 2 6 6" xfId="6668"/>
    <cellStyle name="20 % - Accent4 2 6 6 2" xfId="17492"/>
    <cellStyle name="20 % - Accent4 2 6 6 2 2" xfId="30672"/>
    <cellStyle name="20 % - Accent4 2 6 6 2 3" xfId="43949"/>
    <cellStyle name="20 % - Accent4 2 6 6 2 4" xfId="57226"/>
    <cellStyle name="20 % - Accent4 2 6 6 3" xfId="12446"/>
    <cellStyle name="20 % - Accent4 2 6 6 4" xfId="24685"/>
    <cellStyle name="20 % - Accent4 2 6 6 5" xfId="37962"/>
    <cellStyle name="20 % - Accent4 2 6 6 6" xfId="51239"/>
    <cellStyle name="20 % - Accent4 2 6 7" xfId="7406"/>
    <cellStyle name="20 % - Accent4 2 6 7 2" xfId="18242"/>
    <cellStyle name="20 % - Accent4 2 6 7 2 2" xfId="31422"/>
    <cellStyle name="20 % - Accent4 2 6 7 2 3" xfId="44699"/>
    <cellStyle name="20 % - Accent4 2 6 7 2 4" xfId="57976"/>
    <cellStyle name="20 % - Accent4 2 6 7 3" xfId="25435"/>
    <cellStyle name="20 % - Accent4 2 6 7 4" xfId="38712"/>
    <cellStyle name="20 % - Accent4 2 6 7 5" xfId="51989"/>
    <cellStyle name="20 % - Accent4 2 6 8" xfId="10476"/>
    <cellStyle name="20 % - Accent4 2 6 8 2" xfId="14939"/>
    <cellStyle name="20 % - Accent4 2 6 8 2 2" xfId="27560"/>
    <cellStyle name="20 % - Accent4 2 6 8 2 3" xfId="40837"/>
    <cellStyle name="20 % - Accent4 2 6 8 2 4" xfId="54114"/>
    <cellStyle name="20 % - Accent4 2 6 8 3" xfId="21573"/>
    <cellStyle name="20 % - Accent4 2 6 8 4" xfId="34850"/>
    <cellStyle name="20 % - Accent4 2 6 8 5" xfId="48127"/>
    <cellStyle name="20 % - Accent4 2 6 9" xfId="9382"/>
    <cellStyle name="20 % - Accent4 2 6 9 2" xfId="20248"/>
    <cellStyle name="20 % - Accent4 2 6 9 3" xfId="33525"/>
    <cellStyle name="20 % - Accent4 2 6 9 4" xfId="46802"/>
    <cellStyle name="20 % - Accent4 2 7" xfId="3634"/>
    <cellStyle name="20 % - Accent4 2 7 2" xfId="7813"/>
    <cellStyle name="20 % - Accent4 2 7 2 2" xfId="18637"/>
    <cellStyle name="20 % - Accent4 2 7 2 2 2" xfId="31817"/>
    <cellStyle name="20 % - Accent4 2 7 2 2 3" xfId="45094"/>
    <cellStyle name="20 % - Accent4 2 7 2 2 4" xfId="58371"/>
    <cellStyle name="20 % - Accent4 2 7 2 3" xfId="25830"/>
    <cellStyle name="20 % - Accent4 2 7 2 4" xfId="39107"/>
    <cellStyle name="20 % - Accent4 2 7 2 5" xfId="52384"/>
    <cellStyle name="20 % - Accent4 2 7 3" xfId="10827"/>
    <cellStyle name="20 % - Accent4 2 7 3 2" xfId="15346"/>
    <cellStyle name="20 % - Accent4 2 7 3 2 2" xfId="27967"/>
    <cellStyle name="20 % - Accent4 2 7 3 2 3" xfId="41244"/>
    <cellStyle name="20 % - Accent4 2 7 3 2 4" xfId="54521"/>
    <cellStyle name="20 % - Accent4 2 7 3 3" xfId="21980"/>
    <cellStyle name="20 % - Accent4 2 7 3 4" xfId="35257"/>
    <cellStyle name="20 % - Accent4 2 7 3 5" xfId="48534"/>
    <cellStyle name="20 % - Accent4 2 7 4" xfId="14141"/>
    <cellStyle name="20 % - Accent4 2 7 4 2" xfId="26762"/>
    <cellStyle name="20 % - Accent4 2 7 4 3" xfId="40039"/>
    <cellStyle name="20 % - Accent4 2 7 4 4" xfId="53316"/>
    <cellStyle name="20 % - Accent4 2 7 5" xfId="20775"/>
    <cellStyle name="20 % - Accent4 2 7 6" xfId="34052"/>
    <cellStyle name="20 % - Accent4 2 7 7" xfId="47329"/>
    <cellStyle name="20 % - Accent4 2 8" xfId="4698"/>
    <cellStyle name="20 % - Accent4 2 8 2" xfId="8572"/>
    <cellStyle name="20 % - Accent4 2 8 2 2" xfId="18717"/>
    <cellStyle name="20 % - Accent4 2 8 2 2 2" xfId="31897"/>
    <cellStyle name="20 % - Accent4 2 8 2 2 3" xfId="45174"/>
    <cellStyle name="20 % - Accent4 2 8 2 2 4" xfId="58451"/>
    <cellStyle name="20 % - Accent4 2 8 2 3" xfId="25910"/>
    <cellStyle name="20 % - Accent4 2 8 2 4" xfId="39187"/>
    <cellStyle name="20 % - Accent4 2 8 2 5" xfId="52464"/>
    <cellStyle name="20 % - Accent4 2 8 3" xfId="15895"/>
    <cellStyle name="20 % - Accent4 2 8 3 2" xfId="28726"/>
    <cellStyle name="20 % - Accent4 2 8 3 3" xfId="42003"/>
    <cellStyle name="20 % - Accent4 2 8 3 4" xfId="55280"/>
    <cellStyle name="20 % - Accent4 2 8 4" xfId="22739"/>
    <cellStyle name="20 % - Accent4 2 8 5" xfId="36016"/>
    <cellStyle name="20 % - Accent4 2 8 6" xfId="49293"/>
    <cellStyle name="20 % - Accent4 2 9" xfId="5289"/>
    <cellStyle name="20 % - Accent4 2 9 2" xfId="16137"/>
    <cellStyle name="20 % - Accent4 2 9 2 2" xfId="29317"/>
    <cellStyle name="20 % - Accent4 2 9 2 3" xfId="42594"/>
    <cellStyle name="20 % - Accent4 2 9 2 4" xfId="55871"/>
    <cellStyle name="20 % - Accent4 2 9 3" xfId="11091"/>
    <cellStyle name="20 % - Accent4 2 9 4" xfId="23330"/>
    <cellStyle name="20 % - Accent4 2 9 5" xfId="36607"/>
    <cellStyle name="20 % - Accent4 2 9 6" xfId="49884"/>
    <cellStyle name="20 % - Accent4 2_2012-2013 - CF - Tour 1 - Ligue 04 - Résultats" xfId="347"/>
    <cellStyle name="20 % - Accent4 20" xfId="6363"/>
    <cellStyle name="20 % - Accent4 20 2" xfId="7065"/>
    <cellStyle name="20 % - Accent4 20 2 2" xfId="17889"/>
    <cellStyle name="20 % - Accent4 20 2 2 2" xfId="31069"/>
    <cellStyle name="20 % - Accent4 20 2 2 3" xfId="44346"/>
    <cellStyle name="20 % - Accent4 20 2 2 4" xfId="57623"/>
    <cellStyle name="20 % - Accent4 20 2 3" xfId="12843"/>
    <cellStyle name="20 % - Accent4 20 2 4" xfId="25082"/>
    <cellStyle name="20 % - Accent4 20 2 5" xfId="38359"/>
    <cellStyle name="20 % - Accent4 20 2 6" xfId="51636"/>
    <cellStyle name="20 % - Accent4 20 3" xfId="12141"/>
    <cellStyle name="20 % - Accent4 20 3 2" xfId="17187"/>
    <cellStyle name="20 % - Accent4 20 3 2 2" xfId="30367"/>
    <cellStyle name="20 % - Accent4 20 3 2 3" xfId="43644"/>
    <cellStyle name="20 % - Accent4 20 3 2 4" xfId="56921"/>
    <cellStyle name="20 % - Accent4 20 3 3" xfId="24380"/>
    <cellStyle name="20 % - Accent4 20 3 4" xfId="37657"/>
    <cellStyle name="20 % - Accent4 20 3 5" xfId="50934"/>
    <cellStyle name="20 % - Accent4 20 4" xfId="10143"/>
    <cellStyle name="20 % - Accent4 20 4 2" xfId="21232"/>
    <cellStyle name="20 % - Accent4 20 4 3" xfId="34509"/>
    <cellStyle name="20 % - Accent4 20 4 4" xfId="47786"/>
    <cellStyle name="20 % - Accent4 20 5" xfId="14598"/>
    <cellStyle name="20 % - Accent4 20 5 2" xfId="27219"/>
    <cellStyle name="20 % - Accent4 20 5 3" xfId="40496"/>
    <cellStyle name="20 % - Accent4 20 5 4" xfId="53773"/>
    <cellStyle name="20 % - Accent4 20 6" xfId="9027"/>
    <cellStyle name="20 % - Accent4 20 7" xfId="19894"/>
    <cellStyle name="20 % - Accent4 20 8" xfId="33171"/>
    <cellStyle name="20 % - Accent4 20 9" xfId="46448"/>
    <cellStyle name="20 % - Accent4 21" xfId="6374"/>
    <cellStyle name="20 % - Accent4 21 2" xfId="7076"/>
    <cellStyle name="20 % - Accent4 21 2 2" xfId="17900"/>
    <cellStyle name="20 % - Accent4 21 2 2 2" xfId="31080"/>
    <cellStyle name="20 % - Accent4 21 2 2 3" xfId="44357"/>
    <cellStyle name="20 % - Accent4 21 2 2 4" xfId="57634"/>
    <cellStyle name="20 % - Accent4 21 2 3" xfId="12854"/>
    <cellStyle name="20 % - Accent4 21 2 4" xfId="25093"/>
    <cellStyle name="20 % - Accent4 21 2 5" xfId="38370"/>
    <cellStyle name="20 % - Accent4 21 2 6" xfId="51647"/>
    <cellStyle name="20 % - Accent4 21 3" xfId="12152"/>
    <cellStyle name="20 % - Accent4 21 3 2" xfId="17198"/>
    <cellStyle name="20 % - Accent4 21 3 2 2" xfId="30378"/>
    <cellStyle name="20 % - Accent4 21 3 2 3" xfId="43655"/>
    <cellStyle name="20 % - Accent4 21 3 2 4" xfId="56932"/>
    <cellStyle name="20 % - Accent4 21 3 3" xfId="24391"/>
    <cellStyle name="20 % - Accent4 21 3 4" xfId="37668"/>
    <cellStyle name="20 % - Accent4 21 3 5" xfId="50945"/>
    <cellStyle name="20 % - Accent4 21 4" xfId="10154"/>
    <cellStyle name="20 % - Accent4 21 4 2" xfId="21243"/>
    <cellStyle name="20 % - Accent4 21 4 3" xfId="34520"/>
    <cellStyle name="20 % - Accent4 21 4 4" xfId="47797"/>
    <cellStyle name="20 % - Accent4 21 5" xfId="14609"/>
    <cellStyle name="20 % - Accent4 21 5 2" xfId="27230"/>
    <cellStyle name="20 % - Accent4 21 5 3" xfId="40507"/>
    <cellStyle name="20 % - Accent4 21 5 4" xfId="53784"/>
    <cellStyle name="20 % - Accent4 21 6" xfId="9038"/>
    <cellStyle name="20 % - Accent4 21 7" xfId="19905"/>
    <cellStyle name="20 % - Accent4 21 8" xfId="33182"/>
    <cellStyle name="20 % - Accent4 21 9" xfId="46459"/>
    <cellStyle name="20 % - Accent4 22" xfId="6377"/>
    <cellStyle name="20 % - Accent4 22 2" xfId="7079"/>
    <cellStyle name="20 % - Accent4 22 2 2" xfId="17903"/>
    <cellStyle name="20 % - Accent4 22 2 2 2" xfId="31083"/>
    <cellStyle name="20 % - Accent4 22 2 2 3" xfId="44360"/>
    <cellStyle name="20 % - Accent4 22 2 2 4" xfId="57637"/>
    <cellStyle name="20 % - Accent4 22 2 3" xfId="12857"/>
    <cellStyle name="20 % - Accent4 22 2 4" xfId="25096"/>
    <cellStyle name="20 % - Accent4 22 2 5" xfId="38373"/>
    <cellStyle name="20 % - Accent4 22 2 6" xfId="51650"/>
    <cellStyle name="20 % - Accent4 22 3" xfId="12155"/>
    <cellStyle name="20 % - Accent4 22 3 2" xfId="17201"/>
    <cellStyle name="20 % - Accent4 22 3 2 2" xfId="30381"/>
    <cellStyle name="20 % - Accent4 22 3 2 3" xfId="43658"/>
    <cellStyle name="20 % - Accent4 22 3 2 4" xfId="56935"/>
    <cellStyle name="20 % - Accent4 22 3 3" xfId="24394"/>
    <cellStyle name="20 % - Accent4 22 3 4" xfId="37671"/>
    <cellStyle name="20 % - Accent4 22 3 5" xfId="50948"/>
    <cellStyle name="20 % - Accent4 22 4" xfId="10157"/>
    <cellStyle name="20 % - Accent4 22 4 2" xfId="21246"/>
    <cellStyle name="20 % - Accent4 22 4 3" xfId="34523"/>
    <cellStyle name="20 % - Accent4 22 4 4" xfId="47800"/>
    <cellStyle name="20 % - Accent4 22 5" xfId="14612"/>
    <cellStyle name="20 % - Accent4 22 5 2" xfId="27233"/>
    <cellStyle name="20 % - Accent4 22 5 3" xfId="40510"/>
    <cellStyle name="20 % - Accent4 22 5 4" xfId="53787"/>
    <cellStyle name="20 % - Accent4 22 6" xfId="9041"/>
    <cellStyle name="20 % - Accent4 22 7" xfId="19908"/>
    <cellStyle name="20 % - Accent4 22 8" xfId="33185"/>
    <cellStyle name="20 % - Accent4 22 9" xfId="46462"/>
    <cellStyle name="20 % - Accent4 23" xfId="6385"/>
    <cellStyle name="20 % - Accent4 23 2" xfId="7087"/>
    <cellStyle name="20 % - Accent4 23 2 2" xfId="17911"/>
    <cellStyle name="20 % - Accent4 23 2 2 2" xfId="31091"/>
    <cellStyle name="20 % - Accent4 23 2 2 3" xfId="44368"/>
    <cellStyle name="20 % - Accent4 23 2 2 4" xfId="57645"/>
    <cellStyle name="20 % - Accent4 23 2 3" xfId="12865"/>
    <cellStyle name="20 % - Accent4 23 2 4" xfId="25104"/>
    <cellStyle name="20 % - Accent4 23 2 5" xfId="38381"/>
    <cellStyle name="20 % - Accent4 23 2 6" xfId="51658"/>
    <cellStyle name="20 % - Accent4 23 3" xfId="12163"/>
    <cellStyle name="20 % - Accent4 23 3 2" xfId="17209"/>
    <cellStyle name="20 % - Accent4 23 3 2 2" xfId="30389"/>
    <cellStyle name="20 % - Accent4 23 3 2 3" xfId="43666"/>
    <cellStyle name="20 % - Accent4 23 3 2 4" xfId="56943"/>
    <cellStyle name="20 % - Accent4 23 3 3" xfId="24402"/>
    <cellStyle name="20 % - Accent4 23 3 4" xfId="37679"/>
    <cellStyle name="20 % - Accent4 23 3 5" xfId="50956"/>
    <cellStyle name="20 % - Accent4 23 4" xfId="10165"/>
    <cellStyle name="20 % - Accent4 23 4 2" xfId="21254"/>
    <cellStyle name="20 % - Accent4 23 4 3" xfId="34531"/>
    <cellStyle name="20 % - Accent4 23 4 4" xfId="47808"/>
    <cellStyle name="20 % - Accent4 23 5" xfId="14620"/>
    <cellStyle name="20 % - Accent4 23 5 2" xfId="27241"/>
    <cellStyle name="20 % - Accent4 23 5 3" xfId="40518"/>
    <cellStyle name="20 % - Accent4 23 5 4" xfId="53795"/>
    <cellStyle name="20 % - Accent4 23 6" xfId="9049"/>
    <cellStyle name="20 % - Accent4 23 7" xfId="19916"/>
    <cellStyle name="20 % - Accent4 23 8" xfId="33193"/>
    <cellStyle name="20 % - Accent4 23 9" xfId="46470"/>
    <cellStyle name="20 % - Accent4 24" xfId="6407"/>
    <cellStyle name="20 % - Accent4 24 2" xfId="7109"/>
    <cellStyle name="20 % - Accent4 24 2 2" xfId="17933"/>
    <cellStyle name="20 % - Accent4 24 2 2 2" xfId="31113"/>
    <cellStyle name="20 % - Accent4 24 2 2 3" xfId="44390"/>
    <cellStyle name="20 % - Accent4 24 2 2 4" xfId="57667"/>
    <cellStyle name="20 % - Accent4 24 2 3" xfId="12887"/>
    <cellStyle name="20 % - Accent4 24 2 4" xfId="25126"/>
    <cellStyle name="20 % - Accent4 24 2 5" xfId="38403"/>
    <cellStyle name="20 % - Accent4 24 2 6" xfId="51680"/>
    <cellStyle name="20 % - Accent4 24 3" xfId="12185"/>
    <cellStyle name="20 % - Accent4 24 3 2" xfId="17231"/>
    <cellStyle name="20 % - Accent4 24 3 2 2" xfId="30411"/>
    <cellStyle name="20 % - Accent4 24 3 2 3" xfId="43688"/>
    <cellStyle name="20 % - Accent4 24 3 2 4" xfId="56965"/>
    <cellStyle name="20 % - Accent4 24 3 3" xfId="24424"/>
    <cellStyle name="20 % - Accent4 24 3 4" xfId="37701"/>
    <cellStyle name="20 % - Accent4 24 3 5" xfId="50978"/>
    <cellStyle name="20 % - Accent4 24 4" xfId="10187"/>
    <cellStyle name="20 % - Accent4 24 4 2" xfId="21276"/>
    <cellStyle name="20 % - Accent4 24 4 3" xfId="34553"/>
    <cellStyle name="20 % - Accent4 24 4 4" xfId="47830"/>
    <cellStyle name="20 % - Accent4 24 5" xfId="14642"/>
    <cellStyle name="20 % - Accent4 24 5 2" xfId="27263"/>
    <cellStyle name="20 % - Accent4 24 5 3" xfId="40540"/>
    <cellStyle name="20 % - Accent4 24 5 4" xfId="53817"/>
    <cellStyle name="20 % - Accent4 24 6" xfId="9071"/>
    <cellStyle name="20 % - Accent4 24 7" xfId="19938"/>
    <cellStyle name="20 % - Accent4 24 8" xfId="33215"/>
    <cellStyle name="20 % - Accent4 24 9" xfId="46492"/>
    <cellStyle name="20 % - Accent4 25" xfId="6418"/>
    <cellStyle name="20 % - Accent4 25 2" xfId="7120"/>
    <cellStyle name="20 % - Accent4 25 2 2" xfId="17944"/>
    <cellStyle name="20 % - Accent4 25 2 2 2" xfId="31124"/>
    <cellStyle name="20 % - Accent4 25 2 2 3" xfId="44401"/>
    <cellStyle name="20 % - Accent4 25 2 2 4" xfId="57678"/>
    <cellStyle name="20 % - Accent4 25 2 3" xfId="12898"/>
    <cellStyle name="20 % - Accent4 25 2 4" xfId="25137"/>
    <cellStyle name="20 % - Accent4 25 2 5" xfId="38414"/>
    <cellStyle name="20 % - Accent4 25 2 6" xfId="51691"/>
    <cellStyle name="20 % - Accent4 25 3" xfId="12196"/>
    <cellStyle name="20 % - Accent4 25 3 2" xfId="17242"/>
    <cellStyle name="20 % - Accent4 25 3 2 2" xfId="30422"/>
    <cellStyle name="20 % - Accent4 25 3 2 3" xfId="43699"/>
    <cellStyle name="20 % - Accent4 25 3 2 4" xfId="56976"/>
    <cellStyle name="20 % - Accent4 25 3 3" xfId="24435"/>
    <cellStyle name="20 % - Accent4 25 3 4" xfId="37712"/>
    <cellStyle name="20 % - Accent4 25 3 5" xfId="50989"/>
    <cellStyle name="20 % - Accent4 25 4" xfId="10198"/>
    <cellStyle name="20 % - Accent4 25 4 2" xfId="21287"/>
    <cellStyle name="20 % - Accent4 25 4 3" xfId="34564"/>
    <cellStyle name="20 % - Accent4 25 4 4" xfId="47841"/>
    <cellStyle name="20 % - Accent4 25 5" xfId="14653"/>
    <cellStyle name="20 % - Accent4 25 5 2" xfId="27274"/>
    <cellStyle name="20 % - Accent4 25 5 3" xfId="40551"/>
    <cellStyle name="20 % - Accent4 25 5 4" xfId="53828"/>
    <cellStyle name="20 % - Accent4 25 6" xfId="9082"/>
    <cellStyle name="20 % - Accent4 25 7" xfId="19949"/>
    <cellStyle name="20 % - Accent4 25 8" xfId="33226"/>
    <cellStyle name="20 % - Accent4 25 9" xfId="46503"/>
    <cellStyle name="20 % - Accent4 26" xfId="6421"/>
    <cellStyle name="20 % - Accent4 26 2" xfId="7123"/>
    <cellStyle name="20 % - Accent4 26 2 2" xfId="17947"/>
    <cellStyle name="20 % - Accent4 26 2 2 2" xfId="31127"/>
    <cellStyle name="20 % - Accent4 26 2 2 3" xfId="44404"/>
    <cellStyle name="20 % - Accent4 26 2 2 4" xfId="57681"/>
    <cellStyle name="20 % - Accent4 26 2 3" xfId="12901"/>
    <cellStyle name="20 % - Accent4 26 2 4" xfId="25140"/>
    <cellStyle name="20 % - Accent4 26 2 5" xfId="38417"/>
    <cellStyle name="20 % - Accent4 26 2 6" xfId="51694"/>
    <cellStyle name="20 % - Accent4 26 3" xfId="12199"/>
    <cellStyle name="20 % - Accent4 26 3 2" xfId="17245"/>
    <cellStyle name="20 % - Accent4 26 3 2 2" xfId="30425"/>
    <cellStyle name="20 % - Accent4 26 3 2 3" xfId="43702"/>
    <cellStyle name="20 % - Accent4 26 3 2 4" xfId="56979"/>
    <cellStyle name="20 % - Accent4 26 3 3" xfId="24438"/>
    <cellStyle name="20 % - Accent4 26 3 4" xfId="37715"/>
    <cellStyle name="20 % - Accent4 26 3 5" xfId="50992"/>
    <cellStyle name="20 % - Accent4 26 4" xfId="10201"/>
    <cellStyle name="20 % - Accent4 26 4 2" xfId="21290"/>
    <cellStyle name="20 % - Accent4 26 4 3" xfId="34567"/>
    <cellStyle name="20 % - Accent4 26 4 4" xfId="47844"/>
    <cellStyle name="20 % - Accent4 26 5" xfId="14656"/>
    <cellStyle name="20 % - Accent4 26 5 2" xfId="27277"/>
    <cellStyle name="20 % - Accent4 26 5 3" xfId="40554"/>
    <cellStyle name="20 % - Accent4 26 5 4" xfId="53831"/>
    <cellStyle name="20 % - Accent4 26 6" xfId="9085"/>
    <cellStyle name="20 % - Accent4 26 7" xfId="19952"/>
    <cellStyle name="20 % - Accent4 26 8" xfId="33229"/>
    <cellStyle name="20 % - Accent4 26 9" xfId="46506"/>
    <cellStyle name="20 % - Accent4 27" xfId="6429"/>
    <cellStyle name="20 % - Accent4 27 2" xfId="7131"/>
    <cellStyle name="20 % - Accent4 27 2 2" xfId="17955"/>
    <cellStyle name="20 % - Accent4 27 2 2 2" xfId="31135"/>
    <cellStyle name="20 % - Accent4 27 2 2 3" xfId="44412"/>
    <cellStyle name="20 % - Accent4 27 2 2 4" xfId="57689"/>
    <cellStyle name="20 % - Accent4 27 2 3" xfId="12909"/>
    <cellStyle name="20 % - Accent4 27 2 4" xfId="25148"/>
    <cellStyle name="20 % - Accent4 27 2 5" xfId="38425"/>
    <cellStyle name="20 % - Accent4 27 2 6" xfId="51702"/>
    <cellStyle name="20 % - Accent4 27 3" xfId="12207"/>
    <cellStyle name="20 % - Accent4 27 3 2" xfId="17253"/>
    <cellStyle name="20 % - Accent4 27 3 2 2" xfId="30433"/>
    <cellStyle name="20 % - Accent4 27 3 2 3" xfId="43710"/>
    <cellStyle name="20 % - Accent4 27 3 2 4" xfId="56987"/>
    <cellStyle name="20 % - Accent4 27 3 3" xfId="24446"/>
    <cellStyle name="20 % - Accent4 27 3 4" xfId="37723"/>
    <cellStyle name="20 % - Accent4 27 3 5" xfId="51000"/>
    <cellStyle name="20 % - Accent4 27 4" xfId="10209"/>
    <cellStyle name="20 % - Accent4 27 4 2" xfId="21298"/>
    <cellStyle name="20 % - Accent4 27 4 3" xfId="34575"/>
    <cellStyle name="20 % - Accent4 27 4 4" xfId="47852"/>
    <cellStyle name="20 % - Accent4 27 5" xfId="14664"/>
    <cellStyle name="20 % - Accent4 27 5 2" xfId="27285"/>
    <cellStyle name="20 % - Accent4 27 5 3" xfId="40562"/>
    <cellStyle name="20 % - Accent4 27 5 4" xfId="53839"/>
    <cellStyle name="20 % - Accent4 27 6" xfId="9093"/>
    <cellStyle name="20 % - Accent4 27 7" xfId="19960"/>
    <cellStyle name="20 % - Accent4 27 8" xfId="33237"/>
    <cellStyle name="20 % - Accent4 27 9" xfId="46514"/>
    <cellStyle name="20 % - Accent4 28" xfId="7153"/>
    <cellStyle name="20 % - Accent4 28 2" xfId="12931"/>
    <cellStyle name="20 % - Accent4 28 2 2" xfId="17977"/>
    <cellStyle name="20 % - Accent4 28 2 2 2" xfId="31157"/>
    <cellStyle name="20 % - Accent4 28 2 2 3" xfId="44434"/>
    <cellStyle name="20 % - Accent4 28 2 2 4" xfId="57711"/>
    <cellStyle name="20 % - Accent4 28 2 3" xfId="25170"/>
    <cellStyle name="20 % - Accent4 28 2 4" xfId="38447"/>
    <cellStyle name="20 % - Accent4 28 2 5" xfId="51724"/>
    <cellStyle name="20 % - Accent4 28 3" xfId="10231"/>
    <cellStyle name="20 % - Accent4 28 3 2" xfId="21320"/>
    <cellStyle name="20 % - Accent4 28 3 3" xfId="34597"/>
    <cellStyle name="20 % - Accent4 28 3 4" xfId="47874"/>
    <cellStyle name="20 % - Accent4 28 4" xfId="14686"/>
    <cellStyle name="20 % - Accent4 28 4 2" xfId="27307"/>
    <cellStyle name="20 % - Accent4 28 4 3" xfId="40584"/>
    <cellStyle name="20 % - Accent4 28 4 4" xfId="53861"/>
    <cellStyle name="20 % - Accent4 28 5" xfId="9115"/>
    <cellStyle name="20 % - Accent4 28 6" xfId="19982"/>
    <cellStyle name="20 % - Accent4 28 7" xfId="33259"/>
    <cellStyle name="20 % - Accent4 28 8" xfId="46536"/>
    <cellStyle name="20 % - Accent4 29" xfId="7164"/>
    <cellStyle name="20 % - Accent4 29 2" xfId="12942"/>
    <cellStyle name="20 % - Accent4 29 2 2" xfId="17988"/>
    <cellStyle name="20 % - Accent4 29 2 2 2" xfId="31168"/>
    <cellStyle name="20 % - Accent4 29 2 2 3" xfId="44445"/>
    <cellStyle name="20 % - Accent4 29 2 2 4" xfId="57722"/>
    <cellStyle name="20 % - Accent4 29 2 3" xfId="25181"/>
    <cellStyle name="20 % - Accent4 29 2 4" xfId="38458"/>
    <cellStyle name="20 % - Accent4 29 2 5" xfId="51735"/>
    <cellStyle name="20 % - Accent4 29 3" xfId="10242"/>
    <cellStyle name="20 % - Accent4 29 3 2" xfId="21331"/>
    <cellStyle name="20 % - Accent4 29 3 3" xfId="34608"/>
    <cellStyle name="20 % - Accent4 29 3 4" xfId="47885"/>
    <cellStyle name="20 % - Accent4 29 4" xfId="14697"/>
    <cellStyle name="20 % - Accent4 29 4 2" xfId="27318"/>
    <cellStyle name="20 % - Accent4 29 4 3" xfId="40595"/>
    <cellStyle name="20 % - Accent4 29 4 4" xfId="53872"/>
    <cellStyle name="20 % - Accent4 29 5" xfId="9126"/>
    <cellStyle name="20 % - Accent4 29 6" xfId="19993"/>
    <cellStyle name="20 % - Accent4 29 7" xfId="33270"/>
    <cellStyle name="20 % - Accent4 29 8" xfId="46547"/>
    <cellStyle name="20 % - Accent4 3" xfId="348"/>
    <cellStyle name="20 % - Accent4 3 2" xfId="349"/>
    <cellStyle name="20 % - Accent4 30" xfId="7167"/>
    <cellStyle name="20 % - Accent4 30 2" xfId="12945"/>
    <cellStyle name="20 % - Accent4 30 2 2" xfId="17991"/>
    <cellStyle name="20 % - Accent4 30 2 2 2" xfId="31171"/>
    <cellStyle name="20 % - Accent4 30 2 2 3" xfId="44448"/>
    <cellStyle name="20 % - Accent4 30 2 2 4" xfId="57725"/>
    <cellStyle name="20 % - Accent4 30 2 3" xfId="25184"/>
    <cellStyle name="20 % - Accent4 30 2 4" xfId="38461"/>
    <cellStyle name="20 % - Accent4 30 2 5" xfId="51738"/>
    <cellStyle name="20 % - Accent4 30 3" xfId="10245"/>
    <cellStyle name="20 % - Accent4 30 3 2" xfId="21334"/>
    <cellStyle name="20 % - Accent4 30 3 3" xfId="34611"/>
    <cellStyle name="20 % - Accent4 30 3 4" xfId="47888"/>
    <cellStyle name="20 % - Accent4 30 4" xfId="14700"/>
    <cellStyle name="20 % - Accent4 30 4 2" xfId="27321"/>
    <cellStyle name="20 % - Accent4 30 4 3" xfId="40598"/>
    <cellStyle name="20 % - Accent4 30 4 4" xfId="53875"/>
    <cellStyle name="20 % - Accent4 30 5" xfId="9129"/>
    <cellStyle name="20 % - Accent4 30 6" xfId="19996"/>
    <cellStyle name="20 % - Accent4 30 7" xfId="33273"/>
    <cellStyle name="20 % - Accent4 30 8" xfId="46550"/>
    <cellStyle name="20 % - Accent4 31" xfId="7175"/>
    <cellStyle name="20 % - Accent4 31 2" xfId="12953"/>
    <cellStyle name="20 % - Accent4 31 2 2" xfId="17999"/>
    <cellStyle name="20 % - Accent4 31 2 2 2" xfId="31179"/>
    <cellStyle name="20 % - Accent4 31 2 2 3" xfId="44456"/>
    <cellStyle name="20 % - Accent4 31 2 2 4" xfId="57733"/>
    <cellStyle name="20 % - Accent4 31 2 3" xfId="25192"/>
    <cellStyle name="20 % - Accent4 31 2 4" xfId="38469"/>
    <cellStyle name="20 % - Accent4 31 2 5" xfId="51746"/>
    <cellStyle name="20 % - Accent4 31 3" xfId="10253"/>
    <cellStyle name="20 % - Accent4 31 3 2" xfId="21342"/>
    <cellStyle name="20 % - Accent4 31 3 3" xfId="34619"/>
    <cellStyle name="20 % - Accent4 31 3 4" xfId="47896"/>
    <cellStyle name="20 % - Accent4 31 4" xfId="14708"/>
    <cellStyle name="20 % - Accent4 31 4 2" xfId="27329"/>
    <cellStyle name="20 % - Accent4 31 4 3" xfId="40606"/>
    <cellStyle name="20 % - Accent4 31 4 4" xfId="53883"/>
    <cellStyle name="20 % - Accent4 31 5" xfId="9137"/>
    <cellStyle name="20 % - Accent4 31 6" xfId="20004"/>
    <cellStyle name="20 % - Accent4 31 7" xfId="33281"/>
    <cellStyle name="20 % - Accent4 31 8" xfId="46558"/>
    <cellStyle name="20 % - Accent4 32" xfId="13357"/>
    <cellStyle name="20 % - Accent4 32 2" xfId="18785"/>
    <cellStyle name="20 % - Accent4 32 2 2" xfId="31965"/>
    <cellStyle name="20 % - Accent4 32 2 3" xfId="45242"/>
    <cellStyle name="20 % - Accent4 32 2 4" xfId="58519"/>
    <cellStyle name="20 % - Accent4 32 3" xfId="25978"/>
    <cellStyle name="20 % - Accent4 32 4" xfId="39255"/>
    <cellStyle name="20 % - Accent4 32 5" xfId="52532"/>
    <cellStyle name="20 % - Accent4 33" xfId="13368"/>
    <cellStyle name="20 % - Accent4 33 2" xfId="18796"/>
    <cellStyle name="20 % - Accent4 33 2 2" xfId="31976"/>
    <cellStyle name="20 % - Accent4 33 2 3" xfId="45253"/>
    <cellStyle name="20 % - Accent4 33 2 4" xfId="58530"/>
    <cellStyle name="20 % - Accent4 33 3" xfId="25989"/>
    <cellStyle name="20 % - Accent4 33 4" xfId="39266"/>
    <cellStyle name="20 % - Accent4 33 5" xfId="52543"/>
    <cellStyle name="20 % - Accent4 34" xfId="13371"/>
    <cellStyle name="20 % - Accent4 34 2" xfId="18799"/>
    <cellStyle name="20 % - Accent4 34 2 2" xfId="31979"/>
    <cellStyle name="20 % - Accent4 34 2 3" xfId="45256"/>
    <cellStyle name="20 % - Accent4 34 2 4" xfId="58533"/>
    <cellStyle name="20 % - Accent4 34 3" xfId="25992"/>
    <cellStyle name="20 % - Accent4 34 4" xfId="39269"/>
    <cellStyle name="20 % - Accent4 34 5" xfId="52546"/>
    <cellStyle name="20 % - Accent4 35" xfId="13379"/>
    <cellStyle name="20 % - Accent4 35 2" xfId="18807"/>
    <cellStyle name="20 % - Accent4 35 2 2" xfId="31987"/>
    <cellStyle name="20 % - Accent4 35 2 3" xfId="45264"/>
    <cellStyle name="20 % - Accent4 35 2 4" xfId="58541"/>
    <cellStyle name="20 % - Accent4 35 3" xfId="26000"/>
    <cellStyle name="20 % - Accent4 35 4" xfId="39277"/>
    <cellStyle name="20 % - Accent4 35 5" xfId="52554"/>
    <cellStyle name="20 % - Accent4 36" xfId="18823"/>
    <cellStyle name="20 % - Accent4 36 2" xfId="32003"/>
    <cellStyle name="20 % - Accent4 36 3" xfId="45280"/>
    <cellStyle name="20 % - Accent4 36 4" xfId="58557"/>
    <cellStyle name="20 % - Accent4 37" xfId="18844"/>
    <cellStyle name="20 % - Accent4 37 2" xfId="32024"/>
    <cellStyle name="20 % - Accent4 37 3" xfId="45301"/>
    <cellStyle name="20 % - Accent4 37 4" xfId="58578"/>
    <cellStyle name="20 % - Accent4 38" xfId="18855"/>
    <cellStyle name="20 % - Accent4 38 2" xfId="32035"/>
    <cellStyle name="20 % - Accent4 38 3" xfId="45312"/>
    <cellStyle name="20 % - Accent4 38 4" xfId="58589"/>
    <cellStyle name="20 % - Accent4 39" xfId="18859"/>
    <cellStyle name="20 % - Accent4 39 2" xfId="32039"/>
    <cellStyle name="20 % - Accent4 39 3" xfId="45316"/>
    <cellStyle name="20 % - Accent4 39 4" xfId="58593"/>
    <cellStyle name="20 % - Accent4 4" xfId="350"/>
    <cellStyle name="20 % - Accent4 40" xfId="18867"/>
    <cellStyle name="20 % - Accent4 40 2" xfId="32047"/>
    <cellStyle name="20 % - Accent4 40 3" xfId="45324"/>
    <cellStyle name="20 % - Accent4 40 4" xfId="58601"/>
    <cellStyle name="20 % - Accent4 41" xfId="18885"/>
    <cellStyle name="20 % - Accent4 41 2" xfId="32065"/>
    <cellStyle name="20 % - Accent4 41 3" xfId="45342"/>
    <cellStyle name="20 % - Accent4 41 4" xfId="58619"/>
    <cellStyle name="20 % - Accent4 42" xfId="18888"/>
    <cellStyle name="20 % - Accent4 42 2" xfId="32068"/>
    <cellStyle name="20 % - Accent4 42 3" xfId="45345"/>
    <cellStyle name="20 % - Accent4 42 4" xfId="58622"/>
    <cellStyle name="20 % - Accent4 43" xfId="18897"/>
    <cellStyle name="20 % - Accent4 43 2" xfId="32077"/>
    <cellStyle name="20 % - Accent4 43 3" xfId="45354"/>
    <cellStyle name="20 % - Accent4 43 4" xfId="58631"/>
    <cellStyle name="20 % - Accent4 44" xfId="18905"/>
    <cellStyle name="20 % - Accent4 44 2" xfId="32085"/>
    <cellStyle name="20 % - Accent4 44 3" xfId="45362"/>
    <cellStyle name="20 % - Accent4 44 4" xfId="58639"/>
    <cellStyle name="20 % - Accent4 45" xfId="18927"/>
    <cellStyle name="20 % - Accent4 45 2" xfId="32107"/>
    <cellStyle name="20 % - Accent4 45 3" xfId="45384"/>
    <cellStyle name="20 % - Accent4 45 4" xfId="58661"/>
    <cellStyle name="20 % - Accent4 46" xfId="18938"/>
    <cellStyle name="20 % - Accent4 46 2" xfId="32118"/>
    <cellStyle name="20 % - Accent4 46 3" xfId="45395"/>
    <cellStyle name="20 % - Accent4 46 4" xfId="58672"/>
    <cellStyle name="20 % - Accent4 47" xfId="18941"/>
    <cellStyle name="20 % - Accent4 47 2" xfId="32121"/>
    <cellStyle name="20 % - Accent4 47 3" xfId="45398"/>
    <cellStyle name="20 % - Accent4 47 4" xfId="58675"/>
    <cellStyle name="20 % - Accent4 48" xfId="18949"/>
    <cellStyle name="20 % - Accent4 48 2" xfId="32129"/>
    <cellStyle name="20 % - Accent4 48 3" xfId="45406"/>
    <cellStyle name="20 % - Accent4 48 4" xfId="58683"/>
    <cellStyle name="20 % - Accent4 49" xfId="18971"/>
    <cellStyle name="20 % - Accent4 49 2" xfId="32151"/>
    <cellStyle name="20 % - Accent4 49 3" xfId="45428"/>
    <cellStyle name="20 % - Accent4 49 4" xfId="58705"/>
    <cellStyle name="20 % - Accent4 5" xfId="351"/>
    <cellStyle name="20 % - Accent4 5 2" xfId="352"/>
    <cellStyle name="20 % - Accent4 5 2 2" xfId="353"/>
    <cellStyle name="20 % - Accent4 5 2 3" xfId="354"/>
    <cellStyle name="20 % - Accent4 5 2 4" xfId="355"/>
    <cellStyle name="20 % - Accent4 5 2 4 2" xfId="356"/>
    <cellStyle name="20 % - Accent4 5 2 5" xfId="357"/>
    <cellStyle name="20 % - Accent4 5 2 6" xfId="3655"/>
    <cellStyle name="20 % - Accent4 5 3" xfId="358"/>
    <cellStyle name="20 % - Accent4 5 4" xfId="359"/>
    <cellStyle name="20 % - Accent4 5 5" xfId="360"/>
    <cellStyle name="20 % - Accent4 5 6" xfId="12964"/>
    <cellStyle name="20 % - Accent4 5 7" xfId="13151"/>
    <cellStyle name="20 % - Accent4 50" xfId="18982"/>
    <cellStyle name="20 % - Accent4 50 2" xfId="32162"/>
    <cellStyle name="20 % - Accent4 50 3" xfId="45439"/>
    <cellStyle name="20 % - Accent4 50 4" xfId="58716"/>
    <cellStyle name="20 % - Accent4 51" xfId="18985"/>
    <cellStyle name="20 % - Accent4 51 2" xfId="32165"/>
    <cellStyle name="20 % - Accent4 51 3" xfId="45442"/>
    <cellStyle name="20 % - Accent4 51 4" xfId="58719"/>
    <cellStyle name="20 % - Accent4 52" xfId="18993"/>
    <cellStyle name="20 % - Accent4 52 2" xfId="32173"/>
    <cellStyle name="20 % - Accent4 52 3" xfId="45450"/>
    <cellStyle name="20 % - Accent4 52 4" xfId="58727"/>
    <cellStyle name="20 % - Accent4 53" xfId="19009"/>
    <cellStyle name="20 % - Accent4 53 2" xfId="32189"/>
    <cellStyle name="20 % - Accent4 53 3" xfId="45466"/>
    <cellStyle name="20 % - Accent4 53 4" xfId="58743"/>
    <cellStyle name="20 % - Accent4 54" xfId="19029"/>
    <cellStyle name="20 % - Accent4 54 2" xfId="32209"/>
    <cellStyle name="20 % - Accent4 54 3" xfId="45486"/>
    <cellStyle name="20 % - Accent4 54 4" xfId="58763"/>
    <cellStyle name="20 % - Accent4 55" xfId="19040"/>
    <cellStyle name="20 % - Accent4 55 2" xfId="32220"/>
    <cellStyle name="20 % - Accent4 55 3" xfId="45497"/>
    <cellStyle name="20 % - Accent4 55 4" xfId="58774"/>
    <cellStyle name="20 % - Accent4 56" xfId="19043"/>
    <cellStyle name="20 % - Accent4 56 2" xfId="32223"/>
    <cellStyle name="20 % - Accent4 56 3" xfId="45500"/>
    <cellStyle name="20 % - Accent4 56 4" xfId="58777"/>
    <cellStyle name="20 % - Accent4 57" xfId="19051"/>
    <cellStyle name="20 % - Accent4 57 2" xfId="32231"/>
    <cellStyle name="20 % - Accent4 57 3" xfId="45508"/>
    <cellStyle name="20 % - Accent4 57 4" xfId="58785"/>
    <cellStyle name="20 % - Accent4 58" xfId="19073"/>
    <cellStyle name="20 % - Accent4 58 2" xfId="32253"/>
    <cellStyle name="20 % - Accent4 58 3" xfId="45530"/>
    <cellStyle name="20 % - Accent4 58 4" xfId="58807"/>
    <cellStyle name="20 % - Accent4 59" xfId="19084"/>
    <cellStyle name="20 % - Accent4 59 2" xfId="32264"/>
    <cellStyle name="20 % - Accent4 59 3" xfId="45541"/>
    <cellStyle name="20 % - Accent4 59 4" xfId="58818"/>
    <cellStyle name="20 % - Accent4 6" xfId="361"/>
    <cellStyle name="20 % - Accent4 60" xfId="19087"/>
    <cellStyle name="20 % - Accent4 60 2" xfId="32267"/>
    <cellStyle name="20 % - Accent4 60 3" xfId="45544"/>
    <cellStyle name="20 % - Accent4 60 4" xfId="58821"/>
    <cellStyle name="20 % - Accent4 61" xfId="19095"/>
    <cellStyle name="20 % - Accent4 61 2" xfId="32275"/>
    <cellStyle name="20 % - Accent4 61 3" xfId="45552"/>
    <cellStyle name="20 % - Accent4 61 4" xfId="58829"/>
    <cellStyle name="20 % - Accent4 62" xfId="19117"/>
    <cellStyle name="20 % - Accent4 62 2" xfId="32297"/>
    <cellStyle name="20 % - Accent4 62 3" xfId="45574"/>
    <cellStyle name="20 % - Accent4 62 4" xfId="58851"/>
    <cellStyle name="20 % - Accent4 63" xfId="19128"/>
    <cellStyle name="20 % - Accent4 63 2" xfId="32308"/>
    <cellStyle name="20 % - Accent4 63 3" xfId="45585"/>
    <cellStyle name="20 % - Accent4 63 4" xfId="58862"/>
    <cellStyle name="20 % - Accent4 64" xfId="19131"/>
    <cellStyle name="20 % - Accent4 64 2" xfId="32311"/>
    <cellStyle name="20 % - Accent4 64 3" xfId="45588"/>
    <cellStyle name="20 % - Accent4 64 4" xfId="58865"/>
    <cellStyle name="20 % - Accent4 65" xfId="19139"/>
    <cellStyle name="20 % - Accent4 65 2" xfId="32319"/>
    <cellStyle name="20 % - Accent4 65 3" xfId="45596"/>
    <cellStyle name="20 % - Accent4 65 4" xfId="58873"/>
    <cellStyle name="20 % - Accent4 66" xfId="19161"/>
    <cellStyle name="20 % - Accent4 66 2" xfId="32341"/>
    <cellStyle name="20 % - Accent4 66 3" xfId="45618"/>
    <cellStyle name="20 % - Accent4 66 4" xfId="58895"/>
    <cellStyle name="20 % - Accent4 67" xfId="19172"/>
    <cellStyle name="20 % - Accent4 67 2" xfId="32352"/>
    <cellStyle name="20 % - Accent4 67 3" xfId="45629"/>
    <cellStyle name="20 % - Accent4 67 4" xfId="58906"/>
    <cellStyle name="20 % - Accent4 68" xfId="19175"/>
    <cellStyle name="20 % - Accent4 68 2" xfId="32355"/>
    <cellStyle name="20 % - Accent4 68 3" xfId="45632"/>
    <cellStyle name="20 % - Accent4 68 4" xfId="58909"/>
    <cellStyle name="20 % - Accent4 69" xfId="19183"/>
    <cellStyle name="20 % - Accent4 69 2" xfId="32363"/>
    <cellStyle name="20 % - Accent4 69 3" xfId="45640"/>
    <cellStyle name="20 % - Accent4 69 4" xfId="58917"/>
    <cellStyle name="20 % - Accent4 7" xfId="362"/>
    <cellStyle name="20 % - Accent4 70" xfId="19206"/>
    <cellStyle name="20 % - Accent4 70 2" xfId="32386"/>
    <cellStyle name="20 % - Accent4 70 3" xfId="45663"/>
    <cellStyle name="20 % - Accent4 70 4" xfId="58940"/>
    <cellStyle name="20 % - Accent4 71" xfId="19217"/>
    <cellStyle name="20 % - Accent4 71 2" xfId="32397"/>
    <cellStyle name="20 % - Accent4 71 3" xfId="45674"/>
    <cellStyle name="20 % - Accent4 71 4" xfId="58951"/>
    <cellStyle name="20 % - Accent4 72" xfId="19221"/>
    <cellStyle name="20 % - Accent4 72 2" xfId="32401"/>
    <cellStyle name="20 % - Accent4 72 3" xfId="45678"/>
    <cellStyle name="20 % - Accent4 72 4" xfId="58955"/>
    <cellStyle name="20 % - Accent4 73" xfId="19231"/>
    <cellStyle name="20 % - Accent4 73 2" xfId="32411"/>
    <cellStyle name="20 % - Accent4 73 3" xfId="45688"/>
    <cellStyle name="20 % - Accent4 73 4" xfId="58965"/>
    <cellStyle name="20 % - Accent4 74" xfId="19240"/>
    <cellStyle name="20 % - Accent4 74 2" xfId="32420"/>
    <cellStyle name="20 % - Accent4 74 3" xfId="45697"/>
    <cellStyle name="20 % - Accent4 74 4" xfId="58974"/>
    <cellStyle name="20 % - Accent4 75" xfId="19249"/>
    <cellStyle name="20 % - Accent4 75 2" xfId="32429"/>
    <cellStyle name="20 % - Accent4 75 3" xfId="45706"/>
    <cellStyle name="20 % - Accent4 75 4" xfId="58983"/>
    <cellStyle name="20 % - Accent4 76" xfId="19257"/>
    <cellStyle name="20 % - Accent4 76 2" xfId="32437"/>
    <cellStyle name="20 % - Accent4 76 3" xfId="45714"/>
    <cellStyle name="20 % - Accent4 76 4" xfId="58991"/>
    <cellStyle name="20 % - Accent4 77" xfId="32460"/>
    <cellStyle name="20 % - Accent4 77 2" xfId="45737"/>
    <cellStyle name="20 % - Accent4 77 3" xfId="59014"/>
    <cellStyle name="20 % - Accent4 78" xfId="32471"/>
    <cellStyle name="20 % - Accent4 78 2" xfId="45748"/>
    <cellStyle name="20 % - Accent4 78 3" xfId="59025"/>
    <cellStyle name="20 % - Accent4 79" xfId="32474"/>
    <cellStyle name="20 % - Accent4 79 2" xfId="45751"/>
    <cellStyle name="20 % - Accent4 79 3" xfId="59028"/>
    <cellStyle name="20 % - Accent4 8" xfId="363"/>
    <cellStyle name="20 % - Accent4 80" xfId="32483"/>
    <cellStyle name="20 % - Accent4 80 2" xfId="45760"/>
    <cellStyle name="20 % - Accent4 80 3" xfId="59037"/>
    <cellStyle name="20 % - Accent4 81" xfId="32491"/>
    <cellStyle name="20 % - Accent4 81 2" xfId="45768"/>
    <cellStyle name="20 % - Accent4 81 3" xfId="59045"/>
    <cellStyle name="20 % - Accent4 82" xfId="32513"/>
    <cellStyle name="20 % - Accent4 82 2" xfId="45790"/>
    <cellStyle name="20 % - Accent4 82 3" xfId="59067"/>
    <cellStyle name="20 % - Accent4 83" xfId="32524"/>
    <cellStyle name="20 % - Accent4 83 2" xfId="45801"/>
    <cellStyle name="20 % - Accent4 83 3" xfId="59078"/>
    <cellStyle name="20 % - Accent4 84" xfId="32527"/>
    <cellStyle name="20 % - Accent4 84 2" xfId="45804"/>
    <cellStyle name="20 % - Accent4 84 3" xfId="59081"/>
    <cellStyle name="20 % - Accent4 85" xfId="32535"/>
    <cellStyle name="20 % - Accent4 85 2" xfId="45812"/>
    <cellStyle name="20 % - Accent4 85 3" xfId="59089"/>
    <cellStyle name="20 % - Accent4 86" xfId="59114"/>
    <cellStyle name="20 % - Accent4 87" xfId="59125"/>
    <cellStyle name="20 % - Accent4 88" xfId="59133"/>
    <cellStyle name="20 % - Accent4 89" xfId="59139"/>
    <cellStyle name="20 % - Accent4 9" xfId="364"/>
    <cellStyle name="20 % - Accent4 90" xfId="59161"/>
    <cellStyle name="20 % - Accent4 91" xfId="59172"/>
    <cellStyle name="20 % - Accent4 92" xfId="59180"/>
    <cellStyle name="20 % - Accent4 93" xfId="59186"/>
    <cellStyle name="20 % - Accent4 94" xfId="59254"/>
    <cellStyle name="20 % - Accent4 95" xfId="59265"/>
    <cellStyle name="20 % - Accent4 96" xfId="59273"/>
    <cellStyle name="20 % - Accent4 97" xfId="59279"/>
    <cellStyle name="20 % - Accent4 98" xfId="59301"/>
    <cellStyle name="20 % - Accent4 99" xfId="59310"/>
    <cellStyle name="20 % - Accent5" xfId="365" builtinId="46" customBuiltin="1"/>
    <cellStyle name="20 % - Accent5 10" xfId="7156"/>
    <cellStyle name="20 % - Accent5 10 2" xfId="12934"/>
    <cellStyle name="20 % - Accent5 10 2 2" xfId="17980"/>
    <cellStyle name="20 % - Accent5 10 2 2 2" xfId="31160"/>
    <cellStyle name="20 % - Accent5 10 2 2 3" xfId="44437"/>
    <cellStyle name="20 % - Accent5 10 2 2 4" xfId="57714"/>
    <cellStyle name="20 % - Accent5 10 2 3" xfId="25173"/>
    <cellStyle name="20 % - Accent5 10 2 4" xfId="38450"/>
    <cellStyle name="20 % - Accent5 10 2 5" xfId="51727"/>
    <cellStyle name="20 % - Accent5 10 3" xfId="10234"/>
    <cellStyle name="20 % - Accent5 10 3 2" xfId="21323"/>
    <cellStyle name="20 % - Accent5 10 3 3" xfId="34600"/>
    <cellStyle name="20 % - Accent5 10 3 4" xfId="47877"/>
    <cellStyle name="20 % - Accent5 10 4" xfId="14689"/>
    <cellStyle name="20 % - Accent5 10 4 2" xfId="27310"/>
    <cellStyle name="20 % - Accent5 10 4 3" xfId="40587"/>
    <cellStyle name="20 % - Accent5 10 4 4" xfId="53864"/>
    <cellStyle name="20 % - Accent5 10 5" xfId="9118"/>
    <cellStyle name="20 % - Accent5 10 6" xfId="19985"/>
    <cellStyle name="20 % - Accent5 10 7" xfId="33262"/>
    <cellStyle name="20 % - Accent5 10 8" xfId="46539"/>
    <cellStyle name="20 % - Accent5 11" xfId="13360"/>
    <cellStyle name="20 % - Accent5 11 2" xfId="18788"/>
    <cellStyle name="20 % - Accent5 11 2 2" xfId="31968"/>
    <cellStyle name="20 % - Accent5 11 2 3" xfId="45245"/>
    <cellStyle name="20 % - Accent5 11 2 4" xfId="58522"/>
    <cellStyle name="20 % - Accent5 11 3" xfId="25981"/>
    <cellStyle name="20 % - Accent5 11 4" xfId="39258"/>
    <cellStyle name="20 % - Accent5 11 5" xfId="52535"/>
    <cellStyle name="20 % - Accent5 12" xfId="18825"/>
    <cellStyle name="20 % - Accent5 12 2" xfId="32005"/>
    <cellStyle name="20 % - Accent5 12 3" xfId="45282"/>
    <cellStyle name="20 % - Accent5 12 4" xfId="58559"/>
    <cellStyle name="20 % - Accent5 13" xfId="18847"/>
    <cellStyle name="20 % - Accent5 13 2" xfId="32027"/>
    <cellStyle name="20 % - Accent5 13 3" xfId="45304"/>
    <cellStyle name="20 % - Accent5 13 4" xfId="58581"/>
    <cellStyle name="20 % - Accent5 14" xfId="18930"/>
    <cellStyle name="20 % - Accent5 14 2" xfId="32110"/>
    <cellStyle name="20 % - Accent5 14 3" xfId="45387"/>
    <cellStyle name="20 % - Accent5 14 4" xfId="58664"/>
    <cellStyle name="20 % - Accent5 15" xfId="18974"/>
    <cellStyle name="20 % - Accent5 15 2" xfId="32154"/>
    <cellStyle name="20 % - Accent5 15 3" xfId="45431"/>
    <cellStyle name="20 % - Accent5 15 4" xfId="58708"/>
    <cellStyle name="20 % - Accent5 16" xfId="19011"/>
    <cellStyle name="20 % - Accent5 16 2" xfId="32191"/>
    <cellStyle name="20 % - Accent5 16 3" xfId="45468"/>
    <cellStyle name="20 % - Accent5 16 4" xfId="58745"/>
    <cellStyle name="20 % - Accent5 17" xfId="19032"/>
    <cellStyle name="20 % - Accent5 17 2" xfId="32212"/>
    <cellStyle name="20 % - Accent5 17 3" xfId="45489"/>
    <cellStyle name="20 % - Accent5 17 4" xfId="58766"/>
    <cellStyle name="20 % - Accent5 18" xfId="19076"/>
    <cellStyle name="20 % - Accent5 18 2" xfId="32256"/>
    <cellStyle name="20 % - Accent5 18 3" xfId="45533"/>
    <cellStyle name="20 % - Accent5 18 4" xfId="58810"/>
    <cellStyle name="20 % - Accent5 19" xfId="19120"/>
    <cellStyle name="20 % - Accent5 19 2" xfId="32300"/>
    <cellStyle name="20 % - Accent5 19 3" xfId="45577"/>
    <cellStyle name="20 % - Accent5 19 4" xfId="58854"/>
    <cellStyle name="20 % - Accent5 2" xfId="366"/>
    <cellStyle name="20 % - Accent5 2 10" xfId="13615"/>
    <cellStyle name="20 % - Accent5 2 10 2" xfId="26236"/>
    <cellStyle name="20 % - Accent5 2 10 3" xfId="39513"/>
    <cellStyle name="20 % - Accent5 2 10 4" xfId="52790"/>
    <cellStyle name="20 % - Accent5 2 11" xfId="19498"/>
    <cellStyle name="20 % - Accent5 2 12" xfId="32775"/>
    <cellStyle name="20 % - Accent5 2 13" xfId="46052"/>
    <cellStyle name="20 % - Accent5 2 2" xfId="3656"/>
    <cellStyle name="20 % - Accent5 2 2 2" xfId="7834"/>
    <cellStyle name="20 % - Accent5 2 2 2 2" xfId="18644"/>
    <cellStyle name="20 % - Accent5 2 2 2 2 2" xfId="31824"/>
    <cellStyle name="20 % - Accent5 2 2 2 2 3" xfId="45101"/>
    <cellStyle name="20 % - Accent5 2 2 2 2 4" xfId="58378"/>
    <cellStyle name="20 % - Accent5 2 2 2 3" xfId="25837"/>
    <cellStyle name="20 % - Accent5 2 2 2 4" xfId="39114"/>
    <cellStyle name="20 % - Accent5 2 2 2 5" xfId="52391"/>
    <cellStyle name="20 % - Accent5 2 2 3" xfId="10834"/>
    <cellStyle name="20 % - Accent5 2 2 3 2" xfId="15367"/>
    <cellStyle name="20 % - Accent5 2 2 3 2 2" xfId="27988"/>
    <cellStyle name="20 % - Accent5 2 2 3 2 3" xfId="41265"/>
    <cellStyle name="20 % - Accent5 2 2 3 2 4" xfId="54542"/>
    <cellStyle name="20 % - Accent5 2 2 3 3" xfId="22001"/>
    <cellStyle name="20 % - Accent5 2 2 3 4" xfId="35278"/>
    <cellStyle name="20 % - Accent5 2 2 3 5" xfId="48555"/>
    <cellStyle name="20 % - Accent5 2 2 4" xfId="14195"/>
    <cellStyle name="20 % - Accent5 2 2 4 2" xfId="26816"/>
    <cellStyle name="20 % - Accent5 2 2 4 3" xfId="40093"/>
    <cellStyle name="20 % - Accent5 2 2 4 4" xfId="53370"/>
    <cellStyle name="20 % - Accent5 2 2 5" xfId="20829"/>
    <cellStyle name="20 % - Accent5 2 2 6" xfId="34106"/>
    <cellStyle name="20 % - Accent5 2 2 7" xfId="47383"/>
    <cellStyle name="20 % - Accent5 2 3" xfId="4752"/>
    <cellStyle name="20 % - Accent5 2 3 2" xfId="8626"/>
    <cellStyle name="20 % - Accent5 2 3 2 2" xfId="18724"/>
    <cellStyle name="20 % - Accent5 2 3 2 2 2" xfId="31904"/>
    <cellStyle name="20 % - Accent5 2 3 2 2 3" xfId="45181"/>
    <cellStyle name="20 % - Accent5 2 3 2 2 4" xfId="58458"/>
    <cellStyle name="20 % - Accent5 2 3 2 3" xfId="25917"/>
    <cellStyle name="20 % - Accent5 2 3 2 4" xfId="39194"/>
    <cellStyle name="20 % - Accent5 2 3 2 5" xfId="52471"/>
    <cellStyle name="20 % - Accent5 2 3 3" xfId="15902"/>
    <cellStyle name="20 % - Accent5 2 3 3 2" xfId="28780"/>
    <cellStyle name="20 % - Accent5 2 3 3 3" xfId="42057"/>
    <cellStyle name="20 % - Accent5 2 3 3 4" xfId="55334"/>
    <cellStyle name="20 % - Accent5 2 3 4" xfId="22793"/>
    <cellStyle name="20 % - Accent5 2 3 5" xfId="36070"/>
    <cellStyle name="20 % - Accent5 2 3 6" xfId="49347"/>
    <cellStyle name="20 % - Accent5 2 4" xfId="5343"/>
    <cellStyle name="20 % - Accent5 2 4 2" xfId="16191"/>
    <cellStyle name="20 % - Accent5 2 4 2 2" xfId="29371"/>
    <cellStyle name="20 % - Accent5 2 4 2 3" xfId="42648"/>
    <cellStyle name="20 % - Accent5 2 4 2 4" xfId="55925"/>
    <cellStyle name="20 % - Accent5 2 4 3" xfId="11145"/>
    <cellStyle name="20 % - Accent5 2 4 4" xfId="23384"/>
    <cellStyle name="20 % - Accent5 2 4 5" xfId="36661"/>
    <cellStyle name="20 % - Accent5 2 4 6" xfId="49938"/>
    <cellStyle name="20 % - Accent5 2 5" xfId="5967"/>
    <cellStyle name="20 % - Accent5 2 5 2" xfId="16791"/>
    <cellStyle name="20 % - Accent5 2 5 2 2" xfId="29971"/>
    <cellStyle name="20 % - Accent5 2 5 2 3" xfId="43248"/>
    <cellStyle name="20 % - Accent5 2 5 2 4" xfId="56525"/>
    <cellStyle name="20 % - Accent5 2 5 3" xfId="11745"/>
    <cellStyle name="20 % - Accent5 2 5 4" xfId="23984"/>
    <cellStyle name="20 % - Accent5 2 5 5" xfId="37261"/>
    <cellStyle name="20 % - Accent5 2 5 6" xfId="50538"/>
    <cellStyle name="20 % - Accent5 2 6" xfId="6669"/>
    <cellStyle name="20 % - Accent5 2 6 2" xfId="17493"/>
    <cellStyle name="20 % - Accent5 2 6 2 2" xfId="30673"/>
    <cellStyle name="20 % - Accent5 2 6 2 3" xfId="43950"/>
    <cellStyle name="20 % - Accent5 2 6 2 4" xfId="57227"/>
    <cellStyle name="20 % - Accent5 2 6 3" xfId="12447"/>
    <cellStyle name="20 % - Accent5 2 6 4" xfId="24686"/>
    <cellStyle name="20 % - Accent5 2 6 5" xfId="37963"/>
    <cellStyle name="20 % - Accent5 2 6 6" xfId="51240"/>
    <cellStyle name="20 % - Accent5 2 7" xfId="7407"/>
    <cellStyle name="20 % - Accent5 2 7 2" xfId="18243"/>
    <cellStyle name="20 % - Accent5 2 7 2 2" xfId="31423"/>
    <cellStyle name="20 % - Accent5 2 7 2 3" xfId="44700"/>
    <cellStyle name="20 % - Accent5 2 7 2 4" xfId="57977"/>
    <cellStyle name="20 % - Accent5 2 7 3" xfId="25436"/>
    <cellStyle name="20 % - Accent5 2 7 4" xfId="38713"/>
    <cellStyle name="20 % - Accent5 2 7 5" xfId="51990"/>
    <cellStyle name="20 % - Accent5 2 8" xfId="10477"/>
    <cellStyle name="20 % - Accent5 2 8 2" xfId="14940"/>
    <cellStyle name="20 % - Accent5 2 8 2 2" xfId="27561"/>
    <cellStyle name="20 % - Accent5 2 8 2 3" xfId="40838"/>
    <cellStyle name="20 % - Accent5 2 8 2 4" xfId="54115"/>
    <cellStyle name="20 % - Accent5 2 8 3" xfId="21574"/>
    <cellStyle name="20 % - Accent5 2 8 4" xfId="34851"/>
    <cellStyle name="20 % - Accent5 2 8 5" xfId="48128"/>
    <cellStyle name="20 % - Accent5 2 9" xfId="9383"/>
    <cellStyle name="20 % - Accent5 2 9 2" xfId="20249"/>
    <cellStyle name="20 % - Accent5 2 9 3" xfId="33526"/>
    <cellStyle name="20 % - Accent5 2 9 4" xfId="46803"/>
    <cellStyle name="20 % - Accent5 20" xfId="19164"/>
    <cellStyle name="20 % - Accent5 20 2" xfId="32344"/>
    <cellStyle name="20 % - Accent5 20 3" xfId="45621"/>
    <cellStyle name="20 % - Accent5 20 4" xfId="58898"/>
    <cellStyle name="20 % - Accent5 21" xfId="19209"/>
    <cellStyle name="20 % - Accent5 21 2" xfId="32389"/>
    <cellStyle name="20 % - Accent5 21 3" xfId="45666"/>
    <cellStyle name="20 % - Accent5 21 4" xfId="58943"/>
    <cellStyle name="20 % - Accent5 22" xfId="32463"/>
    <cellStyle name="20 % - Accent5 22 2" xfId="45740"/>
    <cellStyle name="20 % - Accent5 22 3" xfId="59017"/>
    <cellStyle name="20 % - Accent5 23" xfId="32516"/>
    <cellStyle name="20 % - Accent5 23 2" xfId="45793"/>
    <cellStyle name="20 % - Accent5 23 3" xfId="59070"/>
    <cellStyle name="20 % - Accent5 24" xfId="59116"/>
    <cellStyle name="20 % - Accent5 25" xfId="59163"/>
    <cellStyle name="20 % - Accent5 26" xfId="59256"/>
    <cellStyle name="20 % - Accent5 27" xfId="59303"/>
    <cellStyle name="20 % - Accent5 28" xfId="59351"/>
    <cellStyle name="20 % - Accent5 29" xfId="59368"/>
    <cellStyle name="20 % - Accent5 3" xfId="367"/>
    <cellStyle name="20 % - Accent5 30" xfId="59388"/>
    <cellStyle name="20 % - Accent5 31" xfId="59403"/>
    <cellStyle name="20 % - Accent5 4" xfId="368"/>
    <cellStyle name="20 % - Accent5 5" xfId="369"/>
    <cellStyle name="20 % - Accent5 6" xfId="5702"/>
    <cellStyle name="20 % - Accent5 6 10" xfId="33134"/>
    <cellStyle name="20 % - Accent5 6 11" xfId="46411"/>
    <cellStyle name="20 % - Accent5 6 2" xfId="6326"/>
    <cellStyle name="20 % - Accent5 6 2 2" xfId="17150"/>
    <cellStyle name="20 % - Accent5 6 2 2 2" xfId="30330"/>
    <cellStyle name="20 % - Accent5 6 2 2 3" xfId="43607"/>
    <cellStyle name="20 % - Accent5 6 2 2 4" xfId="56884"/>
    <cellStyle name="20 % - Accent5 6 2 3" xfId="12104"/>
    <cellStyle name="20 % - Accent5 6 2 4" xfId="24343"/>
    <cellStyle name="20 % - Accent5 6 2 5" xfId="37620"/>
    <cellStyle name="20 % - Accent5 6 2 6" xfId="50897"/>
    <cellStyle name="20 % - Accent5 6 3" xfId="7028"/>
    <cellStyle name="20 % - Accent5 6 3 2" xfId="17852"/>
    <cellStyle name="20 % - Accent5 6 3 2 2" xfId="31032"/>
    <cellStyle name="20 % - Accent5 6 3 2 3" xfId="44309"/>
    <cellStyle name="20 % - Accent5 6 3 2 4" xfId="57586"/>
    <cellStyle name="20 % - Accent5 6 3 3" xfId="12806"/>
    <cellStyle name="20 % - Accent5 6 3 4" xfId="25045"/>
    <cellStyle name="20 % - Accent5 6 3 5" xfId="38322"/>
    <cellStyle name="20 % - Accent5 6 3 6" xfId="51599"/>
    <cellStyle name="20 % - Accent5 6 4" xfId="13125"/>
    <cellStyle name="20 % - Accent5 6 4 2" xfId="18612"/>
    <cellStyle name="20 % - Accent5 6 4 2 2" xfId="31792"/>
    <cellStyle name="20 % - Accent5 6 4 2 3" xfId="45069"/>
    <cellStyle name="20 % - Accent5 6 4 2 4" xfId="58346"/>
    <cellStyle name="20 % - Accent5 6 4 3" xfId="25805"/>
    <cellStyle name="20 % - Accent5 6 4 4" xfId="39082"/>
    <cellStyle name="20 % - Accent5 6 4 5" xfId="52359"/>
    <cellStyle name="20 % - Accent5 6 5" xfId="11504"/>
    <cellStyle name="20 % - Accent5 6 5 2" xfId="16550"/>
    <cellStyle name="20 % - Accent5 6 5 2 2" xfId="29730"/>
    <cellStyle name="20 % - Accent5 6 5 2 3" xfId="43007"/>
    <cellStyle name="20 % - Accent5 6 5 2 4" xfId="56284"/>
    <cellStyle name="20 % - Accent5 6 5 3" xfId="23743"/>
    <cellStyle name="20 % - Accent5 6 5 4" xfId="37020"/>
    <cellStyle name="20 % - Accent5 6 5 5" xfId="50297"/>
    <cellStyle name="20 % - Accent5 6 6" xfId="10106"/>
    <cellStyle name="20 % - Accent5 6 6 2" xfId="21195"/>
    <cellStyle name="20 % - Accent5 6 6 3" xfId="34472"/>
    <cellStyle name="20 % - Accent5 6 6 4" xfId="47749"/>
    <cellStyle name="20 % - Accent5 6 7" xfId="14561"/>
    <cellStyle name="20 % - Accent5 6 7 2" xfId="27182"/>
    <cellStyle name="20 % - Accent5 6 7 3" xfId="40459"/>
    <cellStyle name="20 % - Accent5 6 7 4" xfId="53736"/>
    <cellStyle name="20 % - Accent5 6 8" xfId="8990"/>
    <cellStyle name="20 % - Accent5 6 9" xfId="19857"/>
    <cellStyle name="20 % - Accent5 7" xfId="6345"/>
    <cellStyle name="20 % - Accent5 7 2" xfId="7047"/>
    <cellStyle name="20 % - Accent5 7 2 2" xfId="17871"/>
    <cellStyle name="20 % - Accent5 7 2 2 2" xfId="31051"/>
    <cellStyle name="20 % - Accent5 7 2 2 3" xfId="44328"/>
    <cellStyle name="20 % - Accent5 7 2 2 4" xfId="57605"/>
    <cellStyle name="20 % - Accent5 7 2 3" xfId="12825"/>
    <cellStyle name="20 % - Accent5 7 2 4" xfId="25064"/>
    <cellStyle name="20 % - Accent5 7 2 5" xfId="38341"/>
    <cellStyle name="20 % - Accent5 7 2 6" xfId="51618"/>
    <cellStyle name="20 % - Accent5 7 3" xfId="12123"/>
    <cellStyle name="20 % - Accent5 7 3 2" xfId="17169"/>
    <cellStyle name="20 % - Accent5 7 3 2 2" xfId="30349"/>
    <cellStyle name="20 % - Accent5 7 3 2 3" xfId="43626"/>
    <cellStyle name="20 % - Accent5 7 3 2 4" xfId="56903"/>
    <cellStyle name="20 % - Accent5 7 3 3" xfId="24362"/>
    <cellStyle name="20 % - Accent5 7 3 4" xfId="37639"/>
    <cellStyle name="20 % - Accent5 7 3 5" xfId="50916"/>
    <cellStyle name="20 % - Accent5 7 4" xfId="10125"/>
    <cellStyle name="20 % - Accent5 7 4 2" xfId="21214"/>
    <cellStyle name="20 % - Accent5 7 4 3" xfId="34491"/>
    <cellStyle name="20 % - Accent5 7 4 4" xfId="47768"/>
    <cellStyle name="20 % - Accent5 7 5" xfId="14580"/>
    <cellStyle name="20 % - Accent5 7 5 2" xfId="27201"/>
    <cellStyle name="20 % - Accent5 7 5 3" xfId="40478"/>
    <cellStyle name="20 % - Accent5 7 5 4" xfId="53755"/>
    <cellStyle name="20 % - Accent5 7 6" xfId="9009"/>
    <cellStyle name="20 % - Accent5 7 7" xfId="19876"/>
    <cellStyle name="20 % - Accent5 7 8" xfId="33153"/>
    <cellStyle name="20 % - Accent5 7 9" xfId="46430"/>
    <cellStyle name="20 % - Accent5 8" xfId="6366"/>
    <cellStyle name="20 % - Accent5 8 2" xfId="7068"/>
    <cellStyle name="20 % - Accent5 8 2 2" xfId="17892"/>
    <cellStyle name="20 % - Accent5 8 2 2 2" xfId="31072"/>
    <cellStyle name="20 % - Accent5 8 2 2 3" xfId="44349"/>
    <cellStyle name="20 % - Accent5 8 2 2 4" xfId="57626"/>
    <cellStyle name="20 % - Accent5 8 2 3" xfId="12846"/>
    <cellStyle name="20 % - Accent5 8 2 4" xfId="25085"/>
    <cellStyle name="20 % - Accent5 8 2 5" xfId="38362"/>
    <cellStyle name="20 % - Accent5 8 2 6" xfId="51639"/>
    <cellStyle name="20 % - Accent5 8 3" xfId="12144"/>
    <cellStyle name="20 % - Accent5 8 3 2" xfId="17190"/>
    <cellStyle name="20 % - Accent5 8 3 2 2" xfId="30370"/>
    <cellStyle name="20 % - Accent5 8 3 2 3" xfId="43647"/>
    <cellStyle name="20 % - Accent5 8 3 2 4" xfId="56924"/>
    <cellStyle name="20 % - Accent5 8 3 3" xfId="24383"/>
    <cellStyle name="20 % - Accent5 8 3 4" xfId="37660"/>
    <cellStyle name="20 % - Accent5 8 3 5" xfId="50937"/>
    <cellStyle name="20 % - Accent5 8 4" xfId="10146"/>
    <cellStyle name="20 % - Accent5 8 4 2" xfId="21235"/>
    <cellStyle name="20 % - Accent5 8 4 3" xfId="34512"/>
    <cellStyle name="20 % - Accent5 8 4 4" xfId="47789"/>
    <cellStyle name="20 % - Accent5 8 5" xfId="14601"/>
    <cellStyle name="20 % - Accent5 8 5 2" xfId="27222"/>
    <cellStyle name="20 % - Accent5 8 5 3" xfId="40499"/>
    <cellStyle name="20 % - Accent5 8 5 4" xfId="53776"/>
    <cellStyle name="20 % - Accent5 8 6" xfId="9030"/>
    <cellStyle name="20 % - Accent5 8 7" xfId="19897"/>
    <cellStyle name="20 % - Accent5 8 8" xfId="33174"/>
    <cellStyle name="20 % - Accent5 8 9" xfId="46451"/>
    <cellStyle name="20 % - Accent5 9" xfId="6410"/>
    <cellStyle name="20 % - Accent5 9 2" xfId="7112"/>
    <cellStyle name="20 % - Accent5 9 2 2" xfId="17936"/>
    <cellStyle name="20 % - Accent5 9 2 2 2" xfId="31116"/>
    <cellStyle name="20 % - Accent5 9 2 2 3" xfId="44393"/>
    <cellStyle name="20 % - Accent5 9 2 2 4" xfId="57670"/>
    <cellStyle name="20 % - Accent5 9 2 3" xfId="12890"/>
    <cellStyle name="20 % - Accent5 9 2 4" xfId="25129"/>
    <cellStyle name="20 % - Accent5 9 2 5" xfId="38406"/>
    <cellStyle name="20 % - Accent5 9 2 6" xfId="51683"/>
    <cellStyle name="20 % - Accent5 9 3" xfId="12188"/>
    <cellStyle name="20 % - Accent5 9 3 2" xfId="17234"/>
    <cellStyle name="20 % - Accent5 9 3 2 2" xfId="30414"/>
    <cellStyle name="20 % - Accent5 9 3 2 3" xfId="43691"/>
    <cellStyle name="20 % - Accent5 9 3 2 4" xfId="56968"/>
    <cellStyle name="20 % - Accent5 9 3 3" xfId="24427"/>
    <cellStyle name="20 % - Accent5 9 3 4" xfId="37704"/>
    <cellStyle name="20 % - Accent5 9 3 5" xfId="50981"/>
    <cellStyle name="20 % - Accent5 9 4" xfId="10190"/>
    <cellStyle name="20 % - Accent5 9 4 2" xfId="21279"/>
    <cellStyle name="20 % - Accent5 9 4 3" xfId="34556"/>
    <cellStyle name="20 % - Accent5 9 4 4" xfId="47833"/>
    <cellStyle name="20 % - Accent5 9 5" xfId="14645"/>
    <cellStyle name="20 % - Accent5 9 5 2" xfId="27266"/>
    <cellStyle name="20 % - Accent5 9 5 3" xfId="40543"/>
    <cellStyle name="20 % - Accent5 9 5 4" xfId="53820"/>
    <cellStyle name="20 % - Accent5 9 6" xfId="9074"/>
    <cellStyle name="20 % - Accent5 9 7" xfId="19941"/>
    <cellStyle name="20 % - Accent5 9 8" xfId="33218"/>
    <cellStyle name="20 % - Accent5 9 9" xfId="46495"/>
    <cellStyle name="20 % - Accent6" xfId="370" builtinId="50" customBuiltin="1"/>
    <cellStyle name="20 % - Accent6 10" xfId="371"/>
    <cellStyle name="20 % - Accent6 100" xfId="59319"/>
    <cellStyle name="20 % - Accent6 101" xfId="59353"/>
    <cellStyle name="20 % - Accent6 102" xfId="59370"/>
    <cellStyle name="20 % - Accent6 103" xfId="59390"/>
    <cellStyle name="20 % - Accent6 104" xfId="59405"/>
    <cellStyle name="20 % - Accent6 11" xfId="372"/>
    <cellStyle name="20 % - Accent6 12" xfId="373"/>
    <cellStyle name="20 % - Accent6 12 2" xfId="374"/>
    <cellStyle name="20 % - Accent6 12 3" xfId="375"/>
    <cellStyle name="20 % - Accent6 12 4" xfId="376"/>
    <cellStyle name="20 % - Accent6 12 4 2" xfId="377"/>
    <cellStyle name="20 % - Accent6 12 5" xfId="378"/>
    <cellStyle name="20 % - Accent6 12 6" xfId="3657"/>
    <cellStyle name="20 % - Accent6 13" xfId="379"/>
    <cellStyle name="20 % - Accent6 14" xfId="380"/>
    <cellStyle name="20 % - Accent6 14 10" xfId="9384"/>
    <cellStyle name="20 % - Accent6 14 10 2" xfId="20250"/>
    <cellStyle name="20 % - Accent6 14 10 3" xfId="33527"/>
    <cellStyle name="20 % - Accent6 14 10 4" xfId="46804"/>
    <cellStyle name="20 % - Accent6 14 11" xfId="13616"/>
    <cellStyle name="20 % - Accent6 14 11 2" xfId="26237"/>
    <cellStyle name="20 % - Accent6 14 11 3" xfId="39514"/>
    <cellStyle name="20 % - Accent6 14 11 4" xfId="52791"/>
    <cellStyle name="20 % - Accent6 14 12" xfId="19499"/>
    <cellStyle name="20 % - Accent6 14 13" xfId="32776"/>
    <cellStyle name="20 % - Accent6 14 14" xfId="46053"/>
    <cellStyle name="20 % - Accent6 14 2" xfId="4164"/>
    <cellStyle name="20 % - Accent6 14 2 10" xfId="19500"/>
    <cellStyle name="20 % - Accent6 14 2 11" xfId="32777"/>
    <cellStyle name="20 % - Accent6 14 2 12" xfId="46054"/>
    <cellStyle name="20 % - Accent6 14 2 2" xfId="4754"/>
    <cellStyle name="20 % - Accent6 14 2 2 2" xfId="8628"/>
    <cellStyle name="20 % - Accent6 14 2 2 2 2" xfId="15903"/>
    <cellStyle name="20 % - Accent6 14 2 2 2 2 2" xfId="28782"/>
    <cellStyle name="20 % - Accent6 14 2 2 2 2 3" xfId="42059"/>
    <cellStyle name="20 % - Accent6 14 2 2 2 2 4" xfId="55336"/>
    <cellStyle name="20 % - Accent6 14 2 2 2 3" xfId="22795"/>
    <cellStyle name="20 % - Accent6 14 2 2 2 4" xfId="36072"/>
    <cellStyle name="20 % - Accent6 14 2 2 2 5" xfId="49349"/>
    <cellStyle name="20 % - Accent6 14 2 2 3" xfId="14197"/>
    <cellStyle name="20 % - Accent6 14 2 2 3 2" xfId="26818"/>
    <cellStyle name="20 % - Accent6 14 2 2 3 3" xfId="40095"/>
    <cellStyle name="20 % - Accent6 14 2 2 3 4" xfId="53372"/>
    <cellStyle name="20 % - Accent6 14 2 2 4" xfId="20831"/>
    <cellStyle name="20 % - Accent6 14 2 2 5" xfId="34108"/>
    <cellStyle name="20 % - Accent6 14 2 2 6" xfId="47385"/>
    <cellStyle name="20 % - Accent6 14 2 3" xfId="5345"/>
    <cellStyle name="20 % - Accent6 14 2 3 2" xfId="16193"/>
    <cellStyle name="20 % - Accent6 14 2 3 2 2" xfId="29373"/>
    <cellStyle name="20 % - Accent6 14 2 3 2 3" xfId="42650"/>
    <cellStyle name="20 % - Accent6 14 2 3 2 4" xfId="55927"/>
    <cellStyle name="20 % - Accent6 14 2 3 3" xfId="11147"/>
    <cellStyle name="20 % - Accent6 14 2 3 4" xfId="23386"/>
    <cellStyle name="20 % - Accent6 14 2 3 5" xfId="36663"/>
    <cellStyle name="20 % - Accent6 14 2 3 6" xfId="49940"/>
    <cellStyle name="20 % - Accent6 14 2 4" xfId="5969"/>
    <cellStyle name="20 % - Accent6 14 2 4 2" xfId="16793"/>
    <cellStyle name="20 % - Accent6 14 2 4 2 2" xfId="29973"/>
    <cellStyle name="20 % - Accent6 14 2 4 2 3" xfId="43250"/>
    <cellStyle name="20 % - Accent6 14 2 4 2 4" xfId="56527"/>
    <cellStyle name="20 % - Accent6 14 2 4 3" xfId="11747"/>
    <cellStyle name="20 % - Accent6 14 2 4 4" xfId="23986"/>
    <cellStyle name="20 % - Accent6 14 2 4 5" xfId="37263"/>
    <cellStyle name="20 % - Accent6 14 2 4 6" xfId="50540"/>
    <cellStyle name="20 % - Accent6 14 2 5" xfId="6671"/>
    <cellStyle name="20 % - Accent6 14 2 5 2" xfId="17495"/>
    <cellStyle name="20 % - Accent6 14 2 5 2 2" xfId="30675"/>
    <cellStyle name="20 % - Accent6 14 2 5 2 3" xfId="43952"/>
    <cellStyle name="20 % - Accent6 14 2 5 2 4" xfId="57229"/>
    <cellStyle name="20 % - Accent6 14 2 5 3" xfId="12449"/>
    <cellStyle name="20 % - Accent6 14 2 5 4" xfId="24688"/>
    <cellStyle name="20 % - Accent6 14 2 5 5" xfId="37965"/>
    <cellStyle name="20 % - Accent6 14 2 5 6" xfId="51242"/>
    <cellStyle name="20 % - Accent6 14 2 6" xfId="8220"/>
    <cellStyle name="20 % - Accent6 14 2 6 2" xfId="18245"/>
    <cellStyle name="20 % - Accent6 14 2 6 2 2" xfId="31425"/>
    <cellStyle name="20 % - Accent6 14 2 6 2 3" xfId="44702"/>
    <cellStyle name="20 % - Accent6 14 2 6 2 4" xfId="57979"/>
    <cellStyle name="20 % - Accent6 14 2 6 3" xfId="25438"/>
    <cellStyle name="20 % - Accent6 14 2 6 4" xfId="38715"/>
    <cellStyle name="20 % - Accent6 14 2 6 5" xfId="51992"/>
    <cellStyle name="20 % - Accent6 14 2 7" xfId="10885"/>
    <cellStyle name="20 % - Accent6 14 2 7 2" xfId="15716"/>
    <cellStyle name="20 % - Accent6 14 2 7 2 2" xfId="28374"/>
    <cellStyle name="20 % - Accent6 14 2 7 2 3" xfId="41651"/>
    <cellStyle name="20 % - Accent6 14 2 7 2 4" xfId="54928"/>
    <cellStyle name="20 % - Accent6 14 2 7 3" xfId="22387"/>
    <cellStyle name="20 % - Accent6 14 2 7 4" xfId="35664"/>
    <cellStyle name="20 % - Accent6 14 2 7 5" xfId="48941"/>
    <cellStyle name="20 % - Accent6 14 2 8" xfId="9385"/>
    <cellStyle name="20 % - Accent6 14 2 8 2" xfId="20251"/>
    <cellStyle name="20 % - Accent6 14 2 8 3" xfId="33528"/>
    <cellStyle name="20 % - Accent6 14 2 8 4" xfId="46805"/>
    <cellStyle name="20 % - Accent6 14 2 9" xfId="13617"/>
    <cellStyle name="20 % - Accent6 14 2 9 2" xfId="26238"/>
    <cellStyle name="20 % - Accent6 14 2 9 3" xfId="39515"/>
    <cellStyle name="20 % - Accent6 14 2 9 4" xfId="52792"/>
    <cellStyle name="20 % - Accent6 14 3" xfId="4165"/>
    <cellStyle name="20 % - Accent6 14 3 2" xfId="8221"/>
    <cellStyle name="20 % - Accent6 14 3 2 2" xfId="15717"/>
    <cellStyle name="20 % - Accent6 14 3 2 2 2" xfId="28375"/>
    <cellStyle name="20 % - Accent6 14 3 2 2 3" xfId="41652"/>
    <cellStyle name="20 % - Accent6 14 3 2 2 4" xfId="54929"/>
    <cellStyle name="20 % - Accent6 14 3 2 3" xfId="22388"/>
    <cellStyle name="20 % - Accent6 14 3 2 4" xfId="35665"/>
    <cellStyle name="20 % - Accent6 14 3 2 5" xfId="48942"/>
    <cellStyle name="20 % - Accent6 14 3 3" xfId="14196"/>
    <cellStyle name="20 % - Accent6 14 3 3 2" xfId="26817"/>
    <cellStyle name="20 % - Accent6 14 3 3 3" xfId="40094"/>
    <cellStyle name="20 % - Accent6 14 3 3 4" xfId="53371"/>
    <cellStyle name="20 % - Accent6 14 3 4" xfId="20830"/>
    <cellStyle name="20 % - Accent6 14 3 5" xfId="34107"/>
    <cellStyle name="20 % - Accent6 14 3 6" xfId="47384"/>
    <cellStyle name="20 % - Accent6 14 4" xfId="4753"/>
    <cellStyle name="20 % - Accent6 14 4 2" xfId="8627"/>
    <cellStyle name="20 % - Accent6 14 4 2 2" xfId="28781"/>
    <cellStyle name="20 % - Accent6 14 4 2 3" xfId="42058"/>
    <cellStyle name="20 % - Accent6 14 4 2 4" xfId="55335"/>
    <cellStyle name="20 % - Accent6 14 4 3" xfId="22794"/>
    <cellStyle name="20 % - Accent6 14 4 4" xfId="36071"/>
    <cellStyle name="20 % - Accent6 14 4 5" xfId="49348"/>
    <cellStyle name="20 % - Accent6 14 5" xfId="5344"/>
    <cellStyle name="20 % - Accent6 14 5 2" xfId="16192"/>
    <cellStyle name="20 % - Accent6 14 5 2 2" xfId="29372"/>
    <cellStyle name="20 % - Accent6 14 5 2 3" xfId="42649"/>
    <cellStyle name="20 % - Accent6 14 5 2 4" xfId="55926"/>
    <cellStyle name="20 % - Accent6 14 5 3" xfId="11146"/>
    <cellStyle name="20 % - Accent6 14 5 4" xfId="23385"/>
    <cellStyle name="20 % - Accent6 14 5 5" xfId="36662"/>
    <cellStyle name="20 % - Accent6 14 5 6" xfId="49939"/>
    <cellStyle name="20 % - Accent6 14 6" xfId="5968"/>
    <cellStyle name="20 % - Accent6 14 6 2" xfId="16792"/>
    <cellStyle name="20 % - Accent6 14 6 2 2" xfId="29972"/>
    <cellStyle name="20 % - Accent6 14 6 2 3" xfId="43249"/>
    <cellStyle name="20 % - Accent6 14 6 2 4" xfId="56526"/>
    <cellStyle name="20 % - Accent6 14 6 3" xfId="11746"/>
    <cellStyle name="20 % - Accent6 14 6 4" xfId="23985"/>
    <cellStyle name="20 % - Accent6 14 6 5" xfId="37262"/>
    <cellStyle name="20 % - Accent6 14 6 6" xfId="50539"/>
    <cellStyle name="20 % - Accent6 14 7" xfId="6670"/>
    <cellStyle name="20 % - Accent6 14 7 2" xfId="17494"/>
    <cellStyle name="20 % - Accent6 14 7 2 2" xfId="30674"/>
    <cellStyle name="20 % - Accent6 14 7 2 3" xfId="43951"/>
    <cellStyle name="20 % - Accent6 14 7 2 4" xfId="57228"/>
    <cellStyle name="20 % - Accent6 14 7 3" xfId="12448"/>
    <cellStyle name="20 % - Accent6 14 7 4" xfId="24687"/>
    <cellStyle name="20 % - Accent6 14 7 5" xfId="37964"/>
    <cellStyle name="20 % - Accent6 14 7 6" xfId="51241"/>
    <cellStyle name="20 % - Accent6 14 8" xfId="7408"/>
    <cellStyle name="20 % - Accent6 14 8 2" xfId="18244"/>
    <cellStyle name="20 % - Accent6 14 8 2 2" xfId="31424"/>
    <cellStyle name="20 % - Accent6 14 8 2 3" xfId="44701"/>
    <cellStyle name="20 % - Accent6 14 8 2 4" xfId="57978"/>
    <cellStyle name="20 % - Accent6 14 8 3" xfId="25437"/>
    <cellStyle name="20 % - Accent6 14 8 4" xfId="38714"/>
    <cellStyle name="20 % - Accent6 14 8 5" xfId="51991"/>
    <cellStyle name="20 % - Accent6 14 9" xfId="10478"/>
    <cellStyle name="20 % - Accent6 14 9 2" xfId="14941"/>
    <cellStyle name="20 % - Accent6 14 9 2 2" xfId="27562"/>
    <cellStyle name="20 % - Accent6 14 9 2 3" xfId="40839"/>
    <cellStyle name="20 % - Accent6 14 9 2 4" xfId="54116"/>
    <cellStyle name="20 % - Accent6 14 9 3" xfId="21575"/>
    <cellStyle name="20 % - Accent6 14 9 4" xfId="34852"/>
    <cellStyle name="20 % - Accent6 14 9 5" xfId="48129"/>
    <cellStyle name="20 % - Accent6 15" xfId="381"/>
    <cellStyle name="20 % - Accent6 15 10" xfId="13618"/>
    <cellStyle name="20 % - Accent6 15 10 2" xfId="26239"/>
    <cellStyle name="20 % - Accent6 15 10 3" xfId="39516"/>
    <cellStyle name="20 % - Accent6 15 10 4" xfId="52793"/>
    <cellStyle name="20 % - Accent6 15 11" xfId="19501"/>
    <cellStyle name="20 % - Accent6 15 12" xfId="32778"/>
    <cellStyle name="20 % - Accent6 15 13" xfId="46055"/>
    <cellStyle name="20 % - Accent6 15 2" xfId="4163"/>
    <cellStyle name="20 % - Accent6 15 2 2" xfId="8219"/>
    <cellStyle name="20 % - Accent6 15 2 2 2" xfId="15715"/>
    <cellStyle name="20 % - Accent6 15 2 2 2 2" xfId="28373"/>
    <cellStyle name="20 % - Accent6 15 2 2 2 3" xfId="41650"/>
    <cellStyle name="20 % - Accent6 15 2 2 2 4" xfId="54927"/>
    <cellStyle name="20 % - Accent6 15 2 2 3" xfId="22386"/>
    <cellStyle name="20 % - Accent6 15 2 2 4" xfId="35663"/>
    <cellStyle name="20 % - Accent6 15 2 2 5" xfId="48940"/>
    <cellStyle name="20 % - Accent6 15 2 3" xfId="14198"/>
    <cellStyle name="20 % - Accent6 15 2 3 2" xfId="26819"/>
    <cellStyle name="20 % - Accent6 15 2 3 3" xfId="40096"/>
    <cellStyle name="20 % - Accent6 15 2 3 4" xfId="53373"/>
    <cellStyle name="20 % - Accent6 15 2 4" xfId="20832"/>
    <cellStyle name="20 % - Accent6 15 2 5" xfId="34109"/>
    <cellStyle name="20 % - Accent6 15 2 6" xfId="47386"/>
    <cellStyle name="20 % - Accent6 15 3" xfId="4755"/>
    <cellStyle name="20 % - Accent6 15 3 2" xfId="8629"/>
    <cellStyle name="20 % - Accent6 15 3 2 2" xfId="28783"/>
    <cellStyle name="20 % - Accent6 15 3 2 3" xfId="42060"/>
    <cellStyle name="20 % - Accent6 15 3 2 4" xfId="55337"/>
    <cellStyle name="20 % - Accent6 15 3 3" xfId="22796"/>
    <cellStyle name="20 % - Accent6 15 3 4" xfId="36073"/>
    <cellStyle name="20 % - Accent6 15 3 5" xfId="49350"/>
    <cellStyle name="20 % - Accent6 15 4" xfId="5346"/>
    <cellStyle name="20 % - Accent6 15 4 2" xfId="16194"/>
    <cellStyle name="20 % - Accent6 15 4 2 2" xfId="29374"/>
    <cellStyle name="20 % - Accent6 15 4 2 3" xfId="42651"/>
    <cellStyle name="20 % - Accent6 15 4 2 4" xfId="55928"/>
    <cellStyle name="20 % - Accent6 15 4 3" xfId="11148"/>
    <cellStyle name="20 % - Accent6 15 4 4" xfId="23387"/>
    <cellStyle name="20 % - Accent6 15 4 5" xfId="36664"/>
    <cellStyle name="20 % - Accent6 15 4 6" xfId="49941"/>
    <cellStyle name="20 % - Accent6 15 5" xfId="5970"/>
    <cellStyle name="20 % - Accent6 15 5 2" xfId="16794"/>
    <cellStyle name="20 % - Accent6 15 5 2 2" xfId="29974"/>
    <cellStyle name="20 % - Accent6 15 5 2 3" xfId="43251"/>
    <cellStyle name="20 % - Accent6 15 5 2 4" xfId="56528"/>
    <cellStyle name="20 % - Accent6 15 5 3" xfId="11748"/>
    <cellStyle name="20 % - Accent6 15 5 4" xfId="23987"/>
    <cellStyle name="20 % - Accent6 15 5 5" xfId="37264"/>
    <cellStyle name="20 % - Accent6 15 5 6" xfId="50541"/>
    <cellStyle name="20 % - Accent6 15 6" xfId="6672"/>
    <cellStyle name="20 % - Accent6 15 6 2" xfId="17496"/>
    <cellStyle name="20 % - Accent6 15 6 2 2" xfId="30676"/>
    <cellStyle name="20 % - Accent6 15 6 2 3" xfId="43953"/>
    <cellStyle name="20 % - Accent6 15 6 2 4" xfId="57230"/>
    <cellStyle name="20 % - Accent6 15 6 3" xfId="12450"/>
    <cellStyle name="20 % - Accent6 15 6 4" xfId="24689"/>
    <cellStyle name="20 % - Accent6 15 6 5" xfId="37966"/>
    <cellStyle name="20 % - Accent6 15 6 6" xfId="51243"/>
    <cellStyle name="20 % - Accent6 15 7" xfId="7409"/>
    <cellStyle name="20 % - Accent6 15 7 2" xfId="18246"/>
    <cellStyle name="20 % - Accent6 15 7 2 2" xfId="31426"/>
    <cellStyle name="20 % - Accent6 15 7 2 3" xfId="44703"/>
    <cellStyle name="20 % - Accent6 15 7 2 4" xfId="57980"/>
    <cellStyle name="20 % - Accent6 15 7 3" xfId="25439"/>
    <cellStyle name="20 % - Accent6 15 7 4" xfId="38716"/>
    <cellStyle name="20 % - Accent6 15 7 5" xfId="51993"/>
    <cellStyle name="20 % - Accent6 15 8" xfId="10479"/>
    <cellStyle name="20 % - Accent6 15 8 2" xfId="14942"/>
    <cellStyle name="20 % - Accent6 15 8 2 2" xfId="27563"/>
    <cellStyle name="20 % - Accent6 15 8 2 3" xfId="40840"/>
    <cellStyle name="20 % - Accent6 15 8 2 4" xfId="54117"/>
    <cellStyle name="20 % - Accent6 15 8 3" xfId="21576"/>
    <cellStyle name="20 % - Accent6 15 8 4" xfId="34853"/>
    <cellStyle name="20 % - Accent6 15 8 5" xfId="48130"/>
    <cellStyle name="20 % - Accent6 15 9" xfId="9386"/>
    <cellStyle name="20 % - Accent6 15 9 2" xfId="20252"/>
    <cellStyle name="20 % - Accent6 15 9 3" xfId="33529"/>
    <cellStyle name="20 % - Accent6 15 9 4" xfId="46806"/>
    <cellStyle name="20 % - Accent6 16" xfId="4162"/>
    <cellStyle name="20 % - Accent6 16 2" xfId="13129"/>
    <cellStyle name="20 % - Accent6 16 2 2" xfId="18614"/>
    <cellStyle name="20 % - Accent6 16 2 2 2" xfId="31794"/>
    <cellStyle name="20 % - Accent6 16 2 2 3" xfId="45071"/>
    <cellStyle name="20 % - Accent6 16 2 2 4" xfId="58348"/>
    <cellStyle name="20 % - Accent6 16 2 3" xfId="25807"/>
    <cellStyle name="20 % - Accent6 16 2 4" xfId="39084"/>
    <cellStyle name="20 % - Accent6 16 2 5" xfId="52361"/>
    <cellStyle name="20 % - Accent6 17" xfId="4161"/>
    <cellStyle name="20 % - Accent6 17 10" xfId="32779"/>
    <cellStyle name="20 % - Accent6 17 11" xfId="46056"/>
    <cellStyle name="20 % - Accent6 17 2" xfId="4756"/>
    <cellStyle name="20 % - Accent6 17 2 2" xfId="8630"/>
    <cellStyle name="20 % - Accent6 17 2 2 2" xfId="28784"/>
    <cellStyle name="20 % - Accent6 17 2 2 3" xfId="42061"/>
    <cellStyle name="20 % - Accent6 17 2 2 4" xfId="55338"/>
    <cellStyle name="20 % - Accent6 17 2 3" xfId="22797"/>
    <cellStyle name="20 % - Accent6 17 2 4" xfId="36074"/>
    <cellStyle name="20 % - Accent6 17 2 5" xfId="49351"/>
    <cellStyle name="20 % - Accent6 17 3" xfId="5347"/>
    <cellStyle name="20 % - Accent6 17 3 2" xfId="16195"/>
    <cellStyle name="20 % - Accent6 17 3 2 2" xfId="29375"/>
    <cellStyle name="20 % - Accent6 17 3 2 3" xfId="42652"/>
    <cellStyle name="20 % - Accent6 17 3 2 4" xfId="55929"/>
    <cellStyle name="20 % - Accent6 17 3 3" xfId="11149"/>
    <cellStyle name="20 % - Accent6 17 3 4" xfId="23388"/>
    <cellStyle name="20 % - Accent6 17 3 5" xfId="36665"/>
    <cellStyle name="20 % - Accent6 17 3 6" xfId="49942"/>
    <cellStyle name="20 % - Accent6 17 4" xfId="5971"/>
    <cellStyle name="20 % - Accent6 17 4 2" xfId="16795"/>
    <cellStyle name="20 % - Accent6 17 4 2 2" xfId="29975"/>
    <cellStyle name="20 % - Accent6 17 4 2 3" xfId="43252"/>
    <cellStyle name="20 % - Accent6 17 4 2 4" xfId="56529"/>
    <cellStyle name="20 % - Accent6 17 4 3" xfId="11749"/>
    <cellStyle name="20 % - Accent6 17 4 4" xfId="23988"/>
    <cellStyle name="20 % - Accent6 17 4 5" xfId="37265"/>
    <cellStyle name="20 % - Accent6 17 4 6" xfId="50542"/>
    <cellStyle name="20 % - Accent6 17 5" xfId="6673"/>
    <cellStyle name="20 % - Accent6 17 5 2" xfId="17497"/>
    <cellStyle name="20 % - Accent6 17 5 2 2" xfId="30677"/>
    <cellStyle name="20 % - Accent6 17 5 2 3" xfId="43954"/>
    <cellStyle name="20 % - Accent6 17 5 2 4" xfId="57231"/>
    <cellStyle name="20 % - Accent6 17 5 3" xfId="12451"/>
    <cellStyle name="20 % - Accent6 17 5 4" xfId="24690"/>
    <cellStyle name="20 % - Accent6 17 5 5" xfId="37967"/>
    <cellStyle name="20 % - Accent6 17 5 6" xfId="51244"/>
    <cellStyle name="20 % - Accent6 17 6" xfId="8218"/>
    <cellStyle name="20 % - Accent6 17 6 2" xfId="15714"/>
    <cellStyle name="20 % - Accent6 17 6 2 2" xfId="28372"/>
    <cellStyle name="20 % - Accent6 17 6 2 3" xfId="41649"/>
    <cellStyle name="20 % - Accent6 17 6 2 4" xfId="54926"/>
    <cellStyle name="20 % - Accent6 17 6 3" xfId="22385"/>
    <cellStyle name="20 % - Accent6 17 6 4" xfId="35662"/>
    <cellStyle name="20 % - Accent6 17 6 5" xfId="48939"/>
    <cellStyle name="20 % - Accent6 17 7" xfId="9906"/>
    <cellStyle name="20 % - Accent6 17 7 2" xfId="20833"/>
    <cellStyle name="20 % - Accent6 17 7 3" xfId="34110"/>
    <cellStyle name="20 % - Accent6 17 7 4" xfId="47387"/>
    <cellStyle name="20 % - Accent6 17 8" xfId="14199"/>
    <cellStyle name="20 % - Accent6 17 8 2" xfId="26820"/>
    <cellStyle name="20 % - Accent6 17 8 3" xfId="40097"/>
    <cellStyle name="20 % - Accent6 17 8 4" xfId="53374"/>
    <cellStyle name="20 % - Accent6 17 9" xfId="19502"/>
    <cellStyle name="20 % - Accent6 18" xfId="5703"/>
    <cellStyle name="20 % - Accent6 18 10" xfId="46412"/>
    <cellStyle name="20 % - Accent6 18 2" xfId="6327"/>
    <cellStyle name="20 % - Accent6 18 2 2" xfId="17151"/>
    <cellStyle name="20 % - Accent6 18 2 2 2" xfId="30331"/>
    <cellStyle name="20 % - Accent6 18 2 2 3" xfId="43608"/>
    <cellStyle name="20 % - Accent6 18 2 2 4" xfId="56885"/>
    <cellStyle name="20 % - Accent6 18 2 3" xfId="12105"/>
    <cellStyle name="20 % - Accent6 18 2 4" xfId="24344"/>
    <cellStyle name="20 % - Accent6 18 2 5" xfId="37621"/>
    <cellStyle name="20 % - Accent6 18 2 6" xfId="50898"/>
    <cellStyle name="20 % - Accent6 18 3" xfId="7029"/>
    <cellStyle name="20 % - Accent6 18 3 2" xfId="17853"/>
    <cellStyle name="20 % - Accent6 18 3 2 2" xfId="31033"/>
    <cellStyle name="20 % - Accent6 18 3 2 3" xfId="44310"/>
    <cellStyle name="20 % - Accent6 18 3 2 4" xfId="57587"/>
    <cellStyle name="20 % - Accent6 18 3 3" xfId="12807"/>
    <cellStyle name="20 % - Accent6 18 3 4" xfId="25046"/>
    <cellStyle name="20 % - Accent6 18 3 5" xfId="38323"/>
    <cellStyle name="20 % - Accent6 18 3 6" xfId="51600"/>
    <cellStyle name="20 % - Accent6 18 4" xfId="11505"/>
    <cellStyle name="20 % - Accent6 18 4 2" xfId="16551"/>
    <cellStyle name="20 % - Accent6 18 4 2 2" xfId="29731"/>
    <cellStyle name="20 % - Accent6 18 4 2 3" xfId="43008"/>
    <cellStyle name="20 % - Accent6 18 4 2 4" xfId="56285"/>
    <cellStyle name="20 % - Accent6 18 4 3" xfId="23744"/>
    <cellStyle name="20 % - Accent6 18 4 4" xfId="37021"/>
    <cellStyle name="20 % - Accent6 18 4 5" xfId="50298"/>
    <cellStyle name="20 % - Accent6 18 5" xfId="10107"/>
    <cellStyle name="20 % - Accent6 18 5 2" xfId="21196"/>
    <cellStyle name="20 % - Accent6 18 5 3" xfId="34473"/>
    <cellStyle name="20 % - Accent6 18 5 4" xfId="47750"/>
    <cellStyle name="20 % - Accent6 18 6" xfId="14562"/>
    <cellStyle name="20 % - Accent6 18 6 2" xfId="27183"/>
    <cellStyle name="20 % - Accent6 18 6 3" xfId="40460"/>
    <cellStyle name="20 % - Accent6 18 6 4" xfId="53737"/>
    <cellStyle name="20 % - Accent6 18 7" xfId="8991"/>
    <cellStyle name="20 % - Accent6 18 8" xfId="19858"/>
    <cellStyle name="20 % - Accent6 18 9" xfId="33135"/>
    <cellStyle name="20 % - Accent6 19" xfId="6347"/>
    <cellStyle name="20 % - Accent6 19 2" xfId="7049"/>
    <cellStyle name="20 % - Accent6 19 2 2" xfId="17873"/>
    <cellStyle name="20 % - Accent6 19 2 2 2" xfId="31053"/>
    <cellStyle name="20 % - Accent6 19 2 2 3" xfId="44330"/>
    <cellStyle name="20 % - Accent6 19 2 2 4" xfId="57607"/>
    <cellStyle name="20 % - Accent6 19 2 3" xfId="12827"/>
    <cellStyle name="20 % - Accent6 19 2 4" xfId="25066"/>
    <cellStyle name="20 % - Accent6 19 2 5" xfId="38343"/>
    <cellStyle name="20 % - Accent6 19 2 6" xfId="51620"/>
    <cellStyle name="20 % - Accent6 19 3" xfId="12125"/>
    <cellStyle name="20 % - Accent6 19 3 2" xfId="17171"/>
    <cellStyle name="20 % - Accent6 19 3 2 2" xfId="30351"/>
    <cellStyle name="20 % - Accent6 19 3 2 3" xfId="43628"/>
    <cellStyle name="20 % - Accent6 19 3 2 4" xfId="56905"/>
    <cellStyle name="20 % - Accent6 19 3 3" xfId="24364"/>
    <cellStyle name="20 % - Accent6 19 3 4" xfId="37641"/>
    <cellStyle name="20 % - Accent6 19 3 5" xfId="50918"/>
    <cellStyle name="20 % - Accent6 19 4" xfId="10127"/>
    <cellStyle name="20 % - Accent6 19 4 2" xfId="21216"/>
    <cellStyle name="20 % - Accent6 19 4 3" xfId="34493"/>
    <cellStyle name="20 % - Accent6 19 4 4" xfId="47770"/>
    <cellStyle name="20 % - Accent6 19 5" xfId="14582"/>
    <cellStyle name="20 % - Accent6 19 5 2" xfId="27203"/>
    <cellStyle name="20 % - Accent6 19 5 3" xfId="40480"/>
    <cellStyle name="20 % - Accent6 19 5 4" xfId="53757"/>
    <cellStyle name="20 % - Accent6 19 6" xfId="9011"/>
    <cellStyle name="20 % - Accent6 19 7" xfId="19878"/>
    <cellStyle name="20 % - Accent6 19 8" xfId="33155"/>
    <cellStyle name="20 % - Accent6 19 9" xfId="46432"/>
    <cellStyle name="20 % - Accent6 2" xfId="382"/>
    <cellStyle name="20 % - Accent6 2 10" xfId="5972"/>
    <cellStyle name="20 % - Accent6 2 10 2" xfId="16796"/>
    <cellStyle name="20 % - Accent6 2 10 2 2" xfId="29976"/>
    <cellStyle name="20 % - Accent6 2 10 2 3" xfId="43253"/>
    <cellStyle name="20 % - Accent6 2 10 2 4" xfId="56530"/>
    <cellStyle name="20 % - Accent6 2 10 3" xfId="11750"/>
    <cellStyle name="20 % - Accent6 2 10 4" xfId="23989"/>
    <cellStyle name="20 % - Accent6 2 10 5" xfId="37266"/>
    <cellStyle name="20 % - Accent6 2 10 6" xfId="50543"/>
    <cellStyle name="20 % - Accent6 2 11" xfId="6674"/>
    <cellStyle name="20 % - Accent6 2 11 2" xfId="17498"/>
    <cellStyle name="20 % - Accent6 2 11 2 2" xfId="30678"/>
    <cellStyle name="20 % - Accent6 2 11 2 3" xfId="43955"/>
    <cellStyle name="20 % - Accent6 2 11 2 4" xfId="57232"/>
    <cellStyle name="20 % - Accent6 2 11 3" xfId="12452"/>
    <cellStyle name="20 % - Accent6 2 11 4" xfId="24691"/>
    <cellStyle name="20 % - Accent6 2 11 5" xfId="37968"/>
    <cellStyle name="20 % - Accent6 2 11 6" xfId="51245"/>
    <cellStyle name="20 % - Accent6 2 12" xfId="7410"/>
    <cellStyle name="20 % - Accent6 2 12 2" xfId="18247"/>
    <cellStyle name="20 % - Accent6 2 12 2 2" xfId="31427"/>
    <cellStyle name="20 % - Accent6 2 12 2 3" xfId="44704"/>
    <cellStyle name="20 % - Accent6 2 12 2 4" xfId="57981"/>
    <cellStyle name="20 % - Accent6 2 12 3" xfId="25440"/>
    <cellStyle name="20 % - Accent6 2 12 4" xfId="38717"/>
    <cellStyle name="20 % - Accent6 2 12 5" xfId="51994"/>
    <cellStyle name="20 % - Accent6 2 13" xfId="10480"/>
    <cellStyle name="20 % - Accent6 2 13 2" xfId="14943"/>
    <cellStyle name="20 % - Accent6 2 13 2 2" xfId="27564"/>
    <cellStyle name="20 % - Accent6 2 13 2 3" xfId="40841"/>
    <cellStyle name="20 % - Accent6 2 13 2 4" xfId="54118"/>
    <cellStyle name="20 % - Accent6 2 13 3" xfId="21577"/>
    <cellStyle name="20 % - Accent6 2 13 4" xfId="34854"/>
    <cellStyle name="20 % - Accent6 2 13 5" xfId="48131"/>
    <cellStyle name="20 % - Accent6 2 14" xfId="9387"/>
    <cellStyle name="20 % - Accent6 2 14 2" xfId="20253"/>
    <cellStyle name="20 % - Accent6 2 14 3" xfId="33530"/>
    <cellStyle name="20 % - Accent6 2 14 4" xfId="46807"/>
    <cellStyle name="20 % - Accent6 2 15" xfId="13619"/>
    <cellStyle name="20 % - Accent6 2 15 2" xfId="26240"/>
    <cellStyle name="20 % - Accent6 2 15 3" xfId="39517"/>
    <cellStyle name="20 % - Accent6 2 15 4" xfId="52794"/>
    <cellStyle name="20 % - Accent6 2 16" xfId="19503"/>
    <cellStyle name="20 % - Accent6 2 17" xfId="32780"/>
    <cellStyle name="20 % - Accent6 2 18" xfId="46057"/>
    <cellStyle name="20 % - Accent6 2 2" xfId="383"/>
    <cellStyle name="20 % - Accent6 2 2 10" xfId="7411"/>
    <cellStyle name="20 % - Accent6 2 2 10 2" xfId="18248"/>
    <cellStyle name="20 % - Accent6 2 2 10 2 2" xfId="31428"/>
    <cellStyle name="20 % - Accent6 2 2 10 2 3" xfId="44705"/>
    <cellStyle name="20 % - Accent6 2 2 10 2 4" xfId="57982"/>
    <cellStyle name="20 % - Accent6 2 2 10 3" xfId="25441"/>
    <cellStyle name="20 % - Accent6 2 2 10 4" xfId="38718"/>
    <cellStyle name="20 % - Accent6 2 2 10 5" xfId="51995"/>
    <cellStyle name="20 % - Accent6 2 2 11" xfId="10481"/>
    <cellStyle name="20 % - Accent6 2 2 11 2" xfId="14944"/>
    <cellStyle name="20 % - Accent6 2 2 11 2 2" xfId="27565"/>
    <cellStyle name="20 % - Accent6 2 2 11 2 3" xfId="40842"/>
    <cellStyle name="20 % - Accent6 2 2 11 2 4" xfId="54119"/>
    <cellStyle name="20 % - Accent6 2 2 11 3" xfId="21578"/>
    <cellStyle name="20 % - Accent6 2 2 11 4" xfId="34855"/>
    <cellStyle name="20 % - Accent6 2 2 11 5" xfId="48132"/>
    <cellStyle name="20 % - Accent6 2 2 12" xfId="9388"/>
    <cellStyle name="20 % - Accent6 2 2 12 2" xfId="20254"/>
    <cellStyle name="20 % - Accent6 2 2 12 3" xfId="33531"/>
    <cellStyle name="20 % - Accent6 2 2 12 4" xfId="46808"/>
    <cellStyle name="20 % - Accent6 2 2 13" xfId="13620"/>
    <cellStyle name="20 % - Accent6 2 2 13 2" xfId="26241"/>
    <cellStyle name="20 % - Accent6 2 2 13 3" xfId="39518"/>
    <cellStyle name="20 % - Accent6 2 2 13 4" xfId="52795"/>
    <cellStyle name="20 % - Accent6 2 2 14" xfId="19504"/>
    <cellStyle name="20 % - Accent6 2 2 15" xfId="32781"/>
    <cellStyle name="20 % - Accent6 2 2 16" xfId="46058"/>
    <cellStyle name="20 % - Accent6 2 2 2" xfId="384"/>
    <cellStyle name="20 % - Accent6 2 2 2 10" xfId="6676"/>
    <cellStyle name="20 % - Accent6 2 2 2 10 2" xfId="17500"/>
    <cellStyle name="20 % - Accent6 2 2 2 10 2 2" xfId="30680"/>
    <cellStyle name="20 % - Accent6 2 2 2 10 2 3" xfId="43957"/>
    <cellStyle name="20 % - Accent6 2 2 2 10 2 4" xfId="57234"/>
    <cellStyle name="20 % - Accent6 2 2 2 10 3" xfId="12454"/>
    <cellStyle name="20 % - Accent6 2 2 2 10 4" xfId="24693"/>
    <cellStyle name="20 % - Accent6 2 2 2 10 5" xfId="37970"/>
    <cellStyle name="20 % - Accent6 2 2 2 10 6" xfId="51247"/>
    <cellStyle name="20 % - Accent6 2 2 2 11" xfId="7412"/>
    <cellStyle name="20 % - Accent6 2 2 2 11 2" xfId="18249"/>
    <cellStyle name="20 % - Accent6 2 2 2 11 2 2" xfId="31429"/>
    <cellStyle name="20 % - Accent6 2 2 2 11 2 3" xfId="44706"/>
    <cellStyle name="20 % - Accent6 2 2 2 11 2 4" xfId="57983"/>
    <cellStyle name="20 % - Accent6 2 2 2 11 3" xfId="25442"/>
    <cellStyle name="20 % - Accent6 2 2 2 11 4" xfId="38719"/>
    <cellStyle name="20 % - Accent6 2 2 2 11 5" xfId="51996"/>
    <cellStyle name="20 % - Accent6 2 2 2 12" xfId="10482"/>
    <cellStyle name="20 % - Accent6 2 2 2 12 2" xfId="14945"/>
    <cellStyle name="20 % - Accent6 2 2 2 12 2 2" xfId="27566"/>
    <cellStyle name="20 % - Accent6 2 2 2 12 2 3" xfId="40843"/>
    <cellStyle name="20 % - Accent6 2 2 2 12 2 4" xfId="54120"/>
    <cellStyle name="20 % - Accent6 2 2 2 12 3" xfId="21579"/>
    <cellStyle name="20 % - Accent6 2 2 2 12 4" xfId="34856"/>
    <cellStyle name="20 % - Accent6 2 2 2 12 5" xfId="48133"/>
    <cellStyle name="20 % - Accent6 2 2 2 13" xfId="9389"/>
    <cellStyle name="20 % - Accent6 2 2 2 13 2" xfId="20255"/>
    <cellStyle name="20 % - Accent6 2 2 2 13 3" xfId="33532"/>
    <cellStyle name="20 % - Accent6 2 2 2 13 4" xfId="46809"/>
    <cellStyle name="20 % - Accent6 2 2 2 14" xfId="13621"/>
    <cellStyle name="20 % - Accent6 2 2 2 14 2" xfId="26242"/>
    <cellStyle name="20 % - Accent6 2 2 2 14 3" xfId="39519"/>
    <cellStyle name="20 % - Accent6 2 2 2 14 4" xfId="52796"/>
    <cellStyle name="20 % - Accent6 2 2 2 15" xfId="19505"/>
    <cellStyle name="20 % - Accent6 2 2 2 16" xfId="32782"/>
    <cellStyle name="20 % - Accent6 2 2 2 17" xfId="46059"/>
    <cellStyle name="20 % - Accent6 2 2 2 2" xfId="385"/>
    <cellStyle name="20 % - Accent6 2 2 2 2 10" xfId="7413"/>
    <cellStyle name="20 % - Accent6 2 2 2 2 10 2" xfId="18250"/>
    <cellStyle name="20 % - Accent6 2 2 2 2 10 2 2" xfId="31430"/>
    <cellStyle name="20 % - Accent6 2 2 2 2 10 2 3" xfId="44707"/>
    <cellStyle name="20 % - Accent6 2 2 2 2 10 2 4" xfId="57984"/>
    <cellStyle name="20 % - Accent6 2 2 2 2 10 3" xfId="25443"/>
    <cellStyle name="20 % - Accent6 2 2 2 2 10 4" xfId="38720"/>
    <cellStyle name="20 % - Accent6 2 2 2 2 10 5" xfId="51997"/>
    <cellStyle name="20 % - Accent6 2 2 2 2 11" xfId="10483"/>
    <cellStyle name="20 % - Accent6 2 2 2 2 11 2" xfId="14946"/>
    <cellStyle name="20 % - Accent6 2 2 2 2 11 2 2" xfId="27567"/>
    <cellStyle name="20 % - Accent6 2 2 2 2 11 2 3" xfId="40844"/>
    <cellStyle name="20 % - Accent6 2 2 2 2 11 2 4" xfId="54121"/>
    <cellStyle name="20 % - Accent6 2 2 2 2 11 3" xfId="21580"/>
    <cellStyle name="20 % - Accent6 2 2 2 2 11 4" xfId="34857"/>
    <cellStyle name="20 % - Accent6 2 2 2 2 11 5" xfId="48134"/>
    <cellStyle name="20 % - Accent6 2 2 2 2 12" xfId="9390"/>
    <cellStyle name="20 % - Accent6 2 2 2 2 12 2" xfId="20256"/>
    <cellStyle name="20 % - Accent6 2 2 2 2 12 3" xfId="33533"/>
    <cellStyle name="20 % - Accent6 2 2 2 2 12 4" xfId="46810"/>
    <cellStyle name="20 % - Accent6 2 2 2 2 13" xfId="13622"/>
    <cellStyle name="20 % - Accent6 2 2 2 2 13 2" xfId="26243"/>
    <cellStyle name="20 % - Accent6 2 2 2 2 13 3" xfId="39520"/>
    <cellStyle name="20 % - Accent6 2 2 2 2 13 4" xfId="52797"/>
    <cellStyle name="20 % - Accent6 2 2 2 2 14" xfId="19506"/>
    <cellStyle name="20 % - Accent6 2 2 2 2 15" xfId="32783"/>
    <cellStyle name="20 % - Accent6 2 2 2 2 16" xfId="46060"/>
    <cellStyle name="20 % - Accent6 2 2 2 2 2" xfId="386"/>
    <cellStyle name="20 % - Accent6 2 2 2 2 2 10" xfId="5976"/>
    <cellStyle name="20 % - Accent6 2 2 2 2 2 10 2" xfId="16800"/>
    <cellStyle name="20 % - Accent6 2 2 2 2 2 10 2 2" xfId="29980"/>
    <cellStyle name="20 % - Accent6 2 2 2 2 2 10 2 3" xfId="43257"/>
    <cellStyle name="20 % - Accent6 2 2 2 2 2 10 2 4" xfId="56534"/>
    <cellStyle name="20 % - Accent6 2 2 2 2 2 10 3" xfId="11754"/>
    <cellStyle name="20 % - Accent6 2 2 2 2 2 10 4" xfId="23993"/>
    <cellStyle name="20 % - Accent6 2 2 2 2 2 10 5" xfId="37270"/>
    <cellStyle name="20 % - Accent6 2 2 2 2 2 10 6" xfId="50547"/>
    <cellStyle name="20 % - Accent6 2 2 2 2 2 11" xfId="6678"/>
    <cellStyle name="20 % - Accent6 2 2 2 2 2 11 2" xfId="17502"/>
    <cellStyle name="20 % - Accent6 2 2 2 2 2 11 2 2" xfId="30682"/>
    <cellStyle name="20 % - Accent6 2 2 2 2 2 11 2 3" xfId="43959"/>
    <cellStyle name="20 % - Accent6 2 2 2 2 2 11 2 4" xfId="57236"/>
    <cellStyle name="20 % - Accent6 2 2 2 2 2 11 3" xfId="12456"/>
    <cellStyle name="20 % - Accent6 2 2 2 2 2 11 4" xfId="24695"/>
    <cellStyle name="20 % - Accent6 2 2 2 2 2 11 5" xfId="37972"/>
    <cellStyle name="20 % - Accent6 2 2 2 2 2 11 6" xfId="51249"/>
    <cellStyle name="20 % - Accent6 2 2 2 2 2 12" xfId="7414"/>
    <cellStyle name="20 % - Accent6 2 2 2 2 2 12 2" xfId="18251"/>
    <cellStyle name="20 % - Accent6 2 2 2 2 2 12 2 2" xfId="31431"/>
    <cellStyle name="20 % - Accent6 2 2 2 2 2 12 2 3" xfId="44708"/>
    <cellStyle name="20 % - Accent6 2 2 2 2 2 12 2 4" xfId="57985"/>
    <cellStyle name="20 % - Accent6 2 2 2 2 2 12 3" xfId="25444"/>
    <cellStyle name="20 % - Accent6 2 2 2 2 2 12 4" xfId="38721"/>
    <cellStyle name="20 % - Accent6 2 2 2 2 2 12 5" xfId="51998"/>
    <cellStyle name="20 % - Accent6 2 2 2 2 2 13" xfId="10484"/>
    <cellStyle name="20 % - Accent6 2 2 2 2 2 13 2" xfId="14947"/>
    <cellStyle name="20 % - Accent6 2 2 2 2 2 13 2 2" xfId="27568"/>
    <cellStyle name="20 % - Accent6 2 2 2 2 2 13 2 3" xfId="40845"/>
    <cellStyle name="20 % - Accent6 2 2 2 2 2 13 2 4" xfId="54122"/>
    <cellStyle name="20 % - Accent6 2 2 2 2 2 13 3" xfId="21581"/>
    <cellStyle name="20 % - Accent6 2 2 2 2 2 13 4" xfId="34858"/>
    <cellStyle name="20 % - Accent6 2 2 2 2 2 13 5" xfId="48135"/>
    <cellStyle name="20 % - Accent6 2 2 2 2 2 14" xfId="9391"/>
    <cellStyle name="20 % - Accent6 2 2 2 2 2 14 2" xfId="20257"/>
    <cellStyle name="20 % - Accent6 2 2 2 2 2 14 3" xfId="33534"/>
    <cellStyle name="20 % - Accent6 2 2 2 2 2 14 4" xfId="46811"/>
    <cellStyle name="20 % - Accent6 2 2 2 2 2 15" xfId="13623"/>
    <cellStyle name="20 % - Accent6 2 2 2 2 2 15 2" xfId="26244"/>
    <cellStyle name="20 % - Accent6 2 2 2 2 2 15 3" xfId="39521"/>
    <cellStyle name="20 % - Accent6 2 2 2 2 2 15 4" xfId="52798"/>
    <cellStyle name="20 % - Accent6 2 2 2 2 2 16" xfId="19507"/>
    <cellStyle name="20 % - Accent6 2 2 2 2 2 17" xfId="32784"/>
    <cellStyle name="20 % - Accent6 2 2 2 2 2 18" xfId="46061"/>
    <cellStyle name="20 % - Accent6 2 2 2 2 2 2" xfId="387"/>
    <cellStyle name="20 % - Accent6 2 2 2 2 2 2 10" xfId="13624"/>
    <cellStyle name="20 % - Accent6 2 2 2 2 2 2 10 2" xfId="26245"/>
    <cellStyle name="20 % - Accent6 2 2 2 2 2 2 10 3" xfId="39522"/>
    <cellStyle name="20 % - Accent6 2 2 2 2 2 2 10 4" xfId="52799"/>
    <cellStyle name="20 % - Accent6 2 2 2 2 2 2 11" xfId="19508"/>
    <cellStyle name="20 % - Accent6 2 2 2 2 2 2 12" xfId="32785"/>
    <cellStyle name="20 % - Accent6 2 2 2 2 2 2 13" xfId="46062"/>
    <cellStyle name="20 % - Accent6 2 2 2 2 2 2 2" xfId="4159"/>
    <cellStyle name="20 % - Accent6 2 2 2 2 2 2 2 2" xfId="8216"/>
    <cellStyle name="20 % - Accent6 2 2 2 2 2 2 2 2 2" xfId="15713"/>
    <cellStyle name="20 % - Accent6 2 2 2 2 2 2 2 2 2 2" xfId="28370"/>
    <cellStyle name="20 % - Accent6 2 2 2 2 2 2 2 2 2 3" xfId="41647"/>
    <cellStyle name="20 % - Accent6 2 2 2 2 2 2 2 2 2 4" xfId="54924"/>
    <cellStyle name="20 % - Accent6 2 2 2 2 2 2 2 2 3" xfId="22383"/>
    <cellStyle name="20 % - Accent6 2 2 2 2 2 2 2 2 4" xfId="35660"/>
    <cellStyle name="20 % - Accent6 2 2 2 2 2 2 2 2 5" xfId="48937"/>
    <cellStyle name="20 % - Accent6 2 2 2 2 2 2 2 3" xfId="14205"/>
    <cellStyle name="20 % - Accent6 2 2 2 2 2 2 2 3 2" xfId="26826"/>
    <cellStyle name="20 % - Accent6 2 2 2 2 2 2 2 3 3" xfId="40103"/>
    <cellStyle name="20 % - Accent6 2 2 2 2 2 2 2 3 4" xfId="53380"/>
    <cellStyle name="20 % - Accent6 2 2 2 2 2 2 2 4" xfId="20839"/>
    <cellStyle name="20 % - Accent6 2 2 2 2 2 2 2 5" xfId="34116"/>
    <cellStyle name="20 % - Accent6 2 2 2 2 2 2 2 6" xfId="47393"/>
    <cellStyle name="20 % - Accent6 2 2 2 2 2 2 3" xfId="4762"/>
    <cellStyle name="20 % - Accent6 2 2 2 2 2 2 3 2" xfId="8636"/>
    <cellStyle name="20 % - Accent6 2 2 2 2 2 2 3 2 2" xfId="28790"/>
    <cellStyle name="20 % - Accent6 2 2 2 2 2 2 3 2 3" xfId="42067"/>
    <cellStyle name="20 % - Accent6 2 2 2 2 2 2 3 2 4" xfId="55344"/>
    <cellStyle name="20 % - Accent6 2 2 2 2 2 2 3 3" xfId="22803"/>
    <cellStyle name="20 % - Accent6 2 2 2 2 2 2 3 4" xfId="36080"/>
    <cellStyle name="20 % - Accent6 2 2 2 2 2 2 3 5" xfId="49357"/>
    <cellStyle name="20 % - Accent6 2 2 2 2 2 2 4" xfId="5353"/>
    <cellStyle name="20 % - Accent6 2 2 2 2 2 2 4 2" xfId="16201"/>
    <cellStyle name="20 % - Accent6 2 2 2 2 2 2 4 2 2" xfId="29381"/>
    <cellStyle name="20 % - Accent6 2 2 2 2 2 2 4 2 3" xfId="42658"/>
    <cellStyle name="20 % - Accent6 2 2 2 2 2 2 4 2 4" xfId="55935"/>
    <cellStyle name="20 % - Accent6 2 2 2 2 2 2 4 3" xfId="11155"/>
    <cellStyle name="20 % - Accent6 2 2 2 2 2 2 4 4" xfId="23394"/>
    <cellStyle name="20 % - Accent6 2 2 2 2 2 2 4 5" xfId="36671"/>
    <cellStyle name="20 % - Accent6 2 2 2 2 2 2 4 6" xfId="49948"/>
    <cellStyle name="20 % - Accent6 2 2 2 2 2 2 5" xfId="5977"/>
    <cellStyle name="20 % - Accent6 2 2 2 2 2 2 5 2" xfId="16801"/>
    <cellStyle name="20 % - Accent6 2 2 2 2 2 2 5 2 2" xfId="29981"/>
    <cellStyle name="20 % - Accent6 2 2 2 2 2 2 5 2 3" xfId="43258"/>
    <cellStyle name="20 % - Accent6 2 2 2 2 2 2 5 2 4" xfId="56535"/>
    <cellStyle name="20 % - Accent6 2 2 2 2 2 2 5 3" xfId="11755"/>
    <cellStyle name="20 % - Accent6 2 2 2 2 2 2 5 4" xfId="23994"/>
    <cellStyle name="20 % - Accent6 2 2 2 2 2 2 5 5" xfId="37271"/>
    <cellStyle name="20 % - Accent6 2 2 2 2 2 2 5 6" xfId="50548"/>
    <cellStyle name="20 % - Accent6 2 2 2 2 2 2 6" xfId="6679"/>
    <cellStyle name="20 % - Accent6 2 2 2 2 2 2 6 2" xfId="17503"/>
    <cellStyle name="20 % - Accent6 2 2 2 2 2 2 6 2 2" xfId="30683"/>
    <cellStyle name="20 % - Accent6 2 2 2 2 2 2 6 2 3" xfId="43960"/>
    <cellStyle name="20 % - Accent6 2 2 2 2 2 2 6 2 4" xfId="57237"/>
    <cellStyle name="20 % - Accent6 2 2 2 2 2 2 6 3" xfId="12457"/>
    <cellStyle name="20 % - Accent6 2 2 2 2 2 2 6 4" xfId="24696"/>
    <cellStyle name="20 % - Accent6 2 2 2 2 2 2 6 5" xfId="37973"/>
    <cellStyle name="20 % - Accent6 2 2 2 2 2 2 6 6" xfId="51250"/>
    <cellStyle name="20 % - Accent6 2 2 2 2 2 2 7" xfId="7415"/>
    <cellStyle name="20 % - Accent6 2 2 2 2 2 2 7 2" xfId="18252"/>
    <cellStyle name="20 % - Accent6 2 2 2 2 2 2 7 2 2" xfId="31432"/>
    <cellStyle name="20 % - Accent6 2 2 2 2 2 2 7 2 3" xfId="44709"/>
    <cellStyle name="20 % - Accent6 2 2 2 2 2 2 7 2 4" xfId="57986"/>
    <cellStyle name="20 % - Accent6 2 2 2 2 2 2 7 3" xfId="25445"/>
    <cellStyle name="20 % - Accent6 2 2 2 2 2 2 7 4" xfId="38722"/>
    <cellStyle name="20 % - Accent6 2 2 2 2 2 2 7 5" xfId="51999"/>
    <cellStyle name="20 % - Accent6 2 2 2 2 2 2 8" xfId="10485"/>
    <cellStyle name="20 % - Accent6 2 2 2 2 2 2 8 2" xfId="14948"/>
    <cellStyle name="20 % - Accent6 2 2 2 2 2 2 8 2 2" xfId="27569"/>
    <cellStyle name="20 % - Accent6 2 2 2 2 2 2 8 2 3" xfId="40846"/>
    <cellStyle name="20 % - Accent6 2 2 2 2 2 2 8 2 4" xfId="54123"/>
    <cellStyle name="20 % - Accent6 2 2 2 2 2 2 8 3" xfId="21582"/>
    <cellStyle name="20 % - Accent6 2 2 2 2 2 2 8 4" xfId="34859"/>
    <cellStyle name="20 % - Accent6 2 2 2 2 2 2 8 5" xfId="48136"/>
    <cellStyle name="20 % - Accent6 2 2 2 2 2 2 9" xfId="9392"/>
    <cellStyle name="20 % - Accent6 2 2 2 2 2 2 9 2" xfId="20258"/>
    <cellStyle name="20 % - Accent6 2 2 2 2 2 2 9 3" xfId="33535"/>
    <cellStyle name="20 % - Accent6 2 2 2 2 2 2 9 4" xfId="46812"/>
    <cellStyle name="20 % - Accent6 2 2 2 2 2 3" xfId="388"/>
    <cellStyle name="20 % - Accent6 2 2 2 2 2 3 10" xfId="13625"/>
    <cellStyle name="20 % - Accent6 2 2 2 2 2 3 10 2" xfId="26246"/>
    <cellStyle name="20 % - Accent6 2 2 2 2 2 3 10 3" xfId="39523"/>
    <cellStyle name="20 % - Accent6 2 2 2 2 2 3 10 4" xfId="52800"/>
    <cellStyle name="20 % - Accent6 2 2 2 2 2 3 11" xfId="19509"/>
    <cellStyle name="20 % - Accent6 2 2 2 2 2 3 12" xfId="32786"/>
    <cellStyle name="20 % - Accent6 2 2 2 2 2 3 13" xfId="46063"/>
    <cellStyle name="20 % - Accent6 2 2 2 2 2 3 2" xfId="4158"/>
    <cellStyle name="20 % - Accent6 2 2 2 2 2 3 2 2" xfId="8215"/>
    <cellStyle name="20 % - Accent6 2 2 2 2 2 3 2 2 2" xfId="15712"/>
    <cellStyle name="20 % - Accent6 2 2 2 2 2 3 2 2 2 2" xfId="28369"/>
    <cellStyle name="20 % - Accent6 2 2 2 2 2 3 2 2 2 3" xfId="41646"/>
    <cellStyle name="20 % - Accent6 2 2 2 2 2 3 2 2 2 4" xfId="54923"/>
    <cellStyle name="20 % - Accent6 2 2 2 2 2 3 2 2 3" xfId="22382"/>
    <cellStyle name="20 % - Accent6 2 2 2 2 2 3 2 2 4" xfId="35659"/>
    <cellStyle name="20 % - Accent6 2 2 2 2 2 3 2 2 5" xfId="48936"/>
    <cellStyle name="20 % - Accent6 2 2 2 2 2 3 2 3" xfId="14206"/>
    <cellStyle name="20 % - Accent6 2 2 2 2 2 3 2 3 2" xfId="26827"/>
    <cellStyle name="20 % - Accent6 2 2 2 2 2 3 2 3 3" xfId="40104"/>
    <cellStyle name="20 % - Accent6 2 2 2 2 2 3 2 3 4" xfId="53381"/>
    <cellStyle name="20 % - Accent6 2 2 2 2 2 3 2 4" xfId="20840"/>
    <cellStyle name="20 % - Accent6 2 2 2 2 2 3 2 5" xfId="34117"/>
    <cellStyle name="20 % - Accent6 2 2 2 2 2 3 2 6" xfId="47394"/>
    <cellStyle name="20 % - Accent6 2 2 2 2 2 3 3" xfId="4763"/>
    <cellStyle name="20 % - Accent6 2 2 2 2 2 3 3 2" xfId="8637"/>
    <cellStyle name="20 % - Accent6 2 2 2 2 2 3 3 2 2" xfId="28791"/>
    <cellStyle name="20 % - Accent6 2 2 2 2 2 3 3 2 3" xfId="42068"/>
    <cellStyle name="20 % - Accent6 2 2 2 2 2 3 3 2 4" xfId="55345"/>
    <cellStyle name="20 % - Accent6 2 2 2 2 2 3 3 3" xfId="22804"/>
    <cellStyle name="20 % - Accent6 2 2 2 2 2 3 3 4" xfId="36081"/>
    <cellStyle name="20 % - Accent6 2 2 2 2 2 3 3 5" xfId="49358"/>
    <cellStyle name="20 % - Accent6 2 2 2 2 2 3 4" xfId="5354"/>
    <cellStyle name="20 % - Accent6 2 2 2 2 2 3 4 2" xfId="16202"/>
    <cellStyle name="20 % - Accent6 2 2 2 2 2 3 4 2 2" xfId="29382"/>
    <cellStyle name="20 % - Accent6 2 2 2 2 2 3 4 2 3" xfId="42659"/>
    <cellStyle name="20 % - Accent6 2 2 2 2 2 3 4 2 4" xfId="55936"/>
    <cellStyle name="20 % - Accent6 2 2 2 2 2 3 4 3" xfId="11156"/>
    <cellStyle name="20 % - Accent6 2 2 2 2 2 3 4 4" xfId="23395"/>
    <cellStyle name="20 % - Accent6 2 2 2 2 2 3 4 5" xfId="36672"/>
    <cellStyle name="20 % - Accent6 2 2 2 2 2 3 4 6" xfId="49949"/>
    <cellStyle name="20 % - Accent6 2 2 2 2 2 3 5" xfId="5978"/>
    <cellStyle name="20 % - Accent6 2 2 2 2 2 3 5 2" xfId="16802"/>
    <cellStyle name="20 % - Accent6 2 2 2 2 2 3 5 2 2" xfId="29982"/>
    <cellStyle name="20 % - Accent6 2 2 2 2 2 3 5 2 3" xfId="43259"/>
    <cellStyle name="20 % - Accent6 2 2 2 2 2 3 5 2 4" xfId="56536"/>
    <cellStyle name="20 % - Accent6 2 2 2 2 2 3 5 3" xfId="11756"/>
    <cellStyle name="20 % - Accent6 2 2 2 2 2 3 5 4" xfId="23995"/>
    <cellStyle name="20 % - Accent6 2 2 2 2 2 3 5 5" xfId="37272"/>
    <cellStyle name="20 % - Accent6 2 2 2 2 2 3 5 6" xfId="50549"/>
    <cellStyle name="20 % - Accent6 2 2 2 2 2 3 6" xfId="6680"/>
    <cellStyle name="20 % - Accent6 2 2 2 2 2 3 6 2" xfId="17504"/>
    <cellStyle name="20 % - Accent6 2 2 2 2 2 3 6 2 2" xfId="30684"/>
    <cellStyle name="20 % - Accent6 2 2 2 2 2 3 6 2 3" xfId="43961"/>
    <cellStyle name="20 % - Accent6 2 2 2 2 2 3 6 2 4" xfId="57238"/>
    <cellStyle name="20 % - Accent6 2 2 2 2 2 3 6 3" xfId="12458"/>
    <cellStyle name="20 % - Accent6 2 2 2 2 2 3 6 4" xfId="24697"/>
    <cellStyle name="20 % - Accent6 2 2 2 2 2 3 6 5" xfId="37974"/>
    <cellStyle name="20 % - Accent6 2 2 2 2 2 3 6 6" xfId="51251"/>
    <cellStyle name="20 % - Accent6 2 2 2 2 2 3 7" xfId="7416"/>
    <cellStyle name="20 % - Accent6 2 2 2 2 2 3 7 2" xfId="18253"/>
    <cellStyle name="20 % - Accent6 2 2 2 2 2 3 7 2 2" xfId="31433"/>
    <cellStyle name="20 % - Accent6 2 2 2 2 2 3 7 2 3" xfId="44710"/>
    <cellStyle name="20 % - Accent6 2 2 2 2 2 3 7 2 4" xfId="57987"/>
    <cellStyle name="20 % - Accent6 2 2 2 2 2 3 7 3" xfId="25446"/>
    <cellStyle name="20 % - Accent6 2 2 2 2 2 3 7 4" xfId="38723"/>
    <cellStyle name="20 % - Accent6 2 2 2 2 2 3 7 5" xfId="52000"/>
    <cellStyle name="20 % - Accent6 2 2 2 2 2 3 8" xfId="10486"/>
    <cellStyle name="20 % - Accent6 2 2 2 2 2 3 8 2" xfId="14949"/>
    <cellStyle name="20 % - Accent6 2 2 2 2 2 3 8 2 2" xfId="27570"/>
    <cellStyle name="20 % - Accent6 2 2 2 2 2 3 8 2 3" xfId="40847"/>
    <cellStyle name="20 % - Accent6 2 2 2 2 2 3 8 2 4" xfId="54124"/>
    <cellStyle name="20 % - Accent6 2 2 2 2 2 3 8 3" xfId="21583"/>
    <cellStyle name="20 % - Accent6 2 2 2 2 2 3 8 4" xfId="34860"/>
    <cellStyle name="20 % - Accent6 2 2 2 2 2 3 8 5" xfId="48137"/>
    <cellStyle name="20 % - Accent6 2 2 2 2 2 3 9" xfId="9393"/>
    <cellStyle name="20 % - Accent6 2 2 2 2 2 3 9 2" xfId="20259"/>
    <cellStyle name="20 % - Accent6 2 2 2 2 2 3 9 3" xfId="33536"/>
    <cellStyle name="20 % - Accent6 2 2 2 2 2 3 9 4" xfId="46813"/>
    <cellStyle name="20 % - Accent6 2 2 2 2 2 4" xfId="389"/>
    <cellStyle name="20 % - Accent6 2 2 2 2 2 4 10" xfId="9394"/>
    <cellStyle name="20 % - Accent6 2 2 2 2 2 4 10 2" xfId="20260"/>
    <cellStyle name="20 % - Accent6 2 2 2 2 2 4 10 3" xfId="33537"/>
    <cellStyle name="20 % - Accent6 2 2 2 2 2 4 10 4" xfId="46814"/>
    <cellStyle name="20 % - Accent6 2 2 2 2 2 4 11" xfId="13626"/>
    <cellStyle name="20 % - Accent6 2 2 2 2 2 4 11 2" xfId="26247"/>
    <cellStyle name="20 % - Accent6 2 2 2 2 2 4 11 3" xfId="39524"/>
    <cellStyle name="20 % - Accent6 2 2 2 2 2 4 11 4" xfId="52801"/>
    <cellStyle name="20 % - Accent6 2 2 2 2 2 4 12" xfId="19510"/>
    <cellStyle name="20 % - Accent6 2 2 2 2 2 4 13" xfId="32787"/>
    <cellStyle name="20 % - Accent6 2 2 2 2 2 4 14" xfId="46064"/>
    <cellStyle name="20 % - Accent6 2 2 2 2 2 4 2" xfId="390"/>
    <cellStyle name="20 % - Accent6 2 2 2 2 2 4 2 10" xfId="13627"/>
    <cellStyle name="20 % - Accent6 2 2 2 2 2 4 2 10 2" xfId="26248"/>
    <cellStyle name="20 % - Accent6 2 2 2 2 2 4 2 10 3" xfId="39525"/>
    <cellStyle name="20 % - Accent6 2 2 2 2 2 4 2 10 4" xfId="52802"/>
    <cellStyle name="20 % - Accent6 2 2 2 2 2 4 2 11" xfId="19511"/>
    <cellStyle name="20 % - Accent6 2 2 2 2 2 4 2 12" xfId="32788"/>
    <cellStyle name="20 % - Accent6 2 2 2 2 2 4 2 13" xfId="46065"/>
    <cellStyle name="20 % - Accent6 2 2 2 2 2 4 2 2" xfId="4156"/>
    <cellStyle name="20 % - Accent6 2 2 2 2 2 4 2 2 2" xfId="8213"/>
    <cellStyle name="20 % - Accent6 2 2 2 2 2 4 2 2 2 2" xfId="15710"/>
    <cellStyle name="20 % - Accent6 2 2 2 2 2 4 2 2 2 2 2" xfId="28367"/>
    <cellStyle name="20 % - Accent6 2 2 2 2 2 4 2 2 2 2 3" xfId="41644"/>
    <cellStyle name="20 % - Accent6 2 2 2 2 2 4 2 2 2 2 4" xfId="54921"/>
    <cellStyle name="20 % - Accent6 2 2 2 2 2 4 2 2 2 3" xfId="22380"/>
    <cellStyle name="20 % - Accent6 2 2 2 2 2 4 2 2 2 4" xfId="35657"/>
    <cellStyle name="20 % - Accent6 2 2 2 2 2 4 2 2 2 5" xfId="48934"/>
    <cellStyle name="20 % - Accent6 2 2 2 2 2 4 2 2 3" xfId="14208"/>
    <cellStyle name="20 % - Accent6 2 2 2 2 2 4 2 2 3 2" xfId="26829"/>
    <cellStyle name="20 % - Accent6 2 2 2 2 2 4 2 2 3 3" xfId="40106"/>
    <cellStyle name="20 % - Accent6 2 2 2 2 2 4 2 2 3 4" xfId="53383"/>
    <cellStyle name="20 % - Accent6 2 2 2 2 2 4 2 2 4" xfId="20842"/>
    <cellStyle name="20 % - Accent6 2 2 2 2 2 4 2 2 5" xfId="34119"/>
    <cellStyle name="20 % - Accent6 2 2 2 2 2 4 2 2 6" xfId="47396"/>
    <cellStyle name="20 % - Accent6 2 2 2 2 2 4 2 3" xfId="4765"/>
    <cellStyle name="20 % - Accent6 2 2 2 2 2 4 2 3 2" xfId="8639"/>
    <cellStyle name="20 % - Accent6 2 2 2 2 2 4 2 3 2 2" xfId="28793"/>
    <cellStyle name="20 % - Accent6 2 2 2 2 2 4 2 3 2 3" xfId="42070"/>
    <cellStyle name="20 % - Accent6 2 2 2 2 2 4 2 3 2 4" xfId="55347"/>
    <cellStyle name="20 % - Accent6 2 2 2 2 2 4 2 3 3" xfId="22806"/>
    <cellStyle name="20 % - Accent6 2 2 2 2 2 4 2 3 4" xfId="36083"/>
    <cellStyle name="20 % - Accent6 2 2 2 2 2 4 2 3 5" xfId="49360"/>
    <cellStyle name="20 % - Accent6 2 2 2 2 2 4 2 4" xfId="5356"/>
    <cellStyle name="20 % - Accent6 2 2 2 2 2 4 2 4 2" xfId="16204"/>
    <cellStyle name="20 % - Accent6 2 2 2 2 2 4 2 4 2 2" xfId="29384"/>
    <cellStyle name="20 % - Accent6 2 2 2 2 2 4 2 4 2 3" xfId="42661"/>
    <cellStyle name="20 % - Accent6 2 2 2 2 2 4 2 4 2 4" xfId="55938"/>
    <cellStyle name="20 % - Accent6 2 2 2 2 2 4 2 4 3" xfId="11158"/>
    <cellStyle name="20 % - Accent6 2 2 2 2 2 4 2 4 4" xfId="23397"/>
    <cellStyle name="20 % - Accent6 2 2 2 2 2 4 2 4 5" xfId="36674"/>
    <cellStyle name="20 % - Accent6 2 2 2 2 2 4 2 4 6" xfId="49951"/>
    <cellStyle name="20 % - Accent6 2 2 2 2 2 4 2 5" xfId="5980"/>
    <cellStyle name="20 % - Accent6 2 2 2 2 2 4 2 5 2" xfId="16804"/>
    <cellStyle name="20 % - Accent6 2 2 2 2 2 4 2 5 2 2" xfId="29984"/>
    <cellStyle name="20 % - Accent6 2 2 2 2 2 4 2 5 2 3" xfId="43261"/>
    <cellStyle name="20 % - Accent6 2 2 2 2 2 4 2 5 2 4" xfId="56538"/>
    <cellStyle name="20 % - Accent6 2 2 2 2 2 4 2 5 3" xfId="11758"/>
    <cellStyle name="20 % - Accent6 2 2 2 2 2 4 2 5 4" xfId="23997"/>
    <cellStyle name="20 % - Accent6 2 2 2 2 2 4 2 5 5" xfId="37274"/>
    <cellStyle name="20 % - Accent6 2 2 2 2 2 4 2 5 6" xfId="50551"/>
    <cellStyle name="20 % - Accent6 2 2 2 2 2 4 2 6" xfId="6682"/>
    <cellStyle name="20 % - Accent6 2 2 2 2 2 4 2 6 2" xfId="17506"/>
    <cellStyle name="20 % - Accent6 2 2 2 2 2 4 2 6 2 2" xfId="30686"/>
    <cellStyle name="20 % - Accent6 2 2 2 2 2 4 2 6 2 3" xfId="43963"/>
    <cellStyle name="20 % - Accent6 2 2 2 2 2 4 2 6 2 4" xfId="57240"/>
    <cellStyle name="20 % - Accent6 2 2 2 2 2 4 2 6 3" xfId="12460"/>
    <cellStyle name="20 % - Accent6 2 2 2 2 2 4 2 6 4" xfId="24699"/>
    <cellStyle name="20 % - Accent6 2 2 2 2 2 4 2 6 5" xfId="37976"/>
    <cellStyle name="20 % - Accent6 2 2 2 2 2 4 2 6 6" xfId="51253"/>
    <cellStyle name="20 % - Accent6 2 2 2 2 2 4 2 7" xfId="7418"/>
    <cellStyle name="20 % - Accent6 2 2 2 2 2 4 2 7 2" xfId="18255"/>
    <cellStyle name="20 % - Accent6 2 2 2 2 2 4 2 7 2 2" xfId="31435"/>
    <cellStyle name="20 % - Accent6 2 2 2 2 2 4 2 7 2 3" xfId="44712"/>
    <cellStyle name="20 % - Accent6 2 2 2 2 2 4 2 7 2 4" xfId="57989"/>
    <cellStyle name="20 % - Accent6 2 2 2 2 2 4 2 7 3" xfId="25448"/>
    <cellStyle name="20 % - Accent6 2 2 2 2 2 4 2 7 4" xfId="38725"/>
    <cellStyle name="20 % - Accent6 2 2 2 2 2 4 2 7 5" xfId="52002"/>
    <cellStyle name="20 % - Accent6 2 2 2 2 2 4 2 8" xfId="10488"/>
    <cellStyle name="20 % - Accent6 2 2 2 2 2 4 2 8 2" xfId="14951"/>
    <cellStyle name="20 % - Accent6 2 2 2 2 2 4 2 8 2 2" xfId="27572"/>
    <cellStyle name="20 % - Accent6 2 2 2 2 2 4 2 8 2 3" xfId="40849"/>
    <cellStyle name="20 % - Accent6 2 2 2 2 2 4 2 8 2 4" xfId="54126"/>
    <cellStyle name="20 % - Accent6 2 2 2 2 2 4 2 8 3" xfId="21585"/>
    <cellStyle name="20 % - Accent6 2 2 2 2 2 4 2 8 4" xfId="34862"/>
    <cellStyle name="20 % - Accent6 2 2 2 2 2 4 2 8 5" xfId="48139"/>
    <cellStyle name="20 % - Accent6 2 2 2 2 2 4 2 9" xfId="9395"/>
    <cellStyle name="20 % - Accent6 2 2 2 2 2 4 2 9 2" xfId="20261"/>
    <cellStyle name="20 % - Accent6 2 2 2 2 2 4 2 9 3" xfId="33538"/>
    <cellStyle name="20 % - Accent6 2 2 2 2 2 4 2 9 4" xfId="46815"/>
    <cellStyle name="20 % - Accent6 2 2 2 2 2 4 3" xfId="4157"/>
    <cellStyle name="20 % - Accent6 2 2 2 2 2 4 3 2" xfId="8214"/>
    <cellStyle name="20 % - Accent6 2 2 2 2 2 4 3 2 2" xfId="15711"/>
    <cellStyle name="20 % - Accent6 2 2 2 2 2 4 3 2 2 2" xfId="28368"/>
    <cellStyle name="20 % - Accent6 2 2 2 2 2 4 3 2 2 3" xfId="41645"/>
    <cellStyle name="20 % - Accent6 2 2 2 2 2 4 3 2 2 4" xfId="54922"/>
    <cellStyle name="20 % - Accent6 2 2 2 2 2 4 3 2 3" xfId="22381"/>
    <cellStyle name="20 % - Accent6 2 2 2 2 2 4 3 2 4" xfId="35658"/>
    <cellStyle name="20 % - Accent6 2 2 2 2 2 4 3 2 5" xfId="48935"/>
    <cellStyle name="20 % - Accent6 2 2 2 2 2 4 3 3" xfId="14207"/>
    <cellStyle name="20 % - Accent6 2 2 2 2 2 4 3 3 2" xfId="26828"/>
    <cellStyle name="20 % - Accent6 2 2 2 2 2 4 3 3 3" xfId="40105"/>
    <cellStyle name="20 % - Accent6 2 2 2 2 2 4 3 3 4" xfId="53382"/>
    <cellStyle name="20 % - Accent6 2 2 2 2 2 4 3 4" xfId="20841"/>
    <cellStyle name="20 % - Accent6 2 2 2 2 2 4 3 5" xfId="34118"/>
    <cellStyle name="20 % - Accent6 2 2 2 2 2 4 3 6" xfId="47395"/>
    <cellStyle name="20 % - Accent6 2 2 2 2 2 4 4" xfId="4764"/>
    <cellStyle name="20 % - Accent6 2 2 2 2 2 4 4 2" xfId="8638"/>
    <cellStyle name="20 % - Accent6 2 2 2 2 2 4 4 2 2" xfId="28792"/>
    <cellStyle name="20 % - Accent6 2 2 2 2 2 4 4 2 3" xfId="42069"/>
    <cellStyle name="20 % - Accent6 2 2 2 2 2 4 4 2 4" xfId="55346"/>
    <cellStyle name="20 % - Accent6 2 2 2 2 2 4 4 3" xfId="22805"/>
    <cellStyle name="20 % - Accent6 2 2 2 2 2 4 4 4" xfId="36082"/>
    <cellStyle name="20 % - Accent6 2 2 2 2 2 4 4 5" xfId="49359"/>
    <cellStyle name="20 % - Accent6 2 2 2 2 2 4 5" xfId="5355"/>
    <cellStyle name="20 % - Accent6 2 2 2 2 2 4 5 2" xfId="16203"/>
    <cellStyle name="20 % - Accent6 2 2 2 2 2 4 5 2 2" xfId="29383"/>
    <cellStyle name="20 % - Accent6 2 2 2 2 2 4 5 2 3" xfId="42660"/>
    <cellStyle name="20 % - Accent6 2 2 2 2 2 4 5 2 4" xfId="55937"/>
    <cellStyle name="20 % - Accent6 2 2 2 2 2 4 5 3" xfId="11157"/>
    <cellStyle name="20 % - Accent6 2 2 2 2 2 4 5 4" xfId="23396"/>
    <cellStyle name="20 % - Accent6 2 2 2 2 2 4 5 5" xfId="36673"/>
    <cellStyle name="20 % - Accent6 2 2 2 2 2 4 5 6" xfId="49950"/>
    <cellStyle name="20 % - Accent6 2 2 2 2 2 4 6" xfId="5979"/>
    <cellStyle name="20 % - Accent6 2 2 2 2 2 4 6 2" xfId="16803"/>
    <cellStyle name="20 % - Accent6 2 2 2 2 2 4 6 2 2" xfId="29983"/>
    <cellStyle name="20 % - Accent6 2 2 2 2 2 4 6 2 3" xfId="43260"/>
    <cellStyle name="20 % - Accent6 2 2 2 2 2 4 6 2 4" xfId="56537"/>
    <cellStyle name="20 % - Accent6 2 2 2 2 2 4 6 3" xfId="11757"/>
    <cellStyle name="20 % - Accent6 2 2 2 2 2 4 6 4" xfId="23996"/>
    <cellStyle name="20 % - Accent6 2 2 2 2 2 4 6 5" xfId="37273"/>
    <cellStyle name="20 % - Accent6 2 2 2 2 2 4 6 6" xfId="50550"/>
    <cellStyle name="20 % - Accent6 2 2 2 2 2 4 7" xfId="6681"/>
    <cellStyle name="20 % - Accent6 2 2 2 2 2 4 7 2" xfId="17505"/>
    <cellStyle name="20 % - Accent6 2 2 2 2 2 4 7 2 2" xfId="30685"/>
    <cellStyle name="20 % - Accent6 2 2 2 2 2 4 7 2 3" xfId="43962"/>
    <cellStyle name="20 % - Accent6 2 2 2 2 2 4 7 2 4" xfId="57239"/>
    <cellStyle name="20 % - Accent6 2 2 2 2 2 4 7 3" xfId="12459"/>
    <cellStyle name="20 % - Accent6 2 2 2 2 2 4 7 4" xfId="24698"/>
    <cellStyle name="20 % - Accent6 2 2 2 2 2 4 7 5" xfId="37975"/>
    <cellStyle name="20 % - Accent6 2 2 2 2 2 4 7 6" xfId="51252"/>
    <cellStyle name="20 % - Accent6 2 2 2 2 2 4 8" xfId="7417"/>
    <cellStyle name="20 % - Accent6 2 2 2 2 2 4 8 2" xfId="18254"/>
    <cellStyle name="20 % - Accent6 2 2 2 2 2 4 8 2 2" xfId="31434"/>
    <cellStyle name="20 % - Accent6 2 2 2 2 2 4 8 2 3" xfId="44711"/>
    <cellStyle name="20 % - Accent6 2 2 2 2 2 4 8 2 4" xfId="57988"/>
    <cellStyle name="20 % - Accent6 2 2 2 2 2 4 8 3" xfId="25447"/>
    <cellStyle name="20 % - Accent6 2 2 2 2 2 4 8 4" xfId="38724"/>
    <cellStyle name="20 % - Accent6 2 2 2 2 2 4 8 5" xfId="52001"/>
    <cellStyle name="20 % - Accent6 2 2 2 2 2 4 9" xfId="10487"/>
    <cellStyle name="20 % - Accent6 2 2 2 2 2 4 9 2" xfId="14950"/>
    <cellStyle name="20 % - Accent6 2 2 2 2 2 4 9 2 2" xfId="27571"/>
    <cellStyle name="20 % - Accent6 2 2 2 2 2 4 9 2 3" xfId="40848"/>
    <cellStyle name="20 % - Accent6 2 2 2 2 2 4 9 2 4" xfId="54125"/>
    <cellStyle name="20 % - Accent6 2 2 2 2 2 4 9 3" xfId="21584"/>
    <cellStyle name="20 % - Accent6 2 2 2 2 2 4 9 4" xfId="34861"/>
    <cellStyle name="20 % - Accent6 2 2 2 2 2 4 9 5" xfId="48138"/>
    <cellStyle name="20 % - Accent6 2 2 2 2 2 5" xfId="391"/>
    <cellStyle name="20 % - Accent6 2 2 2 2 2 5 10" xfId="13628"/>
    <cellStyle name="20 % - Accent6 2 2 2 2 2 5 10 2" xfId="26249"/>
    <cellStyle name="20 % - Accent6 2 2 2 2 2 5 10 3" xfId="39526"/>
    <cellStyle name="20 % - Accent6 2 2 2 2 2 5 10 4" xfId="52803"/>
    <cellStyle name="20 % - Accent6 2 2 2 2 2 5 11" xfId="19512"/>
    <cellStyle name="20 % - Accent6 2 2 2 2 2 5 12" xfId="32789"/>
    <cellStyle name="20 % - Accent6 2 2 2 2 2 5 13" xfId="46066"/>
    <cellStyle name="20 % - Accent6 2 2 2 2 2 5 2" xfId="4155"/>
    <cellStyle name="20 % - Accent6 2 2 2 2 2 5 2 2" xfId="8212"/>
    <cellStyle name="20 % - Accent6 2 2 2 2 2 5 2 2 2" xfId="15709"/>
    <cellStyle name="20 % - Accent6 2 2 2 2 2 5 2 2 2 2" xfId="28366"/>
    <cellStyle name="20 % - Accent6 2 2 2 2 2 5 2 2 2 3" xfId="41643"/>
    <cellStyle name="20 % - Accent6 2 2 2 2 2 5 2 2 2 4" xfId="54920"/>
    <cellStyle name="20 % - Accent6 2 2 2 2 2 5 2 2 3" xfId="22379"/>
    <cellStyle name="20 % - Accent6 2 2 2 2 2 5 2 2 4" xfId="35656"/>
    <cellStyle name="20 % - Accent6 2 2 2 2 2 5 2 2 5" xfId="48933"/>
    <cellStyle name="20 % - Accent6 2 2 2 2 2 5 2 3" xfId="14209"/>
    <cellStyle name="20 % - Accent6 2 2 2 2 2 5 2 3 2" xfId="26830"/>
    <cellStyle name="20 % - Accent6 2 2 2 2 2 5 2 3 3" xfId="40107"/>
    <cellStyle name="20 % - Accent6 2 2 2 2 2 5 2 3 4" xfId="53384"/>
    <cellStyle name="20 % - Accent6 2 2 2 2 2 5 2 4" xfId="20843"/>
    <cellStyle name="20 % - Accent6 2 2 2 2 2 5 2 5" xfId="34120"/>
    <cellStyle name="20 % - Accent6 2 2 2 2 2 5 2 6" xfId="47397"/>
    <cellStyle name="20 % - Accent6 2 2 2 2 2 5 3" xfId="4766"/>
    <cellStyle name="20 % - Accent6 2 2 2 2 2 5 3 2" xfId="8640"/>
    <cellStyle name="20 % - Accent6 2 2 2 2 2 5 3 2 2" xfId="28794"/>
    <cellStyle name="20 % - Accent6 2 2 2 2 2 5 3 2 3" xfId="42071"/>
    <cellStyle name="20 % - Accent6 2 2 2 2 2 5 3 2 4" xfId="55348"/>
    <cellStyle name="20 % - Accent6 2 2 2 2 2 5 3 3" xfId="22807"/>
    <cellStyle name="20 % - Accent6 2 2 2 2 2 5 3 4" xfId="36084"/>
    <cellStyle name="20 % - Accent6 2 2 2 2 2 5 3 5" xfId="49361"/>
    <cellStyle name="20 % - Accent6 2 2 2 2 2 5 4" xfId="5357"/>
    <cellStyle name="20 % - Accent6 2 2 2 2 2 5 4 2" xfId="16205"/>
    <cellStyle name="20 % - Accent6 2 2 2 2 2 5 4 2 2" xfId="29385"/>
    <cellStyle name="20 % - Accent6 2 2 2 2 2 5 4 2 3" xfId="42662"/>
    <cellStyle name="20 % - Accent6 2 2 2 2 2 5 4 2 4" xfId="55939"/>
    <cellStyle name="20 % - Accent6 2 2 2 2 2 5 4 3" xfId="11159"/>
    <cellStyle name="20 % - Accent6 2 2 2 2 2 5 4 4" xfId="23398"/>
    <cellStyle name="20 % - Accent6 2 2 2 2 2 5 4 5" xfId="36675"/>
    <cellStyle name="20 % - Accent6 2 2 2 2 2 5 4 6" xfId="49952"/>
    <cellStyle name="20 % - Accent6 2 2 2 2 2 5 5" xfId="5981"/>
    <cellStyle name="20 % - Accent6 2 2 2 2 2 5 5 2" xfId="16805"/>
    <cellStyle name="20 % - Accent6 2 2 2 2 2 5 5 2 2" xfId="29985"/>
    <cellStyle name="20 % - Accent6 2 2 2 2 2 5 5 2 3" xfId="43262"/>
    <cellStyle name="20 % - Accent6 2 2 2 2 2 5 5 2 4" xfId="56539"/>
    <cellStyle name="20 % - Accent6 2 2 2 2 2 5 5 3" xfId="11759"/>
    <cellStyle name="20 % - Accent6 2 2 2 2 2 5 5 4" xfId="23998"/>
    <cellStyle name="20 % - Accent6 2 2 2 2 2 5 5 5" xfId="37275"/>
    <cellStyle name="20 % - Accent6 2 2 2 2 2 5 5 6" xfId="50552"/>
    <cellStyle name="20 % - Accent6 2 2 2 2 2 5 6" xfId="6683"/>
    <cellStyle name="20 % - Accent6 2 2 2 2 2 5 6 2" xfId="17507"/>
    <cellStyle name="20 % - Accent6 2 2 2 2 2 5 6 2 2" xfId="30687"/>
    <cellStyle name="20 % - Accent6 2 2 2 2 2 5 6 2 3" xfId="43964"/>
    <cellStyle name="20 % - Accent6 2 2 2 2 2 5 6 2 4" xfId="57241"/>
    <cellStyle name="20 % - Accent6 2 2 2 2 2 5 6 3" xfId="12461"/>
    <cellStyle name="20 % - Accent6 2 2 2 2 2 5 6 4" xfId="24700"/>
    <cellStyle name="20 % - Accent6 2 2 2 2 2 5 6 5" xfId="37977"/>
    <cellStyle name="20 % - Accent6 2 2 2 2 2 5 6 6" xfId="51254"/>
    <cellStyle name="20 % - Accent6 2 2 2 2 2 5 7" xfId="7419"/>
    <cellStyle name="20 % - Accent6 2 2 2 2 2 5 7 2" xfId="18256"/>
    <cellStyle name="20 % - Accent6 2 2 2 2 2 5 7 2 2" xfId="31436"/>
    <cellStyle name="20 % - Accent6 2 2 2 2 2 5 7 2 3" xfId="44713"/>
    <cellStyle name="20 % - Accent6 2 2 2 2 2 5 7 2 4" xfId="57990"/>
    <cellStyle name="20 % - Accent6 2 2 2 2 2 5 7 3" xfId="25449"/>
    <cellStyle name="20 % - Accent6 2 2 2 2 2 5 7 4" xfId="38726"/>
    <cellStyle name="20 % - Accent6 2 2 2 2 2 5 7 5" xfId="52003"/>
    <cellStyle name="20 % - Accent6 2 2 2 2 2 5 8" xfId="10489"/>
    <cellStyle name="20 % - Accent6 2 2 2 2 2 5 8 2" xfId="14952"/>
    <cellStyle name="20 % - Accent6 2 2 2 2 2 5 8 2 2" xfId="27573"/>
    <cellStyle name="20 % - Accent6 2 2 2 2 2 5 8 2 3" xfId="40850"/>
    <cellStyle name="20 % - Accent6 2 2 2 2 2 5 8 2 4" xfId="54127"/>
    <cellStyle name="20 % - Accent6 2 2 2 2 2 5 8 3" xfId="21586"/>
    <cellStyle name="20 % - Accent6 2 2 2 2 2 5 8 4" xfId="34863"/>
    <cellStyle name="20 % - Accent6 2 2 2 2 2 5 8 5" xfId="48140"/>
    <cellStyle name="20 % - Accent6 2 2 2 2 2 5 9" xfId="9396"/>
    <cellStyle name="20 % - Accent6 2 2 2 2 2 5 9 2" xfId="20262"/>
    <cellStyle name="20 % - Accent6 2 2 2 2 2 5 9 3" xfId="33539"/>
    <cellStyle name="20 % - Accent6 2 2 2 2 2 5 9 4" xfId="46816"/>
    <cellStyle name="20 % - Accent6 2 2 2 2 2 6" xfId="3662"/>
    <cellStyle name="20 % - Accent6 2 2 2 2 2 6 2" xfId="7839"/>
    <cellStyle name="20 % - Accent6 2 2 2 2 2 6 2 2" xfId="15372"/>
    <cellStyle name="20 % - Accent6 2 2 2 2 2 6 2 2 2" xfId="27993"/>
    <cellStyle name="20 % - Accent6 2 2 2 2 2 6 2 2 3" xfId="41270"/>
    <cellStyle name="20 % - Accent6 2 2 2 2 2 6 2 2 4" xfId="54547"/>
    <cellStyle name="20 % - Accent6 2 2 2 2 2 6 2 3" xfId="22006"/>
    <cellStyle name="20 % - Accent6 2 2 2 2 2 6 2 4" xfId="35283"/>
    <cellStyle name="20 % - Accent6 2 2 2 2 2 6 2 5" xfId="48560"/>
    <cellStyle name="20 % - Accent6 2 2 2 2 2 6 3" xfId="14204"/>
    <cellStyle name="20 % - Accent6 2 2 2 2 2 6 3 2" xfId="26825"/>
    <cellStyle name="20 % - Accent6 2 2 2 2 2 6 3 3" xfId="40102"/>
    <cellStyle name="20 % - Accent6 2 2 2 2 2 6 3 4" xfId="53379"/>
    <cellStyle name="20 % - Accent6 2 2 2 2 2 6 4" xfId="9907"/>
    <cellStyle name="20 % - Accent6 2 2 2 2 2 6 5" xfId="20838"/>
    <cellStyle name="20 % - Accent6 2 2 2 2 2 6 6" xfId="34115"/>
    <cellStyle name="20 % - Accent6 2 2 2 2 2 6 7" xfId="47392"/>
    <cellStyle name="20 % - Accent6 2 2 2 2 2 7" xfId="4160"/>
    <cellStyle name="20 % - Accent6 2 2 2 2 2 7 2" xfId="8217"/>
    <cellStyle name="20 % - Accent6 2 2 2 2 2 7 2 2" xfId="28371"/>
    <cellStyle name="20 % - Accent6 2 2 2 2 2 7 2 3" xfId="41648"/>
    <cellStyle name="20 % - Accent6 2 2 2 2 2 7 2 4" xfId="54925"/>
    <cellStyle name="20 % - Accent6 2 2 2 2 2 7 3" xfId="22384"/>
    <cellStyle name="20 % - Accent6 2 2 2 2 2 7 4" xfId="35661"/>
    <cellStyle name="20 % - Accent6 2 2 2 2 2 7 5" xfId="48938"/>
    <cellStyle name="20 % - Accent6 2 2 2 2 2 8" xfId="4761"/>
    <cellStyle name="20 % - Accent6 2 2 2 2 2 8 2" xfId="8635"/>
    <cellStyle name="20 % - Accent6 2 2 2 2 2 8 2 2" xfId="28789"/>
    <cellStyle name="20 % - Accent6 2 2 2 2 2 8 2 3" xfId="42066"/>
    <cellStyle name="20 % - Accent6 2 2 2 2 2 8 2 4" xfId="55343"/>
    <cellStyle name="20 % - Accent6 2 2 2 2 2 8 3" xfId="22802"/>
    <cellStyle name="20 % - Accent6 2 2 2 2 2 8 4" xfId="36079"/>
    <cellStyle name="20 % - Accent6 2 2 2 2 2 8 5" xfId="49356"/>
    <cellStyle name="20 % - Accent6 2 2 2 2 2 9" xfId="5352"/>
    <cellStyle name="20 % - Accent6 2 2 2 2 2 9 2" xfId="16200"/>
    <cellStyle name="20 % - Accent6 2 2 2 2 2 9 2 2" xfId="29380"/>
    <cellStyle name="20 % - Accent6 2 2 2 2 2 9 2 3" xfId="42657"/>
    <cellStyle name="20 % - Accent6 2 2 2 2 2 9 2 4" xfId="55934"/>
    <cellStyle name="20 % - Accent6 2 2 2 2 2 9 3" xfId="11154"/>
    <cellStyle name="20 % - Accent6 2 2 2 2 2 9 4" xfId="23393"/>
    <cellStyle name="20 % - Accent6 2 2 2 2 2 9 5" xfId="36670"/>
    <cellStyle name="20 % - Accent6 2 2 2 2 2 9 6" xfId="49947"/>
    <cellStyle name="20 % - Accent6 2 2 2 2 3" xfId="392"/>
    <cellStyle name="20 % - Accent6 2 2 2 2 3 10" xfId="13629"/>
    <cellStyle name="20 % - Accent6 2 2 2 2 3 10 2" xfId="26250"/>
    <cellStyle name="20 % - Accent6 2 2 2 2 3 10 3" xfId="39527"/>
    <cellStyle name="20 % - Accent6 2 2 2 2 3 10 4" xfId="52804"/>
    <cellStyle name="20 % - Accent6 2 2 2 2 3 11" xfId="19513"/>
    <cellStyle name="20 % - Accent6 2 2 2 2 3 12" xfId="32790"/>
    <cellStyle name="20 % - Accent6 2 2 2 2 3 13" xfId="46067"/>
    <cellStyle name="20 % - Accent6 2 2 2 2 3 2" xfId="3663"/>
    <cellStyle name="20 % - Accent6 2 2 2 2 3 2 2" xfId="7840"/>
    <cellStyle name="20 % - Accent6 2 2 2 2 3 2 2 2" xfId="15373"/>
    <cellStyle name="20 % - Accent6 2 2 2 2 3 2 2 2 2" xfId="27994"/>
    <cellStyle name="20 % - Accent6 2 2 2 2 3 2 2 2 3" xfId="41271"/>
    <cellStyle name="20 % - Accent6 2 2 2 2 3 2 2 2 4" xfId="54548"/>
    <cellStyle name="20 % - Accent6 2 2 2 2 3 2 2 3" xfId="22007"/>
    <cellStyle name="20 % - Accent6 2 2 2 2 3 2 2 4" xfId="35284"/>
    <cellStyle name="20 % - Accent6 2 2 2 2 3 2 2 5" xfId="48561"/>
    <cellStyle name="20 % - Accent6 2 2 2 2 3 2 3" xfId="14210"/>
    <cellStyle name="20 % - Accent6 2 2 2 2 3 2 3 2" xfId="26831"/>
    <cellStyle name="20 % - Accent6 2 2 2 2 3 2 3 3" xfId="40108"/>
    <cellStyle name="20 % - Accent6 2 2 2 2 3 2 3 4" xfId="53385"/>
    <cellStyle name="20 % - Accent6 2 2 2 2 3 2 4" xfId="20844"/>
    <cellStyle name="20 % - Accent6 2 2 2 2 3 2 5" xfId="34121"/>
    <cellStyle name="20 % - Accent6 2 2 2 2 3 2 6" xfId="47398"/>
    <cellStyle name="20 % - Accent6 2 2 2 2 3 3" xfId="4767"/>
    <cellStyle name="20 % - Accent6 2 2 2 2 3 3 2" xfId="8641"/>
    <cellStyle name="20 % - Accent6 2 2 2 2 3 3 2 2" xfId="28795"/>
    <cellStyle name="20 % - Accent6 2 2 2 2 3 3 2 3" xfId="42072"/>
    <cellStyle name="20 % - Accent6 2 2 2 2 3 3 2 4" xfId="55349"/>
    <cellStyle name="20 % - Accent6 2 2 2 2 3 3 3" xfId="22808"/>
    <cellStyle name="20 % - Accent6 2 2 2 2 3 3 4" xfId="36085"/>
    <cellStyle name="20 % - Accent6 2 2 2 2 3 3 5" xfId="49362"/>
    <cellStyle name="20 % - Accent6 2 2 2 2 3 4" xfId="5358"/>
    <cellStyle name="20 % - Accent6 2 2 2 2 3 4 2" xfId="16206"/>
    <cellStyle name="20 % - Accent6 2 2 2 2 3 4 2 2" xfId="29386"/>
    <cellStyle name="20 % - Accent6 2 2 2 2 3 4 2 3" xfId="42663"/>
    <cellStyle name="20 % - Accent6 2 2 2 2 3 4 2 4" xfId="55940"/>
    <cellStyle name="20 % - Accent6 2 2 2 2 3 4 3" xfId="11160"/>
    <cellStyle name="20 % - Accent6 2 2 2 2 3 4 4" xfId="23399"/>
    <cellStyle name="20 % - Accent6 2 2 2 2 3 4 5" xfId="36676"/>
    <cellStyle name="20 % - Accent6 2 2 2 2 3 4 6" xfId="49953"/>
    <cellStyle name="20 % - Accent6 2 2 2 2 3 5" xfId="5982"/>
    <cellStyle name="20 % - Accent6 2 2 2 2 3 5 2" xfId="16806"/>
    <cellStyle name="20 % - Accent6 2 2 2 2 3 5 2 2" xfId="29986"/>
    <cellStyle name="20 % - Accent6 2 2 2 2 3 5 2 3" xfId="43263"/>
    <cellStyle name="20 % - Accent6 2 2 2 2 3 5 2 4" xfId="56540"/>
    <cellStyle name="20 % - Accent6 2 2 2 2 3 5 3" xfId="11760"/>
    <cellStyle name="20 % - Accent6 2 2 2 2 3 5 4" xfId="23999"/>
    <cellStyle name="20 % - Accent6 2 2 2 2 3 5 5" xfId="37276"/>
    <cellStyle name="20 % - Accent6 2 2 2 2 3 5 6" xfId="50553"/>
    <cellStyle name="20 % - Accent6 2 2 2 2 3 6" xfId="6684"/>
    <cellStyle name="20 % - Accent6 2 2 2 2 3 6 2" xfId="17508"/>
    <cellStyle name="20 % - Accent6 2 2 2 2 3 6 2 2" xfId="30688"/>
    <cellStyle name="20 % - Accent6 2 2 2 2 3 6 2 3" xfId="43965"/>
    <cellStyle name="20 % - Accent6 2 2 2 2 3 6 2 4" xfId="57242"/>
    <cellStyle name="20 % - Accent6 2 2 2 2 3 6 3" xfId="12462"/>
    <cellStyle name="20 % - Accent6 2 2 2 2 3 6 4" xfId="24701"/>
    <cellStyle name="20 % - Accent6 2 2 2 2 3 6 5" xfId="37978"/>
    <cellStyle name="20 % - Accent6 2 2 2 2 3 6 6" xfId="51255"/>
    <cellStyle name="20 % - Accent6 2 2 2 2 3 7" xfId="7420"/>
    <cellStyle name="20 % - Accent6 2 2 2 2 3 7 2" xfId="18257"/>
    <cellStyle name="20 % - Accent6 2 2 2 2 3 7 2 2" xfId="31437"/>
    <cellStyle name="20 % - Accent6 2 2 2 2 3 7 2 3" xfId="44714"/>
    <cellStyle name="20 % - Accent6 2 2 2 2 3 7 2 4" xfId="57991"/>
    <cellStyle name="20 % - Accent6 2 2 2 2 3 7 3" xfId="25450"/>
    <cellStyle name="20 % - Accent6 2 2 2 2 3 7 4" xfId="38727"/>
    <cellStyle name="20 % - Accent6 2 2 2 2 3 7 5" xfId="52004"/>
    <cellStyle name="20 % - Accent6 2 2 2 2 3 8" xfId="10490"/>
    <cellStyle name="20 % - Accent6 2 2 2 2 3 8 2" xfId="14953"/>
    <cellStyle name="20 % - Accent6 2 2 2 2 3 8 2 2" xfId="27574"/>
    <cellStyle name="20 % - Accent6 2 2 2 2 3 8 2 3" xfId="40851"/>
    <cellStyle name="20 % - Accent6 2 2 2 2 3 8 2 4" xfId="54128"/>
    <cellStyle name="20 % - Accent6 2 2 2 2 3 8 3" xfId="21587"/>
    <cellStyle name="20 % - Accent6 2 2 2 2 3 8 4" xfId="34864"/>
    <cellStyle name="20 % - Accent6 2 2 2 2 3 8 5" xfId="48141"/>
    <cellStyle name="20 % - Accent6 2 2 2 2 3 9" xfId="9397"/>
    <cellStyle name="20 % - Accent6 2 2 2 2 3 9 2" xfId="20263"/>
    <cellStyle name="20 % - Accent6 2 2 2 2 3 9 3" xfId="33540"/>
    <cellStyle name="20 % - Accent6 2 2 2 2 3 9 4" xfId="46817"/>
    <cellStyle name="20 % - Accent6 2 2 2 2 4" xfId="393"/>
    <cellStyle name="20 % - Accent6 2 2 2 2 4 10" xfId="13630"/>
    <cellStyle name="20 % - Accent6 2 2 2 2 4 10 2" xfId="26251"/>
    <cellStyle name="20 % - Accent6 2 2 2 2 4 10 3" xfId="39528"/>
    <cellStyle name="20 % - Accent6 2 2 2 2 4 10 4" xfId="52805"/>
    <cellStyle name="20 % - Accent6 2 2 2 2 4 11" xfId="19514"/>
    <cellStyle name="20 % - Accent6 2 2 2 2 4 12" xfId="32791"/>
    <cellStyle name="20 % - Accent6 2 2 2 2 4 13" xfId="46068"/>
    <cellStyle name="20 % - Accent6 2 2 2 2 4 2" xfId="4154"/>
    <cellStyle name="20 % - Accent6 2 2 2 2 4 2 2" xfId="8211"/>
    <cellStyle name="20 % - Accent6 2 2 2 2 4 2 2 2" xfId="15708"/>
    <cellStyle name="20 % - Accent6 2 2 2 2 4 2 2 2 2" xfId="28365"/>
    <cellStyle name="20 % - Accent6 2 2 2 2 4 2 2 2 3" xfId="41642"/>
    <cellStyle name="20 % - Accent6 2 2 2 2 4 2 2 2 4" xfId="54919"/>
    <cellStyle name="20 % - Accent6 2 2 2 2 4 2 2 3" xfId="22378"/>
    <cellStyle name="20 % - Accent6 2 2 2 2 4 2 2 4" xfId="35655"/>
    <cellStyle name="20 % - Accent6 2 2 2 2 4 2 2 5" xfId="48932"/>
    <cellStyle name="20 % - Accent6 2 2 2 2 4 2 3" xfId="14211"/>
    <cellStyle name="20 % - Accent6 2 2 2 2 4 2 3 2" xfId="26832"/>
    <cellStyle name="20 % - Accent6 2 2 2 2 4 2 3 3" xfId="40109"/>
    <cellStyle name="20 % - Accent6 2 2 2 2 4 2 3 4" xfId="53386"/>
    <cellStyle name="20 % - Accent6 2 2 2 2 4 2 4" xfId="20845"/>
    <cellStyle name="20 % - Accent6 2 2 2 2 4 2 5" xfId="34122"/>
    <cellStyle name="20 % - Accent6 2 2 2 2 4 2 6" xfId="47399"/>
    <cellStyle name="20 % - Accent6 2 2 2 2 4 3" xfId="4768"/>
    <cellStyle name="20 % - Accent6 2 2 2 2 4 3 2" xfId="8642"/>
    <cellStyle name="20 % - Accent6 2 2 2 2 4 3 2 2" xfId="28796"/>
    <cellStyle name="20 % - Accent6 2 2 2 2 4 3 2 3" xfId="42073"/>
    <cellStyle name="20 % - Accent6 2 2 2 2 4 3 2 4" xfId="55350"/>
    <cellStyle name="20 % - Accent6 2 2 2 2 4 3 3" xfId="22809"/>
    <cellStyle name="20 % - Accent6 2 2 2 2 4 3 4" xfId="36086"/>
    <cellStyle name="20 % - Accent6 2 2 2 2 4 3 5" xfId="49363"/>
    <cellStyle name="20 % - Accent6 2 2 2 2 4 4" xfId="5359"/>
    <cellStyle name="20 % - Accent6 2 2 2 2 4 4 2" xfId="16207"/>
    <cellStyle name="20 % - Accent6 2 2 2 2 4 4 2 2" xfId="29387"/>
    <cellStyle name="20 % - Accent6 2 2 2 2 4 4 2 3" xfId="42664"/>
    <cellStyle name="20 % - Accent6 2 2 2 2 4 4 2 4" xfId="55941"/>
    <cellStyle name="20 % - Accent6 2 2 2 2 4 4 3" xfId="11161"/>
    <cellStyle name="20 % - Accent6 2 2 2 2 4 4 4" xfId="23400"/>
    <cellStyle name="20 % - Accent6 2 2 2 2 4 4 5" xfId="36677"/>
    <cellStyle name="20 % - Accent6 2 2 2 2 4 4 6" xfId="49954"/>
    <cellStyle name="20 % - Accent6 2 2 2 2 4 5" xfId="5983"/>
    <cellStyle name="20 % - Accent6 2 2 2 2 4 5 2" xfId="16807"/>
    <cellStyle name="20 % - Accent6 2 2 2 2 4 5 2 2" xfId="29987"/>
    <cellStyle name="20 % - Accent6 2 2 2 2 4 5 2 3" xfId="43264"/>
    <cellStyle name="20 % - Accent6 2 2 2 2 4 5 2 4" xfId="56541"/>
    <cellStyle name="20 % - Accent6 2 2 2 2 4 5 3" xfId="11761"/>
    <cellStyle name="20 % - Accent6 2 2 2 2 4 5 4" xfId="24000"/>
    <cellStyle name="20 % - Accent6 2 2 2 2 4 5 5" xfId="37277"/>
    <cellStyle name="20 % - Accent6 2 2 2 2 4 5 6" xfId="50554"/>
    <cellStyle name="20 % - Accent6 2 2 2 2 4 6" xfId="6685"/>
    <cellStyle name="20 % - Accent6 2 2 2 2 4 6 2" xfId="17509"/>
    <cellStyle name="20 % - Accent6 2 2 2 2 4 6 2 2" xfId="30689"/>
    <cellStyle name="20 % - Accent6 2 2 2 2 4 6 2 3" xfId="43966"/>
    <cellStyle name="20 % - Accent6 2 2 2 2 4 6 2 4" xfId="57243"/>
    <cellStyle name="20 % - Accent6 2 2 2 2 4 6 3" xfId="12463"/>
    <cellStyle name="20 % - Accent6 2 2 2 2 4 6 4" xfId="24702"/>
    <cellStyle name="20 % - Accent6 2 2 2 2 4 6 5" xfId="37979"/>
    <cellStyle name="20 % - Accent6 2 2 2 2 4 6 6" xfId="51256"/>
    <cellStyle name="20 % - Accent6 2 2 2 2 4 7" xfId="7421"/>
    <cellStyle name="20 % - Accent6 2 2 2 2 4 7 2" xfId="18258"/>
    <cellStyle name="20 % - Accent6 2 2 2 2 4 7 2 2" xfId="31438"/>
    <cellStyle name="20 % - Accent6 2 2 2 2 4 7 2 3" xfId="44715"/>
    <cellStyle name="20 % - Accent6 2 2 2 2 4 7 2 4" xfId="57992"/>
    <cellStyle name="20 % - Accent6 2 2 2 2 4 7 3" xfId="25451"/>
    <cellStyle name="20 % - Accent6 2 2 2 2 4 7 4" xfId="38728"/>
    <cellStyle name="20 % - Accent6 2 2 2 2 4 7 5" xfId="52005"/>
    <cellStyle name="20 % - Accent6 2 2 2 2 4 8" xfId="10491"/>
    <cellStyle name="20 % - Accent6 2 2 2 2 4 8 2" xfId="14954"/>
    <cellStyle name="20 % - Accent6 2 2 2 2 4 8 2 2" xfId="27575"/>
    <cellStyle name="20 % - Accent6 2 2 2 2 4 8 2 3" xfId="40852"/>
    <cellStyle name="20 % - Accent6 2 2 2 2 4 8 2 4" xfId="54129"/>
    <cellStyle name="20 % - Accent6 2 2 2 2 4 8 3" xfId="21588"/>
    <cellStyle name="20 % - Accent6 2 2 2 2 4 8 4" xfId="34865"/>
    <cellStyle name="20 % - Accent6 2 2 2 2 4 8 5" xfId="48142"/>
    <cellStyle name="20 % - Accent6 2 2 2 2 4 9" xfId="9398"/>
    <cellStyle name="20 % - Accent6 2 2 2 2 4 9 2" xfId="20264"/>
    <cellStyle name="20 % - Accent6 2 2 2 2 4 9 3" xfId="33541"/>
    <cellStyle name="20 % - Accent6 2 2 2 2 4 9 4" xfId="46818"/>
    <cellStyle name="20 % - Accent6 2 2 2 2 5" xfId="3661"/>
    <cellStyle name="20 % - Accent6 2 2 2 2 5 2" xfId="7838"/>
    <cellStyle name="20 % - Accent6 2 2 2 2 5 2 2" xfId="18259"/>
    <cellStyle name="20 % - Accent6 2 2 2 2 5 2 2 2" xfId="31439"/>
    <cellStyle name="20 % - Accent6 2 2 2 2 5 2 2 3" xfId="44716"/>
    <cellStyle name="20 % - Accent6 2 2 2 2 5 2 2 4" xfId="57993"/>
    <cellStyle name="20 % - Accent6 2 2 2 2 5 2 3" xfId="25452"/>
    <cellStyle name="20 % - Accent6 2 2 2 2 5 2 4" xfId="38729"/>
    <cellStyle name="20 % - Accent6 2 2 2 2 5 2 5" xfId="52006"/>
    <cellStyle name="20 % - Accent6 2 2 2 2 5 3" xfId="10838"/>
    <cellStyle name="20 % - Accent6 2 2 2 2 5 3 2" xfId="15371"/>
    <cellStyle name="20 % - Accent6 2 2 2 2 5 3 2 2" xfId="27992"/>
    <cellStyle name="20 % - Accent6 2 2 2 2 5 3 2 3" xfId="41269"/>
    <cellStyle name="20 % - Accent6 2 2 2 2 5 3 2 4" xfId="54546"/>
    <cellStyle name="20 % - Accent6 2 2 2 2 5 3 3" xfId="22005"/>
    <cellStyle name="20 % - Accent6 2 2 2 2 5 3 4" xfId="35282"/>
    <cellStyle name="20 % - Accent6 2 2 2 2 5 3 5" xfId="48559"/>
    <cellStyle name="20 % - Accent6 2 2 2 2 5 4" xfId="14203"/>
    <cellStyle name="20 % - Accent6 2 2 2 2 5 4 2" xfId="26824"/>
    <cellStyle name="20 % - Accent6 2 2 2 2 5 4 3" xfId="40101"/>
    <cellStyle name="20 % - Accent6 2 2 2 2 5 4 4" xfId="53378"/>
    <cellStyle name="20 % - Accent6 2 2 2 2 5 5" xfId="20837"/>
    <cellStyle name="20 % - Accent6 2 2 2 2 5 6" xfId="34114"/>
    <cellStyle name="20 % - Accent6 2 2 2 2 5 7" xfId="47391"/>
    <cellStyle name="20 % - Accent6 2 2 2 2 6" xfId="4760"/>
    <cellStyle name="20 % - Accent6 2 2 2 2 6 2" xfId="8634"/>
    <cellStyle name="20 % - Accent6 2 2 2 2 6 2 2" xfId="18648"/>
    <cellStyle name="20 % - Accent6 2 2 2 2 6 2 2 2" xfId="31828"/>
    <cellStyle name="20 % - Accent6 2 2 2 2 6 2 2 3" xfId="45105"/>
    <cellStyle name="20 % - Accent6 2 2 2 2 6 2 2 4" xfId="58382"/>
    <cellStyle name="20 % - Accent6 2 2 2 2 6 2 3" xfId="13153"/>
    <cellStyle name="20 % - Accent6 2 2 2 2 6 2 4" xfId="25841"/>
    <cellStyle name="20 % - Accent6 2 2 2 2 6 2 5" xfId="39118"/>
    <cellStyle name="20 % - Accent6 2 2 2 2 6 2 6" xfId="52395"/>
    <cellStyle name="20 % - Accent6 2 2 2 2 6 3" xfId="15907"/>
    <cellStyle name="20 % - Accent6 2 2 2 2 6 3 2" xfId="28788"/>
    <cellStyle name="20 % - Accent6 2 2 2 2 6 3 3" xfId="42065"/>
    <cellStyle name="20 % - Accent6 2 2 2 2 6 3 4" xfId="55342"/>
    <cellStyle name="20 % - Accent6 2 2 2 2 6 4" xfId="22801"/>
    <cellStyle name="20 % - Accent6 2 2 2 2 6 5" xfId="36078"/>
    <cellStyle name="20 % - Accent6 2 2 2 2 6 6" xfId="49355"/>
    <cellStyle name="20 % - Accent6 2 2 2 2 7" xfId="5351"/>
    <cellStyle name="20 % - Accent6 2 2 2 2 7 2" xfId="13319"/>
    <cellStyle name="20 % - Accent6 2 2 2 2 7 2 2" xfId="18728"/>
    <cellStyle name="20 % - Accent6 2 2 2 2 7 2 2 2" xfId="31908"/>
    <cellStyle name="20 % - Accent6 2 2 2 2 7 2 2 3" xfId="45185"/>
    <cellStyle name="20 % - Accent6 2 2 2 2 7 2 2 4" xfId="58462"/>
    <cellStyle name="20 % - Accent6 2 2 2 2 7 2 3" xfId="25921"/>
    <cellStyle name="20 % - Accent6 2 2 2 2 7 2 4" xfId="39198"/>
    <cellStyle name="20 % - Accent6 2 2 2 2 7 2 5" xfId="52475"/>
    <cellStyle name="20 % - Accent6 2 2 2 2 7 3" xfId="16199"/>
    <cellStyle name="20 % - Accent6 2 2 2 2 7 3 2" xfId="29379"/>
    <cellStyle name="20 % - Accent6 2 2 2 2 7 3 3" xfId="42656"/>
    <cellStyle name="20 % - Accent6 2 2 2 2 7 3 4" xfId="55933"/>
    <cellStyle name="20 % - Accent6 2 2 2 2 7 4" xfId="11153"/>
    <cellStyle name="20 % - Accent6 2 2 2 2 7 5" xfId="23392"/>
    <cellStyle name="20 % - Accent6 2 2 2 2 7 6" xfId="36669"/>
    <cellStyle name="20 % - Accent6 2 2 2 2 7 7" xfId="49946"/>
    <cellStyle name="20 % - Accent6 2 2 2 2 8" xfId="5975"/>
    <cellStyle name="20 % - Accent6 2 2 2 2 8 2" xfId="16799"/>
    <cellStyle name="20 % - Accent6 2 2 2 2 8 2 2" xfId="29979"/>
    <cellStyle name="20 % - Accent6 2 2 2 2 8 2 3" xfId="43256"/>
    <cellStyle name="20 % - Accent6 2 2 2 2 8 2 4" xfId="56533"/>
    <cellStyle name="20 % - Accent6 2 2 2 2 8 3" xfId="11753"/>
    <cellStyle name="20 % - Accent6 2 2 2 2 8 4" xfId="23992"/>
    <cellStyle name="20 % - Accent6 2 2 2 2 8 5" xfId="37269"/>
    <cellStyle name="20 % - Accent6 2 2 2 2 8 6" xfId="50546"/>
    <cellStyle name="20 % - Accent6 2 2 2 2 9" xfId="6677"/>
    <cellStyle name="20 % - Accent6 2 2 2 2 9 2" xfId="17501"/>
    <cellStyle name="20 % - Accent6 2 2 2 2 9 2 2" xfId="30681"/>
    <cellStyle name="20 % - Accent6 2 2 2 2 9 2 3" xfId="43958"/>
    <cellStyle name="20 % - Accent6 2 2 2 2 9 2 4" xfId="57235"/>
    <cellStyle name="20 % - Accent6 2 2 2 2 9 3" xfId="12455"/>
    <cellStyle name="20 % - Accent6 2 2 2 2 9 4" xfId="24694"/>
    <cellStyle name="20 % - Accent6 2 2 2 2 9 5" xfId="37971"/>
    <cellStyle name="20 % - Accent6 2 2 2 2 9 6" xfId="51248"/>
    <cellStyle name="20 % - Accent6 2 2 2 3" xfId="394"/>
    <cellStyle name="20 % - Accent6 2 2 2 3 10" xfId="13631"/>
    <cellStyle name="20 % - Accent6 2 2 2 3 10 2" xfId="26252"/>
    <cellStyle name="20 % - Accent6 2 2 2 3 10 3" xfId="39529"/>
    <cellStyle name="20 % - Accent6 2 2 2 3 10 4" xfId="52806"/>
    <cellStyle name="20 % - Accent6 2 2 2 3 11" xfId="19515"/>
    <cellStyle name="20 % - Accent6 2 2 2 3 12" xfId="32792"/>
    <cellStyle name="20 % - Accent6 2 2 2 3 13" xfId="46069"/>
    <cellStyle name="20 % - Accent6 2 2 2 3 2" xfId="3664"/>
    <cellStyle name="20 % - Accent6 2 2 2 3 2 2" xfId="7841"/>
    <cellStyle name="20 % - Accent6 2 2 2 3 2 2 2" xfId="15374"/>
    <cellStyle name="20 % - Accent6 2 2 2 3 2 2 2 2" xfId="27995"/>
    <cellStyle name="20 % - Accent6 2 2 2 3 2 2 2 3" xfId="41272"/>
    <cellStyle name="20 % - Accent6 2 2 2 3 2 2 2 4" xfId="54549"/>
    <cellStyle name="20 % - Accent6 2 2 2 3 2 2 3" xfId="22008"/>
    <cellStyle name="20 % - Accent6 2 2 2 3 2 2 4" xfId="35285"/>
    <cellStyle name="20 % - Accent6 2 2 2 3 2 2 5" xfId="48562"/>
    <cellStyle name="20 % - Accent6 2 2 2 3 2 3" xfId="14212"/>
    <cellStyle name="20 % - Accent6 2 2 2 3 2 3 2" xfId="26833"/>
    <cellStyle name="20 % - Accent6 2 2 2 3 2 3 3" xfId="40110"/>
    <cellStyle name="20 % - Accent6 2 2 2 3 2 3 4" xfId="53387"/>
    <cellStyle name="20 % - Accent6 2 2 2 3 2 4" xfId="20846"/>
    <cellStyle name="20 % - Accent6 2 2 2 3 2 5" xfId="34123"/>
    <cellStyle name="20 % - Accent6 2 2 2 3 2 6" xfId="47400"/>
    <cellStyle name="20 % - Accent6 2 2 2 3 3" xfId="4769"/>
    <cellStyle name="20 % - Accent6 2 2 2 3 3 2" xfId="8643"/>
    <cellStyle name="20 % - Accent6 2 2 2 3 3 2 2" xfId="28797"/>
    <cellStyle name="20 % - Accent6 2 2 2 3 3 2 3" xfId="42074"/>
    <cellStyle name="20 % - Accent6 2 2 2 3 3 2 4" xfId="55351"/>
    <cellStyle name="20 % - Accent6 2 2 2 3 3 3" xfId="22810"/>
    <cellStyle name="20 % - Accent6 2 2 2 3 3 4" xfId="36087"/>
    <cellStyle name="20 % - Accent6 2 2 2 3 3 5" xfId="49364"/>
    <cellStyle name="20 % - Accent6 2 2 2 3 4" xfId="5360"/>
    <cellStyle name="20 % - Accent6 2 2 2 3 4 2" xfId="16208"/>
    <cellStyle name="20 % - Accent6 2 2 2 3 4 2 2" xfId="29388"/>
    <cellStyle name="20 % - Accent6 2 2 2 3 4 2 3" xfId="42665"/>
    <cellStyle name="20 % - Accent6 2 2 2 3 4 2 4" xfId="55942"/>
    <cellStyle name="20 % - Accent6 2 2 2 3 4 3" xfId="11162"/>
    <cellStyle name="20 % - Accent6 2 2 2 3 4 4" xfId="23401"/>
    <cellStyle name="20 % - Accent6 2 2 2 3 4 5" xfId="36678"/>
    <cellStyle name="20 % - Accent6 2 2 2 3 4 6" xfId="49955"/>
    <cellStyle name="20 % - Accent6 2 2 2 3 5" xfId="5984"/>
    <cellStyle name="20 % - Accent6 2 2 2 3 5 2" xfId="16808"/>
    <cellStyle name="20 % - Accent6 2 2 2 3 5 2 2" xfId="29988"/>
    <cellStyle name="20 % - Accent6 2 2 2 3 5 2 3" xfId="43265"/>
    <cellStyle name="20 % - Accent6 2 2 2 3 5 2 4" xfId="56542"/>
    <cellStyle name="20 % - Accent6 2 2 2 3 5 3" xfId="11762"/>
    <cellStyle name="20 % - Accent6 2 2 2 3 5 4" xfId="24001"/>
    <cellStyle name="20 % - Accent6 2 2 2 3 5 5" xfId="37278"/>
    <cellStyle name="20 % - Accent6 2 2 2 3 5 6" xfId="50555"/>
    <cellStyle name="20 % - Accent6 2 2 2 3 6" xfId="6686"/>
    <cellStyle name="20 % - Accent6 2 2 2 3 6 2" xfId="17510"/>
    <cellStyle name="20 % - Accent6 2 2 2 3 6 2 2" xfId="30690"/>
    <cellStyle name="20 % - Accent6 2 2 2 3 6 2 3" xfId="43967"/>
    <cellStyle name="20 % - Accent6 2 2 2 3 6 2 4" xfId="57244"/>
    <cellStyle name="20 % - Accent6 2 2 2 3 6 3" xfId="12464"/>
    <cellStyle name="20 % - Accent6 2 2 2 3 6 4" xfId="24703"/>
    <cellStyle name="20 % - Accent6 2 2 2 3 6 5" xfId="37980"/>
    <cellStyle name="20 % - Accent6 2 2 2 3 6 6" xfId="51257"/>
    <cellStyle name="20 % - Accent6 2 2 2 3 7" xfId="7422"/>
    <cellStyle name="20 % - Accent6 2 2 2 3 7 2" xfId="18260"/>
    <cellStyle name="20 % - Accent6 2 2 2 3 7 2 2" xfId="31440"/>
    <cellStyle name="20 % - Accent6 2 2 2 3 7 2 3" xfId="44717"/>
    <cellStyle name="20 % - Accent6 2 2 2 3 7 2 4" xfId="57994"/>
    <cellStyle name="20 % - Accent6 2 2 2 3 7 3" xfId="25453"/>
    <cellStyle name="20 % - Accent6 2 2 2 3 7 4" xfId="38730"/>
    <cellStyle name="20 % - Accent6 2 2 2 3 7 5" xfId="52007"/>
    <cellStyle name="20 % - Accent6 2 2 2 3 8" xfId="10492"/>
    <cellStyle name="20 % - Accent6 2 2 2 3 8 2" xfId="14955"/>
    <cellStyle name="20 % - Accent6 2 2 2 3 8 2 2" xfId="27576"/>
    <cellStyle name="20 % - Accent6 2 2 2 3 8 2 3" xfId="40853"/>
    <cellStyle name="20 % - Accent6 2 2 2 3 8 2 4" xfId="54130"/>
    <cellStyle name="20 % - Accent6 2 2 2 3 8 3" xfId="21589"/>
    <cellStyle name="20 % - Accent6 2 2 2 3 8 4" xfId="34866"/>
    <cellStyle name="20 % - Accent6 2 2 2 3 8 5" xfId="48143"/>
    <cellStyle name="20 % - Accent6 2 2 2 3 9" xfId="9399"/>
    <cellStyle name="20 % - Accent6 2 2 2 3 9 2" xfId="20265"/>
    <cellStyle name="20 % - Accent6 2 2 2 3 9 3" xfId="33542"/>
    <cellStyle name="20 % - Accent6 2 2 2 3 9 4" xfId="46819"/>
    <cellStyle name="20 % - Accent6 2 2 2 4" xfId="395"/>
    <cellStyle name="20 % - Accent6 2 2 2 4 10" xfId="13632"/>
    <cellStyle name="20 % - Accent6 2 2 2 4 10 2" xfId="26253"/>
    <cellStyle name="20 % - Accent6 2 2 2 4 10 3" xfId="39530"/>
    <cellStyle name="20 % - Accent6 2 2 2 4 10 4" xfId="52807"/>
    <cellStyle name="20 % - Accent6 2 2 2 4 11" xfId="19516"/>
    <cellStyle name="20 % - Accent6 2 2 2 4 12" xfId="32793"/>
    <cellStyle name="20 % - Accent6 2 2 2 4 13" xfId="46070"/>
    <cellStyle name="20 % - Accent6 2 2 2 4 2" xfId="3665"/>
    <cellStyle name="20 % - Accent6 2 2 2 4 2 2" xfId="7842"/>
    <cellStyle name="20 % - Accent6 2 2 2 4 2 2 2" xfId="15375"/>
    <cellStyle name="20 % - Accent6 2 2 2 4 2 2 2 2" xfId="27996"/>
    <cellStyle name="20 % - Accent6 2 2 2 4 2 2 2 3" xfId="41273"/>
    <cellStyle name="20 % - Accent6 2 2 2 4 2 2 2 4" xfId="54550"/>
    <cellStyle name="20 % - Accent6 2 2 2 4 2 2 3" xfId="22009"/>
    <cellStyle name="20 % - Accent6 2 2 2 4 2 2 4" xfId="35286"/>
    <cellStyle name="20 % - Accent6 2 2 2 4 2 2 5" xfId="48563"/>
    <cellStyle name="20 % - Accent6 2 2 2 4 2 3" xfId="14213"/>
    <cellStyle name="20 % - Accent6 2 2 2 4 2 3 2" xfId="26834"/>
    <cellStyle name="20 % - Accent6 2 2 2 4 2 3 3" xfId="40111"/>
    <cellStyle name="20 % - Accent6 2 2 2 4 2 3 4" xfId="53388"/>
    <cellStyle name="20 % - Accent6 2 2 2 4 2 4" xfId="20847"/>
    <cellStyle name="20 % - Accent6 2 2 2 4 2 5" xfId="34124"/>
    <cellStyle name="20 % - Accent6 2 2 2 4 2 6" xfId="47401"/>
    <cellStyle name="20 % - Accent6 2 2 2 4 3" xfId="4770"/>
    <cellStyle name="20 % - Accent6 2 2 2 4 3 2" xfId="8644"/>
    <cellStyle name="20 % - Accent6 2 2 2 4 3 2 2" xfId="28798"/>
    <cellStyle name="20 % - Accent6 2 2 2 4 3 2 3" xfId="42075"/>
    <cellStyle name="20 % - Accent6 2 2 2 4 3 2 4" xfId="55352"/>
    <cellStyle name="20 % - Accent6 2 2 2 4 3 3" xfId="22811"/>
    <cellStyle name="20 % - Accent6 2 2 2 4 3 4" xfId="36088"/>
    <cellStyle name="20 % - Accent6 2 2 2 4 3 5" xfId="49365"/>
    <cellStyle name="20 % - Accent6 2 2 2 4 4" xfId="5361"/>
    <cellStyle name="20 % - Accent6 2 2 2 4 4 2" xfId="16209"/>
    <cellStyle name="20 % - Accent6 2 2 2 4 4 2 2" xfId="29389"/>
    <cellStyle name="20 % - Accent6 2 2 2 4 4 2 3" xfId="42666"/>
    <cellStyle name="20 % - Accent6 2 2 2 4 4 2 4" xfId="55943"/>
    <cellStyle name="20 % - Accent6 2 2 2 4 4 3" xfId="11163"/>
    <cellStyle name="20 % - Accent6 2 2 2 4 4 4" xfId="23402"/>
    <cellStyle name="20 % - Accent6 2 2 2 4 4 5" xfId="36679"/>
    <cellStyle name="20 % - Accent6 2 2 2 4 4 6" xfId="49956"/>
    <cellStyle name="20 % - Accent6 2 2 2 4 5" xfId="5985"/>
    <cellStyle name="20 % - Accent6 2 2 2 4 5 2" xfId="16809"/>
    <cellStyle name="20 % - Accent6 2 2 2 4 5 2 2" xfId="29989"/>
    <cellStyle name="20 % - Accent6 2 2 2 4 5 2 3" xfId="43266"/>
    <cellStyle name="20 % - Accent6 2 2 2 4 5 2 4" xfId="56543"/>
    <cellStyle name="20 % - Accent6 2 2 2 4 5 3" xfId="11763"/>
    <cellStyle name="20 % - Accent6 2 2 2 4 5 4" xfId="24002"/>
    <cellStyle name="20 % - Accent6 2 2 2 4 5 5" xfId="37279"/>
    <cellStyle name="20 % - Accent6 2 2 2 4 5 6" xfId="50556"/>
    <cellStyle name="20 % - Accent6 2 2 2 4 6" xfId="6687"/>
    <cellStyle name="20 % - Accent6 2 2 2 4 6 2" xfId="17511"/>
    <cellStyle name="20 % - Accent6 2 2 2 4 6 2 2" xfId="30691"/>
    <cellStyle name="20 % - Accent6 2 2 2 4 6 2 3" xfId="43968"/>
    <cellStyle name="20 % - Accent6 2 2 2 4 6 2 4" xfId="57245"/>
    <cellStyle name="20 % - Accent6 2 2 2 4 6 3" xfId="12465"/>
    <cellStyle name="20 % - Accent6 2 2 2 4 6 4" xfId="24704"/>
    <cellStyle name="20 % - Accent6 2 2 2 4 6 5" xfId="37981"/>
    <cellStyle name="20 % - Accent6 2 2 2 4 6 6" xfId="51258"/>
    <cellStyle name="20 % - Accent6 2 2 2 4 7" xfId="7423"/>
    <cellStyle name="20 % - Accent6 2 2 2 4 7 2" xfId="18261"/>
    <cellStyle name="20 % - Accent6 2 2 2 4 7 2 2" xfId="31441"/>
    <cellStyle name="20 % - Accent6 2 2 2 4 7 2 3" xfId="44718"/>
    <cellStyle name="20 % - Accent6 2 2 2 4 7 2 4" xfId="57995"/>
    <cellStyle name="20 % - Accent6 2 2 2 4 7 3" xfId="25454"/>
    <cellStyle name="20 % - Accent6 2 2 2 4 7 4" xfId="38731"/>
    <cellStyle name="20 % - Accent6 2 2 2 4 7 5" xfId="52008"/>
    <cellStyle name="20 % - Accent6 2 2 2 4 8" xfId="10493"/>
    <cellStyle name="20 % - Accent6 2 2 2 4 8 2" xfId="14956"/>
    <cellStyle name="20 % - Accent6 2 2 2 4 8 2 2" xfId="27577"/>
    <cellStyle name="20 % - Accent6 2 2 2 4 8 2 3" xfId="40854"/>
    <cellStyle name="20 % - Accent6 2 2 2 4 8 2 4" xfId="54131"/>
    <cellStyle name="20 % - Accent6 2 2 2 4 8 3" xfId="21590"/>
    <cellStyle name="20 % - Accent6 2 2 2 4 8 4" xfId="34867"/>
    <cellStyle name="20 % - Accent6 2 2 2 4 8 5" xfId="48144"/>
    <cellStyle name="20 % - Accent6 2 2 2 4 9" xfId="9400"/>
    <cellStyle name="20 % - Accent6 2 2 2 4 9 2" xfId="20266"/>
    <cellStyle name="20 % - Accent6 2 2 2 4 9 3" xfId="33543"/>
    <cellStyle name="20 % - Accent6 2 2 2 4 9 4" xfId="46820"/>
    <cellStyle name="20 % - Accent6 2 2 2 5" xfId="396"/>
    <cellStyle name="20 % - Accent6 2 2 2 5 10" xfId="13633"/>
    <cellStyle name="20 % - Accent6 2 2 2 5 10 2" xfId="26254"/>
    <cellStyle name="20 % - Accent6 2 2 2 5 10 3" xfId="39531"/>
    <cellStyle name="20 % - Accent6 2 2 2 5 10 4" xfId="52808"/>
    <cellStyle name="20 % - Accent6 2 2 2 5 11" xfId="19517"/>
    <cellStyle name="20 % - Accent6 2 2 2 5 12" xfId="32794"/>
    <cellStyle name="20 % - Accent6 2 2 2 5 13" xfId="46071"/>
    <cellStyle name="20 % - Accent6 2 2 2 5 2" xfId="4153"/>
    <cellStyle name="20 % - Accent6 2 2 2 5 2 2" xfId="8210"/>
    <cellStyle name="20 % - Accent6 2 2 2 5 2 2 2" xfId="15707"/>
    <cellStyle name="20 % - Accent6 2 2 2 5 2 2 2 2" xfId="28364"/>
    <cellStyle name="20 % - Accent6 2 2 2 5 2 2 2 3" xfId="41641"/>
    <cellStyle name="20 % - Accent6 2 2 2 5 2 2 2 4" xfId="54918"/>
    <cellStyle name="20 % - Accent6 2 2 2 5 2 2 3" xfId="22377"/>
    <cellStyle name="20 % - Accent6 2 2 2 5 2 2 4" xfId="35654"/>
    <cellStyle name="20 % - Accent6 2 2 2 5 2 2 5" xfId="48931"/>
    <cellStyle name="20 % - Accent6 2 2 2 5 2 3" xfId="14214"/>
    <cellStyle name="20 % - Accent6 2 2 2 5 2 3 2" xfId="26835"/>
    <cellStyle name="20 % - Accent6 2 2 2 5 2 3 3" xfId="40112"/>
    <cellStyle name="20 % - Accent6 2 2 2 5 2 3 4" xfId="53389"/>
    <cellStyle name="20 % - Accent6 2 2 2 5 2 4" xfId="20848"/>
    <cellStyle name="20 % - Accent6 2 2 2 5 2 5" xfId="34125"/>
    <cellStyle name="20 % - Accent6 2 2 2 5 2 6" xfId="47402"/>
    <cellStyle name="20 % - Accent6 2 2 2 5 3" xfId="4771"/>
    <cellStyle name="20 % - Accent6 2 2 2 5 3 2" xfId="8645"/>
    <cellStyle name="20 % - Accent6 2 2 2 5 3 2 2" xfId="28799"/>
    <cellStyle name="20 % - Accent6 2 2 2 5 3 2 3" xfId="42076"/>
    <cellStyle name="20 % - Accent6 2 2 2 5 3 2 4" xfId="55353"/>
    <cellStyle name="20 % - Accent6 2 2 2 5 3 3" xfId="22812"/>
    <cellStyle name="20 % - Accent6 2 2 2 5 3 4" xfId="36089"/>
    <cellStyle name="20 % - Accent6 2 2 2 5 3 5" xfId="49366"/>
    <cellStyle name="20 % - Accent6 2 2 2 5 4" xfId="5362"/>
    <cellStyle name="20 % - Accent6 2 2 2 5 4 2" xfId="16210"/>
    <cellStyle name="20 % - Accent6 2 2 2 5 4 2 2" xfId="29390"/>
    <cellStyle name="20 % - Accent6 2 2 2 5 4 2 3" xfId="42667"/>
    <cellStyle name="20 % - Accent6 2 2 2 5 4 2 4" xfId="55944"/>
    <cellStyle name="20 % - Accent6 2 2 2 5 4 3" xfId="11164"/>
    <cellStyle name="20 % - Accent6 2 2 2 5 4 4" xfId="23403"/>
    <cellStyle name="20 % - Accent6 2 2 2 5 4 5" xfId="36680"/>
    <cellStyle name="20 % - Accent6 2 2 2 5 4 6" xfId="49957"/>
    <cellStyle name="20 % - Accent6 2 2 2 5 5" xfId="5986"/>
    <cellStyle name="20 % - Accent6 2 2 2 5 5 2" xfId="16810"/>
    <cellStyle name="20 % - Accent6 2 2 2 5 5 2 2" xfId="29990"/>
    <cellStyle name="20 % - Accent6 2 2 2 5 5 2 3" xfId="43267"/>
    <cellStyle name="20 % - Accent6 2 2 2 5 5 2 4" xfId="56544"/>
    <cellStyle name="20 % - Accent6 2 2 2 5 5 3" xfId="11764"/>
    <cellStyle name="20 % - Accent6 2 2 2 5 5 4" xfId="24003"/>
    <cellStyle name="20 % - Accent6 2 2 2 5 5 5" xfId="37280"/>
    <cellStyle name="20 % - Accent6 2 2 2 5 5 6" xfId="50557"/>
    <cellStyle name="20 % - Accent6 2 2 2 5 6" xfId="6688"/>
    <cellStyle name="20 % - Accent6 2 2 2 5 6 2" xfId="17512"/>
    <cellStyle name="20 % - Accent6 2 2 2 5 6 2 2" xfId="30692"/>
    <cellStyle name="20 % - Accent6 2 2 2 5 6 2 3" xfId="43969"/>
    <cellStyle name="20 % - Accent6 2 2 2 5 6 2 4" xfId="57246"/>
    <cellStyle name="20 % - Accent6 2 2 2 5 6 3" xfId="12466"/>
    <cellStyle name="20 % - Accent6 2 2 2 5 6 4" xfId="24705"/>
    <cellStyle name="20 % - Accent6 2 2 2 5 6 5" xfId="37982"/>
    <cellStyle name="20 % - Accent6 2 2 2 5 6 6" xfId="51259"/>
    <cellStyle name="20 % - Accent6 2 2 2 5 7" xfId="7424"/>
    <cellStyle name="20 % - Accent6 2 2 2 5 7 2" xfId="18262"/>
    <cellStyle name="20 % - Accent6 2 2 2 5 7 2 2" xfId="31442"/>
    <cellStyle name="20 % - Accent6 2 2 2 5 7 2 3" xfId="44719"/>
    <cellStyle name="20 % - Accent6 2 2 2 5 7 2 4" xfId="57996"/>
    <cellStyle name="20 % - Accent6 2 2 2 5 7 3" xfId="25455"/>
    <cellStyle name="20 % - Accent6 2 2 2 5 7 4" xfId="38732"/>
    <cellStyle name="20 % - Accent6 2 2 2 5 7 5" xfId="52009"/>
    <cellStyle name="20 % - Accent6 2 2 2 5 8" xfId="10494"/>
    <cellStyle name="20 % - Accent6 2 2 2 5 8 2" xfId="14957"/>
    <cellStyle name="20 % - Accent6 2 2 2 5 8 2 2" xfId="27578"/>
    <cellStyle name="20 % - Accent6 2 2 2 5 8 2 3" xfId="40855"/>
    <cellStyle name="20 % - Accent6 2 2 2 5 8 2 4" xfId="54132"/>
    <cellStyle name="20 % - Accent6 2 2 2 5 8 3" xfId="21591"/>
    <cellStyle name="20 % - Accent6 2 2 2 5 8 4" xfId="34868"/>
    <cellStyle name="20 % - Accent6 2 2 2 5 8 5" xfId="48145"/>
    <cellStyle name="20 % - Accent6 2 2 2 5 9" xfId="9401"/>
    <cellStyle name="20 % - Accent6 2 2 2 5 9 2" xfId="20267"/>
    <cellStyle name="20 % - Accent6 2 2 2 5 9 3" xfId="33544"/>
    <cellStyle name="20 % - Accent6 2 2 2 5 9 4" xfId="46821"/>
    <cellStyle name="20 % - Accent6 2 2 2 6" xfId="3660"/>
    <cellStyle name="20 % - Accent6 2 2 2 6 2" xfId="7837"/>
    <cellStyle name="20 % - Accent6 2 2 2 6 2 2" xfId="18647"/>
    <cellStyle name="20 % - Accent6 2 2 2 6 2 2 2" xfId="31827"/>
    <cellStyle name="20 % - Accent6 2 2 2 6 2 2 3" xfId="45104"/>
    <cellStyle name="20 % - Accent6 2 2 2 6 2 2 4" xfId="58381"/>
    <cellStyle name="20 % - Accent6 2 2 2 6 2 3" xfId="25840"/>
    <cellStyle name="20 % - Accent6 2 2 2 6 2 4" xfId="39117"/>
    <cellStyle name="20 % - Accent6 2 2 2 6 2 5" xfId="52394"/>
    <cellStyle name="20 % - Accent6 2 2 2 6 3" xfId="10837"/>
    <cellStyle name="20 % - Accent6 2 2 2 6 3 2" xfId="15370"/>
    <cellStyle name="20 % - Accent6 2 2 2 6 3 2 2" xfId="27991"/>
    <cellStyle name="20 % - Accent6 2 2 2 6 3 2 3" xfId="41268"/>
    <cellStyle name="20 % - Accent6 2 2 2 6 3 2 4" xfId="54545"/>
    <cellStyle name="20 % - Accent6 2 2 2 6 3 3" xfId="22004"/>
    <cellStyle name="20 % - Accent6 2 2 2 6 3 4" xfId="35281"/>
    <cellStyle name="20 % - Accent6 2 2 2 6 3 5" xfId="48558"/>
    <cellStyle name="20 % - Accent6 2 2 2 6 4" xfId="14202"/>
    <cellStyle name="20 % - Accent6 2 2 2 6 4 2" xfId="26823"/>
    <cellStyle name="20 % - Accent6 2 2 2 6 4 3" xfId="40100"/>
    <cellStyle name="20 % - Accent6 2 2 2 6 4 4" xfId="53377"/>
    <cellStyle name="20 % - Accent6 2 2 2 6 5" xfId="20836"/>
    <cellStyle name="20 % - Accent6 2 2 2 6 6" xfId="34113"/>
    <cellStyle name="20 % - Accent6 2 2 2 6 7" xfId="47390"/>
    <cellStyle name="20 % - Accent6 2 2 2 7" xfId="4759"/>
    <cellStyle name="20 % - Accent6 2 2 2 7 2" xfId="8633"/>
    <cellStyle name="20 % - Accent6 2 2 2 7 2 2" xfId="18727"/>
    <cellStyle name="20 % - Accent6 2 2 2 7 2 2 2" xfId="31907"/>
    <cellStyle name="20 % - Accent6 2 2 2 7 2 2 3" xfId="45184"/>
    <cellStyle name="20 % - Accent6 2 2 2 7 2 2 4" xfId="58461"/>
    <cellStyle name="20 % - Accent6 2 2 2 7 2 3" xfId="25920"/>
    <cellStyle name="20 % - Accent6 2 2 2 7 2 4" xfId="39197"/>
    <cellStyle name="20 % - Accent6 2 2 2 7 2 5" xfId="52474"/>
    <cellStyle name="20 % - Accent6 2 2 2 7 3" xfId="15906"/>
    <cellStyle name="20 % - Accent6 2 2 2 7 3 2" xfId="28787"/>
    <cellStyle name="20 % - Accent6 2 2 2 7 3 3" xfId="42064"/>
    <cellStyle name="20 % - Accent6 2 2 2 7 3 4" xfId="55341"/>
    <cellStyle name="20 % - Accent6 2 2 2 7 4" xfId="22800"/>
    <cellStyle name="20 % - Accent6 2 2 2 7 5" xfId="36077"/>
    <cellStyle name="20 % - Accent6 2 2 2 7 6" xfId="49354"/>
    <cellStyle name="20 % - Accent6 2 2 2 8" xfId="5350"/>
    <cellStyle name="20 % - Accent6 2 2 2 8 2" xfId="16198"/>
    <cellStyle name="20 % - Accent6 2 2 2 8 2 2" xfId="29378"/>
    <cellStyle name="20 % - Accent6 2 2 2 8 2 3" xfId="42655"/>
    <cellStyle name="20 % - Accent6 2 2 2 8 2 4" xfId="55932"/>
    <cellStyle name="20 % - Accent6 2 2 2 8 3" xfId="11152"/>
    <cellStyle name="20 % - Accent6 2 2 2 8 4" xfId="23391"/>
    <cellStyle name="20 % - Accent6 2 2 2 8 5" xfId="36668"/>
    <cellStyle name="20 % - Accent6 2 2 2 8 6" xfId="49945"/>
    <cellStyle name="20 % - Accent6 2 2 2 9" xfId="5974"/>
    <cellStyle name="20 % - Accent6 2 2 2 9 2" xfId="16798"/>
    <cellStyle name="20 % - Accent6 2 2 2 9 2 2" xfId="29978"/>
    <cellStyle name="20 % - Accent6 2 2 2 9 2 3" xfId="43255"/>
    <cellStyle name="20 % - Accent6 2 2 2 9 2 4" xfId="56532"/>
    <cellStyle name="20 % - Accent6 2 2 2 9 3" xfId="11752"/>
    <cellStyle name="20 % - Accent6 2 2 2 9 4" xfId="23991"/>
    <cellStyle name="20 % - Accent6 2 2 2 9 5" xfId="37268"/>
    <cellStyle name="20 % - Accent6 2 2 2 9 6" xfId="50545"/>
    <cellStyle name="20 % - Accent6 2 2 2_2012-2013 - CF - Tour 1 - Ligue 04 - Résultats" xfId="397"/>
    <cellStyle name="20 % - Accent6 2 2 3" xfId="398"/>
    <cellStyle name="20 % - Accent6 2 2 3 10" xfId="7425"/>
    <cellStyle name="20 % - Accent6 2 2 3 10 2" xfId="18263"/>
    <cellStyle name="20 % - Accent6 2 2 3 10 2 2" xfId="31443"/>
    <cellStyle name="20 % - Accent6 2 2 3 10 2 3" xfId="44720"/>
    <cellStyle name="20 % - Accent6 2 2 3 10 2 4" xfId="57997"/>
    <cellStyle name="20 % - Accent6 2 2 3 10 3" xfId="25456"/>
    <cellStyle name="20 % - Accent6 2 2 3 10 4" xfId="38733"/>
    <cellStyle name="20 % - Accent6 2 2 3 10 5" xfId="52010"/>
    <cellStyle name="20 % - Accent6 2 2 3 11" xfId="10495"/>
    <cellStyle name="20 % - Accent6 2 2 3 11 2" xfId="14958"/>
    <cellStyle name="20 % - Accent6 2 2 3 11 2 2" xfId="27579"/>
    <cellStyle name="20 % - Accent6 2 2 3 11 2 3" xfId="40856"/>
    <cellStyle name="20 % - Accent6 2 2 3 11 2 4" xfId="54133"/>
    <cellStyle name="20 % - Accent6 2 2 3 11 3" xfId="21592"/>
    <cellStyle name="20 % - Accent6 2 2 3 11 4" xfId="34869"/>
    <cellStyle name="20 % - Accent6 2 2 3 11 5" xfId="48146"/>
    <cellStyle name="20 % - Accent6 2 2 3 12" xfId="9402"/>
    <cellStyle name="20 % - Accent6 2 2 3 12 2" xfId="20268"/>
    <cellStyle name="20 % - Accent6 2 2 3 12 3" xfId="33545"/>
    <cellStyle name="20 % - Accent6 2 2 3 12 4" xfId="46822"/>
    <cellStyle name="20 % - Accent6 2 2 3 13" xfId="13634"/>
    <cellStyle name="20 % - Accent6 2 2 3 13 2" xfId="26255"/>
    <cellStyle name="20 % - Accent6 2 2 3 13 3" xfId="39532"/>
    <cellStyle name="20 % - Accent6 2 2 3 13 4" xfId="52809"/>
    <cellStyle name="20 % - Accent6 2 2 3 14" xfId="19518"/>
    <cellStyle name="20 % - Accent6 2 2 3 15" xfId="32795"/>
    <cellStyle name="20 % - Accent6 2 2 3 16" xfId="46072"/>
    <cellStyle name="20 % - Accent6 2 2 3 2" xfId="399"/>
    <cellStyle name="20 % - Accent6 2 2 3 2 10" xfId="9403"/>
    <cellStyle name="20 % - Accent6 2 2 3 2 10 2" xfId="20269"/>
    <cellStyle name="20 % - Accent6 2 2 3 2 10 3" xfId="33546"/>
    <cellStyle name="20 % - Accent6 2 2 3 2 10 4" xfId="46823"/>
    <cellStyle name="20 % - Accent6 2 2 3 2 11" xfId="13635"/>
    <cellStyle name="20 % - Accent6 2 2 3 2 11 2" xfId="26256"/>
    <cellStyle name="20 % - Accent6 2 2 3 2 11 3" xfId="39533"/>
    <cellStyle name="20 % - Accent6 2 2 3 2 11 4" xfId="52810"/>
    <cellStyle name="20 % - Accent6 2 2 3 2 12" xfId="19519"/>
    <cellStyle name="20 % - Accent6 2 2 3 2 13" xfId="32796"/>
    <cellStyle name="20 % - Accent6 2 2 3 2 14" xfId="46073"/>
    <cellStyle name="20 % - Accent6 2 2 3 2 2" xfId="400"/>
    <cellStyle name="20 % - Accent6 2 2 3 2 2 10" xfId="13636"/>
    <cellStyle name="20 % - Accent6 2 2 3 2 2 10 2" xfId="26257"/>
    <cellStyle name="20 % - Accent6 2 2 3 2 2 10 3" xfId="39534"/>
    <cellStyle name="20 % - Accent6 2 2 3 2 2 10 4" xfId="52811"/>
    <cellStyle name="20 % - Accent6 2 2 3 2 2 11" xfId="19520"/>
    <cellStyle name="20 % - Accent6 2 2 3 2 2 12" xfId="32797"/>
    <cellStyle name="20 % - Accent6 2 2 3 2 2 13" xfId="46074"/>
    <cellStyle name="20 % - Accent6 2 2 3 2 2 2" xfId="4152"/>
    <cellStyle name="20 % - Accent6 2 2 3 2 2 2 2" xfId="8209"/>
    <cellStyle name="20 % - Accent6 2 2 3 2 2 2 2 2" xfId="15706"/>
    <cellStyle name="20 % - Accent6 2 2 3 2 2 2 2 2 2" xfId="28363"/>
    <cellStyle name="20 % - Accent6 2 2 3 2 2 2 2 2 3" xfId="41640"/>
    <cellStyle name="20 % - Accent6 2 2 3 2 2 2 2 2 4" xfId="54917"/>
    <cellStyle name="20 % - Accent6 2 2 3 2 2 2 2 3" xfId="22376"/>
    <cellStyle name="20 % - Accent6 2 2 3 2 2 2 2 4" xfId="35653"/>
    <cellStyle name="20 % - Accent6 2 2 3 2 2 2 2 5" xfId="48930"/>
    <cellStyle name="20 % - Accent6 2 2 3 2 2 2 3" xfId="14217"/>
    <cellStyle name="20 % - Accent6 2 2 3 2 2 2 3 2" xfId="26838"/>
    <cellStyle name="20 % - Accent6 2 2 3 2 2 2 3 3" xfId="40115"/>
    <cellStyle name="20 % - Accent6 2 2 3 2 2 2 3 4" xfId="53392"/>
    <cellStyle name="20 % - Accent6 2 2 3 2 2 2 4" xfId="20851"/>
    <cellStyle name="20 % - Accent6 2 2 3 2 2 2 5" xfId="34128"/>
    <cellStyle name="20 % - Accent6 2 2 3 2 2 2 6" xfId="47405"/>
    <cellStyle name="20 % - Accent6 2 2 3 2 2 3" xfId="4774"/>
    <cellStyle name="20 % - Accent6 2 2 3 2 2 3 2" xfId="8648"/>
    <cellStyle name="20 % - Accent6 2 2 3 2 2 3 2 2" xfId="28802"/>
    <cellStyle name="20 % - Accent6 2 2 3 2 2 3 2 3" xfId="42079"/>
    <cellStyle name="20 % - Accent6 2 2 3 2 2 3 2 4" xfId="55356"/>
    <cellStyle name="20 % - Accent6 2 2 3 2 2 3 3" xfId="22815"/>
    <cellStyle name="20 % - Accent6 2 2 3 2 2 3 4" xfId="36092"/>
    <cellStyle name="20 % - Accent6 2 2 3 2 2 3 5" xfId="49369"/>
    <cellStyle name="20 % - Accent6 2 2 3 2 2 4" xfId="5365"/>
    <cellStyle name="20 % - Accent6 2 2 3 2 2 4 2" xfId="16213"/>
    <cellStyle name="20 % - Accent6 2 2 3 2 2 4 2 2" xfId="29393"/>
    <cellStyle name="20 % - Accent6 2 2 3 2 2 4 2 3" xfId="42670"/>
    <cellStyle name="20 % - Accent6 2 2 3 2 2 4 2 4" xfId="55947"/>
    <cellStyle name="20 % - Accent6 2 2 3 2 2 4 3" xfId="11167"/>
    <cellStyle name="20 % - Accent6 2 2 3 2 2 4 4" xfId="23406"/>
    <cellStyle name="20 % - Accent6 2 2 3 2 2 4 5" xfId="36683"/>
    <cellStyle name="20 % - Accent6 2 2 3 2 2 4 6" xfId="49960"/>
    <cellStyle name="20 % - Accent6 2 2 3 2 2 5" xfId="5989"/>
    <cellStyle name="20 % - Accent6 2 2 3 2 2 5 2" xfId="16813"/>
    <cellStyle name="20 % - Accent6 2 2 3 2 2 5 2 2" xfId="29993"/>
    <cellStyle name="20 % - Accent6 2 2 3 2 2 5 2 3" xfId="43270"/>
    <cellStyle name="20 % - Accent6 2 2 3 2 2 5 2 4" xfId="56547"/>
    <cellStyle name="20 % - Accent6 2 2 3 2 2 5 3" xfId="11767"/>
    <cellStyle name="20 % - Accent6 2 2 3 2 2 5 4" xfId="24006"/>
    <cellStyle name="20 % - Accent6 2 2 3 2 2 5 5" xfId="37283"/>
    <cellStyle name="20 % - Accent6 2 2 3 2 2 5 6" xfId="50560"/>
    <cellStyle name="20 % - Accent6 2 2 3 2 2 6" xfId="6691"/>
    <cellStyle name="20 % - Accent6 2 2 3 2 2 6 2" xfId="17515"/>
    <cellStyle name="20 % - Accent6 2 2 3 2 2 6 2 2" xfId="30695"/>
    <cellStyle name="20 % - Accent6 2 2 3 2 2 6 2 3" xfId="43972"/>
    <cellStyle name="20 % - Accent6 2 2 3 2 2 6 2 4" xfId="57249"/>
    <cellStyle name="20 % - Accent6 2 2 3 2 2 6 3" xfId="12469"/>
    <cellStyle name="20 % - Accent6 2 2 3 2 2 6 4" xfId="24708"/>
    <cellStyle name="20 % - Accent6 2 2 3 2 2 6 5" xfId="37985"/>
    <cellStyle name="20 % - Accent6 2 2 3 2 2 6 6" xfId="51262"/>
    <cellStyle name="20 % - Accent6 2 2 3 2 2 7" xfId="7427"/>
    <cellStyle name="20 % - Accent6 2 2 3 2 2 7 2" xfId="18264"/>
    <cellStyle name="20 % - Accent6 2 2 3 2 2 7 2 2" xfId="31444"/>
    <cellStyle name="20 % - Accent6 2 2 3 2 2 7 2 3" xfId="44721"/>
    <cellStyle name="20 % - Accent6 2 2 3 2 2 7 2 4" xfId="57998"/>
    <cellStyle name="20 % - Accent6 2 2 3 2 2 7 3" xfId="25457"/>
    <cellStyle name="20 % - Accent6 2 2 3 2 2 7 4" xfId="38734"/>
    <cellStyle name="20 % - Accent6 2 2 3 2 2 7 5" xfId="52011"/>
    <cellStyle name="20 % - Accent6 2 2 3 2 2 8" xfId="10496"/>
    <cellStyle name="20 % - Accent6 2 2 3 2 2 8 2" xfId="14960"/>
    <cellStyle name="20 % - Accent6 2 2 3 2 2 8 2 2" xfId="27581"/>
    <cellStyle name="20 % - Accent6 2 2 3 2 2 8 2 3" xfId="40858"/>
    <cellStyle name="20 % - Accent6 2 2 3 2 2 8 2 4" xfId="54135"/>
    <cellStyle name="20 % - Accent6 2 2 3 2 2 8 3" xfId="21594"/>
    <cellStyle name="20 % - Accent6 2 2 3 2 2 8 4" xfId="34871"/>
    <cellStyle name="20 % - Accent6 2 2 3 2 2 8 5" xfId="48148"/>
    <cellStyle name="20 % - Accent6 2 2 3 2 2 9" xfId="9404"/>
    <cellStyle name="20 % - Accent6 2 2 3 2 2 9 2" xfId="20270"/>
    <cellStyle name="20 % - Accent6 2 2 3 2 2 9 3" xfId="33547"/>
    <cellStyle name="20 % - Accent6 2 2 3 2 2 9 4" xfId="46824"/>
    <cellStyle name="20 % - Accent6 2 2 3 2 3" xfId="401"/>
    <cellStyle name="20 % - Accent6 2 2 3 2 4" xfId="3667"/>
    <cellStyle name="20 % - Accent6 2 2 3 2 4 2" xfId="7844"/>
    <cellStyle name="20 % - Accent6 2 2 3 2 4 2 2" xfId="15377"/>
    <cellStyle name="20 % - Accent6 2 2 3 2 4 2 2 2" xfId="27998"/>
    <cellStyle name="20 % - Accent6 2 2 3 2 4 2 2 3" xfId="41275"/>
    <cellStyle name="20 % - Accent6 2 2 3 2 4 2 2 4" xfId="54552"/>
    <cellStyle name="20 % - Accent6 2 2 3 2 4 2 3" xfId="22011"/>
    <cellStyle name="20 % - Accent6 2 2 3 2 4 2 4" xfId="35288"/>
    <cellStyle name="20 % - Accent6 2 2 3 2 4 2 5" xfId="48565"/>
    <cellStyle name="20 % - Accent6 2 2 3 2 4 3" xfId="14216"/>
    <cellStyle name="20 % - Accent6 2 2 3 2 4 3 2" xfId="26837"/>
    <cellStyle name="20 % - Accent6 2 2 3 2 4 3 3" xfId="40114"/>
    <cellStyle name="20 % - Accent6 2 2 3 2 4 3 4" xfId="53391"/>
    <cellStyle name="20 % - Accent6 2 2 3 2 4 4" xfId="20850"/>
    <cellStyle name="20 % - Accent6 2 2 3 2 4 5" xfId="34127"/>
    <cellStyle name="20 % - Accent6 2 2 3 2 4 6" xfId="47404"/>
    <cellStyle name="20 % - Accent6 2 2 3 2 5" xfId="4773"/>
    <cellStyle name="20 % - Accent6 2 2 3 2 5 2" xfId="8647"/>
    <cellStyle name="20 % - Accent6 2 2 3 2 5 2 2" xfId="28801"/>
    <cellStyle name="20 % - Accent6 2 2 3 2 5 2 3" xfId="42078"/>
    <cellStyle name="20 % - Accent6 2 2 3 2 5 2 4" xfId="55355"/>
    <cellStyle name="20 % - Accent6 2 2 3 2 5 3" xfId="22814"/>
    <cellStyle name="20 % - Accent6 2 2 3 2 5 4" xfId="36091"/>
    <cellStyle name="20 % - Accent6 2 2 3 2 5 5" xfId="49368"/>
    <cellStyle name="20 % - Accent6 2 2 3 2 6" xfId="5364"/>
    <cellStyle name="20 % - Accent6 2 2 3 2 6 2" xfId="16212"/>
    <cellStyle name="20 % - Accent6 2 2 3 2 6 2 2" xfId="29392"/>
    <cellStyle name="20 % - Accent6 2 2 3 2 6 2 3" xfId="42669"/>
    <cellStyle name="20 % - Accent6 2 2 3 2 6 2 4" xfId="55946"/>
    <cellStyle name="20 % - Accent6 2 2 3 2 6 3" xfId="11166"/>
    <cellStyle name="20 % - Accent6 2 2 3 2 6 4" xfId="23405"/>
    <cellStyle name="20 % - Accent6 2 2 3 2 6 5" xfId="36682"/>
    <cellStyle name="20 % - Accent6 2 2 3 2 6 6" xfId="49959"/>
    <cellStyle name="20 % - Accent6 2 2 3 2 7" xfId="5988"/>
    <cellStyle name="20 % - Accent6 2 2 3 2 7 2" xfId="16812"/>
    <cellStyle name="20 % - Accent6 2 2 3 2 7 2 2" xfId="29992"/>
    <cellStyle name="20 % - Accent6 2 2 3 2 7 2 3" xfId="43269"/>
    <cellStyle name="20 % - Accent6 2 2 3 2 7 2 4" xfId="56546"/>
    <cellStyle name="20 % - Accent6 2 2 3 2 7 3" xfId="11766"/>
    <cellStyle name="20 % - Accent6 2 2 3 2 7 4" xfId="24005"/>
    <cellStyle name="20 % - Accent6 2 2 3 2 7 5" xfId="37282"/>
    <cellStyle name="20 % - Accent6 2 2 3 2 7 6" xfId="50559"/>
    <cellStyle name="20 % - Accent6 2 2 3 2 8" xfId="6690"/>
    <cellStyle name="20 % - Accent6 2 2 3 2 8 2" xfId="17514"/>
    <cellStyle name="20 % - Accent6 2 2 3 2 8 2 2" xfId="30694"/>
    <cellStyle name="20 % - Accent6 2 2 3 2 8 2 3" xfId="43971"/>
    <cellStyle name="20 % - Accent6 2 2 3 2 8 2 4" xfId="57248"/>
    <cellStyle name="20 % - Accent6 2 2 3 2 8 3" xfId="12468"/>
    <cellStyle name="20 % - Accent6 2 2 3 2 8 4" xfId="24707"/>
    <cellStyle name="20 % - Accent6 2 2 3 2 8 5" xfId="37984"/>
    <cellStyle name="20 % - Accent6 2 2 3 2 8 6" xfId="51261"/>
    <cellStyle name="20 % - Accent6 2 2 3 2 9" xfId="7426"/>
    <cellStyle name="20 % - Accent6 2 2 3 2 9 2" xfId="14959"/>
    <cellStyle name="20 % - Accent6 2 2 3 2 9 2 2" xfId="27580"/>
    <cellStyle name="20 % - Accent6 2 2 3 2 9 2 3" xfId="40857"/>
    <cellStyle name="20 % - Accent6 2 2 3 2 9 2 4" xfId="54134"/>
    <cellStyle name="20 % - Accent6 2 2 3 2 9 3" xfId="21593"/>
    <cellStyle name="20 % - Accent6 2 2 3 2 9 4" xfId="34870"/>
    <cellStyle name="20 % - Accent6 2 2 3 2 9 5" xfId="48147"/>
    <cellStyle name="20 % - Accent6 2 2 3 3" xfId="402"/>
    <cellStyle name="20 % - Accent6 2 2 3 3 10" xfId="5990"/>
    <cellStyle name="20 % - Accent6 2 2 3 3 10 2" xfId="16814"/>
    <cellStyle name="20 % - Accent6 2 2 3 3 10 2 2" xfId="29994"/>
    <cellStyle name="20 % - Accent6 2 2 3 3 10 2 3" xfId="43271"/>
    <cellStyle name="20 % - Accent6 2 2 3 3 10 2 4" xfId="56548"/>
    <cellStyle name="20 % - Accent6 2 2 3 3 10 3" xfId="11768"/>
    <cellStyle name="20 % - Accent6 2 2 3 3 10 4" xfId="24007"/>
    <cellStyle name="20 % - Accent6 2 2 3 3 10 5" xfId="37284"/>
    <cellStyle name="20 % - Accent6 2 2 3 3 10 6" xfId="50561"/>
    <cellStyle name="20 % - Accent6 2 2 3 3 11" xfId="6692"/>
    <cellStyle name="20 % - Accent6 2 2 3 3 11 2" xfId="17516"/>
    <cellStyle name="20 % - Accent6 2 2 3 3 11 2 2" xfId="30696"/>
    <cellStyle name="20 % - Accent6 2 2 3 3 11 2 3" xfId="43973"/>
    <cellStyle name="20 % - Accent6 2 2 3 3 11 2 4" xfId="57250"/>
    <cellStyle name="20 % - Accent6 2 2 3 3 11 3" xfId="12470"/>
    <cellStyle name="20 % - Accent6 2 2 3 3 11 4" xfId="24709"/>
    <cellStyle name="20 % - Accent6 2 2 3 3 11 5" xfId="37986"/>
    <cellStyle name="20 % - Accent6 2 2 3 3 11 6" xfId="51263"/>
    <cellStyle name="20 % - Accent6 2 2 3 3 12" xfId="7428"/>
    <cellStyle name="20 % - Accent6 2 2 3 3 12 2" xfId="18265"/>
    <cellStyle name="20 % - Accent6 2 2 3 3 12 2 2" xfId="31445"/>
    <cellStyle name="20 % - Accent6 2 2 3 3 12 2 3" xfId="44722"/>
    <cellStyle name="20 % - Accent6 2 2 3 3 12 2 4" xfId="57999"/>
    <cellStyle name="20 % - Accent6 2 2 3 3 12 3" xfId="25458"/>
    <cellStyle name="20 % - Accent6 2 2 3 3 12 4" xfId="38735"/>
    <cellStyle name="20 % - Accent6 2 2 3 3 12 5" xfId="52012"/>
    <cellStyle name="20 % - Accent6 2 2 3 3 13" xfId="10497"/>
    <cellStyle name="20 % - Accent6 2 2 3 3 13 2" xfId="14961"/>
    <cellStyle name="20 % - Accent6 2 2 3 3 13 2 2" xfId="27582"/>
    <cellStyle name="20 % - Accent6 2 2 3 3 13 2 3" xfId="40859"/>
    <cellStyle name="20 % - Accent6 2 2 3 3 13 2 4" xfId="54136"/>
    <cellStyle name="20 % - Accent6 2 2 3 3 13 3" xfId="21595"/>
    <cellStyle name="20 % - Accent6 2 2 3 3 13 4" xfId="34872"/>
    <cellStyle name="20 % - Accent6 2 2 3 3 13 5" xfId="48149"/>
    <cellStyle name="20 % - Accent6 2 2 3 3 14" xfId="9405"/>
    <cellStyle name="20 % - Accent6 2 2 3 3 14 2" xfId="20271"/>
    <cellStyle name="20 % - Accent6 2 2 3 3 14 3" xfId="33548"/>
    <cellStyle name="20 % - Accent6 2 2 3 3 14 4" xfId="46825"/>
    <cellStyle name="20 % - Accent6 2 2 3 3 15" xfId="13637"/>
    <cellStyle name="20 % - Accent6 2 2 3 3 15 2" xfId="26258"/>
    <cellStyle name="20 % - Accent6 2 2 3 3 15 3" xfId="39535"/>
    <cellStyle name="20 % - Accent6 2 2 3 3 15 4" xfId="52812"/>
    <cellStyle name="20 % - Accent6 2 2 3 3 16" xfId="19521"/>
    <cellStyle name="20 % - Accent6 2 2 3 3 17" xfId="32798"/>
    <cellStyle name="20 % - Accent6 2 2 3 3 18" xfId="46075"/>
    <cellStyle name="20 % - Accent6 2 2 3 3 2" xfId="403"/>
    <cellStyle name="20 % - Accent6 2 2 3 3 2 10" xfId="13638"/>
    <cellStyle name="20 % - Accent6 2 2 3 3 2 10 2" xfId="26259"/>
    <cellStyle name="20 % - Accent6 2 2 3 3 2 10 3" xfId="39536"/>
    <cellStyle name="20 % - Accent6 2 2 3 3 2 10 4" xfId="52813"/>
    <cellStyle name="20 % - Accent6 2 2 3 3 2 11" xfId="19522"/>
    <cellStyle name="20 % - Accent6 2 2 3 3 2 12" xfId="32799"/>
    <cellStyle name="20 % - Accent6 2 2 3 3 2 13" xfId="46076"/>
    <cellStyle name="20 % - Accent6 2 2 3 3 2 2" xfId="4150"/>
    <cellStyle name="20 % - Accent6 2 2 3 3 2 2 2" xfId="8207"/>
    <cellStyle name="20 % - Accent6 2 2 3 3 2 2 2 2" xfId="15705"/>
    <cellStyle name="20 % - Accent6 2 2 3 3 2 2 2 2 2" xfId="28361"/>
    <cellStyle name="20 % - Accent6 2 2 3 3 2 2 2 2 3" xfId="41638"/>
    <cellStyle name="20 % - Accent6 2 2 3 3 2 2 2 2 4" xfId="54915"/>
    <cellStyle name="20 % - Accent6 2 2 3 3 2 2 2 3" xfId="22374"/>
    <cellStyle name="20 % - Accent6 2 2 3 3 2 2 2 4" xfId="35651"/>
    <cellStyle name="20 % - Accent6 2 2 3 3 2 2 2 5" xfId="48928"/>
    <cellStyle name="20 % - Accent6 2 2 3 3 2 2 3" xfId="14219"/>
    <cellStyle name="20 % - Accent6 2 2 3 3 2 2 3 2" xfId="26840"/>
    <cellStyle name="20 % - Accent6 2 2 3 3 2 2 3 3" xfId="40117"/>
    <cellStyle name="20 % - Accent6 2 2 3 3 2 2 3 4" xfId="53394"/>
    <cellStyle name="20 % - Accent6 2 2 3 3 2 2 4" xfId="20853"/>
    <cellStyle name="20 % - Accent6 2 2 3 3 2 2 5" xfId="34130"/>
    <cellStyle name="20 % - Accent6 2 2 3 3 2 2 6" xfId="47407"/>
    <cellStyle name="20 % - Accent6 2 2 3 3 2 3" xfId="4776"/>
    <cellStyle name="20 % - Accent6 2 2 3 3 2 3 2" xfId="8650"/>
    <cellStyle name="20 % - Accent6 2 2 3 3 2 3 2 2" xfId="28804"/>
    <cellStyle name="20 % - Accent6 2 2 3 3 2 3 2 3" xfId="42081"/>
    <cellStyle name="20 % - Accent6 2 2 3 3 2 3 2 4" xfId="55358"/>
    <cellStyle name="20 % - Accent6 2 2 3 3 2 3 3" xfId="22817"/>
    <cellStyle name="20 % - Accent6 2 2 3 3 2 3 4" xfId="36094"/>
    <cellStyle name="20 % - Accent6 2 2 3 3 2 3 5" xfId="49371"/>
    <cellStyle name="20 % - Accent6 2 2 3 3 2 4" xfId="5367"/>
    <cellStyle name="20 % - Accent6 2 2 3 3 2 4 2" xfId="16215"/>
    <cellStyle name="20 % - Accent6 2 2 3 3 2 4 2 2" xfId="29395"/>
    <cellStyle name="20 % - Accent6 2 2 3 3 2 4 2 3" xfId="42672"/>
    <cellStyle name="20 % - Accent6 2 2 3 3 2 4 2 4" xfId="55949"/>
    <cellStyle name="20 % - Accent6 2 2 3 3 2 4 3" xfId="11169"/>
    <cellStyle name="20 % - Accent6 2 2 3 3 2 4 4" xfId="23408"/>
    <cellStyle name="20 % - Accent6 2 2 3 3 2 4 5" xfId="36685"/>
    <cellStyle name="20 % - Accent6 2 2 3 3 2 4 6" xfId="49962"/>
    <cellStyle name="20 % - Accent6 2 2 3 3 2 5" xfId="5991"/>
    <cellStyle name="20 % - Accent6 2 2 3 3 2 5 2" xfId="16815"/>
    <cellStyle name="20 % - Accent6 2 2 3 3 2 5 2 2" xfId="29995"/>
    <cellStyle name="20 % - Accent6 2 2 3 3 2 5 2 3" xfId="43272"/>
    <cellStyle name="20 % - Accent6 2 2 3 3 2 5 2 4" xfId="56549"/>
    <cellStyle name="20 % - Accent6 2 2 3 3 2 5 3" xfId="11769"/>
    <cellStyle name="20 % - Accent6 2 2 3 3 2 5 4" xfId="24008"/>
    <cellStyle name="20 % - Accent6 2 2 3 3 2 5 5" xfId="37285"/>
    <cellStyle name="20 % - Accent6 2 2 3 3 2 5 6" xfId="50562"/>
    <cellStyle name="20 % - Accent6 2 2 3 3 2 6" xfId="6693"/>
    <cellStyle name="20 % - Accent6 2 2 3 3 2 6 2" xfId="17517"/>
    <cellStyle name="20 % - Accent6 2 2 3 3 2 6 2 2" xfId="30697"/>
    <cellStyle name="20 % - Accent6 2 2 3 3 2 6 2 3" xfId="43974"/>
    <cellStyle name="20 % - Accent6 2 2 3 3 2 6 2 4" xfId="57251"/>
    <cellStyle name="20 % - Accent6 2 2 3 3 2 6 3" xfId="12471"/>
    <cellStyle name="20 % - Accent6 2 2 3 3 2 6 4" xfId="24710"/>
    <cellStyle name="20 % - Accent6 2 2 3 3 2 6 5" xfId="37987"/>
    <cellStyle name="20 % - Accent6 2 2 3 3 2 6 6" xfId="51264"/>
    <cellStyle name="20 % - Accent6 2 2 3 3 2 7" xfId="7429"/>
    <cellStyle name="20 % - Accent6 2 2 3 3 2 7 2" xfId="18266"/>
    <cellStyle name="20 % - Accent6 2 2 3 3 2 7 2 2" xfId="31446"/>
    <cellStyle name="20 % - Accent6 2 2 3 3 2 7 2 3" xfId="44723"/>
    <cellStyle name="20 % - Accent6 2 2 3 3 2 7 2 4" xfId="58000"/>
    <cellStyle name="20 % - Accent6 2 2 3 3 2 7 3" xfId="25459"/>
    <cellStyle name="20 % - Accent6 2 2 3 3 2 7 4" xfId="38736"/>
    <cellStyle name="20 % - Accent6 2 2 3 3 2 7 5" xfId="52013"/>
    <cellStyle name="20 % - Accent6 2 2 3 3 2 8" xfId="10498"/>
    <cellStyle name="20 % - Accent6 2 2 3 3 2 8 2" xfId="14962"/>
    <cellStyle name="20 % - Accent6 2 2 3 3 2 8 2 2" xfId="27583"/>
    <cellStyle name="20 % - Accent6 2 2 3 3 2 8 2 3" xfId="40860"/>
    <cellStyle name="20 % - Accent6 2 2 3 3 2 8 2 4" xfId="54137"/>
    <cellStyle name="20 % - Accent6 2 2 3 3 2 8 3" xfId="21596"/>
    <cellStyle name="20 % - Accent6 2 2 3 3 2 8 4" xfId="34873"/>
    <cellStyle name="20 % - Accent6 2 2 3 3 2 8 5" xfId="48150"/>
    <cellStyle name="20 % - Accent6 2 2 3 3 2 9" xfId="9406"/>
    <cellStyle name="20 % - Accent6 2 2 3 3 2 9 2" xfId="20272"/>
    <cellStyle name="20 % - Accent6 2 2 3 3 2 9 3" xfId="33549"/>
    <cellStyle name="20 % - Accent6 2 2 3 3 2 9 4" xfId="46826"/>
    <cellStyle name="20 % - Accent6 2 2 3 3 3" xfId="404"/>
    <cellStyle name="20 % - Accent6 2 2 3 3 3 10" xfId="13639"/>
    <cellStyle name="20 % - Accent6 2 2 3 3 3 10 2" xfId="26260"/>
    <cellStyle name="20 % - Accent6 2 2 3 3 3 10 3" xfId="39537"/>
    <cellStyle name="20 % - Accent6 2 2 3 3 3 10 4" xfId="52814"/>
    <cellStyle name="20 % - Accent6 2 2 3 3 3 11" xfId="19523"/>
    <cellStyle name="20 % - Accent6 2 2 3 3 3 12" xfId="32800"/>
    <cellStyle name="20 % - Accent6 2 2 3 3 3 13" xfId="46077"/>
    <cellStyle name="20 % - Accent6 2 2 3 3 3 2" xfId="4149"/>
    <cellStyle name="20 % - Accent6 2 2 3 3 3 2 2" xfId="8206"/>
    <cellStyle name="20 % - Accent6 2 2 3 3 3 2 2 2" xfId="15704"/>
    <cellStyle name="20 % - Accent6 2 2 3 3 3 2 2 2 2" xfId="28360"/>
    <cellStyle name="20 % - Accent6 2 2 3 3 3 2 2 2 3" xfId="41637"/>
    <cellStyle name="20 % - Accent6 2 2 3 3 3 2 2 2 4" xfId="54914"/>
    <cellStyle name="20 % - Accent6 2 2 3 3 3 2 2 3" xfId="22373"/>
    <cellStyle name="20 % - Accent6 2 2 3 3 3 2 2 4" xfId="35650"/>
    <cellStyle name="20 % - Accent6 2 2 3 3 3 2 2 5" xfId="48927"/>
    <cellStyle name="20 % - Accent6 2 2 3 3 3 2 3" xfId="14220"/>
    <cellStyle name="20 % - Accent6 2 2 3 3 3 2 3 2" xfId="26841"/>
    <cellStyle name="20 % - Accent6 2 2 3 3 3 2 3 3" xfId="40118"/>
    <cellStyle name="20 % - Accent6 2 2 3 3 3 2 3 4" xfId="53395"/>
    <cellStyle name="20 % - Accent6 2 2 3 3 3 2 4" xfId="20854"/>
    <cellStyle name="20 % - Accent6 2 2 3 3 3 2 5" xfId="34131"/>
    <cellStyle name="20 % - Accent6 2 2 3 3 3 2 6" xfId="47408"/>
    <cellStyle name="20 % - Accent6 2 2 3 3 3 3" xfId="4777"/>
    <cellStyle name="20 % - Accent6 2 2 3 3 3 3 2" xfId="8651"/>
    <cellStyle name="20 % - Accent6 2 2 3 3 3 3 2 2" xfId="28805"/>
    <cellStyle name="20 % - Accent6 2 2 3 3 3 3 2 3" xfId="42082"/>
    <cellStyle name="20 % - Accent6 2 2 3 3 3 3 2 4" xfId="55359"/>
    <cellStyle name="20 % - Accent6 2 2 3 3 3 3 3" xfId="22818"/>
    <cellStyle name="20 % - Accent6 2 2 3 3 3 3 4" xfId="36095"/>
    <cellStyle name="20 % - Accent6 2 2 3 3 3 3 5" xfId="49372"/>
    <cellStyle name="20 % - Accent6 2 2 3 3 3 4" xfId="5368"/>
    <cellStyle name="20 % - Accent6 2 2 3 3 3 4 2" xfId="16216"/>
    <cellStyle name="20 % - Accent6 2 2 3 3 3 4 2 2" xfId="29396"/>
    <cellStyle name="20 % - Accent6 2 2 3 3 3 4 2 3" xfId="42673"/>
    <cellStyle name="20 % - Accent6 2 2 3 3 3 4 2 4" xfId="55950"/>
    <cellStyle name="20 % - Accent6 2 2 3 3 3 4 3" xfId="11170"/>
    <cellStyle name="20 % - Accent6 2 2 3 3 3 4 4" xfId="23409"/>
    <cellStyle name="20 % - Accent6 2 2 3 3 3 4 5" xfId="36686"/>
    <cellStyle name="20 % - Accent6 2 2 3 3 3 4 6" xfId="49963"/>
    <cellStyle name="20 % - Accent6 2 2 3 3 3 5" xfId="5992"/>
    <cellStyle name="20 % - Accent6 2 2 3 3 3 5 2" xfId="16816"/>
    <cellStyle name="20 % - Accent6 2 2 3 3 3 5 2 2" xfId="29996"/>
    <cellStyle name="20 % - Accent6 2 2 3 3 3 5 2 3" xfId="43273"/>
    <cellStyle name="20 % - Accent6 2 2 3 3 3 5 2 4" xfId="56550"/>
    <cellStyle name="20 % - Accent6 2 2 3 3 3 5 3" xfId="11770"/>
    <cellStyle name="20 % - Accent6 2 2 3 3 3 5 4" xfId="24009"/>
    <cellStyle name="20 % - Accent6 2 2 3 3 3 5 5" xfId="37286"/>
    <cellStyle name="20 % - Accent6 2 2 3 3 3 5 6" xfId="50563"/>
    <cellStyle name="20 % - Accent6 2 2 3 3 3 6" xfId="6694"/>
    <cellStyle name="20 % - Accent6 2 2 3 3 3 6 2" xfId="17518"/>
    <cellStyle name="20 % - Accent6 2 2 3 3 3 6 2 2" xfId="30698"/>
    <cellStyle name="20 % - Accent6 2 2 3 3 3 6 2 3" xfId="43975"/>
    <cellStyle name="20 % - Accent6 2 2 3 3 3 6 2 4" xfId="57252"/>
    <cellStyle name="20 % - Accent6 2 2 3 3 3 6 3" xfId="12472"/>
    <cellStyle name="20 % - Accent6 2 2 3 3 3 6 4" xfId="24711"/>
    <cellStyle name="20 % - Accent6 2 2 3 3 3 6 5" xfId="37988"/>
    <cellStyle name="20 % - Accent6 2 2 3 3 3 6 6" xfId="51265"/>
    <cellStyle name="20 % - Accent6 2 2 3 3 3 7" xfId="7430"/>
    <cellStyle name="20 % - Accent6 2 2 3 3 3 7 2" xfId="18267"/>
    <cellStyle name="20 % - Accent6 2 2 3 3 3 7 2 2" xfId="31447"/>
    <cellStyle name="20 % - Accent6 2 2 3 3 3 7 2 3" xfId="44724"/>
    <cellStyle name="20 % - Accent6 2 2 3 3 3 7 2 4" xfId="58001"/>
    <cellStyle name="20 % - Accent6 2 2 3 3 3 7 3" xfId="25460"/>
    <cellStyle name="20 % - Accent6 2 2 3 3 3 7 4" xfId="38737"/>
    <cellStyle name="20 % - Accent6 2 2 3 3 3 7 5" xfId="52014"/>
    <cellStyle name="20 % - Accent6 2 2 3 3 3 8" xfId="10499"/>
    <cellStyle name="20 % - Accent6 2 2 3 3 3 8 2" xfId="14963"/>
    <cellStyle name="20 % - Accent6 2 2 3 3 3 8 2 2" xfId="27584"/>
    <cellStyle name="20 % - Accent6 2 2 3 3 3 8 2 3" xfId="40861"/>
    <cellStyle name="20 % - Accent6 2 2 3 3 3 8 2 4" xfId="54138"/>
    <cellStyle name="20 % - Accent6 2 2 3 3 3 8 3" xfId="21597"/>
    <cellStyle name="20 % - Accent6 2 2 3 3 3 8 4" xfId="34874"/>
    <cellStyle name="20 % - Accent6 2 2 3 3 3 8 5" xfId="48151"/>
    <cellStyle name="20 % - Accent6 2 2 3 3 3 9" xfId="9407"/>
    <cellStyle name="20 % - Accent6 2 2 3 3 3 9 2" xfId="20273"/>
    <cellStyle name="20 % - Accent6 2 2 3 3 3 9 3" xfId="33550"/>
    <cellStyle name="20 % - Accent6 2 2 3 3 3 9 4" xfId="46827"/>
    <cellStyle name="20 % - Accent6 2 2 3 3 4" xfId="405"/>
    <cellStyle name="20 % - Accent6 2 2 3 3 4 10" xfId="9408"/>
    <cellStyle name="20 % - Accent6 2 2 3 3 4 10 2" xfId="20274"/>
    <cellStyle name="20 % - Accent6 2 2 3 3 4 10 3" xfId="33551"/>
    <cellStyle name="20 % - Accent6 2 2 3 3 4 10 4" xfId="46828"/>
    <cellStyle name="20 % - Accent6 2 2 3 3 4 11" xfId="13640"/>
    <cellStyle name="20 % - Accent6 2 2 3 3 4 11 2" xfId="26261"/>
    <cellStyle name="20 % - Accent6 2 2 3 3 4 11 3" xfId="39538"/>
    <cellStyle name="20 % - Accent6 2 2 3 3 4 11 4" xfId="52815"/>
    <cellStyle name="20 % - Accent6 2 2 3 3 4 12" xfId="19524"/>
    <cellStyle name="20 % - Accent6 2 2 3 3 4 13" xfId="32801"/>
    <cellStyle name="20 % - Accent6 2 2 3 3 4 14" xfId="46078"/>
    <cellStyle name="20 % - Accent6 2 2 3 3 4 2" xfId="406"/>
    <cellStyle name="20 % - Accent6 2 2 3 3 4 2 10" xfId="13641"/>
    <cellStyle name="20 % - Accent6 2 2 3 3 4 2 10 2" xfId="26262"/>
    <cellStyle name="20 % - Accent6 2 2 3 3 4 2 10 3" xfId="39539"/>
    <cellStyle name="20 % - Accent6 2 2 3 3 4 2 10 4" xfId="52816"/>
    <cellStyle name="20 % - Accent6 2 2 3 3 4 2 11" xfId="19525"/>
    <cellStyle name="20 % - Accent6 2 2 3 3 4 2 12" xfId="32802"/>
    <cellStyle name="20 % - Accent6 2 2 3 3 4 2 13" xfId="46079"/>
    <cellStyle name="20 % - Accent6 2 2 3 3 4 2 2" xfId="4147"/>
    <cellStyle name="20 % - Accent6 2 2 3 3 4 2 2 2" xfId="8204"/>
    <cellStyle name="20 % - Accent6 2 2 3 3 4 2 2 2 2" xfId="15702"/>
    <cellStyle name="20 % - Accent6 2 2 3 3 4 2 2 2 2 2" xfId="28358"/>
    <cellStyle name="20 % - Accent6 2 2 3 3 4 2 2 2 2 3" xfId="41635"/>
    <cellStyle name="20 % - Accent6 2 2 3 3 4 2 2 2 2 4" xfId="54912"/>
    <cellStyle name="20 % - Accent6 2 2 3 3 4 2 2 2 3" xfId="22371"/>
    <cellStyle name="20 % - Accent6 2 2 3 3 4 2 2 2 4" xfId="35648"/>
    <cellStyle name="20 % - Accent6 2 2 3 3 4 2 2 2 5" xfId="48925"/>
    <cellStyle name="20 % - Accent6 2 2 3 3 4 2 2 3" xfId="14222"/>
    <cellStyle name="20 % - Accent6 2 2 3 3 4 2 2 3 2" xfId="26843"/>
    <cellStyle name="20 % - Accent6 2 2 3 3 4 2 2 3 3" xfId="40120"/>
    <cellStyle name="20 % - Accent6 2 2 3 3 4 2 2 3 4" xfId="53397"/>
    <cellStyle name="20 % - Accent6 2 2 3 3 4 2 2 4" xfId="20856"/>
    <cellStyle name="20 % - Accent6 2 2 3 3 4 2 2 5" xfId="34133"/>
    <cellStyle name="20 % - Accent6 2 2 3 3 4 2 2 6" xfId="47410"/>
    <cellStyle name="20 % - Accent6 2 2 3 3 4 2 3" xfId="4779"/>
    <cellStyle name="20 % - Accent6 2 2 3 3 4 2 3 2" xfId="8653"/>
    <cellStyle name="20 % - Accent6 2 2 3 3 4 2 3 2 2" xfId="28807"/>
    <cellStyle name="20 % - Accent6 2 2 3 3 4 2 3 2 3" xfId="42084"/>
    <cellStyle name="20 % - Accent6 2 2 3 3 4 2 3 2 4" xfId="55361"/>
    <cellStyle name="20 % - Accent6 2 2 3 3 4 2 3 3" xfId="22820"/>
    <cellStyle name="20 % - Accent6 2 2 3 3 4 2 3 4" xfId="36097"/>
    <cellStyle name="20 % - Accent6 2 2 3 3 4 2 3 5" xfId="49374"/>
    <cellStyle name="20 % - Accent6 2 2 3 3 4 2 4" xfId="5370"/>
    <cellStyle name="20 % - Accent6 2 2 3 3 4 2 4 2" xfId="16218"/>
    <cellStyle name="20 % - Accent6 2 2 3 3 4 2 4 2 2" xfId="29398"/>
    <cellStyle name="20 % - Accent6 2 2 3 3 4 2 4 2 3" xfId="42675"/>
    <cellStyle name="20 % - Accent6 2 2 3 3 4 2 4 2 4" xfId="55952"/>
    <cellStyle name="20 % - Accent6 2 2 3 3 4 2 4 3" xfId="11172"/>
    <cellStyle name="20 % - Accent6 2 2 3 3 4 2 4 4" xfId="23411"/>
    <cellStyle name="20 % - Accent6 2 2 3 3 4 2 4 5" xfId="36688"/>
    <cellStyle name="20 % - Accent6 2 2 3 3 4 2 4 6" xfId="49965"/>
    <cellStyle name="20 % - Accent6 2 2 3 3 4 2 5" xfId="5994"/>
    <cellStyle name="20 % - Accent6 2 2 3 3 4 2 5 2" xfId="16818"/>
    <cellStyle name="20 % - Accent6 2 2 3 3 4 2 5 2 2" xfId="29998"/>
    <cellStyle name="20 % - Accent6 2 2 3 3 4 2 5 2 3" xfId="43275"/>
    <cellStyle name="20 % - Accent6 2 2 3 3 4 2 5 2 4" xfId="56552"/>
    <cellStyle name="20 % - Accent6 2 2 3 3 4 2 5 3" xfId="11772"/>
    <cellStyle name="20 % - Accent6 2 2 3 3 4 2 5 4" xfId="24011"/>
    <cellStyle name="20 % - Accent6 2 2 3 3 4 2 5 5" xfId="37288"/>
    <cellStyle name="20 % - Accent6 2 2 3 3 4 2 5 6" xfId="50565"/>
    <cellStyle name="20 % - Accent6 2 2 3 3 4 2 6" xfId="6696"/>
    <cellStyle name="20 % - Accent6 2 2 3 3 4 2 6 2" xfId="17520"/>
    <cellStyle name="20 % - Accent6 2 2 3 3 4 2 6 2 2" xfId="30700"/>
    <cellStyle name="20 % - Accent6 2 2 3 3 4 2 6 2 3" xfId="43977"/>
    <cellStyle name="20 % - Accent6 2 2 3 3 4 2 6 2 4" xfId="57254"/>
    <cellStyle name="20 % - Accent6 2 2 3 3 4 2 6 3" xfId="12474"/>
    <cellStyle name="20 % - Accent6 2 2 3 3 4 2 6 4" xfId="24713"/>
    <cellStyle name="20 % - Accent6 2 2 3 3 4 2 6 5" xfId="37990"/>
    <cellStyle name="20 % - Accent6 2 2 3 3 4 2 6 6" xfId="51267"/>
    <cellStyle name="20 % - Accent6 2 2 3 3 4 2 7" xfId="7432"/>
    <cellStyle name="20 % - Accent6 2 2 3 3 4 2 7 2" xfId="18269"/>
    <cellStyle name="20 % - Accent6 2 2 3 3 4 2 7 2 2" xfId="31449"/>
    <cellStyle name="20 % - Accent6 2 2 3 3 4 2 7 2 3" xfId="44726"/>
    <cellStyle name="20 % - Accent6 2 2 3 3 4 2 7 2 4" xfId="58003"/>
    <cellStyle name="20 % - Accent6 2 2 3 3 4 2 7 3" xfId="25462"/>
    <cellStyle name="20 % - Accent6 2 2 3 3 4 2 7 4" xfId="38739"/>
    <cellStyle name="20 % - Accent6 2 2 3 3 4 2 7 5" xfId="52016"/>
    <cellStyle name="20 % - Accent6 2 2 3 3 4 2 8" xfId="10501"/>
    <cellStyle name="20 % - Accent6 2 2 3 3 4 2 8 2" xfId="14965"/>
    <cellStyle name="20 % - Accent6 2 2 3 3 4 2 8 2 2" xfId="27586"/>
    <cellStyle name="20 % - Accent6 2 2 3 3 4 2 8 2 3" xfId="40863"/>
    <cellStyle name="20 % - Accent6 2 2 3 3 4 2 8 2 4" xfId="54140"/>
    <cellStyle name="20 % - Accent6 2 2 3 3 4 2 8 3" xfId="21599"/>
    <cellStyle name="20 % - Accent6 2 2 3 3 4 2 8 4" xfId="34876"/>
    <cellStyle name="20 % - Accent6 2 2 3 3 4 2 8 5" xfId="48153"/>
    <cellStyle name="20 % - Accent6 2 2 3 3 4 2 9" xfId="9409"/>
    <cellStyle name="20 % - Accent6 2 2 3 3 4 2 9 2" xfId="20275"/>
    <cellStyle name="20 % - Accent6 2 2 3 3 4 2 9 3" xfId="33552"/>
    <cellStyle name="20 % - Accent6 2 2 3 3 4 2 9 4" xfId="46829"/>
    <cellStyle name="20 % - Accent6 2 2 3 3 4 3" xfId="4148"/>
    <cellStyle name="20 % - Accent6 2 2 3 3 4 3 2" xfId="8205"/>
    <cellStyle name="20 % - Accent6 2 2 3 3 4 3 2 2" xfId="15703"/>
    <cellStyle name="20 % - Accent6 2 2 3 3 4 3 2 2 2" xfId="28359"/>
    <cellStyle name="20 % - Accent6 2 2 3 3 4 3 2 2 3" xfId="41636"/>
    <cellStyle name="20 % - Accent6 2 2 3 3 4 3 2 2 4" xfId="54913"/>
    <cellStyle name="20 % - Accent6 2 2 3 3 4 3 2 3" xfId="22372"/>
    <cellStyle name="20 % - Accent6 2 2 3 3 4 3 2 4" xfId="35649"/>
    <cellStyle name="20 % - Accent6 2 2 3 3 4 3 2 5" xfId="48926"/>
    <cellStyle name="20 % - Accent6 2 2 3 3 4 3 3" xfId="14221"/>
    <cellStyle name="20 % - Accent6 2 2 3 3 4 3 3 2" xfId="26842"/>
    <cellStyle name="20 % - Accent6 2 2 3 3 4 3 3 3" xfId="40119"/>
    <cellStyle name="20 % - Accent6 2 2 3 3 4 3 3 4" xfId="53396"/>
    <cellStyle name="20 % - Accent6 2 2 3 3 4 3 4" xfId="20855"/>
    <cellStyle name="20 % - Accent6 2 2 3 3 4 3 5" xfId="34132"/>
    <cellStyle name="20 % - Accent6 2 2 3 3 4 3 6" xfId="47409"/>
    <cellStyle name="20 % - Accent6 2 2 3 3 4 4" xfId="4778"/>
    <cellStyle name="20 % - Accent6 2 2 3 3 4 4 2" xfId="8652"/>
    <cellStyle name="20 % - Accent6 2 2 3 3 4 4 2 2" xfId="28806"/>
    <cellStyle name="20 % - Accent6 2 2 3 3 4 4 2 3" xfId="42083"/>
    <cellStyle name="20 % - Accent6 2 2 3 3 4 4 2 4" xfId="55360"/>
    <cellStyle name="20 % - Accent6 2 2 3 3 4 4 3" xfId="22819"/>
    <cellStyle name="20 % - Accent6 2 2 3 3 4 4 4" xfId="36096"/>
    <cellStyle name="20 % - Accent6 2 2 3 3 4 4 5" xfId="49373"/>
    <cellStyle name="20 % - Accent6 2 2 3 3 4 5" xfId="5369"/>
    <cellStyle name="20 % - Accent6 2 2 3 3 4 5 2" xfId="16217"/>
    <cellStyle name="20 % - Accent6 2 2 3 3 4 5 2 2" xfId="29397"/>
    <cellStyle name="20 % - Accent6 2 2 3 3 4 5 2 3" xfId="42674"/>
    <cellStyle name="20 % - Accent6 2 2 3 3 4 5 2 4" xfId="55951"/>
    <cellStyle name="20 % - Accent6 2 2 3 3 4 5 3" xfId="11171"/>
    <cellStyle name="20 % - Accent6 2 2 3 3 4 5 4" xfId="23410"/>
    <cellStyle name="20 % - Accent6 2 2 3 3 4 5 5" xfId="36687"/>
    <cellStyle name="20 % - Accent6 2 2 3 3 4 5 6" xfId="49964"/>
    <cellStyle name="20 % - Accent6 2 2 3 3 4 6" xfId="5993"/>
    <cellStyle name="20 % - Accent6 2 2 3 3 4 6 2" xfId="16817"/>
    <cellStyle name="20 % - Accent6 2 2 3 3 4 6 2 2" xfId="29997"/>
    <cellStyle name="20 % - Accent6 2 2 3 3 4 6 2 3" xfId="43274"/>
    <cellStyle name="20 % - Accent6 2 2 3 3 4 6 2 4" xfId="56551"/>
    <cellStyle name="20 % - Accent6 2 2 3 3 4 6 3" xfId="11771"/>
    <cellStyle name="20 % - Accent6 2 2 3 3 4 6 4" xfId="24010"/>
    <cellStyle name="20 % - Accent6 2 2 3 3 4 6 5" xfId="37287"/>
    <cellStyle name="20 % - Accent6 2 2 3 3 4 6 6" xfId="50564"/>
    <cellStyle name="20 % - Accent6 2 2 3 3 4 7" xfId="6695"/>
    <cellStyle name="20 % - Accent6 2 2 3 3 4 7 2" xfId="17519"/>
    <cellStyle name="20 % - Accent6 2 2 3 3 4 7 2 2" xfId="30699"/>
    <cellStyle name="20 % - Accent6 2 2 3 3 4 7 2 3" xfId="43976"/>
    <cellStyle name="20 % - Accent6 2 2 3 3 4 7 2 4" xfId="57253"/>
    <cellStyle name="20 % - Accent6 2 2 3 3 4 7 3" xfId="12473"/>
    <cellStyle name="20 % - Accent6 2 2 3 3 4 7 4" xfId="24712"/>
    <cellStyle name="20 % - Accent6 2 2 3 3 4 7 5" xfId="37989"/>
    <cellStyle name="20 % - Accent6 2 2 3 3 4 7 6" xfId="51266"/>
    <cellStyle name="20 % - Accent6 2 2 3 3 4 8" xfId="7431"/>
    <cellStyle name="20 % - Accent6 2 2 3 3 4 8 2" xfId="18268"/>
    <cellStyle name="20 % - Accent6 2 2 3 3 4 8 2 2" xfId="31448"/>
    <cellStyle name="20 % - Accent6 2 2 3 3 4 8 2 3" xfId="44725"/>
    <cellStyle name="20 % - Accent6 2 2 3 3 4 8 2 4" xfId="58002"/>
    <cellStyle name="20 % - Accent6 2 2 3 3 4 8 3" xfId="25461"/>
    <cellStyle name="20 % - Accent6 2 2 3 3 4 8 4" xfId="38738"/>
    <cellStyle name="20 % - Accent6 2 2 3 3 4 8 5" xfId="52015"/>
    <cellStyle name="20 % - Accent6 2 2 3 3 4 9" xfId="10500"/>
    <cellStyle name="20 % - Accent6 2 2 3 3 4 9 2" xfId="14964"/>
    <cellStyle name="20 % - Accent6 2 2 3 3 4 9 2 2" xfId="27585"/>
    <cellStyle name="20 % - Accent6 2 2 3 3 4 9 2 3" xfId="40862"/>
    <cellStyle name="20 % - Accent6 2 2 3 3 4 9 2 4" xfId="54139"/>
    <cellStyle name="20 % - Accent6 2 2 3 3 4 9 3" xfId="21598"/>
    <cellStyle name="20 % - Accent6 2 2 3 3 4 9 4" xfId="34875"/>
    <cellStyle name="20 % - Accent6 2 2 3 3 4 9 5" xfId="48152"/>
    <cellStyle name="20 % - Accent6 2 2 3 3 5" xfId="407"/>
    <cellStyle name="20 % - Accent6 2 2 3 3 5 10" xfId="13642"/>
    <cellStyle name="20 % - Accent6 2 2 3 3 5 10 2" xfId="26263"/>
    <cellStyle name="20 % - Accent6 2 2 3 3 5 10 3" xfId="39540"/>
    <cellStyle name="20 % - Accent6 2 2 3 3 5 10 4" xfId="52817"/>
    <cellStyle name="20 % - Accent6 2 2 3 3 5 11" xfId="19526"/>
    <cellStyle name="20 % - Accent6 2 2 3 3 5 12" xfId="32803"/>
    <cellStyle name="20 % - Accent6 2 2 3 3 5 13" xfId="46080"/>
    <cellStyle name="20 % - Accent6 2 2 3 3 5 2" xfId="4146"/>
    <cellStyle name="20 % - Accent6 2 2 3 3 5 2 2" xfId="8203"/>
    <cellStyle name="20 % - Accent6 2 2 3 3 5 2 2 2" xfId="15701"/>
    <cellStyle name="20 % - Accent6 2 2 3 3 5 2 2 2 2" xfId="28357"/>
    <cellStyle name="20 % - Accent6 2 2 3 3 5 2 2 2 3" xfId="41634"/>
    <cellStyle name="20 % - Accent6 2 2 3 3 5 2 2 2 4" xfId="54911"/>
    <cellStyle name="20 % - Accent6 2 2 3 3 5 2 2 3" xfId="22370"/>
    <cellStyle name="20 % - Accent6 2 2 3 3 5 2 2 4" xfId="35647"/>
    <cellStyle name="20 % - Accent6 2 2 3 3 5 2 2 5" xfId="48924"/>
    <cellStyle name="20 % - Accent6 2 2 3 3 5 2 3" xfId="14223"/>
    <cellStyle name="20 % - Accent6 2 2 3 3 5 2 3 2" xfId="26844"/>
    <cellStyle name="20 % - Accent6 2 2 3 3 5 2 3 3" xfId="40121"/>
    <cellStyle name="20 % - Accent6 2 2 3 3 5 2 3 4" xfId="53398"/>
    <cellStyle name="20 % - Accent6 2 2 3 3 5 2 4" xfId="20857"/>
    <cellStyle name="20 % - Accent6 2 2 3 3 5 2 5" xfId="34134"/>
    <cellStyle name="20 % - Accent6 2 2 3 3 5 2 6" xfId="47411"/>
    <cellStyle name="20 % - Accent6 2 2 3 3 5 3" xfId="4780"/>
    <cellStyle name="20 % - Accent6 2 2 3 3 5 3 2" xfId="8654"/>
    <cellStyle name="20 % - Accent6 2 2 3 3 5 3 2 2" xfId="28808"/>
    <cellStyle name="20 % - Accent6 2 2 3 3 5 3 2 3" xfId="42085"/>
    <cellStyle name="20 % - Accent6 2 2 3 3 5 3 2 4" xfId="55362"/>
    <cellStyle name="20 % - Accent6 2 2 3 3 5 3 3" xfId="22821"/>
    <cellStyle name="20 % - Accent6 2 2 3 3 5 3 4" xfId="36098"/>
    <cellStyle name="20 % - Accent6 2 2 3 3 5 3 5" xfId="49375"/>
    <cellStyle name="20 % - Accent6 2 2 3 3 5 4" xfId="5371"/>
    <cellStyle name="20 % - Accent6 2 2 3 3 5 4 2" xfId="16219"/>
    <cellStyle name="20 % - Accent6 2 2 3 3 5 4 2 2" xfId="29399"/>
    <cellStyle name="20 % - Accent6 2 2 3 3 5 4 2 3" xfId="42676"/>
    <cellStyle name="20 % - Accent6 2 2 3 3 5 4 2 4" xfId="55953"/>
    <cellStyle name="20 % - Accent6 2 2 3 3 5 4 3" xfId="11173"/>
    <cellStyle name="20 % - Accent6 2 2 3 3 5 4 4" xfId="23412"/>
    <cellStyle name="20 % - Accent6 2 2 3 3 5 4 5" xfId="36689"/>
    <cellStyle name="20 % - Accent6 2 2 3 3 5 4 6" xfId="49966"/>
    <cellStyle name="20 % - Accent6 2 2 3 3 5 5" xfId="5995"/>
    <cellStyle name="20 % - Accent6 2 2 3 3 5 5 2" xfId="16819"/>
    <cellStyle name="20 % - Accent6 2 2 3 3 5 5 2 2" xfId="29999"/>
    <cellStyle name="20 % - Accent6 2 2 3 3 5 5 2 3" xfId="43276"/>
    <cellStyle name="20 % - Accent6 2 2 3 3 5 5 2 4" xfId="56553"/>
    <cellStyle name="20 % - Accent6 2 2 3 3 5 5 3" xfId="11773"/>
    <cellStyle name="20 % - Accent6 2 2 3 3 5 5 4" xfId="24012"/>
    <cellStyle name="20 % - Accent6 2 2 3 3 5 5 5" xfId="37289"/>
    <cellStyle name="20 % - Accent6 2 2 3 3 5 5 6" xfId="50566"/>
    <cellStyle name="20 % - Accent6 2 2 3 3 5 6" xfId="6697"/>
    <cellStyle name="20 % - Accent6 2 2 3 3 5 6 2" xfId="17521"/>
    <cellStyle name="20 % - Accent6 2 2 3 3 5 6 2 2" xfId="30701"/>
    <cellStyle name="20 % - Accent6 2 2 3 3 5 6 2 3" xfId="43978"/>
    <cellStyle name="20 % - Accent6 2 2 3 3 5 6 2 4" xfId="57255"/>
    <cellStyle name="20 % - Accent6 2 2 3 3 5 6 3" xfId="12475"/>
    <cellStyle name="20 % - Accent6 2 2 3 3 5 6 4" xfId="24714"/>
    <cellStyle name="20 % - Accent6 2 2 3 3 5 6 5" xfId="37991"/>
    <cellStyle name="20 % - Accent6 2 2 3 3 5 6 6" xfId="51268"/>
    <cellStyle name="20 % - Accent6 2 2 3 3 5 7" xfId="7433"/>
    <cellStyle name="20 % - Accent6 2 2 3 3 5 7 2" xfId="18270"/>
    <cellStyle name="20 % - Accent6 2 2 3 3 5 7 2 2" xfId="31450"/>
    <cellStyle name="20 % - Accent6 2 2 3 3 5 7 2 3" xfId="44727"/>
    <cellStyle name="20 % - Accent6 2 2 3 3 5 7 2 4" xfId="58004"/>
    <cellStyle name="20 % - Accent6 2 2 3 3 5 7 3" xfId="25463"/>
    <cellStyle name="20 % - Accent6 2 2 3 3 5 7 4" xfId="38740"/>
    <cellStyle name="20 % - Accent6 2 2 3 3 5 7 5" xfId="52017"/>
    <cellStyle name="20 % - Accent6 2 2 3 3 5 8" xfId="10502"/>
    <cellStyle name="20 % - Accent6 2 2 3 3 5 8 2" xfId="14966"/>
    <cellStyle name="20 % - Accent6 2 2 3 3 5 8 2 2" xfId="27587"/>
    <cellStyle name="20 % - Accent6 2 2 3 3 5 8 2 3" xfId="40864"/>
    <cellStyle name="20 % - Accent6 2 2 3 3 5 8 2 4" xfId="54141"/>
    <cellStyle name="20 % - Accent6 2 2 3 3 5 8 3" xfId="21600"/>
    <cellStyle name="20 % - Accent6 2 2 3 3 5 8 4" xfId="34877"/>
    <cellStyle name="20 % - Accent6 2 2 3 3 5 8 5" xfId="48154"/>
    <cellStyle name="20 % - Accent6 2 2 3 3 5 9" xfId="9410"/>
    <cellStyle name="20 % - Accent6 2 2 3 3 5 9 2" xfId="20276"/>
    <cellStyle name="20 % - Accent6 2 2 3 3 5 9 3" xfId="33553"/>
    <cellStyle name="20 % - Accent6 2 2 3 3 5 9 4" xfId="46830"/>
    <cellStyle name="20 % - Accent6 2 2 3 3 6" xfId="3668"/>
    <cellStyle name="20 % - Accent6 2 2 3 3 6 2" xfId="7845"/>
    <cellStyle name="20 % - Accent6 2 2 3 3 6 2 2" xfId="15378"/>
    <cellStyle name="20 % - Accent6 2 2 3 3 6 2 2 2" xfId="27999"/>
    <cellStyle name="20 % - Accent6 2 2 3 3 6 2 2 3" xfId="41276"/>
    <cellStyle name="20 % - Accent6 2 2 3 3 6 2 2 4" xfId="54553"/>
    <cellStyle name="20 % - Accent6 2 2 3 3 6 2 3" xfId="22012"/>
    <cellStyle name="20 % - Accent6 2 2 3 3 6 2 4" xfId="35289"/>
    <cellStyle name="20 % - Accent6 2 2 3 3 6 2 5" xfId="48566"/>
    <cellStyle name="20 % - Accent6 2 2 3 3 6 3" xfId="14218"/>
    <cellStyle name="20 % - Accent6 2 2 3 3 6 3 2" xfId="26839"/>
    <cellStyle name="20 % - Accent6 2 2 3 3 6 3 3" xfId="40116"/>
    <cellStyle name="20 % - Accent6 2 2 3 3 6 3 4" xfId="53393"/>
    <cellStyle name="20 % - Accent6 2 2 3 3 6 4" xfId="9908"/>
    <cellStyle name="20 % - Accent6 2 2 3 3 6 5" xfId="20852"/>
    <cellStyle name="20 % - Accent6 2 2 3 3 6 6" xfId="34129"/>
    <cellStyle name="20 % - Accent6 2 2 3 3 6 7" xfId="47406"/>
    <cellStyle name="20 % - Accent6 2 2 3 3 7" xfId="4151"/>
    <cellStyle name="20 % - Accent6 2 2 3 3 7 2" xfId="8208"/>
    <cellStyle name="20 % - Accent6 2 2 3 3 7 2 2" xfId="28362"/>
    <cellStyle name="20 % - Accent6 2 2 3 3 7 2 3" xfId="41639"/>
    <cellStyle name="20 % - Accent6 2 2 3 3 7 2 4" xfId="54916"/>
    <cellStyle name="20 % - Accent6 2 2 3 3 7 3" xfId="22375"/>
    <cellStyle name="20 % - Accent6 2 2 3 3 7 4" xfId="35652"/>
    <cellStyle name="20 % - Accent6 2 2 3 3 7 5" xfId="48929"/>
    <cellStyle name="20 % - Accent6 2 2 3 3 8" xfId="4775"/>
    <cellStyle name="20 % - Accent6 2 2 3 3 8 2" xfId="8649"/>
    <cellStyle name="20 % - Accent6 2 2 3 3 8 2 2" xfId="28803"/>
    <cellStyle name="20 % - Accent6 2 2 3 3 8 2 3" xfId="42080"/>
    <cellStyle name="20 % - Accent6 2 2 3 3 8 2 4" xfId="55357"/>
    <cellStyle name="20 % - Accent6 2 2 3 3 8 3" xfId="22816"/>
    <cellStyle name="20 % - Accent6 2 2 3 3 8 4" xfId="36093"/>
    <cellStyle name="20 % - Accent6 2 2 3 3 8 5" xfId="49370"/>
    <cellStyle name="20 % - Accent6 2 2 3 3 9" xfId="5366"/>
    <cellStyle name="20 % - Accent6 2 2 3 3 9 2" xfId="16214"/>
    <cellStyle name="20 % - Accent6 2 2 3 3 9 2 2" xfId="29394"/>
    <cellStyle name="20 % - Accent6 2 2 3 3 9 2 3" xfId="42671"/>
    <cellStyle name="20 % - Accent6 2 2 3 3 9 2 4" xfId="55948"/>
    <cellStyle name="20 % - Accent6 2 2 3 3 9 3" xfId="11168"/>
    <cellStyle name="20 % - Accent6 2 2 3 3 9 4" xfId="23407"/>
    <cellStyle name="20 % - Accent6 2 2 3 3 9 5" xfId="36684"/>
    <cellStyle name="20 % - Accent6 2 2 3 3 9 6" xfId="49961"/>
    <cellStyle name="20 % - Accent6 2 2 3 4" xfId="408"/>
    <cellStyle name="20 % - Accent6 2 2 3 4 10" xfId="13643"/>
    <cellStyle name="20 % - Accent6 2 2 3 4 10 2" xfId="26264"/>
    <cellStyle name="20 % - Accent6 2 2 3 4 10 3" xfId="39541"/>
    <cellStyle name="20 % - Accent6 2 2 3 4 10 4" xfId="52818"/>
    <cellStyle name="20 % - Accent6 2 2 3 4 11" xfId="19527"/>
    <cellStyle name="20 % - Accent6 2 2 3 4 12" xfId="32804"/>
    <cellStyle name="20 % - Accent6 2 2 3 4 13" xfId="46081"/>
    <cellStyle name="20 % - Accent6 2 2 3 4 2" xfId="4145"/>
    <cellStyle name="20 % - Accent6 2 2 3 4 2 2" xfId="8202"/>
    <cellStyle name="20 % - Accent6 2 2 3 4 2 2 2" xfId="15700"/>
    <cellStyle name="20 % - Accent6 2 2 3 4 2 2 2 2" xfId="28356"/>
    <cellStyle name="20 % - Accent6 2 2 3 4 2 2 2 3" xfId="41633"/>
    <cellStyle name="20 % - Accent6 2 2 3 4 2 2 2 4" xfId="54910"/>
    <cellStyle name="20 % - Accent6 2 2 3 4 2 2 3" xfId="22369"/>
    <cellStyle name="20 % - Accent6 2 2 3 4 2 2 4" xfId="35646"/>
    <cellStyle name="20 % - Accent6 2 2 3 4 2 2 5" xfId="48923"/>
    <cellStyle name="20 % - Accent6 2 2 3 4 2 3" xfId="14224"/>
    <cellStyle name="20 % - Accent6 2 2 3 4 2 3 2" xfId="26845"/>
    <cellStyle name="20 % - Accent6 2 2 3 4 2 3 3" xfId="40122"/>
    <cellStyle name="20 % - Accent6 2 2 3 4 2 3 4" xfId="53399"/>
    <cellStyle name="20 % - Accent6 2 2 3 4 2 4" xfId="20858"/>
    <cellStyle name="20 % - Accent6 2 2 3 4 2 5" xfId="34135"/>
    <cellStyle name="20 % - Accent6 2 2 3 4 2 6" xfId="47412"/>
    <cellStyle name="20 % - Accent6 2 2 3 4 3" xfId="4781"/>
    <cellStyle name="20 % - Accent6 2 2 3 4 3 2" xfId="8655"/>
    <cellStyle name="20 % - Accent6 2 2 3 4 3 2 2" xfId="28809"/>
    <cellStyle name="20 % - Accent6 2 2 3 4 3 2 3" xfId="42086"/>
    <cellStyle name="20 % - Accent6 2 2 3 4 3 2 4" xfId="55363"/>
    <cellStyle name="20 % - Accent6 2 2 3 4 3 3" xfId="22822"/>
    <cellStyle name="20 % - Accent6 2 2 3 4 3 4" xfId="36099"/>
    <cellStyle name="20 % - Accent6 2 2 3 4 3 5" xfId="49376"/>
    <cellStyle name="20 % - Accent6 2 2 3 4 4" xfId="5372"/>
    <cellStyle name="20 % - Accent6 2 2 3 4 4 2" xfId="16220"/>
    <cellStyle name="20 % - Accent6 2 2 3 4 4 2 2" xfId="29400"/>
    <cellStyle name="20 % - Accent6 2 2 3 4 4 2 3" xfId="42677"/>
    <cellStyle name="20 % - Accent6 2 2 3 4 4 2 4" xfId="55954"/>
    <cellStyle name="20 % - Accent6 2 2 3 4 4 3" xfId="11174"/>
    <cellStyle name="20 % - Accent6 2 2 3 4 4 4" xfId="23413"/>
    <cellStyle name="20 % - Accent6 2 2 3 4 4 5" xfId="36690"/>
    <cellStyle name="20 % - Accent6 2 2 3 4 4 6" xfId="49967"/>
    <cellStyle name="20 % - Accent6 2 2 3 4 5" xfId="5996"/>
    <cellStyle name="20 % - Accent6 2 2 3 4 5 2" xfId="16820"/>
    <cellStyle name="20 % - Accent6 2 2 3 4 5 2 2" xfId="30000"/>
    <cellStyle name="20 % - Accent6 2 2 3 4 5 2 3" xfId="43277"/>
    <cellStyle name="20 % - Accent6 2 2 3 4 5 2 4" xfId="56554"/>
    <cellStyle name="20 % - Accent6 2 2 3 4 5 3" xfId="11774"/>
    <cellStyle name="20 % - Accent6 2 2 3 4 5 4" xfId="24013"/>
    <cellStyle name="20 % - Accent6 2 2 3 4 5 5" xfId="37290"/>
    <cellStyle name="20 % - Accent6 2 2 3 4 5 6" xfId="50567"/>
    <cellStyle name="20 % - Accent6 2 2 3 4 6" xfId="6698"/>
    <cellStyle name="20 % - Accent6 2 2 3 4 6 2" xfId="17522"/>
    <cellStyle name="20 % - Accent6 2 2 3 4 6 2 2" xfId="30702"/>
    <cellStyle name="20 % - Accent6 2 2 3 4 6 2 3" xfId="43979"/>
    <cellStyle name="20 % - Accent6 2 2 3 4 6 2 4" xfId="57256"/>
    <cellStyle name="20 % - Accent6 2 2 3 4 6 3" xfId="12476"/>
    <cellStyle name="20 % - Accent6 2 2 3 4 6 4" xfId="24715"/>
    <cellStyle name="20 % - Accent6 2 2 3 4 6 5" xfId="37992"/>
    <cellStyle name="20 % - Accent6 2 2 3 4 6 6" xfId="51269"/>
    <cellStyle name="20 % - Accent6 2 2 3 4 7" xfId="7434"/>
    <cellStyle name="20 % - Accent6 2 2 3 4 7 2" xfId="18271"/>
    <cellStyle name="20 % - Accent6 2 2 3 4 7 2 2" xfId="31451"/>
    <cellStyle name="20 % - Accent6 2 2 3 4 7 2 3" xfId="44728"/>
    <cellStyle name="20 % - Accent6 2 2 3 4 7 2 4" xfId="58005"/>
    <cellStyle name="20 % - Accent6 2 2 3 4 7 3" xfId="25464"/>
    <cellStyle name="20 % - Accent6 2 2 3 4 7 4" xfId="38741"/>
    <cellStyle name="20 % - Accent6 2 2 3 4 7 5" xfId="52018"/>
    <cellStyle name="20 % - Accent6 2 2 3 4 8" xfId="10503"/>
    <cellStyle name="20 % - Accent6 2 2 3 4 8 2" xfId="14967"/>
    <cellStyle name="20 % - Accent6 2 2 3 4 8 2 2" xfId="27588"/>
    <cellStyle name="20 % - Accent6 2 2 3 4 8 2 3" xfId="40865"/>
    <cellStyle name="20 % - Accent6 2 2 3 4 8 2 4" xfId="54142"/>
    <cellStyle name="20 % - Accent6 2 2 3 4 8 3" xfId="21601"/>
    <cellStyle name="20 % - Accent6 2 2 3 4 8 4" xfId="34878"/>
    <cellStyle name="20 % - Accent6 2 2 3 4 8 5" xfId="48155"/>
    <cellStyle name="20 % - Accent6 2 2 3 4 9" xfId="9411"/>
    <cellStyle name="20 % - Accent6 2 2 3 4 9 2" xfId="20277"/>
    <cellStyle name="20 % - Accent6 2 2 3 4 9 3" xfId="33554"/>
    <cellStyle name="20 % - Accent6 2 2 3 4 9 4" xfId="46831"/>
    <cellStyle name="20 % - Accent6 2 2 3 5" xfId="3666"/>
    <cellStyle name="20 % - Accent6 2 2 3 5 2" xfId="7843"/>
    <cellStyle name="20 % - Accent6 2 2 3 5 2 2" xfId="18272"/>
    <cellStyle name="20 % - Accent6 2 2 3 5 2 2 2" xfId="31452"/>
    <cellStyle name="20 % - Accent6 2 2 3 5 2 2 3" xfId="44729"/>
    <cellStyle name="20 % - Accent6 2 2 3 5 2 2 4" xfId="58006"/>
    <cellStyle name="20 % - Accent6 2 2 3 5 2 3" xfId="25465"/>
    <cellStyle name="20 % - Accent6 2 2 3 5 2 4" xfId="38742"/>
    <cellStyle name="20 % - Accent6 2 2 3 5 2 5" xfId="52019"/>
    <cellStyle name="20 % - Accent6 2 2 3 5 3" xfId="10839"/>
    <cellStyle name="20 % - Accent6 2 2 3 5 3 2" xfId="15376"/>
    <cellStyle name="20 % - Accent6 2 2 3 5 3 2 2" xfId="27997"/>
    <cellStyle name="20 % - Accent6 2 2 3 5 3 2 3" xfId="41274"/>
    <cellStyle name="20 % - Accent6 2 2 3 5 3 2 4" xfId="54551"/>
    <cellStyle name="20 % - Accent6 2 2 3 5 3 3" xfId="22010"/>
    <cellStyle name="20 % - Accent6 2 2 3 5 3 4" xfId="35287"/>
    <cellStyle name="20 % - Accent6 2 2 3 5 3 5" xfId="48564"/>
    <cellStyle name="20 % - Accent6 2 2 3 5 4" xfId="14215"/>
    <cellStyle name="20 % - Accent6 2 2 3 5 4 2" xfId="26836"/>
    <cellStyle name="20 % - Accent6 2 2 3 5 4 3" xfId="40113"/>
    <cellStyle name="20 % - Accent6 2 2 3 5 4 4" xfId="53390"/>
    <cellStyle name="20 % - Accent6 2 2 3 5 5" xfId="20849"/>
    <cellStyle name="20 % - Accent6 2 2 3 5 6" xfId="34126"/>
    <cellStyle name="20 % - Accent6 2 2 3 5 7" xfId="47403"/>
    <cellStyle name="20 % - Accent6 2 2 3 6" xfId="4772"/>
    <cellStyle name="20 % - Accent6 2 2 3 6 2" xfId="8646"/>
    <cellStyle name="20 % - Accent6 2 2 3 6 2 2" xfId="18649"/>
    <cellStyle name="20 % - Accent6 2 2 3 6 2 2 2" xfId="31829"/>
    <cellStyle name="20 % - Accent6 2 2 3 6 2 2 3" xfId="45106"/>
    <cellStyle name="20 % - Accent6 2 2 3 6 2 2 4" xfId="58383"/>
    <cellStyle name="20 % - Accent6 2 2 3 6 2 3" xfId="13154"/>
    <cellStyle name="20 % - Accent6 2 2 3 6 2 4" xfId="25842"/>
    <cellStyle name="20 % - Accent6 2 2 3 6 2 5" xfId="39119"/>
    <cellStyle name="20 % - Accent6 2 2 3 6 2 6" xfId="52396"/>
    <cellStyle name="20 % - Accent6 2 2 3 6 3" xfId="15908"/>
    <cellStyle name="20 % - Accent6 2 2 3 6 3 2" xfId="28800"/>
    <cellStyle name="20 % - Accent6 2 2 3 6 3 3" xfId="42077"/>
    <cellStyle name="20 % - Accent6 2 2 3 6 3 4" xfId="55354"/>
    <cellStyle name="20 % - Accent6 2 2 3 6 4" xfId="22813"/>
    <cellStyle name="20 % - Accent6 2 2 3 6 5" xfId="36090"/>
    <cellStyle name="20 % - Accent6 2 2 3 6 6" xfId="49367"/>
    <cellStyle name="20 % - Accent6 2 2 3 7" xfId="5363"/>
    <cellStyle name="20 % - Accent6 2 2 3 7 2" xfId="13320"/>
    <cellStyle name="20 % - Accent6 2 2 3 7 2 2" xfId="18729"/>
    <cellStyle name="20 % - Accent6 2 2 3 7 2 2 2" xfId="31909"/>
    <cellStyle name="20 % - Accent6 2 2 3 7 2 2 3" xfId="45186"/>
    <cellStyle name="20 % - Accent6 2 2 3 7 2 2 4" xfId="58463"/>
    <cellStyle name="20 % - Accent6 2 2 3 7 2 3" xfId="25922"/>
    <cellStyle name="20 % - Accent6 2 2 3 7 2 4" xfId="39199"/>
    <cellStyle name="20 % - Accent6 2 2 3 7 2 5" xfId="52476"/>
    <cellStyle name="20 % - Accent6 2 2 3 7 3" xfId="16211"/>
    <cellStyle name="20 % - Accent6 2 2 3 7 3 2" xfId="29391"/>
    <cellStyle name="20 % - Accent6 2 2 3 7 3 3" xfId="42668"/>
    <cellStyle name="20 % - Accent6 2 2 3 7 3 4" xfId="55945"/>
    <cellStyle name="20 % - Accent6 2 2 3 7 4" xfId="11165"/>
    <cellStyle name="20 % - Accent6 2 2 3 7 5" xfId="23404"/>
    <cellStyle name="20 % - Accent6 2 2 3 7 6" xfId="36681"/>
    <cellStyle name="20 % - Accent6 2 2 3 7 7" xfId="49958"/>
    <cellStyle name="20 % - Accent6 2 2 3 8" xfId="5987"/>
    <cellStyle name="20 % - Accent6 2 2 3 8 2" xfId="16811"/>
    <cellStyle name="20 % - Accent6 2 2 3 8 2 2" xfId="29991"/>
    <cellStyle name="20 % - Accent6 2 2 3 8 2 3" xfId="43268"/>
    <cellStyle name="20 % - Accent6 2 2 3 8 2 4" xfId="56545"/>
    <cellStyle name="20 % - Accent6 2 2 3 8 3" xfId="11765"/>
    <cellStyle name="20 % - Accent6 2 2 3 8 4" xfId="24004"/>
    <cellStyle name="20 % - Accent6 2 2 3 8 5" xfId="37281"/>
    <cellStyle name="20 % - Accent6 2 2 3 8 6" xfId="50558"/>
    <cellStyle name="20 % - Accent6 2 2 3 9" xfId="6689"/>
    <cellStyle name="20 % - Accent6 2 2 3 9 2" xfId="17513"/>
    <cellStyle name="20 % - Accent6 2 2 3 9 2 2" xfId="30693"/>
    <cellStyle name="20 % - Accent6 2 2 3 9 2 3" xfId="43970"/>
    <cellStyle name="20 % - Accent6 2 2 3 9 2 4" xfId="57247"/>
    <cellStyle name="20 % - Accent6 2 2 3 9 3" xfId="12467"/>
    <cellStyle name="20 % - Accent6 2 2 3 9 4" xfId="24706"/>
    <cellStyle name="20 % - Accent6 2 2 3 9 5" xfId="37983"/>
    <cellStyle name="20 % - Accent6 2 2 3 9 6" xfId="51260"/>
    <cellStyle name="20 % - Accent6 2 2 3_2012-2013 - CF - Tour 1 - Ligue 04 - Résultats" xfId="409"/>
    <cellStyle name="20 % - Accent6 2 2 4" xfId="410"/>
    <cellStyle name="20 % - Accent6 2 2 4 10" xfId="13644"/>
    <cellStyle name="20 % - Accent6 2 2 4 10 2" xfId="26265"/>
    <cellStyle name="20 % - Accent6 2 2 4 10 3" xfId="39542"/>
    <cellStyle name="20 % - Accent6 2 2 4 10 4" xfId="52819"/>
    <cellStyle name="20 % - Accent6 2 2 4 11" xfId="19528"/>
    <cellStyle name="20 % - Accent6 2 2 4 12" xfId="32805"/>
    <cellStyle name="20 % - Accent6 2 2 4 13" xfId="46082"/>
    <cellStyle name="20 % - Accent6 2 2 4 2" xfId="4144"/>
    <cellStyle name="20 % - Accent6 2 2 4 2 2" xfId="8201"/>
    <cellStyle name="20 % - Accent6 2 2 4 2 2 2" xfId="15699"/>
    <cellStyle name="20 % - Accent6 2 2 4 2 2 2 2" xfId="28355"/>
    <cellStyle name="20 % - Accent6 2 2 4 2 2 2 3" xfId="41632"/>
    <cellStyle name="20 % - Accent6 2 2 4 2 2 2 4" xfId="54909"/>
    <cellStyle name="20 % - Accent6 2 2 4 2 2 3" xfId="22368"/>
    <cellStyle name="20 % - Accent6 2 2 4 2 2 4" xfId="35645"/>
    <cellStyle name="20 % - Accent6 2 2 4 2 2 5" xfId="48922"/>
    <cellStyle name="20 % - Accent6 2 2 4 2 3" xfId="14225"/>
    <cellStyle name="20 % - Accent6 2 2 4 2 3 2" xfId="26846"/>
    <cellStyle name="20 % - Accent6 2 2 4 2 3 3" xfId="40123"/>
    <cellStyle name="20 % - Accent6 2 2 4 2 3 4" xfId="53400"/>
    <cellStyle name="20 % - Accent6 2 2 4 2 4" xfId="20859"/>
    <cellStyle name="20 % - Accent6 2 2 4 2 5" xfId="34136"/>
    <cellStyle name="20 % - Accent6 2 2 4 2 6" xfId="47413"/>
    <cellStyle name="20 % - Accent6 2 2 4 3" xfId="4782"/>
    <cellStyle name="20 % - Accent6 2 2 4 3 2" xfId="8656"/>
    <cellStyle name="20 % - Accent6 2 2 4 3 2 2" xfId="28810"/>
    <cellStyle name="20 % - Accent6 2 2 4 3 2 3" xfId="42087"/>
    <cellStyle name="20 % - Accent6 2 2 4 3 2 4" xfId="55364"/>
    <cellStyle name="20 % - Accent6 2 2 4 3 3" xfId="22823"/>
    <cellStyle name="20 % - Accent6 2 2 4 3 4" xfId="36100"/>
    <cellStyle name="20 % - Accent6 2 2 4 3 5" xfId="49377"/>
    <cellStyle name="20 % - Accent6 2 2 4 4" xfId="5373"/>
    <cellStyle name="20 % - Accent6 2 2 4 4 2" xfId="16221"/>
    <cellStyle name="20 % - Accent6 2 2 4 4 2 2" xfId="29401"/>
    <cellStyle name="20 % - Accent6 2 2 4 4 2 3" xfId="42678"/>
    <cellStyle name="20 % - Accent6 2 2 4 4 2 4" xfId="55955"/>
    <cellStyle name="20 % - Accent6 2 2 4 4 3" xfId="11175"/>
    <cellStyle name="20 % - Accent6 2 2 4 4 4" xfId="23414"/>
    <cellStyle name="20 % - Accent6 2 2 4 4 5" xfId="36691"/>
    <cellStyle name="20 % - Accent6 2 2 4 4 6" xfId="49968"/>
    <cellStyle name="20 % - Accent6 2 2 4 5" xfId="5997"/>
    <cellStyle name="20 % - Accent6 2 2 4 5 2" xfId="16821"/>
    <cellStyle name="20 % - Accent6 2 2 4 5 2 2" xfId="30001"/>
    <cellStyle name="20 % - Accent6 2 2 4 5 2 3" xfId="43278"/>
    <cellStyle name="20 % - Accent6 2 2 4 5 2 4" xfId="56555"/>
    <cellStyle name="20 % - Accent6 2 2 4 5 3" xfId="11775"/>
    <cellStyle name="20 % - Accent6 2 2 4 5 4" xfId="24014"/>
    <cellStyle name="20 % - Accent6 2 2 4 5 5" xfId="37291"/>
    <cellStyle name="20 % - Accent6 2 2 4 5 6" xfId="50568"/>
    <cellStyle name="20 % - Accent6 2 2 4 6" xfId="6699"/>
    <cellStyle name="20 % - Accent6 2 2 4 6 2" xfId="17523"/>
    <cellStyle name="20 % - Accent6 2 2 4 6 2 2" xfId="30703"/>
    <cellStyle name="20 % - Accent6 2 2 4 6 2 3" xfId="43980"/>
    <cellStyle name="20 % - Accent6 2 2 4 6 2 4" xfId="57257"/>
    <cellStyle name="20 % - Accent6 2 2 4 6 3" xfId="12477"/>
    <cellStyle name="20 % - Accent6 2 2 4 6 4" xfId="24716"/>
    <cellStyle name="20 % - Accent6 2 2 4 6 5" xfId="37993"/>
    <cellStyle name="20 % - Accent6 2 2 4 6 6" xfId="51270"/>
    <cellStyle name="20 % - Accent6 2 2 4 7" xfId="7435"/>
    <cellStyle name="20 % - Accent6 2 2 4 7 2" xfId="18273"/>
    <cellStyle name="20 % - Accent6 2 2 4 7 2 2" xfId="31453"/>
    <cellStyle name="20 % - Accent6 2 2 4 7 2 3" xfId="44730"/>
    <cellStyle name="20 % - Accent6 2 2 4 7 2 4" xfId="58007"/>
    <cellStyle name="20 % - Accent6 2 2 4 7 3" xfId="25466"/>
    <cellStyle name="20 % - Accent6 2 2 4 7 4" xfId="38743"/>
    <cellStyle name="20 % - Accent6 2 2 4 7 5" xfId="52020"/>
    <cellStyle name="20 % - Accent6 2 2 4 8" xfId="10504"/>
    <cellStyle name="20 % - Accent6 2 2 4 8 2" xfId="14968"/>
    <cellStyle name="20 % - Accent6 2 2 4 8 2 2" xfId="27589"/>
    <cellStyle name="20 % - Accent6 2 2 4 8 2 3" xfId="40866"/>
    <cellStyle name="20 % - Accent6 2 2 4 8 2 4" xfId="54143"/>
    <cellStyle name="20 % - Accent6 2 2 4 8 3" xfId="21602"/>
    <cellStyle name="20 % - Accent6 2 2 4 8 4" xfId="34879"/>
    <cellStyle name="20 % - Accent6 2 2 4 8 5" xfId="48156"/>
    <cellStyle name="20 % - Accent6 2 2 4 9" xfId="9412"/>
    <cellStyle name="20 % - Accent6 2 2 4 9 2" xfId="20278"/>
    <cellStyle name="20 % - Accent6 2 2 4 9 3" xfId="33555"/>
    <cellStyle name="20 % - Accent6 2 2 4 9 4" xfId="46832"/>
    <cellStyle name="20 % - Accent6 2 2 5" xfId="3659"/>
    <cellStyle name="20 % - Accent6 2 2 5 2" xfId="7836"/>
    <cellStyle name="20 % - Accent6 2 2 5 2 2" xfId="18274"/>
    <cellStyle name="20 % - Accent6 2 2 5 2 2 2" xfId="31454"/>
    <cellStyle name="20 % - Accent6 2 2 5 2 2 3" xfId="44731"/>
    <cellStyle name="20 % - Accent6 2 2 5 2 2 4" xfId="58008"/>
    <cellStyle name="20 % - Accent6 2 2 5 2 3" xfId="25467"/>
    <cellStyle name="20 % - Accent6 2 2 5 2 4" xfId="38744"/>
    <cellStyle name="20 % - Accent6 2 2 5 2 5" xfId="52021"/>
    <cellStyle name="20 % - Accent6 2 2 5 3" xfId="10836"/>
    <cellStyle name="20 % - Accent6 2 2 5 3 2" xfId="15369"/>
    <cellStyle name="20 % - Accent6 2 2 5 3 2 2" xfId="27990"/>
    <cellStyle name="20 % - Accent6 2 2 5 3 2 3" xfId="41267"/>
    <cellStyle name="20 % - Accent6 2 2 5 3 2 4" xfId="54544"/>
    <cellStyle name="20 % - Accent6 2 2 5 3 3" xfId="22003"/>
    <cellStyle name="20 % - Accent6 2 2 5 3 4" xfId="35280"/>
    <cellStyle name="20 % - Accent6 2 2 5 3 5" xfId="48557"/>
    <cellStyle name="20 % - Accent6 2 2 5 4" xfId="14201"/>
    <cellStyle name="20 % - Accent6 2 2 5 4 2" xfId="26822"/>
    <cellStyle name="20 % - Accent6 2 2 5 4 3" xfId="40099"/>
    <cellStyle name="20 % - Accent6 2 2 5 4 4" xfId="53376"/>
    <cellStyle name="20 % - Accent6 2 2 5 5" xfId="20835"/>
    <cellStyle name="20 % - Accent6 2 2 5 6" xfId="34112"/>
    <cellStyle name="20 % - Accent6 2 2 5 7" xfId="47389"/>
    <cellStyle name="20 % - Accent6 2 2 6" xfId="4758"/>
    <cellStyle name="20 % - Accent6 2 2 6 2" xfId="8632"/>
    <cellStyle name="20 % - Accent6 2 2 6 2 2" xfId="18646"/>
    <cellStyle name="20 % - Accent6 2 2 6 2 2 2" xfId="31826"/>
    <cellStyle name="20 % - Accent6 2 2 6 2 2 3" xfId="45103"/>
    <cellStyle name="20 % - Accent6 2 2 6 2 2 4" xfId="58380"/>
    <cellStyle name="20 % - Accent6 2 2 6 2 3" xfId="13152"/>
    <cellStyle name="20 % - Accent6 2 2 6 2 4" xfId="25839"/>
    <cellStyle name="20 % - Accent6 2 2 6 2 5" xfId="39116"/>
    <cellStyle name="20 % - Accent6 2 2 6 2 6" xfId="52393"/>
    <cellStyle name="20 % - Accent6 2 2 6 3" xfId="15905"/>
    <cellStyle name="20 % - Accent6 2 2 6 3 2" xfId="28786"/>
    <cellStyle name="20 % - Accent6 2 2 6 3 3" xfId="42063"/>
    <cellStyle name="20 % - Accent6 2 2 6 3 4" xfId="55340"/>
    <cellStyle name="20 % - Accent6 2 2 6 4" xfId="22799"/>
    <cellStyle name="20 % - Accent6 2 2 6 5" xfId="36076"/>
    <cellStyle name="20 % - Accent6 2 2 6 6" xfId="49353"/>
    <cellStyle name="20 % - Accent6 2 2 7" xfId="5349"/>
    <cellStyle name="20 % - Accent6 2 2 7 2" xfId="13318"/>
    <cellStyle name="20 % - Accent6 2 2 7 2 2" xfId="18726"/>
    <cellStyle name="20 % - Accent6 2 2 7 2 2 2" xfId="31906"/>
    <cellStyle name="20 % - Accent6 2 2 7 2 2 3" xfId="45183"/>
    <cellStyle name="20 % - Accent6 2 2 7 2 2 4" xfId="58460"/>
    <cellStyle name="20 % - Accent6 2 2 7 2 3" xfId="25919"/>
    <cellStyle name="20 % - Accent6 2 2 7 2 4" xfId="39196"/>
    <cellStyle name="20 % - Accent6 2 2 7 2 5" xfId="52473"/>
    <cellStyle name="20 % - Accent6 2 2 7 3" xfId="16197"/>
    <cellStyle name="20 % - Accent6 2 2 7 3 2" xfId="29377"/>
    <cellStyle name="20 % - Accent6 2 2 7 3 3" xfId="42654"/>
    <cellStyle name="20 % - Accent6 2 2 7 3 4" xfId="55931"/>
    <cellStyle name="20 % - Accent6 2 2 7 4" xfId="11151"/>
    <cellStyle name="20 % - Accent6 2 2 7 5" xfId="23390"/>
    <cellStyle name="20 % - Accent6 2 2 7 6" xfId="36667"/>
    <cellStyle name="20 % - Accent6 2 2 7 7" xfId="49944"/>
    <cellStyle name="20 % - Accent6 2 2 8" xfId="5973"/>
    <cellStyle name="20 % - Accent6 2 2 8 2" xfId="16797"/>
    <cellStyle name="20 % - Accent6 2 2 8 2 2" xfId="29977"/>
    <cellStyle name="20 % - Accent6 2 2 8 2 3" xfId="43254"/>
    <cellStyle name="20 % - Accent6 2 2 8 2 4" xfId="56531"/>
    <cellStyle name="20 % - Accent6 2 2 8 3" xfId="11751"/>
    <cellStyle name="20 % - Accent6 2 2 8 4" xfId="23990"/>
    <cellStyle name="20 % - Accent6 2 2 8 5" xfId="37267"/>
    <cellStyle name="20 % - Accent6 2 2 8 6" xfId="50544"/>
    <cellStyle name="20 % - Accent6 2 2 9" xfId="6675"/>
    <cellStyle name="20 % - Accent6 2 2 9 2" xfId="17499"/>
    <cellStyle name="20 % - Accent6 2 2 9 2 2" xfId="30679"/>
    <cellStyle name="20 % - Accent6 2 2 9 2 3" xfId="43956"/>
    <cellStyle name="20 % - Accent6 2 2 9 2 4" xfId="57233"/>
    <cellStyle name="20 % - Accent6 2 2 9 3" xfId="12453"/>
    <cellStyle name="20 % - Accent6 2 2 9 4" xfId="24692"/>
    <cellStyle name="20 % - Accent6 2 2 9 5" xfId="37969"/>
    <cellStyle name="20 % - Accent6 2 2 9 6" xfId="51246"/>
    <cellStyle name="20 % - Accent6 2 2_2012-2013 - CF - Tour 1 - Ligue 04 - Résultats" xfId="411"/>
    <cellStyle name="20 % - Accent6 2 3" xfId="412"/>
    <cellStyle name="20 % - Accent6 2 3 10" xfId="5374"/>
    <cellStyle name="20 % - Accent6 2 3 10 2" xfId="13321"/>
    <cellStyle name="20 % - Accent6 2 3 10 2 2" xfId="18730"/>
    <cellStyle name="20 % - Accent6 2 3 10 2 2 2" xfId="31910"/>
    <cellStyle name="20 % - Accent6 2 3 10 2 2 3" xfId="45187"/>
    <cellStyle name="20 % - Accent6 2 3 10 2 2 4" xfId="58464"/>
    <cellStyle name="20 % - Accent6 2 3 10 2 3" xfId="25923"/>
    <cellStyle name="20 % - Accent6 2 3 10 2 4" xfId="39200"/>
    <cellStyle name="20 % - Accent6 2 3 10 2 5" xfId="52477"/>
    <cellStyle name="20 % - Accent6 2 3 10 3" xfId="16222"/>
    <cellStyle name="20 % - Accent6 2 3 10 3 2" xfId="29402"/>
    <cellStyle name="20 % - Accent6 2 3 10 3 3" xfId="42679"/>
    <cellStyle name="20 % - Accent6 2 3 10 3 4" xfId="55956"/>
    <cellStyle name="20 % - Accent6 2 3 10 4" xfId="11176"/>
    <cellStyle name="20 % - Accent6 2 3 10 5" xfId="23415"/>
    <cellStyle name="20 % - Accent6 2 3 10 6" xfId="36692"/>
    <cellStyle name="20 % - Accent6 2 3 10 7" xfId="49969"/>
    <cellStyle name="20 % - Accent6 2 3 11" xfId="5998"/>
    <cellStyle name="20 % - Accent6 2 3 11 2" xfId="16822"/>
    <cellStyle name="20 % - Accent6 2 3 11 2 2" xfId="30002"/>
    <cellStyle name="20 % - Accent6 2 3 11 2 3" xfId="43279"/>
    <cellStyle name="20 % - Accent6 2 3 11 2 4" xfId="56556"/>
    <cellStyle name="20 % - Accent6 2 3 11 3" xfId="11776"/>
    <cellStyle name="20 % - Accent6 2 3 11 4" xfId="24015"/>
    <cellStyle name="20 % - Accent6 2 3 11 5" xfId="37292"/>
    <cellStyle name="20 % - Accent6 2 3 11 6" xfId="50569"/>
    <cellStyle name="20 % - Accent6 2 3 12" xfId="6700"/>
    <cellStyle name="20 % - Accent6 2 3 12 2" xfId="17524"/>
    <cellStyle name="20 % - Accent6 2 3 12 2 2" xfId="30704"/>
    <cellStyle name="20 % - Accent6 2 3 12 2 3" xfId="43981"/>
    <cellStyle name="20 % - Accent6 2 3 12 2 4" xfId="57258"/>
    <cellStyle name="20 % - Accent6 2 3 12 3" xfId="12478"/>
    <cellStyle name="20 % - Accent6 2 3 12 4" xfId="24717"/>
    <cellStyle name="20 % - Accent6 2 3 12 5" xfId="37994"/>
    <cellStyle name="20 % - Accent6 2 3 12 6" xfId="51271"/>
    <cellStyle name="20 % - Accent6 2 3 13" xfId="7436"/>
    <cellStyle name="20 % - Accent6 2 3 13 2" xfId="18275"/>
    <cellStyle name="20 % - Accent6 2 3 13 2 2" xfId="31455"/>
    <cellStyle name="20 % - Accent6 2 3 13 2 3" xfId="44732"/>
    <cellStyle name="20 % - Accent6 2 3 13 2 4" xfId="58009"/>
    <cellStyle name="20 % - Accent6 2 3 13 3" xfId="25468"/>
    <cellStyle name="20 % - Accent6 2 3 13 4" xfId="38745"/>
    <cellStyle name="20 % - Accent6 2 3 13 5" xfId="52022"/>
    <cellStyle name="20 % - Accent6 2 3 14" xfId="10505"/>
    <cellStyle name="20 % - Accent6 2 3 14 2" xfId="14969"/>
    <cellStyle name="20 % - Accent6 2 3 14 2 2" xfId="27590"/>
    <cellStyle name="20 % - Accent6 2 3 14 2 3" xfId="40867"/>
    <cellStyle name="20 % - Accent6 2 3 14 2 4" xfId="54144"/>
    <cellStyle name="20 % - Accent6 2 3 14 3" xfId="21603"/>
    <cellStyle name="20 % - Accent6 2 3 14 4" xfId="34880"/>
    <cellStyle name="20 % - Accent6 2 3 14 5" xfId="48157"/>
    <cellStyle name="20 % - Accent6 2 3 15" xfId="9413"/>
    <cellStyle name="20 % - Accent6 2 3 15 2" xfId="20279"/>
    <cellStyle name="20 % - Accent6 2 3 15 3" xfId="33556"/>
    <cellStyle name="20 % - Accent6 2 3 15 4" xfId="46833"/>
    <cellStyle name="20 % - Accent6 2 3 16" xfId="13645"/>
    <cellStyle name="20 % - Accent6 2 3 16 2" xfId="26266"/>
    <cellStyle name="20 % - Accent6 2 3 16 3" xfId="39543"/>
    <cellStyle name="20 % - Accent6 2 3 16 4" xfId="52820"/>
    <cellStyle name="20 % - Accent6 2 3 17" xfId="19529"/>
    <cellStyle name="20 % - Accent6 2 3 18" xfId="32806"/>
    <cellStyle name="20 % - Accent6 2 3 19" xfId="46083"/>
    <cellStyle name="20 % - Accent6 2 3 2" xfId="413"/>
    <cellStyle name="20 % - Accent6 2 3 3" xfId="414"/>
    <cellStyle name="20 % - Accent6 2 3 3 10" xfId="5999"/>
    <cellStyle name="20 % - Accent6 2 3 3 10 2" xfId="16823"/>
    <cellStyle name="20 % - Accent6 2 3 3 10 2 2" xfId="30003"/>
    <cellStyle name="20 % - Accent6 2 3 3 10 2 3" xfId="43280"/>
    <cellStyle name="20 % - Accent6 2 3 3 10 2 4" xfId="56557"/>
    <cellStyle name="20 % - Accent6 2 3 3 10 3" xfId="11777"/>
    <cellStyle name="20 % - Accent6 2 3 3 10 4" xfId="24016"/>
    <cellStyle name="20 % - Accent6 2 3 3 10 5" xfId="37293"/>
    <cellStyle name="20 % - Accent6 2 3 3 10 6" xfId="50570"/>
    <cellStyle name="20 % - Accent6 2 3 3 11" xfId="6701"/>
    <cellStyle name="20 % - Accent6 2 3 3 11 2" xfId="17525"/>
    <cellStyle name="20 % - Accent6 2 3 3 11 2 2" xfId="30705"/>
    <cellStyle name="20 % - Accent6 2 3 3 11 2 3" xfId="43982"/>
    <cellStyle name="20 % - Accent6 2 3 3 11 2 4" xfId="57259"/>
    <cellStyle name="20 % - Accent6 2 3 3 11 3" xfId="12479"/>
    <cellStyle name="20 % - Accent6 2 3 3 11 4" xfId="24718"/>
    <cellStyle name="20 % - Accent6 2 3 3 11 5" xfId="37995"/>
    <cellStyle name="20 % - Accent6 2 3 3 11 6" xfId="51272"/>
    <cellStyle name="20 % - Accent6 2 3 3 12" xfId="7437"/>
    <cellStyle name="20 % - Accent6 2 3 3 12 2" xfId="14970"/>
    <cellStyle name="20 % - Accent6 2 3 3 12 2 2" xfId="27591"/>
    <cellStyle name="20 % - Accent6 2 3 3 12 2 3" xfId="40868"/>
    <cellStyle name="20 % - Accent6 2 3 3 12 2 4" xfId="54145"/>
    <cellStyle name="20 % - Accent6 2 3 3 12 3" xfId="21604"/>
    <cellStyle name="20 % - Accent6 2 3 3 12 4" xfId="34881"/>
    <cellStyle name="20 % - Accent6 2 3 3 12 5" xfId="48158"/>
    <cellStyle name="20 % - Accent6 2 3 3 13" xfId="9414"/>
    <cellStyle name="20 % - Accent6 2 3 3 13 2" xfId="20280"/>
    <cellStyle name="20 % - Accent6 2 3 3 13 3" xfId="33557"/>
    <cellStyle name="20 % - Accent6 2 3 3 13 4" xfId="46834"/>
    <cellStyle name="20 % - Accent6 2 3 3 14" xfId="13646"/>
    <cellStyle name="20 % - Accent6 2 3 3 14 2" xfId="26267"/>
    <cellStyle name="20 % - Accent6 2 3 3 14 3" xfId="39544"/>
    <cellStyle name="20 % - Accent6 2 3 3 14 4" xfId="52821"/>
    <cellStyle name="20 % - Accent6 2 3 3 15" xfId="19530"/>
    <cellStyle name="20 % - Accent6 2 3 3 16" xfId="32807"/>
    <cellStyle name="20 % - Accent6 2 3 3 17" xfId="46084"/>
    <cellStyle name="20 % - Accent6 2 3 3 2" xfId="415"/>
    <cellStyle name="20 % - Accent6 2 3 3 2 10" xfId="6000"/>
    <cellStyle name="20 % - Accent6 2 3 3 2 10 2" xfId="16824"/>
    <cellStyle name="20 % - Accent6 2 3 3 2 10 2 2" xfId="30004"/>
    <cellStyle name="20 % - Accent6 2 3 3 2 10 2 3" xfId="43281"/>
    <cellStyle name="20 % - Accent6 2 3 3 2 10 2 4" xfId="56558"/>
    <cellStyle name="20 % - Accent6 2 3 3 2 10 3" xfId="11778"/>
    <cellStyle name="20 % - Accent6 2 3 3 2 10 4" xfId="24017"/>
    <cellStyle name="20 % - Accent6 2 3 3 2 10 5" xfId="37294"/>
    <cellStyle name="20 % - Accent6 2 3 3 2 10 6" xfId="50571"/>
    <cellStyle name="20 % - Accent6 2 3 3 2 11" xfId="6702"/>
    <cellStyle name="20 % - Accent6 2 3 3 2 11 2" xfId="17526"/>
    <cellStyle name="20 % - Accent6 2 3 3 2 11 2 2" xfId="30706"/>
    <cellStyle name="20 % - Accent6 2 3 3 2 11 2 3" xfId="43983"/>
    <cellStyle name="20 % - Accent6 2 3 3 2 11 2 4" xfId="57260"/>
    <cellStyle name="20 % - Accent6 2 3 3 2 11 3" xfId="12480"/>
    <cellStyle name="20 % - Accent6 2 3 3 2 11 4" xfId="24719"/>
    <cellStyle name="20 % - Accent6 2 3 3 2 11 5" xfId="37996"/>
    <cellStyle name="20 % - Accent6 2 3 3 2 11 6" xfId="51273"/>
    <cellStyle name="20 % - Accent6 2 3 3 2 12" xfId="7438"/>
    <cellStyle name="20 % - Accent6 2 3 3 2 12 2" xfId="18276"/>
    <cellStyle name="20 % - Accent6 2 3 3 2 12 2 2" xfId="31456"/>
    <cellStyle name="20 % - Accent6 2 3 3 2 12 2 3" xfId="44733"/>
    <cellStyle name="20 % - Accent6 2 3 3 2 12 2 4" xfId="58010"/>
    <cellStyle name="20 % - Accent6 2 3 3 2 12 3" xfId="25469"/>
    <cellStyle name="20 % - Accent6 2 3 3 2 12 4" xfId="38746"/>
    <cellStyle name="20 % - Accent6 2 3 3 2 12 5" xfId="52023"/>
    <cellStyle name="20 % - Accent6 2 3 3 2 13" xfId="10506"/>
    <cellStyle name="20 % - Accent6 2 3 3 2 13 2" xfId="14971"/>
    <cellStyle name="20 % - Accent6 2 3 3 2 13 2 2" xfId="27592"/>
    <cellStyle name="20 % - Accent6 2 3 3 2 13 2 3" xfId="40869"/>
    <cellStyle name="20 % - Accent6 2 3 3 2 13 2 4" xfId="54146"/>
    <cellStyle name="20 % - Accent6 2 3 3 2 13 3" xfId="21605"/>
    <cellStyle name="20 % - Accent6 2 3 3 2 13 4" xfId="34882"/>
    <cellStyle name="20 % - Accent6 2 3 3 2 13 5" xfId="48159"/>
    <cellStyle name="20 % - Accent6 2 3 3 2 14" xfId="9415"/>
    <cellStyle name="20 % - Accent6 2 3 3 2 14 2" xfId="20281"/>
    <cellStyle name="20 % - Accent6 2 3 3 2 14 3" xfId="33558"/>
    <cellStyle name="20 % - Accent6 2 3 3 2 14 4" xfId="46835"/>
    <cellStyle name="20 % - Accent6 2 3 3 2 15" xfId="13647"/>
    <cellStyle name="20 % - Accent6 2 3 3 2 15 2" xfId="26268"/>
    <cellStyle name="20 % - Accent6 2 3 3 2 15 3" xfId="39545"/>
    <cellStyle name="20 % - Accent6 2 3 3 2 15 4" xfId="52822"/>
    <cellStyle name="20 % - Accent6 2 3 3 2 16" xfId="19531"/>
    <cellStyle name="20 % - Accent6 2 3 3 2 17" xfId="32808"/>
    <cellStyle name="20 % - Accent6 2 3 3 2 18" xfId="46085"/>
    <cellStyle name="20 % - Accent6 2 3 3 2 2" xfId="416"/>
    <cellStyle name="20 % - Accent6 2 3 3 2 2 10" xfId="13648"/>
    <cellStyle name="20 % - Accent6 2 3 3 2 2 10 2" xfId="26269"/>
    <cellStyle name="20 % - Accent6 2 3 3 2 2 10 3" xfId="39546"/>
    <cellStyle name="20 % - Accent6 2 3 3 2 2 10 4" xfId="52823"/>
    <cellStyle name="20 % - Accent6 2 3 3 2 2 11" xfId="19532"/>
    <cellStyle name="20 % - Accent6 2 3 3 2 2 12" xfId="32809"/>
    <cellStyle name="20 % - Accent6 2 3 3 2 2 13" xfId="46086"/>
    <cellStyle name="20 % - Accent6 2 3 3 2 2 2" xfId="4142"/>
    <cellStyle name="20 % - Accent6 2 3 3 2 2 2 2" xfId="8199"/>
    <cellStyle name="20 % - Accent6 2 3 3 2 2 2 2 2" xfId="15698"/>
    <cellStyle name="20 % - Accent6 2 3 3 2 2 2 2 2 2" xfId="28353"/>
    <cellStyle name="20 % - Accent6 2 3 3 2 2 2 2 2 3" xfId="41630"/>
    <cellStyle name="20 % - Accent6 2 3 3 2 2 2 2 2 4" xfId="54907"/>
    <cellStyle name="20 % - Accent6 2 3 3 2 2 2 2 3" xfId="22366"/>
    <cellStyle name="20 % - Accent6 2 3 3 2 2 2 2 4" xfId="35643"/>
    <cellStyle name="20 % - Accent6 2 3 3 2 2 2 2 5" xfId="48920"/>
    <cellStyle name="20 % - Accent6 2 3 3 2 2 2 3" xfId="14229"/>
    <cellStyle name="20 % - Accent6 2 3 3 2 2 2 3 2" xfId="26850"/>
    <cellStyle name="20 % - Accent6 2 3 3 2 2 2 3 3" xfId="40127"/>
    <cellStyle name="20 % - Accent6 2 3 3 2 2 2 3 4" xfId="53404"/>
    <cellStyle name="20 % - Accent6 2 3 3 2 2 2 4" xfId="20863"/>
    <cellStyle name="20 % - Accent6 2 3 3 2 2 2 5" xfId="34140"/>
    <cellStyle name="20 % - Accent6 2 3 3 2 2 2 6" xfId="47417"/>
    <cellStyle name="20 % - Accent6 2 3 3 2 2 3" xfId="4786"/>
    <cellStyle name="20 % - Accent6 2 3 3 2 2 3 2" xfId="8660"/>
    <cellStyle name="20 % - Accent6 2 3 3 2 2 3 2 2" xfId="28814"/>
    <cellStyle name="20 % - Accent6 2 3 3 2 2 3 2 3" xfId="42091"/>
    <cellStyle name="20 % - Accent6 2 3 3 2 2 3 2 4" xfId="55368"/>
    <cellStyle name="20 % - Accent6 2 3 3 2 2 3 3" xfId="22827"/>
    <cellStyle name="20 % - Accent6 2 3 3 2 2 3 4" xfId="36104"/>
    <cellStyle name="20 % - Accent6 2 3 3 2 2 3 5" xfId="49381"/>
    <cellStyle name="20 % - Accent6 2 3 3 2 2 4" xfId="5377"/>
    <cellStyle name="20 % - Accent6 2 3 3 2 2 4 2" xfId="16225"/>
    <cellStyle name="20 % - Accent6 2 3 3 2 2 4 2 2" xfId="29405"/>
    <cellStyle name="20 % - Accent6 2 3 3 2 2 4 2 3" xfId="42682"/>
    <cellStyle name="20 % - Accent6 2 3 3 2 2 4 2 4" xfId="55959"/>
    <cellStyle name="20 % - Accent6 2 3 3 2 2 4 3" xfId="11179"/>
    <cellStyle name="20 % - Accent6 2 3 3 2 2 4 4" xfId="23418"/>
    <cellStyle name="20 % - Accent6 2 3 3 2 2 4 5" xfId="36695"/>
    <cellStyle name="20 % - Accent6 2 3 3 2 2 4 6" xfId="49972"/>
    <cellStyle name="20 % - Accent6 2 3 3 2 2 5" xfId="6001"/>
    <cellStyle name="20 % - Accent6 2 3 3 2 2 5 2" xfId="16825"/>
    <cellStyle name="20 % - Accent6 2 3 3 2 2 5 2 2" xfId="30005"/>
    <cellStyle name="20 % - Accent6 2 3 3 2 2 5 2 3" xfId="43282"/>
    <cellStyle name="20 % - Accent6 2 3 3 2 2 5 2 4" xfId="56559"/>
    <cellStyle name="20 % - Accent6 2 3 3 2 2 5 3" xfId="11779"/>
    <cellStyle name="20 % - Accent6 2 3 3 2 2 5 4" xfId="24018"/>
    <cellStyle name="20 % - Accent6 2 3 3 2 2 5 5" xfId="37295"/>
    <cellStyle name="20 % - Accent6 2 3 3 2 2 5 6" xfId="50572"/>
    <cellStyle name="20 % - Accent6 2 3 3 2 2 6" xfId="6703"/>
    <cellStyle name="20 % - Accent6 2 3 3 2 2 6 2" xfId="17527"/>
    <cellStyle name="20 % - Accent6 2 3 3 2 2 6 2 2" xfId="30707"/>
    <cellStyle name="20 % - Accent6 2 3 3 2 2 6 2 3" xfId="43984"/>
    <cellStyle name="20 % - Accent6 2 3 3 2 2 6 2 4" xfId="57261"/>
    <cellStyle name="20 % - Accent6 2 3 3 2 2 6 3" xfId="12481"/>
    <cellStyle name="20 % - Accent6 2 3 3 2 2 6 4" xfId="24720"/>
    <cellStyle name="20 % - Accent6 2 3 3 2 2 6 5" xfId="37997"/>
    <cellStyle name="20 % - Accent6 2 3 3 2 2 6 6" xfId="51274"/>
    <cellStyle name="20 % - Accent6 2 3 3 2 2 7" xfId="7439"/>
    <cellStyle name="20 % - Accent6 2 3 3 2 2 7 2" xfId="18277"/>
    <cellStyle name="20 % - Accent6 2 3 3 2 2 7 2 2" xfId="31457"/>
    <cellStyle name="20 % - Accent6 2 3 3 2 2 7 2 3" xfId="44734"/>
    <cellStyle name="20 % - Accent6 2 3 3 2 2 7 2 4" xfId="58011"/>
    <cellStyle name="20 % - Accent6 2 3 3 2 2 7 3" xfId="25470"/>
    <cellStyle name="20 % - Accent6 2 3 3 2 2 7 4" xfId="38747"/>
    <cellStyle name="20 % - Accent6 2 3 3 2 2 7 5" xfId="52024"/>
    <cellStyle name="20 % - Accent6 2 3 3 2 2 8" xfId="10507"/>
    <cellStyle name="20 % - Accent6 2 3 3 2 2 8 2" xfId="14972"/>
    <cellStyle name="20 % - Accent6 2 3 3 2 2 8 2 2" xfId="27593"/>
    <cellStyle name="20 % - Accent6 2 3 3 2 2 8 2 3" xfId="40870"/>
    <cellStyle name="20 % - Accent6 2 3 3 2 2 8 2 4" xfId="54147"/>
    <cellStyle name="20 % - Accent6 2 3 3 2 2 8 3" xfId="21606"/>
    <cellStyle name="20 % - Accent6 2 3 3 2 2 8 4" xfId="34883"/>
    <cellStyle name="20 % - Accent6 2 3 3 2 2 8 5" xfId="48160"/>
    <cellStyle name="20 % - Accent6 2 3 3 2 2 9" xfId="9416"/>
    <cellStyle name="20 % - Accent6 2 3 3 2 2 9 2" xfId="20282"/>
    <cellStyle name="20 % - Accent6 2 3 3 2 2 9 3" xfId="33559"/>
    <cellStyle name="20 % - Accent6 2 3 3 2 2 9 4" xfId="46836"/>
    <cellStyle name="20 % - Accent6 2 3 3 2 3" xfId="417"/>
    <cellStyle name="20 % - Accent6 2 3 3 2 3 10" xfId="13649"/>
    <cellStyle name="20 % - Accent6 2 3 3 2 3 10 2" xfId="26270"/>
    <cellStyle name="20 % - Accent6 2 3 3 2 3 10 3" xfId="39547"/>
    <cellStyle name="20 % - Accent6 2 3 3 2 3 10 4" xfId="52824"/>
    <cellStyle name="20 % - Accent6 2 3 3 2 3 11" xfId="19533"/>
    <cellStyle name="20 % - Accent6 2 3 3 2 3 12" xfId="32810"/>
    <cellStyle name="20 % - Accent6 2 3 3 2 3 13" xfId="46087"/>
    <cellStyle name="20 % - Accent6 2 3 3 2 3 2" xfId="4141"/>
    <cellStyle name="20 % - Accent6 2 3 3 2 3 2 2" xfId="8198"/>
    <cellStyle name="20 % - Accent6 2 3 3 2 3 2 2 2" xfId="15697"/>
    <cellStyle name="20 % - Accent6 2 3 3 2 3 2 2 2 2" xfId="28352"/>
    <cellStyle name="20 % - Accent6 2 3 3 2 3 2 2 2 3" xfId="41629"/>
    <cellStyle name="20 % - Accent6 2 3 3 2 3 2 2 2 4" xfId="54906"/>
    <cellStyle name="20 % - Accent6 2 3 3 2 3 2 2 3" xfId="22365"/>
    <cellStyle name="20 % - Accent6 2 3 3 2 3 2 2 4" xfId="35642"/>
    <cellStyle name="20 % - Accent6 2 3 3 2 3 2 2 5" xfId="48919"/>
    <cellStyle name="20 % - Accent6 2 3 3 2 3 2 3" xfId="14230"/>
    <cellStyle name="20 % - Accent6 2 3 3 2 3 2 3 2" xfId="26851"/>
    <cellStyle name="20 % - Accent6 2 3 3 2 3 2 3 3" xfId="40128"/>
    <cellStyle name="20 % - Accent6 2 3 3 2 3 2 3 4" xfId="53405"/>
    <cellStyle name="20 % - Accent6 2 3 3 2 3 2 4" xfId="20864"/>
    <cellStyle name="20 % - Accent6 2 3 3 2 3 2 5" xfId="34141"/>
    <cellStyle name="20 % - Accent6 2 3 3 2 3 2 6" xfId="47418"/>
    <cellStyle name="20 % - Accent6 2 3 3 2 3 3" xfId="4787"/>
    <cellStyle name="20 % - Accent6 2 3 3 2 3 3 2" xfId="8661"/>
    <cellStyle name="20 % - Accent6 2 3 3 2 3 3 2 2" xfId="28815"/>
    <cellStyle name="20 % - Accent6 2 3 3 2 3 3 2 3" xfId="42092"/>
    <cellStyle name="20 % - Accent6 2 3 3 2 3 3 2 4" xfId="55369"/>
    <cellStyle name="20 % - Accent6 2 3 3 2 3 3 3" xfId="22828"/>
    <cellStyle name="20 % - Accent6 2 3 3 2 3 3 4" xfId="36105"/>
    <cellStyle name="20 % - Accent6 2 3 3 2 3 3 5" xfId="49382"/>
    <cellStyle name="20 % - Accent6 2 3 3 2 3 4" xfId="5378"/>
    <cellStyle name="20 % - Accent6 2 3 3 2 3 4 2" xfId="16226"/>
    <cellStyle name="20 % - Accent6 2 3 3 2 3 4 2 2" xfId="29406"/>
    <cellStyle name="20 % - Accent6 2 3 3 2 3 4 2 3" xfId="42683"/>
    <cellStyle name="20 % - Accent6 2 3 3 2 3 4 2 4" xfId="55960"/>
    <cellStyle name="20 % - Accent6 2 3 3 2 3 4 3" xfId="11180"/>
    <cellStyle name="20 % - Accent6 2 3 3 2 3 4 4" xfId="23419"/>
    <cellStyle name="20 % - Accent6 2 3 3 2 3 4 5" xfId="36696"/>
    <cellStyle name="20 % - Accent6 2 3 3 2 3 4 6" xfId="49973"/>
    <cellStyle name="20 % - Accent6 2 3 3 2 3 5" xfId="6002"/>
    <cellStyle name="20 % - Accent6 2 3 3 2 3 5 2" xfId="16826"/>
    <cellStyle name="20 % - Accent6 2 3 3 2 3 5 2 2" xfId="30006"/>
    <cellStyle name="20 % - Accent6 2 3 3 2 3 5 2 3" xfId="43283"/>
    <cellStyle name="20 % - Accent6 2 3 3 2 3 5 2 4" xfId="56560"/>
    <cellStyle name="20 % - Accent6 2 3 3 2 3 5 3" xfId="11780"/>
    <cellStyle name="20 % - Accent6 2 3 3 2 3 5 4" xfId="24019"/>
    <cellStyle name="20 % - Accent6 2 3 3 2 3 5 5" xfId="37296"/>
    <cellStyle name="20 % - Accent6 2 3 3 2 3 5 6" xfId="50573"/>
    <cellStyle name="20 % - Accent6 2 3 3 2 3 6" xfId="6704"/>
    <cellStyle name="20 % - Accent6 2 3 3 2 3 6 2" xfId="17528"/>
    <cellStyle name="20 % - Accent6 2 3 3 2 3 6 2 2" xfId="30708"/>
    <cellStyle name="20 % - Accent6 2 3 3 2 3 6 2 3" xfId="43985"/>
    <cellStyle name="20 % - Accent6 2 3 3 2 3 6 2 4" xfId="57262"/>
    <cellStyle name="20 % - Accent6 2 3 3 2 3 6 3" xfId="12482"/>
    <cellStyle name="20 % - Accent6 2 3 3 2 3 6 4" xfId="24721"/>
    <cellStyle name="20 % - Accent6 2 3 3 2 3 6 5" xfId="37998"/>
    <cellStyle name="20 % - Accent6 2 3 3 2 3 6 6" xfId="51275"/>
    <cellStyle name="20 % - Accent6 2 3 3 2 3 7" xfId="7440"/>
    <cellStyle name="20 % - Accent6 2 3 3 2 3 7 2" xfId="18278"/>
    <cellStyle name="20 % - Accent6 2 3 3 2 3 7 2 2" xfId="31458"/>
    <cellStyle name="20 % - Accent6 2 3 3 2 3 7 2 3" xfId="44735"/>
    <cellStyle name="20 % - Accent6 2 3 3 2 3 7 2 4" xfId="58012"/>
    <cellStyle name="20 % - Accent6 2 3 3 2 3 7 3" xfId="25471"/>
    <cellStyle name="20 % - Accent6 2 3 3 2 3 7 4" xfId="38748"/>
    <cellStyle name="20 % - Accent6 2 3 3 2 3 7 5" xfId="52025"/>
    <cellStyle name="20 % - Accent6 2 3 3 2 3 8" xfId="10508"/>
    <cellStyle name="20 % - Accent6 2 3 3 2 3 8 2" xfId="14973"/>
    <cellStyle name="20 % - Accent6 2 3 3 2 3 8 2 2" xfId="27594"/>
    <cellStyle name="20 % - Accent6 2 3 3 2 3 8 2 3" xfId="40871"/>
    <cellStyle name="20 % - Accent6 2 3 3 2 3 8 2 4" xfId="54148"/>
    <cellStyle name="20 % - Accent6 2 3 3 2 3 8 3" xfId="21607"/>
    <cellStyle name="20 % - Accent6 2 3 3 2 3 8 4" xfId="34884"/>
    <cellStyle name="20 % - Accent6 2 3 3 2 3 8 5" xfId="48161"/>
    <cellStyle name="20 % - Accent6 2 3 3 2 3 9" xfId="9417"/>
    <cellStyle name="20 % - Accent6 2 3 3 2 3 9 2" xfId="20283"/>
    <cellStyle name="20 % - Accent6 2 3 3 2 3 9 3" xfId="33560"/>
    <cellStyle name="20 % - Accent6 2 3 3 2 3 9 4" xfId="46837"/>
    <cellStyle name="20 % - Accent6 2 3 3 2 4" xfId="418"/>
    <cellStyle name="20 % - Accent6 2 3 3 2 4 10" xfId="9418"/>
    <cellStyle name="20 % - Accent6 2 3 3 2 4 10 2" xfId="20284"/>
    <cellStyle name="20 % - Accent6 2 3 3 2 4 10 3" xfId="33561"/>
    <cellStyle name="20 % - Accent6 2 3 3 2 4 10 4" xfId="46838"/>
    <cellStyle name="20 % - Accent6 2 3 3 2 4 11" xfId="13650"/>
    <cellStyle name="20 % - Accent6 2 3 3 2 4 11 2" xfId="26271"/>
    <cellStyle name="20 % - Accent6 2 3 3 2 4 11 3" xfId="39548"/>
    <cellStyle name="20 % - Accent6 2 3 3 2 4 11 4" xfId="52825"/>
    <cellStyle name="20 % - Accent6 2 3 3 2 4 12" xfId="19534"/>
    <cellStyle name="20 % - Accent6 2 3 3 2 4 13" xfId="32811"/>
    <cellStyle name="20 % - Accent6 2 3 3 2 4 14" xfId="46088"/>
    <cellStyle name="20 % - Accent6 2 3 3 2 4 2" xfId="419"/>
    <cellStyle name="20 % - Accent6 2 3 3 2 4 2 10" xfId="13651"/>
    <cellStyle name="20 % - Accent6 2 3 3 2 4 2 10 2" xfId="26272"/>
    <cellStyle name="20 % - Accent6 2 3 3 2 4 2 10 3" xfId="39549"/>
    <cellStyle name="20 % - Accent6 2 3 3 2 4 2 10 4" xfId="52826"/>
    <cellStyle name="20 % - Accent6 2 3 3 2 4 2 11" xfId="19535"/>
    <cellStyle name="20 % - Accent6 2 3 3 2 4 2 12" xfId="32812"/>
    <cellStyle name="20 % - Accent6 2 3 3 2 4 2 13" xfId="46089"/>
    <cellStyle name="20 % - Accent6 2 3 3 2 4 2 2" xfId="4139"/>
    <cellStyle name="20 % - Accent6 2 3 3 2 4 2 2 2" xfId="8196"/>
    <cellStyle name="20 % - Accent6 2 3 3 2 4 2 2 2 2" xfId="15695"/>
    <cellStyle name="20 % - Accent6 2 3 3 2 4 2 2 2 2 2" xfId="28350"/>
    <cellStyle name="20 % - Accent6 2 3 3 2 4 2 2 2 2 3" xfId="41627"/>
    <cellStyle name="20 % - Accent6 2 3 3 2 4 2 2 2 2 4" xfId="54904"/>
    <cellStyle name="20 % - Accent6 2 3 3 2 4 2 2 2 3" xfId="22363"/>
    <cellStyle name="20 % - Accent6 2 3 3 2 4 2 2 2 4" xfId="35640"/>
    <cellStyle name="20 % - Accent6 2 3 3 2 4 2 2 2 5" xfId="48917"/>
    <cellStyle name="20 % - Accent6 2 3 3 2 4 2 2 3" xfId="14232"/>
    <cellStyle name="20 % - Accent6 2 3 3 2 4 2 2 3 2" xfId="26853"/>
    <cellStyle name="20 % - Accent6 2 3 3 2 4 2 2 3 3" xfId="40130"/>
    <cellStyle name="20 % - Accent6 2 3 3 2 4 2 2 3 4" xfId="53407"/>
    <cellStyle name="20 % - Accent6 2 3 3 2 4 2 2 4" xfId="20866"/>
    <cellStyle name="20 % - Accent6 2 3 3 2 4 2 2 5" xfId="34143"/>
    <cellStyle name="20 % - Accent6 2 3 3 2 4 2 2 6" xfId="47420"/>
    <cellStyle name="20 % - Accent6 2 3 3 2 4 2 3" xfId="4789"/>
    <cellStyle name="20 % - Accent6 2 3 3 2 4 2 3 2" xfId="8663"/>
    <cellStyle name="20 % - Accent6 2 3 3 2 4 2 3 2 2" xfId="28817"/>
    <cellStyle name="20 % - Accent6 2 3 3 2 4 2 3 2 3" xfId="42094"/>
    <cellStyle name="20 % - Accent6 2 3 3 2 4 2 3 2 4" xfId="55371"/>
    <cellStyle name="20 % - Accent6 2 3 3 2 4 2 3 3" xfId="22830"/>
    <cellStyle name="20 % - Accent6 2 3 3 2 4 2 3 4" xfId="36107"/>
    <cellStyle name="20 % - Accent6 2 3 3 2 4 2 3 5" xfId="49384"/>
    <cellStyle name="20 % - Accent6 2 3 3 2 4 2 4" xfId="5380"/>
    <cellStyle name="20 % - Accent6 2 3 3 2 4 2 4 2" xfId="16228"/>
    <cellStyle name="20 % - Accent6 2 3 3 2 4 2 4 2 2" xfId="29408"/>
    <cellStyle name="20 % - Accent6 2 3 3 2 4 2 4 2 3" xfId="42685"/>
    <cellStyle name="20 % - Accent6 2 3 3 2 4 2 4 2 4" xfId="55962"/>
    <cellStyle name="20 % - Accent6 2 3 3 2 4 2 4 3" xfId="11182"/>
    <cellStyle name="20 % - Accent6 2 3 3 2 4 2 4 4" xfId="23421"/>
    <cellStyle name="20 % - Accent6 2 3 3 2 4 2 4 5" xfId="36698"/>
    <cellStyle name="20 % - Accent6 2 3 3 2 4 2 4 6" xfId="49975"/>
    <cellStyle name="20 % - Accent6 2 3 3 2 4 2 5" xfId="6004"/>
    <cellStyle name="20 % - Accent6 2 3 3 2 4 2 5 2" xfId="16828"/>
    <cellStyle name="20 % - Accent6 2 3 3 2 4 2 5 2 2" xfId="30008"/>
    <cellStyle name="20 % - Accent6 2 3 3 2 4 2 5 2 3" xfId="43285"/>
    <cellStyle name="20 % - Accent6 2 3 3 2 4 2 5 2 4" xfId="56562"/>
    <cellStyle name="20 % - Accent6 2 3 3 2 4 2 5 3" xfId="11782"/>
    <cellStyle name="20 % - Accent6 2 3 3 2 4 2 5 4" xfId="24021"/>
    <cellStyle name="20 % - Accent6 2 3 3 2 4 2 5 5" xfId="37298"/>
    <cellStyle name="20 % - Accent6 2 3 3 2 4 2 5 6" xfId="50575"/>
    <cellStyle name="20 % - Accent6 2 3 3 2 4 2 6" xfId="6706"/>
    <cellStyle name="20 % - Accent6 2 3 3 2 4 2 6 2" xfId="17530"/>
    <cellStyle name="20 % - Accent6 2 3 3 2 4 2 6 2 2" xfId="30710"/>
    <cellStyle name="20 % - Accent6 2 3 3 2 4 2 6 2 3" xfId="43987"/>
    <cellStyle name="20 % - Accent6 2 3 3 2 4 2 6 2 4" xfId="57264"/>
    <cellStyle name="20 % - Accent6 2 3 3 2 4 2 6 3" xfId="12484"/>
    <cellStyle name="20 % - Accent6 2 3 3 2 4 2 6 4" xfId="24723"/>
    <cellStyle name="20 % - Accent6 2 3 3 2 4 2 6 5" xfId="38000"/>
    <cellStyle name="20 % - Accent6 2 3 3 2 4 2 6 6" xfId="51277"/>
    <cellStyle name="20 % - Accent6 2 3 3 2 4 2 7" xfId="7442"/>
    <cellStyle name="20 % - Accent6 2 3 3 2 4 2 7 2" xfId="18280"/>
    <cellStyle name="20 % - Accent6 2 3 3 2 4 2 7 2 2" xfId="31460"/>
    <cellStyle name="20 % - Accent6 2 3 3 2 4 2 7 2 3" xfId="44737"/>
    <cellStyle name="20 % - Accent6 2 3 3 2 4 2 7 2 4" xfId="58014"/>
    <cellStyle name="20 % - Accent6 2 3 3 2 4 2 7 3" xfId="25473"/>
    <cellStyle name="20 % - Accent6 2 3 3 2 4 2 7 4" xfId="38750"/>
    <cellStyle name="20 % - Accent6 2 3 3 2 4 2 7 5" xfId="52027"/>
    <cellStyle name="20 % - Accent6 2 3 3 2 4 2 8" xfId="10510"/>
    <cellStyle name="20 % - Accent6 2 3 3 2 4 2 8 2" xfId="14975"/>
    <cellStyle name="20 % - Accent6 2 3 3 2 4 2 8 2 2" xfId="27596"/>
    <cellStyle name="20 % - Accent6 2 3 3 2 4 2 8 2 3" xfId="40873"/>
    <cellStyle name="20 % - Accent6 2 3 3 2 4 2 8 2 4" xfId="54150"/>
    <cellStyle name="20 % - Accent6 2 3 3 2 4 2 8 3" xfId="21609"/>
    <cellStyle name="20 % - Accent6 2 3 3 2 4 2 8 4" xfId="34886"/>
    <cellStyle name="20 % - Accent6 2 3 3 2 4 2 8 5" xfId="48163"/>
    <cellStyle name="20 % - Accent6 2 3 3 2 4 2 9" xfId="9419"/>
    <cellStyle name="20 % - Accent6 2 3 3 2 4 2 9 2" xfId="20285"/>
    <cellStyle name="20 % - Accent6 2 3 3 2 4 2 9 3" xfId="33562"/>
    <cellStyle name="20 % - Accent6 2 3 3 2 4 2 9 4" xfId="46839"/>
    <cellStyle name="20 % - Accent6 2 3 3 2 4 3" xfId="4140"/>
    <cellStyle name="20 % - Accent6 2 3 3 2 4 3 2" xfId="8197"/>
    <cellStyle name="20 % - Accent6 2 3 3 2 4 3 2 2" xfId="15696"/>
    <cellStyle name="20 % - Accent6 2 3 3 2 4 3 2 2 2" xfId="28351"/>
    <cellStyle name="20 % - Accent6 2 3 3 2 4 3 2 2 3" xfId="41628"/>
    <cellStyle name="20 % - Accent6 2 3 3 2 4 3 2 2 4" xfId="54905"/>
    <cellStyle name="20 % - Accent6 2 3 3 2 4 3 2 3" xfId="22364"/>
    <cellStyle name="20 % - Accent6 2 3 3 2 4 3 2 4" xfId="35641"/>
    <cellStyle name="20 % - Accent6 2 3 3 2 4 3 2 5" xfId="48918"/>
    <cellStyle name="20 % - Accent6 2 3 3 2 4 3 3" xfId="14231"/>
    <cellStyle name="20 % - Accent6 2 3 3 2 4 3 3 2" xfId="26852"/>
    <cellStyle name="20 % - Accent6 2 3 3 2 4 3 3 3" xfId="40129"/>
    <cellStyle name="20 % - Accent6 2 3 3 2 4 3 3 4" xfId="53406"/>
    <cellStyle name="20 % - Accent6 2 3 3 2 4 3 4" xfId="20865"/>
    <cellStyle name="20 % - Accent6 2 3 3 2 4 3 5" xfId="34142"/>
    <cellStyle name="20 % - Accent6 2 3 3 2 4 3 6" xfId="47419"/>
    <cellStyle name="20 % - Accent6 2 3 3 2 4 4" xfId="4788"/>
    <cellStyle name="20 % - Accent6 2 3 3 2 4 4 2" xfId="8662"/>
    <cellStyle name="20 % - Accent6 2 3 3 2 4 4 2 2" xfId="28816"/>
    <cellStyle name="20 % - Accent6 2 3 3 2 4 4 2 3" xfId="42093"/>
    <cellStyle name="20 % - Accent6 2 3 3 2 4 4 2 4" xfId="55370"/>
    <cellStyle name="20 % - Accent6 2 3 3 2 4 4 3" xfId="22829"/>
    <cellStyle name="20 % - Accent6 2 3 3 2 4 4 4" xfId="36106"/>
    <cellStyle name="20 % - Accent6 2 3 3 2 4 4 5" xfId="49383"/>
    <cellStyle name="20 % - Accent6 2 3 3 2 4 5" xfId="5379"/>
    <cellStyle name="20 % - Accent6 2 3 3 2 4 5 2" xfId="16227"/>
    <cellStyle name="20 % - Accent6 2 3 3 2 4 5 2 2" xfId="29407"/>
    <cellStyle name="20 % - Accent6 2 3 3 2 4 5 2 3" xfId="42684"/>
    <cellStyle name="20 % - Accent6 2 3 3 2 4 5 2 4" xfId="55961"/>
    <cellStyle name="20 % - Accent6 2 3 3 2 4 5 3" xfId="11181"/>
    <cellStyle name="20 % - Accent6 2 3 3 2 4 5 4" xfId="23420"/>
    <cellStyle name="20 % - Accent6 2 3 3 2 4 5 5" xfId="36697"/>
    <cellStyle name="20 % - Accent6 2 3 3 2 4 5 6" xfId="49974"/>
    <cellStyle name="20 % - Accent6 2 3 3 2 4 6" xfId="6003"/>
    <cellStyle name="20 % - Accent6 2 3 3 2 4 6 2" xfId="16827"/>
    <cellStyle name="20 % - Accent6 2 3 3 2 4 6 2 2" xfId="30007"/>
    <cellStyle name="20 % - Accent6 2 3 3 2 4 6 2 3" xfId="43284"/>
    <cellStyle name="20 % - Accent6 2 3 3 2 4 6 2 4" xfId="56561"/>
    <cellStyle name="20 % - Accent6 2 3 3 2 4 6 3" xfId="11781"/>
    <cellStyle name="20 % - Accent6 2 3 3 2 4 6 4" xfId="24020"/>
    <cellStyle name="20 % - Accent6 2 3 3 2 4 6 5" xfId="37297"/>
    <cellStyle name="20 % - Accent6 2 3 3 2 4 6 6" xfId="50574"/>
    <cellStyle name="20 % - Accent6 2 3 3 2 4 7" xfId="6705"/>
    <cellStyle name="20 % - Accent6 2 3 3 2 4 7 2" xfId="17529"/>
    <cellStyle name="20 % - Accent6 2 3 3 2 4 7 2 2" xfId="30709"/>
    <cellStyle name="20 % - Accent6 2 3 3 2 4 7 2 3" xfId="43986"/>
    <cellStyle name="20 % - Accent6 2 3 3 2 4 7 2 4" xfId="57263"/>
    <cellStyle name="20 % - Accent6 2 3 3 2 4 7 3" xfId="12483"/>
    <cellStyle name="20 % - Accent6 2 3 3 2 4 7 4" xfId="24722"/>
    <cellStyle name="20 % - Accent6 2 3 3 2 4 7 5" xfId="37999"/>
    <cellStyle name="20 % - Accent6 2 3 3 2 4 7 6" xfId="51276"/>
    <cellStyle name="20 % - Accent6 2 3 3 2 4 8" xfId="7441"/>
    <cellStyle name="20 % - Accent6 2 3 3 2 4 8 2" xfId="18279"/>
    <cellStyle name="20 % - Accent6 2 3 3 2 4 8 2 2" xfId="31459"/>
    <cellStyle name="20 % - Accent6 2 3 3 2 4 8 2 3" xfId="44736"/>
    <cellStyle name="20 % - Accent6 2 3 3 2 4 8 2 4" xfId="58013"/>
    <cellStyle name="20 % - Accent6 2 3 3 2 4 8 3" xfId="25472"/>
    <cellStyle name="20 % - Accent6 2 3 3 2 4 8 4" xfId="38749"/>
    <cellStyle name="20 % - Accent6 2 3 3 2 4 8 5" xfId="52026"/>
    <cellStyle name="20 % - Accent6 2 3 3 2 4 9" xfId="10509"/>
    <cellStyle name="20 % - Accent6 2 3 3 2 4 9 2" xfId="14974"/>
    <cellStyle name="20 % - Accent6 2 3 3 2 4 9 2 2" xfId="27595"/>
    <cellStyle name="20 % - Accent6 2 3 3 2 4 9 2 3" xfId="40872"/>
    <cellStyle name="20 % - Accent6 2 3 3 2 4 9 2 4" xfId="54149"/>
    <cellStyle name="20 % - Accent6 2 3 3 2 4 9 3" xfId="21608"/>
    <cellStyle name="20 % - Accent6 2 3 3 2 4 9 4" xfId="34885"/>
    <cellStyle name="20 % - Accent6 2 3 3 2 4 9 5" xfId="48162"/>
    <cellStyle name="20 % - Accent6 2 3 3 2 5" xfId="420"/>
    <cellStyle name="20 % - Accent6 2 3 3 2 5 10" xfId="13652"/>
    <cellStyle name="20 % - Accent6 2 3 3 2 5 10 2" xfId="26273"/>
    <cellStyle name="20 % - Accent6 2 3 3 2 5 10 3" xfId="39550"/>
    <cellStyle name="20 % - Accent6 2 3 3 2 5 10 4" xfId="52827"/>
    <cellStyle name="20 % - Accent6 2 3 3 2 5 11" xfId="19536"/>
    <cellStyle name="20 % - Accent6 2 3 3 2 5 12" xfId="32813"/>
    <cellStyle name="20 % - Accent6 2 3 3 2 5 13" xfId="46090"/>
    <cellStyle name="20 % - Accent6 2 3 3 2 5 2" xfId="4138"/>
    <cellStyle name="20 % - Accent6 2 3 3 2 5 2 2" xfId="8195"/>
    <cellStyle name="20 % - Accent6 2 3 3 2 5 2 2 2" xfId="15694"/>
    <cellStyle name="20 % - Accent6 2 3 3 2 5 2 2 2 2" xfId="28349"/>
    <cellStyle name="20 % - Accent6 2 3 3 2 5 2 2 2 3" xfId="41626"/>
    <cellStyle name="20 % - Accent6 2 3 3 2 5 2 2 2 4" xfId="54903"/>
    <cellStyle name="20 % - Accent6 2 3 3 2 5 2 2 3" xfId="22362"/>
    <cellStyle name="20 % - Accent6 2 3 3 2 5 2 2 4" xfId="35639"/>
    <cellStyle name="20 % - Accent6 2 3 3 2 5 2 2 5" xfId="48916"/>
    <cellStyle name="20 % - Accent6 2 3 3 2 5 2 3" xfId="14233"/>
    <cellStyle name="20 % - Accent6 2 3 3 2 5 2 3 2" xfId="26854"/>
    <cellStyle name="20 % - Accent6 2 3 3 2 5 2 3 3" xfId="40131"/>
    <cellStyle name="20 % - Accent6 2 3 3 2 5 2 3 4" xfId="53408"/>
    <cellStyle name="20 % - Accent6 2 3 3 2 5 2 4" xfId="20867"/>
    <cellStyle name="20 % - Accent6 2 3 3 2 5 2 5" xfId="34144"/>
    <cellStyle name="20 % - Accent6 2 3 3 2 5 2 6" xfId="47421"/>
    <cellStyle name="20 % - Accent6 2 3 3 2 5 3" xfId="4790"/>
    <cellStyle name="20 % - Accent6 2 3 3 2 5 3 2" xfId="8664"/>
    <cellStyle name="20 % - Accent6 2 3 3 2 5 3 2 2" xfId="28818"/>
    <cellStyle name="20 % - Accent6 2 3 3 2 5 3 2 3" xfId="42095"/>
    <cellStyle name="20 % - Accent6 2 3 3 2 5 3 2 4" xfId="55372"/>
    <cellStyle name="20 % - Accent6 2 3 3 2 5 3 3" xfId="22831"/>
    <cellStyle name="20 % - Accent6 2 3 3 2 5 3 4" xfId="36108"/>
    <cellStyle name="20 % - Accent6 2 3 3 2 5 3 5" xfId="49385"/>
    <cellStyle name="20 % - Accent6 2 3 3 2 5 4" xfId="5381"/>
    <cellStyle name="20 % - Accent6 2 3 3 2 5 4 2" xfId="16229"/>
    <cellStyle name="20 % - Accent6 2 3 3 2 5 4 2 2" xfId="29409"/>
    <cellStyle name="20 % - Accent6 2 3 3 2 5 4 2 3" xfId="42686"/>
    <cellStyle name="20 % - Accent6 2 3 3 2 5 4 2 4" xfId="55963"/>
    <cellStyle name="20 % - Accent6 2 3 3 2 5 4 3" xfId="11183"/>
    <cellStyle name="20 % - Accent6 2 3 3 2 5 4 4" xfId="23422"/>
    <cellStyle name="20 % - Accent6 2 3 3 2 5 4 5" xfId="36699"/>
    <cellStyle name="20 % - Accent6 2 3 3 2 5 4 6" xfId="49976"/>
    <cellStyle name="20 % - Accent6 2 3 3 2 5 5" xfId="6005"/>
    <cellStyle name="20 % - Accent6 2 3 3 2 5 5 2" xfId="16829"/>
    <cellStyle name="20 % - Accent6 2 3 3 2 5 5 2 2" xfId="30009"/>
    <cellStyle name="20 % - Accent6 2 3 3 2 5 5 2 3" xfId="43286"/>
    <cellStyle name="20 % - Accent6 2 3 3 2 5 5 2 4" xfId="56563"/>
    <cellStyle name="20 % - Accent6 2 3 3 2 5 5 3" xfId="11783"/>
    <cellStyle name="20 % - Accent6 2 3 3 2 5 5 4" xfId="24022"/>
    <cellStyle name="20 % - Accent6 2 3 3 2 5 5 5" xfId="37299"/>
    <cellStyle name="20 % - Accent6 2 3 3 2 5 5 6" xfId="50576"/>
    <cellStyle name="20 % - Accent6 2 3 3 2 5 6" xfId="6707"/>
    <cellStyle name="20 % - Accent6 2 3 3 2 5 6 2" xfId="17531"/>
    <cellStyle name="20 % - Accent6 2 3 3 2 5 6 2 2" xfId="30711"/>
    <cellStyle name="20 % - Accent6 2 3 3 2 5 6 2 3" xfId="43988"/>
    <cellStyle name="20 % - Accent6 2 3 3 2 5 6 2 4" xfId="57265"/>
    <cellStyle name="20 % - Accent6 2 3 3 2 5 6 3" xfId="12485"/>
    <cellStyle name="20 % - Accent6 2 3 3 2 5 6 4" xfId="24724"/>
    <cellStyle name="20 % - Accent6 2 3 3 2 5 6 5" xfId="38001"/>
    <cellStyle name="20 % - Accent6 2 3 3 2 5 6 6" xfId="51278"/>
    <cellStyle name="20 % - Accent6 2 3 3 2 5 7" xfId="7443"/>
    <cellStyle name="20 % - Accent6 2 3 3 2 5 7 2" xfId="18281"/>
    <cellStyle name="20 % - Accent6 2 3 3 2 5 7 2 2" xfId="31461"/>
    <cellStyle name="20 % - Accent6 2 3 3 2 5 7 2 3" xfId="44738"/>
    <cellStyle name="20 % - Accent6 2 3 3 2 5 7 2 4" xfId="58015"/>
    <cellStyle name="20 % - Accent6 2 3 3 2 5 7 3" xfId="25474"/>
    <cellStyle name="20 % - Accent6 2 3 3 2 5 7 4" xfId="38751"/>
    <cellStyle name="20 % - Accent6 2 3 3 2 5 7 5" xfId="52028"/>
    <cellStyle name="20 % - Accent6 2 3 3 2 5 8" xfId="10511"/>
    <cellStyle name="20 % - Accent6 2 3 3 2 5 8 2" xfId="14976"/>
    <cellStyle name="20 % - Accent6 2 3 3 2 5 8 2 2" xfId="27597"/>
    <cellStyle name="20 % - Accent6 2 3 3 2 5 8 2 3" xfId="40874"/>
    <cellStyle name="20 % - Accent6 2 3 3 2 5 8 2 4" xfId="54151"/>
    <cellStyle name="20 % - Accent6 2 3 3 2 5 8 3" xfId="21610"/>
    <cellStyle name="20 % - Accent6 2 3 3 2 5 8 4" xfId="34887"/>
    <cellStyle name="20 % - Accent6 2 3 3 2 5 8 5" xfId="48164"/>
    <cellStyle name="20 % - Accent6 2 3 3 2 5 9" xfId="9420"/>
    <cellStyle name="20 % - Accent6 2 3 3 2 5 9 2" xfId="20286"/>
    <cellStyle name="20 % - Accent6 2 3 3 2 5 9 3" xfId="33563"/>
    <cellStyle name="20 % - Accent6 2 3 3 2 5 9 4" xfId="46840"/>
    <cellStyle name="20 % - Accent6 2 3 3 2 6" xfId="3671"/>
    <cellStyle name="20 % - Accent6 2 3 3 2 6 2" xfId="7848"/>
    <cellStyle name="20 % - Accent6 2 3 3 2 6 2 2" xfId="15381"/>
    <cellStyle name="20 % - Accent6 2 3 3 2 6 2 2 2" xfId="28002"/>
    <cellStyle name="20 % - Accent6 2 3 3 2 6 2 2 3" xfId="41279"/>
    <cellStyle name="20 % - Accent6 2 3 3 2 6 2 2 4" xfId="54556"/>
    <cellStyle name="20 % - Accent6 2 3 3 2 6 2 3" xfId="22015"/>
    <cellStyle name="20 % - Accent6 2 3 3 2 6 2 4" xfId="35292"/>
    <cellStyle name="20 % - Accent6 2 3 3 2 6 2 5" xfId="48569"/>
    <cellStyle name="20 % - Accent6 2 3 3 2 6 3" xfId="14228"/>
    <cellStyle name="20 % - Accent6 2 3 3 2 6 3 2" xfId="26849"/>
    <cellStyle name="20 % - Accent6 2 3 3 2 6 3 3" xfId="40126"/>
    <cellStyle name="20 % - Accent6 2 3 3 2 6 3 4" xfId="53403"/>
    <cellStyle name="20 % - Accent6 2 3 3 2 6 4" xfId="9909"/>
    <cellStyle name="20 % - Accent6 2 3 3 2 6 5" xfId="20862"/>
    <cellStyle name="20 % - Accent6 2 3 3 2 6 6" xfId="34139"/>
    <cellStyle name="20 % - Accent6 2 3 3 2 6 7" xfId="47416"/>
    <cellStyle name="20 % - Accent6 2 3 3 2 7" xfId="4143"/>
    <cellStyle name="20 % - Accent6 2 3 3 2 7 2" xfId="8200"/>
    <cellStyle name="20 % - Accent6 2 3 3 2 7 2 2" xfId="28354"/>
    <cellStyle name="20 % - Accent6 2 3 3 2 7 2 3" xfId="41631"/>
    <cellStyle name="20 % - Accent6 2 3 3 2 7 2 4" xfId="54908"/>
    <cellStyle name="20 % - Accent6 2 3 3 2 7 3" xfId="22367"/>
    <cellStyle name="20 % - Accent6 2 3 3 2 7 4" xfId="35644"/>
    <cellStyle name="20 % - Accent6 2 3 3 2 7 5" xfId="48921"/>
    <cellStyle name="20 % - Accent6 2 3 3 2 8" xfId="4785"/>
    <cellStyle name="20 % - Accent6 2 3 3 2 8 2" xfId="8659"/>
    <cellStyle name="20 % - Accent6 2 3 3 2 8 2 2" xfId="28813"/>
    <cellStyle name="20 % - Accent6 2 3 3 2 8 2 3" xfId="42090"/>
    <cellStyle name="20 % - Accent6 2 3 3 2 8 2 4" xfId="55367"/>
    <cellStyle name="20 % - Accent6 2 3 3 2 8 3" xfId="22826"/>
    <cellStyle name="20 % - Accent6 2 3 3 2 8 4" xfId="36103"/>
    <cellStyle name="20 % - Accent6 2 3 3 2 8 5" xfId="49380"/>
    <cellStyle name="20 % - Accent6 2 3 3 2 9" xfId="5376"/>
    <cellStyle name="20 % - Accent6 2 3 3 2 9 2" xfId="16224"/>
    <cellStyle name="20 % - Accent6 2 3 3 2 9 2 2" xfId="29404"/>
    <cellStyle name="20 % - Accent6 2 3 3 2 9 2 3" xfId="42681"/>
    <cellStyle name="20 % - Accent6 2 3 3 2 9 2 4" xfId="55958"/>
    <cellStyle name="20 % - Accent6 2 3 3 2 9 3" xfId="11178"/>
    <cellStyle name="20 % - Accent6 2 3 3 2 9 4" xfId="23417"/>
    <cellStyle name="20 % - Accent6 2 3 3 2 9 5" xfId="36694"/>
    <cellStyle name="20 % - Accent6 2 3 3 2 9 6" xfId="49971"/>
    <cellStyle name="20 % - Accent6 2 3 3 3" xfId="421"/>
    <cellStyle name="20 % - Accent6 2 3 3 3 10" xfId="13653"/>
    <cellStyle name="20 % - Accent6 2 3 3 3 10 2" xfId="26274"/>
    <cellStyle name="20 % - Accent6 2 3 3 3 10 3" xfId="39551"/>
    <cellStyle name="20 % - Accent6 2 3 3 3 10 4" xfId="52828"/>
    <cellStyle name="20 % - Accent6 2 3 3 3 11" xfId="19537"/>
    <cellStyle name="20 % - Accent6 2 3 3 3 12" xfId="32814"/>
    <cellStyle name="20 % - Accent6 2 3 3 3 13" xfId="46091"/>
    <cellStyle name="20 % - Accent6 2 3 3 3 2" xfId="3672"/>
    <cellStyle name="20 % - Accent6 2 3 3 3 2 2" xfId="7849"/>
    <cellStyle name="20 % - Accent6 2 3 3 3 2 2 2" xfId="15382"/>
    <cellStyle name="20 % - Accent6 2 3 3 3 2 2 2 2" xfId="28003"/>
    <cellStyle name="20 % - Accent6 2 3 3 3 2 2 2 3" xfId="41280"/>
    <cellStyle name="20 % - Accent6 2 3 3 3 2 2 2 4" xfId="54557"/>
    <cellStyle name="20 % - Accent6 2 3 3 3 2 2 3" xfId="22016"/>
    <cellStyle name="20 % - Accent6 2 3 3 3 2 2 4" xfId="35293"/>
    <cellStyle name="20 % - Accent6 2 3 3 3 2 2 5" xfId="48570"/>
    <cellStyle name="20 % - Accent6 2 3 3 3 2 3" xfId="14234"/>
    <cellStyle name="20 % - Accent6 2 3 3 3 2 3 2" xfId="26855"/>
    <cellStyle name="20 % - Accent6 2 3 3 3 2 3 3" xfId="40132"/>
    <cellStyle name="20 % - Accent6 2 3 3 3 2 3 4" xfId="53409"/>
    <cellStyle name="20 % - Accent6 2 3 3 3 2 4" xfId="20868"/>
    <cellStyle name="20 % - Accent6 2 3 3 3 2 5" xfId="34145"/>
    <cellStyle name="20 % - Accent6 2 3 3 3 2 6" xfId="47422"/>
    <cellStyle name="20 % - Accent6 2 3 3 3 3" xfId="4791"/>
    <cellStyle name="20 % - Accent6 2 3 3 3 3 2" xfId="8665"/>
    <cellStyle name="20 % - Accent6 2 3 3 3 3 2 2" xfId="28819"/>
    <cellStyle name="20 % - Accent6 2 3 3 3 3 2 3" xfId="42096"/>
    <cellStyle name="20 % - Accent6 2 3 3 3 3 2 4" xfId="55373"/>
    <cellStyle name="20 % - Accent6 2 3 3 3 3 3" xfId="22832"/>
    <cellStyle name="20 % - Accent6 2 3 3 3 3 4" xfId="36109"/>
    <cellStyle name="20 % - Accent6 2 3 3 3 3 5" xfId="49386"/>
    <cellStyle name="20 % - Accent6 2 3 3 3 4" xfId="5382"/>
    <cellStyle name="20 % - Accent6 2 3 3 3 4 2" xfId="16230"/>
    <cellStyle name="20 % - Accent6 2 3 3 3 4 2 2" xfId="29410"/>
    <cellStyle name="20 % - Accent6 2 3 3 3 4 2 3" xfId="42687"/>
    <cellStyle name="20 % - Accent6 2 3 3 3 4 2 4" xfId="55964"/>
    <cellStyle name="20 % - Accent6 2 3 3 3 4 3" xfId="11184"/>
    <cellStyle name="20 % - Accent6 2 3 3 3 4 4" xfId="23423"/>
    <cellStyle name="20 % - Accent6 2 3 3 3 4 5" xfId="36700"/>
    <cellStyle name="20 % - Accent6 2 3 3 3 4 6" xfId="49977"/>
    <cellStyle name="20 % - Accent6 2 3 3 3 5" xfId="6006"/>
    <cellStyle name="20 % - Accent6 2 3 3 3 5 2" xfId="16830"/>
    <cellStyle name="20 % - Accent6 2 3 3 3 5 2 2" xfId="30010"/>
    <cellStyle name="20 % - Accent6 2 3 3 3 5 2 3" xfId="43287"/>
    <cellStyle name="20 % - Accent6 2 3 3 3 5 2 4" xfId="56564"/>
    <cellStyle name="20 % - Accent6 2 3 3 3 5 3" xfId="11784"/>
    <cellStyle name="20 % - Accent6 2 3 3 3 5 4" xfId="24023"/>
    <cellStyle name="20 % - Accent6 2 3 3 3 5 5" xfId="37300"/>
    <cellStyle name="20 % - Accent6 2 3 3 3 5 6" xfId="50577"/>
    <cellStyle name="20 % - Accent6 2 3 3 3 6" xfId="6708"/>
    <cellStyle name="20 % - Accent6 2 3 3 3 6 2" xfId="17532"/>
    <cellStyle name="20 % - Accent6 2 3 3 3 6 2 2" xfId="30712"/>
    <cellStyle name="20 % - Accent6 2 3 3 3 6 2 3" xfId="43989"/>
    <cellStyle name="20 % - Accent6 2 3 3 3 6 2 4" xfId="57266"/>
    <cellStyle name="20 % - Accent6 2 3 3 3 6 3" xfId="12486"/>
    <cellStyle name="20 % - Accent6 2 3 3 3 6 4" xfId="24725"/>
    <cellStyle name="20 % - Accent6 2 3 3 3 6 5" xfId="38002"/>
    <cellStyle name="20 % - Accent6 2 3 3 3 6 6" xfId="51279"/>
    <cellStyle name="20 % - Accent6 2 3 3 3 7" xfId="7444"/>
    <cellStyle name="20 % - Accent6 2 3 3 3 7 2" xfId="18282"/>
    <cellStyle name="20 % - Accent6 2 3 3 3 7 2 2" xfId="31462"/>
    <cellStyle name="20 % - Accent6 2 3 3 3 7 2 3" xfId="44739"/>
    <cellStyle name="20 % - Accent6 2 3 3 3 7 2 4" xfId="58016"/>
    <cellStyle name="20 % - Accent6 2 3 3 3 7 3" xfId="25475"/>
    <cellStyle name="20 % - Accent6 2 3 3 3 7 4" xfId="38752"/>
    <cellStyle name="20 % - Accent6 2 3 3 3 7 5" xfId="52029"/>
    <cellStyle name="20 % - Accent6 2 3 3 3 8" xfId="10512"/>
    <cellStyle name="20 % - Accent6 2 3 3 3 8 2" xfId="14977"/>
    <cellStyle name="20 % - Accent6 2 3 3 3 8 2 2" xfId="27598"/>
    <cellStyle name="20 % - Accent6 2 3 3 3 8 2 3" xfId="40875"/>
    <cellStyle name="20 % - Accent6 2 3 3 3 8 2 4" xfId="54152"/>
    <cellStyle name="20 % - Accent6 2 3 3 3 8 3" xfId="21611"/>
    <cellStyle name="20 % - Accent6 2 3 3 3 8 4" xfId="34888"/>
    <cellStyle name="20 % - Accent6 2 3 3 3 8 5" xfId="48165"/>
    <cellStyle name="20 % - Accent6 2 3 3 3 9" xfId="9421"/>
    <cellStyle name="20 % - Accent6 2 3 3 3 9 2" xfId="20287"/>
    <cellStyle name="20 % - Accent6 2 3 3 3 9 3" xfId="33564"/>
    <cellStyle name="20 % - Accent6 2 3 3 3 9 4" xfId="46841"/>
    <cellStyle name="20 % - Accent6 2 3 3 4" xfId="422"/>
    <cellStyle name="20 % - Accent6 2 3 3 4 10" xfId="13654"/>
    <cellStyle name="20 % - Accent6 2 3 3 4 10 2" xfId="26275"/>
    <cellStyle name="20 % - Accent6 2 3 3 4 10 3" xfId="39552"/>
    <cellStyle name="20 % - Accent6 2 3 3 4 10 4" xfId="52829"/>
    <cellStyle name="20 % - Accent6 2 3 3 4 11" xfId="19538"/>
    <cellStyle name="20 % - Accent6 2 3 3 4 12" xfId="32815"/>
    <cellStyle name="20 % - Accent6 2 3 3 4 13" xfId="46092"/>
    <cellStyle name="20 % - Accent6 2 3 3 4 2" xfId="3673"/>
    <cellStyle name="20 % - Accent6 2 3 3 4 2 2" xfId="7850"/>
    <cellStyle name="20 % - Accent6 2 3 3 4 2 2 2" xfId="15383"/>
    <cellStyle name="20 % - Accent6 2 3 3 4 2 2 2 2" xfId="28004"/>
    <cellStyle name="20 % - Accent6 2 3 3 4 2 2 2 3" xfId="41281"/>
    <cellStyle name="20 % - Accent6 2 3 3 4 2 2 2 4" xfId="54558"/>
    <cellStyle name="20 % - Accent6 2 3 3 4 2 2 3" xfId="22017"/>
    <cellStyle name="20 % - Accent6 2 3 3 4 2 2 4" xfId="35294"/>
    <cellStyle name="20 % - Accent6 2 3 3 4 2 2 5" xfId="48571"/>
    <cellStyle name="20 % - Accent6 2 3 3 4 2 3" xfId="14235"/>
    <cellStyle name="20 % - Accent6 2 3 3 4 2 3 2" xfId="26856"/>
    <cellStyle name="20 % - Accent6 2 3 3 4 2 3 3" xfId="40133"/>
    <cellStyle name="20 % - Accent6 2 3 3 4 2 3 4" xfId="53410"/>
    <cellStyle name="20 % - Accent6 2 3 3 4 2 4" xfId="20869"/>
    <cellStyle name="20 % - Accent6 2 3 3 4 2 5" xfId="34146"/>
    <cellStyle name="20 % - Accent6 2 3 3 4 2 6" xfId="47423"/>
    <cellStyle name="20 % - Accent6 2 3 3 4 3" xfId="4792"/>
    <cellStyle name="20 % - Accent6 2 3 3 4 3 2" xfId="8666"/>
    <cellStyle name="20 % - Accent6 2 3 3 4 3 2 2" xfId="28820"/>
    <cellStyle name="20 % - Accent6 2 3 3 4 3 2 3" xfId="42097"/>
    <cellStyle name="20 % - Accent6 2 3 3 4 3 2 4" xfId="55374"/>
    <cellStyle name="20 % - Accent6 2 3 3 4 3 3" xfId="22833"/>
    <cellStyle name="20 % - Accent6 2 3 3 4 3 4" xfId="36110"/>
    <cellStyle name="20 % - Accent6 2 3 3 4 3 5" xfId="49387"/>
    <cellStyle name="20 % - Accent6 2 3 3 4 4" xfId="5383"/>
    <cellStyle name="20 % - Accent6 2 3 3 4 4 2" xfId="16231"/>
    <cellStyle name="20 % - Accent6 2 3 3 4 4 2 2" xfId="29411"/>
    <cellStyle name="20 % - Accent6 2 3 3 4 4 2 3" xfId="42688"/>
    <cellStyle name="20 % - Accent6 2 3 3 4 4 2 4" xfId="55965"/>
    <cellStyle name="20 % - Accent6 2 3 3 4 4 3" xfId="11185"/>
    <cellStyle name="20 % - Accent6 2 3 3 4 4 4" xfId="23424"/>
    <cellStyle name="20 % - Accent6 2 3 3 4 4 5" xfId="36701"/>
    <cellStyle name="20 % - Accent6 2 3 3 4 4 6" xfId="49978"/>
    <cellStyle name="20 % - Accent6 2 3 3 4 5" xfId="6007"/>
    <cellStyle name="20 % - Accent6 2 3 3 4 5 2" xfId="16831"/>
    <cellStyle name="20 % - Accent6 2 3 3 4 5 2 2" xfId="30011"/>
    <cellStyle name="20 % - Accent6 2 3 3 4 5 2 3" xfId="43288"/>
    <cellStyle name="20 % - Accent6 2 3 3 4 5 2 4" xfId="56565"/>
    <cellStyle name="20 % - Accent6 2 3 3 4 5 3" xfId="11785"/>
    <cellStyle name="20 % - Accent6 2 3 3 4 5 4" xfId="24024"/>
    <cellStyle name="20 % - Accent6 2 3 3 4 5 5" xfId="37301"/>
    <cellStyle name="20 % - Accent6 2 3 3 4 5 6" xfId="50578"/>
    <cellStyle name="20 % - Accent6 2 3 3 4 6" xfId="6709"/>
    <cellStyle name="20 % - Accent6 2 3 3 4 6 2" xfId="17533"/>
    <cellStyle name="20 % - Accent6 2 3 3 4 6 2 2" xfId="30713"/>
    <cellStyle name="20 % - Accent6 2 3 3 4 6 2 3" xfId="43990"/>
    <cellStyle name="20 % - Accent6 2 3 3 4 6 2 4" xfId="57267"/>
    <cellStyle name="20 % - Accent6 2 3 3 4 6 3" xfId="12487"/>
    <cellStyle name="20 % - Accent6 2 3 3 4 6 4" xfId="24726"/>
    <cellStyle name="20 % - Accent6 2 3 3 4 6 5" xfId="38003"/>
    <cellStyle name="20 % - Accent6 2 3 3 4 6 6" xfId="51280"/>
    <cellStyle name="20 % - Accent6 2 3 3 4 7" xfId="7445"/>
    <cellStyle name="20 % - Accent6 2 3 3 4 7 2" xfId="18283"/>
    <cellStyle name="20 % - Accent6 2 3 3 4 7 2 2" xfId="31463"/>
    <cellStyle name="20 % - Accent6 2 3 3 4 7 2 3" xfId="44740"/>
    <cellStyle name="20 % - Accent6 2 3 3 4 7 2 4" xfId="58017"/>
    <cellStyle name="20 % - Accent6 2 3 3 4 7 3" xfId="25476"/>
    <cellStyle name="20 % - Accent6 2 3 3 4 7 4" xfId="38753"/>
    <cellStyle name="20 % - Accent6 2 3 3 4 7 5" xfId="52030"/>
    <cellStyle name="20 % - Accent6 2 3 3 4 8" xfId="10513"/>
    <cellStyle name="20 % - Accent6 2 3 3 4 8 2" xfId="14978"/>
    <cellStyle name="20 % - Accent6 2 3 3 4 8 2 2" xfId="27599"/>
    <cellStyle name="20 % - Accent6 2 3 3 4 8 2 3" xfId="40876"/>
    <cellStyle name="20 % - Accent6 2 3 3 4 8 2 4" xfId="54153"/>
    <cellStyle name="20 % - Accent6 2 3 3 4 8 3" xfId="21612"/>
    <cellStyle name="20 % - Accent6 2 3 3 4 8 4" xfId="34889"/>
    <cellStyle name="20 % - Accent6 2 3 3 4 8 5" xfId="48166"/>
    <cellStyle name="20 % - Accent6 2 3 3 4 9" xfId="9422"/>
    <cellStyle name="20 % - Accent6 2 3 3 4 9 2" xfId="20288"/>
    <cellStyle name="20 % - Accent6 2 3 3 4 9 3" xfId="33565"/>
    <cellStyle name="20 % - Accent6 2 3 3 4 9 4" xfId="46842"/>
    <cellStyle name="20 % - Accent6 2 3 3 5" xfId="423"/>
    <cellStyle name="20 % - Accent6 2 3 3 5 10" xfId="13655"/>
    <cellStyle name="20 % - Accent6 2 3 3 5 10 2" xfId="26276"/>
    <cellStyle name="20 % - Accent6 2 3 3 5 10 3" xfId="39553"/>
    <cellStyle name="20 % - Accent6 2 3 3 5 10 4" xfId="52830"/>
    <cellStyle name="20 % - Accent6 2 3 3 5 11" xfId="19539"/>
    <cellStyle name="20 % - Accent6 2 3 3 5 12" xfId="32816"/>
    <cellStyle name="20 % - Accent6 2 3 3 5 13" xfId="46093"/>
    <cellStyle name="20 % - Accent6 2 3 3 5 2" xfId="4137"/>
    <cellStyle name="20 % - Accent6 2 3 3 5 2 2" xfId="8194"/>
    <cellStyle name="20 % - Accent6 2 3 3 5 2 2 2" xfId="15693"/>
    <cellStyle name="20 % - Accent6 2 3 3 5 2 2 2 2" xfId="28348"/>
    <cellStyle name="20 % - Accent6 2 3 3 5 2 2 2 3" xfId="41625"/>
    <cellStyle name="20 % - Accent6 2 3 3 5 2 2 2 4" xfId="54902"/>
    <cellStyle name="20 % - Accent6 2 3 3 5 2 2 3" xfId="22361"/>
    <cellStyle name="20 % - Accent6 2 3 3 5 2 2 4" xfId="35638"/>
    <cellStyle name="20 % - Accent6 2 3 3 5 2 2 5" xfId="48915"/>
    <cellStyle name="20 % - Accent6 2 3 3 5 2 3" xfId="14236"/>
    <cellStyle name="20 % - Accent6 2 3 3 5 2 3 2" xfId="26857"/>
    <cellStyle name="20 % - Accent6 2 3 3 5 2 3 3" xfId="40134"/>
    <cellStyle name="20 % - Accent6 2 3 3 5 2 3 4" xfId="53411"/>
    <cellStyle name="20 % - Accent6 2 3 3 5 2 4" xfId="20870"/>
    <cellStyle name="20 % - Accent6 2 3 3 5 2 5" xfId="34147"/>
    <cellStyle name="20 % - Accent6 2 3 3 5 2 6" xfId="47424"/>
    <cellStyle name="20 % - Accent6 2 3 3 5 3" xfId="4793"/>
    <cellStyle name="20 % - Accent6 2 3 3 5 3 2" xfId="8667"/>
    <cellStyle name="20 % - Accent6 2 3 3 5 3 2 2" xfId="28821"/>
    <cellStyle name="20 % - Accent6 2 3 3 5 3 2 3" xfId="42098"/>
    <cellStyle name="20 % - Accent6 2 3 3 5 3 2 4" xfId="55375"/>
    <cellStyle name="20 % - Accent6 2 3 3 5 3 3" xfId="22834"/>
    <cellStyle name="20 % - Accent6 2 3 3 5 3 4" xfId="36111"/>
    <cellStyle name="20 % - Accent6 2 3 3 5 3 5" xfId="49388"/>
    <cellStyle name="20 % - Accent6 2 3 3 5 4" xfId="5384"/>
    <cellStyle name="20 % - Accent6 2 3 3 5 4 2" xfId="16232"/>
    <cellStyle name="20 % - Accent6 2 3 3 5 4 2 2" xfId="29412"/>
    <cellStyle name="20 % - Accent6 2 3 3 5 4 2 3" xfId="42689"/>
    <cellStyle name="20 % - Accent6 2 3 3 5 4 2 4" xfId="55966"/>
    <cellStyle name="20 % - Accent6 2 3 3 5 4 3" xfId="11186"/>
    <cellStyle name="20 % - Accent6 2 3 3 5 4 4" xfId="23425"/>
    <cellStyle name="20 % - Accent6 2 3 3 5 4 5" xfId="36702"/>
    <cellStyle name="20 % - Accent6 2 3 3 5 4 6" xfId="49979"/>
    <cellStyle name="20 % - Accent6 2 3 3 5 5" xfId="6008"/>
    <cellStyle name="20 % - Accent6 2 3 3 5 5 2" xfId="16832"/>
    <cellStyle name="20 % - Accent6 2 3 3 5 5 2 2" xfId="30012"/>
    <cellStyle name="20 % - Accent6 2 3 3 5 5 2 3" xfId="43289"/>
    <cellStyle name="20 % - Accent6 2 3 3 5 5 2 4" xfId="56566"/>
    <cellStyle name="20 % - Accent6 2 3 3 5 5 3" xfId="11786"/>
    <cellStyle name="20 % - Accent6 2 3 3 5 5 4" xfId="24025"/>
    <cellStyle name="20 % - Accent6 2 3 3 5 5 5" xfId="37302"/>
    <cellStyle name="20 % - Accent6 2 3 3 5 5 6" xfId="50579"/>
    <cellStyle name="20 % - Accent6 2 3 3 5 6" xfId="6710"/>
    <cellStyle name="20 % - Accent6 2 3 3 5 6 2" xfId="17534"/>
    <cellStyle name="20 % - Accent6 2 3 3 5 6 2 2" xfId="30714"/>
    <cellStyle name="20 % - Accent6 2 3 3 5 6 2 3" xfId="43991"/>
    <cellStyle name="20 % - Accent6 2 3 3 5 6 2 4" xfId="57268"/>
    <cellStyle name="20 % - Accent6 2 3 3 5 6 3" xfId="12488"/>
    <cellStyle name="20 % - Accent6 2 3 3 5 6 4" xfId="24727"/>
    <cellStyle name="20 % - Accent6 2 3 3 5 6 5" xfId="38004"/>
    <cellStyle name="20 % - Accent6 2 3 3 5 6 6" xfId="51281"/>
    <cellStyle name="20 % - Accent6 2 3 3 5 7" xfId="7446"/>
    <cellStyle name="20 % - Accent6 2 3 3 5 7 2" xfId="18284"/>
    <cellStyle name="20 % - Accent6 2 3 3 5 7 2 2" xfId="31464"/>
    <cellStyle name="20 % - Accent6 2 3 3 5 7 2 3" xfId="44741"/>
    <cellStyle name="20 % - Accent6 2 3 3 5 7 2 4" xfId="58018"/>
    <cellStyle name="20 % - Accent6 2 3 3 5 7 3" xfId="25477"/>
    <cellStyle name="20 % - Accent6 2 3 3 5 7 4" xfId="38754"/>
    <cellStyle name="20 % - Accent6 2 3 3 5 7 5" xfId="52031"/>
    <cellStyle name="20 % - Accent6 2 3 3 5 8" xfId="10514"/>
    <cellStyle name="20 % - Accent6 2 3 3 5 8 2" xfId="14979"/>
    <cellStyle name="20 % - Accent6 2 3 3 5 8 2 2" xfId="27600"/>
    <cellStyle name="20 % - Accent6 2 3 3 5 8 2 3" xfId="40877"/>
    <cellStyle name="20 % - Accent6 2 3 3 5 8 2 4" xfId="54154"/>
    <cellStyle name="20 % - Accent6 2 3 3 5 8 3" xfId="21613"/>
    <cellStyle name="20 % - Accent6 2 3 3 5 8 4" xfId="34890"/>
    <cellStyle name="20 % - Accent6 2 3 3 5 8 5" xfId="48167"/>
    <cellStyle name="20 % - Accent6 2 3 3 5 9" xfId="9423"/>
    <cellStyle name="20 % - Accent6 2 3 3 5 9 2" xfId="20289"/>
    <cellStyle name="20 % - Accent6 2 3 3 5 9 3" xfId="33566"/>
    <cellStyle name="20 % - Accent6 2 3 3 5 9 4" xfId="46843"/>
    <cellStyle name="20 % - Accent6 2 3 3 6" xfId="424"/>
    <cellStyle name="20 % - Accent6 2 3 3 7" xfId="3670"/>
    <cellStyle name="20 % - Accent6 2 3 3 7 2" xfId="7847"/>
    <cellStyle name="20 % - Accent6 2 3 3 7 2 2" xfId="15380"/>
    <cellStyle name="20 % - Accent6 2 3 3 7 2 2 2" xfId="28001"/>
    <cellStyle name="20 % - Accent6 2 3 3 7 2 2 3" xfId="41278"/>
    <cellStyle name="20 % - Accent6 2 3 3 7 2 2 4" xfId="54555"/>
    <cellStyle name="20 % - Accent6 2 3 3 7 2 3" xfId="22014"/>
    <cellStyle name="20 % - Accent6 2 3 3 7 2 4" xfId="35291"/>
    <cellStyle name="20 % - Accent6 2 3 3 7 2 5" xfId="48568"/>
    <cellStyle name="20 % - Accent6 2 3 3 7 3" xfId="14227"/>
    <cellStyle name="20 % - Accent6 2 3 3 7 3 2" xfId="26848"/>
    <cellStyle name="20 % - Accent6 2 3 3 7 3 3" xfId="40125"/>
    <cellStyle name="20 % - Accent6 2 3 3 7 3 4" xfId="53402"/>
    <cellStyle name="20 % - Accent6 2 3 3 7 4" xfId="20861"/>
    <cellStyle name="20 % - Accent6 2 3 3 7 5" xfId="34138"/>
    <cellStyle name="20 % - Accent6 2 3 3 7 6" xfId="47415"/>
    <cellStyle name="20 % - Accent6 2 3 3 8" xfId="4784"/>
    <cellStyle name="20 % - Accent6 2 3 3 8 2" xfId="8658"/>
    <cellStyle name="20 % - Accent6 2 3 3 8 2 2" xfId="28812"/>
    <cellStyle name="20 % - Accent6 2 3 3 8 2 3" xfId="42089"/>
    <cellStyle name="20 % - Accent6 2 3 3 8 2 4" xfId="55366"/>
    <cellStyle name="20 % - Accent6 2 3 3 8 3" xfId="22825"/>
    <cellStyle name="20 % - Accent6 2 3 3 8 4" xfId="36102"/>
    <cellStyle name="20 % - Accent6 2 3 3 8 5" xfId="49379"/>
    <cellStyle name="20 % - Accent6 2 3 3 9" xfId="5375"/>
    <cellStyle name="20 % - Accent6 2 3 3 9 2" xfId="16223"/>
    <cellStyle name="20 % - Accent6 2 3 3 9 2 2" xfId="29403"/>
    <cellStyle name="20 % - Accent6 2 3 3 9 2 3" xfId="42680"/>
    <cellStyle name="20 % - Accent6 2 3 3 9 2 4" xfId="55957"/>
    <cellStyle name="20 % - Accent6 2 3 3 9 3" xfId="11177"/>
    <cellStyle name="20 % - Accent6 2 3 3 9 4" xfId="23416"/>
    <cellStyle name="20 % - Accent6 2 3 3 9 5" xfId="36693"/>
    <cellStyle name="20 % - Accent6 2 3 3 9 6" xfId="49970"/>
    <cellStyle name="20 % - Accent6 2 3 4" xfId="425"/>
    <cellStyle name="20 % - Accent6 2 3 4 10" xfId="6009"/>
    <cellStyle name="20 % - Accent6 2 3 4 10 2" xfId="16833"/>
    <cellStyle name="20 % - Accent6 2 3 4 10 2 2" xfId="30013"/>
    <cellStyle name="20 % - Accent6 2 3 4 10 2 3" xfId="43290"/>
    <cellStyle name="20 % - Accent6 2 3 4 10 2 4" xfId="56567"/>
    <cellStyle name="20 % - Accent6 2 3 4 10 3" xfId="11787"/>
    <cellStyle name="20 % - Accent6 2 3 4 10 4" xfId="24026"/>
    <cellStyle name="20 % - Accent6 2 3 4 10 5" xfId="37303"/>
    <cellStyle name="20 % - Accent6 2 3 4 10 6" xfId="50580"/>
    <cellStyle name="20 % - Accent6 2 3 4 11" xfId="6711"/>
    <cellStyle name="20 % - Accent6 2 3 4 11 2" xfId="17535"/>
    <cellStyle name="20 % - Accent6 2 3 4 11 2 2" xfId="30715"/>
    <cellStyle name="20 % - Accent6 2 3 4 11 2 3" xfId="43992"/>
    <cellStyle name="20 % - Accent6 2 3 4 11 2 4" xfId="57269"/>
    <cellStyle name="20 % - Accent6 2 3 4 11 3" xfId="12489"/>
    <cellStyle name="20 % - Accent6 2 3 4 11 4" xfId="24728"/>
    <cellStyle name="20 % - Accent6 2 3 4 11 5" xfId="38005"/>
    <cellStyle name="20 % - Accent6 2 3 4 11 6" xfId="51282"/>
    <cellStyle name="20 % - Accent6 2 3 4 12" xfId="7447"/>
    <cellStyle name="20 % - Accent6 2 3 4 12 2" xfId="18285"/>
    <cellStyle name="20 % - Accent6 2 3 4 12 2 2" xfId="31465"/>
    <cellStyle name="20 % - Accent6 2 3 4 12 2 3" xfId="44742"/>
    <cellStyle name="20 % - Accent6 2 3 4 12 2 4" xfId="58019"/>
    <cellStyle name="20 % - Accent6 2 3 4 12 3" xfId="25478"/>
    <cellStyle name="20 % - Accent6 2 3 4 12 4" xfId="38755"/>
    <cellStyle name="20 % - Accent6 2 3 4 12 5" xfId="52032"/>
    <cellStyle name="20 % - Accent6 2 3 4 13" xfId="10515"/>
    <cellStyle name="20 % - Accent6 2 3 4 13 2" xfId="14980"/>
    <cellStyle name="20 % - Accent6 2 3 4 13 2 2" xfId="27601"/>
    <cellStyle name="20 % - Accent6 2 3 4 13 2 3" xfId="40878"/>
    <cellStyle name="20 % - Accent6 2 3 4 13 2 4" xfId="54155"/>
    <cellStyle name="20 % - Accent6 2 3 4 13 3" xfId="21614"/>
    <cellStyle name="20 % - Accent6 2 3 4 13 4" xfId="34891"/>
    <cellStyle name="20 % - Accent6 2 3 4 13 5" xfId="48168"/>
    <cellStyle name="20 % - Accent6 2 3 4 14" xfId="9424"/>
    <cellStyle name="20 % - Accent6 2 3 4 14 2" xfId="20290"/>
    <cellStyle name="20 % - Accent6 2 3 4 14 3" xfId="33567"/>
    <cellStyle name="20 % - Accent6 2 3 4 14 4" xfId="46844"/>
    <cellStyle name="20 % - Accent6 2 3 4 15" xfId="13656"/>
    <cellStyle name="20 % - Accent6 2 3 4 15 2" xfId="26277"/>
    <cellStyle name="20 % - Accent6 2 3 4 15 3" xfId="39554"/>
    <cellStyle name="20 % - Accent6 2 3 4 15 4" xfId="52831"/>
    <cellStyle name="20 % - Accent6 2 3 4 16" xfId="19540"/>
    <cellStyle name="20 % - Accent6 2 3 4 17" xfId="32817"/>
    <cellStyle name="20 % - Accent6 2 3 4 18" xfId="46094"/>
    <cellStyle name="20 % - Accent6 2 3 4 2" xfId="426"/>
    <cellStyle name="20 % - Accent6 2 3 4 2 10" xfId="13657"/>
    <cellStyle name="20 % - Accent6 2 3 4 2 10 2" xfId="26278"/>
    <cellStyle name="20 % - Accent6 2 3 4 2 10 3" xfId="39555"/>
    <cellStyle name="20 % - Accent6 2 3 4 2 10 4" xfId="52832"/>
    <cellStyle name="20 % - Accent6 2 3 4 2 11" xfId="19541"/>
    <cellStyle name="20 % - Accent6 2 3 4 2 12" xfId="32818"/>
    <cellStyle name="20 % - Accent6 2 3 4 2 13" xfId="46095"/>
    <cellStyle name="20 % - Accent6 2 3 4 2 2" xfId="4135"/>
    <cellStyle name="20 % - Accent6 2 3 4 2 2 2" xfId="8192"/>
    <cellStyle name="20 % - Accent6 2 3 4 2 2 2 2" xfId="15692"/>
    <cellStyle name="20 % - Accent6 2 3 4 2 2 2 2 2" xfId="28346"/>
    <cellStyle name="20 % - Accent6 2 3 4 2 2 2 2 3" xfId="41623"/>
    <cellStyle name="20 % - Accent6 2 3 4 2 2 2 2 4" xfId="54900"/>
    <cellStyle name="20 % - Accent6 2 3 4 2 2 2 3" xfId="22359"/>
    <cellStyle name="20 % - Accent6 2 3 4 2 2 2 4" xfId="35636"/>
    <cellStyle name="20 % - Accent6 2 3 4 2 2 2 5" xfId="48913"/>
    <cellStyle name="20 % - Accent6 2 3 4 2 2 3" xfId="14238"/>
    <cellStyle name="20 % - Accent6 2 3 4 2 2 3 2" xfId="26859"/>
    <cellStyle name="20 % - Accent6 2 3 4 2 2 3 3" xfId="40136"/>
    <cellStyle name="20 % - Accent6 2 3 4 2 2 3 4" xfId="53413"/>
    <cellStyle name="20 % - Accent6 2 3 4 2 2 4" xfId="20872"/>
    <cellStyle name="20 % - Accent6 2 3 4 2 2 5" xfId="34149"/>
    <cellStyle name="20 % - Accent6 2 3 4 2 2 6" xfId="47426"/>
    <cellStyle name="20 % - Accent6 2 3 4 2 3" xfId="4795"/>
    <cellStyle name="20 % - Accent6 2 3 4 2 3 2" xfId="8669"/>
    <cellStyle name="20 % - Accent6 2 3 4 2 3 2 2" xfId="28823"/>
    <cellStyle name="20 % - Accent6 2 3 4 2 3 2 3" xfId="42100"/>
    <cellStyle name="20 % - Accent6 2 3 4 2 3 2 4" xfId="55377"/>
    <cellStyle name="20 % - Accent6 2 3 4 2 3 3" xfId="22836"/>
    <cellStyle name="20 % - Accent6 2 3 4 2 3 4" xfId="36113"/>
    <cellStyle name="20 % - Accent6 2 3 4 2 3 5" xfId="49390"/>
    <cellStyle name="20 % - Accent6 2 3 4 2 4" xfId="5386"/>
    <cellStyle name="20 % - Accent6 2 3 4 2 4 2" xfId="16234"/>
    <cellStyle name="20 % - Accent6 2 3 4 2 4 2 2" xfId="29414"/>
    <cellStyle name="20 % - Accent6 2 3 4 2 4 2 3" xfId="42691"/>
    <cellStyle name="20 % - Accent6 2 3 4 2 4 2 4" xfId="55968"/>
    <cellStyle name="20 % - Accent6 2 3 4 2 4 3" xfId="11188"/>
    <cellStyle name="20 % - Accent6 2 3 4 2 4 4" xfId="23427"/>
    <cellStyle name="20 % - Accent6 2 3 4 2 4 5" xfId="36704"/>
    <cellStyle name="20 % - Accent6 2 3 4 2 4 6" xfId="49981"/>
    <cellStyle name="20 % - Accent6 2 3 4 2 5" xfId="6010"/>
    <cellStyle name="20 % - Accent6 2 3 4 2 5 2" xfId="16834"/>
    <cellStyle name="20 % - Accent6 2 3 4 2 5 2 2" xfId="30014"/>
    <cellStyle name="20 % - Accent6 2 3 4 2 5 2 3" xfId="43291"/>
    <cellStyle name="20 % - Accent6 2 3 4 2 5 2 4" xfId="56568"/>
    <cellStyle name="20 % - Accent6 2 3 4 2 5 3" xfId="11788"/>
    <cellStyle name="20 % - Accent6 2 3 4 2 5 4" xfId="24027"/>
    <cellStyle name="20 % - Accent6 2 3 4 2 5 5" xfId="37304"/>
    <cellStyle name="20 % - Accent6 2 3 4 2 5 6" xfId="50581"/>
    <cellStyle name="20 % - Accent6 2 3 4 2 6" xfId="6712"/>
    <cellStyle name="20 % - Accent6 2 3 4 2 6 2" xfId="17536"/>
    <cellStyle name="20 % - Accent6 2 3 4 2 6 2 2" xfId="30716"/>
    <cellStyle name="20 % - Accent6 2 3 4 2 6 2 3" xfId="43993"/>
    <cellStyle name="20 % - Accent6 2 3 4 2 6 2 4" xfId="57270"/>
    <cellStyle name="20 % - Accent6 2 3 4 2 6 3" xfId="12490"/>
    <cellStyle name="20 % - Accent6 2 3 4 2 6 4" xfId="24729"/>
    <cellStyle name="20 % - Accent6 2 3 4 2 6 5" xfId="38006"/>
    <cellStyle name="20 % - Accent6 2 3 4 2 6 6" xfId="51283"/>
    <cellStyle name="20 % - Accent6 2 3 4 2 7" xfId="7448"/>
    <cellStyle name="20 % - Accent6 2 3 4 2 7 2" xfId="18286"/>
    <cellStyle name="20 % - Accent6 2 3 4 2 7 2 2" xfId="31466"/>
    <cellStyle name="20 % - Accent6 2 3 4 2 7 2 3" xfId="44743"/>
    <cellStyle name="20 % - Accent6 2 3 4 2 7 2 4" xfId="58020"/>
    <cellStyle name="20 % - Accent6 2 3 4 2 7 3" xfId="25479"/>
    <cellStyle name="20 % - Accent6 2 3 4 2 7 4" xfId="38756"/>
    <cellStyle name="20 % - Accent6 2 3 4 2 7 5" xfId="52033"/>
    <cellStyle name="20 % - Accent6 2 3 4 2 8" xfId="10516"/>
    <cellStyle name="20 % - Accent6 2 3 4 2 8 2" xfId="14981"/>
    <cellStyle name="20 % - Accent6 2 3 4 2 8 2 2" xfId="27602"/>
    <cellStyle name="20 % - Accent6 2 3 4 2 8 2 3" xfId="40879"/>
    <cellStyle name="20 % - Accent6 2 3 4 2 8 2 4" xfId="54156"/>
    <cellStyle name="20 % - Accent6 2 3 4 2 8 3" xfId="21615"/>
    <cellStyle name="20 % - Accent6 2 3 4 2 8 4" xfId="34892"/>
    <cellStyle name="20 % - Accent6 2 3 4 2 8 5" xfId="48169"/>
    <cellStyle name="20 % - Accent6 2 3 4 2 9" xfId="9425"/>
    <cellStyle name="20 % - Accent6 2 3 4 2 9 2" xfId="20291"/>
    <cellStyle name="20 % - Accent6 2 3 4 2 9 3" xfId="33568"/>
    <cellStyle name="20 % - Accent6 2 3 4 2 9 4" xfId="46845"/>
    <cellStyle name="20 % - Accent6 2 3 4 3" xfId="427"/>
    <cellStyle name="20 % - Accent6 2 3 4 3 10" xfId="13658"/>
    <cellStyle name="20 % - Accent6 2 3 4 3 10 2" xfId="26279"/>
    <cellStyle name="20 % - Accent6 2 3 4 3 10 3" xfId="39556"/>
    <cellStyle name="20 % - Accent6 2 3 4 3 10 4" xfId="52833"/>
    <cellStyle name="20 % - Accent6 2 3 4 3 11" xfId="19542"/>
    <cellStyle name="20 % - Accent6 2 3 4 3 12" xfId="32819"/>
    <cellStyle name="20 % - Accent6 2 3 4 3 13" xfId="46096"/>
    <cellStyle name="20 % - Accent6 2 3 4 3 2" xfId="4134"/>
    <cellStyle name="20 % - Accent6 2 3 4 3 2 2" xfId="8191"/>
    <cellStyle name="20 % - Accent6 2 3 4 3 2 2 2" xfId="15691"/>
    <cellStyle name="20 % - Accent6 2 3 4 3 2 2 2 2" xfId="28345"/>
    <cellStyle name="20 % - Accent6 2 3 4 3 2 2 2 3" xfId="41622"/>
    <cellStyle name="20 % - Accent6 2 3 4 3 2 2 2 4" xfId="54899"/>
    <cellStyle name="20 % - Accent6 2 3 4 3 2 2 3" xfId="22358"/>
    <cellStyle name="20 % - Accent6 2 3 4 3 2 2 4" xfId="35635"/>
    <cellStyle name="20 % - Accent6 2 3 4 3 2 2 5" xfId="48912"/>
    <cellStyle name="20 % - Accent6 2 3 4 3 2 3" xfId="14239"/>
    <cellStyle name="20 % - Accent6 2 3 4 3 2 3 2" xfId="26860"/>
    <cellStyle name="20 % - Accent6 2 3 4 3 2 3 3" xfId="40137"/>
    <cellStyle name="20 % - Accent6 2 3 4 3 2 3 4" xfId="53414"/>
    <cellStyle name="20 % - Accent6 2 3 4 3 2 4" xfId="20873"/>
    <cellStyle name="20 % - Accent6 2 3 4 3 2 5" xfId="34150"/>
    <cellStyle name="20 % - Accent6 2 3 4 3 2 6" xfId="47427"/>
    <cellStyle name="20 % - Accent6 2 3 4 3 3" xfId="4796"/>
    <cellStyle name="20 % - Accent6 2 3 4 3 3 2" xfId="8670"/>
    <cellStyle name="20 % - Accent6 2 3 4 3 3 2 2" xfId="28824"/>
    <cellStyle name="20 % - Accent6 2 3 4 3 3 2 3" xfId="42101"/>
    <cellStyle name="20 % - Accent6 2 3 4 3 3 2 4" xfId="55378"/>
    <cellStyle name="20 % - Accent6 2 3 4 3 3 3" xfId="22837"/>
    <cellStyle name="20 % - Accent6 2 3 4 3 3 4" xfId="36114"/>
    <cellStyle name="20 % - Accent6 2 3 4 3 3 5" xfId="49391"/>
    <cellStyle name="20 % - Accent6 2 3 4 3 4" xfId="5387"/>
    <cellStyle name="20 % - Accent6 2 3 4 3 4 2" xfId="16235"/>
    <cellStyle name="20 % - Accent6 2 3 4 3 4 2 2" xfId="29415"/>
    <cellStyle name="20 % - Accent6 2 3 4 3 4 2 3" xfId="42692"/>
    <cellStyle name="20 % - Accent6 2 3 4 3 4 2 4" xfId="55969"/>
    <cellStyle name="20 % - Accent6 2 3 4 3 4 3" xfId="11189"/>
    <cellStyle name="20 % - Accent6 2 3 4 3 4 4" xfId="23428"/>
    <cellStyle name="20 % - Accent6 2 3 4 3 4 5" xfId="36705"/>
    <cellStyle name="20 % - Accent6 2 3 4 3 4 6" xfId="49982"/>
    <cellStyle name="20 % - Accent6 2 3 4 3 5" xfId="6011"/>
    <cellStyle name="20 % - Accent6 2 3 4 3 5 2" xfId="16835"/>
    <cellStyle name="20 % - Accent6 2 3 4 3 5 2 2" xfId="30015"/>
    <cellStyle name="20 % - Accent6 2 3 4 3 5 2 3" xfId="43292"/>
    <cellStyle name="20 % - Accent6 2 3 4 3 5 2 4" xfId="56569"/>
    <cellStyle name="20 % - Accent6 2 3 4 3 5 3" xfId="11789"/>
    <cellStyle name="20 % - Accent6 2 3 4 3 5 4" xfId="24028"/>
    <cellStyle name="20 % - Accent6 2 3 4 3 5 5" xfId="37305"/>
    <cellStyle name="20 % - Accent6 2 3 4 3 5 6" xfId="50582"/>
    <cellStyle name="20 % - Accent6 2 3 4 3 6" xfId="6713"/>
    <cellStyle name="20 % - Accent6 2 3 4 3 6 2" xfId="17537"/>
    <cellStyle name="20 % - Accent6 2 3 4 3 6 2 2" xfId="30717"/>
    <cellStyle name="20 % - Accent6 2 3 4 3 6 2 3" xfId="43994"/>
    <cellStyle name="20 % - Accent6 2 3 4 3 6 2 4" xfId="57271"/>
    <cellStyle name="20 % - Accent6 2 3 4 3 6 3" xfId="12491"/>
    <cellStyle name="20 % - Accent6 2 3 4 3 6 4" xfId="24730"/>
    <cellStyle name="20 % - Accent6 2 3 4 3 6 5" xfId="38007"/>
    <cellStyle name="20 % - Accent6 2 3 4 3 6 6" xfId="51284"/>
    <cellStyle name="20 % - Accent6 2 3 4 3 7" xfId="7449"/>
    <cellStyle name="20 % - Accent6 2 3 4 3 7 2" xfId="18287"/>
    <cellStyle name="20 % - Accent6 2 3 4 3 7 2 2" xfId="31467"/>
    <cellStyle name="20 % - Accent6 2 3 4 3 7 2 3" xfId="44744"/>
    <cellStyle name="20 % - Accent6 2 3 4 3 7 2 4" xfId="58021"/>
    <cellStyle name="20 % - Accent6 2 3 4 3 7 3" xfId="25480"/>
    <cellStyle name="20 % - Accent6 2 3 4 3 7 4" xfId="38757"/>
    <cellStyle name="20 % - Accent6 2 3 4 3 7 5" xfId="52034"/>
    <cellStyle name="20 % - Accent6 2 3 4 3 8" xfId="10517"/>
    <cellStyle name="20 % - Accent6 2 3 4 3 8 2" xfId="14982"/>
    <cellStyle name="20 % - Accent6 2 3 4 3 8 2 2" xfId="27603"/>
    <cellStyle name="20 % - Accent6 2 3 4 3 8 2 3" xfId="40880"/>
    <cellStyle name="20 % - Accent6 2 3 4 3 8 2 4" xfId="54157"/>
    <cellStyle name="20 % - Accent6 2 3 4 3 8 3" xfId="21616"/>
    <cellStyle name="20 % - Accent6 2 3 4 3 8 4" xfId="34893"/>
    <cellStyle name="20 % - Accent6 2 3 4 3 8 5" xfId="48170"/>
    <cellStyle name="20 % - Accent6 2 3 4 3 9" xfId="9426"/>
    <cellStyle name="20 % - Accent6 2 3 4 3 9 2" xfId="20292"/>
    <cellStyle name="20 % - Accent6 2 3 4 3 9 3" xfId="33569"/>
    <cellStyle name="20 % - Accent6 2 3 4 3 9 4" xfId="46846"/>
    <cellStyle name="20 % - Accent6 2 3 4 4" xfId="428"/>
    <cellStyle name="20 % - Accent6 2 3 4 4 10" xfId="9427"/>
    <cellStyle name="20 % - Accent6 2 3 4 4 10 2" xfId="20293"/>
    <cellStyle name="20 % - Accent6 2 3 4 4 10 3" xfId="33570"/>
    <cellStyle name="20 % - Accent6 2 3 4 4 10 4" xfId="46847"/>
    <cellStyle name="20 % - Accent6 2 3 4 4 11" xfId="13659"/>
    <cellStyle name="20 % - Accent6 2 3 4 4 11 2" xfId="26280"/>
    <cellStyle name="20 % - Accent6 2 3 4 4 11 3" xfId="39557"/>
    <cellStyle name="20 % - Accent6 2 3 4 4 11 4" xfId="52834"/>
    <cellStyle name="20 % - Accent6 2 3 4 4 12" xfId="19543"/>
    <cellStyle name="20 % - Accent6 2 3 4 4 13" xfId="32820"/>
    <cellStyle name="20 % - Accent6 2 3 4 4 14" xfId="46097"/>
    <cellStyle name="20 % - Accent6 2 3 4 4 2" xfId="429"/>
    <cellStyle name="20 % - Accent6 2 3 4 4 2 10" xfId="13660"/>
    <cellStyle name="20 % - Accent6 2 3 4 4 2 10 2" xfId="26281"/>
    <cellStyle name="20 % - Accent6 2 3 4 4 2 10 3" xfId="39558"/>
    <cellStyle name="20 % - Accent6 2 3 4 4 2 10 4" xfId="52835"/>
    <cellStyle name="20 % - Accent6 2 3 4 4 2 11" xfId="19544"/>
    <cellStyle name="20 % - Accent6 2 3 4 4 2 12" xfId="32821"/>
    <cellStyle name="20 % - Accent6 2 3 4 4 2 13" xfId="46098"/>
    <cellStyle name="20 % - Accent6 2 3 4 4 2 2" xfId="4132"/>
    <cellStyle name="20 % - Accent6 2 3 4 4 2 2 2" xfId="8189"/>
    <cellStyle name="20 % - Accent6 2 3 4 4 2 2 2 2" xfId="15689"/>
    <cellStyle name="20 % - Accent6 2 3 4 4 2 2 2 2 2" xfId="28343"/>
    <cellStyle name="20 % - Accent6 2 3 4 4 2 2 2 2 3" xfId="41620"/>
    <cellStyle name="20 % - Accent6 2 3 4 4 2 2 2 2 4" xfId="54897"/>
    <cellStyle name="20 % - Accent6 2 3 4 4 2 2 2 3" xfId="22356"/>
    <cellStyle name="20 % - Accent6 2 3 4 4 2 2 2 4" xfId="35633"/>
    <cellStyle name="20 % - Accent6 2 3 4 4 2 2 2 5" xfId="48910"/>
    <cellStyle name="20 % - Accent6 2 3 4 4 2 2 3" xfId="14241"/>
    <cellStyle name="20 % - Accent6 2 3 4 4 2 2 3 2" xfId="26862"/>
    <cellStyle name="20 % - Accent6 2 3 4 4 2 2 3 3" xfId="40139"/>
    <cellStyle name="20 % - Accent6 2 3 4 4 2 2 3 4" xfId="53416"/>
    <cellStyle name="20 % - Accent6 2 3 4 4 2 2 4" xfId="20875"/>
    <cellStyle name="20 % - Accent6 2 3 4 4 2 2 5" xfId="34152"/>
    <cellStyle name="20 % - Accent6 2 3 4 4 2 2 6" xfId="47429"/>
    <cellStyle name="20 % - Accent6 2 3 4 4 2 3" xfId="4798"/>
    <cellStyle name="20 % - Accent6 2 3 4 4 2 3 2" xfId="8672"/>
    <cellStyle name="20 % - Accent6 2 3 4 4 2 3 2 2" xfId="28826"/>
    <cellStyle name="20 % - Accent6 2 3 4 4 2 3 2 3" xfId="42103"/>
    <cellStyle name="20 % - Accent6 2 3 4 4 2 3 2 4" xfId="55380"/>
    <cellStyle name="20 % - Accent6 2 3 4 4 2 3 3" xfId="22839"/>
    <cellStyle name="20 % - Accent6 2 3 4 4 2 3 4" xfId="36116"/>
    <cellStyle name="20 % - Accent6 2 3 4 4 2 3 5" xfId="49393"/>
    <cellStyle name="20 % - Accent6 2 3 4 4 2 4" xfId="5389"/>
    <cellStyle name="20 % - Accent6 2 3 4 4 2 4 2" xfId="16237"/>
    <cellStyle name="20 % - Accent6 2 3 4 4 2 4 2 2" xfId="29417"/>
    <cellStyle name="20 % - Accent6 2 3 4 4 2 4 2 3" xfId="42694"/>
    <cellStyle name="20 % - Accent6 2 3 4 4 2 4 2 4" xfId="55971"/>
    <cellStyle name="20 % - Accent6 2 3 4 4 2 4 3" xfId="11191"/>
    <cellStyle name="20 % - Accent6 2 3 4 4 2 4 4" xfId="23430"/>
    <cellStyle name="20 % - Accent6 2 3 4 4 2 4 5" xfId="36707"/>
    <cellStyle name="20 % - Accent6 2 3 4 4 2 4 6" xfId="49984"/>
    <cellStyle name="20 % - Accent6 2 3 4 4 2 5" xfId="6013"/>
    <cellStyle name="20 % - Accent6 2 3 4 4 2 5 2" xfId="16837"/>
    <cellStyle name="20 % - Accent6 2 3 4 4 2 5 2 2" xfId="30017"/>
    <cellStyle name="20 % - Accent6 2 3 4 4 2 5 2 3" xfId="43294"/>
    <cellStyle name="20 % - Accent6 2 3 4 4 2 5 2 4" xfId="56571"/>
    <cellStyle name="20 % - Accent6 2 3 4 4 2 5 3" xfId="11791"/>
    <cellStyle name="20 % - Accent6 2 3 4 4 2 5 4" xfId="24030"/>
    <cellStyle name="20 % - Accent6 2 3 4 4 2 5 5" xfId="37307"/>
    <cellStyle name="20 % - Accent6 2 3 4 4 2 5 6" xfId="50584"/>
    <cellStyle name="20 % - Accent6 2 3 4 4 2 6" xfId="6715"/>
    <cellStyle name="20 % - Accent6 2 3 4 4 2 6 2" xfId="17539"/>
    <cellStyle name="20 % - Accent6 2 3 4 4 2 6 2 2" xfId="30719"/>
    <cellStyle name="20 % - Accent6 2 3 4 4 2 6 2 3" xfId="43996"/>
    <cellStyle name="20 % - Accent6 2 3 4 4 2 6 2 4" xfId="57273"/>
    <cellStyle name="20 % - Accent6 2 3 4 4 2 6 3" xfId="12493"/>
    <cellStyle name="20 % - Accent6 2 3 4 4 2 6 4" xfId="24732"/>
    <cellStyle name="20 % - Accent6 2 3 4 4 2 6 5" xfId="38009"/>
    <cellStyle name="20 % - Accent6 2 3 4 4 2 6 6" xfId="51286"/>
    <cellStyle name="20 % - Accent6 2 3 4 4 2 7" xfId="7451"/>
    <cellStyle name="20 % - Accent6 2 3 4 4 2 7 2" xfId="18289"/>
    <cellStyle name="20 % - Accent6 2 3 4 4 2 7 2 2" xfId="31469"/>
    <cellStyle name="20 % - Accent6 2 3 4 4 2 7 2 3" xfId="44746"/>
    <cellStyle name="20 % - Accent6 2 3 4 4 2 7 2 4" xfId="58023"/>
    <cellStyle name="20 % - Accent6 2 3 4 4 2 7 3" xfId="25482"/>
    <cellStyle name="20 % - Accent6 2 3 4 4 2 7 4" xfId="38759"/>
    <cellStyle name="20 % - Accent6 2 3 4 4 2 7 5" xfId="52036"/>
    <cellStyle name="20 % - Accent6 2 3 4 4 2 8" xfId="10519"/>
    <cellStyle name="20 % - Accent6 2 3 4 4 2 8 2" xfId="14984"/>
    <cellStyle name="20 % - Accent6 2 3 4 4 2 8 2 2" xfId="27605"/>
    <cellStyle name="20 % - Accent6 2 3 4 4 2 8 2 3" xfId="40882"/>
    <cellStyle name="20 % - Accent6 2 3 4 4 2 8 2 4" xfId="54159"/>
    <cellStyle name="20 % - Accent6 2 3 4 4 2 8 3" xfId="21618"/>
    <cellStyle name="20 % - Accent6 2 3 4 4 2 8 4" xfId="34895"/>
    <cellStyle name="20 % - Accent6 2 3 4 4 2 8 5" xfId="48172"/>
    <cellStyle name="20 % - Accent6 2 3 4 4 2 9" xfId="9428"/>
    <cellStyle name="20 % - Accent6 2 3 4 4 2 9 2" xfId="20294"/>
    <cellStyle name="20 % - Accent6 2 3 4 4 2 9 3" xfId="33571"/>
    <cellStyle name="20 % - Accent6 2 3 4 4 2 9 4" xfId="46848"/>
    <cellStyle name="20 % - Accent6 2 3 4 4 3" xfId="4133"/>
    <cellStyle name="20 % - Accent6 2 3 4 4 3 2" xfId="8190"/>
    <cellStyle name="20 % - Accent6 2 3 4 4 3 2 2" xfId="15690"/>
    <cellStyle name="20 % - Accent6 2 3 4 4 3 2 2 2" xfId="28344"/>
    <cellStyle name="20 % - Accent6 2 3 4 4 3 2 2 3" xfId="41621"/>
    <cellStyle name="20 % - Accent6 2 3 4 4 3 2 2 4" xfId="54898"/>
    <cellStyle name="20 % - Accent6 2 3 4 4 3 2 3" xfId="22357"/>
    <cellStyle name="20 % - Accent6 2 3 4 4 3 2 4" xfId="35634"/>
    <cellStyle name="20 % - Accent6 2 3 4 4 3 2 5" xfId="48911"/>
    <cellStyle name="20 % - Accent6 2 3 4 4 3 3" xfId="14240"/>
    <cellStyle name="20 % - Accent6 2 3 4 4 3 3 2" xfId="26861"/>
    <cellStyle name="20 % - Accent6 2 3 4 4 3 3 3" xfId="40138"/>
    <cellStyle name="20 % - Accent6 2 3 4 4 3 3 4" xfId="53415"/>
    <cellStyle name="20 % - Accent6 2 3 4 4 3 4" xfId="20874"/>
    <cellStyle name="20 % - Accent6 2 3 4 4 3 5" xfId="34151"/>
    <cellStyle name="20 % - Accent6 2 3 4 4 3 6" xfId="47428"/>
    <cellStyle name="20 % - Accent6 2 3 4 4 4" xfId="4797"/>
    <cellStyle name="20 % - Accent6 2 3 4 4 4 2" xfId="8671"/>
    <cellStyle name="20 % - Accent6 2 3 4 4 4 2 2" xfId="28825"/>
    <cellStyle name="20 % - Accent6 2 3 4 4 4 2 3" xfId="42102"/>
    <cellStyle name="20 % - Accent6 2 3 4 4 4 2 4" xfId="55379"/>
    <cellStyle name="20 % - Accent6 2 3 4 4 4 3" xfId="22838"/>
    <cellStyle name="20 % - Accent6 2 3 4 4 4 4" xfId="36115"/>
    <cellStyle name="20 % - Accent6 2 3 4 4 4 5" xfId="49392"/>
    <cellStyle name="20 % - Accent6 2 3 4 4 5" xfId="5388"/>
    <cellStyle name="20 % - Accent6 2 3 4 4 5 2" xfId="16236"/>
    <cellStyle name="20 % - Accent6 2 3 4 4 5 2 2" xfId="29416"/>
    <cellStyle name="20 % - Accent6 2 3 4 4 5 2 3" xfId="42693"/>
    <cellStyle name="20 % - Accent6 2 3 4 4 5 2 4" xfId="55970"/>
    <cellStyle name="20 % - Accent6 2 3 4 4 5 3" xfId="11190"/>
    <cellStyle name="20 % - Accent6 2 3 4 4 5 4" xfId="23429"/>
    <cellStyle name="20 % - Accent6 2 3 4 4 5 5" xfId="36706"/>
    <cellStyle name="20 % - Accent6 2 3 4 4 5 6" xfId="49983"/>
    <cellStyle name="20 % - Accent6 2 3 4 4 6" xfId="6012"/>
    <cellStyle name="20 % - Accent6 2 3 4 4 6 2" xfId="16836"/>
    <cellStyle name="20 % - Accent6 2 3 4 4 6 2 2" xfId="30016"/>
    <cellStyle name="20 % - Accent6 2 3 4 4 6 2 3" xfId="43293"/>
    <cellStyle name="20 % - Accent6 2 3 4 4 6 2 4" xfId="56570"/>
    <cellStyle name="20 % - Accent6 2 3 4 4 6 3" xfId="11790"/>
    <cellStyle name="20 % - Accent6 2 3 4 4 6 4" xfId="24029"/>
    <cellStyle name="20 % - Accent6 2 3 4 4 6 5" xfId="37306"/>
    <cellStyle name="20 % - Accent6 2 3 4 4 6 6" xfId="50583"/>
    <cellStyle name="20 % - Accent6 2 3 4 4 7" xfId="6714"/>
    <cellStyle name="20 % - Accent6 2 3 4 4 7 2" xfId="17538"/>
    <cellStyle name="20 % - Accent6 2 3 4 4 7 2 2" xfId="30718"/>
    <cellStyle name="20 % - Accent6 2 3 4 4 7 2 3" xfId="43995"/>
    <cellStyle name="20 % - Accent6 2 3 4 4 7 2 4" xfId="57272"/>
    <cellStyle name="20 % - Accent6 2 3 4 4 7 3" xfId="12492"/>
    <cellStyle name="20 % - Accent6 2 3 4 4 7 4" xfId="24731"/>
    <cellStyle name="20 % - Accent6 2 3 4 4 7 5" xfId="38008"/>
    <cellStyle name="20 % - Accent6 2 3 4 4 7 6" xfId="51285"/>
    <cellStyle name="20 % - Accent6 2 3 4 4 8" xfId="7450"/>
    <cellStyle name="20 % - Accent6 2 3 4 4 8 2" xfId="18288"/>
    <cellStyle name="20 % - Accent6 2 3 4 4 8 2 2" xfId="31468"/>
    <cellStyle name="20 % - Accent6 2 3 4 4 8 2 3" xfId="44745"/>
    <cellStyle name="20 % - Accent6 2 3 4 4 8 2 4" xfId="58022"/>
    <cellStyle name="20 % - Accent6 2 3 4 4 8 3" xfId="25481"/>
    <cellStyle name="20 % - Accent6 2 3 4 4 8 4" xfId="38758"/>
    <cellStyle name="20 % - Accent6 2 3 4 4 8 5" xfId="52035"/>
    <cellStyle name="20 % - Accent6 2 3 4 4 9" xfId="10518"/>
    <cellStyle name="20 % - Accent6 2 3 4 4 9 2" xfId="14983"/>
    <cellStyle name="20 % - Accent6 2 3 4 4 9 2 2" xfId="27604"/>
    <cellStyle name="20 % - Accent6 2 3 4 4 9 2 3" xfId="40881"/>
    <cellStyle name="20 % - Accent6 2 3 4 4 9 2 4" xfId="54158"/>
    <cellStyle name="20 % - Accent6 2 3 4 4 9 3" xfId="21617"/>
    <cellStyle name="20 % - Accent6 2 3 4 4 9 4" xfId="34894"/>
    <cellStyle name="20 % - Accent6 2 3 4 4 9 5" xfId="48171"/>
    <cellStyle name="20 % - Accent6 2 3 4 5" xfId="430"/>
    <cellStyle name="20 % - Accent6 2 3 4 5 10" xfId="13661"/>
    <cellStyle name="20 % - Accent6 2 3 4 5 10 2" xfId="26282"/>
    <cellStyle name="20 % - Accent6 2 3 4 5 10 3" xfId="39559"/>
    <cellStyle name="20 % - Accent6 2 3 4 5 10 4" xfId="52836"/>
    <cellStyle name="20 % - Accent6 2 3 4 5 11" xfId="19545"/>
    <cellStyle name="20 % - Accent6 2 3 4 5 12" xfId="32822"/>
    <cellStyle name="20 % - Accent6 2 3 4 5 13" xfId="46099"/>
    <cellStyle name="20 % - Accent6 2 3 4 5 2" xfId="4131"/>
    <cellStyle name="20 % - Accent6 2 3 4 5 2 2" xfId="8188"/>
    <cellStyle name="20 % - Accent6 2 3 4 5 2 2 2" xfId="15688"/>
    <cellStyle name="20 % - Accent6 2 3 4 5 2 2 2 2" xfId="28342"/>
    <cellStyle name="20 % - Accent6 2 3 4 5 2 2 2 3" xfId="41619"/>
    <cellStyle name="20 % - Accent6 2 3 4 5 2 2 2 4" xfId="54896"/>
    <cellStyle name="20 % - Accent6 2 3 4 5 2 2 3" xfId="22355"/>
    <cellStyle name="20 % - Accent6 2 3 4 5 2 2 4" xfId="35632"/>
    <cellStyle name="20 % - Accent6 2 3 4 5 2 2 5" xfId="48909"/>
    <cellStyle name="20 % - Accent6 2 3 4 5 2 3" xfId="14242"/>
    <cellStyle name="20 % - Accent6 2 3 4 5 2 3 2" xfId="26863"/>
    <cellStyle name="20 % - Accent6 2 3 4 5 2 3 3" xfId="40140"/>
    <cellStyle name="20 % - Accent6 2 3 4 5 2 3 4" xfId="53417"/>
    <cellStyle name="20 % - Accent6 2 3 4 5 2 4" xfId="20876"/>
    <cellStyle name="20 % - Accent6 2 3 4 5 2 5" xfId="34153"/>
    <cellStyle name="20 % - Accent6 2 3 4 5 2 6" xfId="47430"/>
    <cellStyle name="20 % - Accent6 2 3 4 5 3" xfId="4799"/>
    <cellStyle name="20 % - Accent6 2 3 4 5 3 2" xfId="8673"/>
    <cellStyle name="20 % - Accent6 2 3 4 5 3 2 2" xfId="28827"/>
    <cellStyle name="20 % - Accent6 2 3 4 5 3 2 3" xfId="42104"/>
    <cellStyle name="20 % - Accent6 2 3 4 5 3 2 4" xfId="55381"/>
    <cellStyle name="20 % - Accent6 2 3 4 5 3 3" xfId="22840"/>
    <cellStyle name="20 % - Accent6 2 3 4 5 3 4" xfId="36117"/>
    <cellStyle name="20 % - Accent6 2 3 4 5 3 5" xfId="49394"/>
    <cellStyle name="20 % - Accent6 2 3 4 5 4" xfId="5390"/>
    <cellStyle name="20 % - Accent6 2 3 4 5 4 2" xfId="16238"/>
    <cellStyle name="20 % - Accent6 2 3 4 5 4 2 2" xfId="29418"/>
    <cellStyle name="20 % - Accent6 2 3 4 5 4 2 3" xfId="42695"/>
    <cellStyle name="20 % - Accent6 2 3 4 5 4 2 4" xfId="55972"/>
    <cellStyle name="20 % - Accent6 2 3 4 5 4 3" xfId="11192"/>
    <cellStyle name="20 % - Accent6 2 3 4 5 4 4" xfId="23431"/>
    <cellStyle name="20 % - Accent6 2 3 4 5 4 5" xfId="36708"/>
    <cellStyle name="20 % - Accent6 2 3 4 5 4 6" xfId="49985"/>
    <cellStyle name="20 % - Accent6 2 3 4 5 5" xfId="6014"/>
    <cellStyle name="20 % - Accent6 2 3 4 5 5 2" xfId="16838"/>
    <cellStyle name="20 % - Accent6 2 3 4 5 5 2 2" xfId="30018"/>
    <cellStyle name="20 % - Accent6 2 3 4 5 5 2 3" xfId="43295"/>
    <cellStyle name="20 % - Accent6 2 3 4 5 5 2 4" xfId="56572"/>
    <cellStyle name="20 % - Accent6 2 3 4 5 5 3" xfId="11792"/>
    <cellStyle name="20 % - Accent6 2 3 4 5 5 4" xfId="24031"/>
    <cellStyle name="20 % - Accent6 2 3 4 5 5 5" xfId="37308"/>
    <cellStyle name="20 % - Accent6 2 3 4 5 5 6" xfId="50585"/>
    <cellStyle name="20 % - Accent6 2 3 4 5 6" xfId="6716"/>
    <cellStyle name="20 % - Accent6 2 3 4 5 6 2" xfId="17540"/>
    <cellStyle name="20 % - Accent6 2 3 4 5 6 2 2" xfId="30720"/>
    <cellStyle name="20 % - Accent6 2 3 4 5 6 2 3" xfId="43997"/>
    <cellStyle name="20 % - Accent6 2 3 4 5 6 2 4" xfId="57274"/>
    <cellStyle name="20 % - Accent6 2 3 4 5 6 3" xfId="12494"/>
    <cellStyle name="20 % - Accent6 2 3 4 5 6 4" xfId="24733"/>
    <cellStyle name="20 % - Accent6 2 3 4 5 6 5" xfId="38010"/>
    <cellStyle name="20 % - Accent6 2 3 4 5 6 6" xfId="51287"/>
    <cellStyle name="20 % - Accent6 2 3 4 5 7" xfId="7452"/>
    <cellStyle name="20 % - Accent6 2 3 4 5 7 2" xfId="18290"/>
    <cellStyle name="20 % - Accent6 2 3 4 5 7 2 2" xfId="31470"/>
    <cellStyle name="20 % - Accent6 2 3 4 5 7 2 3" xfId="44747"/>
    <cellStyle name="20 % - Accent6 2 3 4 5 7 2 4" xfId="58024"/>
    <cellStyle name="20 % - Accent6 2 3 4 5 7 3" xfId="25483"/>
    <cellStyle name="20 % - Accent6 2 3 4 5 7 4" xfId="38760"/>
    <cellStyle name="20 % - Accent6 2 3 4 5 7 5" xfId="52037"/>
    <cellStyle name="20 % - Accent6 2 3 4 5 8" xfId="10520"/>
    <cellStyle name="20 % - Accent6 2 3 4 5 8 2" xfId="14985"/>
    <cellStyle name="20 % - Accent6 2 3 4 5 8 2 2" xfId="27606"/>
    <cellStyle name="20 % - Accent6 2 3 4 5 8 2 3" xfId="40883"/>
    <cellStyle name="20 % - Accent6 2 3 4 5 8 2 4" xfId="54160"/>
    <cellStyle name="20 % - Accent6 2 3 4 5 8 3" xfId="21619"/>
    <cellStyle name="20 % - Accent6 2 3 4 5 8 4" xfId="34896"/>
    <cellStyle name="20 % - Accent6 2 3 4 5 8 5" xfId="48173"/>
    <cellStyle name="20 % - Accent6 2 3 4 5 9" xfId="9429"/>
    <cellStyle name="20 % - Accent6 2 3 4 5 9 2" xfId="20295"/>
    <cellStyle name="20 % - Accent6 2 3 4 5 9 3" xfId="33572"/>
    <cellStyle name="20 % - Accent6 2 3 4 5 9 4" xfId="46849"/>
    <cellStyle name="20 % - Accent6 2 3 4 6" xfId="3674"/>
    <cellStyle name="20 % - Accent6 2 3 4 6 2" xfId="7851"/>
    <cellStyle name="20 % - Accent6 2 3 4 6 2 2" xfId="15384"/>
    <cellStyle name="20 % - Accent6 2 3 4 6 2 2 2" xfId="28005"/>
    <cellStyle name="20 % - Accent6 2 3 4 6 2 2 3" xfId="41282"/>
    <cellStyle name="20 % - Accent6 2 3 4 6 2 2 4" xfId="54559"/>
    <cellStyle name="20 % - Accent6 2 3 4 6 2 3" xfId="22018"/>
    <cellStyle name="20 % - Accent6 2 3 4 6 2 4" xfId="35295"/>
    <cellStyle name="20 % - Accent6 2 3 4 6 2 5" xfId="48572"/>
    <cellStyle name="20 % - Accent6 2 3 4 6 3" xfId="14237"/>
    <cellStyle name="20 % - Accent6 2 3 4 6 3 2" xfId="26858"/>
    <cellStyle name="20 % - Accent6 2 3 4 6 3 3" xfId="40135"/>
    <cellStyle name="20 % - Accent6 2 3 4 6 3 4" xfId="53412"/>
    <cellStyle name="20 % - Accent6 2 3 4 6 4" xfId="9910"/>
    <cellStyle name="20 % - Accent6 2 3 4 6 5" xfId="20871"/>
    <cellStyle name="20 % - Accent6 2 3 4 6 6" xfId="34148"/>
    <cellStyle name="20 % - Accent6 2 3 4 6 7" xfId="47425"/>
    <cellStyle name="20 % - Accent6 2 3 4 7" xfId="4136"/>
    <cellStyle name="20 % - Accent6 2 3 4 7 2" xfId="8193"/>
    <cellStyle name="20 % - Accent6 2 3 4 7 2 2" xfId="28347"/>
    <cellStyle name="20 % - Accent6 2 3 4 7 2 3" xfId="41624"/>
    <cellStyle name="20 % - Accent6 2 3 4 7 2 4" xfId="54901"/>
    <cellStyle name="20 % - Accent6 2 3 4 7 3" xfId="22360"/>
    <cellStyle name="20 % - Accent6 2 3 4 7 4" xfId="35637"/>
    <cellStyle name="20 % - Accent6 2 3 4 7 5" xfId="48914"/>
    <cellStyle name="20 % - Accent6 2 3 4 8" xfId="4794"/>
    <cellStyle name="20 % - Accent6 2 3 4 8 2" xfId="8668"/>
    <cellStyle name="20 % - Accent6 2 3 4 8 2 2" xfId="28822"/>
    <cellStyle name="20 % - Accent6 2 3 4 8 2 3" xfId="42099"/>
    <cellStyle name="20 % - Accent6 2 3 4 8 2 4" xfId="55376"/>
    <cellStyle name="20 % - Accent6 2 3 4 8 3" xfId="22835"/>
    <cellStyle name="20 % - Accent6 2 3 4 8 4" xfId="36112"/>
    <cellStyle name="20 % - Accent6 2 3 4 8 5" xfId="49389"/>
    <cellStyle name="20 % - Accent6 2 3 4 9" xfId="5385"/>
    <cellStyle name="20 % - Accent6 2 3 4 9 2" xfId="16233"/>
    <cellStyle name="20 % - Accent6 2 3 4 9 2 2" xfId="29413"/>
    <cellStyle name="20 % - Accent6 2 3 4 9 2 3" xfId="42690"/>
    <cellStyle name="20 % - Accent6 2 3 4 9 2 4" xfId="55967"/>
    <cellStyle name="20 % - Accent6 2 3 4 9 3" xfId="11187"/>
    <cellStyle name="20 % - Accent6 2 3 4 9 4" xfId="23426"/>
    <cellStyle name="20 % - Accent6 2 3 4 9 5" xfId="36703"/>
    <cellStyle name="20 % - Accent6 2 3 4 9 6" xfId="49980"/>
    <cellStyle name="20 % - Accent6 2 3 5" xfId="431"/>
    <cellStyle name="20 % - Accent6 2 3 5 10" xfId="13662"/>
    <cellStyle name="20 % - Accent6 2 3 5 10 2" xfId="26283"/>
    <cellStyle name="20 % - Accent6 2 3 5 10 3" xfId="39560"/>
    <cellStyle name="20 % - Accent6 2 3 5 10 4" xfId="52837"/>
    <cellStyle name="20 % - Accent6 2 3 5 11" xfId="19546"/>
    <cellStyle name="20 % - Accent6 2 3 5 12" xfId="32823"/>
    <cellStyle name="20 % - Accent6 2 3 5 13" xfId="46100"/>
    <cellStyle name="20 % - Accent6 2 3 5 2" xfId="3675"/>
    <cellStyle name="20 % - Accent6 2 3 5 2 2" xfId="7852"/>
    <cellStyle name="20 % - Accent6 2 3 5 2 2 2" xfId="15385"/>
    <cellStyle name="20 % - Accent6 2 3 5 2 2 2 2" xfId="28006"/>
    <cellStyle name="20 % - Accent6 2 3 5 2 2 2 3" xfId="41283"/>
    <cellStyle name="20 % - Accent6 2 3 5 2 2 2 4" xfId="54560"/>
    <cellStyle name="20 % - Accent6 2 3 5 2 2 3" xfId="22019"/>
    <cellStyle name="20 % - Accent6 2 3 5 2 2 4" xfId="35296"/>
    <cellStyle name="20 % - Accent6 2 3 5 2 2 5" xfId="48573"/>
    <cellStyle name="20 % - Accent6 2 3 5 2 3" xfId="14243"/>
    <cellStyle name="20 % - Accent6 2 3 5 2 3 2" xfId="26864"/>
    <cellStyle name="20 % - Accent6 2 3 5 2 3 3" xfId="40141"/>
    <cellStyle name="20 % - Accent6 2 3 5 2 3 4" xfId="53418"/>
    <cellStyle name="20 % - Accent6 2 3 5 2 4" xfId="20877"/>
    <cellStyle name="20 % - Accent6 2 3 5 2 5" xfId="34154"/>
    <cellStyle name="20 % - Accent6 2 3 5 2 6" xfId="47431"/>
    <cellStyle name="20 % - Accent6 2 3 5 3" xfId="4800"/>
    <cellStyle name="20 % - Accent6 2 3 5 3 2" xfId="8674"/>
    <cellStyle name="20 % - Accent6 2 3 5 3 2 2" xfId="28828"/>
    <cellStyle name="20 % - Accent6 2 3 5 3 2 3" xfId="42105"/>
    <cellStyle name="20 % - Accent6 2 3 5 3 2 4" xfId="55382"/>
    <cellStyle name="20 % - Accent6 2 3 5 3 3" xfId="22841"/>
    <cellStyle name="20 % - Accent6 2 3 5 3 4" xfId="36118"/>
    <cellStyle name="20 % - Accent6 2 3 5 3 5" xfId="49395"/>
    <cellStyle name="20 % - Accent6 2 3 5 4" xfId="5391"/>
    <cellStyle name="20 % - Accent6 2 3 5 4 2" xfId="16239"/>
    <cellStyle name="20 % - Accent6 2 3 5 4 2 2" xfId="29419"/>
    <cellStyle name="20 % - Accent6 2 3 5 4 2 3" xfId="42696"/>
    <cellStyle name="20 % - Accent6 2 3 5 4 2 4" xfId="55973"/>
    <cellStyle name="20 % - Accent6 2 3 5 4 3" xfId="11193"/>
    <cellStyle name="20 % - Accent6 2 3 5 4 4" xfId="23432"/>
    <cellStyle name="20 % - Accent6 2 3 5 4 5" xfId="36709"/>
    <cellStyle name="20 % - Accent6 2 3 5 4 6" xfId="49986"/>
    <cellStyle name="20 % - Accent6 2 3 5 5" xfId="6015"/>
    <cellStyle name="20 % - Accent6 2 3 5 5 2" xfId="16839"/>
    <cellStyle name="20 % - Accent6 2 3 5 5 2 2" xfId="30019"/>
    <cellStyle name="20 % - Accent6 2 3 5 5 2 3" xfId="43296"/>
    <cellStyle name="20 % - Accent6 2 3 5 5 2 4" xfId="56573"/>
    <cellStyle name="20 % - Accent6 2 3 5 5 3" xfId="11793"/>
    <cellStyle name="20 % - Accent6 2 3 5 5 4" xfId="24032"/>
    <cellStyle name="20 % - Accent6 2 3 5 5 5" xfId="37309"/>
    <cellStyle name="20 % - Accent6 2 3 5 5 6" xfId="50586"/>
    <cellStyle name="20 % - Accent6 2 3 5 6" xfId="6717"/>
    <cellStyle name="20 % - Accent6 2 3 5 6 2" xfId="17541"/>
    <cellStyle name="20 % - Accent6 2 3 5 6 2 2" xfId="30721"/>
    <cellStyle name="20 % - Accent6 2 3 5 6 2 3" xfId="43998"/>
    <cellStyle name="20 % - Accent6 2 3 5 6 2 4" xfId="57275"/>
    <cellStyle name="20 % - Accent6 2 3 5 6 3" xfId="12495"/>
    <cellStyle name="20 % - Accent6 2 3 5 6 4" xfId="24734"/>
    <cellStyle name="20 % - Accent6 2 3 5 6 5" xfId="38011"/>
    <cellStyle name="20 % - Accent6 2 3 5 6 6" xfId="51288"/>
    <cellStyle name="20 % - Accent6 2 3 5 7" xfId="7453"/>
    <cellStyle name="20 % - Accent6 2 3 5 7 2" xfId="18291"/>
    <cellStyle name="20 % - Accent6 2 3 5 7 2 2" xfId="31471"/>
    <cellStyle name="20 % - Accent6 2 3 5 7 2 3" xfId="44748"/>
    <cellStyle name="20 % - Accent6 2 3 5 7 2 4" xfId="58025"/>
    <cellStyle name="20 % - Accent6 2 3 5 7 3" xfId="25484"/>
    <cellStyle name="20 % - Accent6 2 3 5 7 4" xfId="38761"/>
    <cellStyle name="20 % - Accent6 2 3 5 7 5" xfId="52038"/>
    <cellStyle name="20 % - Accent6 2 3 5 8" xfId="10521"/>
    <cellStyle name="20 % - Accent6 2 3 5 8 2" xfId="14986"/>
    <cellStyle name="20 % - Accent6 2 3 5 8 2 2" xfId="27607"/>
    <cellStyle name="20 % - Accent6 2 3 5 8 2 3" xfId="40884"/>
    <cellStyle name="20 % - Accent6 2 3 5 8 2 4" xfId="54161"/>
    <cellStyle name="20 % - Accent6 2 3 5 8 3" xfId="21620"/>
    <cellStyle name="20 % - Accent6 2 3 5 8 4" xfId="34897"/>
    <cellStyle name="20 % - Accent6 2 3 5 8 5" xfId="48174"/>
    <cellStyle name="20 % - Accent6 2 3 5 9" xfId="9430"/>
    <cellStyle name="20 % - Accent6 2 3 5 9 2" xfId="20296"/>
    <cellStyle name="20 % - Accent6 2 3 5 9 3" xfId="33573"/>
    <cellStyle name="20 % - Accent6 2 3 5 9 4" xfId="46850"/>
    <cellStyle name="20 % - Accent6 2 3 6" xfId="432"/>
    <cellStyle name="20 % - Accent6 2 3 6 10" xfId="13663"/>
    <cellStyle name="20 % - Accent6 2 3 6 10 2" xfId="26284"/>
    <cellStyle name="20 % - Accent6 2 3 6 10 3" xfId="39561"/>
    <cellStyle name="20 % - Accent6 2 3 6 10 4" xfId="52838"/>
    <cellStyle name="20 % - Accent6 2 3 6 11" xfId="19547"/>
    <cellStyle name="20 % - Accent6 2 3 6 12" xfId="32824"/>
    <cellStyle name="20 % - Accent6 2 3 6 13" xfId="46101"/>
    <cellStyle name="20 % - Accent6 2 3 6 2" xfId="3676"/>
    <cellStyle name="20 % - Accent6 2 3 6 2 2" xfId="7853"/>
    <cellStyle name="20 % - Accent6 2 3 6 2 2 2" xfId="15386"/>
    <cellStyle name="20 % - Accent6 2 3 6 2 2 2 2" xfId="28007"/>
    <cellStyle name="20 % - Accent6 2 3 6 2 2 2 3" xfId="41284"/>
    <cellStyle name="20 % - Accent6 2 3 6 2 2 2 4" xfId="54561"/>
    <cellStyle name="20 % - Accent6 2 3 6 2 2 3" xfId="22020"/>
    <cellStyle name="20 % - Accent6 2 3 6 2 2 4" xfId="35297"/>
    <cellStyle name="20 % - Accent6 2 3 6 2 2 5" xfId="48574"/>
    <cellStyle name="20 % - Accent6 2 3 6 2 3" xfId="14244"/>
    <cellStyle name="20 % - Accent6 2 3 6 2 3 2" xfId="26865"/>
    <cellStyle name="20 % - Accent6 2 3 6 2 3 3" xfId="40142"/>
    <cellStyle name="20 % - Accent6 2 3 6 2 3 4" xfId="53419"/>
    <cellStyle name="20 % - Accent6 2 3 6 2 4" xfId="20878"/>
    <cellStyle name="20 % - Accent6 2 3 6 2 5" xfId="34155"/>
    <cellStyle name="20 % - Accent6 2 3 6 2 6" xfId="47432"/>
    <cellStyle name="20 % - Accent6 2 3 6 3" xfId="4801"/>
    <cellStyle name="20 % - Accent6 2 3 6 3 2" xfId="8675"/>
    <cellStyle name="20 % - Accent6 2 3 6 3 2 2" xfId="28829"/>
    <cellStyle name="20 % - Accent6 2 3 6 3 2 3" xfId="42106"/>
    <cellStyle name="20 % - Accent6 2 3 6 3 2 4" xfId="55383"/>
    <cellStyle name="20 % - Accent6 2 3 6 3 3" xfId="22842"/>
    <cellStyle name="20 % - Accent6 2 3 6 3 4" xfId="36119"/>
    <cellStyle name="20 % - Accent6 2 3 6 3 5" xfId="49396"/>
    <cellStyle name="20 % - Accent6 2 3 6 4" xfId="5392"/>
    <cellStyle name="20 % - Accent6 2 3 6 4 2" xfId="16240"/>
    <cellStyle name="20 % - Accent6 2 3 6 4 2 2" xfId="29420"/>
    <cellStyle name="20 % - Accent6 2 3 6 4 2 3" xfId="42697"/>
    <cellStyle name="20 % - Accent6 2 3 6 4 2 4" xfId="55974"/>
    <cellStyle name="20 % - Accent6 2 3 6 4 3" xfId="11194"/>
    <cellStyle name="20 % - Accent6 2 3 6 4 4" xfId="23433"/>
    <cellStyle name="20 % - Accent6 2 3 6 4 5" xfId="36710"/>
    <cellStyle name="20 % - Accent6 2 3 6 4 6" xfId="49987"/>
    <cellStyle name="20 % - Accent6 2 3 6 5" xfId="6016"/>
    <cellStyle name="20 % - Accent6 2 3 6 5 2" xfId="16840"/>
    <cellStyle name="20 % - Accent6 2 3 6 5 2 2" xfId="30020"/>
    <cellStyle name="20 % - Accent6 2 3 6 5 2 3" xfId="43297"/>
    <cellStyle name="20 % - Accent6 2 3 6 5 2 4" xfId="56574"/>
    <cellStyle name="20 % - Accent6 2 3 6 5 3" xfId="11794"/>
    <cellStyle name="20 % - Accent6 2 3 6 5 4" xfId="24033"/>
    <cellStyle name="20 % - Accent6 2 3 6 5 5" xfId="37310"/>
    <cellStyle name="20 % - Accent6 2 3 6 5 6" xfId="50587"/>
    <cellStyle name="20 % - Accent6 2 3 6 6" xfId="6718"/>
    <cellStyle name="20 % - Accent6 2 3 6 6 2" xfId="17542"/>
    <cellStyle name="20 % - Accent6 2 3 6 6 2 2" xfId="30722"/>
    <cellStyle name="20 % - Accent6 2 3 6 6 2 3" xfId="43999"/>
    <cellStyle name="20 % - Accent6 2 3 6 6 2 4" xfId="57276"/>
    <cellStyle name="20 % - Accent6 2 3 6 6 3" xfId="12496"/>
    <cellStyle name="20 % - Accent6 2 3 6 6 4" xfId="24735"/>
    <cellStyle name="20 % - Accent6 2 3 6 6 5" xfId="38012"/>
    <cellStyle name="20 % - Accent6 2 3 6 6 6" xfId="51289"/>
    <cellStyle name="20 % - Accent6 2 3 6 7" xfId="7454"/>
    <cellStyle name="20 % - Accent6 2 3 6 7 2" xfId="18292"/>
    <cellStyle name="20 % - Accent6 2 3 6 7 2 2" xfId="31472"/>
    <cellStyle name="20 % - Accent6 2 3 6 7 2 3" xfId="44749"/>
    <cellStyle name="20 % - Accent6 2 3 6 7 2 4" xfId="58026"/>
    <cellStyle name="20 % - Accent6 2 3 6 7 3" xfId="25485"/>
    <cellStyle name="20 % - Accent6 2 3 6 7 4" xfId="38762"/>
    <cellStyle name="20 % - Accent6 2 3 6 7 5" xfId="52039"/>
    <cellStyle name="20 % - Accent6 2 3 6 8" xfId="10522"/>
    <cellStyle name="20 % - Accent6 2 3 6 8 2" xfId="14987"/>
    <cellStyle name="20 % - Accent6 2 3 6 8 2 2" xfId="27608"/>
    <cellStyle name="20 % - Accent6 2 3 6 8 2 3" xfId="40885"/>
    <cellStyle name="20 % - Accent6 2 3 6 8 2 4" xfId="54162"/>
    <cellStyle name="20 % - Accent6 2 3 6 8 3" xfId="21621"/>
    <cellStyle name="20 % - Accent6 2 3 6 8 4" xfId="34898"/>
    <cellStyle name="20 % - Accent6 2 3 6 8 5" xfId="48175"/>
    <cellStyle name="20 % - Accent6 2 3 6 9" xfId="9431"/>
    <cellStyle name="20 % - Accent6 2 3 6 9 2" xfId="20297"/>
    <cellStyle name="20 % - Accent6 2 3 6 9 3" xfId="33574"/>
    <cellStyle name="20 % - Accent6 2 3 6 9 4" xfId="46851"/>
    <cellStyle name="20 % - Accent6 2 3 7" xfId="433"/>
    <cellStyle name="20 % - Accent6 2 3 7 10" xfId="13664"/>
    <cellStyle name="20 % - Accent6 2 3 7 10 2" xfId="26285"/>
    <cellStyle name="20 % - Accent6 2 3 7 10 3" xfId="39562"/>
    <cellStyle name="20 % - Accent6 2 3 7 10 4" xfId="52839"/>
    <cellStyle name="20 % - Accent6 2 3 7 11" xfId="19548"/>
    <cellStyle name="20 % - Accent6 2 3 7 12" xfId="32825"/>
    <cellStyle name="20 % - Accent6 2 3 7 13" xfId="46102"/>
    <cellStyle name="20 % - Accent6 2 3 7 2" xfId="4130"/>
    <cellStyle name="20 % - Accent6 2 3 7 2 2" xfId="8187"/>
    <cellStyle name="20 % - Accent6 2 3 7 2 2 2" xfId="15687"/>
    <cellStyle name="20 % - Accent6 2 3 7 2 2 2 2" xfId="28341"/>
    <cellStyle name="20 % - Accent6 2 3 7 2 2 2 3" xfId="41618"/>
    <cellStyle name="20 % - Accent6 2 3 7 2 2 2 4" xfId="54895"/>
    <cellStyle name="20 % - Accent6 2 3 7 2 2 3" xfId="22354"/>
    <cellStyle name="20 % - Accent6 2 3 7 2 2 4" xfId="35631"/>
    <cellStyle name="20 % - Accent6 2 3 7 2 2 5" xfId="48908"/>
    <cellStyle name="20 % - Accent6 2 3 7 2 3" xfId="14245"/>
    <cellStyle name="20 % - Accent6 2 3 7 2 3 2" xfId="26866"/>
    <cellStyle name="20 % - Accent6 2 3 7 2 3 3" xfId="40143"/>
    <cellStyle name="20 % - Accent6 2 3 7 2 3 4" xfId="53420"/>
    <cellStyle name="20 % - Accent6 2 3 7 2 4" xfId="20879"/>
    <cellStyle name="20 % - Accent6 2 3 7 2 5" xfId="34156"/>
    <cellStyle name="20 % - Accent6 2 3 7 2 6" xfId="47433"/>
    <cellStyle name="20 % - Accent6 2 3 7 3" xfId="4802"/>
    <cellStyle name="20 % - Accent6 2 3 7 3 2" xfId="8676"/>
    <cellStyle name="20 % - Accent6 2 3 7 3 2 2" xfId="28830"/>
    <cellStyle name="20 % - Accent6 2 3 7 3 2 3" xfId="42107"/>
    <cellStyle name="20 % - Accent6 2 3 7 3 2 4" xfId="55384"/>
    <cellStyle name="20 % - Accent6 2 3 7 3 3" xfId="22843"/>
    <cellStyle name="20 % - Accent6 2 3 7 3 4" xfId="36120"/>
    <cellStyle name="20 % - Accent6 2 3 7 3 5" xfId="49397"/>
    <cellStyle name="20 % - Accent6 2 3 7 4" xfId="5393"/>
    <cellStyle name="20 % - Accent6 2 3 7 4 2" xfId="16241"/>
    <cellStyle name="20 % - Accent6 2 3 7 4 2 2" xfId="29421"/>
    <cellStyle name="20 % - Accent6 2 3 7 4 2 3" xfId="42698"/>
    <cellStyle name="20 % - Accent6 2 3 7 4 2 4" xfId="55975"/>
    <cellStyle name="20 % - Accent6 2 3 7 4 3" xfId="11195"/>
    <cellStyle name="20 % - Accent6 2 3 7 4 4" xfId="23434"/>
    <cellStyle name="20 % - Accent6 2 3 7 4 5" xfId="36711"/>
    <cellStyle name="20 % - Accent6 2 3 7 4 6" xfId="49988"/>
    <cellStyle name="20 % - Accent6 2 3 7 5" xfId="6017"/>
    <cellStyle name="20 % - Accent6 2 3 7 5 2" xfId="16841"/>
    <cellStyle name="20 % - Accent6 2 3 7 5 2 2" xfId="30021"/>
    <cellStyle name="20 % - Accent6 2 3 7 5 2 3" xfId="43298"/>
    <cellStyle name="20 % - Accent6 2 3 7 5 2 4" xfId="56575"/>
    <cellStyle name="20 % - Accent6 2 3 7 5 3" xfId="11795"/>
    <cellStyle name="20 % - Accent6 2 3 7 5 4" xfId="24034"/>
    <cellStyle name="20 % - Accent6 2 3 7 5 5" xfId="37311"/>
    <cellStyle name="20 % - Accent6 2 3 7 5 6" xfId="50588"/>
    <cellStyle name="20 % - Accent6 2 3 7 6" xfId="6719"/>
    <cellStyle name="20 % - Accent6 2 3 7 6 2" xfId="17543"/>
    <cellStyle name="20 % - Accent6 2 3 7 6 2 2" xfId="30723"/>
    <cellStyle name="20 % - Accent6 2 3 7 6 2 3" xfId="44000"/>
    <cellStyle name="20 % - Accent6 2 3 7 6 2 4" xfId="57277"/>
    <cellStyle name="20 % - Accent6 2 3 7 6 3" xfId="12497"/>
    <cellStyle name="20 % - Accent6 2 3 7 6 4" xfId="24736"/>
    <cellStyle name="20 % - Accent6 2 3 7 6 5" xfId="38013"/>
    <cellStyle name="20 % - Accent6 2 3 7 6 6" xfId="51290"/>
    <cellStyle name="20 % - Accent6 2 3 7 7" xfId="7455"/>
    <cellStyle name="20 % - Accent6 2 3 7 7 2" xfId="18293"/>
    <cellStyle name="20 % - Accent6 2 3 7 7 2 2" xfId="31473"/>
    <cellStyle name="20 % - Accent6 2 3 7 7 2 3" xfId="44750"/>
    <cellStyle name="20 % - Accent6 2 3 7 7 2 4" xfId="58027"/>
    <cellStyle name="20 % - Accent6 2 3 7 7 3" xfId="25486"/>
    <cellStyle name="20 % - Accent6 2 3 7 7 4" xfId="38763"/>
    <cellStyle name="20 % - Accent6 2 3 7 7 5" xfId="52040"/>
    <cellStyle name="20 % - Accent6 2 3 7 8" xfId="10523"/>
    <cellStyle name="20 % - Accent6 2 3 7 8 2" xfId="14988"/>
    <cellStyle name="20 % - Accent6 2 3 7 8 2 2" xfId="27609"/>
    <cellStyle name="20 % - Accent6 2 3 7 8 2 3" xfId="40886"/>
    <cellStyle name="20 % - Accent6 2 3 7 8 2 4" xfId="54163"/>
    <cellStyle name="20 % - Accent6 2 3 7 8 3" xfId="21622"/>
    <cellStyle name="20 % - Accent6 2 3 7 8 4" xfId="34899"/>
    <cellStyle name="20 % - Accent6 2 3 7 8 5" xfId="48176"/>
    <cellStyle name="20 % - Accent6 2 3 7 9" xfId="9432"/>
    <cellStyle name="20 % - Accent6 2 3 7 9 2" xfId="20298"/>
    <cellStyle name="20 % - Accent6 2 3 7 9 3" xfId="33575"/>
    <cellStyle name="20 % - Accent6 2 3 7 9 4" xfId="46852"/>
    <cellStyle name="20 % - Accent6 2 3 8" xfId="3669"/>
    <cellStyle name="20 % - Accent6 2 3 8 2" xfId="7846"/>
    <cellStyle name="20 % - Accent6 2 3 8 2 2" xfId="18294"/>
    <cellStyle name="20 % - Accent6 2 3 8 2 2 2" xfId="31474"/>
    <cellStyle name="20 % - Accent6 2 3 8 2 2 3" xfId="44751"/>
    <cellStyle name="20 % - Accent6 2 3 8 2 2 4" xfId="58028"/>
    <cellStyle name="20 % - Accent6 2 3 8 2 3" xfId="25487"/>
    <cellStyle name="20 % - Accent6 2 3 8 2 4" xfId="38764"/>
    <cellStyle name="20 % - Accent6 2 3 8 2 5" xfId="52041"/>
    <cellStyle name="20 % - Accent6 2 3 8 3" xfId="10840"/>
    <cellStyle name="20 % - Accent6 2 3 8 3 2" xfId="15379"/>
    <cellStyle name="20 % - Accent6 2 3 8 3 2 2" xfId="28000"/>
    <cellStyle name="20 % - Accent6 2 3 8 3 2 3" xfId="41277"/>
    <cellStyle name="20 % - Accent6 2 3 8 3 2 4" xfId="54554"/>
    <cellStyle name="20 % - Accent6 2 3 8 3 3" xfId="22013"/>
    <cellStyle name="20 % - Accent6 2 3 8 3 4" xfId="35290"/>
    <cellStyle name="20 % - Accent6 2 3 8 3 5" xfId="48567"/>
    <cellStyle name="20 % - Accent6 2 3 8 4" xfId="14226"/>
    <cellStyle name="20 % - Accent6 2 3 8 4 2" xfId="26847"/>
    <cellStyle name="20 % - Accent6 2 3 8 4 3" xfId="40124"/>
    <cellStyle name="20 % - Accent6 2 3 8 4 4" xfId="53401"/>
    <cellStyle name="20 % - Accent6 2 3 8 5" xfId="20860"/>
    <cellStyle name="20 % - Accent6 2 3 8 6" xfId="34137"/>
    <cellStyle name="20 % - Accent6 2 3 8 7" xfId="47414"/>
    <cellStyle name="20 % - Accent6 2 3 9" xfId="4783"/>
    <cellStyle name="20 % - Accent6 2 3 9 2" xfId="8657"/>
    <cellStyle name="20 % - Accent6 2 3 9 2 2" xfId="18650"/>
    <cellStyle name="20 % - Accent6 2 3 9 2 2 2" xfId="31830"/>
    <cellStyle name="20 % - Accent6 2 3 9 2 2 3" xfId="45107"/>
    <cellStyle name="20 % - Accent6 2 3 9 2 2 4" xfId="58384"/>
    <cellStyle name="20 % - Accent6 2 3 9 2 3" xfId="13155"/>
    <cellStyle name="20 % - Accent6 2 3 9 2 4" xfId="25843"/>
    <cellStyle name="20 % - Accent6 2 3 9 2 5" xfId="39120"/>
    <cellStyle name="20 % - Accent6 2 3 9 2 6" xfId="52397"/>
    <cellStyle name="20 % - Accent6 2 3 9 3" xfId="15909"/>
    <cellStyle name="20 % - Accent6 2 3 9 3 2" xfId="28811"/>
    <cellStyle name="20 % - Accent6 2 3 9 3 3" xfId="42088"/>
    <cellStyle name="20 % - Accent6 2 3 9 3 4" xfId="55365"/>
    <cellStyle name="20 % - Accent6 2 3 9 4" xfId="22824"/>
    <cellStyle name="20 % - Accent6 2 3 9 5" xfId="36101"/>
    <cellStyle name="20 % - Accent6 2 3 9 6" xfId="49378"/>
    <cellStyle name="20 % - Accent6 2 3_2012-2013 - CF - Tour 1 - Ligue 04 - Résultats" xfId="434"/>
    <cellStyle name="20 % - Accent6 2 4" xfId="435"/>
    <cellStyle name="20 % - Accent6 2 4 10" xfId="13665"/>
    <cellStyle name="20 % - Accent6 2 4 10 2" xfId="26286"/>
    <cellStyle name="20 % - Accent6 2 4 10 3" xfId="39563"/>
    <cellStyle name="20 % - Accent6 2 4 10 4" xfId="52840"/>
    <cellStyle name="20 % - Accent6 2 4 11" xfId="19549"/>
    <cellStyle name="20 % - Accent6 2 4 12" xfId="32826"/>
    <cellStyle name="20 % - Accent6 2 4 13" xfId="46103"/>
    <cellStyle name="20 % - Accent6 2 4 2" xfId="3677"/>
    <cellStyle name="20 % - Accent6 2 4 2 2" xfId="7854"/>
    <cellStyle name="20 % - Accent6 2 4 2 2 2" xfId="18651"/>
    <cellStyle name="20 % - Accent6 2 4 2 2 2 2" xfId="31831"/>
    <cellStyle name="20 % - Accent6 2 4 2 2 2 3" xfId="45108"/>
    <cellStyle name="20 % - Accent6 2 4 2 2 2 4" xfId="58385"/>
    <cellStyle name="20 % - Accent6 2 4 2 2 3" xfId="25844"/>
    <cellStyle name="20 % - Accent6 2 4 2 2 4" xfId="39121"/>
    <cellStyle name="20 % - Accent6 2 4 2 2 5" xfId="52398"/>
    <cellStyle name="20 % - Accent6 2 4 2 3" xfId="10841"/>
    <cellStyle name="20 % - Accent6 2 4 2 3 2" xfId="15387"/>
    <cellStyle name="20 % - Accent6 2 4 2 3 2 2" xfId="28008"/>
    <cellStyle name="20 % - Accent6 2 4 2 3 2 3" xfId="41285"/>
    <cellStyle name="20 % - Accent6 2 4 2 3 2 4" xfId="54562"/>
    <cellStyle name="20 % - Accent6 2 4 2 3 3" xfId="22021"/>
    <cellStyle name="20 % - Accent6 2 4 2 3 4" xfId="35298"/>
    <cellStyle name="20 % - Accent6 2 4 2 3 5" xfId="48575"/>
    <cellStyle name="20 % - Accent6 2 4 2 4" xfId="14246"/>
    <cellStyle name="20 % - Accent6 2 4 2 4 2" xfId="26867"/>
    <cellStyle name="20 % - Accent6 2 4 2 4 3" xfId="40144"/>
    <cellStyle name="20 % - Accent6 2 4 2 4 4" xfId="53421"/>
    <cellStyle name="20 % - Accent6 2 4 2 5" xfId="20880"/>
    <cellStyle name="20 % - Accent6 2 4 2 6" xfId="34157"/>
    <cellStyle name="20 % - Accent6 2 4 2 7" xfId="47434"/>
    <cellStyle name="20 % - Accent6 2 4 3" xfId="4803"/>
    <cellStyle name="20 % - Accent6 2 4 3 2" xfId="8677"/>
    <cellStyle name="20 % - Accent6 2 4 3 2 2" xfId="18731"/>
    <cellStyle name="20 % - Accent6 2 4 3 2 2 2" xfId="31911"/>
    <cellStyle name="20 % - Accent6 2 4 3 2 2 3" xfId="45188"/>
    <cellStyle name="20 % - Accent6 2 4 3 2 2 4" xfId="58465"/>
    <cellStyle name="20 % - Accent6 2 4 3 2 3" xfId="25924"/>
    <cellStyle name="20 % - Accent6 2 4 3 2 4" xfId="39201"/>
    <cellStyle name="20 % - Accent6 2 4 3 2 5" xfId="52478"/>
    <cellStyle name="20 % - Accent6 2 4 3 3" xfId="15910"/>
    <cellStyle name="20 % - Accent6 2 4 3 3 2" xfId="28831"/>
    <cellStyle name="20 % - Accent6 2 4 3 3 3" xfId="42108"/>
    <cellStyle name="20 % - Accent6 2 4 3 3 4" xfId="55385"/>
    <cellStyle name="20 % - Accent6 2 4 3 4" xfId="22844"/>
    <cellStyle name="20 % - Accent6 2 4 3 5" xfId="36121"/>
    <cellStyle name="20 % - Accent6 2 4 3 6" xfId="49398"/>
    <cellStyle name="20 % - Accent6 2 4 4" xfId="5394"/>
    <cellStyle name="20 % - Accent6 2 4 4 2" xfId="16242"/>
    <cellStyle name="20 % - Accent6 2 4 4 2 2" xfId="29422"/>
    <cellStyle name="20 % - Accent6 2 4 4 2 3" xfId="42699"/>
    <cellStyle name="20 % - Accent6 2 4 4 2 4" xfId="55976"/>
    <cellStyle name="20 % - Accent6 2 4 4 3" xfId="11196"/>
    <cellStyle name="20 % - Accent6 2 4 4 4" xfId="23435"/>
    <cellStyle name="20 % - Accent6 2 4 4 5" xfId="36712"/>
    <cellStyle name="20 % - Accent6 2 4 4 6" xfId="49989"/>
    <cellStyle name="20 % - Accent6 2 4 5" xfId="6018"/>
    <cellStyle name="20 % - Accent6 2 4 5 2" xfId="16842"/>
    <cellStyle name="20 % - Accent6 2 4 5 2 2" xfId="30022"/>
    <cellStyle name="20 % - Accent6 2 4 5 2 3" xfId="43299"/>
    <cellStyle name="20 % - Accent6 2 4 5 2 4" xfId="56576"/>
    <cellStyle name="20 % - Accent6 2 4 5 3" xfId="11796"/>
    <cellStyle name="20 % - Accent6 2 4 5 4" xfId="24035"/>
    <cellStyle name="20 % - Accent6 2 4 5 5" xfId="37312"/>
    <cellStyle name="20 % - Accent6 2 4 5 6" xfId="50589"/>
    <cellStyle name="20 % - Accent6 2 4 6" xfId="6720"/>
    <cellStyle name="20 % - Accent6 2 4 6 2" xfId="17544"/>
    <cellStyle name="20 % - Accent6 2 4 6 2 2" xfId="30724"/>
    <cellStyle name="20 % - Accent6 2 4 6 2 3" xfId="44001"/>
    <cellStyle name="20 % - Accent6 2 4 6 2 4" xfId="57278"/>
    <cellStyle name="20 % - Accent6 2 4 6 3" xfId="12498"/>
    <cellStyle name="20 % - Accent6 2 4 6 4" xfId="24737"/>
    <cellStyle name="20 % - Accent6 2 4 6 5" xfId="38014"/>
    <cellStyle name="20 % - Accent6 2 4 6 6" xfId="51291"/>
    <cellStyle name="20 % - Accent6 2 4 7" xfId="7456"/>
    <cellStyle name="20 % - Accent6 2 4 7 2" xfId="18295"/>
    <cellStyle name="20 % - Accent6 2 4 7 2 2" xfId="31475"/>
    <cellStyle name="20 % - Accent6 2 4 7 2 3" xfId="44752"/>
    <cellStyle name="20 % - Accent6 2 4 7 2 4" xfId="58029"/>
    <cellStyle name="20 % - Accent6 2 4 7 3" xfId="25488"/>
    <cellStyle name="20 % - Accent6 2 4 7 4" xfId="38765"/>
    <cellStyle name="20 % - Accent6 2 4 7 5" xfId="52042"/>
    <cellStyle name="20 % - Accent6 2 4 8" xfId="10524"/>
    <cellStyle name="20 % - Accent6 2 4 8 2" xfId="14989"/>
    <cellStyle name="20 % - Accent6 2 4 8 2 2" xfId="27610"/>
    <cellStyle name="20 % - Accent6 2 4 8 2 3" xfId="40887"/>
    <cellStyle name="20 % - Accent6 2 4 8 2 4" xfId="54164"/>
    <cellStyle name="20 % - Accent6 2 4 8 3" xfId="21623"/>
    <cellStyle name="20 % - Accent6 2 4 8 4" xfId="34900"/>
    <cellStyle name="20 % - Accent6 2 4 8 5" xfId="48177"/>
    <cellStyle name="20 % - Accent6 2 4 9" xfId="9433"/>
    <cellStyle name="20 % - Accent6 2 4 9 2" xfId="20299"/>
    <cellStyle name="20 % - Accent6 2 4 9 3" xfId="33576"/>
    <cellStyle name="20 % - Accent6 2 4 9 4" xfId="46853"/>
    <cellStyle name="20 % - Accent6 2 5" xfId="436"/>
    <cellStyle name="20 % - Accent6 2 5 10" xfId="6019"/>
    <cellStyle name="20 % - Accent6 2 5 10 2" xfId="16843"/>
    <cellStyle name="20 % - Accent6 2 5 10 2 2" xfId="30023"/>
    <cellStyle name="20 % - Accent6 2 5 10 2 3" xfId="43300"/>
    <cellStyle name="20 % - Accent6 2 5 10 2 4" xfId="56577"/>
    <cellStyle name="20 % - Accent6 2 5 10 3" xfId="11797"/>
    <cellStyle name="20 % - Accent6 2 5 10 4" xfId="24036"/>
    <cellStyle name="20 % - Accent6 2 5 10 5" xfId="37313"/>
    <cellStyle name="20 % - Accent6 2 5 10 6" xfId="50590"/>
    <cellStyle name="20 % - Accent6 2 5 11" xfId="6721"/>
    <cellStyle name="20 % - Accent6 2 5 11 2" xfId="17545"/>
    <cellStyle name="20 % - Accent6 2 5 11 2 2" xfId="30725"/>
    <cellStyle name="20 % - Accent6 2 5 11 2 3" xfId="44002"/>
    <cellStyle name="20 % - Accent6 2 5 11 2 4" xfId="57279"/>
    <cellStyle name="20 % - Accent6 2 5 11 3" xfId="12499"/>
    <cellStyle name="20 % - Accent6 2 5 11 4" xfId="24738"/>
    <cellStyle name="20 % - Accent6 2 5 11 5" xfId="38015"/>
    <cellStyle name="20 % - Accent6 2 5 11 6" xfId="51292"/>
    <cellStyle name="20 % - Accent6 2 5 12" xfId="7457"/>
    <cellStyle name="20 % - Accent6 2 5 12 2" xfId="18296"/>
    <cellStyle name="20 % - Accent6 2 5 12 2 2" xfId="31476"/>
    <cellStyle name="20 % - Accent6 2 5 12 2 3" xfId="44753"/>
    <cellStyle name="20 % - Accent6 2 5 12 2 4" xfId="58030"/>
    <cellStyle name="20 % - Accent6 2 5 12 3" xfId="25489"/>
    <cellStyle name="20 % - Accent6 2 5 12 4" xfId="38766"/>
    <cellStyle name="20 % - Accent6 2 5 12 5" xfId="52043"/>
    <cellStyle name="20 % - Accent6 2 5 13" xfId="10525"/>
    <cellStyle name="20 % - Accent6 2 5 13 2" xfId="14990"/>
    <cellStyle name="20 % - Accent6 2 5 13 2 2" xfId="27611"/>
    <cellStyle name="20 % - Accent6 2 5 13 2 3" xfId="40888"/>
    <cellStyle name="20 % - Accent6 2 5 13 2 4" xfId="54165"/>
    <cellStyle name="20 % - Accent6 2 5 13 3" xfId="21624"/>
    <cellStyle name="20 % - Accent6 2 5 13 4" xfId="34901"/>
    <cellStyle name="20 % - Accent6 2 5 13 5" xfId="48178"/>
    <cellStyle name="20 % - Accent6 2 5 14" xfId="9434"/>
    <cellStyle name="20 % - Accent6 2 5 14 2" xfId="20300"/>
    <cellStyle name="20 % - Accent6 2 5 14 3" xfId="33577"/>
    <cellStyle name="20 % - Accent6 2 5 14 4" xfId="46854"/>
    <cellStyle name="20 % - Accent6 2 5 15" xfId="13666"/>
    <cellStyle name="20 % - Accent6 2 5 15 2" xfId="26287"/>
    <cellStyle name="20 % - Accent6 2 5 15 3" xfId="39564"/>
    <cellStyle name="20 % - Accent6 2 5 15 4" xfId="52841"/>
    <cellStyle name="20 % - Accent6 2 5 16" xfId="19550"/>
    <cellStyle name="20 % - Accent6 2 5 17" xfId="32827"/>
    <cellStyle name="20 % - Accent6 2 5 18" xfId="46104"/>
    <cellStyle name="20 % - Accent6 2 5 2" xfId="437"/>
    <cellStyle name="20 % - Accent6 2 5 2 10" xfId="13667"/>
    <cellStyle name="20 % - Accent6 2 5 2 10 2" xfId="26288"/>
    <cellStyle name="20 % - Accent6 2 5 2 10 3" xfId="39565"/>
    <cellStyle name="20 % - Accent6 2 5 2 10 4" xfId="52842"/>
    <cellStyle name="20 % - Accent6 2 5 2 11" xfId="19551"/>
    <cellStyle name="20 % - Accent6 2 5 2 12" xfId="32828"/>
    <cellStyle name="20 % - Accent6 2 5 2 13" xfId="46105"/>
    <cellStyle name="20 % - Accent6 2 5 2 2" xfId="4128"/>
    <cellStyle name="20 % - Accent6 2 5 2 2 2" xfId="8185"/>
    <cellStyle name="20 % - Accent6 2 5 2 2 2 2" xfId="15686"/>
    <cellStyle name="20 % - Accent6 2 5 2 2 2 2 2" xfId="28339"/>
    <cellStyle name="20 % - Accent6 2 5 2 2 2 2 3" xfId="41616"/>
    <cellStyle name="20 % - Accent6 2 5 2 2 2 2 4" xfId="54893"/>
    <cellStyle name="20 % - Accent6 2 5 2 2 2 3" xfId="22352"/>
    <cellStyle name="20 % - Accent6 2 5 2 2 2 4" xfId="35629"/>
    <cellStyle name="20 % - Accent6 2 5 2 2 2 5" xfId="48906"/>
    <cellStyle name="20 % - Accent6 2 5 2 2 3" xfId="14248"/>
    <cellStyle name="20 % - Accent6 2 5 2 2 3 2" xfId="26869"/>
    <cellStyle name="20 % - Accent6 2 5 2 2 3 3" xfId="40146"/>
    <cellStyle name="20 % - Accent6 2 5 2 2 3 4" xfId="53423"/>
    <cellStyle name="20 % - Accent6 2 5 2 2 4" xfId="20882"/>
    <cellStyle name="20 % - Accent6 2 5 2 2 5" xfId="34159"/>
    <cellStyle name="20 % - Accent6 2 5 2 2 6" xfId="47436"/>
    <cellStyle name="20 % - Accent6 2 5 2 3" xfId="4805"/>
    <cellStyle name="20 % - Accent6 2 5 2 3 2" xfId="8679"/>
    <cellStyle name="20 % - Accent6 2 5 2 3 2 2" xfId="28833"/>
    <cellStyle name="20 % - Accent6 2 5 2 3 2 3" xfId="42110"/>
    <cellStyle name="20 % - Accent6 2 5 2 3 2 4" xfId="55387"/>
    <cellStyle name="20 % - Accent6 2 5 2 3 3" xfId="22846"/>
    <cellStyle name="20 % - Accent6 2 5 2 3 4" xfId="36123"/>
    <cellStyle name="20 % - Accent6 2 5 2 3 5" xfId="49400"/>
    <cellStyle name="20 % - Accent6 2 5 2 4" xfId="5396"/>
    <cellStyle name="20 % - Accent6 2 5 2 4 2" xfId="16244"/>
    <cellStyle name="20 % - Accent6 2 5 2 4 2 2" xfId="29424"/>
    <cellStyle name="20 % - Accent6 2 5 2 4 2 3" xfId="42701"/>
    <cellStyle name="20 % - Accent6 2 5 2 4 2 4" xfId="55978"/>
    <cellStyle name="20 % - Accent6 2 5 2 4 3" xfId="11198"/>
    <cellStyle name="20 % - Accent6 2 5 2 4 4" xfId="23437"/>
    <cellStyle name="20 % - Accent6 2 5 2 4 5" xfId="36714"/>
    <cellStyle name="20 % - Accent6 2 5 2 4 6" xfId="49991"/>
    <cellStyle name="20 % - Accent6 2 5 2 5" xfId="6020"/>
    <cellStyle name="20 % - Accent6 2 5 2 5 2" xfId="16844"/>
    <cellStyle name="20 % - Accent6 2 5 2 5 2 2" xfId="30024"/>
    <cellStyle name="20 % - Accent6 2 5 2 5 2 3" xfId="43301"/>
    <cellStyle name="20 % - Accent6 2 5 2 5 2 4" xfId="56578"/>
    <cellStyle name="20 % - Accent6 2 5 2 5 3" xfId="11798"/>
    <cellStyle name="20 % - Accent6 2 5 2 5 4" xfId="24037"/>
    <cellStyle name="20 % - Accent6 2 5 2 5 5" xfId="37314"/>
    <cellStyle name="20 % - Accent6 2 5 2 5 6" xfId="50591"/>
    <cellStyle name="20 % - Accent6 2 5 2 6" xfId="6722"/>
    <cellStyle name="20 % - Accent6 2 5 2 6 2" xfId="17546"/>
    <cellStyle name="20 % - Accent6 2 5 2 6 2 2" xfId="30726"/>
    <cellStyle name="20 % - Accent6 2 5 2 6 2 3" xfId="44003"/>
    <cellStyle name="20 % - Accent6 2 5 2 6 2 4" xfId="57280"/>
    <cellStyle name="20 % - Accent6 2 5 2 6 3" xfId="12500"/>
    <cellStyle name="20 % - Accent6 2 5 2 6 4" xfId="24739"/>
    <cellStyle name="20 % - Accent6 2 5 2 6 5" xfId="38016"/>
    <cellStyle name="20 % - Accent6 2 5 2 6 6" xfId="51293"/>
    <cellStyle name="20 % - Accent6 2 5 2 7" xfId="7458"/>
    <cellStyle name="20 % - Accent6 2 5 2 7 2" xfId="18297"/>
    <cellStyle name="20 % - Accent6 2 5 2 7 2 2" xfId="31477"/>
    <cellStyle name="20 % - Accent6 2 5 2 7 2 3" xfId="44754"/>
    <cellStyle name="20 % - Accent6 2 5 2 7 2 4" xfId="58031"/>
    <cellStyle name="20 % - Accent6 2 5 2 7 3" xfId="25490"/>
    <cellStyle name="20 % - Accent6 2 5 2 7 4" xfId="38767"/>
    <cellStyle name="20 % - Accent6 2 5 2 7 5" xfId="52044"/>
    <cellStyle name="20 % - Accent6 2 5 2 8" xfId="10526"/>
    <cellStyle name="20 % - Accent6 2 5 2 8 2" xfId="14991"/>
    <cellStyle name="20 % - Accent6 2 5 2 8 2 2" xfId="27612"/>
    <cellStyle name="20 % - Accent6 2 5 2 8 2 3" xfId="40889"/>
    <cellStyle name="20 % - Accent6 2 5 2 8 2 4" xfId="54166"/>
    <cellStyle name="20 % - Accent6 2 5 2 8 3" xfId="21625"/>
    <cellStyle name="20 % - Accent6 2 5 2 8 4" xfId="34902"/>
    <cellStyle name="20 % - Accent6 2 5 2 8 5" xfId="48179"/>
    <cellStyle name="20 % - Accent6 2 5 2 9" xfId="9435"/>
    <cellStyle name="20 % - Accent6 2 5 2 9 2" xfId="20301"/>
    <cellStyle name="20 % - Accent6 2 5 2 9 3" xfId="33578"/>
    <cellStyle name="20 % - Accent6 2 5 2 9 4" xfId="46855"/>
    <cellStyle name="20 % - Accent6 2 5 3" xfId="438"/>
    <cellStyle name="20 % - Accent6 2 5 3 10" xfId="13668"/>
    <cellStyle name="20 % - Accent6 2 5 3 10 2" xfId="26289"/>
    <cellStyle name="20 % - Accent6 2 5 3 10 3" xfId="39566"/>
    <cellStyle name="20 % - Accent6 2 5 3 10 4" xfId="52843"/>
    <cellStyle name="20 % - Accent6 2 5 3 11" xfId="19552"/>
    <cellStyle name="20 % - Accent6 2 5 3 12" xfId="32829"/>
    <cellStyle name="20 % - Accent6 2 5 3 13" xfId="46106"/>
    <cellStyle name="20 % - Accent6 2 5 3 2" xfId="4127"/>
    <cellStyle name="20 % - Accent6 2 5 3 2 2" xfId="8184"/>
    <cellStyle name="20 % - Accent6 2 5 3 2 2 2" xfId="15685"/>
    <cellStyle name="20 % - Accent6 2 5 3 2 2 2 2" xfId="28338"/>
    <cellStyle name="20 % - Accent6 2 5 3 2 2 2 3" xfId="41615"/>
    <cellStyle name="20 % - Accent6 2 5 3 2 2 2 4" xfId="54892"/>
    <cellStyle name="20 % - Accent6 2 5 3 2 2 3" xfId="22351"/>
    <cellStyle name="20 % - Accent6 2 5 3 2 2 4" xfId="35628"/>
    <cellStyle name="20 % - Accent6 2 5 3 2 2 5" xfId="48905"/>
    <cellStyle name="20 % - Accent6 2 5 3 2 3" xfId="14249"/>
    <cellStyle name="20 % - Accent6 2 5 3 2 3 2" xfId="26870"/>
    <cellStyle name="20 % - Accent6 2 5 3 2 3 3" xfId="40147"/>
    <cellStyle name="20 % - Accent6 2 5 3 2 3 4" xfId="53424"/>
    <cellStyle name="20 % - Accent6 2 5 3 2 4" xfId="20883"/>
    <cellStyle name="20 % - Accent6 2 5 3 2 5" xfId="34160"/>
    <cellStyle name="20 % - Accent6 2 5 3 2 6" xfId="47437"/>
    <cellStyle name="20 % - Accent6 2 5 3 3" xfId="4806"/>
    <cellStyle name="20 % - Accent6 2 5 3 3 2" xfId="8680"/>
    <cellStyle name="20 % - Accent6 2 5 3 3 2 2" xfId="28834"/>
    <cellStyle name="20 % - Accent6 2 5 3 3 2 3" xfId="42111"/>
    <cellStyle name="20 % - Accent6 2 5 3 3 2 4" xfId="55388"/>
    <cellStyle name="20 % - Accent6 2 5 3 3 3" xfId="22847"/>
    <cellStyle name="20 % - Accent6 2 5 3 3 4" xfId="36124"/>
    <cellStyle name="20 % - Accent6 2 5 3 3 5" xfId="49401"/>
    <cellStyle name="20 % - Accent6 2 5 3 4" xfId="5397"/>
    <cellStyle name="20 % - Accent6 2 5 3 4 2" xfId="16245"/>
    <cellStyle name="20 % - Accent6 2 5 3 4 2 2" xfId="29425"/>
    <cellStyle name="20 % - Accent6 2 5 3 4 2 3" xfId="42702"/>
    <cellStyle name="20 % - Accent6 2 5 3 4 2 4" xfId="55979"/>
    <cellStyle name="20 % - Accent6 2 5 3 4 3" xfId="11199"/>
    <cellStyle name="20 % - Accent6 2 5 3 4 4" xfId="23438"/>
    <cellStyle name="20 % - Accent6 2 5 3 4 5" xfId="36715"/>
    <cellStyle name="20 % - Accent6 2 5 3 4 6" xfId="49992"/>
    <cellStyle name="20 % - Accent6 2 5 3 5" xfId="6021"/>
    <cellStyle name="20 % - Accent6 2 5 3 5 2" xfId="16845"/>
    <cellStyle name="20 % - Accent6 2 5 3 5 2 2" xfId="30025"/>
    <cellStyle name="20 % - Accent6 2 5 3 5 2 3" xfId="43302"/>
    <cellStyle name="20 % - Accent6 2 5 3 5 2 4" xfId="56579"/>
    <cellStyle name="20 % - Accent6 2 5 3 5 3" xfId="11799"/>
    <cellStyle name="20 % - Accent6 2 5 3 5 4" xfId="24038"/>
    <cellStyle name="20 % - Accent6 2 5 3 5 5" xfId="37315"/>
    <cellStyle name="20 % - Accent6 2 5 3 5 6" xfId="50592"/>
    <cellStyle name="20 % - Accent6 2 5 3 6" xfId="6723"/>
    <cellStyle name="20 % - Accent6 2 5 3 6 2" xfId="17547"/>
    <cellStyle name="20 % - Accent6 2 5 3 6 2 2" xfId="30727"/>
    <cellStyle name="20 % - Accent6 2 5 3 6 2 3" xfId="44004"/>
    <cellStyle name="20 % - Accent6 2 5 3 6 2 4" xfId="57281"/>
    <cellStyle name="20 % - Accent6 2 5 3 6 3" xfId="12501"/>
    <cellStyle name="20 % - Accent6 2 5 3 6 4" xfId="24740"/>
    <cellStyle name="20 % - Accent6 2 5 3 6 5" xfId="38017"/>
    <cellStyle name="20 % - Accent6 2 5 3 6 6" xfId="51294"/>
    <cellStyle name="20 % - Accent6 2 5 3 7" xfId="7459"/>
    <cellStyle name="20 % - Accent6 2 5 3 7 2" xfId="18298"/>
    <cellStyle name="20 % - Accent6 2 5 3 7 2 2" xfId="31478"/>
    <cellStyle name="20 % - Accent6 2 5 3 7 2 3" xfId="44755"/>
    <cellStyle name="20 % - Accent6 2 5 3 7 2 4" xfId="58032"/>
    <cellStyle name="20 % - Accent6 2 5 3 7 3" xfId="25491"/>
    <cellStyle name="20 % - Accent6 2 5 3 7 4" xfId="38768"/>
    <cellStyle name="20 % - Accent6 2 5 3 7 5" xfId="52045"/>
    <cellStyle name="20 % - Accent6 2 5 3 8" xfId="10527"/>
    <cellStyle name="20 % - Accent6 2 5 3 8 2" xfId="14992"/>
    <cellStyle name="20 % - Accent6 2 5 3 8 2 2" xfId="27613"/>
    <cellStyle name="20 % - Accent6 2 5 3 8 2 3" xfId="40890"/>
    <cellStyle name="20 % - Accent6 2 5 3 8 2 4" xfId="54167"/>
    <cellStyle name="20 % - Accent6 2 5 3 8 3" xfId="21626"/>
    <cellStyle name="20 % - Accent6 2 5 3 8 4" xfId="34903"/>
    <cellStyle name="20 % - Accent6 2 5 3 8 5" xfId="48180"/>
    <cellStyle name="20 % - Accent6 2 5 3 9" xfId="9436"/>
    <cellStyle name="20 % - Accent6 2 5 3 9 2" xfId="20302"/>
    <cellStyle name="20 % - Accent6 2 5 3 9 3" xfId="33579"/>
    <cellStyle name="20 % - Accent6 2 5 3 9 4" xfId="46856"/>
    <cellStyle name="20 % - Accent6 2 5 4" xfId="439"/>
    <cellStyle name="20 % - Accent6 2 5 4 10" xfId="9437"/>
    <cellStyle name="20 % - Accent6 2 5 4 10 2" xfId="20303"/>
    <cellStyle name="20 % - Accent6 2 5 4 10 3" xfId="33580"/>
    <cellStyle name="20 % - Accent6 2 5 4 10 4" xfId="46857"/>
    <cellStyle name="20 % - Accent6 2 5 4 11" xfId="13669"/>
    <cellStyle name="20 % - Accent6 2 5 4 11 2" xfId="26290"/>
    <cellStyle name="20 % - Accent6 2 5 4 11 3" xfId="39567"/>
    <cellStyle name="20 % - Accent6 2 5 4 11 4" xfId="52844"/>
    <cellStyle name="20 % - Accent6 2 5 4 12" xfId="19553"/>
    <cellStyle name="20 % - Accent6 2 5 4 13" xfId="32830"/>
    <cellStyle name="20 % - Accent6 2 5 4 14" xfId="46107"/>
    <cellStyle name="20 % - Accent6 2 5 4 2" xfId="440"/>
    <cellStyle name="20 % - Accent6 2 5 4 2 10" xfId="13670"/>
    <cellStyle name="20 % - Accent6 2 5 4 2 10 2" xfId="26291"/>
    <cellStyle name="20 % - Accent6 2 5 4 2 10 3" xfId="39568"/>
    <cellStyle name="20 % - Accent6 2 5 4 2 10 4" xfId="52845"/>
    <cellStyle name="20 % - Accent6 2 5 4 2 11" xfId="19554"/>
    <cellStyle name="20 % - Accent6 2 5 4 2 12" xfId="32831"/>
    <cellStyle name="20 % - Accent6 2 5 4 2 13" xfId="46108"/>
    <cellStyle name="20 % - Accent6 2 5 4 2 2" xfId="4125"/>
    <cellStyle name="20 % - Accent6 2 5 4 2 2 2" xfId="8182"/>
    <cellStyle name="20 % - Accent6 2 5 4 2 2 2 2" xfId="15683"/>
    <cellStyle name="20 % - Accent6 2 5 4 2 2 2 2 2" xfId="28336"/>
    <cellStyle name="20 % - Accent6 2 5 4 2 2 2 2 3" xfId="41613"/>
    <cellStyle name="20 % - Accent6 2 5 4 2 2 2 2 4" xfId="54890"/>
    <cellStyle name="20 % - Accent6 2 5 4 2 2 2 3" xfId="22349"/>
    <cellStyle name="20 % - Accent6 2 5 4 2 2 2 4" xfId="35626"/>
    <cellStyle name="20 % - Accent6 2 5 4 2 2 2 5" xfId="48903"/>
    <cellStyle name="20 % - Accent6 2 5 4 2 2 3" xfId="14251"/>
    <cellStyle name="20 % - Accent6 2 5 4 2 2 3 2" xfId="26872"/>
    <cellStyle name="20 % - Accent6 2 5 4 2 2 3 3" xfId="40149"/>
    <cellStyle name="20 % - Accent6 2 5 4 2 2 3 4" xfId="53426"/>
    <cellStyle name="20 % - Accent6 2 5 4 2 2 4" xfId="20885"/>
    <cellStyle name="20 % - Accent6 2 5 4 2 2 5" xfId="34162"/>
    <cellStyle name="20 % - Accent6 2 5 4 2 2 6" xfId="47439"/>
    <cellStyle name="20 % - Accent6 2 5 4 2 3" xfId="4808"/>
    <cellStyle name="20 % - Accent6 2 5 4 2 3 2" xfId="8682"/>
    <cellStyle name="20 % - Accent6 2 5 4 2 3 2 2" xfId="28836"/>
    <cellStyle name="20 % - Accent6 2 5 4 2 3 2 3" xfId="42113"/>
    <cellStyle name="20 % - Accent6 2 5 4 2 3 2 4" xfId="55390"/>
    <cellStyle name="20 % - Accent6 2 5 4 2 3 3" xfId="22849"/>
    <cellStyle name="20 % - Accent6 2 5 4 2 3 4" xfId="36126"/>
    <cellStyle name="20 % - Accent6 2 5 4 2 3 5" xfId="49403"/>
    <cellStyle name="20 % - Accent6 2 5 4 2 4" xfId="5399"/>
    <cellStyle name="20 % - Accent6 2 5 4 2 4 2" xfId="16247"/>
    <cellStyle name="20 % - Accent6 2 5 4 2 4 2 2" xfId="29427"/>
    <cellStyle name="20 % - Accent6 2 5 4 2 4 2 3" xfId="42704"/>
    <cellStyle name="20 % - Accent6 2 5 4 2 4 2 4" xfId="55981"/>
    <cellStyle name="20 % - Accent6 2 5 4 2 4 3" xfId="11201"/>
    <cellStyle name="20 % - Accent6 2 5 4 2 4 4" xfId="23440"/>
    <cellStyle name="20 % - Accent6 2 5 4 2 4 5" xfId="36717"/>
    <cellStyle name="20 % - Accent6 2 5 4 2 4 6" xfId="49994"/>
    <cellStyle name="20 % - Accent6 2 5 4 2 5" xfId="6023"/>
    <cellStyle name="20 % - Accent6 2 5 4 2 5 2" xfId="16847"/>
    <cellStyle name="20 % - Accent6 2 5 4 2 5 2 2" xfId="30027"/>
    <cellStyle name="20 % - Accent6 2 5 4 2 5 2 3" xfId="43304"/>
    <cellStyle name="20 % - Accent6 2 5 4 2 5 2 4" xfId="56581"/>
    <cellStyle name="20 % - Accent6 2 5 4 2 5 3" xfId="11801"/>
    <cellStyle name="20 % - Accent6 2 5 4 2 5 4" xfId="24040"/>
    <cellStyle name="20 % - Accent6 2 5 4 2 5 5" xfId="37317"/>
    <cellStyle name="20 % - Accent6 2 5 4 2 5 6" xfId="50594"/>
    <cellStyle name="20 % - Accent6 2 5 4 2 6" xfId="6725"/>
    <cellStyle name="20 % - Accent6 2 5 4 2 6 2" xfId="17549"/>
    <cellStyle name="20 % - Accent6 2 5 4 2 6 2 2" xfId="30729"/>
    <cellStyle name="20 % - Accent6 2 5 4 2 6 2 3" xfId="44006"/>
    <cellStyle name="20 % - Accent6 2 5 4 2 6 2 4" xfId="57283"/>
    <cellStyle name="20 % - Accent6 2 5 4 2 6 3" xfId="12503"/>
    <cellStyle name="20 % - Accent6 2 5 4 2 6 4" xfId="24742"/>
    <cellStyle name="20 % - Accent6 2 5 4 2 6 5" xfId="38019"/>
    <cellStyle name="20 % - Accent6 2 5 4 2 6 6" xfId="51296"/>
    <cellStyle name="20 % - Accent6 2 5 4 2 7" xfId="7461"/>
    <cellStyle name="20 % - Accent6 2 5 4 2 7 2" xfId="18300"/>
    <cellStyle name="20 % - Accent6 2 5 4 2 7 2 2" xfId="31480"/>
    <cellStyle name="20 % - Accent6 2 5 4 2 7 2 3" xfId="44757"/>
    <cellStyle name="20 % - Accent6 2 5 4 2 7 2 4" xfId="58034"/>
    <cellStyle name="20 % - Accent6 2 5 4 2 7 3" xfId="25493"/>
    <cellStyle name="20 % - Accent6 2 5 4 2 7 4" xfId="38770"/>
    <cellStyle name="20 % - Accent6 2 5 4 2 7 5" xfId="52047"/>
    <cellStyle name="20 % - Accent6 2 5 4 2 8" xfId="10529"/>
    <cellStyle name="20 % - Accent6 2 5 4 2 8 2" xfId="14994"/>
    <cellStyle name="20 % - Accent6 2 5 4 2 8 2 2" xfId="27615"/>
    <cellStyle name="20 % - Accent6 2 5 4 2 8 2 3" xfId="40892"/>
    <cellStyle name="20 % - Accent6 2 5 4 2 8 2 4" xfId="54169"/>
    <cellStyle name="20 % - Accent6 2 5 4 2 8 3" xfId="21628"/>
    <cellStyle name="20 % - Accent6 2 5 4 2 8 4" xfId="34905"/>
    <cellStyle name="20 % - Accent6 2 5 4 2 8 5" xfId="48182"/>
    <cellStyle name="20 % - Accent6 2 5 4 2 9" xfId="9438"/>
    <cellStyle name="20 % - Accent6 2 5 4 2 9 2" xfId="20304"/>
    <cellStyle name="20 % - Accent6 2 5 4 2 9 3" xfId="33581"/>
    <cellStyle name="20 % - Accent6 2 5 4 2 9 4" xfId="46858"/>
    <cellStyle name="20 % - Accent6 2 5 4 3" xfId="4126"/>
    <cellStyle name="20 % - Accent6 2 5 4 3 2" xfId="8183"/>
    <cellStyle name="20 % - Accent6 2 5 4 3 2 2" xfId="15684"/>
    <cellStyle name="20 % - Accent6 2 5 4 3 2 2 2" xfId="28337"/>
    <cellStyle name="20 % - Accent6 2 5 4 3 2 2 3" xfId="41614"/>
    <cellStyle name="20 % - Accent6 2 5 4 3 2 2 4" xfId="54891"/>
    <cellStyle name="20 % - Accent6 2 5 4 3 2 3" xfId="22350"/>
    <cellStyle name="20 % - Accent6 2 5 4 3 2 4" xfId="35627"/>
    <cellStyle name="20 % - Accent6 2 5 4 3 2 5" xfId="48904"/>
    <cellStyle name="20 % - Accent6 2 5 4 3 3" xfId="14250"/>
    <cellStyle name="20 % - Accent6 2 5 4 3 3 2" xfId="26871"/>
    <cellStyle name="20 % - Accent6 2 5 4 3 3 3" xfId="40148"/>
    <cellStyle name="20 % - Accent6 2 5 4 3 3 4" xfId="53425"/>
    <cellStyle name="20 % - Accent6 2 5 4 3 4" xfId="20884"/>
    <cellStyle name="20 % - Accent6 2 5 4 3 5" xfId="34161"/>
    <cellStyle name="20 % - Accent6 2 5 4 3 6" xfId="47438"/>
    <cellStyle name="20 % - Accent6 2 5 4 4" xfId="4807"/>
    <cellStyle name="20 % - Accent6 2 5 4 4 2" xfId="8681"/>
    <cellStyle name="20 % - Accent6 2 5 4 4 2 2" xfId="28835"/>
    <cellStyle name="20 % - Accent6 2 5 4 4 2 3" xfId="42112"/>
    <cellStyle name="20 % - Accent6 2 5 4 4 2 4" xfId="55389"/>
    <cellStyle name="20 % - Accent6 2 5 4 4 3" xfId="22848"/>
    <cellStyle name="20 % - Accent6 2 5 4 4 4" xfId="36125"/>
    <cellStyle name="20 % - Accent6 2 5 4 4 5" xfId="49402"/>
    <cellStyle name="20 % - Accent6 2 5 4 5" xfId="5398"/>
    <cellStyle name="20 % - Accent6 2 5 4 5 2" xfId="16246"/>
    <cellStyle name="20 % - Accent6 2 5 4 5 2 2" xfId="29426"/>
    <cellStyle name="20 % - Accent6 2 5 4 5 2 3" xfId="42703"/>
    <cellStyle name="20 % - Accent6 2 5 4 5 2 4" xfId="55980"/>
    <cellStyle name="20 % - Accent6 2 5 4 5 3" xfId="11200"/>
    <cellStyle name="20 % - Accent6 2 5 4 5 4" xfId="23439"/>
    <cellStyle name="20 % - Accent6 2 5 4 5 5" xfId="36716"/>
    <cellStyle name="20 % - Accent6 2 5 4 5 6" xfId="49993"/>
    <cellStyle name="20 % - Accent6 2 5 4 6" xfId="6022"/>
    <cellStyle name="20 % - Accent6 2 5 4 6 2" xfId="16846"/>
    <cellStyle name="20 % - Accent6 2 5 4 6 2 2" xfId="30026"/>
    <cellStyle name="20 % - Accent6 2 5 4 6 2 3" xfId="43303"/>
    <cellStyle name="20 % - Accent6 2 5 4 6 2 4" xfId="56580"/>
    <cellStyle name="20 % - Accent6 2 5 4 6 3" xfId="11800"/>
    <cellStyle name="20 % - Accent6 2 5 4 6 4" xfId="24039"/>
    <cellStyle name="20 % - Accent6 2 5 4 6 5" xfId="37316"/>
    <cellStyle name="20 % - Accent6 2 5 4 6 6" xfId="50593"/>
    <cellStyle name="20 % - Accent6 2 5 4 7" xfId="6724"/>
    <cellStyle name="20 % - Accent6 2 5 4 7 2" xfId="17548"/>
    <cellStyle name="20 % - Accent6 2 5 4 7 2 2" xfId="30728"/>
    <cellStyle name="20 % - Accent6 2 5 4 7 2 3" xfId="44005"/>
    <cellStyle name="20 % - Accent6 2 5 4 7 2 4" xfId="57282"/>
    <cellStyle name="20 % - Accent6 2 5 4 7 3" xfId="12502"/>
    <cellStyle name="20 % - Accent6 2 5 4 7 4" xfId="24741"/>
    <cellStyle name="20 % - Accent6 2 5 4 7 5" xfId="38018"/>
    <cellStyle name="20 % - Accent6 2 5 4 7 6" xfId="51295"/>
    <cellStyle name="20 % - Accent6 2 5 4 8" xfId="7460"/>
    <cellStyle name="20 % - Accent6 2 5 4 8 2" xfId="18299"/>
    <cellStyle name="20 % - Accent6 2 5 4 8 2 2" xfId="31479"/>
    <cellStyle name="20 % - Accent6 2 5 4 8 2 3" xfId="44756"/>
    <cellStyle name="20 % - Accent6 2 5 4 8 2 4" xfId="58033"/>
    <cellStyle name="20 % - Accent6 2 5 4 8 3" xfId="25492"/>
    <cellStyle name="20 % - Accent6 2 5 4 8 4" xfId="38769"/>
    <cellStyle name="20 % - Accent6 2 5 4 8 5" xfId="52046"/>
    <cellStyle name="20 % - Accent6 2 5 4 9" xfId="10528"/>
    <cellStyle name="20 % - Accent6 2 5 4 9 2" xfId="14993"/>
    <cellStyle name="20 % - Accent6 2 5 4 9 2 2" xfId="27614"/>
    <cellStyle name="20 % - Accent6 2 5 4 9 2 3" xfId="40891"/>
    <cellStyle name="20 % - Accent6 2 5 4 9 2 4" xfId="54168"/>
    <cellStyle name="20 % - Accent6 2 5 4 9 3" xfId="21627"/>
    <cellStyle name="20 % - Accent6 2 5 4 9 4" xfId="34904"/>
    <cellStyle name="20 % - Accent6 2 5 4 9 5" xfId="48181"/>
    <cellStyle name="20 % - Accent6 2 5 5" xfId="441"/>
    <cellStyle name="20 % - Accent6 2 5 5 10" xfId="13671"/>
    <cellStyle name="20 % - Accent6 2 5 5 10 2" xfId="26292"/>
    <cellStyle name="20 % - Accent6 2 5 5 10 3" xfId="39569"/>
    <cellStyle name="20 % - Accent6 2 5 5 10 4" xfId="52846"/>
    <cellStyle name="20 % - Accent6 2 5 5 11" xfId="19555"/>
    <cellStyle name="20 % - Accent6 2 5 5 12" xfId="32832"/>
    <cellStyle name="20 % - Accent6 2 5 5 13" xfId="46109"/>
    <cellStyle name="20 % - Accent6 2 5 5 2" xfId="4124"/>
    <cellStyle name="20 % - Accent6 2 5 5 2 2" xfId="8181"/>
    <cellStyle name="20 % - Accent6 2 5 5 2 2 2" xfId="15682"/>
    <cellStyle name="20 % - Accent6 2 5 5 2 2 2 2" xfId="28335"/>
    <cellStyle name="20 % - Accent6 2 5 5 2 2 2 3" xfId="41612"/>
    <cellStyle name="20 % - Accent6 2 5 5 2 2 2 4" xfId="54889"/>
    <cellStyle name="20 % - Accent6 2 5 5 2 2 3" xfId="22348"/>
    <cellStyle name="20 % - Accent6 2 5 5 2 2 4" xfId="35625"/>
    <cellStyle name="20 % - Accent6 2 5 5 2 2 5" xfId="48902"/>
    <cellStyle name="20 % - Accent6 2 5 5 2 3" xfId="14252"/>
    <cellStyle name="20 % - Accent6 2 5 5 2 3 2" xfId="26873"/>
    <cellStyle name="20 % - Accent6 2 5 5 2 3 3" xfId="40150"/>
    <cellStyle name="20 % - Accent6 2 5 5 2 3 4" xfId="53427"/>
    <cellStyle name="20 % - Accent6 2 5 5 2 4" xfId="20886"/>
    <cellStyle name="20 % - Accent6 2 5 5 2 5" xfId="34163"/>
    <cellStyle name="20 % - Accent6 2 5 5 2 6" xfId="47440"/>
    <cellStyle name="20 % - Accent6 2 5 5 3" xfId="4809"/>
    <cellStyle name="20 % - Accent6 2 5 5 3 2" xfId="8683"/>
    <cellStyle name="20 % - Accent6 2 5 5 3 2 2" xfId="28837"/>
    <cellStyle name="20 % - Accent6 2 5 5 3 2 3" xfId="42114"/>
    <cellStyle name="20 % - Accent6 2 5 5 3 2 4" xfId="55391"/>
    <cellStyle name="20 % - Accent6 2 5 5 3 3" xfId="22850"/>
    <cellStyle name="20 % - Accent6 2 5 5 3 4" xfId="36127"/>
    <cellStyle name="20 % - Accent6 2 5 5 3 5" xfId="49404"/>
    <cellStyle name="20 % - Accent6 2 5 5 4" xfId="5400"/>
    <cellStyle name="20 % - Accent6 2 5 5 4 2" xfId="16248"/>
    <cellStyle name="20 % - Accent6 2 5 5 4 2 2" xfId="29428"/>
    <cellStyle name="20 % - Accent6 2 5 5 4 2 3" xfId="42705"/>
    <cellStyle name="20 % - Accent6 2 5 5 4 2 4" xfId="55982"/>
    <cellStyle name="20 % - Accent6 2 5 5 4 3" xfId="11202"/>
    <cellStyle name="20 % - Accent6 2 5 5 4 4" xfId="23441"/>
    <cellStyle name="20 % - Accent6 2 5 5 4 5" xfId="36718"/>
    <cellStyle name="20 % - Accent6 2 5 5 4 6" xfId="49995"/>
    <cellStyle name="20 % - Accent6 2 5 5 5" xfId="6024"/>
    <cellStyle name="20 % - Accent6 2 5 5 5 2" xfId="16848"/>
    <cellStyle name="20 % - Accent6 2 5 5 5 2 2" xfId="30028"/>
    <cellStyle name="20 % - Accent6 2 5 5 5 2 3" xfId="43305"/>
    <cellStyle name="20 % - Accent6 2 5 5 5 2 4" xfId="56582"/>
    <cellStyle name="20 % - Accent6 2 5 5 5 3" xfId="11802"/>
    <cellStyle name="20 % - Accent6 2 5 5 5 4" xfId="24041"/>
    <cellStyle name="20 % - Accent6 2 5 5 5 5" xfId="37318"/>
    <cellStyle name="20 % - Accent6 2 5 5 5 6" xfId="50595"/>
    <cellStyle name="20 % - Accent6 2 5 5 6" xfId="6726"/>
    <cellStyle name="20 % - Accent6 2 5 5 6 2" xfId="17550"/>
    <cellStyle name="20 % - Accent6 2 5 5 6 2 2" xfId="30730"/>
    <cellStyle name="20 % - Accent6 2 5 5 6 2 3" xfId="44007"/>
    <cellStyle name="20 % - Accent6 2 5 5 6 2 4" xfId="57284"/>
    <cellStyle name="20 % - Accent6 2 5 5 6 3" xfId="12504"/>
    <cellStyle name="20 % - Accent6 2 5 5 6 4" xfId="24743"/>
    <cellStyle name="20 % - Accent6 2 5 5 6 5" xfId="38020"/>
    <cellStyle name="20 % - Accent6 2 5 5 6 6" xfId="51297"/>
    <cellStyle name="20 % - Accent6 2 5 5 7" xfId="7462"/>
    <cellStyle name="20 % - Accent6 2 5 5 7 2" xfId="18301"/>
    <cellStyle name="20 % - Accent6 2 5 5 7 2 2" xfId="31481"/>
    <cellStyle name="20 % - Accent6 2 5 5 7 2 3" xfId="44758"/>
    <cellStyle name="20 % - Accent6 2 5 5 7 2 4" xfId="58035"/>
    <cellStyle name="20 % - Accent6 2 5 5 7 3" xfId="25494"/>
    <cellStyle name="20 % - Accent6 2 5 5 7 4" xfId="38771"/>
    <cellStyle name="20 % - Accent6 2 5 5 7 5" xfId="52048"/>
    <cellStyle name="20 % - Accent6 2 5 5 8" xfId="10530"/>
    <cellStyle name="20 % - Accent6 2 5 5 8 2" xfId="14995"/>
    <cellStyle name="20 % - Accent6 2 5 5 8 2 2" xfId="27616"/>
    <cellStyle name="20 % - Accent6 2 5 5 8 2 3" xfId="40893"/>
    <cellStyle name="20 % - Accent6 2 5 5 8 2 4" xfId="54170"/>
    <cellStyle name="20 % - Accent6 2 5 5 8 3" xfId="21629"/>
    <cellStyle name="20 % - Accent6 2 5 5 8 4" xfId="34906"/>
    <cellStyle name="20 % - Accent6 2 5 5 8 5" xfId="48183"/>
    <cellStyle name="20 % - Accent6 2 5 5 9" xfId="9439"/>
    <cellStyle name="20 % - Accent6 2 5 5 9 2" xfId="20305"/>
    <cellStyle name="20 % - Accent6 2 5 5 9 3" xfId="33582"/>
    <cellStyle name="20 % - Accent6 2 5 5 9 4" xfId="46859"/>
    <cellStyle name="20 % - Accent6 2 5 6" xfId="3678"/>
    <cellStyle name="20 % - Accent6 2 5 6 2" xfId="7855"/>
    <cellStyle name="20 % - Accent6 2 5 6 2 2" xfId="15388"/>
    <cellStyle name="20 % - Accent6 2 5 6 2 2 2" xfId="28009"/>
    <cellStyle name="20 % - Accent6 2 5 6 2 2 3" xfId="41286"/>
    <cellStyle name="20 % - Accent6 2 5 6 2 2 4" xfId="54563"/>
    <cellStyle name="20 % - Accent6 2 5 6 2 3" xfId="22022"/>
    <cellStyle name="20 % - Accent6 2 5 6 2 4" xfId="35299"/>
    <cellStyle name="20 % - Accent6 2 5 6 2 5" xfId="48576"/>
    <cellStyle name="20 % - Accent6 2 5 6 3" xfId="14247"/>
    <cellStyle name="20 % - Accent6 2 5 6 3 2" xfId="26868"/>
    <cellStyle name="20 % - Accent6 2 5 6 3 3" xfId="40145"/>
    <cellStyle name="20 % - Accent6 2 5 6 3 4" xfId="53422"/>
    <cellStyle name="20 % - Accent6 2 5 6 4" xfId="9911"/>
    <cellStyle name="20 % - Accent6 2 5 6 5" xfId="20881"/>
    <cellStyle name="20 % - Accent6 2 5 6 6" xfId="34158"/>
    <cellStyle name="20 % - Accent6 2 5 6 7" xfId="47435"/>
    <cellStyle name="20 % - Accent6 2 5 7" xfId="4129"/>
    <cellStyle name="20 % - Accent6 2 5 7 2" xfId="8186"/>
    <cellStyle name="20 % - Accent6 2 5 7 2 2" xfId="28340"/>
    <cellStyle name="20 % - Accent6 2 5 7 2 3" xfId="41617"/>
    <cellStyle name="20 % - Accent6 2 5 7 2 4" xfId="54894"/>
    <cellStyle name="20 % - Accent6 2 5 7 3" xfId="22353"/>
    <cellStyle name="20 % - Accent6 2 5 7 4" xfId="35630"/>
    <cellStyle name="20 % - Accent6 2 5 7 5" xfId="48907"/>
    <cellStyle name="20 % - Accent6 2 5 8" xfId="4804"/>
    <cellStyle name="20 % - Accent6 2 5 8 2" xfId="8678"/>
    <cellStyle name="20 % - Accent6 2 5 8 2 2" xfId="28832"/>
    <cellStyle name="20 % - Accent6 2 5 8 2 3" xfId="42109"/>
    <cellStyle name="20 % - Accent6 2 5 8 2 4" xfId="55386"/>
    <cellStyle name="20 % - Accent6 2 5 8 3" xfId="22845"/>
    <cellStyle name="20 % - Accent6 2 5 8 4" xfId="36122"/>
    <cellStyle name="20 % - Accent6 2 5 8 5" xfId="49399"/>
    <cellStyle name="20 % - Accent6 2 5 9" xfId="5395"/>
    <cellStyle name="20 % - Accent6 2 5 9 2" xfId="16243"/>
    <cellStyle name="20 % - Accent6 2 5 9 2 2" xfId="29423"/>
    <cellStyle name="20 % - Accent6 2 5 9 2 3" xfId="42700"/>
    <cellStyle name="20 % - Accent6 2 5 9 2 4" xfId="55977"/>
    <cellStyle name="20 % - Accent6 2 5 9 3" xfId="11197"/>
    <cellStyle name="20 % - Accent6 2 5 9 4" xfId="23436"/>
    <cellStyle name="20 % - Accent6 2 5 9 5" xfId="36713"/>
    <cellStyle name="20 % - Accent6 2 5 9 6" xfId="49990"/>
    <cellStyle name="20 % - Accent6 2 6" xfId="442"/>
    <cellStyle name="20 % - Accent6 2 6 10" xfId="13672"/>
    <cellStyle name="20 % - Accent6 2 6 10 2" xfId="26293"/>
    <cellStyle name="20 % - Accent6 2 6 10 3" xfId="39570"/>
    <cellStyle name="20 % - Accent6 2 6 10 4" xfId="52847"/>
    <cellStyle name="20 % - Accent6 2 6 11" xfId="19556"/>
    <cellStyle name="20 % - Accent6 2 6 12" xfId="32833"/>
    <cellStyle name="20 % - Accent6 2 6 13" xfId="46110"/>
    <cellStyle name="20 % - Accent6 2 6 2" xfId="4123"/>
    <cellStyle name="20 % - Accent6 2 6 2 2" xfId="8180"/>
    <cellStyle name="20 % - Accent6 2 6 2 2 2" xfId="15681"/>
    <cellStyle name="20 % - Accent6 2 6 2 2 2 2" xfId="28334"/>
    <cellStyle name="20 % - Accent6 2 6 2 2 2 3" xfId="41611"/>
    <cellStyle name="20 % - Accent6 2 6 2 2 2 4" xfId="54888"/>
    <cellStyle name="20 % - Accent6 2 6 2 2 3" xfId="22347"/>
    <cellStyle name="20 % - Accent6 2 6 2 2 4" xfId="35624"/>
    <cellStyle name="20 % - Accent6 2 6 2 2 5" xfId="48901"/>
    <cellStyle name="20 % - Accent6 2 6 2 3" xfId="14253"/>
    <cellStyle name="20 % - Accent6 2 6 2 3 2" xfId="26874"/>
    <cellStyle name="20 % - Accent6 2 6 2 3 3" xfId="40151"/>
    <cellStyle name="20 % - Accent6 2 6 2 3 4" xfId="53428"/>
    <cellStyle name="20 % - Accent6 2 6 2 4" xfId="20887"/>
    <cellStyle name="20 % - Accent6 2 6 2 5" xfId="34164"/>
    <cellStyle name="20 % - Accent6 2 6 2 6" xfId="47441"/>
    <cellStyle name="20 % - Accent6 2 6 3" xfId="4810"/>
    <cellStyle name="20 % - Accent6 2 6 3 2" xfId="8684"/>
    <cellStyle name="20 % - Accent6 2 6 3 2 2" xfId="28838"/>
    <cellStyle name="20 % - Accent6 2 6 3 2 3" xfId="42115"/>
    <cellStyle name="20 % - Accent6 2 6 3 2 4" xfId="55392"/>
    <cellStyle name="20 % - Accent6 2 6 3 3" xfId="22851"/>
    <cellStyle name="20 % - Accent6 2 6 3 4" xfId="36128"/>
    <cellStyle name="20 % - Accent6 2 6 3 5" xfId="49405"/>
    <cellStyle name="20 % - Accent6 2 6 4" xfId="5401"/>
    <cellStyle name="20 % - Accent6 2 6 4 2" xfId="16249"/>
    <cellStyle name="20 % - Accent6 2 6 4 2 2" xfId="29429"/>
    <cellStyle name="20 % - Accent6 2 6 4 2 3" xfId="42706"/>
    <cellStyle name="20 % - Accent6 2 6 4 2 4" xfId="55983"/>
    <cellStyle name="20 % - Accent6 2 6 4 3" xfId="11203"/>
    <cellStyle name="20 % - Accent6 2 6 4 4" xfId="23442"/>
    <cellStyle name="20 % - Accent6 2 6 4 5" xfId="36719"/>
    <cellStyle name="20 % - Accent6 2 6 4 6" xfId="49996"/>
    <cellStyle name="20 % - Accent6 2 6 5" xfId="6025"/>
    <cellStyle name="20 % - Accent6 2 6 5 2" xfId="16849"/>
    <cellStyle name="20 % - Accent6 2 6 5 2 2" xfId="30029"/>
    <cellStyle name="20 % - Accent6 2 6 5 2 3" xfId="43306"/>
    <cellStyle name="20 % - Accent6 2 6 5 2 4" xfId="56583"/>
    <cellStyle name="20 % - Accent6 2 6 5 3" xfId="11803"/>
    <cellStyle name="20 % - Accent6 2 6 5 4" xfId="24042"/>
    <cellStyle name="20 % - Accent6 2 6 5 5" xfId="37319"/>
    <cellStyle name="20 % - Accent6 2 6 5 6" xfId="50596"/>
    <cellStyle name="20 % - Accent6 2 6 6" xfId="6727"/>
    <cellStyle name="20 % - Accent6 2 6 6 2" xfId="17551"/>
    <cellStyle name="20 % - Accent6 2 6 6 2 2" xfId="30731"/>
    <cellStyle name="20 % - Accent6 2 6 6 2 3" xfId="44008"/>
    <cellStyle name="20 % - Accent6 2 6 6 2 4" xfId="57285"/>
    <cellStyle name="20 % - Accent6 2 6 6 3" xfId="12505"/>
    <cellStyle name="20 % - Accent6 2 6 6 4" xfId="24744"/>
    <cellStyle name="20 % - Accent6 2 6 6 5" xfId="38021"/>
    <cellStyle name="20 % - Accent6 2 6 6 6" xfId="51298"/>
    <cellStyle name="20 % - Accent6 2 6 7" xfId="7463"/>
    <cellStyle name="20 % - Accent6 2 6 7 2" xfId="18302"/>
    <cellStyle name="20 % - Accent6 2 6 7 2 2" xfId="31482"/>
    <cellStyle name="20 % - Accent6 2 6 7 2 3" xfId="44759"/>
    <cellStyle name="20 % - Accent6 2 6 7 2 4" xfId="58036"/>
    <cellStyle name="20 % - Accent6 2 6 7 3" xfId="25495"/>
    <cellStyle name="20 % - Accent6 2 6 7 4" xfId="38772"/>
    <cellStyle name="20 % - Accent6 2 6 7 5" xfId="52049"/>
    <cellStyle name="20 % - Accent6 2 6 8" xfId="10531"/>
    <cellStyle name="20 % - Accent6 2 6 8 2" xfId="14996"/>
    <cellStyle name="20 % - Accent6 2 6 8 2 2" xfId="27617"/>
    <cellStyle name="20 % - Accent6 2 6 8 2 3" xfId="40894"/>
    <cellStyle name="20 % - Accent6 2 6 8 2 4" xfId="54171"/>
    <cellStyle name="20 % - Accent6 2 6 8 3" xfId="21630"/>
    <cellStyle name="20 % - Accent6 2 6 8 4" xfId="34907"/>
    <cellStyle name="20 % - Accent6 2 6 8 5" xfId="48184"/>
    <cellStyle name="20 % - Accent6 2 6 9" xfId="9440"/>
    <cellStyle name="20 % - Accent6 2 6 9 2" xfId="20306"/>
    <cellStyle name="20 % - Accent6 2 6 9 3" xfId="33583"/>
    <cellStyle name="20 % - Accent6 2 6 9 4" xfId="46860"/>
    <cellStyle name="20 % - Accent6 2 7" xfId="3658"/>
    <cellStyle name="20 % - Accent6 2 7 2" xfId="7835"/>
    <cellStyle name="20 % - Accent6 2 7 2 2" xfId="18645"/>
    <cellStyle name="20 % - Accent6 2 7 2 2 2" xfId="31825"/>
    <cellStyle name="20 % - Accent6 2 7 2 2 3" xfId="45102"/>
    <cellStyle name="20 % - Accent6 2 7 2 2 4" xfId="58379"/>
    <cellStyle name="20 % - Accent6 2 7 2 3" xfId="25838"/>
    <cellStyle name="20 % - Accent6 2 7 2 4" xfId="39115"/>
    <cellStyle name="20 % - Accent6 2 7 2 5" xfId="52392"/>
    <cellStyle name="20 % - Accent6 2 7 3" xfId="10835"/>
    <cellStyle name="20 % - Accent6 2 7 3 2" xfId="15368"/>
    <cellStyle name="20 % - Accent6 2 7 3 2 2" xfId="27989"/>
    <cellStyle name="20 % - Accent6 2 7 3 2 3" xfId="41266"/>
    <cellStyle name="20 % - Accent6 2 7 3 2 4" xfId="54543"/>
    <cellStyle name="20 % - Accent6 2 7 3 3" xfId="22002"/>
    <cellStyle name="20 % - Accent6 2 7 3 4" xfId="35279"/>
    <cellStyle name="20 % - Accent6 2 7 3 5" xfId="48556"/>
    <cellStyle name="20 % - Accent6 2 7 4" xfId="14200"/>
    <cellStyle name="20 % - Accent6 2 7 4 2" xfId="26821"/>
    <cellStyle name="20 % - Accent6 2 7 4 3" xfId="40098"/>
    <cellStyle name="20 % - Accent6 2 7 4 4" xfId="53375"/>
    <cellStyle name="20 % - Accent6 2 7 5" xfId="20834"/>
    <cellStyle name="20 % - Accent6 2 7 6" xfId="34111"/>
    <cellStyle name="20 % - Accent6 2 7 7" xfId="47388"/>
    <cellStyle name="20 % - Accent6 2 8" xfId="4757"/>
    <cellStyle name="20 % - Accent6 2 8 2" xfId="8631"/>
    <cellStyle name="20 % - Accent6 2 8 2 2" xfId="18725"/>
    <cellStyle name="20 % - Accent6 2 8 2 2 2" xfId="31905"/>
    <cellStyle name="20 % - Accent6 2 8 2 2 3" xfId="45182"/>
    <cellStyle name="20 % - Accent6 2 8 2 2 4" xfId="58459"/>
    <cellStyle name="20 % - Accent6 2 8 2 3" xfId="25918"/>
    <cellStyle name="20 % - Accent6 2 8 2 4" xfId="39195"/>
    <cellStyle name="20 % - Accent6 2 8 2 5" xfId="52472"/>
    <cellStyle name="20 % - Accent6 2 8 3" xfId="15904"/>
    <cellStyle name="20 % - Accent6 2 8 3 2" xfId="28785"/>
    <cellStyle name="20 % - Accent6 2 8 3 3" xfId="42062"/>
    <cellStyle name="20 % - Accent6 2 8 3 4" xfId="55339"/>
    <cellStyle name="20 % - Accent6 2 8 4" xfId="22798"/>
    <cellStyle name="20 % - Accent6 2 8 5" xfId="36075"/>
    <cellStyle name="20 % - Accent6 2 8 6" xfId="49352"/>
    <cellStyle name="20 % - Accent6 2 9" xfId="5348"/>
    <cellStyle name="20 % - Accent6 2 9 2" xfId="16196"/>
    <cellStyle name="20 % - Accent6 2 9 2 2" xfId="29376"/>
    <cellStyle name="20 % - Accent6 2 9 2 3" xfId="42653"/>
    <cellStyle name="20 % - Accent6 2 9 2 4" xfId="55930"/>
    <cellStyle name="20 % - Accent6 2 9 3" xfId="11150"/>
    <cellStyle name="20 % - Accent6 2 9 4" xfId="23389"/>
    <cellStyle name="20 % - Accent6 2 9 5" xfId="36666"/>
    <cellStyle name="20 % - Accent6 2 9 6" xfId="49943"/>
    <cellStyle name="20 % - Accent6 2_2012-2013 - CF - Tour 1 - Ligue 04 - Résultats" xfId="443"/>
    <cellStyle name="20 % - Accent6 20" xfId="6369"/>
    <cellStyle name="20 % - Accent6 20 2" xfId="7071"/>
    <cellStyle name="20 % - Accent6 20 2 2" xfId="17895"/>
    <cellStyle name="20 % - Accent6 20 2 2 2" xfId="31075"/>
    <cellStyle name="20 % - Accent6 20 2 2 3" xfId="44352"/>
    <cellStyle name="20 % - Accent6 20 2 2 4" xfId="57629"/>
    <cellStyle name="20 % - Accent6 20 2 3" xfId="12849"/>
    <cellStyle name="20 % - Accent6 20 2 4" xfId="25088"/>
    <cellStyle name="20 % - Accent6 20 2 5" xfId="38365"/>
    <cellStyle name="20 % - Accent6 20 2 6" xfId="51642"/>
    <cellStyle name="20 % - Accent6 20 3" xfId="12147"/>
    <cellStyle name="20 % - Accent6 20 3 2" xfId="17193"/>
    <cellStyle name="20 % - Accent6 20 3 2 2" xfId="30373"/>
    <cellStyle name="20 % - Accent6 20 3 2 3" xfId="43650"/>
    <cellStyle name="20 % - Accent6 20 3 2 4" xfId="56927"/>
    <cellStyle name="20 % - Accent6 20 3 3" xfId="24386"/>
    <cellStyle name="20 % - Accent6 20 3 4" xfId="37663"/>
    <cellStyle name="20 % - Accent6 20 3 5" xfId="50940"/>
    <cellStyle name="20 % - Accent6 20 4" xfId="10149"/>
    <cellStyle name="20 % - Accent6 20 4 2" xfId="21238"/>
    <cellStyle name="20 % - Accent6 20 4 3" xfId="34515"/>
    <cellStyle name="20 % - Accent6 20 4 4" xfId="47792"/>
    <cellStyle name="20 % - Accent6 20 5" xfId="14604"/>
    <cellStyle name="20 % - Accent6 20 5 2" xfId="27225"/>
    <cellStyle name="20 % - Accent6 20 5 3" xfId="40502"/>
    <cellStyle name="20 % - Accent6 20 5 4" xfId="53779"/>
    <cellStyle name="20 % - Accent6 20 6" xfId="9033"/>
    <cellStyle name="20 % - Accent6 20 7" xfId="19900"/>
    <cellStyle name="20 % - Accent6 20 8" xfId="33177"/>
    <cellStyle name="20 % - Accent6 20 9" xfId="46454"/>
    <cellStyle name="20 % - Accent6 21" xfId="6381"/>
    <cellStyle name="20 % - Accent6 21 2" xfId="7083"/>
    <cellStyle name="20 % - Accent6 21 2 2" xfId="17907"/>
    <cellStyle name="20 % - Accent6 21 2 2 2" xfId="31087"/>
    <cellStyle name="20 % - Accent6 21 2 2 3" xfId="44364"/>
    <cellStyle name="20 % - Accent6 21 2 2 4" xfId="57641"/>
    <cellStyle name="20 % - Accent6 21 2 3" xfId="12861"/>
    <cellStyle name="20 % - Accent6 21 2 4" xfId="25100"/>
    <cellStyle name="20 % - Accent6 21 2 5" xfId="38377"/>
    <cellStyle name="20 % - Accent6 21 2 6" xfId="51654"/>
    <cellStyle name="20 % - Accent6 21 3" xfId="12159"/>
    <cellStyle name="20 % - Accent6 21 3 2" xfId="17205"/>
    <cellStyle name="20 % - Accent6 21 3 2 2" xfId="30385"/>
    <cellStyle name="20 % - Accent6 21 3 2 3" xfId="43662"/>
    <cellStyle name="20 % - Accent6 21 3 2 4" xfId="56939"/>
    <cellStyle name="20 % - Accent6 21 3 3" xfId="24398"/>
    <cellStyle name="20 % - Accent6 21 3 4" xfId="37675"/>
    <cellStyle name="20 % - Accent6 21 3 5" xfId="50952"/>
    <cellStyle name="20 % - Accent6 21 4" xfId="10161"/>
    <cellStyle name="20 % - Accent6 21 4 2" xfId="21250"/>
    <cellStyle name="20 % - Accent6 21 4 3" xfId="34527"/>
    <cellStyle name="20 % - Accent6 21 4 4" xfId="47804"/>
    <cellStyle name="20 % - Accent6 21 5" xfId="14616"/>
    <cellStyle name="20 % - Accent6 21 5 2" xfId="27237"/>
    <cellStyle name="20 % - Accent6 21 5 3" xfId="40514"/>
    <cellStyle name="20 % - Accent6 21 5 4" xfId="53791"/>
    <cellStyle name="20 % - Accent6 21 6" xfId="9045"/>
    <cellStyle name="20 % - Accent6 21 7" xfId="19912"/>
    <cellStyle name="20 % - Accent6 21 8" xfId="33189"/>
    <cellStyle name="20 % - Accent6 21 9" xfId="46466"/>
    <cellStyle name="20 % - Accent6 22" xfId="6387"/>
    <cellStyle name="20 % - Accent6 22 2" xfId="7089"/>
    <cellStyle name="20 % - Accent6 22 2 2" xfId="17913"/>
    <cellStyle name="20 % - Accent6 22 2 2 2" xfId="31093"/>
    <cellStyle name="20 % - Accent6 22 2 2 3" xfId="44370"/>
    <cellStyle name="20 % - Accent6 22 2 2 4" xfId="57647"/>
    <cellStyle name="20 % - Accent6 22 2 3" xfId="12867"/>
    <cellStyle name="20 % - Accent6 22 2 4" xfId="25106"/>
    <cellStyle name="20 % - Accent6 22 2 5" xfId="38383"/>
    <cellStyle name="20 % - Accent6 22 2 6" xfId="51660"/>
    <cellStyle name="20 % - Accent6 22 3" xfId="12165"/>
    <cellStyle name="20 % - Accent6 22 3 2" xfId="17211"/>
    <cellStyle name="20 % - Accent6 22 3 2 2" xfId="30391"/>
    <cellStyle name="20 % - Accent6 22 3 2 3" xfId="43668"/>
    <cellStyle name="20 % - Accent6 22 3 2 4" xfId="56945"/>
    <cellStyle name="20 % - Accent6 22 3 3" xfId="24404"/>
    <cellStyle name="20 % - Accent6 22 3 4" xfId="37681"/>
    <cellStyle name="20 % - Accent6 22 3 5" xfId="50958"/>
    <cellStyle name="20 % - Accent6 22 4" xfId="10167"/>
    <cellStyle name="20 % - Accent6 22 4 2" xfId="21256"/>
    <cellStyle name="20 % - Accent6 22 4 3" xfId="34533"/>
    <cellStyle name="20 % - Accent6 22 4 4" xfId="47810"/>
    <cellStyle name="20 % - Accent6 22 5" xfId="14622"/>
    <cellStyle name="20 % - Accent6 22 5 2" xfId="27243"/>
    <cellStyle name="20 % - Accent6 22 5 3" xfId="40520"/>
    <cellStyle name="20 % - Accent6 22 5 4" xfId="53797"/>
    <cellStyle name="20 % - Accent6 22 6" xfId="9051"/>
    <cellStyle name="20 % - Accent6 22 7" xfId="19918"/>
    <cellStyle name="20 % - Accent6 22 8" xfId="33195"/>
    <cellStyle name="20 % - Accent6 22 9" xfId="46472"/>
    <cellStyle name="20 % - Accent6 23" xfId="6391"/>
    <cellStyle name="20 % - Accent6 23 2" xfId="7093"/>
    <cellStyle name="20 % - Accent6 23 2 2" xfId="17917"/>
    <cellStyle name="20 % - Accent6 23 2 2 2" xfId="31097"/>
    <cellStyle name="20 % - Accent6 23 2 2 3" xfId="44374"/>
    <cellStyle name="20 % - Accent6 23 2 2 4" xfId="57651"/>
    <cellStyle name="20 % - Accent6 23 2 3" xfId="12871"/>
    <cellStyle name="20 % - Accent6 23 2 4" xfId="25110"/>
    <cellStyle name="20 % - Accent6 23 2 5" xfId="38387"/>
    <cellStyle name="20 % - Accent6 23 2 6" xfId="51664"/>
    <cellStyle name="20 % - Accent6 23 3" xfId="12169"/>
    <cellStyle name="20 % - Accent6 23 3 2" xfId="17215"/>
    <cellStyle name="20 % - Accent6 23 3 2 2" xfId="30395"/>
    <cellStyle name="20 % - Accent6 23 3 2 3" xfId="43672"/>
    <cellStyle name="20 % - Accent6 23 3 2 4" xfId="56949"/>
    <cellStyle name="20 % - Accent6 23 3 3" xfId="24408"/>
    <cellStyle name="20 % - Accent6 23 3 4" xfId="37685"/>
    <cellStyle name="20 % - Accent6 23 3 5" xfId="50962"/>
    <cellStyle name="20 % - Accent6 23 4" xfId="10171"/>
    <cellStyle name="20 % - Accent6 23 4 2" xfId="21260"/>
    <cellStyle name="20 % - Accent6 23 4 3" xfId="34537"/>
    <cellStyle name="20 % - Accent6 23 4 4" xfId="47814"/>
    <cellStyle name="20 % - Accent6 23 5" xfId="14626"/>
    <cellStyle name="20 % - Accent6 23 5 2" xfId="27247"/>
    <cellStyle name="20 % - Accent6 23 5 3" xfId="40524"/>
    <cellStyle name="20 % - Accent6 23 5 4" xfId="53801"/>
    <cellStyle name="20 % - Accent6 23 6" xfId="9055"/>
    <cellStyle name="20 % - Accent6 23 7" xfId="19922"/>
    <cellStyle name="20 % - Accent6 23 8" xfId="33199"/>
    <cellStyle name="20 % - Accent6 23 9" xfId="46476"/>
    <cellStyle name="20 % - Accent6 24" xfId="6413"/>
    <cellStyle name="20 % - Accent6 24 2" xfId="7115"/>
    <cellStyle name="20 % - Accent6 24 2 2" xfId="17939"/>
    <cellStyle name="20 % - Accent6 24 2 2 2" xfId="31119"/>
    <cellStyle name="20 % - Accent6 24 2 2 3" xfId="44396"/>
    <cellStyle name="20 % - Accent6 24 2 2 4" xfId="57673"/>
    <cellStyle name="20 % - Accent6 24 2 3" xfId="12893"/>
    <cellStyle name="20 % - Accent6 24 2 4" xfId="25132"/>
    <cellStyle name="20 % - Accent6 24 2 5" xfId="38409"/>
    <cellStyle name="20 % - Accent6 24 2 6" xfId="51686"/>
    <cellStyle name="20 % - Accent6 24 3" xfId="12191"/>
    <cellStyle name="20 % - Accent6 24 3 2" xfId="17237"/>
    <cellStyle name="20 % - Accent6 24 3 2 2" xfId="30417"/>
    <cellStyle name="20 % - Accent6 24 3 2 3" xfId="43694"/>
    <cellStyle name="20 % - Accent6 24 3 2 4" xfId="56971"/>
    <cellStyle name="20 % - Accent6 24 3 3" xfId="24430"/>
    <cellStyle name="20 % - Accent6 24 3 4" xfId="37707"/>
    <cellStyle name="20 % - Accent6 24 3 5" xfId="50984"/>
    <cellStyle name="20 % - Accent6 24 4" xfId="10193"/>
    <cellStyle name="20 % - Accent6 24 4 2" xfId="21282"/>
    <cellStyle name="20 % - Accent6 24 4 3" xfId="34559"/>
    <cellStyle name="20 % - Accent6 24 4 4" xfId="47836"/>
    <cellStyle name="20 % - Accent6 24 5" xfId="14648"/>
    <cellStyle name="20 % - Accent6 24 5 2" xfId="27269"/>
    <cellStyle name="20 % - Accent6 24 5 3" xfId="40546"/>
    <cellStyle name="20 % - Accent6 24 5 4" xfId="53823"/>
    <cellStyle name="20 % - Accent6 24 6" xfId="9077"/>
    <cellStyle name="20 % - Accent6 24 7" xfId="19944"/>
    <cellStyle name="20 % - Accent6 24 8" xfId="33221"/>
    <cellStyle name="20 % - Accent6 24 9" xfId="46498"/>
    <cellStyle name="20 % - Accent6 25" xfId="6425"/>
    <cellStyle name="20 % - Accent6 25 2" xfId="7127"/>
    <cellStyle name="20 % - Accent6 25 2 2" xfId="17951"/>
    <cellStyle name="20 % - Accent6 25 2 2 2" xfId="31131"/>
    <cellStyle name="20 % - Accent6 25 2 2 3" xfId="44408"/>
    <cellStyle name="20 % - Accent6 25 2 2 4" xfId="57685"/>
    <cellStyle name="20 % - Accent6 25 2 3" xfId="12905"/>
    <cellStyle name="20 % - Accent6 25 2 4" xfId="25144"/>
    <cellStyle name="20 % - Accent6 25 2 5" xfId="38421"/>
    <cellStyle name="20 % - Accent6 25 2 6" xfId="51698"/>
    <cellStyle name="20 % - Accent6 25 3" xfId="12203"/>
    <cellStyle name="20 % - Accent6 25 3 2" xfId="17249"/>
    <cellStyle name="20 % - Accent6 25 3 2 2" xfId="30429"/>
    <cellStyle name="20 % - Accent6 25 3 2 3" xfId="43706"/>
    <cellStyle name="20 % - Accent6 25 3 2 4" xfId="56983"/>
    <cellStyle name="20 % - Accent6 25 3 3" xfId="24442"/>
    <cellStyle name="20 % - Accent6 25 3 4" xfId="37719"/>
    <cellStyle name="20 % - Accent6 25 3 5" xfId="50996"/>
    <cellStyle name="20 % - Accent6 25 4" xfId="10205"/>
    <cellStyle name="20 % - Accent6 25 4 2" xfId="21294"/>
    <cellStyle name="20 % - Accent6 25 4 3" xfId="34571"/>
    <cellStyle name="20 % - Accent6 25 4 4" xfId="47848"/>
    <cellStyle name="20 % - Accent6 25 5" xfId="14660"/>
    <cellStyle name="20 % - Accent6 25 5 2" xfId="27281"/>
    <cellStyle name="20 % - Accent6 25 5 3" xfId="40558"/>
    <cellStyle name="20 % - Accent6 25 5 4" xfId="53835"/>
    <cellStyle name="20 % - Accent6 25 6" xfId="9089"/>
    <cellStyle name="20 % - Accent6 25 7" xfId="19956"/>
    <cellStyle name="20 % - Accent6 25 8" xfId="33233"/>
    <cellStyle name="20 % - Accent6 25 9" xfId="46510"/>
    <cellStyle name="20 % - Accent6 26" xfId="6431"/>
    <cellStyle name="20 % - Accent6 26 2" xfId="7133"/>
    <cellStyle name="20 % - Accent6 26 2 2" xfId="17957"/>
    <cellStyle name="20 % - Accent6 26 2 2 2" xfId="31137"/>
    <cellStyle name="20 % - Accent6 26 2 2 3" xfId="44414"/>
    <cellStyle name="20 % - Accent6 26 2 2 4" xfId="57691"/>
    <cellStyle name="20 % - Accent6 26 2 3" xfId="12911"/>
    <cellStyle name="20 % - Accent6 26 2 4" xfId="25150"/>
    <cellStyle name="20 % - Accent6 26 2 5" xfId="38427"/>
    <cellStyle name="20 % - Accent6 26 2 6" xfId="51704"/>
    <cellStyle name="20 % - Accent6 26 3" xfId="12209"/>
    <cellStyle name="20 % - Accent6 26 3 2" xfId="17255"/>
    <cellStyle name="20 % - Accent6 26 3 2 2" xfId="30435"/>
    <cellStyle name="20 % - Accent6 26 3 2 3" xfId="43712"/>
    <cellStyle name="20 % - Accent6 26 3 2 4" xfId="56989"/>
    <cellStyle name="20 % - Accent6 26 3 3" xfId="24448"/>
    <cellStyle name="20 % - Accent6 26 3 4" xfId="37725"/>
    <cellStyle name="20 % - Accent6 26 3 5" xfId="51002"/>
    <cellStyle name="20 % - Accent6 26 4" xfId="10211"/>
    <cellStyle name="20 % - Accent6 26 4 2" xfId="21300"/>
    <cellStyle name="20 % - Accent6 26 4 3" xfId="34577"/>
    <cellStyle name="20 % - Accent6 26 4 4" xfId="47854"/>
    <cellStyle name="20 % - Accent6 26 5" xfId="14666"/>
    <cellStyle name="20 % - Accent6 26 5 2" xfId="27287"/>
    <cellStyle name="20 % - Accent6 26 5 3" xfId="40564"/>
    <cellStyle name="20 % - Accent6 26 5 4" xfId="53841"/>
    <cellStyle name="20 % - Accent6 26 6" xfId="9095"/>
    <cellStyle name="20 % - Accent6 26 7" xfId="19962"/>
    <cellStyle name="20 % - Accent6 26 8" xfId="33239"/>
    <cellStyle name="20 % - Accent6 26 9" xfId="46516"/>
    <cellStyle name="20 % - Accent6 27" xfId="6435"/>
    <cellStyle name="20 % - Accent6 27 2" xfId="7137"/>
    <cellStyle name="20 % - Accent6 27 2 2" xfId="17961"/>
    <cellStyle name="20 % - Accent6 27 2 2 2" xfId="31141"/>
    <cellStyle name="20 % - Accent6 27 2 2 3" xfId="44418"/>
    <cellStyle name="20 % - Accent6 27 2 2 4" xfId="57695"/>
    <cellStyle name="20 % - Accent6 27 2 3" xfId="12915"/>
    <cellStyle name="20 % - Accent6 27 2 4" xfId="25154"/>
    <cellStyle name="20 % - Accent6 27 2 5" xfId="38431"/>
    <cellStyle name="20 % - Accent6 27 2 6" xfId="51708"/>
    <cellStyle name="20 % - Accent6 27 3" xfId="12213"/>
    <cellStyle name="20 % - Accent6 27 3 2" xfId="17259"/>
    <cellStyle name="20 % - Accent6 27 3 2 2" xfId="30439"/>
    <cellStyle name="20 % - Accent6 27 3 2 3" xfId="43716"/>
    <cellStyle name="20 % - Accent6 27 3 2 4" xfId="56993"/>
    <cellStyle name="20 % - Accent6 27 3 3" xfId="24452"/>
    <cellStyle name="20 % - Accent6 27 3 4" xfId="37729"/>
    <cellStyle name="20 % - Accent6 27 3 5" xfId="51006"/>
    <cellStyle name="20 % - Accent6 27 4" xfId="10215"/>
    <cellStyle name="20 % - Accent6 27 4 2" xfId="21304"/>
    <cellStyle name="20 % - Accent6 27 4 3" xfId="34581"/>
    <cellStyle name="20 % - Accent6 27 4 4" xfId="47858"/>
    <cellStyle name="20 % - Accent6 27 5" xfId="14670"/>
    <cellStyle name="20 % - Accent6 27 5 2" xfId="27291"/>
    <cellStyle name="20 % - Accent6 27 5 3" xfId="40568"/>
    <cellStyle name="20 % - Accent6 27 5 4" xfId="53845"/>
    <cellStyle name="20 % - Accent6 27 6" xfId="9099"/>
    <cellStyle name="20 % - Accent6 27 7" xfId="19966"/>
    <cellStyle name="20 % - Accent6 27 8" xfId="33243"/>
    <cellStyle name="20 % - Accent6 27 9" xfId="46520"/>
    <cellStyle name="20 % - Accent6 28" xfId="7159"/>
    <cellStyle name="20 % - Accent6 28 2" xfId="12937"/>
    <cellStyle name="20 % - Accent6 28 2 2" xfId="17983"/>
    <cellStyle name="20 % - Accent6 28 2 2 2" xfId="31163"/>
    <cellStyle name="20 % - Accent6 28 2 2 3" xfId="44440"/>
    <cellStyle name="20 % - Accent6 28 2 2 4" xfId="57717"/>
    <cellStyle name="20 % - Accent6 28 2 3" xfId="25176"/>
    <cellStyle name="20 % - Accent6 28 2 4" xfId="38453"/>
    <cellStyle name="20 % - Accent6 28 2 5" xfId="51730"/>
    <cellStyle name="20 % - Accent6 28 3" xfId="10237"/>
    <cellStyle name="20 % - Accent6 28 3 2" xfId="21326"/>
    <cellStyle name="20 % - Accent6 28 3 3" xfId="34603"/>
    <cellStyle name="20 % - Accent6 28 3 4" xfId="47880"/>
    <cellStyle name="20 % - Accent6 28 4" xfId="14692"/>
    <cellStyle name="20 % - Accent6 28 4 2" xfId="27313"/>
    <cellStyle name="20 % - Accent6 28 4 3" xfId="40590"/>
    <cellStyle name="20 % - Accent6 28 4 4" xfId="53867"/>
    <cellStyle name="20 % - Accent6 28 5" xfId="9121"/>
    <cellStyle name="20 % - Accent6 28 6" xfId="19988"/>
    <cellStyle name="20 % - Accent6 28 7" xfId="33265"/>
    <cellStyle name="20 % - Accent6 28 8" xfId="46542"/>
    <cellStyle name="20 % - Accent6 29" xfId="7171"/>
    <cellStyle name="20 % - Accent6 29 2" xfId="12949"/>
    <cellStyle name="20 % - Accent6 29 2 2" xfId="17995"/>
    <cellStyle name="20 % - Accent6 29 2 2 2" xfId="31175"/>
    <cellStyle name="20 % - Accent6 29 2 2 3" xfId="44452"/>
    <cellStyle name="20 % - Accent6 29 2 2 4" xfId="57729"/>
    <cellStyle name="20 % - Accent6 29 2 3" xfId="25188"/>
    <cellStyle name="20 % - Accent6 29 2 4" xfId="38465"/>
    <cellStyle name="20 % - Accent6 29 2 5" xfId="51742"/>
    <cellStyle name="20 % - Accent6 29 3" xfId="10249"/>
    <cellStyle name="20 % - Accent6 29 3 2" xfId="21338"/>
    <cellStyle name="20 % - Accent6 29 3 3" xfId="34615"/>
    <cellStyle name="20 % - Accent6 29 3 4" xfId="47892"/>
    <cellStyle name="20 % - Accent6 29 4" xfId="14704"/>
    <cellStyle name="20 % - Accent6 29 4 2" xfId="27325"/>
    <cellStyle name="20 % - Accent6 29 4 3" xfId="40602"/>
    <cellStyle name="20 % - Accent6 29 4 4" xfId="53879"/>
    <cellStyle name="20 % - Accent6 29 5" xfId="9133"/>
    <cellStyle name="20 % - Accent6 29 6" xfId="20000"/>
    <cellStyle name="20 % - Accent6 29 7" xfId="33277"/>
    <cellStyle name="20 % - Accent6 29 8" xfId="46554"/>
    <cellStyle name="20 % - Accent6 3" xfId="444"/>
    <cellStyle name="20 % - Accent6 3 2" xfId="445"/>
    <cellStyle name="20 % - Accent6 30" xfId="7177"/>
    <cellStyle name="20 % - Accent6 30 2" xfId="12955"/>
    <cellStyle name="20 % - Accent6 30 2 2" xfId="18001"/>
    <cellStyle name="20 % - Accent6 30 2 2 2" xfId="31181"/>
    <cellStyle name="20 % - Accent6 30 2 2 3" xfId="44458"/>
    <cellStyle name="20 % - Accent6 30 2 2 4" xfId="57735"/>
    <cellStyle name="20 % - Accent6 30 2 3" xfId="25194"/>
    <cellStyle name="20 % - Accent6 30 2 4" xfId="38471"/>
    <cellStyle name="20 % - Accent6 30 2 5" xfId="51748"/>
    <cellStyle name="20 % - Accent6 30 3" xfId="10255"/>
    <cellStyle name="20 % - Accent6 30 3 2" xfId="21344"/>
    <cellStyle name="20 % - Accent6 30 3 3" xfId="34621"/>
    <cellStyle name="20 % - Accent6 30 3 4" xfId="47898"/>
    <cellStyle name="20 % - Accent6 30 4" xfId="14710"/>
    <cellStyle name="20 % - Accent6 30 4 2" xfId="27331"/>
    <cellStyle name="20 % - Accent6 30 4 3" xfId="40608"/>
    <cellStyle name="20 % - Accent6 30 4 4" xfId="53885"/>
    <cellStyle name="20 % - Accent6 30 5" xfId="9139"/>
    <cellStyle name="20 % - Accent6 30 6" xfId="20006"/>
    <cellStyle name="20 % - Accent6 30 7" xfId="33283"/>
    <cellStyle name="20 % - Accent6 30 8" xfId="46560"/>
    <cellStyle name="20 % - Accent6 31" xfId="7181"/>
    <cellStyle name="20 % - Accent6 31 2" xfId="12959"/>
    <cellStyle name="20 % - Accent6 31 2 2" xfId="18005"/>
    <cellStyle name="20 % - Accent6 31 2 2 2" xfId="31185"/>
    <cellStyle name="20 % - Accent6 31 2 2 3" xfId="44462"/>
    <cellStyle name="20 % - Accent6 31 2 2 4" xfId="57739"/>
    <cellStyle name="20 % - Accent6 31 2 3" xfId="25198"/>
    <cellStyle name="20 % - Accent6 31 2 4" xfId="38475"/>
    <cellStyle name="20 % - Accent6 31 2 5" xfId="51752"/>
    <cellStyle name="20 % - Accent6 31 3" xfId="10259"/>
    <cellStyle name="20 % - Accent6 31 3 2" xfId="21348"/>
    <cellStyle name="20 % - Accent6 31 3 3" xfId="34625"/>
    <cellStyle name="20 % - Accent6 31 3 4" xfId="47902"/>
    <cellStyle name="20 % - Accent6 31 4" xfId="14714"/>
    <cellStyle name="20 % - Accent6 31 4 2" xfId="27335"/>
    <cellStyle name="20 % - Accent6 31 4 3" xfId="40612"/>
    <cellStyle name="20 % - Accent6 31 4 4" xfId="53889"/>
    <cellStyle name="20 % - Accent6 31 5" xfId="9143"/>
    <cellStyle name="20 % - Accent6 31 6" xfId="20010"/>
    <cellStyle name="20 % - Accent6 31 7" xfId="33287"/>
    <cellStyle name="20 % - Accent6 31 8" xfId="46564"/>
    <cellStyle name="20 % - Accent6 32" xfId="13363"/>
    <cellStyle name="20 % - Accent6 32 2" xfId="18791"/>
    <cellStyle name="20 % - Accent6 32 2 2" xfId="31971"/>
    <cellStyle name="20 % - Accent6 32 2 3" xfId="45248"/>
    <cellStyle name="20 % - Accent6 32 2 4" xfId="58525"/>
    <cellStyle name="20 % - Accent6 32 3" xfId="25984"/>
    <cellStyle name="20 % - Accent6 32 4" xfId="39261"/>
    <cellStyle name="20 % - Accent6 32 5" xfId="52538"/>
    <cellStyle name="20 % - Accent6 33" xfId="13375"/>
    <cellStyle name="20 % - Accent6 33 2" xfId="18803"/>
    <cellStyle name="20 % - Accent6 33 2 2" xfId="31983"/>
    <cellStyle name="20 % - Accent6 33 2 3" xfId="45260"/>
    <cellStyle name="20 % - Accent6 33 2 4" xfId="58537"/>
    <cellStyle name="20 % - Accent6 33 3" xfId="25996"/>
    <cellStyle name="20 % - Accent6 33 4" xfId="39273"/>
    <cellStyle name="20 % - Accent6 33 5" xfId="52550"/>
    <cellStyle name="20 % - Accent6 34" xfId="13381"/>
    <cellStyle name="20 % - Accent6 34 2" xfId="18809"/>
    <cellStyle name="20 % - Accent6 34 2 2" xfId="31989"/>
    <cellStyle name="20 % - Accent6 34 2 3" xfId="45266"/>
    <cellStyle name="20 % - Accent6 34 2 4" xfId="58543"/>
    <cellStyle name="20 % - Accent6 34 3" xfId="26002"/>
    <cellStyle name="20 % - Accent6 34 4" xfId="39279"/>
    <cellStyle name="20 % - Accent6 34 5" xfId="52556"/>
    <cellStyle name="20 % - Accent6 35" xfId="13385"/>
    <cellStyle name="20 % - Accent6 35 2" xfId="18813"/>
    <cellStyle name="20 % - Accent6 35 2 2" xfId="31993"/>
    <cellStyle name="20 % - Accent6 35 2 3" xfId="45270"/>
    <cellStyle name="20 % - Accent6 35 2 4" xfId="58547"/>
    <cellStyle name="20 % - Accent6 35 3" xfId="26006"/>
    <cellStyle name="20 % - Accent6 35 4" xfId="39283"/>
    <cellStyle name="20 % - Accent6 35 5" xfId="52560"/>
    <cellStyle name="20 % - Accent6 36" xfId="18827"/>
    <cellStyle name="20 % - Accent6 36 2" xfId="32007"/>
    <cellStyle name="20 % - Accent6 36 3" xfId="45284"/>
    <cellStyle name="20 % - Accent6 36 4" xfId="58561"/>
    <cellStyle name="20 % - Accent6 37" xfId="18850"/>
    <cellStyle name="20 % - Accent6 37 2" xfId="32030"/>
    <cellStyle name="20 % - Accent6 37 3" xfId="45307"/>
    <cellStyle name="20 % - Accent6 37 4" xfId="58584"/>
    <cellStyle name="20 % - Accent6 38" xfId="18863"/>
    <cellStyle name="20 % - Accent6 38 2" xfId="32043"/>
    <cellStyle name="20 % - Accent6 38 3" xfId="45320"/>
    <cellStyle name="20 % - Accent6 38 4" xfId="58597"/>
    <cellStyle name="20 % - Accent6 39" xfId="18870"/>
    <cellStyle name="20 % - Accent6 39 2" xfId="32050"/>
    <cellStyle name="20 % - Accent6 39 3" xfId="45327"/>
    <cellStyle name="20 % - Accent6 39 4" xfId="58604"/>
    <cellStyle name="20 % - Accent6 4" xfId="446"/>
    <cellStyle name="20 % - Accent6 40" xfId="18875"/>
    <cellStyle name="20 % - Accent6 40 2" xfId="32055"/>
    <cellStyle name="20 % - Accent6 40 3" xfId="45332"/>
    <cellStyle name="20 % - Accent6 40 4" xfId="58609"/>
    <cellStyle name="20 % - Accent6 41" xfId="18892"/>
    <cellStyle name="20 % - Accent6 41 2" xfId="32072"/>
    <cellStyle name="20 % - Accent6 41 3" xfId="45349"/>
    <cellStyle name="20 % - Accent6 41 4" xfId="58626"/>
    <cellStyle name="20 % - Accent6 42" xfId="18901"/>
    <cellStyle name="20 % - Accent6 42 2" xfId="32081"/>
    <cellStyle name="20 % - Accent6 42 3" xfId="45358"/>
    <cellStyle name="20 % - Accent6 42 4" xfId="58635"/>
    <cellStyle name="20 % - Accent6 43" xfId="18907"/>
    <cellStyle name="20 % - Accent6 43 2" xfId="32087"/>
    <cellStyle name="20 % - Accent6 43 3" xfId="45364"/>
    <cellStyle name="20 % - Accent6 43 4" xfId="58641"/>
    <cellStyle name="20 % - Accent6 44" xfId="18911"/>
    <cellStyle name="20 % - Accent6 44 2" xfId="32091"/>
    <cellStyle name="20 % - Accent6 44 3" xfId="45368"/>
    <cellStyle name="20 % - Accent6 44 4" xfId="58645"/>
    <cellStyle name="20 % - Accent6 45" xfId="18933"/>
    <cellStyle name="20 % - Accent6 45 2" xfId="32113"/>
    <cellStyle name="20 % - Accent6 45 3" xfId="45390"/>
    <cellStyle name="20 % - Accent6 45 4" xfId="58667"/>
    <cellStyle name="20 % - Accent6 46" xfId="18945"/>
    <cellStyle name="20 % - Accent6 46 2" xfId="32125"/>
    <cellStyle name="20 % - Accent6 46 3" xfId="45402"/>
    <cellStyle name="20 % - Accent6 46 4" xfId="58679"/>
    <cellStyle name="20 % - Accent6 47" xfId="18951"/>
    <cellStyle name="20 % - Accent6 47 2" xfId="32131"/>
    <cellStyle name="20 % - Accent6 47 3" xfId="45408"/>
    <cellStyle name="20 % - Accent6 47 4" xfId="58685"/>
    <cellStyle name="20 % - Accent6 48" xfId="18955"/>
    <cellStyle name="20 % - Accent6 48 2" xfId="32135"/>
    <cellStyle name="20 % - Accent6 48 3" xfId="45412"/>
    <cellStyle name="20 % - Accent6 48 4" xfId="58689"/>
    <cellStyle name="20 % - Accent6 49" xfId="18977"/>
    <cellStyle name="20 % - Accent6 49 2" xfId="32157"/>
    <cellStyle name="20 % - Accent6 49 3" xfId="45434"/>
    <cellStyle name="20 % - Accent6 49 4" xfId="58711"/>
    <cellStyle name="20 % - Accent6 5" xfId="447"/>
    <cellStyle name="20 % - Accent6 5 2" xfId="448"/>
    <cellStyle name="20 % - Accent6 5 2 2" xfId="449"/>
    <cellStyle name="20 % - Accent6 5 2 3" xfId="450"/>
    <cellStyle name="20 % - Accent6 5 2 4" xfId="451"/>
    <cellStyle name="20 % - Accent6 5 2 4 2" xfId="452"/>
    <cellStyle name="20 % - Accent6 5 2 5" xfId="453"/>
    <cellStyle name="20 % - Accent6 5 2 6" xfId="3681"/>
    <cellStyle name="20 % - Accent6 5 3" xfId="454"/>
    <cellStyle name="20 % - Accent6 5 4" xfId="455"/>
    <cellStyle name="20 % - Accent6 5 5" xfId="456"/>
    <cellStyle name="20 % - Accent6 5 6" xfId="12965"/>
    <cellStyle name="20 % - Accent6 5 7" xfId="13156"/>
    <cellStyle name="20 % - Accent6 50" xfId="18989"/>
    <cellStyle name="20 % - Accent6 50 2" xfId="32169"/>
    <cellStyle name="20 % - Accent6 50 3" xfId="45446"/>
    <cellStyle name="20 % - Accent6 50 4" xfId="58723"/>
    <cellStyle name="20 % - Accent6 51" xfId="18995"/>
    <cellStyle name="20 % - Accent6 51 2" xfId="32175"/>
    <cellStyle name="20 % - Accent6 51 3" xfId="45452"/>
    <cellStyle name="20 % - Accent6 51 4" xfId="58729"/>
    <cellStyle name="20 % - Accent6 52" xfId="18999"/>
    <cellStyle name="20 % - Accent6 52 2" xfId="32179"/>
    <cellStyle name="20 % - Accent6 52 3" xfId="45456"/>
    <cellStyle name="20 % - Accent6 52 4" xfId="58733"/>
    <cellStyle name="20 % - Accent6 53" xfId="19013"/>
    <cellStyle name="20 % - Accent6 53 2" xfId="32193"/>
    <cellStyle name="20 % - Accent6 53 3" xfId="45470"/>
    <cellStyle name="20 % - Accent6 53 4" xfId="58747"/>
    <cellStyle name="20 % - Accent6 54" xfId="19035"/>
    <cellStyle name="20 % - Accent6 54 2" xfId="32215"/>
    <cellStyle name="20 % - Accent6 54 3" xfId="45492"/>
    <cellStyle name="20 % - Accent6 54 4" xfId="58769"/>
    <cellStyle name="20 % - Accent6 55" xfId="19047"/>
    <cellStyle name="20 % - Accent6 55 2" xfId="32227"/>
    <cellStyle name="20 % - Accent6 55 3" xfId="45504"/>
    <cellStyle name="20 % - Accent6 55 4" xfId="58781"/>
    <cellStyle name="20 % - Accent6 56" xfId="19053"/>
    <cellStyle name="20 % - Accent6 56 2" xfId="32233"/>
    <cellStyle name="20 % - Accent6 56 3" xfId="45510"/>
    <cellStyle name="20 % - Accent6 56 4" xfId="58787"/>
    <cellStyle name="20 % - Accent6 57" xfId="19057"/>
    <cellStyle name="20 % - Accent6 57 2" xfId="32237"/>
    <cellStyle name="20 % - Accent6 57 3" xfId="45514"/>
    <cellStyle name="20 % - Accent6 57 4" xfId="58791"/>
    <cellStyle name="20 % - Accent6 58" xfId="19079"/>
    <cellStyle name="20 % - Accent6 58 2" xfId="32259"/>
    <cellStyle name="20 % - Accent6 58 3" xfId="45536"/>
    <cellStyle name="20 % - Accent6 58 4" xfId="58813"/>
    <cellStyle name="20 % - Accent6 59" xfId="19091"/>
    <cellStyle name="20 % - Accent6 59 2" xfId="32271"/>
    <cellStyle name="20 % - Accent6 59 3" xfId="45548"/>
    <cellStyle name="20 % - Accent6 59 4" xfId="58825"/>
    <cellStyle name="20 % - Accent6 6" xfId="457"/>
    <cellStyle name="20 % - Accent6 60" xfId="19097"/>
    <cellStyle name="20 % - Accent6 60 2" xfId="32277"/>
    <cellStyle name="20 % - Accent6 60 3" xfId="45554"/>
    <cellStyle name="20 % - Accent6 60 4" xfId="58831"/>
    <cellStyle name="20 % - Accent6 61" xfId="19101"/>
    <cellStyle name="20 % - Accent6 61 2" xfId="32281"/>
    <cellStyle name="20 % - Accent6 61 3" xfId="45558"/>
    <cellStyle name="20 % - Accent6 61 4" xfId="58835"/>
    <cellStyle name="20 % - Accent6 62" xfId="19123"/>
    <cellStyle name="20 % - Accent6 62 2" xfId="32303"/>
    <cellStyle name="20 % - Accent6 62 3" xfId="45580"/>
    <cellStyle name="20 % - Accent6 62 4" xfId="58857"/>
    <cellStyle name="20 % - Accent6 63" xfId="19135"/>
    <cellStyle name="20 % - Accent6 63 2" xfId="32315"/>
    <cellStyle name="20 % - Accent6 63 3" xfId="45592"/>
    <cellStyle name="20 % - Accent6 63 4" xfId="58869"/>
    <cellStyle name="20 % - Accent6 64" xfId="19141"/>
    <cellStyle name="20 % - Accent6 64 2" xfId="32321"/>
    <cellStyle name="20 % - Accent6 64 3" xfId="45598"/>
    <cellStyle name="20 % - Accent6 64 4" xfId="58875"/>
    <cellStyle name="20 % - Accent6 65" xfId="19145"/>
    <cellStyle name="20 % - Accent6 65 2" xfId="32325"/>
    <cellStyle name="20 % - Accent6 65 3" xfId="45602"/>
    <cellStyle name="20 % - Accent6 65 4" xfId="58879"/>
    <cellStyle name="20 % - Accent6 66" xfId="19167"/>
    <cellStyle name="20 % - Accent6 66 2" xfId="32347"/>
    <cellStyle name="20 % - Accent6 66 3" xfId="45624"/>
    <cellStyle name="20 % - Accent6 66 4" xfId="58901"/>
    <cellStyle name="20 % - Accent6 67" xfId="19179"/>
    <cellStyle name="20 % - Accent6 67 2" xfId="32359"/>
    <cellStyle name="20 % - Accent6 67 3" xfId="45636"/>
    <cellStyle name="20 % - Accent6 67 4" xfId="58913"/>
    <cellStyle name="20 % - Accent6 68" xfId="19185"/>
    <cellStyle name="20 % - Accent6 68 2" xfId="32365"/>
    <cellStyle name="20 % - Accent6 68 3" xfId="45642"/>
    <cellStyle name="20 % - Accent6 68 4" xfId="58919"/>
    <cellStyle name="20 % - Accent6 69" xfId="19189"/>
    <cellStyle name="20 % - Accent6 69 2" xfId="32369"/>
    <cellStyle name="20 % - Accent6 69 3" xfId="45646"/>
    <cellStyle name="20 % - Accent6 69 4" xfId="58923"/>
    <cellStyle name="20 % - Accent6 7" xfId="458"/>
    <cellStyle name="20 % - Accent6 70" xfId="19212"/>
    <cellStyle name="20 % - Accent6 70 2" xfId="32392"/>
    <cellStyle name="20 % - Accent6 70 3" xfId="45669"/>
    <cellStyle name="20 % - Accent6 70 4" xfId="58946"/>
    <cellStyle name="20 % - Accent6 71" xfId="19225"/>
    <cellStyle name="20 % - Accent6 71 2" xfId="32405"/>
    <cellStyle name="20 % - Accent6 71 3" xfId="45682"/>
    <cellStyle name="20 % - Accent6 71 4" xfId="58959"/>
    <cellStyle name="20 % - Accent6 72" xfId="19235"/>
    <cellStyle name="20 % - Accent6 72 2" xfId="32415"/>
    <cellStyle name="20 % - Accent6 72 3" xfId="45692"/>
    <cellStyle name="20 % - Accent6 72 4" xfId="58969"/>
    <cellStyle name="20 % - Accent6 73" xfId="19244"/>
    <cellStyle name="20 % - Accent6 73 2" xfId="32424"/>
    <cellStyle name="20 % - Accent6 73 3" xfId="45701"/>
    <cellStyle name="20 % - Accent6 73 4" xfId="58978"/>
    <cellStyle name="20 % - Accent6 74" xfId="19253"/>
    <cellStyle name="20 % - Accent6 74 2" xfId="32433"/>
    <cellStyle name="20 % - Accent6 74 3" xfId="45710"/>
    <cellStyle name="20 % - Accent6 74 4" xfId="58987"/>
    <cellStyle name="20 % - Accent6 75" xfId="19259"/>
    <cellStyle name="20 % - Accent6 75 2" xfId="32439"/>
    <cellStyle name="20 % - Accent6 75 3" xfId="45716"/>
    <cellStyle name="20 % - Accent6 75 4" xfId="58993"/>
    <cellStyle name="20 % - Accent6 76" xfId="19263"/>
    <cellStyle name="20 % - Accent6 76 2" xfId="32443"/>
    <cellStyle name="20 % - Accent6 76 3" xfId="45720"/>
    <cellStyle name="20 % - Accent6 76 4" xfId="58997"/>
    <cellStyle name="20 % - Accent6 77" xfId="32466"/>
    <cellStyle name="20 % - Accent6 77 2" xfId="45743"/>
    <cellStyle name="20 % - Accent6 77 3" xfId="59020"/>
    <cellStyle name="20 % - Accent6 78" xfId="32478"/>
    <cellStyle name="20 % - Accent6 78 2" xfId="45755"/>
    <cellStyle name="20 % - Accent6 78 3" xfId="59032"/>
    <cellStyle name="20 % - Accent6 79" xfId="32487"/>
    <cellStyle name="20 % - Accent6 79 2" xfId="45764"/>
    <cellStyle name="20 % - Accent6 79 3" xfId="59041"/>
    <cellStyle name="20 % - Accent6 8" xfId="459"/>
    <cellStyle name="20 % - Accent6 80" xfId="32493"/>
    <cellStyle name="20 % - Accent6 80 2" xfId="45770"/>
    <cellStyle name="20 % - Accent6 80 3" xfId="59047"/>
    <cellStyle name="20 % - Accent6 81" xfId="32497"/>
    <cellStyle name="20 % - Accent6 81 2" xfId="45774"/>
    <cellStyle name="20 % - Accent6 81 3" xfId="59051"/>
    <cellStyle name="20 % - Accent6 82" xfId="32519"/>
    <cellStyle name="20 % - Accent6 82 2" xfId="45796"/>
    <cellStyle name="20 % - Accent6 82 3" xfId="59073"/>
    <cellStyle name="20 % - Accent6 83" xfId="32531"/>
    <cellStyle name="20 % - Accent6 83 2" xfId="45808"/>
    <cellStyle name="20 % - Accent6 83 3" xfId="59085"/>
    <cellStyle name="20 % - Accent6 84" xfId="32537"/>
    <cellStyle name="20 % - Accent6 84 2" xfId="45814"/>
    <cellStyle name="20 % - Accent6 84 3" xfId="59091"/>
    <cellStyle name="20 % - Accent6 85" xfId="32541"/>
    <cellStyle name="20 % - Accent6 85 2" xfId="45818"/>
    <cellStyle name="20 % - Accent6 85 3" xfId="59095"/>
    <cellStyle name="20 % - Accent6 86" xfId="59119"/>
    <cellStyle name="20 % - Accent6 87" xfId="59130"/>
    <cellStyle name="20 % - Accent6 88" xfId="59136"/>
    <cellStyle name="20 % - Accent6 89" xfId="59142"/>
    <cellStyle name="20 % - Accent6 9" xfId="460"/>
    <cellStyle name="20 % - Accent6 90" xfId="59166"/>
    <cellStyle name="20 % - Accent6 91" xfId="59177"/>
    <cellStyle name="20 % - Accent6 92" xfId="59183"/>
    <cellStyle name="20 % - Accent6 93" xfId="59189"/>
    <cellStyle name="20 % - Accent6 94" xfId="59259"/>
    <cellStyle name="20 % - Accent6 95" xfId="59270"/>
    <cellStyle name="20 % - Accent6 96" xfId="59276"/>
    <cellStyle name="20 % - Accent6 97" xfId="59282"/>
    <cellStyle name="20 % - Accent6 98" xfId="59306"/>
    <cellStyle name="20 % - Accent6 99" xfId="59313"/>
    <cellStyle name="40 % - Accent1" xfId="461" builtinId="31" customBuiltin="1"/>
    <cellStyle name="40 % - Accent1 10" xfId="462"/>
    <cellStyle name="40 % - Accent1 100" xfId="59296"/>
    <cellStyle name="40 % - Accent1 101" xfId="59344"/>
    <cellStyle name="40 % - Accent1 102" xfId="59361"/>
    <cellStyle name="40 % - Accent1 103" xfId="59381"/>
    <cellStyle name="40 % - Accent1 104" xfId="59396"/>
    <cellStyle name="40 % - Accent1 11" xfId="463"/>
    <cellStyle name="40 % - Accent1 12" xfId="464"/>
    <cellStyle name="40 % - Accent1 12 2" xfId="465"/>
    <cellStyle name="40 % - Accent1 12 3" xfId="466"/>
    <cellStyle name="40 % - Accent1 12 4" xfId="467"/>
    <cellStyle name="40 % - Accent1 12 4 2" xfId="468"/>
    <cellStyle name="40 % - Accent1 12 5" xfId="469"/>
    <cellStyle name="40 % - Accent1 12 6" xfId="3683"/>
    <cellStyle name="40 % - Accent1 13" xfId="470"/>
    <cellStyle name="40 % - Accent1 14" xfId="471"/>
    <cellStyle name="40 % - Accent1 14 10" xfId="9441"/>
    <cellStyle name="40 % - Accent1 14 10 2" xfId="20307"/>
    <cellStyle name="40 % - Accent1 14 10 3" xfId="33584"/>
    <cellStyle name="40 % - Accent1 14 10 4" xfId="46861"/>
    <cellStyle name="40 % - Accent1 14 11" xfId="13673"/>
    <cellStyle name="40 % - Accent1 14 11 2" xfId="26294"/>
    <cellStyle name="40 % - Accent1 14 11 3" xfId="39571"/>
    <cellStyle name="40 % - Accent1 14 11 4" xfId="52848"/>
    <cellStyle name="40 % - Accent1 14 12" xfId="19557"/>
    <cellStyle name="40 % - Accent1 14 13" xfId="32834"/>
    <cellStyle name="40 % - Accent1 14 14" xfId="46111"/>
    <cellStyle name="40 % - Accent1 14 2" xfId="4115"/>
    <cellStyle name="40 % - Accent1 14 2 10" xfId="19558"/>
    <cellStyle name="40 % - Accent1 14 2 11" xfId="32835"/>
    <cellStyle name="40 % - Accent1 14 2 12" xfId="46112"/>
    <cellStyle name="40 % - Accent1 14 2 2" xfId="4812"/>
    <cellStyle name="40 % - Accent1 14 2 2 2" xfId="8686"/>
    <cellStyle name="40 % - Accent1 14 2 2 2 2" xfId="15911"/>
    <cellStyle name="40 % - Accent1 14 2 2 2 2 2" xfId="28840"/>
    <cellStyle name="40 % - Accent1 14 2 2 2 2 3" xfId="42117"/>
    <cellStyle name="40 % - Accent1 14 2 2 2 2 4" xfId="55394"/>
    <cellStyle name="40 % - Accent1 14 2 2 2 3" xfId="22853"/>
    <cellStyle name="40 % - Accent1 14 2 2 2 4" xfId="36130"/>
    <cellStyle name="40 % - Accent1 14 2 2 2 5" xfId="49407"/>
    <cellStyle name="40 % - Accent1 14 2 2 3" xfId="14255"/>
    <cellStyle name="40 % - Accent1 14 2 2 3 2" xfId="26876"/>
    <cellStyle name="40 % - Accent1 14 2 2 3 3" xfId="40153"/>
    <cellStyle name="40 % - Accent1 14 2 2 3 4" xfId="53430"/>
    <cellStyle name="40 % - Accent1 14 2 2 4" xfId="20889"/>
    <cellStyle name="40 % - Accent1 14 2 2 5" xfId="34166"/>
    <cellStyle name="40 % - Accent1 14 2 2 6" xfId="47443"/>
    <cellStyle name="40 % - Accent1 14 2 3" xfId="5403"/>
    <cellStyle name="40 % - Accent1 14 2 3 2" xfId="16251"/>
    <cellStyle name="40 % - Accent1 14 2 3 2 2" xfId="29431"/>
    <cellStyle name="40 % - Accent1 14 2 3 2 3" xfId="42708"/>
    <cellStyle name="40 % - Accent1 14 2 3 2 4" xfId="55985"/>
    <cellStyle name="40 % - Accent1 14 2 3 3" xfId="11205"/>
    <cellStyle name="40 % - Accent1 14 2 3 4" xfId="23444"/>
    <cellStyle name="40 % - Accent1 14 2 3 5" xfId="36721"/>
    <cellStyle name="40 % - Accent1 14 2 3 6" xfId="49998"/>
    <cellStyle name="40 % - Accent1 14 2 4" xfId="6027"/>
    <cellStyle name="40 % - Accent1 14 2 4 2" xfId="16851"/>
    <cellStyle name="40 % - Accent1 14 2 4 2 2" xfId="30031"/>
    <cellStyle name="40 % - Accent1 14 2 4 2 3" xfId="43308"/>
    <cellStyle name="40 % - Accent1 14 2 4 2 4" xfId="56585"/>
    <cellStyle name="40 % - Accent1 14 2 4 3" xfId="11805"/>
    <cellStyle name="40 % - Accent1 14 2 4 4" xfId="24044"/>
    <cellStyle name="40 % - Accent1 14 2 4 5" xfId="37321"/>
    <cellStyle name="40 % - Accent1 14 2 4 6" xfId="50598"/>
    <cellStyle name="40 % - Accent1 14 2 5" xfId="6729"/>
    <cellStyle name="40 % - Accent1 14 2 5 2" xfId="17553"/>
    <cellStyle name="40 % - Accent1 14 2 5 2 2" xfId="30733"/>
    <cellStyle name="40 % - Accent1 14 2 5 2 3" xfId="44010"/>
    <cellStyle name="40 % - Accent1 14 2 5 2 4" xfId="57287"/>
    <cellStyle name="40 % - Accent1 14 2 5 3" xfId="12507"/>
    <cellStyle name="40 % - Accent1 14 2 5 4" xfId="24746"/>
    <cellStyle name="40 % - Accent1 14 2 5 5" xfId="38023"/>
    <cellStyle name="40 % - Accent1 14 2 5 6" xfId="51300"/>
    <cellStyle name="40 % - Accent1 14 2 6" xfId="8178"/>
    <cellStyle name="40 % - Accent1 14 2 6 2" xfId="18304"/>
    <cellStyle name="40 % - Accent1 14 2 6 2 2" xfId="31484"/>
    <cellStyle name="40 % - Accent1 14 2 6 2 3" xfId="44761"/>
    <cellStyle name="40 % - Accent1 14 2 6 2 4" xfId="58038"/>
    <cellStyle name="40 % - Accent1 14 2 6 3" xfId="25497"/>
    <cellStyle name="40 % - Accent1 14 2 6 4" xfId="38774"/>
    <cellStyle name="40 % - Accent1 14 2 6 5" xfId="52051"/>
    <cellStyle name="40 % - Accent1 14 2 7" xfId="10884"/>
    <cellStyle name="40 % - Accent1 14 2 7 2" xfId="15679"/>
    <cellStyle name="40 % - Accent1 14 2 7 2 2" xfId="28332"/>
    <cellStyle name="40 % - Accent1 14 2 7 2 3" xfId="41609"/>
    <cellStyle name="40 % - Accent1 14 2 7 2 4" xfId="54886"/>
    <cellStyle name="40 % - Accent1 14 2 7 3" xfId="22345"/>
    <cellStyle name="40 % - Accent1 14 2 7 4" xfId="35622"/>
    <cellStyle name="40 % - Accent1 14 2 7 5" xfId="48899"/>
    <cellStyle name="40 % - Accent1 14 2 8" xfId="9442"/>
    <cellStyle name="40 % - Accent1 14 2 8 2" xfId="20308"/>
    <cellStyle name="40 % - Accent1 14 2 8 3" xfId="33585"/>
    <cellStyle name="40 % - Accent1 14 2 8 4" xfId="46862"/>
    <cellStyle name="40 % - Accent1 14 2 9" xfId="13674"/>
    <cellStyle name="40 % - Accent1 14 2 9 2" xfId="26295"/>
    <cellStyle name="40 % - Accent1 14 2 9 3" xfId="39572"/>
    <cellStyle name="40 % - Accent1 14 2 9 4" xfId="52849"/>
    <cellStyle name="40 % - Accent1 14 3" xfId="4116"/>
    <cellStyle name="40 % - Accent1 14 3 2" xfId="8179"/>
    <cellStyle name="40 % - Accent1 14 3 2 2" xfId="15680"/>
    <cellStyle name="40 % - Accent1 14 3 2 2 2" xfId="28333"/>
    <cellStyle name="40 % - Accent1 14 3 2 2 3" xfId="41610"/>
    <cellStyle name="40 % - Accent1 14 3 2 2 4" xfId="54887"/>
    <cellStyle name="40 % - Accent1 14 3 2 3" xfId="22346"/>
    <cellStyle name="40 % - Accent1 14 3 2 4" xfId="35623"/>
    <cellStyle name="40 % - Accent1 14 3 2 5" xfId="48900"/>
    <cellStyle name="40 % - Accent1 14 3 3" xfId="14254"/>
    <cellStyle name="40 % - Accent1 14 3 3 2" xfId="26875"/>
    <cellStyle name="40 % - Accent1 14 3 3 3" xfId="40152"/>
    <cellStyle name="40 % - Accent1 14 3 3 4" xfId="53429"/>
    <cellStyle name="40 % - Accent1 14 3 4" xfId="20888"/>
    <cellStyle name="40 % - Accent1 14 3 5" xfId="34165"/>
    <cellStyle name="40 % - Accent1 14 3 6" xfId="47442"/>
    <cellStyle name="40 % - Accent1 14 4" xfId="4811"/>
    <cellStyle name="40 % - Accent1 14 4 2" xfId="8685"/>
    <cellStyle name="40 % - Accent1 14 4 2 2" xfId="28839"/>
    <cellStyle name="40 % - Accent1 14 4 2 3" xfId="42116"/>
    <cellStyle name="40 % - Accent1 14 4 2 4" xfId="55393"/>
    <cellStyle name="40 % - Accent1 14 4 3" xfId="22852"/>
    <cellStyle name="40 % - Accent1 14 4 4" xfId="36129"/>
    <cellStyle name="40 % - Accent1 14 4 5" xfId="49406"/>
    <cellStyle name="40 % - Accent1 14 5" xfId="5402"/>
    <cellStyle name="40 % - Accent1 14 5 2" xfId="16250"/>
    <cellStyle name="40 % - Accent1 14 5 2 2" xfId="29430"/>
    <cellStyle name="40 % - Accent1 14 5 2 3" xfId="42707"/>
    <cellStyle name="40 % - Accent1 14 5 2 4" xfId="55984"/>
    <cellStyle name="40 % - Accent1 14 5 3" xfId="11204"/>
    <cellStyle name="40 % - Accent1 14 5 4" xfId="23443"/>
    <cellStyle name="40 % - Accent1 14 5 5" xfId="36720"/>
    <cellStyle name="40 % - Accent1 14 5 6" xfId="49997"/>
    <cellStyle name="40 % - Accent1 14 6" xfId="6026"/>
    <cellStyle name="40 % - Accent1 14 6 2" xfId="16850"/>
    <cellStyle name="40 % - Accent1 14 6 2 2" xfId="30030"/>
    <cellStyle name="40 % - Accent1 14 6 2 3" xfId="43307"/>
    <cellStyle name="40 % - Accent1 14 6 2 4" xfId="56584"/>
    <cellStyle name="40 % - Accent1 14 6 3" xfId="11804"/>
    <cellStyle name="40 % - Accent1 14 6 4" xfId="24043"/>
    <cellStyle name="40 % - Accent1 14 6 5" xfId="37320"/>
    <cellStyle name="40 % - Accent1 14 6 6" xfId="50597"/>
    <cellStyle name="40 % - Accent1 14 7" xfId="6728"/>
    <cellStyle name="40 % - Accent1 14 7 2" xfId="17552"/>
    <cellStyle name="40 % - Accent1 14 7 2 2" xfId="30732"/>
    <cellStyle name="40 % - Accent1 14 7 2 3" xfId="44009"/>
    <cellStyle name="40 % - Accent1 14 7 2 4" xfId="57286"/>
    <cellStyle name="40 % - Accent1 14 7 3" xfId="12506"/>
    <cellStyle name="40 % - Accent1 14 7 4" xfId="24745"/>
    <cellStyle name="40 % - Accent1 14 7 5" xfId="38022"/>
    <cellStyle name="40 % - Accent1 14 7 6" xfId="51299"/>
    <cellStyle name="40 % - Accent1 14 8" xfId="7464"/>
    <cellStyle name="40 % - Accent1 14 8 2" xfId="18303"/>
    <cellStyle name="40 % - Accent1 14 8 2 2" xfId="31483"/>
    <cellStyle name="40 % - Accent1 14 8 2 3" xfId="44760"/>
    <cellStyle name="40 % - Accent1 14 8 2 4" xfId="58037"/>
    <cellStyle name="40 % - Accent1 14 8 3" xfId="25496"/>
    <cellStyle name="40 % - Accent1 14 8 4" xfId="38773"/>
    <cellStyle name="40 % - Accent1 14 8 5" xfId="52050"/>
    <cellStyle name="40 % - Accent1 14 9" xfId="10532"/>
    <cellStyle name="40 % - Accent1 14 9 2" xfId="14997"/>
    <cellStyle name="40 % - Accent1 14 9 2 2" xfId="27618"/>
    <cellStyle name="40 % - Accent1 14 9 2 3" xfId="40895"/>
    <cellStyle name="40 % - Accent1 14 9 2 4" xfId="54172"/>
    <cellStyle name="40 % - Accent1 14 9 3" xfId="21631"/>
    <cellStyle name="40 % - Accent1 14 9 4" xfId="34908"/>
    <cellStyle name="40 % - Accent1 14 9 5" xfId="48185"/>
    <cellStyle name="40 % - Accent1 15" xfId="472"/>
    <cellStyle name="40 % - Accent1 15 10" xfId="13675"/>
    <cellStyle name="40 % - Accent1 15 10 2" xfId="26296"/>
    <cellStyle name="40 % - Accent1 15 10 3" xfId="39573"/>
    <cellStyle name="40 % - Accent1 15 10 4" xfId="52850"/>
    <cellStyle name="40 % - Accent1 15 11" xfId="19559"/>
    <cellStyle name="40 % - Accent1 15 12" xfId="32836"/>
    <cellStyle name="40 % - Accent1 15 13" xfId="46113"/>
    <cellStyle name="40 % - Accent1 15 2" xfId="4114"/>
    <cellStyle name="40 % - Accent1 15 2 2" xfId="8177"/>
    <cellStyle name="40 % - Accent1 15 2 2 2" xfId="15678"/>
    <cellStyle name="40 % - Accent1 15 2 2 2 2" xfId="28331"/>
    <cellStyle name="40 % - Accent1 15 2 2 2 3" xfId="41608"/>
    <cellStyle name="40 % - Accent1 15 2 2 2 4" xfId="54885"/>
    <cellStyle name="40 % - Accent1 15 2 2 3" xfId="22344"/>
    <cellStyle name="40 % - Accent1 15 2 2 4" xfId="35621"/>
    <cellStyle name="40 % - Accent1 15 2 2 5" xfId="48898"/>
    <cellStyle name="40 % - Accent1 15 2 3" xfId="14256"/>
    <cellStyle name="40 % - Accent1 15 2 3 2" xfId="26877"/>
    <cellStyle name="40 % - Accent1 15 2 3 3" xfId="40154"/>
    <cellStyle name="40 % - Accent1 15 2 3 4" xfId="53431"/>
    <cellStyle name="40 % - Accent1 15 2 4" xfId="20890"/>
    <cellStyle name="40 % - Accent1 15 2 5" xfId="34167"/>
    <cellStyle name="40 % - Accent1 15 2 6" xfId="47444"/>
    <cellStyle name="40 % - Accent1 15 3" xfId="4813"/>
    <cellStyle name="40 % - Accent1 15 3 2" xfId="8687"/>
    <cellStyle name="40 % - Accent1 15 3 2 2" xfId="28841"/>
    <cellStyle name="40 % - Accent1 15 3 2 3" xfId="42118"/>
    <cellStyle name="40 % - Accent1 15 3 2 4" xfId="55395"/>
    <cellStyle name="40 % - Accent1 15 3 3" xfId="22854"/>
    <cellStyle name="40 % - Accent1 15 3 4" xfId="36131"/>
    <cellStyle name="40 % - Accent1 15 3 5" xfId="49408"/>
    <cellStyle name="40 % - Accent1 15 4" xfId="5404"/>
    <cellStyle name="40 % - Accent1 15 4 2" xfId="16252"/>
    <cellStyle name="40 % - Accent1 15 4 2 2" xfId="29432"/>
    <cellStyle name="40 % - Accent1 15 4 2 3" xfId="42709"/>
    <cellStyle name="40 % - Accent1 15 4 2 4" xfId="55986"/>
    <cellStyle name="40 % - Accent1 15 4 3" xfId="11206"/>
    <cellStyle name="40 % - Accent1 15 4 4" xfId="23445"/>
    <cellStyle name="40 % - Accent1 15 4 5" xfId="36722"/>
    <cellStyle name="40 % - Accent1 15 4 6" xfId="49999"/>
    <cellStyle name="40 % - Accent1 15 5" xfId="6028"/>
    <cellStyle name="40 % - Accent1 15 5 2" xfId="16852"/>
    <cellStyle name="40 % - Accent1 15 5 2 2" xfId="30032"/>
    <cellStyle name="40 % - Accent1 15 5 2 3" xfId="43309"/>
    <cellStyle name="40 % - Accent1 15 5 2 4" xfId="56586"/>
    <cellStyle name="40 % - Accent1 15 5 3" xfId="11806"/>
    <cellStyle name="40 % - Accent1 15 5 4" xfId="24045"/>
    <cellStyle name="40 % - Accent1 15 5 5" xfId="37322"/>
    <cellStyle name="40 % - Accent1 15 5 6" xfId="50599"/>
    <cellStyle name="40 % - Accent1 15 6" xfId="6730"/>
    <cellStyle name="40 % - Accent1 15 6 2" xfId="17554"/>
    <cellStyle name="40 % - Accent1 15 6 2 2" xfId="30734"/>
    <cellStyle name="40 % - Accent1 15 6 2 3" xfId="44011"/>
    <cellStyle name="40 % - Accent1 15 6 2 4" xfId="57288"/>
    <cellStyle name="40 % - Accent1 15 6 3" xfId="12508"/>
    <cellStyle name="40 % - Accent1 15 6 4" xfId="24747"/>
    <cellStyle name="40 % - Accent1 15 6 5" xfId="38024"/>
    <cellStyle name="40 % - Accent1 15 6 6" xfId="51301"/>
    <cellStyle name="40 % - Accent1 15 7" xfId="7465"/>
    <cellStyle name="40 % - Accent1 15 7 2" xfId="18305"/>
    <cellStyle name="40 % - Accent1 15 7 2 2" xfId="31485"/>
    <cellStyle name="40 % - Accent1 15 7 2 3" xfId="44762"/>
    <cellStyle name="40 % - Accent1 15 7 2 4" xfId="58039"/>
    <cellStyle name="40 % - Accent1 15 7 3" xfId="25498"/>
    <cellStyle name="40 % - Accent1 15 7 4" xfId="38775"/>
    <cellStyle name="40 % - Accent1 15 7 5" xfId="52052"/>
    <cellStyle name="40 % - Accent1 15 8" xfId="10533"/>
    <cellStyle name="40 % - Accent1 15 8 2" xfId="14998"/>
    <cellStyle name="40 % - Accent1 15 8 2 2" xfId="27619"/>
    <cellStyle name="40 % - Accent1 15 8 2 3" xfId="40896"/>
    <cellStyle name="40 % - Accent1 15 8 2 4" xfId="54173"/>
    <cellStyle name="40 % - Accent1 15 8 3" xfId="21632"/>
    <cellStyle name="40 % - Accent1 15 8 4" xfId="34909"/>
    <cellStyle name="40 % - Accent1 15 8 5" xfId="48186"/>
    <cellStyle name="40 % - Accent1 15 9" xfId="9443"/>
    <cellStyle name="40 % - Accent1 15 9 2" xfId="20309"/>
    <cellStyle name="40 % - Accent1 15 9 3" xfId="33586"/>
    <cellStyle name="40 % - Accent1 15 9 4" xfId="46863"/>
    <cellStyle name="40 % - Accent1 16" xfId="4113"/>
    <cellStyle name="40 % - Accent1 16 2" xfId="13111"/>
    <cellStyle name="40 % - Accent1 16 2 2" xfId="18605"/>
    <cellStyle name="40 % - Accent1 16 2 2 2" xfId="31785"/>
    <cellStyle name="40 % - Accent1 16 2 2 3" xfId="45062"/>
    <cellStyle name="40 % - Accent1 16 2 2 4" xfId="58339"/>
    <cellStyle name="40 % - Accent1 16 2 3" xfId="25798"/>
    <cellStyle name="40 % - Accent1 16 2 4" xfId="39075"/>
    <cellStyle name="40 % - Accent1 16 2 5" xfId="52352"/>
    <cellStyle name="40 % - Accent1 17" xfId="4112"/>
    <cellStyle name="40 % - Accent1 17 10" xfId="32837"/>
    <cellStyle name="40 % - Accent1 17 11" xfId="46114"/>
    <cellStyle name="40 % - Accent1 17 2" xfId="4814"/>
    <cellStyle name="40 % - Accent1 17 2 2" xfId="8688"/>
    <cellStyle name="40 % - Accent1 17 2 2 2" xfId="28842"/>
    <cellStyle name="40 % - Accent1 17 2 2 3" xfId="42119"/>
    <cellStyle name="40 % - Accent1 17 2 2 4" xfId="55396"/>
    <cellStyle name="40 % - Accent1 17 2 3" xfId="22855"/>
    <cellStyle name="40 % - Accent1 17 2 4" xfId="36132"/>
    <cellStyle name="40 % - Accent1 17 2 5" xfId="49409"/>
    <cellStyle name="40 % - Accent1 17 3" xfId="5405"/>
    <cellStyle name="40 % - Accent1 17 3 2" xfId="16253"/>
    <cellStyle name="40 % - Accent1 17 3 2 2" xfId="29433"/>
    <cellStyle name="40 % - Accent1 17 3 2 3" xfId="42710"/>
    <cellStyle name="40 % - Accent1 17 3 2 4" xfId="55987"/>
    <cellStyle name="40 % - Accent1 17 3 3" xfId="11207"/>
    <cellStyle name="40 % - Accent1 17 3 4" xfId="23446"/>
    <cellStyle name="40 % - Accent1 17 3 5" xfId="36723"/>
    <cellStyle name="40 % - Accent1 17 3 6" xfId="50000"/>
    <cellStyle name="40 % - Accent1 17 4" xfId="6029"/>
    <cellStyle name="40 % - Accent1 17 4 2" xfId="16853"/>
    <cellStyle name="40 % - Accent1 17 4 2 2" xfId="30033"/>
    <cellStyle name="40 % - Accent1 17 4 2 3" xfId="43310"/>
    <cellStyle name="40 % - Accent1 17 4 2 4" xfId="56587"/>
    <cellStyle name="40 % - Accent1 17 4 3" xfId="11807"/>
    <cellStyle name="40 % - Accent1 17 4 4" xfId="24046"/>
    <cellStyle name="40 % - Accent1 17 4 5" xfId="37323"/>
    <cellStyle name="40 % - Accent1 17 4 6" xfId="50600"/>
    <cellStyle name="40 % - Accent1 17 5" xfId="6731"/>
    <cellStyle name="40 % - Accent1 17 5 2" xfId="17555"/>
    <cellStyle name="40 % - Accent1 17 5 2 2" xfId="30735"/>
    <cellStyle name="40 % - Accent1 17 5 2 3" xfId="44012"/>
    <cellStyle name="40 % - Accent1 17 5 2 4" xfId="57289"/>
    <cellStyle name="40 % - Accent1 17 5 3" xfId="12509"/>
    <cellStyle name="40 % - Accent1 17 5 4" xfId="24748"/>
    <cellStyle name="40 % - Accent1 17 5 5" xfId="38025"/>
    <cellStyle name="40 % - Accent1 17 5 6" xfId="51302"/>
    <cellStyle name="40 % - Accent1 17 6" xfId="8176"/>
    <cellStyle name="40 % - Accent1 17 6 2" xfId="15677"/>
    <cellStyle name="40 % - Accent1 17 6 2 2" xfId="28330"/>
    <cellStyle name="40 % - Accent1 17 6 2 3" xfId="41607"/>
    <cellStyle name="40 % - Accent1 17 6 2 4" xfId="54884"/>
    <cellStyle name="40 % - Accent1 17 6 3" xfId="22343"/>
    <cellStyle name="40 % - Accent1 17 6 4" xfId="35620"/>
    <cellStyle name="40 % - Accent1 17 6 5" xfId="48897"/>
    <cellStyle name="40 % - Accent1 17 7" xfId="9912"/>
    <cellStyle name="40 % - Accent1 17 7 2" xfId="20891"/>
    <cellStyle name="40 % - Accent1 17 7 3" xfId="34168"/>
    <cellStyle name="40 % - Accent1 17 7 4" xfId="47445"/>
    <cellStyle name="40 % - Accent1 17 8" xfId="14257"/>
    <cellStyle name="40 % - Accent1 17 8 2" xfId="26878"/>
    <cellStyle name="40 % - Accent1 17 8 3" xfId="40155"/>
    <cellStyle name="40 % - Accent1 17 8 4" xfId="53432"/>
    <cellStyle name="40 % - Accent1 17 9" xfId="19560"/>
    <cellStyle name="40 % - Accent1 18" xfId="5704"/>
    <cellStyle name="40 % - Accent1 18 10" xfId="46413"/>
    <cellStyle name="40 % - Accent1 18 2" xfId="6328"/>
    <cellStyle name="40 % - Accent1 18 2 2" xfId="17152"/>
    <cellStyle name="40 % - Accent1 18 2 2 2" xfId="30332"/>
    <cellStyle name="40 % - Accent1 18 2 2 3" xfId="43609"/>
    <cellStyle name="40 % - Accent1 18 2 2 4" xfId="56886"/>
    <cellStyle name="40 % - Accent1 18 2 3" xfId="12106"/>
    <cellStyle name="40 % - Accent1 18 2 4" xfId="24345"/>
    <cellStyle name="40 % - Accent1 18 2 5" xfId="37622"/>
    <cellStyle name="40 % - Accent1 18 2 6" xfId="50899"/>
    <cellStyle name="40 % - Accent1 18 3" xfId="7030"/>
    <cellStyle name="40 % - Accent1 18 3 2" xfId="17854"/>
    <cellStyle name="40 % - Accent1 18 3 2 2" xfId="31034"/>
    <cellStyle name="40 % - Accent1 18 3 2 3" xfId="44311"/>
    <cellStyle name="40 % - Accent1 18 3 2 4" xfId="57588"/>
    <cellStyle name="40 % - Accent1 18 3 3" xfId="12808"/>
    <cellStyle name="40 % - Accent1 18 3 4" xfId="25047"/>
    <cellStyle name="40 % - Accent1 18 3 5" xfId="38324"/>
    <cellStyle name="40 % - Accent1 18 3 6" xfId="51601"/>
    <cellStyle name="40 % - Accent1 18 4" xfId="11506"/>
    <cellStyle name="40 % - Accent1 18 4 2" xfId="16552"/>
    <cellStyle name="40 % - Accent1 18 4 2 2" xfId="29732"/>
    <cellStyle name="40 % - Accent1 18 4 2 3" xfId="43009"/>
    <cellStyle name="40 % - Accent1 18 4 2 4" xfId="56286"/>
    <cellStyle name="40 % - Accent1 18 4 3" xfId="23745"/>
    <cellStyle name="40 % - Accent1 18 4 4" xfId="37022"/>
    <cellStyle name="40 % - Accent1 18 4 5" xfId="50299"/>
    <cellStyle name="40 % - Accent1 18 5" xfId="10108"/>
    <cellStyle name="40 % - Accent1 18 5 2" xfId="21197"/>
    <cellStyle name="40 % - Accent1 18 5 3" xfId="34474"/>
    <cellStyle name="40 % - Accent1 18 5 4" xfId="47751"/>
    <cellStyle name="40 % - Accent1 18 6" xfId="14563"/>
    <cellStyle name="40 % - Accent1 18 6 2" xfId="27184"/>
    <cellStyle name="40 % - Accent1 18 6 3" xfId="40461"/>
    <cellStyle name="40 % - Accent1 18 6 4" xfId="53738"/>
    <cellStyle name="40 % - Accent1 18 7" xfId="8992"/>
    <cellStyle name="40 % - Accent1 18 8" xfId="19859"/>
    <cellStyle name="40 % - Accent1 18 9" xfId="33136"/>
    <cellStyle name="40 % - Accent1 19" xfId="6338"/>
    <cellStyle name="40 % - Accent1 19 2" xfId="7040"/>
    <cellStyle name="40 % - Accent1 19 2 2" xfId="17864"/>
    <cellStyle name="40 % - Accent1 19 2 2 2" xfId="31044"/>
    <cellStyle name="40 % - Accent1 19 2 2 3" xfId="44321"/>
    <cellStyle name="40 % - Accent1 19 2 2 4" xfId="57598"/>
    <cellStyle name="40 % - Accent1 19 2 3" xfId="12818"/>
    <cellStyle name="40 % - Accent1 19 2 4" xfId="25057"/>
    <cellStyle name="40 % - Accent1 19 2 5" xfId="38334"/>
    <cellStyle name="40 % - Accent1 19 2 6" xfId="51611"/>
    <cellStyle name="40 % - Accent1 19 3" xfId="12116"/>
    <cellStyle name="40 % - Accent1 19 3 2" xfId="17162"/>
    <cellStyle name="40 % - Accent1 19 3 2 2" xfId="30342"/>
    <cellStyle name="40 % - Accent1 19 3 2 3" xfId="43619"/>
    <cellStyle name="40 % - Accent1 19 3 2 4" xfId="56896"/>
    <cellStyle name="40 % - Accent1 19 3 3" xfId="24355"/>
    <cellStyle name="40 % - Accent1 19 3 4" xfId="37632"/>
    <cellStyle name="40 % - Accent1 19 3 5" xfId="50909"/>
    <cellStyle name="40 % - Accent1 19 4" xfId="10118"/>
    <cellStyle name="40 % - Accent1 19 4 2" xfId="21207"/>
    <cellStyle name="40 % - Accent1 19 4 3" xfId="34484"/>
    <cellStyle name="40 % - Accent1 19 4 4" xfId="47761"/>
    <cellStyle name="40 % - Accent1 19 5" xfId="14573"/>
    <cellStyle name="40 % - Accent1 19 5 2" xfId="27194"/>
    <cellStyle name="40 % - Accent1 19 5 3" xfId="40471"/>
    <cellStyle name="40 % - Accent1 19 5 4" xfId="53748"/>
    <cellStyle name="40 % - Accent1 19 6" xfId="9002"/>
    <cellStyle name="40 % - Accent1 19 7" xfId="19869"/>
    <cellStyle name="40 % - Accent1 19 8" xfId="33146"/>
    <cellStyle name="40 % - Accent1 19 9" xfId="46423"/>
    <cellStyle name="40 % - Accent1 2" xfId="473"/>
    <cellStyle name="40 % - Accent1 2 10" xfId="6030"/>
    <cellStyle name="40 % - Accent1 2 10 2" xfId="16854"/>
    <cellStyle name="40 % - Accent1 2 10 2 2" xfId="30034"/>
    <cellStyle name="40 % - Accent1 2 10 2 3" xfId="43311"/>
    <cellStyle name="40 % - Accent1 2 10 2 4" xfId="56588"/>
    <cellStyle name="40 % - Accent1 2 10 3" xfId="11808"/>
    <cellStyle name="40 % - Accent1 2 10 4" xfId="24047"/>
    <cellStyle name="40 % - Accent1 2 10 5" xfId="37324"/>
    <cellStyle name="40 % - Accent1 2 10 6" xfId="50601"/>
    <cellStyle name="40 % - Accent1 2 11" xfId="6732"/>
    <cellStyle name="40 % - Accent1 2 11 2" xfId="17556"/>
    <cellStyle name="40 % - Accent1 2 11 2 2" xfId="30736"/>
    <cellStyle name="40 % - Accent1 2 11 2 3" xfId="44013"/>
    <cellStyle name="40 % - Accent1 2 11 2 4" xfId="57290"/>
    <cellStyle name="40 % - Accent1 2 11 3" xfId="12510"/>
    <cellStyle name="40 % - Accent1 2 11 4" xfId="24749"/>
    <cellStyle name="40 % - Accent1 2 11 5" xfId="38026"/>
    <cellStyle name="40 % - Accent1 2 11 6" xfId="51303"/>
    <cellStyle name="40 % - Accent1 2 12" xfId="7466"/>
    <cellStyle name="40 % - Accent1 2 12 2" xfId="18306"/>
    <cellStyle name="40 % - Accent1 2 12 2 2" xfId="31486"/>
    <cellStyle name="40 % - Accent1 2 12 2 3" xfId="44763"/>
    <cellStyle name="40 % - Accent1 2 12 2 4" xfId="58040"/>
    <cellStyle name="40 % - Accent1 2 12 3" xfId="25499"/>
    <cellStyle name="40 % - Accent1 2 12 4" xfId="38776"/>
    <cellStyle name="40 % - Accent1 2 12 5" xfId="52053"/>
    <cellStyle name="40 % - Accent1 2 13" xfId="10534"/>
    <cellStyle name="40 % - Accent1 2 13 2" xfId="14999"/>
    <cellStyle name="40 % - Accent1 2 13 2 2" xfId="27620"/>
    <cellStyle name="40 % - Accent1 2 13 2 3" xfId="40897"/>
    <cellStyle name="40 % - Accent1 2 13 2 4" xfId="54174"/>
    <cellStyle name="40 % - Accent1 2 13 3" xfId="21633"/>
    <cellStyle name="40 % - Accent1 2 13 4" xfId="34910"/>
    <cellStyle name="40 % - Accent1 2 13 5" xfId="48187"/>
    <cellStyle name="40 % - Accent1 2 14" xfId="9444"/>
    <cellStyle name="40 % - Accent1 2 14 2" xfId="20310"/>
    <cellStyle name="40 % - Accent1 2 14 3" xfId="33587"/>
    <cellStyle name="40 % - Accent1 2 14 4" xfId="46864"/>
    <cellStyle name="40 % - Accent1 2 15" xfId="13676"/>
    <cellStyle name="40 % - Accent1 2 15 2" xfId="26297"/>
    <cellStyle name="40 % - Accent1 2 15 3" xfId="39574"/>
    <cellStyle name="40 % - Accent1 2 15 4" xfId="52851"/>
    <cellStyle name="40 % - Accent1 2 16" xfId="19561"/>
    <cellStyle name="40 % - Accent1 2 17" xfId="32838"/>
    <cellStyle name="40 % - Accent1 2 18" xfId="46115"/>
    <cellStyle name="40 % - Accent1 2 2" xfId="474"/>
    <cellStyle name="40 % - Accent1 2 2 10" xfId="7467"/>
    <cellStyle name="40 % - Accent1 2 2 10 2" xfId="18307"/>
    <cellStyle name="40 % - Accent1 2 2 10 2 2" xfId="31487"/>
    <cellStyle name="40 % - Accent1 2 2 10 2 3" xfId="44764"/>
    <cellStyle name="40 % - Accent1 2 2 10 2 4" xfId="58041"/>
    <cellStyle name="40 % - Accent1 2 2 10 3" xfId="25500"/>
    <cellStyle name="40 % - Accent1 2 2 10 4" xfId="38777"/>
    <cellStyle name="40 % - Accent1 2 2 10 5" xfId="52054"/>
    <cellStyle name="40 % - Accent1 2 2 11" xfId="10535"/>
    <cellStyle name="40 % - Accent1 2 2 11 2" xfId="15000"/>
    <cellStyle name="40 % - Accent1 2 2 11 2 2" xfId="27621"/>
    <cellStyle name="40 % - Accent1 2 2 11 2 3" xfId="40898"/>
    <cellStyle name="40 % - Accent1 2 2 11 2 4" xfId="54175"/>
    <cellStyle name="40 % - Accent1 2 2 11 3" xfId="21634"/>
    <cellStyle name="40 % - Accent1 2 2 11 4" xfId="34911"/>
    <cellStyle name="40 % - Accent1 2 2 11 5" xfId="48188"/>
    <cellStyle name="40 % - Accent1 2 2 12" xfId="9445"/>
    <cellStyle name="40 % - Accent1 2 2 12 2" xfId="20311"/>
    <cellStyle name="40 % - Accent1 2 2 12 3" xfId="33588"/>
    <cellStyle name="40 % - Accent1 2 2 12 4" xfId="46865"/>
    <cellStyle name="40 % - Accent1 2 2 13" xfId="13677"/>
    <cellStyle name="40 % - Accent1 2 2 13 2" xfId="26298"/>
    <cellStyle name="40 % - Accent1 2 2 13 3" xfId="39575"/>
    <cellStyle name="40 % - Accent1 2 2 13 4" xfId="52852"/>
    <cellStyle name="40 % - Accent1 2 2 14" xfId="19562"/>
    <cellStyle name="40 % - Accent1 2 2 15" xfId="32839"/>
    <cellStyle name="40 % - Accent1 2 2 16" xfId="46116"/>
    <cellStyle name="40 % - Accent1 2 2 2" xfId="475"/>
    <cellStyle name="40 % - Accent1 2 2 2 10" xfId="6734"/>
    <cellStyle name="40 % - Accent1 2 2 2 10 2" xfId="17558"/>
    <cellStyle name="40 % - Accent1 2 2 2 10 2 2" xfId="30738"/>
    <cellStyle name="40 % - Accent1 2 2 2 10 2 3" xfId="44015"/>
    <cellStyle name="40 % - Accent1 2 2 2 10 2 4" xfId="57292"/>
    <cellStyle name="40 % - Accent1 2 2 2 10 3" xfId="12512"/>
    <cellStyle name="40 % - Accent1 2 2 2 10 4" xfId="24751"/>
    <cellStyle name="40 % - Accent1 2 2 2 10 5" xfId="38028"/>
    <cellStyle name="40 % - Accent1 2 2 2 10 6" xfId="51305"/>
    <cellStyle name="40 % - Accent1 2 2 2 11" xfId="7468"/>
    <cellStyle name="40 % - Accent1 2 2 2 11 2" xfId="18308"/>
    <cellStyle name="40 % - Accent1 2 2 2 11 2 2" xfId="31488"/>
    <cellStyle name="40 % - Accent1 2 2 2 11 2 3" xfId="44765"/>
    <cellStyle name="40 % - Accent1 2 2 2 11 2 4" xfId="58042"/>
    <cellStyle name="40 % - Accent1 2 2 2 11 3" xfId="25501"/>
    <cellStyle name="40 % - Accent1 2 2 2 11 4" xfId="38778"/>
    <cellStyle name="40 % - Accent1 2 2 2 11 5" xfId="52055"/>
    <cellStyle name="40 % - Accent1 2 2 2 12" xfId="10536"/>
    <cellStyle name="40 % - Accent1 2 2 2 12 2" xfId="15001"/>
    <cellStyle name="40 % - Accent1 2 2 2 12 2 2" xfId="27622"/>
    <cellStyle name="40 % - Accent1 2 2 2 12 2 3" xfId="40899"/>
    <cellStyle name="40 % - Accent1 2 2 2 12 2 4" xfId="54176"/>
    <cellStyle name="40 % - Accent1 2 2 2 12 3" xfId="21635"/>
    <cellStyle name="40 % - Accent1 2 2 2 12 4" xfId="34912"/>
    <cellStyle name="40 % - Accent1 2 2 2 12 5" xfId="48189"/>
    <cellStyle name="40 % - Accent1 2 2 2 13" xfId="9446"/>
    <cellStyle name="40 % - Accent1 2 2 2 13 2" xfId="20312"/>
    <cellStyle name="40 % - Accent1 2 2 2 13 3" xfId="33589"/>
    <cellStyle name="40 % - Accent1 2 2 2 13 4" xfId="46866"/>
    <cellStyle name="40 % - Accent1 2 2 2 14" xfId="13678"/>
    <cellStyle name="40 % - Accent1 2 2 2 14 2" xfId="26299"/>
    <cellStyle name="40 % - Accent1 2 2 2 14 3" xfId="39576"/>
    <cellStyle name="40 % - Accent1 2 2 2 14 4" xfId="52853"/>
    <cellStyle name="40 % - Accent1 2 2 2 15" xfId="19563"/>
    <cellStyle name="40 % - Accent1 2 2 2 16" xfId="32840"/>
    <cellStyle name="40 % - Accent1 2 2 2 17" xfId="46117"/>
    <cellStyle name="40 % - Accent1 2 2 2 2" xfId="476"/>
    <cellStyle name="40 % - Accent1 2 2 2 2 10" xfId="7469"/>
    <cellStyle name="40 % - Accent1 2 2 2 2 10 2" xfId="18309"/>
    <cellStyle name="40 % - Accent1 2 2 2 2 10 2 2" xfId="31489"/>
    <cellStyle name="40 % - Accent1 2 2 2 2 10 2 3" xfId="44766"/>
    <cellStyle name="40 % - Accent1 2 2 2 2 10 2 4" xfId="58043"/>
    <cellStyle name="40 % - Accent1 2 2 2 2 10 3" xfId="25502"/>
    <cellStyle name="40 % - Accent1 2 2 2 2 10 4" xfId="38779"/>
    <cellStyle name="40 % - Accent1 2 2 2 2 10 5" xfId="52056"/>
    <cellStyle name="40 % - Accent1 2 2 2 2 11" xfId="10537"/>
    <cellStyle name="40 % - Accent1 2 2 2 2 11 2" xfId="15002"/>
    <cellStyle name="40 % - Accent1 2 2 2 2 11 2 2" xfId="27623"/>
    <cellStyle name="40 % - Accent1 2 2 2 2 11 2 3" xfId="40900"/>
    <cellStyle name="40 % - Accent1 2 2 2 2 11 2 4" xfId="54177"/>
    <cellStyle name="40 % - Accent1 2 2 2 2 11 3" xfId="21636"/>
    <cellStyle name="40 % - Accent1 2 2 2 2 11 4" xfId="34913"/>
    <cellStyle name="40 % - Accent1 2 2 2 2 11 5" xfId="48190"/>
    <cellStyle name="40 % - Accent1 2 2 2 2 12" xfId="9447"/>
    <cellStyle name="40 % - Accent1 2 2 2 2 12 2" xfId="20313"/>
    <cellStyle name="40 % - Accent1 2 2 2 2 12 3" xfId="33590"/>
    <cellStyle name="40 % - Accent1 2 2 2 2 12 4" xfId="46867"/>
    <cellStyle name="40 % - Accent1 2 2 2 2 13" xfId="13679"/>
    <cellStyle name="40 % - Accent1 2 2 2 2 13 2" xfId="26300"/>
    <cellStyle name="40 % - Accent1 2 2 2 2 13 3" xfId="39577"/>
    <cellStyle name="40 % - Accent1 2 2 2 2 13 4" xfId="52854"/>
    <cellStyle name="40 % - Accent1 2 2 2 2 14" xfId="19564"/>
    <cellStyle name="40 % - Accent1 2 2 2 2 15" xfId="32841"/>
    <cellStyle name="40 % - Accent1 2 2 2 2 16" xfId="46118"/>
    <cellStyle name="40 % - Accent1 2 2 2 2 2" xfId="477"/>
    <cellStyle name="40 % - Accent1 2 2 2 2 2 10" xfId="6034"/>
    <cellStyle name="40 % - Accent1 2 2 2 2 2 10 2" xfId="16858"/>
    <cellStyle name="40 % - Accent1 2 2 2 2 2 10 2 2" xfId="30038"/>
    <cellStyle name="40 % - Accent1 2 2 2 2 2 10 2 3" xfId="43315"/>
    <cellStyle name="40 % - Accent1 2 2 2 2 2 10 2 4" xfId="56592"/>
    <cellStyle name="40 % - Accent1 2 2 2 2 2 10 3" xfId="11812"/>
    <cellStyle name="40 % - Accent1 2 2 2 2 2 10 4" xfId="24051"/>
    <cellStyle name="40 % - Accent1 2 2 2 2 2 10 5" xfId="37328"/>
    <cellStyle name="40 % - Accent1 2 2 2 2 2 10 6" xfId="50605"/>
    <cellStyle name="40 % - Accent1 2 2 2 2 2 11" xfId="6736"/>
    <cellStyle name="40 % - Accent1 2 2 2 2 2 11 2" xfId="17560"/>
    <cellStyle name="40 % - Accent1 2 2 2 2 2 11 2 2" xfId="30740"/>
    <cellStyle name="40 % - Accent1 2 2 2 2 2 11 2 3" xfId="44017"/>
    <cellStyle name="40 % - Accent1 2 2 2 2 2 11 2 4" xfId="57294"/>
    <cellStyle name="40 % - Accent1 2 2 2 2 2 11 3" xfId="12514"/>
    <cellStyle name="40 % - Accent1 2 2 2 2 2 11 4" xfId="24753"/>
    <cellStyle name="40 % - Accent1 2 2 2 2 2 11 5" xfId="38030"/>
    <cellStyle name="40 % - Accent1 2 2 2 2 2 11 6" xfId="51307"/>
    <cellStyle name="40 % - Accent1 2 2 2 2 2 12" xfId="7470"/>
    <cellStyle name="40 % - Accent1 2 2 2 2 2 12 2" xfId="18310"/>
    <cellStyle name="40 % - Accent1 2 2 2 2 2 12 2 2" xfId="31490"/>
    <cellStyle name="40 % - Accent1 2 2 2 2 2 12 2 3" xfId="44767"/>
    <cellStyle name="40 % - Accent1 2 2 2 2 2 12 2 4" xfId="58044"/>
    <cellStyle name="40 % - Accent1 2 2 2 2 2 12 3" xfId="25503"/>
    <cellStyle name="40 % - Accent1 2 2 2 2 2 12 4" xfId="38780"/>
    <cellStyle name="40 % - Accent1 2 2 2 2 2 12 5" xfId="52057"/>
    <cellStyle name="40 % - Accent1 2 2 2 2 2 13" xfId="10538"/>
    <cellStyle name="40 % - Accent1 2 2 2 2 2 13 2" xfId="15003"/>
    <cellStyle name="40 % - Accent1 2 2 2 2 2 13 2 2" xfId="27624"/>
    <cellStyle name="40 % - Accent1 2 2 2 2 2 13 2 3" xfId="40901"/>
    <cellStyle name="40 % - Accent1 2 2 2 2 2 13 2 4" xfId="54178"/>
    <cellStyle name="40 % - Accent1 2 2 2 2 2 13 3" xfId="21637"/>
    <cellStyle name="40 % - Accent1 2 2 2 2 2 13 4" xfId="34914"/>
    <cellStyle name="40 % - Accent1 2 2 2 2 2 13 5" xfId="48191"/>
    <cellStyle name="40 % - Accent1 2 2 2 2 2 14" xfId="9448"/>
    <cellStyle name="40 % - Accent1 2 2 2 2 2 14 2" xfId="20314"/>
    <cellStyle name="40 % - Accent1 2 2 2 2 2 14 3" xfId="33591"/>
    <cellStyle name="40 % - Accent1 2 2 2 2 2 14 4" xfId="46868"/>
    <cellStyle name="40 % - Accent1 2 2 2 2 2 15" xfId="13680"/>
    <cellStyle name="40 % - Accent1 2 2 2 2 2 15 2" xfId="26301"/>
    <cellStyle name="40 % - Accent1 2 2 2 2 2 15 3" xfId="39578"/>
    <cellStyle name="40 % - Accent1 2 2 2 2 2 15 4" xfId="52855"/>
    <cellStyle name="40 % - Accent1 2 2 2 2 2 16" xfId="19565"/>
    <cellStyle name="40 % - Accent1 2 2 2 2 2 17" xfId="32842"/>
    <cellStyle name="40 % - Accent1 2 2 2 2 2 18" xfId="46119"/>
    <cellStyle name="40 % - Accent1 2 2 2 2 2 2" xfId="478"/>
    <cellStyle name="40 % - Accent1 2 2 2 2 2 2 10" xfId="13681"/>
    <cellStyle name="40 % - Accent1 2 2 2 2 2 2 10 2" xfId="26302"/>
    <cellStyle name="40 % - Accent1 2 2 2 2 2 2 10 3" xfId="39579"/>
    <cellStyle name="40 % - Accent1 2 2 2 2 2 2 10 4" xfId="52856"/>
    <cellStyle name="40 % - Accent1 2 2 2 2 2 2 11" xfId="19566"/>
    <cellStyle name="40 % - Accent1 2 2 2 2 2 2 12" xfId="32843"/>
    <cellStyle name="40 % - Accent1 2 2 2 2 2 2 13" xfId="46120"/>
    <cellStyle name="40 % - Accent1 2 2 2 2 2 2 2" xfId="4110"/>
    <cellStyle name="40 % - Accent1 2 2 2 2 2 2 2 2" xfId="8174"/>
    <cellStyle name="40 % - Accent1 2 2 2 2 2 2 2 2 2" xfId="15676"/>
    <cellStyle name="40 % - Accent1 2 2 2 2 2 2 2 2 2 2" xfId="28328"/>
    <cellStyle name="40 % - Accent1 2 2 2 2 2 2 2 2 2 3" xfId="41605"/>
    <cellStyle name="40 % - Accent1 2 2 2 2 2 2 2 2 2 4" xfId="54882"/>
    <cellStyle name="40 % - Accent1 2 2 2 2 2 2 2 2 3" xfId="22341"/>
    <cellStyle name="40 % - Accent1 2 2 2 2 2 2 2 2 4" xfId="35618"/>
    <cellStyle name="40 % - Accent1 2 2 2 2 2 2 2 2 5" xfId="48895"/>
    <cellStyle name="40 % - Accent1 2 2 2 2 2 2 2 3" xfId="14263"/>
    <cellStyle name="40 % - Accent1 2 2 2 2 2 2 2 3 2" xfId="26884"/>
    <cellStyle name="40 % - Accent1 2 2 2 2 2 2 2 3 3" xfId="40161"/>
    <cellStyle name="40 % - Accent1 2 2 2 2 2 2 2 3 4" xfId="53438"/>
    <cellStyle name="40 % - Accent1 2 2 2 2 2 2 2 4" xfId="20897"/>
    <cellStyle name="40 % - Accent1 2 2 2 2 2 2 2 5" xfId="34174"/>
    <cellStyle name="40 % - Accent1 2 2 2 2 2 2 2 6" xfId="47451"/>
    <cellStyle name="40 % - Accent1 2 2 2 2 2 2 3" xfId="4820"/>
    <cellStyle name="40 % - Accent1 2 2 2 2 2 2 3 2" xfId="8694"/>
    <cellStyle name="40 % - Accent1 2 2 2 2 2 2 3 2 2" xfId="28848"/>
    <cellStyle name="40 % - Accent1 2 2 2 2 2 2 3 2 3" xfId="42125"/>
    <cellStyle name="40 % - Accent1 2 2 2 2 2 2 3 2 4" xfId="55402"/>
    <cellStyle name="40 % - Accent1 2 2 2 2 2 2 3 3" xfId="22861"/>
    <cellStyle name="40 % - Accent1 2 2 2 2 2 2 3 4" xfId="36138"/>
    <cellStyle name="40 % - Accent1 2 2 2 2 2 2 3 5" xfId="49415"/>
    <cellStyle name="40 % - Accent1 2 2 2 2 2 2 4" xfId="5411"/>
    <cellStyle name="40 % - Accent1 2 2 2 2 2 2 4 2" xfId="16259"/>
    <cellStyle name="40 % - Accent1 2 2 2 2 2 2 4 2 2" xfId="29439"/>
    <cellStyle name="40 % - Accent1 2 2 2 2 2 2 4 2 3" xfId="42716"/>
    <cellStyle name="40 % - Accent1 2 2 2 2 2 2 4 2 4" xfId="55993"/>
    <cellStyle name="40 % - Accent1 2 2 2 2 2 2 4 3" xfId="11213"/>
    <cellStyle name="40 % - Accent1 2 2 2 2 2 2 4 4" xfId="23452"/>
    <cellStyle name="40 % - Accent1 2 2 2 2 2 2 4 5" xfId="36729"/>
    <cellStyle name="40 % - Accent1 2 2 2 2 2 2 4 6" xfId="50006"/>
    <cellStyle name="40 % - Accent1 2 2 2 2 2 2 5" xfId="6035"/>
    <cellStyle name="40 % - Accent1 2 2 2 2 2 2 5 2" xfId="16859"/>
    <cellStyle name="40 % - Accent1 2 2 2 2 2 2 5 2 2" xfId="30039"/>
    <cellStyle name="40 % - Accent1 2 2 2 2 2 2 5 2 3" xfId="43316"/>
    <cellStyle name="40 % - Accent1 2 2 2 2 2 2 5 2 4" xfId="56593"/>
    <cellStyle name="40 % - Accent1 2 2 2 2 2 2 5 3" xfId="11813"/>
    <cellStyle name="40 % - Accent1 2 2 2 2 2 2 5 4" xfId="24052"/>
    <cellStyle name="40 % - Accent1 2 2 2 2 2 2 5 5" xfId="37329"/>
    <cellStyle name="40 % - Accent1 2 2 2 2 2 2 5 6" xfId="50606"/>
    <cellStyle name="40 % - Accent1 2 2 2 2 2 2 6" xfId="6737"/>
    <cellStyle name="40 % - Accent1 2 2 2 2 2 2 6 2" xfId="17561"/>
    <cellStyle name="40 % - Accent1 2 2 2 2 2 2 6 2 2" xfId="30741"/>
    <cellStyle name="40 % - Accent1 2 2 2 2 2 2 6 2 3" xfId="44018"/>
    <cellStyle name="40 % - Accent1 2 2 2 2 2 2 6 2 4" xfId="57295"/>
    <cellStyle name="40 % - Accent1 2 2 2 2 2 2 6 3" xfId="12515"/>
    <cellStyle name="40 % - Accent1 2 2 2 2 2 2 6 4" xfId="24754"/>
    <cellStyle name="40 % - Accent1 2 2 2 2 2 2 6 5" xfId="38031"/>
    <cellStyle name="40 % - Accent1 2 2 2 2 2 2 6 6" xfId="51308"/>
    <cellStyle name="40 % - Accent1 2 2 2 2 2 2 7" xfId="7471"/>
    <cellStyle name="40 % - Accent1 2 2 2 2 2 2 7 2" xfId="18311"/>
    <cellStyle name="40 % - Accent1 2 2 2 2 2 2 7 2 2" xfId="31491"/>
    <cellStyle name="40 % - Accent1 2 2 2 2 2 2 7 2 3" xfId="44768"/>
    <cellStyle name="40 % - Accent1 2 2 2 2 2 2 7 2 4" xfId="58045"/>
    <cellStyle name="40 % - Accent1 2 2 2 2 2 2 7 3" xfId="25504"/>
    <cellStyle name="40 % - Accent1 2 2 2 2 2 2 7 4" xfId="38781"/>
    <cellStyle name="40 % - Accent1 2 2 2 2 2 2 7 5" xfId="52058"/>
    <cellStyle name="40 % - Accent1 2 2 2 2 2 2 8" xfId="10539"/>
    <cellStyle name="40 % - Accent1 2 2 2 2 2 2 8 2" xfId="15004"/>
    <cellStyle name="40 % - Accent1 2 2 2 2 2 2 8 2 2" xfId="27625"/>
    <cellStyle name="40 % - Accent1 2 2 2 2 2 2 8 2 3" xfId="40902"/>
    <cellStyle name="40 % - Accent1 2 2 2 2 2 2 8 2 4" xfId="54179"/>
    <cellStyle name="40 % - Accent1 2 2 2 2 2 2 8 3" xfId="21638"/>
    <cellStyle name="40 % - Accent1 2 2 2 2 2 2 8 4" xfId="34915"/>
    <cellStyle name="40 % - Accent1 2 2 2 2 2 2 8 5" xfId="48192"/>
    <cellStyle name="40 % - Accent1 2 2 2 2 2 2 9" xfId="9449"/>
    <cellStyle name="40 % - Accent1 2 2 2 2 2 2 9 2" xfId="20315"/>
    <cellStyle name="40 % - Accent1 2 2 2 2 2 2 9 3" xfId="33592"/>
    <cellStyle name="40 % - Accent1 2 2 2 2 2 2 9 4" xfId="46869"/>
    <cellStyle name="40 % - Accent1 2 2 2 2 2 3" xfId="479"/>
    <cellStyle name="40 % - Accent1 2 2 2 2 2 3 10" xfId="13682"/>
    <cellStyle name="40 % - Accent1 2 2 2 2 2 3 10 2" xfId="26303"/>
    <cellStyle name="40 % - Accent1 2 2 2 2 2 3 10 3" xfId="39580"/>
    <cellStyle name="40 % - Accent1 2 2 2 2 2 3 10 4" xfId="52857"/>
    <cellStyle name="40 % - Accent1 2 2 2 2 2 3 11" xfId="19567"/>
    <cellStyle name="40 % - Accent1 2 2 2 2 2 3 12" xfId="32844"/>
    <cellStyle name="40 % - Accent1 2 2 2 2 2 3 13" xfId="46121"/>
    <cellStyle name="40 % - Accent1 2 2 2 2 2 3 2" xfId="4109"/>
    <cellStyle name="40 % - Accent1 2 2 2 2 2 3 2 2" xfId="8173"/>
    <cellStyle name="40 % - Accent1 2 2 2 2 2 3 2 2 2" xfId="15675"/>
    <cellStyle name="40 % - Accent1 2 2 2 2 2 3 2 2 2 2" xfId="28327"/>
    <cellStyle name="40 % - Accent1 2 2 2 2 2 3 2 2 2 3" xfId="41604"/>
    <cellStyle name="40 % - Accent1 2 2 2 2 2 3 2 2 2 4" xfId="54881"/>
    <cellStyle name="40 % - Accent1 2 2 2 2 2 3 2 2 3" xfId="22340"/>
    <cellStyle name="40 % - Accent1 2 2 2 2 2 3 2 2 4" xfId="35617"/>
    <cellStyle name="40 % - Accent1 2 2 2 2 2 3 2 2 5" xfId="48894"/>
    <cellStyle name="40 % - Accent1 2 2 2 2 2 3 2 3" xfId="14264"/>
    <cellStyle name="40 % - Accent1 2 2 2 2 2 3 2 3 2" xfId="26885"/>
    <cellStyle name="40 % - Accent1 2 2 2 2 2 3 2 3 3" xfId="40162"/>
    <cellStyle name="40 % - Accent1 2 2 2 2 2 3 2 3 4" xfId="53439"/>
    <cellStyle name="40 % - Accent1 2 2 2 2 2 3 2 4" xfId="20898"/>
    <cellStyle name="40 % - Accent1 2 2 2 2 2 3 2 5" xfId="34175"/>
    <cellStyle name="40 % - Accent1 2 2 2 2 2 3 2 6" xfId="47452"/>
    <cellStyle name="40 % - Accent1 2 2 2 2 2 3 3" xfId="4821"/>
    <cellStyle name="40 % - Accent1 2 2 2 2 2 3 3 2" xfId="8695"/>
    <cellStyle name="40 % - Accent1 2 2 2 2 2 3 3 2 2" xfId="28849"/>
    <cellStyle name="40 % - Accent1 2 2 2 2 2 3 3 2 3" xfId="42126"/>
    <cellStyle name="40 % - Accent1 2 2 2 2 2 3 3 2 4" xfId="55403"/>
    <cellStyle name="40 % - Accent1 2 2 2 2 2 3 3 3" xfId="22862"/>
    <cellStyle name="40 % - Accent1 2 2 2 2 2 3 3 4" xfId="36139"/>
    <cellStyle name="40 % - Accent1 2 2 2 2 2 3 3 5" xfId="49416"/>
    <cellStyle name="40 % - Accent1 2 2 2 2 2 3 4" xfId="5412"/>
    <cellStyle name="40 % - Accent1 2 2 2 2 2 3 4 2" xfId="16260"/>
    <cellStyle name="40 % - Accent1 2 2 2 2 2 3 4 2 2" xfId="29440"/>
    <cellStyle name="40 % - Accent1 2 2 2 2 2 3 4 2 3" xfId="42717"/>
    <cellStyle name="40 % - Accent1 2 2 2 2 2 3 4 2 4" xfId="55994"/>
    <cellStyle name="40 % - Accent1 2 2 2 2 2 3 4 3" xfId="11214"/>
    <cellStyle name="40 % - Accent1 2 2 2 2 2 3 4 4" xfId="23453"/>
    <cellStyle name="40 % - Accent1 2 2 2 2 2 3 4 5" xfId="36730"/>
    <cellStyle name="40 % - Accent1 2 2 2 2 2 3 4 6" xfId="50007"/>
    <cellStyle name="40 % - Accent1 2 2 2 2 2 3 5" xfId="6036"/>
    <cellStyle name="40 % - Accent1 2 2 2 2 2 3 5 2" xfId="16860"/>
    <cellStyle name="40 % - Accent1 2 2 2 2 2 3 5 2 2" xfId="30040"/>
    <cellStyle name="40 % - Accent1 2 2 2 2 2 3 5 2 3" xfId="43317"/>
    <cellStyle name="40 % - Accent1 2 2 2 2 2 3 5 2 4" xfId="56594"/>
    <cellStyle name="40 % - Accent1 2 2 2 2 2 3 5 3" xfId="11814"/>
    <cellStyle name="40 % - Accent1 2 2 2 2 2 3 5 4" xfId="24053"/>
    <cellStyle name="40 % - Accent1 2 2 2 2 2 3 5 5" xfId="37330"/>
    <cellStyle name="40 % - Accent1 2 2 2 2 2 3 5 6" xfId="50607"/>
    <cellStyle name="40 % - Accent1 2 2 2 2 2 3 6" xfId="6738"/>
    <cellStyle name="40 % - Accent1 2 2 2 2 2 3 6 2" xfId="17562"/>
    <cellStyle name="40 % - Accent1 2 2 2 2 2 3 6 2 2" xfId="30742"/>
    <cellStyle name="40 % - Accent1 2 2 2 2 2 3 6 2 3" xfId="44019"/>
    <cellStyle name="40 % - Accent1 2 2 2 2 2 3 6 2 4" xfId="57296"/>
    <cellStyle name="40 % - Accent1 2 2 2 2 2 3 6 3" xfId="12516"/>
    <cellStyle name="40 % - Accent1 2 2 2 2 2 3 6 4" xfId="24755"/>
    <cellStyle name="40 % - Accent1 2 2 2 2 2 3 6 5" xfId="38032"/>
    <cellStyle name="40 % - Accent1 2 2 2 2 2 3 6 6" xfId="51309"/>
    <cellStyle name="40 % - Accent1 2 2 2 2 2 3 7" xfId="7472"/>
    <cellStyle name="40 % - Accent1 2 2 2 2 2 3 7 2" xfId="18312"/>
    <cellStyle name="40 % - Accent1 2 2 2 2 2 3 7 2 2" xfId="31492"/>
    <cellStyle name="40 % - Accent1 2 2 2 2 2 3 7 2 3" xfId="44769"/>
    <cellStyle name="40 % - Accent1 2 2 2 2 2 3 7 2 4" xfId="58046"/>
    <cellStyle name="40 % - Accent1 2 2 2 2 2 3 7 3" xfId="25505"/>
    <cellStyle name="40 % - Accent1 2 2 2 2 2 3 7 4" xfId="38782"/>
    <cellStyle name="40 % - Accent1 2 2 2 2 2 3 7 5" xfId="52059"/>
    <cellStyle name="40 % - Accent1 2 2 2 2 2 3 8" xfId="10540"/>
    <cellStyle name="40 % - Accent1 2 2 2 2 2 3 8 2" xfId="15005"/>
    <cellStyle name="40 % - Accent1 2 2 2 2 2 3 8 2 2" xfId="27626"/>
    <cellStyle name="40 % - Accent1 2 2 2 2 2 3 8 2 3" xfId="40903"/>
    <cellStyle name="40 % - Accent1 2 2 2 2 2 3 8 2 4" xfId="54180"/>
    <cellStyle name="40 % - Accent1 2 2 2 2 2 3 8 3" xfId="21639"/>
    <cellStyle name="40 % - Accent1 2 2 2 2 2 3 8 4" xfId="34916"/>
    <cellStyle name="40 % - Accent1 2 2 2 2 2 3 8 5" xfId="48193"/>
    <cellStyle name="40 % - Accent1 2 2 2 2 2 3 9" xfId="9450"/>
    <cellStyle name="40 % - Accent1 2 2 2 2 2 3 9 2" xfId="20316"/>
    <cellStyle name="40 % - Accent1 2 2 2 2 2 3 9 3" xfId="33593"/>
    <cellStyle name="40 % - Accent1 2 2 2 2 2 3 9 4" xfId="46870"/>
    <cellStyle name="40 % - Accent1 2 2 2 2 2 4" xfId="480"/>
    <cellStyle name="40 % - Accent1 2 2 2 2 2 4 10" xfId="9451"/>
    <cellStyle name="40 % - Accent1 2 2 2 2 2 4 10 2" xfId="20317"/>
    <cellStyle name="40 % - Accent1 2 2 2 2 2 4 10 3" xfId="33594"/>
    <cellStyle name="40 % - Accent1 2 2 2 2 2 4 10 4" xfId="46871"/>
    <cellStyle name="40 % - Accent1 2 2 2 2 2 4 11" xfId="13683"/>
    <cellStyle name="40 % - Accent1 2 2 2 2 2 4 11 2" xfId="26304"/>
    <cellStyle name="40 % - Accent1 2 2 2 2 2 4 11 3" xfId="39581"/>
    <cellStyle name="40 % - Accent1 2 2 2 2 2 4 11 4" xfId="52858"/>
    <cellStyle name="40 % - Accent1 2 2 2 2 2 4 12" xfId="19568"/>
    <cellStyle name="40 % - Accent1 2 2 2 2 2 4 13" xfId="32845"/>
    <cellStyle name="40 % - Accent1 2 2 2 2 2 4 14" xfId="46122"/>
    <cellStyle name="40 % - Accent1 2 2 2 2 2 4 2" xfId="481"/>
    <cellStyle name="40 % - Accent1 2 2 2 2 2 4 2 10" xfId="13684"/>
    <cellStyle name="40 % - Accent1 2 2 2 2 2 4 2 10 2" xfId="26305"/>
    <cellStyle name="40 % - Accent1 2 2 2 2 2 4 2 10 3" xfId="39582"/>
    <cellStyle name="40 % - Accent1 2 2 2 2 2 4 2 10 4" xfId="52859"/>
    <cellStyle name="40 % - Accent1 2 2 2 2 2 4 2 11" xfId="19569"/>
    <cellStyle name="40 % - Accent1 2 2 2 2 2 4 2 12" xfId="32846"/>
    <cellStyle name="40 % - Accent1 2 2 2 2 2 4 2 13" xfId="46123"/>
    <cellStyle name="40 % - Accent1 2 2 2 2 2 4 2 2" xfId="4107"/>
    <cellStyle name="40 % - Accent1 2 2 2 2 2 4 2 2 2" xfId="8171"/>
    <cellStyle name="40 % - Accent1 2 2 2 2 2 4 2 2 2 2" xfId="15673"/>
    <cellStyle name="40 % - Accent1 2 2 2 2 2 4 2 2 2 2 2" xfId="28325"/>
    <cellStyle name="40 % - Accent1 2 2 2 2 2 4 2 2 2 2 3" xfId="41602"/>
    <cellStyle name="40 % - Accent1 2 2 2 2 2 4 2 2 2 2 4" xfId="54879"/>
    <cellStyle name="40 % - Accent1 2 2 2 2 2 4 2 2 2 3" xfId="22338"/>
    <cellStyle name="40 % - Accent1 2 2 2 2 2 4 2 2 2 4" xfId="35615"/>
    <cellStyle name="40 % - Accent1 2 2 2 2 2 4 2 2 2 5" xfId="48892"/>
    <cellStyle name="40 % - Accent1 2 2 2 2 2 4 2 2 3" xfId="14266"/>
    <cellStyle name="40 % - Accent1 2 2 2 2 2 4 2 2 3 2" xfId="26887"/>
    <cellStyle name="40 % - Accent1 2 2 2 2 2 4 2 2 3 3" xfId="40164"/>
    <cellStyle name="40 % - Accent1 2 2 2 2 2 4 2 2 3 4" xfId="53441"/>
    <cellStyle name="40 % - Accent1 2 2 2 2 2 4 2 2 4" xfId="20900"/>
    <cellStyle name="40 % - Accent1 2 2 2 2 2 4 2 2 5" xfId="34177"/>
    <cellStyle name="40 % - Accent1 2 2 2 2 2 4 2 2 6" xfId="47454"/>
    <cellStyle name="40 % - Accent1 2 2 2 2 2 4 2 3" xfId="4823"/>
    <cellStyle name="40 % - Accent1 2 2 2 2 2 4 2 3 2" xfId="8697"/>
    <cellStyle name="40 % - Accent1 2 2 2 2 2 4 2 3 2 2" xfId="28851"/>
    <cellStyle name="40 % - Accent1 2 2 2 2 2 4 2 3 2 3" xfId="42128"/>
    <cellStyle name="40 % - Accent1 2 2 2 2 2 4 2 3 2 4" xfId="55405"/>
    <cellStyle name="40 % - Accent1 2 2 2 2 2 4 2 3 3" xfId="22864"/>
    <cellStyle name="40 % - Accent1 2 2 2 2 2 4 2 3 4" xfId="36141"/>
    <cellStyle name="40 % - Accent1 2 2 2 2 2 4 2 3 5" xfId="49418"/>
    <cellStyle name="40 % - Accent1 2 2 2 2 2 4 2 4" xfId="5414"/>
    <cellStyle name="40 % - Accent1 2 2 2 2 2 4 2 4 2" xfId="16262"/>
    <cellStyle name="40 % - Accent1 2 2 2 2 2 4 2 4 2 2" xfId="29442"/>
    <cellStyle name="40 % - Accent1 2 2 2 2 2 4 2 4 2 3" xfId="42719"/>
    <cellStyle name="40 % - Accent1 2 2 2 2 2 4 2 4 2 4" xfId="55996"/>
    <cellStyle name="40 % - Accent1 2 2 2 2 2 4 2 4 3" xfId="11216"/>
    <cellStyle name="40 % - Accent1 2 2 2 2 2 4 2 4 4" xfId="23455"/>
    <cellStyle name="40 % - Accent1 2 2 2 2 2 4 2 4 5" xfId="36732"/>
    <cellStyle name="40 % - Accent1 2 2 2 2 2 4 2 4 6" xfId="50009"/>
    <cellStyle name="40 % - Accent1 2 2 2 2 2 4 2 5" xfId="6038"/>
    <cellStyle name="40 % - Accent1 2 2 2 2 2 4 2 5 2" xfId="16862"/>
    <cellStyle name="40 % - Accent1 2 2 2 2 2 4 2 5 2 2" xfId="30042"/>
    <cellStyle name="40 % - Accent1 2 2 2 2 2 4 2 5 2 3" xfId="43319"/>
    <cellStyle name="40 % - Accent1 2 2 2 2 2 4 2 5 2 4" xfId="56596"/>
    <cellStyle name="40 % - Accent1 2 2 2 2 2 4 2 5 3" xfId="11816"/>
    <cellStyle name="40 % - Accent1 2 2 2 2 2 4 2 5 4" xfId="24055"/>
    <cellStyle name="40 % - Accent1 2 2 2 2 2 4 2 5 5" xfId="37332"/>
    <cellStyle name="40 % - Accent1 2 2 2 2 2 4 2 5 6" xfId="50609"/>
    <cellStyle name="40 % - Accent1 2 2 2 2 2 4 2 6" xfId="6740"/>
    <cellStyle name="40 % - Accent1 2 2 2 2 2 4 2 6 2" xfId="17564"/>
    <cellStyle name="40 % - Accent1 2 2 2 2 2 4 2 6 2 2" xfId="30744"/>
    <cellStyle name="40 % - Accent1 2 2 2 2 2 4 2 6 2 3" xfId="44021"/>
    <cellStyle name="40 % - Accent1 2 2 2 2 2 4 2 6 2 4" xfId="57298"/>
    <cellStyle name="40 % - Accent1 2 2 2 2 2 4 2 6 3" xfId="12518"/>
    <cellStyle name="40 % - Accent1 2 2 2 2 2 4 2 6 4" xfId="24757"/>
    <cellStyle name="40 % - Accent1 2 2 2 2 2 4 2 6 5" xfId="38034"/>
    <cellStyle name="40 % - Accent1 2 2 2 2 2 4 2 6 6" xfId="51311"/>
    <cellStyle name="40 % - Accent1 2 2 2 2 2 4 2 7" xfId="7474"/>
    <cellStyle name="40 % - Accent1 2 2 2 2 2 4 2 7 2" xfId="18314"/>
    <cellStyle name="40 % - Accent1 2 2 2 2 2 4 2 7 2 2" xfId="31494"/>
    <cellStyle name="40 % - Accent1 2 2 2 2 2 4 2 7 2 3" xfId="44771"/>
    <cellStyle name="40 % - Accent1 2 2 2 2 2 4 2 7 2 4" xfId="58048"/>
    <cellStyle name="40 % - Accent1 2 2 2 2 2 4 2 7 3" xfId="25507"/>
    <cellStyle name="40 % - Accent1 2 2 2 2 2 4 2 7 4" xfId="38784"/>
    <cellStyle name="40 % - Accent1 2 2 2 2 2 4 2 7 5" xfId="52061"/>
    <cellStyle name="40 % - Accent1 2 2 2 2 2 4 2 8" xfId="10542"/>
    <cellStyle name="40 % - Accent1 2 2 2 2 2 4 2 8 2" xfId="15007"/>
    <cellStyle name="40 % - Accent1 2 2 2 2 2 4 2 8 2 2" xfId="27628"/>
    <cellStyle name="40 % - Accent1 2 2 2 2 2 4 2 8 2 3" xfId="40905"/>
    <cellStyle name="40 % - Accent1 2 2 2 2 2 4 2 8 2 4" xfId="54182"/>
    <cellStyle name="40 % - Accent1 2 2 2 2 2 4 2 8 3" xfId="21641"/>
    <cellStyle name="40 % - Accent1 2 2 2 2 2 4 2 8 4" xfId="34918"/>
    <cellStyle name="40 % - Accent1 2 2 2 2 2 4 2 8 5" xfId="48195"/>
    <cellStyle name="40 % - Accent1 2 2 2 2 2 4 2 9" xfId="9452"/>
    <cellStyle name="40 % - Accent1 2 2 2 2 2 4 2 9 2" xfId="20318"/>
    <cellStyle name="40 % - Accent1 2 2 2 2 2 4 2 9 3" xfId="33595"/>
    <cellStyle name="40 % - Accent1 2 2 2 2 2 4 2 9 4" xfId="46872"/>
    <cellStyle name="40 % - Accent1 2 2 2 2 2 4 3" xfId="4108"/>
    <cellStyle name="40 % - Accent1 2 2 2 2 2 4 3 2" xfId="8172"/>
    <cellStyle name="40 % - Accent1 2 2 2 2 2 4 3 2 2" xfId="15674"/>
    <cellStyle name="40 % - Accent1 2 2 2 2 2 4 3 2 2 2" xfId="28326"/>
    <cellStyle name="40 % - Accent1 2 2 2 2 2 4 3 2 2 3" xfId="41603"/>
    <cellStyle name="40 % - Accent1 2 2 2 2 2 4 3 2 2 4" xfId="54880"/>
    <cellStyle name="40 % - Accent1 2 2 2 2 2 4 3 2 3" xfId="22339"/>
    <cellStyle name="40 % - Accent1 2 2 2 2 2 4 3 2 4" xfId="35616"/>
    <cellStyle name="40 % - Accent1 2 2 2 2 2 4 3 2 5" xfId="48893"/>
    <cellStyle name="40 % - Accent1 2 2 2 2 2 4 3 3" xfId="14265"/>
    <cellStyle name="40 % - Accent1 2 2 2 2 2 4 3 3 2" xfId="26886"/>
    <cellStyle name="40 % - Accent1 2 2 2 2 2 4 3 3 3" xfId="40163"/>
    <cellStyle name="40 % - Accent1 2 2 2 2 2 4 3 3 4" xfId="53440"/>
    <cellStyle name="40 % - Accent1 2 2 2 2 2 4 3 4" xfId="20899"/>
    <cellStyle name="40 % - Accent1 2 2 2 2 2 4 3 5" xfId="34176"/>
    <cellStyle name="40 % - Accent1 2 2 2 2 2 4 3 6" xfId="47453"/>
    <cellStyle name="40 % - Accent1 2 2 2 2 2 4 4" xfId="4822"/>
    <cellStyle name="40 % - Accent1 2 2 2 2 2 4 4 2" xfId="8696"/>
    <cellStyle name="40 % - Accent1 2 2 2 2 2 4 4 2 2" xfId="28850"/>
    <cellStyle name="40 % - Accent1 2 2 2 2 2 4 4 2 3" xfId="42127"/>
    <cellStyle name="40 % - Accent1 2 2 2 2 2 4 4 2 4" xfId="55404"/>
    <cellStyle name="40 % - Accent1 2 2 2 2 2 4 4 3" xfId="22863"/>
    <cellStyle name="40 % - Accent1 2 2 2 2 2 4 4 4" xfId="36140"/>
    <cellStyle name="40 % - Accent1 2 2 2 2 2 4 4 5" xfId="49417"/>
    <cellStyle name="40 % - Accent1 2 2 2 2 2 4 5" xfId="5413"/>
    <cellStyle name="40 % - Accent1 2 2 2 2 2 4 5 2" xfId="16261"/>
    <cellStyle name="40 % - Accent1 2 2 2 2 2 4 5 2 2" xfId="29441"/>
    <cellStyle name="40 % - Accent1 2 2 2 2 2 4 5 2 3" xfId="42718"/>
    <cellStyle name="40 % - Accent1 2 2 2 2 2 4 5 2 4" xfId="55995"/>
    <cellStyle name="40 % - Accent1 2 2 2 2 2 4 5 3" xfId="11215"/>
    <cellStyle name="40 % - Accent1 2 2 2 2 2 4 5 4" xfId="23454"/>
    <cellStyle name="40 % - Accent1 2 2 2 2 2 4 5 5" xfId="36731"/>
    <cellStyle name="40 % - Accent1 2 2 2 2 2 4 5 6" xfId="50008"/>
    <cellStyle name="40 % - Accent1 2 2 2 2 2 4 6" xfId="6037"/>
    <cellStyle name="40 % - Accent1 2 2 2 2 2 4 6 2" xfId="16861"/>
    <cellStyle name="40 % - Accent1 2 2 2 2 2 4 6 2 2" xfId="30041"/>
    <cellStyle name="40 % - Accent1 2 2 2 2 2 4 6 2 3" xfId="43318"/>
    <cellStyle name="40 % - Accent1 2 2 2 2 2 4 6 2 4" xfId="56595"/>
    <cellStyle name="40 % - Accent1 2 2 2 2 2 4 6 3" xfId="11815"/>
    <cellStyle name="40 % - Accent1 2 2 2 2 2 4 6 4" xfId="24054"/>
    <cellStyle name="40 % - Accent1 2 2 2 2 2 4 6 5" xfId="37331"/>
    <cellStyle name="40 % - Accent1 2 2 2 2 2 4 6 6" xfId="50608"/>
    <cellStyle name="40 % - Accent1 2 2 2 2 2 4 7" xfId="6739"/>
    <cellStyle name="40 % - Accent1 2 2 2 2 2 4 7 2" xfId="17563"/>
    <cellStyle name="40 % - Accent1 2 2 2 2 2 4 7 2 2" xfId="30743"/>
    <cellStyle name="40 % - Accent1 2 2 2 2 2 4 7 2 3" xfId="44020"/>
    <cellStyle name="40 % - Accent1 2 2 2 2 2 4 7 2 4" xfId="57297"/>
    <cellStyle name="40 % - Accent1 2 2 2 2 2 4 7 3" xfId="12517"/>
    <cellStyle name="40 % - Accent1 2 2 2 2 2 4 7 4" xfId="24756"/>
    <cellStyle name="40 % - Accent1 2 2 2 2 2 4 7 5" xfId="38033"/>
    <cellStyle name="40 % - Accent1 2 2 2 2 2 4 7 6" xfId="51310"/>
    <cellStyle name="40 % - Accent1 2 2 2 2 2 4 8" xfId="7473"/>
    <cellStyle name="40 % - Accent1 2 2 2 2 2 4 8 2" xfId="18313"/>
    <cellStyle name="40 % - Accent1 2 2 2 2 2 4 8 2 2" xfId="31493"/>
    <cellStyle name="40 % - Accent1 2 2 2 2 2 4 8 2 3" xfId="44770"/>
    <cellStyle name="40 % - Accent1 2 2 2 2 2 4 8 2 4" xfId="58047"/>
    <cellStyle name="40 % - Accent1 2 2 2 2 2 4 8 3" xfId="25506"/>
    <cellStyle name="40 % - Accent1 2 2 2 2 2 4 8 4" xfId="38783"/>
    <cellStyle name="40 % - Accent1 2 2 2 2 2 4 8 5" xfId="52060"/>
    <cellStyle name="40 % - Accent1 2 2 2 2 2 4 9" xfId="10541"/>
    <cellStyle name="40 % - Accent1 2 2 2 2 2 4 9 2" xfId="15006"/>
    <cellStyle name="40 % - Accent1 2 2 2 2 2 4 9 2 2" xfId="27627"/>
    <cellStyle name="40 % - Accent1 2 2 2 2 2 4 9 2 3" xfId="40904"/>
    <cellStyle name="40 % - Accent1 2 2 2 2 2 4 9 2 4" xfId="54181"/>
    <cellStyle name="40 % - Accent1 2 2 2 2 2 4 9 3" xfId="21640"/>
    <cellStyle name="40 % - Accent1 2 2 2 2 2 4 9 4" xfId="34917"/>
    <cellStyle name="40 % - Accent1 2 2 2 2 2 4 9 5" xfId="48194"/>
    <cellStyle name="40 % - Accent1 2 2 2 2 2 5" xfId="482"/>
    <cellStyle name="40 % - Accent1 2 2 2 2 2 5 10" xfId="13685"/>
    <cellStyle name="40 % - Accent1 2 2 2 2 2 5 10 2" xfId="26306"/>
    <cellStyle name="40 % - Accent1 2 2 2 2 2 5 10 3" xfId="39583"/>
    <cellStyle name="40 % - Accent1 2 2 2 2 2 5 10 4" xfId="52860"/>
    <cellStyle name="40 % - Accent1 2 2 2 2 2 5 11" xfId="19570"/>
    <cellStyle name="40 % - Accent1 2 2 2 2 2 5 12" xfId="32847"/>
    <cellStyle name="40 % - Accent1 2 2 2 2 2 5 13" xfId="46124"/>
    <cellStyle name="40 % - Accent1 2 2 2 2 2 5 2" xfId="4106"/>
    <cellStyle name="40 % - Accent1 2 2 2 2 2 5 2 2" xfId="8170"/>
    <cellStyle name="40 % - Accent1 2 2 2 2 2 5 2 2 2" xfId="15672"/>
    <cellStyle name="40 % - Accent1 2 2 2 2 2 5 2 2 2 2" xfId="28324"/>
    <cellStyle name="40 % - Accent1 2 2 2 2 2 5 2 2 2 3" xfId="41601"/>
    <cellStyle name="40 % - Accent1 2 2 2 2 2 5 2 2 2 4" xfId="54878"/>
    <cellStyle name="40 % - Accent1 2 2 2 2 2 5 2 2 3" xfId="22337"/>
    <cellStyle name="40 % - Accent1 2 2 2 2 2 5 2 2 4" xfId="35614"/>
    <cellStyle name="40 % - Accent1 2 2 2 2 2 5 2 2 5" xfId="48891"/>
    <cellStyle name="40 % - Accent1 2 2 2 2 2 5 2 3" xfId="14267"/>
    <cellStyle name="40 % - Accent1 2 2 2 2 2 5 2 3 2" xfId="26888"/>
    <cellStyle name="40 % - Accent1 2 2 2 2 2 5 2 3 3" xfId="40165"/>
    <cellStyle name="40 % - Accent1 2 2 2 2 2 5 2 3 4" xfId="53442"/>
    <cellStyle name="40 % - Accent1 2 2 2 2 2 5 2 4" xfId="20901"/>
    <cellStyle name="40 % - Accent1 2 2 2 2 2 5 2 5" xfId="34178"/>
    <cellStyle name="40 % - Accent1 2 2 2 2 2 5 2 6" xfId="47455"/>
    <cellStyle name="40 % - Accent1 2 2 2 2 2 5 3" xfId="4824"/>
    <cellStyle name="40 % - Accent1 2 2 2 2 2 5 3 2" xfId="8698"/>
    <cellStyle name="40 % - Accent1 2 2 2 2 2 5 3 2 2" xfId="28852"/>
    <cellStyle name="40 % - Accent1 2 2 2 2 2 5 3 2 3" xfId="42129"/>
    <cellStyle name="40 % - Accent1 2 2 2 2 2 5 3 2 4" xfId="55406"/>
    <cellStyle name="40 % - Accent1 2 2 2 2 2 5 3 3" xfId="22865"/>
    <cellStyle name="40 % - Accent1 2 2 2 2 2 5 3 4" xfId="36142"/>
    <cellStyle name="40 % - Accent1 2 2 2 2 2 5 3 5" xfId="49419"/>
    <cellStyle name="40 % - Accent1 2 2 2 2 2 5 4" xfId="5415"/>
    <cellStyle name="40 % - Accent1 2 2 2 2 2 5 4 2" xfId="16263"/>
    <cellStyle name="40 % - Accent1 2 2 2 2 2 5 4 2 2" xfId="29443"/>
    <cellStyle name="40 % - Accent1 2 2 2 2 2 5 4 2 3" xfId="42720"/>
    <cellStyle name="40 % - Accent1 2 2 2 2 2 5 4 2 4" xfId="55997"/>
    <cellStyle name="40 % - Accent1 2 2 2 2 2 5 4 3" xfId="11217"/>
    <cellStyle name="40 % - Accent1 2 2 2 2 2 5 4 4" xfId="23456"/>
    <cellStyle name="40 % - Accent1 2 2 2 2 2 5 4 5" xfId="36733"/>
    <cellStyle name="40 % - Accent1 2 2 2 2 2 5 4 6" xfId="50010"/>
    <cellStyle name="40 % - Accent1 2 2 2 2 2 5 5" xfId="6039"/>
    <cellStyle name="40 % - Accent1 2 2 2 2 2 5 5 2" xfId="16863"/>
    <cellStyle name="40 % - Accent1 2 2 2 2 2 5 5 2 2" xfId="30043"/>
    <cellStyle name="40 % - Accent1 2 2 2 2 2 5 5 2 3" xfId="43320"/>
    <cellStyle name="40 % - Accent1 2 2 2 2 2 5 5 2 4" xfId="56597"/>
    <cellStyle name="40 % - Accent1 2 2 2 2 2 5 5 3" xfId="11817"/>
    <cellStyle name="40 % - Accent1 2 2 2 2 2 5 5 4" xfId="24056"/>
    <cellStyle name="40 % - Accent1 2 2 2 2 2 5 5 5" xfId="37333"/>
    <cellStyle name="40 % - Accent1 2 2 2 2 2 5 5 6" xfId="50610"/>
    <cellStyle name="40 % - Accent1 2 2 2 2 2 5 6" xfId="6741"/>
    <cellStyle name="40 % - Accent1 2 2 2 2 2 5 6 2" xfId="17565"/>
    <cellStyle name="40 % - Accent1 2 2 2 2 2 5 6 2 2" xfId="30745"/>
    <cellStyle name="40 % - Accent1 2 2 2 2 2 5 6 2 3" xfId="44022"/>
    <cellStyle name="40 % - Accent1 2 2 2 2 2 5 6 2 4" xfId="57299"/>
    <cellStyle name="40 % - Accent1 2 2 2 2 2 5 6 3" xfId="12519"/>
    <cellStyle name="40 % - Accent1 2 2 2 2 2 5 6 4" xfId="24758"/>
    <cellStyle name="40 % - Accent1 2 2 2 2 2 5 6 5" xfId="38035"/>
    <cellStyle name="40 % - Accent1 2 2 2 2 2 5 6 6" xfId="51312"/>
    <cellStyle name="40 % - Accent1 2 2 2 2 2 5 7" xfId="7475"/>
    <cellStyle name="40 % - Accent1 2 2 2 2 2 5 7 2" xfId="18315"/>
    <cellStyle name="40 % - Accent1 2 2 2 2 2 5 7 2 2" xfId="31495"/>
    <cellStyle name="40 % - Accent1 2 2 2 2 2 5 7 2 3" xfId="44772"/>
    <cellStyle name="40 % - Accent1 2 2 2 2 2 5 7 2 4" xfId="58049"/>
    <cellStyle name="40 % - Accent1 2 2 2 2 2 5 7 3" xfId="25508"/>
    <cellStyle name="40 % - Accent1 2 2 2 2 2 5 7 4" xfId="38785"/>
    <cellStyle name="40 % - Accent1 2 2 2 2 2 5 7 5" xfId="52062"/>
    <cellStyle name="40 % - Accent1 2 2 2 2 2 5 8" xfId="10543"/>
    <cellStyle name="40 % - Accent1 2 2 2 2 2 5 8 2" xfId="15008"/>
    <cellStyle name="40 % - Accent1 2 2 2 2 2 5 8 2 2" xfId="27629"/>
    <cellStyle name="40 % - Accent1 2 2 2 2 2 5 8 2 3" xfId="40906"/>
    <cellStyle name="40 % - Accent1 2 2 2 2 2 5 8 2 4" xfId="54183"/>
    <cellStyle name="40 % - Accent1 2 2 2 2 2 5 8 3" xfId="21642"/>
    <cellStyle name="40 % - Accent1 2 2 2 2 2 5 8 4" xfId="34919"/>
    <cellStyle name="40 % - Accent1 2 2 2 2 2 5 8 5" xfId="48196"/>
    <cellStyle name="40 % - Accent1 2 2 2 2 2 5 9" xfId="9453"/>
    <cellStyle name="40 % - Accent1 2 2 2 2 2 5 9 2" xfId="20319"/>
    <cellStyle name="40 % - Accent1 2 2 2 2 2 5 9 3" xfId="33596"/>
    <cellStyle name="40 % - Accent1 2 2 2 2 2 5 9 4" xfId="46873"/>
    <cellStyle name="40 % - Accent1 2 2 2 2 2 6" xfId="3688"/>
    <cellStyle name="40 % - Accent1 2 2 2 2 2 6 2" xfId="7860"/>
    <cellStyle name="40 % - Accent1 2 2 2 2 2 6 2 2" xfId="15393"/>
    <cellStyle name="40 % - Accent1 2 2 2 2 2 6 2 2 2" xfId="28014"/>
    <cellStyle name="40 % - Accent1 2 2 2 2 2 6 2 2 3" xfId="41291"/>
    <cellStyle name="40 % - Accent1 2 2 2 2 2 6 2 2 4" xfId="54568"/>
    <cellStyle name="40 % - Accent1 2 2 2 2 2 6 2 3" xfId="22027"/>
    <cellStyle name="40 % - Accent1 2 2 2 2 2 6 2 4" xfId="35304"/>
    <cellStyle name="40 % - Accent1 2 2 2 2 2 6 2 5" xfId="48581"/>
    <cellStyle name="40 % - Accent1 2 2 2 2 2 6 3" xfId="14262"/>
    <cellStyle name="40 % - Accent1 2 2 2 2 2 6 3 2" xfId="26883"/>
    <cellStyle name="40 % - Accent1 2 2 2 2 2 6 3 3" xfId="40160"/>
    <cellStyle name="40 % - Accent1 2 2 2 2 2 6 3 4" xfId="53437"/>
    <cellStyle name="40 % - Accent1 2 2 2 2 2 6 4" xfId="9913"/>
    <cellStyle name="40 % - Accent1 2 2 2 2 2 6 5" xfId="20896"/>
    <cellStyle name="40 % - Accent1 2 2 2 2 2 6 6" xfId="34173"/>
    <cellStyle name="40 % - Accent1 2 2 2 2 2 6 7" xfId="47450"/>
    <cellStyle name="40 % - Accent1 2 2 2 2 2 7" xfId="4111"/>
    <cellStyle name="40 % - Accent1 2 2 2 2 2 7 2" xfId="8175"/>
    <cellStyle name="40 % - Accent1 2 2 2 2 2 7 2 2" xfId="28329"/>
    <cellStyle name="40 % - Accent1 2 2 2 2 2 7 2 3" xfId="41606"/>
    <cellStyle name="40 % - Accent1 2 2 2 2 2 7 2 4" xfId="54883"/>
    <cellStyle name="40 % - Accent1 2 2 2 2 2 7 3" xfId="22342"/>
    <cellStyle name="40 % - Accent1 2 2 2 2 2 7 4" xfId="35619"/>
    <cellStyle name="40 % - Accent1 2 2 2 2 2 7 5" xfId="48896"/>
    <cellStyle name="40 % - Accent1 2 2 2 2 2 8" xfId="4819"/>
    <cellStyle name="40 % - Accent1 2 2 2 2 2 8 2" xfId="8693"/>
    <cellStyle name="40 % - Accent1 2 2 2 2 2 8 2 2" xfId="28847"/>
    <cellStyle name="40 % - Accent1 2 2 2 2 2 8 2 3" xfId="42124"/>
    <cellStyle name="40 % - Accent1 2 2 2 2 2 8 2 4" xfId="55401"/>
    <cellStyle name="40 % - Accent1 2 2 2 2 2 8 3" xfId="22860"/>
    <cellStyle name="40 % - Accent1 2 2 2 2 2 8 4" xfId="36137"/>
    <cellStyle name="40 % - Accent1 2 2 2 2 2 8 5" xfId="49414"/>
    <cellStyle name="40 % - Accent1 2 2 2 2 2 9" xfId="5410"/>
    <cellStyle name="40 % - Accent1 2 2 2 2 2 9 2" xfId="16258"/>
    <cellStyle name="40 % - Accent1 2 2 2 2 2 9 2 2" xfId="29438"/>
    <cellStyle name="40 % - Accent1 2 2 2 2 2 9 2 3" xfId="42715"/>
    <cellStyle name="40 % - Accent1 2 2 2 2 2 9 2 4" xfId="55992"/>
    <cellStyle name="40 % - Accent1 2 2 2 2 2 9 3" xfId="11212"/>
    <cellStyle name="40 % - Accent1 2 2 2 2 2 9 4" xfId="23451"/>
    <cellStyle name="40 % - Accent1 2 2 2 2 2 9 5" xfId="36728"/>
    <cellStyle name="40 % - Accent1 2 2 2 2 2 9 6" xfId="50005"/>
    <cellStyle name="40 % - Accent1 2 2 2 2 3" xfId="483"/>
    <cellStyle name="40 % - Accent1 2 2 2 2 3 10" xfId="13686"/>
    <cellStyle name="40 % - Accent1 2 2 2 2 3 10 2" xfId="26307"/>
    <cellStyle name="40 % - Accent1 2 2 2 2 3 10 3" xfId="39584"/>
    <cellStyle name="40 % - Accent1 2 2 2 2 3 10 4" xfId="52861"/>
    <cellStyle name="40 % - Accent1 2 2 2 2 3 11" xfId="19571"/>
    <cellStyle name="40 % - Accent1 2 2 2 2 3 12" xfId="32848"/>
    <cellStyle name="40 % - Accent1 2 2 2 2 3 13" xfId="46125"/>
    <cellStyle name="40 % - Accent1 2 2 2 2 3 2" xfId="3689"/>
    <cellStyle name="40 % - Accent1 2 2 2 2 3 2 2" xfId="7861"/>
    <cellStyle name="40 % - Accent1 2 2 2 2 3 2 2 2" xfId="15394"/>
    <cellStyle name="40 % - Accent1 2 2 2 2 3 2 2 2 2" xfId="28015"/>
    <cellStyle name="40 % - Accent1 2 2 2 2 3 2 2 2 3" xfId="41292"/>
    <cellStyle name="40 % - Accent1 2 2 2 2 3 2 2 2 4" xfId="54569"/>
    <cellStyle name="40 % - Accent1 2 2 2 2 3 2 2 3" xfId="22028"/>
    <cellStyle name="40 % - Accent1 2 2 2 2 3 2 2 4" xfId="35305"/>
    <cellStyle name="40 % - Accent1 2 2 2 2 3 2 2 5" xfId="48582"/>
    <cellStyle name="40 % - Accent1 2 2 2 2 3 2 3" xfId="14268"/>
    <cellStyle name="40 % - Accent1 2 2 2 2 3 2 3 2" xfId="26889"/>
    <cellStyle name="40 % - Accent1 2 2 2 2 3 2 3 3" xfId="40166"/>
    <cellStyle name="40 % - Accent1 2 2 2 2 3 2 3 4" xfId="53443"/>
    <cellStyle name="40 % - Accent1 2 2 2 2 3 2 4" xfId="20902"/>
    <cellStyle name="40 % - Accent1 2 2 2 2 3 2 5" xfId="34179"/>
    <cellStyle name="40 % - Accent1 2 2 2 2 3 2 6" xfId="47456"/>
    <cellStyle name="40 % - Accent1 2 2 2 2 3 3" xfId="4825"/>
    <cellStyle name="40 % - Accent1 2 2 2 2 3 3 2" xfId="8699"/>
    <cellStyle name="40 % - Accent1 2 2 2 2 3 3 2 2" xfId="28853"/>
    <cellStyle name="40 % - Accent1 2 2 2 2 3 3 2 3" xfId="42130"/>
    <cellStyle name="40 % - Accent1 2 2 2 2 3 3 2 4" xfId="55407"/>
    <cellStyle name="40 % - Accent1 2 2 2 2 3 3 3" xfId="22866"/>
    <cellStyle name="40 % - Accent1 2 2 2 2 3 3 4" xfId="36143"/>
    <cellStyle name="40 % - Accent1 2 2 2 2 3 3 5" xfId="49420"/>
    <cellStyle name="40 % - Accent1 2 2 2 2 3 4" xfId="5416"/>
    <cellStyle name="40 % - Accent1 2 2 2 2 3 4 2" xfId="16264"/>
    <cellStyle name="40 % - Accent1 2 2 2 2 3 4 2 2" xfId="29444"/>
    <cellStyle name="40 % - Accent1 2 2 2 2 3 4 2 3" xfId="42721"/>
    <cellStyle name="40 % - Accent1 2 2 2 2 3 4 2 4" xfId="55998"/>
    <cellStyle name="40 % - Accent1 2 2 2 2 3 4 3" xfId="11218"/>
    <cellStyle name="40 % - Accent1 2 2 2 2 3 4 4" xfId="23457"/>
    <cellStyle name="40 % - Accent1 2 2 2 2 3 4 5" xfId="36734"/>
    <cellStyle name="40 % - Accent1 2 2 2 2 3 4 6" xfId="50011"/>
    <cellStyle name="40 % - Accent1 2 2 2 2 3 5" xfId="6040"/>
    <cellStyle name="40 % - Accent1 2 2 2 2 3 5 2" xfId="16864"/>
    <cellStyle name="40 % - Accent1 2 2 2 2 3 5 2 2" xfId="30044"/>
    <cellStyle name="40 % - Accent1 2 2 2 2 3 5 2 3" xfId="43321"/>
    <cellStyle name="40 % - Accent1 2 2 2 2 3 5 2 4" xfId="56598"/>
    <cellStyle name="40 % - Accent1 2 2 2 2 3 5 3" xfId="11818"/>
    <cellStyle name="40 % - Accent1 2 2 2 2 3 5 4" xfId="24057"/>
    <cellStyle name="40 % - Accent1 2 2 2 2 3 5 5" xfId="37334"/>
    <cellStyle name="40 % - Accent1 2 2 2 2 3 5 6" xfId="50611"/>
    <cellStyle name="40 % - Accent1 2 2 2 2 3 6" xfId="6742"/>
    <cellStyle name="40 % - Accent1 2 2 2 2 3 6 2" xfId="17566"/>
    <cellStyle name="40 % - Accent1 2 2 2 2 3 6 2 2" xfId="30746"/>
    <cellStyle name="40 % - Accent1 2 2 2 2 3 6 2 3" xfId="44023"/>
    <cellStyle name="40 % - Accent1 2 2 2 2 3 6 2 4" xfId="57300"/>
    <cellStyle name="40 % - Accent1 2 2 2 2 3 6 3" xfId="12520"/>
    <cellStyle name="40 % - Accent1 2 2 2 2 3 6 4" xfId="24759"/>
    <cellStyle name="40 % - Accent1 2 2 2 2 3 6 5" xfId="38036"/>
    <cellStyle name="40 % - Accent1 2 2 2 2 3 6 6" xfId="51313"/>
    <cellStyle name="40 % - Accent1 2 2 2 2 3 7" xfId="7476"/>
    <cellStyle name="40 % - Accent1 2 2 2 2 3 7 2" xfId="18316"/>
    <cellStyle name="40 % - Accent1 2 2 2 2 3 7 2 2" xfId="31496"/>
    <cellStyle name="40 % - Accent1 2 2 2 2 3 7 2 3" xfId="44773"/>
    <cellStyle name="40 % - Accent1 2 2 2 2 3 7 2 4" xfId="58050"/>
    <cellStyle name="40 % - Accent1 2 2 2 2 3 7 3" xfId="25509"/>
    <cellStyle name="40 % - Accent1 2 2 2 2 3 7 4" xfId="38786"/>
    <cellStyle name="40 % - Accent1 2 2 2 2 3 7 5" xfId="52063"/>
    <cellStyle name="40 % - Accent1 2 2 2 2 3 8" xfId="10544"/>
    <cellStyle name="40 % - Accent1 2 2 2 2 3 8 2" xfId="15009"/>
    <cellStyle name="40 % - Accent1 2 2 2 2 3 8 2 2" xfId="27630"/>
    <cellStyle name="40 % - Accent1 2 2 2 2 3 8 2 3" xfId="40907"/>
    <cellStyle name="40 % - Accent1 2 2 2 2 3 8 2 4" xfId="54184"/>
    <cellStyle name="40 % - Accent1 2 2 2 2 3 8 3" xfId="21643"/>
    <cellStyle name="40 % - Accent1 2 2 2 2 3 8 4" xfId="34920"/>
    <cellStyle name="40 % - Accent1 2 2 2 2 3 8 5" xfId="48197"/>
    <cellStyle name="40 % - Accent1 2 2 2 2 3 9" xfId="9454"/>
    <cellStyle name="40 % - Accent1 2 2 2 2 3 9 2" xfId="20320"/>
    <cellStyle name="40 % - Accent1 2 2 2 2 3 9 3" xfId="33597"/>
    <cellStyle name="40 % - Accent1 2 2 2 2 3 9 4" xfId="46874"/>
    <cellStyle name="40 % - Accent1 2 2 2 2 4" xfId="484"/>
    <cellStyle name="40 % - Accent1 2 2 2 2 4 10" xfId="13687"/>
    <cellStyle name="40 % - Accent1 2 2 2 2 4 10 2" xfId="26308"/>
    <cellStyle name="40 % - Accent1 2 2 2 2 4 10 3" xfId="39585"/>
    <cellStyle name="40 % - Accent1 2 2 2 2 4 10 4" xfId="52862"/>
    <cellStyle name="40 % - Accent1 2 2 2 2 4 11" xfId="19572"/>
    <cellStyle name="40 % - Accent1 2 2 2 2 4 12" xfId="32849"/>
    <cellStyle name="40 % - Accent1 2 2 2 2 4 13" xfId="46126"/>
    <cellStyle name="40 % - Accent1 2 2 2 2 4 2" xfId="4105"/>
    <cellStyle name="40 % - Accent1 2 2 2 2 4 2 2" xfId="8169"/>
    <cellStyle name="40 % - Accent1 2 2 2 2 4 2 2 2" xfId="15671"/>
    <cellStyle name="40 % - Accent1 2 2 2 2 4 2 2 2 2" xfId="28323"/>
    <cellStyle name="40 % - Accent1 2 2 2 2 4 2 2 2 3" xfId="41600"/>
    <cellStyle name="40 % - Accent1 2 2 2 2 4 2 2 2 4" xfId="54877"/>
    <cellStyle name="40 % - Accent1 2 2 2 2 4 2 2 3" xfId="22336"/>
    <cellStyle name="40 % - Accent1 2 2 2 2 4 2 2 4" xfId="35613"/>
    <cellStyle name="40 % - Accent1 2 2 2 2 4 2 2 5" xfId="48890"/>
    <cellStyle name="40 % - Accent1 2 2 2 2 4 2 3" xfId="14269"/>
    <cellStyle name="40 % - Accent1 2 2 2 2 4 2 3 2" xfId="26890"/>
    <cellStyle name="40 % - Accent1 2 2 2 2 4 2 3 3" xfId="40167"/>
    <cellStyle name="40 % - Accent1 2 2 2 2 4 2 3 4" xfId="53444"/>
    <cellStyle name="40 % - Accent1 2 2 2 2 4 2 4" xfId="20903"/>
    <cellStyle name="40 % - Accent1 2 2 2 2 4 2 5" xfId="34180"/>
    <cellStyle name="40 % - Accent1 2 2 2 2 4 2 6" xfId="47457"/>
    <cellStyle name="40 % - Accent1 2 2 2 2 4 3" xfId="4826"/>
    <cellStyle name="40 % - Accent1 2 2 2 2 4 3 2" xfId="8700"/>
    <cellStyle name="40 % - Accent1 2 2 2 2 4 3 2 2" xfId="28854"/>
    <cellStyle name="40 % - Accent1 2 2 2 2 4 3 2 3" xfId="42131"/>
    <cellStyle name="40 % - Accent1 2 2 2 2 4 3 2 4" xfId="55408"/>
    <cellStyle name="40 % - Accent1 2 2 2 2 4 3 3" xfId="22867"/>
    <cellStyle name="40 % - Accent1 2 2 2 2 4 3 4" xfId="36144"/>
    <cellStyle name="40 % - Accent1 2 2 2 2 4 3 5" xfId="49421"/>
    <cellStyle name="40 % - Accent1 2 2 2 2 4 4" xfId="5417"/>
    <cellStyle name="40 % - Accent1 2 2 2 2 4 4 2" xfId="16265"/>
    <cellStyle name="40 % - Accent1 2 2 2 2 4 4 2 2" xfId="29445"/>
    <cellStyle name="40 % - Accent1 2 2 2 2 4 4 2 3" xfId="42722"/>
    <cellStyle name="40 % - Accent1 2 2 2 2 4 4 2 4" xfId="55999"/>
    <cellStyle name="40 % - Accent1 2 2 2 2 4 4 3" xfId="11219"/>
    <cellStyle name="40 % - Accent1 2 2 2 2 4 4 4" xfId="23458"/>
    <cellStyle name="40 % - Accent1 2 2 2 2 4 4 5" xfId="36735"/>
    <cellStyle name="40 % - Accent1 2 2 2 2 4 4 6" xfId="50012"/>
    <cellStyle name="40 % - Accent1 2 2 2 2 4 5" xfId="6041"/>
    <cellStyle name="40 % - Accent1 2 2 2 2 4 5 2" xfId="16865"/>
    <cellStyle name="40 % - Accent1 2 2 2 2 4 5 2 2" xfId="30045"/>
    <cellStyle name="40 % - Accent1 2 2 2 2 4 5 2 3" xfId="43322"/>
    <cellStyle name="40 % - Accent1 2 2 2 2 4 5 2 4" xfId="56599"/>
    <cellStyle name="40 % - Accent1 2 2 2 2 4 5 3" xfId="11819"/>
    <cellStyle name="40 % - Accent1 2 2 2 2 4 5 4" xfId="24058"/>
    <cellStyle name="40 % - Accent1 2 2 2 2 4 5 5" xfId="37335"/>
    <cellStyle name="40 % - Accent1 2 2 2 2 4 5 6" xfId="50612"/>
    <cellStyle name="40 % - Accent1 2 2 2 2 4 6" xfId="6743"/>
    <cellStyle name="40 % - Accent1 2 2 2 2 4 6 2" xfId="17567"/>
    <cellStyle name="40 % - Accent1 2 2 2 2 4 6 2 2" xfId="30747"/>
    <cellStyle name="40 % - Accent1 2 2 2 2 4 6 2 3" xfId="44024"/>
    <cellStyle name="40 % - Accent1 2 2 2 2 4 6 2 4" xfId="57301"/>
    <cellStyle name="40 % - Accent1 2 2 2 2 4 6 3" xfId="12521"/>
    <cellStyle name="40 % - Accent1 2 2 2 2 4 6 4" xfId="24760"/>
    <cellStyle name="40 % - Accent1 2 2 2 2 4 6 5" xfId="38037"/>
    <cellStyle name="40 % - Accent1 2 2 2 2 4 6 6" xfId="51314"/>
    <cellStyle name="40 % - Accent1 2 2 2 2 4 7" xfId="7477"/>
    <cellStyle name="40 % - Accent1 2 2 2 2 4 7 2" xfId="18317"/>
    <cellStyle name="40 % - Accent1 2 2 2 2 4 7 2 2" xfId="31497"/>
    <cellStyle name="40 % - Accent1 2 2 2 2 4 7 2 3" xfId="44774"/>
    <cellStyle name="40 % - Accent1 2 2 2 2 4 7 2 4" xfId="58051"/>
    <cellStyle name="40 % - Accent1 2 2 2 2 4 7 3" xfId="25510"/>
    <cellStyle name="40 % - Accent1 2 2 2 2 4 7 4" xfId="38787"/>
    <cellStyle name="40 % - Accent1 2 2 2 2 4 7 5" xfId="52064"/>
    <cellStyle name="40 % - Accent1 2 2 2 2 4 8" xfId="10545"/>
    <cellStyle name="40 % - Accent1 2 2 2 2 4 8 2" xfId="15010"/>
    <cellStyle name="40 % - Accent1 2 2 2 2 4 8 2 2" xfId="27631"/>
    <cellStyle name="40 % - Accent1 2 2 2 2 4 8 2 3" xfId="40908"/>
    <cellStyle name="40 % - Accent1 2 2 2 2 4 8 2 4" xfId="54185"/>
    <cellStyle name="40 % - Accent1 2 2 2 2 4 8 3" xfId="21644"/>
    <cellStyle name="40 % - Accent1 2 2 2 2 4 8 4" xfId="34921"/>
    <cellStyle name="40 % - Accent1 2 2 2 2 4 8 5" xfId="48198"/>
    <cellStyle name="40 % - Accent1 2 2 2 2 4 9" xfId="9455"/>
    <cellStyle name="40 % - Accent1 2 2 2 2 4 9 2" xfId="20321"/>
    <cellStyle name="40 % - Accent1 2 2 2 2 4 9 3" xfId="33598"/>
    <cellStyle name="40 % - Accent1 2 2 2 2 4 9 4" xfId="46875"/>
    <cellStyle name="40 % - Accent1 2 2 2 2 5" xfId="3687"/>
    <cellStyle name="40 % - Accent1 2 2 2 2 5 2" xfId="7859"/>
    <cellStyle name="40 % - Accent1 2 2 2 2 5 2 2" xfId="18318"/>
    <cellStyle name="40 % - Accent1 2 2 2 2 5 2 2 2" xfId="31498"/>
    <cellStyle name="40 % - Accent1 2 2 2 2 5 2 2 3" xfId="44775"/>
    <cellStyle name="40 % - Accent1 2 2 2 2 5 2 2 4" xfId="58052"/>
    <cellStyle name="40 % - Accent1 2 2 2 2 5 2 3" xfId="25511"/>
    <cellStyle name="40 % - Accent1 2 2 2 2 5 2 4" xfId="38788"/>
    <cellStyle name="40 % - Accent1 2 2 2 2 5 2 5" xfId="52065"/>
    <cellStyle name="40 % - Accent1 2 2 2 2 5 3" xfId="10845"/>
    <cellStyle name="40 % - Accent1 2 2 2 2 5 3 2" xfId="15392"/>
    <cellStyle name="40 % - Accent1 2 2 2 2 5 3 2 2" xfId="28013"/>
    <cellStyle name="40 % - Accent1 2 2 2 2 5 3 2 3" xfId="41290"/>
    <cellStyle name="40 % - Accent1 2 2 2 2 5 3 2 4" xfId="54567"/>
    <cellStyle name="40 % - Accent1 2 2 2 2 5 3 3" xfId="22026"/>
    <cellStyle name="40 % - Accent1 2 2 2 2 5 3 4" xfId="35303"/>
    <cellStyle name="40 % - Accent1 2 2 2 2 5 3 5" xfId="48580"/>
    <cellStyle name="40 % - Accent1 2 2 2 2 5 4" xfId="14261"/>
    <cellStyle name="40 % - Accent1 2 2 2 2 5 4 2" xfId="26882"/>
    <cellStyle name="40 % - Accent1 2 2 2 2 5 4 3" xfId="40159"/>
    <cellStyle name="40 % - Accent1 2 2 2 2 5 4 4" xfId="53436"/>
    <cellStyle name="40 % - Accent1 2 2 2 2 5 5" xfId="20895"/>
    <cellStyle name="40 % - Accent1 2 2 2 2 5 6" xfId="34172"/>
    <cellStyle name="40 % - Accent1 2 2 2 2 5 7" xfId="47449"/>
    <cellStyle name="40 % - Accent1 2 2 2 2 6" xfId="4818"/>
    <cellStyle name="40 % - Accent1 2 2 2 2 6 2" xfId="8692"/>
    <cellStyle name="40 % - Accent1 2 2 2 2 6 2 2" xfId="18655"/>
    <cellStyle name="40 % - Accent1 2 2 2 2 6 2 2 2" xfId="31835"/>
    <cellStyle name="40 % - Accent1 2 2 2 2 6 2 2 3" xfId="45112"/>
    <cellStyle name="40 % - Accent1 2 2 2 2 6 2 2 4" xfId="58389"/>
    <cellStyle name="40 % - Accent1 2 2 2 2 6 2 3" xfId="13158"/>
    <cellStyle name="40 % - Accent1 2 2 2 2 6 2 4" xfId="25848"/>
    <cellStyle name="40 % - Accent1 2 2 2 2 6 2 5" xfId="39125"/>
    <cellStyle name="40 % - Accent1 2 2 2 2 6 2 6" xfId="52402"/>
    <cellStyle name="40 % - Accent1 2 2 2 2 6 3" xfId="15915"/>
    <cellStyle name="40 % - Accent1 2 2 2 2 6 3 2" xfId="28846"/>
    <cellStyle name="40 % - Accent1 2 2 2 2 6 3 3" xfId="42123"/>
    <cellStyle name="40 % - Accent1 2 2 2 2 6 3 4" xfId="55400"/>
    <cellStyle name="40 % - Accent1 2 2 2 2 6 4" xfId="22859"/>
    <cellStyle name="40 % - Accent1 2 2 2 2 6 5" xfId="36136"/>
    <cellStyle name="40 % - Accent1 2 2 2 2 6 6" xfId="49413"/>
    <cellStyle name="40 % - Accent1 2 2 2 2 7" xfId="5409"/>
    <cellStyle name="40 % - Accent1 2 2 2 2 7 2" xfId="13323"/>
    <cellStyle name="40 % - Accent1 2 2 2 2 7 2 2" xfId="18735"/>
    <cellStyle name="40 % - Accent1 2 2 2 2 7 2 2 2" xfId="31915"/>
    <cellStyle name="40 % - Accent1 2 2 2 2 7 2 2 3" xfId="45192"/>
    <cellStyle name="40 % - Accent1 2 2 2 2 7 2 2 4" xfId="58469"/>
    <cellStyle name="40 % - Accent1 2 2 2 2 7 2 3" xfId="25928"/>
    <cellStyle name="40 % - Accent1 2 2 2 2 7 2 4" xfId="39205"/>
    <cellStyle name="40 % - Accent1 2 2 2 2 7 2 5" xfId="52482"/>
    <cellStyle name="40 % - Accent1 2 2 2 2 7 3" xfId="16257"/>
    <cellStyle name="40 % - Accent1 2 2 2 2 7 3 2" xfId="29437"/>
    <cellStyle name="40 % - Accent1 2 2 2 2 7 3 3" xfId="42714"/>
    <cellStyle name="40 % - Accent1 2 2 2 2 7 3 4" xfId="55991"/>
    <cellStyle name="40 % - Accent1 2 2 2 2 7 4" xfId="11211"/>
    <cellStyle name="40 % - Accent1 2 2 2 2 7 5" xfId="23450"/>
    <cellStyle name="40 % - Accent1 2 2 2 2 7 6" xfId="36727"/>
    <cellStyle name="40 % - Accent1 2 2 2 2 7 7" xfId="50004"/>
    <cellStyle name="40 % - Accent1 2 2 2 2 8" xfId="6033"/>
    <cellStyle name="40 % - Accent1 2 2 2 2 8 2" xfId="16857"/>
    <cellStyle name="40 % - Accent1 2 2 2 2 8 2 2" xfId="30037"/>
    <cellStyle name="40 % - Accent1 2 2 2 2 8 2 3" xfId="43314"/>
    <cellStyle name="40 % - Accent1 2 2 2 2 8 2 4" xfId="56591"/>
    <cellStyle name="40 % - Accent1 2 2 2 2 8 3" xfId="11811"/>
    <cellStyle name="40 % - Accent1 2 2 2 2 8 4" xfId="24050"/>
    <cellStyle name="40 % - Accent1 2 2 2 2 8 5" xfId="37327"/>
    <cellStyle name="40 % - Accent1 2 2 2 2 8 6" xfId="50604"/>
    <cellStyle name="40 % - Accent1 2 2 2 2 9" xfId="6735"/>
    <cellStyle name="40 % - Accent1 2 2 2 2 9 2" xfId="17559"/>
    <cellStyle name="40 % - Accent1 2 2 2 2 9 2 2" xfId="30739"/>
    <cellStyle name="40 % - Accent1 2 2 2 2 9 2 3" xfId="44016"/>
    <cellStyle name="40 % - Accent1 2 2 2 2 9 2 4" xfId="57293"/>
    <cellStyle name="40 % - Accent1 2 2 2 2 9 3" xfId="12513"/>
    <cellStyle name="40 % - Accent1 2 2 2 2 9 4" xfId="24752"/>
    <cellStyle name="40 % - Accent1 2 2 2 2 9 5" xfId="38029"/>
    <cellStyle name="40 % - Accent1 2 2 2 2 9 6" xfId="51306"/>
    <cellStyle name="40 % - Accent1 2 2 2 3" xfId="485"/>
    <cellStyle name="40 % - Accent1 2 2 2 3 10" xfId="13688"/>
    <cellStyle name="40 % - Accent1 2 2 2 3 10 2" xfId="26309"/>
    <cellStyle name="40 % - Accent1 2 2 2 3 10 3" xfId="39586"/>
    <cellStyle name="40 % - Accent1 2 2 2 3 10 4" xfId="52863"/>
    <cellStyle name="40 % - Accent1 2 2 2 3 11" xfId="19573"/>
    <cellStyle name="40 % - Accent1 2 2 2 3 12" xfId="32850"/>
    <cellStyle name="40 % - Accent1 2 2 2 3 13" xfId="46127"/>
    <cellStyle name="40 % - Accent1 2 2 2 3 2" xfId="3690"/>
    <cellStyle name="40 % - Accent1 2 2 2 3 2 2" xfId="7862"/>
    <cellStyle name="40 % - Accent1 2 2 2 3 2 2 2" xfId="15395"/>
    <cellStyle name="40 % - Accent1 2 2 2 3 2 2 2 2" xfId="28016"/>
    <cellStyle name="40 % - Accent1 2 2 2 3 2 2 2 3" xfId="41293"/>
    <cellStyle name="40 % - Accent1 2 2 2 3 2 2 2 4" xfId="54570"/>
    <cellStyle name="40 % - Accent1 2 2 2 3 2 2 3" xfId="22029"/>
    <cellStyle name="40 % - Accent1 2 2 2 3 2 2 4" xfId="35306"/>
    <cellStyle name="40 % - Accent1 2 2 2 3 2 2 5" xfId="48583"/>
    <cellStyle name="40 % - Accent1 2 2 2 3 2 3" xfId="14270"/>
    <cellStyle name="40 % - Accent1 2 2 2 3 2 3 2" xfId="26891"/>
    <cellStyle name="40 % - Accent1 2 2 2 3 2 3 3" xfId="40168"/>
    <cellStyle name="40 % - Accent1 2 2 2 3 2 3 4" xfId="53445"/>
    <cellStyle name="40 % - Accent1 2 2 2 3 2 4" xfId="20904"/>
    <cellStyle name="40 % - Accent1 2 2 2 3 2 5" xfId="34181"/>
    <cellStyle name="40 % - Accent1 2 2 2 3 2 6" xfId="47458"/>
    <cellStyle name="40 % - Accent1 2 2 2 3 3" xfId="4827"/>
    <cellStyle name="40 % - Accent1 2 2 2 3 3 2" xfId="8701"/>
    <cellStyle name="40 % - Accent1 2 2 2 3 3 2 2" xfId="28855"/>
    <cellStyle name="40 % - Accent1 2 2 2 3 3 2 3" xfId="42132"/>
    <cellStyle name="40 % - Accent1 2 2 2 3 3 2 4" xfId="55409"/>
    <cellStyle name="40 % - Accent1 2 2 2 3 3 3" xfId="22868"/>
    <cellStyle name="40 % - Accent1 2 2 2 3 3 4" xfId="36145"/>
    <cellStyle name="40 % - Accent1 2 2 2 3 3 5" xfId="49422"/>
    <cellStyle name="40 % - Accent1 2 2 2 3 4" xfId="5418"/>
    <cellStyle name="40 % - Accent1 2 2 2 3 4 2" xfId="16266"/>
    <cellStyle name="40 % - Accent1 2 2 2 3 4 2 2" xfId="29446"/>
    <cellStyle name="40 % - Accent1 2 2 2 3 4 2 3" xfId="42723"/>
    <cellStyle name="40 % - Accent1 2 2 2 3 4 2 4" xfId="56000"/>
    <cellStyle name="40 % - Accent1 2 2 2 3 4 3" xfId="11220"/>
    <cellStyle name="40 % - Accent1 2 2 2 3 4 4" xfId="23459"/>
    <cellStyle name="40 % - Accent1 2 2 2 3 4 5" xfId="36736"/>
    <cellStyle name="40 % - Accent1 2 2 2 3 4 6" xfId="50013"/>
    <cellStyle name="40 % - Accent1 2 2 2 3 5" xfId="6042"/>
    <cellStyle name="40 % - Accent1 2 2 2 3 5 2" xfId="16866"/>
    <cellStyle name="40 % - Accent1 2 2 2 3 5 2 2" xfId="30046"/>
    <cellStyle name="40 % - Accent1 2 2 2 3 5 2 3" xfId="43323"/>
    <cellStyle name="40 % - Accent1 2 2 2 3 5 2 4" xfId="56600"/>
    <cellStyle name="40 % - Accent1 2 2 2 3 5 3" xfId="11820"/>
    <cellStyle name="40 % - Accent1 2 2 2 3 5 4" xfId="24059"/>
    <cellStyle name="40 % - Accent1 2 2 2 3 5 5" xfId="37336"/>
    <cellStyle name="40 % - Accent1 2 2 2 3 5 6" xfId="50613"/>
    <cellStyle name="40 % - Accent1 2 2 2 3 6" xfId="6744"/>
    <cellStyle name="40 % - Accent1 2 2 2 3 6 2" xfId="17568"/>
    <cellStyle name="40 % - Accent1 2 2 2 3 6 2 2" xfId="30748"/>
    <cellStyle name="40 % - Accent1 2 2 2 3 6 2 3" xfId="44025"/>
    <cellStyle name="40 % - Accent1 2 2 2 3 6 2 4" xfId="57302"/>
    <cellStyle name="40 % - Accent1 2 2 2 3 6 3" xfId="12522"/>
    <cellStyle name="40 % - Accent1 2 2 2 3 6 4" xfId="24761"/>
    <cellStyle name="40 % - Accent1 2 2 2 3 6 5" xfId="38038"/>
    <cellStyle name="40 % - Accent1 2 2 2 3 6 6" xfId="51315"/>
    <cellStyle name="40 % - Accent1 2 2 2 3 7" xfId="7478"/>
    <cellStyle name="40 % - Accent1 2 2 2 3 7 2" xfId="18319"/>
    <cellStyle name="40 % - Accent1 2 2 2 3 7 2 2" xfId="31499"/>
    <cellStyle name="40 % - Accent1 2 2 2 3 7 2 3" xfId="44776"/>
    <cellStyle name="40 % - Accent1 2 2 2 3 7 2 4" xfId="58053"/>
    <cellStyle name="40 % - Accent1 2 2 2 3 7 3" xfId="25512"/>
    <cellStyle name="40 % - Accent1 2 2 2 3 7 4" xfId="38789"/>
    <cellStyle name="40 % - Accent1 2 2 2 3 7 5" xfId="52066"/>
    <cellStyle name="40 % - Accent1 2 2 2 3 8" xfId="10546"/>
    <cellStyle name="40 % - Accent1 2 2 2 3 8 2" xfId="15011"/>
    <cellStyle name="40 % - Accent1 2 2 2 3 8 2 2" xfId="27632"/>
    <cellStyle name="40 % - Accent1 2 2 2 3 8 2 3" xfId="40909"/>
    <cellStyle name="40 % - Accent1 2 2 2 3 8 2 4" xfId="54186"/>
    <cellStyle name="40 % - Accent1 2 2 2 3 8 3" xfId="21645"/>
    <cellStyle name="40 % - Accent1 2 2 2 3 8 4" xfId="34922"/>
    <cellStyle name="40 % - Accent1 2 2 2 3 8 5" xfId="48199"/>
    <cellStyle name="40 % - Accent1 2 2 2 3 9" xfId="9456"/>
    <cellStyle name="40 % - Accent1 2 2 2 3 9 2" xfId="20322"/>
    <cellStyle name="40 % - Accent1 2 2 2 3 9 3" xfId="33599"/>
    <cellStyle name="40 % - Accent1 2 2 2 3 9 4" xfId="46876"/>
    <cellStyle name="40 % - Accent1 2 2 2 4" xfId="486"/>
    <cellStyle name="40 % - Accent1 2 2 2 4 10" xfId="13689"/>
    <cellStyle name="40 % - Accent1 2 2 2 4 10 2" xfId="26310"/>
    <cellStyle name="40 % - Accent1 2 2 2 4 10 3" xfId="39587"/>
    <cellStyle name="40 % - Accent1 2 2 2 4 10 4" xfId="52864"/>
    <cellStyle name="40 % - Accent1 2 2 2 4 11" xfId="19574"/>
    <cellStyle name="40 % - Accent1 2 2 2 4 12" xfId="32851"/>
    <cellStyle name="40 % - Accent1 2 2 2 4 13" xfId="46128"/>
    <cellStyle name="40 % - Accent1 2 2 2 4 2" xfId="3691"/>
    <cellStyle name="40 % - Accent1 2 2 2 4 2 2" xfId="7863"/>
    <cellStyle name="40 % - Accent1 2 2 2 4 2 2 2" xfId="15396"/>
    <cellStyle name="40 % - Accent1 2 2 2 4 2 2 2 2" xfId="28017"/>
    <cellStyle name="40 % - Accent1 2 2 2 4 2 2 2 3" xfId="41294"/>
    <cellStyle name="40 % - Accent1 2 2 2 4 2 2 2 4" xfId="54571"/>
    <cellStyle name="40 % - Accent1 2 2 2 4 2 2 3" xfId="22030"/>
    <cellStyle name="40 % - Accent1 2 2 2 4 2 2 4" xfId="35307"/>
    <cellStyle name="40 % - Accent1 2 2 2 4 2 2 5" xfId="48584"/>
    <cellStyle name="40 % - Accent1 2 2 2 4 2 3" xfId="14271"/>
    <cellStyle name="40 % - Accent1 2 2 2 4 2 3 2" xfId="26892"/>
    <cellStyle name="40 % - Accent1 2 2 2 4 2 3 3" xfId="40169"/>
    <cellStyle name="40 % - Accent1 2 2 2 4 2 3 4" xfId="53446"/>
    <cellStyle name="40 % - Accent1 2 2 2 4 2 4" xfId="20905"/>
    <cellStyle name="40 % - Accent1 2 2 2 4 2 5" xfId="34182"/>
    <cellStyle name="40 % - Accent1 2 2 2 4 2 6" xfId="47459"/>
    <cellStyle name="40 % - Accent1 2 2 2 4 3" xfId="4828"/>
    <cellStyle name="40 % - Accent1 2 2 2 4 3 2" xfId="8702"/>
    <cellStyle name="40 % - Accent1 2 2 2 4 3 2 2" xfId="28856"/>
    <cellStyle name="40 % - Accent1 2 2 2 4 3 2 3" xfId="42133"/>
    <cellStyle name="40 % - Accent1 2 2 2 4 3 2 4" xfId="55410"/>
    <cellStyle name="40 % - Accent1 2 2 2 4 3 3" xfId="22869"/>
    <cellStyle name="40 % - Accent1 2 2 2 4 3 4" xfId="36146"/>
    <cellStyle name="40 % - Accent1 2 2 2 4 3 5" xfId="49423"/>
    <cellStyle name="40 % - Accent1 2 2 2 4 4" xfId="5419"/>
    <cellStyle name="40 % - Accent1 2 2 2 4 4 2" xfId="16267"/>
    <cellStyle name="40 % - Accent1 2 2 2 4 4 2 2" xfId="29447"/>
    <cellStyle name="40 % - Accent1 2 2 2 4 4 2 3" xfId="42724"/>
    <cellStyle name="40 % - Accent1 2 2 2 4 4 2 4" xfId="56001"/>
    <cellStyle name="40 % - Accent1 2 2 2 4 4 3" xfId="11221"/>
    <cellStyle name="40 % - Accent1 2 2 2 4 4 4" xfId="23460"/>
    <cellStyle name="40 % - Accent1 2 2 2 4 4 5" xfId="36737"/>
    <cellStyle name="40 % - Accent1 2 2 2 4 4 6" xfId="50014"/>
    <cellStyle name="40 % - Accent1 2 2 2 4 5" xfId="6043"/>
    <cellStyle name="40 % - Accent1 2 2 2 4 5 2" xfId="16867"/>
    <cellStyle name="40 % - Accent1 2 2 2 4 5 2 2" xfId="30047"/>
    <cellStyle name="40 % - Accent1 2 2 2 4 5 2 3" xfId="43324"/>
    <cellStyle name="40 % - Accent1 2 2 2 4 5 2 4" xfId="56601"/>
    <cellStyle name="40 % - Accent1 2 2 2 4 5 3" xfId="11821"/>
    <cellStyle name="40 % - Accent1 2 2 2 4 5 4" xfId="24060"/>
    <cellStyle name="40 % - Accent1 2 2 2 4 5 5" xfId="37337"/>
    <cellStyle name="40 % - Accent1 2 2 2 4 5 6" xfId="50614"/>
    <cellStyle name="40 % - Accent1 2 2 2 4 6" xfId="6745"/>
    <cellStyle name="40 % - Accent1 2 2 2 4 6 2" xfId="17569"/>
    <cellStyle name="40 % - Accent1 2 2 2 4 6 2 2" xfId="30749"/>
    <cellStyle name="40 % - Accent1 2 2 2 4 6 2 3" xfId="44026"/>
    <cellStyle name="40 % - Accent1 2 2 2 4 6 2 4" xfId="57303"/>
    <cellStyle name="40 % - Accent1 2 2 2 4 6 3" xfId="12523"/>
    <cellStyle name="40 % - Accent1 2 2 2 4 6 4" xfId="24762"/>
    <cellStyle name="40 % - Accent1 2 2 2 4 6 5" xfId="38039"/>
    <cellStyle name="40 % - Accent1 2 2 2 4 6 6" xfId="51316"/>
    <cellStyle name="40 % - Accent1 2 2 2 4 7" xfId="7479"/>
    <cellStyle name="40 % - Accent1 2 2 2 4 7 2" xfId="18320"/>
    <cellStyle name="40 % - Accent1 2 2 2 4 7 2 2" xfId="31500"/>
    <cellStyle name="40 % - Accent1 2 2 2 4 7 2 3" xfId="44777"/>
    <cellStyle name="40 % - Accent1 2 2 2 4 7 2 4" xfId="58054"/>
    <cellStyle name="40 % - Accent1 2 2 2 4 7 3" xfId="25513"/>
    <cellStyle name="40 % - Accent1 2 2 2 4 7 4" xfId="38790"/>
    <cellStyle name="40 % - Accent1 2 2 2 4 7 5" xfId="52067"/>
    <cellStyle name="40 % - Accent1 2 2 2 4 8" xfId="10547"/>
    <cellStyle name="40 % - Accent1 2 2 2 4 8 2" xfId="15012"/>
    <cellStyle name="40 % - Accent1 2 2 2 4 8 2 2" xfId="27633"/>
    <cellStyle name="40 % - Accent1 2 2 2 4 8 2 3" xfId="40910"/>
    <cellStyle name="40 % - Accent1 2 2 2 4 8 2 4" xfId="54187"/>
    <cellStyle name="40 % - Accent1 2 2 2 4 8 3" xfId="21646"/>
    <cellStyle name="40 % - Accent1 2 2 2 4 8 4" xfId="34923"/>
    <cellStyle name="40 % - Accent1 2 2 2 4 8 5" xfId="48200"/>
    <cellStyle name="40 % - Accent1 2 2 2 4 9" xfId="9457"/>
    <cellStyle name="40 % - Accent1 2 2 2 4 9 2" xfId="20323"/>
    <cellStyle name="40 % - Accent1 2 2 2 4 9 3" xfId="33600"/>
    <cellStyle name="40 % - Accent1 2 2 2 4 9 4" xfId="46877"/>
    <cellStyle name="40 % - Accent1 2 2 2 5" xfId="487"/>
    <cellStyle name="40 % - Accent1 2 2 2 5 10" xfId="13690"/>
    <cellStyle name="40 % - Accent1 2 2 2 5 10 2" xfId="26311"/>
    <cellStyle name="40 % - Accent1 2 2 2 5 10 3" xfId="39588"/>
    <cellStyle name="40 % - Accent1 2 2 2 5 10 4" xfId="52865"/>
    <cellStyle name="40 % - Accent1 2 2 2 5 11" xfId="19575"/>
    <cellStyle name="40 % - Accent1 2 2 2 5 12" xfId="32852"/>
    <cellStyle name="40 % - Accent1 2 2 2 5 13" xfId="46129"/>
    <cellStyle name="40 % - Accent1 2 2 2 5 2" xfId="4104"/>
    <cellStyle name="40 % - Accent1 2 2 2 5 2 2" xfId="8168"/>
    <cellStyle name="40 % - Accent1 2 2 2 5 2 2 2" xfId="15670"/>
    <cellStyle name="40 % - Accent1 2 2 2 5 2 2 2 2" xfId="28322"/>
    <cellStyle name="40 % - Accent1 2 2 2 5 2 2 2 3" xfId="41599"/>
    <cellStyle name="40 % - Accent1 2 2 2 5 2 2 2 4" xfId="54876"/>
    <cellStyle name="40 % - Accent1 2 2 2 5 2 2 3" xfId="22335"/>
    <cellStyle name="40 % - Accent1 2 2 2 5 2 2 4" xfId="35612"/>
    <cellStyle name="40 % - Accent1 2 2 2 5 2 2 5" xfId="48889"/>
    <cellStyle name="40 % - Accent1 2 2 2 5 2 3" xfId="14272"/>
    <cellStyle name="40 % - Accent1 2 2 2 5 2 3 2" xfId="26893"/>
    <cellStyle name="40 % - Accent1 2 2 2 5 2 3 3" xfId="40170"/>
    <cellStyle name="40 % - Accent1 2 2 2 5 2 3 4" xfId="53447"/>
    <cellStyle name="40 % - Accent1 2 2 2 5 2 4" xfId="20906"/>
    <cellStyle name="40 % - Accent1 2 2 2 5 2 5" xfId="34183"/>
    <cellStyle name="40 % - Accent1 2 2 2 5 2 6" xfId="47460"/>
    <cellStyle name="40 % - Accent1 2 2 2 5 3" xfId="4829"/>
    <cellStyle name="40 % - Accent1 2 2 2 5 3 2" xfId="8703"/>
    <cellStyle name="40 % - Accent1 2 2 2 5 3 2 2" xfId="28857"/>
    <cellStyle name="40 % - Accent1 2 2 2 5 3 2 3" xfId="42134"/>
    <cellStyle name="40 % - Accent1 2 2 2 5 3 2 4" xfId="55411"/>
    <cellStyle name="40 % - Accent1 2 2 2 5 3 3" xfId="22870"/>
    <cellStyle name="40 % - Accent1 2 2 2 5 3 4" xfId="36147"/>
    <cellStyle name="40 % - Accent1 2 2 2 5 3 5" xfId="49424"/>
    <cellStyle name="40 % - Accent1 2 2 2 5 4" xfId="5420"/>
    <cellStyle name="40 % - Accent1 2 2 2 5 4 2" xfId="16268"/>
    <cellStyle name="40 % - Accent1 2 2 2 5 4 2 2" xfId="29448"/>
    <cellStyle name="40 % - Accent1 2 2 2 5 4 2 3" xfId="42725"/>
    <cellStyle name="40 % - Accent1 2 2 2 5 4 2 4" xfId="56002"/>
    <cellStyle name="40 % - Accent1 2 2 2 5 4 3" xfId="11222"/>
    <cellStyle name="40 % - Accent1 2 2 2 5 4 4" xfId="23461"/>
    <cellStyle name="40 % - Accent1 2 2 2 5 4 5" xfId="36738"/>
    <cellStyle name="40 % - Accent1 2 2 2 5 4 6" xfId="50015"/>
    <cellStyle name="40 % - Accent1 2 2 2 5 5" xfId="6044"/>
    <cellStyle name="40 % - Accent1 2 2 2 5 5 2" xfId="16868"/>
    <cellStyle name="40 % - Accent1 2 2 2 5 5 2 2" xfId="30048"/>
    <cellStyle name="40 % - Accent1 2 2 2 5 5 2 3" xfId="43325"/>
    <cellStyle name="40 % - Accent1 2 2 2 5 5 2 4" xfId="56602"/>
    <cellStyle name="40 % - Accent1 2 2 2 5 5 3" xfId="11822"/>
    <cellStyle name="40 % - Accent1 2 2 2 5 5 4" xfId="24061"/>
    <cellStyle name="40 % - Accent1 2 2 2 5 5 5" xfId="37338"/>
    <cellStyle name="40 % - Accent1 2 2 2 5 5 6" xfId="50615"/>
    <cellStyle name="40 % - Accent1 2 2 2 5 6" xfId="6746"/>
    <cellStyle name="40 % - Accent1 2 2 2 5 6 2" xfId="17570"/>
    <cellStyle name="40 % - Accent1 2 2 2 5 6 2 2" xfId="30750"/>
    <cellStyle name="40 % - Accent1 2 2 2 5 6 2 3" xfId="44027"/>
    <cellStyle name="40 % - Accent1 2 2 2 5 6 2 4" xfId="57304"/>
    <cellStyle name="40 % - Accent1 2 2 2 5 6 3" xfId="12524"/>
    <cellStyle name="40 % - Accent1 2 2 2 5 6 4" xfId="24763"/>
    <cellStyle name="40 % - Accent1 2 2 2 5 6 5" xfId="38040"/>
    <cellStyle name="40 % - Accent1 2 2 2 5 6 6" xfId="51317"/>
    <cellStyle name="40 % - Accent1 2 2 2 5 7" xfId="7480"/>
    <cellStyle name="40 % - Accent1 2 2 2 5 7 2" xfId="18321"/>
    <cellStyle name="40 % - Accent1 2 2 2 5 7 2 2" xfId="31501"/>
    <cellStyle name="40 % - Accent1 2 2 2 5 7 2 3" xfId="44778"/>
    <cellStyle name="40 % - Accent1 2 2 2 5 7 2 4" xfId="58055"/>
    <cellStyle name="40 % - Accent1 2 2 2 5 7 3" xfId="25514"/>
    <cellStyle name="40 % - Accent1 2 2 2 5 7 4" xfId="38791"/>
    <cellStyle name="40 % - Accent1 2 2 2 5 7 5" xfId="52068"/>
    <cellStyle name="40 % - Accent1 2 2 2 5 8" xfId="10548"/>
    <cellStyle name="40 % - Accent1 2 2 2 5 8 2" xfId="15013"/>
    <cellStyle name="40 % - Accent1 2 2 2 5 8 2 2" xfId="27634"/>
    <cellStyle name="40 % - Accent1 2 2 2 5 8 2 3" xfId="40911"/>
    <cellStyle name="40 % - Accent1 2 2 2 5 8 2 4" xfId="54188"/>
    <cellStyle name="40 % - Accent1 2 2 2 5 8 3" xfId="21647"/>
    <cellStyle name="40 % - Accent1 2 2 2 5 8 4" xfId="34924"/>
    <cellStyle name="40 % - Accent1 2 2 2 5 8 5" xfId="48201"/>
    <cellStyle name="40 % - Accent1 2 2 2 5 9" xfId="9458"/>
    <cellStyle name="40 % - Accent1 2 2 2 5 9 2" xfId="20324"/>
    <cellStyle name="40 % - Accent1 2 2 2 5 9 3" xfId="33601"/>
    <cellStyle name="40 % - Accent1 2 2 2 5 9 4" xfId="46878"/>
    <cellStyle name="40 % - Accent1 2 2 2 6" xfId="3686"/>
    <cellStyle name="40 % - Accent1 2 2 2 6 2" xfId="7858"/>
    <cellStyle name="40 % - Accent1 2 2 2 6 2 2" xfId="18654"/>
    <cellStyle name="40 % - Accent1 2 2 2 6 2 2 2" xfId="31834"/>
    <cellStyle name="40 % - Accent1 2 2 2 6 2 2 3" xfId="45111"/>
    <cellStyle name="40 % - Accent1 2 2 2 6 2 2 4" xfId="58388"/>
    <cellStyle name="40 % - Accent1 2 2 2 6 2 3" xfId="25847"/>
    <cellStyle name="40 % - Accent1 2 2 2 6 2 4" xfId="39124"/>
    <cellStyle name="40 % - Accent1 2 2 2 6 2 5" xfId="52401"/>
    <cellStyle name="40 % - Accent1 2 2 2 6 3" xfId="10844"/>
    <cellStyle name="40 % - Accent1 2 2 2 6 3 2" xfId="15391"/>
    <cellStyle name="40 % - Accent1 2 2 2 6 3 2 2" xfId="28012"/>
    <cellStyle name="40 % - Accent1 2 2 2 6 3 2 3" xfId="41289"/>
    <cellStyle name="40 % - Accent1 2 2 2 6 3 2 4" xfId="54566"/>
    <cellStyle name="40 % - Accent1 2 2 2 6 3 3" xfId="22025"/>
    <cellStyle name="40 % - Accent1 2 2 2 6 3 4" xfId="35302"/>
    <cellStyle name="40 % - Accent1 2 2 2 6 3 5" xfId="48579"/>
    <cellStyle name="40 % - Accent1 2 2 2 6 4" xfId="14260"/>
    <cellStyle name="40 % - Accent1 2 2 2 6 4 2" xfId="26881"/>
    <cellStyle name="40 % - Accent1 2 2 2 6 4 3" xfId="40158"/>
    <cellStyle name="40 % - Accent1 2 2 2 6 4 4" xfId="53435"/>
    <cellStyle name="40 % - Accent1 2 2 2 6 5" xfId="20894"/>
    <cellStyle name="40 % - Accent1 2 2 2 6 6" xfId="34171"/>
    <cellStyle name="40 % - Accent1 2 2 2 6 7" xfId="47448"/>
    <cellStyle name="40 % - Accent1 2 2 2 7" xfId="4817"/>
    <cellStyle name="40 % - Accent1 2 2 2 7 2" xfId="8691"/>
    <cellStyle name="40 % - Accent1 2 2 2 7 2 2" xfId="18734"/>
    <cellStyle name="40 % - Accent1 2 2 2 7 2 2 2" xfId="31914"/>
    <cellStyle name="40 % - Accent1 2 2 2 7 2 2 3" xfId="45191"/>
    <cellStyle name="40 % - Accent1 2 2 2 7 2 2 4" xfId="58468"/>
    <cellStyle name="40 % - Accent1 2 2 2 7 2 3" xfId="25927"/>
    <cellStyle name="40 % - Accent1 2 2 2 7 2 4" xfId="39204"/>
    <cellStyle name="40 % - Accent1 2 2 2 7 2 5" xfId="52481"/>
    <cellStyle name="40 % - Accent1 2 2 2 7 3" xfId="15914"/>
    <cellStyle name="40 % - Accent1 2 2 2 7 3 2" xfId="28845"/>
    <cellStyle name="40 % - Accent1 2 2 2 7 3 3" xfId="42122"/>
    <cellStyle name="40 % - Accent1 2 2 2 7 3 4" xfId="55399"/>
    <cellStyle name="40 % - Accent1 2 2 2 7 4" xfId="22858"/>
    <cellStyle name="40 % - Accent1 2 2 2 7 5" xfId="36135"/>
    <cellStyle name="40 % - Accent1 2 2 2 7 6" xfId="49412"/>
    <cellStyle name="40 % - Accent1 2 2 2 8" xfId="5408"/>
    <cellStyle name="40 % - Accent1 2 2 2 8 2" xfId="16256"/>
    <cellStyle name="40 % - Accent1 2 2 2 8 2 2" xfId="29436"/>
    <cellStyle name="40 % - Accent1 2 2 2 8 2 3" xfId="42713"/>
    <cellStyle name="40 % - Accent1 2 2 2 8 2 4" xfId="55990"/>
    <cellStyle name="40 % - Accent1 2 2 2 8 3" xfId="11210"/>
    <cellStyle name="40 % - Accent1 2 2 2 8 4" xfId="23449"/>
    <cellStyle name="40 % - Accent1 2 2 2 8 5" xfId="36726"/>
    <cellStyle name="40 % - Accent1 2 2 2 8 6" xfId="50003"/>
    <cellStyle name="40 % - Accent1 2 2 2 9" xfId="6032"/>
    <cellStyle name="40 % - Accent1 2 2 2 9 2" xfId="16856"/>
    <cellStyle name="40 % - Accent1 2 2 2 9 2 2" xfId="30036"/>
    <cellStyle name="40 % - Accent1 2 2 2 9 2 3" xfId="43313"/>
    <cellStyle name="40 % - Accent1 2 2 2 9 2 4" xfId="56590"/>
    <cellStyle name="40 % - Accent1 2 2 2 9 3" xfId="11810"/>
    <cellStyle name="40 % - Accent1 2 2 2 9 4" xfId="24049"/>
    <cellStyle name="40 % - Accent1 2 2 2 9 5" xfId="37326"/>
    <cellStyle name="40 % - Accent1 2 2 2 9 6" xfId="50603"/>
    <cellStyle name="40 % - Accent1 2 2 2_2012-2013 - CF - Tour 1 - Ligue 04 - Résultats" xfId="488"/>
    <cellStyle name="40 % - Accent1 2 2 3" xfId="489"/>
    <cellStyle name="40 % - Accent1 2 2 3 10" xfId="7481"/>
    <cellStyle name="40 % - Accent1 2 2 3 10 2" xfId="18322"/>
    <cellStyle name="40 % - Accent1 2 2 3 10 2 2" xfId="31502"/>
    <cellStyle name="40 % - Accent1 2 2 3 10 2 3" xfId="44779"/>
    <cellStyle name="40 % - Accent1 2 2 3 10 2 4" xfId="58056"/>
    <cellStyle name="40 % - Accent1 2 2 3 10 3" xfId="25515"/>
    <cellStyle name="40 % - Accent1 2 2 3 10 4" xfId="38792"/>
    <cellStyle name="40 % - Accent1 2 2 3 10 5" xfId="52069"/>
    <cellStyle name="40 % - Accent1 2 2 3 11" xfId="10549"/>
    <cellStyle name="40 % - Accent1 2 2 3 11 2" xfId="15014"/>
    <cellStyle name="40 % - Accent1 2 2 3 11 2 2" xfId="27635"/>
    <cellStyle name="40 % - Accent1 2 2 3 11 2 3" xfId="40912"/>
    <cellStyle name="40 % - Accent1 2 2 3 11 2 4" xfId="54189"/>
    <cellStyle name="40 % - Accent1 2 2 3 11 3" xfId="21648"/>
    <cellStyle name="40 % - Accent1 2 2 3 11 4" xfId="34925"/>
    <cellStyle name="40 % - Accent1 2 2 3 11 5" xfId="48202"/>
    <cellStyle name="40 % - Accent1 2 2 3 12" xfId="9459"/>
    <cellStyle name="40 % - Accent1 2 2 3 12 2" xfId="20325"/>
    <cellStyle name="40 % - Accent1 2 2 3 12 3" xfId="33602"/>
    <cellStyle name="40 % - Accent1 2 2 3 12 4" xfId="46879"/>
    <cellStyle name="40 % - Accent1 2 2 3 13" xfId="13691"/>
    <cellStyle name="40 % - Accent1 2 2 3 13 2" xfId="26312"/>
    <cellStyle name="40 % - Accent1 2 2 3 13 3" xfId="39589"/>
    <cellStyle name="40 % - Accent1 2 2 3 13 4" xfId="52866"/>
    <cellStyle name="40 % - Accent1 2 2 3 14" xfId="19576"/>
    <cellStyle name="40 % - Accent1 2 2 3 15" xfId="32853"/>
    <cellStyle name="40 % - Accent1 2 2 3 16" xfId="46130"/>
    <cellStyle name="40 % - Accent1 2 2 3 2" xfId="490"/>
    <cellStyle name="40 % - Accent1 2 2 3 2 10" xfId="9460"/>
    <cellStyle name="40 % - Accent1 2 2 3 2 10 2" xfId="20326"/>
    <cellStyle name="40 % - Accent1 2 2 3 2 10 3" xfId="33603"/>
    <cellStyle name="40 % - Accent1 2 2 3 2 10 4" xfId="46880"/>
    <cellStyle name="40 % - Accent1 2 2 3 2 11" xfId="13692"/>
    <cellStyle name="40 % - Accent1 2 2 3 2 11 2" xfId="26313"/>
    <cellStyle name="40 % - Accent1 2 2 3 2 11 3" xfId="39590"/>
    <cellStyle name="40 % - Accent1 2 2 3 2 11 4" xfId="52867"/>
    <cellStyle name="40 % - Accent1 2 2 3 2 12" xfId="19577"/>
    <cellStyle name="40 % - Accent1 2 2 3 2 13" xfId="32854"/>
    <cellStyle name="40 % - Accent1 2 2 3 2 14" xfId="46131"/>
    <cellStyle name="40 % - Accent1 2 2 3 2 2" xfId="491"/>
    <cellStyle name="40 % - Accent1 2 2 3 2 2 10" xfId="13693"/>
    <cellStyle name="40 % - Accent1 2 2 3 2 2 10 2" xfId="26314"/>
    <cellStyle name="40 % - Accent1 2 2 3 2 2 10 3" xfId="39591"/>
    <cellStyle name="40 % - Accent1 2 2 3 2 2 10 4" xfId="52868"/>
    <cellStyle name="40 % - Accent1 2 2 3 2 2 11" xfId="19578"/>
    <cellStyle name="40 % - Accent1 2 2 3 2 2 12" xfId="32855"/>
    <cellStyle name="40 % - Accent1 2 2 3 2 2 13" xfId="46132"/>
    <cellStyle name="40 % - Accent1 2 2 3 2 2 2" xfId="4103"/>
    <cellStyle name="40 % - Accent1 2 2 3 2 2 2 2" xfId="8167"/>
    <cellStyle name="40 % - Accent1 2 2 3 2 2 2 2 2" xfId="15669"/>
    <cellStyle name="40 % - Accent1 2 2 3 2 2 2 2 2 2" xfId="28321"/>
    <cellStyle name="40 % - Accent1 2 2 3 2 2 2 2 2 3" xfId="41598"/>
    <cellStyle name="40 % - Accent1 2 2 3 2 2 2 2 2 4" xfId="54875"/>
    <cellStyle name="40 % - Accent1 2 2 3 2 2 2 2 3" xfId="22334"/>
    <cellStyle name="40 % - Accent1 2 2 3 2 2 2 2 4" xfId="35611"/>
    <cellStyle name="40 % - Accent1 2 2 3 2 2 2 2 5" xfId="48888"/>
    <cellStyle name="40 % - Accent1 2 2 3 2 2 2 3" xfId="14275"/>
    <cellStyle name="40 % - Accent1 2 2 3 2 2 2 3 2" xfId="26896"/>
    <cellStyle name="40 % - Accent1 2 2 3 2 2 2 3 3" xfId="40173"/>
    <cellStyle name="40 % - Accent1 2 2 3 2 2 2 3 4" xfId="53450"/>
    <cellStyle name="40 % - Accent1 2 2 3 2 2 2 4" xfId="20909"/>
    <cellStyle name="40 % - Accent1 2 2 3 2 2 2 5" xfId="34186"/>
    <cellStyle name="40 % - Accent1 2 2 3 2 2 2 6" xfId="47463"/>
    <cellStyle name="40 % - Accent1 2 2 3 2 2 3" xfId="4832"/>
    <cellStyle name="40 % - Accent1 2 2 3 2 2 3 2" xfId="8706"/>
    <cellStyle name="40 % - Accent1 2 2 3 2 2 3 2 2" xfId="28860"/>
    <cellStyle name="40 % - Accent1 2 2 3 2 2 3 2 3" xfId="42137"/>
    <cellStyle name="40 % - Accent1 2 2 3 2 2 3 2 4" xfId="55414"/>
    <cellStyle name="40 % - Accent1 2 2 3 2 2 3 3" xfId="22873"/>
    <cellStyle name="40 % - Accent1 2 2 3 2 2 3 4" xfId="36150"/>
    <cellStyle name="40 % - Accent1 2 2 3 2 2 3 5" xfId="49427"/>
    <cellStyle name="40 % - Accent1 2 2 3 2 2 4" xfId="5423"/>
    <cellStyle name="40 % - Accent1 2 2 3 2 2 4 2" xfId="16271"/>
    <cellStyle name="40 % - Accent1 2 2 3 2 2 4 2 2" xfId="29451"/>
    <cellStyle name="40 % - Accent1 2 2 3 2 2 4 2 3" xfId="42728"/>
    <cellStyle name="40 % - Accent1 2 2 3 2 2 4 2 4" xfId="56005"/>
    <cellStyle name="40 % - Accent1 2 2 3 2 2 4 3" xfId="11225"/>
    <cellStyle name="40 % - Accent1 2 2 3 2 2 4 4" xfId="23464"/>
    <cellStyle name="40 % - Accent1 2 2 3 2 2 4 5" xfId="36741"/>
    <cellStyle name="40 % - Accent1 2 2 3 2 2 4 6" xfId="50018"/>
    <cellStyle name="40 % - Accent1 2 2 3 2 2 5" xfId="6047"/>
    <cellStyle name="40 % - Accent1 2 2 3 2 2 5 2" xfId="16871"/>
    <cellStyle name="40 % - Accent1 2 2 3 2 2 5 2 2" xfId="30051"/>
    <cellStyle name="40 % - Accent1 2 2 3 2 2 5 2 3" xfId="43328"/>
    <cellStyle name="40 % - Accent1 2 2 3 2 2 5 2 4" xfId="56605"/>
    <cellStyle name="40 % - Accent1 2 2 3 2 2 5 3" xfId="11825"/>
    <cellStyle name="40 % - Accent1 2 2 3 2 2 5 4" xfId="24064"/>
    <cellStyle name="40 % - Accent1 2 2 3 2 2 5 5" xfId="37341"/>
    <cellStyle name="40 % - Accent1 2 2 3 2 2 5 6" xfId="50618"/>
    <cellStyle name="40 % - Accent1 2 2 3 2 2 6" xfId="6749"/>
    <cellStyle name="40 % - Accent1 2 2 3 2 2 6 2" xfId="17573"/>
    <cellStyle name="40 % - Accent1 2 2 3 2 2 6 2 2" xfId="30753"/>
    <cellStyle name="40 % - Accent1 2 2 3 2 2 6 2 3" xfId="44030"/>
    <cellStyle name="40 % - Accent1 2 2 3 2 2 6 2 4" xfId="57307"/>
    <cellStyle name="40 % - Accent1 2 2 3 2 2 6 3" xfId="12527"/>
    <cellStyle name="40 % - Accent1 2 2 3 2 2 6 4" xfId="24766"/>
    <cellStyle name="40 % - Accent1 2 2 3 2 2 6 5" xfId="38043"/>
    <cellStyle name="40 % - Accent1 2 2 3 2 2 6 6" xfId="51320"/>
    <cellStyle name="40 % - Accent1 2 2 3 2 2 7" xfId="7483"/>
    <cellStyle name="40 % - Accent1 2 2 3 2 2 7 2" xfId="18323"/>
    <cellStyle name="40 % - Accent1 2 2 3 2 2 7 2 2" xfId="31503"/>
    <cellStyle name="40 % - Accent1 2 2 3 2 2 7 2 3" xfId="44780"/>
    <cellStyle name="40 % - Accent1 2 2 3 2 2 7 2 4" xfId="58057"/>
    <cellStyle name="40 % - Accent1 2 2 3 2 2 7 3" xfId="25516"/>
    <cellStyle name="40 % - Accent1 2 2 3 2 2 7 4" xfId="38793"/>
    <cellStyle name="40 % - Accent1 2 2 3 2 2 7 5" xfId="52070"/>
    <cellStyle name="40 % - Accent1 2 2 3 2 2 8" xfId="10550"/>
    <cellStyle name="40 % - Accent1 2 2 3 2 2 8 2" xfId="15016"/>
    <cellStyle name="40 % - Accent1 2 2 3 2 2 8 2 2" xfId="27637"/>
    <cellStyle name="40 % - Accent1 2 2 3 2 2 8 2 3" xfId="40914"/>
    <cellStyle name="40 % - Accent1 2 2 3 2 2 8 2 4" xfId="54191"/>
    <cellStyle name="40 % - Accent1 2 2 3 2 2 8 3" xfId="21650"/>
    <cellStyle name="40 % - Accent1 2 2 3 2 2 8 4" xfId="34927"/>
    <cellStyle name="40 % - Accent1 2 2 3 2 2 8 5" xfId="48204"/>
    <cellStyle name="40 % - Accent1 2 2 3 2 2 9" xfId="9461"/>
    <cellStyle name="40 % - Accent1 2 2 3 2 2 9 2" xfId="20327"/>
    <cellStyle name="40 % - Accent1 2 2 3 2 2 9 3" xfId="33604"/>
    <cellStyle name="40 % - Accent1 2 2 3 2 2 9 4" xfId="46881"/>
    <cellStyle name="40 % - Accent1 2 2 3 2 3" xfId="492"/>
    <cellStyle name="40 % - Accent1 2 2 3 2 4" xfId="3693"/>
    <cellStyle name="40 % - Accent1 2 2 3 2 4 2" xfId="7865"/>
    <cellStyle name="40 % - Accent1 2 2 3 2 4 2 2" xfId="15398"/>
    <cellStyle name="40 % - Accent1 2 2 3 2 4 2 2 2" xfId="28019"/>
    <cellStyle name="40 % - Accent1 2 2 3 2 4 2 2 3" xfId="41296"/>
    <cellStyle name="40 % - Accent1 2 2 3 2 4 2 2 4" xfId="54573"/>
    <cellStyle name="40 % - Accent1 2 2 3 2 4 2 3" xfId="22032"/>
    <cellStyle name="40 % - Accent1 2 2 3 2 4 2 4" xfId="35309"/>
    <cellStyle name="40 % - Accent1 2 2 3 2 4 2 5" xfId="48586"/>
    <cellStyle name="40 % - Accent1 2 2 3 2 4 3" xfId="14274"/>
    <cellStyle name="40 % - Accent1 2 2 3 2 4 3 2" xfId="26895"/>
    <cellStyle name="40 % - Accent1 2 2 3 2 4 3 3" xfId="40172"/>
    <cellStyle name="40 % - Accent1 2 2 3 2 4 3 4" xfId="53449"/>
    <cellStyle name="40 % - Accent1 2 2 3 2 4 4" xfId="20908"/>
    <cellStyle name="40 % - Accent1 2 2 3 2 4 5" xfId="34185"/>
    <cellStyle name="40 % - Accent1 2 2 3 2 4 6" xfId="47462"/>
    <cellStyle name="40 % - Accent1 2 2 3 2 5" xfId="4831"/>
    <cellStyle name="40 % - Accent1 2 2 3 2 5 2" xfId="8705"/>
    <cellStyle name="40 % - Accent1 2 2 3 2 5 2 2" xfId="28859"/>
    <cellStyle name="40 % - Accent1 2 2 3 2 5 2 3" xfId="42136"/>
    <cellStyle name="40 % - Accent1 2 2 3 2 5 2 4" xfId="55413"/>
    <cellStyle name="40 % - Accent1 2 2 3 2 5 3" xfId="22872"/>
    <cellStyle name="40 % - Accent1 2 2 3 2 5 4" xfId="36149"/>
    <cellStyle name="40 % - Accent1 2 2 3 2 5 5" xfId="49426"/>
    <cellStyle name="40 % - Accent1 2 2 3 2 6" xfId="5422"/>
    <cellStyle name="40 % - Accent1 2 2 3 2 6 2" xfId="16270"/>
    <cellStyle name="40 % - Accent1 2 2 3 2 6 2 2" xfId="29450"/>
    <cellStyle name="40 % - Accent1 2 2 3 2 6 2 3" xfId="42727"/>
    <cellStyle name="40 % - Accent1 2 2 3 2 6 2 4" xfId="56004"/>
    <cellStyle name="40 % - Accent1 2 2 3 2 6 3" xfId="11224"/>
    <cellStyle name="40 % - Accent1 2 2 3 2 6 4" xfId="23463"/>
    <cellStyle name="40 % - Accent1 2 2 3 2 6 5" xfId="36740"/>
    <cellStyle name="40 % - Accent1 2 2 3 2 6 6" xfId="50017"/>
    <cellStyle name="40 % - Accent1 2 2 3 2 7" xfId="6046"/>
    <cellStyle name="40 % - Accent1 2 2 3 2 7 2" xfId="16870"/>
    <cellStyle name="40 % - Accent1 2 2 3 2 7 2 2" xfId="30050"/>
    <cellStyle name="40 % - Accent1 2 2 3 2 7 2 3" xfId="43327"/>
    <cellStyle name="40 % - Accent1 2 2 3 2 7 2 4" xfId="56604"/>
    <cellStyle name="40 % - Accent1 2 2 3 2 7 3" xfId="11824"/>
    <cellStyle name="40 % - Accent1 2 2 3 2 7 4" xfId="24063"/>
    <cellStyle name="40 % - Accent1 2 2 3 2 7 5" xfId="37340"/>
    <cellStyle name="40 % - Accent1 2 2 3 2 7 6" xfId="50617"/>
    <cellStyle name="40 % - Accent1 2 2 3 2 8" xfId="6748"/>
    <cellStyle name="40 % - Accent1 2 2 3 2 8 2" xfId="17572"/>
    <cellStyle name="40 % - Accent1 2 2 3 2 8 2 2" xfId="30752"/>
    <cellStyle name="40 % - Accent1 2 2 3 2 8 2 3" xfId="44029"/>
    <cellStyle name="40 % - Accent1 2 2 3 2 8 2 4" xfId="57306"/>
    <cellStyle name="40 % - Accent1 2 2 3 2 8 3" xfId="12526"/>
    <cellStyle name="40 % - Accent1 2 2 3 2 8 4" xfId="24765"/>
    <cellStyle name="40 % - Accent1 2 2 3 2 8 5" xfId="38042"/>
    <cellStyle name="40 % - Accent1 2 2 3 2 8 6" xfId="51319"/>
    <cellStyle name="40 % - Accent1 2 2 3 2 9" xfId="7482"/>
    <cellStyle name="40 % - Accent1 2 2 3 2 9 2" xfId="15015"/>
    <cellStyle name="40 % - Accent1 2 2 3 2 9 2 2" xfId="27636"/>
    <cellStyle name="40 % - Accent1 2 2 3 2 9 2 3" xfId="40913"/>
    <cellStyle name="40 % - Accent1 2 2 3 2 9 2 4" xfId="54190"/>
    <cellStyle name="40 % - Accent1 2 2 3 2 9 3" xfId="21649"/>
    <cellStyle name="40 % - Accent1 2 2 3 2 9 4" xfId="34926"/>
    <cellStyle name="40 % - Accent1 2 2 3 2 9 5" xfId="48203"/>
    <cellStyle name="40 % - Accent1 2 2 3 3" xfId="493"/>
    <cellStyle name="40 % - Accent1 2 2 3 3 10" xfId="6048"/>
    <cellStyle name="40 % - Accent1 2 2 3 3 10 2" xfId="16872"/>
    <cellStyle name="40 % - Accent1 2 2 3 3 10 2 2" xfId="30052"/>
    <cellStyle name="40 % - Accent1 2 2 3 3 10 2 3" xfId="43329"/>
    <cellStyle name="40 % - Accent1 2 2 3 3 10 2 4" xfId="56606"/>
    <cellStyle name="40 % - Accent1 2 2 3 3 10 3" xfId="11826"/>
    <cellStyle name="40 % - Accent1 2 2 3 3 10 4" xfId="24065"/>
    <cellStyle name="40 % - Accent1 2 2 3 3 10 5" xfId="37342"/>
    <cellStyle name="40 % - Accent1 2 2 3 3 10 6" xfId="50619"/>
    <cellStyle name="40 % - Accent1 2 2 3 3 11" xfId="6750"/>
    <cellStyle name="40 % - Accent1 2 2 3 3 11 2" xfId="17574"/>
    <cellStyle name="40 % - Accent1 2 2 3 3 11 2 2" xfId="30754"/>
    <cellStyle name="40 % - Accent1 2 2 3 3 11 2 3" xfId="44031"/>
    <cellStyle name="40 % - Accent1 2 2 3 3 11 2 4" xfId="57308"/>
    <cellStyle name="40 % - Accent1 2 2 3 3 11 3" xfId="12528"/>
    <cellStyle name="40 % - Accent1 2 2 3 3 11 4" xfId="24767"/>
    <cellStyle name="40 % - Accent1 2 2 3 3 11 5" xfId="38044"/>
    <cellStyle name="40 % - Accent1 2 2 3 3 11 6" xfId="51321"/>
    <cellStyle name="40 % - Accent1 2 2 3 3 12" xfId="7484"/>
    <cellStyle name="40 % - Accent1 2 2 3 3 12 2" xfId="18324"/>
    <cellStyle name="40 % - Accent1 2 2 3 3 12 2 2" xfId="31504"/>
    <cellStyle name="40 % - Accent1 2 2 3 3 12 2 3" xfId="44781"/>
    <cellStyle name="40 % - Accent1 2 2 3 3 12 2 4" xfId="58058"/>
    <cellStyle name="40 % - Accent1 2 2 3 3 12 3" xfId="25517"/>
    <cellStyle name="40 % - Accent1 2 2 3 3 12 4" xfId="38794"/>
    <cellStyle name="40 % - Accent1 2 2 3 3 12 5" xfId="52071"/>
    <cellStyle name="40 % - Accent1 2 2 3 3 13" xfId="10551"/>
    <cellStyle name="40 % - Accent1 2 2 3 3 13 2" xfId="15017"/>
    <cellStyle name="40 % - Accent1 2 2 3 3 13 2 2" xfId="27638"/>
    <cellStyle name="40 % - Accent1 2 2 3 3 13 2 3" xfId="40915"/>
    <cellStyle name="40 % - Accent1 2 2 3 3 13 2 4" xfId="54192"/>
    <cellStyle name="40 % - Accent1 2 2 3 3 13 3" xfId="21651"/>
    <cellStyle name="40 % - Accent1 2 2 3 3 13 4" xfId="34928"/>
    <cellStyle name="40 % - Accent1 2 2 3 3 13 5" xfId="48205"/>
    <cellStyle name="40 % - Accent1 2 2 3 3 14" xfId="9462"/>
    <cellStyle name="40 % - Accent1 2 2 3 3 14 2" xfId="20328"/>
    <cellStyle name="40 % - Accent1 2 2 3 3 14 3" xfId="33605"/>
    <cellStyle name="40 % - Accent1 2 2 3 3 14 4" xfId="46882"/>
    <cellStyle name="40 % - Accent1 2 2 3 3 15" xfId="13694"/>
    <cellStyle name="40 % - Accent1 2 2 3 3 15 2" xfId="26315"/>
    <cellStyle name="40 % - Accent1 2 2 3 3 15 3" xfId="39592"/>
    <cellStyle name="40 % - Accent1 2 2 3 3 15 4" xfId="52869"/>
    <cellStyle name="40 % - Accent1 2 2 3 3 16" xfId="19579"/>
    <cellStyle name="40 % - Accent1 2 2 3 3 17" xfId="32856"/>
    <cellStyle name="40 % - Accent1 2 2 3 3 18" xfId="46133"/>
    <cellStyle name="40 % - Accent1 2 2 3 3 2" xfId="494"/>
    <cellStyle name="40 % - Accent1 2 2 3 3 2 10" xfId="13695"/>
    <cellStyle name="40 % - Accent1 2 2 3 3 2 10 2" xfId="26316"/>
    <cellStyle name="40 % - Accent1 2 2 3 3 2 10 3" xfId="39593"/>
    <cellStyle name="40 % - Accent1 2 2 3 3 2 10 4" xfId="52870"/>
    <cellStyle name="40 % - Accent1 2 2 3 3 2 11" xfId="19580"/>
    <cellStyle name="40 % - Accent1 2 2 3 3 2 12" xfId="32857"/>
    <cellStyle name="40 % - Accent1 2 2 3 3 2 13" xfId="46134"/>
    <cellStyle name="40 % - Accent1 2 2 3 3 2 2" xfId="4101"/>
    <cellStyle name="40 % - Accent1 2 2 3 3 2 2 2" xfId="8165"/>
    <cellStyle name="40 % - Accent1 2 2 3 3 2 2 2 2" xfId="15668"/>
    <cellStyle name="40 % - Accent1 2 2 3 3 2 2 2 2 2" xfId="28319"/>
    <cellStyle name="40 % - Accent1 2 2 3 3 2 2 2 2 3" xfId="41596"/>
    <cellStyle name="40 % - Accent1 2 2 3 3 2 2 2 2 4" xfId="54873"/>
    <cellStyle name="40 % - Accent1 2 2 3 3 2 2 2 3" xfId="22332"/>
    <cellStyle name="40 % - Accent1 2 2 3 3 2 2 2 4" xfId="35609"/>
    <cellStyle name="40 % - Accent1 2 2 3 3 2 2 2 5" xfId="48886"/>
    <cellStyle name="40 % - Accent1 2 2 3 3 2 2 3" xfId="14277"/>
    <cellStyle name="40 % - Accent1 2 2 3 3 2 2 3 2" xfId="26898"/>
    <cellStyle name="40 % - Accent1 2 2 3 3 2 2 3 3" xfId="40175"/>
    <cellStyle name="40 % - Accent1 2 2 3 3 2 2 3 4" xfId="53452"/>
    <cellStyle name="40 % - Accent1 2 2 3 3 2 2 4" xfId="20911"/>
    <cellStyle name="40 % - Accent1 2 2 3 3 2 2 5" xfId="34188"/>
    <cellStyle name="40 % - Accent1 2 2 3 3 2 2 6" xfId="47465"/>
    <cellStyle name="40 % - Accent1 2 2 3 3 2 3" xfId="4834"/>
    <cellStyle name="40 % - Accent1 2 2 3 3 2 3 2" xfId="8708"/>
    <cellStyle name="40 % - Accent1 2 2 3 3 2 3 2 2" xfId="28862"/>
    <cellStyle name="40 % - Accent1 2 2 3 3 2 3 2 3" xfId="42139"/>
    <cellStyle name="40 % - Accent1 2 2 3 3 2 3 2 4" xfId="55416"/>
    <cellStyle name="40 % - Accent1 2 2 3 3 2 3 3" xfId="22875"/>
    <cellStyle name="40 % - Accent1 2 2 3 3 2 3 4" xfId="36152"/>
    <cellStyle name="40 % - Accent1 2 2 3 3 2 3 5" xfId="49429"/>
    <cellStyle name="40 % - Accent1 2 2 3 3 2 4" xfId="5425"/>
    <cellStyle name="40 % - Accent1 2 2 3 3 2 4 2" xfId="16273"/>
    <cellStyle name="40 % - Accent1 2 2 3 3 2 4 2 2" xfId="29453"/>
    <cellStyle name="40 % - Accent1 2 2 3 3 2 4 2 3" xfId="42730"/>
    <cellStyle name="40 % - Accent1 2 2 3 3 2 4 2 4" xfId="56007"/>
    <cellStyle name="40 % - Accent1 2 2 3 3 2 4 3" xfId="11227"/>
    <cellStyle name="40 % - Accent1 2 2 3 3 2 4 4" xfId="23466"/>
    <cellStyle name="40 % - Accent1 2 2 3 3 2 4 5" xfId="36743"/>
    <cellStyle name="40 % - Accent1 2 2 3 3 2 4 6" xfId="50020"/>
    <cellStyle name="40 % - Accent1 2 2 3 3 2 5" xfId="6049"/>
    <cellStyle name="40 % - Accent1 2 2 3 3 2 5 2" xfId="16873"/>
    <cellStyle name="40 % - Accent1 2 2 3 3 2 5 2 2" xfId="30053"/>
    <cellStyle name="40 % - Accent1 2 2 3 3 2 5 2 3" xfId="43330"/>
    <cellStyle name="40 % - Accent1 2 2 3 3 2 5 2 4" xfId="56607"/>
    <cellStyle name="40 % - Accent1 2 2 3 3 2 5 3" xfId="11827"/>
    <cellStyle name="40 % - Accent1 2 2 3 3 2 5 4" xfId="24066"/>
    <cellStyle name="40 % - Accent1 2 2 3 3 2 5 5" xfId="37343"/>
    <cellStyle name="40 % - Accent1 2 2 3 3 2 5 6" xfId="50620"/>
    <cellStyle name="40 % - Accent1 2 2 3 3 2 6" xfId="6751"/>
    <cellStyle name="40 % - Accent1 2 2 3 3 2 6 2" xfId="17575"/>
    <cellStyle name="40 % - Accent1 2 2 3 3 2 6 2 2" xfId="30755"/>
    <cellStyle name="40 % - Accent1 2 2 3 3 2 6 2 3" xfId="44032"/>
    <cellStyle name="40 % - Accent1 2 2 3 3 2 6 2 4" xfId="57309"/>
    <cellStyle name="40 % - Accent1 2 2 3 3 2 6 3" xfId="12529"/>
    <cellStyle name="40 % - Accent1 2 2 3 3 2 6 4" xfId="24768"/>
    <cellStyle name="40 % - Accent1 2 2 3 3 2 6 5" xfId="38045"/>
    <cellStyle name="40 % - Accent1 2 2 3 3 2 6 6" xfId="51322"/>
    <cellStyle name="40 % - Accent1 2 2 3 3 2 7" xfId="7485"/>
    <cellStyle name="40 % - Accent1 2 2 3 3 2 7 2" xfId="18325"/>
    <cellStyle name="40 % - Accent1 2 2 3 3 2 7 2 2" xfId="31505"/>
    <cellStyle name="40 % - Accent1 2 2 3 3 2 7 2 3" xfId="44782"/>
    <cellStyle name="40 % - Accent1 2 2 3 3 2 7 2 4" xfId="58059"/>
    <cellStyle name="40 % - Accent1 2 2 3 3 2 7 3" xfId="25518"/>
    <cellStyle name="40 % - Accent1 2 2 3 3 2 7 4" xfId="38795"/>
    <cellStyle name="40 % - Accent1 2 2 3 3 2 7 5" xfId="52072"/>
    <cellStyle name="40 % - Accent1 2 2 3 3 2 8" xfId="10552"/>
    <cellStyle name="40 % - Accent1 2 2 3 3 2 8 2" xfId="15018"/>
    <cellStyle name="40 % - Accent1 2 2 3 3 2 8 2 2" xfId="27639"/>
    <cellStyle name="40 % - Accent1 2 2 3 3 2 8 2 3" xfId="40916"/>
    <cellStyle name="40 % - Accent1 2 2 3 3 2 8 2 4" xfId="54193"/>
    <cellStyle name="40 % - Accent1 2 2 3 3 2 8 3" xfId="21652"/>
    <cellStyle name="40 % - Accent1 2 2 3 3 2 8 4" xfId="34929"/>
    <cellStyle name="40 % - Accent1 2 2 3 3 2 8 5" xfId="48206"/>
    <cellStyle name="40 % - Accent1 2 2 3 3 2 9" xfId="9463"/>
    <cellStyle name="40 % - Accent1 2 2 3 3 2 9 2" xfId="20329"/>
    <cellStyle name="40 % - Accent1 2 2 3 3 2 9 3" xfId="33606"/>
    <cellStyle name="40 % - Accent1 2 2 3 3 2 9 4" xfId="46883"/>
    <cellStyle name="40 % - Accent1 2 2 3 3 3" xfId="495"/>
    <cellStyle name="40 % - Accent1 2 2 3 3 3 10" xfId="13696"/>
    <cellStyle name="40 % - Accent1 2 2 3 3 3 10 2" xfId="26317"/>
    <cellStyle name="40 % - Accent1 2 2 3 3 3 10 3" xfId="39594"/>
    <cellStyle name="40 % - Accent1 2 2 3 3 3 10 4" xfId="52871"/>
    <cellStyle name="40 % - Accent1 2 2 3 3 3 11" xfId="19581"/>
    <cellStyle name="40 % - Accent1 2 2 3 3 3 12" xfId="32858"/>
    <cellStyle name="40 % - Accent1 2 2 3 3 3 13" xfId="46135"/>
    <cellStyle name="40 % - Accent1 2 2 3 3 3 2" xfId="4100"/>
    <cellStyle name="40 % - Accent1 2 2 3 3 3 2 2" xfId="8164"/>
    <cellStyle name="40 % - Accent1 2 2 3 3 3 2 2 2" xfId="15667"/>
    <cellStyle name="40 % - Accent1 2 2 3 3 3 2 2 2 2" xfId="28318"/>
    <cellStyle name="40 % - Accent1 2 2 3 3 3 2 2 2 3" xfId="41595"/>
    <cellStyle name="40 % - Accent1 2 2 3 3 3 2 2 2 4" xfId="54872"/>
    <cellStyle name="40 % - Accent1 2 2 3 3 3 2 2 3" xfId="22331"/>
    <cellStyle name="40 % - Accent1 2 2 3 3 3 2 2 4" xfId="35608"/>
    <cellStyle name="40 % - Accent1 2 2 3 3 3 2 2 5" xfId="48885"/>
    <cellStyle name="40 % - Accent1 2 2 3 3 3 2 3" xfId="14278"/>
    <cellStyle name="40 % - Accent1 2 2 3 3 3 2 3 2" xfId="26899"/>
    <cellStyle name="40 % - Accent1 2 2 3 3 3 2 3 3" xfId="40176"/>
    <cellStyle name="40 % - Accent1 2 2 3 3 3 2 3 4" xfId="53453"/>
    <cellStyle name="40 % - Accent1 2 2 3 3 3 2 4" xfId="20912"/>
    <cellStyle name="40 % - Accent1 2 2 3 3 3 2 5" xfId="34189"/>
    <cellStyle name="40 % - Accent1 2 2 3 3 3 2 6" xfId="47466"/>
    <cellStyle name="40 % - Accent1 2 2 3 3 3 3" xfId="4835"/>
    <cellStyle name="40 % - Accent1 2 2 3 3 3 3 2" xfId="8709"/>
    <cellStyle name="40 % - Accent1 2 2 3 3 3 3 2 2" xfId="28863"/>
    <cellStyle name="40 % - Accent1 2 2 3 3 3 3 2 3" xfId="42140"/>
    <cellStyle name="40 % - Accent1 2 2 3 3 3 3 2 4" xfId="55417"/>
    <cellStyle name="40 % - Accent1 2 2 3 3 3 3 3" xfId="22876"/>
    <cellStyle name="40 % - Accent1 2 2 3 3 3 3 4" xfId="36153"/>
    <cellStyle name="40 % - Accent1 2 2 3 3 3 3 5" xfId="49430"/>
    <cellStyle name="40 % - Accent1 2 2 3 3 3 4" xfId="5426"/>
    <cellStyle name="40 % - Accent1 2 2 3 3 3 4 2" xfId="16274"/>
    <cellStyle name="40 % - Accent1 2 2 3 3 3 4 2 2" xfId="29454"/>
    <cellStyle name="40 % - Accent1 2 2 3 3 3 4 2 3" xfId="42731"/>
    <cellStyle name="40 % - Accent1 2 2 3 3 3 4 2 4" xfId="56008"/>
    <cellStyle name="40 % - Accent1 2 2 3 3 3 4 3" xfId="11228"/>
    <cellStyle name="40 % - Accent1 2 2 3 3 3 4 4" xfId="23467"/>
    <cellStyle name="40 % - Accent1 2 2 3 3 3 4 5" xfId="36744"/>
    <cellStyle name="40 % - Accent1 2 2 3 3 3 4 6" xfId="50021"/>
    <cellStyle name="40 % - Accent1 2 2 3 3 3 5" xfId="6050"/>
    <cellStyle name="40 % - Accent1 2 2 3 3 3 5 2" xfId="16874"/>
    <cellStyle name="40 % - Accent1 2 2 3 3 3 5 2 2" xfId="30054"/>
    <cellStyle name="40 % - Accent1 2 2 3 3 3 5 2 3" xfId="43331"/>
    <cellStyle name="40 % - Accent1 2 2 3 3 3 5 2 4" xfId="56608"/>
    <cellStyle name="40 % - Accent1 2 2 3 3 3 5 3" xfId="11828"/>
    <cellStyle name="40 % - Accent1 2 2 3 3 3 5 4" xfId="24067"/>
    <cellStyle name="40 % - Accent1 2 2 3 3 3 5 5" xfId="37344"/>
    <cellStyle name="40 % - Accent1 2 2 3 3 3 5 6" xfId="50621"/>
    <cellStyle name="40 % - Accent1 2 2 3 3 3 6" xfId="6752"/>
    <cellStyle name="40 % - Accent1 2 2 3 3 3 6 2" xfId="17576"/>
    <cellStyle name="40 % - Accent1 2 2 3 3 3 6 2 2" xfId="30756"/>
    <cellStyle name="40 % - Accent1 2 2 3 3 3 6 2 3" xfId="44033"/>
    <cellStyle name="40 % - Accent1 2 2 3 3 3 6 2 4" xfId="57310"/>
    <cellStyle name="40 % - Accent1 2 2 3 3 3 6 3" xfId="12530"/>
    <cellStyle name="40 % - Accent1 2 2 3 3 3 6 4" xfId="24769"/>
    <cellStyle name="40 % - Accent1 2 2 3 3 3 6 5" xfId="38046"/>
    <cellStyle name="40 % - Accent1 2 2 3 3 3 6 6" xfId="51323"/>
    <cellStyle name="40 % - Accent1 2 2 3 3 3 7" xfId="7486"/>
    <cellStyle name="40 % - Accent1 2 2 3 3 3 7 2" xfId="18326"/>
    <cellStyle name="40 % - Accent1 2 2 3 3 3 7 2 2" xfId="31506"/>
    <cellStyle name="40 % - Accent1 2 2 3 3 3 7 2 3" xfId="44783"/>
    <cellStyle name="40 % - Accent1 2 2 3 3 3 7 2 4" xfId="58060"/>
    <cellStyle name="40 % - Accent1 2 2 3 3 3 7 3" xfId="25519"/>
    <cellStyle name="40 % - Accent1 2 2 3 3 3 7 4" xfId="38796"/>
    <cellStyle name="40 % - Accent1 2 2 3 3 3 7 5" xfId="52073"/>
    <cellStyle name="40 % - Accent1 2 2 3 3 3 8" xfId="10553"/>
    <cellStyle name="40 % - Accent1 2 2 3 3 3 8 2" xfId="15019"/>
    <cellStyle name="40 % - Accent1 2 2 3 3 3 8 2 2" xfId="27640"/>
    <cellStyle name="40 % - Accent1 2 2 3 3 3 8 2 3" xfId="40917"/>
    <cellStyle name="40 % - Accent1 2 2 3 3 3 8 2 4" xfId="54194"/>
    <cellStyle name="40 % - Accent1 2 2 3 3 3 8 3" xfId="21653"/>
    <cellStyle name="40 % - Accent1 2 2 3 3 3 8 4" xfId="34930"/>
    <cellStyle name="40 % - Accent1 2 2 3 3 3 8 5" xfId="48207"/>
    <cellStyle name="40 % - Accent1 2 2 3 3 3 9" xfId="9464"/>
    <cellStyle name="40 % - Accent1 2 2 3 3 3 9 2" xfId="20330"/>
    <cellStyle name="40 % - Accent1 2 2 3 3 3 9 3" xfId="33607"/>
    <cellStyle name="40 % - Accent1 2 2 3 3 3 9 4" xfId="46884"/>
    <cellStyle name="40 % - Accent1 2 2 3 3 4" xfId="496"/>
    <cellStyle name="40 % - Accent1 2 2 3 3 4 10" xfId="9465"/>
    <cellStyle name="40 % - Accent1 2 2 3 3 4 10 2" xfId="20331"/>
    <cellStyle name="40 % - Accent1 2 2 3 3 4 10 3" xfId="33608"/>
    <cellStyle name="40 % - Accent1 2 2 3 3 4 10 4" xfId="46885"/>
    <cellStyle name="40 % - Accent1 2 2 3 3 4 11" xfId="13697"/>
    <cellStyle name="40 % - Accent1 2 2 3 3 4 11 2" xfId="26318"/>
    <cellStyle name="40 % - Accent1 2 2 3 3 4 11 3" xfId="39595"/>
    <cellStyle name="40 % - Accent1 2 2 3 3 4 11 4" xfId="52872"/>
    <cellStyle name="40 % - Accent1 2 2 3 3 4 12" xfId="19582"/>
    <cellStyle name="40 % - Accent1 2 2 3 3 4 13" xfId="32859"/>
    <cellStyle name="40 % - Accent1 2 2 3 3 4 14" xfId="46136"/>
    <cellStyle name="40 % - Accent1 2 2 3 3 4 2" xfId="497"/>
    <cellStyle name="40 % - Accent1 2 2 3 3 4 2 10" xfId="13698"/>
    <cellStyle name="40 % - Accent1 2 2 3 3 4 2 10 2" xfId="26319"/>
    <cellStyle name="40 % - Accent1 2 2 3 3 4 2 10 3" xfId="39596"/>
    <cellStyle name="40 % - Accent1 2 2 3 3 4 2 10 4" xfId="52873"/>
    <cellStyle name="40 % - Accent1 2 2 3 3 4 2 11" xfId="19583"/>
    <cellStyle name="40 % - Accent1 2 2 3 3 4 2 12" xfId="32860"/>
    <cellStyle name="40 % - Accent1 2 2 3 3 4 2 13" xfId="46137"/>
    <cellStyle name="40 % - Accent1 2 2 3 3 4 2 2" xfId="4098"/>
    <cellStyle name="40 % - Accent1 2 2 3 3 4 2 2 2" xfId="8162"/>
    <cellStyle name="40 % - Accent1 2 2 3 3 4 2 2 2 2" xfId="15665"/>
    <cellStyle name="40 % - Accent1 2 2 3 3 4 2 2 2 2 2" xfId="28316"/>
    <cellStyle name="40 % - Accent1 2 2 3 3 4 2 2 2 2 3" xfId="41593"/>
    <cellStyle name="40 % - Accent1 2 2 3 3 4 2 2 2 2 4" xfId="54870"/>
    <cellStyle name="40 % - Accent1 2 2 3 3 4 2 2 2 3" xfId="22329"/>
    <cellStyle name="40 % - Accent1 2 2 3 3 4 2 2 2 4" xfId="35606"/>
    <cellStyle name="40 % - Accent1 2 2 3 3 4 2 2 2 5" xfId="48883"/>
    <cellStyle name="40 % - Accent1 2 2 3 3 4 2 2 3" xfId="14280"/>
    <cellStyle name="40 % - Accent1 2 2 3 3 4 2 2 3 2" xfId="26901"/>
    <cellStyle name="40 % - Accent1 2 2 3 3 4 2 2 3 3" xfId="40178"/>
    <cellStyle name="40 % - Accent1 2 2 3 3 4 2 2 3 4" xfId="53455"/>
    <cellStyle name="40 % - Accent1 2 2 3 3 4 2 2 4" xfId="20914"/>
    <cellStyle name="40 % - Accent1 2 2 3 3 4 2 2 5" xfId="34191"/>
    <cellStyle name="40 % - Accent1 2 2 3 3 4 2 2 6" xfId="47468"/>
    <cellStyle name="40 % - Accent1 2 2 3 3 4 2 3" xfId="4837"/>
    <cellStyle name="40 % - Accent1 2 2 3 3 4 2 3 2" xfId="8711"/>
    <cellStyle name="40 % - Accent1 2 2 3 3 4 2 3 2 2" xfId="28865"/>
    <cellStyle name="40 % - Accent1 2 2 3 3 4 2 3 2 3" xfId="42142"/>
    <cellStyle name="40 % - Accent1 2 2 3 3 4 2 3 2 4" xfId="55419"/>
    <cellStyle name="40 % - Accent1 2 2 3 3 4 2 3 3" xfId="22878"/>
    <cellStyle name="40 % - Accent1 2 2 3 3 4 2 3 4" xfId="36155"/>
    <cellStyle name="40 % - Accent1 2 2 3 3 4 2 3 5" xfId="49432"/>
    <cellStyle name="40 % - Accent1 2 2 3 3 4 2 4" xfId="5428"/>
    <cellStyle name="40 % - Accent1 2 2 3 3 4 2 4 2" xfId="16276"/>
    <cellStyle name="40 % - Accent1 2 2 3 3 4 2 4 2 2" xfId="29456"/>
    <cellStyle name="40 % - Accent1 2 2 3 3 4 2 4 2 3" xfId="42733"/>
    <cellStyle name="40 % - Accent1 2 2 3 3 4 2 4 2 4" xfId="56010"/>
    <cellStyle name="40 % - Accent1 2 2 3 3 4 2 4 3" xfId="11230"/>
    <cellStyle name="40 % - Accent1 2 2 3 3 4 2 4 4" xfId="23469"/>
    <cellStyle name="40 % - Accent1 2 2 3 3 4 2 4 5" xfId="36746"/>
    <cellStyle name="40 % - Accent1 2 2 3 3 4 2 4 6" xfId="50023"/>
    <cellStyle name="40 % - Accent1 2 2 3 3 4 2 5" xfId="6052"/>
    <cellStyle name="40 % - Accent1 2 2 3 3 4 2 5 2" xfId="16876"/>
    <cellStyle name="40 % - Accent1 2 2 3 3 4 2 5 2 2" xfId="30056"/>
    <cellStyle name="40 % - Accent1 2 2 3 3 4 2 5 2 3" xfId="43333"/>
    <cellStyle name="40 % - Accent1 2 2 3 3 4 2 5 2 4" xfId="56610"/>
    <cellStyle name="40 % - Accent1 2 2 3 3 4 2 5 3" xfId="11830"/>
    <cellStyle name="40 % - Accent1 2 2 3 3 4 2 5 4" xfId="24069"/>
    <cellStyle name="40 % - Accent1 2 2 3 3 4 2 5 5" xfId="37346"/>
    <cellStyle name="40 % - Accent1 2 2 3 3 4 2 5 6" xfId="50623"/>
    <cellStyle name="40 % - Accent1 2 2 3 3 4 2 6" xfId="6754"/>
    <cellStyle name="40 % - Accent1 2 2 3 3 4 2 6 2" xfId="17578"/>
    <cellStyle name="40 % - Accent1 2 2 3 3 4 2 6 2 2" xfId="30758"/>
    <cellStyle name="40 % - Accent1 2 2 3 3 4 2 6 2 3" xfId="44035"/>
    <cellStyle name="40 % - Accent1 2 2 3 3 4 2 6 2 4" xfId="57312"/>
    <cellStyle name="40 % - Accent1 2 2 3 3 4 2 6 3" xfId="12532"/>
    <cellStyle name="40 % - Accent1 2 2 3 3 4 2 6 4" xfId="24771"/>
    <cellStyle name="40 % - Accent1 2 2 3 3 4 2 6 5" xfId="38048"/>
    <cellStyle name="40 % - Accent1 2 2 3 3 4 2 6 6" xfId="51325"/>
    <cellStyle name="40 % - Accent1 2 2 3 3 4 2 7" xfId="7488"/>
    <cellStyle name="40 % - Accent1 2 2 3 3 4 2 7 2" xfId="18328"/>
    <cellStyle name="40 % - Accent1 2 2 3 3 4 2 7 2 2" xfId="31508"/>
    <cellStyle name="40 % - Accent1 2 2 3 3 4 2 7 2 3" xfId="44785"/>
    <cellStyle name="40 % - Accent1 2 2 3 3 4 2 7 2 4" xfId="58062"/>
    <cellStyle name="40 % - Accent1 2 2 3 3 4 2 7 3" xfId="25521"/>
    <cellStyle name="40 % - Accent1 2 2 3 3 4 2 7 4" xfId="38798"/>
    <cellStyle name="40 % - Accent1 2 2 3 3 4 2 7 5" xfId="52075"/>
    <cellStyle name="40 % - Accent1 2 2 3 3 4 2 8" xfId="10555"/>
    <cellStyle name="40 % - Accent1 2 2 3 3 4 2 8 2" xfId="15021"/>
    <cellStyle name="40 % - Accent1 2 2 3 3 4 2 8 2 2" xfId="27642"/>
    <cellStyle name="40 % - Accent1 2 2 3 3 4 2 8 2 3" xfId="40919"/>
    <cellStyle name="40 % - Accent1 2 2 3 3 4 2 8 2 4" xfId="54196"/>
    <cellStyle name="40 % - Accent1 2 2 3 3 4 2 8 3" xfId="21655"/>
    <cellStyle name="40 % - Accent1 2 2 3 3 4 2 8 4" xfId="34932"/>
    <cellStyle name="40 % - Accent1 2 2 3 3 4 2 8 5" xfId="48209"/>
    <cellStyle name="40 % - Accent1 2 2 3 3 4 2 9" xfId="9466"/>
    <cellStyle name="40 % - Accent1 2 2 3 3 4 2 9 2" xfId="20332"/>
    <cellStyle name="40 % - Accent1 2 2 3 3 4 2 9 3" xfId="33609"/>
    <cellStyle name="40 % - Accent1 2 2 3 3 4 2 9 4" xfId="46886"/>
    <cellStyle name="40 % - Accent1 2 2 3 3 4 3" xfId="4099"/>
    <cellStyle name="40 % - Accent1 2 2 3 3 4 3 2" xfId="8163"/>
    <cellStyle name="40 % - Accent1 2 2 3 3 4 3 2 2" xfId="15666"/>
    <cellStyle name="40 % - Accent1 2 2 3 3 4 3 2 2 2" xfId="28317"/>
    <cellStyle name="40 % - Accent1 2 2 3 3 4 3 2 2 3" xfId="41594"/>
    <cellStyle name="40 % - Accent1 2 2 3 3 4 3 2 2 4" xfId="54871"/>
    <cellStyle name="40 % - Accent1 2 2 3 3 4 3 2 3" xfId="22330"/>
    <cellStyle name="40 % - Accent1 2 2 3 3 4 3 2 4" xfId="35607"/>
    <cellStyle name="40 % - Accent1 2 2 3 3 4 3 2 5" xfId="48884"/>
    <cellStyle name="40 % - Accent1 2 2 3 3 4 3 3" xfId="14279"/>
    <cellStyle name="40 % - Accent1 2 2 3 3 4 3 3 2" xfId="26900"/>
    <cellStyle name="40 % - Accent1 2 2 3 3 4 3 3 3" xfId="40177"/>
    <cellStyle name="40 % - Accent1 2 2 3 3 4 3 3 4" xfId="53454"/>
    <cellStyle name="40 % - Accent1 2 2 3 3 4 3 4" xfId="20913"/>
    <cellStyle name="40 % - Accent1 2 2 3 3 4 3 5" xfId="34190"/>
    <cellStyle name="40 % - Accent1 2 2 3 3 4 3 6" xfId="47467"/>
    <cellStyle name="40 % - Accent1 2 2 3 3 4 4" xfId="4836"/>
    <cellStyle name="40 % - Accent1 2 2 3 3 4 4 2" xfId="8710"/>
    <cellStyle name="40 % - Accent1 2 2 3 3 4 4 2 2" xfId="28864"/>
    <cellStyle name="40 % - Accent1 2 2 3 3 4 4 2 3" xfId="42141"/>
    <cellStyle name="40 % - Accent1 2 2 3 3 4 4 2 4" xfId="55418"/>
    <cellStyle name="40 % - Accent1 2 2 3 3 4 4 3" xfId="22877"/>
    <cellStyle name="40 % - Accent1 2 2 3 3 4 4 4" xfId="36154"/>
    <cellStyle name="40 % - Accent1 2 2 3 3 4 4 5" xfId="49431"/>
    <cellStyle name="40 % - Accent1 2 2 3 3 4 5" xfId="5427"/>
    <cellStyle name="40 % - Accent1 2 2 3 3 4 5 2" xfId="16275"/>
    <cellStyle name="40 % - Accent1 2 2 3 3 4 5 2 2" xfId="29455"/>
    <cellStyle name="40 % - Accent1 2 2 3 3 4 5 2 3" xfId="42732"/>
    <cellStyle name="40 % - Accent1 2 2 3 3 4 5 2 4" xfId="56009"/>
    <cellStyle name="40 % - Accent1 2 2 3 3 4 5 3" xfId="11229"/>
    <cellStyle name="40 % - Accent1 2 2 3 3 4 5 4" xfId="23468"/>
    <cellStyle name="40 % - Accent1 2 2 3 3 4 5 5" xfId="36745"/>
    <cellStyle name="40 % - Accent1 2 2 3 3 4 5 6" xfId="50022"/>
    <cellStyle name="40 % - Accent1 2 2 3 3 4 6" xfId="6051"/>
    <cellStyle name="40 % - Accent1 2 2 3 3 4 6 2" xfId="16875"/>
    <cellStyle name="40 % - Accent1 2 2 3 3 4 6 2 2" xfId="30055"/>
    <cellStyle name="40 % - Accent1 2 2 3 3 4 6 2 3" xfId="43332"/>
    <cellStyle name="40 % - Accent1 2 2 3 3 4 6 2 4" xfId="56609"/>
    <cellStyle name="40 % - Accent1 2 2 3 3 4 6 3" xfId="11829"/>
    <cellStyle name="40 % - Accent1 2 2 3 3 4 6 4" xfId="24068"/>
    <cellStyle name="40 % - Accent1 2 2 3 3 4 6 5" xfId="37345"/>
    <cellStyle name="40 % - Accent1 2 2 3 3 4 6 6" xfId="50622"/>
    <cellStyle name="40 % - Accent1 2 2 3 3 4 7" xfId="6753"/>
    <cellStyle name="40 % - Accent1 2 2 3 3 4 7 2" xfId="17577"/>
    <cellStyle name="40 % - Accent1 2 2 3 3 4 7 2 2" xfId="30757"/>
    <cellStyle name="40 % - Accent1 2 2 3 3 4 7 2 3" xfId="44034"/>
    <cellStyle name="40 % - Accent1 2 2 3 3 4 7 2 4" xfId="57311"/>
    <cellStyle name="40 % - Accent1 2 2 3 3 4 7 3" xfId="12531"/>
    <cellStyle name="40 % - Accent1 2 2 3 3 4 7 4" xfId="24770"/>
    <cellStyle name="40 % - Accent1 2 2 3 3 4 7 5" xfId="38047"/>
    <cellStyle name="40 % - Accent1 2 2 3 3 4 7 6" xfId="51324"/>
    <cellStyle name="40 % - Accent1 2 2 3 3 4 8" xfId="7487"/>
    <cellStyle name="40 % - Accent1 2 2 3 3 4 8 2" xfId="18327"/>
    <cellStyle name="40 % - Accent1 2 2 3 3 4 8 2 2" xfId="31507"/>
    <cellStyle name="40 % - Accent1 2 2 3 3 4 8 2 3" xfId="44784"/>
    <cellStyle name="40 % - Accent1 2 2 3 3 4 8 2 4" xfId="58061"/>
    <cellStyle name="40 % - Accent1 2 2 3 3 4 8 3" xfId="25520"/>
    <cellStyle name="40 % - Accent1 2 2 3 3 4 8 4" xfId="38797"/>
    <cellStyle name="40 % - Accent1 2 2 3 3 4 8 5" xfId="52074"/>
    <cellStyle name="40 % - Accent1 2 2 3 3 4 9" xfId="10554"/>
    <cellStyle name="40 % - Accent1 2 2 3 3 4 9 2" xfId="15020"/>
    <cellStyle name="40 % - Accent1 2 2 3 3 4 9 2 2" xfId="27641"/>
    <cellStyle name="40 % - Accent1 2 2 3 3 4 9 2 3" xfId="40918"/>
    <cellStyle name="40 % - Accent1 2 2 3 3 4 9 2 4" xfId="54195"/>
    <cellStyle name="40 % - Accent1 2 2 3 3 4 9 3" xfId="21654"/>
    <cellStyle name="40 % - Accent1 2 2 3 3 4 9 4" xfId="34931"/>
    <cellStyle name="40 % - Accent1 2 2 3 3 4 9 5" xfId="48208"/>
    <cellStyle name="40 % - Accent1 2 2 3 3 5" xfId="498"/>
    <cellStyle name="40 % - Accent1 2 2 3 3 5 10" xfId="13699"/>
    <cellStyle name="40 % - Accent1 2 2 3 3 5 10 2" xfId="26320"/>
    <cellStyle name="40 % - Accent1 2 2 3 3 5 10 3" xfId="39597"/>
    <cellStyle name="40 % - Accent1 2 2 3 3 5 10 4" xfId="52874"/>
    <cellStyle name="40 % - Accent1 2 2 3 3 5 11" xfId="19584"/>
    <cellStyle name="40 % - Accent1 2 2 3 3 5 12" xfId="32861"/>
    <cellStyle name="40 % - Accent1 2 2 3 3 5 13" xfId="46138"/>
    <cellStyle name="40 % - Accent1 2 2 3 3 5 2" xfId="4097"/>
    <cellStyle name="40 % - Accent1 2 2 3 3 5 2 2" xfId="8161"/>
    <cellStyle name="40 % - Accent1 2 2 3 3 5 2 2 2" xfId="15664"/>
    <cellStyle name="40 % - Accent1 2 2 3 3 5 2 2 2 2" xfId="28315"/>
    <cellStyle name="40 % - Accent1 2 2 3 3 5 2 2 2 3" xfId="41592"/>
    <cellStyle name="40 % - Accent1 2 2 3 3 5 2 2 2 4" xfId="54869"/>
    <cellStyle name="40 % - Accent1 2 2 3 3 5 2 2 3" xfId="22328"/>
    <cellStyle name="40 % - Accent1 2 2 3 3 5 2 2 4" xfId="35605"/>
    <cellStyle name="40 % - Accent1 2 2 3 3 5 2 2 5" xfId="48882"/>
    <cellStyle name="40 % - Accent1 2 2 3 3 5 2 3" xfId="14281"/>
    <cellStyle name="40 % - Accent1 2 2 3 3 5 2 3 2" xfId="26902"/>
    <cellStyle name="40 % - Accent1 2 2 3 3 5 2 3 3" xfId="40179"/>
    <cellStyle name="40 % - Accent1 2 2 3 3 5 2 3 4" xfId="53456"/>
    <cellStyle name="40 % - Accent1 2 2 3 3 5 2 4" xfId="20915"/>
    <cellStyle name="40 % - Accent1 2 2 3 3 5 2 5" xfId="34192"/>
    <cellStyle name="40 % - Accent1 2 2 3 3 5 2 6" xfId="47469"/>
    <cellStyle name="40 % - Accent1 2 2 3 3 5 3" xfId="4838"/>
    <cellStyle name="40 % - Accent1 2 2 3 3 5 3 2" xfId="8712"/>
    <cellStyle name="40 % - Accent1 2 2 3 3 5 3 2 2" xfId="28866"/>
    <cellStyle name="40 % - Accent1 2 2 3 3 5 3 2 3" xfId="42143"/>
    <cellStyle name="40 % - Accent1 2 2 3 3 5 3 2 4" xfId="55420"/>
    <cellStyle name="40 % - Accent1 2 2 3 3 5 3 3" xfId="22879"/>
    <cellStyle name="40 % - Accent1 2 2 3 3 5 3 4" xfId="36156"/>
    <cellStyle name="40 % - Accent1 2 2 3 3 5 3 5" xfId="49433"/>
    <cellStyle name="40 % - Accent1 2 2 3 3 5 4" xfId="5429"/>
    <cellStyle name="40 % - Accent1 2 2 3 3 5 4 2" xfId="16277"/>
    <cellStyle name="40 % - Accent1 2 2 3 3 5 4 2 2" xfId="29457"/>
    <cellStyle name="40 % - Accent1 2 2 3 3 5 4 2 3" xfId="42734"/>
    <cellStyle name="40 % - Accent1 2 2 3 3 5 4 2 4" xfId="56011"/>
    <cellStyle name="40 % - Accent1 2 2 3 3 5 4 3" xfId="11231"/>
    <cellStyle name="40 % - Accent1 2 2 3 3 5 4 4" xfId="23470"/>
    <cellStyle name="40 % - Accent1 2 2 3 3 5 4 5" xfId="36747"/>
    <cellStyle name="40 % - Accent1 2 2 3 3 5 4 6" xfId="50024"/>
    <cellStyle name="40 % - Accent1 2 2 3 3 5 5" xfId="6053"/>
    <cellStyle name="40 % - Accent1 2 2 3 3 5 5 2" xfId="16877"/>
    <cellStyle name="40 % - Accent1 2 2 3 3 5 5 2 2" xfId="30057"/>
    <cellStyle name="40 % - Accent1 2 2 3 3 5 5 2 3" xfId="43334"/>
    <cellStyle name="40 % - Accent1 2 2 3 3 5 5 2 4" xfId="56611"/>
    <cellStyle name="40 % - Accent1 2 2 3 3 5 5 3" xfId="11831"/>
    <cellStyle name="40 % - Accent1 2 2 3 3 5 5 4" xfId="24070"/>
    <cellStyle name="40 % - Accent1 2 2 3 3 5 5 5" xfId="37347"/>
    <cellStyle name="40 % - Accent1 2 2 3 3 5 5 6" xfId="50624"/>
    <cellStyle name="40 % - Accent1 2 2 3 3 5 6" xfId="6755"/>
    <cellStyle name="40 % - Accent1 2 2 3 3 5 6 2" xfId="17579"/>
    <cellStyle name="40 % - Accent1 2 2 3 3 5 6 2 2" xfId="30759"/>
    <cellStyle name="40 % - Accent1 2 2 3 3 5 6 2 3" xfId="44036"/>
    <cellStyle name="40 % - Accent1 2 2 3 3 5 6 2 4" xfId="57313"/>
    <cellStyle name="40 % - Accent1 2 2 3 3 5 6 3" xfId="12533"/>
    <cellStyle name="40 % - Accent1 2 2 3 3 5 6 4" xfId="24772"/>
    <cellStyle name="40 % - Accent1 2 2 3 3 5 6 5" xfId="38049"/>
    <cellStyle name="40 % - Accent1 2 2 3 3 5 6 6" xfId="51326"/>
    <cellStyle name="40 % - Accent1 2 2 3 3 5 7" xfId="7489"/>
    <cellStyle name="40 % - Accent1 2 2 3 3 5 7 2" xfId="18329"/>
    <cellStyle name="40 % - Accent1 2 2 3 3 5 7 2 2" xfId="31509"/>
    <cellStyle name="40 % - Accent1 2 2 3 3 5 7 2 3" xfId="44786"/>
    <cellStyle name="40 % - Accent1 2 2 3 3 5 7 2 4" xfId="58063"/>
    <cellStyle name="40 % - Accent1 2 2 3 3 5 7 3" xfId="25522"/>
    <cellStyle name="40 % - Accent1 2 2 3 3 5 7 4" xfId="38799"/>
    <cellStyle name="40 % - Accent1 2 2 3 3 5 7 5" xfId="52076"/>
    <cellStyle name="40 % - Accent1 2 2 3 3 5 8" xfId="10556"/>
    <cellStyle name="40 % - Accent1 2 2 3 3 5 8 2" xfId="15022"/>
    <cellStyle name="40 % - Accent1 2 2 3 3 5 8 2 2" xfId="27643"/>
    <cellStyle name="40 % - Accent1 2 2 3 3 5 8 2 3" xfId="40920"/>
    <cellStyle name="40 % - Accent1 2 2 3 3 5 8 2 4" xfId="54197"/>
    <cellStyle name="40 % - Accent1 2 2 3 3 5 8 3" xfId="21656"/>
    <cellStyle name="40 % - Accent1 2 2 3 3 5 8 4" xfId="34933"/>
    <cellStyle name="40 % - Accent1 2 2 3 3 5 8 5" xfId="48210"/>
    <cellStyle name="40 % - Accent1 2 2 3 3 5 9" xfId="9467"/>
    <cellStyle name="40 % - Accent1 2 2 3 3 5 9 2" xfId="20333"/>
    <cellStyle name="40 % - Accent1 2 2 3 3 5 9 3" xfId="33610"/>
    <cellStyle name="40 % - Accent1 2 2 3 3 5 9 4" xfId="46887"/>
    <cellStyle name="40 % - Accent1 2 2 3 3 6" xfId="3694"/>
    <cellStyle name="40 % - Accent1 2 2 3 3 6 2" xfId="7866"/>
    <cellStyle name="40 % - Accent1 2 2 3 3 6 2 2" xfId="15399"/>
    <cellStyle name="40 % - Accent1 2 2 3 3 6 2 2 2" xfId="28020"/>
    <cellStyle name="40 % - Accent1 2 2 3 3 6 2 2 3" xfId="41297"/>
    <cellStyle name="40 % - Accent1 2 2 3 3 6 2 2 4" xfId="54574"/>
    <cellStyle name="40 % - Accent1 2 2 3 3 6 2 3" xfId="22033"/>
    <cellStyle name="40 % - Accent1 2 2 3 3 6 2 4" xfId="35310"/>
    <cellStyle name="40 % - Accent1 2 2 3 3 6 2 5" xfId="48587"/>
    <cellStyle name="40 % - Accent1 2 2 3 3 6 3" xfId="14276"/>
    <cellStyle name="40 % - Accent1 2 2 3 3 6 3 2" xfId="26897"/>
    <cellStyle name="40 % - Accent1 2 2 3 3 6 3 3" xfId="40174"/>
    <cellStyle name="40 % - Accent1 2 2 3 3 6 3 4" xfId="53451"/>
    <cellStyle name="40 % - Accent1 2 2 3 3 6 4" xfId="9914"/>
    <cellStyle name="40 % - Accent1 2 2 3 3 6 5" xfId="20910"/>
    <cellStyle name="40 % - Accent1 2 2 3 3 6 6" xfId="34187"/>
    <cellStyle name="40 % - Accent1 2 2 3 3 6 7" xfId="47464"/>
    <cellStyle name="40 % - Accent1 2 2 3 3 7" xfId="4102"/>
    <cellStyle name="40 % - Accent1 2 2 3 3 7 2" xfId="8166"/>
    <cellStyle name="40 % - Accent1 2 2 3 3 7 2 2" xfId="28320"/>
    <cellStyle name="40 % - Accent1 2 2 3 3 7 2 3" xfId="41597"/>
    <cellStyle name="40 % - Accent1 2 2 3 3 7 2 4" xfId="54874"/>
    <cellStyle name="40 % - Accent1 2 2 3 3 7 3" xfId="22333"/>
    <cellStyle name="40 % - Accent1 2 2 3 3 7 4" xfId="35610"/>
    <cellStyle name="40 % - Accent1 2 2 3 3 7 5" xfId="48887"/>
    <cellStyle name="40 % - Accent1 2 2 3 3 8" xfId="4833"/>
    <cellStyle name="40 % - Accent1 2 2 3 3 8 2" xfId="8707"/>
    <cellStyle name="40 % - Accent1 2 2 3 3 8 2 2" xfId="28861"/>
    <cellStyle name="40 % - Accent1 2 2 3 3 8 2 3" xfId="42138"/>
    <cellStyle name="40 % - Accent1 2 2 3 3 8 2 4" xfId="55415"/>
    <cellStyle name="40 % - Accent1 2 2 3 3 8 3" xfId="22874"/>
    <cellStyle name="40 % - Accent1 2 2 3 3 8 4" xfId="36151"/>
    <cellStyle name="40 % - Accent1 2 2 3 3 8 5" xfId="49428"/>
    <cellStyle name="40 % - Accent1 2 2 3 3 9" xfId="5424"/>
    <cellStyle name="40 % - Accent1 2 2 3 3 9 2" xfId="16272"/>
    <cellStyle name="40 % - Accent1 2 2 3 3 9 2 2" xfId="29452"/>
    <cellStyle name="40 % - Accent1 2 2 3 3 9 2 3" xfId="42729"/>
    <cellStyle name="40 % - Accent1 2 2 3 3 9 2 4" xfId="56006"/>
    <cellStyle name="40 % - Accent1 2 2 3 3 9 3" xfId="11226"/>
    <cellStyle name="40 % - Accent1 2 2 3 3 9 4" xfId="23465"/>
    <cellStyle name="40 % - Accent1 2 2 3 3 9 5" xfId="36742"/>
    <cellStyle name="40 % - Accent1 2 2 3 3 9 6" xfId="50019"/>
    <cellStyle name="40 % - Accent1 2 2 3 4" xfId="499"/>
    <cellStyle name="40 % - Accent1 2 2 3 4 10" xfId="13700"/>
    <cellStyle name="40 % - Accent1 2 2 3 4 10 2" xfId="26321"/>
    <cellStyle name="40 % - Accent1 2 2 3 4 10 3" xfId="39598"/>
    <cellStyle name="40 % - Accent1 2 2 3 4 10 4" xfId="52875"/>
    <cellStyle name="40 % - Accent1 2 2 3 4 11" xfId="19585"/>
    <cellStyle name="40 % - Accent1 2 2 3 4 12" xfId="32862"/>
    <cellStyle name="40 % - Accent1 2 2 3 4 13" xfId="46139"/>
    <cellStyle name="40 % - Accent1 2 2 3 4 2" xfId="4095"/>
    <cellStyle name="40 % - Accent1 2 2 3 4 2 2" xfId="8160"/>
    <cellStyle name="40 % - Accent1 2 2 3 4 2 2 2" xfId="15663"/>
    <cellStyle name="40 % - Accent1 2 2 3 4 2 2 2 2" xfId="28314"/>
    <cellStyle name="40 % - Accent1 2 2 3 4 2 2 2 3" xfId="41591"/>
    <cellStyle name="40 % - Accent1 2 2 3 4 2 2 2 4" xfId="54868"/>
    <cellStyle name="40 % - Accent1 2 2 3 4 2 2 3" xfId="22327"/>
    <cellStyle name="40 % - Accent1 2 2 3 4 2 2 4" xfId="35604"/>
    <cellStyle name="40 % - Accent1 2 2 3 4 2 2 5" xfId="48881"/>
    <cellStyle name="40 % - Accent1 2 2 3 4 2 3" xfId="14282"/>
    <cellStyle name="40 % - Accent1 2 2 3 4 2 3 2" xfId="26903"/>
    <cellStyle name="40 % - Accent1 2 2 3 4 2 3 3" xfId="40180"/>
    <cellStyle name="40 % - Accent1 2 2 3 4 2 3 4" xfId="53457"/>
    <cellStyle name="40 % - Accent1 2 2 3 4 2 4" xfId="20916"/>
    <cellStyle name="40 % - Accent1 2 2 3 4 2 5" xfId="34193"/>
    <cellStyle name="40 % - Accent1 2 2 3 4 2 6" xfId="47470"/>
    <cellStyle name="40 % - Accent1 2 2 3 4 3" xfId="4839"/>
    <cellStyle name="40 % - Accent1 2 2 3 4 3 2" xfId="8713"/>
    <cellStyle name="40 % - Accent1 2 2 3 4 3 2 2" xfId="28867"/>
    <cellStyle name="40 % - Accent1 2 2 3 4 3 2 3" xfId="42144"/>
    <cellStyle name="40 % - Accent1 2 2 3 4 3 2 4" xfId="55421"/>
    <cellStyle name="40 % - Accent1 2 2 3 4 3 3" xfId="22880"/>
    <cellStyle name="40 % - Accent1 2 2 3 4 3 4" xfId="36157"/>
    <cellStyle name="40 % - Accent1 2 2 3 4 3 5" xfId="49434"/>
    <cellStyle name="40 % - Accent1 2 2 3 4 4" xfId="5430"/>
    <cellStyle name="40 % - Accent1 2 2 3 4 4 2" xfId="16278"/>
    <cellStyle name="40 % - Accent1 2 2 3 4 4 2 2" xfId="29458"/>
    <cellStyle name="40 % - Accent1 2 2 3 4 4 2 3" xfId="42735"/>
    <cellStyle name="40 % - Accent1 2 2 3 4 4 2 4" xfId="56012"/>
    <cellStyle name="40 % - Accent1 2 2 3 4 4 3" xfId="11232"/>
    <cellStyle name="40 % - Accent1 2 2 3 4 4 4" xfId="23471"/>
    <cellStyle name="40 % - Accent1 2 2 3 4 4 5" xfId="36748"/>
    <cellStyle name="40 % - Accent1 2 2 3 4 4 6" xfId="50025"/>
    <cellStyle name="40 % - Accent1 2 2 3 4 5" xfId="6054"/>
    <cellStyle name="40 % - Accent1 2 2 3 4 5 2" xfId="16878"/>
    <cellStyle name="40 % - Accent1 2 2 3 4 5 2 2" xfId="30058"/>
    <cellStyle name="40 % - Accent1 2 2 3 4 5 2 3" xfId="43335"/>
    <cellStyle name="40 % - Accent1 2 2 3 4 5 2 4" xfId="56612"/>
    <cellStyle name="40 % - Accent1 2 2 3 4 5 3" xfId="11832"/>
    <cellStyle name="40 % - Accent1 2 2 3 4 5 4" xfId="24071"/>
    <cellStyle name="40 % - Accent1 2 2 3 4 5 5" xfId="37348"/>
    <cellStyle name="40 % - Accent1 2 2 3 4 5 6" xfId="50625"/>
    <cellStyle name="40 % - Accent1 2 2 3 4 6" xfId="6756"/>
    <cellStyle name="40 % - Accent1 2 2 3 4 6 2" xfId="17580"/>
    <cellStyle name="40 % - Accent1 2 2 3 4 6 2 2" xfId="30760"/>
    <cellStyle name="40 % - Accent1 2 2 3 4 6 2 3" xfId="44037"/>
    <cellStyle name="40 % - Accent1 2 2 3 4 6 2 4" xfId="57314"/>
    <cellStyle name="40 % - Accent1 2 2 3 4 6 3" xfId="12534"/>
    <cellStyle name="40 % - Accent1 2 2 3 4 6 4" xfId="24773"/>
    <cellStyle name="40 % - Accent1 2 2 3 4 6 5" xfId="38050"/>
    <cellStyle name="40 % - Accent1 2 2 3 4 6 6" xfId="51327"/>
    <cellStyle name="40 % - Accent1 2 2 3 4 7" xfId="7490"/>
    <cellStyle name="40 % - Accent1 2 2 3 4 7 2" xfId="18330"/>
    <cellStyle name="40 % - Accent1 2 2 3 4 7 2 2" xfId="31510"/>
    <cellStyle name="40 % - Accent1 2 2 3 4 7 2 3" xfId="44787"/>
    <cellStyle name="40 % - Accent1 2 2 3 4 7 2 4" xfId="58064"/>
    <cellStyle name="40 % - Accent1 2 2 3 4 7 3" xfId="25523"/>
    <cellStyle name="40 % - Accent1 2 2 3 4 7 4" xfId="38800"/>
    <cellStyle name="40 % - Accent1 2 2 3 4 7 5" xfId="52077"/>
    <cellStyle name="40 % - Accent1 2 2 3 4 8" xfId="10557"/>
    <cellStyle name="40 % - Accent1 2 2 3 4 8 2" xfId="15023"/>
    <cellStyle name="40 % - Accent1 2 2 3 4 8 2 2" xfId="27644"/>
    <cellStyle name="40 % - Accent1 2 2 3 4 8 2 3" xfId="40921"/>
    <cellStyle name="40 % - Accent1 2 2 3 4 8 2 4" xfId="54198"/>
    <cellStyle name="40 % - Accent1 2 2 3 4 8 3" xfId="21657"/>
    <cellStyle name="40 % - Accent1 2 2 3 4 8 4" xfId="34934"/>
    <cellStyle name="40 % - Accent1 2 2 3 4 8 5" xfId="48211"/>
    <cellStyle name="40 % - Accent1 2 2 3 4 9" xfId="9468"/>
    <cellStyle name="40 % - Accent1 2 2 3 4 9 2" xfId="20334"/>
    <cellStyle name="40 % - Accent1 2 2 3 4 9 3" xfId="33611"/>
    <cellStyle name="40 % - Accent1 2 2 3 4 9 4" xfId="46888"/>
    <cellStyle name="40 % - Accent1 2 2 3 5" xfId="3692"/>
    <cellStyle name="40 % - Accent1 2 2 3 5 2" xfId="7864"/>
    <cellStyle name="40 % - Accent1 2 2 3 5 2 2" xfId="18331"/>
    <cellStyle name="40 % - Accent1 2 2 3 5 2 2 2" xfId="31511"/>
    <cellStyle name="40 % - Accent1 2 2 3 5 2 2 3" xfId="44788"/>
    <cellStyle name="40 % - Accent1 2 2 3 5 2 2 4" xfId="58065"/>
    <cellStyle name="40 % - Accent1 2 2 3 5 2 3" xfId="25524"/>
    <cellStyle name="40 % - Accent1 2 2 3 5 2 4" xfId="38801"/>
    <cellStyle name="40 % - Accent1 2 2 3 5 2 5" xfId="52078"/>
    <cellStyle name="40 % - Accent1 2 2 3 5 3" xfId="10846"/>
    <cellStyle name="40 % - Accent1 2 2 3 5 3 2" xfId="15397"/>
    <cellStyle name="40 % - Accent1 2 2 3 5 3 2 2" xfId="28018"/>
    <cellStyle name="40 % - Accent1 2 2 3 5 3 2 3" xfId="41295"/>
    <cellStyle name="40 % - Accent1 2 2 3 5 3 2 4" xfId="54572"/>
    <cellStyle name="40 % - Accent1 2 2 3 5 3 3" xfId="22031"/>
    <cellStyle name="40 % - Accent1 2 2 3 5 3 4" xfId="35308"/>
    <cellStyle name="40 % - Accent1 2 2 3 5 3 5" xfId="48585"/>
    <cellStyle name="40 % - Accent1 2 2 3 5 4" xfId="14273"/>
    <cellStyle name="40 % - Accent1 2 2 3 5 4 2" xfId="26894"/>
    <cellStyle name="40 % - Accent1 2 2 3 5 4 3" xfId="40171"/>
    <cellStyle name="40 % - Accent1 2 2 3 5 4 4" xfId="53448"/>
    <cellStyle name="40 % - Accent1 2 2 3 5 5" xfId="20907"/>
    <cellStyle name="40 % - Accent1 2 2 3 5 6" xfId="34184"/>
    <cellStyle name="40 % - Accent1 2 2 3 5 7" xfId="47461"/>
    <cellStyle name="40 % - Accent1 2 2 3 6" xfId="4830"/>
    <cellStyle name="40 % - Accent1 2 2 3 6 2" xfId="8704"/>
    <cellStyle name="40 % - Accent1 2 2 3 6 2 2" xfId="18656"/>
    <cellStyle name="40 % - Accent1 2 2 3 6 2 2 2" xfId="31836"/>
    <cellStyle name="40 % - Accent1 2 2 3 6 2 2 3" xfId="45113"/>
    <cellStyle name="40 % - Accent1 2 2 3 6 2 2 4" xfId="58390"/>
    <cellStyle name="40 % - Accent1 2 2 3 6 2 3" xfId="13159"/>
    <cellStyle name="40 % - Accent1 2 2 3 6 2 4" xfId="25849"/>
    <cellStyle name="40 % - Accent1 2 2 3 6 2 5" xfId="39126"/>
    <cellStyle name="40 % - Accent1 2 2 3 6 2 6" xfId="52403"/>
    <cellStyle name="40 % - Accent1 2 2 3 6 3" xfId="15916"/>
    <cellStyle name="40 % - Accent1 2 2 3 6 3 2" xfId="28858"/>
    <cellStyle name="40 % - Accent1 2 2 3 6 3 3" xfId="42135"/>
    <cellStyle name="40 % - Accent1 2 2 3 6 3 4" xfId="55412"/>
    <cellStyle name="40 % - Accent1 2 2 3 6 4" xfId="22871"/>
    <cellStyle name="40 % - Accent1 2 2 3 6 5" xfId="36148"/>
    <cellStyle name="40 % - Accent1 2 2 3 6 6" xfId="49425"/>
    <cellStyle name="40 % - Accent1 2 2 3 7" xfId="5421"/>
    <cellStyle name="40 % - Accent1 2 2 3 7 2" xfId="13324"/>
    <cellStyle name="40 % - Accent1 2 2 3 7 2 2" xfId="18736"/>
    <cellStyle name="40 % - Accent1 2 2 3 7 2 2 2" xfId="31916"/>
    <cellStyle name="40 % - Accent1 2 2 3 7 2 2 3" xfId="45193"/>
    <cellStyle name="40 % - Accent1 2 2 3 7 2 2 4" xfId="58470"/>
    <cellStyle name="40 % - Accent1 2 2 3 7 2 3" xfId="25929"/>
    <cellStyle name="40 % - Accent1 2 2 3 7 2 4" xfId="39206"/>
    <cellStyle name="40 % - Accent1 2 2 3 7 2 5" xfId="52483"/>
    <cellStyle name="40 % - Accent1 2 2 3 7 3" xfId="16269"/>
    <cellStyle name="40 % - Accent1 2 2 3 7 3 2" xfId="29449"/>
    <cellStyle name="40 % - Accent1 2 2 3 7 3 3" xfId="42726"/>
    <cellStyle name="40 % - Accent1 2 2 3 7 3 4" xfId="56003"/>
    <cellStyle name="40 % - Accent1 2 2 3 7 4" xfId="11223"/>
    <cellStyle name="40 % - Accent1 2 2 3 7 5" xfId="23462"/>
    <cellStyle name="40 % - Accent1 2 2 3 7 6" xfId="36739"/>
    <cellStyle name="40 % - Accent1 2 2 3 7 7" xfId="50016"/>
    <cellStyle name="40 % - Accent1 2 2 3 8" xfId="6045"/>
    <cellStyle name="40 % - Accent1 2 2 3 8 2" xfId="16869"/>
    <cellStyle name="40 % - Accent1 2 2 3 8 2 2" xfId="30049"/>
    <cellStyle name="40 % - Accent1 2 2 3 8 2 3" xfId="43326"/>
    <cellStyle name="40 % - Accent1 2 2 3 8 2 4" xfId="56603"/>
    <cellStyle name="40 % - Accent1 2 2 3 8 3" xfId="11823"/>
    <cellStyle name="40 % - Accent1 2 2 3 8 4" xfId="24062"/>
    <cellStyle name="40 % - Accent1 2 2 3 8 5" xfId="37339"/>
    <cellStyle name="40 % - Accent1 2 2 3 8 6" xfId="50616"/>
    <cellStyle name="40 % - Accent1 2 2 3 9" xfId="6747"/>
    <cellStyle name="40 % - Accent1 2 2 3 9 2" xfId="17571"/>
    <cellStyle name="40 % - Accent1 2 2 3 9 2 2" xfId="30751"/>
    <cellStyle name="40 % - Accent1 2 2 3 9 2 3" xfId="44028"/>
    <cellStyle name="40 % - Accent1 2 2 3 9 2 4" xfId="57305"/>
    <cellStyle name="40 % - Accent1 2 2 3 9 3" xfId="12525"/>
    <cellStyle name="40 % - Accent1 2 2 3 9 4" xfId="24764"/>
    <cellStyle name="40 % - Accent1 2 2 3 9 5" xfId="38041"/>
    <cellStyle name="40 % - Accent1 2 2 3 9 6" xfId="51318"/>
    <cellStyle name="40 % - Accent1 2 2 3_2012-2013 - CF - Tour 1 - Ligue 04 - Résultats" xfId="500"/>
    <cellStyle name="40 % - Accent1 2 2 4" xfId="501"/>
    <cellStyle name="40 % - Accent1 2 2 4 10" xfId="13701"/>
    <cellStyle name="40 % - Accent1 2 2 4 10 2" xfId="26322"/>
    <cellStyle name="40 % - Accent1 2 2 4 10 3" xfId="39599"/>
    <cellStyle name="40 % - Accent1 2 2 4 10 4" xfId="52876"/>
    <cellStyle name="40 % - Accent1 2 2 4 11" xfId="19586"/>
    <cellStyle name="40 % - Accent1 2 2 4 12" xfId="32863"/>
    <cellStyle name="40 % - Accent1 2 2 4 13" xfId="46140"/>
    <cellStyle name="40 % - Accent1 2 2 4 2" xfId="4094"/>
    <cellStyle name="40 % - Accent1 2 2 4 2 2" xfId="8159"/>
    <cellStyle name="40 % - Accent1 2 2 4 2 2 2" xfId="15662"/>
    <cellStyle name="40 % - Accent1 2 2 4 2 2 2 2" xfId="28313"/>
    <cellStyle name="40 % - Accent1 2 2 4 2 2 2 3" xfId="41590"/>
    <cellStyle name="40 % - Accent1 2 2 4 2 2 2 4" xfId="54867"/>
    <cellStyle name="40 % - Accent1 2 2 4 2 2 3" xfId="22326"/>
    <cellStyle name="40 % - Accent1 2 2 4 2 2 4" xfId="35603"/>
    <cellStyle name="40 % - Accent1 2 2 4 2 2 5" xfId="48880"/>
    <cellStyle name="40 % - Accent1 2 2 4 2 3" xfId="14283"/>
    <cellStyle name="40 % - Accent1 2 2 4 2 3 2" xfId="26904"/>
    <cellStyle name="40 % - Accent1 2 2 4 2 3 3" xfId="40181"/>
    <cellStyle name="40 % - Accent1 2 2 4 2 3 4" xfId="53458"/>
    <cellStyle name="40 % - Accent1 2 2 4 2 4" xfId="20917"/>
    <cellStyle name="40 % - Accent1 2 2 4 2 5" xfId="34194"/>
    <cellStyle name="40 % - Accent1 2 2 4 2 6" xfId="47471"/>
    <cellStyle name="40 % - Accent1 2 2 4 3" xfId="4840"/>
    <cellStyle name="40 % - Accent1 2 2 4 3 2" xfId="8714"/>
    <cellStyle name="40 % - Accent1 2 2 4 3 2 2" xfId="28868"/>
    <cellStyle name="40 % - Accent1 2 2 4 3 2 3" xfId="42145"/>
    <cellStyle name="40 % - Accent1 2 2 4 3 2 4" xfId="55422"/>
    <cellStyle name="40 % - Accent1 2 2 4 3 3" xfId="22881"/>
    <cellStyle name="40 % - Accent1 2 2 4 3 4" xfId="36158"/>
    <cellStyle name="40 % - Accent1 2 2 4 3 5" xfId="49435"/>
    <cellStyle name="40 % - Accent1 2 2 4 4" xfId="5431"/>
    <cellStyle name="40 % - Accent1 2 2 4 4 2" xfId="16279"/>
    <cellStyle name="40 % - Accent1 2 2 4 4 2 2" xfId="29459"/>
    <cellStyle name="40 % - Accent1 2 2 4 4 2 3" xfId="42736"/>
    <cellStyle name="40 % - Accent1 2 2 4 4 2 4" xfId="56013"/>
    <cellStyle name="40 % - Accent1 2 2 4 4 3" xfId="11233"/>
    <cellStyle name="40 % - Accent1 2 2 4 4 4" xfId="23472"/>
    <cellStyle name="40 % - Accent1 2 2 4 4 5" xfId="36749"/>
    <cellStyle name="40 % - Accent1 2 2 4 4 6" xfId="50026"/>
    <cellStyle name="40 % - Accent1 2 2 4 5" xfId="6055"/>
    <cellStyle name="40 % - Accent1 2 2 4 5 2" xfId="16879"/>
    <cellStyle name="40 % - Accent1 2 2 4 5 2 2" xfId="30059"/>
    <cellStyle name="40 % - Accent1 2 2 4 5 2 3" xfId="43336"/>
    <cellStyle name="40 % - Accent1 2 2 4 5 2 4" xfId="56613"/>
    <cellStyle name="40 % - Accent1 2 2 4 5 3" xfId="11833"/>
    <cellStyle name="40 % - Accent1 2 2 4 5 4" xfId="24072"/>
    <cellStyle name="40 % - Accent1 2 2 4 5 5" xfId="37349"/>
    <cellStyle name="40 % - Accent1 2 2 4 5 6" xfId="50626"/>
    <cellStyle name="40 % - Accent1 2 2 4 6" xfId="6757"/>
    <cellStyle name="40 % - Accent1 2 2 4 6 2" xfId="17581"/>
    <cellStyle name="40 % - Accent1 2 2 4 6 2 2" xfId="30761"/>
    <cellStyle name="40 % - Accent1 2 2 4 6 2 3" xfId="44038"/>
    <cellStyle name="40 % - Accent1 2 2 4 6 2 4" xfId="57315"/>
    <cellStyle name="40 % - Accent1 2 2 4 6 3" xfId="12535"/>
    <cellStyle name="40 % - Accent1 2 2 4 6 4" xfId="24774"/>
    <cellStyle name="40 % - Accent1 2 2 4 6 5" xfId="38051"/>
    <cellStyle name="40 % - Accent1 2 2 4 6 6" xfId="51328"/>
    <cellStyle name="40 % - Accent1 2 2 4 7" xfId="7491"/>
    <cellStyle name="40 % - Accent1 2 2 4 7 2" xfId="18332"/>
    <cellStyle name="40 % - Accent1 2 2 4 7 2 2" xfId="31512"/>
    <cellStyle name="40 % - Accent1 2 2 4 7 2 3" xfId="44789"/>
    <cellStyle name="40 % - Accent1 2 2 4 7 2 4" xfId="58066"/>
    <cellStyle name="40 % - Accent1 2 2 4 7 3" xfId="25525"/>
    <cellStyle name="40 % - Accent1 2 2 4 7 4" xfId="38802"/>
    <cellStyle name="40 % - Accent1 2 2 4 7 5" xfId="52079"/>
    <cellStyle name="40 % - Accent1 2 2 4 8" xfId="10558"/>
    <cellStyle name="40 % - Accent1 2 2 4 8 2" xfId="15024"/>
    <cellStyle name="40 % - Accent1 2 2 4 8 2 2" xfId="27645"/>
    <cellStyle name="40 % - Accent1 2 2 4 8 2 3" xfId="40922"/>
    <cellStyle name="40 % - Accent1 2 2 4 8 2 4" xfId="54199"/>
    <cellStyle name="40 % - Accent1 2 2 4 8 3" xfId="21658"/>
    <cellStyle name="40 % - Accent1 2 2 4 8 4" xfId="34935"/>
    <cellStyle name="40 % - Accent1 2 2 4 8 5" xfId="48212"/>
    <cellStyle name="40 % - Accent1 2 2 4 9" xfId="9469"/>
    <cellStyle name="40 % - Accent1 2 2 4 9 2" xfId="20335"/>
    <cellStyle name="40 % - Accent1 2 2 4 9 3" xfId="33612"/>
    <cellStyle name="40 % - Accent1 2 2 4 9 4" xfId="46889"/>
    <cellStyle name="40 % - Accent1 2 2 5" xfId="3685"/>
    <cellStyle name="40 % - Accent1 2 2 5 2" xfId="7857"/>
    <cellStyle name="40 % - Accent1 2 2 5 2 2" xfId="18333"/>
    <cellStyle name="40 % - Accent1 2 2 5 2 2 2" xfId="31513"/>
    <cellStyle name="40 % - Accent1 2 2 5 2 2 3" xfId="44790"/>
    <cellStyle name="40 % - Accent1 2 2 5 2 2 4" xfId="58067"/>
    <cellStyle name="40 % - Accent1 2 2 5 2 3" xfId="25526"/>
    <cellStyle name="40 % - Accent1 2 2 5 2 4" xfId="38803"/>
    <cellStyle name="40 % - Accent1 2 2 5 2 5" xfId="52080"/>
    <cellStyle name="40 % - Accent1 2 2 5 3" xfId="10843"/>
    <cellStyle name="40 % - Accent1 2 2 5 3 2" xfId="15390"/>
    <cellStyle name="40 % - Accent1 2 2 5 3 2 2" xfId="28011"/>
    <cellStyle name="40 % - Accent1 2 2 5 3 2 3" xfId="41288"/>
    <cellStyle name="40 % - Accent1 2 2 5 3 2 4" xfId="54565"/>
    <cellStyle name="40 % - Accent1 2 2 5 3 3" xfId="22024"/>
    <cellStyle name="40 % - Accent1 2 2 5 3 4" xfId="35301"/>
    <cellStyle name="40 % - Accent1 2 2 5 3 5" xfId="48578"/>
    <cellStyle name="40 % - Accent1 2 2 5 4" xfId="14259"/>
    <cellStyle name="40 % - Accent1 2 2 5 4 2" xfId="26880"/>
    <cellStyle name="40 % - Accent1 2 2 5 4 3" xfId="40157"/>
    <cellStyle name="40 % - Accent1 2 2 5 4 4" xfId="53434"/>
    <cellStyle name="40 % - Accent1 2 2 5 5" xfId="20893"/>
    <cellStyle name="40 % - Accent1 2 2 5 6" xfId="34170"/>
    <cellStyle name="40 % - Accent1 2 2 5 7" xfId="47447"/>
    <cellStyle name="40 % - Accent1 2 2 6" xfId="4816"/>
    <cellStyle name="40 % - Accent1 2 2 6 2" xfId="8690"/>
    <cellStyle name="40 % - Accent1 2 2 6 2 2" xfId="18653"/>
    <cellStyle name="40 % - Accent1 2 2 6 2 2 2" xfId="31833"/>
    <cellStyle name="40 % - Accent1 2 2 6 2 2 3" xfId="45110"/>
    <cellStyle name="40 % - Accent1 2 2 6 2 2 4" xfId="58387"/>
    <cellStyle name="40 % - Accent1 2 2 6 2 3" xfId="13157"/>
    <cellStyle name="40 % - Accent1 2 2 6 2 4" xfId="25846"/>
    <cellStyle name="40 % - Accent1 2 2 6 2 5" xfId="39123"/>
    <cellStyle name="40 % - Accent1 2 2 6 2 6" xfId="52400"/>
    <cellStyle name="40 % - Accent1 2 2 6 3" xfId="15913"/>
    <cellStyle name="40 % - Accent1 2 2 6 3 2" xfId="28844"/>
    <cellStyle name="40 % - Accent1 2 2 6 3 3" xfId="42121"/>
    <cellStyle name="40 % - Accent1 2 2 6 3 4" xfId="55398"/>
    <cellStyle name="40 % - Accent1 2 2 6 4" xfId="22857"/>
    <cellStyle name="40 % - Accent1 2 2 6 5" xfId="36134"/>
    <cellStyle name="40 % - Accent1 2 2 6 6" xfId="49411"/>
    <cellStyle name="40 % - Accent1 2 2 7" xfId="5407"/>
    <cellStyle name="40 % - Accent1 2 2 7 2" xfId="13322"/>
    <cellStyle name="40 % - Accent1 2 2 7 2 2" xfId="18733"/>
    <cellStyle name="40 % - Accent1 2 2 7 2 2 2" xfId="31913"/>
    <cellStyle name="40 % - Accent1 2 2 7 2 2 3" xfId="45190"/>
    <cellStyle name="40 % - Accent1 2 2 7 2 2 4" xfId="58467"/>
    <cellStyle name="40 % - Accent1 2 2 7 2 3" xfId="25926"/>
    <cellStyle name="40 % - Accent1 2 2 7 2 4" xfId="39203"/>
    <cellStyle name="40 % - Accent1 2 2 7 2 5" xfId="52480"/>
    <cellStyle name="40 % - Accent1 2 2 7 3" xfId="16255"/>
    <cellStyle name="40 % - Accent1 2 2 7 3 2" xfId="29435"/>
    <cellStyle name="40 % - Accent1 2 2 7 3 3" xfId="42712"/>
    <cellStyle name="40 % - Accent1 2 2 7 3 4" xfId="55989"/>
    <cellStyle name="40 % - Accent1 2 2 7 4" xfId="11209"/>
    <cellStyle name="40 % - Accent1 2 2 7 5" xfId="23448"/>
    <cellStyle name="40 % - Accent1 2 2 7 6" xfId="36725"/>
    <cellStyle name="40 % - Accent1 2 2 7 7" xfId="50002"/>
    <cellStyle name="40 % - Accent1 2 2 8" xfId="6031"/>
    <cellStyle name="40 % - Accent1 2 2 8 2" xfId="16855"/>
    <cellStyle name="40 % - Accent1 2 2 8 2 2" xfId="30035"/>
    <cellStyle name="40 % - Accent1 2 2 8 2 3" xfId="43312"/>
    <cellStyle name="40 % - Accent1 2 2 8 2 4" xfId="56589"/>
    <cellStyle name="40 % - Accent1 2 2 8 3" xfId="11809"/>
    <cellStyle name="40 % - Accent1 2 2 8 4" xfId="24048"/>
    <cellStyle name="40 % - Accent1 2 2 8 5" xfId="37325"/>
    <cellStyle name="40 % - Accent1 2 2 8 6" xfId="50602"/>
    <cellStyle name="40 % - Accent1 2 2 9" xfId="6733"/>
    <cellStyle name="40 % - Accent1 2 2 9 2" xfId="17557"/>
    <cellStyle name="40 % - Accent1 2 2 9 2 2" xfId="30737"/>
    <cellStyle name="40 % - Accent1 2 2 9 2 3" xfId="44014"/>
    <cellStyle name="40 % - Accent1 2 2 9 2 4" xfId="57291"/>
    <cellStyle name="40 % - Accent1 2 2 9 3" xfId="12511"/>
    <cellStyle name="40 % - Accent1 2 2 9 4" xfId="24750"/>
    <cellStyle name="40 % - Accent1 2 2 9 5" xfId="38027"/>
    <cellStyle name="40 % - Accent1 2 2 9 6" xfId="51304"/>
    <cellStyle name="40 % - Accent1 2 2_2012-2013 - CF - Tour 1 - Ligue 04 - Résultats" xfId="502"/>
    <cellStyle name="40 % - Accent1 2 3" xfId="503"/>
    <cellStyle name="40 % - Accent1 2 3 10" xfId="5432"/>
    <cellStyle name="40 % - Accent1 2 3 10 2" xfId="13325"/>
    <cellStyle name="40 % - Accent1 2 3 10 2 2" xfId="18737"/>
    <cellStyle name="40 % - Accent1 2 3 10 2 2 2" xfId="31917"/>
    <cellStyle name="40 % - Accent1 2 3 10 2 2 3" xfId="45194"/>
    <cellStyle name="40 % - Accent1 2 3 10 2 2 4" xfId="58471"/>
    <cellStyle name="40 % - Accent1 2 3 10 2 3" xfId="25930"/>
    <cellStyle name="40 % - Accent1 2 3 10 2 4" xfId="39207"/>
    <cellStyle name="40 % - Accent1 2 3 10 2 5" xfId="52484"/>
    <cellStyle name="40 % - Accent1 2 3 10 3" xfId="16280"/>
    <cellStyle name="40 % - Accent1 2 3 10 3 2" xfId="29460"/>
    <cellStyle name="40 % - Accent1 2 3 10 3 3" xfId="42737"/>
    <cellStyle name="40 % - Accent1 2 3 10 3 4" xfId="56014"/>
    <cellStyle name="40 % - Accent1 2 3 10 4" xfId="11234"/>
    <cellStyle name="40 % - Accent1 2 3 10 5" xfId="23473"/>
    <cellStyle name="40 % - Accent1 2 3 10 6" xfId="36750"/>
    <cellStyle name="40 % - Accent1 2 3 10 7" xfId="50027"/>
    <cellStyle name="40 % - Accent1 2 3 11" xfId="6056"/>
    <cellStyle name="40 % - Accent1 2 3 11 2" xfId="16880"/>
    <cellStyle name="40 % - Accent1 2 3 11 2 2" xfId="30060"/>
    <cellStyle name="40 % - Accent1 2 3 11 2 3" xfId="43337"/>
    <cellStyle name="40 % - Accent1 2 3 11 2 4" xfId="56614"/>
    <cellStyle name="40 % - Accent1 2 3 11 3" xfId="11834"/>
    <cellStyle name="40 % - Accent1 2 3 11 4" xfId="24073"/>
    <cellStyle name="40 % - Accent1 2 3 11 5" xfId="37350"/>
    <cellStyle name="40 % - Accent1 2 3 11 6" xfId="50627"/>
    <cellStyle name="40 % - Accent1 2 3 12" xfId="6758"/>
    <cellStyle name="40 % - Accent1 2 3 12 2" xfId="17582"/>
    <cellStyle name="40 % - Accent1 2 3 12 2 2" xfId="30762"/>
    <cellStyle name="40 % - Accent1 2 3 12 2 3" xfId="44039"/>
    <cellStyle name="40 % - Accent1 2 3 12 2 4" xfId="57316"/>
    <cellStyle name="40 % - Accent1 2 3 12 3" xfId="12536"/>
    <cellStyle name="40 % - Accent1 2 3 12 4" xfId="24775"/>
    <cellStyle name="40 % - Accent1 2 3 12 5" xfId="38052"/>
    <cellStyle name="40 % - Accent1 2 3 12 6" xfId="51329"/>
    <cellStyle name="40 % - Accent1 2 3 13" xfId="7492"/>
    <cellStyle name="40 % - Accent1 2 3 13 2" xfId="18334"/>
    <cellStyle name="40 % - Accent1 2 3 13 2 2" xfId="31514"/>
    <cellStyle name="40 % - Accent1 2 3 13 2 3" xfId="44791"/>
    <cellStyle name="40 % - Accent1 2 3 13 2 4" xfId="58068"/>
    <cellStyle name="40 % - Accent1 2 3 13 3" xfId="25527"/>
    <cellStyle name="40 % - Accent1 2 3 13 4" xfId="38804"/>
    <cellStyle name="40 % - Accent1 2 3 13 5" xfId="52081"/>
    <cellStyle name="40 % - Accent1 2 3 14" xfId="10559"/>
    <cellStyle name="40 % - Accent1 2 3 14 2" xfId="15025"/>
    <cellStyle name="40 % - Accent1 2 3 14 2 2" xfId="27646"/>
    <cellStyle name="40 % - Accent1 2 3 14 2 3" xfId="40923"/>
    <cellStyle name="40 % - Accent1 2 3 14 2 4" xfId="54200"/>
    <cellStyle name="40 % - Accent1 2 3 14 3" xfId="21659"/>
    <cellStyle name="40 % - Accent1 2 3 14 4" xfId="34936"/>
    <cellStyle name="40 % - Accent1 2 3 14 5" xfId="48213"/>
    <cellStyle name="40 % - Accent1 2 3 15" xfId="9470"/>
    <cellStyle name="40 % - Accent1 2 3 15 2" xfId="20336"/>
    <cellStyle name="40 % - Accent1 2 3 15 3" xfId="33613"/>
    <cellStyle name="40 % - Accent1 2 3 15 4" xfId="46890"/>
    <cellStyle name="40 % - Accent1 2 3 16" xfId="13702"/>
    <cellStyle name="40 % - Accent1 2 3 16 2" xfId="26323"/>
    <cellStyle name="40 % - Accent1 2 3 16 3" xfId="39600"/>
    <cellStyle name="40 % - Accent1 2 3 16 4" xfId="52877"/>
    <cellStyle name="40 % - Accent1 2 3 17" xfId="19587"/>
    <cellStyle name="40 % - Accent1 2 3 18" xfId="32864"/>
    <cellStyle name="40 % - Accent1 2 3 19" xfId="46141"/>
    <cellStyle name="40 % - Accent1 2 3 2" xfId="504"/>
    <cellStyle name="40 % - Accent1 2 3 3" xfId="505"/>
    <cellStyle name="40 % - Accent1 2 3 3 10" xfId="6057"/>
    <cellStyle name="40 % - Accent1 2 3 3 10 2" xfId="16881"/>
    <cellStyle name="40 % - Accent1 2 3 3 10 2 2" xfId="30061"/>
    <cellStyle name="40 % - Accent1 2 3 3 10 2 3" xfId="43338"/>
    <cellStyle name="40 % - Accent1 2 3 3 10 2 4" xfId="56615"/>
    <cellStyle name="40 % - Accent1 2 3 3 10 3" xfId="11835"/>
    <cellStyle name="40 % - Accent1 2 3 3 10 4" xfId="24074"/>
    <cellStyle name="40 % - Accent1 2 3 3 10 5" xfId="37351"/>
    <cellStyle name="40 % - Accent1 2 3 3 10 6" xfId="50628"/>
    <cellStyle name="40 % - Accent1 2 3 3 11" xfId="6759"/>
    <cellStyle name="40 % - Accent1 2 3 3 11 2" xfId="17583"/>
    <cellStyle name="40 % - Accent1 2 3 3 11 2 2" xfId="30763"/>
    <cellStyle name="40 % - Accent1 2 3 3 11 2 3" xfId="44040"/>
    <cellStyle name="40 % - Accent1 2 3 3 11 2 4" xfId="57317"/>
    <cellStyle name="40 % - Accent1 2 3 3 11 3" xfId="12537"/>
    <cellStyle name="40 % - Accent1 2 3 3 11 4" xfId="24776"/>
    <cellStyle name="40 % - Accent1 2 3 3 11 5" xfId="38053"/>
    <cellStyle name="40 % - Accent1 2 3 3 11 6" xfId="51330"/>
    <cellStyle name="40 % - Accent1 2 3 3 12" xfId="7493"/>
    <cellStyle name="40 % - Accent1 2 3 3 12 2" xfId="15026"/>
    <cellStyle name="40 % - Accent1 2 3 3 12 2 2" xfId="27647"/>
    <cellStyle name="40 % - Accent1 2 3 3 12 2 3" xfId="40924"/>
    <cellStyle name="40 % - Accent1 2 3 3 12 2 4" xfId="54201"/>
    <cellStyle name="40 % - Accent1 2 3 3 12 3" xfId="21660"/>
    <cellStyle name="40 % - Accent1 2 3 3 12 4" xfId="34937"/>
    <cellStyle name="40 % - Accent1 2 3 3 12 5" xfId="48214"/>
    <cellStyle name="40 % - Accent1 2 3 3 13" xfId="9471"/>
    <cellStyle name="40 % - Accent1 2 3 3 13 2" xfId="20337"/>
    <cellStyle name="40 % - Accent1 2 3 3 13 3" xfId="33614"/>
    <cellStyle name="40 % - Accent1 2 3 3 13 4" xfId="46891"/>
    <cellStyle name="40 % - Accent1 2 3 3 14" xfId="13703"/>
    <cellStyle name="40 % - Accent1 2 3 3 14 2" xfId="26324"/>
    <cellStyle name="40 % - Accent1 2 3 3 14 3" xfId="39601"/>
    <cellStyle name="40 % - Accent1 2 3 3 14 4" xfId="52878"/>
    <cellStyle name="40 % - Accent1 2 3 3 15" xfId="19588"/>
    <cellStyle name="40 % - Accent1 2 3 3 16" xfId="32865"/>
    <cellStyle name="40 % - Accent1 2 3 3 17" xfId="46142"/>
    <cellStyle name="40 % - Accent1 2 3 3 2" xfId="506"/>
    <cellStyle name="40 % - Accent1 2 3 3 2 10" xfId="6058"/>
    <cellStyle name="40 % - Accent1 2 3 3 2 10 2" xfId="16882"/>
    <cellStyle name="40 % - Accent1 2 3 3 2 10 2 2" xfId="30062"/>
    <cellStyle name="40 % - Accent1 2 3 3 2 10 2 3" xfId="43339"/>
    <cellStyle name="40 % - Accent1 2 3 3 2 10 2 4" xfId="56616"/>
    <cellStyle name="40 % - Accent1 2 3 3 2 10 3" xfId="11836"/>
    <cellStyle name="40 % - Accent1 2 3 3 2 10 4" xfId="24075"/>
    <cellStyle name="40 % - Accent1 2 3 3 2 10 5" xfId="37352"/>
    <cellStyle name="40 % - Accent1 2 3 3 2 10 6" xfId="50629"/>
    <cellStyle name="40 % - Accent1 2 3 3 2 11" xfId="6760"/>
    <cellStyle name="40 % - Accent1 2 3 3 2 11 2" xfId="17584"/>
    <cellStyle name="40 % - Accent1 2 3 3 2 11 2 2" xfId="30764"/>
    <cellStyle name="40 % - Accent1 2 3 3 2 11 2 3" xfId="44041"/>
    <cellStyle name="40 % - Accent1 2 3 3 2 11 2 4" xfId="57318"/>
    <cellStyle name="40 % - Accent1 2 3 3 2 11 3" xfId="12538"/>
    <cellStyle name="40 % - Accent1 2 3 3 2 11 4" xfId="24777"/>
    <cellStyle name="40 % - Accent1 2 3 3 2 11 5" xfId="38054"/>
    <cellStyle name="40 % - Accent1 2 3 3 2 11 6" xfId="51331"/>
    <cellStyle name="40 % - Accent1 2 3 3 2 12" xfId="7494"/>
    <cellStyle name="40 % - Accent1 2 3 3 2 12 2" xfId="18335"/>
    <cellStyle name="40 % - Accent1 2 3 3 2 12 2 2" xfId="31515"/>
    <cellStyle name="40 % - Accent1 2 3 3 2 12 2 3" xfId="44792"/>
    <cellStyle name="40 % - Accent1 2 3 3 2 12 2 4" xfId="58069"/>
    <cellStyle name="40 % - Accent1 2 3 3 2 12 3" xfId="25528"/>
    <cellStyle name="40 % - Accent1 2 3 3 2 12 4" xfId="38805"/>
    <cellStyle name="40 % - Accent1 2 3 3 2 12 5" xfId="52082"/>
    <cellStyle name="40 % - Accent1 2 3 3 2 13" xfId="10560"/>
    <cellStyle name="40 % - Accent1 2 3 3 2 13 2" xfId="15027"/>
    <cellStyle name="40 % - Accent1 2 3 3 2 13 2 2" xfId="27648"/>
    <cellStyle name="40 % - Accent1 2 3 3 2 13 2 3" xfId="40925"/>
    <cellStyle name="40 % - Accent1 2 3 3 2 13 2 4" xfId="54202"/>
    <cellStyle name="40 % - Accent1 2 3 3 2 13 3" xfId="21661"/>
    <cellStyle name="40 % - Accent1 2 3 3 2 13 4" xfId="34938"/>
    <cellStyle name="40 % - Accent1 2 3 3 2 13 5" xfId="48215"/>
    <cellStyle name="40 % - Accent1 2 3 3 2 14" xfId="9472"/>
    <cellStyle name="40 % - Accent1 2 3 3 2 14 2" xfId="20338"/>
    <cellStyle name="40 % - Accent1 2 3 3 2 14 3" xfId="33615"/>
    <cellStyle name="40 % - Accent1 2 3 3 2 14 4" xfId="46892"/>
    <cellStyle name="40 % - Accent1 2 3 3 2 15" xfId="13704"/>
    <cellStyle name="40 % - Accent1 2 3 3 2 15 2" xfId="26325"/>
    <cellStyle name="40 % - Accent1 2 3 3 2 15 3" xfId="39602"/>
    <cellStyle name="40 % - Accent1 2 3 3 2 15 4" xfId="52879"/>
    <cellStyle name="40 % - Accent1 2 3 3 2 16" xfId="19589"/>
    <cellStyle name="40 % - Accent1 2 3 3 2 17" xfId="32866"/>
    <cellStyle name="40 % - Accent1 2 3 3 2 18" xfId="46143"/>
    <cellStyle name="40 % - Accent1 2 3 3 2 2" xfId="507"/>
    <cellStyle name="40 % - Accent1 2 3 3 2 2 10" xfId="13705"/>
    <cellStyle name="40 % - Accent1 2 3 3 2 2 10 2" xfId="26326"/>
    <cellStyle name="40 % - Accent1 2 3 3 2 2 10 3" xfId="39603"/>
    <cellStyle name="40 % - Accent1 2 3 3 2 2 10 4" xfId="52880"/>
    <cellStyle name="40 % - Accent1 2 3 3 2 2 11" xfId="19590"/>
    <cellStyle name="40 % - Accent1 2 3 3 2 2 12" xfId="32867"/>
    <cellStyle name="40 % - Accent1 2 3 3 2 2 13" xfId="46144"/>
    <cellStyle name="40 % - Accent1 2 3 3 2 2 2" xfId="4090"/>
    <cellStyle name="40 % - Accent1 2 3 3 2 2 2 2" xfId="8157"/>
    <cellStyle name="40 % - Accent1 2 3 3 2 2 2 2 2" xfId="15661"/>
    <cellStyle name="40 % - Accent1 2 3 3 2 2 2 2 2 2" xfId="28311"/>
    <cellStyle name="40 % - Accent1 2 3 3 2 2 2 2 2 3" xfId="41588"/>
    <cellStyle name="40 % - Accent1 2 3 3 2 2 2 2 2 4" xfId="54865"/>
    <cellStyle name="40 % - Accent1 2 3 3 2 2 2 2 3" xfId="22324"/>
    <cellStyle name="40 % - Accent1 2 3 3 2 2 2 2 4" xfId="35601"/>
    <cellStyle name="40 % - Accent1 2 3 3 2 2 2 2 5" xfId="48878"/>
    <cellStyle name="40 % - Accent1 2 3 3 2 2 2 3" xfId="14287"/>
    <cellStyle name="40 % - Accent1 2 3 3 2 2 2 3 2" xfId="26908"/>
    <cellStyle name="40 % - Accent1 2 3 3 2 2 2 3 3" xfId="40185"/>
    <cellStyle name="40 % - Accent1 2 3 3 2 2 2 3 4" xfId="53462"/>
    <cellStyle name="40 % - Accent1 2 3 3 2 2 2 4" xfId="20921"/>
    <cellStyle name="40 % - Accent1 2 3 3 2 2 2 5" xfId="34198"/>
    <cellStyle name="40 % - Accent1 2 3 3 2 2 2 6" xfId="47475"/>
    <cellStyle name="40 % - Accent1 2 3 3 2 2 3" xfId="4844"/>
    <cellStyle name="40 % - Accent1 2 3 3 2 2 3 2" xfId="8718"/>
    <cellStyle name="40 % - Accent1 2 3 3 2 2 3 2 2" xfId="28872"/>
    <cellStyle name="40 % - Accent1 2 3 3 2 2 3 2 3" xfId="42149"/>
    <cellStyle name="40 % - Accent1 2 3 3 2 2 3 2 4" xfId="55426"/>
    <cellStyle name="40 % - Accent1 2 3 3 2 2 3 3" xfId="22885"/>
    <cellStyle name="40 % - Accent1 2 3 3 2 2 3 4" xfId="36162"/>
    <cellStyle name="40 % - Accent1 2 3 3 2 2 3 5" xfId="49439"/>
    <cellStyle name="40 % - Accent1 2 3 3 2 2 4" xfId="5435"/>
    <cellStyle name="40 % - Accent1 2 3 3 2 2 4 2" xfId="16283"/>
    <cellStyle name="40 % - Accent1 2 3 3 2 2 4 2 2" xfId="29463"/>
    <cellStyle name="40 % - Accent1 2 3 3 2 2 4 2 3" xfId="42740"/>
    <cellStyle name="40 % - Accent1 2 3 3 2 2 4 2 4" xfId="56017"/>
    <cellStyle name="40 % - Accent1 2 3 3 2 2 4 3" xfId="11237"/>
    <cellStyle name="40 % - Accent1 2 3 3 2 2 4 4" xfId="23476"/>
    <cellStyle name="40 % - Accent1 2 3 3 2 2 4 5" xfId="36753"/>
    <cellStyle name="40 % - Accent1 2 3 3 2 2 4 6" xfId="50030"/>
    <cellStyle name="40 % - Accent1 2 3 3 2 2 5" xfId="6059"/>
    <cellStyle name="40 % - Accent1 2 3 3 2 2 5 2" xfId="16883"/>
    <cellStyle name="40 % - Accent1 2 3 3 2 2 5 2 2" xfId="30063"/>
    <cellStyle name="40 % - Accent1 2 3 3 2 2 5 2 3" xfId="43340"/>
    <cellStyle name="40 % - Accent1 2 3 3 2 2 5 2 4" xfId="56617"/>
    <cellStyle name="40 % - Accent1 2 3 3 2 2 5 3" xfId="11837"/>
    <cellStyle name="40 % - Accent1 2 3 3 2 2 5 4" xfId="24076"/>
    <cellStyle name="40 % - Accent1 2 3 3 2 2 5 5" xfId="37353"/>
    <cellStyle name="40 % - Accent1 2 3 3 2 2 5 6" xfId="50630"/>
    <cellStyle name="40 % - Accent1 2 3 3 2 2 6" xfId="6761"/>
    <cellStyle name="40 % - Accent1 2 3 3 2 2 6 2" xfId="17585"/>
    <cellStyle name="40 % - Accent1 2 3 3 2 2 6 2 2" xfId="30765"/>
    <cellStyle name="40 % - Accent1 2 3 3 2 2 6 2 3" xfId="44042"/>
    <cellStyle name="40 % - Accent1 2 3 3 2 2 6 2 4" xfId="57319"/>
    <cellStyle name="40 % - Accent1 2 3 3 2 2 6 3" xfId="12539"/>
    <cellStyle name="40 % - Accent1 2 3 3 2 2 6 4" xfId="24778"/>
    <cellStyle name="40 % - Accent1 2 3 3 2 2 6 5" xfId="38055"/>
    <cellStyle name="40 % - Accent1 2 3 3 2 2 6 6" xfId="51332"/>
    <cellStyle name="40 % - Accent1 2 3 3 2 2 7" xfId="7495"/>
    <cellStyle name="40 % - Accent1 2 3 3 2 2 7 2" xfId="18336"/>
    <cellStyle name="40 % - Accent1 2 3 3 2 2 7 2 2" xfId="31516"/>
    <cellStyle name="40 % - Accent1 2 3 3 2 2 7 2 3" xfId="44793"/>
    <cellStyle name="40 % - Accent1 2 3 3 2 2 7 2 4" xfId="58070"/>
    <cellStyle name="40 % - Accent1 2 3 3 2 2 7 3" xfId="25529"/>
    <cellStyle name="40 % - Accent1 2 3 3 2 2 7 4" xfId="38806"/>
    <cellStyle name="40 % - Accent1 2 3 3 2 2 7 5" xfId="52083"/>
    <cellStyle name="40 % - Accent1 2 3 3 2 2 8" xfId="10561"/>
    <cellStyle name="40 % - Accent1 2 3 3 2 2 8 2" xfId="15028"/>
    <cellStyle name="40 % - Accent1 2 3 3 2 2 8 2 2" xfId="27649"/>
    <cellStyle name="40 % - Accent1 2 3 3 2 2 8 2 3" xfId="40926"/>
    <cellStyle name="40 % - Accent1 2 3 3 2 2 8 2 4" xfId="54203"/>
    <cellStyle name="40 % - Accent1 2 3 3 2 2 8 3" xfId="21662"/>
    <cellStyle name="40 % - Accent1 2 3 3 2 2 8 4" xfId="34939"/>
    <cellStyle name="40 % - Accent1 2 3 3 2 2 8 5" xfId="48216"/>
    <cellStyle name="40 % - Accent1 2 3 3 2 2 9" xfId="9473"/>
    <cellStyle name="40 % - Accent1 2 3 3 2 2 9 2" xfId="20339"/>
    <cellStyle name="40 % - Accent1 2 3 3 2 2 9 3" xfId="33616"/>
    <cellStyle name="40 % - Accent1 2 3 3 2 2 9 4" xfId="46893"/>
    <cellStyle name="40 % - Accent1 2 3 3 2 3" xfId="508"/>
    <cellStyle name="40 % - Accent1 2 3 3 2 3 10" xfId="13706"/>
    <cellStyle name="40 % - Accent1 2 3 3 2 3 10 2" xfId="26327"/>
    <cellStyle name="40 % - Accent1 2 3 3 2 3 10 3" xfId="39604"/>
    <cellStyle name="40 % - Accent1 2 3 3 2 3 10 4" xfId="52881"/>
    <cellStyle name="40 % - Accent1 2 3 3 2 3 11" xfId="19591"/>
    <cellStyle name="40 % - Accent1 2 3 3 2 3 12" xfId="32868"/>
    <cellStyle name="40 % - Accent1 2 3 3 2 3 13" xfId="46145"/>
    <cellStyle name="40 % - Accent1 2 3 3 2 3 2" xfId="4088"/>
    <cellStyle name="40 % - Accent1 2 3 3 2 3 2 2" xfId="8156"/>
    <cellStyle name="40 % - Accent1 2 3 3 2 3 2 2 2" xfId="15660"/>
    <cellStyle name="40 % - Accent1 2 3 3 2 3 2 2 2 2" xfId="28310"/>
    <cellStyle name="40 % - Accent1 2 3 3 2 3 2 2 2 3" xfId="41587"/>
    <cellStyle name="40 % - Accent1 2 3 3 2 3 2 2 2 4" xfId="54864"/>
    <cellStyle name="40 % - Accent1 2 3 3 2 3 2 2 3" xfId="22323"/>
    <cellStyle name="40 % - Accent1 2 3 3 2 3 2 2 4" xfId="35600"/>
    <cellStyle name="40 % - Accent1 2 3 3 2 3 2 2 5" xfId="48877"/>
    <cellStyle name="40 % - Accent1 2 3 3 2 3 2 3" xfId="14288"/>
    <cellStyle name="40 % - Accent1 2 3 3 2 3 2 3 2" xfId="26909"/>
    <cellStyle name="40 % - Accent1 2 3 3 2 3 2 3 3" xfId="40186"/>
    <cellStyle name="40 % - Accent1 2 3 3 2 3 2 3 4" xfId="53463"/>
    <cellStyle name="40 % - Accent1 2 3 3 2 3 2 4" xfId="20922"/>
    <cellStyle name="40 % - Accent1 2 3 3 2 3 2 5" xfId="34199"/>
    <cellStyle name="40 % - Accent1 2 3 3 2 3 2 6" xfId="47476"/>
    <cellStyle name="40 % - Accent1 2 3 3 2 3 3" xfId="4845"/>
    <cellStyle name="40 % - Accent1 2 3 3 2 3 3 2" xfId="8719"/>
    <cellStyle name="40 % - Accent1 2 3 3 2 3 3 2 2" xfId="28873"/>
    <cellStyle name="40 % - Accent1 2 3 3 2 3 3 2 3" xfId="42150"/>
    <cellStyle name="40 % - Accent1 2 3 3 2 3 3 2 4" xfId="55427"/>
    <cellStyle name="40 % - Accent1 2 3 3 2 3 3 3" xfId="22886"/>
    <cellStyle name="40 % - Accent1 2 3 3 2 3 3 4" xfId="36163"/>
    <cellStyle name="40 % - Accent1 2 3 3 2 3 3 5" xfId="49440"/>
    <cellStyle name="40 % - Accent1 2 3 3 2 3 4" xfId="5436"/>
    <cellStyle name="40 % - Accent1 2 3 3 2 3 4 2" xfId="16284"/>
    <cellStyle name="40 % - Accent1 2 3 3 2 3 4 2 2" xfId="29464"/>
    <cellStyle name="40 % - Accent1 2 3 3 2 3 4 2 3" xfId="42741"/>
    <cellStyle name="40 % - Accent1 2 3 3 2 3 4 2 4" xfId="56018"/>
    <cellStyle name="40 % - Accent1 2 3 3 2 3 4 3" xfId="11238"/>
    <cellStyle name="40 % - Accent1 2 3 3 2 3 4 4" xfId="23477"/>
    <cellStyle name="40 % - Accent1 2 3 3 2 3 4 5" xfId="36754"/>
    <cellStyle name="40 % - Accent1 2 3 3 2 3 4 6" xfId="50031"/>
    <cellStyle name="40 % - Accent1 2 3 3 2 3 5" xfId="6060"/>
    <cellStyle name="40 % - Accent1 2 3 3 2 3 5 2" xfId="16884"/>
    <cellStyle name="40 % - Accent1 2 3 3 2 3 5 2 2" xfId="30064"/>
    <cellStyle name="40 % - Accent1 2 3 3 2 3 5 2 3" xfId="43341"/>
    <cellStyle name="40 % - Accent1 2 3 3 2 3 5 2 4" xfId="56618"/>
    <cellStyle name="40 % - Accent1 2 3 3 2 3 5 3" xfId="11838"/>
    <cellStyle name="40 % - Accent1 2 3 3 2 3 5 4" xfId="24077"/>
    <cellStyle name="40 % - Accent1 2 3 3 2 3 5 5" xfId="37354"/>
    <cellStyle name="40 % - Accent1 2 3 3 2 3 5 6" xfId="50631"/>
    <cellStyle name="40 % - Accent1 2 3 3 2 3 6" xfId="6762"/>
    <cellStyle name="40 % - Accent1 2 3 3 2 3 6 2" xfId="17586"/>
    <cellStyle name="40 % - Accent1 2 3 3 2 3 6 2 2" xfId="30766"/>
    <cellStyle name="40 % - Accent1 2 3 3 2 3 6 2 3" xfId="44043"/>
    <cellStyle name="40 % - Accent1 2 3 3 2 3 6 2 4" xfId="57320"/>
    <cellStyle name="40 % - Accent1 2 3 3 2 3 6 3" xfId="12540"/>
    <cellStyle name="40 % - Accent1 2 3 3 2 3 6 4" xfId="24779"/>
    <cellStyle name="40 % - Accent1 2 3 3 2 3 6 5" xfId="38056"/>
    <cellStyle name="40 % - Accent1 2 3 3 2 3 6 6" xfId="51333"/>
    <cellStyle name="40 % - Accent1 2 3 3 2 3 7" xfId="7496"/>
    <cellStyle name="40 % - Accent1 2 3 3 2 3 7 2" xfId="18337"/>
    <cellStyle name="40 % - Accent1 2 3 3 2 3 7 2 2" xfId="31517"/>
    <cellStyle name="40 % - Accent1 2 3 3 2 3 7 2 3" xfId="44794"/>
    <cellStyle name="40 % - Accent1 2 3 3 2 3 7 2 4" xfId="58071"/>
    <cellStyle name="40 % - Accent1 2 3 3 2 3 7 3" xfId="25530"/>
    <cellStyle name="40 % - Accent1 2 3 3 2 3 7 4" xfId="38807"/>
    <cellStyle name="40 % - Accent1 2 3 3 2 3 7 5" xfId="52084"/>
    <cellStyle name="40 % - Accent1 2 3 3 2 3 8" xfId="10562"/>
    <cellStyle name="40 % - Accent1 2 3 3 2 3 8 2" xfId="15029"/>
    <cellStyle name="40 % - Accent1 2 3 3 2 3 8 2 2" xfId="27650"/>
    <cellStyle name="40 % - Accent1 2 3 3 2 3 8 2 3" xfId="40927"/>
    <cellStyle name="40 % - Accent1 2 3 3 2 3 8 2 4" xfId="54204"/>
    <cellStyle name="40 % - Accent1 2 3 3 2 3 8 3" xfId="21663"/>
    <cellStyle name="40 % - Accent1 2 3 3 2 3 8 4" xfId="34940"/>
    <cellStyle name="40 % - Accent1 2 3 3 2 3 8 5" xfId="48217"/>
    <cellStyle name="40 % - Accent1 2 3 3 2 3 9" xfId="9474"/>
    <cellStyle name="40 % - Accent1 2 3 3 2 3 9 2" xfId="20340"/>
    <cellStyle name="40 % - Accent1 2 3 3 2 3 9 3" xfId="33617"/>
    <cellStyle name="40 % - Accent1 2 3 3 2 3 9 4" xfId="46894"/>
    <cellStyle name="40 % - Accent1 2 3 3 2 4" xfId="509"/>
    <cellStyle name="40 % - Accent1 2 3 3 2 4 10" xfId="9475"/>
    <cellStyle name="40 % - Accent1 2 3 3 2 4 10 2" xfId="20341"/>
    <cellStyle name="40 % - Accent1 2 3 3 2 4 10 3" xfId="33618"/>
    <cellStyle name="40 % - Accent1 2 3 3 2 4 10 4" xfId="46895"/>
    <cellStyle name="40 % - Accent1 2 3 3 2 4 11" xfId="13707"/>
    <cellStyle name="40 % - Accent1 2 3 3 2 4 11 2" xfId="26328"/>
    <cellStyle name="40 % - Accent1 2 3 3 2 4 11 3" xfId="39605"/>
    <cellStyle name="40 % - Accent1 2 3 3 2 4 11 4" xfId="52882"/>
    <cellStyle name="40 % - Accent1 2 3 3 2 4 12" xfId="19592"/>
    <cellStyle name="40 % - Accent1 2 3 3 2 4 13" xfId="32869"/>
    <cellStyle name="40 % - Accent1 2 3 3 2 4 14" xfId="46146"/>
    <cellStyle name="40 % - Accent1 2 3 3 2 4 2" xfId="510"/>
    <cellStyle name="40 % - Accent1 2 3 3 2 4 2 10" xfId="13708"/>
    <cellStyle name="40 % - Accent1 2 3 3 2 4 2 10 2" xfId="26329"/>
    <cellStyle name="40 % - Accent1 2 3 3 2 4 2 10 3" xfId="39606"/>
    <cellStyle name="40 % - Accent1 2 3 3 2 4 2 10 4" xfId="52883"/>
    <cellStyle name="40 % - Accent1 2 3 3 2 4 2 11" xfId="19593"/>
    <cellStyle name="40 % - Accent1 2 3 3 2 4 2 12" xfId="32870"/>
    <cellStyle name="40 % - Accent1 2 3 3 2 4 2 13" xfId="46147"/>
    <cellStyle name="40 % - Accent1 2 3 3 2 4 2 2" xfId="4086"/>
    <cellStyle name="40 % - Accent1 2 3 3 2 4 2 2 2" xfId="8154"/>
    <cellStyle name="40 % - Accent1 2 3 3 2 4 2 2 2 2" xfId="15658"/>
    <cellStyle name="40 % - Accent1 2 3 3 2 4 2 2 2 2 2" xfId="28308"/>
    <cellStyle name="40 % - Accent1 2 3 3 2 4 2 2 2 2 3" xfId="41585"/>
    <cellStyle name="40 % - Accent1 2 3 3 2 4 2 2 2 2 4" xfId="54862"/>
    <cellStyle name="40 % - Accent1 2 3 3 2 4 2 2 2 3" xfId="22321"/>
    <cellStyle name="40 % - Accent1 2 3 3 2 4 2 2 2 4" xfId="35598"/>
    <cellStyle name="40 % - Accent1 2 3 3 2 4 2 2 2 5" xfId="48875"/>
    <cellStyle name="40 % - Accent1 2 3 3 2 4 2 2 3" xfId="14290"/>
    <cellStyle name="40 % - Accent1 2 3 3 2 4 2 2 3 2" xfId="26911"/>
    <cellStyle name="40 % - Accent1 2 3 3 2 4 2 2 3 3" xfId="40188"/>
    <cellStyle name="40 % - Accent1 2 3 3 2 4 2 2 3 4" xfId="53465"/>
    <cellStyle name="40 % - Accent1 2 3 3 2 4 2 2 4" xfId="20924"/>
    <cellStyle name="40 % - Accent1 2 3 3 2 4 2 2 5" xfId="34201"/>
    <cellStyle name="40 % - Accent1 2 3 3 2 4 2 2 6" xfId="47478"/>
    <cellStyle name="40 % - Accent1 2 3 3 2 4 2 3" xfId="4847"/>
    <cellStyle name="40 % - Accent1 2 3 3 2 4 2 3 2" xfId="8721"/>
    <cellStyle name="40 % - Accent1 2 3 3 2 4 2 3 2 2" xfId="28875"/>
    <cellStyle name="40 % - Accent1 2 3 3 2 4 2 3 2 3" xfId="42152"/>
    <cellStyle name="40 % - Accent1 2 3 3 2 4 2 3 2 4" xfId="55429"/>
    <cellStyle name="40 % - Accent1 2 3 3 2 4 2 3 3" xfId="22888"/>
    <cellStyle name="40 % - Accent1 2 3 3 2 4 2 3 4" xfId="36165"/>
    <cellStyle name="40 % - Accent1 2 3 3 2 4 2 3 5" xfId="49442"/>
    <cellStyle name="40 % - Accent1 2 3 3 2 4 2 4" xfId="5438"/>
    <cellStyle name="40 % - Accent1 2 3 3 2 4 2 4 2" xfId="16286"/>
    <cellStyle name="40 % - Accent1 2 3 3 2 4 2 4 2 2" xfId="29466"/>
    <cellStyle name="40 % - Accent1 2 3 3 2 4 2 4 2 3" xfId="42743"/>
    <cellStyle name="40 % - Accent1 2 3 3 2 4 2 4 2 4" xfId="56020"/>
    <cellStyle name="40 % - Accent1 2 3 3 2 4 2 4 3" xfId="11240"/>
    <cellStyle name="40 % - Accent1 2 3 3 2 4 2 4 4" xfId="23479"/>
    <cellStyle name="40 % - Accent1 2 3 3 2 4 2 4 5" xfId="36756"/>
    <cellStyle name="40 % - Accent1 2 3 3 2 4 2 4 6" xfId="50033"/>
    <cellStyle name="40 % - Accent1 2 3 3 2 4 2 5" xfId="6062"/>
    <cellStyle name="40 % - Accent1 2 3 3 2 4 2 5 2" xfId="16886"/>
    <cellStyle name="40 % - Accent1 2 3 3 2 4 2 5 2 2" xfId="30066"/>
    <cellStyle name="40 % - Accent1 2 3 3 2 4 2 5 2 3" xfId="43343"/>
    <cellStyle name="40 % - Accent1 2 3 3 2 4 2 5 2 4" xfId="56620"/>
    <cellStyle name="40 % - Accent1 2 3 3 2 4 2 5 3" xfId="11840"/>
    <cellStyle name="40 % - Accent1 2 3 3 2 4 2 5 4" xfId="24079"/>
    <cellStyle name="40 % - Accent1 2 3 3 2 4 2 5 5" xfId="37356"/>
    <cellStyle name="40 % - Accent1 2 3 3 2 4 2 5 6" xfId="50633"/>
    <cellStyle name="40 % - Accent1 2 3 3 2 4 2 6" xfId="6764"/>
    <cellStyle name="40 % - Accent1 2 3 3 2 4 2 6 2" xfId="17588"/>
    <cellStyle name="40 % - Accent1 2 3 3 2 4 2 6 2 2" xfId="30768"/>
    <cellStyle name="40 % - Accent1 2 3 3 2 4 2 6 2 3" xfId="44045"/>
    <cellStyle name="40 % - Accent1 2 3 3 2 4 2 6 2 4" xfId="57322"/>
    <cellStyle name="40 % - Accent1 2 3 3 2 4 2 6 3" xfId="12542"/>
    <cellStyle name="40 % - Accent1 2 3 3 2 4 2 6 4" xfId="24781"/>
    <cellStyle name="40 % - Accent1 2 3 3 2 4 2 6 5" xfId="38058"/>
    <cellStyle name="40 % - Accent1 2 3 3 2 4 2 6 6" xfId="51335"/>
    <cellStyle name="40 % - Accent1 2 3 3 2 4 2 7" xfId="7498"/>
    <cellStyle name="40 % - Accent1 2 3 3 2 4 2 7 2" xfId="18339"/>
    <cellStyle name="40 % - Accent1 2 3 3 2 4 2 7 2 2" xfId="31519"/>
    <cellStyle name="40 % - Accent1 2 3 3 2 4 2 7 2 3" xfId="44796"/>
    <cellStyle name="40 % - Accent1 2 3 3 2 4 2 7 2 4" xfId="58073"/>
    <cellStyle name="40 % - Accent1 2 3 3 2 4 2 7 3" xfId="25532"/>
    <cellStyle name="40 % - Accent1 2 3 3 2 4 2 7 4" xfId="38809"/>
    <cellStyle name="40 % - Accent1 2 3 3 2 4 2 7 5" xfId="52086"/>
    <cellStyle name="40 % - Accent1 2 3 3 2 4 2 8" xfId="10564"/>
    <cellStyle name="40 % - Accent1 2 3 3 2 4 2 8 2" xfId="15031"/>
    <cellStyle name="40 % - Accent1 2 3 3 2 4 2 8 2 2" xfId="27652"/>
    <cellStyle name="40 % - Accent1 2 3 3 2 4 2 8 2 3" xfId="40929"/>
    <cellStyle name="40 % - Accent1 2 3 3 2 4 2 8 2 4" xfId="54206"/>
    <cellStyle name="40 % - Accent1 2 3 3 2 4 2 8 3" xfId="21665"/>
    <cellStyle name="40 % - Accent1 2 3 3 2 4 2 8 4" xfId="34942"/>
    <cellStyle name="40 % - Accent1 2 3 3 2 4 2 8 5" xfId="48219"/>
    <cellStyle name="40 % - Accent1 2 3 3 2 4 2 9" xfId="9476"/>
    <cellStyle name="40 % - Accent1 2 3 3 2 4 2 9 2" xfId="20342"/>
    <cellStyle name="40 % - Accent1 2 3 3 2 4 2 9 3" xfId="33619"/>
    <cellStyle name="40 % - Accent1 2 3 3 2 4 2 9 4" xfId="46896"/>
    <cellStyle name="40 % - Accent1 2 3 3 2 4 3" xfId="4087"/>
    <cellStyle name="40 % - Accent1 2 3 3 2 4 3 2" xfId="8155"/>
    <cellStyle name="40 % - Accent1 2 3 3 2 4 3 2 2" xfId="15659"/>
    <cellStyle name="40 % - Accent1 2 3 3 2 4 3 2 2 2" xfId="28309"/>
    <cellStyle name="40 % - Accent1 2 3 3 2 4 3 2 2 3" xfId="41586"/>
    <cellStyle name="40 % - Accent1 2 3 3 2 4 3 2 2 4" xfId="54863"/>
    <cellStyle name="40 % - Accent1 2 3 3 2 4 3 2 3" xfId="22322"/>
    <cellStyle name="40 % - Accent1 2 3 3 2 4 3 2 4" xfId="35599"/>
    <cellStyle name="40 % - Accent1 2 3 3 2 4 3 2 5" xfId="48876"/>
    <cellStyle name="40 % - Accent1 2 3 3 2 4 3 3" xfId="14289"/>
    <cellStyle name="40 % - Accent1 2 3 3 2 4 3 3 2" xfId="26910"/>
    <cellStyle name="40 % - Accent1 2 3 3 2 4 3 3 3" xfId="40187"/>
    <cellStyle name="40 % - Accent1 2 3 3 2 4 3 3 4" xfId="53464"/>
    <cellStyle name="40 % - Accent1 2 3 3 2 4 3 4" xfId="20923"/>
    <cellStyle name="40 % - Accent1 2 3 3 2 4 3 5" xfId="34200"/>
    <cellStyle name="40 % - Accent1 2 3 3 2 4 3 6" xfId="47477"/>
    <cellStyle name="40 % - Accent1 2 3 3 2 4 4" xfId="4846"/>
    <cellStyle name="40 % - Accent1 2 3 3 2 4 4 2" xfId="8720"/>
    <cellStyle name="40 % - Accent1 2 3 3 2 4 4 2 2" xfId="28874"/>
    <cellStyle name="40 % - Accent1 2 3 3 2 4 4 2 3" xfId="42151"/>
    <cellStyle name="40 % - Accent1 2 3 3 2 4 4 2 4" xfId="55428"/>
    <cellStyle name="40 % - Accent1 2 3 3 2 4 4 3" xfId="22887"/>
    <cellStyle name="40 % - Accent1 2 3 3 2 4 4 4" xfId="36164"/>
    <cellStyle name="40 % - Accent1 2 3 3 2 4 4 5" xfId="49441"/>
    <cellStyle name="40 % - Accent1 2 3 3 2 4 5" xfId="5437"/>
    <cellStyle name="40 % - Accent1 2 3 3 2 4 5 2" xfId="16285"/>
    <cellStyle name="40 % - Accent1 2 3 3 2 4 5 2 2" xfId="29465"/>
    <cellStyle name="40 % - Accent1 2 3 3 2 4 5 2 3" xfId="42742"/>
    <cellStyle name="40 % - Accent1 2 3 3 2 4 5 2 4" xfId="56019"/>
    <cellStyle name="40 % - Accent1 2 3 3 2 4 5 3" xfId="11239"/>
    <cellStyle name="40 % - Accent1 2 3 3 2 4 5 4" xfId="23478"/>
    <cellStyle name="40 % - Accent1 2 3 3 2 4 5 5" xfId="36755"/>
    <cellStyle name="40 % - Accent1 2 3 3 2 4 5 6" xfId="50032"/>
    <cellStyle name="40 % - Accent1 2 3 3 2 4 6" xfId="6061"/>
    <cellStyle name="40 % - Accent1 2 3 3 2 4 6 2" xfId="16885"/>
    <cellStyle name="40 % - Accent1 2 3 3 2 4 6 2 2" xfId="30065"/>
    <cellStyle name="40 % - Accent1 2 3 3 2 4 6 2 3" xfId="43342"/>
    <cellStyle name="40 % - Accent1 2 3 3 2 4 6 2 4" xfId="56619"/>
    <cellStyle name="40 % - Accent1 2 3 3 2 4 6 3" xfId="11839"/>
    <cellStyle name="40 % - Accent1 2 3 3 2 4 6 4" xfId="24078"/>
    <cellStyle name="40 % - Accent1 2 3 3 2 4 6 5" xfId="37355"/>
    <cellStyle name="40 % - Accent1 2 3 3 2 4 6 6" xfId="50632"/>
    <cellStyle name="40 % - Accent1 2 3 3 2 4 7" xfId="6763"/>
    <cellStyle name="40 % - Accent1 2 3 3 2 4 7 2" xfId="17587"/>
    <cellStyle name="40 % - Accent1 2 3 3 2 4 7 2 2" xfId="30767"/>
    <cellStyle name="40 % - Accent1 2 3 3 2 4 7 2 3" xfId="44044"/>
    <cellStyle name="40 % - Accent1 2 3 3 2 4 7 2 4" xfId="57321"/>
    <cellStyle name="40 % - Accent1 2 3 3 2 4 7 3" xfId="12541"/>
    <cellStyle name="40 % - Accent1 2 3 3 2 4 7 4" xfId="24780"/>
    <cellStyle name="40 % - Accent1 2 3 3 2 4 7 5" xfId="38057"/>
    <cellStyle name="40 % - Accent1 2 3 3 2 4 7 6" xfId="51334"/>
    <cellStyle name="40 % - Accent1 2 3 3 2 4 8" xfId="7497"/>
    <cellStyle name="40 % - Accent1 2 3 3 2 4 8 2" xfId="18338"/>
    <cellStyle name="40 % - Accent1 2 3 3 2 4 8 2 2" xfId="31518"/>
    <cellStyle name="40 % - Accent1 2 3 3 2 4 8 2 3" xfId="44795"/>
    <cellStyle name="40 % - Accent1 2 3 3 2 4 8 2 4" xfId="58072"/>
    <cellStyle name="40 % - Accent1 2 3 3 2 4 8 3" xfId="25531"/>
    <cellStyle name="40 % - Accent1 2 3 3 2 4 8 4" xfId="38808"/>
    <cellStyle name="40 % - Accent1 2 3 3 2 4 8 5" xfId="52085"/>
    <cellStyle name="40 % - Accent1 2 3 3 2 4 9" xfId="10563"/>
    <cellStyle name="40 % - Accent1 2 3 3 2 4 9 2" xfId="15030"/>
    <cellStyle name="40 % - Accent1 2 3 3 2 4 9 2 2" xfId="27651"/>
    <cellStyle name="40 % - Accent1 2 3 3 2 4 9 2 3" xfId="40928"/>
    <cellStyle name="40 % - Accent1 2 3 3 2 4 9 2 4" xfId="54205"/>
    <cellStyle name="40 % - Accent1 2 3 3 2 4 9 3" xfId="21664"/>
    <cellStyle name="40 % - Accent1 2 3 3 2 4 9 4" xfId="34941"/>
    <cellStyle name="40 % - Accent1 2 3 3 2 4 9 5" xfId="48218"/>
    <cellStyle name="40 % - Accent1 2 3 3 2 5" xfId="511"/>
    <cellStyle name="40 % - Accent1 2 3 3 2 5 10" xfId="13709"/>
    <cellStyle name="40 % - Accent1 2 3 3 2 5 10 2" xfId="26330"/>
    <cellStyle name="40 % - Accent1 2 3 3 2 5 10 3" xfId="39607"/>
    <cellStyle name="40 % - Accent1 2 3 3 2 5 10 4" xfId="52884"/>
    <cellStyle name="40 % - Accent1 2 3 3 2 5 11" xfId="19594"/>
    <cellStyle name="40 % - Accent1 2 3 3 2 5 12" xfId="32871"/>
    <cellStyle name="40 % - Accent1 2 3 3 2 5 13" xfId="46148"/>
    <cellStyle name="40 % - Accent1 2 3 3 2 5 2" xfId="4084"/>
    <cellStyle name="40 % - Accent1 2 3 3 2 5 2 2" xfId="8153"/>
    <cellStyle name="40 % - Accent1 2 3 3 2 5 2 2 2" xfId="15657"/>
    <cellStyle name="40 % - Accent1 2 3 3 2 5 2 2 2 2" xfId="28307"/>
    <cellStyle name="40 % - Accent1 2 3 3 2 5 2 2 2 3" xfId="41584"/>
    <cellStyle name="40 % - Accent1 2 3 3 2 5 2 2 2 4" xfId="54861"/>
    <cellStyle name="40 % - Accent1 2 3 3 2 5 2 2 3" xfId="22320"/>
    <cellStyle name="40 % - Accent1 2 3 3 2 5 2 2 4" xfId="35597"/>
    <cellStyle name="40 % - Accent1 2 3 3 2 5 2 2 5" xfId="48874"/>
    <cellStyle name="40 % - Accent1 2 3 3 2 5 2 3" xfId="14291"/>
    <cellStyle name="40 % - Accent1 2 3 3 2 5 2 3 2" xfId="26912"/>
    <cellStyle name="40 % - Accent1 2 3 3 2 5 2 3 3" xfId="40189"/>
    <cellStyle name="40 % - Accent1 2 3 3 2 5 2 3 4" xfId="53466"/>
    <cellStyle name="40 % - Accent1 2 3 3 2 5 2 4" xfId="20925"/>
    <cellStyle name="40 % - Accent1 2 3 3 2 5 2 5" xfId="34202"/>
    <cellStyle name="40 % - Accent1 2 3 3 2 5 2 6" xfId="47479"/>
    <cellStyle name="40 % - Accent1 2 3 3 2 5 3" xfId="4848"/>
    <cellStyle name="40 % - Accent1 2 3 3 2 5 3 2" xfId="8722"/>
    <cellStyle name="40 % - Accent1 2 3 3 2 5 3 2 2" xfId="28876"/>
    <cellStyle name="40 % - Accent1 2 3 3 2 5 3 2 3" xfId="42153"/>
    <cellStyle name="40 % - Accent1 2 3 3 2 5 3 2 4" xfId="55430"/>
    <cellStyle name="40 % - Accent1 2 3 3 2 5 3 3" xfId="22889"/>
    <cellStyle name="40 % - Accent1 2 3 3 2 5 3 4" xfId="36166"/>
    <cellStyle name="40 % - Accent1 2 3 3 2 5 3 5" xfId="49443"/>
    <cellStyle name="40 % - Accent1 2 3 3 2 5 4" xfId="5439"/>
    <cellStyle name="40 % - Accent1 2 3 3 2 5 4 2" xfId="16287"/>
    <cellStyle name="40 % - Accent1 2 3 3 2 5 4 2 2" xfId="29467"/>
    <cellStyle name="40 % - Accent1 2 3 3 2 5 4 2 3" xfId="42744"/>
    <cellStyle name="40 % - Accent1 2 3 3 2 5 4 2 4" xfId="56021"/>
    <cellStyle name="40 % - Accent1 2 3 3 2 5 4 3" xfId="11241"/>
    <cellStyle name="40 % - Accent1 2 3 3 2 5 4 4" xfId="23480"/>
    <cellStyle name="40 % - Accent1 2 3 3 2 5 4 5" xfId="36757"/>
    <cellStyle name="40 % - Accent1 2 3 3 2 5 4 6" xfId="50034"/>
    <cellStyle name="40 % - Accent1 2 3 3 2 5 5" xfId="6063"/>
    <cellStyle name="40 % - Accent1 2 3 3 2 5 5 2" xfId="16887"/>
    <cellStyle name="40 % - Accent1 2 3 3 2 5 5 2 2" xfId="30067"/>
    <cellStyle name="40 % - Accent1 2 3 3 2 5 5 2 3" xfId="43344"/>
    <cellStyle name="40 % - Accent1 2 3 3 2 5 5 2 4" xfId="56621"/>
    <cellStyle name="40 % - Accent1 2 3 3 2 5 5 3" xfId="11841"/>
    <cellStyle name="40 % - Accent1 2 3 3 2 5 5 4" xfId="24080"/>
    <cellStyle name="40 % - Accent1 2 3 3 2 5 5 5" xfId="37357"/>
    <cellStyle name="40 % - Accent1 2 3 3 2 5 5 6" xfId="50634"/>
    <cellStyle name="40 % - Accent1 2 3 3 2 5 6" xfId="6765"/>
    <cellStyle name="40 % - Accent1 2 3 3 2 5 6 2" xfId="17589"/>
    <cellStyle name="40 % - Accent1 2 3 3 2 5 6 2 2" xfId="30769"/>
    <cellStyle name="40 % - Accent1 2 3 3 2 5 6 2 3" xfId="44046"/>
    <cellStyle name="40 % - Accent1 2 3 3 2 5 6 2 4" xfId="57323"/>
    <cellStyle name="40 % - Accent1 2 3 3 2 5 6 3" xfId="12543"/>
    <cellStyle name="40 % - Accent1 2 3 3 2 5 6 4" xfId="24782"/>
    <cellStyle name="40 % - Accent1 2 3 3 2 5 6 5" xfId="38059"/>
    <cellStyle name="40 % - Accent1 2 3 3 2 5 6 6" xfId="51336"/>
    <cellStyle name="40 % - Accent1 2 3 3 2 5 7" xfId="7499"/>
    <cellStyle name="40 % - Accent1 2 3 3 2 5 7 2" xfId="18340"/>
    <cellStyle name="40 % - Accent1 2 3 3 2 5 7 2 2" xfId="31520"/>
    <cellStyle name="40 % - Accent1 2 3 3 2 5 7 2 3" xfId="44797"/>
    <cellStyle name="40 % - Accent1 2 3 3 2 5 7 2 4" xfId="58074"/>
    <cellStyle name="40 % - Accent1 2 3 3 2 5 7 3" xfId="25533"/>
    <cellStyle name="40 % - Accent1 2 3 3 2 5 7 4" xfId="38810"/>
    <cellStyle name="40 % - Accent1 2 3 3 2 5 7 5" xfId="52087"/>
    <cellStyle name="40 % - Accent1 2 3 3 2 5 8" xfId="10565"/>
    <cellStyle name="40 % - Accent1 2 3 3 2 5 8 2" xfId="15032"/>
    <cellStyle name="40 % - Accent1 2 3 3 2 5 8 2 2" xfId="27653"/>
    <cellStyle name="40 % - Accent1 2 3 3 2 5 8 2 3" xfId="40930"/>
    <cellStyle name="40 % - Accent1 2 3 3 2 5 8 2 4" xfId="54207"/>
    <cellStyle name="40 % - Accent1 2 3 3 2 5 8 3" xfId="21666"/>
    <cellStyle name="40 % - Accent1 2 3 3 2 5 8 4" xfId="34943"/>
    <cellStyle name="40 % - Accent1 2 3 3 2 5 8 5" xfId="48220"/>
    <cellStyle name="40 % - Accent1 2 3 3 2 5 9" xfId="9477"/>
    <cellStyle name="40 % - Accent1 2 3 3 2 5 9 2" xfId="20343"/>
    <cellStyle name="40 % - Accent1 2 3 3 2 5 9 3" xfId="33620"/>
    <cellStyle name="40 % - Accent1 2 3 3 2 5 9 4" xfId="46897"/>
    <cellStyle name="40 % - Accent1 2 3 3 2 6" xfId="3697"/>
    <cellStyle name="40 % - Accent1 2 3 3 2 6 2" xfId="7869"/>
    <cellStyle name="40 % - Accent1 2 3 3 2 6 2 2" xfId="15402"/>
    <cellStyle name="40 % - Accent1 2 3 3 2 6 2 2 2" xfId="28023"/>
    <cellStyle name="40 % - Accent1 2 3 3 2 6 2 2 3" xfId="41300"/>
    <cellStyle name="40 % - Accent1 2 3 3 2 6 2 2 4" xfId="54577"/>
    <cellStyle name="40 % - Accent1 2 3 3 2 6 2 3" xfId="22036"/>
    <cellStyle name="40 % - Accent1 2 3 3 2 6 2 4" xfId="35313"/>
    <cellStyle name="40 % - Accent1 2 3 3 2 6 2 5" xfId="48590"/>
    <cellStyle name="40 % - Accent1 2 3 3 2 6 3" xfId="14286"/>
    <cellStyle name="40 % - Accent1 2 3 3 2 6 3 2" xfId="26907"/>
    <cellStyle name="40 % - Accent1 2 3 3 2 6 3 3" xfId="40184"/>
    <cellStyle name="40 % - Accent1 2 3 3 2 6 3 4" xfId="53461"/>
    <cellStyle name="40 % - Accent1 2 3 3 2 6 4" xfId="9915"/>
    <cellStyle name="40 % - Accent1 2 3 3 2 6 5" xfId="20920"/>
    <cellStyle name="40 % - Accent1 2 3 3 2 6 6" xfId="34197"/>
    <cellStyle name="40 % - Accent1 2 3 3 2 6 7" xfId="47474"/>
    <cellStyle name="40 % - Accent1 2 3 3 2 7" xfId="4091"/>
    <cellStyle name="40 % - Accent1 2 3 3 2 7 2" xfId="8158"/>
    <cellStyle name="40 % - Accent1 2 3 3 2 7 2 2" xfId="28312"/>
    <cellStyle name="40 % - Accent1 2 3 3 2 7 2 3" xfId="41589"/>
    <cellStyle name="40 % - Accent1 2 3 3 2 7 2 4" xfId="54866"/>
    <cellStyle name="40 % - Accent1 2 3 3 2 7 3" xfId="22325"/>
    <cellStyle name="40 % - Accent1 2 3 3 2 7 4" xfId="35602"/>
    <cellStyle name="40 % - Accent1 2 3 3 2 7 5" xfId="48879"/>
    <cellStyle name="40 % - Accent1 2 3 3 2 8" xfId="4843"/>
    <cellStyle name="40 % - Accent1 2 3 3 2 8 2" xfId="8717"/>
    <cellStyle name="40 % - Accent1 2 3 3 2 8 2 2" xfId="28871"/>
    <cellStyle name="40 % - Accent1 2 3 3 2 8 2 3" xfId="42148"/>
    <cellStyle name="40 % - Accent1 2 3 3 2 8 2 4" xfId="55425"/>
    <cellStyle name="40 % - Accent1 2 3 3 2 8 3" xfId="22884"/>
    <cellStyle name="40 % - Accent1 2 3 3 2 8 4" xfId="36161"/>
    <cellStyle name="40 % - Accent1 2 3 3 2 8 5" xfId="49438"/>
    <cellStyle name="40 % - Accent1 2 3 3 2 9" xfId="5434"/>
    <cellStyle name="40 % - Accent1 2 3 3 2 9 2" xfId="16282"/>
    <cellStyle name="40 % - Accent1 2 3 3 2 9 2 2" xfId="29462"/>
    <cellStyle name="40 % - Accent1 2 3 3 2 9 2 3" xfId="42739"/>
    <cellStyle name="40 % - Accent1 2 3 3 2 9 2 4" xfId="56016"/>
    <cellStyle name="40 % - Accent1 2 3 3 2 9 3" xfId="11236"/>
    <cellStyle name="40 % - Accent1 2 3 3 2 9 4" xfId="23475"/>
    <cellStyle name="40 % - Accent1 2 3 3 2 9 5" xfId="36752"/>
    <cellStyle name="40 % - Accent1 2 3 3 2 9 6" xfId="50029"/>
    <cellStyle name="40 % - Accent1 2 3 3 3" xfId="512"/>
    <cellStyle name="40 % - Accent1 2 3 3 3 10" xfId="13710"/>
    <cellStyle name="40 % - Accent1 2 3 3 3 10 2" xfId="26331"/>
    <cellStyle name="40 % - Accent1 2 3 3 3 10 3" xfId="39608"/>
    <cellStyle name="40 % - Accent1 2 3 3 3 10 4" xfId="52885"/>
    <cellStyle name="40 % - Accent1 2 3 3 3 11" xfId="19595"/>
    <cellStyle name="40 % - Accent1 2 3 3 3 12" xfId="32872"/>
    <cellStyle name="40 % - Accent1 2 3 3 3 13" xfId="46149"/>
    <cellStyle name="40 % - Accent1 2 3 3 3 2" xfId="3698"/>
    <cellStyle name="40 % - Accent1 2 3 3 3 2 2" xfId="7870"/>
    <cellStyle name="40 % - Accent1 2 3 3 3 2 2 2" xfId="15403"/>
    <cellStyle name="40 % - Accent1 2 3 3 3 2 2 2 2" xfId="28024"/>
    <cellStyle name="40 % - Accent1 2 3 3 3 2 2 2 3" xfId="41301"/>
    <cellStyle name="40 % - Accent1 2 3 3 3 2 2 2 4" xfId="54578"/>
    <cellStyle name="40 % - Accent1 2 3 3 3 2 2 3" xfId="22037"/>
    <cellStyle name="40 % - Accent1 2 3 3 3 2 2 4" xfId="35314"/>
    <cellStyle name="40 % - Accent1 2 3 3 3 2 2 5" xfId="48591"/>
    <cellStyle name="40 % - Accent1 2 3 3 3 2 3" xfId="14292"/>
    <cellStyle name="40 % - Accent1 2 3 3 3 2 3 2" xfId="26913"/>
    <cellStyle name="40 % - Accent1 2 3 3 3 2 3 3" xfId="40190"/>
    <cellStyle name="40 % - Accent1 2 3 3 3 2 3 4" xfId="53467"/>
    <cellStyle name="40 % - Accent1 2 3 3 3 2 4" xfId="20926"/>
    <cellStyle name="40 % - Accent1 2 3 3 3 2 5" xfId="34203"/>
    <cellStyle name="40 % - Accent1 2 3 3 3 2 6" xfId="47480"/>
    <cellStyle name="40 % - Accent1 2 3 3 3 3" xfId="4849"/>
    <cellStyle name="40 % - Accent1 2 3 3 3 3 2" xfId="8723"/>
    <cellStyle name="40 % - Accent1 2 3 3 3 3 2 2" xfId="28877"/>
    <cellStyle name="40 % - Accent1 2 3 3 3 3 2 3" xfId="42154"/>
    <cellStyle name="40 % - Accent1 2 3 3 3 3 2 4" xfId="55431"/>
    <cellStyle name="40 % - Accent1 2 3 3 3 3 3" xfId="22890"/>
    <cellStyle name="40 % - Accent1 2 3 3 3 3 4" xfId="36167"/>
    <cellStyle name="40 % - Accent1 2 3 3 3 3 5" xfId="49444"/>
    <cellStyle name="40 % - Accent1 2 3 3 3 4" xfId="5440"/>
    <cellStyle name="40 % - Accent1 2 3 3 3 4 2" xfId="16288"/>
    <cellStyle name="40 % - Accent1 2 3 3 3 4 2 2" xfId="29468"/>
    <cellStyle name="40 % - Accent1 2 3 3 3 4 2 3" xfId="42745"/>
    <cellStyle name="40 % - Accent1 2 3 3 3 4 2 4" xfId="56022"/>
    <cellStyle name="40 % - Accent1 2 3 3 3 4 3" xfId="11242"/>
    <cellStyle name="40 % - Accent1 2 3 3 3 4 4" xfId="23481"/>
    <cellStyle name="40 % - Accent1 2 3 3 3 4 5" xfId="36758"/>
    <cellStyle name="40 % - Accent1 2 3 3 3 4 6" xfId="50035"/>
    <cellStyle name="40 % - Accent1 2 3 3 3 5" xfId="6064"/>
    <cellStyle name="40 % - Accent1 2 3 3 3 5 2" xfId="16888"/>
    <cellStyle name="40 % - Accent1 2 3 3 3 5 2 2" xfId="30068"/>
    <cellStyle name="40 % - Accent1 2 3 3 3 5 2 3" xfId="43345"/>
    <cellStyle name="40 % - Accent1 2 3 3 3 5 2 4" xfId="56622"/>
    <cellStyle name="40 % - Accent1 2 3 3 3 5 3" xfId="11842"/>
    <cellStyle name="40 % - Accent1 2 3 3 3 5 4" xfId="24081"/>
    <cellStyle name="40 % - Accent1 2 3 3 3 5 5" xfId="37358"/>
    <cellStyle name="40 % - Accent1 2 3 3 3 5 6" xfId="50635"/>
    <cellStyle name="40 % - Accent1 2 3 3 3 6" xfId="6766"/>
    <cellStyle name="40 % - Accent1 2 3 3 3 6 2" xfId="17590"/>
    <cellStyle name="40 % - Accent1 2 3 3 3 6 2 2" xfId="30770"/>
    <cellStyle name="40 % - Accent1 2 3 3 3 6 2 3" xfId="44047"/>
    <cellStyle name="40 % - Accent1 2 3 3 3 6 2 4" xfId="57324"/>
    <cellStyle name="40 % - Accent1 2 3 3 3 6 3" xfId="12544"/>
    <cellStyle name="40 % - Accent1 2 3 3 3 6 4" xfId="24783"/>
    <cellStyle name="40 % - Accent1 2 3 3 3 6 5" xfId="38060"/>
    <cellStyle name="40 % - Accent1 2 3 3 3 6 6" xfId="51337"/>
    <cellStyle name="40 % - Accent1 2 3 3 3 7" xfId="7500"/>
    <cellStyle name="40 % - Accent1 2 3 3 3 7 2" xfId="18341"/>
    <cellStyle name="40 % - Accent1 2 3 3 3 7 2 2" xfId="31521"/>
    <cellStyle name="40 % - Accent1 2 3 3 3 7 2 3" xfId="44798"/>
    <cellStyle name="40 % - Accent1 2 3 3 3 7 2 4" xfId="58075"/>
    <cellStyle name="40 % - Accent1 2 3 3 3 7 3" xfId="25534"/>
    <cellStyle name="40 % - Accent1 2 3 3 3 7 4" xfId="38811"/>
    <cellStyle name="40 % - Accent1 2 3 3 3 7 5" xfId="52088"/>
    <cellStyle name="40 % - Accent1 2 3 3 3 8" xfId="10566"/>
    <cellStyle name="40 % - Accent1 2 3 3 3 8 2" xfId="15033"/>
    <cellStyle name="40 % - Accent1 2 3 3 3 8 2 2" xfId="27654"/>
    <cellStyle name="40 % - Accent1 2 3 3 3 8 2 3" xfId="40931"/>
    <cellStyle name="40 % - Accent1 2 3 3 3 8 2 4" xfId="54208"/>
    <cellStyle name="40 % - Accent1 2 3 3 3 8 3" xfId="21667"/>
    <cellStyle name="40 % - Accent1 2 3 3 3 8 4" xfId="34944"/>
    <cellStyle name="40 % - Accent1 2 3 3 3 8 5" xfId="48221"/>
    <cellStyle name="40 % - Accent1 2 3 3 3 9" xfId="9478"/>
    <cellStyle name="40 % - Accent1 2 3 3 3 9 2" xfId="20344"/>
    <cellStyle name="40 % - Accent1 2 3 3 3 9 3" xfId="33621"/>
    <cellStyle name="40 % - Accent1 2 3 3 3 9 4" xfId="46898"/>
    <cellStyle name="40 % - Accent1 2 3 3 4" xfId="513"/>
    <cellStyle name="40 % - Accent1 2 3 3 4 10" xfId="13711"/>
    <cellStyle name="40 % - Accent1 2 3 3 4 10 2" xfId="26332"/>
    <cellStyle name="40 % - Accent1 2 3 3 4 10 3" xfId="39609"/>
    <cellStyle name="40 % - Accent1 2 3 3 4 10 4" xfId="52886"/>
    <cellStyle name="40 % - Accent1 2 3 3 4 11" xfId="19596"/>
    <cellStyle name="40 % - Accent1 2 3 3 4 12" xfId="32873"/>
    <cellStyle name="40 % - Accent1 2 3 3 4 13" xfId="46150"/>
    <cellStyle name="40 % - Accent1 2 3 3 4 2" xfId="3699"/>
    <cellStyle name="40 % - Accent1 2 3 3 4 2 2" xfId="7871"/>
    <cellStyle name="40 % - Accent1 2 3 3 4 2 2 2" xfId="15404"/>
    <cellStyle name="40 % - Accent1 2 3 3 4 2 2 2 2" xfId="28025"/>
    <cellStyle name="40 % - Accent1 2 3 3 4 2 2 2 3" xfId="41302"/>
    <cellStyle name="40 % - Accent1 2 3 3 4 2 2 2 4" xfId="54579"/>
    <cellStyle name="40 % - Accent1 2 3 3 4 2 2 3" xfId="22038"/>
    <cellStyle name="40 % - Accent1 2 3 3 4 2 2 4" xfId="35315"/>
    <cellStyle name="40 % - Accent1 2 3 3 4 2 2 5" xfId="48592"/>
    <cellStyle name="40 % - Accent1 2 3 3 4 2 3" xfId="14293"/>
    <cellStyle name="40 % - Accent1 2 3 3 4 2 3 2" xfId="26914"/>
    <cellStyle name="40 % - Accent1 2 3 3 4 2 3 3" xfId="40191"/>
    <cellStyle name="40 % - Accent1 2 3 3 4 2 3 4" xfId="53468"/>
    <cellStyle name="40 % - Accent1 2 3 3 4 2 4" xfId="20927"/>
    <cellStyle name="40 % - Accent1 2 3 3 4 2 5" xfId="34204"/>
    <cellStyle name="40 % - Accent1 2 3 3 4 2 6" xfId="47481"/>
    <cellStyle name="40 % - Accent1 2 3 3 4 3" xfId="4850"/>
    <cellStyle name="40 % - Accent1 2 3 3 4 3 2" xfId="8724"/>
    <cellStyle name="40 % - Accent1 2 3 3 4 3 2 2" xfId="28878"/>
    <cellStyle name="40 % - Accent1 2 3 3 4 3 2 3" xfId="42155"/>
    <cellStyle name="40 % - Accent1 2 3 3 4 3 2 4" xfId="55432"/>
    <cellStyle name="40 % - Accent1 2 3 3 4 3 3" xfId="22891"/>
    <cellStyle name="40 % - Accent1 2 3 3 4 3 4" xfId="36168"/>
    <cellStyle name="40 % - Accent1 2 3 3 4 3 5" xfId="49445"/>
    <cellStyle name="40 % - Accent1 2 3 3 4 4" xfId="5441"/>
    <cellStyle name="40 % - Accent1 2 3 3 4 4 2" xfId="16289"/>
    <cellStyle name="40 % - Accent1 2 3 3 4 4 2 2" xfId="29469"/>
    <cellStyle name="40 % - Accent1 2 3 3 4 4 2 3" xfId="42746"/>
    <cellStyle name="40 % - Accent1 2 3 3 4 4 2 4" xfId="56023"/>
    <cellStyle name="40 % - Accent1 2 3 3 4 4 3" xfId="11243"/>
    <cellStyle name="40 % - Accent1 2 3 3 4 4 4" xfId="23482"/>
    <cellStyle name="40 % - Accent1 2 3 3 4 4 5" xfId="36759"/>
    <cellStyle name="40 % - Accent1 2 3 3 4 4 6" xfId="50036"/>
    <cellStyle name="40 % - Accent1 2 3 3 4 5" xfId="6065"/>
    <cellStyle name="40 % - Accent1 2 3 3 4 5 2" xfId="16889"/>
    <cellStyle name="40 % - Accent1 2 3 3 4 5 2 2" xfId="30069"/>
    <cellStyle name="40 % - Accent1 2 3 3 4 5 2 3" xfId="43346"/>
    <cellStyle name="40 % - Accent1 2 3 3 4 5 2 4" xfId="56623"/>
    <cellStyle name="40 % - Accent1 2 3 3 4 5 3" xfId="11843"/>
    <cellStyle name="40 % - Accent1 2 3 3 4 5 4" xfId="24082"/>
    <cellStyle name="40 % - Accent1 2 3 3 4 5 5" xfId="37359"/>
    <cellStyle name="40 % - Accent1 2 3 3 4 5 6" xfId="50636"/>
    <cellStyle name="40 % - Accent1 2 3 3 4 6" xfId="6767"/>
    <cellStyle name="40 % - Accent1 2 3 3 4 6 2" xfId="17591"/>
    <cellStyle name="40 % - Accent1 2 3 3 4 6 2 2" xfId="30771"/>
    <cellStyle name="40 % - Accent1 2 3 3 4 6 2 3" xfId="44048"/>
    <cellStyle name="40 % - Accent1 2 3 3 4 6 2 4" xfId="57325"/>
    <cellStyle name="40 % - Accent1 2 3 3 4 6 3" xfId="12545"/>
    <cellStyle name="40 % - Accent1 2 3 3 4 6 4" xfId="24784"/>
    <cellStyle name="40 % - Accent1 2 3 3 4 6 5" xfId="38061"/>
    <cellStyle name="40 % - Accent1 2 3 3 4 6 6" xfId="51338"/>
    <cellStyle name="40 % - Accent1 2 3 3 4 7" xfId="7501"/>
    <cellStyle name="40 % - Accent1 2 3 3 4 7 2" xfId="18342"/>
    <cellStyle name="40 % - Accent1 2 3 3 4 7 2 2" xfId="31522"/>
    <cellStyle name="40 % - Accent1 2 3 3 4 7 2 3" xfId="44799"/>
    <cellStyle name="40 % - Accent1 2 3 3 4 7 2 4" xfId="58076"/>
    <cellStyle name="40 % - Accent1 2 3 3 4 7 3" xfId="25535"/>
    <cellStyle name="40 % - Accent1 2 3 3 4 7 4" xfId="38812"/>
    <cellStyle name="40 % - Accent1 2 3 3 4 7 5" xfId="52089"/>
    <cellStyle name="40 % - Accent1 2 3 3 4 8" xfId="10567"/>
    <cellStyle name="40 % - Accent1 2 3 3 4 8 2" xfId="15034"/>
    <cellStyle name="40 % - Accent1 2 3 3 4 8 2 2" xfId="27655"/>
    <cellStyle name="40 % - Accent1 2 3 3 4 8 2 3" xfId="40932"/>
    <cellStyle name="40 % - Accent1 2 3 3 4 8 2 4" xfId="54209"/>
    <cellStyle name="40 % - Accent1 2 3 3 4 8 3" xfId="21668"/>
    <cellStyle name="40 % - Accent1 2 3 3 4 8 4" xfId="34945"/>
    <cellStyle name="40 % - Accent1 2 3 3 4 8 5" xfId="48222"/>
    <cellStyle name="40 % - Accent1 2 3 3 4 9" xfId="9479"/>
    <cellStyle name="40 % - Accent1 2 3 3 4 9 2" xfId="20345"/>
    <cellStyle name="40 % - Accent1 2 3 3 4 9 3" xfId="33622"/>
    <cellStyle name="40 % - Accent1 2 3 3 4 9 4" xfId="46899"/>
    <cellStyle name="40 % - Accent1 2 3 3 5" xfId="514"/>
    <cellStyle name="40 % - Accent1 2 3 3 5 10" xfId="13712"/>
    <cellStyle name="40 % - Accent1 2 3 3 5 10 2" xfId="26333"/>
    <cellStyle name="40 % - Accent1 2 3 3 5 10 3" xfId="39610"/>
    <cellStyle name="40 % - Accent1 2 3 3 5 10 4" xfId="52887"/>
    <cellStyle name="40 % - Accent1 2 3 3 5 11" xfId="19597"/>
    <cellStyle name="40 % - Accent1 2 3 3 5 12" xfId="32874"/>
    <cellStyle name="40 % - Accent1 2 3 3 5 13" xfId="46151"/>
    <cellStyle name="40 % - Accent1 2 3 3 5 2" xfId="4083"/>
    <cellStyle name="40 % - Accent1 2 3 3 5 2 2" xfId="8152"/>
    <cellStyle name="40 % - Accent1 2 3 3 5 2 2 2" xfId="15656"/>
    <cellStyle name="40 % - Accent1 2 3 3 5 2 2 2 2" xfId="28306"/>
    <cellStyle name="40 % - Accent1 2 3 3 5 2 2 2 3" xfId="41583"/>
    <cellStyle name="40 % - Accent1 2 3 3 5 2 2 2 4" xfId="54860"/>
    <cellStyle name="40 % - Accent1 2 3 3 5 2 2 3" xfId="22319"/>
    <cellStyle name="40 % - Accent1 2 3 3 5 2 2 4" xfId="35596"/>
    <cellStyle name="40 % - Accent1 2 3 3 5 2 2 5" xfId="48873"/>
    <cellStyle name="40 % - Accent1 2 3 3 5 2 3" xfId="14294"/>
    <cellStyle name="40 % - Accent1 2 3 3 5 2 3 2" xfId="26915"/>
    <cellStyle name="40 % - Accent1 2 3 3 5 2 3 3" xfId="40192"/>
    <cellStyle name="40 % - Accent1 2 3 3 5 2 3 4" xfId="53469"/>
    <cellStyle name="40 % - Accent1 2 3 3 5 2 4" xfId="20928"/>
    <cellStyle name="40 % - Accent1 2 3 3 5 2 5" xfId="34205"/>
    <cellStyle name="40 % - Accent1 2 3 3 5 2 6" xfId="47482"/>
    <cellStyle name="40 % - Accent1 2 3 3 5 3" xfId="4851"/>
    <cellStyle name="40 % - Accent1 2 3 3 5 3 2" xfId="8725"/>
    <cellStyle name="40 % - Accent1 2 3 3 5 3 2 2" xfId="28879"/>
    <cellStyle name="40 % - Accent1 2 3 3 5 3 2 3" xfId="42156"/>
    <cellStyle name="40 % - Accent1 2 3 3 5 3 2 4" xfId="55433"/>
    <cellStyle name="40 % - Accent1 2 3 3 5 3 3" xfId="22892"/>
    <cellStyle name="40 % - Accent1 2 3 3 5 3 4" xfId="36169"/>
    <cellStyle name="40 % - Accent1 2 3 3 5 3 5" xfId="49446"/>
    <cellStyle name="40 % - Accent1 2 3 3 5 4" xfId="5442"/>
    <cellStyle name="40 % - Accent1 2 3 3 5 4 2" xfId="16290"/>
    <cellStyle name="40 % - Accent1 2 3 3 5 4 2 2" xfId="29470"/>
    <cellStyle name="40 % - Accent1 2 3 3 5 4 2 3" xfId="42747"/>
    <cellStyle name="40 % - Accent1 2 3 3 5 4 2 4" xfId="56024"/>
    <cellStyle name="40 % - Accent1 2 3 3 5 4 3" xfId="11244"/>
    <cellStyle name="40 % - Accent1 2 3 3 5 4 4" xfId="23483"/>
    <cellStyle name="40 % - Accent1 2 3 3 5 4 5" xfId="36760"/>
    <cellStyle name="40 % - Accent1 2 3 3 5 4 6" xfId="50037"/>
    <cellStyle name="40 % - Accent1 2 3 3 5 5" xfId="6066"/>
    <cellStyle name="40 % - Accent1 2 3 3 5 5 2" xfId="16890"/>
    <cellStyle name="40 % - Accent1 2 3 3 5 5 2 2" xfId="30070"/>
    <cellStyle name="40 % - Accent1 2 3 3 5 5 2 3" xfId="43347"/>
    <cellStyle name="40 % - Accent1 2 3 3 5 5 2 4" xfId="56624"/>
    <cellStyle name="40 % - Accent1 2 3 3 5 5 3" xfId="11844"/>
    <cellStyle name="40 % - Accent1 2 3 3 5 5 4" xfId="24083"/>
    <cellStyle name="40 % - Accent1 2 3 3 5 5 5" xfId="37360"/>
    <cellStyle name="40 % - Accent1 2 3 3 5 5 6" xfId="50637"/>
    <cellStyle name="40 % - Accent1 2 3 3 5 6" xfId="6768"/>
    <cellStyle name="40 % - Accent1 2 3 3 5 6 2" xfId="17592"/>
    <cellStyle name="40 % - Accent1 2 3 3 5 6 2 2" xfId="30772"/>
    <cellStyle name="40 % - Accent1 2 3 3 5 6 2 3" xfId="44049"/>
    <cellStyle name="40 % - Accent1 2 3 3 5 6 2 4" xfId="57326"/>
    <cellStyle name="40 % - Accent1 2 3 3 5 6 3" xfId="12546"/>
    <cellStyle name="40 % - Accent1 2 3 3 5 6 4" xfId="24785"/>
    <cellStyle name="40 % - Accent1 2 3 3 5 6 5" xfId="38062"/>
    <cellStyle name="40 % - Accent1 2 3 3 5 6 6" xfId="51339"/>
    <cellStyle name="40 % - Accent1 2 3 3 5 7" xfId="7502"/>
    <cellStyle name="40 % - Accent1 2 3 3 5 7 2" xfId="18343"/>
    <cellStyle name="40 % - Accent1 2 3 3 5 7 2 2" xfId="31523"/>
    <cellStyle name="40 % - Accent1 2 3 3 5 7 2 3" xfId="44800"/>
    <cellStyle name="40 % - Accent1 2 3 3 5 7 2 4" xfId="58077"/>
    <cellStyle name="40 % - Accent1 2 3 3 5 7 3" xfId="25536"/>
    <cellStyle name="40 % - Accent1 2 3 3 5 7 4" xfId="38813"/>
    <cellStyle name="40 % - Accent1 2 3 3 5 7 5" xfId="52090"/>
    <cellStyle name="40 % - Accent1 2 3 3 5 8" xfId="10568"/>
    <cellStyle name="40 % - Accent1 2 3 3 5 8 2" xfId="15035"/>
    <cellStyle name="40 % - Accent1 2 3 3 5 8 2 2" xfId="27656"/>
    <cellStyle name="40 % - Accent1 2 3 3 5 8 2 3" xfId="40933"/>
    <cellStyle name="40 % - Accent1 2 3 3 5 8 2 4" xfId="54210"/>
    <cellStyle name="40 % - Accent1 2 3 3 5 8 3" xfId="21669"/>
    <cellStyle name="40 % - Accent1 2 3 3 5 8 4" xfId="34946"/>
    <cellStyle name="40 % - Accent1 2 3 3 5 8 5" xfId="48223"/>
    <cellStyle name="40 % - Accent1 2 3 3 5 9" xfId="9480"/>
    <cellStyle name="40 % - Accent1 2 3 3 5 9 2" xfId="20346"/>
    <cellStyle name="40 % - Accent1 2 3 3 5 9 3" xfId="33623"/>
    <cellStyle name="40 % - Accent1 2 3 3 5 9 4" xfId="46900"/>
    <cellStyle name="40 % - Accent1 2 3 3 6" xfId="515"/>
    <cellStyle name="40 % - Accent1 2 3 3 7" xfId="3696"/>
    <cellStyle name="40 % - Accent1 2 3 3 7 2" xfId="7868"/>
    <cellStyle name="40 % - Accent1 2 3 3 7 2 2" xfId="15401"/>
    <cellStyle name="40 % - Accent1 2 3 3 7 2 2 2" xfId="28022"/>
    <cellStyle name="40 % - Accent1 2 3 3 7 2 2 3" xfId="41299"/>
    <cellStyle name="40 % - Accent1 2 3 3 7 2 2 4" xfId="54576"/>
    <cellStyle name="40 % - Accent1 2 3 3 7 2 3" xfId="22035"/>
    <cellStyle name="40 % - Accent1 2 3 3 7 2 4" xfId="35312"/>
    <cellStyle name="40 % - Accent1 2 3 3 7 2 5" xfId="48589"/>
    <cellStyle name="40 % - Accent1 2 3 3 7 3" xfId="14285"/>
    <cellStyle name="40 % - Accent1 2 3 3 7 3 2" xfId="26906"/>
    <cellStyle name="40 % - Accent1 2 3 3 7 3 3" xfId="40183"/>
    <cellStyle name="40 % - Accent1 2 3 3 7 3 4" xfId="53460"/>
    <cellStyle name="40 % - Accent1 2 3 3 7 4" xfId="20919"/>
    <cellStyle name="40 % - Accent1 2 3 3 7 5" xfId="34196"/>
    <cellStyle name="40 % - Accent1 2 3 3 7 6" xfId="47473"/>
    <cellStyle name="40 % - Accent1 2 3 3 8" xfId="4842"/>
    <cellStyle name="40 % - Accent1 2 3 3 8 2" xfId="8716"/>
    <cellStyle name="40 % - Accent1 2 3 3 8 2 2" xfId="28870"/>
    <cellStyle name="40 % - Accent1 2 3 3 8 2 3" xfId="42147"/>
    <cellStyle name="40 % - Accent1 2 3 3 8 2 4" xfId="55424"/>
    <cellStyle name="40 % - Accent1 2 3 3 8 3" xfId="22883"/>
    <cellStyle name="40 % - Accent1 2 3 3 8 4" xfId="36160"/>
    <cellStyle name="40 % - Accent1 2 3 3 8 5" xfId="49437"/>
    <cellStyle name="40 % - Accent1 2 3 3 9" xfId="5433"/>
    <cellStyle name="40 % - Accent1 2 3 3 9 2" xfId="16281"/>
    <cellStyle name="40 % - Accent1 2 3 3 9 2 2" xfId="29461"/>
    <cellStyle name="40 % - Accent1 2 3 3 9 2 3" xfId="42738"/>
    <cellStyle name="40 % - Accent1 2 3 3 9 2 4" xfId="56015"/>
    <cellStyle name="40 % - Accent1 2 3 3 9 3" xfId="11235"/>
    <cellStyle name="40 % - Accent1 2 3 3 9 4" xfId="23474"/>
    <cellStyle name="40 % - Accent1 2 3 3 9 5" xfId="36751"/>
    <cellStyle name="40 % - Accent1 2 3 3 9 6" xfId="50028"/>
    <cellStyle name="40 % - Accent1 2 3 4" xfId="516"/>
    <cellStyle name="40 % - Accent1 2 3 4 10" xfId="6067"/>
    <cellStyle name="40 % - Accent1 2 3 4 10 2" xfId="16891"/>
    <cellStyle name="40 % - Accent1 2 3 4 10 2 2" xfId="30071"/>
    <cellStyle name="40 % - Accent1 2 3 4 10 2 3" xfId="43348"/>
    <cellStyle name="40 % - Accent1 2 3 4 10 2 4" xfId="56625"/>
    <cellStyle name="40 % - Accent1 2 3 4 10 3" xfId="11845"/>
    <cellStyle name="40 % - Accent1 2 3 4 10 4" xfId="24084"/>
    <cellStyle name="40 % - Accent1 2 3 4 10 5" xfId="37361"/>
    <cellStyle name="40 % - Accent1 2 3 4 10 6" xfId="50638"/>
    <cellStyle name="40 % - Accent1 2 3 4 11" xfId="6769"/>
    <cellStyle name="40 % - Accent1 2 3 4 11 2" xfId="17593"/>
    <cellStyle name="40 % - Accent1 2 3 4 11 2 2" xfId="30773"/>
    <cellStyle name="40 % - Accent1 2 3 4 11 2 3" xfId="44050"/>
    <cellStyle name="40 % - Accent1 2 3 4 11 2 4" xfId="57327"/>
    <cellStyle name="40 % - Accent1 2 3 4 11 3" xfId="12547"/>
    <cellStyle name="40 % - Accent1 2 3 4 11 4" xfId="24786"/>
    <cellStyle name="40 % - Accent1 2 3 4 11 5" xfId="38063"/>
    <cellStyle name="40 % - Accent1 2 3 4 11 6" xfId="51340"/>
    <cellStyle name="40 % - Accent1 2 3 4 12" xfId="7503"/>
    <cellStyle name="40 % - Accent1 2 3 4 12 2" xfId="18344"/>
    <cellStyle name="40 % - Accent1 2 3 4 12 2 2" xfId="31524"/>
    <cellStyle name="40 % - Accent1 2 3 4 12 2 3" xfId="44801"/>
    <cellStyle name="40 % - Accent1 2 3 4 12 2 4" xfId="58078"/>
    <cellStyle name="40 % - Accent1 2 3 4 12 3" xfId="25537"/>
    <cellStyle name="40 % - Accent1 2 3 4 12 4" xfId="38814"/>
    <cellStyle name="40 % - Accent1 2 3 4 12 5" xfId="52091"/>
    <cellStyle name="40 % - Accent1 2 3 4 13" xfId="10569"/>
    <cellStyle name="40 % - Accent1 2 3 4 13 2" xfId="15036"/>
    <cellStyle name="40 % - Accent1 2 3 4 13 2 2" xfId="27657"/>
    <cellStyle name="40 % - Accent1 2 3 4 13 2 3" xfId="40934"/>
    <cellStyle name="40 % - Accent1 2 3 4 13 2 4" xfId="54211"/>
    <cellStyle name="40 % - Accent1 2 3 4 13 3" xfId="21670"/>
    <cellStyle name="40 % - Accent1 2 3 4 13 4" xfId="34947"/>
    <cellStyle name="40 % - Accent1 2 3 4 13 5" xfId="48224"/>
    <cellStyle name="40 % - Accent1 2 3 4 14" xfId="9481"/>
    <cellStyle name="40 % - Accent1 2 3 4 14 2" xfId="20347"/>
    <cellStyle name="40 % - Accent1 2 3 4 14 3" xfId="33624"/>
    <cellStyle name="40 % - Accent1 2 3 4 14 4" xfId="46901"/>
    <cellStyle name="40 % - Accent1 2 3 4 15" xfId="13713"/>
    <cellStyle name="40 % - Accent1 2 3 4 15 2" xfId="26334"/>
    <cellStyle name="40 % - Accent1 2 3 4 15 3" xfId="39611"/>
    <cellStyle name="40 % - Accent1 2 3 4 15 4" xfId="52888"/>
    <cellStyle name="40 % - Accent1 2 3 4 16" xfId="19598"/>
    <cellStyle name="40 % - Accent1 2 3 4 17" xfId="32875"/>
    <cellStyle name="40 % - Accent1 2 3 4 18" xfId="46152"/>
    <cellStyle name="40 % - Accent1 2 3 4 2" xfId="517"/>
    <cellStyle name="40 % - Accent1 2 3 4 2 10" xfId="13714"/>
    <cellStyle name="40 % - Accent1 2 3 4 2 10 2" xfId="26335"/>
    <cellStyle name="40 % - Accent1 2 3 4 2 10 3" xfId="39612"/>
    <cellStyle name="40 % - Accent1 2 3 4 2 10 4" xfId="52889"/>
    <cellStyle name="40 % - Accent1 2 3 4 2 11" xfId="19599"/>
    <cellStyle name="40 % - Accent1 2 3 4 2 12" xfId="32876"/>
    <cellStyle name="40 % - Accent1 2 3 4 2 13" xfId="46153"/>
    <cellStyle name="40 % - Accent1 2 3 4 2 2" xfId="4080"/>
    <cellStyle name="40 % - Accent1 2 3 4 2 2 2" xfId="8150"/>
    <cellStyle name="40 % - Accent1 2 3 4 2 2 2 2" xfId="15655"/>
    <cellStyle name="40 % - Accent1 2 3 4 2 2 2 2 2" xfId="28304"/>
    <cellStyle name="40 % - Accent1 2 3 4 2 2 2 2 3" xfId="41581"/>
    <cellStyle name="40 % - Accent1 2 3 4 2 2 2 2 4" xfId="54858"/>
    <cellStyle name="40 % - Accent1 2 3 4 2 2 2 3" xfId="22317"/>
    <cellStyle name="40 % - Accent1 2 3 4 2 2 2 4" xfId="35594"/>
    <cellStyle name="40 % - Accent1 2 3 4 2 2 2 5" xfId="48871"/>
    <cellStyle name="40 % - Accent1 2 3 4 2 2 3" xfId="14296"/>
    <cellStyle name="40 % - Accent1 2 3 4 2 2 3 2" xfId="26917"/>
    <cellStyle name="40 % - Accent1 2 3 4 2 2 3 3" xfId="40194"/>
    <cellStyle name="40 % - Accent1 2 3 4 2 2 3 4" xfId="53471"/>
    <cellStyle name="40 % - Accent1 2 3 4 2 2 4" xfId="20930"/>
    <cellStyle name="40 % - Accent1 2 3 4 2 2 5" xfId="34207"/>
    <cellStyle name="40 % - Accent1 2 3 4 2 2 6" xfId="47484"/>
    <cellStyle name="40 % - Accent1 2 3 4 2 3" xfId="4853"/>
    <cellStyle name="40 % - Accent1 2 3 4 2 3 2" xfId="8727"/>
    <cellStyle name="40 % - Accent1 2 3 4 2 3 2 2" xfId="28881"/>
    <cellStyle name="40 % - Accent1 2 3 4 2 3 2 3" xfId="42158"/>
    <cellStyle name="40 % - Accent1 2 3 4 2 3 2 4" xfId="55435"/>
    <cellStyle name="40 % - Accent1 2 3 4 2 3 3" xfId="22894"/>
    <cellStyle name="40 % - Accent1 2 3 4 2 3 4" xfId="36171"/>
    <cellStyle name="40 % - Accent1 2 3 4 2 3 5" xfId="49448"/>
    <cellStyle name="40 % - Accent1 2 3 4 2 4" xfId="5444"/>
    <cellStyle name="40 % - Accent1 2 3 4 2 4 2" xfId="16292"/>
    <cellStyle name="40 % - Accent1 2 3 4 2 4 2 2" xfId="29472"/>
    <cellStyle name="40 % - Accent1 2 3 4 2 4 2 3" xfId="42749"/>
    <cellStyle name="40 % - Accent1 2 3 4 2 4 2 4" xfId="56026"/>
    <cellStyle name="40 % - Accent1 2 3 4 2 4 3" xfId="11246"/>
    <cellStyle name="40 % - Accent1 2 3 4 2 4 4" xfId="23485"/>
    <cellStyle name="40 % - Accent1 2 3 4 2 4 5" xfId="36762"/>
    <cellStyle name="40 % - Accent1 2 3 4 2 4 6" xfId="50039"/>
    <cellStyle name="40 % - Accent1 2 3 4 2 5" xfId="6068"/>
    <cellStyle name="40 % - Accent1 2 3 4 2 5 2" xfId="16892"/>
    <cellStyle name="40 % - Accent1 2 3 4 2 5 2 2" xfId="30072"/>
    <cellStyle name="40 % - Accent1 2 3 4 2 5 2 3" xfId="43349"/>
    <cellStyle name="40 % - Accent1 2 3 4 2 5 2 4" xfId="56626"/>
    <cellStyle name="40 % - Accent1 2 3 4 2 5 3" xfId="11846"/>
    <cellStyle name="40 % - Accent1 2 3 4 2 5 4" xfId="24085"/>
    <cellStyle name="40 % - Accent1 2 3 4 2 5 5" xfId="37362"/>
    <cellStyle name="40 % - Accent1 2 3 4 2 5 6" xfId="50639"/>
    <cellStyle name="40 % - Accent1 2 3 4 2 6" xfId="6770"/>
    <cellStyle name="40 % - Accent1 2 3 4 2 6 2" xfId="17594"/>
    <cellStyle name="40 % - Accent1 2 3 4 2 6 2 2" xfId="30774"/>
    <cellStyle name="40 % - Accent1 2 3 4 2 6 2 3" xfId="44051"/>
    <cellStyle name="40 % - Accent1 2 3 4 2 6 2 4" xfId="57328"/>
    <cellStyle name="40 % - Accent1 2 3 4 2 6 3" xfId="12548"/>
    <cellStyle name="40 % - Accent1 2 3 4 2 6 4" xfId="24787"/>
    <cellStyle name="40 % - Accent1 2 3 4 2 6 5" xfId="38064"/>
    <cellStyle name="40 % - Accent1 2 3 4 2 6 6" xfId="51341"/>
    <cellStyle name="40 % - Accent1 2 3 4 2 7" xfId="7504"/>
    <cellStyle name="40 % - Accent1 2 3 4 2 7 2" xfId="18345"/>
    <cellStyle name="40 % - Accent1 2 3 4 2 7 2 2" xfId="31525"/>
    <cellStyle name="40 % - Accent1 2 3 4 2 7 2 3" xfId="44802"/>
    <cellStyle name="40 % - Accent1 2 3 4 2 7 2 4" xfId="58079"/>
    <cellStyle name="40 % - Accent1 2 3 4 2 7 3" xfId="25538"/>
    <cellStyle name="40 % - Accent1 2 3 4 2 7 4" xfId="38815"/>
    <cellStyle name="40 % - Accent1 2 3 4 2 7 5" xfId="52092"/>
    <cellStyle name="40 % - Accent1 2 3 4 2 8" xfId="10570"/>
    <cellStyle name="40 % - Accent1 2 3 4 2 8 2" xfId="15037"/>
    <cellStyle name="40 % - Accent1 2 3 4 2 8 2 2" xfId="27658"/>
    <cellStyle name="40 % - Accent1 2 3 4 2 8 2 3" xfId="40935"/>
    <cellStyle name="40 % - Accent1 2 3 4 2 8 2 4" xfId="54212"/>
    <cellStyle name="40 % - Accent1 2 3 4 2 8 3" xfId="21671"/>
    <cellStyle name="40 % - Accent1 2 3 4 2 8 4" xfId="34948"/>
    <cellStyle name="40 % - Accent1 2 3 4 2 8 5" xfId="48225"/>
    <cellStyle name="40 % - Accent1 2 3 4 2 9" xfId="9482"/>
    <cellStyle name="40 % - Accent1 2 3 4 2 9 2" xfId="20348"/>
    <cellStyle name="40 % - Accent1 2 3 4 2 9 3" xfId="33625"/>
    <cellStyle name="40 % - Accent1 2 3 4 2 9 4" xfId="46902"/>
    <cellStyle name="40 % - Accent1 2 3 4 3" xfId="518"/>
    <cellStyle name="40 % - Accent1 2 3 4 3 10" xfId="13715"/>
    <cellStyle name="40 % - Accent1 2 3 4 3 10 2" xfId="26336"/>
    <cellStyle name="40 % - Accent1 2 3 4 3 10 3" xfId="39613"/>
    <cellStyle name="40 % - Accent1 2 3 4 3 10 4" xfId="52890"/>
    <cellStyle name="40 % - Accent1 2 3 4 3 11" xfId="19600"/>
    <cellStyle name="40 % - Accent1 2 3 4 3 12" xfId="32877"/>
    <cellStyle name="40 % - Accent1 2 3 4 3 13" xfId="46154"/>
    <cellStyle name="40 % - Accent1 2 3 4 3 2" xfId="4079"/>
    <cellStyle name="40 % - Accent1 2 3 4 3 2 2" xfId="8149"/>
    <cellStyle name="40 % - Accent1 2 3 4 3 2 2 2" xfId="15654"/>
    <cellStyle name="40 % - Accent1 2 3 4 3 2 2 2 2" xfId="28303"/>
    <cellStyle name="40 % - Accent1 2 3 4 3 2 2 2 3" xfId="41580"/>
    <cellStyle name="40 % - Accent1 2 3 4 3 2 2 2 4" xfId="54857"/>
    <cellStyle name="40 % - Accent1 2 3 4 3 2 2 3" xfId="22316"/>
    <cellStyle name="40 % - Accent1 2 3 4 3 2 2 4" xfId="35593"/>
    <cellStyle name="40 % - Accent1 2 3 4 3 2 2 5" xfId="48870"/>
    <cellStyle name="40 % - Accent1 2 3 4 3 2 3" xfId="14297"/>
    <cellStyle name="40 % - Accent1 2 3 4 3 2 3 2" xfId="26918"/>
    <cellStyle name="40 % - Accent1 2 3 4 3 2 3 3" xfId="40195"/>
    <cellStyle name="40 % - Accent1 2 3 4 3 2 3 4" xfId="53472"/>
    <cellStyle name="40 % - Accent1 2 3 4 3 2 4" xfId="20931"/>
    <cellStyle name="40 % - Accent1 2 3 4 3 2 5" xfId="34208"/>
    <cellStyle name="40 % - Accent1 2 3 4 3 2 6" xfId="47485"/>
    <cellStyle name="40 % - Accent1 2 3 4 3 3" xfId="4854"/>
    <cellStyle name="40 % - Accent1 2 3 4 3 3 2" xfId="8728"/>
    <cellStyle name="40 % - Accent1 2 3 4 3 3 2 2" xfId="28882"/>
    <cellStyle name="40 % - Accent1 2 3 4 3 3 2 3" xfId="42159"/>
    <cellStyle name="40 % - Accent1 2 3 4 3 3 2 4" xfId="55436"/>
    <cellStyle name="40 % - Accent1 2 3 4 3 3 3" xfId="22895"/>
    <cellStyle name="40 % - Accent1 2 3 4 3 3 4" xfId="36172"/>
    <cellStyle name="40 % - Accent1 2 3 4 3 3 5" xfId="49449"/>
    <cellStyle name="40 % - Accent1 2 3 4 3 4" xfId="5445"/>
    <cellStyle name="40 % - Accent1 2 3 4 3 4 2" xfId="16293"/>
    <cellStyle name="40 % - Accent1 2 3 4 3 4 2 2" xfId="29473"/>
    <cellStyle name="40 % - Accent1 2 3 4 3 4 2 3" xfId="42750"/>
    <cellStyle name="40 % - Accent1 2 3 4 3 4 2 4" xfId="56027"/>
    <cellStyle name="40 % - Accent1 2 3 4 3 4 3" xfId="11247"/>
    <cellStyle name="40 % - Accent1 2 3 4 3 4 4" xfId="23486"/>
    <cellStyle name="40 % - Accent1 2 3 4 3 4 5" xfId="36763"/>
    <cellStyle name="40 % - Accent1 2 3 4 3 4 6" xfId="50040"/>
    <cellStyle name="40 % - Accent1 2 3 4 3 5" xfId="6069"/>
    <cellStyle name="40 % - Accent1 2 3 4 3 5 2" xfId="16893"/>
    <cellStyle name="40 % - Accent1 2 3 4 3 5 2 2" xfId="30073"/>
    <cellStyle name="40 % - Accent1 2 3 4 3 5 2 3" xfId="43350"/>
    <cellStyle name="40 % - Accent1 2 3 4 3 5 2 4" xfId="56627"/>
    <cellStyle name="40 % - Accent1 2 3 4 3 5 3" xfId="11847"/>
    <cellStyle name="40 % - Accent1 2 3 4 3 5 4" xfId="24086"/>
    <cellStyle name="40 % - Accent1 2 3 4 3 5 5" xfId="37363"/>
    <cellStyle name="40 % - Accent1 2 3 4 3 5 6" xfId="50640"/>
    <cellStyle name="40 % - Accent1 2 3 4 3 6" xfId="6771"/>
    <cellStyle name="40 % - Accent1 2 3 4 3 6 2" xfId="17595"/>
    <cellStyle name="40 % - Accent1 2 3 4 3 6 2 2" xfId="30775"/>
    <cellStyle name="40 % - Accent1 2 3 4 3 6 2 3" xfId="44052"/>
    <cellStyle name="40 % - Accent1 2 3 4 3 6 2 4" xfId="57329"/>
    <cellStyle name="40 % - Accent1 2 3 4 3 6 3" xfId="12549"/>
    <cellStyle name="40 % - Accent1 2 3 4 3 6 4" xfId="24788"/>
    <cellStyle name="40 % - Accent1 2 3 4 3 6 5" xfId="38065"/>
    <cellStyle name="40 % - Accent1 2 3 4 3 6 6" xfId="51342"/>
    <cellStyle name="40 % - Accent1 2 3 4 3 7" xfId="7505"/>
    <cellStyle name="40 % - Accent1 2 3 4 3 7 2" xfId="18346"/>
    <cellStyle name="40 % - Accent1 2 3 4 3 7 2 2" xfId="31526"/>
    <cellStyle name="40 % - Accent1 2 3 4 3 7 2 3" xfId="44803"/>
    <cellStyle name="40 % - Accent1 2 3 4 3 7 2 4" xfId="58080"/>
    <cellStyle name="40 % - Accent1 2 3 4 3 7 3" xfId="25539"/>
    <cellStyle name="40 % - Accent1 2 3 4 3 7 4" xfId="38816"/>
    <cellStyle name="40 % - Accent1 2 3 4 3 7 5" xfId="52093"/>
    <cellStyle name="40 % - Accent1 2 3 4 3 8" xfId="10571"/>
    <cellStyle name="40 % - Accent1 2 3 4 3 8 2" xfId="15038"/>
    <cellStyle name="40 % - Accent1 2 3 4 3 8 2 2" xfId="27659"/>
    <cellStyle name="40 % - Accent1 2 3 4 3 8 2 3" xfId="40936"/>
    <cellStyle name="40 % - Accent1 2 3 4 3 8 2 4" xfId="54213"/>
    <cellStyle name="40 % - Accent1 2 3 4 3 8 3" xfId="21672"/>
    <cellStyle name="40 % - Accent1 2 3 4 3 8 4" xfId="34949"/>
    <cellStyle name="40 % - Accent1 2 3 4 3 8 5" xfId="48226"/>
    <cellStyle name="40 % - Accent1 2 3 4 3 9" xfId="9483"/>
    <cellStyle name="40 % - Accent1 2 3 4 3 9 2" xfId="20349"/>
    <cellStyle name="40 % - Accent1 2 3 4 3 9 3" xfId="33626"/>
    <cellStyle name="40 % - Accent1 2 3 4 3 9 4" xfId="46903"/>
    <cellStyle name="40 % - Accent1 2 3 4 4" xfId="519"/>
    <cellStyle name="40 % - Accent1 2 3 4 4 10" xfId="9484"/>
    <cellStyle name="40 % - Accent1 2 3 4 4 10 2" xfId="20350"/>
    <cellStyle name="40 % - Accent1 2 3 4 4 10 3" xfId="33627"/>
    <cellStyle name="40 % - Accent1 2 3 4 4 10 4" xfId="46904"/>
    <cellStyle name="40 % - Accent1 2 3 4 4 11" xfId="13716"/>
    <cellStyle name="40 % - Accent1 2 3 4 4 11 2" xfId="26337"/>
    <cellStyle name="40 % - Accent1 2 3 4 4 11 3" xfId="39614"/>
    <cellStyle name="40 % - Accent1 2 3 4 4 11 4" xfId="52891"/>
    <cellStyle name="40 % - Accent1 2 3 4 4 12" xfId="19601"/>
    <cellStyle name="40 % - Accent1 2 3 4 4 13" xfId="32878"/>
    <cellStyle name="40 % - Accent1 2 3 4 4 14" xfId="46155"/>
    <cellStyle name="40 % - Accent1 2 3 4 4 2" xfId="520"/>
    <cellStyle name="40 % - Accent1 2 3 4 4 2 10" xfId="13717"/>
    <cellStyle name="40 % - Accent1 2 3 4 4 2 10 2" xfId="26338"/>
    <cellStyle name="40 % - Accent1 2 3 4 4 2 10 3" xfId="39615"/>
    <cellStyle name="40 % - Accent1 2 3 4 4 2 10 4" xfId="52892"/>
    <cellStyle name="40 % - Accent1 2 3 4 4 2 11" xfId="19602"/>
    <cellStyle name="40 % - Accent1 2 3 4 4 2 12" xfId="32879"/>
    <cellStyle name="40 % - Accent1 2 3 4 4 2 13" xfId="46156"/>
    <cellStyle name="40 % - Accent1 2 3 4 4 2 2" xfId="4077"/>
    <cellStyle name="40 % - Accent1 2 3 4 4 2 2 2" xfId="8147"/>
    <cellStyle name="40 % - Accent1 2 3 4 4 2 2 2 2" xfId="15652"/>
    <cellStyle name="40 % - Accent1 2 3 4 4 2 2 2 2 2" xfId="28301"/>
    <cellStyle name="40 % - Accent1 2 3 4 4 2 2 2 2 3" xfId="41578"/>
    <cellStyle name="40 % - Accent1 2 3 4 4 2 2 2 2 4" xfId="54855"/>
    <cellStyle name="40 % - Accent1 2 3 4 4 2 2 2 3" xfId="22314"/>
    <cellStyle name="40 % - Accent1 2 3 4 4 2 2 2 4" xfId="35591"/>
    <cellStyle name="40 % - Accent1 2 3 4 4 2 2 2 5" xfId="48868"/>
    <cellStyle name="40 % - Accent1 2 3 4 4 2 2 3" xfId="14299"/>
    <cellStyle name="40 % - Accent1 2 3 4 4 2 2 3 2" xfId="26920"/>
    <cellStyle name="40 % - Accent1 2 3 4 4 2 2 3 3" xfId="40197"/>
    <cellStyle name="40 % - Accent1 2 3 4 4 2 2 3 4" xfId="53474"/>
    <cellStyle name="40 % - Accent1 2 3 4 4 2 2 4" xfId="20933"/>
    <cellStyle name="40 % - Accent1 2 3 4 4 2 2 5" xfId="34210"/>
    <cellStyle name="40 % - Accent1 2 3 4 4 2 2 6" xfId="47487"/>
    <cellStyle name="40 % - Accent1 2 3 4 4 2 3" xfId="4856"/>
    <cellStyle name="40 % - Accent1 2 3 4 4 2 3 2" xfId="8730"/>
    <cellStyle name="40 % - Accent1 2 3 4 4 2 3 2 2" xfId="28884"/>
    <cellStyle name="40 % - Accent1 2 3 4 4 2 3 2 3" xfId="42161"/>
    <cellStyle name="40 % - Accent1 2 3 4 4 2 3 2 4" xfId="55438"/>
    <cellStyle name="40 % - Accent1 2 3 4 4 2 3 3" xfId="22897"/>
    <cellStyle name="40 % - Accent1 2 3 4 4 2 3 4" xfId="36174"/>
    <cellStyle name="40 % - Accent1 2 3 4 4 2 3 5" xfId="49451"/>
    <cellStyle name="40 % - Accent1 2 3 4 4 2 4" xfId="5447"/>
    <cellStyle name="40 % - Accent1 2 3 4 4 2 4 2" xfId="16295"/>
    <cellStyle name="40 % - Accent1 2 3 4 4 2 4 2 2" xfId="29475"/>
    <cellStyle name="40 % - Accent1 2 3 4 4 2 4 2 3" xfId="42752"/>
    <cellStyle name="40 % - Accent1 2 3 4 4 2 4 2 4" xfId="56029"/>
    <cellStyle name="40 % - Accent1 2 3 4 4 2 4 3" xfId="11249"/>
    <cellStyle name="40 % - Accent1 2 3 4 4 2 4 4" xfId="23488"/>
    <cellStyle name="40 % - Accent1 2 3 4 4 2 4 5" xfId="36765"/>
    <cellStyle name="40 % - Accent1 2 3 4 4 2 4 6" xfId="50042"/>
    <cellStyle name="40 % - Accent1 2 3 4 4 2 5" xfId="6071"/>
    <cellStyle name="40 % - Accent1 2 3 4 4 2 5 2" xfId="16895"/>
    <cellStyle name="40 % - Accent1 2 3 4 4 2 5 2 2" xfId="30075"/>
    <cellStyle name="40 % - Accent1 2 3 4 4 2 5 2 3" xfId="43352"/>
    <cellStyle name="40 % - Accent1 2 3 4 4 2 5 2 4" xfId="56629"/>
    <cellStyle name="40 % - Accent1 2 3 4 4 2 5 3" xfId="11849"/>
    <cellStyle name="40 % - Accent1 2 3 4 4 2 5 4" xfId="24088"/>
    <cellStyle name="40 % - Accent1 2 3 4 4 2 5 5" xfId="37365"/>
    <cellStyle name="40 % - Accent1 2 3 4 4 2 5 6" xfId="50642"/>
    <cellStyle name="40 % - Accent1 2 3 4 4 2 6" xfId="6773"/>
    <cellStyle name="40 % - Accent1 2 3 4 4 2 6 2" xfId="17597"/>
    <cellStyle name="40 % - Accent1 2 3 4 4 2 6 2 2" xfId="30777"/>
    <cellStyle name="40 % - Accent1 2 3 4 4 2 6 2 3" xfId="44054"/>
    <cellStyle name="40 % - Accent1 2 3 4 4 2 6 2 4" xfId="57331"/>
    <cellStyle name="40 % - Accent1 2 3 4 4 2 6 3" xfId="12551"/>
    <cellStyle name="40 % - Accent1 2 3 4 4 2 6 4" xfId="24790"/>
    <cellStyle name="40 % - Accent1 2 3 4 4 2 6 5" xfId="38067"/>
    <cellStyle name="40 % - Accent1 2 3 4 4 2 6 6" xfId="51344"/>
    <cellStyle name="40 % - Accent1 2 3 4 4 2 7" xfId="7507"/>
    <cellStyle name="40 % - Accent1 2 3 4 4 2 7 2" xfId="18348"/>
    <cellStyle name="40 % - Accent1 2 3 4 4 2 7 2 2" xfId="31528"/>
    <cellStyle name="40 % - Accent1 2 3 4 4 2 7 2 3" xfId="44805"/>
    <cellStyle name="40 % - Accent1 2 3 4 4 2 7 2 4" xfId="58082"/>
    <cellStyle name="40 % - Accent1 2 3 4 4 2 7 3" xfId="25541"/>
    <cellStyle name="40 % - Accent1 2 3 4 4 2 7 4" xfId="38818"/>
    <cellStyle name="40 % - Accent1 2 3 4 4 2 7 5" xfId="52095"/>
    <cellStyle name="40 % - Accent1 2 3 4 4 2 8" xfId="10573"/>
    <cellStyle name="40 % - Accent1 2 3 4 4 2 8 2" xfId="15040"/>
    <cellStyle name="40 % - Accent1 2 3 4 4 2 8 2 2" xfId="27661"/>
    <cellStyle name="40 % - Accent1 2 3 4 4 2 8 2 3" xfId="40938"/>
    <cellStyle name="40 % - Accent1 2 3 4 4 2 8 2 4" xfId="54215"/>
    <cellStyle name="40 % - Accent1 2 3 4 4 2 8 3" xfId="21674"/>
    <cellStyle name="40 % - Accent1 2 3 4 4 2 8 4" xfId="34951"/>
    <cellStyle name="40 % - Accent1 2 3 4 4 2 8 5" xfId="48228"/>
    <cellStyle name="40 % - Accent1 2 3 4 4 2 9" xfId="9485"/>
    <cellStyle name="40 % - Accent1 2 3 4 4 2 9 2" xfId="20351"/>
    <cellStyle name="40 % - Accent1 2 3 4 4 2 9 3" xfId="33628"/>
    <cellStyle name="40 % - Accent1 2 3 4 4 2 9 4" xfId="46905"/>
    <cellStyle name="40 % - Accent1 2 3 4 4 3" xfId="4078"/>
    <cellStyle name="40 % - Accent1 2 3 4 4 3 2" xfId="8148"/>
    <cellStyle name="40 % - Accent1 2 3 4 4 3 2 2" xfId="15653"/>
    <cellStyle name="40 % - Accent1 2 3 4 4 3 2 2 2" xfId="28302"/>
    <cellStyle name="40 % - Accent1 2 3 4 4 3 2 2 3" xfId="41579"/>
    <cellStyle name="40 % - Accent1 2 3 4 4 3 2 2 4" xfId="54856"/>
    <cellStyle name="40 % - Accent1 2 3 4 4 3 2 3" xfId="22315"/>
    <cellStyle name="40 % - Accent1 2 3 4 4 3 2 4" xfId="35592"/>
    <cellStyle name="40 % - Accent1 2 3 4 4 3 2 5" xfId="48869"/>
    <cellStyle name="40 % - Accent1 2 3 4 4 3 3" xfId="14298"/>
    <cellStyle name="40 % - Accent1 2 3 4 4 3 3 2" xfId="26919"/>
    <cellStyle name="40 % - Accent1 2 3 4 4 3 3 3" xfId="40196"/>
    <cellStyle name="40 % - Accent1 2 3 4 4 3 3 4" xfId="53473"/>
    <cellStyle name="40 % - Accent1 2 3 4 4 3 4" xfId="20932"/>
    <cellStyle name="40 % - Accent1 2 3 4 4 3 5" xfId="34209"/>
    <cellStyle name="40 % - Accent1 2 3 4 4 3 6" xfId="47486"/>
    <cellStyle name="40 % - Accent1 2 3 4 4 4" xfId="4855"/>
    <cellStyle name="40 % - Accent1 2 3 4 4 4 2" xfId="8729"/>
    <cellStyle name="40 % - Accent1 2 3 4 4 4 2 2" xfId="28883"/>
    <cellStyle name="40 % - Accent1 2 3 4 4 4 2 3" xfId="42160"/>
    <cellStyle name="40 % - Accent1 2 3 4 4 4 2 4" xfId="55437"/>
    <cellStyle name="40 % - Accent1 2 3 4 4 4 3" xfId="22896"/>
    <cellStyle name="40 % - Accent1 2 3 4 4 4 4" xfId="36173"/>
    <cellStyle name="40 % - Accent1 2 3 4 4 4 5" xfId="49450"/>
    <cellStyle name="40 % - Accent1 2 3 4 4 5" xfId="5446"/>
    <cellStyle name="40 % - Accent1 2 3 4 4 5 2" xfId="16294"/>
    <cellStyle name="40 % - Accent1 2 3 4 4 5 2 2" xfId="29474"/>
    <cellStyle name="40 % - Accent1 2 3 4 4 5 2 3" xfId="42751"/>
    <cellStyle name="40 % - Accent1 2 3 4 4 5 2 4" xfId="56028"/>
    <cellStyle name="40 % - Accent1 2 3 4 4 5 3" xfId="11248"/>
    <cellStyle name="40 % - Accent1 2 3 4 4 5 4" xfId="23487"/>
    <cellStyle name="40 % - Accent1 2 3 4 4 5 5" xfId="36764"/>
    <cellStyle name="40 % - Accent1 2 3 4 4 5 6" xfId="50041"/>
    <cellStyle name="40 % - Accent1 2 3 4 4 6" xfId="6070"/>
    <cellStyle name="40 % - Accent1 2 3 4 4 6 2" xfId="16894"/>
    <cellStyle name="40 % - Accent1 2 3 4 4 6 2 2" xfId="30074"/>
    <cellStyle name="40 % - Accent1 2 3 4 4 6 2 3" xfId="43351"/>
    <cellStyle name="40 % - Accent1 2 3 4 4 6 2 4" xfId="56628"/>
    <cellStyle name="40 % - Accent1 2 3 4 4 6 3" xfId="11848"/>
    <cellStyle name="40 % - Accent1 2 3 4 4 6 4" xfId="24087"/>
    <cellStyle name="40 % - Accent1 2 3 4 4 6 5" xfId="37364"/>
    <cellStyle name="40 % - Accent1 2 3 4 4 6 6" xfId="50641"/>
    <cellStyle name="40 % - Accent1 2 3 4 4 7" xfId="6772"/>
    <cellStyle name="40 % - Accent1 2 3 4 4 7 2" xfId="17596"/>
    <cellStyle name="40 % - Accent1 2 3 4 4 7 2 2" xfId="30776"/>
    <cellStyle name="40 % - Accent1 2 3 4 4 7 2 3" xfId="44053"/>
    <cellStyle name="40 % - Accent1 2 3 4 4 7 2 4" xfId="57330"/>
    <cellStyle name="40 % - Accent1 2 3 4 4 7 3" xfId="12550"/>
    <cellStyle name="40 % - Accent1 2 3 4 4 7 4" xfId="24789"/>
    <cellStyle name="40 % - Accent1 2 3 4 4 7 5" xfId="38066"/>
    <cellStyle name="40 % - Accent1 2 3 4 4 7 6" xfId="51343"/>
    <cellStyle name="40 % - Accent1 2 3 4 4 8" xfId="7506"/>
    <cellStyle name="40 % - Accent1 2 3 4 4 8 2" xfId="18347"/>
    <cellStyle name="40 % - Accent1 2 3 4 4 8 2 2" xfId="31527"/>
    <cellStyle name="40 % - Accent1 2 3 4 4 8 2 3" xfId="44804"/>
    <cellStyle name="40 % - Accent1 2 3 4 4 8 2 4" xfId="58081"/>
    <cellStyle name="40 % - Accent1 2 3 4 4 8 3" xfId="25540"/>
    <cellStyle name="40 % - Accent1 2 3 4 4 8 4" xfId="38817"/>
    <cellStyle name="40 % - Accent1 2 3 4 4 8 5" xfId="52094"/>
    <cellStyle name="40 % - Accent1 2 3 4 4 9" xfId="10572"/>
    <cellStyle name="40 % - Accent1 2 3 4 4 9 2" xfId="15039"/>
    <cellStyle name="40 % - Accent1 2 3 4 4 9 2 2" xfId="27660"/>
    <cellStyle name="40 % - Accent1 2 3 4 4 9 2 3" xfId="40937"/>
    <cellStyle name="40 % - Accent1 2 3 4 4 9 2 4" xfId="54214"/>
    <cellStyle name="40 % - Accent1 2 3 4 4 9 3" xfId="21673"/>
    <cellStyle name="40 % - Accent1 2 3 4 4 9 4" xfId="34950"/>
    <cellStyle name="40 % - Accent1 2 3 4 4 9 5" xfId="48227"/>
    <cellStyle name="40 % - Accent1 2 3 4 5" xfId="521"/>
    <cellStyle name="40 % - Accent1 2 3 4 5 10" xfId="13718"/>
    <cellStyle name="40 % - Accent1 2 3 4 5 10 2" xfId="26339"/>
    <cellStyle name="40 % - Accent1 2 3 4 5 10 3" xfId="39616"/>
    <cellStyle name="40 % - Accent1 2 3 4 5 10 4" xfId="52893"/>
    <cellStyle name="40 % - Accent1 2 3 4 5 11" xfId="19603"/>
    <cellStyle name="40 % - Accent1 2 3 4 5 12" xfId="32880"/>
    <cellStyle name="40 % - Accent1 2 3 4 5 13" xfId="46157"/>
    <cellStyle name="40 % - Accent1 2 3 4 5 2" xfId="4075"/>
    <cellStyle name="40 % - Accent1 2 3 4 5 2 2" xfId="8145"/>
    <cellStyle name="40 % - Accent1 2 3 4 5 2 2 2" xfId="15650"/>
    <cellStyle name="40 % - Accent1 2 3 4 5 2 2 2 2" xfId="28299"/>
    <cellStyle name="40 % - Accent1 2 3 4 5 2 2 2 3" xfId="41576"/>
    <cellStyle name="40 % - Accent1 2 3 4 5 2 2 2 4" xfId="54853"/>
    <cellStyle name="40 % - Accent1 2 3 4 5 2 2 3" xfId="22312"/>
    <cellStyle name="40 % - Accent1 2 3 4 5 2 2 4" xfId="35589"/>
    <cellStyle name="40 % - Accent1 2 3 4 5 2 2 5" xfId="48866"/>
    <cellStyle name="40 % - Accent1 2 3 4 5 2 3" xfId="14300"/>
    <cellStyle name="40 % - Accent1 2 3 4 5 2 3 2" xfId="26921"/>
    <cellStyle name="40 % - Accent1 2 3 4 5 2 3 3" xfId="40198"/>
    <cellStyle name="40 % - Accent1 2 3 4 5 2 3 4" xfId="53475"/>
    <cellStyle name="40 % - Accent1 2 3 4 5 2 4" xfId="20934"/>
    <cellStyle name="40 % - Accent1 2 3 4 5 2 5" xfId="34211"/>
    <cellStyle name="40 % - Accent1 2 3 4 5 2 6" xfId="47488"/>
    <cellStyle name="40 % - Accent1 2 3 4 5 3" xfId="4857"/>
    <cellStyle name="40 % - Accent1 2 3 4 5 3 2" xfId="8731"/>
    <cellStyle name="40 % - Accent1 2 3 4 5 3 2 2" xfId="28885"/>
    <cellStyle name="40 % - Accent1 2 3 4 5 3 2 3" xfId="42162"/>
    <cellStyle name="40 % - Accent1 2 3 4 5 3 2 4" xfId="55439"/>
    <cellStyle name="40 % - Accent1 2 3 4 5 3 3" xfId="22898"/>
    <cellStyle name="40 % - Accent1 2 3 4 5 3 4" xfId="36175"/>
    <cellStyle name="40 % - Accent1 2 3 4 5 3 5" xfId="49452"/>
    <cellStyle name="40 % - Accent1 2 3 4 5 4" xfId="5448"/>
    <cellStyle name="40 % - Accent1 2 3 4 5 4 2" xfId="16296"/>
    <cellStyle name="40 % - Accent1 2 3 4 5 4 2 2" xfId="29476"/>
    <cellStyle name="40 % - Accent1 2 3 4 5 4 2 3" xfId="42753"/>
    <cellStyle name="40 % - Accent1 2 3 4 5 4 2 4" xfId="56030"/>
    <cellStyle name="40 % - Accent1 2 3 4 5 4 3" xfId="11250"/>
    <cellStyle name="40 % - Accent1 2 3 4 5 4 4" xfId="23489"/>
    <cellStyle name="40 % - Accent1 2 3 4 5 4 5" xfId="36766"/>
    <cellStyle name="40 % - Accent1 2 3 4 5 4 6" xfId="50043"/>
    <cellStyle name="40 % - Accent1 2 3 4 5 5" xfId="6072"/>
    <cellStyle name="40 % - Accent1 2 3 4 5 5 2" xfId="16896"/>
    <cellStyle name="40 % - Accent1 2 3 4 5 5 2 2" xfId="30076"/>
    <cellStyle name="40 % - Accent1 2 3 4 5 5 2 3" xfId="43353"/>
    <cellStyle name="40 % - Accent1 2 3 4 5 5 2 4" xfId="56630"/>
    <cellStyle name="40 % - Accent1 2 3 4 5 5 3" xfId="11850"/>
    <cellStyle name="40 % - Accent1 2 3 4 5 5 4" xfId="24089"/>
    <cellStyle name="40 % - Accent1 2 3 4 5 5 5" xfId="37366"/>
    <cellStyle name="40 % - Accent1 2 3 4 5 5 6" xfId="50643"/>
    <cellStyle name="40 % - Accent1 2 3 4 5 6" xfId="6774"/>
    <cellStyle name="40 % - Accent1 2 3 4 5 6 2" xfId="17598"/>
    <cellStyle name="40 % - Accent1 2 3 4 5 6 2 2" xfId="30778"/>
    <cellStyle name="40 % - Accent1 2 3 4 5 6 2 3" xfId="44055"/>
    <cellStyle name="40 % - Accent1 2 3 4 5 6 2 4" xfId="57332"/>
    <cellStyle name="40 % - Accent1 2 3 4 5 6 3" xfId="12552"/>
    <cellStyle name="40 % - Accent1 2 3 4 5 6 4" xfId="24791"/>
    <cellStyle name="40 % - Accent1 2 3 4 5 6 5" xfId="38068"/>
    <cellStyle name="40 % - Accent1 2 3 4 5 6 6" xfId="51345"/>
    <cellStyle name="40 % - Accent1 2 3 4 5 7" xfId="7508"/>
    <cellStyle name="40 % - Accent1 2 3 4 5 7 2" xfId="18349"/>
    <cellStyle name="40 % - Accent1 2 3 4 5 7 2 2" xfId="31529"/>
    <cellStyle name="40 % - Accent1 2 3 4 5 7 2 3" xfId="44806"/>
    <cellStyle name="40 % - Accent1 2 3 4 5 7 2 4" xfId="58083"/>
    <cellStyle name="40 % - Accent1 2 3 4 5 7 3" xfId="25542"/>
    <cellStyle name="40 % - Accent1 2 3 4 5 7 4" xfId="38819"/>
    <cellStyle name="40 % - Accent1 2 3 4 5 7 5" xfId="52096"/>
    <cellStyle name="40 % - Accent1 2 3 4 5 8" xfId="10574"/>
    <cellStyle name="40 % - Accent1 2 3 4 5 8 2" xfId="15041"/>
    <cellStyle name="40 % - Accent1 2 3 4 5 8 2 2" xfId="27662"/>
    <cellStyle name="40 % - Accent1 2 3 4 5 8 2 3" xfId="40939"/>
    <cellStyle name="40 % - Accent1 2 3 4 5 8 2 4" xfId="54216"/>
    <cellStyle name="40 % - Accent1 2 3 4 5 8 3" xfId="21675"/>
    <cellStyle name="40 % - Accent1 2 3 4 5 8 4" xfId="34952"/>
    <cellStyle name="40 % - Accent1 2 3 4 5 8 5" xfId="48229"/>
    <cellStyle name="40 % - Accent1 2 3 4 5 9" xfId="9486"/>
    <cellStyle name="40 % - Accent1 2 3 4 5 9 2" xfId="20352"/>
    <cellStyle name="40 % - Accent1 2 3 4 5 9 3" xfId="33629"/>
    <cellStyle name="40 % - Accent1 2 3 4 5 9 4" xfId="46906"/>
    <cellStyle name="40 % - Accent1 2 3 4 6" xfId="3700"/>
    <cellStyle name="40 % - Accent1 2 3 4 6 2" xfId="7872"/>
    <cellStyle name="40 % - Accent1 2 3 4 6 2 2" xfId="15405"/>
    <cellStyle name="40 % - Accent1 2 3 4 6 2 2 2" xfId="28026"/>
    <cellStyle name="40 % - Accent1 2 3 4 6 2 2 3" xfId="41303"/>
    <cellStyle name="40 % - Accent1 2 3 4 6 2 2 4" xfId="54580"/>
    <cellStyle name="40 % - Accent1 2 3 4 6 2 3" xfId="22039"/>
    <cellStyle name="40 % - Accent1 2 3 4 6 2 4" xfId="35316"/>
    <cellStyle name="40 % - Accent1 2 3 4 6 2 5" xfId="48593"/>
    <cellStyle name="40 % - Accent1 2 3 4 6 3" xfId="14295"/>
    <cellStyle name="40 % - Accent1 2 3 4 6 3 2" xfId="26916"/>
    <cellStyle name="40 % - Accent1 2 3 4 6 3 3" xfId="40193"/>
    <cellStyle name="40 % - Accent1 2 3 4 6 3 4" xfId="53470"/>
    <cellStyle name="40 % - Accent1 2 3 4 6 4" xfId="9916"/>
    <cellStyle name="40 % - Accent1 2 3 4 6 5" xfId="20929"/>
    <cellStyle name="40 % - Accent1 2 3 4 6 6" xfId="34206"/>
    <cellStyle name="40 % - Accent1 2 3 4 6 7" xfId="47483"/>
    <cellStyle name="40 % - Accent1 2 3 4 7" xfId="4081"/>
    <cellStyle name="40 % - Accent1 2 3 4 7 2" xfId="8151"/>
    <cellStyle name="40 % - Accent1 2 3 4 7 2 2" xfId="28305"/>
    <cellStyle name="40 % - Accent1 2 3 4 7 2 3" xfId="41582"/>
    <cellStyle name="40 % - Accent1 2 3 4 7 2 4" xfId="54859"/>
    <cellStyle name="40 % - Accent1 2 3 4 7 3" xfId="22318"/>
    <cellStyle name="40 % - Accent1 2 3 4 7 4" xfId="35595"/>
    <cellStyle name="40 % - Accent1 2 3 4 7 5" xfId="48872"/>
    <cellStyle name="40 % - Accent1 2 3 4 8" xfId="4852"/>
    <cellStyle name="40 % - Accent1 2 3 4 8 2" xfId="8726"/>
    <cellStyle name="40 % - Accent1 2 3 4 8 2 2" xfId="28880"/>
    <cellStyle name="40 % - Accent1 2 3 4 8 2 3" xfId="42157"/>
    <cellStyle name="40 % - Accent1 2 3 4 8 2 4" xfId="55434"/>
    <cellStyle name="40 % - Accent1 2 3 4 8 3" xfId="22893"/>
    <cellStyle name="40 % - Accent1 2 3 4 8 4" xfId="36170"/>
    <cellStyle name="40 % - Accent1 2 3 4 8 5" xfId="49447"/>
    <cellStyle name="40 % - Accent1 2 3 4 9" xfId="5443"/>
    <cellStyle name="40 % - Accent1 2 3 4 9 2" xfId="16291"/>
    <cellStyle name="40 % - Accent1 2 3 4 9 2 2" xfId="29471"/>
    <cellStyle name="40 % - Accent1 2 3 4 9 2 3" xfId="42748"/>
    <cellStyle name="40 % - Accent1 2 3 4 9 2 4" xfId="56025"/>
    <cellStyle name="40 % - Accent1 2 3 4 9 3" xfId="11245"/>
    <cellStyle name="40 % - Accent1 2 3 4 9 4" xfId="23484"/>
    <cellStyle name="40 % - Accent1 2 3 4 9 5" xfId="36761"/>
    <cellStyle name="40 % - Accent1 2 3 4 9 6" xfId="50038"/>
    <cellStyle name="40 % - Accent1 2 3 5" xfId="522"/>
    <cellStyle name="40 % - Accent1 2 3 5 10" xfId="13719"/>
    <cellStyle name="40 % - Accent1 2 3 5 10 2" xfId="26340"/>
    <cellStyle name="40 % - Accent1 2 3 5 10 3" xfId="39617"/>
    <cellStyle name="40 % - Accent1 2 3 5 10 4" xfId="52894"/>
    <cellStyle name="40 % - Accent1 2 3 5 11" xfId="19604"/>
    <cellStyle name="40 % - Accent1 2 3 5 12" xfId="32881"/>
    <cellStyle name="40 % - Accent1 2 3 5 13" xfId="46158"/>
    <cellStyle name="40 % - Accent1 2 3 5 2" xfId="3701"/>
    <cellStyle name="40 % - Accent1 2 3 5 2 2" xfId="7873"/>
    <cellStyle name="40 % - Accent1 2 3 5 2 2 2" xfId="15406"/>
    <cellStyle name="40 % - Accent1 2 3 5 2 2 2 2" xfId="28027"/>
    <cellStyle name="40 % - Accent1 2 3 5 2 2 2 3" xfId="41304"/>
    <cellStyle name="40 % - Accent1 2 3 5 2 2 2 4" xfId="54581"/>
    <cellStyle name="40 % - Accent1 2 3 5 2 2 3" xfId="22040"/>
    <cellStyle name="40 % - Accent1 2 3 5 2 2 4" xfId="35317"/>
    <cellStyle name="40 % - Accent1 2 3 5 2 2 5" xfId="48594"/>
    <cellStyle name="40 % - Accent1 2 3 5 2 3" xfId="14301"/>
    <cellStyle name="40 % - Accent1 2 3 5 2 3 2" xfId="26922"/>
    <cellStyle name="40 % - Accent1 2 3 5 2 3 3" xfId="40199"/>
    <cellStyle name="40 % - Accent1 2 3 5 2 3 4" xfId="53476"/>
    <cellStyle name="40 % - Accent1 2 3 5 2 4" xfId="20935"/>
    <cellStyle name="40 % - Accent1 2 3 5 2 5" xfId="34212"/>
    <cellStyle name="40 % - Accent1 2 3 5 2 6" xfId="47489"/>
    <cellStyle name="40 % - Accent1 2 3 5 3" xfId="4858"/>
    <cellStyle name="40 % - Accent1 2 3 5 3 2" xfId="8732"/>
    <cellStyle name="40 % - Accent1 2 3 5 3 2 2" xfId="28886"/>
    <cellStyle name="40 % - Accent1 2 3 5 3 2 3" xfId="42163"/>
    <cellStyle name="40 % - Accent1 2 3 5 3 2 4" xfId="55440"/>
    <cellStyle name="40 % - Accent1 2 3 5 3 3" xfId="22899"/>
    <cellStyle name="40 % - Accent1 2 3 5 3 4" xfId="36176"/>
    <cellStyle name="40 % - Accent1 2 3 5 3 5" xfId="49453"/>
    <cellStyle name="40 % - Accent1 2 3 5 4" xfId="5449"/>
    <cellStyle name="40 % - Accent1 2 3 5 4 2" xfId="16297"/>
    <cellStyle name="40 % - Accent1 2 3 5 4 2 2" xfId="29477"/>
    <cellStyle name="40 % - Accent1 2 3 5 4 2 3" xfId="42754"/>
    <cellStyle name="40 % - Accent1 2 3 5 4 2 4" xfId="56031"/>
    <cellStyle name="40 % - Accent1 2 3 5 4 3" xfId="11251"/>
    <cellStyle name="40 % - Accent1 2 3 5 4 4" xfId="23490"/>
    <cellStyle name="40 % - Accent1 2 3 5 4 5" xfId="36767"/>
    <cellStyle name="40 % - Accent1 2 3 5 4 6" xfId="50044"/>
    <cellStyle name="40 % - Accent1 2 3 5 5" xfId="6073"/>
    <cellStyle name="40 % - Accent1 2 3 5 5 2" xfId="16897"/>
    <cellStyle name="40 % - Accent1 2 3 5 5 2 2" xfId="30077"/>
    <cellStyle name="40 % - Accent1 2 3 5 5 2 3" xfId="43354"/>
    <cellStyle name="40 % - Accent1 2 3 5 5 2 4" xfId="56631"/>
    <cellStyle name="40 % - Accent1 2 3 5 5 3" xfId="11851"/>
    <cellStyle name="40 % - Accent1 2 3 5 5 4" xfId="24090"/>
    <cellStyle name="40 % - Accent1 2 3 5 5 5" xfId="37367"/>
    <cellStyle name="40 % - Accent1 2 3 5 5 6" xfId="50644"/>
    <cellStyle name="40 % - Accent1 2 3 5 6" xfId="6775"/>
    <cellStyle name="40 % - Accent1 2 3 5 6 2" xfId="17599"/>
    <cellStyle name="40 % - Accent1 2 3 5 6 2 2" xfId="30779"/>
    <cellStyle name="40 % - Accent1 2 3 5 6 2 3" xfId="44056"/>
    <cellStyle name="40 % - Accent1 2 3 5 6 2 4" xfId="57333"/>
    <cellStyle name="40 % - Accent1 2 3 5 6 3" xfId="12553"/>
    <cellStyle name="40 % - Accent1 2 3 5 6 4" xfId="24792"/>
    <cellStyle name="40 % - Accent1 2 3 5 6 5" xfId="38069"/>
    <cellStyle name="40 % - Accent1 2 3 5 6 6" xfId="51346"/>
    <cellStyle name="40 % - Accent1 2 3 5 7" xfId="7509"/>
    <cellStyle name="40 % - Accent1 2 3 5 7 2" xfId="18350"/>
    <cellStyle name="40 % - Accent1 2 3 5 7 2 2" xfId="31530"/>
    <cellStyle name="40 % - Accent1 2 3 5 7 2 3" xfId="44807"/>
    <cellStyle name="40 % - Accent1 2 3 5 7 2 4" xfId="58084"/>
    <cellStyle name="40 % - Accent1 2 3 5 7 3" xfId="25543"/>
    <cellStyle name="40 % - Accent1 2 3 5 7 4" xfId="38820"/>
    <cellStyle name="40 % - Accent1 2 3 5 7 5" xfId="52097"/>
    <cellStyle name="40 % - Accent1 2 3 5 8" xfId="10575"/>
    <cellStyle name="40 % - Accent1 2 3 5 8 2" xfId="15042"/>
    <cellStyle name="40 % - Accent1 2 3 5 8 2 2" xfId="27663"/>
    <cellStyle name="40 % - Accent1 2 3 5 8 2 3" xfId="40940"/>
    <cellStyle name="40 % - Accent1 2 3 5 8 2 4" xfId="54217"/>
    <cellStyle name="40 % - Accent1 2 3 5 8 3" xfId="21676"/>
    <cellStyle name="40 % - Accent1 2 3 5 8 4" xfId="34953"/>
    <cellStyle name="40 % - Accent1 2 3 5 8 5" xfId="48230"/>
    <cellStyle name="40 % - Accent1 2 3 5 9" xfId="9487"/>
    <cellStyle name="40 % - Accent1 2 3 5 9 2" xfId="20353"/>
    <cellStyle name="40 % - Accent1 2 3 5 9 3" xfId="33630"/>
    <cellStyle name="40 % - Accent1 2 3 5 9 4" xfId="46907"/>
    <cellStyle name="40 % - Accent1 2 3 6" xfId="523"/>
    <cellStyle name="40 % - Accent1 2 3 6 10" xfId="13720"/>
    <cellStyle name="40 % - Accent1 2 3 6 10 2" xfId="26341"/>
    <cellStyle name="40 % - Accent1 2 3 6 10 3" xfId="39618"/>
    <cellStyle name="40 % - Accent1 2 3 6 10 4" xfId="52895"/>
    <cellStyle name="40 % - Accent1 2 3 6 11" xfId="19605"/>
    <cellStyle name="40 % - Accent1 2 3 6 12" xfId="32882"/>
    <cellStyle name="40 % - Accent1 2 3 6 13" xfId="46159"/>
    <cellStyle name="40 % - Accent1 2 3 6 2" xfId="3702"/>
    <cellStyle name="40 % - Accent1 2 3 6 2 2" xfId="7874"/>
    <cellStyle name="40 % - Accent1 2 3 6 2 2 2" xfId="15407"/>
    <cellStyle name="40 % - Accent1 2 3 6 2 2 2 2" xfId="28028"/>
    <cellStyle name="40 % - Accent1 2 3 6 2 2 2 3" xfId="41305"/>
    <cellStyle name="40 % - Accent1 2 3 6 2 2 2 4" xfId="54582"/>
    <cellStyle name="40 % - Accent1 2 3 6 2 2 3" xfId="22041"/>
    <cellStyle name="40 % - Accent1 2 3 6 2 2 4" xfId="35318"/>
    <cellStyle name="40 % - Accent1 2 3 6 2 2 5" xfId="48595"/>
    <cellStyle name="40 % - Accent1 2 3 6 2 3" xfId="14302"/>
    <cellStyle name="40 % - Accent1 2 3 6 2 3 2" xfId="26923"/>
    <cellStyle name="40 % - Accent1 2 3 6 2 3 3" xfId="40200"/>
    <cellStyle name="40 % - Accent1 2 3 6 2 3 4" xfId="53477"/>
    <cellStyle name="40 % - Accent1 2 3 6 2 4" xfId="20936"/>
    <cellStyle name="40 % - Accent1 2 3 6 2 5" xfId="34213"/>
    <cellStyle name="40 % - Accent1 2 3 6 2 6" xfId="47490"/>
    <cellStyle name="40 % - Accent1 2 3 6 3" xfId="4859"/>
    <cellStyle name="40 % - Accent1 2 3 6 3 2" xfId="8733"/>
    <cellStyle name="40 % - Accent1 2 3 6 3 2 2" xfId="28887"/>
    <cellStyle name="40 % - Accent1 2 3 6 3 2 3" xfId="42164"/>
    <cellStyle name="40 % - Accent1 2 3 6 3 2 4" xfId="55441"/>
    <cellStyle name="40 % - Accent1 2 3 6 3 3" xfId="22900"/>
    <cellStyle name="40 % - Accent1 2 3 6 3 4" xfId="36177"/>
    <cellStyle name="40 % - Accent1 2 3 6 3 5" xfId="49454"/>
    <cellStyle name="40 % - Accent1 2 3 6 4" xfId="5450"/>
    <cellStyle name="40 % - Accent1 2 3 6 4 2" xfId="16298"/>
    <cellStyle name="40 % - Accent1 2 3 6 4 2 2" xfId="29478"/>
    <cellStyle name="40 % - Accent1 2 3 6 4 2 3" xfId="42755"/>
    <cellStyle name="40 % - Accent1 2 3 6 4 2 4" xfId="56032"/>
    <cellStyle name="40 % - Accent1 2 3 6 4 3" xfId="11252"/>
    <cellStyle name="40 % - Accent1 2 3 6 4 4" xfId="23491"/>
    <cellStyle name="40 % - Accent1 2 3 6 4 5" xfId="36768"/>
    <cellStyle name="40 % - Accent1 2 3 6 4 6" xfId="50045"/>
    <cellStyle name="40 % - Accent1 2 3 6 5" xfId="6074"/>
    <cellStyle name="40 % - Accent1 2 3 6 5 2" xfId="16898"/>
    <cellStyle name="40 % - Accent1 2 3 6 5 2 2" xfId="30078"/>
    <cellStyle name="40 % - Accent1 2 3 6 5 2 3" xfId="43355"/>
    <cellStyle name="40 % - Accent1 2 3 6 5 2 4" xfId="56632"/>
    <cellStyle name="40 % - Accent1 2 3 6 5 3" xfId="11852"/>
    <cellStyle name="40 % - Accent1 2 3 6 5 4" xfId="24091"/>
    <cellStyle name="40 % - Accent1 2 3 6 5 5" xfId="37368"/>
    <cellStyle name="40 % - Accent1 2 3 6 5 6" xfId="50645"/>
    <cellStyle name="40 % - Accent1 2 3 6 6" xfId="6776"/>
    <cellStyle name="40 % - Accent1 2 3 6 6 2" xfId="17600"/>
    <cellStyle name="40 % - Accent1 2 3 6 6 2 2" xfId="30780"/>
    <cellStyle name="40 % - Accent1 2 3 6 6 2 3" xfId="44057"/>
    <cellStyle name="40 % - Accent1 2 3 6 6 2 4" xfId="57334"/>
    <cellStyle name="40 % - Accent1 2 3 6 6 3" xfId="12554"/>
    <cellStyle name="40 % - Accent1 2 3 6 6 4" xfId="24793"/>
    <cellStyle name="40 % - Accent1 2 3 6 6 5" xfId="38070"/>
    <cellStyle name="40 % - Accent1 2 3 6 6 6" xfId="51347"/>
    <cellStyle name="40 % - Accent1 2 3 6 7" xfId="7510"/>
    <cellStyle name="40 % - Accent1 2 3 6 7 2" xfId="18351"/>
    <cellStyle name="40 % - Accent1 2 3 6 7 2 2" xfId="31531"/>
    <cellStyle name="40 % - Accent1 2 3 6 7 2 3" xfId="44808"/>
    <cellStyle name="40 % - Accent1 2 3 6 7 2 4" xfId="58085"/>
    <cellStyle name="40 % - Accent1 2 3 6 7 3" xfId="25544"/>
    <cellStyle name="40 % - Accent1 2 3 6 7 4" xfId="38821"/>
    <cellStyle name="40 % - Accent1 2 3 6 7 5" xfId="52098"/>
    <cellStyle name="40 % - Accent1 2 3 6 8" xfId="10576"/>
    <cellStyle name="40 % - Accent1 2 3 6 8 2" xfId="15043"/>
    <cellStyle name="40 % - Accent1 2 3 6 8 2 2" xfId="27664"/>
    <cellStyle name="40 % - Accent1 2 3 6 8 2 3" xfId="40941"/>
    <cellStyle name="40 % - Accent1 2 3 6 8 2 4" xfId="54218"/>
    <cellStyle name="40 % - Accent1 2 3 6 8 3" xfId="21677"/>
    <cellStyle name="40 % - Accent1 2 3 6 8 4" xfId="34954"/>
    <cellStyle name="40 % - Accent1 2 3 6 8 5" xfId="48231"/>
    <cellStyle name="40 % - Accent1 2 3 6 9" xfId="9488"/>
    <cellStyle name="40 % - Accent1 2 3 6 9 2" xfId="20354"/>
    <cellStyle name="40 % - Accent1 2 3 6 9 3" xfId="33631"/>
    <cellStyle name="40 % - Accent1 2 3 6 9 4" xfId="46908"/>
    <cellStyle name="40 % - Accent1 2 3 7" xfId="524"/>
    <cellStyle name="40 % - Accent1 2 3 7 10" xfId="13721"/>
    <cellStyle name="40 % - Accent1 2 3 7 10 2" xfId="26342"/>
    <cellStyle name="40 % - Accent1 2 3 7 10 3" xfId="39619"/>
    <cellStyle name="40 % - Accent1 2 3 7 10 4" xfId="52896"/>
    <cellStyle name="40 % - Accent1 2 3 7 11" xfId="19606"/>
    <cellStyle name="40 % - Accent1 2 3 7 12" xfId="32883"/>
    <cellStyle name="40 % - Accent1 2 3 7 13" xfId="46160"/>
    <cellStyle name="40 % - Accent1 2 3 7 2" xfId="4074"/>
    <cellStyle name="40 % - Accent1 2 3 7 2 2" xfId="8144"/>
    <cellStyle name="40 % - Accent1 2 3 7 2 2 2" xfId="15649"/>
    <cellStyle name="40 % - Accent1 2 3 7 2 2 2 2" xfId="28298"/>
    <cellStyle name="40 % - Accent1 2 3 7 2 2 2 3" xfId="41575"/>
    <cellStyle name="40 % - Accent1 2 3 7 2 2 2 4" xfId="54852"/>
    <cellStyle name="40 % - Accent1 2 3 7 2 2 3" xfId="22311"/>
    <cellStyle name="40 % - Accent1 2 3 7 2 2 4" xfId="35588"/>
    <cellStyle name="40 % - Accent1 2 3 7 2 2 5" xfId="48865"/>
    <cellStyle name="40 % - Accent1 2 3 7 2 3" xfId="14303"/>
    <cellStyle name="40 % - Accent1 2 3 7 2 3 2" xfId="26924"/>
    <cellStyle name="40 % - Accent1 2 3 7 2 3 3" xfId="40201"/>
    <cellStyle name="40 % - Accent1 2 3 7 2 3 4" xfId="53478"/>
    <cellStyle name="40 % - Accent1 2 3 7 2 4" xfId="20937"/>
    <cellStyle name="40 % - Accent1 2 3 7 2 5" xfId="34214"/>
    <cellStyle name="40 % - Accent1 2 3 7 2 6" xfId="47491"/>
    <cellStyle name="40 % - Accent1 2 3 7 3" xfId="4860"/>
    <cellStyle name="40 % - Accent1 2 3 7 3 2" xfId="8734"/>
    <cellStyle name="40 % - Accent1 2 3 7 3 2 2" xfId="28888"/>
    <cellStyle name="40 % - Accent1 2 3 7 3 2 3" xfId="42165"/>
    <cellStyle name="40 % - Accent1 2 3 7 3 2 4" xfId="55442"/>
    <cellStyle name="40 % - Accent1 2 3 7 3 3" xfId="22901"/>
    <cellStyle name="40 % - Accent1 2 3 7 3 4" xfId="36178"/>
    <cellStyle name="40 % - Accent1 2 3 7 3 5" xfId="49455"/>
    <cellStyle name="40 % - Accent1 2 3 7 4" xfId="5451"/>
    <cellStyle name="40 % - Accent1 2 3 7 4 2" xfId="16299"/>
    <cellStyle name="40 % - Accent1 2 3 7 4 2 2" xfId="29479"/>
    <cellStyle name="40 % - Accent1 2 3 7 4 2 3" xfId="42756"/>
    <cellStyle name="40 % - Accent1 2 3 7 4 2 4" xfId="56033"/>
    <cellStyle name="40 % - Accent1 2 3 7 4 3" xfId="11253"/>
    <cellStyle name="40 % - Accent1 2 3 7 4 4" xfId="23492"/>
    <cellStyle name="40 % - Accent1 2 3 7 4 5" xfId="36769"/>
    <cellStyle name="40 % - Accent1 2 3 7 4 6" xfId="50046"/>
    <cellStyle name="40 % - Accent1 2 3 7 5" xfId="6075"/>
    <cellStyle name="40 % - Accent1 2 3 7 5 2" xfId="16899"/>
    <cellStyle name="40 % - Accent1 2 3 7 5 2 2" xfId="30079"/>
    <cellStyle name="40 % - Accent1 2 3 7 5 2 3" xfId="43356"/>
    <cellStyle name="40 % - Accent1 2 3 7 5 2 4" xfId="56633"/>
    <cellStyle name="40 % - Accent1 2 3 7 5 3" xfId="11853"/>
    <cellStyle name="40 % - Accent1 2 3 7 5 4" xfId="24092"/>
    <cellStyle name="40 % - Accent1 2 3 7 5 5" xfId="37369"/>
    <cellStyle name="40 % - Accent1 2 3 7 5 6" xfId="50646"/>
    <cellStyle name="40 % - Accent1 2 3 7 6" xfId="6777"/>
    <cellStyle name="40 % - Accent1 2 3 7 6 2" xfId="17601"/>
    <cellStyle name="40 % - Accent1 2 3 7 6 2 2" xfId="30781"/>
    <cellStyle name="40 % - Accent1 2 3 7 6 2 3" xfId="44058"/>
    <cellStyle name="40 % - Accent1 2 3 7 6 2 4" xfId="57335"/>
    <cellStyle name="40 % - Accent1 2 3 7 6 3" xfId="12555"/>
    <cellStyle name="40 % - Accent1 2 3 7 6 4" xfId="24794"/>
    <cellStyle name="40 % - Accent1 2 3 7 6 5" xfId="38071"/>
    <cellStyle name="40 % - Accent1 2 3 7 6 6" xfId="51348"/>
    <cellStyle name="40 % - Accent1 2 3 7 7" xfId="7511"/>
    <cellStyle name="40 % - Accent1 2 3 7 7 2" xfId="18352"/>
    <cellStyle name="40 % - Accent1 2 3 7 7 2 2" xfId="31532"/>
    <cellStyle name="40 % - Accent1 2 3 7 7 2 3" xfId="44809"/>
    <cellStyle name="40 % - Accent1 2 3 7 7 2 4" xfId="58086"/>
    <cellStyle name="40 % - Accent1 2 3 7 7 3" xfId="25545"/>
    <cellStyle name="40 % - Accent1 2 3 7 7 4" xfId="38822"/>
    <cellStyle name="40 % - Accent1 2 3 7 7 5" xfId="52099"/>
    <cellStyle name="40 % - Accent1 2 3 7 8" xfId="10577"/>
    <cellStyle name="40 % - Accent1 2 3 7 8 2" xfId="15044"/>
    <cellStyle name="40 % - Accent1 2 3 7 8 2 2" xfId="27665"/>
    <cellStyle name="40 % - Accent1 2 3 7 8 2 3" xfId="40942"/>
    <cellStyle name="40 % - Accent1 2 3 7 8 2 4" xfId="54219"/>
    <cellStyle name="40 % - Accent1 2 3 7 8 3" xfId="21678"/>
    <cellStyle name="40 % - Accent1 2 3 7 8 4" xfId="34955"/>
    <cellStyle name="40 % - Accent1 2 3 7 8 5" xfId="48232"/>
    <cellStyle name="40 % - Accent1 2 3 7 9" xfId="9489"/>
    <cellStyle name="40 % - Accent1 2 3 7 9 2" xfId="20355"/>
    <cellStyle name="40 % - Accent1 2 3 7 9 3" xfId="33632"/>
    <cellStyle name="40 % - Accent1 2 3 7 9 4" xfId="46909"/>
    <cellStyle name="40 % - Accent1 2 3 8" xfId="3695"/>
    <cellStyle name="40 % - Accent1 2 3 8 2" xfId="7867"/>
    <cellStyle name="40 % - Accent1 2 3 8 2 2" xfId="18353"/>
    <cellStyle name="40 % - Accent1 2 3 8 2 2 2" xfId="31533"/>
    <cellStyle name="40 % - Accent1 2 3 8 2 2 3" xfId="44810"/>
    <cellStyle name="40 % - Accent1 2 3 8 2 2 4" xfId="58087"/>
    <cellStyle name="40 % - Accent1 2 3 8 2 3" xfId="25546"/>
    <cellStyle name="40 % - Accent1 2 3 8 2 4" xfId="38823"/>
    <cellStyle name="40 % - Accent1 2 3 8 2 5" xfId="52100"/>
    <cellStyle name="40 % - Accent1 2 3 8 3" xfId="10847"/>
    <cellStyle name="40 % - Accent1 2 3 8 3 2" xfId="15400"/>
    <cellStyle name="40 % - Accent1 2 3 8 3 2 2" xfId="28021"/>
    <cellStyle name="40 % - Accent1 2 3 8 3 2 3" xfId="41298"/>
    <cellStyle name="40 % - Accent1 2 3 8 3 2 4" xfId="54575"/>
    <cellStyle name="40 % - Accent1 2 3 8 3 3" xfId="22034"/>
    <cellStyle name="40 % - Accent1 2 3 8 3 4" xfId="35311"/>
    <cellStyle name="40 % - Accent1 2 3 8 3 5" xfId="48588"/>
    <cellStyle name="40 % - Accent1 2 3 8 4" xfId="14284"/>
    <cellStyle name="40 % - Accent1 2 3 8 4 2" xfId="26905"/>
    <cellStyle name="40 % - Accent1 2 3 8 4 3" xfId="40182"/>
    <cellStyle name="40 % - Accent1 2 3 8 4 4" xfId="53459"/>
    <cellStyle name="40 % - Accent1 2 3 8 5" xfId="20918"/>
    <cellStyle name="40 % - Accent1 2 3 8 6" xfId="34195"/>
    <cellStyle name="40 % - Accent1 2 3 8 7" xfId="47472"/>
    <cellStyle name="40 % - Accent1 2 3 9" xfId="4841"/>
    <cellStyle name="40 % - Accent1 2 3 9 2" xfId="8715"/>
    <cellStyle name="40 % - Accent1 2 3 9 2 2" xfId="18657"/>
    <cellStyle name="40 % - Accent1 2 3 9 2 2 2" xfId="31837"/>
    <cellStyle name="40 % - Accent1 2 3 9 2 2 3" xfId="45114"/>
    <cellStyle name="40 % - Accent1 2 3 9 2 2 4" xfId="58391"/>
    <cellStyle name="40 % - Accent1 2 3 9 2 3" xfId="13160"/>
    <cellStyle name="40 % - Accent1 2 3 9 2 4" xfId="25850"/>
    <cellStyle name="40 % - Accent1 2 3 9 2 5" xfId="39127"/>
    <cellStyle name="40 % - Accent1 2 3 9 2 6" xfId="52404"/>
    <cellStyle name="40 % - Accent1 2 3 9 3" xfId="15917"/>
    <cellStyle name="40 % - Accent1 2 3 9 3 2" xfId="28869"/>
    <cellStyle name="40 % - Accent1 2 3 9 3 3" xfId="42146"/>
    <cellStyle name="40 % - Accent1 2 3 9 3 4" xfId="55423"/>
    <cellStyle name="40 % - Accent1 2 3 9 4" xfId="22882"/>
    <cellStyle name="40 % - Accent1 2 3 9 5" xfId="36159"/>
    <cellStyle name="40 % - Accent1 2 3 9 6" xfId="49436"/>
    <cellStyle name="40 % - Accent1 2 3_2012-2013 - CF - Tour 1 - Ligue 04 - Résultats" xfId="525"/>
    <cellStyle name="40 % - Accent1 2 4" xfId="526"/>
    <cellStyle name="40 % - Accent1 2 4 10" xfId="13722"/>
    <cellStyle name="40 % - Accent1 2 4 10 2" xfId="26343"/>
    <cellStyle name="40 % - Accent1 2 4 10 3" xfId="39620"/>
    <cellStyle name="40 % - Accent1 2 4 10 4" xfId="52897"/>
    <cellStyle name="40 % - Accent1 2 4 11" xfId="19607"/>
    <cellStyle name="40 % - Accent1 2 4 12" xfId="32884"/>
    <cellStyle name="40 % - Accent1 2 4 13" xfId="46161"/>
    <cellStyle name="40 % - Accent1 2 4 2" xfId="3703"/>
    <cellStyle name="40 % - Accent1 2 4 2 2" xfId="7875"/>
    <cellStyle name="40 % - Accent1 2 4 2 2 2" xfId="18658"/>
    <cellStyle name="40 % - Accent1 2 4 2 2 2 2" xfId="31838"/>
    <cellStyle name="40 % - Accent1 2 4 2 2 2 3" xfId="45115"/>
    <cellStyle name="40 % - Accent1 2 4 2 2 2 4" xfId="58392"/>
    <cellStyle name="40 % - Accent1 2 4 2 2 3" xfId="25851"/>
    <cellStyle name="40 % - Accent1 2 4 2 2 4" xfId="39128"/>
    <cellStyle name="40 % - Accent1 2 4 2 2 5" xfId="52405"/>
    <cellStyle name="40 % - Accent1 2 4 2 3" xfId="10848"/>
    <cellStyle name="40 % - Accent1 2 4 2 3 2" xfId="15408"/>
    <cellStyle name="40 % - Accent1 2 4 2 3 2 2" xfId="28029"/>
    <cellStyle name="40 % - Accent1 2 4 2 3 2 3" xfId="41306"/>
    <cellStyle name="40 % - Accent1 2 4 2 3 2 4" xfId="54583"/>
    <cellStyle name="40 % - Accent1 2 4 2 3 3" xfId="22042"/>
    <cellStyle name="40 % - Accent1 2 4 2 3 4" xfId="35319"/>
    <cellStyle name="40 % - Accent1 2 4 2 3 5" xfId="48596"/>
    <cellStyle name="40 % - Accent1 2 4 2 4" xfId="14304"/>
    <cellStyle name="40 % - Accent1 2 4 2 4 2" xfId="26925"/>
    <cellStyle name="40 % - Accent1 2 4 2 4 3" xfId="40202"/>
    <cellStyle name="40 % - Accent1 2 4 2 4 4" xfId="53479"/>
    <cellStyle name="40 % - Accent1 2 4 2 5" xfId="20938"/>
    <cellStyle name="40 % - Accent1 2 4 2 6" xfId="34215"/>
    <cellStyle name="40 % - Accent1 2 4 2 7" xfId="47492"/>
    <cellStyle name="40 % - Accent1 2 4 3" xfId="4861"/>
    <cellStyle name="40 % - Accent1 2 4 3 2" xfId="8735"/>
    <cellStyle name="40 % - Accent1 2 4 3 2 2" xfId="18738"/>
    <cellStyle name="40 % - Accent1 2 4 3 2 2 2" xfId="31918"/>
    <cellStyle name="40 % - Accent1 2 4 3 2 2 3" xfId="45195"/>
    <cellStyle name="40 % - Accent1 2 4 3 2 2 4" xfId="58472"/>
    <cellStyle name="40 % - Accent1 2 4 3 2 3" xfId="25931"/>
    <cellStyle name="40 % - Accent1 2 4 3 2 4" xfId="39208"/>
    <cellStyle name="40 % - Accent1 2 4 3 2 5" xfId="52485"/>
    <cellStyle name="40 % - Accent1 2 4 3 3" xfId="15918"/>
    <cellStyle name="40 % - Accent1 2 4 3 3 2" xfId="28889"/>
    <cellStyle name="40 % - Accent1 2 4 3 3 3" xfId="42166"/>
    <cellStyle name="40 % - Accent1 2 4 3 3 4" xfId="55443"/>
    <cellStyle name="40 % - Accent1 2 4 3 4" xfId="22902"/>
    <cellStyle name="40 % - Accent1 2 4 3 5" xfId="36179"/>
    <cellStyle name="40 % - Accent1 2 4 3 6" xfId="49456"/>
    <cellStyle name="40 % - Accent1 2 4 4" xfId="5452"/>
    <cellStyle name="40 % - Accent1 2 4 4 2" xfId="16300"/>
    <cellStyle name="40 % - Accent1 2 4 4 2 2" xfId="29480"/>
    <cellStyle name="40 % - Accent1 2 4 4 2 3" xfId="42757"/>
    <cellStyle name="40 % - Accent1 2 4 4 2 4" xfId="56034"/>
    <cellStyle name="40 % - Accent1 2 4 4 3" xfId="11254"/>
    <cellStyle name="40 % - Accent1 2 4 4 4" xfId="23493"/>
    <cellStyle name="40 % - Accent1 2 4 4 5" xfId="36770"/>
    <cellStyle name="40 % - Accent1 2 4 4 6" xfId="50047"/>
    <cellStyle name="40 % - Accent1 2 4 5" xfId="6076"/>
    <cellStyle name="40 % - Accent1 2 4 5 2" xfId="16900"/>
    <cellStyle name="40 % - Accent1 2 4 5 2 2" xfId="30080"/>
    <cellStyle name="40 % - Accent1 2 4 5 2 3" xfId="43357"/>
    <cellStyle name="40 % - Accent1 2 4 5 2 4" xfId="56634"/>
    <cellStyle name="40 % - Accent1 2 4 5 3" xfId="11854"/>
    <cellStyle name="40 % - Accent1 2 4 5 4" xfId="24093"/>
    <cellStyle name="40 % - Accent1 2 4 5 5" xfId="37370"/>
    <cellStyle name="40 % - Accent1 2 4 5 6" xfId="50647"/>
    <cellStyle name="40 % - Accent1 2 4 6" xfId="6778"/>
    <cellStyle name="40 % - Accent1 2 4 6 2" xfId="17602"/>
    <cellStyle name="40 % - Accent1 2 4 6 2 2" xfId="30782"/>
    <cellStyle name="40 % - Accent1 2 4 6 2 3" xfId="44059"/>
    <cellStyle name="40 % - Accent1 2 4 6 2 4" xfId="57336"/>
    <cellStyle name="40 % - Accent1 2 4 6 3" xfId="12556"/>
    <cellStyle name="40 % - Accent1 2 4 6 4" xfId="24795"/>
    <cellStyle name="40 % - Accent1 2 4 6 5" xfId="38072"/>
    <cellStyle name="40 % - Accent1 2 4 6 6" xfId="51349"/>
    <cellStyle name="40 % - Accent1 2 4 7" xfId="7512"/>
    <cellStyle name="40 % - Accent1 2 4 7 2" xfId="18354"/>
    <cellStyle name="40 % - Accent1 2 4 7 2 2" xfId="31534"/>
    <cellStyle name="40 % - Accent1 2 4 7 2 3" xfId="44811"/>
    <cellStyle name="40 % - Accent1 2 4 7 2 4" xfId="58088"/>
    <cellStyle name="40 % - Accent1 2 4 7 3" xfId="25547"/>
    <cellStyle name="40 % - Accent1 2 4 7 4" xfId="38824"/>
    <cellStyle name="40 % - Accent1 2 4 7 5" xfId="52101"/>
    <cellStyle name="40 % - Accent1 2 4 8" xfId="10578"/>
    <cellStyle name="40 % - Accent1 2 4 8 2" xfId="15045"/>
    <cellStyle name="40 % - Accent1 2 4 8 2 2" xfId="27666"/>
    <cellStyle name="40 % - Accent1 2 4 8 2 3" xfId="40943"/>
    <cellStyle name="40 % - Accent1 2 4 8 2 4" xfId="54220"/>
    <cellStyle name="40 % - Accent1 2 4 8 3" xfId="21679"/>
    <cellStyle name="40 % - Accent1 2 4 8 4" xfId="34956"/>
    <cellStyle name="40 % - Accent1 2 4 8 5" xfId="48233"/>
    <cellStyle name="40 % - Accent1 2 4 9" xfId="9490"/>
    <cellStyle name="40 % - Accent1 2 4 9 2" xfId="20356"/>
    <cellStyle name="40 % - Accent1 2 4 9 3" xfId="33633"/>
    <cellStyle name="40 % - Accent1 2 4 9 4" xfId="46910"/>
    <cellStyle name="40 % - Accent1 2 5" xfId="527"/>
    <cellStyle name="40 % - Accent1 2 5 10" xfId="6077"/>
    <cellStyle name="40 % - Accent1 2 5 10 2" xfId="16901"/>
    <cellStyle name="40 % - Accent1 2 5 10 2 2" xfId="30081"/>
    <cellStyle name="40 % - Accent1 2 5 10 2 3" xfId="43358"/>
    <cellStyle name="40 % - Accent1 2 5 10 2 4" xfId="56635"/>
    <cellStyle name="40 % - Accent1 2 5 10 3" xfId="11855"/>
    <cellStyle name="40 % - Accent1 2 5 10 4" xfId="24094"/>
    <cellStyle name="40 % - Accent1 2 5 10 5" xfId="37371"/>
    <cellStyle name="40 % - Accent1 2 5 10 6" xfId="50648"/>
    <cellStyle name="40 % - Accent1 2 5 11" xfId="6779"/>
    <cellStyle name="40 % - Accent1 2 5 11 2" xfId="17603"/>
    <cellStyle name="40 % - Accent1 2 5 11 2 2" xfId="30783"/>
    <cellStyle name="40 % - Accent1 2 5 11 2 3" xfId="44060"/>
    <cellStyle name="40 % - Accent1 2 5 11 2 4" xfId="57337"/>
    <cellStyle name="40 % - Accent1 2 5 11 3" xfId="12557"/>
    <cellStyle name="40 % - Accent1 2 5 11 4" xfId="24796"/>
    <cellStyle name="40 % - Accent1 2 5 11 5" xfId="38073"/>
    <cellStyle name="40 % - Accent1 2 5 11 6" xfId="51350"/>
    <cellStyle name="40 % - Accent1 2 5 12" xfId="7513"/>
    <cellStyle name="40 % - Accent1 2 5 12 2" xfId="18355"/>
    <cellStyle name="40 % - Accent1 2 5 12 2 2" xfId="31535"/>
    <cellStyle name="40 % - Accent1 2 5 12 2 3" xfId="44812"/>
    <cellStyle name="40 % - Accent1 2 5 12 2 4" xfId="58089"/>
    <cellStyle name="40 % - Accent1 2 5 12 3" xfId="25548"/>
    <cellStyle name="40 % - Accent1 2 5 12 4" xfId="38825"/>
    <cellStyle name="40 % - Accent1 2 5 12 5" xfId="52102"/>
    <cellStyle name="40 % - Accent1 2 5 13" xfId="10579"/>
    <cellStyle name="40 % - Accent1 2 5 13 2" xfId="15046"/>
    <cellStyle name="40 % - Accent1 2 5 13 2 2" xfId="27667"/>
    <cellStyle name="40 % - Accent1 2 5 13 2 3" xfId="40944"/>
    <cellStyle name="40 % - Accent1 2 5 13 2 4" xfId="54221"/>
    <cellStyle name="40 % - Accent1 2 5 13 3" xfId="21680"/>
    <cellStyle name="40 % - Accent1 2 5 13 4" xfId="34957"/>
    <cellStyle name="40 % - Accent1 2 5 13 5" xfId="48234"/>
    <cellStyle name="40 % - Accent1 2 5 14" xfId="9491"/>
    <cellStyle name="40 % - Accent1 2 5 14 2" xfId="20357"/>
    <cellStyle name="40 % - Accent1 2 5 14 3" xfId="33634"/>
    <cellStyle name="40 % - Accent1 2 5 14 4" xfId="46911"/>
    <cellStyle name="40 % - Accent1 2 5 15" xfId="13723"/>
    <cellStyle name="40 % - Accent1 2 5 15 2" xfId="26344"/>
    <cellStyle name="40 % - Accent1 2 5 15 3" xfId="39621"/>
    <cellStyle name="40 % - Accent1 2 5 15 4" xfId="52898"/>
    <cellStyle name="40 % - Accent1 2 5 16" xfId="19608"/>
    <cellStyle name="40 % - Accent1 2 5 17" xfId="32885"/>
    <cellStyle name="40 % - Accent1 2 5 18" xfId="46162"/>
    <cellStyle name="40 % - Accent1 2 5 2" xfId="528"/>
    <cellStyle name="40 % - Accent1 2 5 2 10" xfId="13724"/>
    <cellStyle name="40 % - Accent1 2 5 2 10 2" xfId="26345"/>
    <cellStyle name="40 % - Accent1 2 5 2 10 3" xfId="39622"/>
    <cellStyle name="40 % - Accent1 2 5 2 10 4" xfId="52899"/>
    <cellStyle name="40 % - Accent1 2 5 2 11" xfId="19609"/>
    <cellStyle name="40 % - Accent1 2 5 2 12" xfId="32886"/>
    <cellStyle name="40 % - Accent1 2 5 2 13" xfId="46163"/>
    <cellStyle name="40 % - Accent1 2 5 2 2" xfId="4071"/>
    <cellStyle name="40 % - Accent1 2 5 2 2 2" xfId="8142"/>
    <cellStyle name="40 % - Accent1 2 5 2 2 2 2" xfId="15648"/>
    <cellStyle name="40 % - Accent1 2 5 2 2 2 2 2" xfId="28296"/>
    <cellStyle name="40 % - Accent1 2 5 2 2 2 2 3" xfId="41573"/>
    <cellStyle name="40 % - Accent1 2 5 2 2 2 2 4" xfId="54850"/>
    <cellStyle name="40 % - Accent1 2 5 2 2 2 3" xfId="22309"/>
    <cellStyle name="40 % - Accent1 2 5 2 2 2 4" xfId="35586"/>
    <cellStyle name="40 % - Accent1 2 5 2 2 2 5" xfId="48863"/>
    <cellStyle name="40 % - Accent1 2 5 2 2 3" xfId="14306"/>
    <cellStyle name="40 % - Accent1 2 5 2 2 3 2" xfId="26927"/>
    <cellStyle name="40 % - Accent1 2 5 2 2 3 3" xfId="40204"/>
    <cellStyle name="40 % - Accent1 2 5 2 2 3 4" xfId="53481"/>
    <cellStyle name="40 % - Accent1 2 5 2 2 4" xfId="20940"/>
    <cellStyle name="40 % - Accent1 2 5 2 2 5" xfId="34217"/>
    <cellStyle name="40 % - Accent1 2 5 2 2 6" xfId="47494"/>
    <cellStyle name="40 % - Accent1 2 5 2 3" xfId="4863"/>
    <cellStyle name="40 % - Accent1 2 5 2 3 2" xfId="8737"/>
    <cellStyle name="40 % - Accent1 2 5 2 3 2 2" xfId="28891"/>
    <cellStyle name="40 % - Accent1 2 5 2 3 2 3" xfId="42168"/>
    <cellStyle name="40 % - Accent1 2 5 2 3 2 4" xfId="55445"/>
    <cellStyle name="40 % - Accent1 2 5 2 3 3" xfId="22904"/>
    <cellStyle name="40 % - Accent1 2 5 2 3 4" xfId="36181"/>
    <cellStyle name="40 % - Accent1 2 5 2 3 5" xfId="49458"/>
    <cellStyle name="40 % - Accent1 2 5 2 4" xfId="5454"/>
    <cellStyle name="40 % - Accent1 2 5 2 4 2" xfId="16302"/>
    <cellStyle name="40 % - Accent1 2 5 2 4 2 2" xfId="29482"/>
    <cellStyle name="40 % - Accent1 2 5 2 4 2 3" xfId="42759"/>
    <cellStyle name="40 % - Accent1 2 5 2 4 2 4" xfId="56036"/>
    <cellStyle name="40 % - Accent1 2 5 2 4 3" xfId="11256"/>
    <cellStyle name="40 % - Accent1 2 5 2 4 4" xfId="23495"/>
    <cellStyle name="40 % - Accent1 2 5 2 4 5" xfId="36772"/>
    <cellStyle name="40 % - Accent1 2 5 2 4 6" xfId="50049"/>
    <cellStyle name="40 % - Accent1 2 5 2 5" xfId="6078"/>
    <cellStyle name="40 % - Accent1 2 5 2 5 2" xfId="16902"/>
    <cellStyle name="40 % - Accent1 2 5 2 5 2 2" xfId="30082"/>
    <cellStyle name="40 % - Accent1 2 5 2 5 2 3" xfId="43359"/>
    <cellStyle name="40 % - Accent1 2 5 2 5 2 4" xfId="56636"/>
    <cellStyle name="40 % - Accent1 2 5 2 5 3" xfId="11856"/>
    <cellStyle name="40 % - Accent1 2 5 2 5 4" xfId="24095"/>
    <cellStyle name="40 % - Accent1 2 5 2 5 5" xfId="37372"/>
    <cellStyle name="40 % - Accent1 2 5 2 5 6" xfId="50649"/>
    <cellStyle name="40 % - Accent1 2 5 2 6" xfId="6780"/>
    <cellStyle name="40 % - Accent1 2 5 2 6 2" xfId="17604"/>
    <cellStyle name="40 % - Accent1 2 5 2 6 2 2" xfId="30784"/>
    <cellStyle name="40 % - Accent1 2 5 2 6 2 3" xfId="44061"/>
    <cellStyle name="40 % - Accent1 2 5 2 6 2 4" xfId="57338"/>
    <cellStyle name="40 % - Accent1 2 5 2 6 3" xfId="12558"/>
    <cellStyle name="40 % - Accent1 2 5 2 6 4" xfId="24797"/>
    <cellStyle name="40 % - Accent1 2 5 2 6 5" xfId="38074"/>
    <cellStyle name="40 % - Accent1 2 5 2 6 6" xfId="51351"/>
    <cellStyle name="40 % - Accent1 2 5 2 7" xfId="7514"/>
    <cellStyle name="40 % - Accent1 2 5 2 7 2" xfId="18356"/>
    <cellStyle name="40 % - Accent1 2 5 2 7 2 2" xfId="31536"/>
    <cellStyle name="40 % - Accent1 2 5 2 7 2 3" xfId="44813"/>
    <cellStyle name="40 % - Accent1 2 5 2 7 2 4" xfId="58090"/>
    <cellStyle name="40 % - Accent1 2 5 2 7 3" xfId="25549"/>
    <cellStyle name="40 % - Accent1 2 5 2 7 4" xfId="38826"/>
    <cellStyle name="40 % - Accent1 2 5 2 7 5" xfId="52103"/>
    <cellStyle name="40 % - Accent1 2 5 2 8" xfId="10580"/>
    <cellStyle name="40 % - Accent1 2 5 2 8 2" xfId="15047"/>
    <cellStyle name="40 % - Accent1 2 5 2 8 2 2" xfId="27668"/>
    <cellStyle name="40 % - Accent1 2 5 2 8 2 3" xfId="40945"/>
    <cellStyle name="40 % - Accent1 2 5 2 8 2 4" xfId="54222"/>
    <cellStyle name="40 % - Accent1 2 5 2 8 3" xfId="21681"/>
    <cellStyle name="40 % - Accent1 2 5 2 8 4" xfId="34958"/>
    <cellStyle name="40 % - Accent1 2 5 2 8 5" xfId="48235"/>
    <cellStyle name="40 % - Accent1 2 5 2 9" xfId="9492"/>
    <cellStyle name="40 % - Accent1 2 5 2 9 2" xfId="20358"/>
    <cellStyle name="40 % - Accent1 2 5 2 9 3" xfId="33635"/>
    <cellStyle name="40 % - Accent1 2 5 2 9 4" xfId="46912"/>
    <cellStyle name="40 % - Accent1 2 5 3" xfId="529"/>
    <cellStyle name="40 % - Accent1 2 5 3 10" xfId="13725"/>
    <cellStyle name="40 % - Accent1 2 5 3 10 2" xfId="26346"/>
    <cellStyle name="40 % - Accent1 2 5 3 10 3" xfId="39623"/>
    <cellStyle name="40 % - Accent1 2 5 3 10 4" xfId="52900"/>
    <cellStyle name="40 % - Accent1 2 5 3 11" xfId="19610"/>
    <cellStyle name="40 % - Accent1 2 5 3 12" xfId="32887"/>
    <cellStyle name="40 % - Accent1 2 5 3 13" xfId="46164"/>
    <cellStyle name="40 % - Accent1 2 5 3 2" xfId="4070"/>
    <cellStyle name="40 % - Accent1 2 5 3 2 2" xfId="8141"/>
    <cellStyle name="40 % - Accent1 2 5 3 2 2 2" xfId="15647"/>
    <cellStyle name="40 % - Accent1 2 5 3 2 2 2 2" xfId="28295"/>
    <cellStyle name="40 % - Accent1 2 5 3 2 2 2 3" xfId="41572"/>
    <cellStyle name="40 % - Accent1 2 5 3 2 2 2 4" xfId="54849"/>
    <cellStyle name="40 % - Accent1 2 5 3 2 2 3" xfId="22308"/>
    <cellStyle name="40 % - Accent1 2 5 3 2 2 4" xfId="35585"/>
    <cellStyle name="40 % - Accent1 2 5 3 2 2 5" xfId="48862"/>
    <cellStyle name="40 % - Accent1 2 5 3 2 3" xfId="14307"/>
    <cellStyle name="40 % - Accent1 2 5 3 2 3 2" xfId="26928"/>
    <cellStyle name="40 % - Accent1 2 5 3 2 3 3" xfId="40205"/>
    <cellStyle name="40 % - Accent1 2 5 3 2 3 4" xfId="53482"/>
    <cellStyle name="40 % - Accent1 2 5 3 2 4" xfId="20941"/>
    <cellStyle name="40 % - Accent1 2 5 3 2 5" xfId="34218"/>
    <cellStyle name="40 % - Accent1 2 5 3 2 6" xfId="47495"/>
    <cellStyle name="40 % - Accent1 2 5 3 3" xfId="4864"/>
    <cellStyle name="40 % - Accent1 2 5 3 3 2" xfId="8738"/>
    <cellStyle name="40 % - Accent1 2 5 3 3 2 2" xfId="28892"/>
    <cellStyle name="40 % - Accent1 2 5 3 3 2 3" xfId="42169"/>
    <cellStyle name="40 % - Accent1 2 5 3 3 2 4" xfId="55446"/>
    <cellStyle name="40 % - Accent1 2 5 3 3 3" xfId="22905"/>
    <cellStyle name="40 % - Accent1 2 5 3 3 4" xfId="36182"/>
    <cellStyle name="40 % - Accent1 2 5 3 3 5" xfId="49459"/>
    <cellStyle name="40 % - Accent1 2 5 3 4" xfId="5455"/>
    <cellStyle name="40 % - Accent1 2 5 3 4 2" xfId="16303"/>
    <cellStyle name="40 % - Accent1 2 5 3 4 2 2" xfId="29483"/>
    <cellStyle name="40 % - Accent1 2 5 3 4 2 3" xfId="42760"/>
    <cellStyle name="40 % - Accent1 2 5 3 4 2 4" xfId="56037"/>
    <cellStyle name="40 % - Accent1 2 5 3 4 3" xfId="11257"/>
    <cellStyle name="40 % - Accent1 2 5 3 4 4" xfId="23496"/>
    <cellStyle name="40 % - Accent1 2 5 3 4 5" xfId="36773"/>
    <cellStyle name="40 % - Accent1 2 5 3 4 6" xfId="50050"/>
    <cellStyle name="40 % - Accent1 2 5 3 5" xfId="6079"/>
    <cellStyle name="40 % - Accent1 2 5 3 5 2" xfId="16903"/>
    <cellStyle name="40 % - Accent1 2 5 3 5 2 2" xfId="30083"/>
    <cellStyle name="40 % - Accent1 2 5 3 5 2 3" xfId="43360"/>
    <cellStyle name="40 % - Accent1 2 5 3 5 2 4" xfId="56637"/>
    <cellStyle name="40 % - Accent1 2 5 3 5 3" xfId="11857"/>
    <cellStyle name="40 % - Accent1 2 5 3 5 4" xfId="24096"/>
    <cellStyle name="40 % - Accent1 2 5 3 5 5" xfId="37373"/>
    <cellStyle name="40 % - Accent1 2 5 3 5 6" xfId="50650"/>
    <cellStyle name="40 % - Accent1 2 5 3 6" xfId="6781"/>
    <cellStyle name="40 % - Accent1 2 5 3 6 2" xfId="17605"/>
    <cellStyle name="40 % - Accent1 2 5 3 6 2 2" xfId="30785"/>
    <cellStyle name="40 % - Accent1 2 5 3 6 2 3" xfId="44062"/>
    <cellStyle name="40 % - Accent1 2 5 3 6 2 4" xfId="57339"/>
    <cellStyle name="40 % - Accent1 2 5 3 6 3" xfId="12559"/>
    <cellStyle name="40 % - Accent1 2 5 3 6 4" xfId="24798"/>
    <cellStyle name="40 % - Accent1 2 5 3 6 5" xfId="38075"/>
    <cellStyle name="40 % - Accent1 2 5 3 6 6" xfId="51352"/>
    <cellStyle name="40 % - Accent1 2 5 3 7" xfId="7515"/>
    <cellStyle name="40 % - Accent1 2 5 3 7 2" xfId="18357"/>
    <cellStyle name="40 % - Accent1 2 5 3 7 2 2" xfId="31537"/>
    <cellStyle name="40 % - Accent1 2 5 3 7 2 3" xfId="44814"/>
    <cellStyle name="40 % - Accent1 2 5 3 7 2 4" xfId="58091"/>
    <cellStyle name="40 % - Accent1 2 5 3 7 3" xfId="25550"/>
    <cellStyle name="40 % - Accent1 2 5 3 7 4" xfId="38827"/>
    <cellStyle name="40 % - Accent1 2 5 3 7 5" xfId="52104"/>
    <cellStyle name="40 % - Accent1 2 5 3 8" xfId="10581"/>
    <cellStyle name="40 % - Accent1 2 5 3 8 2" xfId="15048"/>
    <cellStyle name="40 % - Accent1 2 5 3 8 2 2" xfId="27669"/>
    <cellStyle name="40 % - Accent1 2 5 3 8 2 3" xfId="40946"/>
    <cellStyle name="40 % - Accent1 2 5 3 8 2 4" xfId="54223"/>
    <cellStyle name="40 % - Accent1 2 5 3 8 3" xfId="21682"/>
    <cellStyle name="40 % - Accent1 2 5 3 8 4" xfId="34959"/>
    <cellStyle name="40 % - Accent1 2 5 3 8 5" xfId="48236"/>
    <cellStyle name="40 % - Accent1 2 5 3 9" xfId="9493"/>
    <cellStyle name="40 % - Accent1 2 5 3 9 2" xfId="20359"/>
    <cellStyle name="40 % - Accent1 2 5 3 9 3" xfId="33636"/>
    <cellStyle name="40 % - Accent1 2 5 3 9 4" xfId="46913"/>
    <cellStyle name="40 % - Accent1 2 5 4" xfId="530"/>
    <cellStyle name="40 % - Accent1 2 5 4 10" xfId="9494"/>
    <cellStyle name="40 % - Accent1 2 5 4 10 2" xfId="20360"/>
    <cellStyle name="40 % - Accent1 2 5 4 10 3" xfId="33637"/>
    <cellStyle name="40 % - Accent1 2 5 4 10 4" xfId="46914"/>
    <cellStyle name="40 % - Accent1 2 5 4 11" xfId="13726"/>
    <cellStyle name="40 % - Accent1 2 5 4 11 2" xfId="26347"/>
    <cellStyle name="40 % - Accent1 2 5 4 11 3" xfId="39624"/>
    <cellStyle name="40 % - Accent1 2 5 4 11 4" xfId="52901"/>
    <cellStyle name="40 % - Accent1 2 5 4 12" xfId="19611"/>
    <cellStyle name="40 % - Accent1 2 5 4 13" xfId="32888"/>
    <cellStyle name="40 % - Accent1 2 5 4 14" xfId="46165"/>
    <cellStyle name="40 % - Accent1 2 5 4 2" xfId="531"/>
    <cellStyle name="40 % - Accent1 2 5 4 2 10" xfId="13727"/>
    <cellStyle name="40 % - Accent1 2 5 4 2 10 2" xfId="26348"/>
    <cellStyle name="40 % - Accent1 2 5 4 2 10 3" xfId="39625"/>
    <cellStyle name="40 % - Accent1 2 5 4 2 10 4" xfId="52902"/>
    <cellStyle name="40 % - Accent1 2 5 4 2 11" xfId="19612"/>
    <cellStyle name="40 % - Accent1 2 5 4 2 12" xfId="32889"/>
    <cellStyle name="40 % - Accent1 2 5 4 2 13" xfId="46166"/>
    <cellStyle name="40 % - Accent1 2 5 4 2 2" xfId="4068"/>
    <cellStyle name="40 % - Accent1 2 5 4 2 2 2" xfId="8139"/>
    <cellStyle name="40 % - Accent1 2 5 4 2 2 2 2" xfId="15645"/>
    <cellStyle name="40 % - Accent1 2 5 4 2 2 2 2 2" xfId="28293"/>
    <cellStyle name="40 % - Accent1 2 5 4 2 2 2 2 3" xfId="41570"/>
    <cellStyle name="40 % - Accent1 2 5 4 2 2 2 2 4" xfId="54847"/>
    <cellStyle name="40 % - Accent1 2 5 4 2 2 2 3" xfId="22306"/>
    <cellStyle name="40 % - Accent1 2 5 4 2 2 2 4" xfId="35583"/>
    <cellStyle name="40 % - Accent1 2 5 4 2 2 2 5" xfId="48860"/>
    <cellStyle name="40 % - Accent1 2 5 4 2 2 3" xfId="14309"/>
    <cellStyle name="40 % - Accent1 2 5 4 2 2 3 2" xfId="26930"/>
    <cellStyle name="40 % - Accent1 2 5 4 2 2 3 3" xfId="40207"/>
    <cellStyle name="40 % - Accent1 2 5 4 2 2 3 4" xfId="53484"/>
    <cellStyle name="40 % - Accent1 2 5 4 2 2 4" xfId="20943"/>
    <cellStyle name="40 % - Accent1 2 5 4 2 2 5" xfId="34220"/>
    <cellStyle name="40 % - Accent1 2 5 4 2 2 6" xfId="47497"/>
    <cellStyle name="40 % - Accent1 2 5 4 2 3" xfId="4866"/>
    <cellStyle name="40 % - Accent1 2 5 4 2 3 2" xfId="8740"/>
    <cellStyle name="40 % - Accent1 2 5 4 2 3 2 2" xfId="28894"/>
    <cellStyle name="40 % - Accent1 2 5 4 2 3 2 3" xfId="42171"/>
    <cellStyle name="40 % - Accent1 2 5 4 2 3 2 4" xfId="55448"/>
    <cellStyle name="40 % - Accent1 2 5 4 2 3 3" xfId="22907"/>
    <cellStyle name="40 % - Accent1 2 5 4 2 3 4" xfId="36184"/>
    <cellStyle name="40 % - Accent1 2 5 4 2 3 5" xfId="49461"/>
    <cellStyle name="40 % - Accent1 2 5 4 2 4" xfId="5457"/>
    <cellStyle name="40 % - Accent1 2 5 4 2 4 2" xfId="16305"/>
    <cellStyle name="40 % - Accent1 2 5 4 2 4 2 2" xfId="29485"/>
    <cellStyle name="40 % - Accent1 2 5 4 2 4 2 3" xfId="42762"/>
    <cellStyle name="40 % - Accent1 2 5 4 2 4 2 4" xfId="56039"/>
    <cellStyle name="40 % - Accent1 2 5 4 2 4 3" xfId="11259"/>
    <cellStyle name="40 % - Accent1 2 5 4 2 4 4" xfId="23498"/>
    <cellStyle name="40 % - Accent1 2 5 4 2 4 5" xfId="36775"/>
    <cellStyle name="40 % - Accent1 2 5 4 2 4 6" xfId="50052"/>
    <cellStyle name="40 % - Accent1 2 5 4 2 5" xfId="6081"/>
    <cellStyle name="40 % - Accent1 2 5 4 2 5 2" xfId="16905"/>
    <cellStyle name="40 % - Accent1 2 5 4 2 5 2 2" xfId="30085"/>
    <cellStyle name="40 % - Accent1 2 5 4 2 5 2 3" xfId="43362"/>
    <cellStyle name="40 % - Accent1 2 5 4 2 5 2 4" xfId="56639"/>
    <cellStyle name="40 % - Accent1 2 5 4 2 5 3" xfId="11859"/>
    <cellStyle name="40 % - Accent1 2 5 4 2 5 4" xfId="24098"/>
    <cellStyle name="40 % - Accent1 2 5 4 2 5 5" xfId="37375"/>
    <cellStyle name="40 % - Accent1 2 5 4 2 5 6" xfId="50652"/>
    <cellStyle name="40 % - Accent1 2 5 4 2 6" xfId="6783"/>
    <cellStyle name="40 % - Accent1 2 5 4 2 6 2" xfId="17607"/>
    <cellStyle name="40 % - Accent1 2 5 4 2 6 2 2" xfId="30787"/>
    <cellStyle name="40 % - Accent1 2 5 4 2 6 2 3" xfId="44064"/>
    <cellStyle name="40 % - Accent1 2 5 4 2 6 2 4" xfId="57341"/>
    <cellStyle name="40 % - Accent1 2 5 4 2 6 3" xfId="12561"/>
    <cellStyle name="40 % - Accent1 2 5 4 2 6 4" xfId="24800"/>
    <cellStyle name="40 % - Accent1 2 5 4 2 6 5" xfId="38077"/>
    <cellStyle name="40 % - Accent1 2 5 4 2 6 6" xfId="51354"/>
    <cellStyle name="40 % - Accent1 2 5 4 2 7" xfId="7517"/>
    <cellStyle name="40 % - Accent1 2 5 4 2 7 2" xfId="18359"/>
    <cellStyle name="40 % - Accent1 2 5 4 2 7 2 2" xfId="31539"/>
    <cellStyle name="40 % - Accent1 2 5 4 2 7 2 3" xfId="44816"/>
    <cellStyle name="40 % - Accent1 2 5 4 2 7 2 4" xfId="58093"/>
    <cellStyle name="40 % - Accent1 2 5 4 2 7 3" xfId="25552"/>
    <cellStyle name="40 % - Accent1 2 5 4 2 7 4" xfId="38829"/>
    <cellStyle name="40 % - Accent1 2 5 4 2 7 5" xfId="52106"/>
    <cellStyle name="40 % - Accent1 2 5 4 2 8" xfId="10583"/>
    <cellStyle name="40 % - Accent1 2 5 4 2 8 2" xfId="15050"/>
    <cellStyle name="40 % - Accent1 2 5 4 2 8 2 2" xfId="27671"/>
    <cellStyle name="40 % - Accent1 2 5 4 2 8 2 3" xfId="40948"/>
    <cellStyle name="40 % - Accent1 2 5 4 2 8 2 4" xfId="54225"/>
    <cellStyle name="40 % - Accent1 2 5 4 2 8 3" xfId="21684"/>
    <cellStyle name="40 % - Accent1 2 5 4 2 8 4" xfId="34961"/>
    <cellStyle name="40 % - Accent1 2 5 4 2 8 5" xfId="48238"/>
    <cellStyle name="40 % - Accent1 2 5 4 2 9" xfId="9495"/>
    <cellStyle name="40 % - Accent1 2 5 4 2 9 2" xfId="20361"/>
    <cellStyle name="40 % - Accent1 2 5 4 2 9 3" xfId="33638"/>
    <cellStyle name="40 % - Accent1 2 5 4 2 9 4" xfId="46915"/>
    <cellStyle name="40 % - Accent1 2 5 4 3" xfId="4069"/>
    <cellStyle name="40 % - Accent1 2 5 4 3 2" xfId="8140"/>
    <cellStyle name="40 % - Accent1 2 5 4 3 2 2" xfId="15646"/>
    <cellStyle name="40 % - Accent1 2 5 4 3 2 2 2" xfId="28294"/>
    <cellStyle name="40 % - Accent1 2 5 4 3 2 2 3" xfId="41571"/>
    <cellStyle name="40 % - Accent1 2 5 4 3 2 2 4" xfId="54848"/>
    <cellStyle name="40 % - Accent1 2 5 4 3 2 3" xfId="22307"/>
    <cellStyle name="40 % - Accent1 2 5 4 3 2 4" xfId="35584"/>
    <cellStyle name="40 % - Accent1 2 5 4 3 2 5" xfId="48861"/>
    <cellStyle name="40 % - Accent1 2 5 4 3 3" xfId="14308"/>
    <cellStyle name="40 % - Accent1 2 5 4 3 3 2" xfId="26929"/>
    <cellStyle name="40 % - Accent1 2 5 4 3 3 3" xfId="40206"/>
    <cellStyle name="40 % - Accent1 2 5 4 3 3 4" xfId="53483"/>
    <cellStyle name="40 % - Accent1 2 5 4 3 4" xfId="20942"/>
    <cellStyle name="40 % - Accent1 2 5 4 3 5" xfId="34219"/>
    <cellStyle name="40 % - Accent1 2 5 4 3 6" xfId="47496"/>
    <cellStyle name="40 % - Accent1 2 5 4 4" xfId="4865"/>
    <cellStyle name="40 % - Accent1 2 5 4 4 2" xfId="8739"/>
    <cellStyle name="40 % - Accent1 2 5 4 4 2 2" xfId="28893"/>
    <cellStyle name="40 % - Accent1 2 5 4 4 2 3" xfId="42170"/>
    <cellStyle name="40 % - Accent1 2 5 4 4 2 4" xfId="55447"/>
    <cellStyle name="40 % - Accent1 2 5 4 4 3" xfId="22906"/>
    <cellStyle name="40 % - Accent1 2 5 4 4 4" xfId="36183"/>
    <cellStyle name="40 % - Accent1 2 5 4 4 5" xfId="49460"/>
    <cellStyle name="40 % - Accent1 2 5 4 5" xfId="5456"/>
    <cellStyle name="40 % - Accent1 2 5 4 5 2" xfId="16304"/>
    <cellStyle name="40 % - Accent1 2 5 4 5 2 2" xfId="29484"/>
    <cellStyle name="40 % - Accent1 2 5 4 5 2 3" xfId="42761"/>
    <cellStyle name="40 % - Accent1 2 5 4 5 2 4" xfId="56038"/>
    <cellStyle name="40 % - Accent1 2 5 4 5 3" xfId="11258"/>
    <cellStyle name="40 % - Accent1 2 5 4 5 4" xfId="23497"/>
    <cellStyle name="40 % - Accent1 2 5 4 5 5" xfId="36774"/>
    <cellStyle name="40 % - Accent1 2 5 4 5 6" xfId="50051"/>
    <cellStyle name="40 % - Accent1 2 5 4 6" xfId="6080"/>
    <cellStyle name="40 % - Accent1 2 5 4 6 2" xfId="16904"/>
    <cellStyle name="40 % - Accent1 2 5 4 6 2 2" xfId="30084"/>
    <cellStyle name="40 % - Accent1 2 5 4 6 2 3" xfId="43361"/>
    <cellStyle name="40 % - Accent1 2 5 4 6 2 4" xfId="56638"/>
    <cellStyle name="40 % - Accent1 2 5 4 6 3" xfId="11858"/>
    <cellStyle name="40 % - Accent1 2 5 4 6 4" xfId="24097"/>
    <cellStyle name="40 % - Accent1 2 5 4 6 5" xfId="37374"/>
    <cellStyle name="40 % - Accent1 2 5 4 6 6" xfId="50651"/>
    <cellStyle name="40 % - Accent1 2 5 4 7" xfId="6782"/>
    <cellStyle name="40 % - Accent1 2 5 4 7 2" xfId="17606"/>
    <cellStyle name="40 % - Accent1 2 5 4 7 2 2" xfId="30786"/>
    <cellStyle name="40 % - Accent1 2 5 4 7 2 3" xfId="44063"/>
    <cellStyle name="40 % - Accent1 2 5 4 7 2 4" xfId="57340"/>
    <cellStyle name="40 % - Accent1 2 5 4 7 3" xfId="12560"/>
    <cellStyle name="40 % - Accent1 2 5 4 7 4" xfId="24799"/>
    <cellStyle name="40 % - Accent1 2 5 4 7 5" xfId="38076"/>
    <cellStyle name="40 % - Accent1 2 5 4 7 6" xfId="51353"/>
    <cellStyle name="40 % - Accent1 2 5 4 8" xfId="7516"/>
    <cellStyle name="40 % - Accent1 2 5 4 8 2" xfId="18358"/>
    <cellStyle name="40 % - Accent1 2 5 4 8 2 2" xfId="31538"/>
    <cellStyle name="40 % - Accent1 2 5 4 8 2 3" xfId="44815"/>
    <cellStyle name="40 % - Accent1 2 5 4 8 2 4" xfId="58092"/>
    <cellStyle name="40 % - Accent1 2 5 4 8 3" xfId="25551"/>
    <cellStyle name="40 % - Accent1 2 5 4 8 4" xfId="38828"/>
    <cellStyle name="40 % - Accent1 2 5 4 8 5" xfId="52105"/>
    <cellStyle name="40 % - Accent1 2 5 4 9" xfId="10582"/>
    <cellStyle name="40 % - Accent1 2 5 4 9 2" xfId="15049"/>
    <cellStyle name="40 % - Accent1 2 5 4 9 2 2" xfId="27670"/>
    <cellStyle name="40 % - Accent1 2 5 4 9 2 3" xfId="40947"/>
    <cellStyle name="40 % - Accent1 2 5 4 9 2 4" xfId="54224"/>
    <cellStyle name="40 % - Accent1 2 5 4 9 3" xfId="21683"/>
    <cellStyle name="40 % - Accent1 2 5 4 9 4" xfId="34960"/>
    <cellStyle name="40 % - Accent1 2 5 4 9 5" xfId="48237"/>
    <cellStyle name="40 % - Accent1 2 5 5" xfId="532"/>
    <cellStyle name="40 % - Accent1 2 5 5 10" xfId="13728"/>
    <cellStyle name="40 % - Accent1 2 5 5 10 2" xfId="26349"/>
    <cellStyle name="40 % - Accent1 2 5 5 10 3" xfId="39626"/>
    <cellStyle name="40 % - Accent1 2 5 5 10 4" xfId="52903"/>
    <cellStyle name="40 % - Accent1 2 5 5 11" xfId="19613"/>
    <cellStyle name="40 % - Accent1 2 5 5 12" xfId="32890"/>
    <cellStyle name="40 % - Accent1 2 5 5 13" xfId="46167"/>
    <cellStyle name="40 % - Accent1 2 5 5 2" xfId="4067"/>
    <cellStyle name="40 % - Accent1 2 5 5 2 2" xfId="8138"/>
    <cellStyle name="40 % - Accent1 2 5 5 2 2 2" xfId="15644"/>
    <cellStyle name="40 % - Accent1 2 5 5 2 2 2 2" xfId="28292"/>
    <cellStyle name="40 % - Accent1 2 5 5 2 2 2 3" xfId="41569"/>
    <cellStyle name="40 % - Accent1 2 5 5 2 2 2 4" xfId="54846"/>
    <cellStyle name="40 % - Accent1 2 5 5 2 2 3" xfId="22305"/>
    <cellStyle name="40 % - Accent1 2 5 5 2 2 4" xfId="35582"/>
    <cellStyle name="40 % - Accent1 2 5 5 2 2 5" xfId="48859"/>
    <cellStyle name="40 % - Accent1 2 5 5 2 3" xfId="14310"/>
    <cellStyle name="40 % - Accent1 2 5 5 2 3 2" xfId="26931"/>
    <cellStyle name="40 % - Accent1 2 5 5 2 3 3" xfId="40208"/>
    <cellStyle name="40 % - Accent1 2 5 5 2 3 4" xfId="53485"/>
    <cellStyle name="40 % - Accent1 2 5 5 2 4" xfId="20944"/>
    <cellStyle name="40 % - Accent1 2 5 5 2 5" xfId="34221"/>
    <cellStyle name="40 % - Accent1 2 5 5 2 6" xfId="47498"/>
    <cellStyle name="40 % - Accent1 2 5 5 3" xfId="4867"/>
    <cellStyle name="40 % - Accent1 2 5 5 3 2" xfId="8741"/>
    <cellStyle name="40 % - Accent1 2 5 5 3 2 2" xfId="28895"/>
    <cellStyle name="40 % - Accent1 2 5 5 3 2 3" xfId="42172"/>
    <cellStyle name="40 % - Accent1 2 5 5 3 2 4" xfId="55449"/>
    <cellStyle name="40 % - Accent1 2 5 5 3 3" xfId="22908"/>
    <cellStyle name="40 % - Accent1 2 5 5 3 4" xfId="36185"/>
    <cellStyle name="40 % - Accent1 2 5 5 3 5" xfId="49462"/>
    <cellStyle name="40 % - Accent1 2 5 5 4" xfId="5458"/>
    <cellStyle name="40 % - Accent1 2 5 5 4 2" xfId="16306"/>
    <cellStyle name="40 % - Accent1 2 5 5 4 2 2" xfId="29486"/>
    <cellStyle name="40 % - Accent1 2 5 5 4 2 3" xfId="42763"/>
    <cellStyle name="40 % - Accent1 2 5 5 4 2 4" xfId="56040"/>
    <cellStyle name="40 % - Accent1 2 5 5 4 3" xfId="11260"/>
    <cellStyle name="40 % - Accent1 2 5 5 4 4" xfId="23499"/>
    <cellStyle name="40 % - Accent1 2 5 5 4 5" xfId="36776"/>
    <cellStyle name="40 % - Accent1 2 5 5 4 6" xfId="50053"/>
    <cellStyle name="40 % - Accent1 2 5 5 5" xfId="6082"/>
    <cellStyle name="40 % - Accent1 2 5 5 5 2" xfId="16906"/>
    <cellStyle name="40 % - Accent1 2 5 5 5 2 2" xfId="30086"/>
    <cellStyle name="40 % - Accent1 2 5 5 5 2 3" xfId="43363"/>
    <cellStyle name="40 % - Accent1 2 5 5 5 2 4" xfId="56640"/>
    <cellStyle name="40 % - Accent1 2 5 5 5 3" xfId="11860"/>
    <cellStyle name="40 % - Accent1 2 5 5 5 4" xfId="24099"/>
    <cellStyle name="40 % - Accent1 2 5 5 5 5" xfId="37376"/>
    <cellStyle name="40 % - Accent1 2 5 5 5 6" xfId="50653"/>
    <cellStyle name="40 % - Accent1 2 5 5 6" xfId="6784"/>
    <cellStyle name="40 % - Accent1 2 5 5 6 2" xfId="17608"/>
    <cellStyle name="40 % - Accent1 2 5 5 6 2 2" xfId="30788"/>
    <cellStyle name="40 % - Accent1 2 5 5 6 2 3" xfId="44065"/>
    <cellStyle name="40 % - Accent1 2 5 5 6 2 4" xfId="57342"/>
    <cellStyle name="40 % - Accent1 2 5 5 6 3" xfId="12562"/>
    <cellStyle name="40 % - Accent1 2 5 5 6 4" xfId="24801"/>
    <cellStyle name="40 % - Accent1 2 5 5 6 5" xfId="38078"/>
    <cellStyle name="40 % - Accent1 2 5 5 6 6" xfId="51355"/>
    <cellStyle name="40 % - Accent1 2 5 5 7" xfId="7518"/>
    <cellStyle name="40 % - Accent1 2 5 5 7 2" xfId="18360"/>
    <cellStyle name="40 % - Accent1 2 5 5 7 2 2" xfId="31540"/>
    <cellStyle name="40 % - Accent1 2 5 5 7 2 3" xfId="44817"/>
    <cellStyle name="40 % - Accent1 2 5 5 7 2 4" xfId="58094"/>
    <cellStyle name="40 % - Accent1 2 5 5 7 3" xfId="25553"/>
    <cellStyle name="40 % - Accent1 2 5 5 7 4" xfId="38830"/>
    <cellStyle name="40 % - Accent1 2 5 5 7 5" xfId="52107"/>
    <cellStyle name="40 % - Accent1 2 5 5 8" xfId="10584"/>
    <cellStyle name="40 % - Accent1 2 5 5 8 2" xfId="15051"/>
    <cellStyle name="40 % - Accent1 2 5 5 8 2 2" xfId="27672"/>
    <cellStyle name="40 % - Accent1 2 5 5 8 2 3" xfId="40949"/>
    <cellStyle name="40 % - Accent1 2 5 5 8 2 4" xfId="54226"/>
    <cellStyle name="40 % - Accent1 2 5 5 8 3" xfId="21685"/>
    <cellStyle name="40 % - Accent1 2 5 5 8 4" xfId="34962"/>
    <cellStyle name="40 % - Accent1 2 5 5 8 5" xfId="48239"/>
    <cellStyle name="40 % - Accent1 2 5 5 9" xfId="9496"/>
    <cellStyle name="40 % - Accent1 2 5 5 9 2" xfId="20362"/>
    <cellStyle name="40 % - Accent1 2 5 5 9 3" xfId="33639"/>
    <cellStyle name="40 % - Accent1 2 5 5 9 4" xfId="46916"/>
    <cellStyle name="40 % - Accent1 2 5 6" xfId="3704"/>
    <cellStyle name="40 % - Accent1 2 5 6 2" xfId="7876"/>
    <cellStyle name="40 % - Accent1 2 5 6 2 2" xfId="15409"/>
    <cellStyle name="40 % - Accent1 2 5 6 2 2 2" xfId="28030"/>
    <cellStyle name="40 % - Accent1 2 5 6 2 2 3" xfId="41307"/>
    <cellStyle name="40 % - Accent1 2 5 6 2 2 4" xfId="54584"/>
    <cellStyle name="40 % - Accent1 2 5 6 2 3" xfId="22043"/>
    <cellStyle name="40 % - Accent1 2 5 6 2 4" xfId="35320"/>
    <cellStyle name="40 % - Accent1 2 5 6 2 5" xfId="48597"/>
    <cellStyle name="40 % - Accent1 2 5 6 3" xfId="14305"/>
    <cellStyle name="40 % - Accent1 2 5 6 3 2" xfId="26926"/>
    <cellStyle name="40 % - Accent1 2 5 6 3 3" xfId="40203"/>
    <cellStyle name="40 % - Accent1 2 5 6 3 4" xfId="53480"/>
    <cellStyle name="40 % - Accent1 2 5 6 4" xfId="9917"/>
    <cellStyle name="40 % - Accent1 2 5 6 5" xfId="20939"/>
    <cellStyle name="40 % - Accent1 2 5 6 6" xfId="34216"/>
    <cellStyle name="40 % - Accent1 2 5 6 7" xfId="47493"/>
    <cellStyle name="40 % - Accent1 2 5 7" xfId="4072"/>
    <cellStyle name="40 % - Accent1 2 5 7 2" xfId="8143"/>
    <cellStyle name="40 % - Accent1 2 5 7 2 2" xfId="28297"/>
    <cellStyle name="40 % - Accent1 2 5 7 2 3" xfId="41574"/>
    <cellStyle name="40 % - Accent1 2 5 7 2 4" xfId="54851"/>
    <cellStyle name="40 % - Accent1 2 5 7 3" xfId="22310"/>
    <cellStyle name="40 % - Accent1 2 5 7 4" xfId="35587"/>
    <cellStyle name="40 % - Accent1 2 5 7 5" xfId="48864"/>
    <cellStyle name="40 % - Accent1 2 5 8" xfId="4862"/>
    <cellStyle name="40 % - Accent1 2 5 8 2" xfId="8736"/>
    <cellStyle name="40 % - Accent1 2 5 8 2 2" xfId="28890"/>
    <cellStyle name="40 % - Accent1 2 5 8 2 3" xfId="42167"/>
    <cellStyle name="40 % - Accent1 2 5 8 2 4" xfId="55444"/>
    <cellStyle name="40 % - Accent1 2 5 8 3" xfId="22903"/>
    <cellStyle name="40 % - Accent1 2 5 8 4" xfId="36180"/>
    <cellStyle name="40 % - Accent1 2 5 8 5" xfId="49457"/>
    <cellStyle name="40 % - Accent1 2 5 9" xfId="5453"/>
    <cellStyle name="40 % - Accent1 2 5 9 2" xfId="16301"/>
    <cellStyle name="40 % - Accent1 2 5 9 2 2" xfId="29481"/>
    <cellStyle name="40 % - Accent1 2 5 9 2 3" xfId="42758"/>
    <cellStyle name="40 % - Accent1 2 5 9 2 4" xfId="56035"/>
    <cellStyle name="40 % - Accent1 2 5 9 3" xfId="11255"/>
    <cellStyle name="40 % - Accent1 2 5 9 4" xfId="23494"/>
    <cellStyle name="40 % - Accent1 2 5 9 5" xfId="36771"/>
    <cellStyle name="40 % - Accent1 2 5 9 6" xfId="50048"/>
    <cellStyle name="40 % - Accent1 2 6" xfId="533"/>
    <cellStyle name="40 % - Accent1 2 6 10" xfId="13729"/>
    <cellStyle name="40 % - Accent1 2 6 10 2" xfId="26350"/>
    <cellStyle name="40 % - Accent1 2 6 10 3" xfId="39627"/>
    <cellStyle name="40 % - Accent1 2 6 10 4" xfId="52904"/>
    <cellStyle name="40 % - Accent1 2 6 11" xfId="19614"/>
    <cellStyle name="40 % - Accent1 2 6 12" xfId="32891"/>
    <cellStyle name="40 % - Accent1 2 6 13" xfId="46168"/>
    <cellStyle name="40 % - Accent1 2 6 2" xfId="4066"/>
    <cellStyle name="40 % - Accent1 2 6 2 2" xfId="8137"/>
    <cellStyle name="40 % - Accent1 2 6 2 2 2" xfId="15643"/>
    <cellStyle name="40 % - Accent1 2 6 2 2 2 2" xfId="28291"/>
    <cellStyle name="40 % - Accent1 2 6 2 2 2 3" xfId="41568"/>
    <cellStyle name="40 % - Accent1 2 6 2 2 2 4" xfId="54845"/>
    <cellStyle name="40 % - Accent1 2 6 2 2 3" xfId="22304"/>
    <cellStyle name="40 % - Accent1 2 6 2 2 4" xfId="35581"/>
    <cellStyle name="40 % - Accent1 2 6 2 2 5" xfId="48858"/>
    <cellStyle name="40 % - Accent1 2 6 2 3" xfId="14311"/>
    <cellStyle name="40 % - Accent1 2 6 2 3 2" xfId="26932"/>
    <cellStyle name="40 % - Accent1 2 6 2 3 3" xfId="40209"/>
    <cellStyle name="40 % - Accent1 2 6 2 3 4" xfId="53486"/>
    <cellStyle name="40 % - Accent1 2 6 2 4" xfId="20945"/>
    <cellStyle name="40 % - Accent1 2 6 2 5" xfId="34222"/>
    <cellStyle name="40 % - Accent1 2 6 2 6" xfId="47499"/>
    <cellStyle name="40 % - Accent1 2 6 3" xfId="4868"/>
    <cellStyle name="40 % - Accent1 2 6 3 2" xfId="8742"/>
    <cellStyle name="40 % - Accent1 2 6 3 2 2" xfId="28896"/>
    <cellStyle name="40 % - Accent1 2 6 3 2 3" xfId="42173"/>
    <cellStyle name="40 % - Accent1 2 6 3 2 4" xfId="55450"/>
    <cellStyle name="40 % - Accent1 2 6 3 3" xfId="22909"/>
    <cellStyle name="40 % - Accent1 2 6 3 4" xfId="36186"/>
    <cellStyle name="40 % - Accent1 2 6 3 5" xfId="49463"/>
    <cellStyle name="40 % - Accent1 2 6 4" xfId="5459"/>
    <cellStyle name="40 % - Accent1 2 6 4 2" xfId="16307"/>
    <cellStyle name="40 % - Accent1 2 6 4 2 2" xfId="29487"/>
    <cellStyle name="40 % - Accent1 2 6 4 2 3" xfId="42764"/>
    <cellStyle name="40 % - Accent1 2 6 4 2 4" xfId="56041"/>
    <cellStyle name="40 % - Accent1 2 6 4 3" xfId="11261"/>
    <cellStyle name="40 % - Accent1 2 6 4 4" xfId="23500"/>
    <cellStyle name="40 % - Accent1 2 6 4 5" xfId="36777"/>
    <cellStyle name="40 % - Accent1 2 6 4 6" xfId="50054"/>
    <cellStyle name="40 % - Accent1 2 6 5" xfId="6083"/>
    <cellStyle name="40 % - Accent1 2 6 5 2" xfId="16907"/>
    <cellStyle name="40 % - Accent1 2 6 5 2 2" xfId="30087"/>
    <cellStyle name="40 % - Accent1 2 6 5 2 3" xfId="43364"/>
    <cellStyle name="40 % - Accent1 2 6 5 2 4" xfId="56641"/>
    <cellStyle name="40 % - Accent1 2 6 5 3" xfId="11861"/>
    <cellStyle name="40 % - Accent1 2 6 5 4" xfId="24100"/>
    <cellStyle name="40 % - Accent1 2 6 5 5" xfId="37377"/>
    <cellStyle name="40 % - Accent1 2 6 5 6" xfId="50654"/>
    <cellStyle name="40 % - Accent1 2 6 6" xfId="6785"/>
    <cellStyle name="40 % - Accent1 2 6 6 2" xfId="17609"/>
    <cellStyle name="40 % - Accent1 2 6 6 2 2" xfId="30789"/>
    <cellStyle name="40 % - Accent1 2 6 6 2 3" xfId="44066"/>
    <cellStyle name="40 % - Accent1 2 6 6 2 4" xfId="57343"/>
    <cellStyle name="40 % - Accent1 2 6 6 3" xfId="12563"/>
    <cellStyle name="40 % - Accent1 2 6 6 4" xfId="24802"/>
    <cellStyle name="40 % - Accent1 2 6 6 5" xfId="38079"/>
    <cellStyle name="40 % - Accent1 2 6 6 6" xfId="51356"/>
    <cellStyle name="40 % - Accent1 2 6 7" xfId="7519"/>
    <cellStyle name="40 % - Accent1 2 6 7 2" xfId="18361"/>
    <cellStyle name="40 % - Accent1 2 6 7 2 2" xfId="31541"/>
    <cellStyle name="40 % - Accent1 2 6 7 2 3" xfId="44818"/>
    <cellStyle name="40 % - Accent1 2 6 7 2 4" xfId="58095"/>
    <cellStyle name="40 % - Accent1 2 6 7 3" xfId="25554"/>
    <cellStyle name="40 % - Accent1 2 6 7 4" xfId="38831"/>
    <cellStyle name="40 % - Accent1 2 6 7 5" xfId="52108"/>
    <cellStyle name="40 % - Accent1 2 6 8" xfId="10585"/>
    <cellStyle name="40 % - Accent1 2 6 8 2" xfId="15052"/>
    <cellStyle name="40 % - Accent1 2 6 8 2 2" xfId="27673"/>
    <cellStyle name="40 % - Accent1 2 6 8 2 3" xfId="40950"/>
    <cellStyle name="40 % - Accent1 2 6 8 2 4" xfId="54227"/>
    <cellStyle name="40 % - Accent1 2 6 8 3" xfId="21686"/>
    <cellStyle name="40 % - Accent1 2 6 8 4" xfId="34963"/>
    <cellStyle name="40 % - Accent1 2 6 8 5" xfId="48240"/>
    <cellStyle name="40 % - Accent1 2 6 9" xfId="9497"/>
    <cellStyle name="40 % - Accent1 2 6 9 2" xfId="20363"/>
    <cellStyle name="40 % - Accent1 2 6 9 3" xfId="33640"/>
    <cellStyle name="40 % - Accent1 2 6 9 4" xfId="46917"/>
    <cellStyle name="40 % - Accent1 2 7" xfId="3684"/>
    <cellStyle name="40 % - Accent1 2 7 2" xfId="7856"/>
    <cellStyle name="40 % - Accent1 2 7 2 2" xfId="18652"/>
    <cellStyle name="40 % - Accent1 2 7 2 2 2" xfId="31832"/>
    <cellStyle name="40 % - Accent1 2 7 2 2 3" xfId="45109"/>
    <cellStyle name="40 % - Accent1 2 7 2 2 4" xfId="58386"/>
    <cellStyle name="40 % - Accent1 2 7 2 3" xfId="25845"/>
    <cellStyle name="40 % - Accent1 2 7 2 4" xfId="39122"/>
    <cellStyle name="40 % - Accent1 2 7 2 5" xfId="52399"/>
    <cellStyle name="40 % - Accent1 2 7 3" xfId="10842"/>
    <cellStyle name="40 % - Accent1 2 7 3 2" xfId="15389"/>
    <cellStyle name="40 % - Accent1 2 7 3 2 2" xfId="28010"/>
    <cellStyle name="40 % - Accent1 2 7 3 2 3" xfId="41287"/>
    <cellStyle name="40 % - Accent1 2 7 3 2 4" xfId="54564"/>
    <cellStyle name="40 % - Accent1 2 7 3 3" xfId="22023"/>
    <cellStyle name="40 % - Accent1 2 7 3 4" xfId="35300"/>
    <cellStyle name="40 % - Accent1 2 7 3 5" xfId="48577"/>
    <cellStyle name="40 % - Accent1 2 7 4" xfId="14258"/>
    <cellStyle name="40 % - Accent1 2 7 4 2" xfId="26879"/>
    <cellStyle name="40 % - Accent1 2 7 4 3" xfId="40156"/>
    <cellStyle name="40 % - Accent1 2 7 4 4" xfId="53433"/>
    <cellStyle name="40 % - Accent1 2 7 5" xfId="20892"/>
    <cellStyle name="40 % - Accent1 2 7 6" xfId="34169"/>
    <cellStyle name="40 % - Accent1 2 7 7" xfId="47446"/>
    <cellStyle name="40 % - Accent1 2 8" xfId="4815"/>
    <cellStyle name="40 % - Accent1 2 8 2" xfId="8689"/>
    <cellStyle name="40 % - Accent1 2 8 2 2" xfId="18732"/>
    <cellStyle name="40 % - Accent1 2 8 2 2 2" xfId="31912"/>
    <cellStyle name="40 % - Accent1 2 8 2 2 3" xfId="45189"/>
    <cellStyle name="40 % - Accent1 2 8 2 2 4" xfId="58466"/>
    <cellStyle name="40 % - Accent1 2 8 2 3" xfId="25925"/>
    <cellStyle name="40 % - Accent1 2 8 2 4" xfId="39202"/>
    <cellStyle name="40 % - Accent1 2 8 2 5" xfId="52479"/>
    <cellStyle name="40 % - Accent1 2 8 3" xfId="15912"/>
    <cellStyle name="40 % - Accent1 2 8 3 2" xfId="28843"/>
    <cellStyle name="40 % - Accent1 2 8 3 3" xfId="42120"/>
    <cellStyle name="40 % - Accent1 2 8 3 4" xfId="55397"/>
    <cellStyle name="40 % - Accent1 2 8 4" xfId="22856"/>
    <cellStyle name="40 % - Accent1 2 8 5" xfId="36133"/>
    <cellStyle name="40 % - Accent1 2 8 6" xfId="49410"/>
    <cellStyle name="40 % - Accent1 2 9" xfId="5406"/>
    <cellStyle name="40 % - Accent1 2 9 2" xfId="16254"/>
    <cellStyle name="40 % - Accent1 2 9 2 2" xfId="29434"/>
    <cellStyle name="40 % - Accent1 2 9 2 3" xfId="42711"/>
    <cellStyle name="40 % - Accent1 2 9 2 4" xfId="55988"/>
    <cellStyle name="40 % - Accent1 2 9 3" xfId="11208"/>
    <cellStyle name="40 % - Accent1 2 9 4" xfId="23447"/>
    <cellStyle name="40 % - Accent1 2 9 5" xfId="36724"/>
    <cellStyle name="40 % - Accent1 2 9 6" xfId="50001"/>
    <cellStyle name="40 % - Accent1 2_2012-2013 - CF - Tour 1 - Ligue 04 - Résultats" xfId="534"/>
    <cellStyle name="40 % - Accent1 20" xfId="6353"/>
    <cellStyle name="40 % - Accent1 20 2" xfId="7055"/>
    <cellStyle name="40 % - Accent1 20 2 2" xfId="17879"/>
    <cellStyle name="40 % - Accent1 20 2 2 2" xfId="31059"/>
    <cellStyle name="40 % - Accent1 20 2 2 3" xfId="44336"/>
    <cellStyle name="40 % - Accent1 20 2 2 4" xfId="57613"/>
    <cellStyle name="40 % - Accent1 20 2 3" xfId="12833"/>
    <cellStyle name="40 % - Accent1 20 2 4" xfId="25072"/>
    <cellStyle name="40 % - Accent1 20 2 5" xfId="38349"/>
    <cellStyle name="40 % - Accent1 20 2 6" xfId="51626"/>
    <cellStyle name="40 % - Accent1 20 3" xfId="12131"/>
    <cellStyle name="40 % - Accent1 20 3 2" xfId="17177"/>
    <cellStyle name="40 % - Accent1 20 3 2 2" xfId="30357"/>
    <cellStyle name="40 % - Accent1 20 3 2 3" xfId="43634"/>
    <cellStyle name="40 % - Accent1 20 3 2 4" xfId="56911"/>
    <cellStyle name="40 % - Accent1 20 3 3" xfId="24370"/>
    <cellStyle name="40 % - Accent1 20 3 4" xfId="37647"/>
    <cellStyle name="40 % - Accent1 20 3 5" xfId="50924"/>
    <cellStyle name="40 % - Accent1 20 4" xfId="10133"/>
    <cellStyle name="40 % - Accent1 20 4 2" xfId="21222"/>
    <cellStyle name="40 % - Accent1 20 4 3" xfId="34499"/>
    <cellStyle name="40 % - Accent1 20 4 4" xfId="47776"/>
    <cellStyle name="40 % - Accent1 20 5" xfId="14588"/>
    <cellStyle name="40 % - Accent1 20 5 2" xfId="27209"/>
    <cellStyle name="40 % - Accent1 20 5 3" xfId="40486"/>
    <cellStyle name="40 % - Accent1 20 5 4" xfId="53763"/>
    <cellStyle name="40 % - Accent1 20 6" xfId="9017"/>
    <cellStyle name="40 % - Accent1 20 7" xfId="19884"/>
    <cellStyle name="40 % - Accent1 20 8" xfId="33161"/>
    <cellStyle name="40 % - Accent1 20 9" xfId="46438"/>
    <cellStyle name="40 % - Accent1 21" xfId="6355"/>
    <cellStyle name="40 % - Accent1 21 2" xfId="7057"/>
    <cellStyle name="40 % - Accent1 21 2 2" xfId="17881"/>
    <cellStyle name="40 % - Accent1 21 2 2 2" xfId="31061"/>
    <cellStyle name="40 % - Accent1 21 2 2 3" xfId="44338"/>
    <cellStyle name="40 % - Accent1 21 2 2 4" xfId="57615"/>
    <cellStyle name="40 % - Accent1 21 2 3" xfId="12835"/>
    <cellStyle name="40 % - Accent1 21 2 4" xfId="25074"/>
    <cellStyle name="40 % - Accent1 21 2 5" xfId="38351"/>
    <cellStyle name="40 % - Accent1 21 2 6" xfId="51628"/>
    <cellStyle name="40 % - Accent1 21 3" xfId="12133"/>
    <cellStyle name="40 % - Accent1 21 3 2" xfId="17179"/>
    <cellStyle name="40 % - Accent1 21 3 2 2" xfId="30359"/>
    <cellStyle name="40 % - Accent1 21 3 2 3" xfId="43636"/>
    <cellStyle name="40 % - Accent1 21 3 2 4" xfId="56913"/>
    <cellStyle name="40 % - Accent1 21 3 3" xfId="24372"/>
    <cellStyle name="40 % - Accent1 21 3 4" xfId="37649"/>
    <cellStyle name="40 % - Accent1 21 3 5" xfId="50926"/>
    <cellStyle name="40 % - Accent1 21 4" xfId="10135"/>
    <cellStyle name="40 % - Accent1 21 4 2" xfId="21224"/>
    <cellStyle name="40 % - Accent1 21 4 3" xfId="34501"/>
    <cellStyle name="40 % - Accent1 21 4 4" xfId="47778"/>
    <cellStyle name="40 % - Accent1 21 5" xfId="14590"/>
    <cellStyle name="40 % - Accent1 21 5 2" xfId="27211"/>
    <cellStyle name="40 % - Accent1 21 5 3" xfId="40488"/>
    <cellStyle name="40 % - Accent1 21 5 4" xfId="53765"/>
    <cellStyle name="40 % - Accent1 21 6" xfId="9019"/>
    <cellStyle name="40 % - Accent1 21 7" xfId="19886"/>
    <cellStyle name="40 % - Accent1 21 8" xfId="33163"/>
    <cellStyle name="40 % - Accent1 21 9" xfId="46440"/>
    <cellStyle name="40 % - Accent1 22" xfId="6373"/>
    <cellStyle name="40 % - Accent1 22 2" xfId="7075"/>
    <cellStyle name="40 % - Accent1 22 2 2" xfId="17899"/>
    <cellStyle name="40 % - Accent1 22 2 2 2" xfId="31079"/>
    <cellStyle name="40 % - Accent1 22 2 2 3" xfId="44356"/>
    <cellStyle name="40 % - Accent1 22 2 2 4" xfId="57633"/>
    <cellStyle name="40 % - Accent1 22 2 3" xfId="12853"/>
    <cellStyle name="40 % - Accent1 22 2 4" xfId="25092"/>
    <cellStyle name="40 % - Accent1 22 2 5" xfId="38369"/>
    <cellStyle name="40 % - Accent1 22 2 6" xfId="51646"/>
    <cellStyle name="40 % - Accent1 22 3" xfId="12151"/>
    <cellStyle name="40 % - Accent1 22 3 2" xfId="17197"/>
    <cellStyle name="40 % - Accent1 22 3 2 2" xfId="30377"/>
    <cellStyle name="40 % - Accent1 22 3 2 3" xfId="43654"/>
    <cellStyle name="40 % - Accent1 22 3 2 4" xfId="56931"/>
    <cellStyle name="40 % - Accent1 22 3 3" xfId="24390"/>
    <cellStyle name="40 % - Accent1 22 3 4" xfId="37667"/>
    <cellStyle name="40 % - Accent1 22 3 5" xfId="50944"/>
    <cellStyle name="40 % - Accent1 22 4" xfId="10153"/>
    <cellStyle name="40 % - Accent1 22 4 2" xfId="21242"/>
    <cellStyle name="40 % - Accent1 22 4 3" xfId="34519"/>
    <cellStyle name="40 % - Accent1 22 4 4" xfId="47796"/>
    <cellStyle name="40 % - Accent1 22 5" xfId="14608"/>
    <cellStyle name="40 % - Accent1 22 5 2" xfId="27229"/>
    <cellStyle name="40 % - Accent1 22 5 3" xfId="40506"/>
    <cellStyle name="40 % - Accent1 22 5 4" xfId="53783"/>
    <cellStyle name="40 % - Accent1 22 6" xfId="9037"/>
    <cellStyle name="40 % - Accent1 22 7" xfId="19904"/>
    <cellStyle name="40 % - Accent1 22 8" xfId="33181"/>
    <cellStyle name="40 % - Accent1 22 9" xfId="46458"/>
    <cellStyle name="40 % - Accent1 23" xfId="6365"/>
    <cellStyle name="40 % - Accent1 23 2" xfId="7067"/>
    <cellStyle name="40 % - Accent1 23 2 2" xfId="17891"/>
    <cellStyle name="40 % - Accent1 23 2 2 2" xfId="31071"/>
    <cellStyle name="40 % - Accent1 23 2 2 3" xfId="44348"/>
    <cellStyle name="40 % - Accent1 23 2 2 4" xfId="57625"/>
    <cellStyle name="40 % - Accent1 23 2 3" xfId="12845"/>
    <cellStyle name="40 % - Accent1 23 2 4" xfId="25084"/>
    <cellStyle name="40 % - Accent1 23 2 5" xfId="38361"/>
    <cellStyle name="40 % - Accent1 23 2 6" xfId="51638"/>
    <cellStyle name="40 % - Accent1 23 3" xfId="12143"/>
    <cellStyle name="40 % - Accent1 23 3 2" xfId="17189"/>
    <cellStyle name="40 % - Accent1 23 3 2 2" xfId="30369"/>
    <cellStyle name="40 % - Accent1 23 3 2 3" xfId="43646"/>
    <cellStyle name="40 % - Accent1 23 3 2 4" xfId="56923"/>
    <cellStyle name="40 % - Accent1 23 3 3" xfId="24382"/>
    <cellStyle name="40 % - Accent1 23 3 4" xfId="37659"/>
    <cellStyle name="40 % - Accent1 23 3 5" xfId="50936"/>
    <cellStyle name="40 % - Accent1 23 4" xfId="10145"/>
    <cellStyle name="40 % - Accent1 23 4 2" xfId="21234"/>
    <cellStyle name="40 % - Accent1 23 4 3" xfId="34511"/>
    <cellStyle name="40 % - Accent1 23 4 4" xfId="47788"/>
    <cellStyle name="40 % - Accent1 23 5" xfId="14600"/>
    <cellStyle name="40 % - Accent1 23 5 2" xfId="27221"/>
    <cellStyle name="40 % - Accent1 23 5 3" xfId="40498"/>
    <cellStyle name="40 % - Accent1 23 5 4" xfId="53775"/>
    <cellStyle name="40 % - Accent1 23 6" xfId="9029"/>
    <cellStyle name="40 % - Accent1 23 7" xfId="19896"/>
    <cellStyle name="40 % - Accent1 23 8" xfId="33173"/>
    <cellStyle name="40 % - Accent1 23 9" xfId="46450"/>
    <cellStyle name="40 % - Accent1 24" xfId="6397"/>
    <cellStyle name="40 % - Accent1 24 2" xfId="7099"/>
    <cellStyle name="40 % - Accent1 24 2 2" xfId="17923"/>
    <cellStyle name="40 % - Accent1 24 2 2 2" xfId="31103"/>
    <cellStyle name="40 % - Accent1 24 2 2 3" xfId="44380"/>
    <cellStyle name="40 % - Accent1 24 2 2 4" xfId="57657"/>
    <cellStyle name="40 % - Accent1 24 2 3" xfId="12877"/>
    <cellStyle name="40 % - Accent1 24 2 4" xfId="25116"/>
    <cellStyle name="40 % - Accent1 24 2 5" xfId="38393"/>
    <cellStyle name="40 % - Accent1 24 2 6" xfId="51670"/>
    <cellStyle name="40 % - Accent1 24 3" xfId="12175"/>
    <cellStyle name="40 % - Accent1 24 3 2" xfId="17221"/>
    <cellStyle name="40 % - Accent1 24 3 2 2" xfId="30401"/>
    <cellStyle name="40 % - Accent1 24 3 2 3" xfId="43678"/>
    <cellStyle name="40 % - Accent1 24 3 2 4" xfId="56955"/>
    <cellStyle name="40 % - Accent1 24 3 3" xfId="24414"/>
    <cellStyle name="40 % - Accent1 24 3 4" xfId="37691"/>
    <cellStyle name="40 % - Accent1 24 3 5" xfId="50968"/>
    <cellStyle name="40 % - Accent1 24 4" xfId="10177"/>
    <cellStyle name="40 % - Accent1 24 4 2" xfId="21266"/>
    <cellStyle name="40 % - Accent1 24 4 3" xfId="34543"/>
    <cellStyle name="40 % - Accent1 24 4 4" xfId="47820"/>
    <cellStyle name="40 % - Accent1 24 5" xfId="14632"/>
    <cellStyle name="40 % - Accent1 24 5 2" xfId="27253"/>
    <cellStyle name="40 % - Accent1 24 5 3" xfId="40530"/>
    <cellStyle name="40 % - Accent1 24 5 4" xfId="53807"/>
    <cellStyle name="40 % - Accent1 24 6" xfId="9061"/>
    <cellStyle name="40 % - Accent1 24 7" xfId="19928"/>
    <cellStyle name="40 % - Accent1 24 8" xfId="33205"/>
    <cellStyle name="40 % - Accent1 24 9" xfId="46482"/>
    <cellStyle name="40 % - Accent1 25" xfId="6399"/>
    <cellStyle name="40 % - Accent1 25 2" xfId="7101"/>
    <cellStyle name="40 % - Accent1 25 2 2" xfId="17925"/>
    <cellStyle name="40 % - Accent1 25 2 2 2" xfId="31105"/>
    <cellStyle name="40 % - Accent1 25 2 2 3" xfId="44382"/>
    <cellStyle name="40 % - Accent1 25 2 2 4" xfId="57659"/>
    <cellStyle name="40 % - Accent1 25 2 3" xfId="12879"/>
    <cellStyle name="40 % - Accent1 25 2 4" xfId="25118"/>
    <cellStyle name="40 % - Accent1 25 2 5" xfId="38395"/>
    <cellStyle name="40 % - Accent1 25 2 6" xfId="51672"/>
    <cellStyle name="40 % - Accent1 25 3" xfId="12177"/>
    <cellStyle name="40 % - Accent1 25 3 2" xfId="17223"/>
    <cellStyle name="40 % - Accent1 25 3 2 2" xfId="30403"/>
    <cellStyle name="40 % - Accent1 25 3 2 3" xfId="43680"/>
    <cellStyle name="40 % - Accent1 25 3 2 4" xfId="56957"/>
    <cellStyle name="40 % - Accent1 25 3 3" xfId="24416"/>
    <cellStyle name="40 % - Accent1 25 3 4" xfId="37693"/>
    <cellStyle name="40 % - Accent1 25 3 5" xfId="50970"/>
    <cellStyle name="40 % - Accent1 25 4" xfId="10179"/>
    <cellStyle name="40 % - Accent1 25 4 2" xfId="21268"/>
    <cellStyle name="40 % - Accent1 25 4 3" xfId="34545"/>
    <cellStyle name="40 % - Accent1 25 4 4" xfId="47822"/>
    <cellStyle name="40 % - Accent1 25 5" xfId="14634"/>
    <cellStyle name="40 % - Accent1 25 5 2" xfId="27255"/>
    <cellStyle name="40 % - Accent1 25 5 3" xfId="40532"/>
    <cellStyle name="40 % - Accent1 25 5 4" xfId="53809"/>
    <cellStyle name="40 % - Accent1 25 6" xfId="9063"/>
    <cellStyle name="40 % - Accent1 25 7" xfId="19930"/>
    <cellStyle name="40 % - Accent1 25 8" xfId="33207"/>
    <cellStyle name="40 % - Accent1 25 9" xfId="46484"/>
    <cellStyle name="40 % - Accent1 26" xfId="6417"/>
    <cellStyle name="40 % - Accent1 26 2" xfId="7119"/>
    <cellStyle name="40 % - Accent1 26 2 2" xfId="17943"/>
    <cellStyle name="40 % - Accent1 26 2 2 2" xfId="31123"/>
    <cellStyle name="40 % - Accent1 26 2 2 3" xfId="44400"/>
    <cellStyle name="40 % - Accent1 26 2 2 4" xfId="57677"/>
    <cellStyle name="40 % - Accent1 26 2 3" xfId="12897"/>
    <cellStyle name="40 % - Accent1 26 2 4" xfId="25136"/>
    <cellStyle name="40 % - Accent1 26 2 5" xfId="38413"/>
    <cellStyle name="40 % - Accent1 26 2 6" xfId="51690"/>
    <cellStyle name="40 % - Accent1 26 3" xfId="12195"/>
    <cellStyle name="40 % - Accent1 26 3 2" xfId="17241"/>
    <cellStyle name="40 % - Accent1 26 3 2 2" xfId="30421"/>
    <cellStyle name="40 % - Accent1 26 3 2 3" xfId="43698"/>
    <cellStyle name="40 % - Accent1 26 3 2 4" xfId="56975"/>
    <cellStyle name="40 % - Accent1 26 3 3" xfId="24434"/>
    <cellStyle name="40 % - Accent1 26 3 4" xfId="37711"/>
    <cellStyle name="40 % - Accent1 26 3 5" xfId="50988"/>
    <cellStyle name="40 % - Accent1 26 4" xfId="10197"/>
    <cellStyle name="40 % - Accent1 26 4 2" xfId="21286"/>
    <cellStyle name="40 % - Accent1 26 4 3" xfId="34563"/>
    <cellStyle name="40 % - Accent1 26 4 4" xfId="47840"/>
    <cellStyle name="40 % - Accent1 26 5" xfId="14652"/>
    <cellStyle name="40 % - Accent1 26 5 2" xfId="27273"/>
    <cellStyle name="40 % - Accent1 26 5 3" xfId="40550"/>
    <cellStyle name="40 % - Accent1 26 5 4" xfId="53827"/>
    <cellStyle name="40 % - Accent1 26 6" xfId="9081"/>
    <cellStyle name="40 % - Accent1 26 7" xfId="19948"/>
    <cellStyle name="40 % - Accent1 26 8" xfId="33225"/>
    <cellStyle name="40 % - Accent1 26 9" xfId="46502"/>
    <cellStyle name="40 % - Accent1 27" xfId="6409"/>
    <cellStyle name="40 % - Accent1 27 2" xfId="7111"/>
    <cellStyle name="40 % - Accent1 27 2 2" xfId="17935"/>
    <cellStyle name="40 % - Accent1 27 2 2 2" xfId="31115"/>
    <cellStyle name="40 % - Accent1 27 2 2 3" xfId="44392"/>
    <cellStyle name="40 % - Accent1 27 2 2 4" xfId="57669"/>
    <cellStyle name="40 % - Accent1 27 2 3" xfId="12889"/>
    <cellStyle name="40 % - Accent1 27 2 4" xfId="25128"/>
    <cellStyle name="40 % - Accent1 27 2 5" xfId="38405"/>
    <cellStyle name="40 % - Accent1 27 2 6" xfId="51682"/>
    <cellStyle name="40 % - Accent1 27 3" xfId="12187"/>
    <cellStyle name="40 % - Accent1 27 3 2" xfId="17233"/>
    <cellStyle name="40 % - Accent1 27 3 2 2" xfId="30413"/>
    <cellStyle name="40 % - Accent1 27 3 2 3" xfId="43690"/>
    <cellStyle name="40 % - Accent1 27 3 2 4" xfId="56967"/>
    <cellStyle name="40 % - Accent1 27 3 3" xfId="24426"/>
    <cellStyle name="40 % - Accent1 27 3 4" xfId="37703"/>
    <cellStyle name="40 % - Accent1 27 3 5" xfId="50980"/>
    <cellStyle name="40 % - Accent1 27 4" xfId="10189"/>
    <cellStyle name="40 % - Accent1 27 4 2" xfId="21278"/>
    <cellStyle name="40 % - Accent1 27 4 3" xfId="34555"/>
    <cellStyle name="40 % - Accent1 27 4 4" xfId="47832"/>
    <cellStyle name="40 % - Accent1 27 5" xfId="14644"/>
    <cellStyle name="40 % - Accent1 27 5 2" xfId="27265"/>
    <cellStyle name="40 % - Accent1 27 5 3" xfId="40542"/>
    <cellStyle name="40 % - Accent1 27 5 4" xfId="53819"/>
    <cellStyle name="40 % - Accent1 27 6" xfId="9073"/>
    <cellStyle name="40 % - Accent1 27 7" xfId="19940"/>
    <cellStyle name="40 % - Accent1 27 8" xfId="33217"/>
    <cellStyle name="40 % - Accent1 27 9" xfId="46494"/>
    <cellStyle name="40 % - Accent1 28" xfId="7143"/>
    <cellStyle name="40 % - Accent1 28 2" xfId="12921"/>
    <cellStyle name="40 % - Accent1 28 2 2" xfId="17967"/>
    <cellStyle name="40 % - Accent1 28 2 2 2" xfId="31147"/>
    <cellStyle name="40 % - Accent1 28 2 2 3" xfId="44424"/>
    <cellStyle name="40 % - Accent1 28 2 2 4" xfId="57701"/>
    <cellStyle name="40 % - Accent1 28 2 3" xfId="25160"/>
    <cellStyle name="40 % - Accent1 28 2 4" xfId="38437"/>
    <cellStyle name="40 % - Accent1 28 2 5" xfId="51714"/>
    <cellStyle name="40 % - Accent1 28 3" xfId="10221"/>
    <cellStyle name="40 % - Accent1 28 3 2" xfId="21310"/>
    <cellStyle name="40 % - Accent1 28 3 3" xfId="34587"/>
    <cellStyle name="40 % - Accent1 28 3 4" xfId="47864"/>
    <cellStyle name="40 % - Accent1 28 4" xfId="14676"/>
    <cellStyle name="40 % - Accent1 28 4 2" xfId="27297"/>
    <cellStyle name="40 % - Accent1 28 4 3" xfId="40574"/>
    <cellStyle name="40 % - Accent1 28 4 4" xfId="53851"/>
    <cellStyle name="40 % - Accent1 28 5" xfId="9105"/>
    <cellStyle name="40 % - Accent1 28 6" xfId="19972"/>
    <cellStyle name="40 % - Accent1 28 7" xfId="33249"/>
    <cellStyle name="40 % - Accent1 28 8" xfId="46526"/>
    <cellStyle name="40 % - Accent1 29" xfId="7145"/>
    <cellStyle name="40 % - Accent1 29 2" xfId="12923"/>
    <cellStyle name="40 % - Accent1 29 2 2" xfId="17969"/>
    <cellStyle name="40 % - Accent1 29 2 2 2" xfId="31149"/>
    <cellStyle name="40 % - Accent1 29 2 2 3" xfId="44426"/>
    <cellStyle name="40 % - Accent1 29 2 2 4" xfId="57703"/>
    <cellStyle name="40 % - Accent1 29 2 3" xfId="25162"/>
    <cellStyle name="40 % - Accent1 29 2 4" xfId="38439"/>
    <cellStyle name="40 % - Accent1 29 2 5" xfId="51716"/>
    <cellStyle name="40 % - Accent1 29 3" xfId="10223"/>
    <cellStyle name="40 % - Accent1 29 3 2" xfId="21312"/>
    <cellStyle name="40 % - Accent1 29 3 3" xfId="34589"/>
    <cellStyle name="40 % - Accent1 29 3 4" xfId="47866"/>
    <cellStyle name="40 % - Accent1 29 4" xfId="14678"/>
    <cellStyle name="40 % - Accent1 29 4 2" xfId="27299"/>
    <cellStyle name="40 % - Accent1 29 4 3" xfId="40576"/>
    <cellStyle name="40 % - Accent1 29 4 4" xfId="53853"/>
    <cellStyle name="40 % - Accent1 29 5" xfId="9107"/>
    <cellStyle name="40 % - Accent1 29 6" xfId="19974"/>
    <cellStyle name="40 % - Accent1 29 7" xfId="33251"/>
    <cellStyle name="40 % - Accent1 29 8" xfId="46528"/>
    <cellStyle name="40 % - Accent1 3" xfId="535"/>
    <cellStyle name="40 % - Accent1 3 2" xfId="536"/>
    <cellStyle name="40 % - Accent1 30" xfId="7163"/>
    <cellStyle name="40 % - Accent1 30 2" xfId="12941"/>
    <cellStyle name="40 % - Accent1 30 2 2" xfId="17987"/>
    <cellStyle name="40 % - Accent1 30 2 2 2" xfId="31167"/>
    <cellStyle name="40 % - Accent1 30 2 2 3" xfId="44444"/>
    <cellStyle name="40 % - Accent1 30 2 2 4" xfId="57721"/>
    <cellStyle name="40 % - Accent1 30 2 3" xfId="25180"/>
    <cellStyle name="40 % - Accent1 30 2 4" xfId="38457"/>
    <cellStyle name="40 % - Accent1 30 2 5" xfId="51734"/>
    <cellStyle name="40 % - Accent1 30 3" xfId="10241"/>
    <cellStyle name="40 % - Accent1 30 3 2" xfId="21330"/>
    <cellStyle name="40 % - Accent1 30 3 3" xfId="34607"/>
    <cellStyle name="40 % - Accent1 30 3 4" xfId="47884"/>
    <cellStyle name="40 % - Accent1 30 4" xfId="14696"/>
    <cellStyle name="40 % - Accent1 30 4 2" xfId="27317"/>
    <cellStyle name="40 % - Accent1 30 4 3" xfId="40594"/>
    <cellStyle name="40 % - Accent1 30 4 4" xfId="53871"/>
    <cellStyle name="40 % - Accent1 30 5" xfId="9125"/>
    <cellStyle name="40 % - Accent1 30 6" xfId="19992"/>
    <cellStyle name="40 % - Accent1 30 7" xfId="33269"/>
    <cellStyle name="40 % - Accent1 30 8" xfId="46546"/>
    <cellStyle name="40 % - Accent1 31" xfId="7155"/>
    <cellStyle name="40 % - Accent1 31 2" xfId="12933"/>
    <cellStyle name="40 % - Accent1 31 2 2" xfId="17979"/>
    <cellStyle name="40 % - Accent1 31 2 2 2" xfId="31159"/>
    <cellStyle name="40 % - Accent1 31 2 2 3" xfId="44436"/>
    <cellStyle name="40 % - Accent1 31 2 2 4" xfId="57713"/>
    <cellStyle name="40 % - Accent1 31 2 3" xfId="25172"/>
    <cellStyle name="40 % - Accent1 31 2 4" xfId="38449"/>
    <cellStyle name="40 % - Accent1 31 2 5" xfId="51726"/>
    <cellStyle name="40 % - Accent1 31 3" xfId="10233"/>
    <cellStyle name="40 % - Accent1 31 3 2" xfId="21322"/>
    <cellStyle name="40 % - Accent1 31 3 3" xfId="34599"/>
    <cellStyle name="40 % - Accent1 31 3 4" xfId="47876"/>
    <cellStyle name="40 % - Accent1 31 4" xfId="14688"/>
    <cellStyle name="40 % - Accent1 31 4 2" xfId="27309"/>
    <cellStyle name="40 % - Accent1 31 4 3" xfId="40586"/>
    <cellStyle name="40 % - Accent1 31 4 4" xfId="53863"/>
    <cellStyle name="40 % - Accent1 31 5" xfId="9117"/>
    <cellStyle name="40 % - Accent1 31 6" xfId="19984"/>
    <cellStyle name="40 % - Accent1 31 7" xfId="33261"/>
    <cellStyle name="40 % - Accent1 31 8" xfId="46538"/>
    <cellStyle name="40 % - Accent1 32" xfId="13347"/>
    <cellStyle name="40 % - Accent1 32 2" xfId="18775"/>
    <cellStyle name="40 % - Accent1 32 2 2" xfId="31955"/>
    <cellStyle name="40 % - Accent1 32 2 3" xfId="45232"/>
    <cellStyle name="40 % - Accent1 32 2 4" xfId="58509"/>
    <cellStyle name="40 % - Accent1 32 3" xfId="25968"/>
    <cellStyle name="40 % - Accent1 32 4" xfId="39245"/>
    <cellStyle name="40 % - Accent1 32 5" xfId="52522"/>
    <cellStyle name="40 % - Accent1 33" xfId="13349"/>
    <cellStyle name="40 % - Accent1 33 2" xfId="18777"/>
    <cellStyle name="40 % - Accent1 33 2 2" xfId="31957"/>
    <cellStyle name="40 % - Accent1 33 2 3" xfId="45234"/>
    <cellStyle name="40 % - Accent1 33 2 4" xfId="58511"/>
    <cellStyle name="40 % - Accent1 33 3" xfId="25970"/>
    <cellStyle name="40 % - Accent1 33 4" xfId="39247"/>
    <cellStyle name="40 % - Accent1 33 5" xfId="52524"/>
    <cellStyle name="40 % - Accent1 34" xfId="13367"/>
    <cellStyle name="40 % - Accent1 34 2" xfId="18795"/>
    <cellStyle name="40 % - Accent1 34 2 2" xfId="31975"/>
    <cellStyle name="40 % - Accent1 34 2 3" xfId="45252"/>
    <cellStyle name="40 % - Accent1 34 2 4" xfId="58529"/>
    <cellStyle name="40 % - Accent1 34 3" xfId="25988"/>
    <cellStyle name="40 % - Accent1 34 4" xfId="39265"/>
    <cellStyle name="40 % - Accent1 34 5" xfId="52542"/>
    <cellStyle name="40 % - Accent1 35" xfId="13359"/>
    <cellStyle name="40 % - Accent1 35 2" xfId="18787"/>
    <cellStyle name="40 % - Accent1 35 2 2" xfId="31967"/>
    <cellStyle name="40 % - Accent1 35 2 3" xfId="45244"/>
    <cellStyle name="40 % - Accent1 35 2 4" xfId="58521"/>
    <cellStyle name="40 % - Accent1 35 3" xfId="25980"/>
    <cellStyle name="40 % - Accent1 35 4" xfId="39257"/>
    <cellStyle name="40 % - Accent1 35 5" xfId="52534"/>
    <cellStyle name="40 % - Accent1 36" xfId="18818"/>
    <cellStyle name="40 % - Accent1 36 2" xfId="31998"/>
    <cellStyle name="40 % - Accent1 36 3" xfId="45275"/>
    <cellStyle name="40 % - Accent1 36 4" xfId="58552"/>
    <cellStyle name="40 % - Accent1 37" xfId="18833"/>
    <cellStyle name="40 % - Accent1 37 2" xfId="32013"/>
    <cellStyle name="40 % - Accent1 37 3" xfId="45290"/>
    <cellStyle name="40 % - Accent1 37 4" xfId="58567"/>
    <cellStyle name="40 % - Accent1 38" xfId="18835"/>
    <cellStyle name="40 % - Accent1 38 2" xfId="32015"/>
    <cellStyle name="40 % - Accent1 38 3" xfId="45292"/>
    <cellStyle name="40 % - Accent1 38 4" xfId="58569"/>
    <cellStyle name="40 % - Accent1 39" xfId="18854"/>
    <cellStyle name="40 % - Accent1 39 2" xfId="32034"/>
    <cellStyle name="40 % - Accent1 39 3" xfId="45311"/>
    <cellStyle name="40 % - Accent1 39 4" xfId="58588"/>
    <cellStyle name="40 % - Accent1 4" xfId="537"/>
    <cellStyle name="40 % - Accent1 40" xfId="18846"/>
    <cellStyle name="40 % - Accent1 40 2" xfId="32026"/>
    <cellStyle name="40 % - Accent1 40 3" xfId="45303"/>
    <cellStyle name="40 % - Accent1 40 4" xfId="58580"/>
    <cellStyle name="40 % - Accent1 41" xfId="18857"/>
    <cellStyle name="40 % - Accent1 41 2" xfId="32037"/>
    <cellStyle name="40 % - Accent1 41 3" xfId="45314"/>
    <cellStyle name="40 % - Accent1 41 4" xfId="58591"/>
    <cellStyle name="40 % - Accent1 42" xfId="18884"/>
    <cellStyle name="40 % - Accent1 42 2" xfId="32064"/>
    <cellStyle name="40 % - Accent1 42 3" xfId="45341"/>
    <cellStyle name="40 % - Accent1 42 4" xfId="58618"/>
    <cellStyle name="40 % - Accent1 43" xfId="18878"/>
    <cellStyle name="40 % - Accent1 43 2" xfId="32058"/>
    <cellStyle name="40 % - Accent1 43 3" xfId="45335"/>
    <cellStyle name="40 % - Accent1 43 4" xfId="58612"/>
    <cellStyle name="40 % - Accent1 44" xfId="18894"/>
    <cellStyle name="40 % - Accent1 44 2" xfId="32074"/>
    <cellStyle name="40 % - Accent1 44 3" xfId="45351"/>
    <cellStyle name="40 % - Accent1 44 4" xfId="58628"/>
    <cellStyle name="40 % - Accent1 45" xfId="18917"/>
    <cellStyle name="40 % - Accent1 45 2" xfId="32097"/>
    <cellStyle name="40 % - Accent1 45 3" xfId="45374"/>
    <cellStyle name="40 % - Accent1 45 4" xfId="58651"/>
    <cellStyle name="40 % - Accent1 46" xfId="18919"/>
    <cellStyle name="40 % - Accent1 46 2" xfId="32099"/>
    <cellStyle name="40 % - Accent1 46 3" xfId="45376"/>
    <cellStyle name="40 % - Accent1 46 4" xfId="58653"/>
    <cellStyle name="40 % - Accent1 47" xfId="18937"/>
    <cellStyle name="40 % - Accent1 47 2" xfId="32117"/>
    <cellStyle name="40 % - Accent1 47 3" xfId="45394"/>
    <cellStyle name="40 % - Accent1 47 4" xfId="58671"/>
    <cellStyle name="40 % - Accent1 48" xfId="18929"/>
    <cellStyle name="40 % - Accent1 48 2" xfId="32109"/>
    <cellStyle name="40 % - Accent1 48 3" xfId="45386"/>
    <cellStyle name="40 % - Accent1 48 4" xfId="58663"/>
    <cellStyle name="40 % - Accent1 49" xfId="18961"/>
    <cellStyle name="40 % - Accent1 49 2" xfId="32141"/>
    <cellStyle name="40 % - Accent1 49 3" xfId="45418"/>
    <cellStyle name="40 % - Accent1 49 4" xfId="58695"/>
    <cellStyle name="40 % - Accent1 5" xfId="538"/>
    <cellStyle name="40 % - Accent1 5 2" xfId="539"/>
    <cellStyle name="40 % - Accent1 5 2 2" xfId="540"/>
    <cellStyle name="40 % - Accent1 5 2 3" xfId="541"/>
    <cellStyle name="40 % - Accent1 5 2 4" xfId="542"/>
    <cellStyle name="40 % - Accent1 5 2 4 2" xfId="543"/>
    <cellStyle name="40 % - Accent1 5 2 5" xfId="544"/>
    <cellStyle name="40 % - Accent1 5 2 6" xfId="3705"/>
    <cellStyle name="40 % - Accent1 5 3" xfId="545"/>
    <cellStyle name="40 % - Accent1 5 4" xfId="546"/>
    <cellStyle name="40 % - Accent1 5 5" xfId="547"/>
    <cellStyle name="40 % - Accent1 5 6" xfId="12966"/>
    <cellStyle name="40 % - Accent1 5 7" xfId="13161"/>
    <cellStyle name="40 % - Accent1 50" xfId="18963"/>
    <cellStyle name="40 % - Accent1 50 2" xfId="32143"/>
    <cellStyle name="40 % - Accent1 50 3" xfId="45420"/>
    <cellStyle name="40 % - Accent1 50 4" xfId="58697"/>
    <cellStyle name="40 % - Accent1 51" xfId="18981"/>
    <cellStyle name="40 % - Accent1 51 2" xfId="32161"/>
    <cellStyle name="40 % - Accent1 51 3" xfId="45438"/>
    <cellStyle name="40 % - Accent1 51 4" xfId="58715"/>
    <cellStyle name="40 % - Accent1 52" xfId="18973"/>
    <cellStyle name="40 % - Accent1 52 2" xfId="32153"/>
    <cellStyle name="40 % - Accent1 52 3" xfId="45430"/>
    <cellStyle name="40 % - Accent1 52 4" xfId="58707"/>
    <cellStyle name="40 % - Accent1 53" xfId="19004"/>
    <cellStyle name="40 % - Accent1 53 2" xfId="32184"/>
    <cellStyle name="40 % - Accent1 53 3" xfId="45461"/>
    <cellStyle name="40 % - Accent1 53 4" xfId="58738"/>
    <cellStyle name="40 % - Accent1 54" xfId="19019"/>
    <cellStyle name="40 % - Accent1 54 2" xfId="32199"/>
    <cellStyle name="40 % - Accent1 54 3" xfId="45476"/>
    <cellStyle name="40 % - Accent1 54 4" xfId="58753"/>
    <cellStyle name="40 % - Accent1 55" xfId="19021"/>
    <cellStyle name="40 % - Accent1 55 2" xfId="32201"/>
    <cellStyle name="40 % - Accent1 55 3" xfId="45478"/>
    <cellStyle name="40 % - Accent1 55 4" xfId="58755"/>
    <cellStyle name="40 % - Accent1 56" xfId="19039"/>
    <cellStyle name="40 % - Accent1 56 2" xfId="32219"/>
    <cellStyle name="40 % - Accent1 56 3" xfId="45496"/>
    <cellStyle name="40 % - Accent1 56 4" xfId="58773"/>
    <cellStyle name="40 % - Accent1 57" xfId="19031"/>
    <cellStyle name="40 % - Accent1 57 2" xfId="32211"/>
    <cellStyle name="40 % - Accent1 57 3" xfId="45488"/>
    <cellStyle name="40 % - Accent1 57 4" xfId="58765"/>
    <cellStyle name="40 % - Accent1 58" xfId="19063"/>
    <cellStyle name="40 % - Accent1 58 2" xfId="32243"/>
    <cellStyle name="40 % - Accent1 58 3" xfId="45520"/>
    <cellStyle name="40 % - Accent1 58 4" xfId="58797"/>
    <cellStyle name="40 % - Accent1 59" xfId="19065"/>
    <cellStyle name="40 % - Accent1 59 2" xfId="32245"/>
    <cellStyle name="40 % - Accent1 59 3" xfId="45522"/>
    <cellStyle name="40 % - Accent1 59 4" xfId="58799"/>
    <cellStyle name="40 % - Accent1 6" xfId="548"/>
    <cellStyle name="40 % - Accent1 60" xfId="19083"/>
    <cellStyle name="40 % - Accent1 60 2" xfId="32263"/>
    <cellStyle name="40 % - Accent1 60 3" xfId="45540"/>
    <cellStyle name="40 % - Accent1 60 4" xfId="58817"/>
    <cellStyle name="40 % - Accent1 61" xfId="19075"/>
    <cellStyle name="40 % - Accent1 61 2" xfId="32255"/>
    <cellStyle name="40 % - Accent1 61 3" xfId="45532"/>
    <cellStyle name="40 % - Accent1 61 4" xfId="58809"/>
    <cellStyle name="40 % - Accent1 62" xfId="19107"/>
    <cellStyle name="40 % - Accent1 62 2" xfId="32287"/>
    <cellStyle name="40 % - Accent1 62 3" xfId="45564"/>
    <cellStyle name="40 % - Accent1 62 4" xfId="58841"/>
    <cellStyle name="40 % - Accent1 63" xfId="19109"/>
    <cellStyle name="40 % - Accent1 63 2" xfId="32289"/>
    <cellStyle name="40 % - Accent1 63 3" xfId="45566"/>
    <cellStyle name="40 % - Accent1 63 4" xfId="58843"/>
    <cellStyle name="40 % - Accent1 64" xfId="19127"/>
    <cellStyle name="40 % - Accent1 64 2" xfId="32307"/>
    <cellStyle name="40 % - Accent1 64 3" xfId="45584"/>
    <cellStyle name="40 % - Accent1 64 4" xfId="58861"/>
    <cellStyle name="40 % - Accent1 65" xfId="19119"/>
    <cellStyle name="40 % - Accent1 65 2" xfId="32299"/>
    <cellStyle name="40 % - Accent1 65 3" xfId="45576"/>
    <cellStyle name="40 % - Accent1 65 4" xfId="58853"/>
    <cellStyle name="40 % - Accent1 66" xfId="19151"/>
    <cellStyle name="40 % - Accent1 66 2" xfId="32331"/>
    <cellStyle name="40 % - Accent1 66 3" xfId="45608"/>
    <cellStyle name="40 % - Accent1 66 4" xfId="58885"/>
    <cellStyle name="40 % - Accent1 67" xfId="19153"/>
    <cellStyle name="40 % - Accent1 67 2" xfId="32333"/>
    <cellStyle name="40 % - Accent1 67 3" xfId="45610"/>
    <cellStyle name="40 % - Accent1 67 4" xfId="58887"/>
    <cellStyle name="40 % - Accent1 68" xfId="19171"/>
    <cellStyle name="40 % - Accent1 68 2" xfId="32351"/>
    <cellStyle name="40 % - Accent1 68 3" xfId="45628"/>
    <cellStyle name="40 % - Accent1 68 4" xfId="58905"/>
    <cellStyle name="40 % - Accent1 69" xfId="19163"/>
    <cellStyle name="40 % - Accent1 69 2" xfId="32343"/>
    <cellStyle name="40 % - Accent1 69 3" xfId="45620"/>
    <cellStyle name="40 % - Accent1 69 4" xfId="58897"/>
    <cellStyle name="40 % - Accent1 7" xfId="549"/>
    <cellStyle name="40 % - Accent1 70" xfId="19195"/>
    <cellStyle name="40 % - Accent1 70 2" xfId="32375"/>
    <cellStyle name="40 % - Accent1 70 3" xfId="45652"/>
    <cellStyle name="40 % - Accent1 70 4" xfId="58929"/>
    <cellStyle name="40 % - Accent1 71" xfId="19197"/>
    <cellStyle name="40 % - Accent1 71 2" xfId="32377"/>
    <cellStyle name="40 % - Accent1 71 3" xfId="45654"/>
    <cellStyle name="40 % - Accent1 71 4" xfId="58931"/>
    <cellStyle name="40 % - Accent1 72" xfId="19216"/>
    <cellStyle name="40 % - Accent1 72 2" xfId="32396"/>
    <cellStyle name="40 % - Accent1 72 3" xfId="45673"/>
    <cellStyle name="40 % - Accent1 72 4" xfId="58950"/>
    <cellStyle name="40 % - Accent1 73" xfId="19208"/>
    <cellStyle name="40 % - Accent1 73 2" xfId="32388"/>
    <cellStyle name="40 % - Accent1 73 3" xfId="45665"/>
    <cellStyle name="40 % - Accent1 73 4" xfId="58942"/>
    <cellStyle name="40 % - Accent1 74" xfId="19227"/>
    <cellStyle name="40 % - Accent1 74 2" xfId="32407"/>
    <cellStyle name="40 % - Accent1 74 3" xfId="45684"/>
    <cellStyle name="40 % - Accent1 74 4" xfId="58961"/>
    <cellStyle name="40 % - Accent1 75" xfId="19237"/>
    <cellStyle name="40 % - Accent1 75 2" xfId="32417"/>
    <cellStyle name="40 % - Accent1 75 3" xfId="45694"/>
    <cellStyle name="40 % - Accent1 75 4" xfId="58971"/>
    <cellStyle name="40 % - Accent1 76" xfId="19246"/>
    <cellStyle name="40 % - Accent1 76 2" xfId="32426"/>
    <cellStyle name="40 % - Accent1 76 3" xfId="45703"/>
    <cellStyle name="40 % - Accent1 76 4" xfId="58980"/>
    <cellStyle name="40 % - Accent1 77" xfId="32449"/>
    <cellStyle name="40 % - Accent1 77 2" xfId="45726"/>
    <cellStyle name="40 % - Accent1 77 3" xfId="59003"/>
    <cellStyle name="40 % - Accent1 78" xfId="32451"/>
    <cellStyle name="40 % - Accent1 78 2" xfId="45728"/>
    <cellStyle name="40 % - Accent1 78 3" xfId="59005"/>
    <cellStyle name="40 % - Accent1 79" xfId="32470"/>
    <cellStyle name="40 % - Accent1 79 2" xfId="45747"/>
    <cellStyle name="40 % - Accent1 79 3" xfId="59024"/>
    <cellStyle name="40 % - Accent1 8" xfId="550"/>
    <cellStyle name="40 % - Accent1 80" xfId="32462"/>
    <cellStyle name="40 % - Accent1 80 2" xfId="45739"/>
    <cellStyle name="40 % - Accent1 80 3" xfId="59016"/>
    <cellStyle name="40 % - Accent1 81" xfId="32480"/>
    <cellStyle name="40 % - Accent1 81 2" xfId="45757"/>
    <cellStyle name="40 % - Accent1 81 3" xfId="59034"/>
    <cellStyle name="40 % - Accent1 82" xfId="32503"/>
    <cellStyle name="40 % - Accent1 82 2" xfId="45780"/>
    <cellStyle name="40 % - Accent1 82 3" xfId="59057"/>
    <cellStyle name="40 % - Accent1 83" xfId="32505"/>
    <cellStyle name="40 % - Accent1 83 2" xfId="45782"/>
    <cellStyle name="40 % - Accent1 83 3" xfId="59059"/>
    <cellStyle name="40 % - Accent1 84" xfId="32523"/>
    <cellStyle name="40 % - Accent1 84 2" xfId="45800"/>
    <cellStyle name="40 % - Accent1 84 3" xfId="59077"/>
    <cellStyle name="40 % - Accent1 85" xfId="32515"/>
    <cellStyle name="40 % - Accent1 85 2" xfId="45792"/>
    <cellStyle name="40 % - Accent1 85 3" xfId="59069"/>
    <cellStyle name="40 % - Accent1 86" xfId="59104"/>
    <cellStyle name="40 % - Accent1 87" xfId="59106"/>
    <cellStyle name="40 % - Accent1 88" xfId="59109"/>
    <cellStyle name="40 % - Accent1 89" xfId="59123"/>
    <cellStyle name="40 % - Accent1 9" xfId="551"/>
    <cellStyle name="40 % - Accent1 90" xfId="59151"/>
    <cellStyle name="40 % - Accent1 91" xfId="59153"/>
    <cellStyle name="40 % - Accent1 92" xfId="59156"/>
    <cellStyle name="40 % - Accent1 93" xfId="59170"/>
    <cellStyle name="40 % - Accent1 94" xfId="59244"/>
    <cellStyle name="40 % - Accent1 95" xfId="59246"/>
    <cellStyle name="40 % - Accent1 96" xfId="59249"/>
    <cellStyle name="40 % - Accent1 97" xfId="59263"/>
    <cellStyle name="40 % - Accent1 98" xfId="59291"/>
    <cellStyle name="40 % - Accent1 99" xfId="59293"/>
    <cellStyle name="40 % - Accent2" xfId="552" builtinId="35" customBuiltin="1"/>
    <cellStyle name="40 % - Accent2 10" xfId="7147"/>
    <cellStyle name="40 % - Accent2 10 2" xfId="12925"/>
    <cellStyle name="40 % - Accent2 10 2 2" xfId="17971"/>
    <cellStyle name="40 % - Accent2 10 2 2 2" xfId="31151"/>
    <cellStyle name="40 % - Accent2 10 2 2 3" xfId="44428"/>
    <cellStyle name="40 % - Accent2 10 2 2 4" xfId="57705"/>
    <cellStyle name="40 % - Accent2 10 2 3" xfId="25164"/>
    <cellStyle name="40 % - Accent2 10 2 4" xfId="38441"/>
    <cellStyle name="40 % - Accent2 10 2 5" xfId="51718"/>
    <cellStyle name="40 % - Accent2 10 3" xfId="10225"/>
    <cellStyle name="40 % - Accent2 10 3 2" xfId="21314"/>
    <cellStyle name="40 % - Accent2 10 3 3" xfId="34591"/>
    <cellStyle name="40 % - Accent2 10 3 4" xfId="47868"/>
    <cellStyle name="40 % - Accent2 10 4" xfId="14680"/>
    <cellStyle name="40 % - Accent2 10 4 2" xfId="27301"/>
    <cellStyle name="40 % - Accent2 10 4 3" xfId="40578"/>
    <cellStyle name="40 % - Accent2 10 4 4" xfId="53855"/>
    <cellStyle name="40 % - Accent2 10 5" xfId="9109"/>
    <cellStyle name="40 % - Accent2 10 6" xfId="19976"/>
    <cellStyle name="40 % - Accent2 10 7" xfId="33253"/>
    <cellStyle name="40 % - Accent2 10 8" xfId="46530"/>
    <cellStyle name="40 % - Accent2 11" xfId="13351"/>
    <cellStyle name="40 % - Accent2 11 2" xfId="18779"/>
    <cellStyle name="40 % - Accent2 11 2 2" xfId="31959"/>
    <cellStyle name="40 % - Accent2 11 2 3" xfId="45236"/>
    <cellStyle name="40 % - Accent2 11 2 4" xfId="58513"/>
    <cellStyle name="40 % - Accent2 11 3" xfId="25972"/>
    <cellStyle name="40 % - Accent2 11 4" xfId="39249"/>
    <cellStyle name="40 % - Accent2 11 5" xfId="52526"/>
    <cellStyle name="40 % - Accent2 12" xfId="18820"/>
    <cellStyle name="40 % - Accent2 12 2" xfId="32000"/>
    <cellStyle name="40 % - Accent2 12 3" xfId="45277"/>
    <cellStyle name="40 % - Accent2 12 4" xfId="58554"/>
    <cellStyle name="40 % - Accent2 13" xfId="18837"/>
    <cellStyle name="40 % - Accent2 13 2" xfId="32017"/>
    <cellStyle name="40 % - Accent2 13 3" xfId="45294"/>
    <cellStyle name="40 % - Accent2 13 4" xfId="58571"/>
    <cellStyle name="40 % - Accent2 14" xfId="18921"/>
    <cellStyle name="40 % - Accent2 14 2" xfId="32101"/>
    <cellStyle name="40 % - Accent2 14 3" xfId="45378"/>
    <cellStyle name="40 % - Accent2 14 4" xfId="58655"/>
    <cellStyle name="40 % - Accent2 15" xfId="18965"/>
    <cellStyle name="40 % - Accent2 15 2" xfId="32145"/>
    <cellStyle name="40 % - Accent2 15 3" xfId="45422"/>
    <cellStyle name="40 % - Accent2 15 4" xfId="58699"/>
    <cellStyle name="40 % - Accent2 16" xfId="19006"/>
    <cellStyle name="40 % - Accent2 16 2" xfId="32186"/>
    <cellStyle name="40 % - Accent2 16 3" xfId="45463"/>
    <cellStyle name="40 % - Accent2 16 4" xfId="58740"/>
    <cellStyle name="40 % - Accent2 17" xfId="19023"/>
    <cellStyle name="40 % - Accent2 17 2" xfId="32203"/>
    <cellStyle name="40 % - Accent2 17 3" xfId="45480"/>
    <cellStyle name="40 % - Accent2 17 4" xfId="58757"/>
    <cellStyle name="40 % - Accent2 18" xfId="19067"/>
    <cellStyle name="40 % - Accent2 18 2" xfId="32247"/>
    <cellStyle name="40 % - Accent2 18 3" xfId="45524"/>
    <cellStyle name="40 % - Accent2 18 4" xfId="58801"/>
    <cellStyle name="40 % - Accent2 19" xfId="19111"/>
    <cellStyle name="40 % - Accent2 19 2" xfId="32291"/>
    <cellStyle name="40 % - Accent2 19 3" xfId="45568"/>
    <cellStyle name="40 % - Accent2 19 4" xfId="58845"/>
    <cellStyle name="40 % - Accent2 2" xfId="553"/>
    <cellStyle name="40 % - Accent2 2 10" xfId="13730"/>
    <cellStyle name="40 % - Accent2 2 10 2" xfId="26351"/>
    <cellStyle name="40 % - Accent2 2 10 3" xfId="39628"/>
    <cellStyle name="40 % - Accent2 2 10 4" xfId="52905"/>
    <cellStyle name="40 % - Accent2 2 11" xfId="19615"/>
    <cellStyle name="40 % - Accent2 2 12" xfId="32892"/>
    <cellStyle name="40 % - Accent2 2 13" xfId="46169"/>
    <cellStyle name="40 % - Accent2 2 2" xfId="3706"/>
    <cellStyle name="40 % - Accent2 2 2 2" xfId="7877"/>
    <cellStyle name="40 % - Accent2 2 2 2 2" xfId="18659"/>
    <cellStyle name="40 % - Accent2 2 2 2 2 2" xfId="31839"/>
    <cellStyle name="40 % - Accent2 2 2 2 2 3" xfId="45116"/>
    <cellStyle name="40 % - Accent2 2 2 2 2 4" xfId="58393"/>
    <cellStyle name="40 % - Accent2 2 2 2 3" xfId="25852"/>
    <cellStyle name="40 % - Accent2 2 2 2 4" xfId="39129"/>
    <cellStyle name="40 % - Accent2 2 2 2 5" xfId="52406"/>
    <cellStyle name="40 % - Accent2 2 2 3" xfId="10849"/>
    <cellStyle name="40 % - Accent2 2 2 3 2" xfId="15410"/>
    <cellStyle name="40 % - Accent2 2 2 3 2 2" xfId="28031"/>
    <cellStyle name="40 % - Accent2 2 2 3 2 3" xfId="41308"/>
    <cellStyle name="40 % - Accent2 2 2 3 2 4" xfId="54585"/>
    <cellStyle name="40 % - Accent2 2 2 3 3" xfId="22044"/>
    <cellStyle name="40 % - Accent2 2 2 3 4" xfId="35321"/>
    <cellStyle name="40 % - Accent2 2 2 3 5" xfId="48598"/>
    <cellStyle name="40 % - Accent2 2 2 4" xfId="14312"/>
    <cellStyle name="40 % - Accent2 2 2 4 2" xfId="26933"/>
    <cellStyle name="40 % - Accent2 2 2 4 3" xfId="40210"/>
    <cellStyle name="40 % - Accent2 2 2 4 4" xfId="53487"/>
    <cellStyle name="40 % - Accent2 2 2 5" xfId="20946"/>
    <cellStyle name="40 % - Accent2 2 2 6" xfId="34223"/>
    <cellStyle name="40 % - Accent2 2 2 7" xfId="47500"/>
    <cellStyle name="40 % - Accent2 2 3" xfId="4869"/>
    <cellStyle name="40 % - Accent2 2 3 2" xfId="8743"/>
    <cellStyle name="40 % - Accent2 2 3 2 2" xfId="18739"/>
    <cellStyle name="40 % - Accent2 2 3 2 2 2" xfId="31919"/>
    <cellStyle name="40 % - Accent2 2 3 2 2 3" xfId="45196"/>
    <cellStyle name="40 % - Accent2 2 3 2 2 4" xfId="58473"/>
    <cellStyle name="40 % - Accent2 2 3 2 3" xfId="25932"/>
    <cellStyle name="40 % - Accent2 2 3 2 4" xfId="39209"/>
    <cellStyle name="40 % - Accent2 2 3 2 5" xfId="52486"/>
    <cellStyle name="40 % - Accent2 2 3 3" xfId="15919"/>
    <cellStyle name="40 % - Accent2 2 3 3 2" xfId="28897"/>
    <cellStyle name="40 % - Accent2 2 3 3 3" xfId="42174"/>
    <cellStyle name="40 % - Accent2 2 3 3 4" xfId="55451"/>
    <cellStyle name="40 % - Accent2 2 3 4" xfId="22910"/>
    <cellStyle name="40 % - Accent2 2 3 5" xfId="36187"/>
    <cellStyle name="40 % - Accent2 2 3 6" xfId="49464"/>
    <cellStyle name="40 % - Accent2 2 4" xfId="5460"/>
    <cellStyle name="40 % - Accent2 2 4 2" xfId="16308"/>
    <cellStyle name="40 % - Accent2 2 4 2 2" xfId="29488"/>
    <cellStyle name="40 % - Accent2 2 4 2 3" xfId="42765"/>
    <cellStyle name="40 % - Accent2 2 4 2 4" xfId="56042"/>
    <cellStyle name="40 % - Accent2 2 4 3" xfId="11262"/>
    <cellStyle name="40 % - Accent2 2 4 4" xfId="23501"/>
    <cellStyle name="40 % - Accent2 2 4 5" xfId="36778"/>
    <cellStyle name="40 % - Accent2 2 4 6" xfId="50055"/>
    <cellStyle name="40 % - Accent2 2 5" xfId="6084"/>
    <cellStyle name="40 % - Accent2 2 5 2" xfId="16908"/>
    <cellStyle name="40 % - Accent2 2 5 2 2" xfId="30088"/>
    <cellStyle name="40 % - Accent2 2 5 2 3" xfId="43365"/>
    <cellStyle name="40 % - Accent2 2 5 2 4" xfId="56642"/>
    <cellStyle name="40 % - Accent2 2 5 3" xfId="11862"/>
    <cellStyle name="40 % - Accent2 2 5 4" xfId="24101"/>
    <cellStyle name="40 % - Accent2 2 5 5" xfId="37378"/>
    <cellStyle name="40 % - Accent2 2 5 6" xfId="50655"/>
    <cellStyle name="40 % - Accent2 2 6" xfId="6786"/>
    <cellStyle name="40 % - Accent2 2 6 2" xfId="17610"/>
    <cellStyle name="40 % - Accent2 2 6 2 2" xfId="30790"/>
    <cellStyle name="40 % - Accent2 2 6 2 3" xfId="44067"/>
    <cellStyle name="40 % - Accent2 2 6 2 4" xfId="57344"/>
    <cellStyle name="40 % - Accent2 2 6 3" xfId="12564"/>
    <cellStyle name="40 % - Accent2 2 6 4" xfId="24803"/>
    <cellStyle name="40 % - Accent2 2 6 5" xfId="38080"/>
    <cellStyle name="40 % - Accent2 2 6 6" xfId="51357"/>
    <cellStyle name="40 % - Accent2 2 7" xfId="7520"/>
    <cellStyle name="40 % - Accent2 2 7 2" xfId="18362"/>
    <cellStyle name="40 % - Accent2 2 7 2 2" xfId="31542"/>
    <cellStyle name="40 % - Accent2 2 7 2 3" xfId="44819"/>
    <cellStyle name="40 % - Accent2 2 7 2 4" xfId="58096"/>
    <cellStyle name="40 % - Accent2 2 7 3" xfId="25555"/>
    <cellStyle name="40 % - Accent2 2 7 4" xfId="38832"/>
    <cellStyle name="40 % - Accent2 2 7 5" xfId="52109"/>
    <cellStyle name="40 % - Accent2 2 8" xfId="10586"/>
    <cellStyle name="40 % - Accent2 2 8 2" xfId="15053"/>
    <cellStyle name="40 % - Accent2 2 8 2 2" xfId="27674"/>
    <cellStyle name="40 % - Accent2 2 8 2 3" xfId="40951"/>
    <cellStyle name="40 % - Accent2 2 8 2 4" xfId="54228"/>
    <cellStyle name="40 % - Accent2 2 8 3" xfId="21687"/>
    <cellStyle name="40 % - Accent2 2 8 4" xfId="34964"/>
    <cellStyle name="40 % - Accent2 2 8 5" xfId="48241"/>
    <cellStyle name="40 % - Accent2 2 9" xfId="9498"/>
    <cellStyle name="40 % - Accent2 2 9 2" xfId="20364"/>
    <cellStyle name="40 % - Accent2 2 9 3" xfId="33641"/>
    <cellStyle name="40 % - Accent2 2 9 4" xfId="46918"/>
    <cellStyle name="40 % - Accent2 20" xfId="19155"/>
    <cellStyle name="40 % - Accent2 20 2" xfId="32335"/>
    <cellStyle name="40 % - Accent2 20 3" xfId="45612"/>
    <cellStyle name="40 % - Accent2 20 4" xfId="58889"/>
    <cellStyle name="40 % - Accent2 21" xfId="19199"/>
    <cellStyle name="40 % - Accent2 21 2" xfId="32379"/>
    <cellStyle name="40 % - Accent2 21 3" xfId="45656"/>
    <cellStyle name="40 % - Accent2 21 4" xfId="58933"/>
    <cellStyle name="40 % - Accent2 22" xfId="32453"/>
    <cellStyle name="40 % - Accent2 22 2" xfId="45730"/>
    <cellStyle name="40 % - Accent2 22 3" xfId="59007"/>
    <cellStyle name="40 % - Accent2 23" xfId="32507"/>
    <cellStyle name="40 % - Accent2 23 2" xfId="45784"/>
    <cellStyle name="40 % - Accent2 23 3" xfId="59061"/>
    <cellStyle name="40 % - Accent2 24" xfId="59108"/>
    <cellStyle name="40 % - Accent2 25" xfId="59155"/>
    <cellStyle name="40 % - Accent2 26" xfId="59248"/>
    <cellStyle name="40 % - Accent2 27" xfId="59295"/>
    <cellStyle name="40 % - Accent2 28" xfId="59346"/>
    <cellStyle name="40 % - Accent2 29" xfId="59363"/>
    <cellStyle name="40 % - Accent2 3" xfId="554"/>
    <cellStyle name="40 % - Accent2 30" xfId="59383"/>
    <cellStyle name="40 % - Accent2 31" xfId="59398"/>
    <cellStyle name="40 % - Accent2 4" xfId="555"/>
    <cellStyle name="40 % - Accent2 5" xfId="556"/>
    <cellStyle name="40 % - Accent2 6" xfId="5705"/>
    <cellStyle name="40 % - Accent2 6 10" xfId="33137"/>
    <cellStyle name="40 % - Accent2 6 11" xfId="46414"/>
    <cellStyle name="40 % - Accent2 6 2" xfId="6329"/>
    <cellStyle name="40 % - Accent2 6 2 2" xfId="17153"/>
    <cellStyle name="40 % - Accent2 6 2 2 2" xfId="30333"/>
    <cellStyle name="40 % - Accent2 6 2 2 3" xfId="43610"/>
    <cellStyle name="40 % - Accent2 6 2 2 4" xfId="56887"/>
    <cellStyle name="40 % - Accent2 6 2 3" xfId="12107"/>
    <cellStyle name="40 % - Accent2 6 2 4" xfId="24346"/>
    <cellStyle name="40 % - Accent2 6 2 5" xfId="37623"/>
    <cellStyle name="40 % - Accent2 6 2 6" xfId="50900"/>
    <cellStyle name="40 % - Accent2 6 3" xfId="7031"/>
    <cellStyle name="40 % - Accent2 6 3 2" xfId="17855"/>
    <cellStyle name="40 % - Accent2 6 3 2 2" xfId="31035"/>
    <cellStyle name="40 % - Accent2 6 3 2 3" xfId="44312"/>
    <cellStyle name="40 % - Accent2 6 3 2 4" xfId="57589"/>
    <cellStyle name="40 % - Accent2 6 3 3" xfId="12809"/>
    <cellStyle name="40 % - Accent2 6 3 4" xfId="25048"/>
    <cellStyle name="40 % - Accent2 6 3 5" xfId="38325"/>
    <cellStyle name="40 % - Accent2 6 3 6" xfId="51602"/>
    <cellStyle name="40 % - Accent2 6 4" xfId="13115"/>
    <cellStyle name="40 % - Accent2 6 4 2" xfId="18607"/>
    <cellStyle name="40 % - Accent2 6 4 2 2" xfId="31787"/>
    <cellStyle name="40 % - Accent2 6 4 2 3" xfId="45064"/>
    <cellStyle name="40 % - Accent2 6 4 2 4" xfId="58341"/>
    <cellStyle name="40 % - Accent2 6 4 3" xfId="25800"/>
    <cellStyle name="40 % - Accent2 6 4 4" xfId="39077"/>
    <cellStyle name="40 % - Accent2 6 4 5" xfId="52354"/>
    <cellStyle name="40 % - Accent2 6 5" xfId="11507"/>
    <cellStyle name="40 % - Accent2 6 5 2" xfId="16553"/>
    <cellStyle name="40 % - Accent2 6 5 2 2" xfId="29733"/>
    <cellStyle name="40 % - Accent2 6 5 2 3" xfId="43010"/>
    <cellStyle name="40 % - Accent2 6 5 2 4" xfId="56287"/>
    <cellStyle name="40 % - Accent2 6 5 3" xfId="23746"/>
    <cellStyle name="40 % - Accent2 6 5 4" xfId="37023"/>
    <cellStyle name="40 % - Accent2 6 5 5" xfId="50300"/>
    <cellStyle name="40 % - Accent2 6 6" xfId="10109"/>
    <cellStyle name="40 % - Accent2 6 6 2" xfId="21198"/>
    <cellStyle name="40 % - Accent2 6 6 3" xfId="34475"/>
    <cellStyle name="40 % - Accent2 6 6 4" xfId="47752"/>
    <cellStyle name="40 % - Accent2 6 7" xfId="14564"/>
    <cellStyle name="40 % - Accent2 6 7 2" xfId="27185"/>
    <cellStyle name="40 % - Accent2 6 7 3" xfId="40462"/>
    <cellStyle name="40 % - Accent2 6 7 4" xfId="53739"/>
    <cellStyle name="40 % - Accent2 6 8" xfId="8993"/>
    <cellStyle name="40 % - Accent2 6 9" xfId="19860"/>
    <cellStyle name="40 % - Accent2 7" xfId="6340"/>
    <cellStyle name="40 % - Accent2 7 2" xfId="7042"/>
    <cellStyle name="40 % - Accent2 7 2 2" xfId="17866"/>
    <cellStyle name="40 % - Accent2 7 2 2 2" xfId="31046"/>
    <cellStyle name="40 % - Accent2 7 2 2 3" xfId="44323"/>
    <cellStyle name="40 % - Accent2 7 2 2 4" xfId="57600"/>
    <cellStyle name="40 % - Accent2 7 2 3" xfId="12820"/>
    <cellStyle name="40 % - Accent2 7 2 4" xfId="25059"/>
    <cellStyle name="40 % - Accent2 7 2 5" xfId="38336"/>
    <cellStyle name="40 % - Accent2 7 2 6" xfId="51613"/>
    <cellStyle name="40 % - Accent2 7 3" xfId="12118"/>
    <cellStyle name="40 % - Accent2 7 3 2" xfId="17164"/>
    <cellStyle name="40 % - Accent2 7 3 2 2" xfId="30344"/>
    <cellStyle name="40 % - Accent2 7 3 2 3" xfId="43621"/>
    <cellStyle name="40 % - Accent2 7 3 2 4" xfId="56898"/>
    <cellStyle name="40 % - Accent2 7 3 3" xfId="24357"/>
    <cellStyle name="40 % - Accent2 7 3 4" xfId="37634"/>
    <cellStyle name="40 % - Accent2 7 3 5" xfId="50911"/>
    <cellStyle name="40 % - Accent2 7 4" xfId="10120"/>
    <cellStyle name="40 % - Accent2 7 4 2" xfId="21209"/>
    <cellStyle name="40 % - Accent2 7 4 3" xfId="34486"/>
    <cellStyle name="40 % - Accent2 7 4 4" xfId="47763"/>
    <cellStyle name="40 % - Accent2 7 5" xfId="14575"/>
    <cellStyle name="40 % - Accent2 7 5 2" xfId="27196"/>
    <cellStyle name="40 % - Accent2 7 5 3" xfId="40473"/>
    <cellStyle name="40 % - Accent2 7 5 4" xfId="53750"/>
    <cellStyle name="40 % - Accent2 7 6" xfId="9004"/>
    <cellStyle name="40 % - Accent2 7 7" xfId="19871"/>
    <cellStyle name="40 % - Accent2 7 8" xfId="33148"/>
    <cellStyle name="40 % - Accent2 7 9" xfId="46425"/>
    <cellStyle name="40 % - Accent2 8" xfId="6357"/>
    <cellStyle name="40 % - Accent2 8 2" xfId="7059"/>
    <cellStyle name="40 % - Accent2 8 2 2" xfId="17883"/>
    <cellStyle name="40 % - Accent2 8 2 2 2" xfId="31063"/>
    <cellStyle name="40 % - Accent2 8 2 2 3" xfId="44340"/>
    <cellStyle name="40 % - Accent2 8 2 2 4" xfId="57617"/>
    <cellStyle name="40 % - Accent2 8 2 3" xfId="12837"/>
    <cellStyle name="40 % - Accent2 8 2 4" xfId="25076"/>
    <cellStyle name="40 % - Accent2 8 2 5" xfId="38353"/>
    <cellStyle name="40 % - Accent2 8 2 6" xfId="51630"/>
    <cellStyle name="40 % - Accent2 8 3" xfId="12135"/>
    <cellStyle name="40 % - Accent2 8 3 2" xfId="17181"/>
    <cellStyle name="40 % - Accent2 8 3 2 2" xfId="30361"/>
    <cellStyle name="40 % - Accent2 8 3 2 3" xfId="43638"/>
    <cellStyle name="40 % - Accent2 8 3 2 4" xfId="56915"/>
    <cellStyle name="40 % - Accent2 8 3 3" xfId="24374"/>
    <cellStyle name="40 % - Accent2 8 3 4" xfId="37651"/>
    <cellStyle name="40 % - Accent2 8 3 5" xfId="50928"/>
    <cellStyle name="40 % - Accent2 8 4" xfId="10137"/>
    <cellStyle name="40 % - Accent2 8 4 2" xfId="21226"/>
    <cellStyle name="40 % - Accent2 8 4 3" xfId="34503"/>
    <cellStyle name="40 % - Accent2 8 4 4" xfId="47780"/>
    <cellStyle name="40 % - Accent2 8 5" xfId="14592"/>
    <cellStyle name="40 % - Accent2 8 5 2" xfId="27213"/>
    <cellStyle name="40 % - Accent2 8 5 3" xfId="40490"/>
    <cellStyle name="40 % - Accent2 8 5 4" xfId="53767"/>
    <cellStyle name="40 % - Accent2 8 6" xfId="9021"/>
    <cellStyle name="40 % - Accent2 8 7" xfId="19888"/>
    <cellStyle name="40 % - Accent2 8 8" xfId="33165"/>
    <cellStyle name="40 % - Accent2 8 9" xfId="46442"/>
    <cellStyle name="40 % - Accent2 9" xfId="6401"/>
    <cellStyle name="40 % - Accent2 9 2" xfId="7103"/>
    <cellStyle name="40 % - Accent2 9 2 2" xfId="17927"/>
    <cellStyle name="40 % - Accent2 9 2 2 2" xfId="31107"/>
    <cellStyle name="40 % - Accent2 9 2 2 3" xfId="44384"/>
    <cellStyle name="40 % - Accent2 9 2 2 4" xfId="57661"/>
    <cellStyle name="40 % - Accent2 9 2 3" xfId="12881"/>
    <cellStyle name="40 % - Accent2 9 2 4" xfId="25120"/>
    <cellStyle name="40 % - Accent2 9 2 5" xfId="38397"/>
    <cellStyle name="40 % - Accent2 9 2 6" xfId="51674"/>
    <cellStyle name="40 % - Accent2 9 3" xfId="12179"/>
    <cellStyle name="40 % - Accent2 9 3 2" xfId="17225"/>
    <cellStyle name="40 % - Accent2 9 3 2 2" xfId="30405"/>
    <cellStyle name="40 % - Accent2 9 3 2 3" xfId="43682"/>
    <cellStyle name="40 % - Accent2 9 3 2 4" xfId="56959"/>
    <cellStyle name="40 % - Accent2 9 3 3" xfId="24418"/>
    <cellStyle name="40 % - Accent2 9 3 4" xfId="37695"/>
    <cellStyle name="40 % - Accent2 9 3 5" xfId="50972"/>
    <cellStyle name="40 % - Accent2 9 4" xfId="10181"/>
    <cellStyle name="40 % - Accent2 9 4 2" xfId="21270"/>
    <cellStyle name="40 % - Accent2 9 4 3" xfId="34547"/>
    <cellStyle name="40 % - Accent2 9 4 4" xfId="47824"/>
    <cellStyle name="40 % - Accent2 9 5" xfId="14636"/>
    <cellStyle name="40 % - Accent2 9 5 2" xfId="27257"/>
    <cellStyle name="40 % - Accent2 9 5 3" xfId="40534"/>
    <cellStyle name="40 % - Accent2 9 5 4" xfId="53811"/>
    <cellStyle name="40 % - Accent2 9 6" xfId="9065"/>
    <cellStyle name="40 % - Accent2 9 7" xfId="19932"/>
    <cellStyle name="40 % - Accent2 9 8" xfId="33209"/>
    <cellStyle name="40 % - Accent2 9 9" xfId="46486"/>
    <cellStyle name="40 % - Accent3" xfId="557" builtinId="39" customBuiltin="1"/>
    <cellStyle name="40 % - Accent3 10" xfId="558"/>
    <cellStyle name="40 % - Accent3 100" xfId="59289"/>
    <cellStyle name="40 % - Accent3 101" xfId="59348"/>
    <cellStyle name="40 % - Accent3 102" xfId="59365"/>
    <cellStyle name="40 % - Accent3 103" xfId="59385"/>
    <cellStyle name="40 % - Accent3 104" xfId="59400"/>
    <cellStyle name="40 % - Accent3 11" xfId="559"/>
    <cellStyle name="40 % - Accent3 12" xfId="560"/>
    <cellStyle name="40 % - Accent3 12 2" xfId="561"/>
    <cellStyle name="40 % - Accent3 12 3" xfId="562"/>
    <cellStyle name="40 % - Accent3 12 4" xfId="563"/>
    <cellStyle name="40 % - Accent3 12 4 2" xfId="564"/>
    <cellStyle name="40 % - Accent3 12 5" xfId="565"/>
    <cellStyle name="40 % - Accent3 12 6" xfId="3707"/>
    <cellStyle name="40 % - Accent3 13" xfId="566"/>
    <cellStyle name="40 % - Accent3 14" xfId="567"/>
    <cellStyle name="40 % - Accent3 14 10" xfId="9499"/>
    <cellStyle name="40 % - Accent3 14 10 2" xfId="20365"/>
    <cellStyle name="40 % - Accent3 14 10 3" xfId="33642"/>
    <cellStyle name="40 % - Accent3 14 10 4" xfId="46919"/>
    <cellStyle name="40 % - Accent3 14 11" xfId="13731"/>
    <cellStyle name="40 % - Accent3 14 11 2" xfId="26352"/>
    <cellStyle name="40 % - Accent3 14 11 3" xfId="39629"/>
    <cellStyle name="40 % - Accent3 14 11 4" xfId="52906"/>
    <cellStyle name="40 % - Accent3 14 12" xfId="19616"/>
    <cellStyle name="40 % - Accent3 14 13" xfId="32893"/>
    <cellStyle name="40 % - Accent3 14 14" xfId="46170"/>
    <cellStyle name="40 % - Accent3 14 2" xfId="4062"/>
    <cellStyle name="40 % - Accent3 14 2 10" xfId="19617"/>
    <cellStyle name="40 % - Accent3 14 2 11" xfId="32894"/>
    <cellStyle name="40 % - Accent3 14 2 12" xfId="46171"/>
    <cellStyle name="40 % - Accent3 14 2 2" xfId="4871"/>
    <cellStyle name="40 % - Accent3 14 2 2 2" xfId="8745"/>
    <cellStyle name="40 % - Accent3 14 2 2 2 2" xfId="15920"/>
    <cellStyle name="40 % - Accent3 14 2 2 2 2 2" xfId="28899"/>
    <cellStyle name="40 % - Accent3 14 2 2 2 2 3" xfId="42176"/>
    <cellStyle name="40 % - Accent3 14 2 2 2 2 4" xfId="55453"/>
    <cellStyle name="40 % - Accent3 14 2 2 2 3" xfId="22912"/>
    <cellStyle name="40 % - Accent3 14 2 2 2 4" xfId="36189"/>
    <cellStyle name="40 % - Accent3 14 2 2 2 5" xfId="49466"/>
    <cellStyle name="40 % - Accent3 14 2 2 3" xfId="14314"/>
    <cellStyle name="40 % - Accent3 14 2 2 3 2" xfId="26935"/>
    <cellStyle name="40 % - Accent3 14 2 2 3 3" xfId="40212"/>
    <cellStyle name="40 % - Accent3 14 2 2 3 4" xfId="53489"/>
    <cellStyle name="40 % - Accent3 14 2 2 4" xfId="20948"/>
    <cellStyle name="40 % - Accent3 14 2 2 5" xfId="34225"/>
    <cellStyle name="40 % - Accent3 14 2 2 6" xfId="47502"/>
    <cellStyle name="40 % - Accent3 14 2 3" xfId="5462"/>
    <cellStyle name="40 % - Accent3 14 2 3 2" xfId="16310"/>
    <cellStyle name="40 % - Accent3 14 2 3 2 2" xfId="29490"/>
    <cellStyle name="40 % - Accent3 14 2 3 2 3" xfId="42767"/>
    <cellStyle name="40 % - Accent3 14 2 3 2 4" xfId="56044"/>
    <cellStyle name="40 % - Accent3 14 2 3 3" xfId="11264"/>
    <cellStyle name="40 % - Accent3 14 2 3 4" xfId="23503"/>
    <cellStyle name="40 % - Accent3 14 2 3 5" xfId="36780"/>
    <cellStyle name="40 % - Accent3 14 2 3 6" xfId="50057"/>
    <cellStyle name="40 % - Accent3 14 2 4" xfId="6086"/>
    <cellStyle name="40 % - Accent3 14 2 4 2" xfId="16910"/>
    <cellStyle name="40 % - Accent3 14 2 4 2 2" xfId="30090"/>
    <cellStyle name="40 % - Accent3 14 2 4 2 3" xfId="43367"/>
    <cellStyle name="40 % - Accent3 14 2 4 2 4" xfId="56644"/>
    <cellStyle name="40 % - Accent3 14 2 4 3" xfId="11864"/>
    <cellStyle name="40 % - Accent3 14 2 4 4" xfId="24103"/>
    <cellStyle name="40 % - Accent3 14 2 4 5" xfId="37380"/>
    <cellStyle name="40 % - Accent3 14 2 4 6" xfId="50657"/>
    <cellStyle name="40 % - Accent3 14 2 5" xfId="6788"/>
    <cellStyle name="40 % - Accent3 14 2 5 2" xfId="17612"/>
    <cellStyle name="40 % - Accent3 14 2 5 2 2" xfId="30792"/>
    <cellStyle name="40 % - Accent3 14 2 5 2 3" xfId="44069"/>
    <cellStyle name="40 % - Accent3 14 2 5 2 4" xfId="57346"/>
    <cellStyle name="40 % - Accent3 14 2 5 3" xfId="12566"/>
    <cellStyle name="40 % - Accent3 14 2 5 4" xfId="24805"/>
    <cellStyle name="40 % - Accent3 14 2 5 5" xfId="38082"/>
    <cellStyle name="40 % - Accent3 14 2 5 6" xfId="51359"/>
    <cellStyle name="40 % - Accent3 14 2 6" xfId="8133"/>
    <cellStyle name="40 % - Accent3 14 2 6 2" xfId="18364"/>
    <cellStyle name="40 % - Accent3 14 2 6 2 2" xfId="31544"/>
    <cellStyle name="40 % - Accent3 14 2 6 2 3" xfId="44821"/>
    <cellStyle name="40 % - Accent3 14 2 6 2 4" xfId="58098"/>
    <cellStyle name="40 % - Accent3 14 2 6 3" xfId="25557"/>
    <cellStyle name="40 % - Accent3 14 2 6 4" xfId="38834"/>
    <cellStyle name="40 % - Accent3 14 2 6 5" xfId="52111"/>
    <cellStyle name="40 % - Accent3 14 2 7" xfId="10883"/>
    <cellStyle name="40 % - Accent3 14 2 7 2" xfId="15641"/>
    <cellStyle name="40 % - Accent3 14 2 7 2 2" xfId="28287"/>
    <cellStyle name="40 % - Accent3 14 2 7 2 3" xfId="41564"/>
    <cellStyle name="40 % - Accent3 14 2 7 2 4" xfId="54841"/>
    <cellStyle name="40 % - Accent3 14 2 7 3" xfId="22300"/>
    <cellStyle name="40 % - Accent3 14 2 7 4" xfId="35577"/>
    <cellStyle name="40 % - Accent3 14 2 7 5" xfId="48854"/>
    <cellStyle name="40 % - Accent3 14 2 8" xfId="9500"/>
    <cellStyle name="40 % - Accent3 14 2 8 2" xfId="20366"/>
    <cellStyle name="40 % - Accent3 14 2 8 3" xfId="33643"/>
    <cellStyle name="40 % - Accent3 14 2 8 4" xfId="46920"/>
    <cellStyle name="40 % - Accent3 14 2 9" xfId="13732"/>
    <cellStyle name="40 % - Accent3 14 2 9 2" xfId="26353"/>
    <cellStyle name="40 % - Accent3 14 2 9 3" xfId="39630"/>
    <cellStyle name="40 % - Accent3 14 2 9 4" xfId="52907"/>
    <cellStyle name="40 % - Accent3 14 3" xfId="4063"/>
    <cellStyle name="40 % - Accent3 14 3 2" xfId="8134"/>
    <cellStyle name="40 % - Accent3 14 3 2 2" xfId="15642"/>
    <cellStyle name="40 % - Accent3 14 3 2 2 2" xfId="28288"/>
    <cellStyle name="40 % - Accent3 14 3 2 2 3" xfId="41565"/>
    <cellStyle name="40 % - Accent3 14 3 2 2 4" xfId="54842"/>
    <cellStyle name="40 % - Accent3 14 3 2 3" xfId="22301"/>
    <cellStyle name="40 % - Accent3 14 3 2 4" xfId="35578"/>
    <cellStyle name="40 % - Accent3 14 3 2 5" xfId="48855"/>
    <cellStyle name="40 % - Accent3 14 3 3" xfId="14313"/>
    <cellStyle name="40 % - Accent3 14 3 3 2" xfId="26934"/>
    <cellStyle name="40 % - Accent3 14 3 3 3" xfId="40211"/>
    <cellStyle name="40 % - Accent3 14 3 3 4" xfId="53488"/>
    <cellStyle name="40 % - Accent3 14 3 4" xfId="20947"/>
    <cellStyle name="40 % - Accent3 14 3 5" xfId="34224"/>
    <cellStyle name="40 % - Accent3 14 3 6" xfId="47501"/>
    <cellStyle name="40 % - Accent3 14 4" xfId="4870"/>
    <cellStyle name="40 % - Accent3 14 4 2" xfId="8744"/>
    <cellStyle name="40 % - Accent3 14 4 2 2" xfId="28898"/>
    <cellStyle name="40 % - Accent3 14 4 2 3" xfId="42175"/>
    <cellStyle name="40 % - Accent3 14 4 2 4" xfId="55452"/>
    <cellStyle name="40 % - Accent3 14 4 3" xfId="22911"/>
    <cellStyle name="40 % - Accent3 14 4 4" xfId="36188"/>
    <cellStyle name="40 % - Accent3 14 4 5" xfId="49465"/>
    <cellStyle name="40 % - Accent3 14 5" xfId="5461"/>
    <cellStyle name="40 % - Accent3 14 5 2" xfId="16309"/>
    <cellStyle name="40 % - Accent3 14 5 2 2" xfId="29489"/>
    <cellStyle name="40 % - Accent3 14 5 2 3" xfId="42766"/>
    <cellStyle name="40 % - Accent3 14 5 2 4" xfId="56043"/>
    <cellStyle name="40 % - Accent3 14 5 3" xfId="11263"/>
    <cellStyle name="40 % - Accent3 14 5 4" xfId="23502"/>
    <cellStyle name="40 % - Accent3 14 5 5" xfId="36779"/>
    <cellStyle name="40 % - Accent3 14 5 6" xfId="50056"/>
    <cellStyle name="40 % - Accent3 14 6" xfId="6085"/>
    <cellStyle name="40 % - Accent3 14 6 2" xfId="16909"/>
    <cellStyle name="40 % - Accent3 14 6 2 2" xfId="30089"/>
    <cellStyle name="40 % - Accent3 14 6 2 3" xfId="43366"/>
    <cellStyle name="40 % - Accent3 14 6 2 4" xfId="56643"/>
    <cellStyle name="40 % - Accent3 14 6 3" xfId="11863"/>
    <cellStyle name="40 % - Accent3 14 6 4" xfId="24102"/>
    <cellStyle name="40 % - Accent3 14 6 5" xfId="37379"/>
    <cellStyle name="40 % - Accent3 14 6 6" xfId="50656"/>
    <cellStyle name="40 % - Accent3 14 7" xfId="6787"/>
    <cellStyle name="40 % - Accent3 14 7 2" xfId="17611"/>
    <cellStyle name="40 % - Accent3 14 7 2 2" xfId="30791"/>
    <cellStyle name="40 % - Accent3 14 7 2 3" xfId="44068"/>
    <cellStyle name="40 % - Accent3 14 7 2 4" xfId="57345"/>
    <cellStyle name="40 % - Accent3 14 7 3" xfId="12565"/>
    <cellStyle name="40 % - Accent3 14 7 4" xfId="24804"/>
    <cellStyle name="40 % - Accent3 14 7 5" xfId="38081"/>
    <cellStyle name="40 % - Accent3 14 7 6" xfId="51358"/>
    <cellStyle name="40 % - Accent3 14 8" xfId="7521"/>
    <cellStyle name="40 % - Accent3 14 8 2" xfId="18363"/>
    <cellStyle name="40 % - Accent3 14 8 2 2" xfId="31543"/>
    <cellStyle name="40 % - Accent3 14 8 2 3" xfId="44820"/>
    <cellStyle name="40 % - Accent3 14 8 2 4" xfId="58097"/>
    <cellStyle name="40 % - Accent3 14 8 3" xfId="25556"/>
    <cellStyle name="40 % - Accent3 14 8 4" xfId="38833"/>
    <cellStyle name="40 % - Accent3 14 8 5" xfId="52110"/>
    <cellStyle name="40 % - Accent3 14 9" xfId="10587"/>
    <cellStyle name="40 % - Accent3 14 9 2" xfId="15054"/>
    <cellStyle name="40 % - Accent3 14 9 2 2" xfId="27675"/>
    <cellStyle name="40 % - Accent3 14 9 2 3" xfId="40952"/>
    <cellStyle name="40 % - Accent3 14 9 2 4" xfId="54229"/>
    <cellStyle name="40 % - Accent3 14 9 3" xfId="21688"/>
    <cellStyle name="40 % - Accent3 14 9 4" xfId="34965"/>
    <cellStyle name="40 % - Accent3 14 9 5" xfId="48242"/>
    <cellStyle name="40 % - Accent3 15" xfId="568"/>
    <cellStyle name="40 % - Accent3 15 10" xfId="13733"/>
    <cellStyle name="40 % - Accent3 15 10 2" xfId="26354"/>
    <cellStyle name="40 % - Accent3 15 10 3" xfId="39631"/>
    <cellStyle name="40 % - Accent3 15 10 4" xfId="52908"/>
    <cellStyle name="40 % - Accent3 15 11" xfId="19618"/>
    <cellStyle name="40 % - Accent3 15 12" xfId="32895"/>
    <cellStyle name="40 % - Accent3 15 13" xfId="46172"/>
    <cellStyle name="40 % - Accent3 15 2" xfId="4061"/>
    <cellStyle name="40 % - Accent3 15 2 2" xfId="8132"/>
    <cellStyle name="40 % - Accent3 15 2 2 2" xfId="15640"/>
    <cellStyle name="40 % - Accent3 15 2 2 2 2" xfId="28286"/>
    <cellStyle name="40 % - Accent3 15 2 2 2 3" xfId="41563"/>
    <cellStyle name="40 % - Accent3 15 2 2 2 4" xfId="54840"/>
    <cellStyle name="40 % - Accent3 15 2 2 3" xfId="22299"/>
    <cellStyle name="40 % - Accent3 15 2 2 4" xfId="35576"/>
    <cellStyle name="40 % - Accent3 15 2 2 5" xfId="48853"/>
    <cellStyle name="40 % - Accent3 15 2 3" xfId="14315"/>
    <cellStyle name="40 % - Accent3 15 2 3 2" xfId="26936"/>
    <cellStyle name="40 % - Accent3 15 2 3 3" xfId="40213"/>
    <cellStyle name="40 % - Accent3 15 2 3 4" xfId="53490"/>
    <cellStyle name="40 % - Accent3 15 2 4" xfId="20949"/>
    <cellStyle name="40 % - Accent3 15 2 5" xfId="34226"/>
    <cellStyle name="40 % - Accent3 15 2 6" xfId="47503"/>
    <cellStyle name="40 % - Accent3 15 3" xfId="4872"/>
    <cellStyle name="40 % - Accent3 15 3 2" xfId="8746"/>
    <cellStyle name="40 % - Accent3 15 3 2 2" xfId="28900"/>
    <cellStyle name="40 % - Accent3 15 3 2 3" xfId="42177"/>
    <cellStyle name="40 % - Accent3 15 3 2 4" xfId="55454"/>
    <cellStyle name="40 % - Accent3 15 3 3" xfId="22913"/>
    <cellStyle name="40 % - Accent3 15 3 4" xfId="36190"/>
    <cellStyle name="40 % - Accent3 15 3 5" xfId="49467"/>
    <cellStyle name="40 % - Accent3 15 4" xfId="5463"/>
    <cellStyle name="40 % - Accent3 15 4 2" xfId="16311"/>
    <cellStyle name="40 % - Accent3 15 4 2 2" xfId="29491"/>
    <cellStyle name="40 % - Accent3 15 4 2 3" xfId="42768"/>
    <cellStyle name="40 % - Accent3 15 4 2 4" xfId="56045"/>
    <cellStyle name="40 % - Accent3 15 4 3" xfId="11265"/>
    <cellStyle name="40 % - Accent3 15 4 4" xfId="23504"/>
    <cellStyle name="40 % - Accent3 15 4 5" xfId="36781"/>
    <cellStyle name="40 % - Accent3 15 4 6" xfId="50058"/>
    <cellStyle name="40 % - Accent3 15 5" xfId="6087"/>
    <cellStyle name="40 % - Accent3 15 5 2" xfId="16911"/>
    <cellStyle name="40 % - Accent3 15 5 2 2" xfId="30091"/>
    <cellStyle name="40 % - Accent3 15 5 2 3" xfId="43368"/>
    <cellStyle name="40 % - Accent3 15 5 2 4" xfId="56645"/>
    <cellStyle name="40 % - Accent3 15 5 3" xfId="11865"/>
    <cellStyle name="40 % - Accent3 15 5 4" xfId="24104"/>
    <cellStyle name="40 % - Accent3 15 5 5" xfId="37381"/>
    <cellStyle name="40 % - Accent3 15 5 6" xfId="50658"/>
    <cellStyle name="40 % - Accent3 15 6" xfId="6789"/>
    <cellStyle name="40 % - Accent3 15 6 2" xfId="17613"/>
    <cellStyle name="40 % - Accent3 15 6 2 2" xfId="30793"/>
    <cellStyle name="40 % - Accent3 15 6 2 3" xfId="44070"/>
    <cellStyle name="40 % - Accent3 15 6 2 4" xfId="57347"/>
    <cellStyle name="40 % - Accent3 15 6 3" xfId="12567"/>
    <cellStyle name="40 % - Accent3 15 6 4" xfId="24806"/>
    <cellStyle name="40 % - Accent3 15 6 5" xfId="38083"/>
    <cellStyle name="40 % - Accent3 15 6 6" xfId="51360"/>
    <cellStyle name="40 % - Accent3 15 7" xfId="7522"/>
    <cellStyle name="40 % - Accent3 15 7 2" xfId="18365"/>
    <cellStyle name="40 % - Accent3 15 7 2 2" xfId="31545"/>
    <cellStyle name="40 % - Accent3 15 7 2 3" xfId="44822"/>
    <cellStyle name="40 % - Accent3 15 7 2 4" xfId="58099"/>
    <cellStyle name="40 % - Accent3 15 7 3" xfId="25558"/>
    <cellStyle name="40 % - Accent3 15 7 4" xfId="38835"/>
    <cellStyle name="40 % - Accent3 15 7 5" xfId="52112"/>
    <cellStyle name="40 % - Accent3 15 8" xfId="10588"/>
    <cellStyle name="40 % - Accent3 15 8 2" xfId="15055"/>
    <cellStyle name="40 % - Accent3 15 8 2 2" xfId="27676"/>
    <cellStyle name="40 % - Accent3 15 8 2 3" xfId="40953"/>
    <cellStyle name="40 % - Accent3 15 8 2 4" xfId="54230"/>
    <cellStyle name="40 % - Accent3 15 8 3" xfId="21689"/>
    <cellStyle name="40 % - Accent3 15 8 4" xfId="34966"/>
    <cellStyle name="40 % - Accent3 15 8 5" xfId="48243"/>
    <cellStyle name="40 % - Accent3 15 9" xfId="9501"/>
    <cellStyle name="40 % - Accent3 15 9 2" xfId="20367"/>
    <cellStyle name="40 % - Accent3 15 9 3" xfId="33644"/>
    <cellStyle name="40 % - Accent3 15 9 4" xfId="46921"/>
    <cellStyle name="40 % - Accent3 16" xfId="4060"/>
    <cellStyle name="40 % - Accent3 16 2" xfId="13119"/>
    <cellStyle name="40 % - Accent3 16 2 2" xfId="18609"/>
    <cellStyle name="40 % - Accent3 16 2 2 2" xfId="31789"/>
    <cellStyle name="40 % - Accent3 16 2 2 3" xfId="45066"/>
    <cellStyle name="40 % - Accent3 16 2 2 4" xfId="58343"/>
    <cellStyle name="40 % - Accent3 16 2 3" xfId="25802"/>
    <cellStyle name="40 % - Accent3 16 2 4" xfId="39079"/>
    <cellStyle name="40 % - Accent3 16 2 5" xfId="52356"/>
    <cellStyle name="40 % - Accent3 17" xfId="4059"/>
    <cellStyle name="40 % - Accent3 17 10" xfId="32896"/>
    <cellStyle name="40 % - Accent3 17 11" xfId="46173"/>
    <cellStyle name="40 % - Accent3 17 2" xfId="4873"/>
    <cellStyle name="40 % - Accent3 17 2 2" xfId="8747"/>
    <cellStyle name="40 % - Accent3 17 2 2 2" xfId="28901"/>
    <cellStyle name="40 % - Accent3 17 2 2 3" xfId="42178"/>
    <cellStyle name="40 % - Accent3 17 2 2 4" xfId="55455"/>
    <cellStyle name="40 % - Accent3 17 2 3" xfId="22914"/>
    <cellStyle name="40 % - Accent3 17 2 4" xfId="36191"/>
    <cellStyle name="40 % - Accent3 17 2 5" xfId="49468"/>
    <cellStyle name="40 % - Accent3 17 3" xfId="5464"/>
    <cellStyle name="40 % - Accent3 17 3 2" xfId="16312"/>
    <cellStyle name="40 % - Accent3 17 3 2 2" xfId="29492"/>
    <cellStyle name="40 % - Accent3 17 3 2 3" xfId="42769"/>
    <cellStyle name="40 % - Accent3 17 3 2 4" xfId="56046"/>
    <cellStyle name="40 % - Accent3 17 3 3" xfId="11266"/>
    <cellStyle name="40 % - Accent3 17 3 4" xfId="23505"/>
    <cellStyle name="40 % - Accent3 17 3 5" xfId="36782"/>
    <cellStyle name="40 % - Accent3 17 3 6" xfId="50059"/>
    <cellStyle name="40 % - Accent3 17 4" xfId="6088"/>
    <cellStyle name="40 % - Accent3 17 4 2" xfId="16912"/>
    <cellStyle name="40 % - Accent3 17 4 2 2" xfId="30092"/>
    <cellStyle name="40 % - Accent3 17 4 2 3" xfId="43369"/>
    <cellStyle name="40 % - Accent3 17 4 2 4" xfId="56646"/>
    <cellStyle name="40 % - Accent3 17 4 3" xfId="11866"/>
    <cellStyle name="40 % - Accent3 17 4 4" xfId="24105"/>
    <cellStyle name="40 % - Accent3 17 4 5" xfId="37382"/>
    <cellStyle name="40 % - Accent3 17 4 6" xfId="50659"/>
    <cellStyle name="40 % - Accent3 17 5" xfId="6790"/>
    <cellStyle name="40 % - Accent3 17 5 2" xfId="17614"/>
    <cellStyle name="40 % - Accent3 17 5 2 2" xfId="30794"/>
    <cellStyle name="40 % - Accent3 17 5 2 3" xfId="44071"/>
    <cellStyle name="40 % - Accent3 17 5 2 4" xfId="57348"/>
    <cellStyle name="40 % - Accent3 17 5 3" xfId="12568"/>
    <cellStyle name="40 % - Accent3 17 5 4" xfId="24807"/>
    <cellStyle name="40 % - Accent3 17 5 5" xfId="38084"/>
    <cellStyle name="40 % - Accent3 17 5 6" xfId="51361"/>
    <cellStyle name="40 % - Accent3 17 6" xfId="8131"/>
    <cellStyle name="40 % - Accent3 17 6 2" xfId="15639"/>
    <cellStyle name="40 % - Accent3 17 6 2 2" xfId="28285"/>
    <cellStyle name="40 % - Accent3 17 6 2 3" xfId="41562"/>
    <cellStyle name="40 % - Accent3 17 6 2 4" xfId="54839"/>
    <cellStyle name="40 % - Accent3 17 6 3" xfId="22298"/>
    <cellStyle name="40 % - Accent3 17 6 4" xfId="35575"/>
    <cellStyle name="40 % - Accent3 17 6 5" xfId="48852"/>
    <cellStyle name="40 % - Accent3 17 7" xfId="9918"/>
    <cellStyle name="40 % - Accent3 17 7 2" xfId="20950"/>
    <cellStyle name="40 % - Accent3 17 7 3" xfId="34227"/>
    <cellStyle name="40 % - Accent3 17 7 4" xfId="47504"/>
    <cellStyle name="40 % - Accent3 17 8" xfId="14316"/>
    <cellStyle name="40 % - Accent3 17 8 2" xfId="26937"/>
    <cellStyle name="40 % - Accent3 17 8 3" xfId="40214"/>
    <cellStyle name="40 % - Accent3 17 8 4" xfId="53491"/>
    <cellStyle name="40 % - Accent3 17 9" xfId="19619"/>
    <cellStyle name="40 % - Accent3 18" xfId="5706"/>
    <cellStyle name="40 % - Accent3 18 10" xfId="46415"/>
    <cellStyle name="40 % - Accent3 18 2" xfId="6330"/>
    <cellStyle name="40 % - Accent3 18 2 2" xfId="17154"/>
    <cellStyle name="40 % - Accent3 18 2 2 2" xfId="30334"/>
    <cellStyle name="40 % - Accent3 18 2 2 3" xfId="43611"/>
    <cellStyle name="40 % - Accent3 18 2 2 4" xfId="56888"/>
    <cellStyle name="40 % - Accent3 18 2 3" xfId="12108"/>
    <cellStyle name="40 % - Accent3 18 2 4" xfId="24347"/>
    <cellStyle name="40 % - Accent3 18 2 5" xfId="37624"/>
    <cellStyle name="40 % - Accent3 18 2 6" xfId="50901"/>
    <cellStyle name="40 % - Accent3 18 3" xfId="7032"/>
    <cellStyle name="40 % - Accent3 18 3 2" xfId="17856"/>
    <cellStyle name="40 % - Accent3 18 3 2 2" xfId="31036"/>
    <cellStyle name="40 % - Accent3 18 3 2 3" xfId="44313"/>
    <cellStyle name="40 % - Accent3 18 3 2 4" xfId="57590"/>
    <cellStyle name="40 % - Accent3 18 3 3" xfId="12810"/>
    <cellStyle name="40 % - Accent3 18 3 4" xfId="25049"/>
    <cellStyle name="40 % - Accent3 18 3 5" xfId="38326"/>
    <cellStyle name="40 % - Accent3 18 3 6" xfId="51603"/>
    <cellStyle name="40 % - Accent3 18 4" xfId="11508"/>
    <cellStyle name="40 % - Accent3 18 4 2" xfId="16554"/>
    <cellStyle name="40 % - Accent3 18 4 2 2" xfId="29734"/>
    <cellStyle name="40 % - Accent3 18 4 2 3" xfId="43011"/>
    <cellStyle name="40 % - Accent3 18 4 2 4" xfId="56288"/>
    <cellStyle name="40 % - Accent3 18 4 3" xfId="23747"/>
    <cellStyle name="40 % - Accent3 18 4 4" xfId="37024"/>
    <cellStyle name="40 % - Accent3 18 4 5" xfId="50301"/>
    <cellStyle name="40 % - Accent3 18 5" xfId="10110"/>
    <cellStyle name="40 % - Accent3 18 5 2" xfId="21199"/>
    <cellStyle name="40 % - Accent3 18 5 3" xfId="34476"/>
    <cellStyle name="40 % - Accent3 18 5 4" xfId="47753"/>
    <cellStyle name="40 % - Accent3 18 6" xfId="14565"/>
    <cellStyle name="40 % - Accent3 18 6 2" xfId="27186"/>
    <cellStyle name="40 % - Accent3 18 6 3" xfId="40463"/>
    <cellStyle name="40 % - Accent3 18 6 4" xfId="53740"/>
    <cellStyle name="40 % - Accent3 18 7" xfId="8994"/>
    <cellStyle name="40 % - Accent3 18 8" xfId="19861"/>
    <cellStyle name="40 % - Accent3 18 9" xfId="33138"/>
    <cellStyle name="40 % - Accent3 19" xfId="6342"/>
    <cellStyle name="40 % - Accent3 19 2" xfId="7044"/>
    <cellStyle name="40 % - Accent3 19 2 2" xfId="17868"/>
    <cellStyle name="40 % - Accent3 19 2 2 2" xfId="31048"/>
    <cellStyle name="40 % - Accent3 19 2 2 3" xfId="44325"/>
    <cellStyle name="40 % - Accent3 19 2 2 4" xfId="57602"/>
    <cellStyle name="40 % - Accent3 19 2 3" xfId="12822"/>
    <cellStyle name="40 % - Accent3 19 2 4" xfId="25061"/>
    <cellStyle name="40 % - Accent3 19 2 5" xfId="38338"/>
    <cellStyle name="40 % - Accent3 19 2 6" xfId="51615"/>
    <cellStyle name="40 % - Accent3 19 3" xfId="12120"/>
    <cellStyle name="40 % - Accent3 19 3 2" xfId="17166"/>
    <cellStyle name="40 % - Accent3 19 3 2 2" xfId="30346"/>
    <cellStyle name="40 % - Accent3 19 3 2 3" xfId="43623"/>
    <cellStyle name="40 % - Accent3 19 3 2 4" xfId="56900"/>
    <cellStyle name="40 % - Accent3 19 3 3" xfId="24359"/>
    <cellStyle name="40 % - Accent3 19 3 4" xfId="37636"/>
    <cellStyle name="40 % - Accent3 19 3 5" xfId="50913"/>
    <cellStyle name="40 % - Accent3 19 4" xfId="10122"/>
    <cellStyle name="40 % - Accent3 19 4 2" xfId="21211"/>
    <cellStyle name="40 % - Accent3 19 4 3" xfId="34488"/>
    <cellStyle name="40 % - Accent3 19 4 4" xfId="47765"/>
    <cellStyle name="40 % - Accent3 19 5" xfId="14577"/>
    <cellStyle name="40 % - Accent3 19 5 2" xfId="27198"/>
    <cellStyle name="40 % - Accent3 19 5 3" xfId="40475"/>
    <cellStyle name="40 % - Accent3 19 5 4" xfId="53752"/>
    <cellStyle name="40 % - Accent3 19 6" xfId="9006"/>
    <cellStyle name="40 % - Accent3 19 7" xfId="19873"/>
    <cellStyle name="40 % - Accent3 19 8" xfId="33150"/>
    <cellStyle name="40 % - Accent3 19 9" xfId="46427"/>
    <cellStyle name="40 % - Accent3 2" xfId="569"/>
    <cellStyle name="40 % - Accent3 2 10" xfId="6089"/>
    <cellStyle name="40 % - Accent3 2 10 2" xfId="16913"/>
    <cellStyle name="40 % - Accent3 2 10 2 2" xfId="30093"/>
    <cellStyle name="40 % - Accent3 2 10 2 3" xfId="43370"/>
    <cellStyle name="40 % - Accent3 2 10 2 4" xfId="56647"/>
    <cellStyle name="40 % - Accent3 2 10 3" xfId="11867"/>
    <cellStyle name="40 % - Accent3 2 10 4" xfId="24106"/>
    <cellStyle name="40 % - Accent3 2 10 5" xfId="37383"/>
    <cellStyle name="40 % - Accent3 2 10 6" xfId="50660"/>
    <cellStyle name="40 % - Accent3 2 11" xfId="6791"/>
    <cellStyle name="40 % - Accent3 2 11 2" xfId="17615"/>
    <cellStyle name="40 % - Accent3 2 11 2 2" xfId="30795"/>
    <cellStyle name="40 % - Accent3 2 11 2 3" xfId="44072"/>
    <cellStyle name="40 % - Accent3 2 11 2 4" xfId="57349"/>
    <cellStyle name="40 % - Accent3 2 11 3" xfId="12569"/>
    <cellStyle name="40 % - Accent3 2 11 4" xfId="24808"/>
    <cellStyle name="40 % - Accent3 2 11 5" xfId="38085"/>
    <cellStyle name="40 % - Accent3 2 11 6" xfId="51362"/>
    <cellStyle name="40 % - Accent3 2 12" xfId="7523"/>
    <cellStyle name="40 % - Accent3 2 12 2" xfId="18366"/>
    <cellStyle name="40 % - Accent3 2 12 2 2" xfId="31546"/>
    <cellStyle name="40 % - Accent3 2 12 2 3" xfId="44823"/>
    <cellStyle name="40 % - Accent3 2 12 2 4" xfId="58100"/>
    <cellStyle name="40 % - Accent3 2 12 3" xfId="25559"/>
    <cellStyle name="40 % - Accent3 2 12 4" xfId="38836"/>
    <cellStyle name="40 % - Accent3 2 12 5" xfId="52113"/>
    <cellStyle name="40 % - Accent3 2 13" xfId="10589"/>
    <cellStyle name="40 % - Accent3 2 13 2" xfId="15056"/>
    <cellStyle name="40 % - Accent3 2 13 2 2" xfId="27677"/>
    <cellStyle name="40 % - Accent3 2 13 2 3" xfId="40954"/>
    <cellStyle name="40 % - Accent3 2 13 2 4" xfId="54231"/>
    <cellStyle name="40 % - Accent3 2 13 3" xfId="21690"/>
    <cellStyle name="40 % - Accent3 2 13 4" xfId="34967"/>
    <cellStyle name="40 % - Accent3 2 13 5" xfId="48244"/>
    <cellStyle name="40 % - Accent3 2 14" xfId="9502"/>
    <cellStyle name="40 % - Accent3 2 14 2" xfId="20368"/>
    <cellStyle name="40 % - Accent3 2 14 3" xfId="33645"/>
    <cellStyle name="40 % - Accent3 2 14 4" xfId="46922"/>
    <cellStyle name="40 % - Accent3 2 15" xfId="13734"/>
    <cellStyle name="40 % - Accent3 2 15 2" xfId="26355"/>
    <cellStyle name="40 % - Accent3 2 15 3" xfId="39632"/>
    <cellStyle name="40 % - Accent3 2 15 4" xfId="52909"/>
    <cellStyle name="40 % - Accent3 2 16" xfId="19620"/>
    <cellStyle name="40 % - Accent3 2 17" xfId="32897"/>
    <cellStyle name="40 % - Accent3 2 18" xfId="46174"/>
    <cellStyle name="40 % - Accent3 2 2" xfId="570"/>
    <cellStyle name="40 % - Accent3 2 2 10" xfId="7524"/>
    <cellStyle name="40 % - Accent3 2 2 10 2" xfId="18367"/>
    <cellStyle name="40 % - Accent3 2 2 10 2 2" xfId="31547"/>
    <cellStyle name="40 % - Accent3 2 2 10 2 3" xfId="44824"/>
    <cellStyle name="40 % - Accent3 2 2 10 2 4" xfId="58101"/>
    <cellStyle name="40 % - Accent3 2 2 10 3" xfId="25560"/>
    <cellStyle name="40 % - Accent3 2 2 10 4" xfId="38837"/>
    <cellStyle name="40 % - Accent3 2 2 10 5" xfId="52114"/>
    <cellStyle name="40 % - Accent3 2 2 11" xfId="10590"/>
    <cellStyle name="40 % - Accent3 2 2 11 2" xfId="15057"/>
    <cellStyle name="40 % - Accent3 2 2 11 2 2" xfId="27678"/>
    <cellStyle name="40 % - Accent3 2 2 11 2 3" xfId="40955"/>
    <cellStyle name="40 % - Accent3 2 2 11 2 4" xfId="54232"/>
    <cellStyle name="40 % - Accent3 2 2 11 3" xfId="21691"/>
    <cellStyle name="40 % - Accent3 2 2 11 4" xfId="34968"/>
    <cellStyle name="40 % - Accent3 2 2 11 5" xfId="48245"/>
    <cellStyle name="40 % - Accent3 2 2 12" xfId="9503"/>
    <cellStyle name="40 % - Accent3 2 2 12 2" xfId="20369"/>
    <cellStyle name="40 % - Accent3 2 2 12 3" xfId="33646"/>
    <cellStyle name="40 % - Accent3 2 2 12 4" xfId="46923"/>
    <cellStyle name="40 % - Accent3 2 2 13" xfId="13735"/>
    <cellStyle name="40 % - Accent3 2 2 13 2" xfId="26356"/>
    <cellStyle name="40 % - Accent3 2 2 13 3" xfId="39633"/>
    <cellStyle name="40 % - Accent3 2 2 13 4" xfId="52910"/>
    <cellStyle name="40 % - Accent3 2 2 14" xfId="19621"/>
    <cellStyle name="40 % - Accent3 2 2 15" xfId="32898"/>
    <cellStyle name="40 % - Accent3 2 2 16" xfId="46175"/>
    <cellStyle name="40 % - Accent3 2 2 2" xfId="571"/>
    <cellStyle name="40 % - Accent3 2 2 2 10" xfId="6793"/>
    <cellStyle name="40 % - Accent3 2 2 2 10 2" xfId="17617"/>
    <cellStyle name="40 % - Accent3 2 2 2 10 2 2" xfId="30797"/>
    <cellStyle name="40 % - Accent3 2 2 2 10 2 3" xfId="44074"/>
    <cellStyle name="40 % - Accent3 2 2 2 10 2 4" xfId="57351"/>
    <cellStyle name="40 % - Accent3 2 2 2 10 3" xfId="12571"/>
    <cellStyle name="40 % - Accent3 2 2 2 10 4" xfId="24810"/>
    <cellStyle name="40 % - Accent3 2 2 2 10 5" xfId="38087"/>
    <cellStyle name="40 % - Accent3 2 2 2 10 6" xfId="51364"/>
    <cellStyle name="40 % - Accent3 2 2 2 11" xfId="7525"/>
    <cellStyle name="40 % - Accent3 2 2 2 11 2" xfId="18368"/>
    <cellStyle name="40 % - Accent3 2 2 2 11 2 2" xfId="31548"/>
    <cellStyle name="40 % - Accent3 2 2 2 11 2 3" xfId="44825"/>
    <cellStyle name="40 % - Accent3 2 2 2 11 2 4" xfId="58102"/>
    <cellStyle name="40 % - Accent3 2 2 2 11 3" xfId="25561"/>
    <cellStyle name="40 % - Accent3 2 2 2 11 4" xfId="38838"/>
    <cellStyle name="40 % - Accent3 2 2 2 11 5" xfId="52115"/>
    <cellStyle name="40 % - Accent3 2 2 2 12" xfId="10591"/>
    <cellStyle name="40 % - Accent3 2 2 2 12 2" xfId="15058"/>
    <cellStyle name="40 % - Accent3 2 2 2 12 2 2" xfId="27679"/>
    <cellStyle name="40 % - Accent3 2 2 2 12 2 3" xfId="40956"/>
    <cellStyle name="40 % - Accent3 2 2 2 12 2 4" xfId="54233"/>
    <cellStyle name="40 % - Accent3 2 2 2 12 3" xfId="21692"/>
    <cellStyle name="40 % - Accent3 2 2 2 12 4" xfId="34969"/>
    <cellStyle name="40 % - Accent3 2 2 2 12 5" xfId="48246"/>
    <cellStyle name="40 % - Accent3 2 2 2 13" xfId="9504"/>
    <cellStyle name="40 % - Accent3 2 2 2 13 2" xfId="20370"/>
    <cellStyle name="40 % - Accent3 2 2 2 13 3" xfId="33647"/>
    <cellStyle name="40 % - Accent3 2 2 2 13 4" xfId="46924"/>
    <cellStyle name="40 % - Accent3 2 2 2 14" xfId="13736"/>
    <cellStyle name="40 % - Accent3 2 2 2 14 2" xfId="26357"/>
    <cellStyle name="40 % - Accent3 2 2 2 14 3" xfId="39634"/>
    <cellStyle name="40 % - Accent3 2 2 2 14 4" xfId="52911"/>
    <cellStyle name="40 % - Accent3 2 2 2 15" xfId="19622"/>
    <cellStyle name="40 % - Accent3 2 2 2 16" xfId="32899"/>
    <cellStyle name="40 % - Accent3 2 2 2 17" xfId="46176"/>
    <cellStyle name="40 % - Accent3 2 2 2 2" xfId="572"/>
    <cellStyle name="40 % - Accent3 2 2 2 2 10" xfId="7526"/>
    <cellStyle name="40 % - Accent3 2 2 2 2 10 2" xfId="18369"/>
    <cellStyle name="40 % - Accent3 2 2 2 2 10 2 2" xfId="31549"/>
    <cellStyle name="40 % - Accent3 2 2 2 2 10 2 3" xfId="44826"/>
    <cellStyle name="40 % - Accent3 2 2 2 2 10 2 4" xfId="58103"/>
    <cellStyle name="40 % - Accent3 2 2 2 2 10 3" xfId="25562"/>
    <cellStyle name="40 % - Accent3 2 2 2 2 10 4" xfId="38839"/>
    <cellStyle name="40 % - Accent3 2 2 2 2 10 5" xfId="52116"/>
    <cellStyle name="40 % - Accent3 2 2 2 2 11" xfId="10592"/>
    <cellStyle name="40 % - Accent3 2 2 2 2 11 2" xfId="15059"/>
    <cellStyle name="40 % - Accent3 2 2 2 2 11 2 2" xfId="27680"/>
    <cellStyle name="40 % - Accent3 2 2 2 2 11 2 3" xfId="40957"/>
    <cellStyle name="40 % - Accent3 2 2 2 2 11 2 4" xfId="54234"/>
    <cellStyle name="40 % - Accent3 2 2 2 2 11 3" xfId="21693"/>
    <cellStyle name="40 % - Accent3 2 2 2 2 11 4" xfId="34970"/>
    <cellStyle name="40 % - Accent3 2 2 2 2 11 5" xfId="48247"/>
    <cellStyle name="40 % - Accent3 2 2 2 2 12" xfId="9505"/>
    <cellStyle name="40 % - Accent3 2 2 2 2 12 2" xfId="20371"/>
    <cellStyle name="40 % - Accent3 2 2 2 2 12 3" xfId="33648"/>
    <cellStyle name="40 % - Accent3 2 2 2 2 12 4" xfId="46925"/>
    <cellStyle name="40 % - Accent3 2 2 2 2 13" xfId="13737"/>
    <cellStyle name="40 % - Accent3 2 2 2 2 13 2" xfId="26358"/>
    <cellStyle name="40 % - Accent3 2 2 2 2 13 3" xfId="39635"/>
    <cellStyle name="40 % - Accent3 2 2 2 2 13 4" xfId="52912"/>
    <cellStyle name="40 % - Accent3 2 2 2 2 14" xfId="19623"/>
    <cellStyle name="40 % - Accent3 2 2 2 2 15" xfId="32900"/>
    <cellStyle name="40 % - Accent3 2 2 2 2 16" xfId="46177"/>
    <cellStyle name="40 % - Accent3 2 2 2 2 2" xfId="573"/>
    <cellStyle name="40 % - Accent3 2 2 2 2 2 10" xfId="6093"/>
    <cellStyle name="40 % - Accent3 2 2 2 2 2 10 2" xfId="16917"/>
    <cellStyle name="40 % - Accent3 2 2 2 2 2 10 2 2" xfId="30097"/>
    <cellStyle name="40 % - Accent3 2 2 2 2 2 10 2 3" xfId="43374"/>
    <cellStyle name="40 % - Accent3 2 2 2 2 2 10 2 4" xfId="56651"/>
    <cellStyle name="40 % - Accent3 2 2 2 2 2 10 3" xfId="11871"/>
    <cellStyle name="40 % - Accent3 2 2 2 2 2 10 4" xfId="24110"/>
    <cellStyle name="40 % - Accent3 2 2 2 2 2 10 5" xfId="37387"/>
    <cellStyle name="40 % - Accent3 2 2 2 2 2 10 6" xfId="50664"/>
    <cellStyle name="40 % - Accent3 2 2 2 2 2 11" xfId="6795"/>
    <cellStyle name="40 % - Accent3 2 2 2 2 2 11 2" xfId="17619"/>
    <cellStyle name="40 % - Accent3 2 2 2 2 2 11 2 2" xfId="30799"/>
    <cellStyle name="40 % - Accent3 2 2 2 2 2 11 2 3" xfId="44076"/>
    <cellStyle name="40 % - Accent3 2 2 2 2 2 11 2 4" xfId="57353"/>
    <cellStyle name="40 % - Accent3 2 2 2 2 2 11 3" xfId="12573"/>
    <cellStyle name="40 % - Accent3 2 2 2 2 2 11 4" xfId="24812"/>
    <cellStyle name="40 % - Accent3 2 2 2 2 2 11 5" xfId="38089"/>
    <cellStyle name="40 % - Accent3 2 2 2 2 2 11 6" xfId="51366"/>
    <cellStyle name="40 % - Accent3 2 2 2 2 2 12" xfId="7527"/>
    <cellStyle name="40 % - Accent3 2 2 2 2 2 12 2" xfId="18370"/>
    <cellStyle name="40 % - Accent3 2 2 2 2 2 12 2 2" xfId="31550"/>
    <cellStyle name="40 % - Accent3 2 2 2 2 2 12 2 3" xfId="44827"/>
    <cellStyle name="40 % - Accent3 2 2 2 2 2 12 2 4" xfId="58104"/>
    <cellStyle name="40 % - Accent3 2 2 2 2 2 12 3" xfId="25563"/>
    <cellStyle name="40 % - Accent3 2 2 2 2 2 12 4" xfId="38840"/>
    <cellStyle name="40 % - Accent3 2 2 2 2 2 12 5" xfId="52117"/>
    <cellStyle name="40 % - Accent3 2 2 2 2 2 13" xfId="10593"/>
    <cellStyle name="40 % - Accent3 2 2 2 2 2 13 2" xfId="15060"/>
    <cellStyle name="40 % - Accent3 2 2 2 2 2 13 2 2" xfId="27681"/>
    <cellStyle name="40 % - Accent3 2 2 2 2 2 13 2 3" xfId="40958"/>
    <cellStyle name="40 % - Accent3 2 2 2 2 2 13 2 4" xfId="54235"/>
    <cellStyle name="40 % - Accent3 2 2 2 2 2 13 3" xfId="21694"/>
    <cellStyle name="40 % - Accent3 2 2 2 2 2 13 4" xfId="34971"/>
    <cellStyle name="40 % - Accent3 2 2 2 2 2 13 5" xfId="48248"/>
    <cellStyle name="40 % - Accent3 2 2 2 2 2 14" xfId="9506"/>
    <cellStyle name="40 % - Accent3 2 2 2 2 2 14 2" xfId="20372"/>
    <cellStyle name="40 % - Accent3 2 2 2 2 2 14 3" xfId="33649"/>
    <cellStyle name="40 % - Accent3 2 2 2 2 2 14 4" xfId="46926"/>
    <cellStyle name="40 % - Accent3 2 2 2 2 2 15" xfId="13738"/>
    <cellStyle name="40 % - Accent3 2 2 2 2 2 15 2" xfId="26359"/>
    <cellStyle name="40 % - Accent3 2 2 2 2 2 15 3" xfId="39636"/>
    <cellStyle name="40 % - Accent3 2 2 2 2 2 15 4" xfId="52913"/>
    <cellStyle name="40 % - Accent3 2 2 2 2 2 16" xfId="19624"/>
    <cellStyle name="40 % - Accent3 2 2 2 2 2 17" xfId="32901"/>
    <cellStyle name="40 % - Accent3 2 2 2 2 2 18" xfId="46178"/>
    <cellStyle name="40 % - Accent3 2 2 2 2 2 2" xfId="574"/>
    <cellStyle name="40 % - Accent3 2 2 2 2 2 2 10" xfId="13739"/>
    <cellStyle name="40 % - Accent3 2 2 2 2 2 2 10 2" xfId="26360"/>
    <cellStyle name="40 % - Accent3 2 2 2 2 2 2 10 3" xfId="39637"/>
    <cellStyle name="40 % - Accent3 2 2 2 2 2 2 10 4" xfId="52914"/>
    <cellStyle name="40 % - Accent3 2 2 2 2 2 2 11" xfId="19625"/>
    <cellStyle name="40 % - Accent3 2 2 2 2 2 2 12" xfId="32902"/>
    <cellStyle name="40 % - Accent3 2 2 2 2 2 2 13" xfId="46179"/>
    <cellStyle name="40 % - Accent3 2 2 2 2 2 2 2" xfId="4057"/>
    <cellStyle name="40 % - Accent3 2 2 2 2 2 2 2 2" xfId="8129"/>
    <cellStyle name="40 % - Accent3 2 2 2 2 2 2 2 2 2" xfId="15638"/>
    <cellStyle name="40 % - Accent3 2 2 2 2 2 2 2 2 2 2" xfId="28283"/>
    <cellStyle name="40 % - Accent3 2 2 2 2 2 2 2 2 2 3" xfId="41560"/>
    <cellStyle name="40 % - Accent3 2 2 2 2 2 2 2 2 2 4" xfId="54837"/>
    <cellStyle name="40 % - Accent3 2 2 2 2 2 2 2 2 3" xfId="22296"/>
    <cellStyle name="40 % - Accent3 2 2 2 2 2 2 2 2 4" xfId="35573"/>
    <cellStyle name="40 % - Accent3 2 2 2 2 2 2 2 2 5" xfId="48850"/>
    <cellStyle name="40 % - Accent3 2 2 2 2 2 2 2 3" xfId="14322"/>
    <cellStyle name="40 % - Accent3 2 2 2 2 2 2 2 3 2" xfId="26943"/>
    <cellStyle name="40 % - Accent3 2 2 2 2 2 2 2 3 3" xfId="40220"/>
    <cellStyle name="40 % - Accent3 2 2 2 2 2 2 2 3 4" xfId="53497"/>
    <cellStyle name="40 % - Accent3 2 2 2 2 2 2 2 4" xfId="20956"/>
    <cellStyle name="40 % - Accent3 2 2 2 2 2 2 2 5" xfId="34233"/>
    <cellStyle name="40 % - Accent3 2 2 2 2 2 2 2 6" xfId="47510"/>
    <cellStyle name="40 % - Accent3 2 2 2 2 2 2 3" xfId="4879"/>
    <cellStyle name="40 % - Accent3 2 2 2 2 2 2 3 2" xfId="8753"/>
    <cellStyle name="40 % - Accent3 2 2 2 2 2 2 3 2 2" xfId="28907"/>
    <cellStyle name="40 % - Accent3 2 2 2 2 2 2 3 2 3" xfId="42184"/>
    <cellStyle name="40 % - Accent3 2 2 2 2 2 2 3 2 4" xfId="55461"/>
    <cellStyle name="40 % - Accent3 2 2 2 2 2 2 3 3" xfId="22920"/>
    <cellStyle name="40 % - Accent3 2 2 2 2 2 2 3 4" xfId="36197"/>
    <cellStyle name="40 % - Accent3 2 2 2 2 2 2 3 5" xfId="49474"/>
    <cellStyle name="40 % - Accent3 2 2 2 2 2 2 4" xfId="5470"/>
    <cellStyle name="40 % - Accent3 2 2 2 2 2 2 4 2" xfId="16318"/>
    <cellStyle name="40 % - Accent3 2 2 2 2 2 2 4 2 2" xfId="29498"/>
    <cellStyle name="40 % - Accent3 2 2 2 2 2 2 4 2 3" xfId="42775"/>
    <cellStyle name="40 % - Accent3 2 2 2 2 2 2 4 2 4" xfId="56052"/>
    <cellStyle name="40 % - Accent3 2 2 2 2 2 2 4 3" xfId="11272"/>
    <cellStyle name="40 % - Accent3 2 2 2 2 2 2 4 4" xfId="23511"/>
    <cellStyle name="40 % - Accent3 2 2 2 2 2 2 4 5" xfId="36788"/>
    <cellStyle name="40 % - Accent3 2 2 2 2 2 2 4 6" xfId="50065"/>
    <cellStyle name="40 % - Accent3 2 2 2 2 2 2 5" xfId="6094"/>
    <cellStyle name="40 % - Accent3 2 2 2 2 2 2 5 2" xfId="16918"/>
    <cellStyle name="40 % - Accent3 2 2 2 2 2 2 5 2 2" xfId="30098"/>
    <cellStyle name="40 % - Accent3 2 2 2 2 2 2 5 2 3" xfId="43375"/>
    <cellStyle name="40 % - Accent3 2 2 2 2 2 2 5 2 4" xfId="56652"/>
    <cellStyle name="40 % - Accent3 2 2 2 2 2 2 5 3" xfId="11872"/>
    <cellStyle name="40 % - Accent3 2 2 2 2 2 2 5 4" xfId="24111"/>
    <cellStyle name="40 % - Accent3 2 2 2 2 2 2 5 5" xfId="37388"/>
    <cellStyle name="40 % - Accent3 2 2 2 2 2 2 5 6" xfId="50665"/>
    <cellStyle name="40 % - Accent3 2 2 2 2 2 2 6" xfId="6796"/>
    <cellStyle name="40 % - Accent3 2 2 2 2 2 2 6 2" xfId="17620"/>
    <cellStyle name="40 % - Accent3 2 2 2 2 2 2 6 2 2" xfId="30800"/>
    <cellStyle name="40 % - Accent3 2 2 2 2 2 2 6 2 3" xfId="44077"/>
    <cellStyle name="40 % - Accent3 2 2 2 2 2 2 6 2 4" xfId="57354"/>
    <cellStyle name="40 % - Accent3 2 2 2 2 2 2 6 3" xfId="12574"/>
    <cellStyle name="40 % - Accent3 2 2 2 2 2 2 6 4" xfId="24813"/>
    <cellStyle name="40 % - Accent3 2 2 2 2 2 2 6 5" xfId="38090"/>
    <cellStyle name="40 % - Accent3 2 2 2 2 2 2 6 6" xfId="51367"/>
    <cellStyle name="40 % - Accent3 2 2 2 2 2 2 7" xfId="7528"/>
    <cellStyle name="40 % - Accent3 2 2 2 2 2 2 7 2" xfId="18371"/>
    <cellStyle name="40 % - Accent3 2 2 2 2 2 2 7 2 2" xfId="31551"/>
    <cellStyle name="40 % - Accent3 2 2 2 2 2 2 7 2 3" xfId="44828"/>
    <cellStyle name="40 % - Accent3 2 2 2 2 2 2 7 2 4" xfId="58105"/>
    <cellStyle name="40 % - Accent3 2 2 2 2 2 2 7 3" xfId="25564"/>
    <cellStyle name="40 % - Accent3 2 2 2 2 2 2 7 4" xfId="38841"/>
    <cellStyle name="40 % - Accent3 2 2 2 2 2 2 7 5" xfId="52118"/>
    <cellStyle name="40 % - Accent3 2 2 2 2 2 2 8" xfId="10594"/>
    <cellStyle name="40 % - Accent3 2 2 2 2 2 2 8 2" xfId="15061"/>
    <cellStyle name="40 % - Accent3 2 2 2 2 2 2 8 2 2" xfId="27682"/>
    <cellStyle name="40 % - Accent3 2 2 2 2 2 2 8 2 3" xfId="40959"/>
    <cellStyle name="40 % - Accent3 2 2 2 2 2 2 8 2 4" xfId="54236"/>
    <cellStyle name="40 % - Accent3 2 2 2 2 2 2 8 3" xfId="21695"/>
    <cellStyle name="40 % - Accent3 2 2 2 2 2 2 8 4" xfId="34972"/>
    <cellStyle name="40 % - Accent3 2 2 2 2 2 2 8 5" xfId="48249"/>
    <cellStyle name="40 % - Accent3 2 2 2 2 2 2 9" xfId="9507"/>
    <cellStyle name="40 % - Accent3 2 2 2 2 2 2 9 2" xfId="20373"/>
    <cellStyle name="40 % - Accent3 2 2 2 2 2 2 9 3" xfId="33650"/>
    <cellStyle name="40 % - Accent3 2 2 2 2 2 2 9 4" xfId="46927"/>
    <cellStyle name="40 % - Accent3 2 2 2 2 2 3" xfId="575"/>
    <cellStyle name="40 % - Accent3 2 2 2 2 2 3 10" xfId="13740"/>
    <cellStyle name="40 % - Accent3 2 2 2 2 2 3 10 2" xfId="26361"/>
    <cellStyle name="40 % - Accent3 2 2 2 2 2 3 10 3" xfId="39638"/>
    <cellStyle name="40 % - Accent3 2 2 2 2 2 3 10 4" xfId="52915"/>
    <cellStyle name="40 % - Accent3 2 2 2 2 2 3 11" xfId="19626"/>
    <cellStyle name="40 % - Accent3 2 2 2 2 2 3 12" xfId="32903"/>
    <cellStyle name="40 % - Accent3 2 2 2 2 2 3 13" xfId="46180"/>
    <cellStyle name="40 % - Accent3 2 2 2 2 2 3 2" xfId="4056"/>
    <cellStyle name="40 % - Accent3 2 2 2 2 2 3 2 2" xfId="8128"/>
    <cellStyle name="40 % - Accent3 2 2 2 2 2 3 2 2 2" xfId="15637"/>
    <cellStyle name="40 % - Accent3 2 2 2 2 2 3 2 2 2 2" xfId="28282"/>
    <cellStyle name="40 % - Accent3 2 2 2 2 2 3 2 2 2 3" xfId="41559"/>
    <cellStyle name="40 % - Accent3 2 2 2 2 2 3 2 2 2 4" xfId="54836"/>
    <cellStyle name="40 % - Accent3 2 2 2 2 2 3 2 2 3" xfId="22295"/>
    <cellStyle name="40 % - Accent3 2 2 2 2 2 3 2 2 4" xfId="35572"/>
    <cellStyle name="40 % - Accent3 2 2 2 2 2 3 2 2 5" xfId="48849"/>
    <cellStyle name="40 % - Accent3 2 2 2 2 2 3 2 3" xfId="14323"/>
    <cellStyle name="40 % - Accent3 2 2 2 2 2 3 2 3 2" xfId="26944"/>
    <cellStyle name="40 % - Accent3 2 2 2 2 2 3 2 3 3" xfId="40221"/>
    <cellStyle name="40 % - Accent3 2 2 2 2 2 3 2 3 4" xfId="53498"/>
    <cellStyle name="40 % - Accent3 2 2 2 2 2 3 2 4" xfId="20957"/>
    <cellStyle name="40 % - Accent3 2 2 2 2 2 3 2 5" xfId="34234"/>
    <cellStyle name="40 % - Accent3 2 2 2 2 2 3 2 6" xfId="47511"/>
    <cellStyle name="40 % - Accent3 2 2 2 2 2 3 3" xfId="4880"/>
    <cellStyle name="40 % - Accent3 2 2 2 2 2 3 3 2" xfId="8754"/>
    <cellStyle name="40 % - Accent3 2 2 2 2 2 3 3 2 2" xfId="28908"/>
    <cellStyle name="40 % - Accent3 2 2 2 2 2 3 3 2 3" xfId="42185"/>
    <cellStyle name="40 % - Accent3 2 2 2 2 2 3 3 2 4" xfId="55462"/>
    <cellStyle name="40 % - Accent3 2 2 2 2 2 3 3 3" xfId="22921"/>
    <cellStyle name="40 % - Accent3 2 2 2 2 2 3 3 4" xfId="36198"/>
    <cellStyle name="40 % - Accent3 2 2 2 2 2 3 3 5" xfId="49475"/>
    <cellStyle name="40 % - Accent3 2 2 2 2 2 3 4" xfId="5471"/>
    <cellStyle name="40 % - Accent3 2 2 2 2 2 3 4 2" xfId="16319"/>
    <cellStyle name="40 % - Accent3 2 2 2 2 2 3 4 2 2" xfId="29499"/>
    <cellStyle name="40 % - Accent3 2 2 2 2 2 3 4 2 3" xfId="42776"/>
    <cellStyle name="40 % - Accent3 2 2 2 2 2 3 4 2 4" xfId="56053"/>
    <cellStyle name="40 % - Accent3 2 2 2 2 2 3 4 3" xfId="11273"/>
    <cellStyle name="40 % - Accent3 2 2 2 2 2 3 4 4" xfId="23512"/>
    <cellStyle name="40 % - Accent3 2 2 2 2 2 3 4 5" xfId="36789"/>
    <cellStyle name="40 % - Accent3 2 2 2 2 2 3 4 6" xfId="50066"/>
    <cellStyle name="40 % - Accent3 2 2 2 2 2 3 5" xfId="6095"/>
    <cellStyle name="40 % - Accent3 2 2 2 2 2 3 5 2" xfId="16919"/>
    <cellStyle name="40 % - Accent3 2 2 2 2 2 3 5 2 2" xfId="30099"/>
    <cellStyle name="40 % - Accent3 2 2 2 2 2 3 5 2 3" xfId="43376"/>
    <cellStyle name="40 % - Accent3 2 2 2 2 2 3 5 2 4" xfId="56653"/>
    <cellStyle name="40 % - Accent3 2 2 2 2 2 3 5 3" xfId="11873"/>
    <cellStyle name="40 % - Accent3 2 2 2 2 2 3 5 4" xfId="24112"/>
    <cellStyle name="40 % - Accent3 2 2 2 2 2 3 5 5" xfId="37389"/>
    <cellStyle name="40 % - Accent3 2 2 2 2 2 3 5 6" xfId="50666"/>
    <cellStyle name="40 % - Accent3 2 2 2 2 2 3 6" xfId="6797"/>
    <cellStyle name="40 % - Accent3 2 2 2 2 2 3 6 2" xfId="17621"/>
    <cellStyle name="40 % - Accent3 2 2 2 2 2 3 6 2 2" xfId="30801"/>
    <cellStyle name="40 % - Accent3 2 2 2 2 2 3 6 2 3" xfId="44078"/>
    <cellStyle name="40 % - Accent3 2 2 2 2 2 3 6 2 4" xfId="57355"/>
    <cellStyle name="40 % - Accent3 2 2 2 2 2 3 6 3" xfId="12575"/>
    <cellStyle name="40 % - Accent3 2 2 2 2 2 3 6 4" xfId="24814"/>
    <cellStyle name="40 % - Accent3 2 2 2 2 2 3 6 5" xfId="38091"/>
    <cellStyle name="40 % - Accent3 2 2 2 2 2 3 6 6" xfId="51368"/>
    <cellStyle name="40 % - Accent3 2 2 2 2 2 3 7" xfId="7529"/>
    <cellStyle name="40 % - Accent3 2 2 2 2 2 3 7 2" xfId="18372"/>
    <cellStyle name="40 % - Accent3 2 2 2 2 2 3 7 2 2" xfId="31552"/>
    <cellStyle name="40 % - Accent3 2 2 2 2 2 3 7 2 3" xfId="44829"/>
    <cellStyle name="40 % - Accent3 2 2 2 2 2 3 7 2 4" xfId="58106"/>
    <cellStyle name="40 % - Accent3 2 2 2 2 2 3 7 3" xfId="25565"/>
    <cellStyle name="40 % - Accent3 2 2 2 2 2 3 7 4" xfId="38842"/>
    <cellStyle name="40 % - Accent3 2 2 2 2 2 3 7 5" xfId="52119"/>
    <cellStyle name="40 % - Accent3 2 2 2 2 2 3 8" xfId="10595"/>
    <cellStyle name="40 % - Accent3 2 2 2 2 2 3 8 2" xfId="15062"/>
    <cellStyle name="40 % - Accent3 2 2 2 2 2 3 8 2 2" xfId="27683"/>
    <cellStyle name="40 % - Accent3 2 2 2 2 2 3 8 2 3" xfId="40960"/>
    <cellStyle name="40 % - Accent3 2 2 2 2 2 3 8 2 4" xfId="54237"/>
    <cellStyle name="40 % - Accent3 2 2 2 2 2 3 8 3" xfId="21696"/>
    <cellStyle name="40 % - Accent3 2 2 2 2 2 3 8 4" xfId="34973"/>
    <cellStyle name="40 % - Accent3 2 2 2 2 2 3 8 5" xfId="48250"/>
    <cellStyle name="40 % - Accent3 2 2 2 2 2 3 9" xfId="9508"/>
    <cellStyle name="40 % - Accent3 2 2 2 2 2 3 9 2" xfId="20374"/>
    <cellStyle name="40 % - Accent3 2 2 2 2 2 3 9 3" xfId="33651"/>
    <cellStyle name="40 % - Accent3 2 2 2 2 2 3 9 4" xfId="46928"/>
    <cellStyle name="40 % - Accent3 2 2 2 2 2 4" xfId="576"/>
    <cellStyle name="40 % - Accent3 2 2 2 2 2 4 10" xfId="9509"/>
    <cellStyle name="40 % - Accent3 2 2 2 2 2 4 10 2" xfId="20375"/>
    <cellStyle name="40 % - Accent3 2 2 2 2 2 4 10 3" xfId="33652"/>
    <cellStyle name="40 % - Accent3 2 2 2 2 2 4 10 4" xfId="46929"/>
    <cellStyle name="40 % - Accent3 2 2 2 2 2 4 11" xfId="13741"/>
    <cellStyle name="40 % - Accent3 2 2 2 2 2 4 11 2" xfId="26362"/>
    <cellStyle name="40 % - Accent3 2 2 2 2 2 4 11 3" xfId="39639"/>
    <cellStyle name="40 % - Accent3 2 2 2 2 2 4 11 4" xfId="52916"/>
    <cellStyle name="40 % - Accent3 2 2 2 2 2 4 12" xfId="19627"/>
    <cellStyle name="40 % - Accent3 2 2 2 2 2 4 13" xfId="32904"/>
    <cellStyle name="40 % - Accent3 2 2 2 2 2 4 14" xfId="46181"/>
    <cellStyle name="40 % - Accent3 2 2 2 2 2 4 2" xfId="577"/>
    <cellStyle name="40 % - Accent3 2 2 2 2 2 4 2 10" xfId="13742"/>
    <cellStyle name="40 % - Accent3 2 2 2 2 2 4 2 10 2" xfId="26363"/>
    <cellStyle name="40 % - Accent3 2 2 2 2 2 4 2 10 3" xfId="39640"/>
    <cellStyle name="40 % - Accent3 2 2 2 2 2 4 2 10 4" xfId="52917"/>
    <cellStyle name="40 % - Accent3 2 2 2 2 2 4 2 11" xfId="19628"/>
    <cellStyle name="40 % - Accent3 2 2 2 2 2 4 2 12" xfId="32905"/>
    <cellStyle name="40 % - Accent3 2 2 2 2 2 4 2 13" xfId="46182"/>
    <cellStyle name="40 % - Accent3 2 2 2 2 2 4 2 2" xfId="4054"/>
    <cellStyle name="40 % - Accent3 2 2 2 2 2 4 2 2 2" xfId="8126"/>
    <cellStyle name="40 % - Accent3 2 2 2 2 2 4 2 2 2 2" xfId="15635"/>
    <cellStyle name="40 % - Accent3 2 2 2 2 2 4 2 2 2 2 2" xfId="28280"/>
    <cellStyle name="40 % - Accent3 2 2 2 2 2 4 2 2 2 2 3" xfId="41557"/>
    <cellStyle name="40 % - Accent3 2 2 2 2 2 4 2 2 2 2 4" xfId="54834"/>
    <cellStyle name="40 % - Accent3 2 2 2 2 2 4 2 2 2 3" xfId="22293"/>
    <cellStyle name="40 % - Accent3 2 2 2 2 2 4 2 2 2 4" xfId="35570"/>
    <cellStyle name="40 % - Accent3 2 2 2 2 2 4 2 2 2 5" xfId="48847"/>
    <cellStyle name="40 % - Accent3 2 2 2 2 2 4 2 2 3" xfId="14325"/>
    <cellStyle name="40 % - Accent3 2 2 2 2 2 4 2 2 3 2" xfId="26946"/>
    <cellStyle name="40 % - Accent3 2 2 2 2 2 4 2 2 3 3" xfId="40223"/>
    <cellStyle name="40 % - Accent3 2 2 2 2 2 4 2 2 3 4" xfId="53500"/>
    <cellStyle name="40 % - Accent3 2 2 2 2 2 4 2 2 4" xfId="20959"/>
    <cellStyle name="40 % - Accent3 2 2 2 2 2 4 2 2 5" xfId="34236"/>
    <cellStyle name="40 % - Accent3 2 2 2 2 2 4 2 2 6" xfId="47513"/>
    <cellStyle name="40 % - Accent3 2 2 2 2 2 4 2 3" xfId="4882"/>
    <cellStyle name="40 % - Accent3 2 2 2 2 2 4 2 3 2" xfId="8756"/>
    <cellStyle name="40 % - Accent3 2 2 2 2 2 4 2 3 2 2" xfId="28910"/>
    <cellStyle name="40 % - Accent3 2 2 2 2 2 4 2 3 2 3" xfId="42187"/>
    <cellStyle name="40 % - Accent3 2 2 2 2 2 4 2 3 2 4" xfId="55464"/>
    <cellStyle name="40 % - Accent3 2 2 2 2 2 4 2 3 3" xfId="22923"/>
    <cellStyle name="40 % - Accent3 2 2 2 2 2 4 2 3 4" xfId="36200"/>
    <cellStyle name="40 % - Accent3 2 2 2 2 2 4 2 3 5" xfId="49477"/>
    <cellStyle name="40 % - Accent3 2 2 2 2 2 4 2 4" xfId="5473"/>
    <cellStyle name="40 % - Accent3 2 2 2 2 2 4 2 4 2" xfId="16321"/>
    <cellStyle name="40 % - Accent3 2 2 2 2 2 4 2 4 2 2" xfId="29501"/>
    <cellStyle name="40 % - Accent3 2 2 2 2 2 4 2 4 2 3" xfId="42778"/>
    <cellStyle name="40 % - Accent3 2 2 2 2 2 4 2 4 2 4" xfId="56055"/>
    <cellStyle name="40 % - Accent3 2 2 2 2 2 4 2 4 3" xfId="11275"/>
    <cellStyle name="40 % - Accent3 2 2 2 2 2 4 2 4 4" xfId="23514"/>
    <cellStyle name="40 % - Accent3 2 2 2 2 2 4 2 4 5" xfId="36791"/>
    <cellStyle name="40 % - Accent3 2 2 2 2 2 4 2 4 6" xfId="50068"/>
    <cellStyle name="40 % - Accent3 2 2 2 2 2 4 2 5" xfId="6097"/>
    <cellStyle name="40 % - Accent3 2 2 2 2 2 4 2 5 2" xfId="16921"/>
    <cellStyle name="40 % - Accent3 2 2 2 2 2 4 2 5 2 2" xfId="30101"/>
    <cellStyle name="40 % - Accent3 2 2 2 2 2 4 2 5 2 3" xfId="43378"/>
    <cellStyle name="40 % - Accent3 2 2 2 2 2 4 2 5 2 4" xfId="56655"/>
    <cellStyle name="40 % - Accent3 2 2 2 2 2 4 2 5 3" xfId="11875"/>
    <cellStyle name="40 % - Accent3 2 2 2 2 2 4 2 5 4" xfId="24114"/>
    <cellStyle name="40 % - Accent3 2 2 2 2 2 4 2 5 5" xfId="37391"/>
    <cellStyle name="40 % - Accent3 2 2 2 2 2 4 2 5 6" xfId="50668"/>
    <cellStyle name="40 % - Accent3 2 2 2 2 2 4 2 6" xfId="6799"/>
    <cellStyle name="40 % - Accent3 2 2 2 2 2 4 2 6 2" xfId="17623"/>
    <cellStyle name="40 % - Accent3 2 2 2 2 2 4 2 6 2 2" xfId="30803"/>
    <cellStyle name="40 % - Accent3 2 2 2 2 2 4 2 6 2 3" xfId="44080"/>
    <cellStyle name="40 % - Accent3 2 2 2 2 2 4 2 6 2 4" xfId="57357"/>
    <cellStyle name="40 % - Accent3 2 2 2 2 2 4 2 6 3" xfId="12577"/>
    <cellStyle name="40 % - Accent3 2 2 2 2 2 4 2 6 4" xfId="24816"/>
    <cellStyle name="40 % - Accent3 2 2 2 2 2 4 2 6 5" xfId="38093"/>
    <cellStyle name="40 % - Accent3 2 2 2 2 2 4 2 6 6" xfId="51370"/>
    <cellStyle name="40 % - Accent3 2 2 2 2 2 4 2 7" xfId="7531"/>
    <cellStyle name="40 % - Accent3 2 2 2 2 2 4 2 7 2" xfId="18374"/>
    <cellStyle name="40 % - Accent3 2 2 2 2 2 4 2 7 2 2" xfId="31554"/>
    <cellStyle name="40 % - Accent3 2 2 2 2 2 4 2 7 2 3" xfId="44831"/>
    <cellStyle name="40 % - Accent3 2 2 2 2 2 4 2 7 2 4" xfId="58108"/>
    <cellStyle name="40 % - Accent3 2 2 2 2 2 4 2 7 3" xfId="25567"/>
    <cellStyle name="40 % - Accent3 2 2 2 2 2 4 2 7 4" xfId="38844"/>
    <cellStyle name="40 % - Accent3 2 2 2 2 2 4 2 7 5" xfId="52121"/>
    <cellStyle name="40 % - Accent3 2 2 2 2 2 4 2 8" xfId="10597"/>
    <cellStyle name="40 % - Accent3 2 2 2 2 2 4 2 8 2" xfId="15064"/>
    <cellStyle name="40 % - Accent3 2 2 2 2 2 4 2 8 2 2" xfId="27685"/>
    <cellStyle name="40 % - Accent3 2 2 2 2 2 4 2 8 2 3" xfId="40962"/>
    <cellStyle name="40 % - Accent3 2 2 2 2 2 4 2 8 2 4" xfId="54239"/>
    <cellStyle name="40 % - Accent3 2 2 2 2 2 4 2 8 3" xfId="21698"/>
    <cellStyle name="40 % - Accent3 2 2 2 2 2 4 2 8 4" xfId="34975"/>
    <cellStyle name="40 % - Accent3 2 2 2 2 2 4 2 8 5" xfId="48252"/>
    <cellStyle name="40 % - Accent3 2 2 2 2 2 4 2 9" xfId="9510"/>
    <cellStyle name="40 % - Accent3 2 2 2 2 2 4 2 9 2" xfId="20376"/>
    <cellStyle name="40 % - Accent3 2 2 2 2 2 4 2 9 3" xfId="33653"/>
    <cellStyle name="40 % - Accent3 2 2 2 2 2 4 2 9 4" xfId="46930"/>
    <cellStyle name="40 % - Accent3 2 2 2 2 2 4 3" xfId="4055"/>
    <cellStyle name="40 % - Accent3 2 2 2 2 2 4 3 2" xfId="8127"/>
    <cellStyle name="40 % - Accent3 2 2 2 2 2 4 3 2 2" xfId="15636"/>
    <cellStyle name="40 % - Accent3 2 2 2 2 2 4 3 2 2 2" xfId="28281"/>
    <cellStyle name="40 % - Accent3 2 2 2 2 2 4 3 2 2 3" xfId="41558"/>
    <cellStyle name="40 % - Accent3 2 2 2 2 2 4 3 2 2 4" xfId="54835"/>
    <cellStyle name="40 % - Accent3 2 2 2 2 2 4 3 2 3" xfId="22294"/>
    <cellStyle name="40 % - Accent3 2 2 2 2 2 4 3 2 4" xfId="35571"/>
    <cellStyle name="40 % - Accent3 2 2 2 2 2 4 3 2 5" xfId="48848"/>
    <cellStyle name="40 % - Accent3 2 2 2 2 2 4 3 3" xfId="14324"/>
    <cellStyle name="40 % - Accent3 2 2 2 2 2 4 3 3 2" xfId="26945"/>
    <cellStyle name="40 % - Accent3 2 2 2 2 2 4 3 3 3" xfId="40222"/>
    <cellStyle name="40 % - Accent3 2 2 2 2 2 4 3 3 4" xfId="53499"/>
    <cellStyle name="40 % - Accent3 2 2 2 2 2 4 3 4" xfId="20958"/>
    <cellStyle name="40 % - Accent3 2 2 2 2 2 4 3 5" xfId="34235"/>
    <cellStyle name="40 % - Accent3 2 2 2 2 2 4 3 6" xfId="47512"/>
    <cellStyle name="40 % - Accent3 2 2 2 2 2 4 4" xfId="4881"/>
    <cellStyle name="40 % - Accent3 2 2 2 2 2 4 4 2" xfId="8755"/>
    <cellStyle name="40 % - Accent3 2 2 2 2 2 4 4 2 2" xfId="28909"/>
    <cellStyle name="40 % - Accent3 2 2 2 2 2 4 4 2 3" xfId="42186"/>
    <cellStyle name="40 % - Accent3 2 2 2 2 2 4 4 2 4" xfId="55463"/>
    <cellStyle name="40 % - Accent3 2 2 2 2 2 4 4 3" xfId="22922"/>
    <cellStyle name="40 % - Accent3 2 2 2 2 2 4 4 4" xfId="36199"/>
    <cellStyle name="40 % - Accent3 2 2 2 2 2 4 4 5" xfId="49476"/>
    <cellStyle name="40 % - Accent3 2 2 2 2 2 4 5" xfId="5472"/>
    <cellStyle name="40 % - Accent3 2 2 2 2 2 4 5 2" xfId="16320"/>
    <cellStyle name="40 % - Accent3 2 2 2 2 2 4 5 2 2" xfId="29500"/>
    <cellStyle name="40 % - Accent3 2 2 2 2 2 4 5 2 3" xfId="42777"/>
    <cellStyle name="40 % - Accent3 2 2 2 2 2 4 5 2 4" xfId="56054"/>
    <cellStyle name="40 % - Accent3 2 2 2 2 2 4 5 3" xfId="11274"/>
    <cellStyle name="40 % - Accent3 2 2 2 2 2 4 5 4" xfId="23513"/>
    <cellStyle name="40 % - Accent3 2 2 2 2 2 4 5 5" xfId="36790"/>
    <cellStyle name="40 % - Accent3 2 2 2 2 2 4 5 6" xfId="50067"/>
    <cellStyle name="40 % - Accent3 2 2 2 2 2 4 6" xfId="6096"/>
    <cellStyle name="40 % - Accent3 2 2 2 2 2 4 6 2" xfId="16920"/>
    <cellStyle name="40 % - Accent3 2 2 2 2 2 4 6 2 2" xfId="30100"/>
    <cellStyle name="40 % - Accent3 2 2 2 2 2 4 6 2 3" xfId="43377"/>
    <cellStyle name="40 % - Accent3 2 2 2 2 2 4 6 2 4" xfId="56654"/>
    <cellStyle name="40 % - Accent3 2 2 2 2 2 4 6 3" xfId="11874"/>
    <cellStyle name="40 % - Accent3 2 2 2 2 2 4 6 4" xfId="24113"/>
    <cellStyle name="40 % - Accent3 2 2 2 2 2 4 6 5" xfId="37390"/>
    <cellStyle name="40 % - Accent3 2 2 2 2 2 4 6 6" xfId="50667"/>
    <cellStyle name="40 % - Accent3 2 2 2 2 2 4 7" xfId="6798"/>
    <cellStyle name="40 % - Accent3 2 2 2 2 2 4 7 2" xfId="17622"/>
    <cellStyle name="40 % - Accent3 2 2 2 2 2 4 7 2 2" xfId="30802"/>
    <cellStyle name="40 % - Accent3 2 2 2 2 2 4 7 2 3" xfId="44079"/>
    <cellStyle name="40 % - Accent3 2 2 2 2 2 4 7 2 4" xfId="57356"/>
    <cellStyle name="40 % - Accent3 2 2 2 2 2 4 7 3" xfId="12576"/>
    <cellStyle name="40 % - Accent3 2 2 2 2 2 4 7 4" xfId="24815"/>
    <cellStyle name="40 % - Accent3 2 2 2 2 2 4 7 5" xfId="38092"/>
    <cellStyle name="40 % - Accent3 2 2 2 2 2 4 7 6" xfId="51369"/>
    <cellStyle name="40 % - Accent3 2 2 2 2 2 4 8" xfId="7530"/>
    <cellStyle name="40 % - Accent3 2 2 2 2 2 4 8 2" xfId="18373"/>
    <cellStyle name="40 % - Accent3 2 2 2 2 2 4 8 2 2" xfId="31553"/>
    <cellStyle name="40 % - Accent3 2 2 2 2 2 4 8 2 3" xfId="44830"/>
    <cellStyle name="40 % - Accent3 2 2 2 2 2 4 8 2 4" xfId="58107"/>
    <cellStyle name="40 % - Accent3 2 2 2 2 2 4 8 3" xfId="25566"/>
    <cellStyle name="40 % - Accent3 2 2 2 2 2 4 8 4" xfId="38843"/>
    <cellStyle name="40 % - Accent3 2 2 2 2 2 4 8 5" xfId="52120"/>
    <cellStyle name="40 % - Accent3 2 2 2 2 2 4 9" xfId="10596"/>
    <cellStyle name="40 % - Accent3 2 2 2 2 2 4 9 2" xfId="15063"/>
    <cellStyle name="40 % - Accent3 2 2 2 2 2 4 9 2 2" xfId="27684"/>
    <cellStyle name="40 % - Accent3 2 2 2 2 2 4 9 2 3" xfId="40961"/>
    <cellStyle name="40 % - Accent3 2 2 2 2 2 4 9 2 4" xfId="54238"/>
    <cellStyle name="40 % - Accent3 2 2 2 2 2 4 9 3" xfId="21697"/>
    <cellStyle name="40 % - Accent3 2 2 2 2 2 4 9 4" xfId="34974"/>
    <cellStyle name="40 % - Accent3 2 2 2 2 2 4 9 5" xfId="48251"/>
    <cellStyle name="40 % - Accent3 2 2 2 2 2 5" xfId="578"/>
    <cellStyle name="40 % - Accent3 2 2 2 2 2 5 10" xfId="13743"/>
    <cellStyle name="40 % - Accent3 2 2 2 2 2 5 10 2" xfId="26364"/>
    <cellStyle name="40 % - Accent3 2 2 2 2 2 5 10 3" xfId="39641"/>
    <cellStyle name="40 % - Accent3 2 2 2 2 2 5 10 4" xfId="52918"/>
    <cellStyle name="40 % - Accent3 2 2 2 2 2 5 11" xfId="19629"/>
    <cellStyle name="40 % - Accent3 2 2 2 2 2 5 12" xfId="32906"/>
    <cellStyle name="40 % - Accent3 2 2 2 2 2 5 13" xfId="46183"/>
    <cellStyle name="40 % - Accent3 2 2 2 2 2 5 2" xfId="4053"/>
    <cellStyle name="40 % - Accent3 2 2 2 2 2 5 2 2" xfId="8125"/>
    <cellStyle name="40 % - Accent3 2 2 2 2 2 5 2 2 2" xfId="15634"/>
    <cellStyle name="40 % - Accent3 2 2 2 2 2 5 2 2 2 2" xfId="28279"/>
    <cellStyle name="40 % - Accent3 2 2 2 2 2 5 2 2 2 3" xfId="41556"/>
    <cellStyle name="40 % - Accent3 2 2 2 2 2 5 2 2 2 4" xfId="54833"/>
    <cellStyle name="40 % - Accent3 2 2 2 2 2 5 2 2 3" xfId="22292"/>
    <cellStyle name="40 % - Accent3 2 2 2 2 2 5 2 2 4" xfId="35569"/>
    <cellStyle name="40 % - Accent3 2 2 2 2 2 5 2 2 5" xfId="48846"/>
    <cellStyle name="40 % - Accent3 2 2 2 2 2 5 2 3" xfId="14326"/>
    <cellStyle name="40 % - Accent3 2 2 2 2 2 5 2 3 2" xfId="26947"/>
    <cellStyle name="40 % - Accent3 2 2 2 2 2 5 2 3 3" xfId="40224"/>
    <cellStyle name="40 % - Accent3 2 2 2 2 2 5 2 3 4" xfId="53501"/>
    <cellStyle name="40 % - Accent3 2 2 2 2 2 5 2 4" xfId="20960"/>
    <cellStyle name="40 % - Accent3 2 2 2 2 2 5 2 5" xfId="34237"/>
    <cellStyle name="40 % - Accent3 2 2 2 2 2 5 2 6" xfId="47514"/>
    <cellStyle name="40 % - Accent3 2 2 2 2 2 5 3" xfId="4883"/>
    <cellStyle name="40 % - Accent3 2 2 2 2 2 5 3 2" xfId="8757"/>
    <cellStyle name="40 % - Accent3 2 2 2 2 2 5 3 2 2" xfId="28911"/>
    <cellStyle name="40 % - Accent3 2 2 2 2 2 5 3 2 3" xfId="42188"/>
    <cellStyle name="40 % - Accent3 2 2 2 2 2 5 3 2 4" xfId="55465"/>
    <cellStyle name="40 % - Accent3 2 2 2 2 2 5 3 3" xfId="22924"/>
    <cellStyle name="40 % - Accent3 2 2 2 2 2 5 3 4" xfId="36201"/>
    <cellStyle name="40 % - Accent3 2 2 2 2 2 5 3 5" xfId="49478"/>
    <cellStyle name="40 % - Accent3 2 2 2 2 2 5 4" xfId="5474"/>
    <cellStyle name="40 % - Accent3 2 2 2 2 2 5 4 2" xfId="16322"/>
    <cellStyle name="40 % - Accent3 2 2 2 2 2 5 4 2 2" xfId="29502"/>
    <cellStyle name="40 % - Accent3 2 2 2 2 2 5 4 2 3" xfId="42779"/>
    <cellStyle name="40 % - Accent3 2 2 2 2 2 5 4 2 4" xfId="56056"/>
    <cellStyle name="40 % - Accent3 2 2 2 2 2 5 4 3" xfId="11276"/>
    <cellStyle name="40 % - Accent3 2 2 2 2 2 5 4 4" xfId="23515"/>
    <cellStyle name="40 % - Accent3 2 2 2 2 2 5 4 5" xfId="36792"/>
    <cellStyle name="40 % - Accent3 2 2 2 2 2 5 4 6" xfId="50069"/>
    <cellStyle name="40 % - Accent3 2 2 2 2 2 5 5" xfId="6098"/>
    <cellStyle name="40 % - Accent3 2 2 2 2 2 5 5 2" xfId="16922"/>
    <cellStyle name="40 % - Accent3 2 2 2 2 2 5 5 2 2" xfId="30102"/>
    <cellStyle name="40 % - Accent3 2 2 2 2 2 5 5 2 3" xfId="43379"/>
    <cellStyle name="40 % - Accent3 2 2 2 2 2 5 5 2 4" xfId="56656"/>
    <cellStyle name="40 % - Accent3 2 2 2 2 2 5 5 3" xfId="11876"/>
    <cellStyle name="40 % - Accent3 2 2 2 2 2 5 5 4" xfId="24115"/>
    <cellStyle name="40 % - Accent3 2 2 2 2 2 5 5 5" xfId="37392"/>
    <cellStyle name="40 % - Accent3 2 2 2 2 2 5 5 6" xfId="50669"/>
    <cellStyle name="40 % - Accent3 2 2 2 2 2 5 6" xfId="6800"/>
    <cellStyle name="40 % - Accent3 2 2 2 2 2 5 6 2" xfId="17624"/>
    <cellStyle name="40 % - Accent3 2 2 2 2 2 5 6 2 2" xfId="30804"/>
    <cellStyle name="40 % - Accent3 2 2 2 2 2 5 6 2 3" xfId="44081"/>
    <cellStyle name="40 % - Accent3 2 2 2 2 2 5 6 2 4" xfId="57358"/>
    <cellStyle name="40 % - Accent3 2 2 2 2 2 5 6 3" xfId="12578"/>
    <cellStyle name="40 % - Accent3 2 2 2 2 2 5 6 4" xfId="24817"/>
    <cellStyle name="40 % - Accent3 2 2 2 2 2 5 6 5" xfId="38094"/>
    <cellStyle name="40 % - Accent3 2 2 2 2 2 5 6 6" xfId="51371"/>
    <cellStyle name="40 % - Accent3 2 2 2 2 2 5 7" xfId="7532"/>
    <cellStyle name="40 % - Accent3 2 2 2 2 2 5 7 2" xfId="18375"/>
    <cellStyle name="40 % - Accent3 2 2 2 2 2 5 7 2 2" xfId="31555"/>
    <cellStyle name="40 % - Accent3 2 2 2 2 2 5 7 2 3" xfId="44832"/>
    <cellStyle name="40 % - Accent3 2 2 2 2 2 5 7 2 4" xfId="58109"/>
    <cellStyle name="40 % - Accent3 2 2 2 2 2 5 7 3" xfId="25568"/>
    <cellStyle name="40 % - Accent3 2 2 2 2 2 5 7 4" xfId="38845"/>
    <cellStyle name="40 % - Accent3 2 2 2 2 2 5 7 5" xfId="52122"/>
    <cellStyle name="40 % - Accent3 2 2 2 2 2 5 8" xfId="10598"/>
    <cellStyle name="40 % - Accent3 2 2 2 2 2 5 8 2" xfId="15065"/>
    <cellStyle name="40 % - Accent3 2 2 2 2 2 5 8 2 2" xfId="27686"/>
    <cellStyle name="40 % - Accent3 2 2 2 2 2 5 8 2 3" xfId="40963"/>
    <cellStyle name="40 % - Accent3 2 2 2 2 2 5 8 2 4" xfId="54240"/>
    <cellStyle name="40 % - Accent3 2 2 2 2 2 5 8 3" xfId="21699"/>
    <cellStyle name="40 % - Accent3 2 2 2 2 2 5 8 4" xfId="34976"/>
    <cellStyle name="40 % - Accent3 2 2 2 2 2 5 8 5" xfId="48253"/>
    <cellStyle name="40 % - Accent3 2 2 2 2 2 5 9" xfId="9511"/>
    <cellStyle name="40 % - Accent3 2 2 2 2 2 5 9 2" xfId="20377"/>
    <cellStyle name="40 % - Accent3 2 2 2 2 2 5 9 3" xfId="33654"/>
    <cellStyle name="40 % - Accent3 2 2 2 2 2 5 9 4" xfId="46931"/>
    <cellStyle name="40 % - Accent3 2 2 2 2 2 6" xfId="3712"/>
    <cellStyle name="40 % - Accent3 2 2 2 2 2 6 2" xfId="7882"/>
    <cellStyle name="40 % - Accent3 2 2 2 2 2 6 2 2" xfId="15415"/>
    <cellStyle name="40 % - Accent3 2 2 2 2 2 6 2 2 2" xfId="28036"/>
    <cellStyle name="40 % - Accent3 2 2 2 2 2 6 2 2 3" xfId="41313"/>
    <cellStyle name="40 % - Accent3 2 2 2 2 2 6 2 2 4" xfId="54590"/>
    <cellStyle name="40 % - Accent3 2 2 2 2 2 6 2 3" xfId="22049"/>
    <cellStyle name="40 % - Accent3 2 2 2 2 2 6 2 4" xfId="35326"/>
    <cellStyle name="40 % - Accent3 2 2 2 2 2 6 2 5" xfId="48603"/>
    <cellStyle name="40 % - Accent3 2 2 2 2 2 6 3" xfId="14321"/>
    <cellStyle name="40 % - Accent3 2 2 2 2 2 6 3 2" xfId="26942"/>
    <cellStyle name="40 % - Accent3 2 2 2 2 2 6 3 3" xfId="40219"/>
    <cellStyle name="40 % - Accent3 2 2 2 2 2 6 3 4" xfId="53496"/>
    <cellStyle name="40 % - Accent3 2 2 2 2 2 6 4" xfId="9919"/>
    <cellStyle name="40 % - Accent3 2 2 2 2 2 6 5" xfId="20955"/>
    <cellStyle name="40 % - Accent3 2 2 2 2 2 6 6" xfId="34232"/>
    <cellStyle name="40 % - Accent3 2 2 2 2 2 6 7" xfId="47509"/>
    <cellStyle name="40 % - Accent3 2 2 2 2 2 7" xfId="4058"/>
    <cellStyle name="40 % - Accent3 2 2 2 2 2 7 2" xfId="8130"/>
    <cellStyle name="40 % - Accent3 2 2 2 2 2 7 2 2" xfId="28284"/>
    <cellStyle name="40 % - Accent3 2 2 2 2 2 7 2 3" xfId="41561"/>
    <cellStyle name="40 % - Accent3 2 2 2 2 2 7 2 4" xfId="54838"/>
    <cellStyle name="40 % - Accent3 2 2 2 2 2 7 3" xfId="22297"/>
    <cellStyle name="40 % - Accent3 2 2 2 2 2 7 4" xfId="35574"/>
    <cellStyle name="40 % - Accent3 2 2 2 2 2 7 5" xfId="48851"/>
    <cellStyle name="40 % - Accent3 2 2 2 2 2 8" xfId="4878"/>
    <cellStyle name="40 % - Accent3 2 2 2 2 2 8 2" xfId="8752"/>
    <cellStyle name="40 % - Accent3 2 2 2 2 2 8 2 2" xfId="28906"/>
    <cellStyle name="40 % - Accent3 2 2 2 2 2 8 2 3" xfId="42183"/>
    <cellStyle name="40 % - Accent3 2 2 2 2 2 8 2 4" xfId="55460"/>
    <cellStyle name="40 % - Accent3 2 2 2 2 2 8 3" xfId="22919"/>
    <cellStyle name="40 % - Accent3 2 2 2 2 2 8 4" xfId="36196"/>
    <cellStyle name="40 % - Accent3 2 2 2 2 2 8 5" xfId="49473"/>
    <cellStyle name="40 % - Accent3 2 2 2 2 2 9" xfId="5469"/>
    <cellStyle name="40 % - Accent3 2 2 2 2 2 9 2" xfId="16317"/>
    <cellStyle name="40 % - Accent3 2 2 2 2 2 9 2 2" xfId="29497"/>
    <cellStyle name="40 % - Accent3 2 2 2 2 2 9 2 3" xfId="42774"/>
    <cellStyle name="40 % - Accent3 2 2 2 2 2 9 2 4" xfId="56051"/>
    <cellStyle name="40 % - Accent3 2 2 2 2 2 9 3" xfId="11271"/>
    <cellStyle name="40 % - Accent3 2 2 2 2 2 9 4" xfId="23510"/>
    <cellStyle name="40 % - Accent3 2 2 2 2 2 9 5" xfId="36787"/>
    <cellStyle name="40 % - Accent3 2 2 2 2 2 9 6" xfId="50064"/>
    <cellStyle name="40 % - Accent3 2 2 2 2 3" xfId="579"/>
    <cellStyle name="40 % - Accent3 2 2 2 2 3 10" xfId="13744"/>
    <cellStyle name="40 % - Accent3 2 2 2 2 3 10 2" xfId="26365"/>
    <cellStyle name="40 % - Accent3 2 2 2 2 3 10 3" xfId="39642"/>
    <cellStyle name="40 % - Accent3 2 2 2 2 3 10 4" xfId="52919"/>
    <cellStyle name="40 % - Accent3 2 2 2 2 3 11" xfId="19630"/>
    <cellStyle name="40 % - Accent3 2 2 2 2 3 12" xfId="32907"/>
    <cellStyle name="40 % - Accent3 2 2 2 2 3 13" xfId="46184"/>
    <cellStyle name="40 % - Accent3 2 2 2 2 3 2" xfId="3713"/>
    <cellStyle name="40 % - Accent3 2 2 2 2 3 2 2" xfId="7883"/>
    <cellStyle name="40 % - Accent3 2 2 2 2 3 2 2 2" xfId="15416"/>
    <cellStyle name="40 % - Accent3 2 2 2 2 3 2 2 2 2" xfId="28037"/>
    <cellStyle name="40 % - Accent3 2 2 2 2 3 2 2 2 3" xfId="41314"/>
    <cellStyle name="40 % - Accent3 2 2 2 2 3 2 2 2 4" xfId="54591"/>
    <cellStyle name="40 % - Accent3 2 2 2 2 3 2 2 3" xfId="22050"/>
    <cellStyle name="40 % - Accent3 2 2 2 2 3 2 2 4" xfId="35327"/>
    <cellStyle name="40 % - Accent3 2 2 2 2 3 2 2 5" xfId="48604"/>
    <cellStyle name="40 % - Accent3 2 2 2 2 3 2 3" xfId="14327"/>
    <cellStyle name="40 % - Accent3 2 2 2 2 3 2 3 2" xfId="26948"/>
    <cellStyle name="40 % - Accent3 2 2 2 2 3 2 3 3" xfId="40225"/>
    <cellStyle name="40 % - Accent3 2 2 2 2 3 2 3 4" xfId="53502"/>
    <cellStyle name="40 % - Accent3 2 2 2 2 3 2 4" xfId="20961"/>
    <cellStyle name="40 % - Accent3 2 2 2 2 3 2 5" xfId="34238"/>
    <cellStyle name="40 % - Accent3 2 2 2 2 3 2 6" xfId="47515"/>
    <cellStyle name="40 % - Accent3 2 2 2 2 3 3" xfId="4884"/>
    <cellStyle name="40 % - Accent3 2 2 2 2 3 3 2" xfId="8758"/>
    <cellStyle name="40 % - Accent3 2 2 2 2 3 3 2 2" xfId="28912"/>
    <cellStyle name="40 % - Accent3 2 2 2 2 3 3 2 3" xfId="42189"/>
    <cellStyle name="40 % - Accent3 2 2 2 2 3 3 2 4" xfId="55466"/>
    <cellStyle name="40 % - Accent3 2 2 2 2 3 3 3" xfId="22925"/>
    <cellStyle name="40 % - Accent3 2 2 2 2 3 3 4" xfId="36202"/>
    <cellStyle name="40 % - Accent3 2 2 2 2 3 3 5" xfId="49479"/>
    <cellStyle name="40 % - Accent3 2 2 2 2 3 4" xfId="5475"/>
    <cellStyle name="40 % - Accent3 2 2 2 2 3 4 2" xfId="16323"/>
    <cellStyle name="40 % - Accent3 2 2 2 2 3 4 2 2" xfId="29503"/>
    <cellStyle name="40 % - Accent3 2 2 2 2 3 4 2 3" xfId="42780"/>
    <cellStyle name="40 % - Accent3 2 2 2 2 3 4 2 4" xfId="56057"/>
    <cellStyle name="40 % - Accent3 2 2 2 2 3 4 3" xfId="11277"/>
    <cellStyle name="40 % - Accent3 2 2 2 2 3 4 4" xfId="23516"/>
    <cellStyle name="40 % - Accent3 2 2 2 2 3 4 5" xfId="36793"/>
    <cellStyle name="40 % - Accent3 2 2 2 2 3 4 6" xfId="50070"/>
    <cellStyle name="40 % - Accent3 2 2 2 2 3 5" xfId="6099"/>
    <cellStyle name="40 % - Accent3 2 2 2 2 3 5 2" xfId="16923"/>
    <cellStyle name="40 % - Accent3 2 2 2 2 3 5 2 2" xfId="30103"/>
    <cellStyle name="40 % - Accent3 2 2 2 2 3 5 2 3" xfId="43380"/>
    <cellStyle name="40 % - Accent3 2 2 2 2 3 5 2 4" xfId="56657"/>
    <cellStyle name="40 % - Accent3 2 2 2 2 3 5 3" xfId="11877"/>
    <cellStyle name="40 % - Accent3 2 2 2 2 3 5 4" xfId="24116"/>
    <cellStyle name="40 % - Accent3 2 2 2 2 3 5 5" xfId="37393"/>
    <cellStyle name="40 % - Accent3 2 2 2 2 3 5 6" xfId="50670"/>
    <cellStyle name="40 % - Accent3 2 2 2 2 3 6" xfId="6801"/>
    <cellStyle name="40 % - Accent3 2 2 2 2 3 6 2" xfId="17625"/>
    <cellStyle name="40 % - Accent3 2 2 2 2 3 6 2 2" xfId="30805"/>
    <cellStyle name="40 % - Accent3 2 2 2 2 3 6 2 3" xfId="44082"/>
    <cellStyle name="40 % - Accent3 2 2 2 2 3 6 2 4" xfId="57359"/>
    <cellStyle name="40 % - Accent3 2 2 2 2 3 6 3" xfId="12579"/>
    <cellStyle name="40 % - Accent3 2 2 2 2 3 6 4" xfId="24818"/>
    <cellStyle name="40 % - Accent3 2 2 2 2 3 6 5" xfId="38095"/>
    <cellStyle name="40 % - Accent3 2 2 2 2 3 6 6" xfId="51372"/>
    <cellStyle name="40 % - Accent3 2 2 2 2 3 7" xfId="7533"/>
    <cellStyle name="40 % - Accent3 2 2 2 2 3 7 2" xfId="18376"/>
    <cellStyle name="40 % - Accent3 2 2 2 2 3 7 2 2" xfId="31556"/>
    <cellStyle name="40 % - Accent3 2 2 2 2 3 7 2 3" xfId="44833"/>
    <cellStyle name="40 % - Accent3 2 2 2 2 3 7 2 4" xfId="58110"/>
    <cellStyle name="40 % - Accent3 2 2 2 2 3 7 3" xfId="25569"/>
    <cellStyle name="40 % - Accent3 2 2 2 2 3 7 4" xfId="38846"/>
    <cellStyle name="40 % - Accent3 2 2 2 2 3 7 5" xfId="52123"/>
    <cellStyle name="40 % - Accent3 2 2 2 2 3 8" xfId="10599"/>
    <cellStyle name="40 % - Accent3 2 2 2 2 3 8 2" xfId="15066"/>
    <cellStyle name="40 % - Accent3 2 2 2 2 3 8 2 2" xfId="27687"/>
    <cellStyle name="40 % - Accent3 2 2 2 2 3 8 2 3" xfId="40964"/>
    <cellStyle name="40 % - Accent3 2 2 2 2 3 8 2 4" xfId="54241"/>
    <cellStyle name="40 % - Accent3 2 2 2 2 3 8 3" xfId="21700"/>
    <cellStyle name="40 % - Accent3 2 2 2 2 3 8 4" xfId="34977"/>
    <cellStyle name="40 % - Accent3 2 2 2 2 3 8 5" xfId="48254"/>
    <cellStyle name="40 % - Accent3 2 2 2 2 3 9" xfId="9512"/>
    <cellStyle name="40 % - Accent3 2 2 2 2 3 9 2" xfId="20378"/>
    <cellStyle name="40 % - Accent3 2 2 2 2 3 9 3" xfId="33655"/>
    <cellStyle name="40 % - Accent3 2 2 2 2 3 9 4" xfId="46932"/>
    <cellStyle name="40 % - Accent3 2 2 2 2 4" xfId="580"/>
    <cellStyle name="40 % - Accent3 2 2 2 2 4 10" xfId="13745"/>
    <cellStyle name="40 % - Accent3 2 2 2 2 4 10 2" xfId="26366"/>
    <cellStyle name="40 % - Accent3 2 2 2 2 4 10 3" xfId="39643"/>
    <cellStyle name="40 % - Accent3 2 2 2 2 4 10 4" xfId="52920"/>
    <cellStyle name="40 % - Accent3 2 2 2 2 4 11" xfId="19631"/>
    <cellStyle name="40 % - Accent3 2 2 2 2 4 12" xfId="32908"/>
    <cellStyle name="40 % - Accent3 2 2 2 2 4 13" xfId="46185"/>
    <cellStyle name="40 % - Accent3 2 2 2 2 4 2" xfId="4052"/>
    <cellStyle name="40 % - Accent3 2 2 2 2 4 2 2" xfId="8124"/>
    <cellStyle name="40 % - Accent3 2 2 2 2 4 2 2 2" xfId="15633"/>
    <cellStyle name="40 % - Accent3 2 2 2 2 4 2 2 2 2" xfId="28278"/>
    <cellStyle name="40 % - Accent3 2 2 2 2 4 2 2 2 3" xfId="41555"/>
    <cellStyle name="40 % - Accent3 2 2 2 2 4 2 2 2 4" xfId="54832"/>
    <cellStyle name="40 % - Accent3 2 2 2 2 4 2 2 3" xfId="22291"/>
    <cellStyle name="40 % - Accent3 2 2 2 2 4 2 2 4" xfId="35568"/>
    <cellStyle name="40 % - Accent3 2 2 2 2 4 2 2 5" xfId="48845"/>
    <cellStyle name="40 % - Accent3 2 2 2 2 4 2 3" xfId="14328"/>
    <cellStyle name="40 % - Accent3 2 2 2 2 4 2 3 2" xfId="26949"/>
    <cellStyle name="40 % - Accent3 2 2 2 2 4 2 3 3" xfId="40226"/>
    <cellStyle name="40 % - Accent3 2 2 2 2 4 2 3 4" xfId="53503"/>
    <cellStyle name="40 % - Accent3 2 2 2 2 4 2 4" xfId="20962"/>
    <cellStyle name="40 % - Accent3 2 2 2 2 4 2 5" xfId="34239"/>
    <cellStyle name="40 % - Accent3 2 2 2 2 4 2 6" xfId="47516"/>
    <cellStyle name="40 % - Accent3 2 2 2 2 4 3" xfId="4885"/>
    <cellStyle name="40 % - Accent3 2 2 2 2 4 3 2" xfId="8759"/>
    <cellStyle name="40 % - Accent3 2 2 2 2 4 3 2 2" xfId="28913"/>
    <cellStyle name="40 % - Accent3 2 2 2 2 4 3 2 3" xfId="42190"/>
    <cellStyle name="40 % - Accent3 2 2 2 2 4 3 2 4" xfId="55467"/>
    <cellStyle name="40 % - Accent3 2 2 2 2 4 3 3" xfId="22926"/>
    <cellStyle name="40 % - Accent3 2 2 2 2 4 3 4" xfId="36203"/>
    <cellStyle name="40 % - Accent3 2 2 2 2 4 3 5" xfId="49480"/>
    <cellStyle name="40 % - Accent3 2 2 2 2 4 4" xfId="5476"/>
    <cellStyle name="40 % - Accent3 2 2 2 2 4 4 2" xfId="16324"/>
    <cellStyle name="40 % - Accent3 2 2 2 2 4 4 2 2" xfId="29504"/>
    <cellStyle name="40 % - Accent3 2 2 2 2 4 4 2 3" xfId="42781"/>
    <cellStyle name="40 % - Accent3 2 2 2 2 4 4 2 4" xfId="56058"/>
    <cellStyle name="40 % - Accent3 2 2 2 2 4 4 3" xfId="11278"/>
    <cellStyle name="40 % - Accent3 2 2 2 2 4 4 4" xfId="23517"/>
    <cellStyle name="40 % - Accent3 2 2 2 2 4 4 5" xfId="36794"/>
    <cellStyle name="40 % - Accent3 2 2 2 2 4 4 6" xfId="50071"/>
    <cellStyle name="40 % - Accent3 2 2 2 2 4 5" xfId="6100"/>
    <cellStyle name="40 % - Accent3 2 2 2 2 4 5 2" xfId="16924"/>
    <cellStyle name="40 % - Accent3 2 2 2 2 4 5 2 2" xfId="30104"/>
    <cellStyle name="40 % - Accent3 2 2 2 2 4 5 2 3" xfId="43381"/>
    <cellStyle name="40 % - Accent3 2 2 2 2 4 5 2 4" xfId="56658"/>
    <cellStyle name="40 % - Accent3 2 2 2 2 4 5 3" xfId="11878"/>
    <cellStyle name="40 % - Accent3 2 2 2 2 4 5 4" xfId="24117"/>
    <cellStyle name="40 % - Accent3 2 2 2 2 4 5 5" xfId="37394"/>
    <cellStyle name="40 % - Accent3 2 2 2 2 4 5 6" xfId="50671"/>
    <cellStyle name="40 % - Accent3 2 2 2 2 4 6" xfId="6802"/>
    <cellStyle name="40 % - Accent3 2 2 2 2 4 6 2" xfId="17626"/>
    <cellStyle name="40 % - Accent3 2 2 2 2 4 6 2 2" xfId="30806"/>
    <cellStyle name="40 % - Accent3 2 2 2 2 4 6 2 3" xfId="44083"/>
    <cellStyle name="40 % - Accent3 2 2 2 2 4 6 2 4" xfId="57360"/>
    <cellStyle name="40 % - Accent3 2 2 2 2 4 6 3" xfId="12580"/>
    <cellStyle name="40 % - Accent3 2 2 2 2 4 6 4" xfId="24819"/>
    <cellStyle name="40 % - Accent3 2 2 2 2 4 6 5" xfId="38096"/>
    <cellStyle name="40 % - Accent3 2 2 2 2 4 6 6" xfId="51373"/>
    <cellStyle name="40 % - Accent3 2 2 2 2 4 7" xfId="7534"/>
    <cellStyle name="40 % - Accent3 2 2 2 2 4 7 2" xfId="18377"/>
    <cellStyle name="40 % - Accent3 2 2 2 2 4 7 2 2" xfId="31557"/>
    <cellStyle name="40 % - Accent3 2 2 2 2 4 7 2 3" xfId="44834"/>
    <cellStyle name="40 % - Accent3 2 2 2 2 4 7 2 4" xfId="58111"/>
    <cellStyle name="40 % - Accent3 2 2 2 2 4 7 3" xfId="25570"/>
    <cellStyle name="40 % - Accent3 2 2 2 2 4 7 4" xfId="38847"/>
    <cellStyle name="40 % - Accent3 2 2 2 2 4 7 5" xfId="52124"/>
    <cellStyle name="40 % - Accent3 2 2 2 2 4 8" xfId="10600"/>
    <cellStyle name="40 % - Accent3 2 2 2 2 4 8 2" xfId="15067"/>
    <cellStyle name="40 % - Accent3 2 2 2 2 4 8 2 2" xfId="27688"/>
    <cellStyle name="40 % - Accent3 2 2 2 2 4 8 2 3" xfId="40965"/>
    <cellStyle name="40 % - Accent3 2 2 2 2 4 8 2 4" xfId="54242"/>
    <cellStyle name="40 % - Accent3 2 2 2 2 4 8 3" xfId="21701"/>
    <cellStyle name="40 % - Accent3 2 2 2 2 4 8 4" xfId="34978"/>
    <cellStyle name="40 % - Accent3 2 2 2 2 4 8 5" xfId="48255"/>
    <cellStyle name="40 % - Accent3 2 2 2 2 4 9" xfId="9513"/>
    <cellStyle name="40 % - Accent3 2 2 2 2 4 9 2" xfId="20379"/>
    <cellStyle name="40 % - Accent3 2 2 2 2 4 9 3" xfId="33656"/>
    <cellStyle name="40 % - Accent3 2 2 2 2 4 9 4" xfId="46933"/>
    <cellStyle name="40 % - Accent3 2 2 2 2 5" xfId="3711"/>
    <cellStyle name="40 % - Accent3 2 2 2 2 5 2" xfId="7881"/>
    <cellStyle name="40 % - Accent3 2 2 2 2 5 2 2" xfId="18378"/>
    <cellStyle name="40 % - Accent3 2 2 2 2 5 2 2 2" xfId="31558"/>
    <cellStyle name="40 % - Accent3 2 2 2 2 5 2 2 3" xfId="44835"/>
    <cellStyle name="40 % - Accent3 2 2 2 2 5 2 2 4" xfId="58112"/>
    <cellStyle name="40 % - Accent3 2 2 2 2 5 2 3" xfId="25571"/>
    <cellStyle name="40 % - Accent3 2 2 2 2 5 2 4" xfId="38848"/>
    <cellStyle name="40 % - Accent3 2 2 2 2 5 2 5" xfId="52125"/>
    <cellStyle name="40 % - Accent3 2 2 2 2 5 3" xfId="10853"/>
    <cellStyle name="40 % - Accent3 2 2 2 2 5 3 2" xfId="15414"/>
    <cellStyle name="40 % - Accent3 2 2 2 2 5 3 2 2" xfId="28035"/>
    <cellStyle name="40 % - Accent3 2 2 2 2 5 3 2 3" xfId="41312"/>
    <cellStyle name="40 % - Accent3 2 2 2 2 5 3 2 4" xfId="54589"/>
    <cellStyle name="40 % - Accent3 2 2 2 2 5 3 3" xfId="22048"/>
    <cellStyle name="40 % - Accent3 2 2 2 2 5 3 4" xfId="35325"/>
    <cellStyle name="40 % - Accent3 2 2 2 2 5 3 5" xfId="48602"/>
    <cellStyle name="40 % - Accent3 2 2 2 2 5 4" xfId="14320"/>
    <cellStyle name="40 % - Accent3 2 2 2 2 5 4 2" xfId="26941"/>
    <cellStyle name="40 % - Accent3 2 2 2 2 5 4 3" xfId="40218"/>
    <cellStyle name="40 % - Accent3 2 2 2 2 5 4 4" xfId="53495"/>
    <cellStyle name="40 % - Accent3 2 2 2 2 5 5" xfId="20954"/>
    <cellStyle name="40 % - Accent3 2 2 2 2 5 6" xfId="34231"/>
    <cellStyle name="40 % - Accent3 2 2 2 2 5 7" xfId="47508"/>
    <cellStyle name="40 % - Accent3 2 2 2 2 6" xfId="4877"/>
    <cellStyle name="40 % - Accent3 2 2 2 2 6 2" xfId="8751"/>
    <cellStyle name="40 % - Accent3 2 2 2 2 6 2 2" xfId="18663"/>
    <cellStyle name="40 % - Accent3 2 2 2 2 6 2 2 2" xfId="31843"/>
    <cellStyle name="40 % - Accent3 2 2 2 2 6 2 2 3" xfId="45120"/>
    <cellStyle name="40 % - Accent3 2 2 2 2 6 2 2 4" xfId="58397"/>
    <cellStyle name="40 % - Accent3 2 2 2 2 6 2 3" xfId="13163"/>
    <cellStyle name="40 % - Accent3 2 2 2 2 6 2 4" xfId="25856"/>
    <cellStyle name="40 % - Accent3 2 2 2 2 6 2 5" xfId="39133"/>
    <cellStyle name="40 % - Accent3 2 2 2 2 6 2 6" xfId="52410"/>
    <cellStyle name="40 % - Accent3 2 2 2 2 6 3" xfId="15924"/>
    <cellStyle name="40 % - Accent3 2 2 2 2 6 3 2" xfId="28905"/>
    <cellStyle name="40 % - Accent3 2 2 2 2 6 3 3" xfId="42182"/>
    <cellStyle name="40 % - Accent3 2 2 2 2 6 3 4" xfId="55459"/>
    <cellStyle name="40 % - Accent3 2 2 2 2 6 4" xfId="22918"/>
    <cellStyle name="40 % - Accent3 2 2 2 2 6 5" xfId="36195"/>
    <cellStyle name="40 % - Accent3 2 2 2 2 6 6" xfId="49472"/>
    <cellStyle name="40 % - Accent3 2 2 2 2 7" xfId="5468"/>
    <cellStyle name="40 % - Accent3 2 2 2 2 7 2" xfId="13327"/>
    <cellStyle name="40 % - Accent3 2 2 2 2 7 2 2" xfId="18743"/>
    <cellStyle name="40 % - Accent3 2 2 2 2 7 2 2 2" xfId="31923"/>
    <cellStyle name="40 % - Accent3 2 2 2 2 7 2 2 3" xfId="45200"/>
    <cellStyle name="40 % - Accent3 2 2 2 2 7 2 2 4" xfId="58477"/>
    <cellStyle name="40 % - Accent3 2 2 2 2 7 2 3" xfId="25936"/>
    <cellStyle name="40 % - Accent3 2 2 2 2 7 2 4" xfId="39213"/>
    <cellStyle name="40 % - Accent3 2 2 2 2 7 2 5" xfId="52490"/>
    <cellStyle name="40 % - Accent3 2 2 2 2 7 3" xfId="16316"/>
    <cellStyle name="40 % - Accent3 2 2 2 2 7 3 2" xfId="29496"/>
    <cellStyle name="40 % - Accent3 2 2 2 2 7 3 3" xfId="42773"/>
    <cellStyle name="40 % - Accent3 2 2 2 2 7 3 4" xfId="56050"/>
    <cellStyle name="40 % - Accent3 2 2 2 2 7 4" xfId="11270"/>
    <cellStyle name="40 % - Accent3 2 2 2 2 7 5" xfId="23509"/>
    <cellStyle name="40 % - Accent3 2 2 2 2 7 6" xfId="36786"/>
    <cellStyle name="40 % - Accent3 2 2 2 2 7 7" xfId="50063"/>
    <cellStyle name="40 % - Accent3 2 2 2 2 8" xfId="6092"/>
    <cellStyle name="40 % - Accent3 2 2 2 2 8 2" xfId="16916"/>
    <cellStyle name="40 % - Accent3 2 2 2 2 8 2 2" xfId="30096"/>
    <cellStyle name="40 % - Accent3 2 2 2 2 8 2 3" xfId="43373"/>
    <cellStyle name="40 % - Accent3 2 2 2 2 8 2 4" xfId="56650"/>
    <cellStyle name="40 % - Accent3 2 2 2 2 8 3" xfId="11870"/>
    <cellStyle name="40 % - Accent3 2 2 2 2 8 4" xfId="24109"/>
    <cellStyle name="40 % - Accent3 2 2 2 2 8 5" xfId="37386"/>
    <cellStyle name="40 % - Accent3 2 2 2 2 8 6" xfId="50663"/>
    <cellStyle name="40 % - Accent3 2 2 2 2 9" xfId="6794"/>
    <cellStyle name="40 % - Accent3 2 2 2 2 9 2" xfId="17618"/>
    <cellStyle name="40 % - Accent3 2 2 2 2 9 2 2" xfId="30798"/>
    <cellStyle name="40 % - Accent3 2 2 2 2 9 2 3" xfId="44075"/>
    <cellStyle name="40 % - Accent3 2 2 2 2 9 2 4" xfId="57352"/>
    <cellStyle name="40 % - Accent3 2 2 2 2 9 3" xfId="12572"/>
    <cellStyle name="40 % - Accent3 2 2 2 2 9 4" xfId="24811"/>
    <cellStyle name="40 % - Accent3 2 2 2 2 9 5" xfId="38088"/>
    <cellStyle name="40 % - Accent3 2 2 2 2 9 6" xfId="51365"/>
    <cellStyle name="40 % - Accent3 2 2 2 3" xfId="581"/>
    <cellStyle name="40 % - Accent3 2 2 2 3 10" xfId="13746"/>
    <cellStyle name="40 % - Accent3 2 2 2 3 10 2" xfId="26367"/>
    <cellStyle name="40 % - Accent3 2 2 2 3 10 3" xfId="39644"/>
    <cellStyle name="40 % - Accent3 2 2 2 3 10 4" xfId="52921"/>
    <cellStyle name="40 % - Accent3 2 2 2 3 11" xfId="19632"/>
    <cellStyle name="40 % - Accent3 2 2 2 3 12" xfId="32909"/>
    <cellStyle name="40 % - Accent3 2 2 2 3 13" xfId="46186"/>
    <cellStyle name="40 % - Accent3 2 2 2 3 2" xfId="3714"/>
    <cellStyle name="40 % - Accent3 2 2 2 3 2 2" xfId="7884"/>
    <cellStyle name="40 % - Accent3 2 2 2 3 2 2 2" xfId="15417"/>
    <cellStyle name="40 % - Accent3 2 2 2 3 2 2 2 2" xfId="28038"/>
    <cellStyle name="40 % - Accent3 2 2 2 3 2 2 2 3" xfId="41315"/>
    <cellStyle name="40 % - Accent3 2 2 2 3 2 2 2 4" xfId="54592"/>
    <cellStyle name="40 % - Accent3 2 2 2 3 2 2 3" xfId="22051"/>
    <cellStyle name="40 % - Accent3 2 2 2 3 2 2 4" xfId="35328"/>
    <cellStyle name="40 % - Accent3 2 2 2 3 2 2 5" xfId="48605"/>
    <cellStyle name="40 % - Accent3 2 2 2 3 2 3" xfId="14329"/>
    <cellStyle name="40 % - Accent3 2 2 2 3 2 3 2" xfId="26950"/>
    <cellStyle name="40 % - Accent3 2 2 2 3 2 3 3" xfId="40227"/>
    <cellStyle name="40 % - Accent3 2 2 2 3 2 3 4" xfId="53504"/>
    <cellStyle name="40 % - Accent3 2 2 2 3 2 4" xfId="20963"/>
    <cellStyle name="40 % - Accent3 2 2 2 3 2 5" xfId="34240"/>
    <cellStyle name="40 % - Accent3 2 2 2 3 2 6" xfId="47517"/>
    <cellStyle name="40 % - Accent3 2 2 2 3 3" xfId="4886"/>
    <cellStyle name="40 % - Accent3 2 2 2 3 3 2" xfId="8760"/>
    <cellStyle name="40 % - Accent3 2 2 2 3 3 2 2" xfId="28914"/>
    <cellStyle name="40 % - Accent3 2 2 2 3 3 2 3" xfId="42191"/>
    <cellStyle name="40 % - Accent3 2 2 2 3 3 2 4" xfId="55468"/>
    <cellStyle name="40 % - Accent3 2 2 2 3 3 3" xfId="22927"/>
    <cellStyle name="40 % - Accent3 2 2 2 3 3 4" xfId="36204"/>
    <cellStyle name="40 % - Accent3 2 2 2 3 3 5" xfId="49481"/>
    <cellStyle name="40 % - Accent3 2 2 2 3 4" xfId="5477"/>
    <cellStyle name="40 % - Accent3 2 2 2 3 4 2" xfId="16325"/>
    <cellStyle name="40 % - Accent3 2 2 2 3 4 2 2" xfId="29505"/>
    <cellStyle name="40 % - Accent3 2 2 2 3 4 2 3" xfId="42782"/>
    <cellStyle name="40 % - Accent3 2 2 2 3 4 2 4" xfId="56059"/>
    <cellStyle name="40 % - Accent3 2 2 2 3 4 3" xfId="11279"/>
    <cellStyle name="40 % - Accent3 2 2 2 3 4 4" xfId="23518"/>
    <cellStyle name="40 % - Accent3 2 2 2 3 4 5" xfId="36795"/>
    <cellStyle name="40 % - Accent3 2 2 2 3 4 6" xfId="50072"/>
    <cellStyle name="40 % - Accent3 2 2 2 3 5" xfId="6101"/>
    <cellStyle name="40 % - Accent3 2 2 2 3 5 2" xfId="16925"/>
    <cellStyle name="40 % - Accent3 2 2 2 3 5 2 2" xfId="30105"/>
    <cellStyle name="40 % - Accent3 2 2 2 3 5 2 3" xfId="43382"/>
    <cellStyle name="40 % - Accent3 2 2 2 3 5 2 4" xfId="56659"/>
    <cellStyle name="40 % - Accent3 2 2 2 3 5 3" xfId="11879"/>
    <cellStyle name="40 % - Accent3 2 2 2 3 5 4" xfId="24118"/>
    <cellStyle name="40 % - Accent3 2 2 2 3 5 5" xfId="37395"/>
    <cellStyle name="40 % - Accent3 2 2 2 3 5 6" xfId="50672"/>
    <cellStyle name="40 % - Accent3 2 2 2 3 6" xfId="6803"/>
    <cellStyle name="40 % - Accent3 2 2 2 3 6 2" xfId="17627"/>
    <cellStyle name="40 % - Accent3 2 2 2 3 6 2 2" xfId="30807"/>
    <cellStyle name="40 % - Accent3 2 2 2 3 6 2 3" xfId="44084"/>
    <cellStyle name="40 % - Accent3 2 2 2 3 6 2 4" xfId="57361"/>
    <cellStyle name="40 % - Accent3 2 2 2 3 6 3" xfId="12581"/>
    <cellStyle name="40 % - Accent3 2 2 2 3 6 4" xfId="24820"/>
    <cellStyle name="40 % - Accent3 2 2 2 3 6 5" xfId="38097"/>
    <cellStyle name="40 % - Accent3 2 2 2 3 6 6" xfId="51374"/>
    <cellStyle name="40 % - Accent3 2 2 2 3 7" xfId="7535"/>
    <cellStyle name="40 % - Accent3 2 2 2 3 7 2" xfId="18379"/>
    <cellStyle name="40 % - Accent3 2 2 2 3 7 2 2" xfId="31559"/>
    <cellStyle name="40 % - Accent3 2 2 2 3 7 2 3" xfId="44836"/>
    <cellStyle name="40 % - Accent3 2 2 2 3 7 2 4" xfId="58113"/>
    <cellStyle name="40 % - Accent3 2 2 2 3 7 3" xfId="25572"/>
    <cellStyle name="40 % - Accent3 2 2 2 3 7 4" xfId="38849"/>
    <cellStyle name="40 % - Accent3 2 2 2 3 7 5" xfId="52126"/>
    <cellStyle name="40 % - Accent3 2 2 2 3 8" xfId="10601"/>
    <cellStyle name="40 % - Accent3 2 2 2 3 8 2" xfId="15068"/>
    <cellStyle name="40 % - Accent3 2 2 2 3 8 2 2" xfId="27689"/>
    <cellStyle name="40 % - Accent3 2 2 2 3 8 2 3" xfId="40966"/>
    <cellStyle name="40 % - Accent3 2 2 2 3 8 2 4" xfId="54243"/>
    <cellStyle name="40 % - Accent3 2 2 2 3 8 3" xfId="21702"/>
    <cellStyle name="40 % - Accent3 2 2 2 3 8 4" xfId="34979"/>
    <cellStyle name="40 % - Accent3 2 2 2 3 8 5" xfId="48256"/>
    <cellStyle name="40 % - Accent3 2 2 2 3 9" xfId="9514"/>
    <cellStyle name="40 % - Accent3 2 2 2 3 9 2" xfId="20380"/>
    <cellStyle name="40 % - Accent3 2 2 2 3 9 3" xfId="33657"/>
    <cellStyle name="40 % - Accent3 2 2 2 3 9 4" xfId="46934"/>
    <cellStyle name="40 % - Accent3 2 2 2 4" xfId="582"/>
    <cellStyle name="40 % - Accent3 2 2 2 4 10" xfId="13747"/>
    <cellStyle name="40 % - Accent3 2 2 2 4 10 2" xfId="26368"/>
    <cellStyle name="40 % - Accent3 2 2 2 4 10 3" xfId="39645"/>
    <cellStyle name="40 % - Accent3 2 2 2 4 10 4" xfId="52922"/>
    <cellStyle name="40 % - Accent3 2 2 2 4 11" xfId="19633"/>
    <cellStyle name="40 % - Accent3 2 2 2 4 12" xfId="32910"/>
    <cellStyle name="40 % - Accent3 2 2 2 4 13" xfId="46187"/>
    <cellStyle name="40 % - Accent3 2 2 2 4 2" xfId="3715"/>
    <cellStyle name="40 % - Accent3 2 2 2 4 2 2" xfId="7885"/>
    <cellStyle name="40 % - Accent3 2 2 2 4 2 2 2" xfId="15418"/>
    <cellStyle name="40 % - Accent3 2 2 2 4 2 2 2 2" xfId="28039"/>
    <cellStyle name="40 % - Accent3 2 2 2 4 2 2 2 3" xfId="41316"/>
    <cellStyle name="40 % - Accent3 2 2 2 4 2 2 2 4" xfId="54593"/>
    <cellStyle name="40 % - Accent3 2 2 2 4 2 2 3" xfId="22052"/>
    <cellStyle name="40 % - Accent3 2 2 2 4 2 2 4" xfId="35329"/>
    <cellStyle name="40 % - Accent3 2 2 2 4 2 2 5" xfId="48606"/>
    <cellStyle name="40 % - Accent3 2 2 2 4 2 3" xfId="14330"/>
    <cellStyle name="40 % - Accent3 2 2 2 4 2 3 2" xfId="26951"/>
    <cellStyle name="40 % - Accent3 2 2 2 4 2 3 3" xfId="40228"/>
    <cellStyle name="40 % - Accent3 2 2 2 4 2 3 4" xfId="53505"/>
    <cellStyle name="40 % - Accent3 2 2 2 4 2 4" xfId="20964"/>
    <cellStyle name="40 % - Accent3 2 2 2 4 2 5" xfId="34241"/>
    <cellStyle name="40 % - Accent3 2 2 2 4 2 6" xfId="47518"/>
    <cellStyle name="40 % - Accent3 2 2 2 4 3" xfId="4887"/>
    <cellStyle name="40 % - Accent3 2 2 2 4 3 2" xfId="8761"/>
    <cellStyle name="40 % - Accent3 2 2 2 4 3 2 2" xfId="28915"/>
    <cellStyle name="40 % - Accent3 2 2 2 4 3 2 3" xfId="42192"/>
    <cellStyle name="40 % - Accent3 2 2 2 4 3 2 4" xfId="55469"/>
    <cellStyle name="40 % - Accent3 2 2 2 4 3 3" xfId="22928"/>
    <cellStyle name="40 % - Accent3 2 2 2 4 3 4" xfId="36205"/>
    <cellStyle name="40 % - Accent3 2 2 2 4 3 5" xfId="49482"/>
    <cellStyle name="40 % - Accent3 2 2 2 4 4" xfId="5478"/>
    <cellStyle name="40 % - Accent3 2 2 2 4 4 2" xfId="16326"/>
    <cellStyle name="40 % - Accent3 2 2 2 4 4 2 2" xfId="29506"/>
    <cellStyle name="40 % - Accent3 2 2 2 4 4 2 3" xfId="42783"/>
    <cellStyle name="40 % - Accent3 2 2 2 4 4 2 4" xfId="56060"/>
    <cellStyle name="40 % - Accent3 2 2 2 4 4 3" xfId="11280"/>
    <cellStyle name="40 % - Accent3 2 2 2 4 4 4" xfId="23519"/>
    <cellStyle name="40 % - Accent3 2 2 2 4 4 5" xfId="36796"/>
    <cellStyle name="40 % - Accent3 2 2 2 4 4 6" xfId="50073"/>
    <cellStyle name="40 % - Accent3 2 2 2 4 5" xfId="6102"/>
    <cellStyle name="40 % - Accent3 2 2 2 4 5 2" xfId="16926"/>
    <cellStyle name="40 % - Accent3 2 2 2 4 5 2 2" xfId="30106"/>
    <cellStyle name="40 % - Accent3 2 2 2 4 5 2 3" xfId="43383"/>
    <cellStyle name="40 % - Accent3 2 2 2 4 5 2 4" xfId="56660"/>
    <cellStyle name="40 % - Accent3 2 2 2 4 5 3" xfId="11880"/>
    <cellStyle name="40 % - Accent3 2 2 2 4 5 4" xfId="24119"/>
    <cellStyle name="40 % - Accent3 2 2 2 4 5 5" xfId="37396"/>
    <cellStyle name="40 % - Accent3 2 2 2 4 5 6" xfId="50673"/>
    <cellStyle name="40 % - Accent3 2 2 2 4 6" xfId="6804"/>
    <cellStyle name="40 % - Accent3 2 2 2 4 6 2" xfId="17628"/>
    <cellStyle name="40 % - Accent3 2 2 2 4 6 2 2" xfId="30808"/>
    <cellStyle name="40 % - Accent3 2 2 2 4 6 2 3" xfId="44085"/>
    <cellStyle name="40 % - Accent3 2 2 2 4 6 2 4" xfId="57362"/>
    <cellStyle name="40 % - Accent3 2 2 2 4 6 3" xfId="12582"/>
    <cellStyle name="40 % - Accent3 2 2 2 4 6 4" xfId="24821"/>
    <cellStyle name="40 % - Accent3 2 2 2 4 6 5" xfId="38098"/>
    <cellStyle name="40 % - Accent3 2 2 2 4 6 6" xfId="51375"/>
    <cellStyle name="40 % - Accent3 2 2 2 4 7" xfId="7536"/>
    <cellStyle name="40 % - Accent3 2 2 2 4 7 2" xfId="18380"/>
    <cellStyle name="40 % - Accent3 2 2 2 4 7 2 2" xfId="31560"/>
    <cellStyle name="40 % - Accent3 2 2 2 4 7 2 3" xfId="44837"/>
    <cellStyle name="40 % - Accent3 2 2 2 4 7 2 4" xfId="58114"/>
    <cellStyle name="40 % - Accent3 2 2 2 4 7 3" xfId="25573"/>
    <cellStyle name="40 % - Accent3 2 2 2 4 7 4" xfId="38850"/>
    <cellStyle name="40 % - Accent3 2 2 2 4 7 5" xfId="52127"/>
    <cellStyle name="40 % - Accent3 2 2 2 4 8" xfId="10602"/>
    <cellStyle name="40 % - Accent3 2 2 2 4 8 2" xfId="15069"/>
    <cellStyle name="40 % - Accent3 2 2 2 4 8 2 2" xfId="27690"/>
    <cellStyle name="40 % - Accent3 2 2 2 4 8 2 3" xfId="40967"/>
    <cellStyle name="40 % - Accent3 2 2 2 4 8 2 4" xfId="54244"/>
    <cellStyle name="40 % - Accent3 2 2 2 4 8 3" xfId="21703"/>
    <cellStyle name="40 % - Accent3 2 2 2 4 8 4" xfId="34980"/>
    <cellStyle name="40 % - Accent3 2 2 2 4 8 5" xfId="48257"/>
    <cellStyle name="40 % - Accent3 2 2 2 4 9" xfId="9515"/>
    <cellStyle name="40 % - Accent3 2 2 2 4 9 2" xfId="20381"/>
    <cellStyle name="40 % - Accent3 2 2 2 4 9 3" xfId="33658"/>
    <cellStyle name="40 % - Accent3 2 2 2 4 9 4" xfId="46935"/>
    <cellStyle name="40 % - Accent3 2 2 2 5" xfId="583"/>
    <cellStyle name="40 % - Accent3 2 2 2 5 10" xfId="13748"/>
    <cellStyle name="40 % - Accent3 2 2 2 5 10 2" xfId="26369"/>
    <cellStyle name="40 % - Accent3 2 2 2 5 10 3" xfId="39646"/>
    <cellStyle name="40 % - Accent3 2 2 2 5 10 4" xfId="52923"/>
    <cellStyle name="40 % - Accent3 2 2 2 5 11" xfId="19634"/>
    <cellStyle name="40 % - Accent3 2 2 2 5 12" xfId="32911"/>
    <cellStyle name="40 % - Accent3 2 2 2 5 13" xfId="46188"/>
    <cellStyle name="40 % - Accent3 2 2 2 5 2" xfId="4050"/>
    <cellStyle name="40 % - Accent3 2 2 2 5 2 2" xfId="8122"/>
    <cellStyle name="40 % - Accent3 2 2 2 5 2 2 2" xfId="15632"/>
    <cellStyle name="40 % - Accent3 2 2 2 5 2 2 2 2" xfId="28276"/>
    <cellStyle name="40 % - Accent3 2 2 2 5 2 2 2 3" xfId="41553"/>
    <cellStyle name="40 % - Accent3 2 2 2 5 2 2 2 4" xfId="54830"/>
    <cellStyle name="40 % - Accent3 2 2 2 5 2 2 3" xfId="22289"/>
    <cellStyle name="40 % - Accent3 2 2 2 5 2 2 4" xfId="35566"/>
    <cellStyle name="40 % - Accent3 2 2 2 5 2 2 5" xfId="48843"/>
    <cellStyle name="40 % - Accent3 2 2 2 5 2 3" xfId="14331"/>
    <cellStyle name="40 % - Accent3 2 2 2 5 2 3 2" xfId="26952"/>
    <cellStyle name="40 % - Accent3 2 2 2 5 2 3 3" xfId="40229"/>
    <cellStyle name="40 % - Accent3 2 2 2 5 2 3 4" xfId="53506"/>
    <cellStyle name="40 % - Accent3 2 2 2 5 2 4" xfId="20965"/>
    <cellStyle name="40 % - Accent3 2 2 2 5 2 5" xfId="34242"/>
    <cellStyle name="40 % - Accent3 2 2 2 5 2 6" xfId="47519"/>
    <cellStyle name="40 % - Accent3 2 2 2 5 3" xfId="4888"/>
    <cellStyle name="40 % - Accent3 2 2 2 5 3 2" xfId="8762"/>
    <cellStyle name="40 % - Accent3 2 2 2 5 3 2 2" xfId="28916"/>
    <cellStyle name="40 % - Accent3 2 2 2 5 3 2 3" xfId="42193"/>
    <cellStyle name="40 % - Accent3 2 2 2 5 3 2 4" xfId="55470"/>
    <cellStyle name="40 % - Accent3 2 2 2 5 3 3" xfId="22929"/>
    <cellStyle name="40 % - Accent3 2 2 2 5 3 4" xfId="36206"/>
    <cellStyle name="40 % - Accent3 2 2 2 5 3 5" xfId="49483"/>
    <cellStyle name="40 % - Accent3 2 2 2 5 4" xfId="5479"/>
    <cellStyle name="40 % - Accent3 2 2 2 5 4 2" xfId="16327"/>
    <cellStyle name="40 % - Accent3 2 2 2 5 4 2 2" xfId="29507"/>
    <cellStyle name="40 % - Accent3 2 2 2 5 4 2 3" xfId="42784"/>
    <cellStyle name="40 % - Accent3 2 2 2 5 4 2 4" xfId="56061"/>
    <cellStyle name="40 % - Accent3 2 2 2 5 4 3" xfId="11281"/>
    <cellStyle name="40 % - Accent3 2 2 2 5 4 4" xfId="23520"/>
    <cellStyle name="40 % - Accent3 2 2 2 5 4 5" xfId="36797"/>
    <cellStyle name="40 % - Accent3 2 2 2 5 4 6" xfId="50074"/>
    <cellStyle name="40 % - Accent3 2 2 2 5 5" xfId="6103"/>
    <cellStyle name="40 % - Accent3 2 2 2 5 5 2" xfId="16927"/>
    <cellStyle name="40 % - Accent3 2 2 2 5 5 2 2" xfId="30107"/>
    <cellStyle name="40 % - Accent3 2 2 2 5 5 2 3" xfId="43384"/>
    <cellStyle name="40 % - Accent3 2 2 2 5 5 2 4" xfId="56661"/>
    <cellStyle name="40 % - Accent3 2 2 2 5 5 3" xfId="11881"/>
    <cellStyle name="40 % - Accent3 2 2 2 5 5 4" xfId="24120"/>
    <cellStyle name="40 % - Accent3 2 2 2 5 5 5" xfId="37397"/>
    <cellStyle name="40 % - Accent3 2 2 2 5 5 6" xfId="50674"/>
    <cellStyle name="40 % - Accent3 2 2 2 5 6" xfId="6805"/>
    <cellStyle name="40 % - Accent3 2 2 2 5 6 2" xfId="17629"/>
    <cellStyle name="40 % - Accent3 2 2 2 5 6 2 2" xfId="30809"/>
    <cellStyle name="40 % - Accent3 2 2 2 5 6 2 3" xfId="44086"/>
    <cellStyle name="40 % - Accent3 2 2 2 5 6 2 4" xfId="57363"/>
    <cellStyle name="40 % - Accent3 2 2 2 5 6 3" xfId="12583"/>
    <cellStyle name="40 % - Accent3 2 2 2 5 6 4" xfId="24822"/>
    <cellStyle name="40 % - Accent3 2 2 2 5 6 5" xfId="38099"/>
    <cellStyle name="40 % - Accent3 2 2 2 5 6 6" xfId="51376"/>
    <cellStyle name="40 % - Accent3 2 2 2 5 7" xfId="7537"/>
    <cellStyle name="40 % - Accent3 2 2 2 5 7 2" xfId="18381"/>
    <cellStyle name="40 % - Accent3 2 2 2 5 7 2 2" xfId="31561"/>
    <cellStyle name="40 % - Accent3 2 2 2 5 7 2 3" xfId="44838"/>
    <cellStyle name="40 % - Accent3 2 2 2 5 7 2 4" xfId="58115"/>
    <cellStyle name="40 % - Accent3 2 2 2 5 7 3" xfId="25574"/>
    <cellStyle name="40 % - Accent3 2 2 2 5 7 4" xfId="38851"/>
    <cellStyle name="40 % - Accent3 2 2 2 5 7 5" xfId="52128"/>
    <cellStyle name="40 % - Accent3 2 2 2 5 8" xfId="10603"/>
    <cellStyle name="40 % - Accent3 2 2 2 5 8 2" xfId="15070"/>
    <cellStyle name="40 % - Accent3 2 2 2 5 8 2 2" xfId="27691"/>
    <cellStyle name="40 % - Accent3 2 2 2 5 8 2 3" xfId="40968"/>
    <cellStyle name="40 % - Accent3 2 2 2 5 8 2 4" xfId="54245"/>
    <cellStyle name="40 % - Accent3 2 2 2 5 8 3" xfId="21704"/>
    <cellStyle name="40 % - Accent3 2 2 2 5 8 4" xfId="34981"/>
    <cellStyle name="40 % - Accent3 2 2 2 5 8 5" xfId="48258"/>
    <cellStyle name="40 % - Accent3 2 2 2 5 9" xfId="9516"/>
    <cellStyle name="40 % - Accent3 2 2 2 5 9 2" xfId="20382"/>
    <cellStyle name="40 % - Accent3 2 2 2 5 9 3" xfId="33659"/>
    <cellStyle name="40 % - Accent3 2 2 2 5 9 4" xfId="46936"/>
    <cellStyle name="40 % - Accent3 2 2 2 6" xfId="3710"/>
    <cellStyle name="40 % - Accent3 2 2 2 6 2" xfId="7880"/>
    <cellStyle name="40 % - Accent3 2 2 2 6 2 2" xfId="18662"/>
    <cellStyle name="40 % - Accent3 2 2 2 6 2 2 2" xfId="31842"/>
    <cellStyle name="40 % - Accent3 2 2 2 6 2 2 3" xfId="45119"/>
    <cellStyle name="40 % - Accent3 2 2 2 6 2 2 4" xfId="58396"/>
    <cellStyle name="40 % - Accent3 2 2 2 6 2 3" xfId="25855"/>
    <cellStyle name="40 % - Accent3 2 2 2 6 2 4" xfId="39132"/>
    <cellStyle name="40 % - Accent3 2 2 2 6 2 5" xfId="52409"/>
    <cellStyle name="40 % - Accent3 2 2 2 6 3" xfId="10852"/>
    <cellStyle name="40 % - Accent3 2 2 2 6 3 2" xfId="15413"/>
    <cellStyle name="40 % - Accent3 2 2 2 6 3 2 2" xfId="28034"/>
    <cellStyle name="40 % - Accent3 2 2 2 6 3 2 3" xfId="41311"/>
    <cellStyle name="40 % - Accent3 2 2 2 6 3 2 4" xfId="54588"/>
    <cellStyle name="40 % - Accent3 2 2 2 6 3 3" xfId="22047"/>
    <cellStyle name="40 % - Accent3 2 2 2 6 3 4" xfId="35324"/>
    <cellStyle name="40 % - Accent3 2 2 2 6 3 5" xfId="48601"/>
    <cellStyle name="40 % - Accent3 2 2 2 6 4" xfId="14319"/>
    <cellStyle name="40 % - Accent3 2 2 2 6 4 2" xfId="26940"/>
    <cellStyle name="40 % - Accent3 2 2 2 6 4 3" xfId="40217"/>
    <cellStyle name="40 % - Accent3 2 2 2 6 4 4" xfId="53494"/>
    <cellStyle name="40 % - Accent3 2 2 2 6 5" xfId="20953"/>
    <cellStyle name="40 % - Accent3 2 2 2 6 6" xfId="34230"/>
    <cellStyle name="40 % - Accent3 2 2 2 6 7" xfId="47507"/>
    <cellStyle name="40 % - Accent3 2 2 2 7" xfId="4876"/>
    <cellStyle name="40 % - Accent3 2 2 2 7 2" xfId="8750"/>
    <cellStyle name="40 % - Accent3 2 2 2 7 2 2" xfId="18742"/>
    <cellStyle name="40 % - Accent3 2 2 2 7 2 2 2" xfId="31922"/>
    <cellStyle name="40 % - Accent3 2 2 2 7 2 2 3" xfId="45199"/>
    <cellStyle name="40 % - Accent3 2 2 2 7 2 2 4" xfId="58476"/>
    <cellStyle name="40 % - Accent3 2 2 2 7 2 3" xfId="25935"/>
    <cellStyle name="40 % - Accent3 2 2 2 7 2 4" xfId="39212"/>
    <cellStyle name="40 % - Accent3 2 2 2 7 2 5" xfId="52489"/>
    <cellStyle name="40 % - Accent3 2 2 2 7 3" xfId="15923"/>
    <cellStyle name="40 % - Accent3 2 2 2 7 3 2" xfId="28904"/>
    <cellStyle name="40 % - Accent3 2 2 2 7 3 3" xfId="42181"/>
    <cellStyle name="40 % - Accent3 2 2 2 7 3 4" xfId="55458"/>
    <cellStyle name="40 % - Accent3 2 2 2 7 4" xfId="22917"/>
    <cellStyle name="40 % - Accent3 2 2 2 7 5" xfId="36194"/>
    <cellStyle name="40 % - Accent3 2 2 2 7 6" xfId="49471"/>
    <cellStyle name="40 % - Accent3 2 2 2 8" xfId="5467"/>
    <cellStyle name="40 % - Accent3 2 2 2 8 2" xfId="16315"/>
    <cellStyle name="40 % - Accent3 2 2 2 8 2 2" xfId="29495"/>
    <cellStyle name="40 % - Accent3 2 2 2 8 2 3" xfId="42772"/>
    <cellStyle name="40 % - Accent3 2 2 2 8 2 4" xfId="56049"/>
    <cellStyle name="40 % - Accent3 2 2 2 8 3" xfId="11269"/>
    <cellStyle name="40 % - Accent3 2 2 2 8 4" xfId="23508"/>
    <cellStyle name="40 % - Accent3 2 2 2 8 5" xfId="36785"/>
    <cellStyle name="40 % - Accent3 2 2 2 8 6" xfId="50062"/>
    <cellStyle name="40 % - Accent3 2 2 2 9" xfId="6091"/>
    <cellStyle name="40 % - Accent3 2 2 2 9 2" xfId="16915"/>
    <cellStyle name="40 % - Accent3 2 2 2 9 2 2" xfId="30095"/>
    <cellStyle name="40 % - Accent3 2 2 2 9 2 3" xfId="43372"/>
    <cellStyle name="40 % - Accent3 2 2 2 9 2 4" xfId="56649"/>
    <cellStyle name="40 % - Accent3 2 2 2 9 3" xfId="11869"/>
    <cellStyle name="40 % - Accent3 2 2 2 9 4" xfId="24108"/>
    <cellStyle name="40 % - Accent3 2 2 2 9 5" xfId="37385"/>
    <cellStyle name="40 % - Accent3 2 2 2 9 6" xfId="50662"/>
    <cellStyle name="40 % - Accent3 2 2 2_2012-2013 - CF - Tour 1 - Ligue 04 - Résultats" xfId="584"/>
    <cellStyle name="40 % - Accent3 2 2 3" xfId="585"/>
    <cellStyle name="40 % - Accent3 2 2 3 10" xfId="7538"/>
    <cellStyle name="40 % - Accent3 2 2 3 10 2" xfId="18382"/>
    <cellStyle name="40 % - Accent3 2 2 3 10 2 2" xfId="31562"/>
    <cellStyle name="40 % - Accent3 2 2 3 10 2 3" xfId="44839"/>
    <cellStyle name="40 % - Accent3 2 2 3 10 2 4" xfId="58116"/>
    <cellStyle name="40 % - Accent3 2 2 3 10 3" xfId="25575"/>
    <cellStyle name="40 % - Accent3 2 2 3 10 4" xfId="38852"/>
    <cellStyle name="40 % - Accent3 2 2 3 10 5" xfId="52129"/>
    <cellStyle name="40 % - Accent3 2 2 3 11" xfId="10604"/>
    <cellStyle name="40 % - Accent3 2 2 3 11 2" xfId="15071"/>
    <cellStyle name="40 % - Accent3 2 2 3 11 2 2" xfId="27692"/>
    <cellStyle name="40 % - Accent3 2 2 3 11 2 3" xfId="40969"/>
    <cellStyle name="40 % - Accent3 2 2 3 11 2 4" xfId="54246"/>
    <cellStyle name="40 % - Accent3 2 2 3 11 3" xfId="21705"/>
    <cellStyle name="40 % - Accent3 2 2 3 11 4" xfId="34982"/>
    <cellStyle name="40 % - Accent3 2 2 3 11 5" xfId="48259"/>
    <cellStyle name="40 % - Accent3 2 2 3 12" xfId="9517"/>
    <cellStyle name="40 % - Accent3 2 2 3 12 2" xfId="20383"/>
    <cellStyle name="40 % - Accent3 2 2 3 12 3" xfId="33660"/>
    <cellStyle name="40 % - Accent3 2 2 3 12 4" xfId="46937"/>
    <cellStyle name="40 % - Accent3 2 2 3 13" xfId="13749"/>
    <cellStyle name="40 % - Accent3 2 2 3 13 2" xfId="26370"/>
    <cellStyle name="40 % - Accent3 2 2 3 13 3" xfId="39647"/>
    <cellStyle name="40 % - Accent3 2 2 3 13 4" xfId="52924"/>
    <cellStyle name="40 % - Accent3 2 2 3 14" xfId="19635"/>
    <cellStyle name="40 % - Accent3 2 2 3 15" xfId="32912"/>
    <cellStyle name="40 % - Accent3 2 2 3 16" xfId="46189"/>
    <cellStyle name="40 % - Accent3 2 2 3 2" xfId="586"/>
    <cellStyle name="40 % - Accent3 2 2 3 2 10" xfId="9518"/>
    <cellStyle name="40 % - Accent3 2 2 3 2 10 2" xfId="20384"/>
    <cellStyle name="40 % - Accent3 2 2 3 2 10 3" xfId="33661"/>
    <cellStyle name="40 % - Accent3 2 2 3 2 10 4" xfId="46938"/>
    <cellStyle name="40 % - Accent3 2 2 3 2 11" xfId="13750"/>
    <cellStyle name="40 % - Accent3 2 2 3 2 11 2" xfId="26371"/>
    <cellStyle name="40 % - Accent3 2 2 3 2 11 3" xfId="39648"/>
    <cellStyle name="40 % - Accent3 2 2 3 2 11 4" xfId="52925"/>
    <cellStyle name="40 % - Accent3 2 2 3 2 12" xfId="19636"/>
    <cellStyle name="40 % - Accent3 2 2 3 2 13" xfId="32913"/>
    <cellStyle name="40 % - Accent3 2 2 3 2 14" xfId="46190"/>
    <cellStyle name="40 % - Accent3 2 2 3 2 2" xfId="587"/>
    <cellStyle name="40 % - Accent3 2 2 3 2 2 10" xfId="13751"/>
    <cellStyle name="40 % - Accent3 2 2 3 2 2 10 2" xfId="26372"/>
    <cellStyle name="40 % - Accent3 2 2 3 2 2 10 3" xfId="39649"/>
    <cellStyle name="40 % - Accent3 2 2 3 2 2 10 4" xfId="52926"/>
    <cellStyle name="40 % - Accent3 2 2 3 2 2 11" xfId="19637"/>
    <cellStyle name="40 % - Accent3 2 2 3 2 2 12" xfId="32914"/>
    <cellStyle name="40 % - Accent3 2 2 3 2 2 13" xfId="46191"/>
    <cellStyle name="40 % - Accent3 2 2 3 2 2 2" xfId="4049"/>
    <cellStyle name="40 % - Accent3 2 2 3 2 2 2 2" xfId="8121"/>
    <cellStyle name="40 % - Accent3 2 2 3 2 2 2 2 2" xfId="15631"/>
    <cellStyle name="40 % - Accent3 2 2 3 2 2 2 2 2 2" xfId="28275"/>
    <cellStyle name="40 % - Accent3 2 2 3 2 2 2 2 2 3" xfId="41552"/>
    <cellStyle name="40 % - Accent3 2 2 3 2 2 2 2 2 4" xfId="54829"/>
    <cellStyle name="40 % - Accent3 2 2 3 2 2 2 2 3" xfId="22288"/>
    <cellStyle name="40 % - Accent3 2 2 3 2 2 2 2 4" xfId="35565"/>
    <cellStyle name="40 % - Accent3 2 2 3 2 2 2 2 5" xfId="48842"/>
    <cellStyle name="40 % - Accent3 2 2 3 2 2 2 3" xfId="14334"/>
    <cellStyle name="40 % - Accent3 2 2 3 2 2 2 3 2" xfId="26955"/>
    <cellStyle name="40 % - Accent3 2 2 3 2 2 2 3 3" xfId="40232"/>
    <cellStyle name="40 % - Accent3 2 2 3 2 2 2 3 4" xfId="53509"/>
    <cellStyle name="40 % - Accent3 2 2 3 2 2 2 4" xfId="20968"/>
    <cellStyle name="40 % - Accent3 2 2 3 2 2 2 5" xfId="34245"/>
    <cellStyle name="40 % - Accent3 2 2 3 2 2 2 6" xfId="47522"/>
    <cellStyle name="40 % - Accent3 2 2 3 2 2 3" xfId="4891"/>
    <cellStyle name="40 % - Accent3 2 2 3 2 2 3 2" xfId="8765"/>
    <cellStyle name="40 % - Accent3 2 2 3 2 2 3 2 2" xfId="28919"/>
    <cellStyle name="40 % - Accent3 2 2 3 2 2 3 2 3" xfId="42196"/>
    <cellStyle name="40 % - Accent3 2 2 3 2 2 3 2 4" xfId="55473"/>
    <cellStyle name="40 % - Accent3 2 2 3 2 2 3 3" xfId="22932"/>
    <cellStyle name="40 % - Accent3 2 2 3 2 2 3 4" xfId="36209"/>
    <cellStyle name="40 % - Accent3 2 2 3 2 2 3 5" xfId="49486"/>
    <cellStyle name="40 % - Accent3 2 2 3 2 2 4" xfId="5482"/>
    <cellStyle name="40 % - Accent3 2 2 3 2 2 4 2" xfId="16330"/>
    <cellStyle name="40 % - Accent3 2 2 3 2 2 4 2 2" xfId="29510"/>
    <cellStyle name="40 % - Accent3 2 2 3 2 2 4 2 3" xfId="42787"/>
    <cellStyle name="40 % - Accent3 2 2 3 2 2 4 2 4" xfId="56064"/>
    <cellStyle name="40 % - Accent3 2 2 3 2 2 4 3" xfId="11284"/>
    <cellStyle name="40 % - Accent3 2 2 3 2 2 4 4" xfId="23523"/>
    <cellStyle name="40 % - Accent3 2 2 3 2 2 4 5" xfId="36800"/>
    <cellStyle name="40 % - Accent3 2 2 3 2 2 4 6" xfId="50077"/>
    <cellStyle name="40 % - Accent3 2 2 3 2 2 5" xfId="6106"/>
    <cellStyle name="40 % - Accent3 2 2 3 2 2 5 2" xfId="16930"/>
    <cellStyle name="40 % - Accent3 2 2 3 2 2 5 2 2" xfId="30110"/>
    <cellStyle name="40 % - Accent3 2 2 3 2 2 5 2 3" xfId="43387"/>
    <cellStyle name="40 % - Accent3 2 2 3 2 2 5 2 4" xfId="56664"/>
    <cellStyle name="40 % - Accent3 2 2 3 2 2 5 3" xfId="11884"/>
    <cellStyle name="40 % - Accent3 2 2 3 2 2 5 4" xfId="24123"/>
    <cellStyle name="40 % - Accent3 2 2 3 2 2 5 5" xfId="37400"/>
    <cellStyle name="40 % - Accent3 2 2 3 2 2 5 6" xfId="50677"/>
    <cellStyle name="40 % - Accent3 2 2 3 2 2 6" xfId="6808"/>
    <cellStyle name="40 % - Accent3 2 2 3 2 2 6 2" xfId="17632"/>
    <cellStyle name="40 % - Accent3 2 2 3 2 2 6 2 2" xfId="30812"/>
    <cellStyle name="40 % - Accent3 2 2 3 2 2 6 2 3" xfId="44089"/>
    <cellStyle name="40 % - Accent3 2 2 3 2 2 6 2 4" xfId="57366"/>
    <cellStyle name="40 % - Accent3 2 2 3 2 2 6 3" xfId="12586"/>
    <cellStyle name="40 % - Accent3 2 2 3 2 2 6 4" xfId="24825"/>
    <cellStyle name="40 % - Accent3 2 2 3 2 2 6 5" xfId="38102"/>
    <cellStyle name="40 % - Accent3 2 2 3 2 2 6 6" xfId="51379"/>
    <cellStyle name="40 % - Accent3 2 2 3 2 2 7" xfId="7540"/>
    <cellStyle name="40 % - Accent3 2 2 3 2 2 7 2" xfId="18383"/>
    <cellStyle name="40 % - Accent3 2 2 3 2 2 7 2 2" xfId="31563"/>
    <cellStyle name="40 % - Accent3 2 2 3 2 2 7 2 3" xfId="44840"/>
    <cellStyle name="40 % - Accent3 2 2 3 2 2 7 2 4" xfId="58117"/>
    <cellStyle name="40 % - Accent3 2 2 3 2 2 7 3" xfId="25576"/>
    <cellStyle name="40 % - Accent3 2 2 3 2 2 7 4" xfId="38853"/>
    <cellStyle name="40 % - Accent3 2 2 3 2 2 7 5" xfId="52130"/>
    <cellStyle name="40 % - Accent3 2 2 3 2 2 8" xfId="10605"/>
    <cellStyle name="40 % - Accent3 2 2 3 2 2 8 2" xfId="15073"/>
    <cellStyle name="40 % - Accent3 2 2 3 2 2 8 2 2" xfId="27694"/>
    <cellStyle name="40 % - Accent3 2 2 3 2 2 8 2 3" xfId="40971"/>
    <cellStyle name="40 % - Accent3 2 2 3 2 2 8 2 4" xfId="54248"/>
    <cellStyle name="40 % - Accent3 2 2 3 2 2 8 3" xfId="21707"/>
    <cellStyle name="40 % - Accent3 2 2 3 2 2 8 4" xfId="34984"/>
    <cellStyle name="40 % - Accent3 2 2 3 2 2 8 5" xfId="48261"/>
    <cellStyle name="40 % - Accent3 2 2 3 2 2 9" xfId="9519"/>
    <cellStyle name="40 % - Accent3 2 2 3 2 2 9 2" xfId="20385"/>
    <cellStyle name="40 % - Accent3 2 2 3 2 2 9 3" xfId="33662"/>
    <cellStyle name="40 % - Accent3 2 2 3 2 2 9 4" xfId="46939"/>
    <cellStyle name="40 % - Accent3 2 2 3 2 3" xfId="588"/>
    <cellStyle name="40 % - Accent3 2 2 3 2 4" xfId="3717"/>
    <cellStyle name="40 % - Accent3 2 2 3 2 4 2" xfId="7887"/>
    <cellStyle name="40 % - Accent3 2 2 3 2 4 2 2" xfId="15420"/>
    <cellStyle name="40 % - Accent3 2 2 3 2 4 2 2 2" xfId="28041"/>
    <cellStyle name="40 % - Accent3 2 2 3 2 4 2 2 3" xfId="41318"/>
    <cellStyle name="40 % - Accent3 2 2 3 2 4 2 2 4" xfId="54595"/>
    <cellStyle name="40 % - Accent3 2 2 3 2 4 2 3" xfId="22054"/>
    <cellStyle name="40 % - Accent3 2 2 3 2 4 2 4" xfId="35331"/>
    <cellStyle name="40 % - Accent3 2 2 3 2 4 2 5" xfId="48608"/>
    <cellStyle name="40 % - Accent3 2 2 3 2 4 3" xfId="14333"/>
    <cellStyle name="40 % - Accent3 2 2 3 2 4 3 2" xfId="26954"/>
    <cellStyle name="40 % - Accent3 2 2 3 2 4 3 3" xfId="40231"/>
    <cellStyle name="40 % - Accent3 2 2 3 2 4 3 4" xfId="53508"/>
    <cellStyle name="40 % - Accent3 2 2 3 2 4 4" xfId="20967"/>
    <cellStyle name="40 % - Accent3 2 2 3 2 4 5" xfId="34244"/>
    <cellStyle name="40 % - Accent3 2 2 3 2 4 6" xfId="47521"/>
    <cellStyle name="40 % - Accent3 2 2 3 2 5" xfId="4890"/>
    <cellStyle name="40 % - Accent3 2 2 3 2 5 2" xfId="8764"/>
    <cellStyle name="40 % - Accent3 2 2 3 2 5 2 2" xfId="28918"/>
    <cellStyle name="40 % - Accent3 2 2 3 2 5 2 3" xfId="42195"/>
    <cellStyle name="40 % - Accent3 2 2 3 2 5 2 4" xfId="55472"/>
    <cellStyle name="40 % - Accent3 2 2 3 2 5 3" xfId="22931"/>
    <cellStyle name="40 % - Accent3 2 2 3 2 5 4" xfId="36208"/>
    <cellStyle name="40 % - Accent3 2 2 3 2 5 5" xfId="49485"/>
    <cellStyle name="40 % - Accent3 2 2 3 2 6" xfId="5481"/>
    <cellStyle name="40 % - Accent3 2 2 3 2 6 2" xfId="16329"/>
    <cellStyle name="40 % - Accent3 2 2 3 2 6 2 2" xfId="29509"/>
    <cellStyle name="40 % - Accent3 2 2 3 2 6 2 3" xfId="42786"/>
    <cellStyle name="40 % - Accent3 2 2 3 2 6 2 4" xfId="56063"/>
    <cellStyle name="40 % - Accent3 2 2 3 2 6 3" xfId="11283"/>
    <cellStyle name="40 % - Accent3 2 2 3 2 6 4" xfId="23522"/>
    <cellStyle name="40 % - Accent3 2 2 3 2 6 5" xfId="36799"/>
    <cellStyle name="40 % - Accent3 2 2 3 2 6 6" xfId="50076"/>
    <cellStyle name="40 % - Accent3 2 2 3 2 7" xfId="6105"/>
    <cellStyle name="40 % - Accent3 2 2 3 2 7 2" xfId="16929"/>
    <cellStyle name="40 % - Accent3 2 2 3 2 7 2 2" xfId="30109"/>
    <cellStyle name="40 % - Accent3 2 2 3 2 7 2 3" xfId="43386"/>
    <cellStyle name="40 % - Accent3 2 2 3 2 7 2 4" xfId="56663"/>
    <cellStyle name="40 % - Accent3 2 2 3 2 7 3" xfId="11883"/>
    <cellStyle name="40 % - Accent3 2 2 3 2 7 4" xfId="24122"/>
    <cellStyle name="40 % - Accent3 2 2 3 2 7 5" xfId="37399"/>
    <cellStyle name="40 % - Accent3 2 2 3 2 7 6" xfId="50676"/>
    <cellStyle name="40 % - Accent3 2 2 3 2 8" xfId="6807"/>
    <cellStyle name="40 % - Accent3 2 2 3 2 8 2" xfId="17631"/>
    <cellStyle name="40 % - Accent3 2 2 3 2 8 2 2" xfId="30811"/>
    <cellStyle name="40 % - Accent3 2 2 3 2 8 2 3" xfId="44088"/>
    <cellStyle name="40 % - Accent3 2 2 3 2 8 2 4" xfId="57365"/>
    <cellStyle name="40 % - Accent3 2 2 3 2 8 3" xfId="12585"/>
    <cellStyle name="40 % - Accent3 2 2 3 2 8 4" xfId="24824"/>
    <cellStyle name="40 % - Accent3 2 2 3 2 8 5" xfId="38101"/>
    <cellStyle name="40 % - Accent3 2 2 3 2 8 6" xfId="51378"/>
    <cellStyle name="40 % - Accent3 2 2 3 2 9" xfId="7539"/>
    <cellStyle name="40 % - Accent3 2 2 3 2 9 2" xfId="15072"/>
    <cellStyle name="40 % - Accent3 2 2 3 2 9 2 2" xfId="27693"/>
    <cellStyle name="40 % - Accent3 2 2 3 2 9 2 3" xfId="40970"/>
    <cellStyle name="40 % - Accent3 2 2 3 2 9 2 4" xfId="54247"/>
    <cellStyle name="40 % - Accent3 2 2 3 2 9 3" xfId="21706"/>
    <cellStyle name="40 % - Accent3 2 2 3 2 9 4" xfId="34983"/>
    <cellStyle name="40 % - Accent3 2 2 3 2 9 5" xfId="48260"/>
    <cellStyle name="40 % - Accent3 2 2 3 3" xfId="589"/>
    <cellStyle name="40 % - Accent3 2 2 3 3 10" xfId="6107"/>
    <cellStyle name="40 % - Accent3 2 2 3 3 10 2" xfId="16931"/>
    <cellStyle name="40 % - Accent3 2 2 3 3 10 2 2" xfId="30111"/>
    <cellStyle name="40 % - Accent3 2 2 3 3 10 2 3" xfId="43388"/>
    <cellStyle name="40 % - Accent3 2 2 3 3 10 2 4" xfId="56665"/>
    <cellStyle name="40 % - Accent3 2 2 3 3 10 3" xfId="11885"/>
    <cellStyle name="40 % - Accent3 2 2 3 3 10 4" xfId="24124"/>
    <cellStyle name="40 % - Accent3 2 2 3 3 10 5" xfId="37401"/>
    <cellStyle name="40 % - Accent3 2 2 3 3 10 6" xfId="50678"/>
    <cellStyle name="40 % - Accent3 2 2 3 3 11" xfId="6809"/>
    <cellStyle name="40 % - Accent3 2 2 3 3 11 2" xfId="17633"/>
    <cellStyle name="40 % - Accent3 2 2 3 3 11 2 2" xfId="30813"/>
    <cellStyle name="40 % - Accent3 2 2 3 3 11 2 3" xfId="44090"/>
    <cellStyle name="40 % - Accent3 2 2 3 3 11 2 4" xfId="57367"/>
    <cellStyle name="40 % - Accent3 2 2 3 3 11 3" xfId="12587"/>
    <cellStyle name="40 % - Accent3 2 2 3 3 11 4" xfId="24826"/>
    <cellStyle name="40 % - Accent3 2 2 3 3 11 5" xfId="38103"/>
    <cellStyle name="40 % - Accent3 2 2 3 3 11 6" xfId="51380"/>
    <cellStyle name="40 % - Accent3 2 2 3 3 12" xfId="7541"/>
    <cellStyle name="40 % - Accent3 2 2 3 3 12 2" xfId="18384"/>
    <cellStyle name="40 % - Accent3 2 2 3 3 12 2 2" xfId="31564"/>
    <cellStyle name="40 % - Accent3 2 2 3 3 12 2 3" xfId="44841"/>
    <cellStyle name="40 % - Accent3 2 2 3 3 12 2 4" xfId="58118"/>
    <cellStyle name="40 % - Accent3 2 2 3 3 12 3" xfId="25577"/>
    <cellStyle name="40 % - Accent3 2 2 3 3 12 4" xfId="38854"/>
    <cellStyle name="40 % - Accent3 2 2 3 3 12 5" xfId="52131"/>
    <cellStyle name="40 % - Accent3 2 2 3 3 13" xfId="10606"/>
    <cellStyle name="40 % - Accent3 2 2 3 3 13 2" xfId="15074"/>
    <cellStyle name="40 % - Accent3 2 2 3 3 13 2 2" xfId="27695"/>
    <cellStyle name="40 % - Accent3 2 2 3 3 13 2 3" xfId="40972"/>
    <cellStyle name="40 % - Accent3 2 2 3 3 13 2 4" xfId="54249"/>
    <cellStyle name="40 % - Accent3 2 2 3 3 13 3" xfId="21708"/>
    <cellStyle name="40 % - Accent3 2 2 3 3 13 4" xfId="34985"/>
    <cellStyle name="40 % - Accent3 2 2 3 3 13 5" xfId="48262"/>
    <cellStyle name="40 % - Accent3 2 2 3 3 14" xfId="9520"/>
    <cellStyle name="40 % - Accent3 2 2 3 3 14 2" xfId="20386"/>
    <cellStyle name="40 % - Accent3 2 2 3 3 14 3" xfId="33663"/>
    <cellStyle name="40 % - Accent3 2 2 3 3 14 4" xfId="46940"/>
    <cellStyle name="40 % - Accent3 2 2 3 3 15" xfId="13752"/>
    <cellStyle name="40 % - Accent3 2 2 3 3 15 2" xfId="26373"/>
    <cellStyle name="40 % - Accent3 2 2 3 3 15 3" xfId="39650"/>
    <cellStyle name="40 % - Accent3 2 2 3 3 15 4" xfId="52927"/>
    <cellStyle name="40 % - Accent3 2 2 3 3 16" xfId="19638"/>
    <cellStyle name="40 % - Accent3 2 2 3 3 17" xfId="32915"/>
    <cellStyle name="40 % - Accent3 2 2 3 3 18" xfId="46192"/>
    <cellStyle name="40 % - Accent3 2 2 3 3 2" xfId="590"/>
    <cellStyle name="40 % - Accent3 2 2 3 3 2 10" xfId="13753"/>
    <cellStyle name="40 % - Accent3 2 2 3 3 2 10 2" xfId="26374"/>
    <cellStyle name="40 % - Accent3 2 2 3 3 2 10 3" xfId="39651"/>
    <cellStyle name="40 % - Accent3 2 2 3 3 2 10 4" xfId="52928"/>
    <cellStyle name="40 % - Accent3 2 2 3 3 2 11" xfId="19639"/>
    <cellStyle name="40 % - Accent3 2 2 3 3 2 12" xfId="32916"/>
    <cellStyle name="40 % - Accent3 2 2 3 3 2 13" xfId="46193"/>
    <cellStyle name="40 % - Accent3 2 2 3 3 2 2" xfId="4045"/>
    <cellStyle name="40 % - Accent3 2 2 3 3 2 2 2" xfId="8117"/>
    <cellStyle name="40 % - Accent3 2 2 3 3 2 2 2 2" xfId="15630"/>
    <cellStyle name="40 % - Accent3 2 2 3 3 2 2 2 2 2" xfId="28271"/>
    <cellStyle name="40 % - Accent3 2 2 3 3 2 2 2 2 3" xfId="41548"/>
    <cellStyle name="40 % - Accent3 2 2 3 3 2 2 2 2 4" xfId="54825"/>
    <cellStyle name="40 % - Accent3 2 2 3 3 2 2 2 3" xfId="22284"/>
    <cellStyle name="40 % - Accent3 2 2 3 3 2 2 2 4" xfId="35561"/>
    <cellStyle name="40 % - Accent3 2 2 3 3 2 2 2 5" xfId="48838"/>
    <cellStyle name="40 % - Accent3 2 2 3 3 2 2 3" xfId="14336"/>
    <cellStyle name="40 % - Accent3 2 2 3 3 2 2 3 2" xfId="26957"/>
    <cellStyle name="40 % - Accent3 2 2 3 3 2 2 3 3" xfId="40234"/>
    <cellStyle name="40 % - Accent3 2 2 3 3 2 2 3 4" xfId="53511"/>
    <cellStyle name="40 % - Accent3 2 2 3 3 2 2 4" xfId="20970"/>
    <cellStyle name="40 % - Accent3 2 2 3 3 2 2 5" xfId="34247"/>
    <cellStyle name="40 % - Accent3 2 2 3 3 2 2 6" xfId="47524"/>
    <cellStyle name="40 % - Accent3 2 2 3 3 2 3" xfId="4893"/>
    <cellStyle name="40 % - Accent3 2 2 3 3 2 3 2" xfId="8767"/>
    <cellStyle name="40 % - Accent3 2 2 3 3 2 3 2 2" xfId="28921"/>
    <cellStyle name="40 % - Accent3 2 2 3 3 2 3 2 3" xfId="42198"/>
    <cellStyle name="40 % - Accent3 2 2 3 3 2 3 2 4" xfId="55475"/>
    <cellStyle name="40 % - Accent3 2 2 3 3 2 3 3" xfId="22934"/>
    <cellStyle name="40 % - Accent3 2 2 3 3 2 3 4" xfId="36211"/>
    <cellStyle name="40 % - Accent3 2 2 3 3 2 3 5" xfId="49488"/>
    <cellStyle name="40 % - Accent3 2 2 3 3 2 4" xfId="5484"/>
    <cellStyle name="40 % - Accent3 2 2 3 3 2 4 2" xfId="16332"/>
    <cellStyle name="40 % - Accent3 2 2 3 3 2 4 2 2" xfId="29512"/>
    <cellStyle name="40 % - Accent3 2 2 3 3 2 4 2 3" xfId="42789"/>
    <cellStyle name="40 % - Accent3 2 2 3 3 2 4 2 4" xfId="56066"/>
    <cellStyle name="40 % - Accent3 2 2 3 3 2 4 3" xfId="11286"/>
    <cellStyle name="40 % - Accent3 2 2 3 3 2 4 4" xfId="23525"/>
    <cellStyle name="40 % - Accent3 2 2 3 3 2 4 5" xfId="36802"/>
    <cellStyle name="40 % - Accent3 2 2 3 3 2 4 6" xfId="50079"/>
    <cellStyle name="40 % - Accent3 2 2 3 3 2 5" xfId="6108"/>
    <cellStyle name="40 % - Accent3 2 2 3 3 2 5 2" xfId="16932"/>
    <cellStyle name="40 % - Accent3 2 2 3 3 2 5 2 2" xfId="30112"/>
    <cellStyle name="40 % - Accent3 2 2 3 3 2 5 2 3" xfId="43389"/>
    <cellStyle name="40 % - Accent3 2 2 3 3 2 5 2 4" xfId="56666"/>
    <cellStyle name="40 % - Accent3 2 2 3 3 2 5 3" xfId="11886"/>
    <cellStyle name="40 % - Accent3 2 2 3 3 2 5 4" xfId="24125"/>
    <cellStyle name="40 % - Accent3 2 2 3 3 2 5 5" xfId="37402"/>
    <cellStyle name="40 % - Accent3 2 2 3 3 2 5 6" xfId="50679"/>
    <cellStyle name="40 % - Accent3 2 2 3 3 2 6" xfId="6810"/>
    <cellStyle name="40 % - Accent3 2 2 3 3 2 6 2" xfId="17634"/>
    <cellStyle name="40 % - Accent3 2 2 3 3 2 6 2 2" xfId="30814"/>
    <cellStyle name="40 % - Accent3 2 2 3 3 2 6 2 3" xfId="44091"/>
    <cellStyle name="40 % - Accent3 2 2 3 3 2 6 2 4" xfId="57368"/>
    <cellStyle name="40 % - Accent3 2 2 3 3 2 6 3" xfId="12588"/>
    <cellStyle name="40 % - Accent3 2 2 3 3 2 6 4" xfId="24827"/>
    <cellStyle name="40 % - Accent3 2 2 3 3 2 6 5" xfId="38104"/>
    <cellStyle name="40 % - Accent3 2 2 3 3 2 6 6" xfId="51381"/>
    <cellStyle name="40 % - Accent3 2 2 3 3 2 7" xfId="7542"/>
    <cellStyle name="40 % - Accent3 2 2 3 3 2 7 2" xfId="18385"/>
    <cellStyle name="40 % - Accent3 2 2 3 3 2 7 2 2" xfId="31565"/>
    <cellStyle name="40 % - Accent3 2 2 3 3 2 7 2 3" xfId="44842"/>
    <cellStyle name="40 % - Accent3 2 2 3 3 2 7 2 4" xfId="58119"/>
    <cellStyle name="40 % - Accent3 2 2 3 3 2 7 3" xfId="25578"/>
    <cellStyle name="40 % - Accent3 2 2 3 3 2 7 4" xfId="38855"/>
    <cellStyle name="40 % - Accent3 2 2 3 3 2 7 5" xfId="52132"/>
    <cellStyle name="40 % - Accent3 2 2 3 3 2 8" xfId="10607"/>
    <cellStyle name="40 % - Accent3 2 2 3 3 2 8 2" xfId="15075"/>
    <cellStyle name="40 % - Accent3 2 2 3 3 2 8 2 2" xfId="27696"/>
    <cellStyle name="40 % - Accent3 2 2 3 3 2 8 2 3" xfId="40973"/>
    <cellStyle name="40 % - Accent3 2 2 3 3 2 8 2 4" xfId="54250"/>
    <cellStyle name="40 % - Accent3 2 2 3 3 2 8 3" xfId="21709"/>
    <cellStyle name="40 % - Accent3 2 2 3 3 2 8 4" xfId="34986"/>
    <cellStyle name="40 % - Accent3 2 2 3 3 2 8 5" xfId="48263"/>
    <cellStyle name="40 % - Accent3 2 2 3 3 2 9" xfId="9521"/>
    <cellStyle name="40 % - Accent3 2 2 3 3 2 9 2" xfId="20387"/>
    <cellStyle name="40 % - Accent3 2 2 3 3 2 9 3" xfId="33664"/>
    <cellStyle name="40 % - Accent3 2 2 3 3 2 9 4" xfId="46941"/>
    <cellStyle name="40 % - Accent3 2 2 3 3 3" xfId="591"/>
    <cellStyle name="40 % - Accent3 2 2 3 3 3 10" xfId="13754"/>
    <cellStyle name="40 % - Accent3 2 2 3 3 3 10 2" xfId="26375"/>
    <cellStyle name="40 % - Accent3 2 2 3 3 3 10 3" xfId="39652"/>
    <cellStyle name="40 % - Accent3 2 2 3 3 3 10 4" xfId="52929"/>
    <cellStyle name="40 % - Accent3 2 2 3 3 3 11" xfId="19640"/>
    <cellStyle name="40 % - Accent3 2 2 3 3 3 12" xfId="32917"/>
    <cellStyle name="40 % - Accent3 2 2 3 3 3 13" xfId="46194"/>
    <cellStyle name="40 % - Accent3 2 2 3 3 3 2" xfId="4044"/>
    <cellStyle name="40 % - Accent3 2 2 3 3 3 2 2" xfId="8116"/>
    <cellStyle name="40 % - Accent3 2 2 3 3 3 2 2 2" xfId="15629"/>
    <cellStyle name="40 % - Accent3 2 2 3 3 3 2 2 2 2" xfId="28270"/>
    <cellStyle name="40 % - Accent3 2 2 3 3 3 2 2 2 3" xfId="41547"/>
    <cellStyle name="40 % - Accent3 2 2 3 3 3 2 2 2 4" xfId="54824"/>
    <cellStyle name="40 % - Accent3 2 2 3 3 3 2 2 3" xfId="22283"/>
    <cellStyle name="40 % - Accent3 2 2 3 3 3 2 2 4" xfId="35560"/>
    <cellStyle name="40 % - Accent3 2 2 3 3 3 2 2 5" xfId="48837"/>
    <cellStyle name="40 % - Accent3 2 2 3 3 3 2 3" xfId="14337"/>
    <cellStyle name="40 % - Accent3 2 2 3 3 3 2 3 2" xfId="26958"/>
    <cellStyle name="40 % - Accent3 2 2 3 3 3 2 3 3" xfId="40235"/>
    <cellStyle name="40 % - Accent3 2 2 3 3 3 2 3 4" xfId="53512"/>
    <cellStyle name="40 % - Accent3 2 2 3 3 3 2 4" xfId="20971"/>
    <cellStyle name="40 % - Accent3 2 2 3 3 3 2 5" xfId="34248"/>
    <cellStyle name="40 % - Accent3 2 2 3 3 3 2 6" xfId="47525"/>
    <cellStyle name="40 % - Accent3 2 2 3 3 3 3" xfId="4894"/>
    <cellStyle name="40 % - Accent3 2 2 3 3 3 3 2" xfId="8768"/>
    <cellStyle name="40 % - Accent3 2 2 3 3 3 3 2 2" xfId="28922"/>
    <cellStyle name="40 % - Accent3 2 2 3 3 3 3 2 3" xfId="42199"/>
    <cellStyle name="40 % - Accent3 2 2 3 3 3 3 2 4" xfId="55476"/>
    <cellStyle name="40 % - Accent3 2 2 3 3 3 3 3" xfId="22935"/>
    <cellStyle name="40 % - Accent3 2 2 3 3 3 3 4" xfId="36212"/>
    <cellStyle name="40 % - Accent3 2 2 3 3 3 3 5" xfId="49489"/>
    <cellStyle name="40 % - Accent3 2 2 3 3 3 4" xfId="5485"/>
    <cellStyle name="40 % - Accent3 2 2 3 3 3 4 2" xfId="16333"/>
    <cellStyle name="40 % - Accent3 2 2 3 3 3 4 2 2" xfId="29513"/>
    <cellStyle name="40 % - Accent3 2 2 3 3 3 4 2 3" xfId="42790"/>
    <cellStyle name="40 % - Accent3 2 2 3 3 3 4 2 4" xfId="56067"/>
    <cellStyle name="40 % - Accent3 2 2 3 3 3 4 3" xfId="11287"/>
    <cellStyle name="40 % - Accent3 2 2 3 3 3 4 4" xfId="23526"/>
    <cellStyle name="40 % - Accent3 2 2 3 3 3 4 5" xfId="36803"/>
    <cellStyle name="40 % - Accent3 2 2 3 3 3 4 6" xfId="50080"/>
    <cellStyle name="40 % - Accent3 2 2 3 3 3 5" xfId="6109"/>
    <cellStyle name="40 % - Accent3 2 2 3 3 3 5 2" xfId="16933"/>
    <cellStyle name="40 % - Accent3 2 2 3 3 3 5 2 2" xfId="30113"/>
    <cellStyle name="40 % - Accent3 2 2 3 3 3 5 2 3" xfId="43390"/>
    <cellStyle name="40 % - Accent3 2 2 3 3 3 5 2 4" xfId="56667"/>
    <cellStyle name="40 % - Accent3 2 2 3 3 3 5 3" xfId="11887"/>
    <cellStyle name="40 % - Accent3 2 2 3 3 3 5 4" xfId="24126"/>
    <cellStyle name="40 % - Accent3 2 2 3 3 3 5 5" xfId="37403"/>
    <cellStyle name="40 % - Accent3 2 2 3 3 3 5 6" xfId="50680"/>
    <cellStyle name="40 % - Accent3 2 2 3 3 3 6" xfId="6811"/>
    <cellStyle name="40 % - Accent3 2 2 3 3 3 6 2" xfId="17635"/>
    <cellStyle name="40 % - Accent3 2 2 3 3 3 6 2 2" xfId="30815"/>
    <cellStyle name="40 % - Accent3 2 2 3 3 3 6 2 3" xfId="44092"/>
    <cellStyle name="40 % - Accent3 2 2 3 3 3 6 2 4" xfId="57369"/>
    <cellStyle name="40 % - Accent3 2 2 3 3 3 6 3" xfId="12589"/>
    <cellStyle name="40 % - Accent3 2 2 3 3 3 6 4" xfId="24828"/>
    <cellStyle name="40 % - Accent3 2 2 3 3 3 6 5" xfId="38105"/>
    <cellStyle name="40 % - Accent3 2 2 3 3 3 6 6" xfId="51382"/>
    <cellStyle name="40 % - Accent3 2 2 3 3 3 7" xfId="7543"/>
    <cellStyle name="40 % - Accent3 2 2 3 3 3 7 2" xfId="18386"/>
    <cellStyle name="40 % - Accent3 2 2 3 3 3 7 2 2" xfId="31566"/>
    <cellStyle name="40 % - Accent3 2 2 3 3 3 7 2 3" xfId="44843"/>
    <cellStyle name="40 % - Accent3 2 2 3 3 3 7 2 4" xfId="58120"/>
    <cellStyle name="40 % - Accent3 2 2 3 3 3 7 3" xfId="25579"/>
    <cellStyle name="40 % - Accent3 2 2 3 3 3 7 4" xfId="38856"/>
    <cellStyle name="40 % - Accent3 2 2 3 3 3 7 5" xfId="52133"/>
    <cellStyle name="40 % - Accent3 2 2 3 3 3 8" xfId="10608"/>
    <cellStyle name="40 % - Accent3 2 2 3 3 3 8 2" xfId="15076"/>
    <cellStyle name="40 % - Accent3 2 2 3 3 3 8 2 2" xfId="27697"/>
    <cellStyle name="40 % - Accent3 2 2 3 3 3 8 2 3" xfId="40974"/>
    <cellStyle name="40 % - Accent3 2 2 3 3 3 8 2 4" xfId="54251"/>
    <cellStyle name="40 % - Accent3 2 2 3 3 3 8 3" xfId="21710"/>
    <cellStyle name="40 % - Accent3 2 2 3 3 3 8 4" xfId="34987"/>
    <cellStyle name="40 % - Accent3 2 2 3 3 3 8 5" xfId="48264"/>
    <cellStyle name="40 % - Accent3 2 2 3 3 3 9" xfId="9522"/>
    <cellStyle name="40 % - Accent3 2 2 3 3 3 9 2" xfId="20388"/>
    <cellStyle name="40 % - Accent3 2 2 3 3 3 9 3" xfId="33665"/>
    <cellStyle name="40 % - Accent3 2 2 3 3 3 9 4" xfId="46942"/>
    <cellStyle name="40 % - Accent3 2 2 3 3 4" xfId="592"/>
    <cellStyle name="40 % - Accent3 2 2 3 3 4 10" xfId="9523"/>
    <cellStyle name="40 % - Accent3 2 2 3 3 4 10 2" xfId="20389"/>
    <cellStyle name="40 % - Accent3 2 2 3 3 4 10 3" xfId="33666"/>
    <cellStyle name="40 % - Accent3 2 2 3 3 4 10 4" xfId="46943"/>
    <cellStyle name="40 % - Accent3 2 2 3 3 4 11" xfId="13755"/>
    <cellStyle name="40 % - Accent3 2 2 3 3 4 11 2" xfId="26376"/>
    <cellStyle name="40 % - Accent3 2 2 3 3 4 11 3" xfId="39653"/>
    <cellStyle name="40 % - Accent3 2 2 3 3 4 11 4" xfId="52930"/>
    <cellStyle name="40 % - Accent3 2 2 3 3 4 12" xfId="19641"/>
    <cellStyle name="40 % - Accent3 2 2 3 3 4 13" xfId="32918"/>
    <cellStyle name="40 % - Accent3 2 2 3 3 4 14" xfId="46195"/>
    <cellStyle name="40 % - Accent3 2 2 3 3 4 2" xfId="593"/>
    <cellStyle name="40 % - Accent3 2 2 3 3 4 2 10" xfId="13756"/>
    <cellStyle name="40 % - Accent3 2 2 3 3 4 2 10 2" xfId="26377"/>
    <cellStyle name="40 % - Accent3 2 2 3 3 4 2 10 3" xfId="39654"/>
    <cellStyle name="40 % - Accent3 2 2 3 3 4 2 10 4" xfId="52931"/>
    <cellStyle name="40 % - Accent3 2 2 3 3 4 2 11" xfId="19642"/>
    <cellStyle name="40 % - Accent3 2 2 3 3 4 2 12" xfId="32919"/>
    <cellStyle name="40 % - Accent3 2 2 3 3 4 2 13" xfId="46196"/>
    <cellStyle name="40 % - Accent3 2 2 3 3 4 2 2" xfId="4042"/>
    <cellStyle name="40 % - Accent3 2 2 3 3 4 2 2 2" xfId="8114"/>
    <cellStyle name="40 % - Accent3 2 2 3 3 4 2 2 2 2" xfId="15627"/>
    <cellStyle name="40 % - Accent3 2 2 3 3 4 2 2 2 2 2" xfId="28268"/>
    <cellStyle name="40 % - Accent3 2 2 3 3 4 2 2 2 2 3" xfId="41545"/>
    <cellStyle name="40 % - Accent3 2 2 3 3 4 2 2 2 2 4" xfId="54822"/>
    <cellStyle name="40 % - Accent3 2 2 3 3 4 2 2 2 3" xfId="22281"/>
    <cellStyle name="40 % - Accent3 2 2 3 3 4 2 2 2 4" xfId="35558"/>
    <cellStyle name="40 % - Accent3 2 2 3 3 4 2 2 2 5" xfId="48835"/>
    <cellStyle name="40 % - Accent3 2 2 3 3 4 2 2 3" xfId="14339"/>
    <cellStyle name="40 % - Accent3 2 2 3 3 4 2 2 3 2" xfId="26960"/>
    <cellStyle name="40 % - Accent3 2 2 3 3 4 2 2 3 3" xfId="40237"/>
    <cellStyle name="40 % - Accent3 2 2 3 3 4 2 2 3 4" xfId="53514"/>
    <cellStyle name="40 % - Accent3 2 2 3 3 4 2 2 4" xfId="20973"/>
    <cellStyle name="40 % - Accent3 2 2 3 3 4 2 2 5" xfId="34250"/>
    <cellStyle name="40 % - Accent3 2 2 3 3 4 2 2 6" xfId="47527"/>
    <cellStyle name="40 % - Accent3 2 2 3 3 4 2 3" xfId="4896"/>
    <cellStyle name="40 % - Accent3 2 2 3 3 4 2 3 2" xfId="8770"/>
    <cellStyle name="40 % - Accent3 2 2 3 3 4 2 3 2 2" xfId="28924"/>
    <cellStyle name="40 % - Accent3 2 2 3 3 4 2 3 2 3" xfId="42201"/>
    <cellStyle name="40 % - Accent3 2 2 3 3 4 2 3 2 4" xfId="55478"/>
    <cellStyle name="40 % - Accent3 2 2 3 3 4 2 3 3" xfId="22937"/>
    <cellStyle name="40 % - Accent3 2 2 3 3 4 2 3 4" xfId="36214"/>
    <cellStyle name="40 % - Accent3 2 2 3 3 4 2 3 5" xfId="49491"/>
    <cellStyle name="40 % - Accent3 2 2 3 3 4 2 4" xfId="5487"/>
    <cellStyle name="40 % - Accent3 2 2 3 3 4 2 4 2" xfId="16335"/>
    <cellStyle name="40 % - Accent3 2 2 3 3 4 2 4 2 2" xfId="29515"/>
    <cellStyle name="40 % - Accent3 2 2 3 3 4 2 4 2 3" xfId="42792"/>
    <cellStyle name="40 % - Accent3 2 2 3 3 4 2 4 2 4" xfId="56069"/>
    <cellStyle name="40 % - Accent3 2 2 3 3 4 2 4 3" xfId="11289"/>
    <cellStyle name="40 % - Accent3 2 2 3 3 4 2 4 4" xfId="23528"/>
    <cellStyle name="40 % - Accent3 2 2 3 3 4 2 4 5" xfId="36805"/>
    <cellStyle name="40 % - Accent3 2 2 3 3 4 2 4 6" xfId="50082"/>
    <cellStyle name="40 % - Accent3 2 2 3 3 4 2 5" xfId="6111"/>
    <cellStyle name="40 % - Accent3 2 2 3 3 4 2 5 2" xfId="16935"/>
    <cellStyle name="40 % - Accent3 2 2 3 3 4 2 5 2 2" xfId="30115"/>
    <cellStyle name="40 % - Accent3 2 2 3 3 4 2 5 2 3" xfId="43392"/>
    <cellStyle name="40 % - Accent3 2 2 3 3 4 2 5 2 4" xfId="56669"/>
    <cellStyle name="40 % - Accent3 2 2 3 3 4 2 5 3" xfId="11889"/>
    <cellStyle name="40 % - Accent3 2 2 3 3 4 2 5 4" xfId="24128"/>
    <cellStyle name="40 % - Accent3 2 2 3 3 4 2 5 5" xfId="37405"/>
    <cellStyle name="40 % - Accent3 2 2 3 3 4 2 5 6" xfId="50682"/>
    <cellStyle name="40 % - Accent3 2 2 3 3 4 2 6" xfId="6813"/>
    <cellStyle name="40 % - Accent3 2 2 3 3 4 2 6 2" xfId="17637"/>
    <cellStyle name="40 % - Accent3 2 2 3 3 4 2 6 2 2" xfId="30817"/>
    <cellStyle name="40 % - Accent3 2 2 3 3 4 2 6 2 3" xfId="44094"/>
    <cellStyle name="40 % - Accent3 2 2 3 3 4 2 6 2 4" xfId="57371"/>
    <cellStyle name="40 % - Accent3 2 2 3 3 4 2 6 3" xfId="12591"/>
    <cellStyle name="40 % - Accent3 2 2 3 3 4 2 6 4" xfId="24830"/>
    <cellStyle name="40 % - Accent3 2 2 3 3 4 2 6 5" xfId="38107"/>
    <cellStyle name="40 % - Accent3 2 2 3 3 4 2 6 6" xfId="51384"/>
    <cellStyle name="40 % - Accent3 2 2 3 3 4 2 7" xfId="7545"/>
    <cellStyle name="40 % - Accent3 2 2 3 3 4 2 7 2" xfId="18388"/>
    <cellStyle name="40 % - Accent3 2 2 3 3 4 2 7 2 2" xfId="31568"/>
    <cellStyle name="40 % - Accent3 2 2 3 3 4 2 7 2 3" xfId="44845"/>
    <cellStyle name="40 % - Accent3 2 2 3 3 4 2 7 2 4" xfId="58122"/>
    <cellStyle name="40 % - Accent3 2 2 3 3 4 2 7 3" xfId="25581"/>
    <cellStyle name="40 % - Accent3 2 2 3 3 4 2 7 4" xfId="38858"/>
    <cellStyle name="40 % - Accent3 2 2 3 3 4 2 7 5" xfId="52135"/>
    <cellStyle name="40 % - Accent3 2 2 3 3 4 2 8" xfId="10610"/>
    <cellStyle name="40 % - Accent3 2 2 3 3 4 2 8 2" xfId="15078"/>
    <cellStyle name="40 % - Accent3 2 2 3 3 4 2 8 2 2" xfId="27699"/>
    <cellStyle name="40 % - Accent3 2 2 3 3 4 2 8 2 3" xfId="40976"/>
    <cellStyle name="40 % - Accent3 2 2 3 3 4 2 8 2 4" xfId="54253"/>
    <cellStyle name="40 % - Accent3 2 2 3 3 4 2 8 3" xfId="21712"/>
    <cellStyle name="40 % - Accent3 2 2 3 3 4 2 8 4" xfId="34989"/>
    <cellStyle name="40 % - Accent3 2 2 3 3 4 2 8 5" xfId="48266"/>
    <cellStyle name="40 % - Accent3 2 2 3 3 4 2 9" xfId="9524"/>
    <cellStyle name="40 % - Accent3 2 2 3 3 4 2 9 2" xfId="20390"/>
    <cellStyle name="40 % - Accent3 2 2 3 3 4 2 9 3" xfId="33667"/>
    <cellStyle name="40 % - Accent3 2 2 3 3 4 2 9 4" xfId="46944"/>
    <cellStyle name="40 % - Accent3 2 2 3 3 4 3" xfId="4043"/>
    <cellStyle name="40 % - Accent3 2 2 3 3 4 3 2" xfId="8115"/>
    <cellStyle name="40 % - Accent3 2 2 3 3 4 3 2 2" xfId="15628"/>
    <cellStyle name="40 % - Accent3 2 2 3 3 4 3 2 2 2" xfId="28269"/>
    <cellStyle name="40 % - Accent3 2 2 3 3 4 3 2 2 3" xfId="41546"/>
    <cellStyle name="40 % - Accent3 2 2 3 3 4 3 2 2 4" xfId="54823"/>
    <cellStyle name="40 % - Accent3 2 2 3 3 4 3 2 3" xfId="22282"/>
    <cellStyle name="40 % - Accent3 2 2 3 3 4 3 2 4" xfId="35559"/>
    <cellStyle name="40 % - Accent3 2 2 3 3 4 3 2 5" xfId="48836"/>
    <cellStyle name="40 % - Accent3 2 2 3 3 4 3 3" xfId="14338"/>
    <cellStyle name="40 % - Accent3 2 2 3 3 4 3 3 2" xfId="26959"/>
    <cellStyle name="40 % - Accent3 2 2 3 3 4 3 3 3" xfId="40236"/>
    <cellStyle name="40 % - Accent3 2 2 3 3 4 3 3 4" xfId="53513"/>
    <cellStyle name="40 % - Accent3 2 2 3 3 4 3 4" xfId="20972"/>
    <cellStyle name="40 % - Accent3 2 2 3 3 4 3 5" xfId="34249"/>
    <cellStyle name="40 % - Accent3 2 2 3 3 4 3 6" xfId="47526"/>
    <cellStyle name="40 % - Accent3 2 2 3 3 4 4" xfId="4895"/>
    <cellStyle name="40 % - Accent3 2 2 3 3 4 4 2" xfId="8769"/>
    <cellStyle name="40 % - Accent3 2 2 3 3 4 4 2 2" xfId="28923"/>
    <cellStyle name="40 % - Accent3 2 2 3 3 4 4 2 3" xfId="42200"/>
    <cellStyle name="40 % - Accent3 2 2 3 3 4 4 2 4" xfId="55477"/>
    <cellStyle name="40 % - Accent3 2 2 3 3 4 4 3" xfId="22936"/>
    <cellStyle name="40 % - Accent3 2 2 3 3 4 4 4" xfId="36213"/>
    <cellStyle name="40 % - Accent3 2 2 3 3 4 4 5" xfId="49490"/>
    <cellStyle name="40 % - Accent3 2 2 3 3 4 5" xfId="5486"/>
    <cellStyle name="40 % - Accent3 2 2 3 3 4 5 2" xfId="16334"/>
    <cellStyle name="40 % - Accent3 2 2 3 3 4 5 2 2" xfId="29514"/>
    <cellStyle name="40 % - Accent3 2 2 3 3 4 5 2 3" xfId="42791"/>
    <cellStyle name="40 % - Accent3 2 2 3 3 4 5 2 4" xfId="56068"/>
    <cellStyle name="40 % - Accent3 2 2 3 3 4 5 3" xfId="11288"/>
    <cellStyle name="40 % - Accent3 2 2 3 3 4 5 4" xfId="23527"/>
    <cellStyle name="40 % - Accent3 2 2 3 3 4 5 5" xfId="36804"/>
    <cellStyle name="40 % - Accent3 2 2 3 3 4 5 6" xfId="50081"/>
    <cellStyle name="40 % - Accent3 2 2 3 3 4 6" xfId="6110"/>
    <cellStyle name="40 % - Accent3 2 2 3 3 4 6 2" xfId="16934"/>
    <cellStyle name="40 % - Accent3 2 2 3 3 4 6 2 2" xfId="30114"/>
    <cellStyle name="40 % - Accent3 2 2 3 3 4 6 2 3" xfId="43391"/>
    <cellStyle name="40 % - Accent3 2 2 3 3 4 6 2 4" xfId="56668"/>
    <cellStyle name="40 % - Accent3 2 2 3 3 4 6 3" xfId="11888"/>
    <cellStyle name="40 % - Accent3 2 2 3 3 4 6 4" xfId="24127"/>
    <cellStyle name="40 % - Accent3 2 2 3 3 4 6 5" xfId="37404"/>
    <cellStyle name="40 % - Accent3 2 2 3 3 4 6 6" xfId="50681"/>
    <cellStyle name="40 % - Accent3 2 2 3 3 4 7" xfId="6812"/>
    <cellStyle name="40 % - Accent3 2 2 3 3 4 7 2" xfId="17636"/>
    <cellStyle name="40 % - Accent3 2 2 3 3 4 7 2 2" xfId="30816"/>
    <cellStyle name="40 % - Accent3 2 2 3 3 4 7 2 3" xfId="44093"/>
    <cellStyle name="40 % - Accent3 2 2 3 3 4 7 2 4" xfId="57370"/>
    <cellStyle name="40 % - Accent3 2 2 3 3 4 7 3" xfId="12590"/>
    <cellStyle name="40 % - Accent3 2 2 3 3 4 7 4" xfId="24829"/>
    <cellStyle name="40 % - Accent3 2 2 3 3 4 7 5" xfId="38106"/>
    <cellStyle name="40 % - Accent3 2 2 3 3 4 7 6" xfId="51383"/>
    <cellStyle name="40 % - Accent3 2 2 3 3 4 8" xfId="7544"/>
    <cellStyle name="40 % - Accent3 2 2 3 3 4 8 2" xfId="18387"/>
    <cellStyle name="40 % - Accent3 2 2 3 3 4 8 2 2" xfId="31567"/>
    <cellStyle name="40 % - Accent3 2 2 3 3 4 8 2 3" xfId="44844"/>
    <cellStyle name="40 % - Accent3 2 2 3 3 4 8 2 4" xfId="58121"/>
    <cellStyle name="40 % - Accent3 2 2 3 3 4 8 3" xfId="25580"/>
    <cellStyle name="40 % - Accent3 2 2 3 3 4 8 4" xfId="38857"/>
    <cellStyle name="40 % - Accent3 2 2 3 3 4 8 5" xfId="52134"/>
    <cellStyle name="40 % - Accent3 2 2 3 3 4 9" xfId="10609"/>
    <cellStyle name="40 % - Accent3 2 2 3 3 4 9 2" xfId="15077"/>
    <cellStyle name="40 % - Accent3 2 2 3 3 4 9 2 2" xfId="27698"/>
    <cellStyle name="40 % - Accent3 2 2 3 3 4 9 2 3" xfId="40975"/>
    <cellStyle name="40 % - Accent3 2 2 3 3 4 9 2 4" xfId="54252"/>
    <cellStyle name="40 % - Accent3 2 2 3 3 4 9 3" xfId="21711"/>
    <cellStyle name="40 % - Accent3 2 2 3 3 4 9 4" xfId="34988"/>
    <cellStyle name="40 % - Accent3 2 2 3 3 4 9 5" xfId="48265"/>
    <cellStyle name="40 % - Accent3 2 2 3 3 5" xfId="594"/>
    <cellStyle name="40 % - Accent3 2 2 3 3 5 10" xfId="13757"/>
    <cellStyle name="40 % - Accent3 2 2 3 3 5 10 2" xfId="26378"/>
    <cellStyle name="40 % - Accent3 2 2 3 3 5 10 3" xfId="39655"/>
    <cellStyle name="40 % - Accent3 2 2 3 3 5 10 4" xfId="52932"/>
    <cellStyle name="40 % - Accent3 2 2 3 3 5 11" xfId="19643"/>
    <cellStyle name="40 % - Accent3 2 2 3 3 5 12" xfId="32920"/>
    <cellStyle name="40 % - Accent3 2 2 3 3 5 13" xfId="46197"/>
    <cellStyle name="40 % - Accent3 2 2 3 3 5 2" xfId="4041"/>
    <cellStyle name="40 % - Accent3 2 2 3 3 5 2 2" xfId="8113"/>
    <cellStyle name="40 % - Accent3 2 2 3 3 5 2 2 2" xfId="15626"/>
    <cellStyle name="40 % - Accent3 2 2 3 3 5 2 2 2 2" xfId="28267"/>
    <cellStyle name="40 % - Accent3 2 2 3 3 5 2 2 2 3" xfId="41544"/>
    <cellStyle name="40 % - Accent3 2 2 3 3 5 2 2 2 4" xfId="54821"/>
    <cellStyle name="40 % - Accent3 2 2 3 3 5 2 2 3" xfId="22280"/>
    <cellStyle name="40 % - Accent3 2 2 3 3 5 2 2 4" xfId="35557"/>
    <cellStyle name="40 % - Accent3 2 2 3 3 5 2 2 5" xfId="48834"/>
    <cellStyle name="40 % - Accent3 2 2 3 3 5 2 3" xfId="14340"/>
    <cellStyle name="40 % - Accent3 2 2 3 3 5 2 3 2" xfId="26961"/>
    <cellStyle name="40 % - Accent3 2 2 3 3 5 2 3 3" xfId="40238"/>
    <cellStyle name="40 % - Accent3 2 2 3 3 5 2 3 4" xfId="53515"/>
    <cellStyle name="40 % - Accent3 2 2 3 3 5 2 4" xfId="20974"/>
    <cellStyle name="40 % - Accent3 2 2 3 3 5 2 5" xfId="34251"/>
    <cellStyle name="40 % - Accent3 2 2 3 3 5 2 6" xfId="47528"/>
    <cellStyle name="40 % - Accent3 2 2 3 3 5 3" xfId="4897"/>
    <cellStyle name="40 % - Accent3 2 2 3 3 5 3 2" xfId="8771"/>
    <cellStyle name="40 % - Accent3 2 2 3 3 5 3 2 2" xfId="28925"/>
    <cellStyle name="40 % - Accent3 2 2 3 3 5 3 2 3" xfId="42202"/>
    <cellStyle name="40 % - Accent3 2 2 3 3 5 3 2 4" xfId="55479"/>
    <cellStyle name="40 % - Accent3 2 2 3 3 5 3 3" xfId="22938"/>
    <cellStyle name="40 % - Accent3 2 2 3 3 5 3 4" xfId="36215"/>
    <cellStyle name="40 % - Accent3 2 2 3 3 5 3 5" xfId="49492"/>
    <cellStyle name="40 % - Accent3 2 2 3 3 5 4" xfId="5488"/>
    <cellStyle name="40 % - Accent3 2 2 3 3 5 4 2" xfId="16336"/>
    <cellStyle name="40 % - Accent3 2 2 3 3 5 4 2 2" xfId="29516"/>
    <cellStyle name="40 % - Accent3 2 2 3 3 5 4 2 3" xfId="42793"/>
    <cellStyle name="40 % - Accent3 2 2 3 3 5 4 2 4" xfId="56070"/>
    <cellStyle name="40 % - Accent3 2 2 3 3 5 4 3" xfId="11290"/>
    <cellStyle name="40 % - Accent3 2 2 3 3 5 4 4" xfId="23529"/>
    <cellStyle name="40 % - Accent3 2 2 3 3 5 4 5" xfId="36806"/>
    <cellStyle name="40 % - Accent3 2 2 3 3 5 4 6" xfId="50083"/>
    <cellStyle name="40 % - Accent3 2 2 3 3 5 5" xfId="6112"/>
    <cellStyle name="40 % - Accent3 2 2 3 3 5 5 2" xfId="16936"/>
    <cellStyle name="40 % - Accent3 2 2 3 3 5 5 2 2" xfId="30116"/>
    <cellStyle name="40 % - Accent3 2 2 3 3 5 5 2 3" xfId="43393"/>
    <cellStyle name="40 % - Accent3 2 2 3 3 5 5 2 4" xfId="56670"/>
    <cellStyle name="40 % - Accent3 2 2 3 3 5 5 3" xfId="11890"/>
    <cellStyle name="40 % - Accent3 2 2 3 3 5 5 4" xfId="24129"/>
    <cellStyle name="40 % - Accent3 2 2 3 3 5 5 5" xfId="37406"/>
    <cellStyle name="40 % - Accent3 2 2 3 3 5 5 6" xfId="50683"/>
    <cellStyle name="40 % - Accent3 2 2 3 3 5 6" xfId="6814"/>
    <cellStyle name="40 % - Accent3 2 2 3 3 5 6 2" xfId="17638"/>
    <cellStyle name="40 % - Accent3 2 2 3 3 5 6 2 2" xfId="30818"/>
    <cellStyle name="40 % - Accent3 2 2 3 3 5 6 2 3" xfId="44095"/>
    <cellStyle name="40 % - Accent3 2 2 3 3 5 6 2 4" xfId="57372"/>
    <cellStyle name="40 % - Accent3 2 2 3 3 5 6 3" xfId="12592"/>
    <cellStyle name="40 % - Accent3 2 2 3 3 5 6 4" xfId="24831"/>
    <cellStyle name="40 % - Accent3 2 2 3 3 5 6 5" xfId="38108"/>
    <cellStyle name="40 % - Accent3 2 2 3 3 5 6 6" xfId="51385"/>
    <cellStyle name="40 % - Accent3 2 2 3 3 5 7" xfId="7546"/>
    <cellStyle name="40 % - Accent3 2 2 3 3 5 7 2" xfId="18389"/>
    <cellStyle name="40 % - Accent3 2 2 3 3 5 7 2 2" xfId="31569"/>
    <cellStyle name="40 % - Accent3 2 2 3 3 5 7 2 3" xfId="44846"/>
    <cellStyle name="40 % - Accent3 2 2 3 3 5 7 2 4" xfId="58123"/>
    <cellStyle name="40 % - Accent3 2 2 3 3 5 7 3" xfId="25582"/>
    <cellStyle name="40 % - Accent3 2 2 3 3 5 7 4" xfId="38859"/>
    <cellStyle name="40 % - Accent3 2 2 3 3 5 7 5" xfId="52136"/>
    <cellStyle name="40 % - Accent3 2 2 3 3 5 8" xfId="10611"/>
    <cellStyle name="40 % - Accent3 2 2 3 3 5 8 2" xfId="15079"/>
    <cellStyle name="40 % - Accent3 2 2 3 3 5 8 2 2" xfId="27700"/>
    <cellStyle name="40 % - Accent3 2 2 3 3 5 8 2 3" xfId="40977"/>
    <cellStyle name="40 % - Accent3 2 2 3 3 5 8 2 4" xfId="54254"/>
    <cellStyle name="40 % - Accent3 2 2 3 3 5 8 3" xfId="21713"/>
    <cellStyle name="40 % - Accent3 2 2 3 3 5 8 4" xfId="34990"/>
    <cellStyle name="40 % - Accent3 2 2 3 3 5 8 5" xfId="48267"/>
    <cellStyle name="40 % - Accent3 2 2 3 3 5 9" xfId="9525"/>
    <cellStyle name="40 % - Accent3 2 2 3 3 5 9 2" xfId="20391"/>
    <cellStyle name="40 % - Accent3 2 2 3 3 5 9 3" xfId="33668"/>
    <cellStyle name="40 % - Accent3 2 2 3 3 5 9 4" xfId="46945"/>
    <cellStyle name="40 % - Accent3 2 2 3 3 6" xfId="3718"/>
    <cellStyle name="40 % - Accent3 2 2 3 3 6 2" xfId="7888"/>
    <cellStyle name="40 % - Accent3 2 2 3 3 6 2 2" xfId="15421"/>
    <cellStyle name="40 % - Accent3 2 2 3 3 6 2 2 2" xfId="28042"/>
    <cellStyle name="40 % - Accent3 2 2 3 3 6 2 2 3" xfId="41319"/>
    <cellStyle name="40 % - Accent3 2 2 3 3 6 2 2 4" xfId="54596"/>
    <cellStyle name="40 % - Accent3 2 2 3 3 6 2 3" xfId="22055"/>
    <cellStyle name="40 % - Accent3 2 2 3 3 6 2 4" xfId="35332"/>
    <cellStyle name="40 % - Accent3 2 2 3 3 6 2 5" xfId="48609"/>
    <cellStyle name="40 % - Accent3 2 2 3 3 6 3" xfId="14335"/>
    <cellStyle name="40 % - Accent3 2 2 3 3 6 3 2" xfId="26956"/>
    <cellStyle name="40 % - Accent3 2 2 3 3 6 3 3" xfId="40233"/>
    <cellStyle name="40 % - Accent3 2 2 3 3 6 3 4" xfId="53510"/>
    <cellStyle name="40 % - Accent3 2 2 3 3 6 4" xfId="9920"/>
    <cellStyle name="40 % - Accent3 2 2 3 3 6 5" xfId="20969"/>
    <cellStyle name="40 % - Accent3 2 2 3 3 6 6" xfId="34246"/>
    <cellStyle name="40 % - Accent3 2 2 3 3 6 7" xfId="47523"/>
    <cellStyle name="40 % - Accent3 2 2 3 3 7" xfId="4048"/>
    <cellStyle name="40 % - Accent3 2 2 3 3 7 2" xfId="8120"/>
    <cellStyle name="40 % - Accent3 2 2 3 3 7 2 2" xfId="28274"/>
    <cellStyle name="40 % - Accent3 2 2 3 3 7 2 3" xfId="41551"/>
    <cellStyle name="40 % - Accent3 2 2 3 3 7 2 4" xfId="54828"/>
    <cellStyle name="40 % - Accent3 2 2 3 3 7 3" xfId="22287"/>
    <cellStyle name="40 % - Accent3 2 2 3 3 7 4" xfId="35564"/>
    <cellStyle name="40 % - Accent3 2 2 3 3 7 5" xfId="48841"/>
    <cellStyle name="40 % - Accent3 2 2 3 3 8" xfId="4892"/>
    <cellStyle name="40 % - Accent3 2 2 3 3 8 2" xfId="8766"/>
    <cellStyle name="40 % - Accent3 2 2 3 3 8 2 2" xfId="28920"/>
    <cellStyle name="40 % - Accent3 2 2 3 3 8 2 3" xfId="42197"/>
    <cellStyle name="40 % - Accent3 2 2 3 3 8 2 4" xfId="55474"/>
    <cellStyle name="40 % - Accent3 2 2 3 3 8 3" xfId="22933"/>
    <cellStyle name="40 % - Accent3 2 2 3 3 8 4" xfId="36210"/>
    <cellStyle name="40 % - Accent3 2 2 3 3 8 5" xfId="49487"/>
    <cellStyle name="40 % - Accent3 2 2 3 3 9" xfId="5483"/>
    <cellStyle name="40 % - Accent3 2 2 3 3 9 2" xfId="16331"/>
    <cellStyle name="40 % - Accent3 2 2 3 3 9 2 2" xfId="29511"/>
    <cellStyle name="40 % - Accent3 2 2 3 3 9 2 3" xfId="42788"/>
    <cellStyle name="40 % - Accent3 2 2 3 3 9 2 4" xfId="56065"/>
    <cellStyle name="40 % - Accent3 2 2 3 3 9 3" xfId="11285"/>
    <cellStyle name="40 % - Accent3 2 2 3 3 9 4" xfId="23524"/>
    <cellStyle name="40 % - Accent3 2 2 3 3 9 5" xfId="36801"/>
    <cellStyle name="40 % - Accent3 2 2 3 3 9 6" xfId="50078"/>
    <cellStyle name="40 % - Accent3 2 2 3 4" xfId="595"/>
    <cellStyle name="40 % - Accent3 2 2 3 4 10" xfId="13758"/>
    <cellStyle name="40 % - Accent3 2 2 3 4 10 2" xfId="26379"/>
    <cellStyle name="40 % - Accent3 2 2 3 4 10 3" xfId="39656"/>
    <cellStyle name="40 % - Accent3 2 2 3 4 10 4" xfId="52933"/>
    <cellStyle name="40 % - Accent3 2 2 3 4 11" xfId="19644"/>
    <cellStyle name="40 % - Accent3 2 2 3 4 12" xfId="32921"/>
    <cellStyle name="40 % - Accent3 2 2 3 4 13" xfId="46198"/>
    <cellStyle name="40 % - Accent3 2 2 3 4 2" xfId="4040"/>
    <cellStyle name="40 % - Accent3 2 2 3 4 2 2" xfId="8112"/>
    <cellStyle name="40 % - Accent3 2 2 3 4 2 2 2" xfId="15625"/>
    <cellStyle name="40 % - Accent3 2 2 3 4 2 2 2 2" xfId="28266"/>
    <cellStyle name="40 % - Accent3 2 2 3 4 2 2 2 3" xfId="41543"/>
    <cellStyle name="40 % - Accent3 2 2 3 4 2 2 2 4" xfId="54820"/>
    <cellStyle name="40 % - Accent3 2 2 3 4 2 2 3" xfId="22279"/>
    <cellStyle name="40 % - Accent3 2 2 3 4 2 2 4" xfId="35556"/>
    <cellStyle name="40 % - Accent3 2 2 3 4 2 2 5" xfId="48833"/>
    <cellStyle name="40 % - Accent3 2 2 3 4 2 3" xfId="14341"/>
    <cellStyle name="40 % - Accent3 2 2 3 4 2 3 2" xfId="26962"/>
    <cellStyle name="40 % - Accent3 2 2 3 4 2 3 3" xfId="40239"/>
    <cellStyle name="40 % - Accent3 2 2 3 4 2 3 4" xfId="53516"/>
    <cellStyle name="40 % - Accent3 2 2 3 4 2 4" xfId="20975"/>
    <cellStyle name="40 % - Accent3 2 2 3 4 2 5" xfId="34252"/>
    <cellStyle name="40 % - Accent3 2 2 3 4 2 6" xfId="47529"/>
    <cellStyle name="40 % - Accent3 2 2 3 4 3" xfId="4898"/>
    <cellStyle name="40 % - Accent3 2 2 3 4 3 2" xfId="8772"/>
    <cellStyle name="40 % - Accent3 2 2 3 4 3 2 2" xfId="28926"/>
    <cellStyle name="40 % - Accent3 2 2 3 4 3 2 3" xfId="42203"/>
    <cellStyle name="40 % - Accent3 2 2 3 4 3 2 4" xfId="55480"/>
    <cellStyle name="40 % - Accent3 2 2 3 4 3 3" xfId="22939"/>
    <cellStyle name="40 % - Accent3 2 2 3 4 3 4" xfId="36216"/>
    <cellStyle name="40 % - Accent3 2 2 3 4 3 5" xfId="49493"/>
    <cellStyle name="40 % - Accent3 2 2 3 4 4" xfId="5489"/>
    <cellStyle name="40 % - Accent3 2 2 3 4 4 2" xfId="16337"/>
    <cellStyle name="40 % - Accent3 2 2 3 4 4 2 2" xfId="29517"/>
    <cellStyle name="40 % - Accent3 2 2 3 4 4 2 3" xfId="42794"/>
    <cellStyle name="40 % - Accent3 2 2 3 4 4 2 4" xfId="56071"/>
    <cellStyle name="40 % - Accent3 2 2 3 4 4 3" xfId="11291"/>
    <cellStyle name="40 % - Accent3 2 2 3 4 4 4" xfId="23530"/>
    <cellStyle name="40 % - Accent3 2 2 3 4 4 5" xfId="36807"/>
    <cellStyle name="40 % - Accent3 2 2 3 4 4 6" xfId="50084"/>
    <cellStyle name="40 % - Accent3 2 2 3 4 5" xfId="6113"/>
    <cellStyle name="40 % - Accent3 2 2 3 4 5 2" xfId="16937"/>
    <cellStyle name="40 % - Accent3 2 2 3 4 5 2 2" xfId="30117"/>
    <cellStyle name="40 % - Accent3 2 2 3 4 5 2 3" xfId="43394"/>
    <cellStyle name="40 % - Accent3 2 2 3 4 5 2 4" xfId="56671"/>
    <cellStyle name="40 % - Accent3 2 2 3 4 5 3" xfId="11891"/>
    <cellStyle name="40 % - Accent3 2 2 3 4 5 4" xfId="24130"/>
    <cellStyle name="40 % - Accent3 2 2 3 4 5 5" xfId="37407"/>
    <cellStyle name="40 % - Accent3 2 2 3 4 5 6" xfId="50684"/>
    <cellStyle name="40 % - Accent3 2 2 3 4 6" xfId="6815"/>
    <cellStyle name="40 % - Accent3 2 2 3 4 6 2" xfId="17639"/>
    <cellStyle name="40 % - Accent3 2 2 3 4 6 2 2" xfId="30819"/>
    <cellStyle name="40 % - Accent3 2 2 3 4 6 2 3" xfId="44096"/>
    <cellStyle name="40 % - Accent3 2 2 3 4 6 2 4" xfId="57373"/>
    <cellStyle name="40 % - Accent3 2 2 3 4 6 3" xfId="12593"/>
    <cellStyle name="40 % - Accent3 2 2 3 4 6 4" xfId="24832"/>
    <cellStyle name="40 % - Accent3 2 2 3 4 6 5" xfId="38109"/>
    <cellStyle name="40 % - Accent3 2 2 3 4 6 6" xfId="51386"/>
    <cellStyle name="40 % - Accent3 2 2 3 4 7" xfId="7547"/>
    <cellStyle name="40 % - Accent3 2 2 3 4 7 2" xfId="18390"/>
    <cellStyle name="40 % - Accent3 2 2 3 4 7 2 2" xfId="31570"/>
    <cellStyle name="40 % - Accent3 2 2 3 4 7 2 3" xfId="44847"/>
    <cellStyle name="40 % - Accent3 2 2 3 4 7 2 4" xfId="58124"/>
    <cellStyle name="40 % - Accent3 2 2 3 4 7 3" xfId="25583"/>
    <cellStyle name="40 % - Accent3 2 2 3 4 7 4" xfId="38860"/>
    <cellStyle name="40 % - Accent3 2 2 3 4 7 5" xfId="52137"/>
    <cellStyle name="40 % - Accent3 2 2 3 4 8" xfId="10612"/>
    <cellStyle name="40 % - Accent3 2 2 3 4 8 2" xfId="15080"/>
    <cellStyle name="40 % - Accent3 2 2 3 4 8 2 2" xfId="27701"/>
    <cellStyle name="40 % - Accent3 2 2 3 4 8 2 3" xfId="40978"/>
    <cellStyle name="40 % - Accent3 2 2 3 4 8 2 4" xfId="54255"/>
    <cellStyle name="40 % - Accent3 2 2 3 4 8 3" xfId="21714"/>
    <cellStyle name="40 % - Accent3 2 2 3 4 8 4" xfId="34991"/>
    <cellStyle name="40 % - Accent3 2 2 3 4 8 5" xfId="48268"/>
    <cellStyle name="40 % - Accent3 2 2 3 4 9" xfId="9526"/>
    <cellStyle name="40 % - Accent3 2 2 3 4 9 2" xfId="20392"/>
    <cellStyle name="40 % - Accent3 2 2 3 4 9 3" xfId="33669"/>
    <cellStyle name="40 % - Accent3 2 2 3 4 9 4" xfId="46946"/>
    <cellStyle name="40 % - Accent3 2 2 3 5" xfId="3716"/>
    <cellStyle name="40 % - Accent3 2 2 3 5 2" xfId="7886"/>
    <cellStyle name="40 % - Accent3 2 2 3 5 2 2" xfId="18391"/>
    <cellStyle name="40 % - Accent3 2 2 3 5 2 2 2" xfId="31571"/>
    <cellStyle name="40 % - Accent3 2 2 3 5 2 2 3" xfId="44848"/>
    <cellStyle name="40 % - Accent3 2 2 3 5 2 2 4" xfId="58125"/>
    <cellStyle name="40 % - Accent3 2 2 3 5 2 3" xfId="25584"/>
    <cellStyle name="40 % - Accent3 2 2 3 5 2 4" xfId="38861"/>
    <cellStyle name="40 % - Accent3 2 2 3 5 2 5" xfId="52138"/>
    <cellStyle name="40 % - Accent3 2 2 3 5 3" xfId="10854"/>
    <cellStyle name="40 % - Accent3 2 2 3 5 3 2" xfId="15419"/>
    <cellStyle name="40 % - Accent3 2 2 3 5 3 2 2" xfId="28040"/>
    <cellStyle name="40 % - Accent3 2 2 3 5 3 2 3" xfId="41317"/>
    <cellStyle name="40 % - Accent3 2 2 3 5 3 2 4" xfId="54594"/>
    <cellStyle name="40 % - Accent3 2 2 3 5 3 3" xfId="22053"/>
    <cellStyle name="40 % - Accent3 2 2 3 5 3 4" xfId="35330"/>
    <cellStyle name="40 % - Accent3 2 2 3 5 3 5" xfId="48607"/>
    <cellStyle name="40 % - Accent3 2 2 3 5 4" xfId="14332"/>
    <cellStyle name="40 % - Accent3 2 2 3 5 4 2" xfId="26953"/>
    <cellStyle name="40 % - Accent3 2 2 3 5 4 3" xfId="40230"/>
    <cellStyle name="40 % - Accent3 2 2 3 5 4 4" xfId="53507"/>
    <cellStyle name="40 % - Accent3 2 2 3 5 5" xfId="20966"/>
    <cellStyle name="40 % - Accent3 2 2 3 5 6" xfId="34243"/>
    <cellStyle name="40 % - Accent3 2 2 3 5 7" xfId="47520"/>
    <cellStyle name="40 % - Accent3 2 2 3 6" xfId="4889"/>
    <cellStyle name="40 % - Accent3 2 2 3 6 2" xfId="8763"/>
    <cellStyle name="40 % - Accent3 2 2 3 6 2 2" xfId="18664"/>
    <cellStyle name="40 % - Accent3 2 2 3 6 2 2 2" xfId="31844"/>
    <cellStyle name="40 % - Accent3 2 2 3 6 2 2 3" xfId="45121"/>
    <cellStyle name="40 % - Accent3 2 2 3 6 2 2 4" xfId="58398"/>
    <cellStyle name="40 % - Accent3 2 2 3 6 2 3" xfId="13164"/>
    <cellStyle name="40 % - Accent3 2 2 3 6 2 4" xfId="25857"/>
    <cellStyle name="40 % - Accent3 2 2 3 6 2 5" xfId="39134"/>
    <cellStyle name="40 % - Accent3 2 2 3 6 2 6" xfId="52411"/>
    <cellStyle name="40 % - Accent3 2 2 3 6 3" xfId="15925"/>
    <cellStyle name="40 % - Accent3 2 2 3 6 3 2" xfId="28917"/>
    <cellStyle name="40 % - Accent3 2 2 3 6 3 3" xfId="42194"/>
    <cellStyle name="40 % - Accent3 2 2 3 6 3 4" xfId="55471"/>
    <cellStyle name="40 % - Accent3 2 2 3 6 4" xfId="22930"/>
    <cellStyle name="40 % - Accent3 2 2 3 6 5" xfId="36207"/>
    <cellStyle name="40 % - Accent3 2 2 3 6 6" xfId="49484"/>
    <cellStyle name="40 % - Accent3 2 2 3 7" xfId="5480"/>
    <cellStyle name="40 % - Accent3 2 2 3 7 2" xfId="13328"/>
    <cellStyle name="40 % - Accent3 2 2 3 7 2 2" xfId="18744"/>
    <cellStyle name="40 % - Accent3 2 2 3 7 2 2 2" xfId="31924"/>
    <cellStyle name="40 % - Accent3 2 2 3 7 2 2 3" xfId="45201"/>
    <cellStyle name="40 % - Accent3 2 2 3 7 2 2 4" xfId="58478"/>
    <cellStyle name="40 % - Accent3 2 2 3 7 2 3" xfId="25937"/>
    <cellStyle name="40 % - Accent3 2 2 3 7 2 4" xfId="39214"/>
    <cellStyle name="40 % - Accent3 2 2 3 7 2 5" xfId="52491"/>
    <cellStyle name="40 % - Accent3 2 2 3 7 3" xfId="16328"/>
    <cellStyle name="40 % - Accent3 2 2 3 7 3 2" xfId="29508"/>
    <cellStyle name="40 % - Accent3 2 2 3 7 3 3" xfId="42785"/>
    <cellStyle name="40 % - Accent3 2 2 3 7 3 4" xfId="56062"/>
    <cellStyle name="40 % - Accent3 2 2 3 7 4" xfId="11282"/>
    <cellStyle name="40 % - Accent3 2 2 3 7 5" xfId="23521"/>
    <cellStyle name="40 % - Accent3 2 2 3 7 6" xfId="36798"/>
    <cellStyle name="40 % - Accent3 2 2 3 7 7" xfId="50075"/>
    <cellStyle name="40 % - Accent3 2 2 3 8" xfId="6104"/>
    <cellStyle name="40 % - Accent3 2 2 3 8 2" xfId="16928"/>
    <cellStyle name="40 % - Accent3 2 2 3 8 2 2" xfId="30108"/>
    <cellStyle name="40 % - Accent3 2 2 3 8 2 3" xfId="43385"/>
    <cellStyle name="40 % - Accent3 2 2 3 8 2 4" xfId="56662"/>
    <cellStyle name="40 % - Accent3 2 2 3 8 3" xfId="11882"/>
    <cellStyle name="40 % - Accent3 2 2 3 8 4" xfId="24121"/>
    <cellStyle name="40 % - Accent3 2 2 3 8 5" xfId="37398"/>
    <cellStyle name="40 % - Accent3 2 2 3 8 6" xfId="50675"/>
    <cellStyle name="40 % - Accent3 2 2 3 9" xfId="6806"/>
    <cellStyle name="40 % - Accent3 2 2 3 9 2" xfId="17630"/>
    <cellStyle name="40 % - Accent3 2 2 3 9 2 2" xfId="30810"/>
    <cellStyle name="40 % - Accent3 2 2 3 9 2 3" xfId="44087"/>
    <cellStyle name="40 % - Accent3 2 2 3 9 2 4" xfId="57364"/>
    <cellStyle name="40 % - Accent3 2 2 3 9 3" xfId="12584"/>
    <cellStyle name="40 % - Accent3 2 2 3 9 4" xfId="24823"/>
    <cellStyle name="40 % - Accent3 2 2 3 9 5" xfId="38100"/>
    <cellStyle name="40 % - Accent3 2 2 3 9 6" xfId="51377"/>
    <cellStyle name="40 % - Accent3 2 2 3_2012-2013 - CF - Tour 1 - Ligue 04 - Résultats" xfId="596"/>
    <cellStyle name="40 % - Accent3 2 2 4" xfId="597"/>
    <cellStyle name="40 % - Accent3 2 2 4 10" xfId="13759"/>
    <cellStyle name="40 % - Accent3 2 2 4 10 2" xfId="26380"/>
    <cellStyle name="40 % - Accent3 2 2 4 10 3" xfId="39657"/>
    <cellStyle name="40 % - Accent3 2 2 4 10 4" xfId="52934"/>
    <cellStyle name="40 % - Accent3 2 2 4 11" xfId="19645"/>
    <cellStyle name="40 % - Accent3 2 2 4 12" xfId="32922"/>
    <cellStyle name="40 % - Accent3 2 2 4 13" xfId="46199"/>
    <cellStyle name="40 % - Accent3 2 2 4 2" xfId="4039"/>
    <cellStyle name="40 % - Accent3 2 2 4 2 2" xfId="8111"/>
    <cellStyle name="40 % - Accent3 2 2 4 2 2 2" xfId="15624"/>
    <cellStyle name="40 % - Accent3 2 2 4 2 2 2 2" xfId="28265"/>
    <cellStyle name="40 % - Accent3 2 2 4 2 2 2 3" xfId="41542"/>
    <cellStyle name="40 % - Accent3 2 2 4 2 2 2 4" xfId="54819"/>
    <cellStyle name="40 % - Accent3 2 2 4 2 2 3" xfId="22278"/>
    <cellStyle name="40 % - Accent3 2 2 4 2 2 4" xfId="35555"/>
    <cellStyle name="40 % - Accent3 2 2 4 2 2 5" xfId="48832"/>
    <cellStyle name="40 % - Accent3 2 2 4 2 3" xfId="14342"/>
    <cellStyle name="40 % - Accent3 2 2 4 2 3 2" xfId="26963"/>
    <cellStyle name="40 % - Accent3 2 2 4 2 3 3" xfId="40240"/>
    <cellStyle name="40 % - Accent3 2 2 4 2 3 4" xfId="53517"/>
    <cellStyle name="40 % - Accent3 2 2 4 2 4" xfId="20976"/>
    <cellStyle name="40 % - Accent3 2 2 4 2 5" xfId="34253"/>
    <cellStyle name="40 % - Accent3 2 2 4 2 6" xfId="47530"/>
    <cellStyle name="40 % - Accent3 2 2 4 3" xfId="4899"/>
    <cellStyle name="40 % - Accent3 2 2 4 3 2" xfId="8773"/>
    <cellStyle name="40 % - Accent3 2 2 4 3 2 2" xfId="28927"/>
    <cellStyle name="40 % - Accent3 2 2 4 3 2 3" xfId="42204"/>
    <cellStyle name="40 % - Accent3 2 2 4 3 2 4" xfId="55481"/>
    <cellStyle name="40 % - Accent3 2 2 4 3 3" xfId="22940"/>
    <cellStyle name="40 % - Accent3 2 2 4 3 4" xfId="36217"/>
    <cellStyle name="40 % - Accent3 2 2 4 3 5" xfId="49494"/>
    <cellStyle name="40 % - Accent3 2 2 4 4" xfId="5490"/>
    <cellStyle name="40 % - Accent3 2 2 4 4 2" xfId="16338"/>
    <cellStyle name="40 % - Accent3 2 2 4 4 2 2" xfId="29518"/>
    <cellStyle name="40 % - Accent3 2 2 4 4 2 3" xfId="42795"/>
    <cellStyle name="40 % - Accent3 2 2 4 4 2 4" xfId="56072"/>
    <cellStyle name="40 % - Accent3 2 2 4 4 3" xfId="11292"/>
    <cellStyle name="40 % - Accent3 2 2 4 4 4" xfId="23531"/>
    <cellStyle name="40 % - Accent3 2 2 4 4 5" xfId="36808"/>
    <cellStyle name="40 % - Accent3 2 2 4 4 6" xfId="50085"/>
    <cellStyle name="40 % - Accent3 2 2 4 5" xfId="6114"/>
    <cellStyle name="40 % - Accent3 2 2 4 5 2" xfId="16938"/>
    <cellStyle name="40 % - Accent3 2 2 4 5 2 2" xfId="30118"/>
    <cellStyle name="40 % - Accent3 2 2 4 5 2 3" xfId="43395"/>
    <cellStyle name="40 % - Accent3 2 2 4 5 2 4" xfId="56672"/>
    <cellStyle name="40 % - Accent3 2 2 4 5 3" xfId="11892"/>
    <cellStyle name="40 % - Accent3 2 2 4 5 4" xfId="24131"/>
    <cellStyle name="40 % - Accent3 2 2 4 5 5" xfId="37408"/>
    <cellStyle name="40 % - Accent3 2 2 4 5 6" xfId="50685"/>
    <cellStyle name="40 % - Accent3 2 2 4 6" xfId="6816"/>
    <cellStyle name="40 % - Accent3 2 2 4 6 2" xfId="17640"/>
    <cellStyle name="40 % - Accent3 2 2 4 6 2 2" xfId="30820"/>
    <cellStyle name="40 % - Accent3 2 2 4 6 2 3" xfId="44097"/>
    <cellStyle name="40 % - Accent3 2 2 4 6 2 4" xfId="57374"/>
    <cellStyle name="40 % - Accent3 2 2 4 6 3" xfId="12594"/>
    <cellStyle name="40 % - Accent3 2 2 4 6 4" xfId="24833"/>
    <cellStyle name="40 % - Accent3 2 2 4 6 5" xfId="38110"/>
    <cellStyle name="40 % - Accent3 2 2 4 6 6" xfId="51387"/>
    <cellStyle name="40 % - Accent3 2 2 4 7" xfId="7548"/>
    <cellStyle name="40 % - Accent3 2 2 4 7 2" xfId="18392"/>
    <cellStyle name="40 % - Accent3 2 2 4 7 2 2" xfId="31572"/>
    <cellStyle name="40 % - Accent3 2 2 4 7 2 3" xfId="44849"/>
    <cellStyle name="40 % - Accent3 2 2 4 7 2 4" xfId="58126"/>
    <cellStyle name="40 % - Accent3 2 2 4 7 3" xfId="25585"/>
    <cellStyle name="40 % - Accent3 2 2 4 7 4" xfId="38862"/>
    <cellStyle name="40 % - Accent3 2 2 4 7 5" xfId="52139"/>
    <cellStyle name="40 % - Accent3 2 2 4 8" xfId="10613"/>
    <cellStyle name="40 % - Accent3 2 2 4 8 2" xfId="15081"/>
    <cellStyle name="40 % - Accent3 2 2 4 8 2 2" xfId="27702"/>
    <cellStyle name="40 % - Accent3 2 2 4 8 2 3" xfId="40979"/>
    <cellStyle name="40 % - Accent3 2 2 4 8 2 4" xfId="54256"/>
    <cellStyle name="40 % - Accent3 2 2 4 8 3" xfId="21715"/>
    <cellStyle name="40 % - Accent3 2 2 4 8 4" xfId="34992"/>
    <cellStyle name="40 % - Accent3 2 2 4 8 5" xfId="48269"/>
    <cellStyle name="40 % - Accent3 2 2 4 9" xfId="9527"/>
    <cellStyle name="40 % - Accent3 2 2 4 9 2" xfId="20393"/>
    <cellStyle name="40 % - Accent3 2 2 4 9 3" xfId="33670"/>
    <cellStyle name="40 % - Accent3 2 2 4 9 4" xfId="46947"/>
    <cellStyle name="40 % - Accent3 2 2 5" xfId="3709"/>
    <cellStyle name="40 % - Accent3 2 2 5 2" xfId="7879"/>
    <cellStyle name="40 % - Accent3 2 2 5 2 2" xfId="18393"/>
    <cellStyle name="40 % - Accent3 2 2 5 2 2 2" xfId="31573"/>
    <cellStyle name="40 % - Accent3 2 2 5 2 2 3" xfId="44850"/>
    <cellStyle name="40 % - Accent3 2 2 5 2 2 4" xfId="58127"/>
    <cellStyle name="40 % - Accent3 2 2 5 2 3" xfId="25586"/>
    <cellStyle name="40 % - Accent3 2 2 5 2 4" xfId="38863"/>
    <cellStyle name="40 % - Accent3 2 2 5 2 5" xfId="52140"/>
    <cellStyle name="40 % - Accent3 2 2 5 3" xfId="10851"/>
    <cellStyle name="40 % - Accent3 2 2 5 3 2" xfId="15412"/>
    <cellStyle name="40 % - Accent3 2 2 5 3 2 2" xfId="28033"/>
    <cellStyle name="40 % - Accent3 2 2 5 3 2 3" xfId="41310"/>
    <cellStyle name="40 % - Accent3 2 2 5 3 2 4" xfId="54587"/>
    <cellStyle name="40 % - Accent3 2 2 5 3 3" xfId="22046"/>
    <cellStyle name="40 % - Accent3 2 2 5 3 4" xfId="35323"/>
    <cellStyle name="40 % - Accent3 2 2 5 3 5" xfId="48600"/>
    <cellStyle name="40 % - Accent3 2 2 5 4" xfId="14318"/>
    <cellStyle name="40 % - Accent3 2 2 5 4 2" xfId="26939"/>
    <cellStyle name="40 % - Accent3 2 2 5 4 3" xfId="40216"/>
    <cellStyle name="40 % - Accent3 2 2 5 4 4" xfId="53493"/>
    <cellStyle name="40 % - Accent3 2 2 5 5" xfId="20952"/>
    <cellStyle name="40 % - Accent3 2 2 5 6" xfId="34229"/>
    <cellStyle name="40 % - Accent3 2 2 5 7" xfId="47506"/>
    <cellStyle name="40 % - Accent3 2 2 6" xfId="4875"/>
    <cellStyle name="40 % - Accent3 2 2 6 2" xfId="8749"/>
    <cellStyle name="40 % - Accent3 2 2 6 2 2" xfId="18661"/>
    <cellStyle name="40 % - Accent3 2 2 6 2 2 2" xfId="31841"/>
    <cellStyle name="40 % - Accent3 2 2 6 2 2 3" xfId="45118"/>
    <cellStyle name="40 % - Accent3 2 2 6 2 2 4" xfId="58395"/>
    <cellStyle name="40 % - Accent3 2 2 6 2 3" xfId="13162"/>
    <cellStyle name="40 % - Accent3 2 2 6 2 4" xfId="25854"/>
    <cellStyle name="40 % - Accent3 2 2 6 2 5" xfId="39131"/>
    <cellStyle name="40 % - Accent3 2 2 6 2 6" xfId="52408"/>
    <cellStyle name="40 % - Accent3 2 2 6 3" xfId="15922"/>
    <cellStyle name="40 % - Accent3 2 2 6 3 2" xfId="28903"/>
    <cellStyle name="40 % - Accent3 2 2 6 3 3" xfId="42180"/>
    <cellStyle name="40 % - Accent3 2 2 6 3 4" xfId="55457"/>
    <cellStyle name="40 % - Accent3 2 2 6 4" xfId="22916"/>
    <cellStyle name="40 % - Accent3 2 2 6 5" xfId="36193"/>
    <cellStyle name="40 % - Accent3 2 2 6 6" xfId="49470"/>
    <cellStyle name="40 % - Accent3 2 2 7" xfId="5466"/>
    <cellStyle name="40 % - Accent3 2 2 7 2" xfId="13326"/>
    <cellStyle name="40 % - Accent3 2 2 7 2 2" xfId="18741"/>
    <cellStyle name="40 % - Accent3 2 2 7 2 2 2" xfId="31921"/>
    <cellStyle name="40 % - Accent3 2 2 7 2 2 3" xfId="45198"/>
    <cellStyle name="40 % - Accent3 2 2 7 2 2 4" xfId="58475"/>
    <cellStyle name="40 % - Accent3 2 2 7 2 3" xfId="25934"/>
    <cellStyle name="40 % - Accent3 2 2 7 2 4" xfId="39211"/>
    <cellStyle name="40 % - Accent3 2 2 7 2 5" xfId="52488"/>
    <cellStyle name="40 % - Accent3 2 2 7 3" xfId="16314"/>
    <cellStyle name="40 % - Accent3 2 2 7 3 2" xfId="29494"/>
    <cellStyle name="40 % - Accent3 2 2 7 3 3" xfId="42771"/>
    <cellStyle name="40 % - Accent3 2 2 7 3 4" xfId="56048"/>
    <cellStyle name="40 % - Accent3 2 2 7 4" xfId="11268"/>
    <cellStyle name="40 % - Accent3 2 2 7 5" xfId="23507"/>
    <cellStyle name="40 % - Accent3 2 2 7 6" xfId="36784"/>
    <cellStyle name="40 % - Accent3 2 2 7 7" xfId="50061"/>
    <cellStyle name="40 % - Accent3 2 2 8" xfId="6090"/>
    <cellStyle name="40 % - Accent3 2 2 8 2" xfId="16914"/>
    <cellStyle name="40 % - Accent3 2 2 8 2 2" xfId="30094"/>
    <cellStyle name="40 % - Accent3 2 2 8 2 3" xfId="43371"/>
    <cellStyle name="40 % - Accent3 2 2 8 2 4" xfId="56648"/>
    <cellStyle name="40 % - Accent3 2 2 8 3" xfId="11868"/>
    <cellStyle name="40 % - Accent3 2 2 8 4" xfId="24107"/>
    <cellStyle name="40 % - Accent3 2 2 8 5" xfId="37384"/>
    <cellStyle name="40 % - Accent3 2 2 8 6" xfId="50661"/>
    <cellStyle name="40 % - Accent3 2 2 9" xfId="6792"/>
    <cellStyle name="40 % - Accent3 2 2 9 2" xfId="17616"/>
    <cellStyle name="40 % - Accent3 2 2 9 2 2" xfId="30796"/>
    <cellStyle name="40 % - Accent3 2 2 9 2 3" xfId="44073"/>
    <cellStyle name="40 % - Accent3 2 2 9 2 4" xfId="57350"/>
    <cellStyle name="40 % - Accent3 2 2 9 3" xfId="12570"/>
    <cellStyle name="40 % - Accent3 2 2 9 4" xfId="24809"/>
    <cellStyle name="40 % - Accent3 2 2 9 5" xfId="38086"/>
    <cellStyle name="40 % - Accent3 2 2 9 6" xfId="51363"/>
    <cellStyle name="40 % - Accent3 2 2_2012-2013 - CF - Tour 1 - Ligue 04 - Résultats" xfId="598"/>
    <cellStyle name="40 % - Accent3 2 3" xfId="599"/>
    <cellStyle name="40 % - Accent3 2 3 10" xfId="5491"/>
    <cellStyle name="40 % - Accent3 2 3 10 2" xfId="13329"/>
    <cellStyle name="40 % - Accent3 2 3 10 2 2" xfId="18745"/>
    <cellStyle name="40 % - Accent3 2 3 10 2 2 2" xfId="31925"/>
    <cellStyle name="40 % - Accent3 2 3 10 2 2 3" xfId="45202"/>
    <cellStyle name="40 % - Accent3 2 3 10 2 2 4" xfId="58479"/>
    <cellStyle name="40 % - Accent3 2 3 10 2 3" xfId="25938"/>
    <cellStyle name="40 % - Accent3 2 3 10 2 4" xfId="39215"/>
    <cellStyle name="40 % - Accent3 2 3 10 2 5" xfId="52492"/>
    <cellStyle name="40 % - Accent3 2 3 10 3" xfId="16339"/>
    <cellStyle name="40 % - Accent3 2 3 10 3 2" xfId="29519"/>
    <cellStyle name="40 % - Accent3 2 3 10 3 3" xfId="42796"/>
    <cellStyle name="40 % - Accent3 2 3 10 3 4" xfId="56073"/>
    <cellStyle name="40 % - Accent3 2 3 10 4" xfId="11293"/>
    <cellStyle name="40 % - Accent3 2 3 10 5" xfId="23532"/>
    <cellStyle name="40 % - Accent3 2 3 10 6" xfId="36809"/>
    <cellStyle name="40 % - Accent3 2 3 10 7" xfId="50086"/>
    <cellStyle name="40 % - Accent3 2 3 11" xfId="6115"/>
    <cellStyle name="40 % - Accent3 2 3 11 2" xfId="16939"/>
    <cellStyle name="40 % - Accent3 2 3 11 2 2" xfId="30119"/>
    <cellStyle name="40 % - Accent3 2 3 11 2 3" xfId="43396"/>
    <cellStyle name="40 % - Accent3 2 3 11 2 4" xfId="56673"/>
    <cellStyle name="40 % - Accent3 2 3 11 3" xfId="11893"/>
    <cellStyle name="40 % - Accent3 2 3 11 4" xfId="24132"/>
    <cellStyle name="40 % - Accent3 2 3 11 5" xfId="37409"/>
    <cellStyle name="40 % - Accent3 2 3 11 6" xfId="50686"/>
    <cellStyle name="40 % - Accent3 2 3 12" xfId="6817"/>
    <cellStyle name="40 % - Accent3 2 3 12 2" xfId="17641"/>
    <cellStyle name="40 % - Accent3 2 3 12 2 2" xfId="30821"/>
    <cellStyle name="40 % - Accent3 2 3 12 2 3" xfId="44098"/>
    <cellStyle name="40 % - Accent3 2 3 12 2 4" xfId="57375"/>
    <cellStyle name="40 % - Accent3 2 3 12 3" xfId="12595"/>
    <cellStyle name="40 % - Accent3 2 3 12 4" xfId="24834"/>
    <cellStyle name="40 % - Accent3 2 3 12 5" xfId="38111"/>
    <cellStyle name="40 % - Accent3 2 3 12 6" xfId="51388"/>
    <cellStyle name="40 % - Accent3 2 3 13" xfId="7549"/>
    <cellStyle name="40 % - Accent3 2 3 13 2" xfId="18394"/>
    <cellStyle name="40 % - Accent3 2 3 13 2 2" xfId="31574"/>
    <cellStyle name="40 % - Accent3 2 3 13 2 3" xfId="44851"/>
    <cellStyle name="40 % - Accent3 2 3 13 2 4" xfId="58128"/>
    <cellStyle name="40 % - Accent3 2 3 13 3" xfId="25587"/>
    <cellStyle name="40 % - Accent3 2 3 13 4" xfId="38864"/>
    <cellStyle name="40 % - Accent3 2 3 13 5" xfId="52141"/>
    <cellStyle name="40 % - Accent3 2 3 14" xfId="10614"/>
    <cellStyle name="40 % - Accent3 2 3 14 2" xfId="15082"/>
    <cellStyle name="40 % - Accent3 2 3 14 2 2" xfId="27703"/>
    <cellStyle name="40 % - Accent3 2 3 14 2 3" xfId="40980"/>
    <cellStyle name="40 % - Accent3 2 3 14 2 4" xfId="54257"/>
    <cellStyle name="40 % - Accent3 2 3 14 3" xfId="21716"/>
    <cellStyle name="40 % - Accent3 2 3 14 4" xfId="34993"/>
    <cellStyle name="40 % - Accent3 2 3 14 5" xfId="48270"/>
    <cellStyle name="40 % - Accent3 2 3 15" xfId="9528"/>
    <cellStyle name="40 % - Accent3 2 3 15 2" xfId="20394"/>
    <cellStyle name="40 % - Accent3 2 3 15 3" xfId="33671"/>
    <cellStyle name="40 % - Accent3 2 3 15 4" xfId="46948"/>
    <cellStyle name="40 % - Accent3 2 3 16" xfId="13760"/>
    <cellStyle name="40 % - Accent3 2 3 16 2" xfId="26381"/>
    <cellStyle name="40 % - Accent3 2 3 16 3" xfId="39658"/>
    <cellStyle name="40 % - Accent3 2 3 16 4" xfId="52935"/>
    <cellStyle name="40 % - Accent3 2 3 17" xfId="19646"/>
    <cellStyle name="40 % - Accent3 2 3 18" xfId="32923"/>
    <cellStyle name="40 % - Accent3 2 3 19" xfId="46200"/>
    <cellStyle name="40 % - Accent3 2 3 2" xfId="600"/>
    <cellStyle name="40 % - Accent3 2 3 3" xfId="601"/>
    <cellStyle name="40 % - Accent3 2 3 3 10" xfId="6116"/>
    <cellStyle name="40 % - Accent3 2 3 3 10 2" xfId="16940"/>
    <cellStyle name="40 % - Accent3 2 3 3 10 2 2" xfId="30120"/>
    <cellStyle name="40 % - Accent3 2 3 3 10 2 3" xfId="43397"/>
    <cellStyle name="40 % - Accent3 2 3 3 10 2 4" xfId="56674"/>
    <cellStyle name="40 % - Accent3 2 3 3 10 3" xfId="11894"/>
    <cellStyle name="40 % - Accent3 2 3 3 10 4" xfId="24133"/>
    <cellStyle name="40 % - Accent3 2 3 3 10 5" xfId="37410"/>
    <cellStyle name="40 % - Accent3 2 3 3 10 6" xfId="50687"/>
    <cellStyle name="40 % - Accent3 2 3 3 11" xfId="6818"/>
    <cellStyle name="40 % - Accent3 2 3 3 11 2" xfId="17642"/>
    <cellStyle name="40 % - Accent3 2 3 3 11 2 2" xfId="30822"/>
    <cellStyle name="40 % - Accent3 2 3 3 11 2 3" xfId="44099"/>
    <cellStyle name="40 % - Accent3 2 3 3 11 2 4" xfId="57376"/>
    <cellStyle name="40 % - Accent3 2 3 3 11 3" xfId="12596"/>
    <cellStyle name="40 % - Accent3 2 3 3 11 4" xfId="24835"/>
    <cellStyle name="40 % - Accent3 2 3 3 11 5" xfId="38112"/>
    <cellStyle name="40 % - Accent3 2 3 3 11 6" xfId="51389"/>
    <cellStyle name="40 % - Accent3 2 3 3 12" xfId="7550"/>
    <cellStyle name="40 % - Accent3 2 3 3 12 2" xfId="15083"/>
    <cellStyle name="40 % - Accent3 2 3 3 12 2 2" xfId="27704"/>
    <cellStyle name="40 % - Accent3 2 3 3 12 2 3" xfId="40981"/>
    <cellStyle name="40 % - Accent3 2 3 3 12 2 4" xfId="54258"/>
    <cellStyle name="40 % - Accent3 2 3 3 12 3" xfId="21717"/>
    <cellStyle name="40 % - Accent3 2 3 3 12 4" xfId="34994"/>
    <cellStyle name="40 % - Accent3 2 3 3 12 5" xfId="48271"/>
    <cellStyle name="40 % - Accent3 2 3 3 13" xfId="9529"/>
    <cellStyle name="40 % - Accent3 2 3 3 13 2" xfId="20395"/>
    <cellStyle name="40 % - Accent3 2 3 3 13 3" xfId="33672"/>
    <cellStyle name="40 % - Accent3 2 3 3 13 4" xfId="46949"/>
    <cellStyle name="40 % - Accent3 2 3 3 14" xfId="13761"/>
    <cellStyle name="40 % - Accent3 2 3 3 14 2" xfId="26382"/>
    <cellStyle name="40 % - Accent3 2 3 3 14 3" xfId="39659"/>
    <cellStyle name="40 % - Accent3 2 3 3 14 4" xfId="52936"/>
    <cellStyle name="40 % - Accent3 2 3 3 15" xfId="19647"/>
    <cellStyle name="40 % - Accent3 2 3 3 16" xfId="32924"/>
    <cellStyle name="40 % - Accent3 2 3 3 17" xfId="46201"/>
    <cellStyle name="40 % - Accent3 2 3 3 2" xfId="602"/>
    <cellStyle name="40 % - Accent3 2 3 3 2 10" xfId="6117"/>
    <cellStyle name="40 % - Accent3 2 3 3 2 10 2" xfId="16941"/>
    <cellStyle name="40 % - Accent3 2 3 3 2 10 2 2" xfId="30121"/>
    <cellStyle name="40 % - Accent3 2 3 3 2 10 2 3" xfId="43398"/>
    <cellStyle name="40 % - Accent3 2 3 3 2 10 2 4" xfId="56675"/>
    <cellStyle name="40 % - Accent3 2 3 3 2 10 3" xfId="11895"/>
    <cellStyle name="40 % - Accent3 2 3 3 2 10 4" xfId="24134"/>
    <cellStyle name="40 % - Accent3 2 3 3 2 10 5" xfId="37411"/>
    <cellStyle name="40 % - Accent3 2 3 3 2 10 6" xfId="50688"/>
    <cellStyle name="40 % - Accent3 2 3 3 2 11" xfId="6819"/>
    <cellStyle name="40 % - Accent3 2 3 3 2 11 2" xfId="17643"/>
    <cellStyle name="40 % - Accent3 2 3 3 2 11 2 2" xfId="30823"/>
    <cellStyle name="40 % - Accent3 2 3 3 2 11 2 3" xfId="44100"/>
    <cellStyle name="40 % - Accent3 2 3 3 2 11 2 4" xfId="57377"/>
    <cellStyle name="40 % - Accent3 2 3 3 2 11 3" xfId="12597"/>
    <cellStyle name="40 % - Accent3 2 3 3 2 11 4" xfId="24836"/>
    <cellStyle name="40 % - Accent3 2 3 3 2 11 5" xfId="38113"/>
    <cellStyle name="40 % - Accent3 2 3 3 2 11 6" xfId="51390"/>
    <cellStyle name="40 % - Accent3 2 3 3 2 12" xfId="7551"/>
    <cellStyle name="40 % - Accent3 2 3 3 2 12 2" xfId="18395"/>
    <cellStyle name="40 % - Accent3 2 3 3 2 12 2 2" xfId="31575"/>
    <cellStyle name="40 % - Accent3 2 3 3 2 12 2 3" xfId="44852"/>
    <cellStyle name="40 % - Accent3 2 3 3 2 12 2 4" xfId="58129"/>
    <cellStyle name="40 % - Accent3 2 3 3 2 12 3" xfId="25588"/>
    <cellStyle name="40 % - Accent3 2 3 3 2 12 4" xfId="38865"/>
    <cellStyle name="40 % - Accent3 2 3 3 2 12 5" xfId="52142"/>
    <cellStyle name="40 % - Accent3 2 3 3 2 13" xfId="10615"/>
    <cellStyle name="40 % - Accent3 2 3 3 2 13 2" xfId="15084"/>
    <cellStyle name="40 % - Accent3 2 3 3 2 13 2 2" xfId="27705"/>
    <cellStyle name="40 % - Accent3 2 3 3 2 13 2 3" xfId="40982"/>
    <cellStyle name="40 % - Accent3 2 3 3 2 13 2 4" xfId="54259"/>
    <cellStyle name="40 % - Accent3 2 3 3 2 13 3" xfId="21718"/>
    <cellStyle name="40 % - Accent3 2 3 3 2 13 4" xfId="34995"/>
    <cellStyle name="40 % - Accent3 2 3 3 2 13 5" xfId="48272"/>
    <cellStyle name="40 % - Accent3 2 3 3 2 14" xfId="9530"/>
    <cellStyle name="40 % - Accent3 2 3 3 2 14 2" xfId="20396"/>
    <cellStyle name="40 % - Accent3 2 3 3 2 14 3" xfId="33673"/>
    <cellStyle name="40 % - Accent3 2 3 3 2 14 4" xfId="46950"/>
    <cellStyle name="40 % - Accent3 2 3 3 2 15" xfId="13762"/>
    <cellStyle name="40 % - Accent3 2 3 3 2 15 2" xfId="26383"/>
    <cellStyle name="40 % - Accent3 2 3 3 2 15 3" xfId="39660"/>
    <cellStyle name="40 % - Accent3 2 3 3 2 15 4" xfId="52937"/>
    <cellStyle name="40 % - Accent3 2 3 3 2 16" xfId="19648"/>
    <cellStyle name="40 % - Accent3 2 3 3 2 17" xfId="32925"/>
    <cellStyle name="40 % - Accent3 2 3 3 2 18" xfId="46202"/>
    <cellStyle name="40 % - Accent3 2 3 3 2 2" xfId="603"/>
    <cellStyle name="40 % - Accent3 2 3 3 2 2 10" xfId="13763"/>
    <cellStyle name="40 % - Accent3 2 3 3 2 2 10 2" xfId="26384"/>
    <cellStyle name="40 % - Accent3 2 3 3 2 2 10 3" xfId="39661"/>
    <cellStyle name="40 % - Accent3 2 3 3 2 2 10 4" xfId="52938"/>
    <cellStyle name="40 % - Accent3 2 3 3 2 2 11" xfId="19649"/>
    <cellStyle name="40 % - Accent3 2 3 3 2 2 12" xfId="32926"/>
    <cellStyle name="40 % - Accent3 2 3 3 2 2 13" xfId="46203"/>
    <cellStyle name="40 % - Accent3 2 3 3 2 2 2" xfId="4036"/>
    <cellStyle name="40 % - Accent3 2 3 3 2 2 2 2" xfId="8108"/>
    <cellStyle name="40 % - Accent3 2 3 3 2 2 2 2 2" xfId="15623"/>
    <cellStyle name="40 % - Accent3 2 3 3 2 2 2 2 2 2" xfId="28262"/>
    <cellStyle name="40 % - Accent3 2 3 3 2 2 2 2 2 3" xfId="41539"/>
    <cellStyle name="40 % - Accent3 2 3 3 2 2 2 2 2 4" xfId="54816"/>
    <cellStyle name="40 % - Accent3 2 3 3 2 2 2 2 3" xfId="22275"/>
    <cellStyle name="40 % - Accent3 2 3 3 2 2 2 2 4" xfId="35552"/>
    <cellStyle name="40 % - Accent3 2 3 3 2 2 2 2 5" xfId="48829"/>
    <cellStyle name="40 % - Accent3 2 3 3 2 2 2 3" xfId="14346"/>
    <cellStyle name="40 % - Accent3 2 3 3 2 2 2 3 2" xfId="26967"/>
    <cellStyle name="40 % - Accent3 2 3 3 2 2 2 3 3" xfId="40244"/>
    <cellStyle name="40 % - Accent3 2 3 3 2 2 2 3 4" xfId="53521"/>
    <cellStyle name="40 % - Accent3 2 3 3 2 2 2 4" xfId="20980"/>
    <cellStyle name="40 % - Accent3 2 3 3 2 2 2 5" xfId="34257"/>
    <cellStyle name="40 % - Accent3 2 3 3 2 2 2 6" xfId="47534"/>
    <cellStyle name="40 % - Accent3 2 3 3 2 2 3" xfId="4903"/>
    <cellStyle name="40 % - Accent3 2 3 3 2 2 3 2" xfId="8777"/>
    <cellStyle name="40 % - Accent3 2 3 3 2 2 3 2 2" xfId="28931"/>
    <cellStyle name="40 % - Accent3 2 3 3 2 2 3 2 3" xfId="42208"/>
    <cellStyle name="40 % - Accent3 2 3 3 2 2 3 2 4" xfId="55485"/>
    <cellStyle name="40 % - Accent3 2 3 3 2 2 3 3" xfId="22944"/>
    <cellStyle name="40 % - Accent3 2 3 3 2 2 3 4" xfId="36221"/>
    <cellStyle name="40 % - Accent3 2 3 3 2 2 3 5" xfId="49498"/>
    <cellStyle name="40 % - Accent3 2 3 3 2 2 4" xfId="5494"/>
    <cellStyle name="40 % - Accent3 2 3 3 2 2 4 2" xfId="16342"/>
    <cellStyle name="40 % - Accent3 2 3 3 2 2 4 2 2" xfId="29522"/>
    <cellStyle name="40 % - Accent3 2 3 3 2 2 4 2 3" xfId="42799"/>
    <cellStyle name="40 % - Accent3 2 3 3 2 2 4 2 4" xfId="56076"/>
    <cellStyle name="40 % - Accent3 2 3 3 2 2 4 3" xfId="11296"/>
    <cellStyle name="40 % - Accent3 2 3 3 2 2 4 4" xfId="23535"/>
    <cellStyle name="40 % - Accent3 2 3 3 2 2 4 5" xfId="36812"/>
    <cellStyle name="40 % - Accent3 2 3 3 2 2 4 6" xfId="50089"/>
    <cellStyle name="40 % - Accent3 2 3 3 2 2 5" xfId="6118"/>
    <cellStyle name="40 % - Accent3 2 3 3 2 2 5 2" xfId="16942"/>
    <cellStyle name="40 % - Accent3 2 3 3 2 2 5 2 2" xfId="30122"/>
    <cellStyle name="40 % - Accent3 2 3 3 2 2 5 2 3" xfId="43399"/>
    <cellStyle name="40 % - Accent3 2 3 3 2 2 5 2 4" xfId="56676"/>
    <cellStyle name="40 % - Accent3 2 3 3 2 2 5 3" xfId="11896"/>
    <cellStyle name="40 % - Accent3 2 3 3 2 2 5 4" xfId="24135"/>
    <cellStyle name="40 % - Accent3 2 3 3 2 2 5 5" xfId="37412"/>
    <cellStyle name="40 % - Accent3 2 3 3 2 2 5 6" xfId="50689"/>
    <cellStyle name="40 % - Accent3 2 3 3 2 2 6" xfId="6820"/>
    <cellStyle name="40 % - Accent3 2 3 3 2 2 6 2" xfId="17644"/>
    <cellStyle name="40 % - Accent3 2 3 3 2 2 6 2 2" xfId="30824"/>
    <cellStyle name="40 % - Accent3 2 3 3 2 2 6 2 3" xfId="44101"/>
    <cellStyle name="40 % - Accent3 2 3 3 2 2 6 2 4" xfId="57378"/>
    <cellStyle name="40 % - Accent3 2 3 3 2 2 6 3" xfId="12598"/>
    <cellStyle name="40 % - Accent3 2 3 3 2 2 6 4" xfId="24837"/>
    <cellStyle name="40 % - Accent3 2 3 3 2 2 6 5" xfId="38114"/>
    <cellStyle name="40 % - Accent3 2 3 3 2 2 6 6" xfId="51391"/>
    <cellStyle name="40 % - Accent3 2 3 3 2 2 7" xfId="7552"/>
    <cellStyle name="40 % - Accent3 2 3 3 2 2 7 2" xfId="18396"/>
    <cellStyle name="40 % - Accent3 2 3 3 2 2 7 2 2" xfId="31576"/>
    <cellStyle name="40 % - Accent3 2 3 3 2 2 7 2 3" xfId="44853"/>
    <cellStyle name="40 % - Accent3 2 3 3 2 2 7 2 4" xfId="58130"/>
    <cellStyle name="40 % - Accent3 2 3 3 2 2 7 3" xfId="25589"/>
    <cellStyle name="40 % - Accent3 2 3 3 2 2 7 4" xfId="38866"/>
    <cellStyle name="40 % - Accent3 2 3 3 2 2 7 5" xfId="52143"/>
    <cellStyle name="40 % - Accent3 2 3 3 2 2 8" xfId="10616"/>
    <cellStyle name="40 % - Accent3 2 3 3 2 2 8 2" xfId="15085"/>
    <cellStyle name="40 % - Accent3 2 3 3 2 2 8 2 2" xfId="27706"/>
    <cellStyle name="40 % - Accent3 2 3 3 2 2 8 2 3" xfId="40983"/>
    <cellStyle name="40 % - Accent3 2 3 3 2 2 8 2 4" xfId="54260"/>
    <cellStyle name="40 % - Accent3 2 3 3 2 2 8 3" xfId="21719"/>
    <cellStyle name="40 % - Accent3 2 3 3 2 2 8 4" xfId="34996"/>
    <cellStyle name="40 % - Accent3 2 3 3 2 2 8 5" xfId="48273"/>
    <cellStyle name="40 % - Accent3 2 3 3 2 2 9" xfId="9531"/>
    <cellStyle name="40 % - Accent3 2 3 3 2 2 9 2" xfId="20397"/>
    <cellStyle name="40 % - Accent3 2 3 3 2 2 9 3" xfId="33674"/>
    <cellStyle name="40 % - Accent3 2 3 3 2 2 9 4" xfId="46951"/>
    <cellStyle name="40 % - Accent3 2 3 3 2 3" xfId="604"/>
    <cellStyle name="40 % - Accent3 2 3 3 2 3 10" xfId="13764"/>
    <cellStyle name="40 % - Accent3 2 3 3 2 3 10 2" xfId="26385"/>
    <cellStyle name="40 % - Accent3 2 3 3 2 3 10 3" xfId="39662"/>
    <cellStyle name="40 % - Accent3 2 3 3 2 3 10 4" xfId="52939"/>
    <cellStyle name="40 % - Accent3 2 3 3 2 3 11" xfId="19650"/>
    <cellStyle name="40 % - Accent3 2 3 3 2 3 12" xfId="32927"/>
    <cellStyle name="40 % - Accent3 2 3 3 2 3 13" xfId="46204"/>
    <cellStyle name="40 % - Accent3 2 3 3 2 3 2" xfId="4035"/>
    <cellStyle name="40 % - Accent3 2 3 3 2 3 2 2" xfId="8107"/>
    <cellStyle name="40 % - Accent3 2 3 3 2 3 2 2 2" xfId="15622"/>
    <cellStyle name="40 % - Accent3 2 3 3 2 3 2 2 2 2" xfId="28261"/>
    <cellStyle name="40 % - Accent3 2 3 3 2 3 2 2 2 3" xfId="41538"/>
    <cellStyle name="40 % - Accent3 2 3 3 2 3 2 2 2 4" xfId="54815"/>
    <cellStyle name="40 % - Accent3 2 3 3 2 3 2 2 3" xfId="22274"/>
    <cellStyle name="40 % - Accent3 2 3 3 2 3 2 2 4" xfId="35551"/>
    <cellStyle name="40 % - Accent3 2 3 3 2 3 2 2 5" xfId="48828"/>
    <cellStyle name="40 % - Accent3 2 3 3 2 3 2 3" xfId="14347"/>
    <cellStyle name="40 % - Accent3 2 3 3 2 3 2 3 2" xfId="26968"/>
    <cellStyle name="40 % - Accent3 2 3 3 2 3 2 3 3" xfId="40245"/>
    <cellStyle name="40 % - Accent3 2 3 3 2 3 2 3 4" xfId="53522"/>
    <cellStyle name="40 % - Accent3 2 3 3 2 3 2 4" xfId="20981"/>
    <cellStyle name="40 % - Accent3 2 3 3 2 3 2 5" xfId="34258"/>
    <cellStyle name="40 % - Accent3 2 3 3 2 3 2 6" xfId="47535"/>
    <cellStyle name="40 % - Accent3 2 3 3 2 3 3" xfId="4904"/>
    <cellStyle name="40 % - Accent3 2 3 3 2 3 3 2" xfId="8778"/>
    <cellStyle name="40 % - Accent3 2 3 3 2 3 3 2 2" xfId="28932"/>
    <cellStyle name="40 % - Accent3 2 3 3 2 3 3 2 3" xfId="42209"/>
    <cellStyle name="40 % - Accent3 2 3 3 2 3 3 2 4" xfId="55486"/>
    <cellStyle name="40 % - Accent3 2 3 3 2 3 3 3" xfId="22945"/>
    <cellStyle name="40 % - Accent3 2 3 3 2 3 3 4" xfId="36222"/>
    <cellStyle name="40 % - Accent3 2 3 3 2 3 3 5" xfId="49499"/>
    <cellStyle name="40 % - Accent3 2 3 3 2 3 4" xfId="5495"/>
    <cellStyle name="40 % - Accent3 2 3 3 2 3 4 2" xfId="16343"/>
    <cellStyle name="40 % - Accent3 2 3 3 2 3 4 2 2" xfId="29523"/>
    <cellStyle name="40 % - Accent3 2 3 3 2 3 4 2 3" xfId="42800"/>
    <cellStyle name="40 % - Accent3 2 3 3 2 3 4 2 4" xfId="56077"/>
    <cellStyle name="40 % - Accent3 2 3 3 2 3 4 3" xfId="11297"/>
    <cellStyle name="40 % - Accent3 2 3 3 2 3 4 4" xfId="23536"/>
    <cellStyle name="40 % - Accent3 2 3 3 2 3 4 5" xfId="36813"/>
    <cellStyle name="40 % - Accent3 2 3 3 2 3 4 6" xfId="50090"/>
    <cellStyle name="40 % - Accent3 2 3 3 2 3 5" xfId="6119"/>
    <cellStyle name="40 % - Accent3 2 3 3 2 3 5 2" xfId="16943"/>
    <cellStyle name="40 % - Accent3 2 3 3 2 3 5 2 2" xfId="30123"/>
    <cellStyle name="40 % - Accent3 2 3 3 2 3 5 2 3" xfId="43400"/>
    <cellStyle name="40 % - Accent3 2 3 3 2 3 5 2 4" xfId="56677"/>
    <cellStyle name="40 % - Accent3 2 3 3 2 3 5 3" xfId="11897"/>
    <cellStyle name="40 % - Accent3 2 3 3 2 3 5 4" xfId="24136"/>
    <cellStyle name="40 % - Accent3 2 3 3 2 3 5 5" xfId="37413"/>
    <cellStyle name="40 % - Accent3 2 3 3 2 3 5 6" xfId="50690"/>
    <cellStyle name="40 % - Accent3 2 3 3 2 3 6" xfId="6821"/>
    <cellStyle name="40 % - Accent3 2 3 3 2 3 6 2" xfId="17645"/>
    <cellStyle name="40 % - Accent3 2 3 3 2 3 6 2 2" xfId="30825"/>
    <cellStyle name="40 % - Accent3 2 3 3 2 3 6 2 3" xfId="44102"/>
    <cellStyle name="40 % - Accent3 2 3 3 2 3 6 2 4" xfId="57379"/>
    <cellStyle name="40 % - Accent3 2 3 3 2 3 6 3" xfId="12599"/>
    <cellStyle name="40 % - Accent3 2 3 3 2 3 6 4" xfId="24838"/>
    <cellStyle name="40 % - Accent3 2 3 3 2 3 6 5" xfId="38115"/>
    <cellStyle name="40 % - Accent3 2 3 3 2 3 6 6" xfId="51392"/>
    <cellStyle name="40 % - Accent3 2 3 3 2 3 7" xfId="7553"/>
    <cellStyle name="40 % - Accent3 2 3 3 2 3 7 2" xfId="18397"/>
    <cellStyle name="40 % - Accent3 2 3 3 2 3 7 2 2" xfId="31577"/>
    <cellStyle name="40 % - Accent3 2 3 3 2 3 7 2 3" xfId="44854"/>
    <cellStyle name="40 % - Accent3 2 3 3 2 3 7 2 4" xfId="58131"/>
    <cellStyle name="40 % - Accent3 2 3 3 2 3 7 3" xfId="25590"/>
    <cellStyle name="40 % - Accent3 2 3 3 2 3 7 4" xfId="38867"/>
    <cellStyle name="40 % - Accent3 2 3 3 2 3 7 5" xfId="52144"/>
    <cellStyle name="40 % - Accent3 2 3 3 2 3 8" xfId="10617"/>
    <cellStyle name="40 % - Accent3 2 3 3 2 3 8 2" xfId="15086"/>
    <cellStyle name="40 % - Accent3 2 3 3 2 3 8 2 2" xfId="27707"/>
    <cellStyle name="40 % - Accent3 2 3 3 2 3 8 2 3" xfId="40984"/>
    <cellStyle name="40 % - Accent3 2 3 3 2 3 8 2 4" xfId="54261"/>
    <cellStyle name="40 % - Accent3 2 3 3 2 3 8 3" xfId="21720"/>
    <cellStyle name="40 % - Accent3 2 3 3 2 3 8 4" xfId="34997"/>
    <cellStyle name="40 % - Accent3 2 3 3 2 3 8 5" xfId="48274"/>
    <cellStyle name="40 % - Accent3 2 3 3 2 3 9" xfId="9532"/>
    <cellStyle name="40 % - Accent3 2 3 3 2 3 9 2" xfId="20398"/>
    <cellStyle name="40 % - Accent3 2 3 3 2 3 9 3" xfId="33675"/>
    <cellStyle name="40 % - Accent3 2 3 3 2 3 9 4" xfId="46952"/>
    <cellStyle name="40 % - Accent3 2 3 3 2 4" xfId="605"/>
    <cellStyle name="40 % - Accent3 2 3 3 2 4 10" xfId="9533"/>
    <cellStyle name="40 % - Accent3 2 3 3 2 4 10 2" xfId="20399"/>
    <cellStyle name="40 % - Accent3 2 3 3 2 4 10 3" xfId="33676"/>
    <cellStyle name="40 % - Accent3 2 3 3 2 4 10 4" xfId="46953"/>
    <cellStyle name="40 % - Accent3 2 3 3 2 4 11" xfId="13765"/>
    <cellStyle name="40 % - Accent3 2 3 3 2 4 11 2" xfId="26386"/>
    <cellStyle name="40 % - Accent3 2 3 3 2 4 11 3" xfId="39663"/>
    <cellStyle name="40 % - Accent3 2 3 3 2 4 11 4" xfId="52940"/>
    <cellStyle name="40 % - Accent3 2 3 3 2 4 12" xfId="19651"/>
    <cellStyle name="40 % - Accent3 2 3 3 2 4 13" xfId="32928"/>
    <cellStyle name="40 % - Accent3 2 3 3 2 4 14" xfId="46205"/>
    <cellStyle name="40 % - Accent3 2 3 3 2 4 2" xfId="606"/>
    <cellStyle name="40 % - Accent3 2 3 3 2 4 2 10" xfId="13766"/>
    <cellStyle name="40 % - Accent3 2 3 3 2 4 2 10 2" xfId="26387"/>
    <cellStyle name="40 % - Accent3 2 3 3 2 4 2 10 3" xfId="39664"/>
    <cellStyle name="40 % - Accent3 2 3 3 2 4 2 10 4" xfId="52941"/>
    <cellStyle name="40 % - Accent3 2 3 3 2 4 2 11" xfId="19652"/>
    <cellStyle name="40 % - Accent3 2 3 3 2 4 2 12" xfId="32929"/>
    <cellStyle name="40 % - Accent3 2 3 3 2 4 2 13" xfId="46206"/>
    <cellStyle name="40 % - Accent3 2 3 3 2 4 2 2" xfId="4033"/>
    <cellStyle name="40 % - Accent3 2 3 3 2 4 2 2 2" xfId="8105"/>
    <cellStyle name="40 % - Accent3 2 3 3 2 4 2 2 2 2" xfId="15620"/>
    <cellStyle name="40 % - Accent3 2 3 3 2 4 2 2 2 2 2" xfId="28259"/>
    <cellStyle name="40 % - Accent3 2 3 3 2 4 2 2 2 2 3" xfId="41536"/>
    <cellStyle name="40 % - Accent3 2 3 3 2 4 2 2 2 2 4" xfId="54813"/>
    <cellStyle name="40 % - Accent3 2 3 3 2 4 2 2 2 3" xfId="22272"/>
    <cellStyle name="40 % - Accent3 2 3 3 2 4 2 2 2 4" xfId="35549"/>
    <cellStyle name="40 % - Accent3 2 3 3 2 4 2 2 2 5" xfId="48826"/>
    <cellStyle name="40 % - Accent3 2 3 3 2 4 2 2 3" xfId="14349"/>
    <cellStyle name="40 % - Accent3 2 3 3 2 4 2 2 3 2" xfId="26970"/>
    <cellStyle name="40 % - Accent3 2 3 3 2 4 2 2 3 3" xfId="40247"/>
    <cellStyle name="40 % - Accent3 2 3 3 2 4 2 2 3 4" xfId="53524"/>
    <cellStyle name="40 % - Accent3 2 3 3 2 4 2 2 4" xfId="20983"/>
    <cellStyle name="40 % - Accent3 2 3 3 2 4 2 2 5" xfId="34260"/>
    <cellStyle name="40 % - Accent3 2 3 3 2 4 2 2 6" xfId="47537"/>
    <cellStyle name="40 % - Accent3 2 3 3 2 4 2 3" xfId="4906"/>
    <cellStyle name="40 % - Accent3 2 3 3 2 4 2 3 2" xfId="8780"/>
    <cellStyle name="40 % - Accent3 2 3 3 2 4 2 3 2 2" xfId="28934"/>
    <cellStyle name="40 % - Accent3 2 3 3 2 4 2 3 2 3" xfId="42211"/>
    <cellStyle name="40 % - Accent3 2 3 3 2 4 2 3 2 4" xfId="55488"/>
    <cellStyle name="40 % - Accent3 2 3 3 2 4 2 3 3" xfId="22947"/>
    <cellStyle name="40 % - Accent3 2 3 3 2 4 2 3 4" xfId="36224"/>
    <cellStyle name="40 % - Accent3 2 3 3 2 4 2 3 5" xfId="49501"/>
    <cellStyle name="40 % - Accent3 2 3 3 2 4 2 4" xfId="5497"/>
    <cellStyle name="40 % - Accent3 2 3 3 2 4 2 4 2" xfId="16345"/>
    <cellStyle name="40 % - Accent3 2 3 3 2 4 2 4 2 2" xfId="29525"/>
    <cellStyle name="40 % - Accent3 2 3 3 2 4 2 4 2 3" xfId="42802"/>
    <cellStyle name="40 % - Accent3 2 3 3 2 4 2 4 2 4" xfId="56079"/>
    <cellStyle name="40 % - Accent3 2 3 3 2 4 2 4 3" xfId="11299"/>
    <cellStyle name="40 % - Accent3 2 3 3 2 4 2 4 4" xfId="23538"/>
    <cellStyle name="40 % - Accent3 2 3 3 2 4 2 4 5" xfId="36815"/>
    <cellStyle name="40 % - Accent3 2 3 3 2 4 2 4 6" xfId="50092"/>
    <cellStyle name="40 % - Accent3 2 3 3 2 4 2 5" xfId="6121"/>
    <cellStyle name="40 % - Accent3 2 3 3 2 4 2 5 2" xfId="16945"/>
    <cellStyle name="40 % - Accent3 2 3 3 2 4 2 5 2 2" xfId="30125"/>
    <cellStyle name="40 % - Accent3 2 3 3 2 4 2 5 2 3" xfId="43402"/>
    <cellStyle name="40 % - Accent3 2 3 3 2 4 2 5 2 4" xfId="56679"/>
    <cellStyle name="40 % - Accent3 2 3 3 2 4 2 5 3" xfId="11899"/>
    <cellStyle name="40 % - Accent3 2 3 3 2 4 2 5 4" xfId="24138"/>
    <cellStyle name="40 % - Accent3 2 3 3 2 4 2 5 5" xfId="37415"/>
    <cellStyle name="40 % - Accent3 2 3 3 2 4 2 5 6" xfId="50692"/>
    <cellStyle name="40 % - Accent3 2 3 3 2 4 2 6" xfId="6823"/>
    <cellStyle name="40 % - Accent3 2 3 3 2 4 2 6 2" xfId="17647"/>
    <cellStyle name="40 % - Accent3 2 3 3 2 4 2 6 2 2" xfId="30827"/>
    <cellStyle name="40 % - Accent3 2 3 3 2 4 2 6 2 3" xfId="44104"/>
    <cellStyle name="40 % - Accent3 2 3 3 2 4 2 6 2 4" xfId="57381"/>
    <cellStyle name="40 % - Accent3 2 3 3 2 4 2 6 3" xfId="12601"/>
    <cellStyle name="40 % - Accent3 2 3 3 2 4 2 6 4" xfId="24840"/>
    <cellStyle name="40 % - Accent3 2 3 3 2 4 2 6 5" xfId="38117"/>
    <cellStyle name="40 % - Accent3 2 3 3 2 4 2 6 6" xfId="51394"/>
    <cellStyle name="40 % - Accent3 2 3 3 2 4 2 7" xfId="7555"/>
    <cellStyle name="40 % - Accent3 2 3 3 2 4 2 7 2" xfId="18399"/>
    <cellStyle name="40 % - Accent3 2 3 3 2 4 2 7 2 2" xfId="31579"/>
    <cellStyle name="40 % - Accent3 2 3 3 2 4 2 7 2 3" xfId="44856"/>
    <cellStyle name="40 % - Accent3 2 3 3 2 4 2 7 2 4" xfId="58133"/>
    <cellStyle name="40 % - Accent3 2 3 3 2 4 2 7 3" xfId="25592"/>
    <cellStyle name="40 % - Accent3 2 3 3 2 4 2 7 4" xfId="38869"/>
    <cellStyle name="40 % - Accent3 2 3 3 2 4 2 7 5" xfId="52146"/>
    <cellStyle name="40 % - Accent3 2 3 3 2 4 2 8" xfId="10619"/>
    <cellStyle name="40 % - Accent3 2 3 3 2 4 2 8 2" xfId="15088"/>
    <cellStyle name="40 % - Accent3 2 3 3 2 4 2 8 2 2" xfId="27709"/>
    <cellStyle name="40 % - Accent3 2 3 3 2 4 2 8 2 3" xfId="40986"/>
    <cellStyle name="40 % - Accent3 2 3 3 2 4 2 8 2 4" xfId="54263"/>
    <cellStyle name="40 % - Accent3 2 3 3 2 4 2 8 3" xfId="21722"/>
    <cellStyle name="40 % - Accent3 2 3 3 2 4 2 8 4" xfId="34999"/>
    <cellStyle name="40 % - Accent3 2 3 3 2 4 2 8 5" xfId="48276"/>
    <cellStyle name="40 % - Accent3 2 3 3 2 4 2 9" xfId="9534"/>
    <cellStyle name="40 % - Accent3 2 3 3 2 4 2 9 2" xfId="20400"/>
    <cellStyle name="40 % - Accent3 2 3 3 2 4 2 9 3" xfId="33677"/>
    <cellStyle name="40 % - Accent3 2 3 3 2 4 2 9 4" xfId="46954"/>
    <cellStyle name="40 % - Accent3 2 3 3 2 4 3" xfId="4034"/>
    <cellStyle name="40 % - Accent3 2 3 3 2 4 3 2" xfId="8106"/>
    <cellStyle name="40 % - Accent3 2 3 3 2 4 3 2 2" xfId="15621"/>
    <cellStyle name="40 % - Accent3 2 3 3 2 4 3 2 2 2" xfId="28260"/>
    <cellStyle name="40 % - Accent3 2 3 3 2 4 3 2 2 3" xfId="41537"/>
    <cellStyle name="40 % - Accent3 2 3 3 2 4 3 2 2 4" xfId="54814"/>
    <cellStyle name="40 % - Accent3 2 3 3 2 4 3 2 3" xfId="22273"/>
    <cellStyle name="40 % - Accent3 2 3 3 2 4 3 2 4" xfId="35550"/>
    <cellStyle name="40 % - Accent3 2 3 3 2 4 3 2 5" xfId="48827"/>
    <cellStyle name="40 % - Accent3 2 3 3 2 4 3 3" xfId="14348"/>
    <cellStyle name="40 % - Accent3 2 3 3 2 4 3 3 2" xfId="26969"/>
    <cellStyle name="40 % - Accent3 2 3 3 2 4 3 3 3" xfId="40246"/>
    <cellStyle name="40 % - Accent3 2 3 3 2 4 3 3 4" xfId="53523"/>
    <cellStyle name="40 % - Accent3 2 3 3 2 4 3 4" xfId="20982"/>
    <cellStyle name="40 % - Accent3 2 3 3 2 4 3 5" xfId="34259"/>
    <cellStyle name="40 % - Accent3 2 3 3 2 4 3 6" xfId="47536"/>
    <cellStyle name="40 % - Accent3 2 3 3 2 4 4" xfId="4905"/>
    <cellStyle name="40 % - Accent3 2 3 3 2 4 4 2" xfId="8779"/>
    <cellStyle name="40 % - Accent3 2 3 3 2 4 4 2 2" xfId="28933"/>
    <cellStyle name="40 % - Accent3 2 3 3 2 4 4 2 3" xfId="42210"/>
    <cellStyle name="40 % - Accent3 2 3 3 2 4 4 2 4" xfId="55487"/>
    <cellStyle name="40 % - Accent3 2 3 3 2 4 4 3" xfId="22946"/>
    <cellStyle name="40 % - Accent3 2 3 3 2 4 4 4" xfId="36223"/>
    <cellStyle name="40 % - Accent3 2 3 3 2 4 4 5" xfId="49500"/>
    <cellStyle name="40 % - Accent3 2 3 3 2 4 5" xfId="5496"/>
    <cellStyle name="40 % - Accent3 2 3 3 2 4 5 2" xfId="16344"/>
    <cellStyle name="40 % - Accent3 2 3 3 2 4 5 2 2" xfId="29524"/>
    <cellStyle name="40 % - Accent3 2 3 3 2 4 5 2 3" xfId="42801"/>
    <cellStyle name="40 % - Accent3 2 3 3 2 4 5 2 4" xfId="56078"/>
    <cellStyle name="40 % - Accent3 2 3 3 2 4 5 3" xfId="11298"/>
    <cellStyle name="40 % - Accent3 2 3 3 2 4 5 4" xfId="23537"/>
    <cellStyle name="40 % - Accent3 2 3 3 2 4 5 5" xfId="36814"/>
    <cellStyle name="40 % - Accent3 2 3 3 2 4 5 6" xfId="50091"/>
    <cellStyle name="40 % - Accent3 2 3 3 2 4 6" xfId="6120"/>
    <cellStyle name="40 % - Accent3 2 3 3 2 4 6 2" xfId="16944"/>
    <cellStyle name="40 % - Accent3 2 3 3 2 4 6 2 2" xfId="30124"/>
    <cellStyle name="40 % - Accent3 2 3 3 2 4 6 2 3" xfId="43401"/>
    <cellStyle name="40 % - Accent3 2 3 3 2 4 6 2 4" xfId="56678"/>
    <cellStyle name="40 % - Accent3 2 3 3 2 4 6 3" xfId="11898"/>
    <cellStyle name="40 % - Accent3 2 3 3 2 4 6 4" xfId="24137"/>
    <cellStyle name="40 % - Accent3 2 3 3 2 4 6 5" xfId="37414"/>
    <cellStyle name="40 % - Accent3 2 3 3 2 4 6 6" xfId="50691"/>
    <cellStyle name="40 % - Accent3 2 3 3 2 4 7" xfId="6822"/>
    <cellStyle name="40 % - Accent3 2 3 3 2 4 7 2" xfId="17646"/>
    <cellStyle name="40 % - Accent3 2 3 3 2 4 7 2 2" xfId="30826"/>
    <cellStyle name="40 % - Accent3 2 3 3 2 4 7 2 3" xfId="44103"/>
    <cellStyle name="40 % - Accent3 2 3 3 2 4 7 2 4" xfId="57380"/>
    <cellStyle name="40 % - Accent3 2 3 3 2 4 7 3" xfId="12600"/>
    <cellStyle name="40 % - Accent3 2 3 3 2 4 7 4" xfId="24839"/>
    <cellStyle name="40 % - Accent3 2 3 3 2 4 7 5" xfId="38116"/>
    <cellStyle name="40 % - Accent3 2 3 3 2 4 7 6" xfId="51393"/>
    <cellStyle name="40 % - Accent3 2 3 3 2 4 8" xfId="7554"/>
    <cellStyle name="40 % - Accent3 2 3 3 2 4 8 2" xfId="18398"/>
    <cellStyle name="40 % - Accent3 2 3 3 2 4 8 2 2" xfId="31578"/>
    <cellStyle name="40 % - Accent3 2 3 3 2 4 8 2 3" xfId="44855"/>
    <cellStyle name="40 % - Accent3 2 3 3 2 4 8 2 4" xfId="58132"/>
    <cellStyle name="40 % - Accent3 2 3 3 2 4 8 3" xfId="25591"/>
    <cellStyle name="40 % - Accent3 2 3 3 2 4 8 4" xfId="38868"/>
    <cellStyle name="40 % - Accent3 2 3 3 2 4 8 5" xfId="52145"/>
    <cellStyle name="40 % - Accent3 2 3 3 2 4 9" xfId="10618"/>
    <cellStyle name="40 % - Accent3 2 3 3 2 4 9 2" xfId="15087"/>
    <cellStyle name="40 % - Accent3 2 3 3 2 4 9 2 2" xfId="27708"/>
    <cellStyle name="40 % - Accent3 2 3 3 2 4 9 2 3" xfId="40985"/>
    <cellStyle name="40 % - Accent3 2 3 3 2 4 9 2 4" xfId="54262"/>
    <cellStyle name="40 % - Accent3 2 3 3 2 4 9 3" xfId="21721"/>
    <cellStyle name="40 % - Accent3 2 3 3 2 4 9 4" xfId="34998"/>
    <cellStyle name="40 % - Accent3 2 3 3 2 4 9 5" xfId="48275"/>
    <cellStyle name="40 % - Accent3 2 3 3 2 5" xfId="607"/>
    <cellStyle name="40 % - Accent3 2 3 3 2 5 10" xfId="13767"/>
    <cellStyle name="40 % - Accent3 2 3 3 2 5 10 2" xfId="26388"/>
    <cellStyle name="40 % - Accent3 2 3 3 2 5 10 3" xfId="39665"/>
    <cellStyle name="40 % - Accent3 2 3 3 2 5 10 4" xfId="52942"/>
    <cellStyle name="40 % - Accent3 2 3 3 2 5 11" xfId="19653"/>
    <cellStyle name="40 % - Accent3 2 3 3 2 5 12" xfId="32930"/>
    <cellStyle name="40 % - Accent3 2 3 3 2 5 13" xfId="46207"/>
    <cellStyle name="40 % - Accent3 2 3 3 2 5 2" xfId="4032"/>
    <cellStyle name="40 % - Accent3 2 3 3 2 5 2 2" xfId="8104"/>
    <cellStyle name="40 % - Accent3 2 3 3 2 5 2 2 2" xfId="15619"/>
    <cellStyle name="40 % - Accent3 2 3 3 2 5 2 2 2 2" xfId="28258"/>
    <cellStyle name="40 % - Accent3 2 3 3 2 5 2 2 2 3" xfId="41535"/>
    <cellStyle name="40 % - Accent3 2 3 3 2 5 2 2 2 4" xfId="54812"/>
    <cellStyle name="40 % - Accent3 2 3 3 2 5 2 2 3" xfId="22271"/>
    <cellStyle name="40 % - Accent3 2 3 3 2 5 2 2 4" xfId="35548"/>
    <cellStyle name="40 % - Accent3 2 3 3 2 5 2 2 5" xfId="48825"/>
    <cellStyle name="40 % - Accent3 2 3 3 2 5 2 3" xfId="14350"/>
    <cellStyle name="40 % - Accent3 2 3 3 2 5 2 3 2" xfId="26971"/>
    <cellStyle name="40 % - Accent3 2 3 3 2 5 2 3 3" xfId="40248"/>
    <cellStyle name="40 % - Accent3 2 3 3 2 5 2 3 4" xfId="53525"/>
    <cellStyle name="40 % - Accent3 2 3 3 2 5 2 4" xfId="20984"/>
    <cellStyle name="40 % - Accent3 2 3 3 2 5 2 5" xfId="34261"/>
    <cellStyle name="40 % - Accent3 2 3 3 2 5 2 6" xfId="47538"/>
    <cellStyle name="40 % - Accent3 2 3 3 2 5 3" xfId="4907"/>
    <cellStyle name="40 % - Accent3 2 3 3 2 5 3 2" xfId="8781"/>
    <cellStyle name="40 % - Accent3 2 3 3 2 5 3 2 2" xfId="28935"/>
    <cellStyle name="40 % - Accent3 2 3 3 2 5 3 2 3" xfId="42212"/>
    <cellStyle name="40 % - Accent3 2 3 3 2 5 3 2 4" xfId="55489"/>
    <cellStyle name="40 % - Accent3 2 3 3 2 5 3 3" xfId="22948"/>
    <cellStyle name="40 % - Accent3 2 3 3 2 5 3 4" xfId="36225"/>
    <cellStyle name="40 % - Accent3 2 3 3 2 5 3 5" xfId="49502"/>
    <cellStyle name="40 % - Accent3 2 3 3 2 5 4" xfId="5498"/>
    <cellStyle name="40 % - Accent3 2 3 3 2 5 4 2" xfId="16346"/>
    <cellStyle name="40 % - Accent3 2 3 3 2 5 4 2 2" xfId="29526"/>
    <cellStyle name="40 % - Accent3 2 3 3 2 5 4 2 3" xfId="42803"/>
    <cellStyle name="40 % - Accent3 2 3 3 2 5 4 2 4" xfId="56080"/>
    <cellStyle name="40 % - Accent3 2 3 3 2 5 4 3" xfId="11300"/>
    <cellStyle name="40 % - Accent3 2 3 3 2 5 4 4" xfId="23539"/>
    <cellStyle name="40 % - Accent3 2 3 3 2 5 4 5" xfId="36816"/>
    <cellStyle name="40 % - Accent3 2 3 3 2 5 4 6" xfId="50093"/>
    <cellStyle name="40 % - Accent3 2 3 3 2 5 5" xfId="6122"/>
    <cellStyle name="40 % - Accent3 2 3 3 2 5 5 2" xfId="16946"/>
    <cellStyle name="40 % - Accent3 2 3 3 2 5 5 2 2" xfId="30126"/>
    <cellStyle name="40 % - Accent3 2 3 3 2 5 5 2 3" xfId="43403"/>
    <cellStyle name="40 % - Accent3 2 3 3 2 5 5 2 4" xfId="56680"/>
    <cellStyle name="40 % - Accent3 2 3 3 2 5 5 3" xfId="11900"/>
    <cellStyle name="40 % - Accent3 2 3 3 2 5 5 4" xfId="24139"/>
    <cellStyle name="40 % - Accent3 2 3 3 2 5 5 5" xfId="37416"/>
    <cellStyle name="40 % - Accent3 2 3 3 2 5 5 6" xfId="50693"/>
    <cellStyle name="40 % - Accent3 2 3 3 2 5 6" xfId="6824"/>
    <cellStyle name="40 % - Accent3 2 3 3 2 5 6 2" xfId="17648"/>
    <cellStyle name="40 % - Accent3 2 3 3 2 5 6 2 2" xfId="30828"/>
    <cellStyle name="40 % - Accent3 2 3 3 2 5 6 2 3" xfId="44105"/>
    <cellStyle name="40 % - Accent3 2 3 3 2 5 6 2 4" xfId="57382"/>
    <cellStyle name="40 % - Accent3 2 3 3 2 5 6 3" xfId="12602"/>
    <cellStyle name="40 % - Accent3 2 3 3 2 5 6 4" xfId="24841"/>
    <cellStyle name="40 % - Accent3 2 3 3 2 5 6 5" xfId="38118"/>
    <cellStyle name="40 % - Accent3 2 3 3 2 5 6 6" xfId="51395"/>
    <cellStyle name="40 % - Accent3 2 3 3 2 5 7" xfId="7556"/>
    <cellStyle name="40 % - Accent3 2 3 3 2 5 7 2" xfId="18400"/>
    <cellStyle name="40 % - Accent3 2 3 3 2 5 7 2 2" xfId="31580"/>
    <cellStyle name="40 % - Accent3 2 3 3 2 5 7 2 3" xfId="44857"/>
    <cellStyle name="40 % - Accent3 2 3 3 2 5 7 2 4" xfId="58134"/>
    <cellStyle name="40 % - Accent3 2 3 3 2 5 7 3" xfId="25593"/>
    <cellStyle name="40 % - Accent3 2 3 3 2 5 7 4" xfId="38870"/>
    <cellStyle name="40 % - Accent3 2 3 3 2 5 7 5" xfId="52147"/>
    <cellStyle name="40 % - Accent3 2 3 3 2 5 8" xfId="10620"/>
    <cellStyle name="40 % - Accent3 2 3 3 2 5 8 2" xfId="15089"/>
    <cellStyle name="40 % - Accent3 2 3 3 2 5 8 2 2" xfId="27710"/>
    <cellStyle name="40 % - Accent3 2 3 3 2 5 8 2 3" xfId="40987"/>
    <cellStyle name="40 % - Accent3 2 3 3 2 5 8 2 4" xfId="54264"/>
    <cellStyle name="40 % - Accent3 2 3 3 2 5 8 3" xfId="21723"/>
    <cellStyle name="40 % - Accent3 2 3 3 2 5 8 4" xfId="35000"/>
    <cellStyle name="40 % - Accent3 2 3 3 2 5 8 5" xfId="48277"/>
    <cellStyle name="40 % - Accent3 2 3 3 2 5 9" xfId="9535"/>
    <cellStyle name="40 % - Accent3 2 3 3 2 5 9 2" xfId="20401"/>
    <cellStyle name="40 % - Accent3 2 3 3 2 5 9 3" xfId="33678"/>
    <cellStyle name="40 % - Accent3 2 3 3 2 5 9 4" xfId="46955"/>
    <cellStyle name="40 % - Accent3 2 3 3 2 6" xfId="3721"/>
    <cellStyle name="40 % - Accent3 2 3 3 2 6 2" xfId="7891"/>
    <cellStyle name="40 % - Accent3 2 3 3 2 6 2 2" xfId="15424"/>
    <cellStyle name="40 % - Accent3 2 3 3 2 6 2 2 2" xfId="28045"/>
    <cellStyle name="40 % - Accent3 2 3 3 2 6 2 2 3" xfId="41322"/>
    <cellStyle name="40 % - Accent3 2 3 3 2 6 2 2 4" xfId="54599"/>
    <cellStyle name="40 % - Accent3 2 3 3 2 6 2 3" xfId="22058"/>
    <cellStyle name="40 % - Accent3 2 3 3 2 6 2 4" xfId="35335"/>
    <cellStyle name="40 % - Accent3 2 3 3 2 6 2 5" xfId="48612"/>
    <cellStyle name="40 % - Accent3 2 3 3 2 6 3" xfId="14345"/>
    <cellStyle name="40 % - Accent3 2 3 3 2 6 3 2" xfId="26966"/>
    <cellStyle name="40 % - Accent3 2 3 3 2 6 3 3" xfId="40243"/>
    <cellStyle name="40 % - Accent3 2 3 3 2 6 3 4" xfId="53520"/>
    <cellStyle name="40 % - Accent3 2 3 3 2 6 4" xfId="9921"/>
    <cellStyle name="40 % - Accent3 2 3 3 2 6 5" xfId="20979"/>
    <cellStyle name="40 % - Accent3 2 3 3 2 6 6" xfId="34256"/>
    <cellStyle name="40 % - Accent3 2 3 3 2 6 7" xfId="47533"/>
    <cellStyle name="40 % - Accent3 2 3 3 2 7" xfId="4037"/>
    <cellStyle name="40 % - Accent3 2 3 3 2 7 2" xfId="8109"/>
    <cellStyle name="40 % - Accent3 2 3 3 2 7 2 2" xfId="28263"/>
    <cellStyle name="40 % - Accent3 2 3 3 2 7 2 3" xfId="41540"/>
    <cellStyle name="40 % - Accent3 2 3 3 2 7 2 4" xfId="54817"/>
    <cellStyle name="40 % - Accent3 2 3 3 2 7 3" xfId="22276"/>
    <cellStyle name="40 % - Accent3 2 3 3 2 7 4" xfId="35553"/>
    <cellStyle name="40 % - Accent3 2 3 3 2 7 5" xfId="48830"/>
    <cellStyle name="40 % - Accent3 2 3 3 2 8" xfId="4902"/>
    <cellStyle name="40 % - Accent3 2 3 3 2 8 2" xfId="8776"/>
    <cellStyle name="40 % - Accent3 2 3 3 2 8 2 2" xfId="28930"/>
    <cellStyle name="40 % - Accent3 2 3 3 2 8 2 3" xfId="42207"/>
    <cellStyle name="40 % - Accent3 2 3 3 2 8 2 4" xfId="55484"/>
    <cellStyle name="40 % - Accent3 2 3 3 2 8 3" xfId="22943"/>
    <cellStyle name="40 % - Accent3 2 3 3 2 8 4" xfId="36220"/>
    <cellStyle name="40 % - Accent3 2 3 3 2 8 5" xfId="49497"/>
    <cellStyle name="40 % - Accent3 2 3 3 2 9" xfId="5493"/>
    <cellStyle name="40 % - Accent3 2 3 3 2 9 2" xfId="16341"/>
    <cellStyle name="40 % - Accent3 2 3 3 2 9 2 2" xfId="29521"/>
    <cellStyle name="40 % - Accent3 2 3 3 2 9 2 3" xfId="42798"/>
    <cellStyle name="40 % - Accent3 2 3 3 2 9 2 4" xfId="56075"/>
    <cellStyle name="40 % - Accent3 2 3 3 2 9 3" xfId="11295"/>
    <cellStyle name="40 % - Accent3 2 3 3 2 9 4" xfId="23534"/>
    <cellStyle name="40 % - Accent3 2 3 3 2 9 5" xfId="36811"/>
    <cellStyle name="40 % - Accent3 2 3 3 2 9 6" xfId="50088"/>
    <cellStyle name="40 % - Accent3 2 3 3 3" xfId="608"/>
    <cellStyle name="40 % - Accent3 2 3 3 3 10" xfId="13768"/>
    <cellStyle name="40 % - Accent3 2 3 3 3 10 2" xfId="26389"/>
    <cellStyle name="40 % - Accent3 2 3 3 3 10 3" xfId="39666"/>
    <cellStyle name="40 % - Accent3 2 3 3 3 10 4" xfId="52943"/>
    <cellStyle name="40 % - Accent3 2 3 3 3 11" xfId="19654"/>
    <cellStyle name="40 % - Accent3 2 3 3 3 12" xfId="32931"/>
    <cellStyle name="40 % - Accent3 2 3 3 3 13" xfId="46208"/>
    <cellStyle name="40 % - Accent3 2 3 3 3 2" xfId="3722"/>
    <cellStyle name="40 % - Accent3 2 3 3 3 2 2" xfId="7892"/>
    <cellStyle name="40 % - Accent3 2 3 3 3 2 2 2" xfId="15425"/>
    <cellStyle name="40 % - Accent3 2 3 3 3 2 2 2 2" xfId="28046"/>
    <cellStyle name="40 % - Accent3 2 3 3 3 2 2 2 3" xfId="41323"/>
    <cellStyle name="40 % - Accent3 2 3 3 3 2 2 2 4" xfId="54600"/>
    <cellStyle name="40 % - Accent3 2 3 3 3 2 2 3" xfId="22059"/>
    <cellStyle name="40 % - Accent3 2 3 3 3 2 2 4" xfId="35336"/>
    <cellStyle name="40 % - Accent3 2 3 3 3 2 2 5" xfId="48613"/>
    <cellStyle name="40 % - Accent3 2 3 3 3 2 3" xfId="14351"/>
    <cellStyle name="40 % - Accent3 2 3 3 3 2 3 2" xfId="26972"/>
    <cellStyle name="40 % - Accent3 2 3 3 3 2 3 3" xfId="40249"/>
    <cellStyle name="40 % - Accent3 2 3 3 3 2 3 4" xfId="53526"/>
    <cellStyle name="40 % - Accent3 2 3 3 3 2 4" xfId="20985"/>
    <cellStyle name="40 % - Accent3 2 3 3 3 2 5" xfId="34262"/>
    <cellStyle name="40 % - Accent3 2 3 3 3 2 6" xfId="47539"/>
    <cellStyle name="40 % - Accent3 2 3 3 3 3" xfId="4908"/>
    <cellStyle name="40 % - Accent3 2 3 3 3 3 2" xfId="8782"/>
    <cellStyle name="40 % - Accent3 2 3 3 3 3 2 2" xfId="28936"/>
    <cellStyle name="40 % - Accent3 2 3 3 3 3 2 3" xfId="42213"/>
    <cellStyle name="40 % - Accent3 2 3 3 3 3 2 4" xfId="55490"/>
    <cellStyle name="40 % - Accent3 2 3 3 3 3 3" xfId="22949"/>
    <cellStyle name="40 % - Accent3 2 3 3 3 3 4" xfId="36226"/>
    <cellStyle name="40 % - Accent3 2 3 3 3 3 5" xfId="49503"/>
    <cellStyle name="40 % - Accent3 2 3 3 3 4" xfId="5499"/>
    <cellStyle name="40 % - Accent3 2 3 3 3 4 2" xfId="16347"/>
    <cellStyle name="40 % - Accent3 2 3 3 3 4 2 2" xfId="29527"/>
    <cellStyle name="40 % - Accent3 2 3 3 3 4 2 3" xfId="42804"/>
    <cellStyle name="40 % - Accent3 2 3 3 3 4 2 4" xfId="56081"/>
    <cellStyle name="40 % - Accent3 2 3 3 3 4 3" xfId="11301"/>
    <cellStyle name="40 % - Accent3 2 3 3 3 4 4" xfId="23540"/>
    <cellStyle name="40 % - Accent3 2 3 3 3 4 5" xfId="36817"/>
    <cellStyle name="40 % - Accent3 2 3 3 3 4 6" xfId="50094"/>
    <cellStyle name="40 % - Accent3 2 3 3 3 5" xfId="6123"/>
    <cellStyle name="40 % - Accent3 2 3 3 3 5 2" xfId="16947"/>
    <cellStyle name="40 % - Accent3 2 3 3 3 5 2 2" xfId="30127"/>
    <cellStyle name="40 % - Accent3 2 3 3 3 5 2 3" xfId="43404"/>
    <cellStyle name="40 % - Accent3 2 3 3 3 5 2 4" xfId="56681"/>
    <cellStyle name="40 % - Accent3 2 3 3 3 5 3" xfId="11901"/>
    <cellStyle name="40 % - Accent3 2 3 3 3 5 4" xfId="24140"/>
    <cellStyle name="40 % - Accent3 2 3 3 3 5 5" xfId="37417"/>
    <cellStyle name="40 % - Accent3 2 3 3 3 5 6" xfId="50694"/>
    <cellStyle name="40 % - Accent3 2 3 3 3 6" xfId="6825"/>
    <cellStyle name="40 % - Accent3 2 3 3 3 6 2" xfId="17649"/>
    <cellStyle name="40 % - Accent3 2 3 3 3 6 2 2" xfId="30829"/>
    <cellStyle name="40 % - Accent3 2 3 3 3 6 2 3" xfId="44106"/>
    <cellStyle name="40 % - Accent3 2 3 3 3 6 2 4" xfId="57383"/>
    <cellStyle name="40 % - Accent3 2 3 3 3 6 3" xfId="12603"/>
    <cellStyle name="40 % - Accent3 2 3 3 3 6 4" xfId="24842"/>
    <cellStyle name="40 % - Accent3 2 3 3 3 6 5" xfId="38119"/>
    <cellStyle name="40 % - Accent3 2 3 3 3 6 6" xfId="51396"/>
    <cellStyle name="40 % - Accent3 2 3 3 3 7" xfId="7557"/>
    <cellStyle name="40 % - Accent3 2 3 3 3 7 2" xfId="18401"/>
    <cellStyle name="40 % - Accent3 2 3 3 3 7 2 2" xfId="31581"/>
    <cellStyle name="40 % - Accent3 2 3 3 3 7 2 3" xfId="44858"/>
    <cellStyle name="40 % - Accent3 2 3 3 3 7 2 4" xfId="58135"/>
    <cellStyle name="40 % - Accent3 2 3 3 3 7 3" xfId="25594"/>
    <cellStyle name="40 % - Accent3 2 3 3 3 7 4" xfId="38871"/>
    <cellStyle name="40 % - Accent3 2 3 3 3 7 5" xfId="52148"/>
    <cellStyle name="40 % - Accent3 2 3 3 3 8" xfId="10621"/>
    <cellStyle name="40 % - Accent3 2 3 3 3 8 2" xfId="15090"/>
    <cellStyle name="40 % - Accent3 2 3 3 3 8 2 2" xfId="27711"/>
    <cellStyle name="40 % - Accent3 2 3 3 3 8 2 3" xfId="40988"/>
    <cellStyle name="40 % - Accent3 2 3 3 3 8 2 4" xfId="54265"/>
    <cellStyle name="40 % - Accent3 2 3 3 3 8 3" xfId="21724"/>
    <cellStyle name="40 % - Accent3 2 3 3 3 8 4" xfId="35001"/>
    <cellStyle name="40 % - Accent3 2 3 3 3 8 5" xfId="48278"/>
    <cellStyle name="40 % - Accent3 2 3 3 3 9" xfId="9536"/>
    <cellStyle name="40 % - Accent3 2 3 3 3 9 2" xfId="20402"/>
    <cellStyle name="40 % - Accent3 2 3 3 3 9 3" xfId="33679"/>
    <cellStyle name="40 % - Accent3 2 3 3 3 9 4" xfId="46956"/>
    <cellStyle name="40 % - Accent3 2 3 3 4" xfId="609"/>
    <cellStyle name="40 % - Accent3 2 3 3 4 10" xfId="13769"/>
    <cellStyle name="40 % - Accent3 2 3 3 4 10 2" xfId="26390"/>
    <cellStyle name="40 % - Accent3 2 3 3 4 10 3" xfId="39667"/>
    <cellStyle name="40 % - Accent3 2 3 3 4 10 4" xfId="52944"/>
    <cellStyle name="40 % - Accent3 2 3 3 4 11" xfId="19655"/>
    <cellStyle name="40 % - Accent3 2 3 3 4 12" xfId="32932"/>
    <cellStyle name="40 % - Accent3 2 3 3 4 13" xfId="46209"/>
    <cellStyle name="40 % - Accent3 2 3 3 4 2" xfId="3723"/>
    <cellStyle name="40 % - Accent3 2 3 3 4 2 2" xfId="7893"/>
    <cellStyle name="40 % - Accent3 2 3 3 4 2 2 2" xfId="15426"/>
    <cellStyle name="40 % - Accent3 2 3 3 4 2 2 2 2" xfId="28047"/>
    <cellStyle name="40 % - Accent3 2 3 3 4 2 2 2 3" xfId="41324"/>
    <cellStyle name="40 % - Accent3 2 3 3 4 2 2 2 4" xfId="54601"/>
    <cellStyle name="40 % - Accent3 2 3 3 4 2 2 3" xfId="22060"/>
    <cellStyle name="40 % - Accent3 2 3 3 4 2 2 4" xfId="35337"/>
    <cellStyle name="40 % - Accent3 2 3 3 4 2 2 5" xfId="48614"/>
    <cellStyle name="40 % - Accent3 2 3 3 4 2 3" xfId="14352"/>
    <cellStyle name="40 % - Accent3 2 3 3 4 2 3 2" xfId="26973"/>
    <cellStyle name="40 % - Accent3 2 3 3 4 2 3 3" xfId="40250"/>
    <cellStyle name="40 % - Accent3 2 3 3 4 2 3 4" xfId="53527"/>
    <cellStyle name="40 % - Accent3 2 3 3 4 2 4" xfId="20986"/>
    <cellStyle name="40 % - Accent3 2 3 3 4 2 5" xfId="34263"/>
    <cellStyle name="40 % - Accent3 2 3 3 4 2 6" xfId="47540"/>
    <cellStyle name="40 % - Accent3 2 3 3 4 3" xfId="4909"/>
    <cellStyle name="40 % - Accent3 2 3 3 4 3 2" xfId="8783"/>
    <cellStyle name="40 % - Accent3 2 3 3 4 3 2 2" xfId="28937"/>
    <cellStyle name="40 % - Accent3 2 3 3 4 3 2 3" xfId="42214"/>
    <cellStyle name="40 % - Accent3 2 3 3 4 3 2 4" xfId="55491"/>
    <cellStyle name="40 % - Accent3 2 3 3 4 3 3" xfId="22950"/>
    <cellStyle name="40 % - Accent3 2 3 3 4 3 4" xfId="36227"/>
    <cellStyle name="40 % - Accent3 2 3 3 4 3 5" xfId="49504"/>
    <cellStyle name="40 % - Accent3 2 3 3 4 4" xfId="5500"/>
    <cellStyle name="40 % - Accent3 2 3 3 4 4 2" xfId="16348"/>
    <cellStyle name="40 % - Accent3 2 3 3 4 4 2 2" xfId="29528"/>
    <cellStyle name="40 % - Accent3 2 3 3 4 4 2 3" xfId="42805"/>
    <cellStyle name="40 % - Accent3 2 3 3 4 4 2 4" xfId="56082"/>
    <cellStyle name="40 % - Accent3 2 3 3 4 4 3" xfId="11302"/>
    <cellStyle name="40 % - Accent3 2 3 3 4 4 4" xfId="23541"/>
    <cellStyle name="40 % - Accent3 2 3 3 4 4 5" xfId="36818"/>
    <cellStyle name="40 % - Accent3 2 3 3 4 4 6" xfId="50095"/>
    <cellStyle name="40 % - Accent3 2 3 3 4 5" xfId="6124"/>
    <cellStyle name="40 % - Accent3 2 3 3 4 5 2" xfId="16948"/>
    <cellStyle name="40 % - Accent3 2 3 3 4 5 2 2" xfId="30128"/>
    <cellStyle name="40 % - Accent3 2 3 3 4 5 2 3" xfId="43405"/>
    <cellStyle name="40 % - Accent3 2 3 3 4 5 2 4" xfId="56682"/>
    <cellStyle name="40 % - Accent3 2 3 3 4 5 3" xfId="11902"/>
    <cellStyle name="40 % - Accent3 2 3 3 4 5 4" xfId="24141"/>
    <cellStyle name="40 % - Accent3 2 3 3 4 5 5" xfId="37418"/>
    <cellStyle name="40 % - Accent3 2 3 3 4 5 6" xfId="50695"/>
    <cellStyle name="40 % - Accent3 2 3 3 4 6" xfId="6826"/>
    <cellStyle name="40 % - Accent3 2 3 3 4 6 2" xfId="17650"/>
    <cellStyle name="40 % - Accent3 2 3 3 4 6 2 2" xfId="30830"/>
    <cellStyle name="40 % - Accent3 2 3 3 4 6 2 3" xfId="44107"/>
    <cellStyle name="40 % - Accent3 2 3 3 4 6 2 4" xfId="57384"/>
    <cellStyle name="40 % - Accent3 2 3 3 4 6 3" xfId="12604"/>
    <cellStyle name="40 % - Accent3 2 3 3 4 6 4" xfId="24843"/>
    <cellStyle name="40 % - Accent3 2 3 3 4 6 5" xfId="38120"/>
    <cellStyle name="40 % - Accent3 2 3 3 4 6 6" xfId="51397"/>
    <cellStyle name="40 % - Accent3 2 3 3 4 7" xfId="7558"/>
    <cellStyle name="40 % - Accent3 2 3 3 4 7 2" xfId="18402"/>
    <cellStyle name="40 % - Accent3 2 3 3 4 7 2 2" xfId="31582"/>
    <cellStyle name="40 % - Accent3 2 3 3 4 7 2 3" xfId="44859"/>
    <cellStyle name="40 % - Accent3 2 3 3 4 7 2 4" xfId="58136"/>
    <cellStyle name="40 % - Accent3 2 3 3 4 7 3" xfId="25595"/>
    <cellStyle name="40 % - Accent3 2 3 3 4 7 4" xfId="38872"/>
    <cellStyle name="40 % - Accent3 2 3 3 4 7 5" xfId="52149"/>
    <cellStyle name="40 % - Accent3 2 3 3 4 8" xfId="10622"/>
    <cellStyle name="40 % - Accent3 2 3 3 4 8 2" xfId="15091"/>
    <cellStyle name="40 % - Accent3 2 3 3 4 8 2 2" xfId="27712"/>
    <cellStyle name="40 % - Accent3 2 3 3 4 8 2 3" xfId="40989"/>
    <cellStyle name="40 % - Accent3 2 3 3 4 8 2 4" xfId="54266"/>
    <cellStyle name="40 % - Accent3 2 3 3 4 8 3" xfId="21725"/>
    <cellStyle name="40 % - Accent3 2 3 3 4 8 4" xfId="35002"/>
    <cellStyle name="40 % - Accent3 2 3 3 4 8 5" xfId="48279"/>
    <cellStyle name="40 % - Accent3 2 3 3 4 9" xfId="9537"/>
    <cellStyle name="40 % - Accent3 2 3 3 4 9 2" xfId="20403"/>
    <cellStyle name="40 % - Accent3 2 3 3 4 9 3" xfId="33680"/>
    <cellStyle name="40 % - Accent3 2 3 3 4 9 4" xfId="46957"/>
    <cellStyle name="40 % - Accent3 2 3 3 5" xfId="610"/>
    <cellStyle name="40 % - Accent3 2 3 3 5 10" xfId="13770"/>
    <cellStyle name="40 % - Accent3 2 3 3 5 10 2" xfId="26391"/>
    <cellStyle name="40 % - Accent3 2 3 3 5 10 3" xfId="39668"/>
    <cellStyle name="40 % - Accent3 2 3 3 5 10 4" xfId="52945"/>
    <cellStyle name="40 % - Accent3 2 3 3 5 11" xfId="19656"/>
    <cellStyle name="40 % - Accent3 2 3 3 5 12" xfId="32933"/>
    <cellStyle name="40 % - Accent3 2 3 3 5 13" xfId="46210"/>
    <cellStyle name="40 % - Accent3 2 3 3 5 2" xfId="4030"/>
    <cellStyle name="40 % - Accent3 2 3 3 5 2 2" xfId="8102"/>
    <cellStyle name="40 % - Accent3 2 3 3 5 2 2 2" xfId="15618"/>
    <cellStyle name="40 % - Accent3 2 3 3 5 2 2 2 2" xfId="28256"/>
    <cellStyle name="40 % - Accent3 2 3 3 5 2 2 2 3" xfId="41533"/>
    <cellStyle name="40 % - Accent3 2 3 3 5 2 2 2 4" xfId="54810"/>
    <cellStyle name="40 % - Accent3 2 3 3 5 2 2 3" xfId="22269"/>
    <cellStyle name="40 % - Accent3 2 3 3 5 2 2 4" xfId="35546"/>
    <cellStyle name="40 % - Accent3 2 3 3 5 2 2 5" xfId="48823"/>
    <cellStyle name="40 % - Accent3 2 3 3 5 2 3" xfId="14353"/>
    <cellStyle name="40 % - Accent3 2 3 3 5 2 3 2" xfId="26974"/>
    <cellStyle name="40 % - Accent3 2 3 3 5 2 3 3" xfId="40251"/>
    <cellStyle name="40 % - Accent3 2 3 3 5 2 3 4" xfId="53528"/>
    <cellStyle name="40 % - Accent3 2 3 3 5 2 4" xfId="20987"/>
    <cellStyle name="40 % - Accent3 2 3 3 5 2 5" xfId="34264"/>
    <cellStyle name="40 % - Accent3 2 3 3 5 2 6" xfId="47541"/>
    <cellStyle name="40 % - Accent3 2 3 3 5 3" xfId="4910"/>
    <cellStyle name="40 % - Accent3 2 3 3 5 3 2" xfId="8784"/>
    <cellStyle name="40 % - Accent3 2 3 3 5 3 2 2" xfId="28938"/>
    <cellStyle name="40 % - Accent3 2 3 3 5 3 2 3" xfId="42215"/>
    <cellStyle name="40 % - Accent3 2 3 3 5 3 2 4" xfId="55492"/>
    <cellStyle name="40 % - Accent3 2 3 3 5 3 3" xfId="22951"/>
    <cellStyle name="40 % - Accent3 2 3 3 5 3 4" xfId="36228"/>
    <cellStyle name="40 % - Accent3 2 3 3 5 3 5" xfId="49505"/>
    <cellStyle name="40 % - Accent3 2 3 3 5 4" xfId="5501"/>
    <cellStyle name="40 % - Accent3 2 3 3 5 4 2" xfId="16349"/>
    <cellStyle name="40 % - Accent3 2 3 3 5 4 2 2" xfId="29529"/>
    <cellStyle name="40 % - Accent3 2 3 3 5 4 2 3" xfId="42806"/>
    <cellStyle name="40 % - Accent3 2 3 3 5 4 2 4" xfId="56083"/>
    <cellStyle name="40 % - Accent3 2 3 3 5 4 3" xfId="11303"/>
    <cellStyle name="40 % - Accent3 2 3 3 5 4 4" xfId="23542"/>
    <cellStyle name="40 % - Accent3 2 3 3 5 4 5" xfId="36819"/>
    <cellStyle name="40 % - Accent3 2 3 3 5 4 6" xfId="50096"/>
    <cellStyle name="40 % - Accent3 2 3 3 5 5" xfId="6125"/>
    <cellStyle name="40 % - Accent3 2 3 3 5 5 2" xfId="16949"/>
    <cellStyle name="40 % - Accent3 2 3 3 5 5 2 2" xfId="30129"/>
    <cellStyle name="40 % - Accent3 2 3 3 5 5 2 3" xfId="43406"/>
    <cellStyle name="40 % - Accent3 2 3 3 5 5 2 4" xfId="56683"/>
    <cellStyle name="40 % - Accent3 2 3 3 5 5 3" xfId="11903"/>
    <cellStyle name="40 % - Accent3 2 3 3 5 5 4" xfId="24142"/>
    <cellStyle name="40 % - Accent3 2 3 3 5 5 5" xfId="37419"/>
    <cellStyle name="40 % - Accent3 2 3 3 5 5 6" xfId="50696"/>
    <cellStyle name="40 % - Accent3 2 3 3 5 6" xfId="6827"/>
    <cellStyle name="40 % - Accent3 2 3 3 5 6 2" xfId="17651"/>
    <cellStyle name="40 % - Accent3 2 3 3 5 6 2 2" xfId="30831"/>
    <cellStyle name="40 % - Accent3 2 3 3 5 6 2 3" xfId="44108"/>
    <cellStyle name="40 % - Accent3 2 3 3 5 6 2 4" xfId="57385"/>
    <cellStyle name="40 % - Accent3 2 3 3 5 6 3" xfId="12605"/>
    <cellStyle name="40 % - Accent3 2 3 3 5 6 4" xfId="24844"/>
    <cellStyle name="40 % - Accent3 2 3 3 5 6 5" xfId="38121"/>
    <cellStyle name="40 % - Accent3 2 3 3 5 6 6" xfId="51398"/>
    <cellStyle name="40 % - Accent3 2 3 3 5 7" xfId="7559"/>
    <cellStyle name="40 % - Accent3 2 3 3 5 7 2" xfId="18403"/>
    <cellStyle name="40 % - Accent3 2 3 3 5 7 2 2" xfId="31583"/>
    <cellStyle name="40 % - Accent3 2 3 3 5 7 2 3" xfId="44860"/>
    <cellStyle name="40 % - Accent3 2 3 3 5 7 2 4" xfId="58137"/>
    <cellStyle name="40 % - Accent3 2 3 3 5 7 3" xfId="25596"/>
    <cellStyle name="40 % - Accent3 2 3 3 5 7 4" xfId="38873"/>
    <cellStyle name="40 % - Accent3 2 3 3 5 7 5" xfId="52150"/>
    <cellStyle name="40 % - Accent3 2 3 3 5 8" xfId="10623"/>
    <cellStyle name="40 % - Accent3 2 3 3 5 8 2" xfId="15092"/>
    <cellStyle name="40 % - Accent3 2 3 3 5 8 2 2" xfId="27713"/>
    <cellStyle name="40 % - Accent3 2 3 3 5 8 2 3" xfId="40990"/>
    <cellStyle name="40 % - Accent3 2 3 3 5 8 2 4" xfId="54267"/>
    <cellStyle name="40 % - Accent3 2 3 3 5 8 3" xfId="21726"/>
    <cellStyle name="40 % - Accent3 2 3 3 5 8 4" xfId="35003"/>
    <cellStyle name="40 % - Accent3 2 3 3 5 8 5" xfId="48280"/>
    <cellStyle name="40 % - Accent3 2 3 3 5 9" xfId="9538"/>
    <cellStyle name="40 % - Accent3 2 3 3 5 9 2" xfId="20404"/>
    <cellStyle name="40 % - Accent3 2 3 3 5 9 3" xfId="33681"/>
    <cellStyle name="40 % - Accent3 2 3 3 5 9 4" xfId="46958"/>
    <cellStyle name="40 % - Accent3 2 3 3 6" xfId="611"/>
    <cellStyle name="40 % - Accent3 2 3 3 7" xfId="3720"/>
    <cellStyle name="40 % - Accent3 2 3 3 7 2" xfId="7890"/>
    <cellStyle name="40 % - Accent3 2 3 3 7 2 2" xfId="15423"/>
    <cellStyle name="40 % - Accent3 2 3 3 7 2 2 2" xfId="28044"/>
    <cellStyle name="40 % - Accent3 2 3 3 7 2 2 3" xfId="41321"/>
    <cellStyle name="40 % - Accent3 2 3 3 7 2 2 4" xfId="54598"/>
    <cellStyle name="40 % - Accent3 2 3 3 7 2 3" xfId="22057"/>
    <cellStyle name="40 % - Accent3 2 3 3 7 2 4" xfId="35334"/>
    <cellStyle name="40 % - Accent3 2 3 3 7 2 5" xfId="48611"/>
    <cellStyle name="40 % - Accent3 2 3 3 7 3" xfId="14344"/>
    <cellStyle name="40 % - Accent3 2 3 3 7 3 2" xfId="26965"/>
    <cellStyle name="40 % - Accent3 2 3 3 7 3 3" xfId="40242"/>
    <cellStyle name="40 % - Accent3 2 3 3 7 3 4" xfId="53519"/>
    <cellStyle name="40 % - Accent3 2 3 3 7 4" xfId="20978"/>
    <cellStyle name="40 % - Accent3 2 3 3 7 5" xfId="34255"/>
    <cellStyle name="40 % - Accent3 2 3 3 7 6" xfId="47532"/>
    <cellStyle name="40 % - Accent3 2 3 3 8" xfId="4901"/>
    <cellStyle name="40 % - Accent3 2 3 3 8 2" xfId="8775"/>
    <cellStyle name="40 % - Accent3 2 3 3 8 2 2" xfId="28929"/>
    <cellStyle name="40 % - Accent3 2 3 3 8 2 3" xfId="42206"/>
    <cellStyle name="40 % - Accent3 2 3 3 8 2 4" xfId="55483"/>
    <cellStyle name="40 % - Accent3 2 3 3 8 3" xfId="22942"/>
    <cellStyle name="40 % - Accent3 2 3 3 8 4" xfId="36219"/>
    <cellStyle name="40 % - Accent3 2 3 3 8 5" xfId="49496"/>
    <cellStyle name="40 % - Accent3 2 3 3 9" xfId="5492"/>
    <cellStyle name="40 % - Accent3 2 3 3 9 2" xfId="16340"/>
    <cellStyle name="40 % - Accent3 2 3 3 9 2 2" xfId="29520"/>
    <cellStyle name="40 % - Accent3 2 3 3 9 2 3" xfId="42797"/>
    <cellStyle name="40 % - Accent3 2 3 3 9 2 4" xfId="56074"/>
    <cellStyle name="40 % - Accent3 2 3 3 9 3" xfId="11294"/>
    <cellStyle name="40 % - Accent3 2 3 3 9 4" xfId="23533"/>
    <cellStyle name="40 % - Accent3 2 3 3 9 5" xfId="36810"/>
    <cellStyle name="40 % - Accent3 2 3 3 9 6" xfId="50087"/>
    <cellStyle name="40 % - Accent3 2 3 4" xfId="612"/>
    <cellStyle name="40 % - Accent3 2 3 4 10" xfId="6126"/>
    <cellStyle name="40 % - Accent3 2 3 4 10 2" xfId="16950"/>
    <cellStyle name="40 % - Accent3 2 3 4 10 2 2" xfId="30130"/>
    <cellStyle name="40 % - Accent3 2 3 4 10 2 3" xfId="43407"/>
    <cellStyle name="40 % - Accent3 2 3 4 10 2 4" xfId="56684"/>
    <cellStyle name="40 % - Accent3 2 3 4 10 3" xfId="11904"/>
    <cellStyle name="40 % - Accent3 2 3 4 10 4" xfId="24143"/>
    <cellStyle name="40 % - Accent3 2 3 4 10 5" xfId="37420"/>
    <cellStyle name="40 % - Accent3 2 3 4 10 6" xfId="50697"/>
    <cellStyle name="40 % - Accent3 2 3 4 11" xfId="6828"/>
    <cellStyle name="40 % - Accent3 2 3 4 11 2" xfId="17652"/>
    <cellStyle name="40 % - Accent3 2 3 4 11 2 2" xfId="30832"/>
    <cellStyle name="40 % - Accent3 2 3 4 11 2 3" xfId="44109"/>
    <cellStyle name="40 % - Accent3 2 3 4 11 2 4" xfId="57386"/>
    <cellStyle name="40 % - Accent3 2 3 4 11 3" xfId="12606"/>
    <cellStyle name="40 % - Accent3 2 3 4 11 4" xfId="24845"/>
    <cellStyle name="40 % - Accent3 2 3 4 11 5" xfId="38122"/>
    <cellStyle name="40 % - Accent3 2 3 4 11 6" xfId="51399"/>
    <cellStyle name="40 % - Accent3 2 3 4 12" xfId="7560"/>
    <cellStyle name="40 % - Accent3 2 3 4 12 2" xfId="18404"/>
    <cellStyle name="40 % - Accent3 2 3 4 12 2 2" xfId="31584"/>
    <cellStyle name="40 % - Accent3 2 3 4 12 2 3" xfId="44861"/>
    <cellStyle name="40 % - Accent3 2 3 4 12 2 4" xfId="58138"/>
    <cellStyle name="40 % - Accent3 2 3 4 12 3" xfId="25597"/>
    <cellStyle name="40 % - Accent3 2 3 4 12 4" xfId="38874"/>
    <cellStyle name="40 % - Accent3 2 3 4 12 5" xfId="52151"/>
    <cellStyle name="40 % - Accent3 2 3 4 13" xfId="10624"/>
    <cellStyle name="40 % - Accent3 2 3 4 13 2" xfId="15093"/>
    <cellStyle name="40 % - Accent3 2 3 4 13 2 2" xfId="27714"/>
    <cellStyle name="40 % - Accent3 2 3 4 13 2 3" xfId="40991"/>
    <cellStyle name="40 % - Accent3 2 3 4 13 2 4" xfId="54268"/>
    <cellStyle name="40 % - Accent3 2 3 4 13 3" xfId="21727"/>
    <cellStyle name="40 % - Accent3 2 3 4 13 4" xfId="35004"/>
    <cellStyle name="40 % - Accent3 2 3 4 13 5" xfId="48281"/>
    <cellStyle name="40 % - Accent3 2 3 4 14" xfId="9539"/>
    <cellStyle name="40 % - Accent3 2 3 4 14 2" xfId="20405"/>
    <cellStyle name="40 % - Accent3 2 3 4 14 3" xfId="33682"/>
    <cellStyle name="40 % - Accent3 2 3 4 14 4" xfId="46959"/>
    <cellStyle name="40 % - Accent3 2 3 4 15" xfId="13771"/>
    <cellStyle name="40 % - Accent3 2 3 4 15 2" xfId="26392"/>
    <cellStyle name="40 % - Accent3 2 3 4 15 3" xfId="39669"/>
    <cellStyle name="40 % - Accent3 2 3 4 15 4" xfId="52946"/>
    <cellStyle name="40 % - Accent3 2 3 4 16" xfId="19657"/>
    <cellStyle name="40 % - Accent3 2 3 4 17" xfId="32934"/>
    <cellStyle name="40 % - Accent3 2 3 4 18" xfId="46211"/>
    <cellStyle name="40 % - Accent3 2 3 4 2" xfId="613"/>
    <cellStyle name="40 % - Accent3 2 3 4 2 10" xfId="13772"/>
    <cellStyle name="40 % - Accent3 2 3 4 2 10 2" xfId="26393"/>
    <cellStyle name="40 % - Accent3 2 3 4 2 10 3" xfId="39670"/>
    <cellStyle name="40 % - Accent3 2 3 4 2 10 4" xfId="52947"/>
    <cellStyle name="40 % - Accent3 2 3 4 2 11" xfId="19658"/>
    <cellStyle name="40 % - Accent3 2 3 4 2 12" xfId="32935"/>
    <cellStyle name="40 % - Accent3 2 3 4 2 13" xfId="46212"/>
    <cellStyle name="40 % - Accent3 2 3 4 2 2" xfId="4028"/>
    <cellStyle name="40 % - Accent3 2 3 4 2 2 2" xfId="8100"/>
    <cellStyle name="40 % - Accent3 2 3 4 2 2 2 2" xfId="15617"/>
    <cellStyle name="40 % - Accent3 2 3 4 2 2 2 2 2" xfId="28254"/>
    <cellStyle name="40 % - Accent3 2 3 4 2 2 2 2 3" xfId="41531"/>
    <cellStyle name="40 % - Accent3 2 3 4 2 2 2 2 4" xfId="54808"/>
    <cellStyle name="40 % - Accent3 2 3 4 2 2 2 3" xfId="22267"/>
    <cellStyle name="40 % - Accent3 2 3 4 2 2 2 4" xfId="35544"/>
    <cellStyle name="40 % - Accent3 2 3 4 2 2 2 5" xfId="48821"/>
    <cellStyle name="40 % - Accent3 2 3 4 2 2 3" xfId="14355"/>
    <cellStyle name="40 % - Accent3 2 3 4 2 2 3 2" xfId="26976"/>
    <cellStyle name="40 % - Accent3 2 3 4 2 2 3 3" xfId="40253"/>
    <cellStyle name="40 % - Accent3 2 3 4 2 2 3 4" xfId="53530"/>
    <cellStyle name="40 % - Accent3 2 3 4 2 2 4" xfId="20989"/>
    <cellStyle name="40 % - Accent3 2 3 4 2 2 5" xfId="34266"/>
    <cellStyle name="40 % - Accent3 2 3 4 2 2 6" xfId="47543"/>
    <cellStyle name="40 % - Accent3 2 3 4 2 3" xfId="4912"/>
    <cellStyle name="40 % - Accent3 2 3 4 2 3 2" xfId="8786"/>
    <cellStyle name="40 % - Accent3 2 3 4 2 3 2 2" xfId="28940"/>
    <cellStyle name="40 % - Accent3 2 3 4 2 3 2 3" xfId="42217"/>
    <cellStyle name="40 % - Accent3 2 3 4 2 3 2 4" xfId="55494"/>
    <cellStyle name="40 % - Accent3 2 3 4 2 3 3" xfId="22953"/>
    <cellStyle name="40 % - Accent3 2 3 4 2 3 4" xfId="36230"/>
    <cellStyle name="40 % - Accent3 2 3 4 2 3 5" xfId="49507"/>
    <cellStyle name="40 % - Accent3 2 3 4 2 4" xfId="5503"/>
    <cellStyle name="40 % - Accent3 2 3 4 2 4 2" xfId="16351"/>
    <cellStyle name="40 % - Accent3 2 3 4 2 4 2 2" xfId="29531"/>
    <cellStyle name="40 % - Accent3 2 3 4 2 4 2 3" xfId="42808"/>
    <cellStyle name="40 % - Accent3 2 3 4 2 4 2 4" xfId="56085"/>
    <cellStyle name="40 % - Accent3 2 3 4 2 4 3" xfId="11305"/>
    <cellStyle name="40 % - Accent3 2 3 4 2 4 4" xfId="23544"/>
    <cellStyle name="40 % - Accent3 2 3 4 2 4 5" xfId="36821"/>
    <cellStyle name="40 % - Accent3 2 3 4 2 4 6" xfId="50098"/>
    <cellStyle name="40 % - Accent3 2 3 4 2 5" xfId="6127"/>
    <cellStyle name="40 % - Accent3 2 3 4 2 5 2" xfId="16951"/>
    <cellStyle name="40 % - Accent3 2 3 4 2 5 2 2" xfId="30131"/>
    <cellStyle name="40 % - Accent3 2 3 4 2 5 2 3" xfId="43408"/>
    <cellStyle name="40 % - Accent3 2 3 4 2 5 2 4" xfId="56685"/>
    <cellStyle name="40 % - Accent3 2 3 4 2 5 3" xfId="11905"/>
    <cellStyle name="40 % - Accent3 2 3 4 2 5 4" xfId="24144"/>
    <cellStyle name="40 % - Accent3 2 3 4 2 5 5" xfId="37421"/>
    <cellStyle name="40 % - Accent3 2 3 4 2 5 6" xfId="50698"/>
    <cellStyle name="40 % - Accent3 2 3 4 2 6" xfId="6829"/>
    <cellStyle name="40 % - Accent3 2 3 4 2 6 2" xfId="17653"/>
    <cellStyle name="40 % - Accent3 2 3 4 2 6 2 2" xfId="30833"/>
    <cellStyle name="40 % - Accent3 2 3 4 2 6 2 3" xfId="44110"/>
    <cellStyle name="40 % - Accent3 2 3 4 2 6 2 4" xfId="57387"/>
    <cellStyle name="40 % - Accent3 2 3 4 2 6 3" xfId="12607"/>
    <cellStyle name="40 % - Accent3 2 3 4 2 6 4" xfId="24846"/>
    <cellStyle name="40 % - Accent3 2 3 4 2 6 5" xfId="38123"/>
    <cellStyle name="40 % - Accent3 2 3 4 2 6 6" xfId="51400"/>
    <cellStyle name="40 % - Accent3 2 3 4 2 7" xfId="7561"/>
    <cellStyle name="40 % - Accent3 2 3 4 2 7 2" xfId="18405"/>
    <cellStyle name="40 % - Accent3 2 3 4 2 7 2 2" xfId="31585"/>
    <cellStyle name="40 % - Accent3 2 3 4 2 7 2 3" xfId="44862"/>
    <cellStyle name="40 % - Accent3 2 3 4 2 7 2 4" xfId="58139"/>
    <cellStyle name="40 % - Accent3 2 3 4 2 7 3" xfId="25598"/>
    <cellStyle name="40 % - Accent3 2 3 4 2 7 4" xfId="38875"/>
    <cellStyle name="40 % - Accent3 2 3 4 2 7 5" xfId="52152"/>
    <cellStyle name="40 % - Accent3 2 3 4 2 8" xfId="10625"/>
    <cellStyle name="40 % - Accent3 2 3 4 2 8 2" xfId="15094"/>
    <cellStyle name="40 % - Accent3 2 3 4 2 8 2 2" xfId="27715"/>
    <cellStyle name="40 % - Accent3 2 3 4 2 8 2 3" xfId="40992"/>
    <cellStyle name="40 % - Accent3 2 3 4 2 8 2 4" xfId="54269"/>
    <cellStyle name="40 % - Accent3 2 3 4 2 8 3" xfId="21728"/>
    <cellStyle name="40 % - Accent3 2 3 4 2 8 4" xfId="35005"/>
    <cellStyle name="40 % - Accent3 2 3 4 2 8 5" xfId="48282"/>
    <cellStyle name="40 % - Accent3 2 3 4 2 9" xfId="9540"/>
    <cellStyle name="40 % - Accent3 2 3 4 2 9 2" xfId="20406"/>
    <cellStyle name="40 % - Accent3 2 3 4 2 9 3" xfId="33683"/>
    <cellStyle name="40 % - Accent3 2 3 4 2 9 4" xfId="46960"/>
    <cellStyle name="40 % - Accent3 2 3 4 3" xfId="614"/>
    <cellStyle name="40 % - Accent3 2 3 4 3 10" xfId="13773"/>
    <cellStyle name="40 % - Accent3 2 3 4 3 10 2" xfId="26394"/>
    <cellStyle name="40 % - Accent3 2 3 4 3 10 3" xfId="39671"/>
    <cellStyle name="40 % - Accent3 2 3 4 3 10 4" xfId="52948"/>
    <cellStyle name="40 % - Accent3 2 3 4 3 11" xfId="19659"/>
    <cellStyle name="40 % - Accent3 2 3 4 3 12" xfId="32936"/>
    <cellStyle name="40 % - Accent3 2 3 4 3 13" xfId="46213"/>
    <cellStyle name="40 % - Accent3 2 3 4 3 2" xfId="4027"/>
    <cellStyle name="40 % - Accent3 2 3 4 3 2 2" xfId="8099"/>
    <cellStyle name="40 % - Accent3 2 3 4 3 2 2 2" xfId="15616"/>
    <cellStyle name="40 % - Accent3 2 3 4 3 2 2 2 2" xfId="28253"/>
    <cellStyle name="40 % - Accent3 2 3 4 3 2 2 2 3" xfId="41530"/>
    <cellStyle name="40 % - Accent3 2 3 4 3 2 2 2 4" xfId="54807"/>
    <cellStyle name="40 % - Accent3 2 3 4 3 2 2 3" xfId="22266"/>
    <cellStyle name="40 % - Accent3 2 3 4 3 2 2 4" xfId="35543"/>
    <cellStyle name="40 % - Accent3 2 3 4 3 2 2 5" xfId="48820"/>
    <cellStyle name="40 % - Accent3 2 3 4 3 2 3" xfId="14356"/>
    <cellStyle name="40 % - Accent3 2 3 4 3 2 3 2" xfId="26977"/>
    <cellStyle name="40 % - Accent3 2 3 4 3 2 3 3" xfId="40254"/>
    <cellStyle name="40 % - Accent3 2 3 4 3 2 3 4" xfId="53531"/>
    <cellStyle name="40 % - Accent3 2 3 4 3 2 4" xfId="20990"/>
    <cellStyle name="40 % - Accent3 2 3 4 3 2 5" xfId="34267"/>
    <cellStyle name="40 % - Accent3 2 3 4 3 2 6" xfId="47544"/>
    <cellStyle name="40 % - Accent3 2 3 4 3 3" xfId="4913"/>
    <cellStyle name="40 % - Accent3 2 3 4 3 3 2" xfId="8787"/>
    <cellStyle name="40 % - Accent3 2 3 4 3 3 2 2" xfId="28941"/>
    <cellStyle name="40 % - Accent3 2 3 4 3 3 2 3" xfId="42218"/>
    <cellStyle name="40 % - Accent3 2 3 4 3 3 2 4" xfId="55495"/>
    <cellStyle name="40 % - Accent3 2 3 4 3 3 3" xfId="22954"/>
    <cellStyle name="40 % - Accent3 2 3 4 3 3 4" xfId="36231"/>
    <cellStyle name="40 % - Accent3 2 3 4 3 3 5" xfId="49508"/>
    <cellStyle name="40 % - Accent3 2 3 4 3 4" xfId="5504"/>
    <cellStyle name="40 % - Accent3 2 3 4 3 4 2" xfId="16352"/>
    <cellStyle name="40 % - Accent3 2 3 4 3 4 2 2" xfId="29532"/>
    <cellStyle name="40 % - Accent3 2 3 4 3 4 2 3" xfId="42809"/>
    <cellStyle name="40 % - Accent3 2 3 4 3 4 2 4" xfId="56086"/>
    <cellStyle name="40 % - Accent3 2 3 4 3 4 3" xfId="11306"/>
    <cellStyle name="40 % - Accent3 2 3 4 3 4 4" xfId="23545"/>
    <cellStyle name="40 % - Accent3 2 3 4 3 4 5" xfId="36822"/>
    <cellStyle name="40 % - Accent3 2 3 4 3 4 6" xfId="50099"/>
    <cellStyle name="40 % - Accent3 2 3 4 3 5" xfId="6128"/>
    <cellStyle name="40 % - Accent3 2 3 4 3 5 2" xfId="16952"/>
    <cellStyle name="40 % - Accent3 2 3 4 3 5 2 2" xfId="30132"/>
    <cellStyle name="40 % - Accent3 2 3 4 3 5 2 3" xfId="43409"/>
    <cellStyle name="40 % - Accent3 2 3 4 3 5 2 4" xfId="56686"/>
    <cellStyle name="40 % - Accent3 2 3 4 3 5 3" xfId="11906"/>
    <cellStyle name="40 % - Accent3 2 3 4 3 5 4" xfId="24145"/>
    <cellStyle name="40 % - Accent3 2 3 4 3 5 5" xfId="37422"/>
    <cellStyle name="40 % - Accent3 2 3 4 3 5 6" xfId="50699"/>
    <cellStyle name="40 % - Accent3 2 3 4 3 6" xfId="6830"/>
    <cellStyle name="40 % - Accent3 2 3 4 3 6 2" xfId="17654"/>
    <cellStyle name="40 % - Accent3 2 3 4 3 6 2 2" xfId="30834"/>
    <cellStyle name="40 % - Accent3 2 3 4 3 6 2 3" xfId="44111"/>
    <cellStyle name="40 % - Accent3 2 3 4 3 6 2 4" xfId="57388"/>
    <cellStyle name="40 % - Accent3 2 3 4 3 6 3" xfId="12608"/>
    <cellStyle name="40 % - Accent3 2 3 4 3 6 4" xfId="24847"/>
    <cellStyle name="40 % - Accent3 2 3 4 3 6 5" xfId="38124"/>
    <cellStyle name="40 % - Accent3 2 3 4 3 6 6" xfId="51401"/>
    <cellStyle name="40 % - Accent3 2 3 4 3 7" xfId="7562"/>
    <cellStyle name="40 % - Accent3 2 3 4 3 7 2" xfId="18406"/>
    <cellStyle name="40 % - Accent3 2 3 4 3 7 2 2" xfId="31586"/>
    <cellStyle name="40 % - Accent3 2 3 4 3 7 2 3" xfId="44863"/>
    <cellStyle name="40 % - Accent3 2 3 4 3 7 2 4" xfId="58140"/>
    <cellStyle name="40 % - Accent3 2 3 4 3 7 3" xfId="25599"/>
    <cellStyle name="40 % - Accent3 2 3 4 3 7 4" xfId="38876"/>
    <cellStyle name="40 % - Accent3 2 3 4 3 7 5" xfId="52153"/>
    <cellStyle name="40 % - Accent3 2 3 4 3 8" xfId="10626"/>
    <cellStyle name="40 % - Accent3 2 3 4 3 8 2" xfId="15095"/>
    <cellStyle name="40 % - Accent3 2 3 4 3 8 2 2" xfId="27716"/>
    <cellStyle name="40 % - Accent3 2 3 4 3 8 2 3" xfId="40993"/>
    <cellStyle name="40 % - Accent3 2 3 4 3 8 2 4" xfId="54270"/>
    <cellStyle name="40 % - Accent3 2 3 4 3 8 3" xfId="21729"/>
    <cellStyle name="40 % - Accent3 2 3 4 3 8 4" xfId="35006"/>
    <cellStyle name="40 % - Accent3 2 3 4 3 8 5" xfId="48283"/>
    <cellStyle name="40 % - Accent3 2 3 4 3 9" xfId="9541"/>
    <cellStyle name="40 % - Accent3 2 3 4 3 9 2" xfId="20407"/>
    <cellStyle name="40 % - Accent3 2 3 4 3 9 3" xfId="33684"/>
    <cellStyle name="40 % - Accent3 2 3 4 3 9 4" xfId="46961"/>
    <cellStyle name="40 % - Accent3 2 3 4 4" xfId="615"/>
    <cellStyle name="40 % - Accent3 2 3 4 4 10" xfId="9542"/>
    <cellStyle name="40 % - Accent3 2 3 4 4 10 2" xfId="20408"/>
    <cellStyle name="40 % - Accent3 2 3 4 4 10 3" xfId="33685"/>
    <cellStyle name="40 % - Accent3 2 3 4 4 10 4" xfId="46962"/>
    <cellStyle name="40 % - Accent3 2 3 4 4 11" xfId="13774"/>
    <cellStyle name="40 % - Accent3 2 3 4 4 11 2" xfId="26395"/>
    <cellStyle name="40 % - Accent3 2 3 4 4 11 3" xfId="39672"/>
    <cellStyle name="40 % - Accent3 2 3 4 4 11 4" xfId="52949"/>
    <cellStyle name="40 % - Accent3 2 3 4 4 12" xfId="19660"/>
    <cellStyle name="40 % - Accent3 2 3 4 4 13" xfId="32937"/>
    <cellStyle name="40 % - Accent3 2 3 4 4 14" xfId="46214"/>
    <cellStyle name="40 % - Accent3 2 3 4 4 2" xfId="616"/>
    <cellStyle name="40 % - Accent3 2 3 4 4 2 10" xfId="13775"/>
    <cellStyle name="40 % - Accent3 2 3 4 4 2 10 2" xfId="26396"/>
    <cellStyle name="40 % - Accent3 2 3 4 4 2 10 3" xfId="39673"/>
    <cellStyle name="40 % - Accent3 2 3 4 4 2 10 4" xfId="52950"/>
    <cellStyle name="40 % - Accent3 2 3 4 4 2 11" xfId="19661"/>
    <cellStyle name="40 % - Accent3 2 3 4 4 2 12" xfId="32938"/>
    <cellStyle name="40 % - Accent3 2 3 4 4 2 13" xfId="46215"/>
    <cellStyle name="40 % - Accent3 2 3 4 4 2 2" xfId="4025"/>
    <cellStyle name="40 % - Accent3 2 3 4 4 2 2 2" xfId="8097"/>
    <cellStyle name="40 % - Accent3 2 3 4 4 2 2 2 2" xfId="15614"/>
    <cellStyle name="40 % - Accent3 2 3 4 4 2 2 2 2 2" xfId="28251"/>
    <cellStyle name="40 % - Accent3 2 3 4 4 2 2 2 2 3" xfId="41528"/>
    <cellStyle name="40 % - Accent3 2 3 4 4 2 2 2 2 4" xfId="54805"/>
    <cellStyle name="40 % - Accent3 2 3 4 4 2 2 2 3" xfId="22264"/>
    <cellStyle name="40 % - Accent3 2 3 4 4 2 2 2 4" xfId="35541"/>
    <cellStyle name="40 % - Accent3 2 3 4 4 2 2 2 5" xfId="48818"/>
    <cellStyle name="40 % - Accent3 2 3 4 4 2 2 3" xfId="14358"/>
    <cellStyle name="40 % - Accent3 2 3 4 4 2 2 3 2" xfId="26979"/>
    <cellStyle name="40 % - Accent3 2 3 4 4 2 2 3 3" xfId="40256"/>
    <cellStyle name="40 % - Accent3 2 3 4 4 2 2 3 4" xfId="53533"/>
    <cellStyle name="40 % - Accent3 2 3 4 4 2 2 4" xfId="20992"/>
    <cellStyle name="40 % - Accent3 2 3 4 4 2 2 5" xfId="34269"/>
    <cellStyle name="40 % - Accent3 2 3 4 4 2 2 6" xfId="47546"/>
    <cellStyle name="40 % - Accent3 2 3 4 4 2 3" xfId="4915"/>
    <cellStyle name="40 % - Accent3 2 3 4 4 2 3 2" xfId="8789"/>
    <cellStyle name="40 % - Accent3 2 3 4 4 2 3 2 2" xfId="28943"/>
    <cellStyle name="40 % - Accent3 2 3 4 4 2 3 2 3" xfId="42220"/>
    <cellStyle name="40 % - Accent3 2 3 4 4 2 3 2 4" xfId="55497"/>
    <cellStyle name="40 % - Accent3 2 3 4 4 2 3 3" xfId="22956"/>
    <cellStyle name="40 % - Accent3 2 3 4 4 2 3 4" xfId="36233"/>
    <cellStyle name="40 % - Accent3 2 3 4 4 2 3 5" xfId="49510"/>
    <cellStyle name="40 % - Accent3 2 3 4 4 2 4" xfId="5506"/>
    <cellStyle name="40 % - Accent3 2 3 4 4 2 4 2" xfId="16354"/>
    <cellStyle name="40 % - Accent3 2 3 4 4 2 4 2 2" xfId="29534"/>
    <cellStyle name="40 % - Accent3 2 3 4 4 2 4 2 3" xfId="42811"/>
    <cellStyle name="40 % - Accent3 2 3 4 4 2 4 2 4" xfId="56088"/>
    <cellStyle name="40 % - Accent3 2 3 4 4 2 4 3" xfId="11308"/>
    <cellStyle name="40 % - Accent3 2 3 4 4 2 4 4" xfId="23547"/>
    <cellStyle name="40 % - Accent3 2 3 4 4 2 4 5" xfId="36824"/>
    <cellStyle name="40 % - Accent3 2 3 4 4 2 4 6" xfId="50101"/>
    <cellStyle name="40 % - Accent3 2 3 4 4 2 5" xfId="6130"/>
    <cellStyle name="40 % - Accent3 2 3 4 4 2 5 2" xfId="16954"/>
    <cellStyle name="40 % - Accent3 2 3 4 4 2 5 2 2" xfId="30134"/>
    <cellStyle name="40 % - Accent3 2 3 4 4 2 5 2 3" xfId="43411"/>
    <cellStyle name="40 % - Accent3 2 3 4 4 2 5 2 4" xfId="56688"/>
    <cellStyle name="40 % - Accent3 2 3 4 4 2 5 3" xfId="11908"/>
    <cellStyle name="40 % - Accent3 2 3 4 4 2 5 4" xfId="24147"/>
    <cellStyle name="40 % - Accent3 2 3 4 4 2 5 5" xfId="37424"/>
    <cellStyle name="40 % - Accent3 2 3 4 4 2 5 6" xfId="50701"/>
    <cellStyle name="40 % - Accent3 2 3 4 4 2 6" xfId="6832"/>
    <cellStyle name="40 % - Accent3 2 3 4 4 2 6 2" xfId="17656"/>
    <cellStyle name="40 % - Accent3 2 3 4 4 2 6 2 2" xfId="30836"/>
    <cellStyle name="40 % - Accent3 2 3 4 4 2 6 2 3" xfId="44113"/>
    <cellStyle name="40 % - Accent3 2 3 4 4 2 6 2 4" xfId="57390"/>
    <cellStyle name="40 % - Accent3 2 3 4 4 2 6 3" xfId="12610"/>
    <cellStyle name="40 % - Accent3 2 3 4 4 2 6 4" xfId="24849"/>
    <cellStyle name="40 % - Accent3 2 3 4 4 2 6 5" xfId="38126"/>
    <cellStyle name="40 % - Accent3 2 3 4 4 2 6 6" xfId="51403"/>
    <cellStyle name="40 % - Accent3 2 3 4 4 2 7" xfId="7564"/>
    <cellStyle name="40 % - Accent3 2 3 4 4 2 7 2" xfId="18408"/>
    <cellStyle name="40 % - Accent3 2 3 4 4 2 7 2 2" xfId="31588"/>
    <cellStyle name="40 % - Accent3 2 3 4 4 2 7 2 3" xfId="44865"/>
    <cellStyle name="40 % - Accent3 2 3 4 4 2 7 2 4" xfId="58142"/>
    <cellStyle name="40 % - Accent3 2 3 4 4 2 7 3" xfId="25601"/>
    <cellStyle name="40 % - Accent3 2 3 4 4 2 7 4" xfId="38878"/>
    <cellStyle name="40 % - Accent3 2 3 4 4 2 7 5" xfId="52155"/>
    <cellStyle name="40 % - Accent3 2 3 4 4 2 8" xfId="10628"/>
    <cellStyle name="40 % - Accent3 2 3 4 4 2 8 2" xfId="15097"/>
    <cellStyle name="40 % - Accent3 2 3 4 4 2 8 2 2" xfId="27718"/>
    <cellStyle name="40 % - Accent3 2 3 4 4 2 8 2 3" xfId="40995"/>
    <cellStyle name="40 % - Accent3 2 3 4 4 2 8 2 4" xfId="54272"/>
    <cellStyle name="40 % - Accent3 2 3 4 4 2 8 3" xfId="21731"/>
    <cellStyle name="40 % - Accent3 2 3 4 4 2 8 4" xfId="35008"/>
    <cellStyle name="40 % - Accent3 2 3 4 4 2 8 5" xfId="48285"/>
    <cellStyle name="40 % - Accent3 2 3 4 4 2 9" xfId="9543"/>
    <cellStyle name="40 % - Accent3 2 3 4 4 2 9 2" xfId="20409"/>
    <cellStyle name="40 % - Accent3 2 3 4 4 2 9 3" xfId="33686"/>
    <cellStyle name="40 % - Accent3 2 3 4 4 2 9 4" xfId="46963"/>
    <cellStyle name="40 % - Accent3 2 3 4 4 3" xfId="4026"/>
    <cellStyle name="40 % - Accent3 2 3 4 4 3 2" xfId="8098"/>
    <cellStyle name="40 % - Accent3 2 3 4 4 3 2 2" xfId="15615"/>
    <cellStyle name="40 % - Accent3 2 3 4 4 3 2 2 2" xfId="28252"/>
    <cellStyle name="40 % - Accent3 2 3 4 4 3 2 2 3" xfId="41529"/>
    <cellStyle name="40 % - Accent3 2 3 4 4 3 2 2 4" xfId="54806"/>
    <cellStyle name="40 % - Accent3 2 3 4 4 3 2 3" xfId="22265"/>
    <cellStyle name="40 % - Accent3 2 3 4 4 3 2 4" xfId="35542"/>
    <cellStyle name="40 % - Accent3 2 3 4 4 3 2 5" xfId="48819"/>
    <cellStyle name="40 % - Accent3 2 3 4 4 3 3" xfId="14357"/>
    <cellStyle name="40 % - Accent3 2 3 4 4 3 3 2" xfId="26978"/>
    <cellStyle name="40 % - Accent3 2 3 4 4 3 3 3" xfId="40255"/>
    <cellStyle name="40 % - Accent3 2 3 4 4 3 3 4" xfId="53532"/>
    <cellStyle name="40 % - Accent3 2 3 4 4 3 4" xfId="20991"/>
    <cellStyle name="40 % - Accent3 2 3 4 4 3 5" xfId="34268"/>
    <cellStyle name="40 % - Accent3 2 3 4 4 3 6" xfId="47545"/>
    <cellStyle name="40 % - Accent3 2 3 4 4 4" xfId="4914"/>
    <cellStyle name="40 % - Accent3 2 3 4 4 4 2" xfId="8788"/>
    <cellStyle name="40 % - Accent3 2 3 4 4 4 2 2" xfId="28942"/>
    <cellStyle name="40 % - Accent3 2 3 4 4 4 2 3" xfId="42219"/>
    <cellStyle name="40 % - Accent3 2 3 4 4 4 2 4" xfId="55496"/>
    <cellStyle name="40 % - Accent3 2 3 4 4 4 3" xfId="22955"/>
    <cellStyle name="40 % - Accent3 2 3 4 4 4 4" xfId="36232"/>
    <cellStyle name="40 % - Accent3 2 3 4 4 4 5" xfId="49509"/>
    <cellStyle name="40 % - Accent3 2 3 4 4 5" xfId="5505"/>
    <cellStyle name="40 % - Accent3 2 3 4 4 5 2" xfId="16353"/>
    <cellStyle name="40 % - Accent3 2 3 4 4 5 2 2" xfId="29533"/>
    <cellStyle name="40 % - Accent3 2 3 4 4 5 2 3" xfId="42810"/>
    <cellStyle name="40 % - Accent3 2 3 4 4 5 2 4" xfId="56087"/>
    <cellStyle name="40 % - Accent3 2 3 4 4 5 3" xfId="11307"/>
    <cellStyle name="40 % - Accent3 2 3 4 4 5 4" xfId="23546"/>
    <cellStyle name="40 % - Accent3 2 3 4 4 5 5" xfId="36823"/>
    <cellStyle name="40 % - Accent3 2 3 4 4 5 6" xfId="50100"/>
    <cellStyle name="40 % - Accent3 2 3 4 4 6" xfId="6129"/>
    <cellStyle name="40 % - Accent3 2 3 4 4 6 2" xfId="16953"/>
    <cellStyle name="40 % - Accent3 2 3 4 4 6 2 2" xfId="30133"/>
    <cellStyle name="40 % - Accent3 2 3 4 4 6 2 3" xfId="43410"/>
    <cellStyle name="40 % - Accent3 2 3 4 4 6 2 4" xfId="56687"/>
    <cellStyle name="40 % - Accent3 2 3 4 4 6 3" xfId="11907"/>
    <cellStyle name="40 % - Accent3 2 3 4 4 6 4" xfId="24146"/>
    <cellStyle name="40 % - Accent3 2 3 4 4 6 5" xfId="37423"/>
    <cellStyle name="40 % - Accent3 2 3 4 4 6 6" xfId="50700"/>
    <cellStyle name="40 % - Accent3 2 3 4 4 7" xfId="6831"/>
    <cellStyle name="40 % - Accent3 2 3 4 4 7 2" xfId="17655"/>
    <cellStyle name="40 % - Accent3 2 3 4 4 7 2 2" xfId="30835"/>
    <cellStyle name="40 % - Accent3 2 3 4 4 7 2 3" xfId="44112"/>
    <cellStyle name="40 % - Accent3 2 3 4 4 7 2 4" xfId="57389"/>
    <cellStyle name="40 % - Accent3 2 3 4 4 7 3" xfId="12609"/>
    <cellStyle name="40 % - Accent3 2 3 4 4 7 4" xfId="24848"/>
    <cellStyle name="40 % - Accent3 2 3 4 4 7 5" xfId="38125"/>
    <cellStyle name="40 % - Accent3 2 3 4 4 7 6" xfId="51402"/>
    <cellStyle name="40 % - Accent3 2 3 4 4 8" xfId="7563"/>
    <cellStyle name="40 % - Accent3 2 3 4 4 8 2" xfId="18407"/>
    <cellStyle name="40 % - Accent3 2 3 4 4 8 2 2" xfId="31587"/>
    <cellStyle name="40 % - Accent3 2 3 4 4 8 2 3" xfId="44864"/>
    <cellStyle name="40 % - Accent3 2 3 4 4 8 2 4" xfId="58141"/>
    <cellStyle name="40 % - Accent3 2 3 4 4 8 3" xfId="25600"/>
    <cellStyle name="40 % - Accent3 2 3 4 4 8 4" xfId="38877"/>
    <cellStyle name="40 % - Accent3 2 3 4 4 8 5" xfId="52154"/>
    <cellStyle name="40 % - Accent3 2 3 4 4 9" xfId="10627"/>
    <cellStyle name="40 % - Accent3 2 3 4 4 9 2" xfId="15096"/>
    <cellStyle name="40 % - Accent3 2 3 4 4 9 2 2" xfId="27717"/>
    <cellStyle name="40 % - Accent3 2 3 4 4 9 2 3" xfId="40994"/>
    <cellStyle name="40 % - Accent3 2 3 4 4 9 2 4" xfId="54271"/>
    <cellStyle name="40 % - Accent3 2 3 4 4 9 3" xfId="21730"/>
    <cellStyle name="40 % - Accent3 2 3 4 4 9 4" xfId="35007"/>
    <cellStyle name="40 % - Accent3 2 3 4 4 9 5" xfId="48284"/>
    <cellStyle name="40 % - Accent3 2 3 4 5" xfId="617"/>
    <cellStyle name="40 % - Accent3 2 3 4 5 10" xfId="13776"/>
    <cellStyle name="40 % - Accent3 2 3 4 5 10 2" xfId="26397"/>
    <cellStyle name="40 % - Accent3 2 3 4 5 10 3" xfId="39674"/>
    <cellStyle name="40 % - Accent3 2 3 4 5 10 4" xfId="52951"/>
    <cellStyle name="40 % - Accent3 2 3 4 5 11" xfId="19662"/>
    <cellStyle name="40 % - Accent3 2 3 4 5 12" xfId="32939"/>
    <cellStyle name="40 % - Accent3 2 3 4 5 13" xfId="46216"/>
    <cellStyle name="40 % - Accent3 2 3 4 5 2" xfId="4024"/>
    <cellStyle name="40 % - Accent3 2 3 4 5 2 2" xfId="8096"/>
    <cellStyle name="40 % - Accent3 2 3 4 5 2 2 2" xfId="15613"/>
    <cellStyle name="40 % - Accent3 2 3 4 5 2 2 2 2" xfId="28250"/>
    <cellStyle name="40 % - Accent3 2 3 4 5 2 2 2 3" xfId="41527"/>
    <cellStyle name="40 % - Accent3 2 3 4 5 2 2 2 4" xfId="54804"/>
    <cellStyle name="40 % - Accent3 2 3 4 5 2 2 3" xfId="22263"/>
    <cellStyle name="40 % - Accent3 2 3 4 5 2 2 4" xfId="35540"/>
    <cellStyle name="40 % - Accent3 2 3 4 5 2 2 5" xfId="48817"/>
    <cellStyle name="40 % - Accent3 2 3 4 5 2 3" xfId="14359"/>
    <cellStyle name="40 % - Accent3 2 3 4 5 2 3 2" xfId="26980"/>
    <cellStyle name="40 % - Accent3 2 3 4 5 2 3 3" xfId="40257"/>
    <cellStyle name="40 % - Accent3 2 3 4 5 2 3 4" xfId="53534"/>
    <cellStyle name="40 % - Accent3 2 3 4 5 2 4" xfId="20993"/>
    <cellStyle name="40 % - Accent3 2 3 4 5 2 5" xfId="34270"/>
    <cellStyle name="40 % - Accent3 2 3 4 5 2 6" xfId="47547"/>
    <cellStyle name="40 % - Accent3 2 3 4 5 3" xfId="4916"/>
    <cellStyle name="40 % - Accent3 2 3 4 5 3 2" xfId="8790"/>
    <cellStyle name="40 % - Accent3 2 3 4 5 3 2 2" xfId="28944"/>
    <cellStyle name="40 % - Accent3 2 3 4 5 3 2 3" xfId="42221"/>
    <cellStyle name="40 % - Accent3 2 3 4 5 3 2 4" xfId="55498"/>
    <cellStyle name="40 % - Accent3 2 3 4 5 3 3" xfId="22957"/>
    <cellStyle name="40 % - Accent3 2 3 4 5 3 4" xfId="36234"/>
    <cellStyle name="40 % - Accent3 2 3 4 5 3 5" xfId="49511"/>
    <cellStyle name="40 % - Accent3 2 3 4 5 4" xfId="5507"/>
    <cellStyle name="40 % - Accent3 2 3 4 5 4 2" xfId="16355"/>
    <cellStyle name="40 % - Accent3 2 3 4 5 4 2 2" xfId="29535"/>
    <cellStyle name="40 % - Accent3 2 3 4 5 4 2 3" xfId="42812"/>
    <cellStyle name="40 % - Accent3 2 3 4 5 4 2 4" xfId="56089"/>
    <cellStyle name="40 % - Accent3 2 3 4 5 4 3" xfId="11309"/>
    <cellStyle name="40 % - Accent3 2 3 4 5 4 4" xfId="23548"/>
    <cellStyle name="40 % - Accent3 2 3 4 5 4 5" xfId="36825"/>
    <cellStyle name="40 % - Accent3 2 3 4 5 4 6" xfId="50102"/>
    <cellStyle name="40 % - Accent3 2 3 4 5 5" xfId="6131"/>
    <cellStyle name="40 % - Accent3 2 3 4 5 5 2" xfId="16955"/>
    <cellStyle name="40 % - Accent3 2 3 4 5 5 2 2" xfId="30135"/>
    <cellStyle name="40 % - Accent3 2 3 4 5 5 2 3" xfId="43412"/>
    <cellStyle name="40 % - Accent3 2 3 4 5 5 2 4" xfId="56689"/>
    <cellStyle name="40 % - Accent3 2 3 4 5 5 3" xfId="11909"/>
    <cellStyle name="40 % - Accent3 2 3 4 5 5 4" xfId="24148"/>
    <cellStyle name="40 % - Accent3 2 3 4 5 5 5" xfId="37425"/>
    <cellStyle name="40 % - Accent3 2 3 4 5 5 6" xfId="50702"/>
    <cellStyle name="40 % - Accent3 2 3 4 5 6" xfId="6833"/>
    <cellStyle name="40 % - Accent3 2 3 4 5 6 2" xfId="17657"/>
    <cellStyle name="40 % - Accent3 2 3 4 5 6 2 2" xfId="30837"/>
    <cellStyle name="40 % - Accent3 2 3 4 5 6 2 3" xfId="44114"/>
    <cellStyle name="40 % - Accent3 2 3 4 5 6 2 4" xfId="57391"/>
    <cellStyle name="40 % - Accent3 2 3 4 5 6 3" xfId="12611"/>
    <cellStyle name="40 % - Accent3 2 3 4 5 6 4" xfId="24850"/>
    <cellStyle name="40 % - Accent3 2 3 4 5 6 5" xfId="38127"/>
    <cellStyle name="40 % - Accent3 2 3 4 5 6 6" xfId="51404"/>
    <cellStyle name="40 % - Accent3 2 3 4 5 7" xfId="7565"/>
    <cellStyle name="40 % - Accent3 2 3 4 5 7 2" xfId="18409"/>
    <cellStyle name="40 % - Accent3 2 3 4 5 7 2 2" xfId="31589"/>
    <cellStyle name="40 % - Accent3 2 3 4 5 7 2 3" xfId="44866"/>
    <cellStyle name="40 % - Accent3 2 3 4 5 7 2 4" xfId="58143"/>
    <cellStyle name="40 % - Accent3 2 3 4 5 7 3" xfId="25602"/>
    <cellStyle name="40 % - Accent3 2 3 4 5 7 4" xfId="38879"/>
    <cellStyle name="40 % - Accent3 2 3 4 5 7 5" xfId="52156"/>
    <cellStyle name="40 % - Accent3 2 3 4 5 8" xfId="10629"/>
    <cellStyle name="40 % - Accent3 2 3 4 5 8 2" xfId="15098"/>
    <cellStyle name="40 % - Accent3 2 3 4 5 8 2 2" xfId="27719"/>
    <cellStyle name="40 % - Accent3 2 3 4 5 8 2 3" xfId="40996"/>
    <cellStyle name="40 % - Accent3 2 3 4 5 8 2 4" xfId="54273"/>
    <cellStyle name="40 % - Accent3 2 3 4 5 8 3" xfId="21732"/>
    <cellStyle name="40 % - Accent3 2 3 4 5 8 4" xfId="35009"/>
    <cellStyle name="40 % - Accent3 2 3 4 5 8 5" xfId="48286"/>
    <cellStyle name="40 % - Accent3 2 3 4 5 9" xfId="9544"/>
    <cellStyle name="40 % - Accent3 2 3 4 5 9 2" xfId="20410"/>
    <cellStyle name="40 % - Accent3 2 3 4 5 9 3" xfId="33687"/>
    <cellStyle name="40 % - Accent3 2 3 4 5 9 4" xfId="46964"/>
    <cellStyle name="40 % - Accent3 2 3 4 6" xfId="3724"/>
    <cellStyle name="40 % - Accent3 2 3 4 6 2" xfId="7894"/>
    <cellStyle name="40 % - Accent3 2 3 4 6 2 2" xfId="15427"/>
    <cellStyle name="40 % - Accent3 2 3 4 6 2 2 2" xfId="28048"/>
    <cellStyle name="40 % - Accent3 2 3 4 6 2 2 3" xfId="41325"/>
    <cellStyle name="40 % - Accent3 2 3 4 6 2 2 4" xfId="54602"/>
    <cellStyle name="40 % - Accent3 2 3 4 6 2 3" xfId="22061"/>
    <cellStyle name="40 % - Accent3 2 3 4 6 2 4" xfId="35338"/>
    <cellStyle name="40 % - Accent3 2 3 4 6 2 5" xfId="48615"/>
    <cellStyle name="40 % - Accent3 2 3 4 6 3" xfId="14354"/>
    <cellStyle name="40 % - Accent3 2 3 4 6 3 2" xfId="26975"/>
    <cellStyle name="40 % - Accent3 2 3 4 6 3 3" xfId="40252"/>
    <cellStyle name="40 % - Accent3 2 3 4 6 3 4" xfId="53529"/>
    <cellStyle name="40 % - Accent3 2 3 4 6 4" xfId="9922"/>
    <cellStyle name="40 % - Accent3 2 3 4 6 5" xfId="20988"/>
    <cellStyle name="40 % - Accent3 2 3 4 6 6" xfId="34265"/>
    <cellStyle name="40 % - Accent3 2 3 4 6 7" xfId="47542"/>
    <cellStyle name="40 % - Accent3 2 3 4 7" xfId="4029"/>
    <cellStyle name="40 % - Accent3 2 3 4 7 2" xfId="8101"/>
    <cellStyle name="40 % - Accent3 2 3 4 7 2 2" xfId="28255"/>
    <cellStyle name="40 % - Accent3 2 3 4 7 2 3" xfId="41532"/>
    <cellStyle name="40 % - Accent3 2 3 4 7 2 4" xfId="54809"/>
    <cellStyle name="40 % - Accent3 2 3 4 7 3" xfId="22268"/>
    <cellStyle name="40 % - Accent3 2 3 4 7 4" xfId="35545"/>
    <cellStyle name="40 % - Accent3 2 3 4 7 5" xfId="48822"/>
    <cellStyle name="40 % - Accent3 2 3 4 8" xfId="4911"/>
    <cellStyle name="40 % - Accent3 2 3 4 8 2" xfId="8785"/>
    <cellStyle name="40 % - Accent3 2 3 4 8 2 2" xfId="28939"/>
    <cellStyle name="40 % - Accent3 2 3 4 8 2 3" xfId="42216"/>
    <cellStyle name="40 % - Accent3 2 3 4 8 2 4" xfId="55493"/>
    <cellStyle name="40 % - Accent3 2 3 4 8 3" xfId="22952"/>
    <cellStyle name="40 % - Accent3 2 3 4 8 4" xfId="36229"/>
    <cellStyle name="40 % - Accent3 2 3 4 8 5" xfId="49506"/>
    <cellStyle name="40 % - Accent3 2 3 4 9" xfId="5502"/>
    <cellStyle name="40 % - Accent3 2 3 4 9 2" xfId="16350"/>
    <cellStyle name="40 % - Accent3 2 3 4 9 2 2" xfId="29530"/>
    <cellStyle name="40 % - Accent3 2 3 4 9 2 3" xfId="42807"/>
    <cellStyle name="40 % - Accent3 2 3 4 9 2 4" xfId="56084"/>
    <cellStyle name="40 % - Accent3 2 3 4 9 3" xfId="11304"/>
    <cellStyle name="40 % - Accent3 2 3 4 9 4" xfId="23543"/>
    <cellStyle name="40 % - Accent3 2 3 4 9 5" xfId="36820"/>
    <cellStyle name="40 % - Accent3 2 3 4 9 6" xfId="50097"/>
    <cellStyle name="40 % - Accent3 2 3 5" xfId="618"/>
    <cellStyle name="40 % - Accent3 2 3 5 10" xfId="13777"/>
    <cellStyle name="40 % - Accent3 2 3 5 10 2" xfId="26398"/>
    <cellStyle name="40 % - Accent3 2 3 5 10 3" xfId="39675"/>
    <cellStyle name="40 % - Accent3 2 3 5 10 4" xfId="52952"/>
    <cellStyle name="40 % - Accent3 2 3 5 11" xfId="19663"/>
    <cellStyle name="40 % - Accent3 2 3 5 12" xfId="32940"/>
    <cellStyle name="40 % - Accent3 2 3 5 13" xfId="46217"/>
    <cellStyle name="40 % - Accent3 2 3 5 2" xfId="3725"/>
    <cellStyle name="40 % - Accent3 2 3 5 2 2" xfId="7895"/>
    <cellStyle name="40 % - Accent3 2 3 5 2 2 2" xfId="15428"/>
    <cellStyle name="40 % - Accent3 2 3 5 2 2 2 2" xfId="28049"/>
    <cellStyle name="40 % - Accent3 2 3 5 2 2 2 3" xfId="41326"/>
    <cellStyle name="40 % - Accent3 2 3 5 2 2 2 4" xfId="54603"/>
    <cellStyle name="40 % - Accent3 2 3 5 2 2 3" xfId="22062"/>
    <cellStyle name="40 % - Accent3 2 3 5 2 2 4" xfId="35339"/>
    <cellStyle name="40 % - Accent3 2 3 5 2 2 5" xfId="48616"/>
    <cellStyle name="40 % - Accent3 2 3 5 2 3" xfId="14360"/>
    <cellStyle name="40 % - Accent3 2 3 5 2 3 2" xfId="26981"/>
    <cellStyle name="40 % - Accent3 2 3 5 2 3 3" xfId="40258"/>
    <cellStyle name="40 % - Accent3 2 3 5 2 3 4" xfId="53535"/>
    <cellStyle name="40 % - Accent3 2 3 5 2 4" xfId="20994"/>
    <cellStyle name="40 % - Accent3 2 3 5 2 5" xfId="34271"/>
    <cellStyle name="40 % - Accent3 2 3 5 2 6" xfId="47548"/>
    <cellStyle name="40 % - Accent3 2 3 5 3" xfId="4917"/>
    <cellStyle name="40 % - Accent3 2 3 5 3 2" xfId="8791"/>
    <cellStyle name="40 % - Accent3 2 3 5 3 2 2" xfId="28945"/>
    <cellStyle name="40 % - Accent3 2 3 5 3 2 3" xfId="42222"/>
    <cellStyle name="40 % - Accent3 2 3 5 3 2 4" xfId="55499"/>
    <cellStyle name="40 % - Accent3 2 3 5 3 3" xfId="22958"/>
    <cellStyle name="40 % - Accent3 2 3 5 3 4" xfId="36235"/>
    <cellStyle name="40 % - Accent3 2 3 5 3 5" xfId="49512"/>
    <cellStyle name="40 % - Accent3 2 3 5 4" xfId="5508"/>
    <cellStyle name="40 % - Accent3 2 3 5 4 2" xfId="16356"/>
    <cellStyle name="40 % - Accent3 2 3 5 4 2 2" xfId="29536"/>
    <cellStyle name="40 % - Accent3 2 3 5 4 2 3" xfId="42813"/>
    <cellStyle name="40 % - Accent3 2 3 5 4 2 4" xfId="56090"/>
    <cellStyle name="40 % - Accent3 2 3 5 4 3" xfId="11310"/>
    <cellStyle name="40 % - Accent3 2 3 5 4 4" xfId="23549"/>
    <cellStyle name="40 % - Accent3 2 3 5 4 5" xfId="36826"/>
    <cellStyle name="40 % - Accent3 2 3 5 4 6" xfId="50103"/>
    <cellStyle name="40 % - Accent3 2 3 5 5" xfId="6132"/>
    <cellStyle name="40 % - Accent3 2 3 5 5 2" xfId="16956"/>
    <cellStyle name="40 % - Accent3 2 3 5 5 2 2" xfId="30136"/>
    <cellStyle name="40 % - Accent3 2 3 5 5 2 3" xfId="43413"/>
    <cellStyle name="40 % - Accent3 2 3 5 5 2 4" xfId="56690"/>
    <cellStyle name="40 % - Accent3 2 3 5 5 3" xfId="11910"/>
    <cellStyle name="40 % - Accent3 2 3 5 5 4" xfId="24149"/>
    <cellStyle name="40 % - Accent3 2 3 5 5 5" xfId="37426"/>
    <cellStyle name="40 % - Accent3 2 3 5 5 6" xfId="50703"/>
    <cellStyle name="40 % - Accent3 2 3 5 6" xfId="6834"/>
    <cellStyle name="40 % - Accent3 2 3 5 6 2" xfId="17658"/>
    <cellStyle name="40 % - Accent3 2 3 5 6 2 2" xfId="30838"/>
    <cellStyle name="40 % - Accent3 2 3 5 6 2 3" xfId="44115"/>
    <cellStyle name="40 % - Accent3 2 3 5 6 2 4" xfId="57392"/>
    <cellStyle name="40 % - Accent3 2 3 5 6 3" xfId="12612"/>
    <cellStyle name="40 % - Accent3 2 3 5 6 4" xfId="24851"/>
    <cellStyle name="40 % - Accent3 2 3 5 6 5" xfId="38128"/>
    <cellStyle name="40 % - Accent3 2 3 5 6 6" xfId="51405"/>
    <cellStyle name="40 % - Accent3 2 3 5 7" xfId="7566"/>
    <cellStyle name="40 % - Accent3 2 3 5 7 2" xfId="18410"/>
    <cellStyle name="40 % - Accent3 2 3 5 7 2 2" xfId="31590"/>
    <cellStyle name="40 % - Accent3 2 3 5 7 2 3" xfId="44867"/>
    <cellStyle name="40 % - Accent3 2 3 5 7 2 4" xfId="58144"/>
    <cellStyle name="40 % - Accent3 2 3 5 7 3" xfId="25603"/>
    <cellStyle name="40 % - Accent3 2 3 5 7 4" xfId="38880"/>
    <cellStyle name="40 % - Accent3 2 3 5 7 5" xfId="52157"/>
    <cellStyle name="40 % - Accent3 2 3 5 8" xfId="10630"/>
    <cellStyle name="40 % - Accent3 2 3 5 8 2" xfId="15099"/>
    <cellStyle name="40 % - Accent3 2 3 5 8 2 2" xfId="27720"/>
    <cellStyle name="40 % - Accent3 2 3 5 8 2 3" xfId="40997"/>
    <cellStyle name="40 % - Accent3 2 3 5 8 2 4" xfId="54274"/>
    <cellStyle name="40 % - Accent3 2 3 5 8 3" xfId="21733"/>
    <cellStyle name="40 % - Accent3 2 3 5 8 4" xfId="35010"/>
    <cellStyle name="40 % - Accent3 2 3 5 8 5" xfId="48287"/>
    <cellStyle name="40 % - Accent3 2 3 5 9" xfId="9545"/>
    <cellStyle name="40 % - Accent3 2 3 5 9 2" xfId="20411"/>
    <cellStyle name="40 % - Accent3 2 3 5 9 3" xfId="33688"/>
    <cellStyle name="40 % - Accent3 2 3 5 9 4" xfId="46965"/>
    <cellStyle name="40 % - Accent3 2 3 6" xfId="619"/>
    <cellStyle name="40 % - Accent3 2 3 6 10" xfId="13778"/>
    <cellStyle name="40 % - Accent3 2 3 6 10 2" xfId="26399"/>
    <cellStyle name="40 % - Accent3 2 3 6 10 3" xfId="39676"/>
    <cellStyle name="40 % - Accent3 2 3 6 10 4" xfId="52953"/>
    <cellStyle name="40 % - Accent3 2 3 6 11" xfId="19664"/>
    <cellStyle name="40 % - Accent3 2 3 6 12" xfId="32941"/>
    <cellStyle name="40 % - Accent3 2 3 6 13" xfId="46218"/>
    <cellStyle name="40 % - Accent3 2 3 6 2" xfId="3726"/>
    <cellStyle name="40 % - Accent3 2 3 6 2 2" xfId="7896"/>
    <cellStyle name="40 % - Accent3 2 3 6 2 2 2" xfId="15429"/>
    <cellStyle name="40 % - Accent3 2 3 6 2 2 2 2" xfId="28050"/>
    <cellStyle name="40 % - Accent3 2 3 6 2 2 2 3" xfId="41327"/>
    <cellStyle name="40 % - Accent3 2 3 6 2 2 2 4" xfId="54604"/>
    <cellStyle name="40 % - Accent3 2 3 6 2 2 3" xfId="22063"/>
    <cellStyle name="40 % - Accent3 2 3 6 2 2 4" xfId="35340"/>
    <cellStyle name="40 % - Accent3 2 3 6 2 2 5" xfId="48617"/>
    <cellStyle name="40 % - Accent3 2 3 6 2 3" xfId="14361"/>
    <cellStyle name="40 % - Accent3 2 3 6 2 3 2" xfId="26982"/>
    <cellStyle name="40 % - Accent3 2 3 6 2 3 3" xfId="40259"/>
    <cellStyle name="40 % - Accent3 2 3 6 2 3 4" xfId="53536"/>
    <cellStyle name="40 % - Accent3 2 3 6 2 4" xfId="20995"/>
    <cellStyle name="40 % - Accent3 2 3 6 2 5" xfId="34272"/>
    <cellStyle name="40 % - Accent3 2 3 6 2 6" xfId="47549"/>
    <cellStyle name="40 % - Accent3 2 3 6 3" xfId="4918"/>
    <cellStyle name="40 % - Accent3 2 3 6 3 2" xfId="8792"/>
    <cellStyle name="40 % - Accent3 2 3 6 3 2 2" xfId="28946"/>
    <cellStyle name="40 % - Accent3 2 3 6 3 2 3" xfId="42223"/>
    <cellStyle name="40 % - Accent3 2 3 6 3 2 4" xfId="55500"/>
    <cellStyle name="40 % - Accent3 2 3 6 3 3" xfId="22959"/>
    <cellStyle name="40 % - Accent3 2 3 6 3 4" xfId="36236"/>
    <cellStyle name="40 % - Accent3 2 3 6 3 5" xfId="49513"/>
    <cellStyle name="40 % - Accent3 2 3 6 4" xfId="5509"/>
    <cellStyle name="40 % - Accent3 2 3 6 4 2" xfId="16357"/>
    <cellStyle name="40 % - Accent3 2 3 6 4 2 2" xfId="29537"/>
    <cellStyle name="40 % - Accent3 2 3 6 4 2 3" xfId="42814"/>
    <cellStyle name="40 % - Accent3 2 3 6 4 2 4" xfId="56091"/>
    <cellStyle name="40 % - Accent3 2 3 6 4 3" xfId="11311"/>
    <cellStyle name="40 % - Accent3 2 3 6 4 4" xfId="23550"/>
    <cellStyle name="40 % - Accent3 2 3 6 4 5" xfId="36827"/>
    <cellStyle name="40 % - Accent3 2 3 6 4 6" xfId="50104"/>
    <cellStyle name="40 % - Accent3 2 3 6 5" xfId="6133"/>
    <cellStyle name="40 % - Accent3 2 3 6 5 2" xfId="16957"/>
    <cellStyle name="40 % - Accent3 2 3 6 5 2 2" xfId="30137"/>
    <cellStyle name="40 % - Accent3 2 3 6 5 2 3" xfId="43414"/>
    <cellStyle name="40 % - Accent3 2 3 6 5 2 4" xfId="56691"/>
    <cellStyle name="40 % - Accent3 2 3 6 5 3" xfId="11911"/>
    <cellStyle name="40 % - Accent3 2 3 6 5 4" xfId="24150"/>
    <cellStyle name="40 % - Accent3 2 3 6 5 5" xfId="37427"/>
    <cellStyle name="40 % - Accent3 2 3 6 5 6" xfId="50704"/>
    <cellStyle name="40 % - Accent3 2 3 6 6" xfId="6835"/>
    <cellStyle name="40 % - Accent3 2 3 6 6 2" xfId="17659"/>
    <cellStyle name="40 % - Accent3 2 3 6 6 2 2" xfId="30839"/>
    <cellStyle name="40 % - Accent3 2 3 6 6 2 3" xfId="44116"/>
    <cellStyle name="40 % - Accent3 2 3 6 6 2 4" xfId="57393"/>
    <cellStyle name="40 % - Accent3 2 3 6 6 3" xfId="12613"/>
    <cellStyle name="40 % - Accent3 2 3 6 6 4" xfId="24852"/>
    <cellStyle name="40 % - Accent3 2 3 6 6 5" xfId="38129"/>
    <cellStyle name="40 % - Accent3 2 3 6 6 6" xfId="51406"/>
    <cellStyle name="40 % - Accent3 2 3 6 7" xfId="7567"/>
    <cellStyle name="40 % - Accent3 2 3 6 7 2" xfId="18411"/>
    <cellStyle name="40 % - Accent3 2 3 6 7 2 2" xfId="31591"/>
    <cellStyle name="40 % - Accent3 2 3 6 7 2 3" xfId="44868"/>
    <cellStyle name="40 % - Accent3 2 3 6 7 2 4" xfId="58145"/>
    <cellStyle name="40 % - Accent3 2 3 6 7 3" xfId="25604"/>
    <cellStyle name="40 % - Accent3 2 3 6 7 4" xfId="38881"/>
    <cellStyle name="40 % - Accent3 2 3 6 7 5" xfId="52158"/>
    <cellStyle name="40 % - Accent3 2 3 6 8" xfId="10631"/>
    <cellStyle name="40 % - Accent3 2 3 6 8 2" xfId="15100"/>
    <cellStyle name="40 % - Accent3 2 3 6 8 2 2" xfId="27721"/>
    <cellStyle name="40 % - Accent3 2 3 6 8 2 3" xfId="40998"/>
    <cellStyle name="40 % - Accent3 2 3 6 8 2 4" xfId="54275"/>
    <cellStyle name="40 % - Accent3 2 3 6 8 3" xfId="21734"/>
    <cellStyle name="40 % - Accent3 2 3 6 8 4" xfId="35011"/>
    <cellStyle name="40 % - Accent3 2 3 6 8 5" xfId="48288"/>
    <cellStyle name="40 % - Accent3 2 3 6 9" xfId="9546"/>
    <cellStyle name="40 % - Accent3 2 3 6 9 2" xfId="20412"/>
    <cellStyle name="40 % - Accent3 2 3 6 9 3" xfId="33689"/>
    <cellStyle name="40 % - Accent3 2 3 6 9 4" xfId="46966"/>
    <cellStyle name="40 % - Accent3 2 3 7" xfId="620"/>
    <cellStyle name="40 % - Accent3 2 3 7 10" xfId="13779"/>
    <cellStyle name="40 % - Accent3 2 3 7 10 2" xfId="26400"/>
    <cellStyle name="40 % - Accent3 2 3 7 10 3" xfId="39677"/>
    <cellStyle name="40 % - Accent3 2 3 7 10 4" xfId="52954"/>
    <cellStyle name="40 % - Accent3 2 3 7 11" xfId="19665"/>
    <cellStyle name="40 % - Accent3 2 3 7 12" xfId="32942"/>
    <cellStyle name="40 % - Accent3 2 3 7 13" xfId="46219"/>
    <cellStyle name="40 % - Accent3 2 3 7 2" xfId="4023"/>
    <cellStyle name="40 % - Accent3 2 3 7 2 2" xfId="8095"/>
    <cellStyle name="40 % - Accent3 2 3 7 2 2 2" xfId="15612"/>
    <cellStyle name="40 % - Accent3 2 3 7 2 2 2 2" xfId="28249"/>
    <cellStyle name="40 % - Accent3 2 3 7 2 2 2 3" xfId="41526"/>
    <cellStyle name="40 % - Accent3 2 3 7 2 2 2 4" xfId="54803"/>
    <cellStyle name="40 % - Accent3 2 3 7 2 2 3" xfId="22262"/>
    <cellStyle name="40 % - Accent3 2 3 7 2 2 4" xfId="35539"/>
    <cellStyle name="40 % - Accent3 2 3 7 2 2 5" xfId="48816"/>
    <cellStyle name="40 % - Accent3 2 3 7 2 3" xfId="14362"/>
    <cellStyle name="40 % - Accent3 2 3 7 2 3 2" xfId="26983"/>
    <cellStyle name="40 % - Accent3 2 3 7 2 3 3" xfId="40260"/>
    <cellStyle name="40 % - Accent3 2 3 7 2 3 4" xfId="53537"/>
    <cellStyle name="40 % - Accent3 2 3 7 2 4" xfId="20996"/>
    <cellStyle name="40 % - Accent3 2 3 7 2 5" xfId="34273"/>
    <cellStyle name="40 % - Accent3 2 3 7 2 6" xfId="47550"/>
    <cellStyle name="40 % - Accent3 2 3 7 3" xfId="4919"/>
    <cellStyle name="40 % - Accent3 2 3 7 3 2" xfId="8793"/>
    <cellStyle name="40 % - Accent3 2 3 7 3 2 2" xfId="28947"/>
    <cellStyle name="40 % - Accent3 2 3 7 3 2 3" xfId="42224"/>
    <cellStyle name="40 % - Accent3 2 3 7 3 2 4" xfId="55501"/>
    <cellStyle name="40 % - Accent3 2 3 7 3 3" xfId="22960"/>
    <cellStyle name="40 % - Accent3 2 3 7 3 4" xfId="36237"/>
    <cellStyle name="40 % - Accent3 2 3 7 3 5" xfId="49514"/>
    <cellStyle name="40 % - Accent3 2 3 7 4" xfId="5510"/>
    <cellStyle name="40 % - Accent3 2 3 7 4 2" xfId="16358"/>
    <cellStyle name="40 % - Accent3 2 3 7 4 2 2" xfId="29538"/>
    <cellStyle name="40 % - Accent3 2 3 7 4 2 3" xfId="42815"/>
    <cellStyle name="40 % - Accent3 2 3 7 4 2 4" xfId="56092"/>
    <cellStyle name="40 % - Accent3 2 3 7 4 3" xfId="11312"/>
    <cellStyle name="40 % - Accent3 2 3 7 4 4" xfId="23551"/>
    <cellStyle name="40 % - Accent3 2 3 7 4 5" xfId="36828"/>
    <cellStyle name="40 % - Accent3 2 3 7 4 6" xfId="50105"/>
    <cellStyle name="40 % - Accent3 2 3 7 5" xfId="6134"/>
    <cellStyle name="40 % - Accent3 2 3 7 5 2" xfId="16958"/>
    <cellStyle name="40 % - Accent3 2 3 7 5 2 2" xfId="30138"/>
    <cellStyle name="40 % - Accent3 2 3 7 5 2 3" xfId="43415"/>
    <cellStyle name="40 % - Accent3 2 3 7 5 2 4" xfId="56692"/>
    <cellStyle name="40 % - Accent3 2 3 7 5 3" xfId="11912"/>
    <cellStyle name="40 % - Accent3 2 3 7 5 4" xfId="24151"/>
    <cellStyle name="40 % - Accent3 2 3 7 5 5" xfId="37428"/>
    <cellStyle name="40 % - Accent3 2 3 7 5 6" xfId="50705"/>
    <cellStyle name="40 % - Accent3 2 3 7 6" xfId="6836"/>
    <cellStyle name="40 % - Accent3 2 3 7 6 2" xfId="17660"/>
    <cellStyle name="40 % - Accent3 2 3 7 6 2 2" xfId="30840"/>
    <cellStyle name="40 % - Accent3 2 3 7 6 2 3" xfId="44117"/>
    <cellStyle name="40 % - Accent3 2 3 7 6 2 4" xfId="57394"/>
    <cellStyle name="40 % - Accent3 2 3 7 6 3" xfId="12614"/>
    <cellStyle name="40 % - Accent3 2 3 7 6 4" xfId="24853"/>
    <cellStyle name="40 % - Accent3 2 3 7 6 5" xfId="38130"/>
    <cellStyle name="40 % - Accent3 2 3 7 6 6" xfId="51407"/>
    <cellStyle name="40 % - Accent3 2 3 7 7" xfId="7568"/>
    <cellStyle name="40 % - Accent3 2 3 7 7 2" xfId="18412"/>
    <cellStyle name="40 % - Accent3 2 3 7 7 2 2" xfId="31592"/>
    <cellStyle name="40 % - Accent3 2 3 7 7 2 3" xfId="44869"/>
    <cellStyle name="40 % - Accent3 2 3 7 7 2 4" xfId="58146"/>
    <cellStyle name="40 % - Accent3 2 3 7 7 3" xfId="25605"/>
    <cellStyle name="40 % - Accent3 2 3 7 7 4" xfId="38882"/>
    <cellStyle name="40 % - Accent3 2 3 7 7 5" xfId="52159"/>
    <cellStyle name="40 % - Accent3 2 3 7 8" xfId="10632"/>
    <cellStyle name="40 % - Accent3 2 3 7 8 2" xfId="15101"/>
    <cellStyle name="40 % - Accent3 2 3 7 8 2 2" xfId="27722"/>
    <cellStyle name="40 % - Accent3 2 3 7 8 2 3" xfId="40999"/>
    <cellStyle name="40 % - Accent3 2 3 7 8 2 4" xfId="54276"/>
    <cellStyle name="40 % - Accent3 2 3 7 8 3" xfId="21735"/>
    <cellStyle name="40 % - Accent3 2 3 7 8 4" xfId="35012"/>
    <cellStyle name="40 % - Accent3 2 3 7 8 5" xfId="48289"/>
    <cellStyle name="40 % - Accent3 2 3 7 9" xfId="9547"/>
    <cellStyle name="40 % - Accent3 2 3 7 9 2" xfId="20413"/>
    <cellStyle name="40 % - Accent3 2 3 7 9 3" xfId="33690"/>
    <cellStyle name="40 % - Accent3 2 3 7 9 4" xfId="46967"/>
    <cellStyle name="40 % - Accent3 2 3 8" xfId="3719"/>
    <cellStyle name="40 % - Accent3 2 3 8 2" xfId="7889"/>
    <cellStyle name="40 % - Accent3 2 3 8 2 2" xfId="18413"/>
    <cellStyle name="40 % - Accent3 2 3 8 2 2 2" xfId="31593"/>
    <cellStyle name="40 % - Accent3 2 3 8 2 2 3" xfId="44870"/>
    <cellStyle name="40 % - Accent3 2 3 8 2 2 4" xfId="58147"/>
    <cellStyle name="40 % - Accent3 2 3 8 2 3" xfId="25606"/>
    <cellStyle name="40 % - Accent3 2 3 8 2 4" xfId="38883"/>
    <cellStyle name="40 % - Accent3 2 3 8 2 5" xfId="52160"/>
    <cellStyle name="40 % - Accent3 2 3 8 3" xfId="10855"/>
    <cellStyle name="40 % - Accent3 2 3 8 3 2" xfId="15422"/>
    <cellStyle name="40 % - Accent3 2 3 8 3 2 2" xfId="28043"/>
    <cellStyle name="40 % - Accent3 2 3 8 3 2 3" xfId="41320"/>
    <cellStyle name="40 % - Accent3 2 3 8 3 2 4" xfId="54597"/>
    <cellStyle name="40 % - Accent3 2 3 8 3 3" xfId="22056"/>
    <cellStyle name="40 % - Accent3 2 3 8 3 4" xfId="35333"/>
    <cellStyle name="40 % - Accent3 2 3 8 3 5" xfId="48610"/>
    <cellStyle name="40 % - Accent3 2 3 8 4" xfId="14343"/>
    <cellStyle name="40 % - Accent3 2 3 8 4 2" xfId="26964"/>
    <cellStyle name="40 % - Accent3 2 3 8 4 3" xfId="40241"/>
    <cellStyle name="40 % - Accent3 2 3 8 4 4" xfId="53518"/>
    <cellStyle name="40 % - Accent3 2 3 8 5" xfId="20977"/>
    <cellStyle name="40 % - Accent3 2 3 8 6" xfId="34254"/>
    <cellStyle name="40 % - Accent3 2 3 8 7" xfId="47531"/>
    <cellStyle name="40 % - Accent3 2 3 9" xfId="4900"/>
    <cellStyle name="40 % - Accent3 2 3 9 2" xfId="8774"/>
    <cellStyle name="40 % - Accent3 2 3 9 2 2" xfId="18665"/>
    <cellStyle name="40 % - Accent3 2 3 9 2 2 2" xfId="31845"/>
    <cellStyle name="40 % - Accent3 2 3 9 2 2 3" xfId="45122"/>
    <cellStyle name="40 % - Accent3 2 3 9 2 2 4" xfId="58399"/>
    <cellStyle name="40 % - Accent3 2 3 9 2 3" xfId="13165"/>
    <cellStyle name="40 % - Accent3 2 3 9 2 4" xfId="25858"/>
    <cellStyle name="40 % - Accent3 2 3 9 2 5" xfId="39135"/>
    <cellStyle name="40 % - Accent3 2 3 9 2 6" xfId="52412"/>
    <cellStyle name="40 % - Accent3 2 3 9 3" xfId="15926"/>
    <cellStyle name="40 % - Accent3 2 3 9 3 2" xfId="28928"/>
    <cellStyle name="40 % - Accent3 2 3 9 3 3" xfId="42205"/>
    <cellStyle name="40 % - Accent3 2 3 9 3 4" xfId="55482"/>
    <cellStyle name="40 % - Accent3 2 3 9 4" xfId="22941"/>
    <cellStyle name="40 % - Accent3 2 3 9 5" xfId="36218"/>
    <cellStyle name="40 % - Accent3 2 3 9 6" xfId="49495"/>
    <cellStyle name="40 % - Accent3 2 3_2012-2013 - CF - Tour 1 - Ligue 04 - Résultats" xfId="621"/>
    <cellStyle name="40 % - Accent3 2 4" xfId="622"/>
    <cellStyle name="40 % - Accent3 2 4 10" xfId="13780"/>
    <cellStyle name="40 % - Accent3 2 4 10 2" xfId="26401"/>
    <cellStyle name="40 % - Accent3 2 4 10 3" xfId="39678"/>
    <cellStyle name="40 % - Accent3 2 4 10 4" xfId="52955"/>
    <cellStyle name="40 % - Accent3 2 4 11" xfId="19666"/>
    <cellStyle name="40 % - Accent3 2 4 12" xfId="32943"/>
    <cellStyle name="40 % - Accent3 2 4 13" xfId="46220"/>
    <cellStyle name="40 % - Accent3 2 4 2" xfId="3727"/>
    <cellStyle name="40 % - Accent3 2 4 2 2" xfId="7897"/>
    <cellStyle name="40 % - Accent3 2 4 2 2 2" xfId="18666"/>
    <cellStyle name="40 % - Accent3 2 4 2 2 2 2" xfId="31846"/>
    <cellStyle name="40 % - Accent3 2 4 2 2 2 3" xfId="45123"/>
    <cellStyle name="40 % - Accent3 2 4 2 2 2 4" xfId="58400"/>
    <cellStyle name="40 % - Accent3 2 4 2 2 3" xfId="25859"/>
    <cellStyle name="40 % - Accent3 2 4 2 2 4" xfId="39136"/>
    <cellStyle name="40 % - Accent3 2 4 2 2 5" xfId="52413"/>
    <cellStyle name="40 % - Accent3 2 4 2 3" xfId="10856"/>
    <cellStyle name="40 % - Accent3 2 4 2 3 2" xfId="15430"/>
    <cellStyle name="40 % - Accent3 2 4 2 3 2 2" xfId="28051"/>
    <cellStyle name="40 % - Accent3 2 4 2 3 2 3" xfId="41328"/>
    <cellStyle name="40 % - Accent3 2 4 2 3 2 4" xfId="54605"/>
    <cellStyle name="40 % - Accent3 2 4 2 3 3" xfId="22064"/>
    <cellStyle name="40 % - Accent3 2 4 2 3 4" xfId="35341"/>
    <cellStyle name="40 % - Accent3 2 4 2 3 5" xfId="48618"/>
    <cellStyle name="40 % - Accent3 2 4 2 4" xfId="14363"/>
    <cellStyle name="40 % - Accent3 2 4 2 4 2" xfId="26984"/>
    <cellStyle name="40 % - Accent3 2 4 2 4 3" xfId="40261"/>
    <cellStyle name="40 % - Accent3 2 4 2 4 4" xfId="53538"/>
    <cellStyle name="40 % - Accent3 2 4 2 5" xfId="20997"/>
    <cellStyle name="40 % - Accent3 2 4 2 6" xfId="34274"/>
    <cellStyle name="40 % - Accent3 2 4 2 7" xfId="47551"/>
    <cellStyle name="40 % - Accent3 2 4 3" xfId="4920"/>
    <cellStyle name="40 % - Accent3 2 4 3 2" xfId="8794"/>
    <cellStyle name="40 % - Accent3 2 4 3 2 2" xfId="18746"/>
    <cellStyle name="40 % - Accent3 2 4 3 2 2 2" xfId="31926"/>
    <cellStyle name="40 % - Accent3 2 4 3 2 2 3" xfId="45203"/>
    <cellStyle name="40 % - Accent3 2 4 3 2 2 4" xfId="58480"/>
    <cellStyle name="40 % - Accent3 2 4 3 2 3" xfId="25939"/>
    <cellStyle name="40 % - Accent3 2 4 3 2 4" xfId="39216"/>
    <cellStyle name="40 % - Accent3 2 4 3 2 5" xfId="52493"/>
    <cellStyle name="40 % - Accent3 2 4 3 3" xfId="15927"/>
    <cellStyle name="40 % - Accent3 2 4 3 3 2" xfId="28948"/>
    <cellStyle name="40 % - Accent3 2 4 3 3 3" xfId="42225"/>
    <cellStyle name="40 % - Accent3 2 4 3 3 4" xfId="55502"/>
    <cellStyle name="40 % - Accent3 2 4 3 4" xfId="22961"/>
    <cellStyle name="40 % - Accent3 2 4 3 5" xfId="36238"/>
    <cellStyle name="40 % - Accent3 2 4 3 6" xfId="49515"/>
    <cellStyle name="40 % - Accent3 2 4 4" xfId="5511"/>
    <cellStyle name="40 % - Accent3 2 4 4 2" xfId="16359"/>
    <cellStyle name="40 % - Accent3 2 4 4 2 2" xfId="29539"/>
    <cellStyle name="40 % - Accent3 2 4 4 2 3" xfId="42816"/>
    <cellStyle name="40 % - Accent3 2 4 4 2 4" xfId="56093"/>
    <cellStyle name="40 % - Accent3 2 4 4 3" xfId="11313"/>
    <cellStyle name="40 % - Accent3 2 4 4 4" xfId="23552"/>
    <cellStyle name="40 % - Accent3 2 4 4 5" xfId="36829"/>
    <cellStyle name="40 % - Accent3 2 4 4 6" xfId="50106"/>
    <cellStyle name="40 % - Accent3 2 4 5" xfId="6135"/>
    <cellStyle name="40 % - Accent3 2 4 5 2" xfId="16959"/>
    <cellStyle name="40 % - Accent3 2 4 5 2 2" xfId="30139"/>
    <cellStyle name="40 % - Accent3 2 4 5 2 3" xfId="43416"/>
    <cellStyle name="40 % - Accent3 2 4 5 2 4" xfId="56693"/>
    <cellStyle name="40 % - Accent3 2 4 5 3" xfId="11913"/>
    <cellStyle name="40 % - Accent3 2 4 5 4" xfId="24152"/>
    <cellStyle name="40 % - Accent3 2 4 5 5" xfId="37429"/>
    <cellStyle name="40 % - Accent3 2 4 5 6" xfId="50706"/>
    <cellStyle name="40 % - Accent3 2 4 6" xfId="6837"/>
    <cellStyle name="40 % - Accent3 2 4 6 2" xfId="17661"/>
    <cellStyle name="40 % - Accent3 2 4 6 2 2" xfId="30841"/>
    <cellStyle name="40 % - Accent3 2 4 6 2 3" xfId="44118"/>
    <cellStyle name="40 % - Accent3 2 4 6 2 4" xfId="57395"/>
    <cellStyle name="40 % - Accent3 2 4 6 3" xfId="12615"/>
    <cellStyle name="40 % - Accent3 2 4 6 4" xfId="24854"/>
    <cellStyle name="40 % - Accent3 2 4 6 5" xfId="38131"/>
    <cellStyle name="40 % - Accent3 2 4 6 6" xfId="51408"/>
    <cellStyle name="40 % - Accent3 2 4 7" xfId="7569"/>
    <cellStyle name="40 % - Accent3 2 4 7 2" xfId="18414"/>
    <cellStyle name="40 % - Accent3 2 4 7 2 2" xfId="31594"/>
    <cellStyle name="40 % - Accent3 2 4 7 2 3" xfId="44871"/>
    <cellStyle name="40 % - Accent3 2 4 7 2 4" xfId="58148"/>
    <cellStyle name="40 % - Accent3 2 4 7 3" xfId="25607"/>
    <cellStyle name="40 % - Accent3 2 4 7 4" xfId="38884"/>
    <cellStyle name="40 % - Accent3 2 4 7 5" xfId="52161"/>
    <cellStyle name="40 % - Accent3 2 4 8" xfId="10633"/>
    <cellStyle name="40 % - Accent3 2 4 8 2" xfId="15102"/>
    <cellStyle name="40 % - Accent3 2 4 8 2 2" xfId="27723"/>
    <cellStyle name="40 % - Accent3 2 4 8 2 3" xfId="41000"/>
    <cellStyle name="40 % - Accent3 2 4 8 2 4" xfId="54277"/>
    <cellStyle name="40 % - Accent3 2 4 8 3" xfId="21736"/>
    <cellStyle name="40 % - Accent3 2 4 8 4" xfId="35013"/>
    <cellStyle name="40 % - Accent3 2 4 8 5" xfId="48290"/>
    <cellStyle name="40 % - Accent3 2 4 9" xfId="9548"/>
    <cellStyle name="40 % - Accent3 2 4 9 2" xfId="20414"/>
    <cellStyle name="40 % - Accent3 2 4 9 3" xfId="33691"/>
    <cellStyle name="40 % - Accent3 2 4 9 4" xfId="46968"/>
    <cellStyle name="40 % - Accent3 2 5" xfId="623"/>
    <cellStyle name="40 % - Accent3 2 5 10" xfId="6136"/>
    <cellStyle name="40 % - Accent3 2 5 10 2" xfId="16960"/>
    <cellStyle name="40 % - Accent3 2 5 10 2 2" xfId="30140"/>
    <cellStyle name="40 % - Accent3 2 5 10 2 3" xfId="43417"/>
    <cellStyle name="40 % - Accent3 2 5 10 2 4" xfId="56694"/>
    <cellStyle name="40 % - Accent3 2 5 10 3" xfId="11914"/>
    <cellStyle name="40 % - Accent3 2 5 10 4" xfId="24153"/>
    <cellStyle name="40 % - Accent3 2 5 10 5" xfId="37430"/>
    <cellStyle name="40 % - Accent3 2 5 10 6" xfId="50707"/>
    <cellStyle name="40 % - Accent3 2 5 11" xfId="6838"/>
    <cellStyle name="40 % - Accent3 2 5 11 2" xfId="17662"/>
    <cellStyle name="40 % - Accent3 2 5 11 2 2" xfId="30842"/>
    <cellStyle name="40 % - Accent3 2 5 11 2 3" xfId="44119"/>
    <cellStyle name="40 % - Accent3 2 5 11 2 4" xfId="57396"/>
    <cellStyle name="40 % - Accent3 2 5 11 3" xfId="12616"/>
    <cellStyle name="40 % - Accent3 2 5 11 4" xfId="24855"/>
    <cellStyle name="40 % - Accent3 2 5 11 5" xfId="38132"/>
    <cellStyle name="40 % - Accent3 2 5 11 6" xfId="51409"/>
    <cellStyle name="40 % - Accent3 2 5 12" xfId="7570"/>
    <cellStyle name="40 % - Accent3 2 5 12 2" xfId="18415"/>
    <cellStyle name="40 % - Accent3 2 5 12 2 2" xfId="31595"/>
    <cellStyle name="40 % - Accent3 2 5 12 2 3" xfId="44872"/>
    <cellStyle name="40 % - Accent3 2 5 12 2 4" xfId="58149"/>
    <cellStyle name="40 % - Accent3 2 5 12 3" xfId="25608"/>
    <cellStyle name="40 % - Accent3 2 5 12 4" xfId="38885"/>
    <cellStyle name="40 % - Accent3 2 5 12 5" xfId="52162"/>
    <cellStyle name="40 % - Accent3 2 5 13" xfId="10634"/>
    <cellStyle name="40 % - Accent3 2 5 13 2" xfId="15103"/>
    <cellStyle name="40 % - Accent3 2 5 13 2 2" xfId="27724"/>
    <cellStyle name="40 % - Accent3 2 5 13 2 3" xfId="41001"/>
    <cellStyle name="40 % - Accent3 2 5 13 2 4" xfId="54278"/>
    <cellStyle name="40 % - Accent3 2 5 13 3" xfId="21737"/>
    <cellStyle name="40 % - Accent3 2 5 13 4" xfId="35014"/>
    <cellStyle name="40 % - Accent3 2 5 13 5" xfId="48291"/>
    <cellStyle name="40 % - Accent3 2 5 14" xfId="9549"/>
    <cellStyle name="40 % - Accent3 2 5 14 2" xfId="20415"/>
    <cellStyle name="40 % - Accent3 2 5 14 3" xfId="33692"/>
    <cellStyle name="40 % - Accent3 2 5 14 4" xfId="46969"/>
    <cellStyle name="40 % - Accent3 2 5 15" xfId="13781"/>
    <cellStyle name="40 % - Accent3 2 5 15 2" xfId="26402"/>
    <cellStyle name="40 % - Accent3 2 5 15 3" xfId="39679"/>
    <cellStyle name="40 % - Accent3 2 5 15 4" xfId="52956"/>
    <cellStyle name="40 % - Accent3 2 5 16" xfId="19667"/>
    <cellStyle name="40 % - Accent3 2 5 17" xfId="32944"/>
    <cellStyle name="40 % - Accent3 2 5 18" xfId="46221"/>
    <cellStyle name="40 % - Accent3 2 5 2" xfId="624"/>
    <cellStyle name="40 % - Accent3 2 5 2 10" xfId="13782"/>
    <cellStyle name="40 % - Accent3 2 5 2 10 2" xfId="26403"/>
    <cellStyle name="40 % - Accent3 2 5 2 10 3" xfId="39680"/>
    <cellStyle name="40 % - Accent3 2 5 2 10 4" xfId="52957"/>
    <cellStyle name="40 % - Accent3 2 5 2 11" xfId="19668"/>
    <cellStyle name="40 % - Accent3 2 5 2 12" xfId="32945"/>
    <cellStyle name="40 % - Accent3 2 5 2 13" xfId="46222"/>
    <cellStyle name="40 % - Accent3 2 5 2 2" xfId="4020"/>
    <cellStyle name="40 % - Accent3 2 5 2 2 2" xfId="8093"/>
    <cellStyle name="40 % - Accent3 2 5 2 2 2 2" xfId="15611"/>
    <cellStyle name="40 % - Accent3 2 5 2 2 2 2 2" xfId="28247"/>
    <cellStyle name="40 % - Accent3 2 5 2 2 2 2 3" xfId="41524"/>
    <cellStyle name="40 % - Accent3 2 5 2 2 2 2 4" xfId="54801"/>
    <cellStyle name="40 % - Accent3 2 5 2 2 2 3" xfId="22260"/>
    <cellStyle name="40 % - Accent3 2 5 2 2 2 4" xfId="35537"/>
    <cellStyle name="40 % - Accent3 2 5 2 2 2 5" xfId="48814"/>
    <cellStyle name="40 % - Accent3 2 5 2 2 3" xfId="14365"/>
    <cellStyle name="40 % - Accent3 2 5 2 2 3 2" xfId="26986"/>
    <cellStyle name="40 % - Accent3 2 5 2 2 3 3" xfId="40263"/>
    <cellStyle name="40 % - Accent3 2 5 2 2 3 4" xfId="53540"/>
    <cellStyle name="40 % - Accent3 2 5 2 2 4" xfId="20999"/>
    <cellStyle name="40 % - Accent3 2 5 2 2 5" xfId="34276"/>
    <cellStyle name="40 % - Accent3 2 5 2 2 6" xfId="47553"/>
    <cellStyle name="40 % - Accent3 2 5 2 3" xfId="4922"/>
    <cellStyle name="40 % - Accent3 2 5 2 3 2" xfId="8796"/>
    <cellStyle name="40 % - Accent3 2 5 2 3 2 2" xfId="28950"/>
    <cellStyle name="40 % - Accent3 2 5 2 3 2 3" xfId="42227"/>
    <cellStyle name="40 % - Accent3 2 5 2 3 2 4" xfId="55504"/>
    <cellStyle name="40 % - Accent3 2 5 2 3 3" xfId="22963"/>
    <cellStyle name="40 % - Accent3 2 5 2 3 4" xfId="36240"/>
    <cellStyle name="40 % - Accent3 2 5 2 3 5" xfId="49517"/>
    <cellStyle name="40 % - Accent3 2 5 2 4" xfId="5513"/>
    <cellStyle name="40 % - Accent3 2 5 2 4 2" xfId="16361"/>
    <cellStyle name="40 % - Accent3 2 5 2 4 2 2" xfId="29541"/>
    <cellStyle name="40 % - Accent3 2 5 2 4 2 3" xfId="42818"/>
    <cellStyle name="40 % - Accent3 2 5 2 4 2 4" xfId="56095"/>
    <cellStyle name="40 % - Accent3 2 5 2 4 3" xfId="11315"/>
    <cellStyle name="40 % - Accent3 2 5 2 4 4" xfId="23554"/>
    <cellStyle name="40 % - Accent3 2 5 2 4 5" xfId="36831"/>
    <cellStyle name="40 % - Accent3 2 5 2 4 6" xfId="50108"/>
    <cellStyle name="40 % - Accent3 2 5 2 5" xfId="6137"/>
    <cellStyle name="40 % - Accent3 2 5 2 5 2" xfId="16961"/>
    <cellStyle name="40 % - Accent3 2 5 2 5 2 2" xfId="30141"/>
    <cellStyle name="40 % - Accent3 2 5 2 5 2 3" xfId="43418"/>
    <cellStyle name="40 % - Accent3 2 5 2 5 2 4" xfId="56695"/>
    <cellStyle name="40 % - Accent3 2 5 2 5 3" xfId="11915"/>
    <cellStyle name="40 % - Accent3 2 5 2 5 4" xfId="24154"/>
    <cellStyle name="40 % - Accent3 2 5 2 5 5" xfId="37431"/>
    <cellStyle name="40 % - Accent3 2 5 2 5 6" xfId="50708"/>
    <cellStyle name="40 % - Accent3 2 5 2 6" xfId="6839"/>
    <cellStyle name="40 % - Accent3 2 5 2 6 2" xfId="17663"/>
    <cellStyle name="40 % - Accent3 2 5 2 6 2 2" xfId="30843"/>
    <cellStyle name="40 % - Accent3 2 5 2 6 2 3" xfId="44120"/>
    <cellStyle name="40 % - Accent3 2 5 2 6 2 4" xfId="57397"/>
    <cellStyle name="40 % - Accent3 2 5 2 6 3" xfId="12617"/>
    <cellStyle name="40 % - Accent3 2 5 2 6 4" xfId="24856"/>
    <cellStyle name="40 % - Accent3 2 5 2 6 5" xfId="38133"/>
    <cellStyle name="40 % - Accent3 2 5 2 6 6" xfId="51410"/>
    <cellStyle name="40 % - Accent3 2 5 2 7" xfId="7571"/>
    <cellStyle name="40 % - Accent3 2 5 2 7 2" xfId="18416"/>
    <cellStyle name="40 % - Accent3 2 5 2 7 2 2" xfId="31596"/>
    <cellStyle name="40 % - Accent3 2 5 2 7 2 3" xfId="44873"/>
    <cellStyle name="40 % - Accent3 2 5 2 7 2 4" xfId="58150"/>
    <cellStyle name="40 % - Accent3 2 5 2 7 3" xfId="25609"/>
    <cellStyle name="40 % - Accent3 2 5 2 7 4" xfId="38886"/>
    <cellStyle name="40 % - Accent3 2 5 2 7 5" xfId="52163"/>
    <cellStyle name="40 % - Accent3 2 5 2 8" xfId="10635"/>
    <cellStyle name="40 % - Accent3 2 5 2 8 2" xfId="15104"/>
    <cellStyle name="40 % - Accent3 2 5 2 8 2 2" xfId="27725"/>
    <cellStyle name="40 % - Accent3 2 5 2 8 2 3" xfId="41002"/>
    <cellStyle name="40 % - Accent3 2 5 2 8 2 4" xfId="54279"/>
    <cellStyle name="40 % - Accent3 2 5 2 8 3" xfId="21738"/>
    <cellStyle name="40 % - Accent3 2 5 2 8 4" xfId="35015"/>
    <cellStyle name="40 % - Accent3 2 5 2 8 5" xfId="48292"/>
    <cellStyle name="40 % - Accent3 2 5 2 9" xfId="9550"/>
    <cellStyle name="40 % - Accent3 2 5 2 9 2" xfId="20416"/>
    <cellStyle name="40 % - Accent3 2 5 2 9 3" xfId="33693"/>
    <cellStyle name="40 % - Accent3 2 5 2 9 4" xfId="46970"/>
    <cellStyle name="40 % - Accent3 2 5 3" xfId="625"/>
    <cellStyle name="40 % - Accent3 2 5 3 10" xfId="13783"/>
    <cellStyle name="40 % - Accent3 2 5 3 10 2" xfId="26404"/>
    <cellStyle name="40 % - Accent3 2 5 3 10 3" xfId="39681"/>
    <cellStyle name="40 % - Accent3 2 5 3 10 4" xfId="52958"/>
    <cellStyle name="40 % - Accent3 2 5 3 11" xfId="19669"/>
    <cellStyle name="40 % - Accent3 2 5 3 12" xfId="32946"/>
    <cellStyle name="40 % - Accent3 2 5 3 13" xfId="46223"/>
    <cellStyle name="40 % - Accent3 2 5 3 2" xfId="4019"/>
    <cellStyle name="40 % - Accent3 2 5 3 2 2" xfId="8092"/>
    <cellStyle name="40 % - Accent3 2 5 3 2 2 2" xfId="15610"/>
    <cellStyle name="40 % - Accent3 2 5 3 2 2 2 2" xfId="28246"/>
    <cellStyle name="40 % - Accent3 2 5 3 2 2 2 3" xfId="41523"/>
    <cellStyle name="40 % - Accent3 2 5 3 2 2 2 4" xfId="54800"/>
    <cellStyle name="40 % - Accent3 2 5 3 2 2 3" xfId="22259"/>
    <cellStyle name="40 % - Accent3 2 5 3 2 2 4" xfId="35536"/>
    <cellStyle name="40 % - Accent3 2 5 3 2 2 5" xfId="48813"/>
    <cellStyle name="40 % - Accent3 2 5 3 2 3" xfId="14366"/>
    <cellStyle name="40 % - Accent3 2 5 3 2 3 2" xfId="26987"/>
    <cellStyle name="40 % - Accent3 2 5 3 2 3 3" xfId="40264"/>
    <cellStyle name="40 % - Accent3 2 5 3 2 3 4" xfId="53541"/>
    <cellStyle name="40 % - Accent3 2 5 3 2 4" xfId="21000"/>
    <cellStyle name="40 % - Accent3 2 5 3 2 5" xfId="34277"/>
    <cellStyle name="40 % - Accent3 2 5 3 2 6" xfId="47554"/>
    <cellStyle name="40 % - Accent3 2 5 3 3" xfId="4923"/>
    <cellStyle name="40 % - Accent3 2 5 3 3 2" xfId="8797"/>
    <cellStyle name="40 % - Accent3 2 5 3 3 2 2" xfId="28951"/>
    <cellStyle name="40 % - Accent3 2 5 3 3 2 3" xfId="42228"/>
    <cellStyle name="40 % - Accent3 2 5 3 3 2 4" xfId="55505"/>
    <cellStyle name="40 % - Accent3 2 5 3 3 3" xfId="22964"/>
    <cellStyle name="40 % - Accent3 2 5 3 3 4" xfId="36241"/>
    <cellStyle name="40 % - Accent3 2 5 3 3 5" xfId="49518"/>
    <cellStyle name="40 % - Accent3 2 5 3 4" xfId="5514"/>
    <cellStyle name="40 % - Accent3 2 5 3 4 2" xfId="16362"/>
    <cellStyle name="40 % - Accent3 2 5 3 4 2 2" xfId="29542"/>
    <cellStyle name="40 % - Accent3 2 5 3 4 2 3" xfId="42819"/>
    <cellStyle name="40 % - Accent3 2 5 3 4 2 4" xfId="56096"/>
    <cellStyle name="40 % - Accent3 2 5 3 4 3" xfId="11316"/>
    <cellStyle name="40 % - Accent3 2 5 3 4 4" xfId="23555"/>
    <cellStyle name="40 % - Accent3 2 5 3 4 5" xfId="36832"/>
    <cellStyle name="40 % - Accent3 2 5 3 4 6" xfId="50109"/>
    <cellStyle name="40 % - Accent3 2 5 3 5" xfId="6138"/>
    <cellStyle name="40 % - Accent3 2 5 3 5 2" xfId="16962"/>
    <cellStyle name="40 % - Accent3 2 5 3 5 2 2" xfId="30142"/>
    <cellStyle name="40 % - Accent3 2 5 3 5 2 3" xfId="43419"/>
    <cellStyle name="40 % - Accent3 2 5 3 5 2 4" xfId="56696"/>
    <cellStyle name="40 % - Accent3 2 5 3 5 3" xfId="11916"/>
    <cellStyle name="40 % - Accent3 2 5 3 5 4" xfId="24155"/>
    <cellStyle name="40 % - Accent3 2 5 3 5 5" xfId="37432"/>
    <cellStyle name="40 % - Accent3 2 5 3 5 6" xfId="50709"/>
    <cellStyle name="40 % - Accent3 2 5 3 6" xfId="6840"/>
    <cellStyle name="40 % - Accent3 2 5 3 6 2" xfId="17664"/>
    <cellStyle name="40 % - Accent3 2 5 3 6 2 2" xfId="30844"/>
    <cellStyle name="40 % - Accent3 2 5 3 6 2 3" xfId="44121"/>
    <cellStyle name="40 % - Accent3 2 5 3 6 2 4" xfId="57398"/>
    <cellStyle name="40 % - Accent3 2 5 3 6 3" xfId="12618"/>
    <cellStyle name="40 % - Accent3 2 5 3 6 4" xfId="24857"/>
    <cellStyle name="40 % - Accent3 2 5 3 6 5" xfId="38134"/>
    <cellStyle name="40 % - Accent3 2 5 3 6 6" xfId="51411"/>
    <cellStyle name="40 % - Accent3 2 5 3 7" xfId="7572"/>
    <cellStyle name="40 % - Accent3 2 5 3 7 2" xfId="18417"/>
    <cellStyle name="40 % - Accent3 2 5 3 7 2 2" xfId="31597"/>
    <cellStyle name="40 % - Accent3 2 5 3 7 2 3" xfId="44874"/>
    <cellStyle name="40 % - Accent3 2 5 3 7 2 4" xfId="58151"/>
    <cellStyle name="40 % - Accent3 2 5 3 7 3" xfId="25610"/>
    <cellStyle name="40 % - Accent3 2 5 3 7 4" xfId="38887"/>
    <cellStyle name="40 % - Accent3 2 5 3 7 5" xfId="52164"/>
    <cellStyle name="40 % - Accent3 2 5 3 8" xfId="10636"/>
    <cellStyle name="40 % - Accent3 2 5 3 8 2" xfId="15105"/>
    <cellStyle name="40 % - Accent3 2 5 3 8 2 2" xfId="27726"/>
    <cellStyle name="40 % - Accent3 2 5 3 8 2 3" xfId="41003"/>
    <cellStyle name="40 % - Accent3 2 5 3 8 2 4" xfId="54280"/>
    <cellStyle name="40 % - Accent3 2 5 3 8 3" xfId="21739"/>
    <cellStyle name="40 % - Accent3 2 5 3 8 4" xfId="35016"/>
    <cellStyle name="40 % - Accent3 2 5 3 8 5" xfId="48293"/>
    <cellStyle name="40 % - Accent3 2 5 3 9" xfId="9551"/>
    <cellStyle name="40 % - Accent3 2 5 3 9 2" xfId="20417"/>
    <cellStyle name="40 % - Accent3 2 5 3 9 3" xfId="33694"/>
    <cellStyle name="40 % - Accent3 2 5 3 9 4" xfId="46971"/>
    <cellStyle name="40 % - Accent3 2 5 4" xfId="626"/>
    <cellStyle name="40 % - Accent3 2 5 4 10" xfId="9552"/>
    <cellStyle name="40 % - Accent3 2 5 4 10 2" xfId="20418"/>
    <cellStyle name="40 % - Accent3 2 5 4 10 3" xfId="33695"/>
    <cellStyle name="40 % - Accent3 2 5 4 10 4" xfId="46972"/>
    <cellStyle name="40 % - Accent3 2 5 4 11" xfId="13784"/>
    <cellStyle name="40 % - Accent3 2 5 4 11 2" xfId="26405"/>
    <cellStyle name="40 % - Accent3 2 5 4 11 3" xfId="39682"/>
    <cellStyle name="40 % - Accent3 2 5 4 11 4" xfId="52959"/>
    <cellStyle name="40 % - Accent3 2 5 4 12" xfId="19670"/>
    <cellStyle name="40 % - Accent3 2 5 4 13" xfId="32947"/>
    <cellStyle name="40 % - Accent3 2 5 4 14" xfId="46224"/>
    <cellStyle name="40 % - Accent3 2 5 4 2" xfId="627"/>
    <cellStyle name="40 % - Accent3 2 5 4 2 10" xfId="13785"/>
    <cellStyle name="40 % - Accent3 2 5 4 2 10 2" xfId="26406"/>
    <cellStyle name="40 % - Accent3 2 5 4 2 10 3" xfId="39683"/>
    <cellStyle name="40 % - Accent3 2 5 4 2 10 4" xfId="52960"/>
    <cellStyle name="40 % - Accent3 2 5 4 2 11" xfId="19671"/>
    <cellStyle name="40 % - Accent3 2 5 4 2 12" xfId="32948"/>
    <cellStyle name="40 % - Accent3 2 5 4 2 13" xfId="46225"/>
    <cellStyle name="40 % - Accent3 2 5 4 2 2" xfId="4014"/>
    <cellStyle name="40 % - Accent3 2 5 4 2 2 2" xfId="8090"/>
    <cellStyle name="40 % - Accent3 2 5 4 2 2 2 2" xfId="15608"/>
    <cellStyle name="40 % - Accent3 2 5 4 2 2 2 2 2" xfId="28244"/>
    <cellStyle name="40 % - Accent3 2 5 4 2 2 2 2 3" xfId="41521"/>
    <cellStyle name="40 % - Accent3 2 5 4 2 2 2 2 4" xfId="54798"/>
    <cellStyle name="40 % - Accent3 2 5 4 2 2 2 3" xfId="22257"/>
    <cellStyle name="40 % - Accent3 2 5 4 2 2 2 4" xfId="35534"/>
    <cellStyle name="40 % - Accent3 2 5 4 2 2 2 5" xfId="48811"/>
    <cellStyle name="40 % - Accent3 2 5 4 2 2 3" xfId="14368"/>
    <cellStyle name="40 % - Accent3 2 5 4 2 2 3 2" xfId="26989"/>
    <cellStyle name="40 % - Accent3 2 5 4 2 2 3 3" xfId="40266"/>
    <cellStyle name="40 % - Accent3 2 5 4 2 2 3 4" xfId="53543"/>
    <cellStyle name="40 % - Accent3 2 5 4 2 2 4" xfId="21002"/>
    <cellStyle name="40 % - Accent3 2 5 4 2 2 5" xfId="34279"/>
    <cellStyle name="40 % - Accent3 2 5 4 2 2 6" xfId="47556"/>
    <cellStyle name="40 % - Accent3 2 5 4 2 3" xfId="4925"/>
    <cellStyle name="40 % - Accent3 2 5 4 2 3 2" xfId="8799"/>
    <cellStyle name="40 % - Accent3 2 5 4 2 3 2 2" xfId="28953"/>
    <cellStyle name="40 % - Accent3 2 5 4 2 3 2 3" xfId="42230"/>
    <cellStyle name="40 % - Accent3 2 5 4 2 3 2 4" xfId="55507"/>
    <cellStyle name="40 % - Accent3 2 5 4 2 3 3" xfId="22966"/>
    <cellStyle name="40 % - Accent3 2 5 4 2 3 4" xfId="36243"/>
    <cellStyle name="40 % - Accent3 2 5 4 2 3 5" xfId="49520"/>
    <cellStyle name="40 % - Accent3 2 5 4 2 4" xfId="5516"/>
    <cellStyle name="40 % - Accent3 2 5 4 2 4 2" xfId="16364"/>
    <cellStyle name="40 % - Accent3 2 5 4 2 4 2 2" xfId="29544"/>
    <cellStyle name="40 % - Accent3 2 5 4 2 4 2 3" xfId="42821"/>
    <cellStyle name="40 % - Accent3 2 5 4 2 4 2 4" xfId="56098"/>
    <cellStyle name="40 % - Accent3 2 5 4 2 4 3" xfId="11318"/>
    <cellStyle name="40 % - Accent3 2 5 4 2 4 4" xfId="23557"/>
    <cellStyle name="40 % - Accent3 2 5 4 2 4 5" xfId="36834"/>
    <cellStyle name="40 % - Accent3 2 5 4 2 4 6" xfId="50111"/>
    <cellStyle name="40 % - Accent3 2 5 4 2 5" xfId="6140"/>
    <cellStyle name="40 % - Accent3 2 5 4 2 5 2" xfId="16964"/>
    <cellStyle name="40 % - Accent3 2 5 4 2 5 2 2" xfId="30144"/>
    <cellStyle name="40 % - Accent3 2 5 4 2 5 2 3" xfId="43421"/>
    <cellStyle name="40 % - Accent3 2 5 4 2 5 2 4" xfId="56698"/>
    <cellStyle name="40 % - Accent3 2 5 4 2 5 3" xfId="11918"/>
    <cellStyle name="40 % - Accent3 2 5 4 2 5 4" xfId="24157"/>
    <cellStyle name="40 % - Accent3 2 5 4 2 5 5" xfId="37434"/>
    <cellStyle name="40 % - Accent3 2 5 4 2 5 6" xfId="50711"/>
    <cellStyle name="40 % - Accent3 2 5 4 2 6" xfId="6842"/>
    <cellStyle name="40 % - Accent3 2 5 4 2 6 2" xfId="17666"/>
    <cellStyle name="40 % - Accent3 2 5 4 2 6 2 2" xfId="30846"/>
    <cellStyle name="40 % - Accent3 2 5 4 2 6 2 3" xfId="44123"/>
    <cellStyle name="40 % - Accent3 2 5 4 2 6 2 4" xfId="57400"/>
    <cellStyle name="40 % - Accent3 2 5 4 2 6 3" xfId="12620"/>
    <cellStyle name="40 % - Accent3 2 5 4 2 6 4" xfId="24859"/>
    <cellStyle name="40 % - Accent3 2 5 4 2 6 5" xfId="38136"/>
    <cellStyle name="40 % - Accent3 2 5 4 2 6 6" xfId="51413"/>
    <cellStyle name="40 % - Accent3 2 5 4 2 7" xfId="7574"/>
    <cellStyle name="40 % - Accent3 2 5 4 2 7 2" xfId="18419"/>
    <cellStyle name="40 % - Accent3 2 5 4 2 7 2 2" xfId="31599"/>
    <cellStyle name="40 % - Accent3 2 5 4 2 7 2 3" xfId="44876"/>
    <cellStyle name="40 % - Accent3 2 5 4 2 7 2 4" xfId="58153"/>
    <cellStyle name="40 % - Accent3 2 5 4 2 7 3" xfId="25612"/>
    <cellStyle name="40 % - Accent3 2 5 4 2 7 4" xfId="38889"/>
    <cellStyle name="40 % - Accent3 2 5 4 2 7 5" xfId="52166"/>
    <cellStyle name="40 % - Accent3 2 5 4 2 8" xfId="10638"/>
    <cellStyle name="40 % - Accent3 2 5 4 2 8 2" xfId="15107"/>
    <cellStyle name="40 % - Accent3 2 5 4 2 8 2 2" xfId="27728"/>
    <cellStyle name="40 % - Accent3 2 5 4 2 8 2 3" xfId="41005"/>
    <cellStyle name="40 % - Accent3 2 5 4 2 8 2 4" xfId="54282"/>
    <cellStyle name="40 % - Accent3 2 5 4 2 8 3" xfId="21741"/>
    <cellStyle name="40 % - Accent3 2 5 4 2 8 4" xfId="35018"/>
    <cellStyle name="40 % - Accent3 2 5 4 2 8 5" xfId="48295"/>
    <cellStyle name="40 % - Accent3 2 5 4 2 9" xfId="9553"/>
    <cellStyle name="40 % - Accent3 2 5 4 2 9 2" xfId="20419"/>
    <cellStyle name="40 % - Accent3 2 5 4 2 9 3" xfId="33696"/>
    <cellStyle name="40 % - Accent3 2 5 4 2 9 4" xfId="46973"/>
    <cellStyle name="40 % - Accent3 2 5 4 3" xfId="4015"/>
    <cellStyle name="40 % - Accent3 2 5 4 3 2" xfId="8091"/>
    <cellStyle name="40 % - Accent3 2 5 4 3 2 2" xfId="15609"/>
    <cellStyle name="40 % - Accent3 2 5 4 3 2 2 2" xfId="28245"/>
    <cellStyle name="40 % - Accent3 2 5 4 3 2 2 3" xfId="41522"/>
    <cellStyle name="40 % - Accent3 2 5 4 3 2 2 4" xfId="54799"/>
    <cellStyle name="40 % - Accent3 2 5 4 3 2 3" xfId="22258"/>
    <cellStyle name="40 % - Accent3 2 5 4 3 2 4" xfId="35535"/>
    <cellStyle name="40 % - Accent3 2 5 4 3 2 5" xfId="48812"/>
    <cellStyle name="40 % - Accent3 2 5 4 3 3" xfId="14367"/>
    <cellStyle name="40 % - Accent3 2 5 4 3 3 2" xfId="26988"/>
    <cellStyle name="40 % - Accent3 2 5 4 3 3 3" xfId="40265"/>
    <cellStyle name="40 % - Accent3 2 5 4 3 3 4" xfId="53542"/>
    <cellStyle name="40 % - Accent3 2 5 4 3 4" xfId="21001"/>
    <cellStyle name="40 % - Accent3 2 5 4 3 5" xfId="34278"/>
    <cellStyle name="40 % - Accent3 2 5 4 3 6" xfId="47555"/>
    <cellStyle name="40 % - Accent3 2 5 4 4" xfId="4924"/>
    <cellStyle name="40 % - Accent3 2 5 4 4 2" xfId="8798"/>
    <cellStyle name="40 % - Accent3 2 5 4 4 2 2" xfId="28952"/>
    <cellStyle name="40 % - Accent3 2 5 4 4 2 3" xfId="42229"/>
    <cellStyle name="40 % - Accent3 2 5 4 4 2 4" xfId="55506"/>
    <cellStyle name="40 % - Accent3 2 5 4 4 3" xfId="22965"/>
    <cellStyle name="40 % - Accent3 2 5 4 4 4" xfId="36242"/>
    <cellStyle name="40 % - Accent3 2 5 4 4 5" xfId="49519"/>
    <cellStyle name="40 % - Accent3 2 5 4 5" xfId="5515"/>
    <cellStyle name="40 % - Accent3 2 5 4 5 2" xfId="16363"/>
    <cellStyle name="40 % - Accent3 2 5 4 5 2 2" xfId="29543"/>
    <cellStyle name="40 % - Accent3 2 5 4 5 2 3" xfId="42820"/>
    <cellStyle name="40 % - Accent3 2 5 4 5 2 4" xfId="56097"/>
    <cellStyle name="40 % - Accent3 2 5 4 5 3" xfId="11317"/>
    <cellStyle name="40 % - Accent3 2 5 4 5 4" xfId="23556"/>
    <cellStyle name="40 % - Accent3 2 5 4 5 5" xfId="36833"/>
    <cellStyle name="40 % - Accent3 2 5 4 5 6" xfId="50110"/>
    <cellStyle name="40 % - Accent3 2 5 4 6" xfId="6139"/>
    <cellStyle name="40 % - Accent3 2 5 4 6 2" xfId="16963"/>
    <cellStyle name="40 % - Accent3 2 5 4 6 2 2" xfId="30143"/>
    <cellStyle name="40 % - Accent3 2 5 4 6 2 3" xfId="43420"/>
    <cellStyle name="40 % - Accent3 2 5 4 6 2 4" xfId="56697"/>
    <cellStyle name="40 % - Accent3 2 5 4 6 3" xfId="11917"/>
    <cellStyle name="40 % - Accent3 2 5 4 6 4" xfId="24156"/>
    <cellStyle name="40 % - Accent3 2 5 4 6 5" xfId="37433"/>
    <cellStyle name="40 % - Accent3 2 5 4 6 6" xfId="50710"/>
    <cellStyle name="40 % - Accent3 2 5 4 7" xfId="6841"/>
    <cellStyle name="40 % - Accent3 2 5 4 7 2" xfId="17665"/>
    <cellStyle name="40 % - Accent3 2 5 4 7 2 2" xfId="30845"/>
    <cellStyle name="40 % - Accent3 2 5 4 7 2 3" xfId="44122"/>
    <cellStyle name="40 % - Accent3 2 5 4 7 2 4" xfId="57399"/>
    <cellStyle name="40 % - Accent3 2 5 4 7 3" xfId="12619"/>
    <cellStyle name="40 % - Accent3 2 5 4 7 4" xfId="24858"/>
    <cellStyle name="40 % - Accent3 2 5 4 7 5" xfId="38135"/>
    <cellStyle name="40 % - Accent3 2 5 4 7 6" xfId="51412"/>
    <cellStyle name="40 % - Accent3 2 5 4 8" xfId="7573"/>
    <cellStyle name="40 % - Accent3 2 5 4 8 2" xfId="18418"/>
    <cellStyle name="40 % - Accent3 2 5 4 8 2 2" xfId="31598"/>
    <cellStyle name="40 % - Accent3 2 5 4 8 2 3" xfId="44875"/>
    <cellStyle name="40 % - Accent3 2 5 4 8 2 4" xfId="58152"/>
    <cellStyle name="40 % - Accent3 2 5 4 8 3" xfId="25611"/>
    <cellStyle name="40 % - Accent3 2 5 4 8 4" xfId="38888"/>
    <cellStyle name="40 % - Accent3 2 5 4 8 5" xfId="52165"/>
    <cellStyle name="40 % - Accent3 2 5 4 9" xfId="10637"/>
    <cellStyle name="40 % - Accent3 2 5 4 9 2" xfId="15106"/>
    <cellStyle name="40 % - Accent3 2 5 4 9 2 2" xfId="27727"/>
    <cellStyle name="40 % - Accent3 2 5 4 9 2 3" xfId="41004"/>
    <cellStyle name="40 % - Accent3 2 5 4 9 2 4" xfId="54281"/>
    <cellStyle name="40 % - Accent3 2 5 4 9 3" xfId="21740"/>
    <cellStyle name="40 % - Accent3 2 5 4 9 4" xfId="35017"/>
    <cellStyle name="40 % - Accent3 2 5 4 9 5" xfId="48294"/>
    <cellStyle name="40 % - Accent3 2 5 5" xfId="628"/>
    <cellStyle name="40 % - Accent3 2 5 5 10" xfId="13786"/>
    <cellStyle name="40 % - Accent3 2 5 5 10 2" xfId="26407"/>
    <cellStyle name="40 % - Accent3 2 5 5 10 3" xfId="39684"/>
    <cellStyle name="40 % - Accent3 2 5 5 10 4" xfId="52961"/>
    <cellStyle name="40 % - Accent3 2 5 5 11" xfId="19672"/>
    <cellStyle name="40 % - Accent3 2 5 5 12" xfId="32949"/>
    <cellStyle name="40 % - Accent3 2 5 5 13" xfId="46226"/>
    <cellStyle name="40 % - Accent3 2 5 5 2" xfId="4013"/>
    <cellStyle name="40 % - Accent3 2 5 5 2 2" xfId="8089"/>
    <cellStyle name="40 % - Accent3 2 5 5 2 2 2" xfId="15607"/>
    <cellStyle name="40 % - Accent3 2 5 5 2 2 2 2" xfId="28243"/>
    <cellStyle name="40 % - Accent3 2 5 5 2 2 2 3" xfId="41520"/>
    <cellStyle name="40 % - Accent3 2 5 5 2 2 2 4" xfId="54797"/>
    <cellStyle name="40 % - Accent3 2 5 5 2 2 3" xfId="22256"/>
    <cellStyle name="40 % - Accent3 2 5 5 2 2 4" xfId="35533"/>
    <cellStyle name="40 % - Accent3 2 5 5 2 2 5" xfId="48810"/>
    <cellStyle name="40 % - Accent3 2 5 5 2 3" xfId="14369"/>
    <cellStyle name="40 % - Accent3 2 5 5 2 3 2" xfId="26990"/>
    <cellStyle name="40 % - Accent3 2 5 5 2 3 3" xfId="40267"/>
    <cellStyle name="40 % - Accent3 2 5 5 2 3 4" xfId="53544"/>
    <cellStyle name="40 % - Accent3 2 5 5 2 4" xfId="21003"/>
    <cellStyle name="40 % - Accent3 2 5 5 2 5" xfId="34280"/>
    <cellStyle name="40 % - Accent3 2 5 5 2 6" xfId="47557"/>
    <cellStyle name="40 % - Accent3 2 5 5 3" xfId="4926"/>
    <cellStyle name="40 % - Accent3 2 5 5 3 2" xfId="8800"/>
    <cellStyle name="40 % - Accent3 2 5 5 3 2 2" xfId="28954"/>
    <cellStyle name="40 % - Accent3 2 5 5 3 2 3" xfId="42231"/>
    <cellStyle name="40 % - Accent3 2 5 5 3 2 4" xfId="55508"/>
    <cellStyle name="40 % - Accent3 2 5 5 3 3" xfId="22967"/>
    <cellStyle name="40 % - Accent3 2 5 5 3 4" xfId="36244"/>
    <cellStyle name="40 % - Accent3 2 5 5 3 5" xfId="49521"/>
    <cellStyle name="40 % - Accent3 2 5 5 4" xfId="5517"/>
    <cellStyle name="40 % - Accent3 2 5 5 4 2" xfId="16365"/>
    <cellStyle name="40 % - Accent3 2 5 5 4 2 2" xfId="29545"/>
    <cellStyle name="40 % - Accent3 2 5 5 4 2 3" xfId="42822"/>
    <cellStyle name="40 % - Accent3 2 5 5 4 2 4" xfId="56099"/>
    <cellStyle name="40 % - Accent3 2 5 5 4 3" xfId="11319"/>
    <cellStyle name="40 % - Accent3 2 5 5 4 4" xfId="23558"/>
    <cellStyle name="40 % - Accent3 2 5 5 4 5" xfId="36835"/>
    <cellStyle name="40 % - Accent3 2 5 5 4 6" xfId="50112"/>
    <cellStyle name="40 % - Accent3 2 5 5 5" xfId="6141"/>
    <cellStyle name="40 % - Accent3 2 5 5 5 2" xfId="16965"/>
    <cellStyle name="40 % - Accent3 2 5 5 5 2 2" xfId="30145"/>
    <cellStyle name="40 % - Accent3 2 5 5 5 2 3" xfId="43422"/>
    <cellStyle name="40 % - Accent3 2 5 5 5 2 4" xfId="56699"/>
    <cellStyle name="40 % - Accent3 2 5 5 5 3" xfId="11919"/>
    <cellStyle name="40 % - Accent3 2 5 5 5 4" xfId="24158"/>
    <cellStyle name="40 % - Accent3 2 5 5 5 5" xfId="37435"/>
    <cellStyle name="40 % - Accent3 2 5 5 5 6" xfId="50712"/>
    <cellStyle name="40 % - Accent3 2 5 5 6" xfId="6843"/>
    <cellStyle name="40 % - Accent3 2 5 5 6 2" xfId="17667"/>
    <cellStyle name="40 % - Accent3 2 5 5 6 2 2" xfId="30847"/>
    <cellStyle name="40 % - Accent3 2 5 5 6 2 3" xfId="44124"/>
    <cellStyle name="40 % - Accent3 2 5 5 6 2 4" xfId="57401"/>
    <cellStyle name="40 % - Accent3 2 5 5 6 3" xfId="12621"/>
    <cellStyle name="40 % - Accent3 2 5 5 6 4" xfId="24860"/>
    <cellStyle name="40 % - Accent3 2 5 5 6 5" xfId="38137"/>
    <cellStyle name="40 % - Accent3 2 5 5 6 6" xfId="51414"/>
    <cellStyle name="40 % - Accent3 2 5 5 7" xfId="7575"/>
    <cellStyle name="40 % - Accent3 2 5 5 7 2" xfId="18420"/>
    <cellStyle name="40 % - Accent3 2 5 5 7 2 2" xfId="31600"/>
    <cellStyle name="40 % - Accent3 2 5 5 7 2 3" xfId="44877"/>
    <cellStyle name="40 % - Accent3 2 5 5 7 2 4" xfId="58154"/>
    <cellStyle name="40 % - Accent3 2 5 5 7 3" xfId="25613"/>
    <cellStyle name="40 % - Accent3 2 5 5 7 4" xfId="38890"/>
    <cellStyle name="40 % - Accent3 2 5 5 7 5" xfId="52167"/>
    <cellStyle name="40 % - Accent3 2 5 5 8" xfId="10639"/>
    <cellStyle name="40 % - Accent3 2 5 5 8 2" xfId="15108"/>
    <cellStyle name="40 % - Accent3 2 5 5 8 2 2" xfId="27729"/>
    <cellStyle name="40 % - Accent3 2 5 5 8 2 3" xfId="41006"/>
    <cellStyle name="40 % - Accent3 2 5 5 8 2 4" xfId="54283"/>
    <cellStyle name="40 % - Accent3 2 5 5 8 3" xfId="21742"/>
    <cellStyle name="40 % - Accent3 2 5 5 8 4" xfId="35019"/>
    <cellStyle name="40 % - Accent3 2 5 5 8 5" xfId="48296"/>
    <cellStyle name="40 % - Accent3 2 5 5 9" xfId="9554"/>
    <cellStyle name="40 % - Accent3 2 5 5 9 2" xfId="20420"/>
    <cellStyle name="40 % - Accent3 2 5 5 9 3" xfId="33697"/>
    <cellStyle name="40 % - Accent3 2 5 5 9 4" xfId="46974"/>
    <cellStyle name="40 % - Accent3 2 5 6" xfId="3728"/>
    <cellStyle name="40 % - Accent3 2 5 6 2" xfId="7898"/>
    <cellStyle name="40 % - Accent3 2 5 6 2 2" xfId="15431"/>
    <cellStyle name="40 % - Accent3 2 5 6 2 2 2" xfId="28052"/>
    <cellStyle name="40 % - Accent3 2 5 6 2 2 3" xfId="41329"/>
    <cellStyle name="40 % - Accent3 2 5 6 2 2 4" xfId="54606"/>
    <cellStyle name="40 % - Accent3 2 5 6 2 3" xfId="22065"/>
    <cellStyle name="40 % - Accent3 2 5 6 2 4" xfId="35342"/>
    <cellStyle name="40 % - Accent3 2 5 6 2 5" xfId="48619"/>
    <cellStyle name="40 % - Accent3 2 5 6 3" xfId="14364"/>
    <cellStyle name="40 % - Accent3 2 5 6 3 2" xfId="26985"/>
    <cellStyle name="40 % - Accent3 2 5 6 3 3" xfId="40262"/>
    <cellStyle name="40 % - Accent3 2 5 6 3 4" xfId="53539"/>
    <cellStyle name="40 % - Accent3 2 5 6 4" xfId="9923"/>
    <cellStyle name="40 % - Accent3 2 5 6 5" xfId="20998"/>
    <cellStyle name="40 % - Accent3 2 5 6 6" xfId="34275"/>
    <cellStyle name="40 % - Accent3 2 5 6 7" xfId="47552"/>
    <cellStyle name="40 % - Accent3 2 5 7" xfId="4021"/>
    <cellStyle name="40 % - Accent3 2 5 7 2" xfId="8094"/>
    <cellStyle name="40 % - Accent3 2 5 7 2 2" xfId="28248"/>
    <cellStyle name="40 % - Accent3 2 5 7 2 3" xfId="41525"/>
    <cellStyle name="40 % - Accent3 2 5 7 2 4" xfId="54802"/>
    <cellStyle name="40 % - Accent3 2 5 7 3" xfId="22261"/>
    <cellStyle name="40 % - Accent3 2 5 7 4" xfId="35538"/>
    <cellStyle name="40 % - Accent3 2 5 7 5" xfId="48815"/>
    <cellStyle name="40 % - Accent3 2 5 8" xfId="4921"/>
    <cellStyle name="40 % - Accent3 2 5 8 2" xfId="8795"/>
    <cellStyle name="40 % - Accent3 2 5 8 2 2" xfId="28949"/>
    <cellStyle name="40 % - Accent3 2 5 8 2 3" xfId="42226"/>
    <cellStyle name="40 % - Accent3 2 5 8 2 4" xfId="55503"/>
    <cellStyle name="40 % - Accent3 2 5 8 3" xfId="22962"/>
    <cellStyle name="40 % - Accent3 2 5 8 4" xfId="36239"/>
    <cellStyle name="40 % - Accent3 2 5 8 5" xfId="49516"/>
    <cellStyle name="40 % - Accent3 2 5 9" xfId="5512"/>
    <cellStyle name="40 % - Accent3 2 5 9 2" xfId="16360"/>
    <cellStyle name="40 % - Accent3 2 5 9 2 2" xfId="29540"/>
    <cellStyle name="40 % - Accent3 2 5 9 2 3" xfId="42817"/>
    <cellStyle name="40 % - Accent3 2 5 9 2 4" xfId="56094"/>
    <cellStyle name="40 % - Accent3 2 5 9 3" xfId="11314"/>
    <cellStyle name="40 % - Accent3 2 5 9 4" xfId="23553"/>
    <cellStyle name="40 % - Accent3 2 5 9 5" xfId="36830"/>
    <cellStyle name="40 % - Accent3 2 5 9 6" xfId="50107"/>
    <cellStyle name="40 % - Accent3 2 6" xfId="629"/>
    <cellStyle name="40 % - Accent3 2 6 10" xfId="13787"/>
    <cellStyle name="40 % - Accent3 2 6 10 2" xfId="26408"/>
    <cellStyle name="40 % - Accent3 2 6 10 3" xfId="39685"/>
    <cellStyle name="40 % - Accent3 2 6 10 4" xfId="52962"/>
    <cellStyle name="40 % - Accent3 2 6 11" xfId="19673"/>
    <cellStyle name="40 % - Accent3 2 6 12" xfId="32950"/>
    <cellStyle name="40 % - Accent3 2 6 13" xfId="46227"/>
    <cellStyle name="40 % - Accent3 2 6 2" xfId="4011"/>
    <cellStyle name="40 % - Accent3 2 6 2 2" xfId="8088"/>
    <cellStyle name="40 % - Accent3 2 6 2 2 2" xfId="15606"/>
    <cellStyle name="40 % - Accent3 2 6 2 2 2 2" xfId="28242"/>
    <cellStyle name="40 % - Accent3 2 6 2 2 2 3" xfId="41519"/>
    <cellStyle name="40 % - Accent3 2 6 2 2 2 4" xfId="54796"/>
    <cellStyle name="40 % - Accent3 2 6 2 2 3" xfId="22255"/>
    <cellStyle name="40 % - Accent3 2 6 2 2 4" xfId="35532"/>
    <cellStyle name="40 % - Accent3 2 6 2 2 5" xfId="48809"/>
    <cellStyle name="40 % - Accent3 2 6 2 3" xfId="14370"/>
    <cellStyle name="40 % - Accent3 2 6 2 3 2" xfId="26991"/>
    <cellStyle name="40 % - Accent3 2 6 2 3 3" xfId="40268"/>
    <cellStyle name="40 % - Accent3 2 6 2 3 4" xfId="53545"/>
    <cellStyle name="40 % - Accent3 2 6 2 4" xfId="21004"/>
    <cellStyle name="40 % - Accent3 2 6 2 5" xfId="34281"/>
    <cellStyle name="40 % - Accent3 2 6 2 6" xfId="47558"/>
    <cellStyle name="40 % - Accent3 2 6 3" xfId="4927"/>
    <cellStyle name="40 % - Accent3 2 6 3 2" xfId="8801"/>
    <cellStyle name="40 % - Accent3 2 6 3 2 2" xfId="28955"/>
    <cellStyle name="40 % - Accent3 2 6 3 2 3" xfId="42232"/>
    <cellStyle name="40 % - Accent3 2 6 3 2 4" xfId="55509"/>
    <cellStyle name="40 % - Accent3 2 6 3 3" xfId="22968"/>
    <cellStyle name="40 % - Accent3 2 6 3 4" xfId="36245"/>
    <cellStyle name="40 % - Accent3 2 6 3 5" xfId="49522"/>
    <cellStyle name="40 % - Accent3 2 6 4" xfId="5518"/>
    <cellStyle name="40 % - Accent3 2 6 4 2" xfId="16366"/>
    <cellStyle name="40 % - Accent3 2 6 4 2 2" xfId="29546"/>
    <cellStyle name="40 % - Accent3 2 6 4 2 3" xfId="42823"/>
    <cellStyle name="40 % - Accent3 2 6 4 2 4" xfId="56100"/>
    <cellStyle name="40 % - Accent3 2 6 4 3" xfId="11320"/>
    <cellStyle name="40 % - Accent3 2 6 4 4" xfId="23559"/>
    <cellStyle name="40 % - Accent3 2 6 4 5" xfId="36836"/>
    <cellStyle name="40 % - Accent3 2 6 4 6" xfId="50113"/>
    <cellStyle name="40 % - Accent3 2 6 5" xfId="6142"/>
    <cellStyle name="40 % - Accent3 2 6 5 2" xfId="16966"/>
    <cellStyle name="40 % - Accent3 2 6 5 2 2" xfId="30146"/>
    <cellStyle name="40 % - Accent3 2 6 5 2 3" xfId="43423"/>
    <cellStyle name="40 % - Accent3 2 6 5 2 4" xfId="56700"/>
    <cellStyle name="40 % - Accent3 2 6 5 3" xfId="11920"/>
    <cellStyle name="40 % - Accent3 2 6 5 4" xfId="24159"/>
    <cellStyle name="40 % - Accent3 2 6 5 5" xfId="37436"/>
    <cellStyle name="40 % - Accent3 2 6 5 6" xfId="50713"/>
    <cellStyle name="40 % - Accent3 2 6 6" xfId="6844"/>
    <cellStyle name="40 % - Accent3 2 6 6 2" xfId="17668"/>
    <cellStyle name="40 % - Accent3 2 6 6 2 2" xfId="30848"/>
    <cellStyle name="40 % - Accent3 2 6 6 2 3" xfId="44125"/>
    <cellStyle name="40 % - Accent3 2 6 6 2 4" xfId="57402"/>
    <cellStyle name="40 % - Accent3 2 6 6 3" xfId="12622"/>
    <cellStyle name="40 % - Accent3 2 6 6 4" xfId="24861"/>
    <cellStyle name="40 % - Accent3 2 6 6 5" xfId="38138"/>
    <cellStyle name="40 % - Accent3 2 6 6 6" xfId="51415"/>
    <cellStyle name="40 % - Accent3 2 6 7" xfId="7576"/>
    <cellStyle name="40 % - Accent3 2 6 7 2" xfId="18421"/>
    <cellStyle name="40 % - Accent3 2 6 7 2 2" xfId="31601"/>
    <cellStyle name="40 % - Accent3 2 6 7 2 3" xfId="44878"/>
    <cellStyle name="40 % - Accent3 2 6 7 2 4" xfId="58155"/>
    <cellStyle name="40 % - Accent3 2 6 7 3" xfId="25614"/>
    <cellStyle name="40 % - Accent3 2 6 7 4" xfId="38891"/>
    <cellStyle name="40 % - Accent3 2 6 7 5" xfId="52168"/>
    <cellStyle name="40 % - Accent3 2 6 8" xfId="10640"/>
    <cellStyle name="40 % - Accent3 2 6 8 2" xfId="15109"/>
    <cellStyle name="40 % - Accent3 2 6 8 2 2" xfId="27730"/>
    <cellStyle name="40 % - Accent3 2 6 8 2 3" xfId="41007"/>
    <cellStyle name="40 % - Accent3 2 6 8 2 4" xfId="54284"/>
    <cellStyle name="40 % - Accent3 2 6 8 3" xfId="21743"/>
    <cellStyle name="40 % - Accent3 2 6 8 4" xfId="35020"/>
    <cellStyle name="40 % - Accent3 2 6 8 5" xfId="48297"/>
    <cellStyle name="40 % - Accent3 2 6 9" xfId="9555"/>
    <cellStyle name="40 % - Accent3 2 6 9 2" xfId="20421"/>
    <cellStyle name="40 % - Accent3 2 6 9 3" xfId="33698"/>
    <cellStyle name="40 % - Accent3 2 6 9 4" xfId="46975"/>
    <cellStyle name="40 % - Accent3 2 7" xfId="3708"/>
    <cellStyle name="40 % - Accent3 2 7 2" xfId="7878"/>
    <cellStyle name="40 % - Accent3 2 7 2 2" xfId="18660"/>
    <cellStyle name="40 % - Accent3 2 7 2 2 2" xfId="31840"/>
    <cellStyle name="40 % - Accent3 2 7 2 2 3" xfId="45117"/>
    <cellStyle name="40 % - Accent3 2 7 2 2 4" xfId="58394"/>
    <cellStyle name="40 % - Accent3 2 7 2 3" xfId="25853"/>
    <cellStyle name="40 % - Accent3 2 7 2 4" xfId="39130"/>
    <cellStyle name="40 % - Accent3 2 7 2 5" xfId="52407"/>
    <cellStyle name="40 % - Accent3 2 7 3" xfId="10850"/>
    <cellStyle name="40 % - Accent3 2 7 3 2" xfId="15411"/>
    <cellStyle name="40 % - Accent3 2 7 3 2 2" xfId="28032"/>
    <cellStyle name="40 % - Accent3 2 7 3 2 3" xfId="41309"/>
    <cellStyle name="40 % - Accent3 2 7 3 2 4" xfId="54586"/>
    <cellStyle name="40 % - Accent3 2 7 3 3" xfId="22045"/>
    <cellStyle name="40 % - Accent3 2 7 3 4" xfId="35322"/>
    <cellStyle name="40 % - Accent3 2 7 3 5" xfId="48599"/>
    <cellStyle name="40 % - Accent3 2 7 4" xfId="14317"/>
    <cellStyle name="40 % - Accent3 2 7 4 2" xfId="26938"/>
    <cellStyle name="40 % - Accent3 2 7 4 3" xfId="40215"/>
    <cellStyle name="40 % - Accent3 2 7 4 4" xfId="53492"/>
    <cellStyle name="40 % - Accent3 2 7 5" xfId="20951"/>
    <cellStyle name="40 % - Accent3 2 7 6" xfId="34228"/>
    <cellStyle name="40 % - Accent3 2 7 7" xfId="47505"/>
    <cellStyle name="40 % - Accent3 2 8" xfId="4874"/>
    <cellStyle name="40 % - Accent3 2 8 2" xfId="8748"/>
    <cellStyle name="40 % - Accent3 2 8 2 2" xfId="18740"/>
    <cellStyle name="40 % - Accent3 2 8 2 2 2" xfId="31920"/>
    <cellStyle name="40 % - Accent3 2 8 2 2 3" xfId="45197"/>
    <cellStyle name="40 % - Accent3 2 8 2 2 4" xfId="58474"/>
    <cellStyle name="40 % - Accent3 2 8 2 3" xfId="25933"/>
    <cellStyle name="40 % - Accent3 2 8 2 4" xfId="39210"/>
    <cellStyle name="40 % - Accent3 2 8 2 5" xfId="52487"/>
    <cellStyle name="40 % - Accent3 2 8 3" xfId="15921"/>
    <cellStyle name="40 % - Accent3 2 8 3 2" xfId="28902"/>
    <cellStyle name="40 % - Accent3 2 8 3 3" xfId="42179"/>
    <cellStyle name="40 % - Accent3 2 8 3 4" xfId="55456"/>
    <cellStyle name="40 % - Accent3 2 8 4" xfId="22915"/>
    <cellStyle name="40 % - Accent3 2 8 5" xfId="36192"/>
    <cellStyle name="40 % - Accent3 2 8 6" xfId="49469"/>
    <cellStyle name="40 % - Accent3 2 9" xfId="5465"/>
    <cellStyle name="40 % - Accent3 2 9 2" xfId="16313"/>
    <cellStyle name="40 % - Accent3 2 9 2 2" xfId="29493"/>
    <cellStyle name="40 % - Accent3 2 9 2 3" xfId="42770"/>
    <cellStyle name="40 % - Accent3 2 9 2 4" xfId="56047"/>
    <cellStyle name="40 % - Accent3 2 9 3" xfId="11267"/>
    <cellStyle name="40 % - Accent3 2 9 4" xfId="23506"/>
    <cellStyle name="40 % - Accent3 2 9 5" xfId="36783"/>
    <cellStyle name="40 % - Accent3 2 9 6" xfId="50060"/>
    <cellStyle name="40 % - Accent3 2_2012-2013 - CF - Tour 1 - Ligue 04 - Résultats" xfId="630"/>
    <cellStyle name="40 % - Accent3 20" xfId="6360"/>
    <cellStyle name="40 % - Accent3 20 2" xfId="7062"/>
    <cellStyle name="40 % - Accent3 20 2 2" xfId="17886"/>
    <cellStyle name="40 % - Accent3 20 2 2 2" xfId="31066"/>
    <cellStyle name="40 % - Accent3 20 2 2 3" xfId="44343"/>
    <cellStyle name="40 % - Accent3 20 2 2 4" xfId="57620"/>
    <cellStyle name="40 % - Accent3 20 2 3" xfId="12840"/>
    <cellStyle name="40 % - Accent3 20 2 4" xfId="25079"/>
    <cellStyle name="40 % - Accent3 20 2 5" xfId="38356"/>
    <cellStyle name="40 % - Accent3 20 2 6" xfId="51633"/>
    <cellStyle name="40 % - Accent3 20 3" xfId="12138"/>
    <cellStyle name="40 % - Accent3 20 3 2" xfId="17184"/>
    <cellStyle name="40 % - Accent3 20 3 2 2" xfId="30364"/>
    <cellStyle name="40 % - Accent3 20 3 2 3" xfId="43641"/>
    <cellStyle name="40 % - Accent3 20 3 2 4" xfId="56918"/>
    <cellStyle name="40 % - Accent3 20 3 3" xfId="24377"/>
    <cellStyle name="40 % - Accent3 20 3 4" xfId="37654"/>
    <cellStyle name="40 % - Accent3 20 3 5" xfId="50931"/>
    <cellStyle name="40 % - Accent3 20 4" xfId="10140"/>
    <cellStyle name="40 % - Accent3 20 4 2" xfId="21229"/>
    <cellStyle name="40 % - Accent3 20 4 3" xfId="34506"/>
    <cellStyle name="40 % - Accent3 20 4 4" xfId="47783"/>
    <cellStyle name="40 % - Accent3 20 5" xfId="14595"/>
    <cellStyle name="40 % - Accent3 20 5 2" xfId="27216"/>
    <cellStyle name="40 % - Accent3 20 5 3" xfId="40493"/>
    <cellStyle name="40 % - Accent3 20 5 4" xfId="53770"/>
    <cellStyle name="40 % - Accent3 20 6" xfId="9024"/>
    <cellStyle name="40 % - Accent3 20 7" xfId="19891"/>
    <cellStyle name="40 % - Accent3 20 8" xfId="33168"/>
    <cellStyle name="40 % - Accent3 20 9" xfId="46445"/>
    <cellStyle name="40 % - Accent3 21" xfId="6371"/>
    <cellStyle name="40 % - Accent3 21 2" xfId="7073"/>
    <cellStyle name="40 % - Accent3 21 2 2" xfId="17897"/>
    <cellStyle name="40 % - Accent3 21 2 2 2" xfId="31077"/>
    <cellStyle name="40 % - Accent3 21 2 2 3" xfId="44354"/>
    <cellStyle name="40 % - Accent3 21 2 2 4" xfId="57631"/>
    <cellStyle name="40 % - Accent3 21 2 3" xfId="12851"/>
    <cellStyle name="40 % - Accent3 21 2 4" xfId="25090"/>
    <cellStyle name="40 % - Accent3 21 2 5" xfId="38367"/>
    <cellStyle name="40 % - Accent3 21 2 6" xfId="51644"/>
    <cellStyle name="40 % - Accent3 21 3" xfId="12149"/>
    <cellStyle name="40 % - Accent3 21 3 2" xfId="17195"/>
    <cellStyle name="40 % - Accent3 21 3 2 2" xfId="30375"/>
    <cellStyle name="40 % - Accent3 21 3 2 3" xfId="43652"/>
    <cellStyle name="40 % - Accent3 21 3 2 4" xfId="56929"/>
    <cellStyle name="40 % - Accent3 21 3 3" xfId="24388"/>
    <cellStyle name="40 % - Accent3 21 3 4" xfId="37665"/>
    <cellStyle name="40 % - Accent3 21 3 5" xfId="50942"/>
    <cellStyle name="40 % - Accent3 21 4" xfId="10151"/>
    <cellStyle name="40 % - Accent3 21 4 2" xfId="21240"/>
    <cellStyle name="40 % - Accent3 21 4 3" xfId="34517"/>
    <cellStyle name="40 % - Accent3 21 4 4" xfId="47794"/>
    <cellStyle name="40 % - Accent3 21 5" xfId="14606"/>
    <cellStyle name="40 % - Accent3 21 5 2" xfId="27227"/>
    <cellStyle name="40 % - Accent3 21 5 3" xfId="40504"/>
    <cellStyle name="40 % - Accent3 21 5 4" xfId="53781"/>
    <cellStyle name="40 % - Accent3 21 6" xfId="9035"/>
    <cellStyle name="40 % - Accent3 21 7" xfId="19902"/>
    <cellStyle name="40 % - Accent3 21 8" xfId="33179"/>
    <cellStyle name="40 % - Accent3 21 9" xfId="46456"/>
    <cellStyle name="40 % - Accent3 22" xfId="6361"/>
    <cellStyle name="40 % - Accent3 22 2" xfId="7063"/>
    <cellStyle name="40 % - Accent3 22 2 2" xfId="17887"/>
    <cellStyle name="40 % - Accent3 22 2 2 2" xfId="31067"/>
    <cellStyle name="40 % - Accent3 22 2 2 3" xfId="44344"/>
    <cellStyle name="40 % - Accent3 22 2 2 4" xfId="57621"/>
    <cellStyle name="40 % - Accent3 22 2 3" xfId="12841"/>
    <cellStyle name="40 % - Accent3 22 2 4" xfId="25080"/>
    <cellStyle name="40 % - Accent3 22 2 5" xfId="38357"/>
    <cellStyle name="40 % - Accent3 22 2 6" xfId="51634"/>
    <cellStyle name="40 % - Accent3 22 3" xfId="12139"/>
    <cellStyle name="40 % - Accent3 22 3 2" xfId="17185"/>
    <cellStyle name="40 % - Accent3 22 3 2 2" xfId="30365"/>
    <cellStyle name="40 % - Accent3 22 3 2 3" xfId="43642"/>
    <cellStyle name="40 % - Accent3 22 3 2 4" xfId="56919"/>
    <cellStyle name="40 % - Accent3 22 3 3" xfId="24378"/>
    <cellStyle name="40 % - Accent3 22 3 4" xfId="37655"/>
    <cellStyle name="40 % - Accent3 22 3 5" xfId="50932"/>
    <cellStyle name="40 % - Accent3 22 4" xfId="10141"/>
    <cellStyle name="40 % - Accent3 22 4 2" xfId="21230"/>
    <cellStyle name="40 % - Accent3 22 4 3" xfId="34507"/>
    <cellStyle name="40 % - Accent3 22 4 4" xfId="47784"/>
    <cellStyle name="40 % - Accent3 22 5" xfId="14596"/>
    <cellStyle name="40 % - Accent3 22 5 2" xfId="27217"/>
    <cellStyle name="40 % - Accent3 22 5 3" xfId="40494"/>
    <cellStyle name="40 % - Accent3 22 5 4" xfId="53771"/>
    <cellStyle name="40 % - Accent3 22 6" xfId="9025"/>
    <cellStyle name="40 % - Accent3 22 7" xfId="19892"/>
    <cellStyle name="40 % - Accent3 22 8" xfId="33169"/>
    <cellStyle name="40 % - Accent3 22 9" xfId="46446"/>
    <cellStyle name="40 % - Accent3 23" xfId="6379"/>
    <cellStyle name="40 % - Accent3 23 2" xfId="7081"/>
    <cellStyle name="40 % - Accent3 23 2 2" xfId="17905"/>
    <cellStyle name="40 % - Accent3 23 2 2 2" xfId="31085"/>
    <cellStyle name="40 % - Accent3 23 2 2 3" xfId="44362"/>
    <cellStyle name="40 % - Accent3 23 2 2 4" xfId="57639"/>
    <cellStyle name="40 % - Accent3 23 2 3" xfId="12859"/>
    <cellStyle name="40 % - Accent3 23 2 4" xfId="25098"/>
    <cellStyle name="40 % - Accent3 23 2 5" xfId="38375"/>
    <cellStyle name="40 % - Accent3 23 2 6" xfId="51652"/>
    <cellStyle name="40 % - Accent3 23 3" xfId="12157"/>
    <cellStyle name="40 % - Accent3 23 3 2" xfId="17203"/>
    <cellStyle name="40 % - Accent3 23 3 2 2" xfId="30383"/>
    <cellStyle name="40 % - Accent3 23 3 2 3" xfId="43660"/>
    <cellStyle name="40 % - Accent3 23 3 2 4" xfId="56937"/>
    <cellStyle name="40 % - Accent3 23 3 3" xfId="24396"/>
    <cellStyle name="40 % - Accent3 23 3 4" xfId="37673"/>
    <cellStyle name="40 % - Accent3 23 3 5" xfId="50950"/>
    <cellStyle name="40 % - Accent3 23 4" xfId="10159"/>
    <cellStyle name="40 % - Accent3 23 4 2" xfId="21248"/>
    <cellStyle name="40 % - Accent3 23 4 3" xfId="34525"/>
    <cellStyle name="40 % - Accent3 23 4 4" xfId="47802"/>
    <cellStyle name="40 % - Accent3 23 5" xfId="14614"/>
    <cellStyle name="40 % - Accent3 23 5 2" xfId="27235"/>
    <cellStyle name="40 % - Accent3 23 5 3" xfId="40512"/>
    <cellStyle name="40 % - Accent3 23 5 4" xfId="53789"/>
    <cellStyle name="40 % - Accent3 23 6" xfId="9043"/>
    <cellStyle name="40 % - Accent3 23 7" xfId="19910"/>
    <cellStyle name="40 % - Accent3 23 8" xfId="33187"/>
    <cellStyle name="40 % - Accent3 23 9" xfId="46464"/>
    <cellStyle name="40 % - Accent3 24" xfId="6404"/>
    <cellStyle name="40 % - Accent3 24 2" xfId="7106"/>
    <cellStyle name="40 % - Accent3 24 2 2" xfId="17930"/>
    <cellStyle name="40 % - Accent3 24 2 2 2" xfId="31110"/>
    <cellStyle name="40 % - Accent3 24 2 2 3" xfId="44387"/>
    <cellStyle name="40 % - Accent3 24 2 2 4" xfId="57664"/>
    <cellStyle name="40 % - Accent3 24 2 3" xfId="12884"/>
    <cellStyle name="40 % - Accent3 24 2 4" xfId="25123"/>
    <cellStyle name="40 % - Accent3 24 2 5" xfId="38400"/>
    <cellStyle name="40 % - Accent3 24 2 6" xfId="51677"/>
    <cellStyle name="40 % - Accent3 24 3" xfId="12182"/>
    <cellStyle name="40 % - Accent3 24 3 2" xfId="17228"/>
    <cellStyle name="40 % - Accent3 24 3 2 2" xfId="30408"/>
    <cellStyle name="40 % - Accent3 24 3 2 3" xfId="43685"/>
    <cellStyle name="40 % - Accent3 24 3 2 4" xfId="56962"/>
    <cellStyle name="40 % - Accent3 24 3 3" xfId="24421"/>
    <cellStyle name="40 % - Accent3 24 3 4" xfId="37698"/>
    <cellStyle name="40 % - Accent3 24 3 5" xfId="50975"/>
    <cellStyle name="40 % - Accent3 24 4" xfId="10184"/>
    <cellStyle name="40 % - Accent3 24 4 2" xfId="21273"/>
    <cellStyle name="40 % - Accent3 24 4 3" xfId="34550"/>
    <cellStyle name="40 % - Accent3 24 4 4" xfId="47827"/>
    <cellStyle name="40 % - Accent3 24 5" xfId="14639"/>
    <cellStyle name="40 % - Accent3 24 5 2" xfId="27260"/>
    <cellStyle name="40 % - Accent3 24 5 3" xfId="40537"/>
    <cellStyle name="40 % - Accent3 24 5 4" xfId="53814"/>
    <cellStyle name="40 % - Accent3 24 6" xfId="9068"/>
    <cellStyle name="40 % - Accent3 24 7" xfId="19935"/>
    <cellStyle name="40 % - Accent3 24 8" xfId="33212"/>
    <cellStyle name="40 % - Accent3 24 9" xfId="46489"/>
    <cellStyle name="40 % - Accent3 25" xfId="6415"/>
    <cellStyle name="40 % - Accent3 25 2" xfId="7117"/>
    <cellStyle name="40 % - Accent3 25 2 2" xfId="17941"/>
    <cellStyle name="40 % - Accent3 25 2 2 2" xfId="31121"/>
    <cellStyle name="40 % - Accent3 25 2 2 3" xfId="44398"/>
    <cellStyle name="40 % - Accent3 25 2 2 4" xfId="57675"/>
    <cellStyle name="40 % - Accent3 25 2 3" xfId="12895"/>
    <cellStyle name="40 % - Accent3 25 2 4" xfId="25134"/>
    <cellStyle name="40 % - Accent3 25 2 5" xfId="38411"/>
    <cellStyle name="40 % - Accent3 25 2 6" xfId="51688"/>
    <cellStyle name="40 % - Accent3 25 3" xfId="12193"/>
    <cellStyle name="40 % - Accent3 25 3 2" xfId="17239"/>
    <cellStyle name="40 % - Accent3 25 3 2 2" xfId="30419"/>
    <cellStyle name="40 % - Accent3 25 3 2 3" xfId="43696"/>
    <cellStyle name="40 % - Accent3 25 3 2 4" xfId="56973"/>
    <cellStyle name="40 % - Accent3 25 3 3" xfId="24432"/>
    <cellStyle name="40 % - Accent3 25 3 4" xfId="37709"/>
    <cellStyle name="40 % - Accent3 25 3 5" xfId="50986"/>
    <cellStyle name="40 % - Accent3 25 4" xfId="10195"/>
    <cellStyle name="40 % - Accent3 25 4 2" xfId="21284"/>
    <cellStyle name="40 % - Accent3 25 4 3" xfId="34561"/>
    <cellStyle name="40 % - Accent3 25 4 4" xfId="47838"/>
    <cellStyle name="40 % - Accent3 25 5" xfId="14650"/>
    <cellStyle name="40 % - Accent3 25 5 2" xfId="27271"/>
    <cellStyle name="40 % - Accent3 25 5 3" xfId="40548"/>
    <cellStyle name="40 % - Accent3 25 5 4" xfId="53825"/>
    <cellStyle name="40 % - Accent3 25 6" xfId="9079"/>
    <cellStyle name="40 % - Accent3 25 7" xfId="19946"/>
    <cellStyle name="40 % - Accent3 25 8" xfId="33223"/>
    <cellStyle name="40 % - Accent3 25 9" xfId="46500"/>
    <cellStyle name="40 % - Accent3 26" xfId="6405"/>
    <cellStyle name="40 % - Accent3 26 2" xfId="7107"/>
    <cellStyle name="40 % - Accent3 26 2 2" xfId="17931"/>
    <cellStyle name="40 % - Accent3 26 2 2 2" xfId="31111"/>
    <cellStyle name="40 % - Accent3 26 2 2 3" xfId="44388"/>
    <cellStyle name="40 % - Accent3 26 2 2 4" xfId="57665"/>
    <cellStyle name="40 % - Accent3 26 2 3" xfId="12885"/>
    <cellStyle name="40 % - Accent3 26 2 4" xfId="25124"/>
    <cellStyle name="40 % - Accent3 26 2 5" xfId="38401"/>
    <cellStyle name="40 % - Accent3 26 2 6" xfId="51678"/>
    <cellStyle name="40 % - Accent3 26 3" xfId="12183"/>
    <cellStyle name="40 % - Accent3 26 3 2" xfId="17229"/>
    <cellStyle name="40 % - Accent3 26 3 2 2" xfId="30409"/>
    <cellStyle name="40 % - Accent3 26 3 2 3" xfId="43686"/>
    <cellStyle name="40 % - Accent3 26 3 2 4" xfId="56963"/>
    <cellStyle name="40 % - Accent3 26 3 3" xfId="24422"/>
    <cellStyle name="40 % - Accent3 26 3 4" xfId="37699"/>
    <cellStyle name="40 % - Accent3 26 3 5" xfId="50976"/>
    <cellStyle name="40 % - Accent3 26 4" xfId="10185"/>
    <cellStyle name="40 % - Accent3 26 4 2" xfId="21274"/>
    <cellStyle name="40 % - Accent3 26 4 3" xfId="34551"/>
    <cellStyle name="40 % - Accent3 26 4 4" xfId="47828"/>
    <cellStyle name="40 % - Accent3 26 5" xfId="14640"/>
    <cellStyle name="40 % - Accent3 26 5 2" xfId="27261"/>
    <cellStyle name="40 % - Accent3 26 5 3" xfId="40538"/>
    <cellStyle name="40 % - Accent3 26 5 4" xfId="53815"/>
    <cellStyle name="40 % - Accent3 26 6" xfId="9069"/>
    <cellStyle name="40 % - Accent3 26 7" xfId="19936"/>
    <cellStyle name="40 % - Accent3 26 8" xfId="33213"/>
    <cellStyle name="40 % - Accent3 26 9" xfId="46490"/>
    <cellStyle name="40 % - Accent3 27" xfId="6423"/>
    <cellStyle name="40 % - Accent3 27 2" xfId="7125"/>
    <cellStyle name="40 % - Accent3 27 2 2" xfId="17949"/>
    <cellStyle name="40 % - Accent3 27 2 2 2" xfId="31129"/>
    <cellStyle name="40 % - Accent3 27 2 2 3" xfId="44406"/>
    <cellStyle name="40 % - Accent3 27 2 2 4" xfId="57683"/>
    <cellStyle name="40 % - Accent3 27 2 3" xfId="12903"/>
    <cellStyle name="40 % - Accent3 27 2 4" xfId="25142"/>
    <cellStyle name="40 % - Accent3 27 2 5" xfId="38419"/>
    <cellStyle name="40 % - Accent3 27 2 6" xfId="51696"/>
    <cellStyle name="40 % - Accent3 27 3" xfId="12201"/>
    <cellStyle name="40 % - Accent3 27 3 2" xfId="17247"/>
    <cellStyle name="40 % - Accent3 27 3 2 2" xfId="30427"/>
    <cellStyle name="40 % - Accent3 27 3 2 3" xfId="43704"/>
    <cellStyle name="40 % - Accent3 27 3 2 4" xfId="56981"/>
    <cellStyle name="40 % - Accent3 27 3 3" xfId="24440"/>
    <cellStyle name="40 % - Accent3 27 3 4" xfId="37717"/>
    <cellStyle name="40 % - Accent3 27 3 5" xfId="50994"/>
    <cellStyle name="40 % - Accent3 27 4" xfId="10203"/>
    <cellStyle name="40 % - Accent3 27 4 2" xfId="21292"/>
    <cellStyle name="40 % - Accent3 27 4 3" xfId="34569"/>
    <cellStyle name="40 % - Accent3 27 4 4" xfId="47846"/>
    <cellStyle name="40 % - Accent3 27 5" xfId="14658"/>
    <cellStyle name="40 % - Accent3 27 5 2" xfId="27279"/>
    <cellStyle name="40 % - Accent3 27 5 3" xfId="40556"/>
    <cellStyle name="40 % - Accent3 27 5 4" xfId="53833"/>
    <cellStyle name="40 % - Accent3 27 6" xfId="9087"/>
    <cellStyle name="40 % - Accent3 27 7" xfId="19954"/>
    <cellStyle name="40 % - Accent3 27 8" xfId="33231"/>
    <cellStyle name="40 % - Accent3 27 9" xfId="46508"/>
    <cellStyle name="40 % - Accent3 28" xfId="7150"/>
    <cellStyle name="40 % - Accent3 28 2" xfId="12928"/>
    <cellStyle name="40 % - Accent3 28 2 2" xfId="17974"/>
    <cellStyle name="40 % - Accent3 28 2 2 2" xfId="31154"/>
    <cellStyle name="40 % - Accent3 28 2 2 3" xfId="44431"/>
    <cellStyle name="40 % - Accent3 28 2 2 4" xfId="57708"/>
    <cellStyle name="40 % - Accent3 28 2 3" xfId="25167"/>
    <cellStyle name="40 % - Accent3 28 2 4" xfId="38444"/>
    <cellStyle name="40 % - Accent3 28 2 5" xfId="51721"/>
    <cellStyle name="40 % - Accent3 28 3" xfId="10228"/>
    <cellStyle name="40 % - Accent3 28 3 2" xfId="21317"/>
    <cellStyle name="40 % - Accent3 28 3 3" xfId="34594"/>
    <cellStyle name="40 % - Accent3 28 3 4" xfId="47871"/>
    <cellStyle name="40 % - Accent3 28 4" xfId="14683"/>
    <cellStyle name="40 % - Accent3 28 4 2" xfId="27304"/>
    <cellStyle name="40 % - Accent3 28 4 3" xfId="40581"/>
    <cellStyle name="40 % - Accent3 28 4 4" xfId="53858"/>
    <cellStyle name="40 % - Accent3 28 5" xfId="9112"/>
    <cellStyle name="40 % - Accent3 28 6" xfId="19979"/>
    <cellStyle name="40 % - Accent3 28 7" xfId="33256"/>
    <cellStyle name="40 % - Accent3 28 8" xfId="46533"/>
    <cellStyle name="40 % - Accent3 29" xfId="7161"/>
    <cellStyle name="40 % - Accent3 29 2" xfId="12939"/>
    <cellStyle name="40 % - Accent3 29 2 2" xfId="17985"/>
    <cellStyle name="40 % - Accent3 29 2 2 2" xfId="31165"/>
    <cellStyle name="40 % - Accent3 29 2 2 3" xfId="44442"/>
    <cellStyle name="40 % - Accent3 29 2 2 4" xfId="57719"/>
    <cellStyle name="40 % - Accent3 29 2 3" xfId="25178"/>
    <cellStyle name="40 % - Accent3 29 2 4" xfId="38455"/>
    <cellStyle name="40 % - Accent3 29 2 5" xfId="51732"/>
    <cellStyle name="40 % - Accent3 29 3" xfId="10239"/>
    <cellStyle name="40 % - Accent3 29 3 2" xfId="21328"/>
    <cellStyle name="40 % - Accent3 29 3 3" xfId="34605"/>
    <cellStyle name="40 % - Accent3 29 3 4" xfId="47882"/>
    <cellStyle name="40 % - Accent3 29 4" xfId="14694"/>
    <cellStyle name="40 % - Accent3 29 4 2" xfId="27315"/>
    <cellStyle name="40 % - Accent3 29 4 3" xfId="40592"/>
    <cellStyle name="40 % - Accent3 29 4 4" xfId="53869"/>
    <cellStyle name="40 % - Accent3 29 5" xfId="9123"/>
    <cellStyle name="40 % - Accent3 29 6" xfId="19990"/>
    <cellStyle name="40 % - Accent3 29 7" xfId="33267"/>
    <cellStyle name="40 % - Accent3 29 8" xfId="46544"/>
    <cellStyle name="40 % - Accent3 3" xfId="631"/>
    <cellStyle name="40 % - Accent3 3 2" xfId="632"/>
    <cellStyle name="40 % - Accent3 30" xfId="7151"/>
    <cellStyle name="40 % - Accent3 30 2" xfId="12929"/>
    <cellStyle name="40 % - Accent3 30 2 2" xfId="17975"/>
    <cellStyle name="40 % - Accent3 30 2 2 2" xfId="31155"/>
    <cellStyle name="40 % - Accent3 30 2 2 3" xfId="44432"/>
    <cellStyle name="40 % - Accent3 30 2 2 4" xfId="57709"/>
    <cellStyle name="40 % - Accent3 30 2 3" xfId="25168"/>
    <cellStyle name="40 % - Accent3 30 2 4" xfId="38445"/>
    <cellStyle name="40 % - Accent3 30 2 5" xfId="51722"/>
    <cellStyle name="40 % - Accent3 30 3" xfId="10229"/>
    <cellStyle name="40 % - Accent3 30 3 2" xfId="21318"/>
    <cellStyle name="40 % - Accent3 30 3 3" xfId="34595"/>
    <cellStyle name="40 % - Accent3 30 3 4" xfId="47872"/>
    <cellStyle name="40 % - Accent3 30 4" xfId="14684"/>
    <cellStyle name="40 % - Accent3 30 4 2" xfId="27305"/>
    <cellStyle name="40 % - Accent3 30 4 3" xfId="40582"/>
    <cellStyle name="40 % - Accent3 30 4 4" xfId="53859"/>
    <cellStyle name="40 % - Accent3 30 5" xfId="9113"/>
    <cellStyle name="40 % - Accent3 30 6" xfId="19980"/>
    <cellStyle name="40 % - Accent3 30 7" xfId="33257"/>
    <cellStyle name="40 % - Accent3 30 8" xfId="46534"/>
    <cellStyle name="40 % - Accent3 31" xfId="7169"/>
    <cellStyle name="40 % - Accent3 31 2" xfId="12947"/>
    <cellStyle name="40 % - Accent3 31 2 2" xfId="17993"/>
    <cellStyle name="40 % - Accent3 31 2 2 2" xfId="31173"/>
    <cellStyle name="40 % - Accent3 31 2 2 3" xfId="44450"/>
    <cellStyle name="40 % - Accent3 31 2 2 4" xfId="57727"/>
    <cellStyle name="40 % - Accent3 31 2 3" xfId="25186"/>
    <cellStyle name="40 % - Accent3 31 2 4" xfId="38463"/>
    <cellStyle name="40 % - Accent3 31 2 5" xfId="51740"/>
    <cellStyle name="40 % - Accent3 31 3" xfId="10247"/>
    <cellStyle name="40 % - Accent3 31 3 2" xfId="21336"/>
    <cellStyle name="40 % - Accent3 31 3 3" xfId="34613"/>
    <cellStyle name="40 % - Accent3 31 3 4" xfId="47890"/>
    <cellStyle name="40 % - Accent3 31 4" xfId="14702"/>
    <cellStyle name="40 % - Accent3 31 4 2" xfId="27323"/>
    <cellStyle name="40 % - Accent3 31 4 3" xfId="40600"/>
    <cellStyle name="40 % - Accent3 31 4 4" xfId="53877"/>
    <cellStyle name="40 % - Accent3 31 5" xfId="9131"/>
    <cellStyle name="40 % - Accent3 31 6" xfId="19998"/>
    <cellStyle name="40 % - Accent3 31 7" xfId="33275"/>
    <cellStyle name="40 % - Accent3 31 8" xfId="46552"/>
    <cellStyle name="40 % - Accent3 32" xfId="13354"/>
    <cellStyle name="40 % - Accent3 32 2" xfId="18782"/>
    <cellStyle name="40 % - Accent3 32 2 2" xfId="31962"/>
    <cellStyle name="40 % - Accent3 32 2 3" xfId="45239"/>
    <cellStyle name="40 % - Accent3 32 2 4" xfId="58516"/>
    <cellStyle name="40 % - Accent3 32 3" xfId="25975"/>
    <cellStyle name="40 % - Accent3 32 4" xfId="39252"/>
    <cellStyle name="40 % - Accent3 32 5" xfId="52529"/>
    <cellStyle name="40 % - Accent3 33" xfId="13365"/>
    <cellStyle name="40 % - Accent3 33 2" xfId="18793"/>
    <cellStyle name="40 % - Accent3 33 2 2" xfId="31973"/>
    <cellStyle name="40 % - Accent3 33 2 3" xfId="45250"/>
    <cellStyle name="40 % - Accent3 33 2 4" xfId="58527"/>
    <cellStyle name="40 % - Accent3 33 3" xfId="25986"/>
    <cellStyle name="40 % - Accent3 33 4" xfId="39263"/>
    <cellStyle name="40 % - Accent3 33 5" xfId="52540"/>
    <cellStyle name="40 % - Accent3 34" xfId="13355"/>
    <cellStyle name="40 % - Accent3 34 2" xfId="18783"/>
    <cellStyle name="40 % - Accent3 34 2 2" xfId="31963"/>
    <cellStyle name="40 % - Accent3 34 2 3" xfId="45240"/>
    <cellStyle name="40 % - Accent3 34 2 4" xfId="58517"/>
    <cellStyle name="40 % - Accent3 34 3" xfId="25976"/>
    <cellStyle name="40 % - Accent3 34 4" xfId="39253"/>
    <cellStyle name="40 % - Accent3 34 5" xfId="52530"/>
    <cellStyle name="40 % - Accent3 35" xfId="13373"/>
    <cellStyle name="40 % - Accent3 35 2" xfId="18801"/>
    <cellStyle name="40 % - Accent3 35 2 2" xfId="31981"/>
    <cellStyle name="40 % - Accent3 35 2 3" xfId="45258"/>
    <cellStyle name="40 % - Accent3 35 2 4" xfId="58535"/>
    <cellStyle name="40 % - Accent3 35 3" xfId="25994"/>
    <cellStyle name="40 % - Accent3 35 4" xfId="39271"/>
    <cellStyle name="40 % - Accent3 35 5" xfId="52548"/>
    <cellStyle name="40 % - Accent3 36" xfId="18822"/>
    <cellStyle name="40 % - Accent3 36 2" xfId="32002"/>
    <cellStyle name="40 % - Accent3 36 3" xfId="45279"/>
    <cellStyle name="40 % - Accent3 36 4" xfId="58556"/>
    <cellStyle name="40 % - Accent3 37" xfId="18841"/>
    <cellStyle name="40 % - Accent3 37 2" xfId="32021"/>
    <cellStyle name="40 % - Accent3 37 3" xfId="45298"/>
    <cellStyle name="40 % - Accent3 37 4" xfId="58575"/>
    <cellStyle name="40 % - Accent3 38" xfId="18852"/>
    <cellStyle name="40 % - Accent3 38 2" xfId="32032"/>
    <cellStyle name="40 % - Accent3 38 3" xfId="45309"/>
    <cellStyle name="40 % - Accent3 38 4" xfId="58586"/>
    <cellStyle name="40 % - Accent3 39" xfId="18842"/>
    <cellStyle name="40 % - Accent3 39 2" xfId="32022"/>
    <cellStyle name="40 % - Accent3 39 3" xfId="45299"/>
    <cellStyle name="40 % - Accent3 39 4" xfId="58576"/>
    <cellStyle name="40 % - Accent3 4" xfId="633"/>
    <cellStyle name="40 % - Accent3 40" xfId="18861"/>
    <cellStyle name="40 % - Accent3 40 2" xfId="32041"/>
    <cellStyle name="40 % - Accent3 40 3" xfId="45318"/>
    <cellStyle name="40 % - Accent3 40 4" xfId="58595"/>
    <cellStyle name="40 % - Accent3 41" xfId="18882"/>
    <cellStyle name="40 % - Accent3 41 2" xfId="32062"/>
    <cellStyle name="40 % - Accent3 41 3" xfId="45339"/>
    <cellStyle name="40 % - Accent3 41 4" xfId="58616"/>
    <cellStyle name="40 % - Accent3 42" xfId="18879"/>
    <cellStyle name="40 % - Accent3 42 2" xfId="32059"/>
    <cellStyle name="40 % - Accent3 42 3" xfId="45336"/>
    <cellStyle name="40 % - Accent3 42 4" xfId="58613"/>
    <cellStyle name="40 % - Accent3 43" xfId="18890"/>
    <cellStyle name="40 % - Accent3 43 2" xfId="32070"/>
    <cellStyle name="40 % - Accent3 43 3" xfId="45347"/>
    <cellStyle name="40 % - Accent3 43 4" xfId="58624"/>
    <cellStyle name="40 % - Accent3 44" xfId="18899"/>
    <cellStyle name="40 % - Accent3 44 2" xfId="32079"/>
    <cellStyle name="40 % - Accent3 44 3" xfId="45356"/>
    <cellStyle name="40 % - Accent3 44 4" xfId="58633"/>
    <cellStyle name="40 % - Accent3 45" xfId="18924"/>
    <cellStyle name="40 % - Accent3 45 2" xfId="32104"/>
    <cellStyle name="40 % - Accent3 45 3" xfId="45381"/>
    <cellStyle name="40 % - Accent3 45 4" xfId="58658"/>
    <cellStyle name="40 % - Accent3 46" xfId="18935"/>
    <cellStyle name="40 % - Accent3 46 2" xfId="32115"/>
    <cellStyle name="40 % - Accent3 46 3" xfId="45392"/>
    <cellStyle name="40 % - Accent3 46 4" xfId="58669"/>
    <cellStyle name="40 % - Accent3 47" xfId="18925"/>
    <cellStyle name="40 % - Accent3 47 2" xfId="32105"/>
    <cellStyle name="40 % - Accent3 47 3" xfId="45382"/>
    <cellStyle name="40 % - Accent3 47 4" xfId="58659"/>
    <cellStyle name="40 % - Accent3 48" xfId="18943"/>
    <cellStyle name="40 % - Accent3 48 2" xfId="32123"/>
    <cellStyle name="40 % - Accent3 48 3" xfId="45400"/>
    <cellStyle name="40 % - Accent3 48 4" xfId="58677"/>
    <cellStyle name="40 % - Accent3 49" xfId="18968"/>
    <cellStyle name="40 % - Accent3 49 2" xfId="32148"/>
    <cellStyle name="40 % - Accent3 49 3" xfId="45425"/>
    <cellStyle name="40 % - Accent3 49 4" xfId="58702"/>
    <cellStyle name="40 % - Accent3 5" xfId="634"/>
    <cellStyle name="40 % - Accent3 5 2" xfId="635"/>
    <cellStyle name="40 % - Accent3 5 2 2" xfId="636"/>
    <cellStyle name="40 % - Accent3 5 2 3" xfId="637"/>
    <cellStyle name="40 % - Accent3 5 2 4" xfId="638"/>
    <cellStyle name="40 % - Accent3 5 2 4 2" xfId="639"/>
    <cellStyle name="40 % - Accent3 5 2 5" xfId="640"/>
    <cellStyle name="40 % - Accent3 5 2 6" xfId="3729"/>
    <cellStyle name="40 % - Accent3 5 3" xfId="641"/>
    <cellStyle name="40 % - Accent3 5 4" xfId="642"/>
    <cellStyle name="40 % - Accent3 5 5" xfId="643"/>
    <cellStyle name="40 % - Accent3 5 6" xfId="12967"/>
    <cellStyle name="40 % - Accent3 5 7" xfId="13166"/>
    <cellStyle name="40 % - Accent3 50" xfId="18979"/>
    <cellStyle name="40 % - Accent3 50 2" xfId="32159"/>
    <cellStyle name="40 % - Accent3 50 3" xfId="45436"/>
    <cellStyle name="40 % - Accent3 50 4" xfId="58713"/>
    <cellStyle name="40 % - Accent3 51" xfId="18969"/>
    <cellStyle name="40 % - Accent3 51 2" xfId="32149"/>
    <cellStyle name="40 % - Accent3 51 3" xfId="45426"/>
    <cellStyle name="40 % - Accent3 51 4" xfId="58703"/>
    <cellStyle name="40 % - Accent3 52" xfId="18987"/>
    <cellStyle name="40 % - Accent3 52 2" xfId="32167"/>
    <cellStyle name="40 % - Accent3 52 3" xfId="45444"/>
    <cellStyle name="40 % - Accent3 52 4" xfId="58721"/>
    <cellStyle name="40 % - Accent3 53" xfId="19008"/>
    <cellStyle name="40 % - Accent3 53 2" xfId="32188"/>
    <cellStyle name="40 % - Accent3 53 3" xfId="45465"/>
    <cellStyle name="40 % - Accent3 53 4" xfId="58742"/>
    <cellStyle name="40 % - Accent3 54" xfId="19026"/>
    <cellStyle name="40 % - Accent3 54 2" xfId="32206"/>
    <cellStyle name="40 % - Accent3 54 3" xfId="45483"/>
    <cellStyle name="40 % - Accent3 54 4" xfId="58760"/>
    <cellStyle name="40 % - Accent3 55" xfId="19037"/>
    <cellStyle name="40 % - Accent3 55 2" xfId="32217"/>
    <cellStyle name="40 % - Accent3 55 3" xfId="45494"/>
    <cellStyle name="40 % - Accent3 55 4" xfId="58771"/>
    <cellStyle name="40 % - Accent3 56" xfId="19027"/>
    <cellStyle name="40 % - Accent3 56 2" xfId="32207"/>
    <cellStyle name="40 % - Accent3 56 3" xfId="45484"/>
    <cellStyle name="40 % - Accent3 56 4" xfId="58761"/>
    <cellStyle name="40 % - Accent3 57" xfId="19045"/>
    <cellStyle name="40 % - Accent3 57 2" xfId="32225"/>
    <cellStyle name="40 % - Accent3 57 3" xfId="45502"/>
    <cellStyle name="40 % - Accent3 57 4" xfId="58779"/>
    <cellStyle name="40 % - Accent3 58" xfId="19070"/>
    <cellStyle name="40 % - Accent3 58 2" xfId="32250"/>
    <cellStyle name="40 % - Accent3 58 3" xfId="45527"/>
    <cellStyle name="40 % - Accent3 58 4" xfId="58804"/>
    <cellStyle name="40 % - Accent3 59" xfId="19081"/>
    <cellStyle name="40 % - Accent3 59 2" xfId="32261"/>
    <cellStyle name="40 % - Accent3 59 3" xfId="45538"/>
    <cellStyle name="40 % - Accent3 59 4" xfId="58815"/>
    <cellStyle name="40 % - Accent3 6" xfId="644"/>
    <cellStyle name="40 % - Accent3 60" xfId="19071"/>
    <cellStyle name="40 % - Accent3 60 2" xfId="32251"/>
    <cellStyle name="40 % - Accent3 60 3" xfId="45528"/>
    <cellStyle name="40 % - Accent3 60 4" xfId="58805"/>
    <cellStyle name="40 % - Accent3 61" xfId="19089"/>
    <cellStyle name="40 % - Accent3 61 2" xfId="32269"/>
    <cellStyle name="40 % - Accent3 61 3" xfId="45546"/>
    <cellStyle name="40 % - Accent3 61 4" xfId="58823"/>
    <cellStyle name="40 % - Accent3 62" xfId="19114"/>
    <cellStyle name="40 % - Accent3 62 2" xfId="32294"/>
    <cellStyle name="40 % - Accent3 62 3" xfId="45571"/>
    <cellStyle name="40 % - Accent3 62 4" xfId="58848"/>
    <cellStyle name="40 % - Accent3 63" xfId="19125"/>
    <cellStyle name="40 % - Accent3 63 2" xfId="32305"/>
    <cellStyle name="40 % - Accent3 63 3" xfId="45582"/>
    <cellStyle name="40 % - Accent3 63 4" xfId="58859"/>
    <cellStyle name="40 % - Accent3 64" xfId="19115"/>
    <cellStyle name="40 % - Accent3 64 2" xfId="32295"/>
    <cellStyle name="40 % - Accent3 64 3" xfId="45572"/>
    <cellStyle name="40 % - Accent3 64 4" xfId="58849"/>
    <cellStyle name="40 % - Accent3 65" xfId="19133"/>
    <cellStyle name="40 % - Accent3 65 2" xfId="32313"/>
    <cellStyle name="40 % - Accent3 65 3" xfId="45590"/>
    <cellStyle name="40 % - Accent3 65 4" xfId="58867"/>
    <cellStyle name="40 % - Accent3 66" xfId="19158"/>
    <cellStyle name="40 % - Accent3 66 2" xfId="32338"/>
    <cellStyle name="40 % - Accent3 66 3" xfId="45615"/>
    <cellStyle name="40 % - Accent3 66 4" xfId="58892"/>
    <cellStyle name="40 % - Accent3 67" xfId="19169"/>
    <cellStyle name="40 % - Accent3 67 2" xfId="32349"/>
    <cellStyle name="40 % - Accent3 67 3" xfId="45626"/>
    <cellStyle name="40 % - Accent3 67 4" xfId="58903"/>
    <cellStyle name="40 % - Accent3 68" xfId="19159"/>
    <cellStyle name="40 % - Accent3 68 2" xfId="32339"/>
    <cellStyle name="40 % - Accent3 68 3" xfId="45616"/>
    <cellStyle name="40 % - Accent3 68 4" xfId="58893"/>
    <cellStyle name="40 % - Accent3 69" xfId="19177"/>
    <cellStyle name="40 % - Accent3 69 2" xfId="32357"/>
    <cellStyle name="40 % - Accent3 69 3" xfId="45634"/>
    <cellStyle name="40 % - Accent3 69 4" xfId="58911"/>
    <cellStyle name="40 % - Accent3 7" xfId="645"/>
    <cellStyle name="40 % - Accent3 70" xfId="19203"/>
    <cellStyle name="40 % - Accent3 70 2" xfId="32383"/>
    <cellStyle name="40 % - Accent3 70 3" xfId="45660"/>
    <cellStyle name="40 % - Accent3 70 4" xfId="58937"/>
    <cellStyle name="40 % - Accent3 71" xfId="19214"/>
    <cellStyle name="40 % - Accent3 71 2" xfId="32394"/>
    <cellStyle name="40 % - Accent3 71 3" xfId="45671"/>
    <cellStyle name="40 % - Accent3 71 4" xfId="58948"/>
    <cellStyle name="40 % - Accent3 72" xfId="19204"/>
    <cellStyle name="40 % - Accent3 72 2" xfId="32384"/>
    <cellStyle name="40 % - Accent3 72 3" xfId="45661"/>
    <cellStyle name="40 % - Accent3 72 4" xfId="58938"/>
    <cellStyle name="40 % - Accent3 73" xfId="19223"/>
    <cellStyle name="40 % - Accent3 73 2" xfId="32403"/>
    <cellStyle name="40 % - Accent3 73 3" xfId="45680"/>
    <cellStyle name="40 % - Accent3 73 4" xfId="58957"/>
    <cellStyle name="40 % - Accent3 74" xfId="19233"/>
    <cellStyle name="40 % - Accent3 74 2" xfId="32413"/>
    <cellStyle name="40 % - Accent3 74 3" xfId="45690"/>
    <cellStyle name="40 % - Accent3 74 4" xfId="58967"/>
    <cellStyle name="40 % - Accent3 75" xfId="19242"/>
    <cellStyle name="40 % - Accent3 75 2" xfId="32422"/>
    <cellStyle name="40 % - Accent3 75 3" xfId="45699"/>
    <cellStyle name="40 % - Accent3 75 4" xfId="58976"/>
    <cellStyle name="40 % - Accent3 76" xfId="19251"/>
    <cellStyle name="40 % - Accent3 76 2" xfId="32431"/>
    <cellStyle name="40 % - Accent3 76 3" xfId="45708"/>
    <cellStyle name="40 % - Accent3 76 4" xfId="58985"/>
    <cellStyle name="40 % - Accent3 77" xfId="32457"/>
    <cellStyle name="40 % - Accent3 77 2" xfId="45734"/>
    <cellStyle name="40 % - Accent3 77 3" xfId="59011"/>
    <cellStyle name="40 % - Accent3 78" xfId="32468"/>
    <cellStyle name="40 % - Accent3 78 2" xfId="45745"/>
    <cellStyle name="40 % - Accent3 78 3" xfId="59022"/>
    <cellStyle name="40 % - Accent3 79" xfId="32458"/>
    <cellStyle name="40 % - Accent3 79 2" xfId="45735"/>
    <cellStyle name="40 % - Accent3 79 3" xfId="59012"/>
    <cellStyle name="40 % - Accent3 8" xfId="646"/>
    <cellStyle name="40 % - Accent3 80" xfId="32476"/>
    <cellStyle name="40 % - Accent3 80 2" xfId="45753"/>
    <cellStyle name="40 % - Accent3 80 3" xfId="59030"/>
    <cellStyle name="40 % - Accent3 81" xfId="32485"/>
    <cellStyle name="40 % - Accent3 81 2" xfId="45762"/>
    <cellStyle name="40 % - Accent3 81 3" xfId="59039"/>
    <cellStyle name="40 % - Accent3 82" xfId="32510"/>
    <cellStyle name="40 % - Accent3 82 2" xfId="45787"/>
    <cellStyle name="40 % - Accent3 82 3" xfId="59064"/>
    <cellStyle name="40 % - Accent3 83" xfId="32521"/>
    <cellStyle name="40 % - Accent3 83 2" xfId="45798"/>
    <cellStyle name="40 % - Accent3 83 3" xfId="59075"/>
    <cellStyle name="40 % - Accent3 84" xfId="32511"/>
    <cellStyle name="40 % - Accent3 84 2" xfId="45788"/>
    <cellStyle name="40 % - Accent3 84 3" xfId="59065"/>
    <cellStyle name="40 % - Accent3 85" xfId="32529"/>
    <cellStyle name="40 % - Accent3 85 2" xfId="45806"/>
    <cellStyle name="40 % - Accent3 85 3" xfId="59083"/>
    <cellStyle name="40 % - Accent3 86" xfId="59112"/>
    <cellStyle name="40 % - Accent3 87" xfId="59122"/>
    <cellStyle name="40 % - Accent3 88" xfId="59102"/>
    <cellStyle name="40 % - Accent3 89" xfId="59121"/>
    <cellStyle name="40 % - Accent3 9" xfId="647"/>
    <cellStyle name="40 % - Accent3 90" xfId="59159"/>
    <cellStyle name="40 % - Accent3 91" xfId="59169"/>
    <cellStyle name="40 % - Accent3 92" xfId="59149"/>
    <cellStyle name="40 % - Accent3 93" xfId="59168"/>
    <cellStyle name="40 % - Accent3 94" xfId="59252"/>
    <cellStyle name="40 % - Accent3 95" xfId="59262"/>
    <cellStyle name="40 % - Accent3 96" xfId="59242"/>
    <cellStyle name="40 % - Accent3 97" xfId="59261"/>
    <cellStyle name="40 % - Accent3 98" xfId="59299"/>
    <cellStyle name="40 % - Accent3 99" xfId="59308"/>
    <cellStyle name="40 % - Accent4" xfId="648" builtinId="43" customBuiltin="1"/>
    <cellStyle name="40 % - Accent4 10" xfId="649"/>
    <cellStyle name="40 % - Accent4 100" xfId="59317"/>
    <cellStyle name="40 % - Accent4 101" xfId="59350"/>
    <cellStyle name="40 % - Accent4 102" xfId="59367"/>
    <cellStyle name="40 % - Accent4 103" xfId="59387"/>
    <cellStyle name="40 % - Accent4 104" xfId="59402"/>
    <cellStyle name="40 % - Accent4 11" xfId="650"/>
    <cellStyle name="40 % - Accent4 12" xfId="651"/>
    <cellStyle name="40 % - Accent4 12 2" xfId="652"/>
    <cellStyle name="40 % - Accent4 12 3" xfId="653"/>
    <cellStyle name="40 % - Accent4 12 4" xfId="654"/>
    <cellStyle name="40 % - Accent4 12 4 2" xfId="655"/>
    <cellStyle name="40 % - Accent4 12 5" xfId="656"/>
    <cellStyle name="40 % - Accent4 12 6" xfId="3730"/>
    <cellStyle name="40 % - Accent4 13" xfId="657"/>
    <cellStyle name="40 % - Accent4 14" xfId="658"/>
    <cellStyle name="40 % - Accent4 14 10" xfId="9556"/>
    <cellStyle name="40 % - Accent4 14 10 2" xfId="20422"/>
    <cellStyle name="40 % - Accent4 14 10 3" xfId="33699"/>
    <cellStyle name="40 % - Accent4 14 10 4" xfId="46976"/>
    <cellStyle name="40 % - Accent4 14 11" xfId="13788"/>
    <cellStyle name="40 % - Accent4 14 11 2" xfId="26409"/>
    <cellStyle name="40 % - Accent4 14 11 3" xfId="39686"/>
    <cellStyle name="40 % - Accent4 14 11 4" xfId="52963"/>
    <cellStyle name="40 % - Accent4 14 12" xfId="19674"/>
    <cellStyle name="40 % - Accent4 14 13" xfId="32951"/>
    <cellStyle name="40 % - Accent4 14 14" xfId="46228"/>
    <cellStyle name="40 % - Accent4 14 2" xfId="4003"/>
    <cellStyle name="40 % - Accent4 14 2 10" xfId="19675"/>
    <cellStyle name="40 % - Accent4 14 2 11" xfId="32952"/>
    <cellStyle name="40 % - Accent4 14 2 12" xfId="46229"/>
    <cellStyle name="40 % - Accent4 14 2 2" xfId="4929"/>
    <cellStyle name="40 % - Accent4 14 2 2 2" xfId="8803"/>
    <cellStyle name="40 % - Accent4 14 2 2 2 2" xfId="15928"/>
    <cellStyle name="40 % - Accent4 14 2 2 2 2 2" xfId="28957"/>
    <cellStyle name="40 % - Accent4 14 2 2 2 2 3" xfId="42234"/>
    <cellStyle name="40 % - Accent4 14 2 2 2 2 4" xfId="55511"/>
    <cellStyle name="40 % - Accent4 14 2 2 2 3" xfId="22970"/>
    <cellStyle name="40 % - Accent4 14 2 2 2 4" xfId="36247"/>
    <cellStyle name="40 % - Accent4 14 2 2 2 5" xfId="49524"/>
    <cellStyle name="40 % - Accent4 14 2 2 3" xfId="14373"/>
    <cellStyle name="40 % - Accent4 14 2 2 3 2" xfId="26994"/>
    <cellStyle name="40 % - Accent4 14 2 2 3 3" xfId="40271"/>
    <cellStyle name="40 % - Accent4 14 2 2 3 4" xfId="53548"/>
    <cellStyle name="40 % - Accent4 14 2 2 4" xfId="21007"/>
    <cellStyle name="40 % - Accent4 14 2 2 5" xfId="34284"/>
    <cellStyle name="40 % - Accent4 14 2 2 6" xfId="47561"/>
    <cellStyle name="40 % - Accent4 14 2 3" xfId="5520"/>
    <cellStyle name="40 % - Accent4 14 2 3 2" xfId="16368"/>
    <cellStyle name="40 % - Accent4 14 2 3 2 2" xfId="29548"/>
    <cellStyle name="40 % - Accent4 14 2 3 2 3" xfId="42825"/>
    <cellStyle name="40 % - Accent4 14 2 3 2 4" xfId="56102"/>
    <cellStyle name="40 % - Accent4 14 2 3 3" xfId="11322"/>
    <cellStyle name="40 % - Accent4 14 2 3 4" xfId="23561"/>
    <cellStyle name="40 % - Accent4 14 2 3 5" xfId="36838"/>
    <cellStyle name="40 % - Accent4 14 2 3 6" xfId="50115"/>
    <cellStyle name="40 % - Accent4 14 2 4" xfId="6144"/>
    <cellStyle name="40 % - Accent4 14 2 4 2" xfId="16968"/>
    <cellStyle name="40 % - Accent4 14 2 4 2 2" xfId="30148"/>
    <cellStyle name="40 % - Accent4 14 2 4 2 3" xfId="43425"/>
    <cellStyle name="40 % - Accent4 14 2 4 2 4" xfId="56702"/>
    <cellStyle name="40 % - Accent4 14 2 4 3" xfId="11922"/>
    <cellStyle name="40 % - Accent4 14 2 4 4" xfId="24161"/>
    <cellStyle name="40 % - Accent4 14 2 4 5" xfId="37438"/>
    <cellStyle name="40 % - Accent4 14 2 4 6" xfId="50715"/>
    <cellStyle name="40 % - Accent4 14 2 5" xfId="6846"/>
    <cellStyle name="40 % - Accent4 14 2 5 2" xfId="17670"/>
    <cellStyle name="40 % - Accent4 14 2 5 2 2" xfId="30850"/>
    <cellStyle name="40 % - Accent4 14 2 5 2 3" xfId="44127"/>
    <cellStyle name="40 % - Accent4 14 2 5 2 4" xfId="57404"/>
    <cellStyle name="40 % - Accent4 14 2 5 3" xfId="12624"/>
    <cellStyle name="40 % - Accent4 14 2 5 4" xfId="24863"/>
    <cellStyle name="40 % - Accent4 14 2 5 5" xfId="38140"/>
    <cellStyle name="40 % - Accent4 14 2 5 6" xfId="51417"/>
    <cellStyle name="40 % - Accent4 14 2 6" xfId="8086"/>
    <cellStyle name="40 % - Accent4 14 2 6 2" xfId="18423"/>
    <cellStyle name="40 % - Accent4 14 2 6 2 2" xfId="31603"/>
    <cellStyle name="40 % - Accent4 14 2 6 2 3" xfId="44880"/>
    <cellStyle name="40 % - Accent4 14 2 6 2 4" xfId="58157"/>
    <cellStyle name="40 % - Accent4 14 2 6 3" xfId="25616"/>
    <cellStyle name="40 % - Accent4 14 2 6 4" xfId="38893"/>
    <cellStyle name="40 % - Accent4 14 2 6 5" xfId="52170"/>
    <cellStyle name="40 % - Accent4 14 2 7" xfId="10880"/>
    <cellStyle name="40 % - Accent4 14 2 7 2" xfId="15604"/>
    <cellStyle name="40 % - Accent4 14 2 7 2 2" xfId="28240"/>
    <cellStyle name="40 % - Accent4 14 2 7 2 3" xfId="41517"/>
    <cellStyle name="40 % - Accent4 14 2 7 2 4" xfId="54794"/>
    <cellStyle name="40 % - Accent4 14 2 7 3" xfId="22253"/>
    <cellStyle name="40 % - Accent4 14 2 7 4" xfId="35530"/>
    <cellStyle name="40 % - Accent4 14 2 7 5" xfId="48807"/>
    <cellStyle name="40 % - Accent4 14 2 8" xfId="9557"/>
    <cellStyle name="40 % - Accent4 14 2 8 2" xfId="20423"/>
    <cellStyle name="40 % - Accent4 14 2 8 3" xfId="33700"/>
    <cellStyle name="40 % - Accent4 14 2 8 4" xfId="46977"/>
    <cellStyle name="40 % - Accent4 14 2 9" xfId="13789"/>
    <cellStyle name="40 % - Accent4 14 2 9 2" xfId="26410"/>
    <cellStyle name="40 % - Accent4 14 2 9 3" xfId="39687"/>
    <cellStyle name="40 % - Accent4 14 2 9 4" xfId="52964"/>
    <cellStyle name="40 % - Accent4 14 3" xfId="4004"/>
    <cellStyle name="40 % - Accent4 14 3 2" xfId="8087"/>
    <cellStyle name="40 % - Accent4 14 3 2 2" xfId="15605"/>
    <cellStyle name="40 % - Accent4 14 3 2 2 2" xfId="28241"/>
    <cellStyle name="40 % - Accent4 14 3 2 2 3" xfId="41518"/>
    <cellStyle name="40 % - Accent4 14 3 2 2 4" xfId="54795"/>
    <cellStyle name="40 % - Accent4 14 3 2 3" xfId="22254"/>
    <cellStyle name="40 % - Accent4 14 3 2 4" xfId="35531"/>
    <cellStyle name="40 % - Accent4 14 3 2 5" xfId="48808"/>
    <cellStyle name="40 % - Accent4 14 3 3" xfId="14372"/>
    <cellStyle name="40 % - Accent4 14 3 3 2" xfId="26993"/>
    <cellStyle name="40 % - Accent4 14 3 3 3" xfId="40270"/>
    <cellStyle name="40 % - Accent4 14 3 3 4" xfId="53547"/>
    <cellStyle name="40 % - Accent4 14 3 4" xfId="21006"/>
    <cellStyle name="40 % - Accent4 14 3 5" xfId="34283"/>
    <cellStyle name="40 % - Accent4 14 3 6" xfId="47560"/>
    <cellStyle name="40 % - Accent4 14 4" xfId="4928"/>
    <cellStyle name="40 % - Accent4 14 4 2" xfId="8802"/>
    <cellStyle name="40 % - Accent4 14 4 2 2" xfId="28956"/>
    <cellStyle name="40 % - Accent4 14 4 2 3" xfId="42233"/>
    <cellStyle name="40 % - Accent4 14 4 2 4" xfId="55510"/>
    <cellStyle name="40 % - Accent4 14 4 3" xfId="22969"/>
    <cellStyle name="40 % - Accent4 14 4 4" xfId="36246"/>
    <cellStyle name="40 % - Accent4 14 4 5" xfId="49523"/>
    <cellStyle name="40 % - Accent4 14 5" xfId="5519"/>
    <cellStyle name="40 % - Accent4 14 5 2" xfId="16367"/>
    <cellStyle name="40 % - Accent4 14 5 2 2" xfId="29547"/>
    <cellStyle name="40 % - Accent4 14 5 2 3" xfId="42824"/>
    <cellStyle name="40 % - Accent4 14 5 2 4" xfId="56101"/>
    <cellStyle name="40 % - Accent4 14 5 3" xfId="11321"/>
    <cellStyle name="40 % - Accent4 14 5 4" xfId="23560"/>
    <cellStyle name="40 % - Accent4 14 5 5" xfId="36837"/>
    <cellStyle name="40 % - Accent4 14 5 6" xfId="50114"/>
    <cellStyle name="40 % - Accent4 14 6" xfId="6143"/>
    <cellStyle name="40 % - Accent4 14 6 2" xfId="16967"/>
    <cellStyle name="40 % - Accent4 14 6 2 2" xfId="30147"/>
    <cellStyle name="40 % - Accent4 14 6 2 3" xfId="43424"/>
    <cellStyle name="40 % - Accent4 14 6 2 4" xfId="56701"/>
    <cellStyle name="40 % - Accent4 14 6 3" xfId="11921"/>
    <cellStyle name="40 % - Accent4 14 6 4" xfId="24160"/>
    <cellStyle name="40 % - Accent4 14 6 5" xfId="37437"/>
    <cellStyle name="40 % - Accent4 14 6 6" xfId="50714"/>
    <cellStyle name="40 % - Accent4 14 7" xfId="6845"/>
    <cellStyle name="40 % - Accent4 14 7 2" xfId="17669"/>
    <cellStyle name="40 % - Accent4 14 7 2 2" xfId="30849"/>
    <cellStyle name="40 % - Accent4 14 7 2 3" xfId="44126"/>
    <cellStyle name="40 % - Accent4 14 7 2 4" xfId="57403"/>
    <cellStyle name="40 % - Accent4 14 7 3" xfId="12623"/>
    <cellStyle name="40 % - Accent4 14 7 4" xfId="24862"/>
    <cellStyle name="40 % - Accent4 14 7 5" xfId="38139"/>
    <cellStyle name="40 % - Accent4 14 7 6" xfId="51416"/>
    <cellStyle name="40 % - Accent4 14 8" xfId="7577"/>
    <cellStyle name="40 % - Accent4 14 8 2" xfId="18422"/>
    <cellStyle name="40 % - Accent4 14 8 2 2" xfId="31602"/>
    <cellStyle name="40 % - Accent4 14 8 2 3" xfId="44879"/>
    <cellStyle name="40 % - Accent4 14 8 2 4" xfId="58156"/>
    <cellStyle name="40 % - Accent4 14 8 3" xfId="25615"/>
    <cellStyle name="40 % - Accent4 14 8 4" xfId="38892"/>
    <cellStyle name="40 % - Accent4 14 8 5" xfId="52169"/>
    <cellStyle name="40 % - Accent4 14 9" xfId="10641"/>
    <cellStyle name="40 % - Accent4 14 9 2" xfId="15110"/>
    <cellStyle name="40 % - Accent4 14 9 2 2" xfId="27731"/>
    <cellStyle name="40 % - Accent4 14 9 2 3" xfId="41008"/>
    <cellStyle name="40 % - Accent4 14 9 2 4" xfId="54285"/>
    <cellStyle name="40 % - Accent4 14 9 3" xfId="21744"/>
    <cellStyle name="40 % - Accent4 14 9 4" xfId="35021"/>
    <cellStyle name="40 % - Accent4 14 9 5" xfId="48298"/>
    <cellStyle name="40 % - Accent4 15" xfId="659"/>
    <cellStyle name="40 % - Accent4 15 10" xfId="13790"/>
    <cellStyle name="40 % - Accent4 15 10 2" xfId="26411"/>
    <cellStyle name="40 % - Accent4 15 10 3" xfId="39688"/>
    <cellStyle name="40 % - Accent4 15 10 4" xfId="52965"/>
    <cellStyle name="40 % - Accent4 15 11" xfId="19676"/>
    <cellStyle name="40 % - Accent4 15 12" xfId="32953"/>
    <cellStyle name="40 % - Accent4 15 13" xfId="46230"/>
    <cellStyle name="40 % - Accent4 15 2" xfId="4002"/>
    <cellStyle name="40 % - Accent4 15 2 2" xfId="8085"/>
    <cellStyle name="40 % - Accent4 15 2 2 2" xfId="15603"/>
    <cellStyle name="40 % - Accent4 15 2 2 2 2" xfId="28239"/>
    <cellStyle name="40 % - Accent4 15 2 2 2 3" xfId="41516"/>
    <cellStyle name="40 % - Accent4 15 2 2 2 4" xfId="54793"/>
    <cellStyle name="40 % - Accent4 15 2 2 3" xfId="22252"/>
    <cellStyle name="40 % - Accent4 15 2 2 4" xfId="35529"/>
    <cellStyle name="40 % - Accent4 15 2 2 5" xfId="48806"/>
    <cellStyle name="40 % - Accent4 15 2 3" xfId="14374"/>
    <cellStyle name="40 % - Accent4 15 2 3 2" xfId="26995"/>
    <cellStyle name="40 % - Accent4 15 2 3 3" xfId="40272"/>
    <cellStyle name="40 % - Accent4 15 2 3 4" xfId="53549"/>
    <cellStyle name="40 % - Accent4 15 2 4" xfId="21008"/>
    <cellStyle name="40 % - Accent4 15 2 5" xfId="34285"/>
    <cellStyle name="40 % - Accent4 15 2 6" xfId="47562"/>
    <cellStyle name="40 % - Accent4 15 3" xfId="4930"/>
    <cellStyle name="40 % - Accent4 15 3 2" xfId="8804"/>
    <cellStyle name="40 % - Accent4 15 3 2 2" xfId="28958"/>
    <cellStyle name="40 % - Accent4 15 3 2 3" xfId="42235"/>
    <cellStyle name="40 % - Accent4 15 3 2 4" xfId="55512"/>
    <cellStyle name="40 % - Accent4 15 3 3" xfId="22971"/>
    <cellStyle name="40 % - Accent4 15 3 4" xfId="36248"/>
    <cellStyle name="40 % - Accent4 15 3 5" xfId="49525"/>
    <cellStyle name="40 % - Accent4 15 4" xfId="5521"/>
    <cellStyle name="40 % - Accent4 15 4 2" xfId="16369"/>
    <cellStyle name="40 % - Accent4 15 4 2 2" xfId="29549"/>
    <cellStyle name="40 % - Accent4 15 4 2 3" xfId="42826"/>
    <cellStyle name="40 % - Accent4 15 4 2 4" xfId="56103"/>
    <cellStyle name="40 % - Accent4 15 4 3" xfId="11323"/>
    <cellStyle name="40 % - Accent4 15 4 4" xfId="23562"/>
    <cellStyle name="40 % - Accent4 15 4 5" xfId="36839"/>
    <cellStyle name="40 % - Accent4 15 4 6" xfId="50116"/>
    <cellStyle name="40 % - Accent4 15 5" xfId="6145"/>
    <cellStyle name="40 % - Accent4 15 5 2" xfId="16969"/>
    <cellStyle name="40 % - Accent4 15 5 2 2" xfId="30149"/>
    <cellStyle name="40 % - Accent4 15 5 2 3" xfId="43426"/>
    <cellStyle name="40 % - Accent4 15 5 2 4" xfId="56703"/>
    <cellStyle name="40 % - Accent4 15 5 3" xfId="11923"/>
    <cellStyle name="40 % - Accent4 15 5 4" xfId="24162"/>
    <cellStyle name="40 % - Accent4 15 5 5" xfId="37439"/>
    <cellStyle name="40 % - Accent4 15 5 6" xfId="50716"/>
    <cellStyle name="40 % - Accent4 15 6" xfId="6847"/>
    <cellStyle name="40 % - Accent4 15 6 2" xfId="17671"/>
    <cellStyle name="40 % - Accent4 15 6 2 2" xfId="30851"/>
    <cellStyle name="40 % - Accent4 15 6 2 3" xfId="44128"/>
    <cellStyle name="40 % - Accent4 15 6 2 4" xfId="57405"/>
    <cellStyle name="40 % - Accent4 15 6 3" xfId="12625"/>
    <cellStyle name="40 % - Accent4 15 6 4" xfId="24864"/>
    <cellStyle name="40 % - Accent4 15 6 5" xfId="38141"/>
    <cellStyle name="40 % - Accent4 15 6 6" xfId="51418"/>
    <cellStyle name="40 % - Accent4 15 7" xfId="7578"/>
    <cellStyle name="40 % - Accent4 15 7 2" xfId="18424"/>
    <cellStyle name="40 % - Accent4 15 7 2 2" xfId="31604"/>
    <cellStyle name="40 % - Accent4 15 7 2 3" xfId="44881"/>
    <cellStyle name="40 % - Accent4 15 7 2 4" xfId="58158"/>
    <cellStyle name="40 % - Accent4 15 7 3" xfId="25617"/>
    <cellStyle name="40 % - Accent4 15 7 4" xfId="38894"/>
    <cellStyle name="40 % - Accent4 15 7 5" xfId="52171"/>
    <cellStyle name="40 % - Accent4 15 8" xfId="10642"/>
    <cellStyle name="40 % - Accent4 15 8 2" xfId="15111"/>
    <cellStyle name="40 % - Accent4 15 8 2 2" xfId="27732"/>
    <cellStyle name="40 % - Accent4 15 8 2 3" xfId="41009"/>
    <cellStyle name="40 % - Accent4 15 8 2 4" xfId="54286"/>
    <cellStyle name="40 % - Accent4 15 8 3" xfId="21745"/>
    <cellStyle name="40 % - Accent4 15 8 4" xfId="35022"/>
    <cellStyle name="40 % - Accent4 15 8 5" xfId="48299"/>
    <cellStyle name="40 % - Accent4 15 9" xfId="9558"/>
    <cellStyle name="40 % - Accent4 15 9 2" xfId="20424"/>
    <cellStyle name="40 % - Accent4 15 9 3" xfId="33701"/>
    <cellStyle name="40 % - Accent4 15 9 4" xfId="46978"/>
    <cellStyle name="40 % - Accent4 16" xfId="4001"/>
    <cellStyle name="40 % - Accent4 16 2" xfId="13123"/>
    <cellStyle name="40 % - Accent4 16 2 2" xfId="18611"/>
    <cellStyle name="40 % - Accent4 16 2 2 2" xfId="31791"/>
    <cellStyle name="40 % - Accent4 16 2 2 3" xfId="45068"/>
    <cellStyle name="40 % - Accent4 16 2 2 4" xfId="58345"/>
    <cellStyle name="40 % - Accent4 16 2 3" xfId="25804"/>
    <cellStyle name="40 % - Accent4 16 2 4" xfId="39081"/>
    <cellStyle name="40 % - Accent4 16 2 5" xfId="52358"/>
    <cellStyle name="40 % - Accent4 17" xfId="3999"/>
    <cellStyle name="40 % - Accent4 17 10" xfId="32954"/>
    <cellStyle name="40 % - Accent4 17 11" xfId="46231"/>
    <cellStyle name="40 % - Accent4 17 2" xfId="4931"/>
    <cellStyle name="40 % - Accent4 17 2 2" xfId="8805"/>
    <cellStyle name="40 % - Accent4 17 2 2 2" xfId="28959"/>
    <cellStyle name="40 % - Accent4 17 2 2 3" xfId="42236"/>
    <cellStyle name="40 % - Accent4 17 2 2 4" xfId="55513"/>
    <cellStyle name="40 % - Accent4 17 2 3" xfId="22972"/>
    <cellStyle name="40 % - Accent4 17 2 4" xfId="36249"/>
    <cellStyle name="40 % - Accent4 17 2 5" xfId="49526"/>
    <cellStyle name="40 % - Accent4 17 3" xfId="5522"/>
    <cellStyle name="40 % - Accent4 17 3 2" xfId="16370"/>
    <cellStyle name="40 % - Accent4 17 3 2 2" xfId="29550"/>
    <cellStyle name="40 % - Accent4 17 3 2 3" xfId="42827"/>
    <cellStyle name="40 % - Accent4 17 3 2 4" xfId="56104"/>
    <cellStyle name="40 % - Accent4 17 3 3" xfId="11324"/>
    <cellStyle name="40 % - Accent4 17 3 4" xfId="23563"/>
    <cellStyle name="40 % - Accent4 17 3 5" xfId="36840"/>
    <cellStyle name="40 % - Accent4 17 3 6" xfId="50117"/>
    <cellStyle name="40 % - Accent4 17 4" xfId="6146"/>
    <cellStyle name="40 % - Accent4 17 4 2" xfId="16970"/>
    <cellStyle name="40 % - Accent4 17 4 2 2" xfId="30150"/>
    <cellStyle name="40 % - Accent4 17 4 2 3" xfId="43427"/>
    <cellStyle name="40 % - Accent4 17 4 2 4" xfId="56704"/>
    <cellStyle name="40 % - Accent4 17 4 3" xfId="11924"/>
    <cellStyle name="40 % - Accent4 17 4 4" xfId="24163"/>
    <cellStyle name="40 % - Accent4 17 4 5" xfId="37440"/>
    <cellStyle name="40 % - Accent4 17 4 6" xfId="50717"/>
    <cellStyle name="40 % - Accent4 17 5" xfId="6848"/>
    <cellStyle name="40 % - Accent4 17 5 2" xfId="17672"/>
    <cellStyle name="40 % - Accent4 17 5 2 2" xfId="30852"/>
    <cellStyle name="40 % - Accent4 17 5 2 3" xfId="44129"/>
    <cellStyle name="40 % - Accent4 17 5 2 4" xfId="57406"/>
    <cellStyle name="40 % - Accent4 17 5 3" xfId="12626"/>
    <cellStyle name="40 % - Accent4 17 5 4" xfId="24865"/>
    <cellStyle name="40 % - Accent4 17 5 5" xfId="38142"/>
    <cellStyle name="40 % - Accent4 17 5 6" xfId="51419"/>
    <cellStyle name="40 % - Accent4 17 6" xfId="8084"/>
    <cellStyle name="40 % - Accent4 17 6 2" xfId="15602"/>
    <cellStyle name="40 % - Accent4 17 6 2 2" xfId="28238"/>
    <cellStyle name="40 % - Accent4 17 6 2 3" xfId="41515"/>
    <cellStyle name="40 % - Accent4 17 6 2 4" xfId="54792"/>
    <cellStyle name="40 % - Accent4 17 6 3" xfId="22251"/>
    <cellStyle name="40 % - Accent4 17 6 4" xfId="35528"/>
    <cellStyle name="40 % - Accent4 17 6 5" xfId="48805"/>
    <cellStyle name="40 % - Accent4 17 7" xfId="9924"/>
    <cellStyle name="40 % - Accent4 17 7 2" xfId="21009"/>
    <cellStyle name="40 % - Accent4 17 7 3" xfId="34286"/>
    <cellStyle name="40 % - Accent4 17 7 4" xfId="47563"/>
    <cellStyle name="40 % - Accent4 17 8" xfId="14375"/>
    <cellStyle name="40 % - Accent4 17 8 2" xfId="26996"/>
    <cellStyle name="40 % - Accent4 17 8 3" xfId="40273"/>
    <cellStyle name="40 % - Accent4 17 8 4" xfId="53550"/>
    <cellStyle name="40 % - Accent4 17 9" xfId="19677"/>
    <cellStyle name="40 % - Accent4 18" xfId="5707"/>
    <cellStyle name="40 % - Accent4 18 10" xfId="46416"/>
    <cellStyle name="40 % - Accent4 18 2" xfId="6331"/>
    <cellStyle name="40 % - Accent4 18 2 2" xfId="17155"/>
    <cellStyle name="40 % - Accent4 18 2 2 2" xfId="30335"/>
    <cellStyle name="40 % - Accent4 18 2 2 3" xfId="43612"/>
    <cellStyle name="40 % - Accent4 18 2 2 4" xfId="56889"/>
    <cellStyle name="40 % - Accent4 18 2 3" xfId="12109"/>
    <cellStyle name="40 % - Accent4 18 2 4" xfId="24348"/>
    <cellStyle name="40 % - Accent4 18 2 5" xfId="37625"/>
    <cellStyle name="40 % - Accent4 18 2 6" xfId="50902"/>
    <cellStyle name="40 % - Accent4 18 3" xfId="7033"/>
    <cellStyle name="40 % - Accent4 18 3 2" xfId="17857"/>
    <cellStyle name="40 % - Accent4 18 3 2 2" xfId="31037"/>
    <cellStyle name="40 % - Accent4 18 3 2 3" xfId="44314"/>
    <cellStyle name="40 % - Accent4 18 3 2 4" xfId="57591"/>
    <cellStyle name="40 % - Accent4 18 3 3" xfId="12811"/>
    <cellStyle name="40 % - Accent4 18 3 4" xfId="25050"/>
    <cellStyle name="40 % - Accent4 18 3 5" xfId="38327"/>
    <cellStyle name="40 % - Accent4 18 3 6" xfId="51604"/>
    <cellStyle name="40 % - Accent4 18 4" xfId="11509"/>
    <cellStyle name="40 % - Accent4 18 4 2" xfId="16555"/>
    <cellStyle name="40 % - Accent4 18 4 2 2" xfId="29735"/>
    <cellStyle name="40 % - Accent4 18 4 2 3" xfId="43012"/>
    <cellStyle name="40 % - Accent4 18 4 2 4" xfId="56289"/>
    <cellStyle name="40 % - Accent4 18 4 3" xfId="23748"/>
    <cellStyle name="40 % - Accent4 18 4 4" xfId="37025"/>
    <cellStyle name="40 % - Accent4 18 4 5" xfId="50302"/>
    <cellStyle name="40 % - Accent4 18 5" xfId="10111"/>
    <cellStyle name="40 % - Accent4 18 5 2" xfId="21200"/>
    <cellStyle name="40 % - Accent4 18 5 3" xfId="34477"/>
    <cellStyle name="40 % - Accent4 18 5 4" xfId="47754"/>
    <cellStyle name="40 % - Accent4 18 6" xfId="14566"/>
    <cellStyle name="40 % - Accent4 18 6 2" xfId="27187"/>
    <cellStyle name="40 % - Accent4 18 6 3" xfId="40464"/>
    <cellStyle name="40 % - Accent4 18 6 4" xfId="53741"/>
    <cellStyle name="40 % - Accent4 18 7" xfId="8995"/>
    <cellStyle name="40 % - Accent4 18 8" xfId="19862"/>
    <cellStyle name="40 % - Accent4 18 9" xfId="33139"/>
    <cellStyle name="40 % - Accent4 19" xfId="6344"/>
    <cellStyle name="40 % - Accent4 19 2" xfId="7046"/>
    <cellStyle name="40 % - Accent4 19 2 2" xfId="17870"/>
    <cellStyle name="40 % - Accent4 19 2 2 2" xfId="31050"/>
    <cellStyle name="40 % - Accent4 19 2 2 3" xfId="44327"/>
    <cellStyle name="40 % - Accent4 19 2 2 4" xfId="57604"/>
    <cellStyle name="40 % - Accent4 19 2 3" xfId="12824"/>
    <cellStyle name="40 % - Accent4 19 2 4" xfId="25063"/>
    <cellStyle name="40 % - Accent4 19 2 5" xfId="38340"/>
    <cellStyle name="40 % - Accent4 19 2 6" xfId="51617"/>
    <cellStyle name="40 % - Accent4 19 3" xfId="12122"/>
    <cellStyle name="40 % - Accent4 19 3 2" xfId="17168"/>
    <cellStyle name="40 % - Accent4 19 3 2 2" xfId="30348"/>
    <cellStyle name="40 % - Accent4 19 3 2 3" xfId="43625"/>
    <cellStyle name="40 % - Accent4 19 3 2 4" xfId="56902"/>
    <cellStyle name="40 % - Accent4 19 3 3" xfId="24361"/>
    <cellStyle name="40 % - Accent4 19 3 4" xfId="37638"/>
    <cellStyle name="40 % - Accent4 19 3 5" xfId="50915"/>
    <cellStyle name="40 % - Accent4 19 4" xfId="10124"/>
    <cellStyle name="40 % - Accent4 19 4 2" xfId="21213"/>
    <cellStyle name="40 % - Accent4 19 4 3" xfId="34490"/>
    <cellStyle name="40 % - Accent4 19 4 4" xfId="47767"/>
    <cellStyle name="40 % - Accent4 19 5" xfId="14579"/>
    <cellStyle name="40 % - Accent4 19 5 2" xfId="27200"/>
    <cellStyle name="40 % - Accent4 19 5 3" xfId="40477"/>
    <cellStyle name="40 % - Accent4 19 5 4" xfId="53754"/>
    <cellStyle name="40 % - Accent4 19 6" xfId="9008"/>
    <cellStyle name="40 % - Accent4 19 7" xfId="19875"/>
    <cellStyle name="40 % - Accent4 19 8" xfId="33152"/>
    <cellStyle name="40 % - Accent4 19 9" xfId="46429"/>
    <cellStyle name="40 % - Accent4 2" xfId="660"/>
    <cellStyle name="40 % - Accent4 2 10" xfId="6147"/>
    <cellStyle name="40 % - Accent4 2 10 2" xfId="16971"/>
    <cellStyle name="40 % - Accent4 2 10 2 2" xfId="30151"/>
    <cellStyle name="40 % - Accent4 2 10 2 3" xfId="43428"/>
    <cellStyle name="40 % - Accent4 2 10 2 4" xfId="56705"/>
    <cellStyle name="40 % - Accent4 2 10 3" xfId="11925"/>
    <cellStyle name="40 % - Accent4 2 10 4" xfId="24164"/>
    <cellStyle name="40 % - Accent4 2 10 5" xfId="37441"/>
    <cellStyle name="40 % - Accent4 2 10 6" xfId="50718"/>
    <cellStyle name="40 % - Accent4 2 11" xfId="6849"/>
    <cellStyle name="40 % - Accent4 2 11 2" xfId="17673"/>
    <cellStyle name="40 % - Accent4 2 11 2 2" xfId="30853"/>
    <cellStyle name="40 % - Accent4 2 11 2 3" xfId="44130"/>
    <cellStyle name="40 % - Accent4 2 11 2 4" xfId="57407"/>
    <cellStyle name="40 % - Accent4 2 11 3" xfId="12627"/>
    <cellStyle name="40 % - Accent4 2 11 4" xfId="24866"/>
    <cellStyle name="40 % - Accent4 2 11 5" xfId="38143"/>
    <cellStyle name="40 % - Accent4 2 11 6" xfId="51420"/>
    <cellStyle name="40 % - Accent4 2 12" xfId="7579"/>
    <cellStyle name="40 % - Accent4 2 12 2" xfId="18425"/>
    <cellStyle name="40 % - Accent4 2 12 2 2" xfId="31605"/>
    <cellStyle name="40 % - Accent4 2 12 2 3" xfId="44882"/>
    <cellStyle name="40 % - Accent4 2 12 2 4" xfId="58159"/>
    <cellStyle name="40 % - Accent4 2 12 3" xfId="25618"/>
    <cellStyle name="40 % - Accent4 2 12 4" xfId="38895"/>
    <cellStyle name="40 % - Accent4 2 12 5" xfId="52172"/>
    <cellStyle name="40 % - Accent4 2 13" xfId="10643"/>
    <cellStyle name="40 % - Accent4 2 13 2" xfId="15112"/>
    <cellStyle name="40 % - Accent4 2 13 2 2" xfId="27733"/>
    <cellStyle name="40 % - Accent4 2 13 2 3" xfId="41010"/>
    <cellStyle name="40 % - Accent4 2 13 2 4" xfId="54287"/>
    <cellStyle name="40 % - Accent4 2 13 3" xfId="21746"/>
    <cellStyle name="40 % - Accent4 2 13 4" xfId="35023"/>
    <cellStyle name="40 % - Accent4 2 13 5" xfId="48300"/>
    <cellStyle name="40 % - Accent4 2 14" xfId="9559"/>
    <cellStyle name="40 % - Accent4 2 14 2" xfId="20425"/>
    <cellStyle name="40 % - Accent4 2 14 3" xfId="33702"/>
    <cellStyle name="40 % - Accent4 2 14 4" xfId="46979"/>
    <cellStyle name="40 % - Accent4 2 15" xfId="13791"/>
    <cellStyle name="40 % - Accent4 2 15 2" xfId="26412"/>
    <cellStyle name="40 % - Accent4 2 15 3" xfId="39689"/>
    <cellStyle name="40 % - Accent4 2 15 4" xfId="52966"/>
    <cellStyle name="40 % - Accent4 2 16" xfId="19678"/>
    <cellStyle name="40 % - Accent4 2 17" xfId="32955"/>
    <cellStyle name="40 % - Accent4 2 18" xfId="46232"/>
    <cellStyle name="40 % - Accent4 2 2" xfId="661"/>
    <cellStyle name="40 % - Accent4 2 2 10" xfId="7580"/>
    <cellStyle name="40 % - Accent4 2 2 10 2" xfId="18426"/>
    <cellStyle name="40 % - Accent4 2 2 10 2 2" xfId="31606"/>
    <cellStyle name="40 % - Accent4 2 2 10 2 3" xfId="44883"/>
    <cellStyle name="40 % - Accent4 2 2 10 2 4" xfId="58160"/>
    <cellStyle name="40 % - Accent4 2 2 10 3" xfId="25619"/>
    <cellStyle name="40 % - Accent4 2 2 10 4" xfId="38896"/>
    <cellStyle name="40 % - Accent4 2 2 10 5" xfId="52173"/>
    <cellStyle name="40 % - Accent4 2 2 11" xfId="10644"/>
    <cellStyle name="40 % - Accent4 2 2 11 2" xfId="15113"/>
    <cellStyle name="40 % - Accent4 2 2 11 2 2" xfId="27734"/>
    <cellStyle name="40 % - Accent4 2 2 11 2 3" xfId="41011"/>
    <cellStyle name="40 % - Accent4 2 2 11 2 4" xfId="54288"/>
    <cellStyle name="40 % - Accent4 2 2 11 3" xfId="21747"/>
    <cellStyle name="40 % - Accent4 2 2 11 4" xfId="35024"/>
    <cellStyle name="40 % - Accent4 2 2 11 5" xfId="48301"/>
    <cellStyle name="40 % - Accent4 2 2 12" xfId="9560"/>
    <cellStyle name="40 % - Accent4 2 2 12 2" xfId="20426"/>
    <cellStyle name="40 % - Accent4 2 2 12 3" xfId="33703"/>
    <cellStyle name="40 % - Accent4 2 2 12 4" xfId="46980"/>
    <cellStyle name="40 % - Accent4 2 2 13" xfId="13792"/>
    <cellStyle name="40 % - Accent4 2 2 13 2" xfId="26413"/>
    <cellStyle name="40 % - Accent4 2 2 13 3" xfId="39690"/>
    <cellStyle name="40 % - Accent4 2 2 13 4" xfId="52967"/>
    <cellStyle name="40 % - Accent4 2 2 14" xfId="19679"/>
    <cellStyle name="40 % - Accent4 2 2 15" xfId="32956"/>
    <cellStyle name="40 % - Accent4 2 2 16" xfId="46233"/>
    <cellStyle name="40 % - Accent4 2 2 2" xfId="662"/>
    <cellStyle name="40 % - Accent4 2 2 2 10" xfId="6851"/>
    <cellStyle name="40 % - Accent4 2 2 2 10 2" xfId="17675"/>
    <cellStyle name="40 % - Accent4 2 2 2 10 2 2" xfId="30855"/>
    <cellStyle name="40 % - Accent4 2 2 2 10 2 3" xfId="44132"/>
    <cellStyle name="40 % - Accent4 2 2 2 10 2 4" xfId="57409"/>
    <cellStyle name="40 % - Accent4 2 2 2 10 3" xfId="12629"/>
    <cellStyle name="40 % - Accent4 2 2 2 10 4" xfId="24868"/>
    <cellStyle name="40 % - Accent4 2 2 2 10 5" xfId="38145"/>
    <cellStyle name="40 % - Accent4 2 2 2 10 6" xfId="51422"/>
    <cellStyle name="40 % - Accent4 2 2 2 11" xfId="7581"/>
    <cellStyle name="40 % - Accent4 2 2 2 11 2" xfId="18427"/>
    <cellStyle name="40 % - Accent4 2 2 2 11 2 2" xfId="31607"/>
    <cellStyle name="40 % - Accent4 2 2 2 11 2 3" xfId="44884"/>
    <cellStyle name="40 % - Accent4 2 2 2 11 2 4" xfId="58161"/>
    <cellStyle name="40 % - Accent4 2 2 2 11 3" xfId="25620"/>
    <cellStyle name="40 % - Accent4 2 2 2 11 4" xfId="38897"/>
    <cellStyle name="40 % - Accent4 2 2 2 11 5" xfId="52174"/>
    <cellStyle name="40 % - Accent4 2 2 2 12" xfId="10645"/>
    <cellStyle name="40 % - Accent4 2 2 2 12 2" xfId="15114"/>
    <cellStyle name="40 % - Accent4 2 2 2 12 2 2" xfId="27735"/>
    <cellStyle name="40 % - Accent4 2 2 2 12 2 3" xfId="41012"/>
    <cellStyle name="40 % - Accent4 2 2 2 12 2 4" xfId="54289"/>
    <cellStyle name="40 % - Accent4 2 2 2 12 3" xfId="21748"/>
    <cellStyle name="40 % - Accent4 2 2 2 12 4" xfId="35025"/>
    <cellStyle name="40 % - Accent4 2 2 2 12 5" xfId="48302"/>
    <cellStyle name="40 % - Accent4 2 2 2 13" xfId="9561"/>
    <cellStyle name="40 % - Accent4 2 2 2 13 2" xfId="20427"/>
    <cellStyle name="40 % - Accent4 2 2 2 13 3" xfId="33704"/>
    <cellStyle name="40 % - Accent4 2 2 2 13 4" xfId="46981"/>
    <cellStyle name="40 % - Accent4 2 2 2 14" xfId="13793"/>
    <cellStyle name="40 % - Accent4 2 2 2 14 2" xfId="26414"/>
    <cellStyle name="40 % - Accent4 2 2 2 14 3" xfId="39691"/>
    <cellStyle name="40 % - Accent4 2 2 2 14 4" xfId="52968"/>
    <cellStyle name="40 % - Accent4 2 2 2 15" xfId="19680"/>
    <cellStyle name="40 % - Accent4 2 2 2 16" xfId="32957"/>
    <cellStyle name="40 % - Accent4 2 2 2 17" xfId="46234"/>
    <cellStyle name="40 % - Accent4 2 2 2 2" xfId="663"/>
    <cellStyle name="40 % - Accent4 2 2 2 2 10" xfId="7582"/>
    <cellStyle name="40 % - Accent4 2 2 2 2 10 2" xfId="18428"/>
    <cellStyle name="40 % - Accent4 2 2 2 2 10 2 2" xfId="31608"/>
    <cellStyle name="40 % - Accent4 2 2 2 2 10 2 3" xfId="44885"/>
    <cellStyle name="40 % - Accent4 2 2 2 2 10 2 4" xfId="58162"/>
    <cellStyle name="40 % - Accent4 2 2 2 2 10 3" xfId="25621"/>
    <cellStyle name="40 % - Accent4 2 2 2 2 10 4" xfId="38898"/>
    <cellStyle name="40 % - Accent4 2 2 2 2 10 5" xfId="52175"/>
    <cellStyle name="40 % - Accent4 2 2 2 2 11" xfId="10646"/>
    <cellStyle name="40 % - Accent4 2 2 2 2 11 2" xfId="15115"/>
    <cellStyle name="40 % - Accent4 2 2 2 2 11 2 2" xfId="27736"/>
    <cellStyle name="40 % - Accent4 2 2 2 2 11 2 3" xfId="41013"/>
    <cellStyle name="40 % - Accent4 2 2 2 2 11 2 4" xfId="54290"/>
    <cellStyle name="40 % - Accent4 2 2 2 2 11 3" xfId="21749"/>
    <cellStyle name="40 % - Accent4 2 2 2 2 11 4" xfId="35026"/>
    <cellStyle name="40 % - Accent4 2 2 2 2 11 5" xfId="48303"/>
    <cellStyle name="40 % - Accent4 2 2 2 2 12" xfId="9562"/>
    <cellStyle name="40 % - Accent4 2 2 2 2 12 2" xfId="20428"/>
    <cellStyle name="40 % - Accent4 2 2 2 2 12 3" xfId="33705"/>
    <cellStyle name="40 % - Accent4 2 2 2 2 12 4" xfId="46982"/>
    <cellStyle name="40 % - Accent4 2 2 2 2 13" xfId="13794"/>
    <cellStyle name="40 % - Accent4 2 2 2 2 13 2" xfId="26415"/>
    <cellStyle name="40 % - Accent4 2 2 2 2 13 3" xfId="39692"/>
    <cellStyle name="40 % - Accent4 2 2 2 2 13 4" xfId="52969"/>
    <cellStyle name="40 % - Accent4 2 2 2 2 14" xfId="19681"/>
    <cellStyle name="40 % - Accent4 2 2 2 2 15" xfId="32958"/>
    <cellStyle name="40 % - Accent4 2 2 2 2 16" xfId="46235"/>
    <cellStyle name="40 % - Accent4 2 2 2 2 2" xfId="664"/>
    <cellStyle name="40 % - Accent4 2 2 2 2 2 10" xfId="6151"/>
    <cellStyle name="40 % - Accent4 2 2 2 2 2 10 2" xfId="16975"/>
    <cellStyle name="40 % - Accent4 2 2 2 2 2 10 2 2" xfId="30155"/>
    <cellStyle name="40 % - Accent4 2 2 2 2 2 10 2 3" xfId="43432"/>
    <cellStyle name="40 % - Accent4 2 2 2 2 2 10 2 4" xfId="56709"/>
    <cellStyle name="40 % - Accent4 2 2 2 2 2 10 3" xfId="11929"/>
    <cellStyle name="40 % - Accent4 2 2 2 2 2 10 4" xfId="24168"/>
    <cellStyle name="40 % - Accent4 2 2 2 2 2 10 5" xfId="37445"/>
    <cellStyle name="40 % - Accent4 2 2 2 2 2 10 6" xfId="50722"/>
    <cellStyle name="40 % - Accent4 2 2 2 2 2 11" xfId="6853"/>
    <cellStyle name="40 % - Accent4 2 2 2 2 2 11 2" xfId="17677"/>
    <cellStyle name="40 % - Accent4 2 2 2 2 2 11 2 2" xfId="30857"/>
    <cellStyle name="40 % - Accent4 2 2 2 2 2 11 2 3" xfId="44134"/>
    <cellStyle name="40 % - Accent4 2 2 2 2 2 11 2 4" xfId="57411"/>
    <cellStyle name="40 % - Accent4 2 2 2 2 2 11 3" xfId="12631"/>
    <cellStyle name="40 % - Accent4 2 2 2 2 2 11 4" xfId="24870"/>
    <cellStyle name="40 % - Accent4 2 2 2 2 2 11 5" xfId="38147"/>
    <cellStyle name="40 % - Accent4 2 2 2 2 2 11 6" xfId="51424"/>
    <cellStyle name="40 % - Accent4 2 2 2 2 2 12" xfId="7583"/>
    <cellStyle name="40 % - Accent4 2 2 2 2 2 12 2" xfId="18429"/>
    <cellStyle name="40 % - Accent4 2 2 2 2 2 12 2 2" xfId="31609"/>
    <cellStyle name="40 % - Accent4 2 2 2 2 2 12 2 3" xfId="44886"/>
    <cellStyle name="40 % - Accent4 2 2 2 2 2 12 2 4" xfId="58163"/>
    <cellStyle name="40 % - Accent4 2 2 2 2 2 12 3" xfId="25622"/>
    <cellStyle name="40 % - Accent4 2 2 2 2 2 12 4" xfId="38899"/>
    <cellStyle name="40 % - Accent4 2 2 2 2 2 12 5" xfId="52176"/>
    <cellStyle name="40 % - Accent4 2 2 2 2 2 13" xfId="10647"/>
    <cellStyle name="40 % - Accent4 2 2 2 2 2 13 2" xfId="15116"/>
    <cellStyle name="40 % - Accent4 2 2 2 2 2 13 2 2" xfId="27737"/>
    <cellStyle name="40 % - Accent4 2 2 2 2 2 13 2 3" xfId="41014"/>
    <cellStyle name="40 % - Accent4 2 2 2 2 2 13 2 4" xfId="54291"/>
    <cellStyle name="40 % - Accent4 2 2 2 2 2 13 3" xfId="21750"/>
    <cellStyle name="40 % - Accent4 2 2 2 2 2 13 4" xfId="35027"/>
    <cellStyle name="40 % - Accent4 2 2 2 2 2 13 5" xfId="48304"/>
    <cellStyle name="40 % - Accent4 2 2 2 2 2 14" xfId="9563"/>
    <cellStyle name="40 % - Accent4 2 2 2 2 2 14 2" xfId="20429"/>
    <cellStyle name="40 % - Accent4 2 2 2 2 2 14 3" xfId="33706"/>
    <cellStyle name="40 % - Accent4 2 2 2 2 2 14 4" xfId="46983"/>
    <cellStyle name="40 % - Accent4 2 2 2 2 2 15" xfId="13795"/>
    <cellStyle name="40 % - Accent4 2 2 2 2 2 15 2" xfId="26416"/>
    <cellStyle name="40 % - Accent4 2 2 2 2 2 15 3" xfId="39693"/>
    <cellStyle name="40 % - Accent4 2 2 2 2 2 15 4" xfId="52970"/>
    <cellStyle name="40 % - Accent4 2 2 2 2 2 16" xfId="19682"/>
    <cellStyle name="40 % - Accent4 2 2 2 2 2 17" xfId="32959"/>
    <cellStyle name="40 % - Accent4 2 2 2 2 2 18" xfId="46236"/>
    <cellStyle name="40 % - Accent4 2 2 2 2 2 2" xfId="665"/>
    <cellStyle name="40 % - Accent4 2 2 2 2 2 2 10" xfId="13796"/>
    <cellStyle name="40 % - Accent4 2 2 2 2 2 2 10 2" xfId="26417"/>
    <cellStyle name="40 % - Accent4 2 2 2 2 2 2 10 3" xfId="39694"/>
    <cellStyle name="40 % - Accent4 2 2 2 2 2 2 10 4" xfId="52971"/>
    <cellStyle name="40 % - Accent4 2 2 2 2 2 2 11" xfId="19683"/>
    <cellStyle name="40 % - Accent4 2 2 2 2 2 2 12" xfId="32960"/>
    <cellStyle name="40 % - Accent4 2 2 2 2 2 2 13" xfId="46237"/>
    <cellStyle name="40 % - Accent4 2 2 2 2 2 2 2" xfId="3995"/>
    <cellStyle name="40 % - Accent4 2 2 2 2 2 2 2 2" xfId="8082"/>
    <cellStyle name="40 % - Accent4 2 2 2 2 2 2 2 2 2" xfId="15601"/>
    <cellStyle name="40 % - Accent4 2 2 2 2 2 2 2 2 2 2" xfId="28236"/>
    <cellStyle name="40 % - Accent4 2 2 2 2 2 2 2 2 2 3" xfId="41513"/>
    <cellStyle name="40 % - Accent4 2 2 2 2 2 2 2 2 2 4" xfId="54790"/>
    <cellStyle name="40 % - Accent4 2 2 2 2 2 2 2 2 3" xfId="22249"/>
    <cellStyle name="40 % - Accent4 2 2 2 2 2 2 2 2 4" xfId="35526"/>
    <cellStyle name="40 % - Accent4 2 2 2 2 2 2 2 2 5" xfId="48803"/>
    <cellStyle name="40 % - Accent4 2 2 2 2 2 2 2 3" xfId="14381"/>
    <cellStyle name="40 % - Accent4 2 2 2 2 2 2 2 3 2" xfId="27002"/>
    <cellStyle name="40 % - Accent4 2 2 2 2 2 2 2 3 3" xfId="40279"/>
    <cellStyle name="40 % - Accent4 2 2 2 2 2 2 2 3 4" xfId="53556"/>
    <cellStyle name="40 % - Accent4 2 2 2 2 2 2 2 4" xfId="21015"/>
    <cellStyle name="40 % - Accent4 2 2 2 2 2 2 2 5" xfId="34292"/>
    <cellStyle name="40 % - Accent4 2 2 2 2 2 2 2 6" xfId="47569"/>
    <cellStyle name="40 % - Accent4 2 2 2 2 2 2 3" xfId="4937"/>
    <cellStyle name="40 % - Accent4 2 2 2 2 2 2 3 2" xfId="8811"/>
    <cellStyle name="40 % - Accent4 2 2 2 2 2 2 3 2 2" xfId="28965"/>
    <cellStyle name="40 % - Accent4 2 2 2 2 2 2 3 2 3" xfId="42242"/>
    <cellStyle name="40 % - Accent4 2 2 2 2 2 2 3 2 4" xfId="55519"/>
    <cellStyle name="40 % - Accent4 2 2 2 2 2 2 3 3" xfId="22978"/>
    <cellStyle name="40 % - Accent4 2 2 2 2 2 2 3 4" xfId="36255"/>
    <cellStyle name="40 % - Accent4 2 2 2 2 2 2 3 5" xfId="49532"/>
    <cellStyle name="40 % - Accent4 2 2 2 2 2 2 4" xfId="5528"/>
    <cellStyle name="40 % - Accent4 2 2 2 2 2 2 4 2" xfId="16376"/>
    <cellStyle name="40 % - Accent4 2 2 2 2 2 2 4 2 2" xfId="29556"/>
    <cellStyle name="40 % - Accent4 2 2 2 2 2 2 4 2 3" xfId="42833"/>
    <cellStyle name="40 % - Accent4 2 2 2 2 2 2 4 2 4" xfId="56110"/>
    <cellStyle name="40 % - Accent4 2 2 2 2 2 2 4 3" xfId="11330"/>
    <cellStyle name="40 % - Accent4 2 2 2 2 2 2 4 4" xfId="23569"/>
    <cellStyle name="40 % - Accent4 2 2 2 2 2 2 4 5" xfId="36846"/>
    <cellStyle name="40 % - Accent4 2 2 2 2 2 2 4 6" xfId="50123"/>
    <cellStyle name="40 % - Accent4 2 2 2 2 2 2 5" xfId="6152"/>
    <cellStyle name="40 % - Accent4 2 2 2 2 2 2 5 2" xfId="16976"/>
    <cellStyle name="40 % - Accent4 2 2 2 2 2 2 5 2 2" xfId="30156"/>
    <cellStyle name="40 % - Accent4 2 2 2 2 2 2 5 2 3" xfId="43433"/>
    <cellStyle name="40 % - Accent4 2 2 2 2 2 2 5 2 4" xfId="56710"/>
    <cellStyle name="40 % - Accent4 2 2 2 2 2 2 5 3" xfId="11930"/>
    <cellStyle name="40 % - Accent4 2 2 2 2 2 2 5 4" xfId="24169"/>
    <cellStyle name="40 % - Accent4 2 2 2 2 2 2 5 5" xfId="37446"/>
    <cellStyle name="40 % - Accent4 2 2 2 2 2 2 5 6" xfId="50723"/>
    <cellStyle name="40 % - Accent4 2 2 2 2 2 2 6" xfId="6854"/>
    <cellStyle name="40 % - Accent4 2 2 2 2 2 2 6 2" xfId="17678"/>
    <cellStyle name="40 % - Accent4 2 2 2 2 2 2 6 2 2" xfId="30858"/>
    <cellStyle name="40 % - Accent4 2 2 2 2 2 2 6 2 3" xfId="44135"/>
    <cellStyle name="40 % - Accent4 2 2 2 2 2 2 6 2 4" xfId="57412"/>
    <cellStyle name="40 % - Accent4 2 2 2 2 2 2 6 3" xfId="12632"/>
    <cellStyle name="40 % - Accent4 2 2 2 2 2 2 6 4" xfId="24871"/>
    <cellStyle name="40 % - Accent4 2 2 2 2 2 2 6 5" xfId="38148"/>
    <cellStyle name="40 % - Accent4 2 2 2 2 2 2 6 6" xfId="51425"/>
    <cellStyle name="40 % - Accent4 2 2 2 2 2 2 7" xfId="7584"/>
    <cellStyle name="40 % - Accent4 2 2 2 2 2 2 7 2" xfId="18430"/>
    <cellStyle name="40 % - Accent4 2 2 2 2 2 2 7 2 2" xfId="31610"/>
    <cellStyle name="40 % - Accent4 2 2 2 2 2 2 7 2 3" xfId="44887"/>
    <cellStyle name="40 % - Accent4 2 2 2 2 2 2 7 2 4" xfId="58164"/>
    <cellStyle name="40 % - Accent4 2 2 2 2 2 2 7 3" xfId="25623"/>
    <cellStyle name="40 % - Accent4 2 2 2 2 2 2 7 4" xfId="38900"/>
    <cellStyle name="40 % - Accent4 2 2 2 2 2 2 7 5" xfId="52177"/>
    <cellStyle name="40 % - Accent4 2 2 2 2 2 2 8" xfId="10648"/>
    <cellStyle name="40 % - Accent4 2 2 2 2 2 2 8 2" xfId="15117"/>
    <cellStyle name="40 % - Accent4 2 2 2 2 2 2 8 2 2" xfId="27738"/>
    <cellStyle name="40 % - Accent4 2 2 2 2 2 2 8 2 3" xfId="41015"/>
    <cellStyle name="40 % - Accent4 2 2 2 2 2 2 8 2 4" xfId="54292"/>
    <cellStyle name="40 % - Accent4 2 2 2 2 2 2 8 3" xfId="21751"/>
    <cellStyle name="40 % - Accent4 2 2 2 2 2 2 8 4" xfId="35028"/>
    <cellStyle name="40 % - Accent4 2 2 2 2 2 2 8 5" xfId="48305"/>
    <cellStyle name="40 % - Accent4 2 2 2 2 2 2 9" xfId="9564"/>
    <cellStyle name="40 % - Accent4 2 2 2 2 2 2 9 2" xfId="20430"/>
    <cellStyle name="40 % - Accent4 2 2 2 2 2 2 9 3" xfId="33707"/>
    <cellStyle name="40 % - Accent4 2 2 2 2 2 2 9 4" xfId="46984"/>
    <cellStyle name="40 % - Accent4 2 2 2 2 2 3" xfId="666"/>
    <cellStyle name="40 % - Accent4 2 2 2 2 2 3 10" xfId="13797"/>
    <cellStyle name="40 % - Accent4 2 2 2 2 2 3 10 2" xfId="26418"/>
    <cellStyle name="40 % - Accent4 2 2 2 2 2 3 10 3" xfId="39695"/>
    <cellStyle name="40 % - Accent4 2 2 2 2 2 3 10 4" xfId="52972"/>
    <cellStyle name="40 % - Accent4 2 2 2 2 2 3 11" xfId="19684"/>
    <cellStyle name="40 % - Accent4 2 2 2 2 2 3 12" xfId="32961"/>
    <cellStyle name="40 % - Accent4 2 2 2 2 2 3 13" xfId="46238"/>
    <cellStyle name="40 % - Accent4 2 2 2 2 2 3 2" xfId="3994"/>
    <cellStyle name="40 % - Accent4 2 2 2 2 2 3 2 2" xfId="8081"/>
    <cellStyle name="40 % - Accent4 2 2 2 2 2 3 2 2 2" xfId="15600"/>
    <cellStyle name="40 % - Accent4 2 2 2 2 2 3 2 2 2 2" xfId="28235"/>
    <cellStyle name="40 % - Accent4 2 2 2 2 2 3 2 2 2 3" xfId="41512"/>
    <cellStyle name="40 % - Accent4 2 2 2 2 2 3 2 2 2 4" xfId="54789"/>
    <cellStyle name="40 % - Accent4 2 2 2 2 2 3 2 2 3" xfId="22248"/>
    <cellStyle name="40 % - Accent4 2 2 2 2 2 3 2 2 4" xfId="35525"/>
    <cellStyle name="40 % - Accent4 2 2 2 2 2 3 2 2 5" xfId="48802"/>
    <cellStyle name="40 % - Accent4 2 2 2 2 2 3 2 3" xfId="14382"/>
    <cellStyle name="40 % - Accent4 2 2 2 2 2 3 2 3 2" xfId="27003"/>
    <cellStyle name="40 % - Accent4 2 2 2 2 2 3 2 3 3" xfId="40280"/>
    <cellStyle name="40 % - Accent4 2 2 2 2 2 3 2 3 4" xfId="53557"/>
    <cellStyle name="40 % - Accent4 2 2 2 2 2 3 2 4" xfId="21016"/>
    <cellStyle name="40 % - Accent4 2 2 2 2 2 3 2 5" xfId="34293"/>
    <cellStyle name="40 % - Accent4 2 2 2 2 2 3 2 6" xfId="47570"/>
    <cellStyle name="40 % - Accent4 2 2 2 2 2 3 3" xfId="4938"/>
    <cellStyle name="40 % - Accent4 2 2 2 2 2 3 3 2" xfId="8812"/>
    <cellStyle name="40 % - Accent4 2 2 2 2 2 3 3 2 2" xfId="28966"/>
    <cellStyle name="40 % - Accent4 2 2 2 2 2 3 3 2 3" xfId="42243"/>
    <cellStyle name="40 % - Accent4 2 2 2 2 2 3 3 2 4" xfId="55520"/>
    <cellStyle name="40 % - Accent4 2 2 2 2 2 3 3 3" xfId="22979"/>
    <cellStyle name="40 % - Accent4 2 2 2 2 2 3 3 4" xfId="36256"/>
    <cellStyle name="40 % - Accent4 2 2 2 2 2 3 3 5" xfId="49533"/>
    <cellStyle name="40 % - Accent4 2 2 2 2 2 3 4" xfId="5529"/>
    <cellStyle name="40 % - Accent4 2 2 2 2 2 3 4 2" xfId="16377"/>
    <cellStyle name="40 % - Accent4 2 2 2 2 2 3 4 2 2" xfId="29557"/>
    <cellStyle name="40 % - Accent4 2 2 2 2 2 3 4 2 3" xfId="42834"/>
    <cellStyle name="40 % - Accent4 2 2 2 2 2 3 4 2 4" xfId="56111"/>
    <cellStyle name="40 % - Accent4 2 2 2 2 2 3 4 3" xfId="11331"/>
    <cellStyle name="40 % - Accent4 2 2 2 2 2 3 4 4" xfId="23570"/>
    <cellStyle name="40 % - Accent4 2 2 2 2 2 3 4 5" xfId="36847"/>
    <cellStyle name="40 % - Accent4 2 2 2 2 2 3 4 6" xfId="50124"/>
    <cellStyle name="40 % - Accent4 2 2 2 2 2 3 5" xfId="6153"/>
    <cellStyle name="40 % - Accent4 2 2 2 2 2 3 5 2" xfId="16977"/>
    <cellStyle name="40 % - Accent4 2 2 2 2 2 3 5 2 2" xfId="30157"/>
    <cellStyle name="40 % - Accent4 2 2 2 2 2 3 5 2 3" xfId="43434"/>
    <cellStyle name="40 % - Accent4 2 2 2 2 2 3 5 2 4" xfId="56711"/>
    <cellStyle name="40 % - Accent4 2 2 2 2 2 3 5 3" xfId="11931"/>
    <cellStyle name="40 % - Accent4 2 2 2 2 2 3 5 4" xfId="24170"/>
    <cellStyle name="40 % - Accent4 2 2 2 2 2 3 5 5" xfId="37447"/>
    <cellStyle name="40 % - Accent4 2 2 2 2 2 3 5 6" xfId="50724"/>
    <cellStyle name="40 % - Accent4 2 2 2 2 2 3 6" xfId="6855"/>
    <cellStyle name="40 % - Accent4 2 2 2 2 2 3 6 2" xfId="17679"/>
    <cellStyle name="40 % - Accent4 2 2 2 2 2 3 6 2 2" xfId="30859"/>
    <cellStyle name="40 % - Accent4 2 2 2 2 2 3 6 2 3" xfId="44136"/>
    <cellStyle name="40 % - Accent4 2 2 2 2 2 3 6 2 4" xfId="57413"/>
    <cellStyle name="40 % - Accent4 2 2 2 2 2 3 6 3" xfId="12633"/>
    <cellStyle name="40 % - Accent4 2 2 2 2 2 3 6 4" xfId="24872"/>
    <cellStyle name="40 % - Accent4 2 2 2 2 2 3 6 5" xfId="38149"/>
    <cellStyle name="40 % - Accent4 2 2 2 2 2 3 6 6" xfId="51426"/>
    <cellStyle name="40 % - Accent4 2 2 2 2 2 3 7" xfId="7585"/>
    <cellStyle name="40 % - Accent4 2 2 2 2 2 3 7 2" xfId="18431"/>
    <cellStyle name="40 % - Accent4 2 2 2 2 2 3 7 2 2" xfId="31611"/>
    <cellStyle name="40 % - Accent4 2 2 2 2 2 3 7 2 3" xfId="44888"/>
    <cellStyle name="40 % - Accent4 2 2 2 2 2 3 7 2 4" xfId="58165"/>
    <cellStyle name="40 % - Accent4 2 2 2 2 2 3 7 3" xfId="25624"/>
    <cellStyle name="40 % - Accent4 2 2 2 2 2 3 7 4" xfId="38901"/>
    <cellStyle name="40 % - Accent4 2 2 2 2 2 3 7 5" xfId="52178"/>
    <cellStyle name="40 % - Accent4 2 2 2 2 2 3 8" xfId="10649"/>
    <cellStyle name="40 % - Accent4 2 2 2 2 2 3 8 2" xfId="15118"/>
    <cellStyle name="40 % - Accent4 2 2 2 2 2 3 8 2 2" xfId="27739"/>
    <cellStyle name="40 % - Accent4 2 2 2 2 2 3 8 2 3" xfId="41016"/>
    <cellStyle name="40 % - Accent4 2 2 2 2 2 3 8 2 4" xfId="54293"/>
    <cellStyle name="40 % - Accent4 2 2 2 2 2 3 8 3" xfId="21752"/>
    <cellStyle name="40 % - Accent4 2 2 2 2 2 3 8 4" xfId="35029"/>
    <cellStyle name="40 % - Accent4 2 2 2 2 2 3 8 5" xfId="48306"/>
    <cellStyle name="40 % - Accent4 2 2 2 2 2 3 9" xfId="9565"/>
    <cellStyle name="40 % - Accent4 2 2 2 2 2 3 9 2" xfId="20431"/>
    <cellStyle name="40 % - Accent4 2 2 2 2 2 3 9 3" xfId="33708"/>
    <cellStyle name="40 % - Accent4 2 2 2 2 2 3 9 4" xfId="46985"/>
    <cellStyle name="40 % - Accent4 2 2 2 2 2 4" xfId="667"/>
    <cellStyle name="40 % - Accent4 2 2 2 2 2 4 10" xfId="9566"/>
    <cellStyle name="40 % - Accent4 2 2 2 2 2 4 10 2" xfId="20432"/>
    <cellStyle name="40 % - Accent4 2 2 2 2 2 4 10 3" xfId="33709"/>
    <cellStyle name="40 % - Accent4 2 2 2 2 2 4 10 4" xfId="46986"/>
    <cellStyle name="40 % - Accent4 2 2 2 2 2 4 11" xfId="13798"/>
    <cellStyle name="40 % - Accent4 2 2 2 2 2 4 11 2" xfId="26419"/>
    <cellStyle name="40 % - Accent4 2 2 2 2 2 4 11 3" xfId="39696"/>
    <cellStyle name="40 % - Accent4 2 2 2 2 2 4 11 4" xfId="52973"/>
    <cellStyle name="40 % - Accent4 2 2 2 2 2 4 12" xfId="19685"/>
    <cellStyle name="40 % - Accent4 2 2 2 2 2 4 13" xfId="32962"/>
    <cellStyle name="40 % - Accent4 2 2 2 2 2 4 14" xfId="46239"/>
    <cellStyle name="40 % - Accent4 2 2 2 2 2 4 2" xfId="668"/>
    <cellStyle name="40 % - Accent4 2 2 2 2 2 4 2 10" xfId="13799"/>
    <cellStyle name="40 % - Accent4 2 2 2 2 2 4 2 10 2" xfId="26420"/>
    <cellStyle name="40 % - Accent4 2 2 2 2 2 4 2 10 3" xfId="39697"/>
    <cellStyle name="40 % - Accent4 2 2 2 2 2 4 2 10 4" xfId="52974"/>
    <cellStyle name="40 % - Accent4 2 2 2 2 2 4 2 11" xfId="19686"/>
    <cellStyle name="40 % - Accent4 2 2 2 2 2 4 2 12" xfId="32963"/>
    <cellStyle name="40 % - Accent4 2 2 2 2 2 4 2 13" xfId="46240"/>
    <cellStyle name="40 % - Accent4 2 2 2 2 2 4 2 2" xfId="3992"/>
    <cellStyle name="40 % - Accent4 2 2 2 2 2 4 2 2 2" xfId="8079"/>
    <cellStyle name="40 % - Accent4 2 2 2 2 2 4 2 2 2 2" xfId="15598"/>
    <cellStyle name="40 % - Accent4 2 2 2 2 2 4 2 2 2 2 2" xfId="28233"/>
    <cellStyle name="40 % - Accent4 2 2 2 2 2 4 2 2 2 2 3" xfId="41510"/>
    <cellStyle name="40 % - Accent4 2 2 2 2 2 4 2 2 2 2 4" xfId="54787"/>
    <cellStyle name="40 % - Accent4 2 2 2 2 2 4 2 2 2 3" xfId="22246"/>
    <cellStyle name="40 % - Accent4 2 2 2 2 2 4 2 2 2 4" xfId="35523"/>
    <cellStyle name="40 % - Accent4 2 2 2 2 2 4 2 2 2 5" xfId="48800"/>
    <cellStyle name="40 % - Accent4 2 2 2 2 2 4 2 2 3" xfId="14384"/>
    <cellStyle name="40 % - Accent4 2 2 2 2 2 4 2 2 3 2" xfId="27005"/>
    <cellStyle name="40 % - Accent4 2 2 2 2 2 4 2 2 3 3" xfId="40282"/>
    <cellStyle name="40 % - Accent4 2 2 2 2 2 4 2 2 3 4" xfId="53559"/>
    <cellStyle name="40 % - Accent4 2 2 2 2 2 4 2 2 4" xfId="21018"/>
    <cellStyle name="40 % - Accent4 2 2 2 2 2 4 2 2 5" xfId="34295"/>
    <cellStyle name="40 % - Accent4 2 2 2 2 2 4 2 2 6" xfId="47572"/>
    <cellStyle name="40 % - Accent4 2 2 2 2 2 4 2 3" xfId="4940"/>
    <cellStyle name="40 % - Accent4 2 2 2 2 2 4 2 3 2" xfId="8814"/>
    <cellStyle name="40 % - Accent4 2 2 2 2 2 4 2 3 2 2" xfId="28968"/>
    <cellStyle name="40 % - Accent4 2 2 2 2 2 4 2 3 2 3" xfId="42245"/>
    <cellStyle name="40 % - Accent4 2 2 2 2 2 4 2 3 2 4" xfId="55522"/>
    <cellStyle name="40 % - Accent4 2 2 2 2 2 4 2 3 3" xfId="22981"/>
    <cellStyle name="40 % - Accent4 2 2 2 2 2 4 2 3 4" xfId="36258"/>
    <cellStyle name="40 % - Accent4 2 2 2 2 2 4 2 3 5" xfId="49535"/>
    <cellStyle name="40 % - Accent4 2 2 2 2 2 4 2 4" xfId="5531"/>
    <cellStyle name="40 % - Accent4 2 2 2 2 2 4 2 4 2" xfId="16379"/>
    <cellStyle name="40 % - Accent4 2 2 2 2 2 4 2 4 2 2" xfId="29559"/>
    <cellStyle name="40 % - Accent4 2 2 2 2 2 4 2 4 2 3" xfId="42836"/>
    <cellStyle name="40 % - Accent4 2 2 2 2 2 4 2 4 2 4" xfId="56113"/>
    <cellStyle name="40 % - Accent4 2 2 2 2 2 4 2 4 3" xfId="11333"/>
    <cellStyle name="40 % - Accent4 2 2 2 2 2 4 2 4 4" xfId="23572"/>
    <cellStyle name="40 % - Accent4 2 2 2 2 2 4 2 4 5" xfId="36849"/>
    <cellStyle name="40 % - Accent4 2 2 2 2 2 4 2 4 6" xfId="50126"/>
    <cellStyle name="40 % - Accent4 2 2 2 2 2 4 2 5" xfId="6155"/>
    <cellStyle name="40 % - Accent4 2 2 2 2 2 4 2 5 2" xfId="16979"/>
    <cellStyle name="40 % - Accent4 2 2 2 2 2 4 2 5 2 2" xfId="30159"/>
    <cellStyle name="40 % - Accent4 2 2 2 2 2 4 2 5 2 3" xfId="43436"/>
    <cellStyle name="40 % - Accent4 2 2 2 2 2 4 2 5 2 4" xfId="56713"/>
    <cellStyle name="40 % - Accent4 2 2 2 2 2 4 2 5 3" xfId="11933"/>
    <cellStyle name="40 % - Accent4 2 2 2 2 2 4 2 5 4" xfId="24172"/>
    <cellStyle name="40 % - Accent4 2 2 2 2 2 4 2 5 5" xfId="37449"/>
    <cellStyle name="40 % - Accent4 2 2 2 2 2 4 2 5 6" xfId="50726"/>
    <cellStyle name="40 % - Accent4 2 2 2 2 2 4 2 6" xfId="6857"/>
    <cellStyle name="40 % - Accent4 2 2 2 2 2 4 2 6 2" xfId="17681"/>
    <cellStyle name="40 % - Accent4 2 2 2 2 2 4 2 6 2 2" xfId="30861"/>
    <cellStyle name="40 % - Accent4 2 2 2 2 2 4 2 6 2 3" xfId="44138"/>
    <cellStyle name="40 % - Accent4 2 2 2 2 2 4 2 6 2 4" xfId="57415"/>
    <cellStyle name="40 % - Accent4 2 2 2 2 2 4 2 6 3" xfId="12635"/>
    <cellStyle name="40 % - Accent4 2 2 2 2 2 4 2 6 4" xfId="24874"/>
    <cellStyle name="40 % - Accent4 2 2 2 2 2 4 2 6 5" xfId="38151"/>
    <cellStyle name="40 % - Accent4 2 2 2 2 2 4 2 6 6" xfId="51428"/>
    <cellStyle name="40 % - Accent4 2 2 2 2 2 4 2 7" xfId="7587"/>
    <cellStyle name="40 % - Accent4 2 2 2 2 2 4 2 7 2" xfId="18433"/>
    <cellStyle name="40 % - Accent4 2 2 2 2 2 4 2 7 2 2" xfId="31613"/>
    <cellStyle name="40 % - Accent4 2 2 2 2 2 4 2 7 2 3" xfId="44890"/>
    <cellStyle name="40 % - Accent4 2 2 2 2 2 4 2 7 2 4" xfId="58167"/>
    <cellStyle name="40 % - Accent4 2 2 2 2 2 4 2 7 3" xfId="25626"/>
    <cellStyle name="40 % - Accent4 2 2 2 2 2 4 2 7 4" xfId="38903"/>
    <cellStyle name="40 % - Accent4 2 2 2 2 2 4 2 7 5" xfId="52180"/>
    <cellStyle name="40 % - Accent4 2 2 2 2 2 4 2 8" xfId="10651"/>
    <cellStyle name="40 % - Accent4 2 2 2 2 2 4 2 8 2" xfId="15120"/>
    <cellStyle name="40 % - Accent4 2 2 2 2 2 4 2 8 2 2" xfId="27741"/>
    <cellStyle name="40 % - Accent4 2 2 2 2 2 4 2 8 2 3" xfId="41018"/>
    <cellStyle name="40 % - Accent4 2 2 2 2 2 4 2 8 2 4" xfId="54295"/>
    <cellStyle name="40 % - Accent4 2 2 2 2 2 4 2 8 3" xfId="21754"/>
    <cellStyle name="40 % - Accent4 2 2 2 2 2 4 2 8 4" xfId="35031"/>
    <cellStyle name="40 % - Accent4 2 2 2 2 2 4 2 8 5" xfId="48308"/>
    <cellStyle name="40 % - Accent4 2 2 2 2 2 4 2 9" xfId="9567"/>
    <cellStyle name="40 % - Accent4 2 2 2 2 2 4 2 9 2" xfId="20433"/>
    <cellStyle name="40 % - Accent4 2 2 2 2 2 4 2 9 3" xfId="33710"/>
    <cellStyle name="40 % - Accent4 2 2 2 2 2 4 2 9 4" xfId="46987"/>
    <cellStyle name="40 % - Accent4 2 2 2 2 2 4 3" xfId="3993"/>
    <cellStyle name="40 % - Accent4 2 2 2 2 2 4 3 2" xfId="8080"/>
    <cellStyle name="40 % - Accent4 2 2 2 2 2 4 3 2 2" xfId="15599"/>
    <cellStyle name="40 % - Accent4 2 2 2 2 2 4 3 2 2 2" xfId="28234"/>
    <cellStyle name="40 % - Accent4 2 2 2 2 2 4 3 2 2 3" xfId="41511"/>
    <cellStyle name="40 % - Accent4 2 2 2 2 2 4 3 2 2 4" xfId="54788"/>
    <cellStyle name="40 % - Accent4 2 2 2 2 2 4 3 2 3" xfId="22247"/>
    <cellStyle name="40 % - Accent4 2 2 2 2 2 4 3 2 4" xfId="35524"/>
    <cellStyle name="40 % - Accent4 2 2 2 2 2 4 3 2 5" xfId="48801"/>
    <cellStyle name="40 % - Accent4 2 2 2 2 2 4 3 3" xfId="14383"/>
    <cellStyle name="40 % - Accent4 2 2 2 2 2 4 3 3 2" xfId="27004"/>
    <cellStyle name="40 % - Accent4 2 2 2 2 2 4 3 3 3" xfId="40281"/>
    <cellStyle name="40 % - Accent4 2 2 2 2 2 4 3 3 4" xfId="53558"/>
    <cellStyle name="40 % - Accent4 2 2 2 2 2 4 3 4" xfId="21017"/>
    <cellStyle name="40 % - Accent4 2 2 2 2 2 4 3 5" xfId="34294"/>
    <cellStyle name="40 % - Accent4 2 2 2 2 2 4 3 6" xfId="47571"/>
    <cellStyle name="40 % - Accent4 2 2 2 2 2 4 4" xfId="4939"/>
    <cellStyle name="40 % - Accent4 2 2 2 2 2 4 4 2" xfId="8813"/>
    <cellStyle name="40 % - Accent4 2 2 2 2 2 4 4 2 2" xfId="28967"/>
    <cellStyle name="40 % - Accent4 2 2 2 2 2 4 4 2 3" xfId="42244"/>
    <cellStyle name="40 % - Accent4 2 2 2 2 2 4 4 2 4" xfId="55521"/>
    <cellStyle name="40 % - Accent4 2 2 2 2 2 4 4 3" xfId="22980"/>
    <cellStyle name="40 % - Accent4 2 2 2 2 2 4 4 4" xfId="36257"/>
    <cellStyle name="40 % - Accent4 2 2 2 2 2 4 4 5" xfId="49534"/>
    <cellStyle name="40 % - Accent4 2 2 2 2 2 4 5" xfId="5530"/>
    <cellStyle name="40 % - Accent4 2 2 2 2 2 4 5 2" xfId="16378"/>
    <cellStyle name="40 % - Accent4 2 2 2 2 2 4 5 2 2" xfId="29558"/>
    <cellStyle name="40 % - Accent4 2 2 2 2 2 4 5 2 3" xfId="42835"/>
    <cellStyle name="40 % - Accent4 2 2 2 2 2 4 5 2 4" xfId="56112"/>
    <cellStyle name="40 % - Accent4 2 2 2 2 2 4 5 3" xfId="11332"/>
    <cellStyle name="40 % - Accent4 2 2 2 2 2 4 5 4" xfId="23571"/>
    <cellStyle name="40 % - Accent4 2 2 2 2 2 4 5 5" xfId="36848"/>
    <cellStyle name="40 % - Accent4 2 2 2 2 2 4 5 6" xfId="50125"/>
    <cellStyle name="40 % - Accent4 2 2 2 2 2 4 6" xfId="6154"/>
    <cellStyle name="40 % - Accent4 2 2 2 2 2 4 6 2" xfId="16978"/>
    <cellStyle name="40 % - Accent4 2 2 2 2 2 4 6 2 2" xfId="30158"/>
    <cellStyle name="40 % - Accent4 2 2 2 2 2 4 6 2 3" xfId="43435"/>
    <cellStyle name="40 % - Accent4 2 2 2 2 2 4 6 2 4" xfId="56712"/>
    <cellStyle name="40 % - Accent4 2 2 2 2 2 4 6 3" xfId="11932"/>
    <cellStyle name="40 % - Accent4 2 2 2 2 2 4 6 4" xfId="24171"/>
    <cellStyle name="40 % - Accent4 2 2 2 2 2 4 6 5" xfId="37448"/>
    <cellStyle name="40 % - Accent4 2 2 2 2 2 4 6 6" xfId="50725"/>
    <cellStyle name="40 % - Accent4 2 2 2 2 2 4 7" xfId="6856"/>
    <cellStyle name="40 % - Accent4 2 2 2 2 2 4 7 2" xfId="17680"/>
    <cellStyle name="40 % - Accent4 2 2 2 2 2 4 7 2 2" xfId="30860"/>
    <cellStyle name="40 % - Accent4 2 2 2 2 2 4 7 2 3" xfId="44137"/>
    <cellStyle name="40 % - Accent4 2 2 2 2 2 4 7 2 4" xfId="57414"/>
    <cellStyle name="40 % - Accent4 2 2 2 2 2 4 7 3" xfId="12634"/>
    <cellStyle name="40 % - Accent4 2 2 2 2 2 4 7 4" xfId="24873"/>
    <cellStyle name="40 % - Accent4 2 2 2 2 2 4 7 5" xfId="38150"/>
    <cellStyle name="40 % - Accent4 2 2 2 2 2 4 7 6" xfId="51427"/>
    <cellStyle name="40 % - Accent4 2 2 2 2 2 4 8" xfId="7586"/>
    <cellStyle name="40 % - Accent4 2 2 2 2 2 4 8 2" xfId="18432"/>
    <cellStyle name="40 % - Accent4 2 2 2 2 2 4 8 2 2" xfId="31612"/>
    <cellStyle name="40 % - Accent4 2 2 2 2 2 4 8 2 3" xfId="44889"/>
    <cellStyle name="40 % - Accent4 2 2 2 2 2 4 8 2 4" xfId="58166"/>
    <cellStyle name="40 % - Accent4 2 2 2 2 2 4 8 3" xfId="25625"/>
    <cellStyle name="40 % - Accent4 2 2 2 2 2 4 8 4" xfId="38902"/>
    <cellStyle name="40 % - Accent4 2 2 2 2 2 4 8 5" xfId="52179"/>
    <cellStyle name="40 % - Accent4 2 2 2 2 2 4 9" xfId="10650"/>
    <cellStyle name="40 % - Accent4 2 2 2 2 2 4 9 2" xfId="15119"/>
    <cellStyle name="40 % - Accent4 2 2 2 2 2 4 9 2 2" xfId="27740"/>
    <cellStyle name="40 % - Accent4 2 2 2 2 2 4 9 2 3" xfId="41017"/>
    <cellStyle name="40 % - Accent4 2 2 2 2 2 4 9 2 4" xfId="54294"/>
    <cellStyle name="40 % - Accent4 2 2 2 2 2 4 9 3" xfId="21753"/>
    <cellStyle name="40 % - Accent4 2 2 2 2 2 4 9 4" xfId="35030"/>
    <cellStyle name="40 % - Accent4 2 2 2 2 2 4 9 5" xfId="48307"/>
    <cellStyle name="40 % - Accent4 2 2 2 2 2 5" xfId="669"/>
    <cellStyle name="40 % - Accent4 2 2 2 2 2 5 10" xfId="13800"/>
    <cellStyle name="40 % - Accent4 2 2 2 2 2 5 10 2" xfId="26421"/>
    <cellStyle name="40 % - Accent4 2 2 2 2 2 5 10 3" xfId="39698"/>
    <cellStyle name="40 % - Accent4 2 2 2 2 2 5 10 4" xfId="52975"/>
    <cellStyle name="40 % - Accent4 2 2 2 2 2 5 11" xfId="19687"/>
    <cellStyle name="40 % - Accent4 2 2 2 2 2 5 12" xfId="32964"/>
    <cellStyle name="40 % - Accent4 2 2 2 2 2 5 13" xfId="46241"/>
    <cellStyle name="40 % - Accent4 2 2 2 2 2 5 2" xfId="3991"/>
    <cellStyle name="40 % - Accent4 2 2 2 2 2 5 2 2" xfId="8078"/>
    <cellStyle name="40 % - Accent4 2 2 2 2 2 5 2 2 2" xfId="15597"/>
    <cellStyle name="40 % - Accent4 2 2 2 2 2 5 2 2 2 2" xfId="28232"/>
    <cellStyle name="40 % - Accent4 2 2 2 2 2 5 2 2 2 3" xfId="41509"/>
    <cellStyle name="40 % - Accent4 2 2 2 2 2 5 2 2 2 4" xfId="54786"/>
    <cellStyle name="40 % - Accent4 2 2 2 2 2 5 2 2 3" xfId="22245"/>
    <cellStyle name="40 % - Accent4 2 2 2 2 2 5 2 2 4" xfId="35522"/>
    <cellStyle name="40 % - Accent4 2 2 2 2 2 5 2 2 5" xfId="48799"/>
    <cellStyle name="40 % - Accent4 2 2 2 2 2 5 2 3" xfId="14385"/>
    <cellStyle name="40 % - Accent4 2 2 2 2 2 5 2 3 2" xfId="27006"/>
    <cellStyle name="40 % - Accent4 2 2 2 2 2 5 2 3 3" xfId="40283"/>
    <cellStyle name="40 % - Accent4 2 2 2 2 2 5 2 3 4" xfId="53560"/>
    <cellStyle name="40 % - Accent4 2 2 2 2 2 5 2 4" xfId="21019"/>
    <cellStyle name="40 % - Accent4 2 2 2 2 2 5 2 5" xfId="34296"/>
    <cellStyle name="40 % - Accent4 2 2 2 2 2 5 2 6" xfId="47573"/>
    <cellStyle name="40 % - Accent4 2 2 2 2 2 5 3" xfId="4941"/>
    <cellStyle name="40 % - Accent4 2 2 2 2 2 5 3 2" xfId="8815"/>
    <cellStyle name="40 % - Accent4 2 2 2 2 2 5 3 2 2" xfId="28969"/>
    <cellStyle name="40 % - Accent4 2 2 2 2 2 5 3 2 3" xfId="42246"/>
    <cellStyle name="40 % - Accent4 2 2 2 2 2 5 3 2 4" xfId="55523"/>
    <cellStyle name="40 % - Accent4 2 2 2 2 2 5 3 3" xfId="22982"/>
    <cellStyle name="40 % - Accent4 2 2 2 2 2 5 3 4" xfId="36259"/>
    <cellStyle name="40 % - Accent4 2 2 2 2 2 5 3 5" xfId="49536"/>
    <cellStyle name="40 % - Accent4 2 2 2 2 2 5 4" xfId="5532"/>
    <cellStyle name="40 % - Accent4 2 2 2 2 2 5 4 2" xfId="16380"/>
    <cellStyle name="40 % - Accent4 2 2 2 2 2 5 4 2 2" xfId="29560"/>
    <cellStyle name="40 % - Accent4 2 2 2 2 2 5 4 2 3" xfId="42837"/>
    <cellStyle name="40 % - Accent4 2 2 2 2 2 5 4 2 4" xfId="56114"/>
    <cellStyle name="40 % - Accent4 2 2 2 2 2 5 4 3" xfId="11334"/>
    <cellStyle name="40 % - Accent4 2 2 2 2 2 5 4 4" xfId="23573"/>
    <cellStyle name="40 % - Accent4 2 2 2 2 2 5 4 5" xfId="36850"/>
    <cellStyle name="40 % - Accent4 2 2 2 2 2 5 4 6" xfId="50127"/>
    <cellStyle name="40 % - Accent4 2 2 2 2 2 5 5" xfId="6156"/>
    <cellStyle name="40 % - Accent4 2 2 2 2 2 5 5 2" xfId="16980"/>
    <cellStyle name="40 % - Accent4 2 2 2 2 2 5 5 2 2" xfId="30160"/>
    <cellStyle name="40 % - Accent4 2 2 2 2 2 5 5 2 3" xfId="43437"/>
    <cellStyle name="40 % - Accent4 2 2 2 2 2 5 5 2 4" xfId="56714"/>
    <cellStyle name="40 % - Accent4 2 2 2 2 2 5 5 3" xfId="11934"/>
    <cellStyle name="40 % - Accent4 2 2 2 2 2 5 5 4" xfId="24173"/>
    <cellStyle name="40 % - Accent4 2 2 2 2 2 5 5 5" xfId="37450"/>
    <cellStyle name="40 % - Accent4 2 2 2 2 2 5 5 6" xfId="50727"/>
    <cellStyle name="40 % - Accent4 2 2 2 2 2 5 6" xfId="6858"/>
    <cellStyle name="40 % - Accent4 2 2 2 2 2 5 6 2" xfId="17682"/>
    <cellStyle name="40 % - Accent4 2 2 2 2 2 5 6 2 2" xfId="30862"/>
    <cellStyle name="40 % - Accent4 2 2 2 2 2 5 6 2 3" xfId="44139"/>
    <cellStyle name="40 % - Accent4 2 2 2 2 2 5 6 2 4" xfId="57416"/>
    <cellStyle name="40 % - Accent4 2 2 2 2 2 5 6 3" xfId="12636"/>
    <cellStyle name="40 % - Accent4 2 2 2 2 2 5 6 4" xfId="24875"/>
    <cellStyle name="40 % - Accent4 2 2 2 2 2 5 6 5" xfId="38152"/>
    <cellStyle name="40 % - Accent4 2 2 2 2 2 5 6 6" xfId="51429"/>
    <cellStyle name="40 % - Accent4 2 2 2 2 2 5 7" xfId="7588"/>
    <cellStyle name="40 % - Accent4 2 2 2 2 2 5 7 2" xfId="18434"/>
    <cellStyle name="40 % - Accent4 2 2 2 2 2 5 7 2 2" xfId="31614"/>
    <cellStyle name="40 % - Accent4 2 2 2 2 2 5 7 2 3" xfId="44891"/>
    <cellStyle name="40 % - Accent4 2 2 2 2 2 5 7 2 4" xfId="58168"/>
    <cellStyle name="40 % - Accent4 2 2 2 2 2 5 7 3" xfId="25627"/>
    <cellStyle name="40 % - Accent4 2 2 2 2 2 5 7 4" xfId="38904"/>
    <cellStyle name="40 % - Accent4 2 2 2 2 2 5 7 5" xfId="52181"/>
    <cellStyle name="40 % - Accent4 2 2 2 2 2 5 8" xfId="10652"/>
    <cellStyle name="40 % - Accent4 2 2 2 2 2 5 8 2" xfId="15121"/>
    <cellStyle name="40 % - Accent4 2 2 2 2 2 5 8 2 2" xfId="27742"/>
    <cellStyle name="40 % - Accent4 2 2 2 2 2 5 8 2 3" xfId="41019"/>
    <cellStyle name="40 % - Accent4 2 2 2 2 2 5 8 2 4" xfId="54296"/>
    <cellStyle name="40 % - Accent4 2 2 2 2 2 5 8 3" xfId="21755"/>
    <cellStyle name="40 % - Accent4 2 2 2 2 2 5 8 4" xfId="35032"/>
    <cellStyle name="40 % - Accent4 2 2 2 2 2 5 8 5" xfId="48309"/>
    <cellStyle name="40 % - Accent4 2 2 2 2 2 5 9" xfId="9568"/>
    <cellStyle name="40 % - Accent4 2 2 2 2 2 5 9 2" xfId="20434"/>
    <cellStyle name="40 % - Accent4 2 2 2 2 2 5 9 3" xfId="33711"/>
    <cellStyle name="40 % - Accent4 2 2 2 2 2 5 9 4" xfId="46988"/>
    <cellStyle name="40 % - Accent4 2 2 2 2 2 6" xfId="3735"/>
    <cellStyle name="40 % - Accent4 2 2 2 2 2 6 2" xfId="7903"/>
    <cellStyle name="40 % - Accent4 2 2 2 2 2 6 2 2" xfId="15436"/>
    <cellStyle name="40 % - Accent4 2 2 2 2 2 6 2 2 2" xfId="28057"/>
    <cellStyle name="40 % - Accent4 2 2 2 2 2 6 2 2 3" xfId="41334"/>
    <cellStyle name="40 % - Accent4 2 2 2 2 2 6 2 2 4" xfId="54611"/>
    <cellStyle name="40 % - Accent4 2 2 2 2 2 6 2 3" xfId="22070"/>
    <cellStyle name="40 % - Accent4 2 2 2 2 2 6 2 4" xfId="35347"/>
    <cellStyle name="40 % - Accent4 2 2 2 2 2 6 2 5" xfId="48624"/>
    <cellStyle name="40 % - Accent4 2 2 2 2 2 6 3" xfId="14380"/>
    <cellStyle name="40 % - Accent4 2 2 2 2 2 6 3 2" xfId="27001"/>
    <cellStyle name="40 % - Accent4 2 2 2 2 2 6 3 3" xfId="40278"/>
    <cellStyle name="40 % - Accent4 2 2 2 2 2 6 3 4" xfId="53555"/>
    <cellStyle name="40 % - Accent4 2 2 2 2 2 6 4" xfId="9925"/>
    <cellStyle name="40 % - Accent4 2 2 2 2 2 6 5" xfId="21014"/>
    <cellStyle name="40 % - Accent4 2 2 2 2 2 6 6" xfId="34291"/>
    <cellStyle name="40 % - Accent4 2 2 2 2 2 6 7" xfId="47568"/>
    <cellStyle name="40 % - Accent4 2 2 2 2 2 7" xfId="3997"/>
    <cellStyle name="40 % - Accent4 2 2 2 2 2 7 2" xfId="8083"/>
    <cellStyle name="40 % - Accent4 2 2 2 2 2 7 2 2" xfId="28237"/>
    <cellStyle name="40 % - Accent4 2 2 2 2 2 7 2 3" xfId="41514"/>
    <cellStyle name="40 % - Accent4 2 2 2 2 2 7 2 4" xfId="54791"/>
    <cellStyle name="40 % - Accent4 2 2 2 2 2 7 3" xfId="22250"/>
    <cellStyle name="40 % - Accent4 2 2 2 2 2 7 4" xfId="35527"/>
    <cellStyle name="40 % - Accent4 2 2 2 2 2 7 5" xfId="48804"/>
    <cellStyle name="40 % - Accent4 2 2 2 2 2 8" xfId="4936"/>
    <cellStyle name="40 % - Accent4 2 2 2 2 2 8 2" xfId="8810"/>
    <cellStyle name="40 % - Accent4 2 2 2 2 2 8 2 2" xfId="28964"/>
    <cellStyle name="40 % - Accent4 2 2 2 2 2 8 2 3" xfId="42241"/>
    <cellStyle name="40 % - Accent4 2 2 2 2 2 8 2 4" xfId="55518"/>
    <cellStyle name="40 % - Accent4 2 2 2 2 2 8 3" xfId="22977"/>
    <cellStyle name="40 % - Accent4 2 2 2 2 2 8 4" xfId="36254"/>
    <cellStyle name="40 % - Accent4 2 2 2 2 2 8 5" xfId="49531"/>
    <cellStyle name="40 % - Accent4 2 2 2 2 2 9" xfId="5527"/>
    <cellStyle name="40 % - Accent4 2 2 2 2 2 9 2" xfId="16375"/>
    <cellStyle name="40 % - Accent4 2 2 2 2 2 9 2 2" xfId="29555"/>
    <cellStyle name="40 % - Accent4 2 2 2 2 2 9 2 3" xfId="42832"/>
    <cellStyle name="40 % - Accent4 2 2 2 2 2 9 2 4" xfId="56109"/>
    <cellStyle name="40 % - Accent4 2 2 2 2 2 9 3" xfId="11329"/>
    <cellStyle name="40 % - Accent4 2 2 2 2 2 9 4" xfId="23568"/>
    <cellStyle name="40 % - Accent4 2 2 2 2 2 9 5" xfId="36845"/>
    <cellStyle name="40 % - Accent4 2 2 2 2 2 9 6" xfId="50122"/>
    <cellStyle name="40 % - Accent4 2 2 2 2 3" xfId="670"/>
    <cellStyle name="40 % - Accent4 2 2 2 2 3 10" xfId="13801"/>
    <cellStyle name="40 % - Accent4 2 2 2 2 3 10 2" xfId="26422"/>
    <cellStyle name="40 % - Accent4 2 2 2 2 3 10 3" xfId="39699"/>
    <cellStyle name="40 % - Accent4 2 2 2 2 3 10 4" xfId="52976"/>
    <cellStyle name="40 % - Accent4 2 2 2 2 3 11" xfId="19688"/>
    <cellStyle name="40 % - Accent4 2 2 2 2 3 12" xfId="32965"/>
    <cellStyle name="40 % - Accent4 2 2 2 2 3 13" xfId="46242"/>
    <cellStyle name="40 % - Accent4 2 2 2 2 3 2" xfId="3736"/>
    <cellStyle name="40 % - Accent4 2 2 2 2 3 2 2" xfId="7904"/>
    <cellStyle name="40 % - Accent4 2 2 2 2 3 2 2 2" xfId="15437"/>
    <cellStyle name="40 % - Accent4 2 2 2 2 3 2 2 2 2" xfId="28058"/>
    <cellStyle name="40 % - Accent4 2 2 2 2 3 2 2 2 3" xfId="41335"/>
    <cellStyle name="40 % - Accent4 2 2 2 2 3 2 2 2 4" xfId="54612"/>
    <cellStyle name="40 % - Accent4 2 2 2 2 3 2 2 3" xfId="22071"/>
    <cellStyle name="40 % - Accent4 2 2 2 2 3 2 2 4" xfId="35348"/>
    <cellStyle name="40 % - Accent4 2 2 2 2 3 2 2 5" xfId="48625"/>
    <cellStyle name="40 % - Accent4 2 2 2 2 3 2 3" xfId="14386"/>
    <cellStyle name="40 % - Accent4 2 2 2 2 3 2 3 2" xfId="27007"/>
    <cellStyle name="40 % - Accent4 2 2 2 2 3 2 3 3" xfId="40284"/>
    <cellStyle name="40 % - Accent4 2 2 2 2 3 2 3 4" xfId="53561"/>
    <cellStyle name="40 % - Accent4 2 2 2 2 3 2 4" xfId="21020"/>
    <cellStyle name="40 % - Accent4 2 2 2 2 3 2 5" xfId="34297"/>
    <cellStyle name="40 % - Accent4 2 2 2 2 3 2 6" xfId="47574"/>
    <cellStyle name="40 % - Accent4 2 2 2 2 3 3" xfId="4942"/>
    <cellStyle name="40 % - Accent4 2 2 2 2 3 3 2" xfId="8816"/>
    <cellStyle name="40 % - Accent4 2 2 2 2 3 3 2 2" xfId="28970"/>
    <cellStyle name="40 % - Accent4 2 2 2 2 3 3 2 3" xfId="42247"/>
    <cellStyle name="40 % - Accent4 2 2 2 2 3 3 2 4" xfId="55524"/>
    <cellStyle name="40 % - Accent4 2 2 2 2 3 3 3" xfId="22983"/>
    <cellStyle name="40 % - Accent4 2 2 2 2 3 3 4" xfId="36260"/>
    <cellStyle name="40 % - Accent4 2 2 2 2 3 3 5" xfId="49537"/>
    <cellStyle name="40 % - Accent4 2 2 2 2 3 4" xfId="5533"/>
    <cellStyle name="40 % - Accent4 2 2 2 2 3 4 2" xfId="16381"/>
    <cellStyle name="40 % - Accent4 2 2 2 2 3 4 2 2" xfId="29561"/>
    <cellStyle name="40 % - Accent4 2 2 2 2 3 4 2 3" xfId="42838"/>
    <cellStyle name="40 % - Accent4 2 2 2 2 3 4 2 4" xfId="56115"/>
    <cellStyle name="40 % - Accent4 2 2 2 2 3 4 3" xfId="11335"/>
    <cellStyle name="40 % - Accent4 2 2 2 2 3 4 4" xfId="23574"/>
    <cellStyle name="40 % - Accent4 2 2 2 2 3 4 5" xfId="36851"/>
    <cellStyle name="40 % - Accent4 2 2 2 2 3 4 6" xfId="50128"/>
    <cellStyle name="40 % - Accent4 2 2 2 2 3 5" xfId="6157"/>
    <cellStyle name="40 % - Accent4 2 2 2 2 3 5 2" xfId="16981"/>
    <cellStyle name="40 % - Accent4 2 2 2 2 3 5 2 2" xfId="30161"/>
    <cellStyle name="40 % - Accent4 2 2 2 2 3 5 2 3" xfId="43438"/>
    <cellStyle name="40 % - Accent4 2 2 2 2 3 5 2 4" xfId="56715"/>
    <cellStyle name="40 % - Accent4 2 2 2 2 3 5 3" xfId="11935"/>
    <cellStyle name="40 % - Accent4 2 2 2 2 3 5 4" xfId="24174"/>
    <cellStyle name="40 % - Accent4 2 2 2 2 3 5 5" xfId="37451"/>
    <cellStyle name="40 % - Accent4 2 2 2 2 3 5 6" xfId="50728"/>
    <cellStyle name="40 % - Accent4 2 2 2 2 3 6" xfId="6859"/>
    <cellStyle name="40 % - Accent4 2 2 2 2 3 6 2" xfId="17683"/>
    <cellStyle name="40 % - Accent4 2 2 2 2 3 6 2 2" xfId="30863"/>
    <cellStyle name="40 % - Accent4 2 2 2 2 3 6 2 3" xfId="44140"/>
    <cellStyle name="40 % - Accent4 2 2 2 2 3 6 2 4" xfId="57417"/>
    <cellStyle name="40 % - Accent4 2 2 2 2 3 6 3" xfId="12637"/>
    <cellStyle name="40 % - Accent4 2 2 2 2 3 6 4" xfId="24876"/>
    <cellStyle name="40 % - Accent4 2 2 2 2 3 6 5" xfId="38153"/>
    <cellStyle name="40 % - Accent4 2 2 2 2 3 6 6" xfId="51430"/>
    <cellStyle name="40 % - Accent4 2 2 2 2 3 7" xfId="7589"/>
    <cellStyle name="40 % - Accent4 2 2 2 2 3 7 2" xfId="18435"/>
    <cellStyle name="40 % - Accent4 2 2 2 2 3 7 2 2" xfId="31615"/>
    <cellStyle name="40 % - Accent4 2 2 2 2 3 7 2 3" xfId="44892"/>
    <cellStyle name="40 % - Accent4 2 2 2 2 3 7 2 4" xfId="58169"/>
    <cellStyle name="40 % - Accent4 2 2 2 2 3 7 3" xfId="25628"/>
    <cellStyle name="40 % - Accent4 2 2 2 2 3 7 4" xfId="38905"/>
    <cellStyle name="40 % - Accent4 2 2 2 2 3 7 5" xfId="52182"/>
    <cellStyle name="40 % - Accent4 2 2 2 2 3 8" xfId="10653"/>
    <cellStyle name="40 % - Accent4 2 2 2 2 3 8 2" xfId="15122"/>
    <cellStyle name="40 % - Accent4 2 2 2 2 3 8 2 2" xfId="27743"/>
    <cellStyle name="40 % - Accent4 2 2 2 2 3 8 2 3" xfId="41020"/>
    <cellStyle name="40 % - Accent4 2 2 2 2 3 8 2 4" xfId="54297"/>
    <cellStyle name="40 % - Accent4 2 2 2 2 3 8 3" xfId="21756"/>
    <cellStyle name="40 % - Accent4 2 2 2 2 3 8 4" xfId="35033"/>
    <cellStyle name="40 % - Accent4 2 2 2 2 3 8 5" xfId="48310"/>
    <cellStyle name="40 % - Accent4 2 2 2 2 3 9" xfId="9569"/>
    <cellStyle name="40 % - Accent4 2 2 2 2 3 9 2" xfId="20435"/>
    <cellStyle name="40 % - Accent4 2 2 2 2 3 9 3" xfId="33712"/>
    <cellStyle name="40 % - Accent4 2 2 2 2 3 9 4" xfId="46989"/>
    <cellStyle name="40 % - Accent4 2 2 2 2 4" xfId="671"/>
    <cellStyle name="40 % - Accent4 2 2 2 2 4 10" xfId="13802"/>
    <cellStyle name="40 % - Accent4 2 2 2 2 4 10 2" xfId="26423"/>
    <cellStyle name="40 % - Accent4 2 2 2 2 4 10 3" xfId="39700"/>
    <cellStyle name="40 % - Accent4 2 2 2 2 4 10 4" xfId="52977"/>
    <cellStyle name="40 % - Accent4 2 2 2 2 4 11" xfId="19689"/>
    <cellStyle name="40 % - Accent4 2 2 2 2 4 12" xfId="32966"/>
    <cellStyle name="40 % - Accent4 2 2 2 2 4 13" xfId="46243"/>
    <cellStyle name="40 % - Accent4 2 2 2 2 4 2" xfId="3989"/>
    <cellStyle name="40 % - Accent4 2 2 2 2 4 2 2" xfId="8077"/>
    <cellStyle name="40 % - Accent4 2 2 2 2 4 2 2 2" xfId="15596"/>
    <cellStyle name="40 % - Accent4 2 2 2 2 4 2 2 2 2" xfId="28231"/>
    <cellStyle name="40 % - Accent4 2 2 2 2 4 2 2 2 3" xfId="41508"/>
    <cellStyle name="40 % - Accent4 2 2 2 2 4 2 2 2 4" xfId="54785"/>
    <cellStyle name="40 % - Accent4 2 2 2 2 4 2 2 3" xfId="22244"/>
    <cellStyle name="40 % - Accent4 2 2 2 2 4 2 2 4" xfId="35521"/>
    <cellStyle name="40 % - Accent4 2 2 2 2 4 2 2 5" xfId="48798"/>
    <cellStyle name="40 % - Accent4 2 2 2 2 4 2 3" xfId="14387"/>
    <cellStyle name="40 % - Accent4 2 2 2 2 4 2 3 2" xfId="27008"/>
    <cellStyle name="40 % - Accent4 2 2 2 2 4 2 3 3" xfId="40285"/>
    <cellStyle name="40 % - Accent4 2 2 2 2 4 2 3 4" xfId="53562"/>
    <cellStyle name="40 % - Accent4 2 2 2 2 4 2 4" xfId="21021"/>
    <cellStyle name="40 % - Accent4 2 2 2 2 4 2 5" xfId="34298"/>
    <cellStyle name="40 % - Accent4 2 2 2 2 4 2 6" xfId="47575"/>
    <cellStyle name="40 % - Accent4 2 2 2 2 4 3" xfId="4943"/>
    <cellStyle name="40 % - Accent4 2 2 2 2 4 3 2" xfId="8817"/>
    <cellStyle name="40 % - Accent4 2 2 2 2 4 3 2 2" xfId="28971"/>
    <cellStyle name="40 % - Accent4 2 2 2 2 4 3 2 3" xfId="42248"/>
    <cellStyle name="40 % - Accent4 2 2 2 2 4 3 2 4" xfId="55525"/>
    <cellStyle name="40 % - Accent4 2 2 2 2 4 3 3" xfId="22984"/>
    <cellStyle name="40 % - Accent4 2 2 2 2 4 3 4" xfId="36261"/>
    <cellStyle name="40 % - Accent4 2 2 2 2 4 3 5" xfId="49538"/>
    <cellStyle name="40 % - Accent4 2 2 2 2 4 4" xfId="5534"/>
    <cellStyle name="40 % - Accent4 2 2 2 2 4 4 2" xfId="16382"/>
    <cellStyle name="40 % - Accent4 2 2 2 2 4 4 2 2" xfId="29562"/>
    <cellStyle name="40 % - Accent4 2 2 2 2 4 4 2 3" xfId="42839"/>
    <cellStyle name="40 % - Accent4 2 2 2 2 4 4 2 4" xfId="56116"/>
    <cellStyle name="40 % - Accent4 2 2 2 2 4 4 3" xfId="11336"/>
    <cellStyle name="40 % - Accent4 2 2 2 2 4 4 4" xfId="23575"/>
    <cellStyle name="40 % - Accent4 2 2 2 2 4 4 5" xfId="36852"/>
    <cellStyle name="40 % - Accent4 2 2 2 2 4 4 6" xfId="50129"/>
    <cellStyle name="40 % - Accent4 2 2 2 2 4 5" xfId="6158"/>
    <cellStyle name="40 % - Accent4 2 2 2 2 4 5 2" xfId="16982"/>
    <cellStyle name="40 % - Accent4 2 2 2 2 4 5 2 2" xfId="30162"/>
    <cellStyle name="40 % - Accent4 2 2 2 2 4 5 2 3" xfId="43439"/>
    <cellStyle name="40 % - Accent4 2 2 2 2 4 5 2 4" xfId="56716"/>
    <cellStyle name="40 % - Accent4 2 2 2 2 4 5 3" xfId="11936"/>
    <cellStyle name="40 % - Accent4 2 2 2 2 4 5 4" xfId="24175"/>
    <cellStyle name="40 % - Accent4 2 2 2 2 4 5 5" xfId="37452"/>
    <cellStyle name="40 % - Accent4 2 2 2 2 4 5 6" xfId="50729"/>
    <cellStyle name="40 % - Accent4 2 2 2 2 4 6" xfId="6860"/>
    <cellStyle name="40 % - Accent4 2 2 2 2 4 6 2" xfId="17684"/>
    <cellStyle name="40 % - Accent4 2 2 2 2 4 6 2 2" xfId="30864"/>
    <cellStyle name="40 % - Accent4 2 2 2 2 4 6 2 3" xfId="44141"/>
    <cellStyle name="40 % - Accent4 2 2 2 2 4 6 2 4" xfId="57418"/>
    <cellStyle name="40 % - Accent4 2 2 2 2 4 6 3" xfId="12638"/>
    <cellStyle name="40 % - Accent4 2 2 2 2 4 6 4" xfId="24877"/>
    <cellStyle name="40 % - Accent4 2 2 2 2 4 6 5" xfId="38154"/>
    <cellStyle name="40 % - Accent4 2 2 2 2 4 6 6" xfId="51431"/>
    <cellStyle name="40 % - Accent4 2 2 2 2 4 7" xfId="7590"/>
    <cellStyle name="40 % - Accent4 2 2 2 2 4 7 2" xfId="18436"/>
    <cellStyle name="40 % - Accent4 2 2 2 2 4 7 2 2" xfId="31616"/>
    <cellStyle name="40 % - Accent4 2 2 2 2 4 7 2 3" xfId="44893"/>
    <cellStyle name="40 % - Accent4 2 2 2 2 4 7 2 4" xfId="58170"/>
    <cellStyle name="40 % - Accent4 2 2 2 2 4 7 3" xfId="25629"/>
    <cellStyle name="40 % - Accent4 2 2 2 2 4 7 4" xfId="38906"/>
    <cellStyle name="40 % - Accent4 2 2 2 2 4 7 5" xfId="52183"/>
    <cellStyle name="40 % - Accent4 2 2 2 2 4 8" xfId="10654"/>
    <cellStyle name="40 % - Accent4 2 2 2 2 4 8 2" xfId="15123"/>
    <cellStyle name="40 % - Accent4 2 2 2 2 4 8 2 2" xfId="27744"/>
    <cellStyle name="40 % - Accent4 2 2 2 2 4 8 2 3" xfId="41021"/>
    <cellStyle name="40 % - Accent4 2 2 2 2 4 8 2 4" xfId="54298"/>
    <cellStyle name="40 % - Accent4 2 2 2 2 4 8 3" xfId="21757"/>
    <cellStyle name="40 % - Accent4 2 2 2 2 4 8 4" xfId="35034"/>
    <cellStyle name="40 % - Accent4 2 2 2 2 4 8 5" xfId="48311"/>
    <cellStyle name="40 % - Accent4 2 2 2 2 4 9" xfId="9570"/>
    <cellStyle name="40 % - Accent4 2 2 2 2 4 9 2" xfId="20436"/>
    <cellStyle name="40 % - Accent4 2 2 2 2 4 9 3" xfId="33713"/>
    <cellStyle name="40 % - Accent4 2 2 2 2 4 9 4" xfId="46990"/>
    <cellStyle name="40 % - Accent4 2 2 2 2 5" xfId="3734"/>
    <cellStyle name="40 % - Accent4 2 2 2 2 5 2" xfId="7902"/>
    <cellStyle name="40 % - Accent4 2 2 2 2 5 2 2" xfId="18437"/>
    <cellStyle name="40 % - Accent4 2 2 2 2 5 2 2 2" xfId="31617"/>
    <cellStyle name="40 % - Accent4 2 2 2 2 5 2 2 3" xfId="44894"/>
    <cellStyle name="40 % - Accent4 2 2 2 2 5 2 2 4" xfId="58171"/>
    <cellStyle name="40 % - Accent4 2 2 2 2 5 2 3" xfId="25630"/>
    <cellStyle name="40 % - Accent4 2 2 2 2 5 2 4" xfId="38907"/>
    <cellStyle name="40 % - Accent4 2 2 2 2 5 2 5" xfId="52184"/>
    <cellStyle name="40 % - Accent4 2 2 2 2 5 3" xfId="10860"/>
    <cellStyle name="40 % - Accent4 2 2 2 2 5 3 2" xfId="15435"/>
    <cellStyle name="40 % - Accent4 2 2 2 2 5 3 2 2" xfId="28056"/>
    <cellStyle name="40 % - Accent4 2 2 2 2 5 3 2 3" xfId="41333"/>
    <cellStyle name="40 % - Accent4 2 2 2 2 5 3 2 4" xfId="54610"/>
    <cellStyle name="40 % - Accent4 2 2 2 2 5 3 3" xfId="22069"/>
    <cellStyle name="40 % - Accent4 2 2 2 2 5 3 4" xfId="35346"/>
    <cellStyle name="40 % - Accent4 2 2 2 2 5 3 5" xfId="48623"/>
    <cellStyle name="40 % - Accent4 2 2 2 2 5 4" xfId="14379"/>
    <cellStyle name="40 % - Accent4 2 2 2 2 5 4 2" xfId="27000"/>
    <cellStyle name="40 % - Accent4 2 2 2 2 5 4 3" xfId="40277"/>
    <cellStyle name="40 % - Accent4 2 2 2 2 5 4 4" xfId="53554"/>
    <cellStyle name="40 % - Accent4 2 2 2 2 5 5" xfId="21013"/>
    <cellStyle name="40 % - Accent4 2 2 2 2 5 6" xfId="34290"/>
    <cellStyle name="40 % - Accent4 2 2 2 2 5 7" xfId="47567"/>
    <cellStyle name="40 % - Accent4 2 2 2 2 6" xfId="4935"/>
    <cellStyle name="40 % - Accent4 2 2 2 2 6 2" xfId="8809"/>
    <cellStyle name="40 % - Accent4 2 2 2 2 6 2 2" xfId="18670"/>
    <cellStyle name="40 % - Accent4 2 2 2 2 6 2 2 2" xfId="31850"/>
    <cellStyle name="40 % - Accent4 2 2 2 2 6 2 2 3" xfId="45127"/>
    <cellStyle name="40 % - Accent4 2 2 2 2 6 2 2 4" xfId="58404"/>
    <cellStyle name="40 % - Accent4 2 2 2 2 6 2 3" xfId="13168"/>
    <cellStyle name="40 % - Accent4 2 2 2 2 6 2 4" xfId="25863"/>
    <cellStyle name="40 % - Accent4 2 2 2 2 6 2 5" xfId="39140"/>
    <cellStyle name="40 % - Accent4 2 2 2 2 6 2 6" xfId="52417"/>
    <cellStyle name="40 % - Accent4 2 2 2 2 6 3" xfId="15932"/>
    <cellStyle name="40 % - Accent4 2 2 2 2 6 3 2" xfId="28963"/>
    <cellStyle name="40 % - Accent4 2 2 2 2 6 3 3" xfId="42240"/>
    <cellStyle name="40 % - Accent4 2 2 2 2 6 3 4" xfId="55517"/>
    <cellStyle name="40 % - Accent4 2 2 2 2 6 4" xfId="22976"/>
    <cellStyle name="40 % - Accent4 2 2 2 2 6 5" xfId="36253"/>
    <cellStyle name="40 % - Accent4 2 2 2 2 6 6" xfId="49530"/>
    <cellStyle name="40 % - Accent4 2 2 2 2 7" xfId="5526"/>
    <cellStyle name="40 % - Accent4 2 2 2 2 7 2" xfId="13331"/>
    <cellStyle name="40 % - Accent4 2 2 2 2 7 2 2" xfId="18750"/>
    <cellStyle name="40 % - Accent4 2 2 2 2 7 2 2 2" xfId="31930"/>
    <cellStyle name="40 % - Accent4 2 2 2 2 7 2 2 3" xfId="45207"/>
    <cellStyle name="40 % - Accent4 2 2 2 2 7 2 2 4" xfId="58484"/>
    <cellStyle name="40 % - Accent4 2 2 2 2 7 2 3" xfId="25943"/>
    <cellStyle name="40 % - Accent4 2 2 2 2 7 2 4" xfId="39220"/>
    <cellStyle name="40 % - Accent4 2 2 2 2 7 2 5" xfId="52497"/>
    <cellStyle name="40 % - Accent4 2 2 2 2 7 3" xfId="16374"/>
    <cellStyle name="40 % - Accent4 2 2 2 2 7 3 2" xfId="29554"/>
    <cellStyle name="40 % - Accent4 2 2 2 2 7 3 3" xfId="42831"/>
    <cellStyle name="40 % - Accent4 2 2 2 2 7 3 4" xfId="56108"/>
    <cellStyle name="40 % - Accent4 2 2 2 2 7 4" xfId="11328"/>
    <cellStyle name="40 % - Accent4 2 2 2 2 7 5" xfId="23567"/>
    <cellStyle name="40 % - Accent4 2 2 2 2 7 6" xfId="36844"/>
    <cellStyle name="40 % - Accent4 2 2 2 2 7 7" xfId="50121"/>
    <cellStyle name="40 % - Accent4 2 2 2 2 8" xfId="6150"/>
    <cellStyle name="40 % - Accent4 2 2 2 2 8 2" xfId="16974"/>
    <cellStyle name="40 % - Accent4 2 2 2 2 8 2 2" xfId="30154"/>
    <cellStyle name="40 % - Accent4 2 2 2 2 8 2 3" xfId="43431"/>
    <cellStyle name="40 % - Accent4 2 2 2 2 8 2 4" xfId="56708"/>
    <cellStyle name="40 % - Accent4 2 2 2 2 8 3" xfId="11928"/>
    <cellStyle name="40 % - Accent4 2 2 2 2 8 4" xfId="24167"/>
    <cellStyle name="40 % - Accent4 2 2 2 2 8 5" xfId="37444"/>
    <cellStyle name="40 % - Accent4 2 2 2 2 8 6" xfId="50721"/>
    <cellStyle name="40 % - Accent4 2 2 2 2 9" xfId="6852"/>
    <cellStyle name="40 % - Accent4 2 2 2 2 9 2" xfId="17676"/>
    <cellStyle name="40 % - Accent4 2 2 2 2 9 2 2" xfId="30856"/>
    <cellStyle name="40 % - Accent4 2 2 2 2 9 2 3" xfId="44133"/>
    <cellStyle name="40 % - Accent4 2 2 2 2 9 2 4" xfId="57410"/>
    <cellStyle name="40 % - Accent4 2 2 2 2 9 3" xfId="12630"/>
    <cellStyle name="40 % - Accent4 2 2 2 2 9 4" xfId="24869"/>
    <cellStyle name="40 % - Accent4 2 2 2 2 9 5" xfId="38146"/>
    <cellStyle name="40 % - Accent4 2 2 2 2 9 6" xfId="51423"/>
    <cellStyle name="40 % - Accent4 2 2 2 3" xfId="672"/>
    <cellStyle name="40 % - Accent4 2 2 2 3 10" xfId="13803"/>
    <cellStyle name="40 % - Accent4 2 2 2 3 10 2" xfId="26424"/>
    <cellStyle name="40 % - Accent4 2 2 2 3 10 3" xfId="39701"/>
    <cellStyle name="40 % - Accent4 2 2 2 3 10 4" xfId="52978"/>
    <cellStyle name="40 % - Accent4 2 2 2 3 11" xfId="19690"/>
    <cellStyle name="40 % - Accent4 2 2 2 3 12" xfId="32967"/>
    <cellStyle name="40 % - Accent4 2 2 2 3 13" xfId="46244"/>
    <cellStyle name="40 % - Accent4 2 2 2 3 2" xfId="3737"/>
    <cellStyle name="40 % - Accent4 2 2 2 3 2 2" xfId="7905"/>
    <cellStyle name="40 % - Accent4 2 2 2 3 2 2 2" xfId="15438"/>
    <cellStyle name="40 % - Accent4 2 2 2 3 2 2 2 2" xfId="28059"/>
    <cellStyle name="40 % - Accent4 2 2 2 3 2 2 2 3" xfId="41336"/>
    <cellStyle name="40 % - Accent4 2 2 2 3 2 2 2 4" xfId="54613"/>
    <cellStyle name="40 % - Accent4 2 2 2 3 2 2 3" xfId="22072"/>
    <cellStyle name="40 % - Accent4 2 2 2 3 2 2 4" xfId="35349"/>
    <cellStyle name="40 % - Accent4 2 2 2 3 2 2 5" xfId="48626"/>
    <cellStyle name="40 % - Accent4 2 2 2 3 2 3" xfId="14388"/>
    <cellStyle name="40 % - Accent4 2 2 2 3 2 3 2" xfId="27009"/>
    <cellStyle name="40 % - Accent4 2 2 2 3 2 3 3" xfId="40286"/>
    <cellStyle name="40 % - Accent4 2 2 2 3 2 3 4" xfId="53563"/>
    <cellStyle name="40 % - Accent4 2 2 2 3 2 4" xfId="21022"/>
    <cellStyle name="40 % - Accent4 2 2 2 3 2 5" xfId="34299"/>
    <cellStyle name="40 % - Accent4 2 2 2 3 2 6" xfId="47576"/>
    <cellStyle name="40 % - Accent4 2 2 2 3 3" xfId="4944"/>
    <cellStyle name="40 % - Accent4 2 2 2 3 3 2" xfId="8818"/>
    <cellStyle name="40 % - Accent4 2 2 2 3 3 2 2" xfId="28972"/>
    <cellStyle name="40 % - Accent4 2 2 2 3 3 2 3" xfId="42249"/>
    <cellStyle name="40 % - Accent4 2 2 2 3 3 2 4" xfId="55526"/>
    <cellStyle name="40 % - Accent4 2 2 2 3 3 3" xfId="22985"/>
    <cellStyle name="40 % - Accent4 2 2 2 3 3 4" xfId="36262"/>
    <cellStyle name="40 % - Accent4 2 2 2 3 3 5" xfId="49539"/>
    <cellStyle name="40 % - Accent4 2 2 2 3 4" xfId="5535"/>
    <cellStyle name="40 % - Accent4 2 2 2 3 4 2" xfId="16383"/>
    <cellStyle name="40 % - Accent4 2 2 2 3 4 2 2" xfId="29563"/>
    <cellStyle name="40 % - Accent4 2 2 2 3 4 2 3" xfId="42840"/>
    <cellStyle name="40 % - Accent4 2 2 2 3 4 2 4" xfId="56117"/>
    <cellStyle name="40 % - Accent4 2 2 2 3 4 3" xfId="11337"/>
    <cellStyle name="40 % - Accent4 2 2 2 3 4 4" xfId="23576"/>
    <cellStyle name="40 % - Accent4 2 2 2 3 4 5" xfId="36853"/>
    <cellStyle name="40 % - Accent4 2 2 2 3 4 6" xfId="50130"/>
    <cellStyle name="40 % - Accent4 2 2 2 3 5" xfId="6159"/>
    <cellStyle name="40 % - Accent4 2 2 2 3 5 2" xfId="16983"/>
    <cellStyle name="40 % - Accent4 2 2 2 3 5 2 2" xfId="30163"/>
    <cellStyle name="40 % - Accent4 2 2 2 3 5 2 3" xfId="43440"/>
    <cellStyle name="40 % - Accent4 2 2 2 3 5 2 4" xfId="56717"/>
    <cellStyle name="40 % - Accent4 2 2 2 3 5 3" xfId="11937"/>
    <cellStyle name="40 % - Accent4 2 2 2 3 5 4" xfId="24176"/>
    <cellStyle name="40 % - Accent4 2 2 2 3 5 5" xfId="37453"/>
    <cellStyle name="40 % - Accent4 2 2 2 3 5 6" xfId="50730"/>
    <cellStyle name="40 % - Accent4 2 2 2 3 6" xfId="6861"/>
    <cellStyle name="40 % - Accent4 2 2 2 3 6 2" xfId="17685"/>
    <cellStyle name="40 % - Accent4 2 2 2 3 6 2 2" xfId="30865"/>
    <cellStyle name="40 % - Accent4 2 2 2 3 6 2 3" xfId="44142"/>
    <cellStyle name="40 % - Accent4 2 2 2 3 6 2 4" xfId="57419"/>
    <cellStyle name="40 % - Accent4 2 2 2 3 6 3" xfId="12639"/>
    <cellStyle name="40 % - Accent4 2 2 2 3 6 4" xfId="24878"/>
    <cellStyle name="40 % - Accent4 2 2 2 3 6 5" xfId="38155"/>
    <cellStyle name="40 % - Accent4 2 2 2 3 6 6" xfId="51432"/>
    <cellStyle name="40 % - Accent4 2 2 2 3 7" xfId="7591"/>
    <cellStyle name="40 % - Accent4 2 2 2 3 7 2" xfId="18438"/>
    <cellStyle name="40 % - Accent4 2 2 2 3 7 2 2" xfId="31618"/>
    <cellStyle name="40 % - Accent4 2 2 2 3 7 2 3" xfId="44895"/>
    <cellStyle name="40 % - Accent4 2 2 2 3 7 2 4" xfId="58172"/>
    <cellStyle name="40 % - Accent4 2 2 2 3 7 3" xfId="25631"/>
    <cellStyle name="40 % - Accent4 2 2 2 3 7 4" xfId="38908"/>
    <cellStyle name="40 % - Accent4 2 2 2 3 7 5" xfId="52185"/>
    <cellStyle name="40 % - Accent4 2 2 2 3 8" xfId="10655"/>
    <cellStyle name="40 % - Accent4 2 2 2 3 8 2" xfId="15124"/>
    <cellStyle name="40 % - Accent4 2 2 2 3 8 2 2" xfId="27745"/>
    <cellStyle name="40 % - Accent4 2 2 2 3 8 2 3" xfId="41022"/>
    <cellStyle name="40 % - Accent4 2 2 2 3 8 2 4" xfId="54299"/>
    <cellStyle name="40 % - Accent4 2 2 2 3 8 3" xfId="21758"/>
    <cellStyle name="40 % - Accent4 2 2 2 3 8 4" xfId="35035"/>
    <cellStyle name="40 % - Accent4 2 2 2 3 8 5" xfId="48312"/>
    <cellStyle name="40 % - Accent4 2 2 2 3 9" xfId="9571"/>
    <cellStyle name="40 % - Accent4 2 2 2 3 9 2" xfId="20437"/>
    <cellStyle name="40 % - Accent4 2 2 2 3 9 3" xfId="33714"/>
    <cellStyle name="40 % - Accent4 2 2 2 3 9 4" xfId="46991"/>
    <cellStyle name="40 % - Accent4 2 2 2 4" xfId="673"/>
    <cellStyle name="40 % - Accent4 2 2 2 4 10" xfId="13804"/>
    <cellStyle name="40 % - Accent4 2 2 2 4 10 2" xfId="26425"/>
    <cellStyle name="40 % - Accent4 2 2 2 4 10 3" xfId="39702"/>
    <cellStyle name="40 % - Accent4 2 2 2 4 10 4" xfId="52979"/>
    <cellStyle name="40 % - Accent4 2 2 2 4 11" xfId="19691"/>
    <cellStyle name="40 % - Accent4 2 2 2 4 12" xfId="32968"/>
    <cellStyle name="40 % - Accent4 2 2 2 4 13" xfId="46245"/>
    <cellStyle name="40 % - Accent4 2 2 2 4 2" xfId="3738"/>
    <cellStyle name="40 % - Accent4 2 2 2 4 2 2" xfId="7906"/>
    <cellStyle name="40 % - Accent4 2 2 2 4 2 2 2" xfId="15439"/>
    <cellStyle name="40 % - Accent4 2 2 2 4 2 2 2 2" xfId="28060"/>
    <cellStyle name="40 % - Accent4 2 2 2 4 2 2 2 3" xfId="41337"/>
    <cellStyle name="40 % - Accent4 2 2 2 4 2 2 2 4" xfId="54614"/>
    <cellStyle name="40 % - Accent4 2 2 2 4 2 2 3" xfId="22073"/>
    <cellStyle name="40 % - Accent4 2 2 2 4 2 2 4" xfId="35350"/>
    <cellStyle name="40 % - Accent4 2 2 2 4 2 2 5" xfId="48627"/>
    <cellStyle name="40 % - Accent4 2 2 2 4 2 3" xfId="14389"/>
    <cellStyle name="40 % - Accent4 2 2 2 4 2 3 2" xfId="27010"/>
    <cellStyle name="40 % - Accent4 2 2 2 4 2 3 3" xfId="40287"/>
    <cellStyle name="40 % - Accent4 2 2 2 4 2 3 4" xfId="53564"/>
    <cellStyle name="40 % - Accent4 2 2 2 4 2 4" xfId="21023"/>
    <cellStyle name="40 % - Accent4 2 2 2 4 2 5" xfId="34300"/>
    <cellStyle name="40 % - Accent4 2 2 2 4 2 6" xfId="47577"/>
    <cellStyle name="40 % - Accent4 2 2 2 4 3" xfId="4945"/>
    <cellStyle name="40 % - Accent4 2 2 2 4 3 2" xfId="8819"/>
    <cellStyle name="40 % - Accent4 2 2 2 4 3 2 2" xfId="28973"/>
    <cellStyle name="40 % - Accent4 2 2 2 4 3 2 3" xfId="42250"/>
    <cellStyle name="40 % - Accent4 2 2 2 4 3 2 4" xfId="55527"/>
    <cellStyle name="40 % - Accent4 2 2 2 4 3 3" xfId="22986"/>
    <cellStyle name="40 % - Accent4 2 2 2 4 3 4" xfId="36263"/>
    <cellStyle name="40 % - Accent4 2 2 2 4 3 5" xfId="49540"/>
    <cellStyle name="40 % - Accent4 2 2 2 4 4" xfId="5536"/>
    <cellStyle name="40 % - Accent4 2 2 2 4 4 2" xfId="16384"/>
    <cellStyle name="40 % - Accent4 2 2 2 4 4 2 2" xfId="29564"/>
    <cellStyle name="40 % - Accent4 2 2 2 4 4 2 3" xfId="42841"/>
    <cellStyle name="40 % - Accent4 2 2 2 4 4 2 4" xfId="56118"/>
    <cellStyle name="40 % - Accent4 2 2 2 4 4 3" xfId="11338"/>
    <cellStyle name="40 % - Accent4 2 2 2 4 4 4" xfId="23577"/>
    <cellStyle name="40 % - Accent4 2 2 2 4 4 5" xfId="36854"/>
    <cellStyle name="40 % - Accent4 2 2 2 4 4 6" xfId="50131"/>
    <cellStyle name="40 % - Accent4 2 2 2 4 5" xfId="6160"/>
    <cellStyle name="40 % - Accent4 2 2 2 4 5 2" xfId="16984"/>
    <cellStyle name="40 % - Accent4 2 2 2 4 5 2 2" xfId="30164"/>
    <cellStyle name="40 % - Accent4 2 2 2 4 5 2 3" xfId="43441"/>
    <cellStyle name="40 % - Accent4 2 2 2 4 5 2 4" xfId="56718"/>
    <cellStyle name="40 % - Accent4 2 2 2 4 5 3" xfId="11938"/>
    <cellStyle name="40 % - Accent4 2 2 2 4 5 4" xfId="24177"/>
    <cellStyle name="40 % - Accent4 2 2 2 4 5 5" xfId="37454"/>
    <cellStyle name="40 % - Accent4 2 2 2 4 5 6" xfId="50731"/>
    <cellStyle name="40 % - Accent4 2 2 2 4 6" xfId="6862"/>
    <cellStyle name="40 % - Accent4 2 2 2 4 6 2" xfId="17686"/>
    <cellStyle name="40 % - Accent4 2 2 2 4 6 2 2" xfId="30866"/>
    <cellStyle name="40 % - Accent4 2 2 2 4 6 2 3" xfId="44143"/>
    <cellStyle name="40 % - Accent4 2 2 2 4 6 2 4" xfId="57420"/>
    <cellStyle name="40 % - Accent4 2 2 2 4 6 3" xfId="12640"/>
    <cellStyle name="40 % - Accent4 2 2 2 4 6 4" xfId="24879"/>
    <cellStyle name="40 % - Accent4 2 2 2 4 6 5" xfId="38156"/>
    <cellStyle name="40 % - Accent4 2 2 2 4 6 6" xfId="51433"/>
    <cellStyle name="40 % - Accent4 2 2 2 4 7" xfId="7592"/>
    <cellStyle name="40 % - Accent4 2 2 2 4 7 2" xfId="18439"/>
    <cellStyle name="40 % - Accent4 2 2 2 4 7 2 2" xfId="31619"/>
    <cellStyle name="40 % - Accent4 2 2 2 4 7 2 3" xfId="44896"/>
    <cellStyle name="40 % - Accent4 2 2 2 4 7 2 4" xfId="58173"/>
    <cellStyle name="40 % - Accent4 2 2 2 4 7 3" xfId="25632"/>
    <cellStyle name="40 % - Accent4 2 2 2 4 7 4" xfId="38909"/>
    <cellStyle name="40 % - Accent4 2 2 2 4 7 5" xfId="52186"/>
    <cellStyle name="40 % - Accent4 2 2 2 4 8" xfId="10656"/>
    <cellStyle name="40 % - Accent4 2 2 2 4 8 2" xfId="15125"/>
    <cellStyle name="40 % - Accent4 2 2 2 4 8 2 2" xfId="27746"/>
    <cellStyle name="40 % - Accent4 2 2 2 4 8 2 3" xfId="41023"/>
    <cellStyle name="40 % - Accent4 2 2 2 4 8 2 4" xfId="54300"/>
    <cellStyle name="40 % - Accent4 2 2 2 4 8 3" xfId="21759"/>
    <cellStyle name="40 % - Accent4 2 2 2 4 8 4" xfId="35036"/>
    <cellStyle name="40 % - Accent4 2 2 2 4 8 5" xfId="48313"/>
    <cellStyle name="40 % - Accent4 2 2 2 4 9" xfId="9572"/>
    <cellStyle name="40 % - Accent4 2 2 2 4 9 2" xfId="20438"/>
    <cellStyle name="40 % - Accent4 2 2 2 4 9 3" xfId="33715"/>
    <cellStyle name="40 % - Accent4 2 2 2 4 9 4" xfId="46992"/>
    <cellStyle name="40 % - Accent4 2 2 2 5" xfId="674"/>
    <cellStyle name="40 % - Accent4 2 2 2 5 10" xfId="13805"/>
    <cellStyle name="40 % - Accent4 2 2 2 5 10 2" xfId="26426"/>
    <cellStyle name="40 % - Accent4 2 2 2 5 10 3" xfId="39703"/>
    <cellStyle name="40 % - Accent4 2 2 2 5 10 4" xfId="52980"/>
    <cellStyle name="40 % - Accent4 2 2 2 5 11" xfId="19692"/>
    <cellStyle name="40 % - Accent4 2 2 2 5 12" xfId="32969"/>
    <cellStyle name="40 % - Accent4 2 2 2 5 13" xfId="46246"/>
    <cellStyle name="40 % - Accent4 2 2 2 5 2" xfId="3988"/>
    <cellStyle name="40 % - Accent4 2 2 2 5 2 2" xfId="8076"/>
    <cellStyle name="40 % - Accent4 2 2 2 5 2 2 2" xfId="15595"/>
    <cellStyle name="40 % - Accent4 2 2 2 5 2 2 2 2" xfId="28230"/>
    <cellStyle name="40 % - Accent4 2 2 2 5 2 2 2 3" xfId="41507"/>
    <cellStyle name="40 % - Accent4 2 2 2 5 2 2 2 4" xfId="54784"/>
    <cellStyle name="40 % - Accent4 2 2 2 5 2 2 3" xfId="22243"/>
    <cellStyle name="40 % - Accent4 2 2 2 5 2 2 4" xfId="35520"/>
    <cellStyle name="40 % - Accent4 2 2 2 5 2 2 5" xfId="48797"/>
    <cellStyle name="40 % - Accent4 2 2 2 5 2 3" xfId="14390"/>
    <cellStyle name="40 % - Accent4 2 2 2 5 2 3 2" xfId="27011"/>
    <cellStyle name="40 % - Accent4 2 2 2 5 2 3 3" xfId="40288"/>
    <cellStyle name="40 % - Accent4 2 2 2 5 2 3 4" xfId="53565"/>
    <cellStyle name="40 % - Accent4 2 2 2 5 2 4" xfId="21024"/>
    <cellStyle name="40 % - Accent4 2 2 2 5 2 5" xfId="34301"/>
    <cellStyle name="40 % - Accent4 2 2 2 5 2 6" xfId="47578"/>
    <cellStyle name="40 % - Accent4 2 2 2 5 3" xfId="4946"/>
    <cellStyle name="40 % - Accent4 2 2 2 5 3 2" xfId="8820"/>
    <cellStyle name="40 % - Accent4 2 2 2 5 3 2 2" xfId="28974"/>
    <cellStyle name="40 % - Accent4 2 2 2 5 3 2 3" xfId="42251"/>
    <cellStyle name="40 % - Accent4 2 2 2 5 3 2 4" xfId="55528"/>
    <cellStyle name="40 % - Accent4 2 2 2 5 3 3" xfId="22987"/>
    <cellStyle name="40 % - Accent4 2 2 2 5 3 4" xfId="36264"/>
    <cellStyle name="40 % - Accent4 2 2 2 5 3 5" xfId="49541"/>
    <cellStyle name="40 % - Accent4 2 2 2 5 4" xfId="5537"/>
    <cellStyle name="40 % - Accent4 2 2 2 5 4 2" xfId="16385"/>
    <cellStyle name="40 % - Accent4 2 2 2 5 4 2 2" xfId="29565"/>
    <cellStyle name="40 % - Accent4 2 2 2 5 4 2 3" xfId="42842"/>
    <cellStyle name="40 % - Accent4 2 2 2 5 4 2 4" xfId="56119"/>
    <cellStyle name="40 % - Accent4 2 2 2 5 4 3" xfId="11339"/>
    <cellStyle name="40 % - Accent4 2 2 2 5 4 4" xfId="23578"/>
    <cellStyle name="40 % - Accent4 2 2 2 5 4 5" xfId="36855"/>
    <cellStyle name="40 % - Accent4 2 2 2 5 4 6" xfId="50132"/>
    <cellStyle name="40 % - Accent4 2 2 2 5 5" xfId="6161"/>
    <cellStyle name="40 % - Accent4 2 2 2 5 5 2" xfId="16985"/>
    <cellStyle name="40 % - Accent4 2 2 2 5 5 2 2" xfId="30165"/>
    <cellStyle name="40 % - Accent4 2 2 2 5 5 2 3" xfId="43442"/>
    <cellStyle name="40 % - Accent4 2 2 2 5 5 2 4" xfId="56719"/>
    <cellStyle name="40 % - Accent4 2 2 2 5 5 3" xfId="11939"/>
    <cellStyle name="40 % - Accent4 2 2 2 5 5 4" xfId="24178"/>
    <cellStyle name="40 % - Accent4 2 2 2 5 5 5" xfId="37455"/>
    <cellStyle name="40 % - Accent4 2 2 2 5 5 6" xfId="50732"/>
    <cellStyle name="40 % - Accent4 2 2 2 5 6" xfId="6863"/>
    <cellStyle name="40 % - Accent4 2 2 2 5 6 2" xfId="17687"/>
    <cellStyle name="40 % - Accent4 2 2 2 5 6 2 2" xfId="30867"/>
    <cellStyle name="40 % - Accent4 2 2 2 5 6 2 3" xfId="44144"/>
    <cellStyle name="40 % - Accent4 2 2 2 5 6 2 4" xfId="57421"/>
    <cellStyle name="40 % - Accent4 2 2 2 5 6 3" xfId="12641"/>
    <cellStyle name="40 % - Accent4 2 2 2 5 6 4" xfId="24880"/>
    <cellStyle name="40 % - Accent4 2 2 2 5 6 5" xfId="38157"/>
    <cellStyle name="40 % - Accent4 2 2 2 5 6 6" xfId="51434"/>
    <cellStyle name="40 % - Accent4 2 2 2 5 7" xfId="7593"/>
    <cellStyle name="40 % - Accent4 2 2 2 5 7 2" xfId="18440"/>
    <cellStyle name="40 % - Accent4 2 2 2 5 7 2 2" xfId="31620"/>
    <cellStyle name="40 % - Accent4 2 2 2 5 7 2 3" xfId="44897"/>
    <cellStyle name="40 % - Accent4 2 2 2 5 7 2 4" xfId="58174"/>
    <cellStyle name="40 % - Accent4 2 2 2 5 7 3" xfId="25633"/>
    <cellStyle name="40 % - Accent4 2 2 2 5 7 4" xfId="38910"/>
    <cellStyle name="40 % - Accent4 2 2 2 5 7 5" xfId="52187"/>
    <cellStyle name="40 % - Accent4 2 2 2 5 8" xfId="10657"/>
    <cellStyle name="40 % - Accent4 2 2 2 5 8 2" xfId="15126"/>
    <cellStyle name="40 % - Accent4 2 2 2 5 8 2 2" xfId="27747"/>
    <cellStyle name="40 % - Accent4 2 2 2 5 8 2 3" xfId="41024"/>
    <cellStyle name="40 % - Accent4 2 2 2 5 8 2 4" xfId="54301"/>
    <cellStyle name="40 % - Accent4 2 2 2 5 8 3" xfId="21760"/>
    <cellStyle name="40 % - Accent4 2 2 2 5 8 4" xfId="35037"/>
    <cellStyle name="40 % - Accent4 2 2 2 5 8 5" xfId="48314"/>
    <cellStyle name="40 % - Accent4 2 2 2 5 9" xfId="9573"/>
    <cellStyle name="40 % - Accent4 2 2 2 5 9 2" xfId="20439"/>
    <cellStyle name="40 % - Accent4 2 2 2 5 9 3" xfId="33716"/>
    <cellStyle name="40 % - Accent4 2 2 2 5 9 4" xfId="46993"/>
    <cellStyle name="40 % - Accent4 2 2 2 6" xfId="3733"/>
    <cellStyle name="40 % - Accent4 2 2 2 6 2" xfId="7901"/>
    <cellStyle name="40 % - Accent4 2 2 2 6 2 2" xfId="18669"/>
    <cellStyle name="40 % - Accent4 2 2 2 6 2 2 2" xfId="31849"/>
    <cellStyle name="40 % - Accent4 2 2 2 6 2 2 3" xfId="45126"/>
    <cellStyle name="40 % - Accent4 2 2 2 6 2 2 4" xfId="58403"/>
    <cellStyle name="40 % - Accent4 2 2 2 6 2 3" xfId="25862"/>
    <cellStyle name="40 % - Accent4 2 2 2 6 2 4" xfId="39139"/>
    <cellStyle name="40 % - Accent4 2 2 2 6 2 5" xfId="52416"/>
    <cellStyle name="40 % - Accent4 2 2 2 6 3" xfId="10859"/>
    <cellStyle name="40 % - Accent4 2 2 2 6 3 2" xfId="15434"/>
    <cellStyle name="40 % - Accent4 2 2 2 6 3 2 2" xfId="28055"/>
    <cellStyle name="40 % - Accent4 2 2 2 6 3 2 3" xfId="41332"/>
    <cellStyle name="40 % - Accent4 2 2 2 6 3 2 4" xfId="54609"/>
    <cellStyle name="40 % - Accent4 2 2 2 6 3 3" xfId="22068"/>
    <cellStyle name="40 % - Accent4 2 2 2 6 3 4" xfId="35345"/>
    <cellStyle name="40 % - Accent4 2 2 2 6 3 5" xfId="48622"/>
    <cellStyle name="40 % - Accent4 2 2 2 6 4" xfId="14378"/>
    <cellStyle name="40 % - Accent4 2 2 2 6 4 2" xfId="26999"/>
    <cellStyle name="40 % - Accent4 2 2 2 6 4 3" xfId="40276"/>
    <cellStyle name="40 % - Accent4 2 2 2 6 4 4" xfId="53553"/>
    <cellStyle name="40 % - Accent4 2 2 2 6 5" xfId="21012"/>
    <cellStyle name="40 % - Accent4 2 2 2 6 6" xfId="34289"/>
    <cellStyle name="40 % - Accent4 2 2 2 6 7" xfId="47566"/>
    <cellStyle name="40 % - Accent4 2 2 2 7" xfId="4934"/>
    <cellStyle name="40 % - Accent4 2 2 2 7 2" xfId="8808"/>
    <cellStyle name="40 % - Accent4 2 2 2 7 2 2" xfId="18749"/>
    <cellStyle name="40 % - Accent4 2 2 2 7 2 2 2" xfId="31929"/>
    <cellStyle name="40 % - Accent4 2 2 2 7 2 2 3" xfId="45206"/>
    <cellStyle name="40 % - Accent4 2 2 2 7 2 2 4" xfId="58483"/>
    <cellStyle name="40 % - Accent4 2 2 2 7 2 3" xfId="25942"/>
    <cellStyle name="40 % - Accent4 2 2 2 7 2 4" xfId="39219"/>
    <cellStyle name="40 % - Accent4 2 2 2 7 2 5" xfId="52496"/>
    <cellStyle name="40 % - Accent4 2 2 2 7 3" xfId="15931"/>
    <cellStyle name="40 % - Accent4 2 2 2 7 3 2" xfId="28962"/>
    <cellStyle name="40 % - Accent4 2 2 2 7 3 3" xfId="42239"/>
    <cellStyle name="40 % - Accent4 2 2 2 7 3 4" xfId="55516"/>
    <cellStyle name="40 % - Accent4 2 2 2 7 4" xfId="22975"/>
    <cellStyle name="40 % - Accent4 2 2 2 7 5" xfId="36252"/>
    <cellStyle name="40 % - Accent4 2 2 2 7 6" xfId="49529"/>
    <cellStyle name="40 % - Accent4 2 2 2 8" xfId="5525"/>
    <cellStyle name="40 % - Accent4 2 2 2 8 2" xfId="16373"/>
    <cellStyle name="40 % - Accent4 2 2 2 8 2 2" xfId="29553"/>
    <cellStyle name="40 % - Accent4 2 2 2 8 2 3" xfId="42830"/>
    <cellStyle name="40 % - Accent4 2 2 2 8 2 4" xfId="56107"/>
    <cellStyle name="40 % - Accent4 2 2 2 8 3" xfId="11327"/>
    <cellStyle name="40 % - Accent4 2 2 2 8 4" xfId="23566"/>
    <cellStyle name="40 % - Accent4 2 2 2 8 5" xfId="36843"/>
    <cellStyle name="40 % - Accent4 2 2 2 8 6" xfId="50120"/>
    <cellStyle name="40 % - Accent4 2 2 2 9" xfId="6149"/>
    <cellStyle name="40 % - Accent4 2 2 2 9 2" xfId="16973"/>
    <cellStyle name="40 % - Accent4 2 2 2 9 2 2" xfId="30153"/>
    <cellStyle name="40 % - Accent4 2 2 2 9 2 3" xfId="43430"/>
    <cellStyle name="40 % - Accent4 2 2 2 9 2 4" xfId="56707"/>
    <cellStyle name="40 % - Accent4 2 2 2 9 3" xfId="11927"/>
    <cellStyle name="40 % - Accent4 2 2 2 9 4" xfId="24166"/>
    <cellStyle name="40 % - Accent4 2 2 2 9 5" xfId="37443"/>
    <cellStyle name="40 % - Accent4 2 2 2 9 6" xfId="50720"/>
    <cellStyle name="40 % - Accent4 2 2 2_2012-2013 - CF - Tour 1 - Ligue 04 - Résultats" xfId="675"/>
    <cellStyle name="40 % - Accent4 2 2 3" xfId="676"/>
    <cellStyle name="40 % - Accent4 2 2 3 10" xfId="7594"/>
    <cellStyle name="40 % - Accent4 2 2 3 10 2" xfId="18441"/>
    <cellStyle name="40 % - Accent4 2 2 3 10 2 2" xfId="31621"/>
    <cellStyle name="40 % - Accent4 2 2 3 10 2 3" xfId="44898"/>
    <cellStyle name="40 % - Accent4 2 2 3 10 2 4" xfId="58175"/>
    <cellStyle name="40 % - Accent4 2 2 3 10 3" xfId="25634"/>
    <cellStyle name="40 % - Accent4 2 2 3 10 4" xfId="38911"/>
    <cellStyle name="40 % - Accent4 2 2 3 10 5" xfId="52188"/>
    <cellStyle name="40 % - Accent4 2 2 3 11" xfId="10658"/>
    <cellStyle name="40 % - Accent4 2 2 3 11 2" xfId="15127"/>
    <cellStyle name="40 % - Accent4 2 2 3 11 2 2" xfId="27748"/>
    <cellStyle name="40 % - Accent4 2 2 3 11 2 3" xfId="41025"/>
    <cellStyle name="40 % - Accent4 2 2 3 11 2 4" xfId="54302"/>
    <cellStyle name="40 % - Accent4 2 2 3 11 3" xfId="21761"/>
    <cellStyle name="40 % - Accent4 2 2 3 11 4" xfId="35038"/>
    <cellStyle name="40 % - Accent4 2 2 3 11 5" xfId="48315"/>
    <cellStyle name="40 % - Accent4 2 2 3 12" xfId="9574"/>
    <cellStyle name="40 % - Accent4 2 2 3 12 2" xfId="20440"/>
    <cellStyle name="40 % - Accent4 2 2 3 12 3" xfId="33717"/>
    <cellStyle name="40 % - Accent4 2 2 3 12 4" xfId="46994"/>
    <cellStyle name="40 % - Accent4 2 2 3 13" xfId="13806"/>
    <cellStyle name="40 % - Accent4 2 2 3 13 2" xfId="26427"/>
    <cellStyle name="40 % - Accent4 2 2 3 13 3" xfId="39704"/>
    <cellStyle name="40 % - Accent4 2 2 3 13 4" xfId="52981"/>
    <cellStyle name="40 % - Accent4 2 2 3 14" xfId="19693"/>
    <cellStyle name="40 % - Accent4 2 2 3 15" xfId="32970"/>
    <cellStyle name="40 % - Accent4 2 2 3 16" xfId="46247"/>
    <cellStyle name="40 % - Accent4 2 2 3 2" xfId="677"/>
    <cellStyle name="40 % - Accent4 2 2 3 2 10" xfId="9575"/>
    <cellStyle name="40 % - Accent4 2 2 3 2 10 2" xfId="20441"/>
    <cellStyle name="40 % - Accent4 2 2 3 2 10 3" xfId="33718"/>
    <cellStyle name="40 % - Accent4 2 2 3 2 10 4" xfId="46995"/>
    <cellStyle name="40 % - Accent4 2 2 3 2 11" xfId="13807"/>
    <cellStyle name="40 % - Accent4 2 2 3 2 11 2" xfId="26428"/>
    <cellStyle name="40 % - Accent4 2 2 3 2 11 3" xfId="39705"/>
    <cellStyle name="40 % - Accent4 2 2 3 2 11 4" xfId="52982"/>
    <cellStyle name="40 % - Accent4 2 2 3 2 12" xfId="19694"/>
    <cellStyle name="40 % - Accent4 2 2 3 2 13" xfId="32971"/>
    <cellStyle name="40 % - Accent4 2 2 3 2 14" xfId="46248"/>
    <cellStyle name="40 % - Accent4 2 2 3 2 2" xfId="678"/>
    <cellStyle name="40 % - Accent4 2 2 3 2 2 10" xfId="13808"/>
    <cellStyle name="40 % - Accent4 2 2 3 2 2 10 2" xfId="26429"/>
    <cellStyle name="40 % - Accent4 2 2 3 2 2 10 3" xfId="39706"/>
    <cellStyle name="40 % - Accent4 2 2 3 2 2 10 4" xfId="52983"/>
    <cellStyle name="40 % - Accent4 2 2 3 2 2 11" xfId="19695"/>
    <cellStyle name="40 % - Accent4 2 2 3 2 2 12" xfId="32972"/>
    <cellStyle name="40 % - Accent4 2 2 3 2 2 13" xfId="46249"/>
    <cellStyle name="40 % - Accent4 2 2 3 2 2 2" xfId="3986"/>
    <cellStyle name="40 % - Accent4 2 2 3 2 2 2 2" xfId="8075"/>
    <cellStyle name="40 % - Accent4 2 2 3 2 2 2 2 2" xfId="15594"/>
    <cellStyle name="40 % - Accent4 2 2 3 2 2 2 2 2 2" xfId="28229"/>
    <cellStyle name="40 % - Accent4 2 2 3 2 2 2 2 2 3" xfId="41506"/>
    <cellStyle name="40 % - Accent4 2 2 3 2 2 2 2 2 4" xfId="54783"/>
    <cellStyle name="40 % - Accent4 2 2 3 2 2 2 2 3" xfId="22242"/>
    <cellStyle name="40 % - Accent4 2 2 3 2 2 2 2 4" xfId="35519"/>
    <cellStyle name="40 % - Accent4 2 2 3 2 2 2 2 5" xfId="48796"/>
    <cellStyle name="40 % - Accent4 2 2 3 2 2 2 3" xfId="14393"/>
    <cellStyle name="40 % - Accent4 2 2 3 2 2 2 3 2" xfId="27014"/>
    <cellStyle name="40 % - Accent4 2 2 3 2 2 2 3 3" xfId="40291"/>
    <cellStyle name="40 % - Accent4 2 2 3 2 2 2 3 4" xfId="53568"/>
    <cellStyle name="40 % - Accent4 2 2 3 2 2 2 4" xfId="21027"/>
    <cellStyle name="40 % - Accent4 2 2 3 2 2 2 5" xfId="34304"/>
    <cellStyle name="40 % - Accent4 2 2 3 2 2 2 6" xfId="47581"/>
    <cellStyle name="40 % - Accent4 2 2 3 2 2 3" xfId="4949"/>
    <cellStyle name="40 % - Accent4 2 2 3 2 2 3 2" xfId="8823"/>
    <cellStyle name="40 % - Accent4 2 2 3 2 2 3 2 2" xfId="28977"/>
    <cellStyle name="40 % - Accent4 2 2 3 2 2 3 2 3" xfId="42254"/>
    <cellStyle name="40 % - Accent4 2 2 3 2 2 3 2 4" xfId="55531"/>
    <cellStyle name="40 % - Accent4 2 2 3 2 2 3 3" xfId="22990"/>
    <cellStyle name="40 % - Accent4 2 2 3 2 2 3 4" xfId="36267"/>
    <cellStyle name="40 % - Accent4 2 2 3 2 2 3 5" xfId="49544"/>
    <cellStyle name="40 % - Accent4 2 2 3 2 2 4" xfId="5540"/>
    <cellStyle name="40 % - Accent4 2 2 3 2 2 4 2" xfId="16388"/>
    <cellStyle name="40 % - Accent4 2 2 3 2 2 4 2 2" xfId="29568"/>
    <cellStyle name="40 % - Accent4 2 2 3 2 2 4 2 3" xfId="42845"/>
    <cellStyle name="40 % - Accent4 2 2 3 2 2 4 2 4" xfId="56122"/>
    <cellStyle name="40 % - Accent4 2 2 3 2 2 4 3" xfId="11342"/>
    <cellStyle name="40 % - Accent4 2 2 3 2 2 4 4" xfId="23581"/>
    <cellStyle name="40 % - Accent4 2 2 3 2 2 4 5" xfId="36858"/>
    <cellStyle name="40 % - Accent4 2 2 3 2 2 4 6" xfId="50135"/>
    <cellStyle name="40 % - Accent4 2 2 3 2 2 5" xfId="6164"/>
    <cellStyle name="40 % - Accent4 2 2 3 2 2 5 2" xfId="16988"/>
    <cellStyle name="40 % - Accent4 2 2 3 2 2 5 2 2" xfId="30168"/>
    <cellStyle name="40 % - Accent4 2 2 3 2 2 5 2 3" xfId="43445"/>
    <cellStyle name="40 % - Accent4 2 2 3 2 2 5 2 4" xfId="56722"/>
    <cellStyle name="40 % - Accent4 2 2 3 2 2 5 3" xfId="11942"/>
    <cellStyle name="40 % - Accent4 2 2 3 2 2 5 4" xfId="24181"/>
    <cellStyle name="40 % - Accent4 2 2 3 2 2 5 5" xfId="37458"/>
    <cellStyle name="40 % - Accent4 2 2 3 2 2 5 6" xfId="50735"/>
    <cellStyle name="40 % - Accent4 2 2 3 2 2 6" xfId="6866"/>
    <cellStyle name="40 % - Accent4 2 2 3 2 2 6 2" xfId="17690"/>
    <cellStyle name="40 % - Accent4 2 2 3 2 2 6 2 2" xfId="30870"/>
    <cellStyle name="40 % - Accent4 2 2 3 2 2 6 2 3" xfId="44147"/>
    <cellStyle name="40 % - Accent4 2 2 3 2 2 6 2 4" xfId="57424"/>
    <cellStyle name="40 % - Accent4 2 2 3 2 2 6 3" xfId="12644"/>
    <cellStyle name="40 % - Accent4 2 2 3 2 2 6 4" xfId="24883"/>
    <cellStyle name="40 % - Accent4 2 2 3 2 2 6 5" xfId="38160"/>
    <cellStyle name="40 % - Accent4 2 2 3 2 2 6 6" xfId="51437"/>
    <cellStyle name="40 % - Accent4 2 2 3 2 2 7" xfId="7596"/>
    <cellStyle name="40 % - Accent4 2 2 3 2 2 7 2" xfId="18442"/>
    <cellStyle name="40 % - Accent4 2 2 3 2 2 7 2 2" xfId="31622"/>
    <cellStyle name="40 % - Accent4 2 2 3 2 2 7 2 3" xfId="44899"/>
    <cellStyle name="40 % - Accent4 2 2 3 2 2 7 2 4" xfId="58176"/>
    <cellStyle name="40 % - Accent4 2 2 3 2 2 7 3" xfId="25635"/>
    <cellStyle name="40 % - Accent4 2 2 3 2 2 7 4" xfId="38912"/>
    <cellStyle name="40 % - Accent4 2 2 3 2 2 7 5" xfId="52189"/>
    <cellStyle name="40 % - Accent4 2 2 3 2 2 8" xfId="10659"/>
    <cellStyle name="40 % - Accent4 2 2 3 2 2 8 2" xfId="15129"/>
    <cellStyle name="40 % - Accent4 2 2 3 2 2 8 2 2" xfId="27750"/>
    <cellStyle name="40 % - Accent4 2 2 3 2 2 8 2 3" xfId="41027"/>
    <cellStyle name="40 % - Accent4 2 2 3 2 2 8 2 4" xfId="54304"/>
    <cellStyle name="40 % - Accent4 2 2 3 2 2 8 3" xfId="21763"/>
    <cellStyle name="40 % - Accent4 2 2 3 2 2 8 4" xfId="35040"/>
    <cellStyle name="40 % - Accent4 2 2 3 2 2 8 5" xfId="48317"/>
    <cellStyle name="40 % - Accent4 2 2 3 2 2 9" xfId="9576"/>
    <cellStyle name="40 % - Accent4 2 2 3 2 2 9 2" xfId="20442"/>
    <cellStyle name="40 % - Accent4 2 2 3 2 2 9 3" xfId="33719"/>
    <cellStyle name="40 % - Accent4 2 2 3 2 2 9 4" xfId="46996"/>
    <cellStyle name="40 % - Accent4 2 2 3 2 3" xfId="679"/>
    <cellStyle name="40 % - Accent4 2 2 3 2 4" xfId="3740"/>
    <cellStyle name="40 % - Accent4 2 2 3 2 4 2" xfId="7908"/>
    <cellStyle name="40 % - Accent4 2 2 3 2 4 2 2" xfId="15441"/>
    <cellStyle name="40 % - Accent4 2 2 3 2 4 2 2 2" xfId="28062"/>
    <cellStyle name="40 % - Accent4 2 2 3 2 4 2 2 3" xfId="41339"/>
    <cellStyle name="40 % - Accent4 2 2 3 2 4 2 2 4" xfId="54616"/>
    <cellStyle name="40 % - Accent4 2 2 3 2 4 2 3" xfId="22075"/>
    <cellStyle name="40 % - Accent4 2 2 3 2 4 2 4" xfId="35352"/>
    <cellStyle name="40 % - Accent4 2 2 3 2 4 2 5" xfId="48629"/>
    <cellStyle name="40 % - Accent4 2 2 3 2 4 3" xfId="14392"/>
    <cellStyle name="40 % - Accent4 2 2 3 2 4 3 2" xfId="27013"/>
    <cellStyle name="40 % - Accent4 2 2 3 2 4 3 3" xfId="40290"/>
    <cellStyle name="40 % - Accent4 2 2 3 2 4 3 4" xfId="53567"/>
    <cellStyle name="40 % - Accent4 2 2 3 2 4 4" xfId="21026"/>
    <cellStyle name="40 % - Accent4 2 2 3 2 4 5" xfId="34303"/>
    <cellStyle name="40 % - Accent4 2 2 3 2 4 6" xfId="47580"/>
    <cellStyle name="40 % - Accent4 2 2 3 2 5" xfId="4948"/>
    <cellStyle name="40 % - Accent4 2 2 3 2 5 2" xfId="8822"/>
    <cellStyle name="40 % - Accent4 2 2 3 2 5 2 2" xfId="28976"/>
    <cellStyle name="40 % - Accent4 2 2 3 2 5 2 3" xfId="42253"/>
    <cellStyle name="40 % - Accent4 2 2 3 2 5 2 4" xfId="55530"/>
    <cellStyle name="40 % - Accent4 2 2 3 2 5 3" xfId="22989"/>
    <cellStyle name="40 % - Accent4 2 2 3 2 5 4" xfId="36266"/>
    <cellStyle name="40 % - Accent4 2 2 3 2 5 5" xfId="49543"/>
    <cellStyle name="40 % - Accent4 2 2 3 2 6" xfId="5539"/>
    <cellStyle name="40 % - Accent4 2 2 3 2 6 2" xfId="16387"/>
    <cellStyle name="40 % - Accent4 2 2 3 2 6 2 2" xfId="29567"/>
    <cellStyle name="40 % - Accent4 2 2 3 2 6 2 3" xfId="42844"/>
    <cellStyle name="40 % - Accent4 2 2 3 2 6 2 4" xfId="56121"/>
    <cellStyle name="40 % - Accent4 2 2 3 2 6 3" xfId="11341"/>
    <cellStyle name="40 % - Accent4 2 2 3 2 6 4" xfId="23580"/>
    <cellStyle name="40 % - Accent4 2 2 3 2 6 5" xfId="36857"/>
    <cellStyle name="40 % - Accent4 2 2 3 2 6 6" xfId="50134"/>
    <cellStyle name="40 % - Accent4 2 2 3 2 7" xfId="6163"/>
    <cellStyle name="40 % - Accent4 2 2 3 2 7 2" xfId="16987"/>
    <cellStyle name="40 % - Accent4 2 2 3 2 7 2 2" xfId="30167"/>
    <cellStyle name="40 % - Accent4 2 2 3 2 7 2 3" xfId="43444"/>
    <cellStyle name="40 % - Accent4 2 2 3 2 7 2 4" xfId="56721"/>
    <cellStyle name="40 % - Accent4 2 2 3 2 7 3" xfId="11941"/>
    <cellStyle name="40 % - Accent4 2 2 3 2 7 4" xfId="24180"/>
    <cellStyle name="40 % - Accent4 2 2 3 2 7 5" xfId="37457"/>
    <cellStyle name="40 % - Accent4 2 2 3 2 7 6" xfId="50734"/>
    <cellStyle name="40 % - Accent4 2 2 3 2 8" xfId="6865"/>
    <cellStyle name="40 % - Accent4 2 2 3 2 8 2" xfId="17689"/>
    <cellStyle name="40 % - Accent4 2 2 3 2 8 2 2" xfId="30869"/>
    <cellStyle name="40 % - Accent4 2 2 3 2 8 2 3" xfId="44146"/>
    <cellStyle name="40 % - Accent4 2 2 3 2 8 2 4" xfId="57423"/>
    <cellStyle name="40 % - Accent4 2 2 3 2 8 3" xfId="12643"/>
    <cellStyle name="40 % - Accent4 2 2 3 2 8 4" xfId="24882"/>
    <cellStyle name="40 % - Accent4 2 2 3 2 8 5" xfId="38159"/>
    <cellStyle name="40 % - Accent4 2 2 3 2 8 6" xfId="51436"/>
    <cellStyle name="40 % - Accent4 2 2 3 2 9" xfId="7595"/>
    <cellStyle name="40 % - Accent4 2 2 3 2 9 2" xfId="15128"/>
    <cellStyle name="40 % - Accent4 2 2 3 2 9 2 2" xfId="27749"/>
    <cellStyle name="40 % - Accent4 2 2 3 2 9 2 3" xfId="41026"/>
    <cellStyle name="40 % - Accent4 2 2 3 2 9 2 4" xfId="54303"/>
    <cellStyle name="40 % - Accent4 2 2 3 2 9 3" xfId="21762"/>
    <cellStyle name="40 % - Accent4 2 2 3 2 9 4" xfId="35039"/>
    <cellStyle name="40 % - Accent4 2 2 3 2 9 5" xfId="48316"/>
    <cellStyle name="40 % - Accent4 2 2 3 3" xfId="680"/>
    <cellStyle name="40 % - Accent4 2 2 3 3 10" xfId="6165"/>
    <cellStyle name="40 % - Accent4 2 2 3 3 10 2" xfId="16989"/>
    <cellStyle name="40 % - Accent4 2 2 3 3 10 2 2" xfId="30169"/>
    <cellStyle name="40 % - Accent4 2 2 3 3 10 2 3" xfId="43446"/>
    <cellStyle name="40 % - Accent4 2 2 3 3 10 2 4" xfId="56723"/>
    <cellStyle name="40 % - Accent4 2 2 3 3 10 3" xfId="11943"/>
    <cellStyle name="40 % - Accent4 2 2 3 3 10 4" xfId="24182"/>
    <cellStyle name="40 % - Accent4 2 2 3 3 10 5" xfId="37459"/>
    <cellStyle name="40 % - Accent4 2 2 3 3 10 6" xfId="50736"/>
    <cellStyle name="40 % - Accent4 2 2 3 3 11" xfId="6867"/>
    <cellStyle name="40 % - Accent4 2 2 3 3 11 2" xfId="17691"/>
    <cellStyle name="40 % - Accent4 2 2 3 3 11 2 2" xfId="30871"/>
    <cellStyle name="40 % - Accent4 2 2 3 3 11 2 3" xfId="44148"/>
    <cellStyle name="40 % - Accent4 2 2 3 3 11 2 4" xfId="57425"/>
    <cellStyle name="40 % - Accent4 2 2 3 3 11 3" xfId="12645"/>
    <cellStyle name="40 % - Accent4 2 2 3 3 11 4" xfId="24884"/>
    <cellStyle name="40 % - Accent4 2 2 3 3 11 5" xfId="38161"/>
    <cellStyle name="40 % - Accent4 2 2 3 3 11 6" xfId="51438"/>
    <cellStyle name="40 % - Accent4 2 2 3 3 12" xfId="7597"/>
    <cellStyle name="40 % - Accent4 2 2 3 3 12 2" xfId="18443"/>
    <cellStyle name="40 % - Accent4 2 2 3 3 12 2 2" xfId="31623"/>
    <cellStyle name="40 % - Accent4 2 2 3 3 12 2 3" xfId="44900"/>
    <cellStyle name="40 % - Accent4 2 2 3 3 12 2 4" xfId="58177"/>
    <cellStyle name="40 % - Accent4 2 2 3 3 12 3" xfId="25636"/>
    <cellStyle name="40 % - Accent4 2 2 3 3 12 4" xfId="38913"/>
    <cellStyle name="40 % - Accent4 2 2 3 3 12 5" xfId="52190"/>
    <cellStyle name="40 % - Accent4 2 2 3 3 13" xfId="10660"/>
    <cellStyle name="40 % - Accent4 2 2 3 3 13 2" xfId="15130"/>
    <cellStyle name="40 % - Accent4 2 2 3 3 13 2 2" xfId="27751"/>
    <cellStyle name="40 % - Accent4 2 2 3 3 13 2 3" xfId="41028"/>
    <cellStyle name="40 % - Accent4 2 2 3 3 13 2 4" xfId="54305"/>
    <cellStyle name="40 % - Accent4 2 2 3 3 13 3" xfId="21764"/>
    <cellStyle name="40 % - Accent4 2 2 3 3 13 4" xfId="35041"/>
    <cellStyle name="40 % - Accent4 2 2 3 3 13 5" xfId="48318"/>
    <cellStyle name="40 % - Accent4 2 2 3 3 14" xfId="9577"/>
    <cellStyle name="40 % - Accent4 2 2 3 3 14 2" xfId="20443"/>
    <cellStyle name="40 % - Accent4 2 2 3 3 14 3" xfId="33720"/>
    <cellStyle name="40 % - Accent4 2 2 3 3 14 4" xfId="46997"/>
    <cellStyle name="40 % - Accent4 2 2 3 3 15" xfId="13809"/>
    <cellStyle name="40 % - Accent4 2 2 3 3 15 2" xfId="26430"/>
    <cellStyle name="40 % - Accent4 2 2 3 3 15 3" xfId="39707"/>
    <cellStyle name="40 % - Accent4 2 2 3 3 15 4" xfId="52984"/>
    <cellStyle name="40 % - Accent4 2 2 3 3 16" xfId="19696"/>
    <cellStyle name="40 % - Accent4 2 2 3 3 17" xfId="32973"/>
    <cellStyle name="40 % - Accent4 2 2 3 3 18" xfId="46250"/>
    <cellStyle name="40 % - Accent4 2 2 3 3 2" xfId="681"/>
    <cellStyle name="40 % - Accent4 2 2 3 3 2 10" xfId="13810"/>
    <cellStyle name="40 % - Accent4 2 2 3 3 2 10 2" xfId="26431"/>
    <cellStyle name="40 % - Accent4 2 2 3 3 2 10 3" xfId="39708"/>
    <cellStyle name="40 % - Accent4 2 2 3 3 2 10 4" xfId="52985"/>
    <cellStyle name="40 % - Accent4 2 2 3 3 2 11" xfId="19697"/>
    <cellStyle name="40 % - Accent4 2 2 3 3 2 12" xfId="32974"/>
    <cellStyle name="40 % - Accent4 2 2 3 3 2 13" xfId="46251"/>
    <cellStyle name="40 % - Accent4 2 2 3 3 2 2" xfId="3983"/>
    <cellStyle name="40 % - Accent4 2 2 3 3 2 2 2" xfId="8073"/>
    <cellStyle name="40 % - Accent4 2 2 3 3 2 2 2 2" xfId="15593"/>
    <cellStyle name="40 % - Accent4 2 2 3 3 2 2 2 2 2" xfId="28227"/>
    <cellStyle name="40 % - Accent4 2 2 3 3 2 2 2 2 3" xfId="41504"/>
    <cellStyle name="40 % - Accent4 2 2 3 3 2 2 2 2 4" xfId="54781"/>
    <cellStyle name="40 % - Accent4 2 2 3 3 2 2 2 3" xfId="22240"/>
    <cellStyle name="40 % - Accent4 2 2 3 3 2 2 2 4" xfId="35517"/>
    <cellStyle name="40 % - Accent4 2 2 3 3 2 2 2 5" xfId="48794"/>
    <cellStyle name="40 % - Accent4 2 2 3 3 2 2 3" xfId="14396"/>
    <cellStyle name="40 % - Accent4 2 2 3 3 2 2 3 2" xfId="27017"/>
    <cellStyle name="40 % - Accent4 2 2 3 3 2 2 3 3" xfId="40294"/>
    <cellStyle name="40 % - Accent4 2 2 3 3 2 2 3 4" xfId="53571"/>
    <cellStyle name="40 % - Accent4 2 2 3 3 2 2 4" xfId="21030"/>
    <cellStyle name="40 % - Accent4 2 2 3 3 2 2 5" xfId="34307"/>
    <cellStyle name="40 % - Accent4 2 2 3 3 2 2 6" xfId="47584"/>
    <cellStyle name="40 % - Accent4 2 2 3 3 2 3" xfId="4951"/>
    <cellStyle name="40 % - Accent4 2 2 3 3 2 3 2" xfId="8825"/>
    <cellStyle name="40 % - Accent4 2 2 3 3 2 3 2 2" xfId="28979"/>
    <cellStyle name="40 % - Accent4 2 2 3 3 2 3 2 3" xfId="42256"/>
    <cellStyle name="40 % - Accent4 2 2 3 3 2 3 2 4" xfId="55533"/>
    <cellStyle name="40 % - Accent4 2 2 3 3 2 3 3" xfId="22992"/>
    <cellStyle name="40 % - Accent4 2 2 3 3 2 3 4" xfId="36269"/>
    <cellStyle name="40 % - Accent4 2 2 3 3 2 3 5" xfId="49546"/>
    <cellStyle name="40 % - Accent4 2 2 3 3 2 4" xfId="5542"/>
    <cellStyle name="40 % - Accent4 2 2 3 3 2 4 2" xfId="16390"/>
    <cellStyle name="40 % - Accent4 2 2 3 3 2 4 2 2" xfId="29570"/>
    <cellStyle name="40 % - Accent4 2 2 3 3 2 4 2 3" xfId="42847"/>
    <cellStyle name="40 % - Accent4 2 2 3 3 2 4 2 4" xfId="56124"/>
    <cellStyle name="40 % - Accent4 2 2 3 3 2 4 3" xfId="11344"/>
    <cellStyle name="40 % - Accent4 2 2 3 3 2 4 4" xfId="23583"/>
    <cellStyle name="40 % - Accent4 2 2 3 3 2 4 5" xfId="36860"/>
    <cellStyle name="40 % - Accent4 2 2 3 3 2 4 6" xfId="50137"/>
    <cellStyle name="40 % - Accent4 2 2 3 3 2 5" xfId="6166"/>
    <cellStyle name="40 % - Accent4 2 2 3 3 2 5 2" xfId="16990"/>
    <cellStyle name="40 % - Accent4 2 2 3 3 2 5 2 2" xfId="30170"/>
    <cellStyle name="40 % - Accent4 2 2 3 3 2 5 2 3" xfId="43447"/>
    <cellStyle name="40 % - Accent4 2 2 3 3 2 5 2 4" xfId="56724"/>
    <cellStyle name="40 % - Accent4 2 2 3 3 2 5 3" xfId="11944"/>
    <cellStyle name="40 % - Accent4 2 2 3 3 2 5 4" xfId="24183"/>
    <cellStyle name="40 % - Accent4 2 2 3 3 2 5 5" xfId="37460"/>
    <cellStyle name="40 % - Accent4 2 2 3 3 2 5 6" xfId="50737"/>
    <cellStyle name="40 % - Accent4 2 2 3 3 2 6" xfId="6868"/>
    <cellStyle name="40 % - Accent4 2 2 3 3 2 6 2" xfId="17692"/>
    <cellStyle name="40 % - Accent4 2 2 3 3 2 6 2 2" xfId="30872"/>
    <cellStyle name="40 % - Accent4 2 2 3 3 2 6 2 3" xfId="44149"/>
    <cellStyle name="40 % - Accent4 2 2 3 3 2 6 2 4" xfId="57426"/>
    <cellStyle name="40 % - Accent4 2 2 3 3 2 6 3" xfId="12646"/>
    <cellStyle name="40 % - Accent4 2 2 3 3 2 6 4" xfId="24885"/>
    <cellStyle name="40 % - Accent4 2 2 3 3 2 6 5" xfId="38162"/>
    <cellStyle name="40 % - Accent4 2 2 3 3 2 6 6" xfId="51439"/>
    <cellStyle name="40 % - Accent4 2 2 3 3 2 7" xfId="7598"/>
    <cellStyle name="40 % - Accent4 2 2 3 3 2 7 2" xfId="18444"/>
    <cellStyle name="40 % - Accent4 2 2 3 3 2 7 2 2" xfId="31624"/>
    <cellStyle name="40 % - Accent4 2 2 3 3 2 7 2 3" xfId="44901"/>
    <cellStyle name="40 % - Accent4 2 2 3 3 2 7 2 4" xfId="58178"/>
    <cellStyle name="40 % - Accent4 2 2 3 3 2 7 3" xfId="25637"/>
    <cellStyle name="40 % - Accent4 2 2 3 3 2 7 4" xfId="38914"/>
    <cellStyle name="40 % - Accent4 2 2 3 3 2 7 5" xfId="52191"/>
    <cellStyle name="40 % - Accent4 2 2 3 3 2 8" xfId="10661"/>
    <cellStyle name="40 % - Accent4 2 2 3 3 2 8 2" xfId="15131"/>
    <cellStyle name="40 % - Accent4 2 2 3 3 2 8 2 2" xfId="27752"/>
    <cellStyle name="40 % - Accent4 2 2 3 3 2 8 2 3" xfId="41029"/>
    <cellStyle name="40 % - Accent4 2 2 3 3 2 8 2 4" xfId="54306"/>
    <cellStyle name="40 % - Accent4 2 2 3 3 2 8 3" xfId="21765"/>
    <cellStyle name="40 % - Accent4 2 2 3 3 2 8 4" xfId="35042"/>
    <cellStyle name="40 % - Accent4 2 2 3 3 2 8 5" xfId="48319"/>
    <cellStyle name="40 % - Accent4 2 2 3 3 2 9" xfId="9578"/>
    <cellStyle name="40 % - Accent4 2 2 3 3 2 9 2" xfId="20444"/>
    <cellStyle name="40 % - Accent4 2 2 3 3 2 9 3" xfId="33721"/>
    <cellStyle name="40 % - Accent4 2 2 3 3 2 9 4" xfId="46998"/>
    <cellStyle name="40 % - Accent4 2 2 3 3 3" xfId="682"/>
    <cellStyle name="40 % - Accent4 2 2 3 3 3 10" xfId="13811"/>
    <cellStyle name="40 % - Accent4 2 2 3 3 3 10 2" xfId="26432"/>
    <cellStyle name="40 % - Accent4 2 2 3 3 3 10 3" xfId="39709"/>
    <cellStyle name="40 % - Accent4 2 2 3 3 3 10 4" xfId="52986"/>
    <cellStyle name="40 % - Accent4 2 2 3 3 3 11" xfId="19698"/>
    <cellStyle name="40 % - Accent4 2 2 3 3 3 12" xfId="32975"/>
    <cellStyle name="40 % - Accent4 2 2 3 3 3 13" xfId="46252"/>
    <cellStyle name="40 % - Accent4 2 2 3 3 3 2" xfId="3982"/>
    <cellStyle name="40 % - Accent4 2 2 3 3 3 2 2" xfId="8072"/>
    <cellStyle name="40 % - Accent4 2 2 3 3 3 2 2 2" xfId="15592"/>
    <cellStyle name="40 % - Accent4 2 2 3 3 3 2 2 2 2" xfId="28226"/>
    <cellStyle name="40 % - Accent4 2 2 3 3 3 2 2 2 3" xfId="41503"/>
    <cellStyle name="40 % - Accent4 2 2 3 3 3 2 2 2 4" xfId="54780"/>
    <cellStyle name="40 % - Accent4 2 2 3 3 3 2 2 3" xfId="22239"/>
    <cellStyle name="40 % - Accent4 2 2 3 3 3 2 2 4" xfId="35516"/>
    <cellStyle name="40 % - Accent4 2 2 3 3 3 2 2 5" xfId="48793"/>
    <cellStyle name="40 % - Accent4 2 2 3 3 3 2 3" xfId="14397"/>
    <cellStyle name="40 % - Accent4 2 2 3 3 3 2 3 2" xfId="27018"/>
    <cellStyle name="40 % - Accent4 2 2 3 3 3 2 3 3" xfId="40295"/>
    <cellStyle name="40 % - Accent4 2 2 3 3 3 2 3 4" xfId="53572"/>
    <cellStyle name="40 % - Accent4 2 2 3 3 3 2 4" xfId="21031"/>
    <cellStyle name="40 % - Accent4 2 2 3 3 3 2 5" xfId="34308"/>
    <cellStyle name="40 % - Accent4 2 2 3 3 3 2 6" xfId="47585"/>
    <cellStyle name="40 % - Accent4 2 2 3 3 3 3" xfId="4952"/>
    <cellStyle name="40 % - Accent4 2 2 3 3 3 3 2" xfId="8826"/>
    <cellStyle name="40 % - Accent4 2 2 3 3 3 3 2 2" xfId="28980"/>
    <cellStyle name="40 % - Accent4 2 2 3 3 3 3 2 3" xfId="42257"/>
    <cellStyle name="40 % - Accent4 2 2 3 3 3 3 2 4" xfId="55534"/>
    <cellStyle name="40 % - Accent4 2 2 3 3 3 3 3" xfId="22993"/>
    <cellStyle name="40 % - Accent4 2 2 3 3 3 3 4" xfId="36270"/>
    <cellStyle name="40 % - Accent4 2 2 3 3 3 3 5" xfId="49547"/>
    <cellStyle name="40 % - Accent4 2 2 3 3 3 4" xfId="5543"/>
    <cellStyle name="40 % - Accent4 2 2 3 3 3 4 2" xfId="16391"/>
    <cellStyle name="40 % - Accent4 2 2 3 3 3 4 2 2" xfId="29571"/>
    <cellStyle name="40 % - Accent4 2 2 3 3 3 4 2 3" xfId="42848"/>
    <cellStyle name="40 % - Accent4 2 2 3 3 3 4 2 4" xfId="56125"/>
    <cellStyle name="40 % - Accent4 2 2 3 3 3 4 3" xfId="11345"/>
    <cellStyle name="40 % - Accent4 2 2 3 3 3 4 4" xfId="23584"/>
    <cellStyle name="40 % - Accent4 2 2 3 3 3 4 5" xfId="36861"/>
    <cellStyle name="40 % - Accent4 2 2 3 3 3 4 6" xfId="50138"/>
    <cellStyle name="40 % - Accent4 2 2 3 3 3 5" xfId="6167"/>
    <cellStyle name="40 % - Accent4 2 2 3 3 3 5 2" xfId="16991"/>
    <cellStyle name="40 % - Accent4 2 2 3 3 3 5 2 2" xfId="30171"/>
    <cellStyle name="40 % - Accent4 2 2 3 3 3 5 2 3" xfId="43448"/>
    <cellStyle name="40 % - Accent4 2 2 3 3 3 5 2 4" xfId="56725"/>
    <cellStyle name="40 % - Accent4 2 2 3 3 3 5 3" xfId="11945"/>
    <cellStyle name="40 % - Accent4 2 2 3 3 3 5 4" xfId="24184"/>
    <cellStyle name="40 % - Accent4 2 2 3 3 3 5 5" xfId="37461"/>
    <cellStyle name="40 % - Accent4 2 2 3 3 3 5 6" xfId="50738"/>
    <cellStyle name="40 % - Accent4 2 2 3 3 3 6" xfId="6869"/>
    <cellStyle name="40 % - Accent4 2 2 3 3 3 6 2" xfId="17693"/>
    <cellStyle name="40 % - Accent4 2 2 3 3 3 6 2 2" xfId="30873"/>
    <cellStyle name="40 % - Accent4 2 2 3 3 3 6 2 3" xfId="44150"/>
    <cellStyle name="40 % - Accent4 2 2 3 3 3 6 2 4" xfId="57427"/>
    <cellStyle name="40 % - Accent4 2 2 3 3 3 6 3" xfId="12647"/>
    <cellStyle name="40 % - Accent4 2 2 3 3 3 6 4" xfId="24886"/>
    <cellStyle name="40 % - Accent4 2 2 3 3 3 6 5" xfId="38163"/>
    <cellStyle name="40 % - Accent4 2 2 3 3 3 6 6" xfId="51440"/>
    <cellStyle name="40 % - Accent4 2 2 3 3 3 7" xfId="7599"/>
    <cellStyle name="40 % - Accent4 2 2 3 3 3 7 2" xfId="18445"/>
    <cellStyle name="40 % - Accent4 2 2 3 3 3 7 2 2" xfId="31625"/>
    <cellStyle name="40 % - Accent4 2 2 3 3 3 7 2 3" xfId="44902"/>
    <cellStyle name="40 % - Accent4 2 2 3 3 3 7 2 4" xfId="58179"/>
    <cellStyle name="40 % - Accent4 2 2 3 3 3 7 3" xfId="25638"/>
    <cellStyle name="40 % - Accent4 2 2 3 3 3 7 4" xfId="38915"/>
    <cellStyle name="40 % - Accent4 2 2 3 3 3 7 5" xfId="52192"/>
    <cellStyle name="40 % - Accent4 2 2 3 3 3 8" xfId="10662"/>
    <cellStyle name="40 % - Accent4 2 2 3 3 3 8 2" xfId="15132"/>
    <cellStyle name="40 % - Accent4 2 2 3 3 3 8 2 2" xfId="27753"/>
    <cellStyle name="40 % - Accent4 2 2 3 3 3 8 2 3" xfId="41030"/>
    <cellStyle name="40 % - Accent4 2 2 3 3 3 8 2 4" xfId="54307"/>
    <cellStyle name="40 % - Accent4 2 2 3 3 3 8 3" xfId="21766"/>
    <cellStyle name="40 % - Accent4 2 2 3 3 3 8 4" xfId="35043"/>
    <cellStyle name="40 % - Accent4 2 2 3 3 3 8 5" xfId="48320"/>
    <cellStyle name="40 % - Accent4 2 2 3 3 3 9" xfId="9579"/>
    <cellStyle name="40 % - Accent4 2 2 3 3 3 9 2" xfId="20445"/>
    <cellStyle name="40 % - Accent4 2 2 3 3 3 9 3" xfId="33722"/>
    <cellStyle name="40 % - Accent4 2 2 3 3 3 9 4" xfId="46999"/>
    <cellStyle name="40 % - Accent4 2 2 3 3 4" xfId="683"/>
    <cellStyle name="40 % - Accent4 2 2 3 3 4 10" xfId="9580"/>
    <cellStyle name="40 % - Accent4 2 2 3 3 4 10 2" xfId="20446"/>
    <cellStyle name="40 % - Accent4 2 2 3 3 4 10 3" xfId="33723"/>
    <cellStyle name="40 % - Accent4 2 2 3 3 4 10 4" xfId="47000"/>
    <cellStyle name="40 % - Accent4 2 2 3 3 4 11" xfId="13812"/>
    <cellStyle name="40 % - Accent4 2 2 3 3 4 11 2" xfId="26433"/>
    <cellStyle name="40 % - Accent4 2 2 3 3 4 11 3" xfId="39710"/>
    <cellStyle name="40 % - Accent4 2 2 3 3 4 11 4" xfId="52987"/>
    <cellStyle name="40 % - Accent4 2 2 3 3 4 12" xfId="19699"/>
    <cellStyle name="40 % - Accent4 2 2 3 3 4 13" xfId="32976"/>
    <cellStyle name="40 % - Accent4 2 2 3 3 4 14" xfId="46253"/>
    <cellStyle name="40 % - Accent4 2 2 3 3 4 2" xfId="684"/>
    <cellStyle name="40 % - Accent4 2 2 3 3 4 2 10" xfId="13813"/>
    <cellStyle name="40 % - Accent4 2 2 3 3 4 2 10 2" xfId="26434"/>
    <cellStyle name="40 % - Accent4 2 2 3 3 4 2 10 3" xfId="39711"/>
    <cellStyle name="40 % - Accent4 2 2 3 3 4 2 10 4" xfId="52988"/>
    <cellStyle name="40 % - Accent4 2 2 3 3 4 2 11" xfId="19700"/>
    <cellStyle name="40 % - Accent4 2 2 3 3 4 2 12" xfId="32977"/>
    <cellStyle name="40 % - Accent4 2 2 3 3 4 2 13" xfId="46254"/>
    <cellStyle name="40 % - Accent4 2 2 3 3 4 2 2" xfId="3980"/>
    <cellStyle name="40 % - Accent4 2 2 3 3 4 2 2 2" xfId="8070"/>
    <cellStyle name="40 % - Accent4 2 2 3 3 4 2 2 2 2" xfId="15590"/>
    <cellStyle name="40 % - Accent4 2 2 3 3 4 2 2 2 2 2" xfId="28224"/>
    <cellStyle name="40 % - Accent4 2 2 3 3 4 2 2 2 2 3" xfId="41501"/>
    <cellStyle name="40 % - Accent4 2 2 3 3 4 2 2 2 2 4" xfId="54778"/>
    <cellStyle name="40 % - Accent4 2 2 3 3 4 2 2 2 3" xfId="22237"/>
    <cellStyle name="40 % - Accent4 2 2 3 3 4 2 2 2 4" xfId="35514"/>
    <cellStyle name="40 % - Accent4 2 2 3 3 4 2 2 2 5" xfId="48791"/>
    <cellStyle name="40 % - Accent4 2 2 3 3 4 2 2 3" xfId="14399"/>
    <cellStyle name="40 % - Accent4 2 2 3 3 4 2 2 3 2" xfId="27020"/>
    <cellStyle name="40 % - Accent4 2 2 3 3 4 2 2 3 3" xfId="40297"/>
    <cellStyle name="40 % - Accent4 2 2 3 3 4 2 2 3 4" xfId="53574"/>
    <cellStyle name="40 % - Accent4 2 2 3 3 4 2 2 4" xfId="21033"/>
    <cellStyle name="40 % - Accent4 2 2 3 3 4 2 2 5" xfId="34310"/>
    <cellStyle name="40 % - Accent4 2 2 3 3 4 2 2 6" xfId="47587"/>
    <cellStyle name="40 % - Accent4 2 2 3 3 4 2 3" xfId="4954"/>
    <cellStyle name="40 % - Accent4 2 2 3 3 4 2 3 2" xfId="8828"/>
    <cellStyle name="40 % - Accent4 2 2 3 3 4 2 3 2 2" xfId="28982"/>
    <cellStyle name="40 % - Accent4 2 2 3 3 4 2 3 2 3" xfId="42259"/>
    <cellStyle name="40 % - Accent4 2 2 3 3 4 2 3 2 4" xfId="55536"/>
    <cellStyle name="40 % - Accent4 2 2 3 3 4 2 3 3" xfId="22995"/>
    <cellStyle name="40 % - Accent4 2 2 3 3 4 2 3 4" xfId="36272"/>
    <cellStyle name="40 % - Accent4 2 2 3 3 4 2 3 5" xfId="49549"/>
    <cellStyle name="40 % - Accent4 2 2 3 3 4 2 4" xfId="5545"/>
    <cellStyle name="40 % - Accent4 2 2 3 3 4 2 4 2" xfId="16393"/>
    <cellStyle name="40 % - Accent4 2 2 3 3 4 2 4 2 2" xfId="29573"/>
    <cellStyle name="40 % - Accent4 2 2 3 3 4 2 4 2 3" xfId="42850"/>
    <cellStyle name="40 % - Accent4 2 2 3 3 4 2 4 2 4" xfId="56127"/>
    <cellStyle name="40 % - Accent4 2 2 3 3 4 2 4 3" xfId="11347"/>
    <cellStyle name="40 % - Accent4 2 2 3 3 4 2 4 4" xfId="23586"/>
    <cellStyle name="40 % - Accent4 2 2 3 3 4 2 4 5" xfId="36863"/>
    <cellStyle name="40 % - Accent4 2 2 3 3 4 2 4 6" xfId="50140"/>
    <cellStyle name="40 % - Accent4 2 2 3 3 4 2 5" xfId="6169"/>
    <cellStyle name="40 % - Accent4 2 2 3 3 4 2 5 2" xfId="16993"/>
    <cellStyle name="40 % - Accent4 2 2 3 3 4 2 5 2 2" xfId="30173"/>
    <cellStyle name="40 % - Accent4 2 2 3 3 4 2 5 2 3" xfId="43450"/>
    <cellStyle name="40 % - Accent4 2 2 3 3 4 2 5 2 4" xfId="56727"/>
    <cellStyle name="40 % - Accent4 2 2 3 3 4 2 5 3" xfId="11947"/>
    <cellStyle name="40 % - Accent4 2 2 3 3 4 2 5 4" xfId="24186"/>
    <cellStyle name="40 % - Accent4 2 2 3 3 4 2 5 5" xfId="37463"/>
    <cellStyle name="40 % - Accent4 2 2 3 3 4 2 5 6" xfId="50740"/>
    <cellStyle name="40 % - Accent4 2 2 3 3 4 2 6" xfId="6871"/>
    <cellStyle name="40 % - Accent4 2 2 3 3 4 2 6 2" xfId="17695"/>
    <cellStyle name="40 % - Accent4 2 2 3 3 4 2 6 2 2" xfId="30875"/>
    <cellStyle name="40 % - Accent4 2 2 3 3 4 2 6 2 3" xfId="44152"/>
    <cellStyle name="40 % - Accent4 2 2 3 3 4 2 6 2 4" xfId="57429"/>
    <cellStyle name="40 % - Accent4 2 2 3 3 4 2 6 3" xfId="12649"/>
    <cellStyle name="40 % - Accent4 2 2 3 3 4 2 6 4" xfId="24888"/>
    <cellStyle name="40 % - Accent4 2 2 3 3 4 2 6 5" xfId="38165"/>
    <cellStyle name="40 % - Accent4 2 2 3 3 4 2 6 6" xfId="51442"/>
    <cellStyle name="40 % - Accent4 2 2 3 3 4 2 7" xfId="7601"/>
    <cellStyle name="40 % - Accent4 2 2 3 3 4 2 7 2" xfId="18447"/>
    <cellStyle name="40 % - Accent4 2 2 3 3 4 2 7 2 2" xfId="31627"/>
    <cellStyle name="40 % - Accent4 2 2 3 3 4 2 7 2 3" xfId="44904"/>
    <cellStyle name="40 % - Accent4 2 2 3 3 4 2 7 2 4" xfId="58181"/>
    <cellStyle name="40 % - Accent4 2 2 3 3 4 2 7 3" xfId="25640"/>
    <cellStyle name="40 % - Accent4 2 2 3 3 4 2 7 4" xfId="38917"/>
    <cellStyle name="40 % - Accent4 2 2 3 3 4 2 7 5" xfId="52194"/>
    <cellStyle name="40 % - Accent4 2 2 3 3 4 2 8" xfId="10664"/>
    <cellStyle name="40 % - Accent4 2 2 3 3 4 2 8 2" xfId="15134"/>
    <cellStyle name="40 % - Accent4 2 2 3 3 4 2 8 2 2" xfId="27755"/>
    <cellStyle name="40 % - Accent4 2 2 3 3 4 2 8 2 3" xfId="41032"/>
    <cellStyle name="40 % - Accent4 2 2 3 3 4 2 8 2 4" xfId="54309"/>
    <cellStyle name="40 % - Accent4 2 2 3 3 4 2 8 3" xfId="21768"/>
    <cellStyle name="40 % - Accent4 2 2 3 3 4 2 8 4" xfId="35045"/>
    <cellStyle name="40 % - Accent4 2 2 3 3 4 2 8 5" xfId="48322"/>
    <cellStyle name="40 % - Accent4 2 2 3 3 4 2 9" xfId="9581"/>
    <cellStyle name="40 % - Accent4 2 2 3 3 4 2 9 2" xfId="20447"/>
    <cellStyle name="40 % - Accent4 2 2 3 3 4 2 9 3" xfId="33724"/>
    <cellStyle name="40 % - Accent4 2 2 3 3 4 2 9 4" xfId="47001"/>
    <cellStyle name="40 % - Accent4 2 2 3 3 4 3" xfId="3981"/>
    <cellStyle name="40 % - Accent4 2 2 3 3 4 3 2" xfId="8071"/>
    <cellStyle name="40 % - Accent4 2 2 3 3 4 3 2 2" xfId="15591"/>
    <cellStyle name="40 % - Accent4 2 2 3 3 4 3 2 2 2" xfId="28225"/>
    <cellStyle name="40 % - Accent4 2 2 3 3 4 3 2 2 3" xfId="41502"/>
    <cellStyle name="40 % - Accent4 2 2 3 3 4 3 2 2 4" xfId="54779"/>
    <cellStyle name="40 % - Accent4 2 2 3 3 4 3 2 3" xfId="22238"/>
    <cellStyle name="40 % - Accent4 2 2 3 3 4 3 2 4" xfId="35515"/>
    <cellStyle name="40 % - Accent4 2 2 3 3 4 3 2 5" xfId="48792"/>
    <cellStyle name="40 % - Accent4 2 2 3 3 4 3 3" xfId="14398"/>
    <cellStyle name="40 % - Accent4 2 2 3 3 4 3 3 2" xfId="27019"/>
    <cellStyle name="40 % - Accent4 2 2 3 3 4 3 3 3" xfId="40296"/>
    <cellStyle name="40 % - Accent4 2 2 3 3 4 3 3 4" xfId="53573"/>
    <cellStyle name="40 % - Accent4 2 2 3 3 4 3 4" xfId="21032"/>
    <cellStyle name="40 % - Accent4 2 2 3 3 4 3 5" xfId="34309"/>
    <cellStyle name="40 % - Accent4 2 2 3 3 4 3 6" xfId="47586"/>
    <cellStyle name="40 % - Accent4 2 2 3 3 4 4" xfId="4953"/>
    <cellStyle name="40 % - Accent4 2 2 3 3 4 4 2" xfId="8827"/>
    <cellStyle name="40 % - Accent4 2 2 3 3 4 4 2 2" xfId="28981"/>
    <cellStyle name="40 % - Accent4 2 2 3 3 4 4 2 3" xfId="42258"/>
    <cellStyle name="40 % - Accent4 2 2 3 3 4 4 2 4" xfId="55535"/>
    <cellStyle name="40 % - Accent4 2 2 3 3 4 4 3" xfId="22994"/>
    <cellStyle name="40 % - Accent4 2 2 3 3 4 4 4" xfId="36271"/>
    <cellStyle name="40 % - Accent4 2 2 3 3 4 4 5" xfId="49548"/>
    <cellStyle name="40 % - Accent4 2 2 3 3 4 5" xfId="5544"/>
    <cellStyle name="40 % - Accent4 2 2 3 3 4 5 2" xfId="16392"/>
    <cellStyle name="40 % - Accent4 2 2 3 3 4 5 2 2" xfId="29572"/>
    <cellStyle name="40 % - Accent4 2 2 3 3 4 5 2 3" xfId="42849"/>
    <cellStyle name="40 % - Accent4 2 2 3 3 4 5 2 4" xfId="56126"/>
    <cellStyle name="40 % - Accent4 2 2 3 3 4 5 3" xfId="11346"/>
    <cellStyle name="40 % - Accent4 2 2 3 3 4 5 4" xfId="23585"/>
    <cellStyle name="40 % - Accent4 2 2 3 3 4 5 5" xfId="36862"/>
    <cellStyle name="40 % - Accent4 2 2 3 3 4 5 6" xfId="50139"/>
    <cellStyle name="40 % - Accent4 2 2 3 3 4 6" xfId="6168"/>
    <cellStyle name="40 % - Accent4 2 2 3 3 4 6 2" xfId="16992"/>
    <cellStyle name="40 % - Accent4 2 2 3 3 4 6 2 2" xfId="30172"/>
    <cellStyle name="40 % - Accent4 2 2 3 3 4 6 2 3" xfId="43449"/>
    <cellStyle name="40 % - Accent4 2 2 3 3 4 6 2 4" xfId="56726"/>
    <cellStyle name="40 % - Accent4 2 2 3 3 4 6 3" xfId="11946"/>
    <cellStyle name="40 % - Accent4 2 2 3 3 4 6 4" xfId="24185"/>
    <cellStyle name="40 % - Accent4 2 2 3 3 4 6 5" xfId="37462"/>
    <cellStyle name="40 % - Accent4 2 2 3 3 4 6 6" xfId="50739"/>
    <cellStyle name="40 % - Accent4 2 2 3 3 4 7" xfId="6870"/>
    <cellStyle name="40 % - Accent4 2 2 3 3 4 7 2" xfId="17694"/>
    <cellStyle name="40 % - Accent4 2 2 3 3 4 7 2 2" xfId="30874"/>
    <cellStyle name="40 % - Accent4 2 2 3 3 4 7 2 3" xfId="44151"/>
    <cellStyle name="40 % - Accent4 2 2 3 3 4 7 2 4" xfId="57428"/>
    <cellStyle name="40 % - Accent4 2 2 3 3 4 7 3" xfId="12648"/>
    <cellStyle name="40 % - Accent4 2 2 3 3 4 7 4" xfId="24887"/>
    <cellStyle name="40 % - Accent4 2 2 3 3 4 7 5" xfId="38164"/>
    <cellStyle name="40 % - Accent4 2 2 3 3 4 7 6" xfId="51441"/>
    <cellStyle name="40 % - Accent4 2 2 3 3 4 8" xfId="7600"/>
    <cellStyle name="40 % - Accent4 2 2 3 3 4 8 2" xfId="18446"/>
    <cellStyle name="40 % - Accent4 2 2 3 3 4 8 2 2" xfId="31626"/>
    <cellStyle name="40 % - Accent4 2 2 3 3 4 8 2 3" xfId="44903"/>
    <cellStyle name="40 % - Accent4 2 2 3 3 4 8 2 4" xfId="58180"/>
    <cellStyle name="40 % - Accent4 2 2 3 3 4 8 3" xfId="25639"/>
    <cellStyle name="40 % - Accent4 2 2 3 3 4 8 4" xfId="38916"/>
    <cellStyle name="40 % - Accent4 2 2 3 3 4 8 5" xfId="52193"/>
    <cellStyle name="40 % - Accent4 2 2 3 3 4 9" xfId="10663"/>
    <cellStyle name="40 % - Accent4 2 2 3 3 4 9 2" xfId="15133"/>
    <cellStyle name="40 % - Accent4 2 2 3 3 4 9 2 2" xfId="27754"/>
    <cellStyle name="40 % - Accent4 2 2 3 3 4 9 2 3" xfId="41031"/>
    <cellStyle name="40 % - Accent4 2 2 3 3 4 9 2 4" xfId="54308"/>
    <cellStyle name="40 % - Accent4 2 2 3 3 4 9 3" xfId="21767"/>
    <cellStyle name="40 % - Accent4 2 2 3 3 4 9 4" xfId="35044"/>
    <cellStyle name="40 % - Accent4 2 2 3 3 4 9 5" xfId="48321"/>
    <cellStyle name="40 % - Accent4 2 2 3 3 5" xfId="685"/>
    <cellStyle name="40 % - Accent4 2 2 3 3 5 10" xfId="13814"/>
    <cellStyle name="40 % - Accent4 2 2 3 3 5 10 2" xfId="26435"/>
    <cellStyle name="40 % - Accent4 2 2 3 3 5 10 3" xfId="39712"/>
    <cellStyle name="40 % - Accent4 2 2 3 3 5 10 4" xfId="52989"/>
    <cellStyle name="40 % - Accent4 2 2 3 3 5 11" xfId="19701"/>
    <cellStyle name="40 % - Accent4 2 2 3 3 5 12" xfId="32978"/>
    <cellStyle name="40 % - Accent4 2 2 3 3 5 13" xfId="46255"/>
    <cellStyle name="40 % - Accent4 2 2 3 3 5 2" xfId="3979"/>
    <cellStyle name="40 % - Accent4 2 2 3 3 5 2 2" xfId="8069"/>
    <cellStyle name="40 % - Accent4 2 2 3 3 5 2 2 2" xfId="15589"/>
    <cellStyle name="40 % - Accent4 2 2 3 3 5 2 2 2 2" xfId="28223"/>
    <cellStyle name="40 % - Accent4 2 2 3 3 5 2 2 2 3" xfId="41500"/>
    <cellStyle name="40 % - Accent4 2 2 3 3 5 2 2 2 4" xfId="54777"/>
    <cellStyle name="40 % - Accent4 2 2 3 3 5 2 2 3" xfId="22236"/>
    <cellStyle name="40 % - Accent4 2 2 3 3 5 2 2 4" xfId="35513"/>
    <cellStyle name="40 % - Accent4 2 2 3 3 5 2 2 5" xfId="48790"/>
    <cellStyle name="40 % - Accent4 2 2 3 3 5 2 3" xfId="14400"/>
    <cellStyle name="40 % - Accent4 2 2 3 3 5 2 3 2" xfId="27021"/>
    <cellStyle name="40 % - Accent4 2 2 3 3 5 2 3 3" xfId="40298"/>
    <cellStyle name="40 % - Accent4 2 2 3 3 5 2 3 4" xfId="53575"/>
    <cellStyle name="40 % - Accent4 2 2 3 3 5 2 4" xfId="21034"/>
    <cellStyle name="40 % - Accent4 2 2 3 3 5 2 5" xfId="34311"/>
    <cellStyle name="40 % - Accent4 2 2 3 3 5 2 6" xfId="47588"/>
    <cellStyle name="40 % - Accent4 2 2 3 3 5 3" xfId="4955"/>
    <cellStyle name="40 % - Accent4 2 2 3 3 5 3 2" xfId="8829"/>
    <cellStyle name="40 % - Accent4 2 2 3 3 5 3 2 2" xfId="28983"/>
    <cellStyle name="40 % - Accent4 2 2 3 3 5 3 2 3" xfId="42260"/>
    <cellStyle name="40 % - Accent4 2 2 3 3 5 3 2 4" xfId="55537"/>
    <cellStyle name="40 % - Accent4 2 2 3 3 5 3 3" xfId="22996"/>
    <cellStyle name="40 % - Accent4 2 2 3 3 5 3 4" xfId="36273"/>
    <cellStyle name="40 % - Accent4 2 2 3 3 5 3 5" xfId="49550"/>
    <cellStyle name="40 % - Accent4 2 2 3 3 5 4" xfId="5546"/>
    <cellStyle name="40 % - Accent4 2 2 3 3 5 4 2" xfId="16394"/>
    <cellStyle name="40 % - Accent4 2 2 3 3 5 4 2 2" xfId="29574"/>
    <cellStyle name="40 % - Accent4 2 2 3 3 5 4 2 3" xfId="42851"/>
    <cellStyle name="40 % - Accent4 2 2 3 3 5 4 2 4" xfId="56128"/>
    <cellStyle name="40 % - Accent4 2 2 3 3 5 4 3" xfId="11348"/>
    <cellStyle name="40 % - Accent4 2 2 3 3 5 4 4" xfId="23587"/>
    <cellStyle name="40 % - Accent4 2 2 3 3 5 4 5" xfId="36864"/>
    <cellStyle name="40 % - Accent4 2 2 3 3 5 4 6" xfId="50141"/>
    <cellStyle name="40 % - Accent4 2 2 3 3 5 5" xfId="6170"/>
    <cellStyle name="40 % - Accent4 2 2 3 3 5 5 2" xfId="16994"/>
    <cellStyle name="40 % - Accent4 2 2 3 3 5 5 2 2" xfId="30174"/>
    <cellStyle name="40 % - Accent4 2 2 3 3 5 5 2 3" xfId="43451"/>
    <cellStyle name="40 % - Accent4 2 2 3 3 5 5 2 4" xfId="56728"/>
    <cellStyle name="40 % - Accent4 2 2 3 3 5 5 3" xfId="11948"/>
    <cellStyle name="40 % - Accent4 2 2 3 3 5 5 4" xfId="24187"/>
    <cellStyle name="40 % - Accent4 2 2 3 3 5 5 5" xfId="37464"/>
    <cellStyle name="40 % - Accent4 2 2 3 3 5 5 6" xfId="50741"/>
    <cellStyle name="40 % - Accent4 2 2 3 3 5 6" xfId="6872"/>
    <cellStyle name="40 % - Accent4 2 2 3 3 5 6 2" xfId="17696"/>
    <cellStyle name="40 % - Accent4 2 2 3 3 5 6 2 2" xfId="30876"/>
    <cellStyle name="40 % - Accent4 2 2 3 3 5 6 2 3" xfId="44153"/>
    <cellStyle name="40 % - Accent4 2 2 3 3 5 6 2 4" xfId="57430"/>
    <cellStyle name="40 % - Accent4 2 2 3 3 5 6 3" xfId="12650"/>
    <cellStyle name="40 % - Accent4 2 2 3 3 5 6 4" xfId="24889"/>
    <cellStyle name="40 % - Accent4 2 2 3 3 5 6 5" xfId="38166"/>
    <cellStyle name="40 % - Accent4 2 2 3 3 5 6 6" xfId="51443"/>
    <cellStyle name="40 % - Accent4 2 2 3 3 5 7" xfId="7602"/>
    <cellStyle name="40 % - Accent4 2 2 3 3 5 7 2" xfId="18448"/>
    <cellStyle name="40 % - Accent4 2 2 3 3 5 7 2 2" xfId="31628"/>
    <cellStyle name="40 % - Accent4 2 2 3 3 5 7 2 3" xfId="44905"/>
    <cellStyle name="40 % - Accent4 2 2 3 3 5 7 2 4" xfId="58182"/>
    <cellStyle name="40 % - Accent4 2 2 3 3 5 7 3" xfId="25641"/>
    <cellStyle name="40 % - Accent4 2 2 3 3 5 7 4" xfId="38918"/>
    <cellStyle name="40 % - Accent4 2 2 3 3 5 7 5" xfId="52195"/>
    <cellStyle name="40 % - Accent4 2 2 3 3 5 8" xfId="10665"/>
    <cellStyle name="40 % - Accent4 2 2 3 3 5 8 2" xfId="15135"/>
    <cellStyle name="40 % - Accent4 2 2 3 3 5 8 2 2" xfId="27756"/>
    <cellStyle name="40 % - Accent4 2 2 3 3 5 8 2 3" xfId="41033"/>
    <cellStyle name="40 % - Accent4 2 2 3 3 5 8 2 4" xfId="54310"/>
    <cellStyle name="40 % - Accent4 2 2 3 3 5 8 3" xfId="21769"/>
    <cellStyle name="40 % - Accent4 2 2 3 3 5 8 4" xfId="35046"/>
    <cellStyle name="40 % - Accent4 2 2 3 3 5 8 5" xfId="48323"/>
    <cellStyle name="40 % - Accent4 2 2 3 3 5 9" xfId="9582"/>
    <cellStyle name="40 % - Accent4 2 2 3 3 5 9 2" xfId="20448"/>
    <cellStyle name="40 % - Accent4 2 2 3 3 5 9 3" xfId="33725"/>
    <cellStyle name="40 % - Accent4 2 2 3 3 5 9 4" xfId="47002"/>
    <cellStyle name="40 % - Accent4 2 2 3 3 6" xfId="3741"/>
    <cellStyle name="40 % - Accent4 2 2 3 3 6 2" xfId="7909"/>
    <cellStyle name="40 % - Accent4 2 2 3 3 6 2 2" xfId="15442"/>
    <cellStyle name="40 % - Accent4 2 2 3 3 6 2 2 2" xfId="28063"/>
    <cellStyle name="40 % - Accent4 2 2 3 3 6 2 2 3" xfId="41340"/>
    <cellStyle name="40 % - Accent4 2 2 3 3 6 2 2 4" xfId="54617"/>
    <cellStyle name="40 % - Accent4 2 2 3 3 6 2 3" xfId="22076"/>
    <cellStyle name="40 % - Accent4 2 2 3 3 6 2 4" xfId="35353"/>
    <cellStyle name="40 % - Accent4 2 2 3 3 6 2 5" xfId="48630"/>
    <cellStyle name="40 % - Accent4 2 2 3 3 6 3" xfId="14395"/>
    <cellStyle name="40 % - Accent4 2 2 3 3 6 3 2" xfId="27016"/>
    <cellStyle name="40 % - Accent4 2 2 3 3 6 3 3" xfId="40293"/>
    <cellStyle name="40 % - Accent4 2 2 3 3 6 3 4" xfId="53570"/>
    <cellStyle name="40 % - Accent4 2 2 3 3 6 4" xfId="9926"/>
    <cellStyle name="40 % - Accent4 2 2 3 3 6 5" xfId="21029"/>
    <cellStyle name="40 % - Accent4 2 2 3 3 6 6" xfId="34306"/>
    <cellStyle name="40 % - Accent4 2 2 3 3 6 7" xfId="47583"/>
    <cellStyle name="40 % - Accent4 2 2 3 3 7" xfId="3984"/>
    <cellStyle name="40 % - Accent4 2 2 3 3 7 2" xfId="8074"/>
    <cellStyle name="40 % - Accent4 2 2 3 3 7 2 2" xfId="28228"/>
    <cellStyle name="40 % - Accent4 2 2 3 3 7 2 3" xfId="41505"/>
    <cellStyle name="40 % - Accent4 2 2 3 3 7 2 4" xfId="54782"/>
    <cellStyle name="40 % - Accent4 2 2 3 3 7 3" xfId="22241"/>
    <cellStyle name="40 % - Accent4 2 2 3 3 7 4" xfId="35518"/>
    <cellStyle name="40 % - Accent4 2 2 3 3 7 5" xfId="48795"/>
    <cellStyle name="40 % - Accent4 2 2 3 3 8" xfId="4950"/>
    <cellStyle name="40 % - Accent4 2 2 3 3 8 2" xfId="8824"/>
    <cellStyle name="40 % - Accent4 2 2 3 3 8 2 2" xfId="28978"/>
    <cellStyle name="40 % - Accent4 2 2 3 3 8 2 3" xfId="42255"/>
    <cellStyle name="40 % - Accent4 2 2 3 3 8 2 4" xfId="55532"/>
    <cellStyle name="40 % - Accent4 2 2 3 3 8 3" xfId="22991"/>
    <cellStyle name="40 % - Accent4 2 2 3 3 8 4" xfId="36268"/>
    <cellStyle name="40 % - Accent4 2 2 3 3 8 5" xfId="49545"/>
    <cellStyle name="40 % - Accent4 2 2 3 3 9" xfId="5541"/>
    <cellStyle name="40 % - Accent4 2 2 3 3 9 2" xfId="16389"/>
    <cellStyle name="40 % - Accent4 2 2 3 3 9 2 2" xfId="29569"/>
    <cellStyle name="40 % - Accent4 2 2 3 3 9 2 3" xfId="42846"/>
    <cellStyle name="40 % - Accent4 2 2 3 3 9 2 4" xfId="56123"/>
    <cellStyle name="40 % - Accent4 2 2 3 3 9 3" xfId="11343"/>
    <cellStyle name="40 % - Accent4 2 2 3 3 9 4" xfId="23582"/>
    <cellStyle name="40 % - Accent4 2 2 3 3 9 5" xfId="36859"/>
    <cellStyle name="40 % - Accent4 2 2 3 3 9 6" xfId="50136"/>
    <cellStyle name="40 % - Accent4 2 2 3 4" xfId="686"/>
    <cellStyle name="40 % - Accent4 2 2 3 4 10" xfId="13815"/>
    <cellStyle name="40 % - Accent4 2 2 3 4 10 2" xfId="26436"/>
    <cellStyle name="40 % - Accent4 2 2 3 4 10 3" xfId="39713"/>
    <cellStyle name="40 % - Accent4 2 2 3 4 10 4" xfId="52990"/>
    <cellStyle name="40 % - Accent4 2 2 3 4 11" xfId="19702"/>
    <cellStyle name="40 % - Accent4 2 2 3 4 12" xfId="32979"/>
    <cellStyle name="40 % - Accent4 2 2 3 4 13" xfId="46256"/>
    <cellStyle name="40 % - Accent4 2 2 3 4 2" xfId="3978"/>
    <cellStyle name="40 % - Accent4 2 2 3 4 2 2" xfId="8068"/>
    <cellStyle name="40 % - Accent4 2 2 3 4 2 2 2" xfId="15588"/>
    <cellStyle name="40 % - Accent4 2 2 3 4 2 2 2 2" xfId="28222"/>
    <cellStyle name="40 % - Accent4 2 2 3 4 2 2 2 3" xfId="41499"/>
    <cellStyle name="40 % - Accent4 2 2 3 4 2 2 2 4" xfId="54776"/>
    <cellStyle name="40 % - Accent4 2 2 3 4 2 2 3" xfId="22235"/>
    <cellStyle name="40 % - Accent4 2 2 3 4 2 2 4" xfId="35512"/>
    <cellStyle name="40 % - Accent4 2 2 3 4 2 2 5" xfId="48789"/>
    <cellStyle name="40 % - Accent4 2 2 3 4 2 3" xfId="14401"/>
    <cellStyle name="40 % - Accent4 2 2 3 4 2 3 2" xfId="27022"/>
    <cellStyle name="40 % - Accent4 2 2 3 4 2 3 3" xfId="40299"/>
    <cellStyle name="40 % - Accent4 2 2 3 4 2 3 4" xfId="53576"/>
    <cellStyle name="40 % - Accent4 2 2 3 4 2 4" xfId="21035"/>
    <cellStyle name="40 % - Accent4 2 2 3 4 2 5" xfId="34312"/>
    <cellStyle name="40 % - Accent4 2 2 3 4 2 6" xfId="47589"/>
    <cellStyle name="40 % - Accent4 2 2 3 4 3" xfId="4956"/>
    <cellStyle name="40 % - Accent4 2 2 3 4 3 2" xfId="8830"/>
    <cellStyle name="40 % - Accent4 2 2 3 4 3 2 2" xfId="28984"/>
    <cellStyle name="40 % - Accent4 2 2 3 4 3 2 3" xfId="42261"/>
    <cellStyle name="40 % - Accent4 2 2 3 4 3 2 4" xfId="55538"/>
    <cellStyle name="40 % - Accent4 2 2 3 4 3 3" xfId="22997"/>
    <cellStyle name="40 % - Accent4 2 2 3 4 3 4" xfId="36274"/>
    <cellStyle name="40 % - Accent4 2 2 3 4 3 5" xfId="49551"/>
    <cellStyle name="40 % - Accent4 2 2 3 4 4" xfId="5547"/>
    <cellStyle name="40 % - Accent4 2 2 3 4 4 2" xfId="16395"/>
    <cellStyle name="40 % - Accent4 2 2 3 4 4 2 2" xfId="29575"/>
    <cellStyle name="40 % - Accent4 2 2 3 4 4 2 3" xfId="42852"/>
    <cellStyle name="40 % - Accent4 2 2 3 4 4 2 4" xfId="56129"/>
    <cellStyle name="40 % - Accent4 2 2 3 4 4 3" xfId="11349"/>
    <cellStyle name="40 % - Accent4 2 2 3 4 4 4" xfId="23588"/>
    <cellStyle name="40 % - Accent4 2 2 3 4 4 5" xfId="36865"/>
    <cellStyle name="40 % - Accent4 2 2 3 4 4 6" xfId="50142"/>
    <cellStyle name="40 % - Accent4 2 2 3 4 5" xfId="6171"/>
    <cellStyle name="40 % - Accent4 2 2 3 4 5 2" xfId="16995"/>
    <cellStyle name="40 % - Accent4 2 2 3 4 5 2 2" xfId="30175"/>
    <cellStyle name="40 % - Accent4 2 2 3 4 5 2 3" xfId="43452"/>
    <cellStyle name="40 % - Accent4 2 2 3 4 5 2 4" xfId="56729"/>
    <cellStyle name="40 % - Accent4 2 2 3 4 5 3" xfId="11949"/>
    <cellStyle name="40 % - Accent4 2 2 3 4 5 4" xfId="24188"/>
    <cellStyle name="40 % - Accent4 2 2 3 4 5 5" xfId="37465"/>
    <cellStyle name="40 % - Accent4 2 2 3 4 5 6" xfId="50742"/>
    <cellStyle name="40 % - Accent4 2 2 3 4 6" xfId="6873"/>
    <cellStyle name="40 % - Accent4 2 2 3 4 6 2" xfId="17697"/>
    <cellStyle name="40 % - Accent4 2 2 3 4 6 2 2" xfId="30877"/>
    <cellStyle name="40 % - Accent4 2 2 3 4 6 2 3" xfId="44154"/>
    <cellStyle name="40 % - Accent4 2 2 3 4 6 2 4" xfId="57431"/>
    <cellStyle name="40 % - Accent4 2 2 3 4 6 3" xfId="12651"/>
    <cellStyle name="40 % - Accent4 2 2 3 4 6 4" xfId="24890"/>
    <cellStyle name="40 % - Accent4 2 2 3 4 6 5" xfId="38167"/>
    <cellStyle name="40 % - Accent4 2 2 3 4 6 6" xfId="51444"/>
    <cellStyle name="40 % - Accent4 2 2 3 4 7" xfId="7603"/>
    <cellStyle name="40 % - Accent4 2 2 3 4 7 2" xfId="18449"/>
    <cellStyle name="40 % - Accent4 2 2 3 4 7 2 2" xfId="31629"/>
    <cellStyle name="40 % - Accent4 2 2 3 4 7 2 3" xfId="44906"/>
    <cellStyle name="40 % - Accent4 2 2 3 4 7 2 4" xfId="58183"/>
    <cellStyle name="40 % - Accent4 2 2 3 4 7 3" xfId="25642"/>
    <cellStyle name="40 % - Accent4 2 2 3 4 7 4" xfId="38919"/>
    <cellStyle name="40 % - Accent4 2 2 3 4 7 5" xfId="52196"/>
    <cellStyle name="40 % - Accent4 2 2 3 4 8" xfId="10666"/>
    <cellStyle name="40 % - Accent4 2 2 3 4 8 2" xfId="15136"/>
    <cellStyle name="40 % - Accent4 2 2 3 4 8 2 2" xfId="27757"/>
    <cellStyle name="40 % - Accent4 2 2 3 4 8 2 3" xfId="41034"/>
    <cellStyle name="40 % - Accent4 2 2 3 4 8 2 4" xfId="54311"/>
    <cellStyle name="40 % - Accent4 2 2 3 4 8 3" xfId="21770"/>
    <cellStyle name="40 % - Accent4 2 2 3 4 8 4" xfId="35047"/>
    <cellStyle name="40 % - Accent4 2 2 3 4 8 5" xfId="48324"/>
    <cellStyle name="40 % - Accent4 2 2 3 4 9" xfId="9583"/>
    <cellStyle name="40 % - Accent4 2 2 3 4 9 2" xfId="20449"/>
    <cellStyle name="40 % - Accent4 2 2 3 4 9 3" xfId="33726"/>
    <cellStyle name="40 % - Accent4 2 2 3 4 9 4" xfId="47003"/>
    <cellStyle name="40 % - Accent4 2 2 3 5" xfId="3739"/>
    <cellStyle name="40 % - Accent4 2 2 3 5 2" xfId="7907"/>
    <cellStyle name="40 % - Accent4 2 2 3 5 2 2" xfId="18450"/>
    <cellStyle name="40 % - Accent4 2 2 3 5 2 2 2" xfId="31630"/>
    <cellStyle name="40 % - Accent4 2 2 3 5 2 2 3" xfId="44907"/>
    <cellStyle name="40 % - Accent4 2 2 3 5 2 2 4" xfId="58184"/>
    <cellStyle name="40 % - Accent4 2 2 3 5 2 3" xfId="25643"/>
    <cellStyle name="40 % - Accent4 2 2 3 5 2 4" xfId="38920"/>
    <cellStyle name="40 % - Accent4 2 2 3 5 2 5" xfId="52197"/>
    <cellStyle name="40 % - Accent4 2 2 3 5 3" xfId="10861"/>
    <cellStyle name="40 % - Accent4 2 2 3 5 3 2" xfId="15440"/>
    <cellStyle name="40 % - Accent4 2 2 3 5 3 2 2" xfId="28061"/>
    <cellStyle name="40 % - Accent4 2 2 3 5 3 2 3" xfId="41338"/>
    <cellStyle name="40 % - Accent4 2 2 3 5 3 2 4" xfId="54615"/>
    <cellStyle name="40 % - Accent4 2 2 3 5 3 3" xfId="22074"/>
    <cellStyle name="40 % - Accent4 2 2 3 5 3 4" xfId="35351"/>
    <cellStyle name="40 % - Accent4 2 2 3 5 3 5" xfId="48628"/>
    <cellStyle name="40 % - Accent4 2 2 3 5 4" xfId="14391"/>
    <cellStyle name="40 % - Accent4 2 2 3 5 4 2" xfId="27012"/>
    <cellStyle name="40 % - Accent4 2 2 3 5 4 3" xfId="40289"/>
    <cellStyle name="40 % - Accent4 2 2 3 5 4 4" xfId="53566"/>
    <cellStyle name="40 % - Accent4 2 2 3 5 5" xfId="21025"/>
    <cellStyle name="40 % - Accent4 2 2 3 5 6" xfId="34302"/>
    <cellStyle name="40 % - Accent4 2 2 3 5 7" xfId="47579"/>
    <cellStyle name="40 % - Accent4 2 2 3 6" xfId="4947"/>
    <cellStyle name="40 % - Accent4 2 2 3 6 2" xfId="8821"/>
    <cellStyle name="40 % - Accent4 2 2 3 6 2 2" xfId="18671"/>
    <cellStyle name="40 % - Accent4 2 2 3 6 2 2 2" xfId="31851"/>
    <cellStyle name="40 % - Accent4 2 2 3 6 2 2 3" xfId="45128"/>
    <cellStyle name="40 % - Accent4 2 2 3 6 2 2 4" xfId="58405"/>
    <cellStyle name="40 % - Accent4 2 2 3 6 2 3" xfId="13169"/>
    <cellStyle name="40 % - Accent4 2 2 3 6 2 4" xfId="25864"/>
    <cellStyle name="40 % - Accent4 2 2 3 6 2 5" xfId="39141"/>
    <cellStyle name="40 % - Accent4 2 2 3 6 2 6" xfId="52418"/>
    <cellStyle name="40 % - Accent4 2 2 3 6 3" xfId="15933"/>
    <cellStyle name="40 % - Accent4 2 2 3 6 3 2" xfId="28975"/>
    <cellStyle name="40 % - Accent4 2 2 3 6 3 3" xfId="42252"/>
    <cellStyle name="40 % - Accent4 2 2 3 6 3 4" xfId="55529"/>
    <cellStyle name="40 % - Accent4 2 2 3 6 4" xfId="22988"/>
    <cellStyle name="40 % - Accent4 2 2 3 6 5" xfId="36265"/>
    <cellStyle name="40 % - Accent4 2 2 3 6 6" xfId="49542"/>
    <cellStyle name="40 % - Accent4 2 2 3 7" xfId="5538"/>
    <cellStyle name="40 % - Accent4 2 2 3 7 2" xfId="13332"/>
    <cellStyle name="40 % - Accent4 2 2 3 7 2 2" xfId="18751"/>
    <cellStyle name="40 % - Accent4 2 2 3 7 2 2 2" xfId="31931"/>
    <cellStyle name="40 % - Accent4 2 2 3 7 2 2 3" xfId="45208"/>
    <cellStyle name="40 % - Accent4 2 2 3 7 2 2 4" xfId="58485"/>
    <cellStyle name="40 % - Accent4 2 2 3 7 2 3" xfId="25944"/>
    <cellStyle name="40 % - Accent4 2 2 3 7 2 4" xfId="39221"/>
    <cellStyle name="40 % - Accent4 2 2 3 7 2 5" xfId="52498"/>
    <cellStyle name="40 % - Accent4 2 2 3 7 3" xfId="16386"/>
    <cellStyle name="40 % - Accent4 2 2 3 7 3 2" xfId="29566"/>
    <cellStyle name="40 % - Accent4 2 2 3 7 3 3" xfId="42843"/>
    <cellStyle name="40 % - Accent4 2 2 3 7 3 4" xfId="56120"/>
    <cellStyle name="40 % - Accent4 2 2 3 7 4" xfId="11340"/>
    <cellStyle name="40 % - Accent4 2 2 3 7 5" xfId="23579"/>
    <cellStyle name="40 % - Accent4 2 2 3 7 6" xfId="36856"/>
    <cellStyle name="40 % - Accent4 2 2 3 7 7" xfId="50133"/>
    <cellStyle name="40 % - Accent4 2 2 3 8" xfId="6162"/>
    <cellStyle name="40 % - Accent4 2 2 3 8 2" xfId="16986"/>
    <cellStyle name="40 % - Accent4 2 2 3 8 2 2" xfId="30166"/>
    <cellStyle name="40 % - Accent4 2 2 3 8 2 3" xfId="43443"/>
    <cellStyle name="40 % - Accent4 2 2 3 8 2 4" xfId="56720"/>
    <cellStyle name="40 % - Accent4 2 2 3 8 3" xfId="11940"/>
    <cellStyle name="40 % - Accent4 2 2 3 8 4" xfId="24179"/>
    <cellStyle name="40 % - Accent4 2 2 3 8 5" xfId="37456"/>
    <cellStyle name="40 % - Accent4 2 2 3 8 6" xfId="50733"/>
    <cellStyle name="40 % - Accent4 2 2 3 9" xfId="6864"/>
    <cellStyle name="40 % - Accent4 2 2 3 9 2" xfId="17688"/>
    <cellStyle name="40 % - Accent4 2 2 3 9 2 2" xfId="30868"/>
    <cellStyle name="40 % - Accent4 2 2 3 9 2 3" xfId="44145"/>
    <cellStyle name="40 % - Accent4 2 2 3 9 2 4" xfId="57422"/>
    <cellStyle name="40 % - Accent4 2 2 3 9 3" xfId="12642"/>
    <cellStyle name="40 % - Accent4 2 2 3 9 4" xfId="24881"/>
    <cellStyle name="40 % - Accent4 2 2 3 9 5" xfId="38158"/>
    <cellStyle name="40 % - Accent4 2 2 3 9 6" xfId="51435"/>
    <cellStyle name="40 % - Accent4 2 2 3_2012-2013 - CF - Tour 1 - Ligue 04 - Résultats" xfId="687"/>
    <cellStyle name="40 % - Accent4 2 2 4" xfId="688"/>
    <cellStyle name="40 % - Accent4 2 2 4 10" xfId="13816"/>
    <cellStyle name="40 % - Accent4 2 2 4 10 2" xfId="26437"/>
    <cellStyle name="40 % - Accent4 2 2 4 10 3" xfId="39714"/>
    <cellStyle name="40 % - Accent4 2 2 4 10 4" xfId="52991"/>
    <cellStyle name="40 % - Accent4 2 2 4 11" xfId="19703"/>
    <cellStyle name="40 % - Accent4 2 2 4 12" xfId="32980"/>
    <cellStyle name="40 % - Accent4 2 2 4 13" xfId="46257"/>
    <cellStyle name="40 % - Accent4 2 2 4 2" xfId="3977"/>
    <cellStyle name="40 % - Accent4 2 2 4 2 2" xfId="8067"/>
    <cellStyle name="40 % - Accent4 2 2 4 2 2 2" xfId="15587"/>
    <cellStyle name="40 % - Accent4 2 2 4 2 2 2 2" xfId="28221"/>
    <cellStyle name="40 % - Accent4 2 2 4 2 2 2 3" xfId="41498"/>
    <cellStyle name="40 % - Accent4 2 2 4 2 2 2 4" xfId="54775"/>
    <cellStyle name="40 % - Accent4 2 2 4 2 2 3" xfId="22234"/>
    <cellStyle name="40 % - Accent4 2 2 4 2 2 4" xfId="35511"/>
    <cellStyle name="40 % - Accent4 2 2 4 2 2 5" xfId="48788"/>
    <cellStyle name="40 % - Accent4 2 2 4 2 3" xfId="14402"/>
    <cellStyle name="40 % - Accent4 2 2 4 2 3 2" xfId="27023"/>
    <cellStyle name="40 % - Accent4 2 2 4 2 3 3" xfId="40300"/>
    <cellStyle name="40 % - Accent4 2 2 4 2 3 4" xfId="53577"/>
    <cellStyle name="40 % - Accent4 2 2 4 2 4" xfId="21036"/>
    <cellStyle name="40 % - Accent4 2 2 4 2 5" xfId="34313"/>
    <cellStyle name="40 % - Accent4 2 2 4 2 6" xfId="47590"/>
    <cellStyle name="40 % - Accent4 2 2 4 3" xfId="4957"/>
    <cellStyle name="40 % - Accent4 2 2 4 3 2" xfId="8831"/>
    <cellStyle name="40 % - Accent4 2 2 4 3 2 2" xfId="28985"/>
    <cellStyle name="40 % - Accent4 2 2 4 3 2 3" xfId="42262"/>
    <cellStyle name="40 % - Accent4 2 2 4 3 2 4" xfId="55539"/>
    <cellStyle name="40 % - Accent4 2 2 4 3 3" xfId="22998"/>
    <cellStyle name="40 % - Accent4 2 2 4 3 4" xfId="36275"/>
    <cellStyle name="40 % - Accent4 2 2 4 3 5" xfId="49552"/>
    <cellStyle name="40 % - Accent4 2 2 4 4" xfId="5548"/>
    <cellStyle name="40 % - Accent4 2 2 4 4 2" xfId="16396"/>
    <cellStyle name="40 % - Accent4 2 2 4 4 2 2" xfId="29576"/>
    <cellStyle name="40 % - Accent4 2 2 4 4 2 3" xfId="42853"/>
    <cellStyle name="40 % - Accent4 2 2 4 4 2 4" xfId="56130"/>
    <cellStyle name="40 % - Accent4 2 2 4 4 3" xfId="11350"/>
    <cellStyle name="40 % - Accent4 2 2 4 4 4" xfId="23589"/>
    <cellStyle name="40 % - Accent4 2 2 4 4 5" xfId="36866"/>
    <cellStyle name="40 % - Accent4 2 2 4 4 6" xfId="50143"/>
    <cellStyle name="40 % - Accent4 2 2 4 5" xfId="6172"/>
    <cellStyle name="40 % - Accent4 2 2 4 5 2" xfId="16996"/>
    <cellStyle name="40 % - Accent4 2 2 4 5 2 2" xfId="30176"/>
    <cellStyle name="40 % - Accent4 2 2 4 5 2 3" xfId="43453"/>
    <cellStyle name="40 % - Accent4 2 2 4 5 2 4" xfId="56730"/>
    <cellStyle name="40 % - Accent4 2 2 4 5 3" xfId="11950"/>
    <cellStyle name="40 % - Accent4 2 2 4 5 4" xfId="24189"/>
    <cellStyle name="40 % - Accent4 2 2 4 5 5" xfId="37466"/>
    <cellStyle name="40 % - Accent4 2 2 4 5 6" xfId="50743"/>
    <cellStyle name="40 % - Accent4 2 2 4 6" xfId="6874"/>
    <cellStyle name="40 % - Accent4 2 2 4 6 2" xfId="17698"/>
    <cellStyle name="40 % - Accent4 2 2 4 6 2 2" xfId="30878"/>
    <cellStyle name="40 % - Accent4 2 2 4 6 2 3" xfId="44155"/>
    <cellStyle name="40 % - Accent4 2 2 4 6 2 4" xfId="57432"/>
    <cellStyle name="40 % - Accent4 2 2 4 6 3" xfId="12652"/>
    <cellStyle name="40 % - Accent4 2 2 4 6 4" xfId="24891"/>
    <cellStyle name="40 % - Accent4 2 2 4 6 5" xfId="38168"/>
    <cellStyle name="40 % - Accent4 2 2 4 6 6" xfId="51445"/>
    <cellStyle name="40 % - Accent4 2 2 4 7" xfId="7604"/>
    <cellStyle name="40 % - Accent4 2 2 4 7 2" xfId="18451"/>
    <cellStyle name="40 % - Accent4 2 2 4 7 2 2" xfId="31631"/>
    <cellStyle name="40 % - Accent4 2 2 4 7 2 3" xfId="44908"/>
    <cellStyle name="40 % - Accent4 2 2 4 7 2 4" xfId="58185"/>
    <cellStyle name="40 % - Accent4 2 2 4 7 3" xfId="25644"/>
    <cellStyle name="40 % - Accent4 2 2 4 7 4" xfId="38921"/>
    <cellStyle name="40 % - Accent4 2 2 4 7 5" xfId="52198"/>
    <cellStyle name="40 % - Accent4 2 2 4 8" xfId="10667"/>
    <cellStyle name="40 % - Accent4 2 2 4 8 2" xfId="15137"/>
    <cellStyle name="40 % - Accent4 2 2 4 8 2 2" xfId="27758"/>
    <cellStyle name="40 % - Accent4 2 2 4 8 2 3" xfId="41035"/>
    <cellStyle name="40 % - Accent4 2 2 4 8 2 4" xfId="54312"/>
    <cellStyle name="40 % - Accent4 2 2 4 8 3" xfId="21771"/>
    <cellStyle name="40 % - Accent4 2 2 4 8 4" xfId="35048"/>
    <cellStyle name="40 % - Accent4 2 2 4 8 5" xfId="48325"/>
    <cellStyle name="40 % - Accent4 2 2 4 9" xfId="9584"/>
    <cellStyle name="40 % - Accent4 2 2 4 9 2" xfId="20450"/>
    <cellStyle name="40 % - Accent4 2 2 4 9 3" xfId="33727"/>
    <cellStyle name="40 % - Accent4 2 2 4 9 4" xfId="47004"/>
    <cellStyle name="40 % - Accent4 2 2 5" xfId="3732"/>
    <cellStyle name="40 % - Accent4 2 2 5 2" xfId="7900"/>
    <cellStyle name="40 % - Accent4 2 2 5 2 2" xfId="18452"/>
    <cellStyle name="40 % - Accent4 2 2 5 2 2 2" xfId="31632"/>
    <cellStyle name="40 % - Accent4 2 2 5 2 2 3" xfId="44909"/>
    <cellStyle name="40 % - Accent4 2 2 5 2 2 4" xfId="58186"/>
    <cellStyle name="40 % - Accent4 2 2 5 2 3" xfId="25645"/>
    <cellStyle name="40 % - Accent4 2 2 5 2 4" xfId="38922"/>
    <cellStyle name="40 % - Accent4 2 2 5 2 5" xfId="52199"/>
    <cellStyle name="40 % - Accent4 2 2 5 3" xfId="10858"/>
    <cellStyle name="40 % - Accent4 2 2 5 3 2" xfId="15433"/>
    <cellStyle name="40 % - Accent4 2 2 5 3 2 2" xfId="28054"/>
    <cellStyle name="40 % - Accent4 2 2 5 3 2 3" xfId="41331"/>
    <cellStyle name="40 % - Accent4 2 2 5 3 2 4" xfId="54608"/>
    <cellStyle name="40 % - Accent4 2 2 5 3 3" xfId="22067"/>
    <cellStyle name="40 % - Accent4 2 2 5 3 4" xfId="35344"/>
    <cellStyle name="40 % - Accent4 2 2 5 3 5" xfId="48621"/>
    <cellStyle name="40 % - Accent4 2 2 5 4" xfId="14377"/>
    <cellStyle name="40 % - Accent4 2 2 5 4 2" xfId="26998"/>
    <cellStyle name="40 % - Accent4 2 2 5 4 3" xfId="40275"/>
    <cellStyle name="40 % - Accent4 2 2 5 4 4" xfId="53552"/>
    <cellStyle name="40 % - Accent4 2 2 5 5" xfId="21011"/>
    <cellStyle name="40 % - Accent4 2 2 5 6" xfId="34288"/>
    <cellStyle name="40 % - Accent4 2 2 5 7" xfId="47565"/>
    <cellStyle name="40 % - Accent4 2 2 6" xfId="4933"/>
    <cellStyle name="40 % - Accent4 2 2 6 2" xfId="8807"/>
    <cellStyle name="40 % - Accent4 2 2 6 2 2" xfId="18668"/>
    <cellStyle name="40 % - Accent4 2 2 6 2 2 2" xfId="31848"/>
    <cellStyle name="40 % - Accent4 2 2 6 2 2 3" xfId="45125"/>
    <cellStyle name="40 % - Accent4 2 2 6 2 2 4" xfId="58402"/>
    <cellStyle name="40 % - Accent4 2 2 6 2 3" xfId="13167"/>
    <cellStyle name="40 % - Accent4 2 2 6 2 4" xfId="25861"/>
    <cellStyle name="40 % - Accent4 2 2 6 2 5" xfId="39138"/>
    <cellStyle name="40 % - Accent4 2 2 6 2 6" xfId="52415"/>
    <cellStyle name="40 % - Accent4 2 2 6 3" xfId="15930"/>
    <cellStyle name="40 % - Accent4 2 2 6 3 2" xfId="28961"/>
    <cellStyle name="40 % - Accent4 2 2 6 3 3" xfId="42238"/>
    <cellStyle name="40 % - Accent4 2 2 6 3 4" xfId="55515"/>
    <cellStyle name="40 % - Accent4 2 2 6 4" xfId="22974"/>
    <cellStyle name="40 % - Accent4 2 2 6 5" xfId="36251"/>
    <cellStyle name="40 % - Accent4 2 2 6 6" xfId="49528"/>
    <cellStyle name="40 % - Accent4 2 2 7" xfId="5524"/>
    <cellStyle name="40 % - Accent4 2 2 7 2" xfId="13330"/>
    <cellStyle name="40 % - Accent4 2 2 7 2 2" xfId="18748"/>
    <cellStyle name="40 % - Accent4 2 2 7 2 2 2" xfId="31928"/>
    <cellStyle name="40 % - Accent4 2 2 7 2 2 3" xfId="45205"/>
    <cellStyle name="40 % - Accent4 2 2 7 2 2 4" xfId="58482"/>
    <cellStyle name="40 % - Accent4 2 2 7 2 3" xfId="25941"/>
    <cellStyle name="40 % - Accent4 2 2 7 2 4" xfId="39218"/>
    <cellStyle name="40 % - Accent4 2 2 7 2 5" xfId="52495"/>
    <cellStyle name="40 % - Accent4 2 2 7 3" xfId="16372"/>
    <cellStyle name="40 % - Accent4 2 2 7 3 2" xfId="29552"/>
    <cellStyle name="40 % - Accent4 2 2 7 3 3" xfId="42829"/>
    <cellStyle name="40 % - Accent4 2 2 7 3 4" xfId="56106"/>
    <cellStyle name="40 % - Accent4 2 2 7 4" xfId="11326"/>
    <cellStyle name="40 % - Accent4 2 2 7 5" xfId="23565"/>
    <cellStyle name="40 % - Accent4 2 2 7 6" xfId="36842"/>
    <cellStyle name="40 % - Accent4 2 2 7 7" xfId="50119"/>
    <cellStyle name="40 % - Accent4 2 2 8" xfId="6148"/>
    <cellStyle name="40 % - Accent4 2 2 8 2" xfId="16972"/>
    <cellStyle name="40 % - Accent4 2 2 8 2 2" xfId="30152"/>
    <cellStyle name="40 % - Accent4 2 2 8 2 3" xfId="43429"/>
    <cellStyle name="40 % - Accent4 2 2 8 2 4" xfId="56706"/>
    <cellStyle name="40 % - Accent4 2 2 8 3" xfId="11926"/>
    <cellStyle name="40 % - Accent4 2 2 8 4" xfId="24165"/>
    <cellStyle name="40 % - Accent4 2 2 8 5" xfId="37442"/>
    <cellStyle name="40 % - Accent4 2 2 8 6" xfId="50719"/>
    <cellStyle name="40 % - Accent4 2 2 9" xfId="6850"/>
    <cellStyle name="40 % - Accent4 2 2 9 2" xfId="17674"/>
    <cellStyle name="40 % - Accent4 2 2 9 2 2" xfId="30854"/>
    <cellStyle name="40 % - Accent4 2 2 9 2 3" xfId="44131"/>
    <cellStyle name="40 % - Accent4 2 2 9 2 4" xfId="57408"/>
    <cellStyle name="40 % - Accent4 2 2 9 3" xfId="12628"/>
    <cellStyle name="40 % - Accent4 2 2 9 4" xfId="24867"/>
    <cellStyle name="40 % - Accent4 2 2 9 5" xfId="38144"/>
    <cellStyle name="40 % - Accent4 2 2 9 6" xfId="51421"/>
    <cellStyle name="40 % - Accent4 2 2_2012-2013 - CF - Tour 1 - Ligue 04 - Résultats" xfId="689"/>
    <cellStyle name="40 % - Accent4 2 3" xfId="690"/>
    <cellStyle name="40 % - Accent4 2 3 10" xfId="5549"/>
    <cellStyle name="40 % - Accent4 2 3 10 2" xfId="13333"/>
    <cellStyle name="40 % - Accent4 2 3 10 2 2" xfId="18752"/>
    <cellStyle name="40 % - Accent4 2 3 10 2 2 2" xfId="31932"/>
    <cellStyle name="40 % - Accent4 2 3 10 2 2 3" xfId="45209"/>
    <cellStyle name="40 % - Accent4 2 3 10 2 2 4" xfId="58486"/>
    <cellStyle name="40 % - Accent4 2 3 10 2 3" xfId="25945"/>
    <cellStyle name="40 % - Accent4 2 3 10 2 4" xfId="39222"/>
    <cellStyle name="40 % - Accent4 2 3 10 2 5" xfId="52499"/>
    <cellStyle name="40 % - Accent4 2 3 10 3" xfId="16397"/>
    <cellStyle name="40 % - Accent4 2 3 10 3 2" xfId="29577"/>
    <cellStyle name="40 % - Accent4 2 3 10 3 3" xfId="42854"/>
    <cellStyle name="40 % - Accent4 2 3 10 3 4" xfId="56131"/>
    <cellStyle name="40 % - Accent4 2 3 10 4" xfId="11351"/>
    <cellStyle name="40 % - Accent4 2 3 10 5" xfId="23590"/>
    <cellStyle name="40 % - Accent4 2 3 10 6" xfId="36867"/>
    <cellStyle name="40 % - Accent4 2 3 10 7" xfId="50144"/>
    <cellStyle name="40 % - Accent4 2 3 11" xfId="6173"/>
    <cellStyle name="40 % - Accent4 2 3 11 2" xfId="16997"/>
    <cellStyle name="40 % - Accent4 2 3 11 2 2" xfId="30177"/>
    <cellStyle name="40 % - Accent4 2 3 11 2 3" xfId="43454"/>
    <cellStyle name="40 % - Accent4 2 3 11 2 4" xfId="56731"/>
    <cellStyle name="40 % - Accent4 2 3 11 3" xfId="11951"/>
    <cellStyle name="40 % - Accent4 2 3 11 4" xfId="24190"/>
    <cellStyle name="40 % - Accent4 2 3 11 5" xfId="37467"/>
    <cellStyle name="40 % - Accent4 2 3 11 6" xfId="50744"/>
    <cellStyle name="40 % - Accent4 2 3 12" xfId="6875"/>
    <cellStyle name="40 % - Accent4 2 3 12 2" xfId="17699"/>
    <cellStyle name="40 % - Accent4 2 3 12 2 2" xfId="30879"/>
    <cellStyle name="40 % - Accent4 2 3 12 2 3" xfId="44156"/>
    <cellStyle name="40 % - Accent4 2 3 12 2 4" xfId="57433"/>
    <cellStyle name="40 % - Accent4 2 3 12 3" xfId="12653"/>
    <cellStyle name="40 % - Accent4 2 3 12 4" xfId="24892"/>
    <cellStyle name="40 % - Accent4 2 3 12 5" xfId="38169"/>
    <cellStyle name="40 % - Accent4 2 3 12 6" xfId="51446"/>
    <cellStyle name="40 % - Accent4 2 3 13" xfId="7605"/>
    <cellStyle name="40 % - Accent4 2 3 13 2" xfId="18453"/>
    <cellStyle name="40 % - Accent4 2 3 13 2 2" xfId="31633"/>
    <cellStyle name="40 % - Accent4 2 3 13 2 3" xfId="44910"/>
    <cellStyle name="40 % - Accent4 2 3 13 2 4" xfId="58187"/>
    <cellStyle name="40 % - Accent4 2 3 13 3" xfId="25646"/>
    <cellStyle name="40 % - Accent4 2 3 13 4" xfId="38923"/>
    <cellStyle name="40 % - Accent4 2 3 13 5" xfId="52200"/>
    <cellStyle name="40 % - Accent4 2 3 14" xfId="10668"/>
    <cellStyle name="40 % - Accent4 2 3 14 2" xfId="15138"/>
    <cellStyle name="40 % - Accent4 2 3 14 2 2" xfId="27759"/>
    <cellStyle name="40 % - Accent4 2 3 14 2 3" xfId="41036"/>
    <cellStyle name="40 % - Accent4 2 3 14 2 4" xfId="54313"/>
    <cellStyle name="40 % - Accent4 2 3 14 3" xfId="21772"/>
    <cellStyle name="40 % - Accent4 2 3 14 4" xfId="35049"/>
    <cellStyle name="40 % - Accent4 2 3 14 5" xfId="48326"/>
    <cellStyle name="40 % - Accent4 2 3 15" xfId="9585"/>
    <cellStyle name="40 % - Accent4 2 3 15 2" xfId="20451"/>
    <cellStyle name="40 % - Accent4 2 3 15 3" xfId="33728"/>
    <cellStyle name="40 % - Accent4 2 3 15 4" xfId="47005"/>
    <cellStyle name="40 % - Accent4 2 3 16" xfId="13817"/>
    <cellStyle name="40 % - Accent4 2 3 16 2" xfId="26438"/>
    <cellStyle name="40 % - Accent4 2 3 16 3" xfId="39715"/>
    <cellStyle name="40 % - Accent4 2 3 16 4" xfId="52992"/>
    <cellStyle name="40 % - Accent4 2 3 17" xfId="19704"/>
    <cellStyle name="40 % - Accent4 2 3 18" xfId="32981"/>
    <cellStyle name="40 % - Accent4 2 3 19" xfId="46258"/>
    <cellStyle name="40 % - Accent4 2 3 2" xfId="691"/>
    <cellStyle name="40 % - Accent4 2 3 3" xfId="692"/>
    <cellStyle name="40 % - Accent4 2 3 3 10" xfId="6174"/>
    <cellStyle name="40 % - Accent4 2 3 3 10 2" xfId="16998"/>
    <cellStyle name="40 % - Accent4 2 3 3 10 2 2" xfId="30178"/>
    <cellStyle name="40 % - Accent4 2 3 3 10 2 3" xfId="43455"/>
    <cellStyle name="40 % - Accent4 2 3 3 10 2 4" xfId="56732"/>
    <cellStyle name="40 % - Accent4 2 3 3 10 3" xfId="11952"/>
    <cellStyle name="40 % - Accent4 2 3 3 10 4" xfId="24191"/>
    <cellStyle name="40 % - Accent4 2 3 3 10 5" xfId="37468"/>
    <cellStyle name="40 % - Accent4 2 3 3 10 6" xfId="50745"/>
    <cellStyle name="40 % - Accent4 2 3 3 11" xfId="6876"/>
    <cellStyle name="40 % - Accent4 2 3 3 11 2" xfId="17700"/>
    <cellStyle name="40 % - Accent4 2 3 3 11 2 2" xfId="30880"/>
    <cellStyle name="40 % - Accent4 2 3 3 11 2 3" xfId="44157"/>
    <cellStyle name="40 % - Accent4 2 3 3 11 2 4" xfId="57434"/>
    <cellStyle name="40 % - Accent4 2 3 3 11 3" xfId="12654"/>
    <cellStyle name="40 % - Accent4 2 3 3 11 4" xfId="24893"/>
    <cellStyle name="40 % - Accent4 2 3 3 11 5" xfId="38170"/>
    <cellStyle name="40 % - Accent4 2 3 3 11 6" xfId="51447"/>
    <cellStyle name="40 % - Accent4 2 3 3 12" xfId="7606"/>
    <cellStyle name="40 % - Accent4 2 3 3 12 2" xfId="15139"/>
    <cellStyle name="40 % - Accent4 2 3 3 12 2 2" xfId="27760"/>
    <cellStyle name="40 % - Accent4 2 3 3 12 2 3" xfId="41037"/>
    <cellStyle name="40 % - Accent4 2 3 3 12 2 4" xfId="54314"/>
    <cellStyle name="40 % - Accent4 2 3 3 12 3" xfId="21773"/>
    <cellStyle name="40 % - Accent4 2 3 3 12 4" xfId="35050"/>
    <cellStyle name="40 % - Accent4 2 3 3 12 5" xfId="48327"/>
    <cellStyle name="40 % - Accent4 2 3 3 13" xfId="9586"/>
    <cellStyle name="40 % - Accent4 2 3 3 13 2" xfId="20452"/>
    <cellStyle name="40 % - Accent4 2 3 3 13 3" xfId="33729"/>
    <cellStyle name="40 % - Accent4 2 3 3 13 4" xfId="47006"/>
    <cellStyle name="40 % - Accent4 2 3 3 14" xfId="13818"/>
    <cellStyle name="40 % - Accent4 2 3 3 14 2" xfId="26439"/>
    <cellStyle name="40 % - Accent4 2 3 3 14 3" xfId="39716"/>
    <cellStyle name="40 % - Accent4 2 3 3 14 4" xfId="52993"/>
    <cellStyle name="40 % - Accent4 2 3 3 15" xfId="19705"/>
    <cellStyle name="40 % - Accent4 2 3 3 16" xfId="32982"/>
    <cellStyle name="40 % - Accent4 2 3 3 17" xfId="46259"/>
    <cellStyle name="40 % - Accent4 2 3 3 2" xfId="693"/>
    <cellStyle name="40 % - Accent4 2 3 3 2 10" xfId="6175"/>
    <cellStyle name="40 % - Accent4 2 3 3 2 10 2" xfId="16999"/>
    <cellStyle name="40 % - Accent4 2 3 3 2 10 2 2" xfId="30179"/>
    <cellStyle name="40 % - Accent4 2 3 3 2 10 2 3" xfId="43456"/>
    <cellStyle name="40 % - Accent4 2 3 3 2 10 2 4" xfId="56733"/>
    <cellStyle name="40 % - Accent4 2 3 3 2 10 3" xfId="11953"/>
    <cellStyle name="40 % - Accent4 2 3 3 2 10 4" xfId="24192"/>
    <cellStyle name="40 % - Accent4 2 3 3 2 10 5" xfId="37469"/>
    <cellStyle name="40 % - Accent4 2 3 3 2 10 6" xfId="50746"/>
    <cellStyle name="40 % - Accent4 2 3 3 2 11" xfId="6877"/>
    <cellStyle name="40 % - Accent4 2 3 3 2 11 2" xfId="17701"/>
    <cellStyle name="40 % - Accent4 2 3 3 2 11 2 2" xfId="30881"/>
    <cellStyle name="40 % - Accent4 2 3 3 2 11 2 3" xfId="44158"/>
    <cellStyle name="40 % - Accent4 2 3 3 2 11 2 4" xfId="57435"/>
    <cellStyle name="40 % - Accent4 2 3 3 2 11 3" xfId="12655"/>
    <cellStyle name="40 % - Accent4 2 3 3 2 11 4" xfId="24894"/>
    <cellStyle name="40 % - Accent4 2 3 3 2 11 5" xfId="38171"/>
    <cellStyle name="40 % - Accent4 2 3 3 2 11 6" xfId="51448"/>
    <cellStyle name="40 % - Accent4 2 3 3 2 12" xfId="7607"/>
    <cellStyle name="40 % - Accent4 2 3 3 2 12 2" xfId="18454"/>
    <cellStyle name="40 % - Accent4 2 3 3 2 12 2 2" xfId="31634"/>
    <cellStyle name="40 % - Accent4 2 3 3 2 12 2 3" xfId="44911"/>
    <cellStyle name="40 % - Accent4 2 3 3 2 12 2 4" xfId="58188"/>
    <cellStyle name="40 % - Accent4 2 3 3 2 12 3" xfId="25647"/>
    <cellStyle name="40 % - Accent4 2 3 3 2 12 4" xfId="38924"/>
    <cellStyle name="40 % - Accent4 2 3 3 2 12 5" xfId="52201"/>
    <cellStyle name="40 % - Accent4 2 3 3 2 13" xfId="10669"/>
    <cellStyle name="40 % - Accent4 2 3 3 2 13 2" xfId="15140"/>
    <cellStyle name="40 % - Accent4 2 3 3 2 13 2 2" xfId="27761"/>
    <cellStyle name="40 % - Accent4 2 3 3 2 13 2 3" xfId="41038"/>
    <cellStyle name="40 % - Accent4 2 3 3 2 13 2 4" xfId="54315"/>
    <cellStyle name="40 % - Accent4 2 3 3 2 13 3" xfId="21774"/>
    <cellStyle name="40 % - Accent4 2 3 3 2 13 4" xfId="35051"/>
    <cellStyle name="40 % - Accent4 2 3 3 2 13 5" xfId="48328"/>
    <cellStyle name="40 % - Accent4 2 3 3 2 14" xfId="9587"/>
    <cellStyle name="40 % - Accent4 2 3 3 2 14 2" xfId="20453"/>
    <cellStyle name="40 % - Accent4 2 3 3 2 14 3" xfId="33730"/>
    <cellStyle name="40 % - Accent4 2 3 3 2 14 4" xfId="47007"/>
    <cellStyle name="40 % - Accent4 2 3 3 2 15" xfId="13819"/>
    <cellStyle name="40 % - Accent4 2 3 3 2 15 2" xfId="26440"/>
    <cellStyle name="40 % - Accent4 2 3 3 2 15 3" xfId="39717"/>
    <cellStyle name="40 % - Accent4 2 3 3 2 15 4" xfId="52994"/>
    <cellStyle name="40 % - Accent4 2 3 3 2 16" xfId="19706"/>
    <cellStyle name="40 % - Accent4 2 3 3 2 17" xfId="32983"/>
    <cellStyle name="40 % - Accent4 2 3 3 2 18" xfId="46260"/>
    <cellStyle name="40 % - Accent4 2 3 3 2 2" xfId="694"/>
    <cellStyle name="40 % - Accent4 2 3 3 2 2 10" xfId="13820"/>
    <cellStyle name="40 % - Accent4 2 3 3 2 2 10 2" xfId="26441"/>
    <cellStyle name="40 % - Accent4 2 3 3 2 2 10 3" xfId="39718"/>
    <cellStyle name="40 % - Accent4 2 3 3 2 2 10 4" xfId="52995"/>
    <cellStyle name="40 % - Accent4 2 3 3 2 2 11" xfId="19707"/>
    <cellStyle name="40 % - Accent4 2 3 3 2 2 12" xfId="32984"/>
    <cellStyle name="40 % - Accent4 2 3 3 2 2 13" xfId="46261"/>
    <cellStyle name="40 % - Accent4 2 3 3 2 2 2" xfId="3974"/>
    <cellStyle name="40 % - Accent4 2 3 3 2 2 2 2" xfId="8065"/>
    <cellStyle name="40 % - Accent4 2 3 3 2 2 2 2 2" xfId="15586"/>
    <cellStyle name="40 % - Accent4 2 3 3 2 2 2 2 2 2" xfId="28219"/>
    <cellStyle name="40 % - Accent4 2 3 3 2 2 2 2 2 3" xfId="41496"/>
    <cellStyle name="40 % - Accent4 2 3 3 2 2 2 2 2 4" xfId="54773"/>
    <cellStyle name="40 % - Accent4 2 3 3 2 2 2 2 3" xfId="22232"/>
    <cellStyle name="40 % - Accent4 2 3 3 2 2 2 2 4" xfId="35509"/>
    <cellStyle name="40 % - Accent4 2 3 3 2 2 2 2 5" xfId="48786"/>
    <cellStyle name="40 % - Accent4 2 3 3 2 2 2 3" xfId="14406"/>
    <cellStyle name="40 % - Accent4 2 3 3 2 2 2 3 2" xfId="27027"/>
    <cellStyle name="40 % - Accent4 2 3 3 2 2 2 3 3" xfId="40304"/>
    <cellStyle name="40 % - Accent4 2 3 3 2 2 2 3 4" xfId="53581"/>
    <cellStyle name="40 % - Accent4 2 3 3 2 2 2 4" xfId="21040"/>
    <cellStyle name="40 % - Accent4 2 3 3 2 2 2 5" xfId="34317"/>
    <cellStyle name="40 % - Accent4 2 3 3 2 2 2 6" xfId="47594"/>
    <cellStyle name="40 % - Accent4 2 3 3 2 2 3" xfId="4961"/>
    <cellStyle name="40 % - Accent4 2 3 3 2 2 3 2" xfId="8835"/>
    <cellStyle name="40 % - Accent4 2 3 3 2 2 3 2 2" xfId="28989"/>
    <cellStyle name="40 % - Accent4 2 3 3 2 2 3 2 3" xfId="42266"/>
    <cellStyle name="40 % - Accent4 2 3 3 2 2 3 2 4" xfId="55543"/>
    <cellStyle name="40 % - Accent4 2 3 3 2 2 3 3" xfId="23002"/>
    <cellStyle name="40 % - Accent4 2 3 3 2 2 3 4" xfId="36279"/>
    <cellStyle name="40 % - Accent4 2 3 3 2 2 3 5" xfId="49556"/>
    <cellStyle name="40 % - Accent4 2 3 3 2 2 4" xfId="5552"/>
    <cellStyle name="40 % - Accent4 2 3 3 2 2 4 2" xfId="16400"/>
    <cellStyle name="40 % - Accent4 2 3 3 2 2 4 2 2" xfId="29580"/>
    <cellStyle name="40 % - Accent4 2 3 3 2 2 4 2 3" xfId="42857"/>
    <cellStyle name="40 % - Accent4 2 3 3 2 2 4 2 4" xfId="56134"/>
    <cellStyle name="40 % - Accent4 2 3 3 2 2 4 3" xfId="11354"/>
    <cellStyle name="40 % - Accent4 2 3 3 2 2 4 4" xfId="23593"/>
    <cellStyle name="40 % - Accent4 2 3 3 2 2 4 5" xfId="36870"/>
    <cellStyle name="40 % - Accent4 2 3 3 2 2 4 6" xfId="50147"/>
    <cellStyle name="40 % - Accent4 2 3 3 2 2 5" xfId="6176"/>
    <cellStyle name="40 % - Accent4 2 3 3 2 2 5 2" xfId="17000"/>
    <cellStyle name="40 % - Accent4 2 3 3 2 2 5 2 2" xfId="30180"/>
    <cellStyle name="40 % - Accent4 2 3 3 2 2 5 2 3" xfId="43457"/>
    <cellStyle name="40 % - Accent4 2 3 3 2 2 5 2 4" xfId="56734"/>
    <cellStyle name="40 % - Accent4 2 3 3 2 2 5 3" xfId="11954"/>
    <cellStyle name="40 % - Accent4 2 3 3 2 2 5 4" xfId="24193"/>
    <cellStyle name="40 % - Accent4 2 3 3 2 2 5 5" xfId="37470"/>
    <cellStyle name="40 % - Accent4 2 3 3 2 2 5 6" xfId="50747"/>
    <cellStyle name="40 % - Accent4 2 3 3 2 2 6" xfId="6878"/>
    <cellStyle name="40 % - Accent4 2 3 3 2 2 6 2" xfId="17702"/>
    <cellStyle name="40 % - Accent4 2 3 3 2 2 6 2 2" xfId="30882"/>
    <cellStyle name="40 % - Accent4 2 3 3 2 2 6 2 3" xfId="44159"/>
    <cellStyle name="40 % - Accent4 2 3 3 2 2 6 2 4" xfId="57436"/>
    <cellStyle name="40 % - Accent4 2 3 3 2 2 6 3" xfId="12656"/>
    <cellStyle name="40 % - Accent4 2 3 3 2 2 6 4" xfId="24895"/>
    <cellStyle name="40 % - Accent4 2 3 3 2 2 6 5" xfId="38172"/>
    <cellStyle name="40 % - Accent4 2 3 3 2 2 6 6" xfId="51449"/>
    <cellStyle name="40 % - Accent4 2 3 3 2 2 7" xfId="7608"/>
    <cellStyle name="40 % - Accent4 2 3 3 2 2 7 2" xfId="18455"/>
    <cellStyle name="40 % - Accent4 2 3 3 2 2 7 2 2" xfId="31635"/>
    <cellStyle name="40 % - Accent4 2 3 3 2 2 7 2 3" xfId="44912"/>
    <cellStyle name="40 % - Accent4 2 3 3 2 2 7 2 4" xfId="58189"/>
    <cellStyle name="40 % - Accent4 2 3 3 2 2 7 3" xfId="25648"/>
    <cellStyle name="40 % - Accent4 2 3 3 2 2 7 4" xfId="38925"/>
    <cellStyle name="40 % - Accent4 2 3 3 2 2 7 5" xfId="52202"/>
    <cellStyle name="40 % - Accent4 2 3 3 2 2 8" xfId="10670"/>
    <cellStyle name="40 % - Accent4 2 3 3 2 2 8 2" xfId="15141"/>
    <cellStyle name="40 % - Accent4 2 3 3 2 2 8 2 2" xfId="27762"/>
    <cellStyle name="40 % - Accent4 2 3 3 2 2 8 2 3" xfId="41039"/>
    <cellStyle name="40 % - Accent4 2 3 3 2 2 8 2 4" xfId="54316"/>
    <cellStyle name="40 % - Accent4 2 3 3 2 2 8 3" xfId="21775"/>
    <cellStyle name="40 % - Accent4 2 3 3 2 2 8 4" xfId="35052"/>
    <cellStyle name="40 % - Accent4 2 3 3 2 2 8 5" xfId="48329"/>
    <cellStyle name="40 % - Accent4 2 3 3 2 2 9" xfId="9588"/>
    <cellStyle name="40 % - Accent4 2 3 3 2 2 9 2" xfId="20454"/>
    <cellStyle name="40 % - Accent4 2 3 3 2 2 9 3" xfId="33731"/>
    <cellStyle name="40 % - Accent4 2 3 3 2 2 9 4" xfId="47008"/>
    <cellStyle name="40 % - Accent4 2 3 3 2 3" xfId="695"/>
    <cellStyle name="40 % - Accent4 2 3 3 2 3 10" xfId="13821"/>
    <cellStyle name="40 % - Accent4 2 3 3 2 3 10 2" xfId="26442"/>
    <cellStyle name="40 % - Accent4 2 3 3 2 3 10 3" xfId="39719"/>
    <cellStyle name="40 % - Accent4 2 3 3 2 3 10 4" xfId="52996"/>
    <cellStyle name="40 % - Accent4 2 3 3 2 3 11" xfId="19708"/>
    <cellStyle name="40 % - Accent4 2 3 3 2 3 12" xfId="32985"/>
    <cellStyle name="40 % - Accent4 2 3 3 2 3 13" xfId="46262"/>
    <cellStyle name="40 % - Accent4 2 3 3 2 3 2" xfId="3972"/>
    <cellStyle name="40 % - Accent4 2 3 3 2 3 2 2" xfId="8064"/>
    <cellStyle name="40 % - Accent4 2 3 3 2 3 2 2 2" xfId="15585"/>
    <cellStyle name="40 % - Accent4 2 3 3 2 3 2 2 2 2" xfId="28218"/>
    <cellStyle name="40 % - Accent4 2 3 3 2 3 2 2 2 3" xfId="41495"/>
    <cellStyle name="40 % - Accent4 2 3 3 2 3 2 2 2 4" xfId="54772"/>
    <cellStyle name="40 % - Accent4 2 3 3 2 3 2 2 3" xfId="22231"/>
    <cellStyle name="40 % - Accent4 2 3 3 2 3 2 2 4" xfId="35508"/>
    <cellStyle name="40 % - Accent4 2 3 3 2 3 2 2 5" xfId="48785"/>
    <cellStyle name="40 % - Accent4 2 3 3 2 3 2 3" xfId="14407"/>
    <cellStyle name="40 % - Accent4 2 3 3 2 3 2 3 2" xfId="27028"/>
    <cellStyle name="40 % - Accent4 2 3 3 2 3 2 3 3" xfId="40305"/>
    <cellStyle name="40 % - Accent4 2 3 3 2 3 2 3 4" xfId="53582"/>
    <cellStyle name="40 % - Accent4 2 3 3 2 3 2 4" xfId="21041"/>
    <cellStyle name="40 % - Accent4 2 3 3 2 3 2 5" xfId="34318"/>
    <cellStyle name="40 % - Accent4 2 3 3 2 3 2 6" xfId="47595"/>
    <cellStyle name="40 % - Accent4 2 3 3 2 3 3" xfId="4962"/>
    <cellStyle name="40 % - Accent4 2 3 3 2 3 3 2" xfId="8836"/>
    <cellStyle name="40 % - Accent4 2 3 3 2 3 3 2 2" xfId="28990"/>
    <cellStyle name="40 % - Accent4 2 3 3 2 3 3 2 3" xfId="42267"/>
    <cellStyle name="40 % - Accent4 2 3 3 2 3 3 2 4" xfId="55544"/>
    <cellStyle name="40 % - Accent4 2 3 3 2 3 3 3" xfId="23003"/>
    <cellStyle name="40 % - Accent4 2 3 3 2 3 3 4" xfId="36280"/>
    <cellStyle name="40 % - Accent4 2 3 3 2 3 3 5" xfId="49557"/>
    <cellStyle name="40 % - Accent4 2 3 3 2 3 4" xfId="5553"/>
    <cellStyle name="40 % - Accent4 2 3 3 2 3 4 2" xfId="16401"/>
    <cellStyle name="40 % - Accent4 2 3 3 2 3 4 2 2" xfId="29581"/>
    <cellStyle name="40 % - Accent4 2 3 3 2 3 4 2 3" xfId="42858"/>
    <cellStyle name="40 % - Accent4 2 3 3 2 3 4 2 4" xfId="56135"/>
    <cellStyle name="40 % - Accent4 2 3 3 2 3 4 3" xfId="11355"/>
    <cellStyle name="40 % - Accent4 2 3 3 2 3 4 4" xfId="23594"/>
    <cellStyle name="40 % - Accent4 2 3 3 2 3 4 5" xfId="36871"/>
    <cellStyle name="40 % - Accent4 2 3 3 2 3 4 6" xfId="50148"/>
    <cellStyle name="40 % - Accent4 2 3 3 2 3 5" xfId="6177"/>
    <cellStyle name="40 % - Accent4 2 3 3 2 3 5 2" xfId="17001"/>
    <cellStyle name="40 % - Accent4 2 3 3 2 3 5 2 2" xfId="30181"/>
    <cellStyle name="40 % - Accent4 2 3 3 2 3 5 2 3" xfId="43458"/>
    <cellStyle name="40 % - Accent4 2 3 3 2 3 5 2 4" xfId="56735"/>
    <cellStyle name="40 % - Accent4 2 3 3 2 3 5 3" xfId="11955"/>
    <cellStyle name="40 % - Accent4 2 3 3 2 3 5 4" xfId="24194"/>
    <cellStyle name="40 % - Accent4 2 3 3 2 3 5 5" xfId="37471"/>
    <cellStyle name="40 % - Accent4 2 3 3 2 3 5 6" xfId="50748"/>
    <cellStyle name="40 % - Accent4 2 3 3 2 3 6" xfId="6879"/>
    <cellStyle name="40 % - Accent4 2 3 3 2 3 6 2" xfId="17703"/>
    <cellStyle name="40 % - Accent4 2 3 3 2 3 6 2 2" xfId="30883"/>
    <cellStyle name="40 % - Accent4 2 3 3 2 3 6 2 3" xfId="44160"/>
    <cellStyle name="40 % - Accent4 2 3 3 2 3 6 2 4" xfId="57437"/>
    <cellStyle name="40 % - Accent4 2 3 3 2 3 6 3" xfId="12657"/>
    <cellStyle name="40 % - Accent4 2 3 3 2 3 6 4" xfId="24896"/>
    <cellStyle name="40 % - Accent4 2 3 3 2 3 6 5" xfId="38173"/>
    <cellStyle name="40 % - Accent4 2 3 3 2 3 6 6" xfId="51450"/>
    <cellStyle name="40 % - Accent4 2 3 3 2 3 7" xfId="7609"/>
    <cellStyle name="40 % - Accent4 2 3 3 2 3 7 2" xfId="18456"/>
    <cellStyle name="40 % - Accent4 2 3 3 2 3 7 2 2" xfId="31636"/>
    <cellStyle name="40 % - Accent4 2 3 3 2 3 7 2 3" xfId="44913"/>
    <cellStyle name="40 % - Accent4 2 3 3 2 3 7 2 4" xfId="58190"/>
    <cellStyle name="40 % - Accent4 2 3 3 2 3 7 3" xfId="25649"/>
    <cellStyle name="40 % - Accent4 2 3 3 2 3 7 4" xfId="38926"/>
    <cellStyle name="40 % - Accent4 2 3 3 2 3 7 5" xfId="52203"/>
    <cellStyle name="40 % - Accent4 2 3 3 2 3 8" xfId="10671"/>
    <cellStyle name="40 % - Accent4 2 3 3 2 3 8 2" xfId="15142"/>
    <cellStyle name="40 % - Accent4 2 3 3 2 3 8 2 2" xfId="27763"/>
    <cellStyle name="40 % - Accent4 2 3 3 2 3 8 2 3" xfId="41040"/>
    <cellStyle name="40 % - Accent4 2 3 3 2 3 8 2 4" xfId="54317"/>
    <cellStyle name="40 % - Accent4 2 3 3 2 3 8 3" xfId="21776"/>
    <cellStyle name="40 % - Accent4 2 3 3 2 3 8 4" xfId="35053"/>
    <cellStyle name="40 % - Accent4 2 3 3 2 3 8 5" xfId="48330"/>
    <cellStyle name="40 % - Accent4 2 3 3 2 3 9" xfId="9589"/>
    <cellStyle name="40 % - Accent4 2 3 3 2 3 9 2" xfId="20455"/>
    <cellStyle name="40 % - Accent4 2 3 3 2 3 9 3" xfId="33732"/>
    <cellStyle name="40 % - Accent4 2 3 3 2 3 9 4" xfId="47009"/>
    <cellStyle name="40 % - Accent4 2 3 3 2 4" xfId="696"/>
    <cellStyle name="40 % - Accent4 2 3 3 2 4 10" xfId="9590"/>
    <cellStyle name="40 % - Accent4 2 3 3 2 4 10 2" xfId="20456"/>
    <cellStyle name="40 % - Accent4 2 3 3 2 4 10 3" xfId="33733"/>
    <cellStyle name="40 % - Accent4 2 3 3 2 4 10 4" xfId="47010"/>
    <cellStyle name="40 % - Accent4 2 3 3 2 4 11" xfId="13822"/>
    <cellStyle name="40 % - Accent4 2 3 3 2 4 11 2" xfId="26443"/>
    <cellStyle name="40 % - Accent4 2 3 3 2 4 11 3" xfId="39720"/>
    <cellStyle name="40 % - Accent4 2 3 3 2 4 11 4" xfId="52997"/>
    <cellStyle name="40 % - Accent4 2 3 3 2 4 12" xfId="19709"/>
    <cellStyle name="40 % - Accent4 2 3 3 2 4 13" xfId="32986"/>
    <cellStyle name="40 % - Accent4 2 3 3 2 4 14" xfId="46263"/>
    <cellStyle name="40 % - Accent4 2 3 3 2 4 2" xfId="697"/>
    <cellStyle name="40 % - Accent4 2 3 3 2 4 2 10" xfId="13823"/>
    <cellStyle name="40 % - Accent4 2 3 3 2 4 2 10 2" xfId="26444"/>
    <cellStyle name="40 % - Accent4 2 3 3 2 4 2 10 3" xfId="39721"/>
    <cellStyle name="40 % - Accent4 2 3 3 2 4 2 10 4" xfId="52998"/>
    <cellStyle name="40 % - Accent4 2 3 3 2 4 2 11" xfId="19710"/>
    <cellStyle name="40 % - Accent4 2 3 3 2 4 2 12" xfId="32987"/>
    <cellStyle name="40 % - Accent4 2 3 3 2 4 2 13" xfId="46264"/>
    <cellStyle name="40 % - Accent4 2 3 3 2 4 2 2" xfId="3970"/>
    <cellStyle name="40 % - Accent4 2 3 3 2 4 2 2 2" xfId="8062"/>
    <cellStyle name="40 % - Accent4 2 3 3 2 4 2 2 2 2" xfId="15583"/>
    <cellStyle name="40 % - Accent4 2 3 3 2 4 2 2 2 2 2" xfId="28216"/>
    <cellStyle name="40 % - Accent4 2 3 3 2 4 2 2 2 2 3" xfId="41493"/>
    <cellStyle name="40 % - Accent4 2 3 3 2 4 2 2 2 2 4" xfId="54770"/>
    <cellStyle name="40 % - Accent4 2 3 3 2 4 2 2 2 3" xfId="22229"/>
    <cellStyle name="40 % - Accent4 2 3 3 2 4 2 2 2 4" xfId="35506"/>
    <cellStyle name="40 % - Accent4 2 3 3 2 4 2 2 2 5" xfId="48783"/>
    <cellStyle name="40 % - Accent4 2 3 3 2 4 2 2 3" xfId="14409"/>
    <cellStyle name="40 % - Accent4 2 3 3 2 4 2 2 3 2" xfId="27030"/>
    <cellStyle name="40 % - Accent4 2 3 3 2 4 2 2 3 3" xfId="40307"/>
    <cellStyle name="40 % - Accent4 2 3 3 2 4 2 2 3 4" xfId="53584"/>
    <cellStyle name="40 % - Accent4 2 3 3 2 4 2 2 4" xfId="21043"/>
    <cellStyle name="40 % - Accent4 2 3 3 2 4 2 2 5" xfId="34320"/>
    <cellStyle name="40 % - Accent4 2 3 3 2 4 2 2 6" xfId="47597"/>
    <cellStyle name="40 % - Accent4 2 3 3 2 4 2 3" xfId="4964"/>
    <cellStyle name="40 % - Accent4 2 3 3 2 4 2 3 2" xfId="8838"/>
    <cellStyle name="40 % - Accent4 2 3 3 2 4 2 3 2 2" xfId="28992"/>
    <cellStyle name="40 % - Accent4 2 3 3 2 4 2 3 2 3" xfId="42269"/>
    <cellStyle name="40 % - Accent4 2 3 3 2 4 2 3 2 4" xfId="55546"/>
    <cellStyle name="40 % - Accent4 2 3 3 2 4 2 3 3" xfId="23005"/>
    <cellStyle name="40 % - Accent4 2 3 3 2 4 2 3 4" xfId="36282"/>
    <cellStyle name="40 % - Accent4 2 3 3 2 4 2 3 5" xfId="49559"/>
    <cellStyle name="40 % - Accent4 2 3 3 2 4 2 4" xfId="5555"/>
    <cellStyle name="40 % - Accent4 2 3 3 2 4 2 4 2" xfId="16403"/>
    <cellStyle name="40 % - Accent4 2 3 3 2 4 2 4 2 2" xfId="29583"/>
    <cellStyle name="40 % - Accent4 2 3 3 2 4 2 4 2 3" xfId="42860"/>
    <cellStyle name="40 % - Accent4 2 3 3 2 4 2 4 2 4" xfId="56137"/>
    <cellStyle name="40 % - Accent4 2 3 3 2 4 2 4 3" xfId="11357"/>
    <cellStyle name="40 % - Accent4 2 3 3 2 4 2 4 4" xfId="23596"/>
    <cellStyle name="40 % - Accent4 2 3 3 2 4 2 4 5" xfId="36873"/>
    <cellStyle name="40 % - Accent4 2 3 3 2 4 2 4 6" xfId="50150"/>
    <cellStyle name="40 % - Accent4 2 3 3 2 4 2 5" xfId="6179"/>
    <cellStyle name="40 % - Accent4 2 3 3 2 4 2 5 2" xfId="17003"/>
    <cellStyle name="40 % - Accent4 2 3 3 2 4 2 5 2 2" xfId="30183"/>
    <cellStyle name="40 % - Accent4 2 3 3 2 4 2 5 2 3" xfId="43460"/>
    <cellStyle name="40 % - Accent4 2 3 3 2 4 2 5 2 4" xfId="56737"/>
    <cellStyle name="40 % - Accent4 2 3 3 2 4 2 5 3" xfId="11957"/>
    <cellStyle name="40 % - Accent4 2 3 3 2 4 2 5 4" xfId="24196"/>
    <cellStyle name="40 % - Accent4 2 3 3 2 4 2 5 5" xfId="37473"/>
    <cellStyle name="40 % - Accent4 2 3 3 2 4 2 5 6" xfId="50750"/>
    <cellStyle name="40 % - Accent4 2 3 3 2 4 2 6" xfId="6881"/>
    <cellStyle name="40 % - Accent4 2 3 3 2 4 2 6 2" xfId="17705"/>
    <cellStyle name="40 % - Accent4 2 3 3 2 4 2 6 2 2" xfId="30885"/>
    <cellStyle name="40 % - Accent4 2 3 3 2 4 2 6 2 3" xfId="44162"/>
    <cellStyle name="40 % - Accent4 2 3 3 2 4 2 6 2 4" xfId="57439"/>
    <cellStyle name="40 % - Accent4 2 3 3 2 4 2 6 3" xfId="12659"/>
    <cellStyle name="40 % - Accent4 2 3 3 2 4 2 6 4" xfId="24898"/>
    <cellStyle name="40 % - Accent4 2 3 3 2 4 2 6 5" xfId="38175"/>
    <cellStyle name="40 % - Accent4 2 3 3 2 4 2 6 6" xfId="51452"/>
    <cellStyle name="40 % - Accent4 2 3 3 2 4 2 7" xfId="7611"/>
    <cellStyle name="40 % - Accent4 2 3 3 2 4 2 7 2" xfId="18458"/>
    <cellStyle name="40 % - Accent4 2 3 3 2 4 2 7 2 2" xfId="31638"/>
    <cellStyle name="40 % - Accent4 2 3 3 2 4 2 7 2 3" xfId="44915"/>
    <cellStyle name="40 % - Accent4 2 3 3 2 4 2 7 2 4" xfId="58192"/>
    <cellStyle name="40 % - Accent4 2 3 3 2 4 2 7 3" xfId="25651"/>
    <cellStyle name="40 % - Accent4 2 3 3 2 4 2 7 4" xfId="38928"/>
    <cellStyle name="40 % - Accent4 2 3 3 2 4 2 7 5" xfId="52205"/>
    <cellStyle name="40 % - Accent4 2 3 3 2 4 2 8" xfId="10673"/>
    <cellStyle name="40 % - Accent4 2 3 3 2 4 2 8 2" xfId="15144"/>
    <cellStyle name="40 % - Accent4 2 3 3 2 4 2 8 2 2" xfId="27765"/>
    <cellStyle name="40 % - Accent4 2 3 3 2 4 2 8 2 3" xfId="41042"/>
    <cellStyle name="40 % - Accent4 2 3 3 2 4 2 8 2 4" xfId="54319"/>
    <cellStyle name="40 % - Accent4 2 3 3 2 4 2 8 3" xfId="21778"/>
    <cellStyle name="40 % - Accent4 2 3 3 2 4 2 8 4" xfId="35055"/>
    <cellStyle name="40 % - Accent4 2 3 3 2 4 2 8 5" xfId="48332"/>
    <cellStyle name="40 % - Accent4 2 3 3 2 4 2 9" xfId="9591"/>
    <cellStyle name="40 % - Accent4 2 3 3 2 4 2 9 2" xfId="20457"/>
    <cellStyle name="40 % - Accent4 2 3 3 2 4 2 9 3" xfId="33734"/>
    <cellStyle name="40 % - Accent4 2 3 3 2 4 2 9 4" xfId="47011"/>
    <cellStyle name="40 % - Accent4 2 3 3 2 4 3" xfId="3971"/>
    <cellStyle name="40 % - Accent4 2 3 3 2 4 3 2" xfId="8063"/>
    <cellStyle name="40 % - Accent4 2 3 3 2 4 3 2 2" xfId="15584"/>
    <cellStyle name="40 % - Accent4 2 3 3 2 4 3 2 2 2" xfId="28217"/>
    <cellStyle name="40 % - Accent4 2 3 3 2 4 3 2 2 3" xfId="41494"/>
    <cellStyle name="40 % - Accent4 2 3 3 2 4 3 2 2 4" xfId="54771"/>
    <cellStyle name="40 % - Accent4 2 3 3 2 4 3 2 3" xfId="22230"/>
    <cellStyle name="40 % - Accent4 2 3 3 2 4 3 2 4" xfId="35507"/>
    <cellStyle name="40 % - Accent4 2 3 3 2 4 3 2 5" xfId="48784"/>
    <cellStyle name="40 % - Accent4 2 3 3 2 4 3 3" xfId="14408"/>
    <cellStyle name="40 % - Accent4 2 3 3 2 4 3 3 2" xfId="27029"/>
    <cellStyle name="40 % - Accent4 2 3 3 2 4 3 3 3" xfId="40306"/>
    <cellStyle name="40 % - Accent4 2 3 3 2 4 3 3 4" xfId="53583"/>
    <cellStyle name="40 % - Accent4 2 3 3 2 4 3 4" xfId="21042"/>
    <cellStyle name="40 % - Accent4 2 3 3 2 4 3 5" xfId="34319"/>
    <cellStyle name="40 % - Accent4 2 3 3 2 4 3 6" xfId="47596"/>
    <cellStyle name="40 % - Accent4 2 3 3 2 4 4" xfId="4963"/>
    <cellStyle name="40 % - Accent4 2 3 3 2 4 4 2" xfId="8837"/>
    <cellStyle name="40 % - Accent4 2 3 3 2 4 4 2 2" xfId="28991"/>
    <cellStyle name="40 % - Accent4 2 3 3 2 4 4 2 3" xfId="42268"/>
    <cellStyle name="40 % - Accent4 2 3 3 2 4 4 2 4" xfId="55545"/>
    <cellStyle name="40 % - Accent4 2 3 3 2 4 4 3" xfId="23004"/>
    <cellStyle name="40 % - Accent4 2 3 3 2 4 4 4" xfId="36281"/>
    <cellStyle name="40 % - Accent4 2 3 3 2 4 4 5" xfId="49558"/>
    <cellStyle name="40 % - Accent4 2 3 3 2 4 5" xfId="5554"/>
    <cellStyle name="40 % - Accent4 2 3 3 2 4 5 2" xfId="16402"/>
    <cellStyle name="40 % - Accent4 2 3 3 2 4 5 2 2" xfId="29582"/>
    <cellStyle name="40 % - Accent4 2 3 3 2 4 5 2 3" xfId="42859"/>
    <cellStyle name="40 % - Accent4 2 3 3 2 4 5 2 4" xfId="56136"/>
    <cellStyle name="40 % - Accent4 2 3 3 2 4 5 3" xfId="11356"/>
    <cellStyle name="40 % - Accent4 2 3 3 2 4 5 4" xfId="23595"/>
    <cellStyle name="40 % - Accent4 2 3 3 2 4 5 5" xfId="36872"/>
    <cellStyle name="40 % - Accent4 2 3 3 2 4 5 6" xfId="50149"/>
    <cellStyle name="40 % - Accent4 2 3 3 2 4 6" xfId="6178"/>
    <cellStyle name="40 % - Accent4 2 3 3 2 4 6 2" xfId="17002"/>
    <cellStyle name="40 % - Accent4 2 3 3 2 4 6 2 2" xfId="30182"/>
    <cellStyle name="40 % - Accent4 2 3 3 2 4 6 2 3" xfId="43459"/>
    <cellStyle name="40 % - Accent4 2 3 3 2 4 6 2 4" xfId="56736"/>
    <cellStyle name="40 % - Accent4 2 3 3 2 4 6 3" xfId="11956"/>
    <cellStyle name="40 % - Accent4 2 3 3 2 4 6 4" xfId="24195"/>
    <cellStyle name="40 % - Accent4 2 3 3 2 4 6 5" xfId="37472"/>
    <cellStyle name="40 % - Accent4 2 3 3 2 4 6 6" xfId="50749"/>
    <cellStyle name="40 % - Accent4 2 3 3 2 4 7" xfId="6880"/>
    <cellStyle name="40 % - Accent4 2 3 3 2 4 7 2" xfId="17704"/>
    <cellStyle name="40 % - Accent4 2 3 3 2 4 7 2 2" xfId="30884"/>
    <cellStyle name="40 % - Accent4 2 3 3 2 4 7 2 3" xfId="44161"/>
    <cellStyle name="40 % - Accent4 2 3 3 2 4 7 2 4" xfId="57438"/>
    <cellStyle name="40 % - Accent4 2 3 3 2 4 7 3" xfId="12658"/>
    <cellStyle name="40 % - Accent4 2 3 3 2 4 7 4" xfId="24897"/>
    <cellStyle name="40 % - Accent4 2 3 3 2 4 7 5" xfId="38174"/>
    <cellStyle name="40 % - Accent4 2 3 3 2 4 7 6" xfId="51451"/>
    <cellStyle name="40 % - Accent4 2 3 3 2 4 8" xfId="7610"/>
    <cellStyle name="40 % - Accent4 2 3 3 2 4 8 2" xfId="18457"/>
    <cellStyle name="40 % - Accent4 2 3 3 2 4 8 2 2" xfId="31637"/>
    <cellStyle name="40 % - Accent4 2 3 3 2 4 8 2 3" xfId="44914"/>
    <cellStyle name="40 % - Accent4 2 3 3 2 4 8 2 4" xfId="58191"/>
    <cellStyle name="40 % - Accent4 2 3 3 2 4 8 3" xfId="25650"/>
    <cellStyle name="40 % - Accent4 2 3 3 2 4 8 4" xfId="38927"/>
    <cellStyle name="40 % - Accent4 2 3 3 2 4 8 5" xfId="52204"/>
    <cellStyle name="40 % - Accent4 2 3 3 2 4 9" xfId="10672"/>
    <cellStyle name="40 % - Accent4 2 3 3 2 4 9 2" xfId="15143"/>
    <cellStyle name="40 % - Accent4 2 3 3 2 4 9 2 2" xfId="27764"/>
    <cellStyle name="40 % - Accent4 2 3 3 2 4 9 2 3" xfId="41041"/>
    <cellStyle name="40 % - Accent4 2 3 3 2 4 9 2 4" xfId="54318"/>
    <cellStyle name="40 % - Accent4 2 3 3 2 4 9 3" xfId="21777"/>
    <cellStyle name="40 % - Accent4 2 3 3 2 4 9 4" xfId="35054"/>
    <cellStyle name="40 % - Accent4 2 3 3 2 4 9 5" xfId="48331"/>
    <cellStyle name="40 % - Accent4 2 3 3 2 5" xfId="698"/>
    <cellStyle name="40 % - Accent4 2 3 3 2 5 10" xfId="13824"/>
    <cellStyle name="40 % - Accent4 2 3 3 2 5 10 2" xfId="26445"/>
    <cellStyle name="40 % - Accent4 2 3 3 2 5 10 3" xfId="39722"/>
    <cellStyle name="40 % - Accent4 2 3 3 2 5 10 4" xfId="52999"/>
    <cellStyle name="40 % - Accent4 2 3 3 2 5 11" xfId="19711"/>
    <cellStyle name="40 % - Accent4 2 3 3 2 5 12" xfId="32988"/>
    <cellStyle name="40 % - Accent4 2 3 3 2 5 13" xfId="46265"/>
    <cellStyle name="40 % - Accent4 2 3 3 2 5 2" xfId="3968"/>
    <cellStyle name="40 % - Accent4 2 3 3 2 5 2 2" xfId="8061"/>
    <cellStyle name="40 % - Accent4 2 3 3 2 5 2 2 2" xfId="15582"/>
    <cellStyle name="40 % - Accent4 2 3 3 2 5 2 2 2 2" xfId="28215"/>
    <cellStyle name="40 % - Accent4 2 3 3 2 5 2 2 2 3" xfId="41492"/>
    <cellStyle name="40 % - Accent4 2 3 3 2 5 2 2 2 4" xfId="54769"/>
    <cellStyle name="40 % - Accent4 2 3 3 2 5 2 2 3" xfId="22228"/>
    <cellStyle name="40 % - Accent4 2 3 3 2 5 2 2 4" xfId="35505"/>
    <cellStyle name="40 % - Accent4 2 3 3 2 5 2 2 5" xfId="48782"/>
    <cellStyle name="40 % - Accent4 2 3 3 2 5 2 3" xfId="14410"/>
    <cellStyle name="40 % - Accent4 2 3 3 2 5 2 3 2" xfId="27031"/>
    <cellStyle name="40 % - Accent4 2 3 3 2 5 2 3 3" xfId="40308"/>
    <cellStyle name="40 % - Accent4 2 3 3 2 5 2 3 4" xfId="53585"/>
    <cellStyle name="40 % - Accent4 2 3 3 2 5 2 4" xfId="21044"/>
    <cellStyle name="40 % - Accent4 2 3 3 2 5 2 5" xfId="34321"/>
    <cellStyle name="40 % - Accent4 2 3 3 2 5 2 6" xfId="47598"/>
    <cellStyle name="40 % - Accent4 2 3 3 2 5 3" xfId="4965"/>
    <cellStyle name="40 % - Accent4 2 3 3 2 5 3 2" xfId="8839"/>
    <cellStyle name="40 % - Accent4 2 3 3 2 5 3 2 2" xfId="28993"/>
    <cellStyle name="40 % - Accent4 2 3 3 2 5 3 2 3" xfId="42270"/>
    <cellStyle name="40 % - Accent4 2 3 3 2 5 3 2 4" xfId="55547"/>
    <cellStyle name="40 % - Accent4 2 3 3 2 5 3 3" xfId="23006"/>
    <cellStyle name="40 % - Accent4 2 3 3 2 5 3 4" xfId="36283"/>
    <cellStyle name="40 % - Accent4 2 3 3 2 5 3 5" xfId="49560"/>
    <cellStyle name="40 % - Accent4 2 3 3 2 5 4" xfId="5556"/>
    <cellStyle name="40 % - Accent4 2 3 3 2 5 4 2" xfId="16404"/>
    <cellStyle name="40 % - Accent4 2 3 3 2 5 4 2 2" xfId="29584"/>
    <cellStyle name="40 % - Accent4 2 3 3 2 5 4 2 3" xfId="42861"/>
    <cellStyle name="40 % - Accent4 2 3 3 2 5 4 2 4" xfId="56138"/>
    <cellStyle name="40 % - Accent4 2 3 3 2 5 4 3" xfId="11358"/>
    <cellStyle name="40 % - Accent4 2 3 3 2 5 4 4" xfId="23597"/>
    <cellStyle name="40 % - Accent4 2 3 3 2 5 4 5" xfId="36874"/>
    <cellStyle name="40 % - Accent4 2 3 3 2 5 4 6" xfId="50151"/>
    <cellStyle name="40 % - Accent4 2 3 3 2 5 5" xfId="6180"/>
    <cellStyle name="40 % - Accent4 2 3 3 2 5 5 2" xfId="17004"/>
    <cellStyle name="40 % - Accent4 2 3 3 2 5 5 2 2" xfId="30184"/>
    <cellStyle name="40 % - Accent4 2 3 3 2 5 5 2 3" xfId="43461"/>
    <cellStyle name="40 % - Accent4 2 3 3 2 5 5 2 4" xfId="56738"/>
    <cellStyle name="40 % - Accent4 2 3 3 2 5 5 3" xfId="11958"/>
    <cellStyle name="40 % - Accent4 2 3 3 2 5 5 4" xfId="24197"/>
    <cellStyle name="40 % - Accent4 2 3 3 2 5 5 5" xfId="37474"/>
    <cellStyle name="40 % - Accent4 2 3 3 2 5 5 6" xfId="50751"/>
    <cellStyle name="40 % - Accent4 2 3 3 2 5 6" xfId="6882"/>
    <cellStyle name="40 % - Accent4 2 3 3 2 5 6 2" xfId="17706"/>
    <cellStyle name="40 % - Accent4 2 3 3 2 5 6 2 2" xfId="30886"/>
    <cellStyle name="40 % - Accent4 2 3 3 2 5 6 2 3" xfId="44163"/>
    <cellStyle name="40 % - Accent4 2 3 3 2 5 6 2 4" xfId="57440"/>
    <cellStyle name="40 % - Accent4 2 3 3 2 5 6 3" xfId="12660"/>
    <cellStyle name="40 % - Accent4 2 3 3 2 5 6 4" xfId="24899"/>
    <cellStyle name="40 % - Accent4 2 3 3 2 5 6 5" xfId="38176"/>
    <cellStyle name="40 % - Accent4 2 3 3 2 5 6 6" xfId="51453"/>
    <cellStyle name="40 % - Accent4 2 3 3 2 5 7" xfId="7612"/>
    <cellStyle name="40 % - Accent4 2 3 3 2 5 7 2" xfId="18459"/>
    <cellStyle name="40 % - Accent4 2 3 3 2 5 7 2 2" xfId="31639"/>
    <cellStyle name="40 % - Accent4 2 3 3 2 5 7 2 3" xfId="44916"/>
    <cellStyle name="40 % - Accent4 2 3 3 2 5 7 2 4" xfId="58193"/>
    <cellStyle name="40 % - Accent4 2 3 3 2 5 7 3" xfId="25652"/>
    <cellStyle name="40 % - Accent4 2 3 3 2 5 7 4" xfId="38929"/>
    <cellStyle name="40 % - Accent4 2 3 3 2 5 7 5" xfId="52206"/>
    <cellStyle name="40 % - Accent4 2 3 3 2 5 8" xfId="10674"/>
    <cellStyle name="40 % - Accent4 2 3 3 2 5 8 2" xfId="15145"/>
    <cellStyle name="40 % - Accent4 2 3 3 2 5 8 2 2" xfId="27766"/>
    <cellStyle name="40 % - Accent4 2 3 3 2 5 8 2 3" xfId="41043"/>
    <cellStyle name="40 % - Accent4 2 3 3 2 5 8 2 4" xfId="54320"/>
    <cellStyle name="40 % - Accent4 2 3 3 2 5 8 3" xfId="21779"/>
    <cellStyle name="40 % - Accent4 2 3 3 2 5 8 4" xfId="35056"/>
    <cellStyle name="40 % - Accent4 2 3 3 2 5 8 5" xfId="48333"/>
    <cellStyle name="40 % - Accent4 2 3 3 2 5 9" xfId="9592"/>
    <cellStyle name="40 % - Accent4 2 3 3 2 5 9 2" xfId="20458"/>
    <cellStyle name="40 % - Accent4 2 3 3 2 5 9 3" xfId="33735"/>
    <cellStyle name="40 % - Accent4 2 3 3 2 5 9 4" xfId="47012"/>
    <cellStyle name="40 % - Accent4 2 3 3 2 6" xfId="3744"/>
    <cellStyle name="40 % - Accent4 2 3 3 2 6 2" xfId="7912"/>
    <cellStyle name="40 % - Accent4 2 3 3 2 6 2 2" xfId="15445"/>
    <cellStyle name="40 % - Accent4 2 3 3 2 6 2 2 2" xfId="28066"/>
    <cellStyle name="40 % - Accent4 2 3 3 2 6 2 2 3" xfId="41343"/>
    <cellStyle name="40 % - Accent4 2 3 3 2 6 2 2 4" xfId="54620"/>
    <cellStyle name="40 % - Accent4 2 3 3 2 6 2 3" xfId="22079"/>
    <cellStyle name="40 % - Accent4 2 3 3 2 6 2 4" xfId="35356"/>
    <cellStyle name="40 % - Accent4 2 3 3 2 6 2 5" xfId="48633"/>
    <cellStyle name="40 % - Accent4 2 3 3 2 6 3" xfId="14405"/>
    <cellStyle name="40 % - Accent4 2 3 3 2 6 3 2" xfId="27026"/>
    <cellStyle name="40 % - Accent4 2 3 3 2 6 3 3" xfId="40303"/>
    <cellStyle name="40 % - Accent4 2 3 3 2 6 3 4" xfId="53580"/>
    <cellStyle name="40 % - Accent4 2 3 3 2 6 4" xfId="9927"/>
    <cellStyle name="40 % - Accent4 2 3 3 2 6 5" xfId="21039"/>
    <cellStyle name="40 % - Accent4 2 3 3 2 6 6" xfId="34316"/>
    <cellStyle name="40 % - Accent4 2 3 3 2 6 7" xfId="47593"/>
    <cellStyle name="40 % - Accent4 2 3 3 2 7" xfId="3975"/>
    <cellStyle name="40 % - Accent4 2 3 3 2 7 2" xfId="8066"/>
    <cellStyle name="40 % - Accent4 2 3 3 2 7 2 2" xfId="28220"/>
    <cellStyle name="40 % - Accent4 2 3 3 2 7 2 3" xfId="41497"/>
    <cellStyle name="40 % - Accent4 2 3 3 2 7 2 4" xfId="54774"/>
    <cellStyle name="40 % - Accent4 2 3 3 2 7 3" xfId="22233"/>
    <cellStyle name="40 % - Accent4 2 3 3 2 7 4" xfId="35510"/>
    <cellStyle name="40 % - Accent4 2 3 3 2 7 5" xfId="48787"/>
    <cellStyle name="40 % - Accent4 2 3 3 2 8" xfId="4960"/>
    <cellStyle name="40 % - Accent4 2 3 3 2 8 2" xfId="8834"/>
    <cellStyle name="40 % - Accent4 2 3 3 2 8 2 2" xfId="28988"/>
    <cellStyle name="40 % - Accent4 2 3 3 2 8 2 3" xfId="42265"/>
    <cellStyle name="40 % - Accent4 2 3 3 2 8 2 4" xfId="55542"/>
    <cellStyle name="40 % - Accent4 2 3 3 2 8 3" xfId="23001"/>
    <cellStyle name="40 % - Accent4 2 3 3 2 8 4" xfId="36278"/>
    <cellStyle name="40 % - Accent4 2 3 3 2 8 5" xfId="49555"/>
    <cellStyle name="40 % - Accent4 2 3 3 2 9" xfId="5551"/>
    <cellStyle name="40 % - Accent4 2 3 3 2 9 2" xfId="16399"/>
    <cellStyle name="40 % - Accent4 2 3 3 2 9 2 2" xfId="29579"/>
    <cellStyle name="40 % - Accent4 2 3 3 2 9 2 3" xfId="42856"/>
    <cellStyle name="40 % - Accent4 2 3 3 2 9 2 4" xfId="56133"/>
    <cellStyle name="40 % - Accent4 2 3 3 2 9 3" xfId="11353"/>
    <cellStyle name="40 % - Accent4 2 3 3 2 9 4" xfId="23592"/>
    <cellStyle name="40 % - Accent4 2 3 3 2 9 5" xfId="36869"/>
    <cellStyle name="40 % - Accent4 2 3 3 2 9 6" xfId="50146"/>
    <cellStyle name="40 % - Accent4 2 3 3 3" xfId="699"/>
    <cellStyle name="40 % - Accent4 2 3 3 3 10" xfId="13825"/>
    <cellStyle name="40 % - Accent4 2 3 3 3 10 2" xfId="26446"/>
    <cellStyle name="40 % - Accent4 2 3 3 3 10 3" xfId="39723"/>
    <cellStyle name="40 % - Accent4 2 3 3 3 10 4" xfId="53000"/>
    <cellStyle name="40 % - Accent4 2 3 3 3 11" xfId="19712"/>
    <cellStyle name="40 % - Accent4 2 3 3 3 12" xfId="32989"/>
    <cellStyle name="40 % - Accent4 2 3 3 3 13" xfId="46266"/>
    <cellStyle name="40 % - Accent4 2 3 3 3 2" xfId="3745"/>
    <cellStyle name="40 % - Accent4 2 3 3 3 2 2" xfId="7913"/>
    <cellStyle name="40 % - Accent4 2 3 3 3 2 2 2" xfId="15446"/>
    <cellStyle name="40 % - Accent4 2 3 3 3 2 2 2 2" xfId="28067"/>
    <cellStyle name="40 % - Accent4 2 3 3 3 2 2 2 3" xfId="41344"/>
    <cellStyle name="40 % - Accent4 2 3 3 3 2 2 2 4" xfId="54621"/>
    <cellStyle name="40 % - Accent4 2 3 3 3 2 2 3" xfId="22080"/>
    <cellStyle name="40 % - Accent4 2 3 3 3 2 2 4" xfId="35357"/>
    <cellStyle name="40 % - Accent4 2 3 3 3 2 2 5" xfId="48634"/>
    <cellStyle name="40 % - Accent4 2 3 3 3 2 3" xfId="14411"/>
    <cellStyle name="40 % - Accent4 2 3 3 3 2 3 2" xfId="27032"/>
    <cellStyle name="40 % - Accent4 2 3 3 3 2 3 3" xfId="40309"/>
    <cellStyle name="40 % - Accent4 2 3 3 3 2 3 4" xfId="53586"/>
    <cellStyle name="40 % - Accent4 2 3 3 3 2 4" xfId="21045"/>
    <cellStyle name="40 % - Accent4 2 3 3 3 2 5" xfId="34322"/>
    <cellStyle name="40 % - Accent4 2 3 3 3 2 6" xfId="47599"/>
    <cellStyle name="40 % - Accent4 2 3 3 3 3" xfId="4966"/>
    <cellStyle name="40 % - Accent4 2 3 3 3 3 2" xfId="8840"/>
    <cellStyle name="40 % - Accent4 2 3 3 3 3 2 2" xfId="28994"/>
    <cellStyle name="40 % - Accent4 2 3 3 3 3 2 3" xfId="42271"/>
    <cellStyle name="40 % - Accent4 2 3 3 3 3 2 4" xfId="55548"/>
    <cellStyle name="40 % - Accent4 2 3 3 3 3 3" xfId="23007"/>
    <cellStyle name="40 % - Accent4 2 3 3 3 3 4" xfId="36284"/>
    <cellStyle name="40 % - Accent4 2 3 3 3 3 5" xfId="49561"/>
    <cellStyle name="40 % - Accent4 2 3 3 3 4" xfId="5557"/>
    <cellStyle name="40 % - Accent4 2 3 3 3 4 2" xfId="16405"/>
    <cellStyle name="40 % - Accent4 2 3 3 3 4 2 2" xfId="29585"/>
    <cellStyle name="40 % - Accent4 2 3 3 3 4 2 3" xfId="42862"/>
    <cellStyle name="40 % - Accent4 2 3 3 3 4 2 4" xfId="56139"/>
    <cellStyle name="40 % - Accent4 2 3 3 3 4 3" xfId="11359"/>
    <cellStyle name="40 % - Accent4 2 3 3 3 4 4" xfId="23598"/>
    <cellStyle name="40 % - Accent4 2 3 3 3 4 5" xfId="36875"/>
    <cellStyle name="40 % - Accent4 2 3 3 3 4 6" xfId="50152"/>
    <cellStyle name="40 % - Accent4 2 3 3 3 5" xfId="6181"/>
    <cellStyle name="40 % - Accent4 2 3 3 3 5 2" xfId="17005"/>
    <cellStyle name="40 % - Accent4 2 3 3 3 5 2 2" xfId="30185"/>
    <cellStyle name="40 % - Accent4 2 3 3 3 5 2 3" xfId="43462"/>
    <cellStyle name="40 % - Accent4 2 3 3 3 5 2 4" xfId="56739"/>
    <cellStyle name="40 % - Accent4 2 3 3 3 5 3" xfId="11959"/>
    <cellStyle name="40 % - Accent4 2 3 3 3 5 4" xfId="24198"/>
    <cellStyle name="40 % - Accent4 2 3 3 3 5 5" xfId="37475"/>
    <cellStyle name="40 % - Accent4 2 3 3 3 5 6" xfId="50752"/>
    <cellStyle name="40 % - Accent4 2 3 3 3 6" xfId="6883"/>
    <cellStyle name="40 % - Accent4 2 3 3 3 6 2" xfId="17707"/>
    <cellStyle name="40 % - Accent4 2 3 3 3 6 2 2" xfId="30887"/>
    <cellStyle name="40 % - Accent4 2 3 3 3 6 2 3" xfId="44164"/>
    <cellStyle name="40 % - Accent4 2 3 3 3 6 2 4" xfId="57441"/>
    <cellStyle name="40 % - Accent4 2 3 3 3 6 3" xfId="12661"/>
    <cellStyle name="40 % - Accent4 2 3 3 3 6 4" xfId="24900"/>
    <cellStyle name="40 % - Accent4 2 3 3 3 6 5" xfId="38177"/>
    <cellStyle name="40 % - Accent4 2 3 3 3 6 6" xfId="51454"/>
    <cellStyle name="40 % - Accent4 2 3 3 3 7" xfId="7613"/>
    <cellStyle name="40 % - Accent4 2 3 3 3 7 2" xfId="18460"/>
    <cellStyle name="40 % - Accent4 2 3 3 3 7 2 2" xfId="31640"/>
    <cellStyle name="40 % - Accent4 2 3 3 3 7 2 3" xfId="44917"/>
    <cellStyle name="40 % - Accent4 2 3 3 3 7 2 4" xfId="58194"/>
    <cellStyle name="40 % - Accent4 2 3 3 3 7 3" xfId="25653"/>
    <cellStyle name="40 % - Accent4 2 3 3 3 7 4" xfId="38930"/>
    <cellStyle name="40 % - Accent4 2 3 3 3 7 5" xfId="52207"/>
    <cellStyle name="40 % - Accent4 2 3 3 3 8" xfId="10675"/>
    <cellStyle name="40 % - Accent4 2 3 3 3 8 2" xfId="15146"/>
    <cellStyle name="40 % - Accent4 2 3 3 3 8 2 2" xfId="27767"/>
    <cellStyle name="40 % - Accent4 2 3 3 3 8 2 3" xfId="41044"/>
    <cellStyle name="40 % - Accent4 2 3 3 3 8 2 4" xfId="54321"/>
    <cellStyle name="40 % - Accent4 2 3 3 3 8 3" xfId="21780"/>
    <cellStyle name="40 % - Accent4 2 3 3 3 8 4" xfId="35057"/>
    <cellStyle name="40 % - Accent4 2 3 3 3 8 5" xfId="48334"/>
    <cellStyle name="40 % - Accent4 2 3 3 3 9" xfId="9593"/>
    <cellStyle name="40 % - Accent4 2 3 3 3 9 2" xfId="20459"/>
    <cellStyle name="40 % - Accent4 2 3 3 3 9 3" xfId="33736"/>
    <cellStyle name="40 % - Accent4 2 3 3 3 9 4" xfId="47013"/>
    <cellStyle name="40 % - Accent4 2 3 3 4" xfId="700"/>
    <cellStyle name="40 % - Accent4 2 3 3 4 10" xfId="13826"/>
    <cellStyle name="40 % - Accent4 2 3 3 4 10 2" xfId="26447"/>
    <cellStyle name="40 % - Accent4 2 3 3 4 10 3" xfId="39724"/>
    <cellStyle name="40 % - Accent4 2 3 3 4 10 4" xfId="53001"/>
    <cellStyle name="40 % - Accent4 2 3 3 4 11" xfId="19713"/>
    <cellStyle name="40 % - Accent4 2 3 3 4 12" xfId="32990"/>
    <cellStyle name="40 % - Accent4 2 3 3 4 13" xfId="46267"/>
    <cellStyle name="40 % - Accent4 2 3 3 4 2" xfId="3746"/>
    <cellStyle name="40 % - Accent4 2 3 3 4 2 2" xfId="7914"/>
    <cellStyle name="40 % - Accent4 2 3 3 4 2 2 2" xfId="15447"/>
    <cellStyle name="40 % - Accent4 2 3 3 4 2 2 2 2" xfId="28068"/>
    <cellStyle name="40 % - Accent4 2 3 3 4 2 2 2 3" xfId="41345"/>
    <cellStyle name="40 % - Accent4 2 3 3 4 2 2 2 4" xfId="54622"/>
    <cellStyle name="40 % - Accent4 2 3 3 4 2 2 3" xfId="22081"/>
    <cellStyle name="40 % - Accent4 2 3 3 4 2 2 4" xfId="35358"/>
    <cellStyle name="40 % - Accent4 2 3 3 4 2 2 5" xfId="48635"/>
    <cellStyle name="40 % - Accent4 2 3 3 4 2 3" xfId="14412"/>
    <cellStyle name="40 % - Accent4 2 3 3 4 2 3 2" xfId="27033"/>
    <cellStyle name="40 % - Accent4 2 3 3 4 2 3 3" xfId="40310"/>
    <cellStyle name="40 % - Accent4 2 3 3 4 2 3 4" xfId="53587"/>
    <cellStyle name="40 % - Accent4 2 3 3 4 2 4" xfId="21046"/>
    <cellStyle name="40 % - Accent4 2 3 3 4 2 5" xfId="34323"/>
    <cellStyle name="40 % - Accent4 2 3 3 4 2 6" xfId="47600"/>
    <cellStyle name="40 % - Accent4 2 3 3 4 3" xfId="4967"/>
    <cellStyle name="40 % - Accent4 2 3 3 4 3 2" xfId="8841"/>
    <cellStyle name="40 % - Accent4 2 3 3 4 3 2 2" xfId="28995"/>
    <cellStyle name="40 % - Accent4 2 3 3 4 3 2 3" xfId="42272"/>
    <cellStyle name="40 % - Accent4 2 3 3 4 3 2 4" xfId="55549"/>
    <cellStyle name="40 % - Accent4 2 3 3 4 3 3" xfId="23008"/>
    <cellStyle name="40 % - Accent4 2 3 3 4 3 4" xfId="36285"/>
    <cellStyle name="40 % - Accent4 2 3 3 4 3 5" xfId="49562"/>
    <cellStyle name="40 % - Accent4 2 3 3 4 4" xfId="5558"/>
    <cellStyle name="40 % - Accent4 2 3 3 4 4 2" xfId="16406"/>
    <cellStyle name="40 % - Accent4 2 3 3 4 4 2 2" xfId="29586"/>
    <cellStyle name="40 % - Accent4 2 3 3 4 4 2 3" xfId="42863"/>
    <cellStyle name="40 % - Accent4 2 3 3 4 4 2 4" xfId="56140"/>
    <cellStyle name="40 % - Accent4 2 3 3 4 4 3" xfId="11360"/>
    <cellStyle name="40 % - Accent4 2 3 3 4 4 4" xfId="23599"/>
    <cellStyle name="40 % - Accent4 2 3 3 4 4 5" xfId="36876"/>
    <cellStyle name="40 % - Accent4 2 3 3 4 4 6" xfId="50153"/>
    <cellStyle name="40 % - Accent4 2 3 3 4 5" xfId="6182"/>
    <cellStyle name="40 % - Accent4 2 3 3 4 5 2" xfId="17006"/>
    <cellStyle name="40 % - Accent4 2 3 3 4 5 2 2" xfId="30186"/>
    <cellStyle name="40 % - Accent4 2 3 3 4 5 2 3" xfId="43463"/>
    <cellStyle name="40 % - Accent4 2 3 3 4 5 2 4" xfId="56740"/>
    <cellStyle name="40 % - Accent4 2 3 3 4 5 3" xfId="11960"/>
    <cellStyle name="40 % - Accent4 2 3 3 4 5 4" xfId="24199"/>
    <cellStyle name="40 % - Accent4 2 3 3 4 5 5" xfId="37476"/>
    <cellStyle name="40 % - Accent4 2 3 3 4 5 6" xfId="50753"/>
    <cellStyle name="40 % - Accent4 2 3 3 4 6" xfId="6884"/>
    <cellStyle name="40 % - Accent4 2 3 3 4 6 2" xfId="17708"/>
    <cellStyle name="40 % - Accent4 2 3 3 4 6 2 2" xfId="30888"/>
    <cellStyle name="40 % - Accent4 2 3 3 4 6 2 3" xfId="44165"/>
    <cellStyle name="40 % - Accent4 2 3 3 4 6 2 4" xfId="57442"/>
    <cellStyle name="40 % - Accent4 2 3 3 4 6 3" xfId="12662"/>
    <cellStyle name="40 % - Accent4 2 3 3 4 6 4" xfId="24901"/>
    <cellStyle name="40 % - Accent4 2 3 3 4 6 5" xfId="38178"/>
    <cellStyle name="40 % - Accent4 2 3 3 4 6 6" xfId="51455"/>
    <cellStyle name="40 % - Accent4 2 3 3 4 7" xfId="7614"/>
    <cellStyle name="40 % - Accent4 2 3 3 4 7 2" xfId="18461"/>
    <cellStyle name="40 % - Accent4 2 3 3 4 7 2 2" xfId="31641"/>
    <cellStyle name="40 % - Accent4 2 3 3 4 7 2 3" xfId="44918"/>
    <cellStyle name="40 % - Accent4 2 3 3 4 7 2 4" xfId="58195"/>
    <cellStyle name="40 % - Accent4 2 3 3 4 7 3" xfId="25654"/>
    <cellStyle name="40 % - Accent4 2 3 3 4 7 4" xfId="38931"/>
    <cellStyle name="40 % - Accent4 2 3 3 4 7 5" xfId="52208"/>
    <cellStyle name="40 % - Accent4 2 3 3 4 8" xfId="10676"/>
    <cellStyle name="40 % - Accent4 2 3 3 4 8 2" xfId="15147"/>
    <cellStyle name="40 % - Accent4 2 3 3 4 8 2 2" xfId="27768"/>
    <cellStyle name="40 % - Accent4 2 3 3 4 8 2 3" xfId="41045"/>
    <cellStyle name="40 % - Accent4 2 3 3 4 8 2 4" xfId="54322"/>
    <cellStyle name="40 % - Accent4 2 3 3 4 8 3" xfId="21781"/>
    <cellStyle name="40 % - Accent4 2 3 3 4 8 4" xfId="35058"/>
    <cellStyle name="40 % - Accent4 2 3 3 4 8 5" xfId="48335"/>
    <cellStyle name="40 % - Accent4 2 3 3 4 9" xfId="9594"/>
    <cellStyle name="40 % - Accent4 2 3 3 4 9 2" xfId="20460"/>
    <cellStyle name="40 % - Accent4 2 3 3 4 9 3" xfId="33737"/>
    <cellStyle name="40 % - Accent4 2 3 3 4 9 4" xfId="47014"/>
    <cellStyle name="40 % - Accent4 2 3 3 5" xfId="701"/>
    <cellStyle name="40 % - Accent4 2 3 3 5 10" xfId="13827"/>
    <cellStyle name="40 % - Accent4 2 3 3 5 10 2" xfId="26448"/>
    <cellStyle name="40 % - Accent4 2 3 3 5 10 3" xfId="39725"/>
    <cellStyle name="40 % - Accent4 2 3 3 5 10 4" xfId="53002"/>
    <cellStyle name="40 % - Accent4 2 3 3 5 11" xfId="19714"/>
    <cellStyle name="40 % - Accent4 2 3 3 5 12" xfId="32991"/>
    <cellStyle name="40 % - Accent4 2 3 3 5 13" xfId="46268"/>
    <cellStyle name="40 % - Accent4 2 3 3 5 2" xfId="3966"/>
    <cellStyle name="40 % - Accent4 2 3 3 5 2 2" xfId="8060"/>
    <cellStyle name="40 % - Accent4 2 3 3 5 2 2 2" xfId="15581"/>
    <cellStyle name="40 % - Accent4 2 3 3 5 2 2 2 2" xfId="28214"/>
    <cellStyle name="40 % - Accent4 2 3 3 5 2 2 2 3" xfId="41491"/>
    <cellStyle name="40 % - Accent4 2 3 3 5 2 2 2 4" xfId="54768"/>
    <cellStyle name="40 % - Accent4 2 3 3 5 2 2 3" xfId="22227"/>
    <cellStyle name="40 % - Accent4 2 3 3 5 2 2 4" xfId="35504"/>
    <cellStyle name="40 % - Accent4 2 3 3 5 2 2 5" xfId="48781"/>
    <cellStyle name="40 % - Accent4 2 3 3 5 2 3" xfId="14413"/>
    <cellStyle name="40 % - Accent4 2 3 3 5 2 3 2" xfId="27034"/>
    <cellStyle name="40 % - Accent4 2 3 3 5 2 3 3" xfId="40311"/>
    <cellStyle name="40 % - Accent4 2 3 3 5 2 3 4" xfId="53588"/>
    <cellStyle name="40 % - Accent4 2 3 3 5 2 4" xfId="21047"/>
    <cellStyle name="40 % - Accent4 2 3 3 5 2 5" xfId="34324"/>
    <cellStyle name="40 % - Accent4 2 3 3 5 2 6" xfId="47601"/>
    <cellStyle name="40 % - Accent4 2 3 3 5 3" xfId="4968"/>
    <cellStyle name="40 % - Accent4 2 3 3 5 3 2" xfId="8842"/>
    <cellStyle name="40 % - Accent4 2 3 3 5 3 2 2" xfId="28996"/>
    <cellStyle name="40 % - Accent4 2 3 3 5 3 2 3" xfId="42273"/>
    <cellStyle name="40 % - Accent4 2 3 3 5 3 2 4" xfId="55550"/>
    <cellStyle name="40 % - Accent4 2 3 3 5 3 3" xfId="23009"/>
    <cellStyle name="40 % - Accent4 2 3 3 5 3 4" xfId="36286"/>
    <cellStyle name="40 % - Accent4 2 3 3 5 3 5" xfId="49563"/>
    <cellStyle name="40 % - Accent4 2 3 3 5 4" xfId="5559"/>
    <cellStyle name="40 % - Accent4 2 3 3 5 4 2" xfId="16407"/>
    <cellStyle name="40 % - Accent4 2 3 3 5 4 2 2" xfId="29587"/>
    <cellStyle name="40 % - Accent4 2 3 3 5 4 2 3" xfId="42864"/>
    <cellStyle name="40 % - Accent4 2 3 3 5 4 2 4" xfId="56141"/>
    <cellStyle name="40 % - Accent4 2 3 3 5 4 3" xfId="11361"/>
    <cellStyle name="40 % - Accent4 2 3 3 5 4 4" xfId="23600"/>
    <cellStyle name="40 % - Accent4 2 3 3 5 4 5" xfId="36877"/>
    <cellStyle name="40 % - Accent4 2 3 3 5 4 6" xfId="50154"/>
    <cellStyle name="40 % - Accent4 2 3 3 5 5" xfId="6183"/>
    <cellStyle name="40 % - Accent4 2 3 3 5 5 2" xfId="17007"/>
    <cellStyle name="40 % - Accent4 2 3 3 5 5 2 2" xfId="30187"/>
    <cellStyle name="40 % - Accent4 2 3 3 5 5 2 3" xfId="43464"/>
    <cellStyle name="40 % - Accent4 2 3 3 5 5 2 4" xfId="56741"/>
    <cellStyle name="40 % - Accent4 2 3 3 5 5 3" xfId="11961"/>
    <cellStyle name="40 % - Accent4 2 3 3 5 5 4" xfId="24200"/>
    <cellStyle name="40 % - Accent4 2 3 3 5 5 5" xfId="37477"/>
    <cellStyle name="40 % - Accent4 2 3 3 5 5 6" xfId="50754"/>
    <cellStyle name="40 % - Accent4 2 3 3 5 6" xfId="6885"/>
    <cellStyle name="40 % - Accent4 2 3 3 5 6 2" xfId="17709"/>
    <cellStyle name="40 % - Accent4 2 3 3 5 6 2 2" xfId="30889"/>
    <cellStyle name="40 % - Accent4 2 3 3 5 6 2 3" xfId="44166"/>
    <cellStyle name="40 % - Accent4 2 3 3 5 6 2 4" xfId="57443"/>
    <cellStyle name="40 % - Accent4 2 3 3 5 6 3" xfId="12663"/>
    <cellStyle name="40 % - Accent4 2 3 3 5 6 4" xfId="24902"/>
    <cellStyle name="40 % - Accent4 2 3 3 5 6 5" xfId="38179"/>
    <cellStyle name="40 % - Accent4 2 3 3 5 6 6" xfId="51456"/>
    <cellStyle name="40 % - Accent4 2 3 3 5 7" xfId="7615"/>
    <cellStyle name="40 % - Accent4 2 3 3 5 7 2" xfId="18462"/>
    <cellStyle name="40 % - Accent4 2 3 3 5 7 2 2" xfId="31642"/>
    <cellStyle name="40 % - Accent4 2 3 3 5 7 2 3" xfId="44919"/>
    <cellStyle name="40 % - Accent4 2 3 3 5 7 2 4" xfId="58196"/>
    <cellStyle name="40 % - Accent4 2 3 3 5 7 3" xfId="25655"/>
    <cellStyle name="40 % - Accent4 2 3 3 5 7 4" xfId="38932"/>
    <cellStyle name="40 % - Accent4 2 3 3 5 7 5" xfId="52209"/>
    <cellStyle name="40 % - Accent4 2 3 3 5 8" xfId="10677"/>
    <cellStyle name="40 % - Accent4 2 3 3 5 8 2" xfId="15148"/>
    <cellStyle name="40 % - Accent4 2 3 3 5 8 2 2" xfId="27769"/>
    <cellStyle name="40 % - Accent4 2 3 3 5 8 2 3" xfId="41046"/>
    <cellStyle name="40 % - Accent4 2 3 3 5 8 2 4" xfId="54323"/>
    <cellStyle name="40 % - Accent4 2 3 3 5 8 3" xfId="21782"/>
    <cellStyle name="40 % - Accent4 2 3 3 5 8 4" xfId="35059"/>
    <cellStyle name="40 % - Accent4 2 3 3 5 8 5" xfId="48336"/>
    <cellStyle name="40 % - Accent4 2 3 3 5 9" xfId="9595"/>
    <cellStyle name="40 % - Accent4 2 3 3 5 9 2" xfId="20461"/>
    <cellStyle name="40 % - Accent4 2 3 3 5 9 3" xfId="33738"/>
    <cellStyle name="40 % - Accent4 2 3 3 5 9 4" xfId="47015"/>
    <cellStyle name="40 % - Accent4 2 3 3 6" xfId="702"/>
    <cellStyle name="40 % - Accent4 2 3 3 7" xfId="3743"/>
    <cellStyle name="40 % - Accent4 2 3 3 7 2" xfId="7911"/>
    <cellStyle name="40 % - Accent4 2 3 3 7 2 2" xfId="15444"/>
    <cellStyle name="40 % - Accent4 2 3 3 7 2 2 2" xfId="28065"/>
    <cellStyle name="40 % - Accent4 2 3 3 7 2 2 3" xfId="41342"/>
    <cellStyle name="40 % - Accent4 2 3 3 7 2 2 4" xfId="54619"/>
    <cellStyle name="40 % - Accent4 2 3 3 7 2 3" xfId="22078"/>
    <cellStyle name="40 % - Accent4 2 3 3 7 2 4" xfId="35355"/>
    <cellStyle name="40 % - Accent4 2 3 3 7 2 5" xfId="48632"/>
    <cellStyle name="40 % - Accent4 2 3 3 7 3" xfId="14404"/>
    <cellStyle name="40 % - Accent4 2 3 3 7 3 2" xfId="27025"/>
    <cellStyle name="40 % - Accent4 2 3 3 7 3 3" xfId="40302"/>
    <cellStyle name="40 % - Accent4 2 3 3 7 3 4" xfId="53579"/>
    <cellStyle name="40 % - Accent4 2 3 3 7 4" xfId="21038"/>
    <cellStyle name="40 % - Accent4 2 3 3 7 5" xfId="34315"/>
    <cellStyle name="40 % - Accent4 2 3 3 7 6" xfId="47592"/>
    <cellStyle name="40 % - Accent4 2 3 3 8" xfId="4959"/>
    <cellStyle name="40 % - Accent4 2 3 3 8 2" xfId="8833"/>
    <cellStyle name="40 % - Accent4 2 3 3 8 2 2" xfId="28987"/>
    <cellStyle name="40 % - Accent4 2 3 3 8 2 3" xfId="42264"/>
    <cellStyle name="40 % - Accent4 2 3 3 8 2 4" xfId="55541"/>
    <cellStyle name="40 % - Accent4 2 3 3 8 3" xfId="23000"/>
    <cellStyle name="40 % - Accent4 2 3 3 8 4" xfId="36277"/>
    <cellStyle name="40 % - Accent4 2 3 3 8 5" xfId="49554"/>
    <cellStyle name="40 % - Accent4 2 3 3 9" xfId="5550"/>
    <cellStyle name="40 % - Accent4 2 3 3 9 2" xfId="16398"/>
    <cellStyle name="40 % - Accent4 2 3 3 9 2 2" xfId="29578"/>
    <cellStyle name="40 % - Accent4 2 3 3 9 2 3" xfId="42855"/>
    <cellStyle name="40 % - Accent4 2 3 3 9 2 4" xfId="56132"/>
    <cellStyle name="40 % - Accent4 2 3 3 9 3" xfId="11352"/>
    <cellStyle name="40 % - Accent4 2 3 3 9 4" xfId="23591"/>
    <cellStyle name="40 % - Accent4 2 3 3 9 5" xfId="36868"/>
    <cellStyle name="40 % - Accent4 2 3 3 9 6" xfId="50145"/>
    <cellStyle name="40 % - Accent4 2 3 4" xfId="703"/>
    <cellStyle name="40 % - Accent4 2 3 4 10" xfId="6184"/>
    <cellStyle name="40 % - Accent4 2 3 4 10 2" xfId="17008"/>
    <cellStyle name="40 % - Accent4 2 3 4 10 2 2" xfId="30188"/>
    <cellStyle name="40 % - Accent4 2 3 4 10 2 3" xfId="43465"/>
    <cellStyle name="40 % - Accent4 2 3 4 10 2 4" xfId="56742"/>
    <cellStyle name="40 % - Accent4 2 3 4 10 3" xfId="11962"/>
    <cellStyle name="40 % - Accent4 2 3 4 10 4" xfId="24201"/>
    <cellStyle name="40 % - Accent4 2 3 4 10 5" xfId="37478"/>
    <cellStyle name="40 % - Accent4 2 3 4 10 6" xfId="50755"/>
    <cellStyle name="40 % - Accent4 2 3 4 11" xfId="6886"/>
    <cellStyle name="40 % - Accent4 2 3 4 11 2" xfId="17710"/>
    <cellStyle name="40 % - Accent4 2 3 4 11 2 2" xfId="30890"/>
    <cellStyle name="40 % - Accent4 2 3 4 11 2 3" xfId="44167"/>
    <cellStyle name="40 % - Accent4 2 3 4 11 2 4" xfId="57444"/>
    <cellStyle name="40 % - Accent4 2 3 4 11 3" xfId="12664"/>
    <cellStyle name="40 % - Accent4 2 3 4 11 4" xfId="24903"/>
    <cellStyle name="40 % - Accent4 2 3 4 11 5" xfId="38180"/>
    <cellStyle name="40 % - Accent4 2 3 4 11 6" xfId="51457"/>
    <cellStyle name="40 % - Accent4 2 3 4 12" xfId="7616"/>
    <cellStyle name="40 % - Accent4 2 3 4 12 2" xfId="18463"/>
    <cellStyle name="40 % - Accent4 2 3 4 12 2 2" xfId="31643"/>
    <cellStyle name="40 % - Accent4 2 3 4 12 2 3" xfId="44920"/>
    <cellStyle name="40 % - Accent4 2 3 4 12 2 4" xfId="58197"/>
    <cellStyle name="40 % - Accent4 2 3 4 12 3" xfId="25656"/>
    <cellStyle name="40 % - Accent4 2 3 4 12 4" xfId="38933"/>
    <cellStyle name="40 % - Accent4 2 3 4 12 5" xfId="52210"/>
    <cellStyle name="40 % - Accent4 2 3 4 13" xfId="10678"/>
    <cellStyle name="40 % - Accent4 2 3 4 13 2" xfId="15149"/>
    <cellStyle name="40 % - Accent4 2 3 4 13 2 2" xfId="27770"/>
    <cellStyle name="40 % - Accent4 2 3 4 13 2 3" xfId="41047"/>
    <cellStyle name="40 % - Accent4 2 3 4 13 2 4" xfId="54324"/>
    <cellStyle name="40 % - Accent4 2 3 4 13 3" xfId="21783"/>
    <cellStyle name="40 % - Accent4 2 3 4 13 4" xfId="35060"/>
    <cellStyle name="40 % - Accent4 2 3 4 13 5" xfId="48337"/>
    <cellStyle name="40 % - Accent4 2 3 4 14" xfId="9596"/>
    <cellStyle name="40 % - Accent4 2 3 4 14 2" xfId="20462"/>
    <cellStyle name="40 % - Accent4 2 3 4 14 3" xfId="33739"/>
    <cellStyle name="40 % - Accent4 2 3 4 14 4" xfId="47016"/>
    <cellStyle name="40 % - Accent4 2 3 4 15" xfId="13828"/>
    <cellStyle name="40 % - Accent4 2 3 4 15 2" xfId="26449"/>
    <cellStyle name="40 % - Accent4 2 3 4 15 3" xfId="39726"/>
    <cellStyle name="40 % - Accent4 2 3 4 15 4" xfId="53003"/>
    <cellStyle name="40 % - Accent4 2 3 4 16" xfId="19715"/>
    <cellStyle name="40 % - Accent4 2 3 4 17" xfId="32992"/>
    <cellStyle name="40 % - Accent4 2 3 4 18" xfId="46269"/>
    <cellStyle name="40 % - Accent4 2 3 4 2" xfId="704"/>
    <cellStyle name="40 % - Accent4 2 3 4 2 10" xfId="13829"/>
    <cellStyle name="40 % - Accent4 2 3 4 2 10 2" xfId="26450"/>
    <cellStyle name="40 % - Accent4 2 3 4 2 10 3" xfId="39727"/>
    <cellStyle name="40 % - Accent4 2 3 4 2 10 4" xfId="53004"/>
    <cellStyle name="40 % - Accent4 2 3 4 2 11" xfId="19716"/>
    <cellStyle name="40 % - Accent4 2 3 4 2 12" xfId="32993"/>
    <cellStyle name="40 % - Accent4 2 3 4 2 13" xfId="46270"/>
    <cellStyle name="40 % - Accent4 2 3 4 2 2" xfId="3963"/>
    <cellStyle name="40 % - Accent4 2 3 4 2 2 2" xfId="8058"/>
    <cellStyle name="40 % - Accent4 2 3 4 2 2 2 2" xfId="15580"/>
    <cellStyle name="40 % - Accent4 2 3 4 2 2 2 2 2" xfId="28212"/>
    <cellStyle name="40 % - Accent4 2 3 4 2 2 2 2 3" xfId="41489"/>
    <cellStyle name="40 % - Accent4 2 3 4 2 2 2 2 4" xfId="54766"/>
    <cellStyle name="40 % - Accent4 2 3 4 2 2 2 3" xfId="22225"/>
    <cellStyle name="40 % - Accent4 2 3 4 2 2 2 4" xfId="35502"/>
    <cellStyle name="40 % - Accent4 2 3 4 2 2 2 5" xfId="48779"/>
    <cellStyle name="40 % - Accent4 2 3 4 2 2 3" xfId="14415"/>
    <cellStyle name="40 % - Accent4 2 3 4 2 2 3 2" xfId="27036"/>
    <cellStyle name="40 % - Accent4 2 3 4 2 2 3 3" xfId="40313"/>
    <cellStyle name="40 % - Accent4 2 3 4 2 2 3 4" xfId="53590"/>
    <cellStyle name="40 % - Accent4 2 3 4 2 2 4" xfId="21049"/>
    <cellStyle name="40 % - Accent4 2 3 4 2 2 5" xfId="34326"/>
    <cellStyle name="40 % - Accent4 2 3 4 2 2 6" xfId="47603"/>
    <cellStyle name="40 % - Accent4 2 3 4 2 3" xfId="4970"/>
    <cellStyle name="40 % - Accent4 2 3 4 2 3 2" xfId="8844"/>
    <cellStyle name="40 % - Accent4 2 3 4 2 3 2 2" xfId="28998"/>
    <cellStyle name="40 % - Accent4 2 3 4 2 3 2 3" xfId="42275"/>
    <cellStyle name="40 % - Accent4 2 3 4 2 3 2 4" xfId="55552"/>
    <cellStyle name="40 % - Accent4 2 3 4 2 3 3" xfId="23011"/>
    <cellStyle name="40 % - Accent4 2 3 4 2 3 4" xfId="36288"/>
    <cellStyle name="40 % - Accent4 2 3 4 2 3 5" xfId="49565"/>
    <cellStyle name="40 % - Accent4 2 3 4 2 4" xfId="5561"/>
    <cellStyle name="40 % - Accent4 2 3 4 2 4 2" xfId="16409"/>
    <cellStyle name="40 % - Accent4 2 3 4 2 4 2 2" xfId="29589"/>
    <cellStyle name="40 % - Accent4 2 3 4 2 4 2 3" xfId="42866"/>
    <cellStyle name="40 % - Accent4 2 3 4 2 4 2 4" xfId="56143"/>
    <cellStyle name="40 % - Accent4 2 3 4 2 4 3" xfId="11363"/>
    <cellStyle name="40 % - Accent4 2 3 4 2 4 4" xfId="23602"/>
    <cellStyle name="40 % - Accent4 2 3 4 2 4 5" xfId="36879"/>
    <cellStyle name="40 % - Accent4 2 3 4 2 4 6" xfId="50156"/>
    <cellStyle name="40 % - Accent4 2 3 4 2 5" xfId="6185"/>
    <cellStyle name="40 % - Accent4 2 3 4 2 5 2" xfId="17009"/>
    <cellStyle name="40 % - Accent4 2 3 4 2 5 2 2" xfId="30189"/>
    <cellStyle name="40 % - Accent4 2 3 4 2 5 2 3" xfId="43466"/>
    <cellStyle name="40 % - Accent4 2 3 4 2 5 2 4" xfId="56743"/>
    <cellStyle name="40 % - Accent4 2 3 4 2 5 3" xfId="11963"/>
    <cellStyle name="40 % - Accent4 2 3 4 2 5 4" xfId="24202"/>
    <cellStyle name="40 % - Accent4 2 3 4 2 5 5" xfId="37479"/>
    <cellStyle name="40 % - Accent4 2 3 4 2 5 6" xfId="50756"/>
    <cellStyle name="40 % - Accent4 2 3 4 2 6" xfId="6887"/>
    <cellStyle name="40 % - Accent4 2 3 4 2 6 2" xfId="17711"/>
    <cellStyle name="40 % - Accent4 2 3 4 2 6 2 2" xfId="30891"/>
    <cellStyle name="40 % - Accent4 2 3 4 2 6 2 3" xfId="44168"/>
    <cellStyle name="40 % - Accent4 2 3 4 2 6 2 4" xfId="57445"/>
    <cellStyle name="40 % - Accent4 2 3 4 2 6 3" xfId="12665"/>
    <cellStyle name="40 % - Accent4 2 3 4 2 6 4" xfId="24904"/>
    <cellStyle name="40 % - Accent4 2 3 4 2 6 5" xfId="38181"/>
    <cellStyle name="40 % - Accent4 2 3 4 2 6 6" xfId="51458"/>
    <cellStyle name="40 % - Accent4 2 3 4 2 7" xfId="7617"/>
    <cellStyle name="40 % - Accent4 2 3 4 2 7 2" xfId="18464"/>
    <cellStyle name="40 % - Accent4 2 3 4 2 7 2 2" xfId="31644"/>
    <cellStyle name="40 % - Accent4 2 3 4 2 7 2 3" xfId="44921"/>
    <cellStyle name="40 % - Accent4 2 3 4 2 7 2 4" xfId="58198"/>
    <cellStyle name="40 % - Accent4 2 3 4 2 7 3" xfId="25657"/>
    <cellStyle name="40 % - Accent4 2 3 4 2 7 4" xfId="38934"/>
    <cellStyle name="40 % - Accent4 2 3 4 2 7 5" xfId="52211"/>
    <cellStyle name="40 % - Accent4 2 3 4 2 8" xfId="10679"/>
    <cellStyle name="40 % - Accent4 2 3 4 2 8 2" xfId="15150"/>
    <cellStyle name="40 % - Accent4 2 3 4 2 8 2 2" xfId="27771"/>
    <cellStyle name="40 % - Accent4 2 3 4 2 8 2 3" xfId="41048"/>
    <cellStyle name="40 % - Accent4 2 3 4 2 8 2 4" xfId="54325"/>
    <cellStyle name="40 % - Accent4 2 3 4 2 8 3" xfId="21784"/>
    <cellStyle name="40 % - Accent4 2 3 4 2 8 4" xfId="35061"/>
    <cellStyle name="40 % - Accent4 2 3 4 2 8 5" xfId="48338"/>
    <cellStyle name="40 % - Accent4 2 3 4 2 9" xfId="9597"/>
    <cellStyle name="40 % - Accent4 2 3 4 2 9 2" xfId="20463"/>
    <cellStyle name="40 % - Accent4 2 3 4 2 9 3" xfId="33740"/>
    <cellStyle name="40 % - Accent4 2 3 4 2 9 4" xfId="47017"/>
    <cellStyle name="40 % - Accent4 2 3 4 3" xfId="705"/>
    <cellStyle name="40 % - Accent4 2 3 4 3 10" xfId="13830"/>
    <cellStyle name="40 % - Accent4 2 3 4 3 10 2" xfId="26451"/>
    <cellStyle name="40 % - Accent4 2 3 4 3 10 3" xfId="39728"/>
    <cellStyle name="40 % - Accent4 2 3 4 3 10 4" xfId="53005"/>
    <cellStyle name="40 % - Accent4 2 3 4 3 11" xfId="19717"/>
    <cellStyle name="40 % - Accent4 2 3 4 3 12" xfId="32994"/>
    <cellStyle name="40 % - Accent4 2 3 4 3 13" xfId="46271"/>
    <cellStyle name="40 % - Accent4 2 3 4 3 2" xfId="3962"/>
    <cellStyle name="40 % - Accent4 2 3 4 3 2 2" xfId="8057"/>
    <cellStyle name="40 % - Accent4 2 3 4 3 2 2 2" xfId="15579"/>
    <cellStyle name="40 % - Accent4 2 3 4 3 2 2 2 2" xfId="28211"/>
    <cellStyle name="40 % - Accent4 2 3 4 3 2 2 2 3" xfId="41488"/>
    <cellStyle name="40 % - Accent4 2 3 4 3 2 2 2 4" xfId="54765"/>
    <cellStyle name="40 % - Accent4 2 3 4 3 2 2 3" xfId="22224"/>
    <cellStyle name="40 % - Accent4 2 3 4 3 2 2 4" xfId="35501"/>
    <cellStyle name="40 % - Accent4 2 3 4 3 2 2 5" xfId="48778"/>
    <cellStyle name="40 % - Accent4 2 3 4 3 2 3" xfId="14416"/>
    <cellStyle name="40 % - Accent4 2 3 4 3 2 3 2" xfId="27037"/>
    <cellStyle name="40 % - Accent4 2 3 4 3 2 3 3" xfId="40314"/>
    <cellStyle name="40 % - Accent4 2 3 4 3 2 3 4" xfId="53591"/>
    <cellStyle name="40 % - Accent4 2 3 4 3 2 4" xfId="21050"/>
    <cellStyle name="40 % - Accent4 2 3 4 3 2 5" xfId="34327"/>
    <cellStyle name="40 % - Accent4 2 3 4 3 2 6" xfId="47604"/>
    <cellStyle name="40 % - Accent4 2 3 4 3 3" xfId="4971"/>
    <cellStyle name="40 % - Accent4 2 3 4 3 3 2" xfId="8845"/>
    <cellStyle name="40 % - Accent4 2 3 4 3 3 2 2" xfId="28999"/>
    <cellStyle name="40 % - Accent4 2 3 4 3 3 2 3" xfId="42276"/>
    <cellStyle name="40 % - Accent4 2 3 4 3 3 2 4" xfId="55553"/>
    <cellStyle name="40 % - Accent4 2 3 4 3 3 3" xfId="23012"/>
    <cellStyle name="40 % - Accent4 2 3 4 3 3 4" xfId="36289"/>
    <cellStyle name="40 % - Accent4 2 3 4 3 3 5" xfId="49566"/>
    <cellStyle name="40 % - Accent4 2 3 4 3 4" xfId="5562"/>
    <cellStyle name="40 % - Accent4 2 3 4 3 4 2" xfId="16410"/>
    <cellStyle name="40 % - Accent4 2 3 4 3 4 2 2" xfId="29590"/>
    <cellStyle name="40 % - Accent4 2 3 4 3 4 2 3" xfId="42867"/>
    <cellStyle name="40 % - Accent4 2 3 4 3 4 2 4" xfId="56144"/>
    <cellStyle name="40 % - Accent4 2 3 4 3 4 3" xfId="11364"/>
    <cellStyle name="40 % - Accent4 2 3 4 3 4 4" xfId="23603"/>
    <cellStyle name="40 % - Accent4 2 3 4 3 4 5" xfId="36880"/>
    <cellStyle name="40 % - Accent4 2 3 4 3 4 6" xfId="50157"/>
    <cellStyle name="40 % - Accent4 2 3 4 3 5" xfId="6186"/>
    <cellStyle name="40 % - Accent4 2 3 4 3 5 2" xfId="17010"/>
    <cellStyle name="40 % - Accent4 2 3 4 3 5 2 2" xfId="30190"/>
    <cellStyle name="40 % - Accent4 2 3 4 3 5 2 3" xfId="43467"/>
    <cellStyle name="40 % - Accent4 2 3 4 3 5 2 4" xfId="56744"/>
    <cellStyle name="40 % - Accent4 2 3 4 3 5 3" xfId="11964"/>
    <cellStyle name="40 % - Accent4 2 3 4 3 5 4" xfId="24203"/>
    <cellStyle name="40 % - Accent4 2 3 4 3 5 5" xfId="37480"/>
    <cellStyle name="40 % - Accent4 2 3 4 3 5 6" xfId="50757"/>
    <cellStyle name="40 % - Accent4 2 3 4 3 6" xfId="6888"/>
    <cellStyle name="40 % - Accent4 2 3 4 3 6 2" xfId="17712"/>
    <cellStyle name="40 % - Accent4 2 3 4 3 6 2 2" xfId="30892"/>
    <cellStyle name="40 % - Accent4 2 3 4 3 6 2 3" xfId="44169"/>
    <cellStyle name="40 % - Accent4 2 3 4 3 6 2 4" xfId="57446"/>
    <cellStyle name="40 % - Accent4 2 3 4 3 6 3" xfId="12666"/>
    <cellStyle name="40 % - Accent4 2 3 4 3 6 4" xfId="24905"/>
    <cellStyle name="40 % - Accent4 2 3 4 3 6 5" xfId="38182"/>
    <cellStyle name="40 % - Accent4 2 3 4 3 6 6" xfId="51459"/>
    <cellStyle name="40 % - Accent4 2 3 4 3 7" xfId="7618"/>
    <cellStyle name="40 % - Accent4 2 3 4 3 7 2" xfId="18465"/>
    <cellStyle name="40 % - Accent4 2 3 4 3 7 2 2" xfId="31645"/>
    <cellStyle name="40 % - Accent4 2 3 4 3 7 2 3" xfId="44922"/>
    <cellStyle name="40 % - Accent4 2 3 4 3 7 2 4" xfId="58199"/>
    <cellStyle name="40 % - Accent4 2 3 4 3 7 3" xfId="25658"/>
    <cellStyle name="40 % - Accent4 2 3 4 3 7 4" xfId="38935"/>
    <cellStyle name="40 % - Accent4 2 3 4 3 7 5" xfId="52212"/>
    <cellStyle name="40 % - Accent4 2 3 4 3 8" xfId="10680"/>
    <cellStyle name="40 % - Accent4 2 3 4 3 8 2" xfId="15151"/>
    <cellStyle name="40 % - Accent4 2 3 4 3 8 2 2" xfId="27772"/>
    <cellStyle name="40 % - Accent4 2 3 4 3 8 2 3" xfId="41049"/>
    <cellStyle name="40 % - Accent4 2 3 4 3 8 2 4" xfId="54326"/>
    <cellStyle name="40 % - Accent4 2 3 4 3 8 3" xfId="21785"/>
    <cellStyle name="40 % - Accent4 2 3 4 3 8 4" xfId="35062"/>
    <cellStyle name="40 % - Accent4 2 3 4 3 8 5" xfId="48339"/>
    <cellStyle name="40 % - Accent4 2 3 4 3 9" xfId="9598"/>
    <cellStyle name="40 % - Accent4 2 3 4 3 9 2" xfId="20464"/>
    <cellStyle name="40 % - Accent4 2 3 4 3 9 3" xfId="33741"/>
    <cellStyle name="40 % - Accent4 2 3 4 3 9 4" xfId="47018"/>
    <cellStyle name="40 % - Accent4 2 3 4 4" xfId="706"/>
    <cellStyle name="40 % - Accent4 2 3 4 4 10" xfId="9599"/>
    <cellStyle name="40 % - Accent4 2 3 4 4 10 2" xfId="20465"/>
    <cellStyle name="40 % - Accent4 2 3 4 4 10 3" xfId="33742"/>
    <cellStyle name="40 % - Accent4 2 3 4 4 10 4" xfId="47019"/>
    <cellStyle name="40 % - Accent4 2 3 4 4 11" xfId="13831"/>
    <cellStyle name="40 % - Accent4 2 3 4 4 11 2" xfId="26452"/>
    <cellStyle name="40 % - Accent4 2 3 4 4 11 3" xfId="39729"/>
    <cellStyle name="40 % - Accent4 2 3 4 4 11 4" xfId="53006"/>
    <cellStyle name="40 % - Accent4 2 3 4 4 12" xfId="19718"/>
    <cellStyle name="40 % - Accent4 2 3 4 4 13" xfId="32995"/>
    <cellStyle name="40 % - Accent4 2 3 4 4 14" xfId="46272"/>
    <cellStyle name="40 % - Accent4 2 3 4 4 2" xfId="707"/>
    <cellStyle name="40 % - Accent4 2 3 4 4 2 10" xfId="13832"/>
    <cellStyle name="40 % - Accent4 2 3 4 4 2 10 2" xfId="26453"/>
    <cellStyle name="40 % - Accent4 2 3 4 4 2 10 3" xfId="39730"/>
    <cellStyle name="40 % - Accent4 2 3 4 4 2 10 4" xfId="53007"/>
    <cellStyle name="40 % - Accent4 2 3 4 4 2 11" xfId="19719"/>
    <cellStyle name="40 % - Accent4 2 3 4 4 2 12" xfId="32996"/>
    <cellStyle name="40 % - Accent4 2 3 4 4 2 13" xfId="46273"/>
    <cellStyle name="40 % - Accent4 2 3 4 4 2 2" xfId="3960"/>
    <cellStyle name="40 % - Accent4 2 3 4 4 2 2 2" xfId="8055"/>
    <cellStyle name="40 % - Accent4 2 3 4 4 2 2 2 2" xfId="15577"/>
    <cellStyle name="40 % - Accent4 2 3 4 4 2 2 2 2 2" xfId="28209"/>
    <cellStyle name="40 % - Accent4 2 3 4 4 2 2 2 2 3" xfId="41486"/>
    <cellStyle name="40 % - Accent4 2 3 4 4 2 2 2 2 4" xfId="54763"/>
    <cellStyle name="40 % - Accent4 2 3 4 4 2 2 2 3" xfId="22222"/>
    <cellStyle name="40 % - Accent4 2 3 4 4 2 2 2 4" xfId="35499"/>
    <cellStyle name="40 % - Accent4 2 3 4 4 2 2 2 5" xfId="48776"/>
    <cellStyle name="40 % - Accent4 2 3 4 4 2 2 3" xfId="14418"/>
    <cellStyle name="40 % - Accent4 2 3 4 4 2 2 3 2" xfId="27039"/>
    <cellStyle name="40 % - Accent4 2 3 4 4 2 2 3 3" xfId="40316"/>
    <cellStyle name="40 % - Accent4 2 3 4 4 2 2 3 4" xfId="53593"/>
    <cellStyle name="40 % - Accent4 2 3 4 4 2 2 4" xfId="21052"/>
    <cellStyle name="40 % - Accent4 2 3 4 4 2 2 5" xfId="34329"/>
    <cellStyle name="40 % - Accent4 2 3 4 4 2 2 6" xfId="47606"/>
    <cellStyle name="40 % - Accent4 2 3 4 4 2 3" xfId="4973"/>
    <cellStyle name="40 % - Accent4 2 3 4 4 2 3 2" xfId="8847"/>
    <cellStyle name="40 % - Accent4 2 3 4 4 2 3 2 2" xfId="29001"/>
    <cellStyle name="40 % - Accent4 2 3 4 4 2 3 2 3" xfId="42278"/>
    <cellStyle name="40 % - Accent4 2 3 4 4 2 3 2 4" xfId="55555"/>
    <cellStyle name="40 % - Accent4 2 3 4 4 2 3 3" xfId="23014"/>
    <cellStyle name="40 % - Accent4 2 3 4 4 2 3 4" xfId="36291"/>
    <cellStyle name="40 % - Accent4 2 3 4 4 2 3 5" xfId="49568"/>
    <cellStyle name="40 % - Accent4 2 3 4 4 2 4" xfId="5564"/>
    <cellStyle name="40 % - Accent4 2 3 4 4 2 4 2" xfId="16412"/>
    <cellStyle name="40 % - Accent4 2 3 4 4 2 4 2 2" xfId="29592"/>
    <cellStyle name="40 % - Accent4 2 3 4 4 2 4 2 3" xfId="42869"/>
    <cellStyle name="40 % - Accent4 2 3 4 4 2 4 2 4" xfId="56146"/>
    <cellStyle name="40 % - Accent4 2 3 4 4 2 4 3" xfId="11366"/>
    <cellStyle name="40 % - Accent4 2 3 4 4 2 4 4" xfId="23605"/>
    <cellStyle name="40 % - Accent4 2 3 4 4 2 4 5" xfId="36882"/>
    <cellStyle name="40 % - Accent4 2 3 4 4 2 4 6" xfId="50159"/>
    <cellStyle name="40 % - Accent4 2 3 4 4 2 5" xfId="6188"/>
    <cellStyle name="40 % - Accent4 2 3 4 4 2 5 2" xfId="17012"/>
    <cellStyle name="40 % - Accent4 2 3 4 4 2 5 2 2" xfId="30192"/>
    <cellStyle name="40 % - Accent4 2 3 4 4 2 5 2 3" xfId="43469"/>
    <cellStyle name="40 % - Accent4 2 3 4 4 2 5 2 4" xfId="56746"/>
    <cellStyle name="40 % - Accent4 2 3 4 4 2 5 3" xfId="11966"/>
    <cellStyle name="40 % - Accent4 2 3 4 4 2 5 4" xfId="24205"/>
    <cellStyle name="40 % - Accent4 2 3 4 4 2 5 5" xfId="37482"/>
    <cellStyle name="40 % - Accent4 2 3 4 4 2 5 6" xfId="50759"/>
    <cellStyle name="40 % - Accent4 2 3 4 4 2 6" xfId="6890"/>
    <cellStyle name="40 % - Accent4 2 3 4 4 2 6 2" xfId="17714"/>
    <cellStyle name="40 % - Accent4 2 3 4 4 2 6 2 2" xfId="30894"/>
    <cellStyle name="40 % - Accent4 2 3 4 4 2 6 2 3" xfId="44171"/>
    <cellStyle name="40 % - Accent4 2 3 4 4 2 6 2 4" xfId="57448"/>
    <cellStyle name="40 % - Accent4 2 3 4 4 2 6 3" xfId="12668"/>
    <cellStyle name="40 % - Accent4 2 3 4 4 2 6 4" xfId="24907"/>
    <cellStyle name="40 % - Accent4 2 3 4 4 2 6 5" xfId="38184"/>
    <cellStyle name="40 % - Accent4 2 3 4 4 2 6 6" xfId="51461"/>
    <cellStyle name="40 % - Accent4 2 3 4 4 2 7" xfId="7620"/>
    <cellStyle name="40 % - Accent4 2 3 4 4 2 7 2" xfId="18467"/>
    <cellStyle name="40 % - Accent4 2 3 4 4 2 7 2 2" xfId="31647"/>
    <cellStyle name="40 % - Accent4 2 3 4 4 2 7 2 3" xfId="44924"/>
    <cellStyle name="40 % - Accent4 2 3 4 4 2 7 2 4" xfId="58201"/>
    <cellStyle name="40 % - Accent4 2 3 4 4 2 7 3" xfId="25660"/>
    <cellStyle name="40 % - Accent4 2 3 4 4 2 7 4" xfId="38937"/>
    <cellStyle name="40 % - Accent4 2 3 4 4 2 7 5" xfId="52214"/>
    <cellStyle name="40 % - Accent4 2 3 4 4 2 8" xfId="10682"/>
    <cellStyle name="40 % - Accent4 2 3 4 4 2 8 2" xfId="15153"/>
    <cellStyle name="40 % - Accent4 2 3 4 4 2 8 2 2" xfId="27774"/>
    <cellStyle name="40 % - Accent4 2 3 4 4 2 8 2 3" xfId="41051"/>
    <cellStyle name="40 % - Accent4 2 3 4 4 2 8 2 4" xfId="54328"/>
    <cellStyle name="40 % - Accent4 2 3 4 4 2 8 3" xfId="21787"/>
    <cellStyle name="40 % - Accent4 2 3 4 4 2 8 4" xfId="35064"/>
    <cellStyle name="40 % - Accent4 2 3 4 4 2 8 5" xfId="48341"/>
    <cellStyle name="40 % - Accent4 2 3 4 4 2 9" xfId="9600"/>
    <cellStyle name="40 % - Accent4 2 3 4 4 2 9 2" xfId="20466"/>
    <cellStyle name="40 % - Accent4 2 3 4 4 2 9 3" xfId="33743"/>
    <cellStyle name="40 % - Accent4 2 3 4 4 2 9 4" xfId="47020"/>
    <cellStyle name="40 % - Accent4 2 3 4 4 3" xfId="3961"/>
    <cellStyle name="40 % - Accent4 2 3 4 4 3 2" xfId="8056"/>
    <cellStyle name="40 % - Accent4 2 3 4 4 3 2 2" xfId="15578"/>
    <cellStyle name="40 % - Accent4 2 3 4 4 3 2 2 2" xfId="28210"/>
    <cellStyle name="40 % - Accent4 2 3 4 4 3 2 2 3" xfId="41487"/>
    <cellStyle name="40 % - Accent4 2 3 4 4 3 2 2 4" xfId="54764"/>
    <cellStyle name="40 % - Accent4 2 3 4 4 3 2 3" xfId="22223"/>
    <cellStyle name="40 % - Accent4 2 3 4 4 3 2 4" xfId="35500"/>
    <cellStyle name="40 % - Accent4 2 3 4 4 3 2 5" xfId="48777"/>
    <cellStyle name="40 % - Accent4 2 3 4 4 3 3" xfId="14417"/>
    <cellStyle name="40 % - Accent4 2 3 4 4 3 3 2" xfId="27038"/>
    <cellStyle name="40 % - Accent4 2 3 4 4 3 3 3" xfId="40315"/>
    <cellStyle name="40 % - Accent4 2 3 4 4 3 3 4" xfId="53592"/>
    <cellStyle name="40 % - Accent4 2 3 4 4 3 4" xfId="21051"/>
    <cellStyle name="40 % - Accent4 2 3 4 4 3 5" xfId="34328"/>
    <cellStyle name="40 % - Accent4 2 3 4 4 3 6" xfId="47605"/>
    <cellStyle name="40 % - Accent4 2 3 4 4 4" xfId="4972"/>
    <cellStyle name="40 % - Accent4 2 3 4 4 4 2" xfId="8846"/>
    <cellStyle name="40 % - Accent4 2 3 4 4 4 2 2" xfId="29000"/>
    <cellStyle name="40 % - Accent4 2 3 4 4 4 2 3" xfId="42277"/>
    <cellStyle name="40 % - Accent4 2 3 4 4 4 2 4" xfId="55554"/>
    <cellStyle name="40 % - Accent4 2 3 4 4 4 3" xfId="23013"/>
    <cellStyle name="40 % - Accent4 2 3 4 4 4 4" xfId="36290"/>
    <cellStyle name="40 % - Accent4 2 3 4 4 4 5" xfId="49567"/>
    <cellStyle name="40 % - Accent4 2 3 4 4 5" xfId="5563"/>
    <cellStyle name="40 % - Accent4 2 3 4 4 5 2" xfId="16411"/>
    <cellStyle name="40 % - Accent4 2 3 4 4 5 2 2" xfId="29591"/>
    <cellStyle name="40 % - Accent4 2 3 4 4 5 2 3" xfId="42868"/>
    <cellStyle name="40 % - Accent4 2 3 4 4 5 2 4" xfId="56145"/>
    <cellStyle name="40 % - Accent4 2 3 4 4 5 3" xfId="11365"/>
    <cellStyle name="40 % - Accent4 2 3 4 4 5 4" xfId="23604"/>
    <cellStyle name="40 % - Accent4 2 3 4 4 5 5" xfId="36881"/>
    <cellStyle name="40 % - Accent4 2 3 4 4 5 6" xfId="50158"/>
    <cellStyle name="40 % - Accent4 2 3 4 4 6" xfId="6187"/>
    <cellStyle name="40 % - Accent4 2 3 4 4 6 2" xfId="17011"/>
    <cellStyle name="40 % - Accent4 2 3 4 4 6 2 2" xfId="30191"/>
    <cellStyle name="40 % - Accent4 2 3 4 4 6 2 3" xfId="43468"/>
    <cellStyle name="40 % - Accent4 2 3 4 4 6 2 4" xfId="56745"/>
    <cellStyle name="40 % - Accent4 2 3 4 4 6 3" xfId="11965"/>
    <cellStyle name="40 % - Accent4 2 3 4 4 6 4" xfId="24204"/>
    <cellStyle name="40 % - Accent4 2 3 4 4 6 5" xfId="37481"/>
    <cellStyle name="40 % - Accent4 2 3 4 4 6 6" xfId="50758"/>
    <cellStyle name="40 % - Accent4 2 3 4 4 7" xfId="6889"/>
    <cellStyle name="40 % - Accent4 2 3 4 4 7 2" xfId="17713"/>
    <cellStyle name="40 % - Accent4 2 3 4 4 7 2 2" xfId="30893"/>
    <cellStyle name="40 % - Accent4 2 3 4 4 7 2 3" xfId="44170"/>
    <cellStyle name="40 % - Accent4 2 3 4 4 7 2 4" xfId="57447"/>
    <cellStyle name="40 % - Accent4 2 3 4 4 7 3" xfId="12667"/>
    <cellStyle name="40 % - Accent4 2 3 4 4 7 4" xfId="24906"/>
    <cellStyle name="40 % - Accent4 2 3 4 4 7 5" xfId="38183"/>
    <cellStyle name="40 % - Accent4 2 3 4 4 7 6" xfId="51460"/>
    <cellStyle name="40 % - Accent4 2 3 4 4 8" xfId="7619"/>
    <cellStyle name="40 % - Accent4 2 3 4 4 8 2" xfId="18466"/>
    <cellStyle name="40 % - Accent4 2 3 4 4 8 2 2" xfId="31646"/>
    <cellStyle name="40 % - Accent4 2 3 4 4 8 2 3" xfId="44923"/>
    <cellStyle name="40 % - Accent4 2 3 4 4 8 2 4" xfId="58200"/>
    <cellStyle name="40 % - Accent4 2 3 4 4 8 3" xfId="25659"/>
    <cellStyle name="40 % - Accent4 2 3 4 4 8 4" xfId="38936"/>
    <cellStyle name="40 % - Accent4 2 3 4 4 8 5" xfId="52213"/>
    <cellStyle name="40 % - Accent4 2 3 4 4 9" xfId="10681"/>
    <cellStyle name="40 % - Accent4 2 3 4 4 9 2" xfId="15152"/>
    <cellStyle name="40 % - Accent4 2 3 4 4 9 2 2" xfId="27773"/>
    <cellStyle name="40 % - Accent4 2 3 4 4 9 2 3" xfId="41050"/>
    <cellStyle name="40 % - Accent4 2 3 4 4 9 2 4" xfId="54327"/>
    <cellStyle name="40 % - Accent4 2 3 4 4 9 3" xfId="21786"/>
    <cellStyle name="40 % - Accent4 2 3 4 4 9 4" xfId="35063"/>
    <cellStyle name="40 % - Accent4 2 3 4 4 9 5" xfId="48340"/>
    <cellStyle name="40 % - Accent4 2 3 4 5" xfId="708"/>
    <cellStyle name="40 % - Accent4 2 3 4 5 10" xfId="13833"/>
    <cellStyle name="40 % - Accent4 2 3 4 5 10 2" xfId="26454"/>
    <cellStyle name="40 % - Accent4 2 3 4 5 10 3" xfId="39731"/>
    <cellStyle name="40 % - Accent4 2 3 4 5 10 4" xfId="53008"/>
    <cellStyle name="40 % - Accent4 2 3 4 5 11" xfId="19720"/>
    <cellStyle name="40 % - Accent4 2 3 4 5 12" xfId="32997"/>
    <cellStyle name="40 % - Accent4 2 3 4 5 13" xfId="46274"/>
    <cellStyle name="40 % - Accent4 2 3 4 5 2" xfId="3958"/>
    <cellStyle name="40 % - Accent4 2 3 4 5 2 2" xfId="8054"/>
    <cellStyle name="40 % - Accent4 2 3 4 5 2 2 2" xfId="15576"/>
    <cellStyle name="40 % - Accent4 2 3 4 5 2 2 2 2" xfId="28208"/>
    <cellStyle name="40 % - Accent4 2 3 4 5 2 2 2 3" xfId="41485"/>
    <cellStyle name="40 % - Accent4 2 3 4 5 2 2 2 4" xfId="54762"/>
    <cellStyle name="40 % - Accent4 2 3 4 5 2 2 3" xfId="22221"/>
    <cellStyle name="40 % - Accent4 2 3 4 5 2 2 4" xfId="35498"/>
    <cellStyle name="40 % - Accent4 2 3 4 5 2 2 5" xfId="48775"/>
    <cellStyle name="40 % - Accent4 2 3 4 5 2 3" xfId="14419"/>
    <cellStyle name="40 % - Accent4 2 3 4 5 2 3 2" xfId="27040"/>
    <cellStyle name="40 % - Accent4 2 3 4 5 2 3 3" xfId="40317"/>
    <cellStyle name="40 % - Accent4 2 3 4 5 2 3 4" xfId="53594"/>
    <cellStyle name="40 % - Accent4 2 3 4 5 2 4" xfId="21053"/>
    <cellStyle name="40 % - Accent4 2 3 4 5 2 5" xfId="34330"/>
    <cellStyle name="40 % - Accent4 2 3 4 5 2 6" xfId="47607"/>
    <cellStyle name="40 % - Accent4 2 3 4 5 3" xfId="4974"/>
    <cellStyle name="40 % - Accent4 2 3 4 5 3 2" xfId="8848"/>
    <cellStyle name="40 % - Accent4 2 3 4 5 3 2 2" xfId="29002"/>
    <cellStyle name="40 % - Accent4 2 3 4 5 3 2 3" xfId="42279"/>
    <cellStyle name="40 % - Accent4 2 3 4 5 3 2 4" xfId="55556"/>
    <cellStyle name="40 % - Accent4 2 3 4 5 3 3" xfId="23015"/>
    <cellStyle name="40 % - Accent4 2 3 4 5 3 4" xfId="36292"/>
    <cellStyle name="40 % - Accent4 2 3 4 5 3 5" xfId="49569"/>
    <cellStyle name="40 % - Accent4 2 3 4 5 4" xfId="5565"/>
    <cellStyle name="40 % - Accent4 2 3 4 5 4 2" xfId="16413"/>
    <cellStyle name="40 % - Accent4 2 3 4 5 4 2 2" xfId="29593"/>
    <cellStyle name="40 % - Accent4 2 3 4 5 4 2 3" xfId="42870"/>
    <cellStyle name="40 % - Accent4 2 3 4 5 4 2 4" xfId="56147"/>
    <cellStyle name="40 % - Accent4 2 3 4 5 4 3" xfId="11367"/>
    <cellStyle name="40 % - Accent4 2 3 4 5 4 4" xfId="23606"/>
    <cellStyle name="40 % - Accent4 2 3 4 5 4 5" xfId="36883"/>
    <cellStyle name="40 % - Accent4 2 3 4 5 4 6" xfId="50160"/>
    <cellStyle name="40 % - Accent4 2 3 4 5 5" xfId="6189"/>
    <cellStyle name="40 % - Accent4 2 3 4 5 5 2" xfId="17013"/>
    <cellStyle name="40 % - Accent4 2 3 4 5 5 2 2" xfId="30193"/>
    <cellStyle name="40 % - Accent4 2 3 4 5 5 2 3" xfId="43470"/>
    <cellStyle name="40 % - Accent4 2 3 4 5 5 2 4" xfId="56747"/>
    <cellStyle name="40 % - Accent4 2 3 4 5 5 3" xfId="11967"/>
    <cellStyle name="40 % - Accent4 2 3 4 5 5 4" xfId="24206"/>
    <cellStyle name="40 % - Accent4 2 3 4 5 5 5" xfId="37483"/>
    <cellStyle name="40 % - Accent4 2 3 4 5 5 6" xfId="50760"/>
    <cellStyle name="40 % - Accent4 2 3 4 5 6" xfId="6891"/>
    <cellStyle name="40 % - Accent4 2 3 4 5 6 2" xfId="17715"/>
    <cellStyle name="40 % - Accent4 2 3 4 5 6 2 2" xfId="30895"/>
    <cellStyle name="40 % - Accent4 2 3 4 5 6 2 3" xfId="44172"/>
    <cellStyle name="40 % - Accent4 2 3 4 5 6 2 4" xfId="57449"/>
    <cellStyle name="40 % - Accent4 2 3 4 5 6 3" xfId="12669"/>
    <cellStyle name="40 % - Accent4 2 3 4 5 6 4" xfId="24908"/>
    <cellStyle name="40 % - Accent4 2 3 4 5 6 5" xfId="38185"/>
    <cellStyle name="40 % - Accent4 2 3 4 5 6 6" xfId="51462"/>
    <cellStyle name="40 % - Accent4 2 3 4 5 7" xfId="7621"/>
    <cellStyle name="40 % - Accent4 2 3 4 5 7 2" xfId="18468"/>
    <cellStyle name="40 % - Accent4 2 3 4 5 7 2 2" xfId="31648"/>
    <cellStyle name="40 % - Accent4 2 3 4 5 7 2 3" xfId="44925"/>
    <cellStyle name="40 % - Accent4 2 3 4 5 7 2 4" xfId="58202"/>
    <cellStyle name="40 % - Accent4 2 3 4 5 7 3" xfId="25661"/>
    <cellStyle name="40 % - Accent4 2 3 4 5 7 4" xfId="38938"/>
    <cellStyle name="40 % - Accent4 2 3 4 5 7 5" xfId="52215"/>
    <cellStyle name="40 % - Accent4 2 3 4 5 8" xfId="10683"/>
    <cellStyle name="40 % - Accent4 2 3 4 5 8 2" xfId="15154"/>
    <cellStyle name="40 % - Accent4 2 3 4 5 8 2 2" xfId="27775"/>
    <cellStyle name="40 % - Accent4 2 3 4 5 8 2 3" xfId="41052"/>
    <cellStyle name="40 % - Accent4 2 3 4 5 8 2 4" xfId="54329"/>
    <cellStyle name="40 % - Accent4 2 3 4 5 8 3" xfId="21788"/>
    <cellStyle name="40 % - Accent4 2 3 4 5 8 4" xfId="35065"/>
    <cellStyle name="40 % - Accent4 2 3 4 5 8 5" xfId="48342"/>
    <cellStyle name="40 % - Accent4 2 3 4 5 9" xfId="9601"/>
    <cellStyle name="40 % - Accent4 2 3 4 5 9 2" xfId="20467"/>
    <cellStyle name="40 % - Accent4 2 3 4 5 9 3" xfId="33744"/>
    <cellStyle name="40 % - Accent4 2 3 4 5 9 4" xfId="47021"/>
    <cellStyle name="40 % - Accent4 2 3 4 6" xfId="3747"/>
    <cellStyle name="40 % - Accent4 2 3 4 6 2" xfId="7915"/>
    <cellStyle name="40 % - Accent4 2 3 4 6 2 2" xfId="15448"/>
    <cellStyle name="40 % - Accent4 2 3 4 6 2 2 2" xfId="28069"/>
    <cellStyle name="40 % - Accent4 2 3 4 6 2 2 3" xfId="41346"/>
    <cellStyle name="40 % - Accent4 2 3 4 6 2 2 4" xfId="54623"/>
    <cellStyle name="40 % - Accent4 2 3 4 6 2 3" xfId="22082"/>
    <cellStyle name="40 % - Accent4 2 3 4 6 2 4" xfId="35359"/>
    <cellStyle name="40 % - Accent4 2 3 4 6 2 5" xfId="48636"/>
    <cellStyle name="40 % - Accent4 2 3 4 6 3" xfId="14414"/>
    <cellStyle name="40 % - Accent4 2 3 4 6 3 2" xfId="27035"/>
    <cellStyle name="40 % - Accent4 2 3 4 6 3 3" xfId="40312"/>
    <cellStyle name="40 % - Accent4 2 3 4 6 3 4" xfId="53589"/>
    <cellStyle name="40 % - Accent4 2 3 4 6 4" xfId="9928"/>
    <cellStyle name="40 % - Accent4 2 3 4 6 5" xfId="21048"/>
    <cellStyle name="40 % - Accent4 2 3 4 6 6" xfId="34325"/>
    <cellStyle name="40 % - Accent4 2 3 4 6 7" xfId="47602"/>
    <cellStyle name="40 % - Accent4 2 3 4 7" xfId="3964"/>
    <cellStyle name="40 % - Accent4 2 3 4 7 2" xfId="8059"/>
    <cellStyle name="40 % - Accent4 2 3 4 7 2 2" xfId="28213"/>
    <cellStyle name="40 % - Accent4 2 3 4 7 2 3" xfId="41490"/>
    <cellStyle name="40 % - Accent4 2 3 4 7 2 4" xfId="54767"/>
    <cellStyle name="40 % - Accent4 2 3 4 7 3" xfId="22226"/>
    <cellStyle name="40 % - Accent4 2 3 4 7 4" xfId="35503"/>
    <cellStyle name="40 % - Accent4 2 3 4 7 5" xfId="48780"/>
    <cellStyle name="40 % - Accent4 2 3 4 8" xfId="4969"/>
    <cellStyle name="40 % - Accent4 2 3 4 8 2" xfId="8843"/>
    <cellStyle name="40 % - Accent4 2 3 4 8 2 2" xfId="28997"/>
    <cellStyle name="40 % - Accent4 2 3 4 8 2 3" xfId="42274"/>
    <cellStyle name="40 % - Accent4 2 3 4 8 2 4" xfId="55551"/>
    <cellStyle name="40 % - Accent4 2 3 4 8 3" xfId="23010"/>
    <cellStyle name="40 % - Accent4 2 3 4 8 4" xfId="36287"/>
    <cellStyle name="40 % - Accent4 2 3 4 8 5" xfId="49564"/>
    <cellStyle name="40 % - Accent4 2 3 4 9" xfId="5560"/>
    <cellStyle name="40 % - Accent4 2 3 4 9 2" xfId="16408"/>
    <cellStyle name="40 % - Accent4 2 3 4 9 2 2" xfId="29588"/>
    <cellStyle name="40 % - Accent4 2 3 4 9 2 3" xfId="42865"/>
    <cellStyle name="40 % - Accent4 2 3 4 9 2 4" xfId="56142"/>
    <cellStyle name="40 % - Accent4 2 3 4 9 3" xfId="11362"/>
    <cellStyle name="40 % - Accent4 2 3 4 9 4" xfId="23601"/>
    <cellStyle name="40 % - Accent4 2 3 4 9 5" xfId="36878"/>
    <cellStyle name="40 % - Accent4 2 3 4 9 6" xfId="50155"/>
    <cellStyle name="40 % - Accent4 2 3 5" xfId="709"/>
    <cellStyle name="40 % - Accent4 2 3 5 10" xfId="13834"/>
    <cellStyle name="40 % - Accent4 2 3 5 10 2" xfId="26455"/>
    <cellStyle name="40 % - Accent4 2 3 5 10 3" xfId="39732"/>
    <cellStyle name="40 % - Accent4 2 3 5 10 4" xfId="53009"/>
    <cellStyle name="40 % - Accent4 2 3 5 11" xfId="19721"/>
    <cellStyle name="40 % - Accent4 2 3 5 12" xfId="32998"/>
    <cellStyle name="40 % - Accent4 2 3 5 13" xfId="46275"/>
    <cellStyle name="40 % - Accent4 2 3 5 2" xfId="3748"/>
    <cellStyle name="40 % - Accent4 2 3 5 2 2" xfId="7916"/>
    <cellStyle name="40 % - Accent4 2 3 5 2 2 2" xfId="15449"/>
    <cellStyle name="40 % - Accent4 2 3 5 2 2 2 2" xfId="28070"/>
    <cellStyle name="40 % - Accent4 2 3 5 2 2 2 3" xfId="41347"/>
    <cellStyle name="40 % - Accent4 2 3 5 2 2 2 4" xfId="54624"/>
    <cellStyle name="40 % - Accent4 2 3 5 2 2 3" xfId="22083"/>
    <cellStyle name="40 % - Accent4 2 3 5 2 2 4" xfId="35360"/>
    <cellStyle name="40 % - Accent4 2 3 5 2 2 5" xfId="48637"/>
    <cellStyle name="40 % - Accent4 2 3 5 2 3" xfId="14420"/>
    <cellStyle name="40 % - Accent4 2 3 5 2 3 2" xfId="27041"/>
    <cellStyle name="40 % - Accent4 2 3 5 2 3 3" xfId="40318"/>
    <cellStyle name="40 % - Accent4 2 3 5 2 3 4" xfId="53595"/>
    <cellStyle name="40 % - Accent4 2 3 5 2 4" xfId="21054"/>
    <cellStyle name="40 % - Accent4 2 3 5 2 5" xfId="34331"/>
    <cellStyle name="40 % - Accent4 2 3 5 2 6" xfId="47608"/>
    <cellStyle name="40 % - Accent4 2 3 5 3" xfId="4975"/>
    <cellStyle name="40 % - Accent4 2 3 5 3 2" xfId="8849"/>
    <cellStyle name="40 % - Accent4 2 3 5 3 2 2" xfId="29003"/>
    <cellStyle name="40 % - Accent4 2 3 5 3 2 3" xfId="42280"/>
    <cellStyle name="40 % - Accent4 2 3 5 3 2 4" xfId="55557"/>
    <cellStyle name="40 % - Accent4 2 3 5 3 3" xfId="23016"/>
    <cellStyle name="40 % - Accent4 2 3 5 3 4" xfId="36293"/>
    <cellStyle name="40 % - Accent4 2 3 5 3 5" xfId="49570"/>
    <cellStyle name="40 % - Accent4 2 3 5 4" xfId="5566"/>
    <cellStyle name="40 % - Accent4 2 3 5 4 2" xfId="16414"/>
    <cellStyle name="40 % - Accent4 2 3 5 4 2 2" xfId="29594"/>
    <cellStyle name="40 % - Accent4 2 3 5 4 2 3" xfId="42871"/>
    <cellStyle name="40 % - Accent4 2 3 5 4 2 4" xfId="56148"/>
    <cellStyle name="40 % - Accent4 2 3 5 4 3" xfId="11368"/>
    <cellStyle name="40 % - Accent4 2 3 5 4 4" xfId="23607"/>
    <cellStyle name="40 % - Accent4 2 3 5 4 5" xfId="36884"/>
    <cellStyle name="40 % - Accent4 2 3 5 4 6" xfId="50161"/>
    <cellStyle name="40 % - Accent4 2 3 5 5" xfId="6190"/>
    <cellStyle name="40 % - Accent4 2 3 5 5 2" xfId="17014"/>
    <cellStyle name="40 % - Accent4 2 3 5 5 2 2" xfId="30194"/>
    <cellStyle name="40 % - Accent4 2 3 5 5 2 3" xfId="43471"/>
    <cellStyle name="40 % - Accent4 2 3 5 5 2 4" xfId="56748"/>
    <cellStyle name="40 % - Accent4 2 3 5 5 3" xfId="11968"/>
    <cellStyle name="40 % - Accent4 2 3 5 5 4" xfId="24207"/>
    <cellStyle name="40 % - Accent4 2 3 5 5 5" xfId="37484"/>
    <cellStyle name="40 % - Accent4 2 3 5 5 6" xfId="50761"/>
    <cellStyle name="40 % - Accent4 2 3 5 6" xfId="6892"/>
    <cellStyle name="40 % - Accent4 2 3 5 6 2" xfId="17716"/>
    <cellStyle name="40 % - Accent4 2 3 5 6 2 2" xfId="30896"/>
    <cellStyle name="40 % - Accent4 2 3 5 6 2 3" xfId="44173"/>
    <cellStyle name="40 % - Accent4 2 3 5 6 2 4" xfId="57450"/>
    <cellStyle name="40 % - Accent4 2 3 5 6 3" xfId="12670"/>
    <cellStyle name="40 % - Accent4 2 3 5 6 4" xfId="24909"/>
    <cellStyle name="40 % - Accent4 2 3 5 6 5" xfId="38186"/>
    <cellStyle name="40 % - Accent4 2 3 5 6 6" xfId="51463"/>
    <cellStyle name="40 % - Accent4 2 3 5 7" xfId="7622"/>
    <cellStyle name="40 % - Accent4 2 3 5 7 2" xfId="18469"/>
    <cellStyle name="40 % - Accent4 2 3 5 7 2 2" xfId="31649"/>
    <cellStyle name="40 % - Accent4 2 3 5 7 2 3" xfId="44926"/>
    <cellStyle name="40 % - Accent4 2 3 5 7 2 4" xfId="58203"/>
    <cellStyle name="40 % - Accent4 2 3 5 7 3" xfId="25662"/>
    <cellStyle name="40 % - Accent4 2 3 5 7 4" xfId="38939"/>
    <cellStyle name="40 % - Accent4 2 3 5 7 5" xfId="52216"/>
    <cellStyle name="40 % - Accent4 2 3 5 8" xfId="10684"/>
    <cellStyle name="40 % - Accent4 2 3 5 8 2" xfId="15155"/>
    <cellStyle name="40 % - Accent4 2 3 5 8 2 2" xfId="27776"/>
    <cellStyle name="40 % - Accent4 2 3 5 8 2 3" xfId="41053"/>
    <cellStyle name="40 % - Accent4 2 3 5 8 2 4" xfId="54330"/>
    <cellStyle name="40 % - Accent4 2 3 5 8 3" xfId="21789"/>
    <cellStyle name="40 % - Accent4 2 3 5 8 4" xfId="35066"/>
    <cellStyle name="40 % - Accent4 2 3 5 8 5" xfId="48343"/>
    <cellStyle name="40 % - Accent4 2 3 5 9" xfId="9602"/>
    <cellStyle name="40 % - Accent4 2 3 5 9 2" xfId="20468"/>
    <cellStyle name="40 % - Accent4 2 3 5 9 3" xfId="33745"/>
    <cellStyle name="40 % - Accent4 2 3 5 9 4" xfId="47022"/>
    <cellStyle name="40 % - Accent4 2 3 6" xfId="710"/>
    <cellStyle name="40 % - Accent4 2 3 6 10" xfId="13835"/>
    <cellStyle name="40 % - Accent4 2 3 6 10 2" xfId="26456"/>
    <cellStyle name="40 % - Accent4 2 3 6 10 3" xfId="39733"/>
    <cellStyle name="40 % - Accent4 2 3 6 10 4" xfId="53010"/>
    <cellStyle name="40 % - Accent4 2 3 6 11" xfId="19722"/>
    <cellStyle name="40 % - Accent4 2 3 6 12" xfId="32999"/>
    <cellStyle name="40 % - Accent4 2 3 6 13" xfId="46276"/>
    <cellStyle name="40 % - Accent4 2 3 6 2" xfId="3749"/>
    <cellStyle name="40 % - Accent4 2 3 6 2 2" xfId="7917"/>
    <cellStyle name="40 % - Accent4 2 3 6 2 2 2" xfId="15450"/>
    <cellStyle name="40 % - Accent4 2 3 6 2 2 2 2" xfId="28071"/>
    <cellStyle name="40 % - Accent4 2 3 6 2 2 2 3" xfId="41348"/>
    <cellStyle name="40 % - Accent4 2 3 6 2 2 2 4" xfId="54625"/>
    <cellStyle name="40 % - Accent4 2 3 6 2 2 3" xfId="22084"/>
    <cellStyle name="40 % - Accent4 2 3 6 2 2 4" xfId="35361"/>
    <cellStyle name="40 % - Accent4 2 3 6 2 2 5" xfId="48638"/>
    <cellStyle name="40 % - Accent4 2 3 6 2 3" xfId="14421"/>
    <cellStyle name="40 % - Accent4 2 3 6 2 3 2" xfId="27042"/>
    <cellStyle name="40 % - Accent4 2 3 6 2 3 3" xfId="40319"/>
    <cellStyle name="40 % - Accent4 2 3 6 2 3 4" xfId="53596"/>
    <cellStyle name="40 % - Accent4 2 3 6 2 4" xfId="21055"/>
    <cellStyle name="40 % - Accent4 2 3 6 2 5" xfId="34332"/>
    <cellStyle name="40 % - Accent4 2 3 6 2 6" xfId="47609"/>
    <cellStyle name="40 % - Accent4 2 3 6 3" xfId="4976"/>
    <cellStyle name="40 % - Accent4 2 3 6 3 2" xfId="8850"/>
    <cellStyle name="40 % - Accent4 2 3 6 3 2 2" xfId="29004"/>
    <cellStyle name="40 % - Accent4 2 3 6 3 2 3" xfId="42281"/>
    <cellStyle name="40 % - Accent4 2 3 6 3 2 4" xfId="55558"/>
    <cellStyle name="40 % - Accent4 2 3 6 3 3" xfId="23017"/>
    <cellStyle name="40 % - Accent4 2 3 6 3 4" xfId="36294"/>
    <cellStyle name="40 % - Accent4 2 3 6 3 5" xfId="49571"/>
    <cellStyle name="40 % - Accent4 2 3 6 4" xfId="5567"/>
    <cellStyle name="40 % - Accent4 2 3 6 4 2" xfId="16415"/>
    <cellStyle name="40 % - Accent4 2 3 6 4 2 2" xfId="29595"/>
    <cellStyle name="40 % - Accent4 2 3 6 4 2 3" xfId="42872"/>
    <cellStyle name="40 % - Accent4 2 3 6 4 2 4" xfId="56149"/>
    <cellStyle name="40 % - Accent4 2 3 6 4 3" xfId="11369"/>
    <cellStyle name="40 % - Accent4 2 3 6 4 4" xfId="23608"/>
    <cellStyle name="40 % - Accent4 2 3 6 4 5" xfId="36885"/>
    <cellStyle name="40 % - Accent4 2 3 6 4 6" xfId="50162"/>
    <cellStyle name="40 % - Accent4 2 3 6 5" xfId="6191"/>
    <cellStyle name="40 % - Accent4 2 3 6 5 2" xfId="17015"/>
    <cellStyle name="40 % - Accent4 2 3 6 5 2 2" xfId="30195"/>
    <cellStyle name="40 % - Accent4 2 3 6 5 2 3" xfId="43472"/>
    <cellStyle name="40 % - Accent4 2 3 6 5 2 4" xfId="56749"/>
    <cellStyle name="40 % - Accent4 2 3 6 5 3" xfId="11969"/>
    <cellStyle name="40 % - Accent4 2 3 6 5 4" xfId="24208"/>
    <cellStyle name="40 % - Accent4 2 3 6 5 5" xfId="37485"/>
    <cellStyle name="40 % - Accent4 2 3 6 5 6" xfId="50762"/>
    <cellStyle name="40 % - Accent4 2 3 6 6" xfId="6893"/>
    <cellStyle name="40 % - Accent4 2 3 6 6 2" xfId="17717"/>
    <cellStyle name="40 % - Accent4 2 3 6 6 2 2" xfId="30897"/>
    <cellStyle name="40 % - Accent4 2 3 6 6 2 3" xfId="44174"/>
    <cellStyle name="40 % - Accent4 2 3 6 6 2 4" xfId="57451"/>
    <cellStyle name="40 % - Accent4 2 3 6 6 3" xfId="12671"/>
    <cellStyle name="40 % - Accent4 2 3 6 6 4" xfId="24910"/>
    <cellStyle name="40 % - Accent4 2 3 6 6 5" xfId="38187"/>
    <cellStyle name="40 % - Accent4 2 3 6 6 6" xfId="51464"/>
    <cellStyle name="40 % - Accent4 2 3 6 7" xfId="7623"/>
    <cellStyle name="40 % - Accent4 2 3 6 7 2" xfId="18470"/>
    <cellStyle name="40 % - Accent4 2 3 6 7 2 2" xfId="31650"/>
    <cellStyle name="40 % - Accent4 2 3 6 7 2 3" xfId="44927"/>
    <cellStyle name="40 % - Accent4 2 3 6 7 2 4" xfId="58204"/>
    <cellStyle name="40 % - Accent4 2 3 6 7 3" xfId="25663"/>
    <cellStyle name="40 % - Accent4 2 3 6 7 4" xfId="38940"/>
    <cellStyle name="40 % - Accent4 2 3 6 7 5" xfId="52217"/>
    <cellStyle name="40 % - Accent4 2 3 6 8" xfId="10685"/>
    <cellStyle name="40 % - Accent4 2 3 6 8 2" xfId="15156"/>
    <cellStyle name="40 % - Accent4 2 3 6 8 2 2" xfId="27777"/>
    <cellStyle name="40 % - Accent4 2 3 6 8 2 3" xfId="41054"/>
    <cellStyle name="40 % - Accent4 2 3 6 8 2 4" xfId="54331"/>
    <cellStyle name="40 % - Accent4 2 3 6 8 3" xfId="21790"/>
    <cellStyle name="40 % - Accent4 2 3 6 8 4" xfId="35067"/>
    <cellStyle name="40 % - Accent4 2 3 6 8 5" xfId="48344"/>
    <cellStyle name="40 % - Accent4 2 3 6 9" xfId="9603"/>
    <cellStyle name="40 % - Accent4 2 3 6 9 2" xfId="20469"/>
    <cellStyle name="40 % - Accent4 2 3 6 9 3" xfId="33746"/>
    <cellStyle name="40 % - Accent4 2 3 6 9 4" xfId="47023"/>
    <cellStyle name="40 % - Accent4 2 3 7" xfId="711"/>
    <cellStyle name="40 % - Accent4 2 3 7 10" xfId="13836"/>
    <cellStyle name="40 % - Accent4 2 3 7 10 2" xfId="26457"/>
    <cellStyle name="40 % - Accent4 2 3 7 10 3" xfId="39734"/>
    <cellStyle name="40 % - Accent4 2 3 7 10 4" xfId="53011"/>
    <cellStyle name="40 % - Accent4 2 3 7 11" xfId="19723"/>
    <cellStyle name="40 % - Accent4 2 3 7 12" xfId="33000"/>
    <cellStyle name="40 % - Accent4 2 3 7 13" xfId="46277"/>
    <cellStyle name="40 % - Accent4 2 3 7 2" xfId="3957"/>
    <cellStyle name="40 % - Accent4 2 3 7 2 2" xfId="8053"/>
    <cellStyle name="40 % - Accent4 2 3 7 2 2 2" xfId="15575"/>
    <cellStyle name="40 % - Accent4 2 3 7 2 2 2 2" xfId="28207"/>
    <cellStyle name="40 % - Accent4 2 3 7 2 2 2 3" xfId="41484"/>
    <cellStyle name="40 % - Accent4 2 3 7 2 2 2 4" xfId="54761"/>
    <cellStyle name="40 % - Accent4 2 3 7 2 2 3" xfId="22220"/>
    <cellStyle name="40 % - Accent4 2 3 7 2 2 4" xfId="35497"/>
    <cellStyle name="40 % - Accent4 2 3 7 2 2 5" xfId="48774"/>
    <cellStyle name="40 % - Accent4 2 3 7 2 3" xfId="14422"/>
    <cellStyle name="40 % - Accent4 2 3 7 2 3 2" xfId="27043"/>
    <cellStyle name="40 % - Accent4 2 3 7 2 3 3" xfId="40320"/>
    <cellStyle name="40 % - Accent4 2 3 7 2 3 4" xfId="53597"/>
    <cellStyle name="40 % - Accent4 2 3 7 2 4" xfId="21056"/>
    <cellStyle name="40 % - Accent4 2 3 7 2 5" xfId="34333"/>
    <cellStyle name="40 % - Accent4 2 3 7 2 6" xfId="47610"/>
    <cellStyle name="40 % - Accent4 2 3 7 3" xfId="4977"/>
    <cellStyle name="40 % - Accent4 2 3 7 3 2" xfId="8851"/>
    <cellStyle name="40 % - Accent4 2 3 7 3 2 2" xfId="29005"/>
    <cellStyle name="40 % - Accent4 2 3 7 3 2 3" xfId="42282"/>
    <cellStyle name="40 % - Accent4 2 3 7 3 2 4" xfId="55559"/>
    <cellStyle name="40 % - Accent4 2 3 7 3 3" xfId="23018"/>
    <cellStyle name="40 % - Accent4 2 3 7 3 4" xfId="36295"/>
    <cellStyle name="40 % - Accent4 2 3 7 3 5" xfId="49572"/>
    <cellStyle name="40 % - Accent4 2 3 7 4" xfId="5568"/>
    <cellStyle name="40 % - Accent4 2 3 7 4 2" xfId="16416"/>
    <cellStyle name="40 % - Accent4 2 3 7 4 2 2" xfId="29596"/>
    <cellStyle name="40 % - Accent4 2 3 7 4 2 3" xfId="42873"/>
    <cellStyle name="40 % - Accent4 2 3 7 4 2 4" xfId="56150"/>
    <cellStyle name="40 % - Accent4 2 3 7 4 3" xfId="11370"/>
    <cellStyle name="40 % - Accent4 2 3 7 4 4" xfId="23609"/>
    <cellStyle name="40 % - Accent4 2 3 7 4 5" xfId="36886"/>
    <cellStyle name="40 % - Accent4 2 3 7 4 6" xfId="50163"/>
    <cellStyle name="40 % - Accent4 2 3 7 5" xfId="6192"/>
    <cellStyle name="40 % - Accent4 2 3 7 5 2" xfId="17016"/>
    <cellStyle name="40 % - Accent4 2 3 7 5 2 2" xfId="30196"/>
    <cellStyle name="40 % - Accent4 2 3 7 5 2 3" xfId="43473"/>
    <cellStyle name="40 % - Accent4 2 3 7 5 2 4" xfId="56750"/>
    <cellStyle name="40 % - Accent4 2 3 7 5 3" xfId="11970"/>
    <cellStyle name="40 % - Accent4 2 3 7 5 4" xfId="24209"/>
    <cellStyle name="40 % - Accent4 2 3 7 5 5" xfId="37486"/>
    <cellStyle name="40 % - Accent4 2 3 7 5 6" xfId="50763"/>
    <cellStyle name="40 % - Accent4 2 3 7 6" xfId="6894"/>
    <cellStyle name="40 % - Accent4 2 3 7 6 2" xfId="17718"/>
    <cellStyle name="40 % - Accent4 2 3 7 6 2 2" xfId="30898"/>
    <cellStyle name="40 % - Accent4 2 3 7 6 2 3" xfId="44175"/>
    <cellStyle name="40 % - Accent4 2 3 7 6 2 4" xfId="57452"/>
    <cellStyle name="40 % - Accent4 2 3 7 6 3" xfId="12672"/>
    <cellStyle name="40 % - Accent4 2 3 7 6 4" xfId="24911"/>
    <cellStyle name="40 % - Accent4 2 3 7 6 5" xfId="38188"/>
    <cellStyle name="40 % - Accent4 2 3 7 6 6" xfId="51465"/>
    <cellStyle name="40 % - Accent4 2 3 7 7" xfId="7624"/>
    <cellStyle name="40 % - Accent4 2 3 7 7 2" xfId="18471"/>
    <cellStyle name="40 % - Accent4 2 3 7 7 2 2" xfId="31651"/>
    <cellStyle name="40 % - Accent4 2 3 7 7 2 3" xfId="44928"/>
    <cellStyle name="40 % - Accent4 2 3 7 7 2 4" xfId="58205"/>
    <cellStyle name="40 % - Accent4 2 3 7 7 3" xfId="25664"/>
    <cellStyle name="40 % - Accent4 2 3 7 7 4" xfId="38941"/>
    <cellStyle name="40 % - Accent4 2 3 7 7 5" xfId="52218"/>
    <cellStyle name="40 % - Accent4 2 3 7 8" xfId="10686"/>
    <cellStyle name="40 % - Accent4 2 3 7 8 2" xfId="15157"/>
    <cellStyle name="40 % - Accent4 2 3 7 8 2 2" xfId="27778"/>
    <cellStyle name="40 % - Accent4 2 3 7 8 2 3" xfId="41055"/>
    <cellStyle name="40 % - Accent4 2 3 7 8 2 4" xfId="54332"/>
    <cellStyle name="40 % - Accent4 2 3 7 8 3" xfId="21791"/>
    <cellStyle name="40 % - Accent4 2 3 7 8 4" xfId="35068"/>
    <cellStyle name="40 % - Accent4 2 3 7 8 5" xfId="48345"/>
    <cellStyle name="40 % - Accent4 2 3 7 9" xfId="9604"/>
    <cellStyle name="40 % - Accent4 2 3 7 9 2" xfId="20470"/>
    <cellStyle name="40 % - Accent4 2 3 7 9 3" xfId="33747"/>
    <cellStyle name="40 % - Accent4 2 3 7 9 4" xfId="47024"/>
    <cellStyle name="40 % - Accent4 2 3 8" xfId="3742"/>
    <cellStyle name="40 % - Accent4 2 3 8 2" xfId="7910"/>
    <cellStyle name="40 % - Accent4 2 3 8 2 2" xfId="18472"/>
    <cellStyle name="40 % - Accent4 2 3 8 2 2 2" xfId="31652"/>
    <cellStyle name="40 % - Accent4 2 3 8 2 2 3" xfId="44929"/>
    <cellStyle name="40 % - Accent4 2 3 8 2 2 4" xfId="58206"/>
    <cellStyle name="40 % - Accent4 2 3 8 2 3" xfId="25665"/>
    <cellStyle name="40 % - Accent4 2 3 8 2 4" xfId="38942"/>
    <cellStyle name="40 % - Accent4 2 3 8 2 5" xfId="52219"/>
    <cellStyle name="40 % - Accent4 2 3 8 3" xfId="10862"/>
    <cellStyle name="40 % - Accent4 2 3 8 3 2" xfId="15443"/>
    <cellStyle name="40 % - Accent4 2 3 8 3 2 2" xfId="28064"/>
    <cellStyle name="40 % - Accent4 2 3 8 3 2 3" xfId="41341"/>
    <cellStyle name="40 % - Accent4 2 3 8 3 2 4" xfId="54618"/>
    <cellStyle name="40 % - Accent4 2 3 8 3 3" xfId="22077"/>
    <cellStyle name="40 % - Accent4 2 3 8 3 4" xfId="35354"/>
    <cellStyle name="40 % - Accent4 2 3 8 3 5" xfId="48631"/>
    <cellStyle name="40 % - Accent4 2 3 8 4" xfId="14403"/>
    <cellStyle name="40 % - Accent4 2 3 8 4 2" xfId="27024"/>
    <cellStyle name="40 % - Accent4 2 3 8 4 3" xfId="40301"/>
    <cellStyle name="40 % - Accent4 2 3 8 4 4" xfId="53578"/>
    <cellStyle name="40 % - Accent4 2 3 8 5" xfId="21037"/>
    <cellStyle name="40 % - Accent4 2 3 8 6" xfId="34314"/>
    <cellStyle name="40 % - Accent4 2 3 8 7" xfId="47591"/>
    <cellStyle name="40 % - Accent4 2 3 9" xfId="4958"/>
    <cellStyle name="40 % - Accent4 2 3 9 2" xfId="8832"/>
    <cellStyle name="40 % - Accent4 2 3 9 2 2" xfId="18672"/>
    <cellStyle name="40 % - Accent4 2 3 9 2 2 2" xfId="31852"/>
    <cellStyle name="40 % - Accent4 2 3 9 2 2 3" xfId="45129"/>
    <cellStyle name="40 % - Accent4 2 3 9 2 2 4" xfId="58406"/>
    <cellStyle name="40 % - Accent4 2 3 9 2 3" xfId="13170"/>
    <cellStyle name="40 % - Accent4 2 3 9 2 4" xfId="25865"/>
    <cellStyle name="40 % - Accent4 2 3 9 2 5" xfId="39142"/>
    <cellStyle name="40 % - Accent4 2 3 9 2 6" xfId="52419"/>
    <cellStyle name="40 % - Accent4 2 3 9 3" xfId="15934"/>
    <cellStyle name="40 % - Accent4 2 3 9 3 2" xfId="28986"/>
    <cellStyle name="40 % - Accent4 2 3 9 3 3" xfId="42263"/>
    <cellStyle name="40 % - Accent4 2 3 9 3 4" xfId="55540"/>
    <cellStyle name="40 % - Accent4 2 3 9 4" xfId="22999"/>
    <cellStyle name="40 % - Accent4 2 3 9 5" xfId="36276"/>
    <cellStyle name="40 % - Accent4 2 3 9 6" xfId="49553"/>
    <cellStyle name="40 % - Accent4 2 3_2012-2013 - CF - Tour 1 - Ligue 04 - Résultats" xfId="712"/>
    <cellStyle name="40 % - Accent4 2 4" xfId="713"/>
    <cellStyle name="40 % - Accent4 2 4 10" xfId="13837"/>
    <cellStyle name="40 % - Accent4 2 4 10 2" xfId="26458"/>
    <cellStyle name="40 % - Accent4 2 4 10 3" xfId="39735"/>
    <cellStyle name="40 % - Accent4 2 4 10 4" xfId="53012"/>
    <cellStyle name="40 % - Accent4 2 4 11" xfId="19724"/>
    <cellStyle name="40 % - Accent4 2 4 12" xfId="33001"/>
    <cellStyle name="40 % - Accent4 2 4 13" xfId="46278"/>
    <cellStyle name="40 % - Accent4 2 4 2" xfId="3750"/>
    <cellStyle name="40 % - Accent4 2 4 2 2" xfId="7918"/>
    <cellStyle name="40 % - Accent4 2 4 2 2 2" xfId="18673"/>
    <cellStyle name="40 % - Accent4 2 4 2 2 2 2" xfId="31853"/>
    <cellStyle name="40 % - Accent4 2 4 2 2 2 3" xfId="45130"/>
    <cellStyle name="40 % - Accent4 2 4 2 2 2 4" xfId="58407"/>
    <cellStyle name="40 % - Accent4 2 4 2 2 3" xfId="25866"/>
    <cellStyle name="40 % - Accent4 2 4 2 2 4" xfId="39143"/>
    <cellStyle name="40 % - Accent4 2 4 2 2 5" xfId="52420"/>
    <cellStyle name="40 % - Accent4 2 4 2 3" xfId="10863"/>
    <cellStyle name="40 % - Accent4 2 4 2 3 2" xfId="15451"/>
    <cellStyle name="40 % - Accent4 2 4 2 3 2 2" xfId="28072"/>
    <cellStyle name="40 % - Accent4 2 4 2 3 2 3" xfId="41349"/>
    <cellStyle name="40 % - Accent4 2 4 2 3 2 4" xfId="54626"/>
    <cellStyle name="40 % - Accent4 2 4 2 3 3" xfId="22085"/>
    <cellStyle name="40 % - Accent4 2 4 2 3 4" xfId="35362"/>
    <cellStyle name="40 % - Accent4 2 4 2 3 5" xfId="48639"/>
    <cellStyle name="40 % - Accent4 2 4 2 4" xfId="14423"/>
    <cellStyle name="40 % - Accent4 2 4 2 4 2" xfId="27044"/>
    <cellStyle name="40 % - Accent4 2 4 2 4 3" xfId="40321"/>
    <cellStyle name="40 % - Accent4 2 4 2 4 4" xfId="53598"/>
    <cellStyle name="40 % - Accent4 2 4 2 5" xfId="21057"/>
    <cellStyle name="40 % - Accent4 2 4 2 6" xfId="34334"/>
    <cellStyle name="40 % - Accent4 2 4 2 7" xfId="47611"/>
    <cellStyle name="40 % - Accent4 2 4 3" xfId="4978"/>
    <cellStyle name="40 % - Accent4 2 4 3 2" xfId="8852"/>
    <cellStyle name="40 % - Accent4 2 4 3 2 2" xfId="18753"/>
    <cellStyle name="40 % - Accent4 2 4 3 2 2 2" xfId="31933"/>
    <cellStyle name="40 % - Accent4 2 4 3 2 2 3" xfId="45210"/>
    <cellStyle name="40 % - Accent4 2 4 3 2 2 4" xfId="58487"/>
    <cellStyle name="40 % - Accent4 2 4 3 2 3" xfId="25946"/>
    <cellStyle name="40 % - Accent4 2 4 3 2 4" xfId="39223"/>
    <cellStyle name="40 % - Accent4 2 4 3 2 5" xfId="52500"/>
    <cellStyle name="40 % - Accent4 2 4 3 3" xfId="15935"/>
    <cellStyle name="40 % - Accent4 2 4 3 3 2" xfId="29006"/>
    <cellStyle name="40 % - Accent4 2 4 3 3 3" xfId="42283"/>
    <cellStyle name="40 % - Accent4 2 4 3 3 4" xfId="55560"/>
    <cellStyle name="40 % - Accent4 2 4 3 4" xfId="23019"/>
    <cellStyle name="40 % - Accent4 2 4 3 5" xfId="36296"/>
    <cellStyle name="40 % - Accent4 2 4 3 6" xfId="49573"/>
    <cellStyle name="40 % - Accent4 2 4 4" xfId="5569"/>
    <cellStyle name="40 % - Accent4 2 4 4 2" xfId="16417"/>
    <cellStyle name="40 % - Accent4 2 4 4 2 2" xfId="29597"/>
    <cellStyle name="40 % - Accent4 2 4 4 2 3" xfId="42874"/>
    <cellStyle name="40 % - Accent4 2 4 4 2 4" xfId="56151"/>
    <cellStyle name="40 % - Accent4 2 4 4 3" xfId="11371"/>
    <cellStyle name="40 % - Accent4 2 4 4 4" xfId="23610"/>
    <cellStyle name="40 % - Accent4 2 4 4 5" xfId="36887"/>
    <cellStyle name="40 % - Accent4 2 4 4 6" xfId="50164"/>
    <cellStyle name="40 % - Accent4 2 4 5" xfId="6193"/>
    <cellStyle name="40 % - Accent4 2 4 5 2" xfId="17017"/>
    <cellStyle name="40 % - Accent4 2 4 5 2 2" xfId="30197"/>
    <cellStyle name="40 % - Accent4 2 4 5 2 3" xfId="43474"/>
    <cellStyle name="40 % - Accent4 2 4 5 2 4" xfId="56751"/>
    <cellStyle name="40 % - Accent4 2 4 5 3" xfId="11971"/>
    <cellStyle name="40 % - Accent4 2 4 5 4" xfId="24210"/>
    <cellStyle name="40 % - Accent4 2 4 5 5" xfId="37487"/>
    <cellStyle name="40 % - Accent4 2 4 5 6" xfId="50764"/>
    <cellStyle name="40 % - Accent4 2 4 6" xfId="6895"/>
    <cellStyle name="40 % - Accent4 2 4 6 2" xfId="17719"/>
    <cellStyle name="40 % - Accent4 2 4 6 2 2" xfId="30899"/>
    <cellStyle name="40 % - Accent4 2 4 6 2 3" xfId="44176"/>
    <cellStyle name="40 % - Accent4 2 4 6 2 4" xfId="57453"/>
    <cellStyle name="40 % - Accent4 2 4 6 3" xfId="12673"/>
    <cellStyle name="40 % - Accent4 2 4 6 4" xfId="24912"/>
    <cellStyle name="40 % - Accent4 2 4 6 5" xfId="38189"/>
    <cellStyle name="40 % - Accent4 2 4 6 6" xfId="51466"/>
    <cellStyle name="40 % - Accent4 2 4 7" xfId="7625"/>
    <cellStyle name="40 % - Accent4 2 4 7 2" xfId="18473"/>
    <cellStyle name="40 % - Accent4 2 4 7 2 2" xfId="31653"/>
    <cellStyle name="40 % - Accent4 2 4 7 2 3" xfId="44930"/>
    <cellStyle name="40 % - Accent4 2 4 7 2 4" xfId="58207"/>
    <cellStyle name="40 % - Accent4 2 4 7 3" xfId="25666"/>
    <cellStyle name="40 % - Accent4 2 4 7 4" xfId="38943"/>
    <cellStyle name="40 % - Accent4 2 4 7 5" xfId="52220"/>
    <cellStyle name="40 % - Accent4 2 4 8" xfId="10687"/>
    <cellStyle name="40 % - Accent4 2 4 8 2" xfId="15158"/>
    <cellStyle name="40 % - Accent4 2 4 8 2 2" xfId="27779"/>
    <cellStyle name="40 % - Accent4 2 4 8 2 3" xfId="41056"/>
    <cellStyle name="40 % - Accent4 2 4 8 2 4" xfId="54333"/>
    <cellStyle name="40 % - Accent4 2 4 8 3" xfId="21792"/>
    <cellStyle name="40 % - Accent4 2 4 8 4" xfId="35069"/>
    <cellStyle name="40 % - Accent4 2 4 8 5" xfId="48346"/>
    <cellStyle name="40 % - Accent4 2 4 9" xfId="9605"/>
    <cellStyle name="40 % - Accent4 2 4 9 2" xfId="20471"/>
    <cellStyle name="40 % - Accent4 2 4 9 3" xfId="33748"/>
    <cellStyle name="40 % - Accent4 2 4 9 4" xfId="47025"/>
    <cellStyle name="40 % - Accent4 2 5" xfId="714"/>
    <cellStyle name="40 % - Accent4 2 5 10" xfId="6194"/>
    <cellStyle name="40 % - Accent4 2 5 10 2" xfId="17018"/>
    <cellStyle name="40 % - Accent4 2 5 10 2 2" xfId="30198"/>
    <cellStyle name="40 % - Accent4 2 5 10 2 3" xfId="43475"/>
    <cellStyle name="40 % - Accent4 2 5 10 2 4" xfId="56752"/>
    <cellStyle name="40 % - Accent4 2 5 10 3" xfId="11972"/>
    <cellStyle name="40 % - Accent4 2 5 10 4" xfId="24211"/>
    <cellStyle name="40 % - Accent4 2 5 10 5" xfId="37488"/>
    <cellStyle name="40 % - Accent4 2 5 10 6" xfId="50765"/>
    <cellStyle name="40 % - Accent4 2 5 11" xfId="6896"/>
    <cellStyle name="40 % - Accent4 2 5 11 2" xfId="17720"/>
    <cellStyle name="40 % - Accent4 2 5 11 2 2" xfId="30900"/>
    <cellStyle name="40 % - Accent4 2 5 11 2 3" xfId="44177"/>
    <cellStyle name="40 % - Accent4 2 5 11 2 4" xfId="57454"/>
    <cellStyle name="40 % - Accent4 2 5 11 3" xfId="12674"/>
    <cellStyle name="40 % - Accent4 2 5 11 4" xfId="24913"/>
    <cellStyle name="40 % - Accent4 2 5 11 5" xfId="38190"/>
    <cellStyle name="40 % - Accent4 2 5 11 6" xfId="51467"/>
    <cellStyle name="40 % - Accent4 2 5 12" xfId="7626"/>
    <cellStyle name="40 % - Accent4 2 5 12 2" xfId="18474"/>
    <cellStyle name="40 % - Accent4 2 5 12 2 2" xfId="31654"/>
    <cellStyle name="40 % - Accent4 2 5 12 2 3" xfId="44931"/>
    <cellStyle name="40 % - Accent4 2 5 12 2 4" xfId="58208"/>
    <cellStyle name="40 % - Accent4 2 5 12 3" xfId="25667"/>
    <cellStyle name="40 % - Accent4 2 5 12 4" xfId="38944"/>
    <cellStyle name="40 % - Accent4 2 5 12 5" xfId="52221"/>
    <cellStyle name="40 % - Accent4 2 5 13" xfId="10688"/>
    <cellStyle name="40 % - Accent4 2 5 13 2" xfId="15159"/>
    <cellStyle name="40 % - Accent4 2 5 13 2 2" xfId="27780"/>
    <cellStyle name="40 % - Accent4 2 5 13 2 3" xfId="41057"/>
    <cellStyle name="40 % - Accent4 2 5 13 2 4" xfId="54334"/>
    <cellStyle name="40 % - Accent4 2 5 13 3" xfId="21793"/>
    <cellStyle name="40 % - Accent4 2 5 13 4" xfId="35070"/>
    <cellStyle name="40 % - Accent4 2 5 13 5" xfId="48347"/>
    <cellStyle name="40 % - Accent4 2 5 14" xfId="9606"/>
    <cellStyle name="40 % - Accent4 2 5 14 2" xfId="20472"/>
    <cellStyle name="40 % - Accent4 2 5 14 3" xfId="33749"/>
    <cellStyle name="40 % - Accent4 2 5 14 4" xfId="47026"/>
    <cellStyle name="40 % - Accent4 2 5 15" xfId="13838"/>
    <cellStyle name="40 % - Accent4 2 5 15 2" xfId="26459"/>
    <cellStyle name="40 % - Accent4 2 5 15 3" xfId="39736"/>
    <cellStyle name="40 % - Accent4 2 5 15 4" xfId="53013"/>
    <cellStyle name="40 % - Accent4 2 5 16" xfId="19725"/>
    <cellStyle name="40 % - Accent4 2 5 17" xfId="33002"/>
    <cellStyle name="40 % - Accent4 2 5 18" xfId="46279"/>
    <cellStyle name="40 % - Accent4 2 5 2" xfId="715"/>
    <cellStyle name="40 % - Accent4 2 5 2 10" xfId="13839"/>
    <cellStyle name="40 % - Accent4 2 5 2 10 2" xfId="26460"/>
    <cellStyle name="40 % - Accent4 2 5 2 10 3" xfId="39737"/>
    <cellStyle name="40 % - Accent4 2 5 2 10 4" xfId="53014"/>
    <cellStyle name="40 % - Accent4 2 5 2 11" xfId="19726"/>
    <cellStyle name="40 % - Accent4 2 5 2 12" xfId="33003"/>
    <cellStyle name="40 % - Accent4 2 5 2 13" xfId="46280"/>
    <cellStyle name="40 % - Accent4 2 5 2 2" xfId="3955"/>
    <cellStyle name="40 % - Accent4 2 5 2 2 2" xfId="8051"/>
    <cellStyle name="40 % - Accent4 2 5 2 2 2 2" xfId="15574"/>
    <cellStyle name="40 % - Accent4 2 5 2 2 2 2 2" xfId="28205"/>
    <cellStyle name="40 % - Accent4 2 5 2 2 2 2 3" xfId="41482"/>
    <cellStyle name="40 % - Accent4 2 5 2 2 2 2 4" xfId="54759"/>
    <cellStyle name="40 % - Accent4 2 5 2 2 2 3" xfId="22218"/>
    <cellStyle name="40 % - Accent4 2 5 2 2 2 4" xfId="35495"/>
    <cellStyle name="40 % - Accent4 2 5 2 2 2 5" xfId="48772"/>
    <cellStyle name="40 % - Accent4 2 5 2 2 3" xfId="14425"/>
    <cellStyle name="40 % - Accent4 2 5 2 2 3 2" xfId="27046"/>
    <cellStyle name="40 % - Accent4 2 5 2 2 3 3" xfId="40323"/>
    <cellStyle name="40 % - Accent4 2 5 2 2 3 4" xfId="53600"/>
    <cellStyle name="40 % - Accent4 2 5 2 2 4" xfId="21059"/>
    <cellStyle name="40 % - Accent4 2 5 2 2 5" xfId="34336"/>
    <cellStyle name="40 % - Accent4 2 5 2 2 6" xfId="47613"/>
    <cellStyle name="40 % - Accent4 2 5 2 3" xfId="4980"/>
    <cellStyle name="40 % - Accent4 2 5 2 3 2" xfId="8854"/>
    <cellStyle name="40 % - Accent4 2 5 2 3 2 2" xfId="29008"/>
    <cellStyle name="40 % - Accent4 2 5 2 3 2 3" xfId="42285"/>
    <cellStyle name="40 % - Accent4 2 5 2 3 2 4" xfId="55562"/>
    <cellStyle name="40 % - Accent4 2 5 2 3 3" xfId="23021"/>
    <cellStyle name="40 % - Accent4 2 5 2 3 4" xfId="36298"/>
    <cellStyle name="40 % - Accent4 2 5 2 3 5" xfId="49575"/>
    <cellStyle name="40 % - Accent4 2 5 2 4" xfId="5571"/>
    <cellStyle name="40 % - Accent4 2 5 2 4 2" xfId="16419"/>
    <cellStyle name="40 % - Accent4 2 5 2 4 2 2" xfId="29599"/>
    <cellStyle name="40 % - Accent4 2 5 2 4 2 3" xfId="42876"/>
    <cellStyle name="40 % - Accent4 2 5 2 4 2 4" xfId="56153"/>
    <cellStyle name="40 % - Accent4 2 5 2 4 3" xfId="11373"/>
    <cellStyle name="40 % - Accent4 2 5 2 4 4" xfId="23612"/>
    <cellStyle name="40 % - Accent4 2 5 2 4 5" xfId="36889"/>
    <cellStyle name="40 % - Accent4 2 5 2 4 6" xfId="50166"/>
    <cellStyle name="40 % - Accent4 2 5 2 5" xfId="6195"/>
    <cellStyle name="40 % - Accent4 2 5 2 5 2" xfId="17019"/>
    <cellStyle name="40 % - Accent4 2 5 2 5 2 2" xfId="30199"/>
    <cellStyle name="40 % - Accent4 2 5 2 5 2 3" xfId="43476"/>
    <cellStyle name="40 % - Accent4 2 5 2 5 2 4" xfId="56753"/>
    <cellStyle name="40 % - Accent4 2 5 2 5 3" xfId="11973"/>
    <cellStyle name="40 % - Accent4 2 5 2 5 4" xfId="24212"/>
    <cellStyle name="40 % - Accent4 2 5 2 5 5" xfId="37489"/>
    <cellStyle name="40 % - Accent4 2 5 2 5 6" xfId="50766"/>
    <cellStyle name="40 % - Accent4 2 5 2 6" xfId="6897"/>
    <cellStyle name="40 % - Accent4 2 5 2 6 2" xfId="17721"/>
    <cellStyle name="40 % - Accent4 2 5 2 6 2 2" xfId="30901"/>
    <cellStyle name="40 % - Accent4 2 5 2 6 2 3" xfId="44178"/>
    <cellStyle name="40 % - Accent4 2 5 2 6 2 4" xfId="57455"/>
    <cellStyle name="40 % - Accent4 2 5 2 6 3" xfId="12675"/>
    <cellStyle name="40 % - Accent4 2 5 2 6 4" xfId="24914"/>
    <cellStyle name="40 % - Accent4 2 5 2 6 5" xfId="38191"/>
    <cellStyle name="40 % - Accent4 2 5 2 6 6" xfId="51468"/>
    <cellStyle name="40 % - Accent4 2 5 2 7" xfId="7627"/>
    <cellStyle name="40 % - Accent4 2 5 2 7 2" xfId="18475"/>
    <cellStyle name="40 % - Accent4 2 5 2 7 2 2" xfId="31655"/>
    <cellStyle name="40 % - Accent4 2 5 2 7 2 3" xfId="44932"/>
    <cellStyle name="40 % - Accent4 2 5 2 7 2 4" xfId="58209"/>
    <cellStyle name="40 % - Accent4 2 5 2 7 3" xfId="25668"/>
    <cellStyle name="40 % - Accent4 2 5 2 7 4" xfId="38945"/>
    <cellStyle name="40 % - Accent4 2 5 2 7 5" xfId="52222"/>
    <cellStyle name="40 % - Accent4 2 5 2 8" xfId="10689"/>
    <cellStyle name="40 % - Accent4 2 5 2 8 2" xfId="15160"/>
    <cellStyle name="40 % - Accent4 2 5 2 8 2 2" xfId="27781"/>
    <cellStyle name="40 % - Accent4 2 5 2 8 2 3" xfId="41058"/>
    <cellStyle name="40 % - Accent4 2 5 2 8 2 4" xfId="54335"/>
    <cellStyle name="40 % - Accent4 2 5 2 8 3" xfId="21794"/>
    <cellStyle name="40 % - Accent4 2 5 2 8 4" xfId="35071"/>
    <cellStyle name="40 % - Accent4 2 5 2 8 5" xfId="48348"/>
    <cellStyle name="40 % - Accent4 2 5 2 9" xfId="9607"/>
    <cellStyle name="40 % - Accent4 2 5 2 9 2" xfId="20473"/>
    <cellStyle name="40 % - Accent4 2 5 2 9 3" xfId="33750"/>
    <cellStyle name="40 % - Accent4 2 5 2 9 4" xfId="47027"/>
    <cellStyle name="40 % - Accent4 2 5 3" xfId="716"/>
    <cellStyle name="40 % - Accent4 2 5 3 10" xfId="13840"/>
    <cellStyle name="40 % - Accent4 2 5 3 10 2" xfId="26461"/>
    <cellStyle name="40 % - Accent4 2 5 3 10 3" xfId="39738"/>
    <cellStyle name="40 % - Accent4 2 5 3 10 4" xfId="53015"/>
    <cellStyle name="40 % - Accent4 2 5 3 11" xfId="19727"/>
    <cellStyle name="40 % - Accent4 2 5 3 12" xfId="33004"/>
    <cellStyle name="40 % - Accent4 2 5 3 13" xfId="46281"/>
    <cellStyle name="40 % - Accent4 2 5 3 2" xfId="3954"/>
    <cellStyle name="40 % - Accent4 2 5 3 2 2" xfId="8050"/>
    <cellStyle name="40 % - Accent4 2 5 3 2 2 2" xfId="15573"/>
    <cellStyle name="40 % - Accent4 2 5 3 2 2 2 2" xfId="28204"/>
    <cellStyle name="40 % - Accent4 2 5 3 2 2 2 3" xfId="41481"/>
    <cellStyle name="40 % - Accent4 2 5 3 2 2 2 4" xfId="54758"/>
    <cellStyle name="40 % - Accent4 2 5 3 2 2 3" xfId="22217"/>
    <cellStyle name="40 % - Accent4 2 5 3 2 2 4" xfId="35494"/>
    <cellStyle name="40 % - Accent4 2 5 3 2 2 5" xfId="48771"/>
    <cellStyle name="40 % - Accent4 2 5 3 2 3" xfId="14426"/>
    <cellStyle name="40 % - Accent4 2 5 3 2 3 2" xfId="27047"/>
    <cellStyle name="40 % - Accent4 2 5 3 2 3 3" xfId="40324"/>
    <cellStyle name="40 % - Accent4 2 5 3 2 3 4" xfId="53601"/>
    <cellStyle name="40 % - Accent4 2 5 3 2 4" xfId="21060"/>
    <cellStyle name="40 % - Accent4 2 5 3 2 5" xfId="34337"/>
    <cellStyle name="40 % - Accent4 2 5 3 2 6" xfId="47614"/>
    <cellStyle name="40 % - Accent4 2 5 3 3" xfId="4981"/>
    <cellStyle name="40 % - Accent4 2 5 3 3 2" xfId="8855"/>
    <cellStyle name="40 % - Accent4 2 5 3 3 2 2" xfId="29009"/>
    <cellStyle name="40 % - Accent4 2 5 3 3 2 3" xfId="42286"/>
    <cellStyle name="40 % - Accent4 2 5 3 3 2 4" xfId="55563"/>
    <cellStyle name="40 % - Accent4 2 5 3 3 3" xfId="23022"/>
    <cellStyle name="40 % - Accent4 2 5 3 3 4" xfId="36299"/>
    <cellStyle name="40 % - Accent4 2 5 3 3 5" xfId="49576"/>
    <cellStyle name="40 % - Accent4 2 5 3 4" xfId="5572"/>
    <cellStyle name="40 % - Accent4 2 5 3 4 2" xfId="16420"/>
    <cellStyle name="40 % - Accent4 2 5 3 4 2 2" xfId="29600"/>
    <cellStyle name="40 % - Accent4 2 5 3 4 2 3" xfId="42877"/>
    <cellStyle name="40 % - Accent4 2 5 3 4 2 4" xfId="56154"/>
    <cellStyle name="40 % - Accent4 2 5 3 4 3" xfId="11374"/>
    <cellStyle name="40 % - Accent4 2 5 3 4 4" xfId="23613"/>
    <cellStyle name="40 % - Accent4 2 5 3 4 5" xfId="36890"/>
    <cellStyle name="40 % - Accent4 2 5 3 4 6" xfId="50167"/>
    <cellStyle name="40 % - Accent4 2 5 3 5" xfId="6196"/>
    <cellStyle name="40 % - Accent4 2 5 3 5 2" xfId="17020"/>
    <cellStyle name="40 % - Accent4 2 5 3 5 2 2" xfId="30200"/>
    <cellStyle name="40 % - Accent4 2 5 3 5 2 3" xfId="43477"/>
    <cellStyle name="40 % - Accent4 2 5 3 5 2 4" xfId="56754"/>
    <cellStyle name="40 % - Accent4 2 5 3 5 3" xfId="11974"/>
    <cellStyle name="40 % - Accent4 2 5 3 5 4" xfId="24213"/>
    <cellStyle name="40 % - Accent4 2 5 3 5 5" xfId="37490"/>
    <cellStyle name="40 % - Accent4 2 5 3 5 6" xfId="50767"/>
    <cellStyle name="40 % - Accent4 2 5 3 6" xfId="6898"/>
    <cellStyle name="40 % - Accent4 2 5 3 6 2" xfId="17722"/>
    <cellStyle name="40 % - Accent4 2 5 3 6 2 2" xfId="30902"/>
    <cellStyle name="40 % - Accent4 2 5 3 6 2 3" xfId="44179"/>
    <cellStyle name="40 % - Accent4 2 5 3 6 2 4" xfId="57456"/>
    <cellStyle name="40 % - Accent4 2 5 3 6 3" xfId="12676"/>
    <cellStyle name="40 % - Accent4 2 5 3 6 4" xfId="24915"/>
    <cellStyle name="40 % - Accent4 2 5 3 6 5" xfId="38192"/>
    <cellStyle name="40 % - Accent4 2 5 3 6 6" xfId="51469"/>
    <cellStyle name="40 % - Accent4 2 5 3 7" xfId="7628"/>
    <cellStyle name="40 % - Accent4 2 5 3 7 2" xfId="18476"/>
    <cellStyle name="40 % - Accent4 2 5 3 7 2 2" xfId="31656"/>
    <cellStyle name="40 % - Accent4 2 5 3 7 2 3" xfId="44933"/>
    <cellStyle name="40 % - Accent4 2 5 3 7 2 4" xfId="58210"/>
    <cellStyle name="40 % - Accent4 2 5 3 7 3" xfId="25669"/>
    <cellStyle name="40 % - Accent4 2 5 3 7 4" xfId="38946"/>
    <cellStyle name="40 % - Accent4 2 5 3 7 5" xfId="52223"/>
    <cellStyle name="40 % - Accent4 2 5 3 8" xfId="10690"/>
    <cellStyle name="40 % - Accent4 2 5 3 8 2" xfId="15161"/>
    <cellStyle name="40 % - Accent4 2 5 3 8 2 2" xfId="27782"/>
    <cellStyle name="40 % - Accent4 2 5 3 8 2 3" xfId="41059"/>
    <cellStyle name="40 % - Accent4 2 5 3 8 2 4" xfId="54336"/>
    <cellStyle name="40 % - Accent4 2 5 3 8 3" xfId="21795"/>
    <cellStyle name="40 % - Accent4 2 5 3 8 4" xfId="35072"/>
    <cellStyle name="40 % - Accent4 2 5 3 8 5" xfId="48349"/>
    <cellStyle name="40 % - Accent4 2 5 3 9" xfId="9608"/>
    <cellStyle name="40 % - Accent4 2 5 3 9 2" xfId="20474"/>
    <cellStyle name="40 % - Accent4 2 5 3 9 3" xfId="33751"/>
    <cellStyle name="40 % - Accent4 2 5 3 9 4" xfId="47028"/>
    <cellStyle name="40 % - Accent4 2 5 4" xfId="717"/>
    <cellStyle name="40 % - Accent4 2 5 4 10" xfId="9609"/>
    <cellStyle name="40 % - Accent4 2 5 4 10 2" xfId="20475"/>
    <cellStyle name="40 % - Accent4 2 5 4 10 3" xfId="33752"/>
    <cellStyle name="40 % - Accent4 2 5 4 10 4" xfId="47029"/>
    <cellStyle name="40 % - Accent4 2 5 4 11" xfId="13841"/>
    <cellStyle name="40 % - Accent4 2 5 4 11 2" xfId="26462"/>
    <cellStyle name="40 % - Accent4 2 5 4 11 3" xfId="39739"/>
    <cellStyle name="40 % - Accent4 2 5 4 11 4" xfId="53016"/>
    <cellStyle name="40 % - Accent4 2 5 4 12" xfId="19728"/>
    <cellStyle name="40 % - Accent4 2 5 4 13" xfId="33005"/>
    <cellStyle name="40 % - Accent4 2 5 4 14" xfId="46282"/>
    <cellStyle name="40 % - Accent4 2 5 4 2" xfId="718"/>
    <cellStyle name="40 % - Accent4 2 5 4 2 10" xfId="13842"/>
    <cellStyle name="40 % - Accent4 2 5 4 2 10 2" xfId="26463"/>
    <cellStyle name="40 % - Accent4 2 5 4 2 10 3" xfId="39740"/>
    <cellStyle name="40 % - Accent4 2 5 4 2 10 4" xfId="53017"/>
    <cellStyle name="40 % - Accent4 2 5 4 2 11" xfId="19729"/>
    <cellStyle name="40 % - Accent4 2 5 4 2 12" xfId="33006"/>
    <cellStyle name="40 % - Accent4 2 5 4 2 13" xfId="46283"/>
    <cellStyle name="40 % - Accent4 2 5 4 2 2" xfId="3952"/>
    <cellStyle name="40 % - Accent4 2 5 4 2 2 2" xfId="8048"/>
    <cellStyle name="40 % - Accent4 2 5 4 2 2 2 2" xfId="15571"/>
    <cellStyle name="40 % - Accent4 2 5 4 2 2 2 2 2" xfId="28202"/>
    <cellStyle name="40 % - Accent4 2 5 4 2 2 2 2 3" xfId="41479"/>
    <cellStyle name="40 % - Accent4 2 5 4 2 2 2 2 4" xfId="54756"/>
    <cellStyle name="40 % - Accent4 2 5 4 2 2 2 3" xfId="22215"/>
    <cellStyle name="40 % - Accent4 2 5 4 2 2 2 4" xfId="35492"/>
    <cellStyle name="40 % - Accent4 2 5 4 2 2 2 5" xfId="48769"/>
    <cellStyle name="40 % - Accent4 2 5 4 2 2 3" xfId="14428"/>
    <cellStyle name="40 % - Accent4 2 5 4 2 2 3 2" xfId="27049"/>
    <cellStyle name="40 % - Accent4 2 5 4 2 2 3 3" xfId="40326"/>
    <cellStyle name="40 % - Accent4 2 5 4 2 2 3 4" xfId="53603"/>
    <cellStyle name="40 % - Accent4 2 5 4 2 2 4" xfId="21062"/>
    <cellStyle name="40 % - Accent4 2 5 4 2 2 5" xfId="34339"/>
    <cellStyle name="40 % - Accent4 2 5 4 2 2 6" xfId="47616"/>
    <cellStyle name="40 % - Accent4 2 5 4 2 3" xfId="4983"/>
    <cellStyle name="40 % - Accent4 2 5 4 2 3 2" xfId="8857"/>
    <cellStyle name="40 % - Accent4 2 5 4 2 3 2 2" xfId="29011"/>
    <cellStyle name="40 % - Accent4 2 5 4 2 3 2 3" xfId="42288"/>
    <cellStyle name="40 % - Accent4 2 5 4 2 3 2 4" xfId="55565"/>
    <cellStyle name="40 % - Accent4 2 5 4 2 3 3" xfId="23024"/>
    <cellStyle name="40 % - Accent4 2 5 4 2 3 4" xfId="36301"/>
    <cellStyle name="40 % - Accent4 2 5 4 2 3 5" xfId="49578"/>
    <cellStyle name="40 % - Accent4 2 5 4 2 4" xfId="5574"/>
    <cellStyle name="40 % - Accent4 2 5 4 2 4 2" xfId="16422"/>
    <cellStyle name="40 % - Accent4 2 5 4 2 4 2 2" xfId="29602"/>
    <cellStyle name="40 % - Accent4 2 5 4 2 4 2 3" xfId="42879"/>
    <cellStyle name="40 % - Accent4 2 5 4 2 4 2 4" xfId="56156"/>
    <cellStyle name="40 % - Accent4 2 5 4 2 4 3" xfId="11376"/>
    <cellStyle name="40 % - Accent4 2 5 4 2 4 4" xfId="23615"/>
    <cellStyle name="40 % - Accent4 2 5 4 2 4 5" xfId="36892"/>
    <cellStyle name="40 % - Accent4 2 5 4 2 4 6" xfId="50169"/>
    <cellStyle name="40 % - Accent4 2 5 4 2 5" xfId="6198"/>
    <cellStyle name="40 % - Accent4 2 5 4 2 5 2" xfId="17022"/>
    <cellStyle name="40 % - Accent4 2 5 4 2 5 2 2" xfId="30202"/>
    <cellStyle name="40 % - Accent4 2 5 4 2 5 2 3" xfId="43479"/>
    <cellStyle name="40 % - Accent4 2 5 4 2 5 2 4" xfId="56756"/>
    <cellStyle name="40 % - Accent4 2 5 4 2 5 3" xfId="11976"/>
    <cellStyle name="40 % - Accent4 2 5 4 2 5 4" xfId="24215"/>
    <cellStyle name="40 % - Accent4 2 5 4 2 5 5" xfId="37492"/>
    <cellStyle name="40 % - Accent4 2 5 4 2 5 6" xfId="50769"/>
    <cellStyle name="40 % - Accent4 2 5 4 2 6" xfId="6900"/>
    <cellStyle name="40 % - Accent4 2 5 4 2 6 2" xfId="17724"/>
    <cellStyle name="40 % - Accent4 2 5 4 2 6 2 2" xfId="30904"/>
    <cellStyle name="40 % - Accent4 2 5 4 2 6 2 3" xfId="44181"/>
    <cellStyle name="40 % - Accent4 2 5 4 2 6 2 4" xfId="57458"/>
    <cellStyle name="40 % - Accent4 2 5 4 2 6 3" xfId="12678"/>
    <cellStyle name="40 % - Accent4 2 5 4 2 6 4" xfId="24917"/>
    <cellStyle name="40 % - Accent4 2 5 4 2 6 5" xfId="38194"/>
    <cellStyle name="40 % - Accent4 2 5 4 2 6 6" xfId="51471"/>
    <cellStyle name="40 % - Accent4 2 5 4 2 7" xfId="7630"/>
    <cellStyle name="40 % - Accent4 2 5 4 2 7 2" xfId="18478"/>
    <cellStyle name="40 % - Accent4 2 5 4 2 7 2 2" xfId="31658"/>
    <cellStyle name="40 % - Accent4 2 5 4 2 7 2 3" xfId="44935"/>
    <cellStyle name="40 % - Accent4 2 5 4 2 7 2 4" xfId="58212"/>
    <cellStyle name="40 % - Accent4 2 5 4 2 7 3" xfId="25671"/>
    <cellStyle name="40 % - Accent4 2 5 4 2 7 4" xfId="38948"/>
    <cellStyle name="40 % - Accent4 2 5 4 2 7 5" xfId="52225"/>
    <cellStyle name="40 % - Accent4 2 5 4 2 8" xfId="10692"/>
    <cellStyle name="40 % - Accent4 2 5 4 2 8 2" xfId="15163"/>
    <cellStyle name="40 % - Accent4 2 5 4 2 8 2 2" xfId="27784"/>
    <cellStyle name="40 % - Accent4 2 5 4 2 8 2 3" xfId="41061"/>
    <cellStyle name="40 % - Accent4 2 5 4 2 8 2 4" xfId="54338"/>
    <cellStyle name="40 % - Accent4 2 5 4 2 8 3" xfId="21797"/>
    <cellStyle name="40 % - Accent4 2 5 4 2 8 4" xfId="35074"/>
    <cellStyle name="40 % - Accent4 2 5 4 2 8 5" xfId="48351"/>
    <cellStyle name="40 % - Accent4 2 5 4 2 9" xfId="9610"/>
    <cellStyle name="40 % - Accent4 2 5 4 2 9 2" xfId="20476"/>
    <cellStyle name="40 % - Accent4 2 5 4 2 9 3" xfId="33753"/>
    <cellStyle name="40 % - Accent4 2 5 4 2 9 4" xfId="47030"/>
    <cellStyle name="40 % - Accent4 2 5 4 3" xfId="3953"/>
    <cellStyle name="40 % - Accent4 2 5 4 3 2" xfId="8049"/>
    <cellStyle name="40 % - Accent4 2 5 4 3 2 2" xfId="15572"/>
    <cellStyle name="40 % - Accent4 2 5 4 3 2 2 2" xfId="28203"/>
    <cellStyle name="40 % - Accent4 2 5 4 3 2 2 3" xfId="41480"/>
    <cellStyle name="40 % - Accent4 2 5 4 3 2 2 4" xfId="54757"/>
    <cellStyle name="40 % - Accent4 2 5 4 3 2 3" xfId="22216"/>
    <cellStyle name="40 % - Accent4 2 5 4 3 2 4" xfId="35493"/>
    <cellStyle name="40 % - Accent4 2 5 4 3 2 5" xfId="48770"/>
    <cellStyle name="40 % - Accent4 2 5 4 3 3" xfId="14427"/>
    <cellStyle name="40 % - Accent4 2 5 4 3 3 2" xfId="27048"/>
    <cellStyle name="40 % - Accent4 2 5 4 3 3 3" xfId="40325"/>
    <cellStyle name="40 % - Accent4 2 5 4 3 3 4" xfId="53602"/>
    <cellStyle name="40 % - Accent4 2 5 4 3 4" xfId="21061"/>
    <cellStyle name="40 % - Accent4 2 5 4 3 5" xfId="34338"/>
    <cellStyle name="40 % - Accent4 2 5 4 3 6" xfId="47615"/>
    <cellStyle name="40 % - Accent4 2 5 4 4" xfId="4982"/>
    <cellStyle name="40 % - Accent4 2 5 4 4 2" xfId="8856"/>
    <cellStyle name="40 % - Accent4 2 5 4 4 2 2" xfId="29010"/>
    <cellStyle name="40 % - Accent4 2 5 4 4 2 3" xfId="42287"/>
    <cellStyle name="40 % - Accent4 2 5 4 4 2 4" xfId="55564"/>
    <cellStyle name="40 % - Accent4 2 5 4 4 3" xfId="23023"/>
    <cellStyle name="40 % - Accent4 2 5 4 4 4" xfId="36300"/>
    <cellStyle name="40 % - Accent4 2 5 4 4 5" xfId="49577"/>
    <cellStyle name="40 % - Accent4 2 5 4 5" xfId="5573"/>
    <cellStyle name="40 % - Accent4 2 5 4 5 2" xfId="16421"/>
    <cellStyle name="40 % - Accent4 2 5 4 5 2 2" xfId="29601"/>
    <cellStyle name="40 % - Accent4 2 5 4 5 2 3" xfId="42878"/>
    <cellStyle name="40 % - Accent4 2 5 4 5 2 4" xfId="56155"/>
    <cellStyle name="40 % - Accent4 2 5 4 5 3" xfId="11375"/>
    <cellStyle name="40 % - Accent4 2 5 4 5 4" xfId="23614"/>
    <cellStyle name="40 % - Accent4 2 5 4 5 5" xfId="36891"/>
    <cellStyle name="40 % - Accent4 2 5 4 5 6" xfId="50168"/>
    <cellStyle name="40 % - Accent4 2 5 4 6" xfId="6197"/>
    <cellStyle name="40 % - Accent4 2 5 4 6 2" xfId="17021"/>
    <cellStyle name="40 % - Accent4 2 5 4 6 2 2" xfId="30201"/>
    <cellStyle name="40 % - Accent4 2 5 4 6 2 3" xfId="43478"/>
    <cellStyle name="40 % - Accent4 2 5 4 6 2 4" xfId="56755"/>
    <cellStyle name="40 % - Accent4 2 5 4 6 3" xfId="11975"/>
    <cellStyle name="40 % - Accent4 2 5 4 6 4" xfId="24214"/>
    <cellStyle name="40 % - Accent4 2 5 4 6 5" xfId="37491"/>
    <cellStyle name="40 % - Accent4 2 5 4 6 6" xfId="50768"/>
    <cellStyle name="40 % - Accent4 2 5 4 7" xfId="6899"/>
    <cellStyle name="40 % - Accent4 2 5 4 7 2" xfId="17723"/>
    <cellStyle name="40 % - Accent4 2 5 4 7 2 2" xfId="30903"/>
    <cellStyle name="40 % - Accent4 2 5 4 7 2 3" xfId="44180"/>
    <cellStyle name="40 % - Accent4 2 5 4 7 2 4" xfId="57457"/>
    <cellStyle name="40 % - Accent4 2 5 4 7 3" xfId="12677"/>
    <cellStyle name="40 % - Accent4 2 5 4 7 4" xfId="24916"/>
    <cellStyle name="40 % - Accent4 2 5 4 7 5" xfId="38193"/>
    <cellStyle name="40 % - Accent4 2 5 4 7 6" xfId="51470"/>
    <cellStyle name="40 % - Accent4 2 5 4 8" xfId="7629"/>
    <cellStyle name="40 % - Accent4 2 5 4 8 2" xfId="18477"/>
    <cellStyle name="40 % - Accent4 2 5 4 8 2 2" xfId="31657"/>
    <cellStyle name="40 % - Accent4 2 5 4 8 2 3" xfId="44934"/>
    <cellStyle name="40 % - Accent4 2 5 4 8 2 4" xfId="58211"/>
    <cellStyle name="40 % - Accent4 2 5 4 8 3" xfId="25670"/>
    <cellStyle name="40 % - Accent4 2 5 4 8 4" xfId="38947"/>
    <cellStyle name="40 % - Accent4 2 5 4 8 5" xfId="52224"/>
    <cellStyle name="40 % - Accent4 2 5 4 9" xfId="10691"/>
    <cellStyle name="40 % - Accent4 2 5 4 9 2" xfId="15162"/>
    <cellStyle name="40 % - Accent4 2 5 4 9 2 2" xfId="27783"/>
    <cellStyle name="40 % - Accent4 2 5 4 9 2 3" xfId="41060"/>
    <cellStyle name="40 % - Accent4 2 5 4 9 2 4" xfId="54337"/>
    <cellStyle name="40 % - Accent4 2 5 4 9 3" xfId="21796"/>
    <cellStyle name="40 % - Accent4 2 5 4 9 4" xfId="35073"/>
    <cellStyle name="40 % - Accent4 2 5 4 9 5" xfId="48350"/>
    <cellStyle name="40 % - Accent4 2 5 5" xfId="719"/>
    <cellStyle name="40 % - Accent4 2 5 5 10" xfId="13843"/>
    <cellStyle name="40 % - Accent4 2 5 5 10 2" xfId="26464"/>
    <cellStyle name="40 % - Accent4 2 5 5 10 3" xfId="39741"/>
    <cellStyle name="40 % - Accent4 2 5 5 10 4" xfId="53018"/>
    <cellStyle name="40 % - Accent4 2 5 5 11" xfId="19730"/>
    <cellStyle name="40 % - Accent4 2 5 5 12" xfId="33007"/>
    <cellStyle name="40 % - Accent4 2 5 5 13" xfId="46284"/>
    <cellStyle name="40 % - Accent4 2 5 5 2" xfId="3951"/>
    <cellStyle name="40 % - Accent4 2 5 5 2 2" xfId="8047"/>
    <cellStyle name="40 % - Accent4 2 5 5 2 2 2" xfId="15570"/>
    <cellStyle name="40 % - Accent4 2 5 5 2 2 2 2" xfId="28201"/>
    <cellStyle name="40 % - Accent4 2 5 5 2 2 2 3" xfId="41478"/>
    <cellStyle name="40 % - Accent4 2 5 5 2 2 2 4" xfId="54755"/>
    <cellStyle name="40 % - Accent4 2 5 5 2 2 3" xfId="22214"/>
    <cellStyle name="40 % - Accent4 2 5 5 2 2 4" xfId="35491"/>
    <cellStyle name="40 % - Accent4 2 5 5 2 2 5" xfId="48768"/>
    <cellStyle name="40 % - Accent4 2 5 5 2 3" xfId="14429"/>
    <cellStyle name="40 % - Accent4 2 5 5 2 3 2" xfId="27050"/>
    <cellStyle name="40 % - Accent4 2 5 5 2 3 3" xfId="40327"/>
    <cellStyle name="40 % - Accent4 2 5 5 2 3 4" xfId="53604"/>
    <cellStyle name="40 % - Accent4 2 5 5 2 4" xfId="21063"/>
    <cellStyle name="40 % - Accent4 2 5 5 2 5" xfId="34340"/>
    <cellStyle name="40 % - Accent4 2 5 5 2 6" xfId="47617"/>
    <cellStyle name="40 % - Accent4 2 5 5 3" xfId="4984"/>
    <cellStyle name="40 % - Accent4 2 5 5 3 2" xfId="8858"/>
    <cellStyle name="40 % - Accent4 2 5 5 3 2 2" xfId="29012"/>
    <cellStyle name="40 % - Accent4 2 5 5 3 2 3" xfId="42289"/>
    <cellStyle name="40 % - Accent4 2 5 5 3 2 4" xfId="55566"/>
    <cellStyle name="40 % - Accent4 2 5 5 3 3" xfId="23025"/>
    <cellStyle name="40 % - Accent4 2 5 5 3 4" xfId="36302"/>
    <cellStyle name="40 % - Accent4 2 5 5 3 5" xfId="49579"/>
    <cellStyle name="40 % - Accent4 2 5 5 4" xfId="5575"/>
    <cellStyle name="40 % - Accent4 2 5 5 4 2" xfId="16423"/>
    <cellStyle name="40 % - Accent4 2 5 5 4 2 2" xfId="29603"/>
    <cellStyle name="40 % - Accent4 2 5 5 4 2 3" xfId="42880"/>
    <cellStyle name="40 % - Accent4 2 5 5 4 2 4" xfId="56157"/>
    <cellStyle name="40 % - Accent4 2 5 5 4 3" xfId="11377"/>
    <cellStyle name="40 % - Accent4 2 5 5 4 4" xfId="23616"/>
    <cellStyle name="40 % - Accent4 2 5 5 4 5" xfId="36893"/>
    <cellStyle name="40 % - Accent4 2 5 5 4 6" xfId="50170"/>
    <cellStyle name="40 % - Accent4 2 5 5 5" xfId="6199"/>
    <cellStyle name="40 % - Accent4 2 5 5 5 2" xfId="17023"/>
    <cellStyle name="40 % - Accent4 2 5 5 5 2 2" xfId="30203"/>
    <cellStyle name="40 % - Accent4 2 5 5 5 2 3" xfId="43480"/>
    <cellStyle name="40 % - Accent4 2 5 5 5 2 4" xfId="56757"/>
    <cellStyle name="40 % - Accent4 2 5 5 5 3" xfId="11977"/>
    <cellStyle name="40 % - Accent4 2 5 5 5 4" xfId="24216"/>
    <cellStyle name="40 % - Accent4 2 5 5 5 5" xfId="37493"/>
    <cellStyle name="40 % - Accent4 2 5 5 5 6" xfId="50770"/>
    <cellStyle name="40 % - Accent4 2 5 5 6" xfId="6901"/>
    <cellStyle name="40 % - Accent4 2 5 5 6 2" xfId="17725"/>
    <cellStyle name="40 % - Accent4 2 5 5 6 2 2" xfId="30905"/>
    <cellStyle name="40 % - Accent4 2 5 5 6 2 3" xfId="44182"/>
    <cellStyle name="40 % - Accent4 2 5 5 6 2 4" xfId="57459"/>
    <cellStyle name="40 % - Accent4 2 5 5 6 3" xfId="12679"/>
    <cellStyle name="40 % - Accent4 2 5 5 6 4" xfId="24918"/>
    <cellStyle name="40 % - Accent4 2 5 5 6 5" xfId="38195"/>
    <cellStyle name="40 % - Accent4 2 5 5 6 6" xfId="51472"/>
    <cellStyle name="40 % - Accent4 2 5 5 7" xfId="7631"/>
    <cellStyle name="40 % - Accent4 2 5 5 7 2" xfId="18479"/>
    <cellStyle name="40 % - Accent4 2 5 5 7 2 2" xfId="31659"/>
    <cellStyle name="40 % - Accent4 2 5 5 7 2 3" xfId="44936"/>
    <cellStyle name="40 % - Accent4 2 5 5 7 2 4" xfId="58213"/>
    <cellStyle name="40 % - Accent4 2 5 5 7 3" xfId="25672"/>
    <cellStyle name="40 % - Accent4 2 5 5 7 4" xfId="38949"/>
    <cellStyle name="40 % - Accent4 2 5 5 7 5" xfId="52226"/>
    <cellStyle name="40 % - Accent4 2 5 5 8" xfId="10693"/>
    <cellStyle name="40 % - Accent4 2 5 5 8 2" xfId="15164"/>
    <cellStyle name="40 % - Accent4 2 5 5 8 2 2" xfId="27785"/>
    <cellStyle name="40 % - Accent4 2 5 5 8 2 3" xfId="41062"/>
    <cellStyle name="40 % - Accent4 2 5 5 8 2 4" xfId="54339"/>
    <cellStyle name="40 % - Accent4 2 5 5 8 3" xfId="21798"/>
    <cellStyle name="40 % - Accent4 2 5 5 8 4" xfId="35075"/>
    <cellStyle name="40 % - Accent4 2 5 5 8 5" xfId="48352"/>
    <cellStyle name="40 % - Accent4 2 5 5 9" xfId="9611"/>
    <cellStyle name="40 % - Accent4 2 5 5 9 2" xfId="20477"/>
    <cellStyle name="40 % - Accent4 2 5 5 9 3" xfId="33754"/>
    <cellStyle name="40 % - Accent4 2 5 5 9 4" xfId="47031"/>
    <cellStyle name="40 % - Accent4 2 5 6" xfId="3751"/>
    <cellStyle name="40 % - Accent4 2 5 6 2" xfId="7919"/>
    <cellStyle name="40 % - Accent4 2 5 6 2 2" xfId="15452"/>
    <cellStyle name="40 % - Accent4 2 5 6 2 2 2" xfId="28073"/>
    <cellStyle name="40 % - Accent4 2 5 6 2 2 3" xfId="41350"/>
    <cellStyle name="40 % - Accent4 2 5 6 2 2 4" xfId="54627"/>
    <cellStyle name="40 % - Accent4 2 5 6 2 3" xfId="22086"/>
    <cellStyle name="40 % - Accent4 2 5 6 2 4" xfId="35363"/>
    <cellStyle name="40 % - Accent4 2 5 6 2 5" xfId="48640"/>
    <cellStyle name="40 % - Accent4 2 5 6 3" xfId="14424"/>
    <cellStyle name="40 % - Accent4 2 5 6 3 2" xfId="27045"/>
    <cellStyle name="40 % - Accent4 2 5 6 3 3" xfId="40322"/>
    <cellStyle name="40 % - Accent4 2 5 6 3 4" xfId="53599"/>
    <cellStyle name="40 % - Accent4 2 5 6 4" xfId="9929"/>
    <cellStyle name="40 % - Accent4 2 5 6 5" xfId="21058"/>
    <cellStyle name="40 % - Accent4 2 5 6 6" xfId="34335"/>
    <cellStyle name="40 % - Accent4 2 5 6 7" xfId="47612"/>
    <cellStyle name="40 % - Accent4 2 5 7" xfId="3956"/>
    <cellStyle name="40 % - Accent4 2 5 7 2" xfId="8052"/>
    <cellStyle name="40 % - Accent4 2 5 7 2 2" xfId="28206"/>
    <cellStyle name="40 % - Accent4 2 5 7 2 3" xfId="41483"/>
    <cellStyle name="40 % - Accent4 2 5 7 2 4" xfId="54760"/>
    <cellStyle name="40 % - Accent4 2 5 7 3" xfId="22219"/>
    <cellStyle name="40 % - Accent4 2 5 7 4" xfId="35496"/>
    <cellStyle name="40 % - Accent4 2 5 7 5" xfId="48773"/>
    <cellStyle name="40 % - Accent4 2 5 8" xfId="4979"/>
    <cellStyle name="40 % - Accent4 2 5 8 2" xfId="8853"/>
    <cellStyle name="40 % - Accent4 2 5 8 2 2" xfId="29007"/>
    <cellStyle name="40 % - Accent4 2 5 8 2 3" xfId="42284"/>
    <cellStyle name="40 % - Accent4 2 5 8 2 4" xfId="55561"/>
    <cellStyle name="40 % - Accent4 2 5 8 3" xfId="23020"/>
    <cellStyle name="40 % - Accent4 2 5 8 4" xfId="36297"/>
    <cellStyle name="40 % - Accent4 2 5 8 5" xfId="49574"/>
    <cellStyle name="40 % - Accent4 2 5 9" xfId="5570"/>
    <cellStyle name="40 % - Accent4 2 5 9 2" xfId="16418"/>
    <cellStyle name="40 % - Accent4 2 5 9 2 2" xfId="29598"/>
    <cellStyle name="40 % - Accent4 2 5 9 2 3" xfId="42875"/>
    <cellStyle name="40 % - Accent4 2 5 9 2 4" xfId="56152"/>
    <cellStyle name="40 % - Accent4 2 5 9 3" xfId="11372"/>
    <cellStyle name="40 % - Accent4 2 5 9 4" xfId="23611"/>
    <cellStyle name="40 % - Accent4 2 5 9 5" xfId="36888"/>
    <cellStyle name="40 % - Accent4 2 5 9 6" xfId="50165"/>
    <cellStyle name="40 % - Accent4 2 6" xfId="720"/>
    <cellStyle name="40 % - Accent4 2 6 10" xfId="13844"/>
    <cellStyle name="40 % - Accent4 2 6 10 2" xfId="26465"/>
    <cellStyle name="40 % - Accent4 2 6 10 3" xfId="39742"/>
    <cellStyle name="40 % - Accent4 2 6 10 4" xfId="53019"/>
    <cellStyle name="40 % - Accent4 2 6 11" xfId="19731"/>
    <cellStyle name="40 % - Accent4 2 6 12" xfId="33008"/>
    <cellStyle name="40 % - Accent4 2 6 13" xfId="46285"/>
    <cellStyle name="40 % - Accent4 2 6 2" xfId="3950"/>
    <cellStyle name="40 % - Accent4 2 6 2 2" xfId="8046"/>
    <cellStyle name="40 % - Accent4 2 6 2 2 2" xfId="15569"/>
    <cellStyle name="40 % - Accent4 2 6 2 2 2 2" xfId="28200"/>
    <cellStyle name="40 % - Accent4 2 6 2 2 2 3" xfId="41477"/>
    <cellStyle name="40 % - Accent4 2 6 2 2 2 4" xfId="54754"/>
    <cellStyle name="40 % - Accent4 2 6 2 2 3" xfId="22213"/>
    <cellStyle name="40 % - Accent4 2 6 2 2 4" xfId="35490"/>
    <cellStyle name="40 % - Accent4 2 6 2 2 5" xfId="48767"/>
    <cellStyle name="40 % - Accent4 2 6 2 3" xfId="14430"/>
    <cellStyle name="40 % - Accent4 2 6 2 3 2" xfId="27051"/>
    <cellStyle name="40 % - Accent4 2 6 2 3 3" xfId="40328"/>
    <cellStyle name="40 % - Accent4 2 6 2 3 4" xfId="53605"/>
    <cellStyle name="40 % - Accent4 2 6 2 4" xfId="21064"/>
    <cellStyle name="40 % - Accent4 2 6 2 5" xfId="34341"/>
    <cellStyle name="40 % - Accent4 2 6 2 6" xfId="47618"/>
    <cellStyle name="40 % - Accent4 2 6 3" xfId="4985"/>
    <cellStyle name="40 % - Accent4 2 6 3 2" xfId="8859"/>
    <cellStyle name="40 % - Accent4 2 6 3 2 2" xfId="29013"/>
    <cellStyle name="40 % - Accent4 2 6 3 2 3" xfId="42290"/>
    <cellStyle name="40 % - Accent4 2 6 3 2 4" xfId="55567"/>
    <cellStyle name="40 % - Accent4 2 6 3 3" xfId="23026"/>
    <cellStyle name="40 % - Accent4 2 6 3 4" xfId="36303"/>
    <cellStyle name="40 % - Accent4 2 6 3 5" xfId="49580"/>
    <cellStyle name="40 % - Accent4 2 6 4" xfId="5576"/>
    <cellStyle name="40 % - Accent4 2 6 4 2" xfId="16424"/>
    <cellStyle name="40 % - Accent4 2 6 4 2 2" xfId="29604"/>
    <cellStyle name="40 % - Accent4 2 6 4 2 3" xfId="42881"/>
    <cellStyle name="40 % - Accent4 2 6 4 2 4" xfId="56158"/>
    <cellStyle name="40 % - Accent4 2 6 4 3" xfId="11378"/>
    <cellStyle name="40 % - Accent4 2 6 4 4" xfId="23617"/>
    <cellStyle name="40 % - Accent4 2 6 4 5" xfId="36894"/>
    <cellStyle name="40 % - Accent4 2 6 4 6" xfId="50171"/>
    <cellStyle name="40 % - Accent4 2 6 5" xfId="6200"/>
    <cellStyle name="40 % - Accent4 2 6 5 2" xfId="17024"/>
    <cellStyle name="40 % - Accent4 2 6 5 2 2" xfId="30204"/>
    <cellStyle name="40 % - Accent4 2 6 5 2 3" xfId="43481"/>
    <cellStyle name="40 % - Accent4 2 6 5 2 4" xfId="56758"/>
    <cellStyle name="40 % - Accent4 2 6 5 3" xfId="11978"/>
    <cellStyle name="40 % - Accent4 2 6 5 4" xfId="24217"/>
    <cellStyle name="40 % - Accent4 2 6 5 5" xfId="37494"/>
    <cellStyle name="40 % - Accent4 2 6 5 6" xfId="50771"/>
    <cellStyle name="40 % - Accent4 2 6 6" xfId="6902"/>
    <cellStyle name="40 % - Accent4 2 6 6 2" xfId="17726"/>
    <cellStyle name="40 % - Accent4 2 6 6 2 2" xfId="30906"/>
    <cellStyle name="40 % - Accent4 2 6 6 2 3" xfId="44183"/>
    <cellStyle name="40 % - Accent4 2 6 6 2 4" xfId="57460"/>
    <cellStyle name="40 % - Accent4 2 6 6 3" xfId="12680"/>
    <cellStyle name="40 % - Accent4 2 6 6 4" xfId="24919"/>
    <cellStyle name="40 % - Accent4 2 6 6 5" xfId="38196"/>
    <cellStyle name="40 % - Accent4 2 6 6 6" xfId="51473"/>
    <cellStyle name="40 % - Accent4 2 6 7" xfId="7632"/>
    <cellStyle name="40 % - Accent4 2 6 7 2" xfId="18480"/>
    <cellStyle name="40 % - Accent4 2 6 7 2 2" xfId="31660"/>
    <cellStyle name="40 % - Accent4 2 6 7 2 3" xfId="44937"/>
    <cellStyle name="40 % - Accent4 2 6 7 2 4" xfId="58214"/>
    <cellStyle name="40 % - Accent4 2 6 7 3" xfId="25673"/>
    <cellStyle name="40 % - Accent4 2 6 7 4" xfId="38950"/>
    <cellStyle name="40 % - Accent4 2 6 7 5" xfId="52227"/>
    <cellStyle name="40 % - Accent4 2 6 8" xfId="10694"/>
    <cellStyle name="40 % - Accent4 2 6 8 2" xfId="15165"/>
    <cellStyle name="40 % - Accent4 2 6 8 2 2" xfId="27786"/>
    <cellStyle name="40 % - Accent4 2 6 8 2 3" xfId="41063"/>
    <cellStyle name="40 % - Accent4 2 6 8 2 4" xfId="54340"/>
    <cellStyle name="40 % - Accent4 2 6 8 3" xfId="21799"/>
    <cellStyle name="40 % - Accent4 2 6 8 4" xfId="35076"/>
    <cellStyle name="40 % - Accent4 2 6 8 5" xfId="48353"/>
    <cellStyle name="40 % - Accent4 2 6 9" xfId="9612"/>
    <cellStyle name="40 % - Accent4 2 6 9 2" xfId="20478"/>
    <cellStyle name="40 % - Accent4 2 6 9 3" xfId="33755"/>
    <cellStyle name="40 % - Accent4 2 6 9 4" xfId="47032"/>
    <cellStyle name="40 % - Accent4 2 7" xfId="3731"/>
    <cellStyle name="40 % - Accent4 2 7 2" xfId="7899"/>
    <cellStyle name="40 % - Accent4 2 7 2 2" xfId="18667"/>
    <cellStyle name="40 % - Accent4 2 7 2 2 2" xfId="31847"/>
    <cellStyle name="40 % - Accent4 2 7 2 2 3" xfId="45124"/>
    <cellStyle name="40 % - Accent4 2 7 2 2 4" xfId="58401"/>
    <cellStyle name="40 % - Accent4 2 7 2 3" xfId="25860"/>
    <cellStyle name="40 % - Accent4 2 7 2 4" xfId="39137"/>
    <cellStyle name="40 % - Accent4 2 7 2 5" xfId="52414"/>
    <cellStyle name="40 % - Accent4 2 7 3" xfId="10857"/>
    <cellStyle name="40 % - Accent4 2 7 3 2" xfId="15432"/>
    <cellStyle name="40 % - Accent4 2 7 3 2 2" xfId="28053"/>
    <cellStyle name="40 % - Accent4 2 7 3 2 3" xfId="41330"/>
    <cellStyle name="40 % - Accent4 2 7 3 2 4" xfId="54607"/>
    <cellStyle name="40 % - Accent4 2 7 3 3" xfId="22066"/>
    <cellStyle name="40 % - Accent4 2 7 3 4" xfId="35343"/>
    <cellStyle name="40 % - Accent4 2 7 3 5" xfId="48620"/>
    <cellStyle name="40 % - Accent4 2 7 4" xfId="14376"/>
    <cellStyle name="40 % - Accent4 2 7 4 2" xfId="26997"/>
    <cellStyle name="40 % - Accent4 2 7 4 3" xfId="40274"/>
    <cellStyle name="40 % - Accent4 2 7 4 4" xfId="53551"/>
    <cellStyle name="40 % - Accent4 2 7 5" xfId="21010"/>
    <cellStyle name="40 % - Accent4 2 7 6" xfId="34287"/>
    <cellStyle name="40 % - Accent4 2 7 7" xfId="47564"/>
    <cellStyle name="40 % - Accent4 2 8" xfId="4932"/>
    <cellStyle name="40 % - Accent4 2 8 2" xfId="8806"/>
    <cellStyle name="40 % - Accent4 2 8 2 2" xfId="18747"/>
    <cellStyle name="40 % - Accent4 2 8 2 2 2" xfId="31927"/>
    <cellStyle name="40 % - Accent4 2 8 2 2 3" xfId="45204"/>
    <cellStyle name="40 % - Accent4 2 8 2 2 4" xfId="58481"/>
    <cellStyle name="40 % - Accent4 2 8 2 3" xfId="25940"/>
    <cellStyle name="40 % - Accent4 2 8 2 4" xfId="39217"/>
    <cellStyle name="40 % - Accent4 2 8 2 5" xfId="52494"/>
    <cellStyle name="40 % - Accent4 2 8 3" xfId="15929"/>
    <cellStyle name="40 % - Accent4 2 8 3 2" xfId="28960"/>
    <cellStyle name="40 % - Accent4 2 8 3 3" xfId="42237"/>
    <cellStyle name="40 % - Accent4 2 8 3 4" xfId="55514"/>
    <cellStyle name="40 % - Accent4 2 8 4" xfId="22973"/>
    <cellStyle name="40 % - Accent4 2 8 5" xfId="36250"/>
    <cellStyle name="40 % - Accent4 2 8 6" xfId="49527"/>
    <cellStyle name="40 % - Accent4 2 9" xfId="5523"/>
    <cellStyle name="40 % - Accent4 2 9 2" xfId="16371"/>
    <cellStyle name="40 % - Accent4 2 9 2 2" xfId="29551"/>
    <cellStyle name="40 % - Accent4 2 9 2 3" xfId="42828"/>
    <cellStyle name="40 % - Accent4 2 9 2 4" xfId="56105"/>
    <cellStyle name="40 % - Accent4 2 9 3" xfId="11325"/>
    <cellStyle name="40 % - Accent4 2 9 4" xfId="23564"/>
    <cellStyle name="40 % - Accent4 2 9 5" xfId="36841"/>
    <cellStyle name="40 % - Accent4 2 9 6" xfId="50118"/>
    <cellStyle name="40 % - Accent4 2_2012-2013 - CF - Tour 1 - Ligue 04 - Résultats" xfId="721"/>
    <cellStyle name="40 % - Accent4 20" xfId="6364"/>
    <cellStyle name="40 % - Accent4 20 2" xfId="7066"/>
    <cellStyle name="40 % - Accent4 20 2 2" xfId="17890"/>
    <cellStyle name="40 % - Accent4 20 2 2 2" xfId="31070"/>
    <cellStyle name="40 % - Accent4 20 2 2 3" xfId="44347"/>
    <cellStyle name="40 % - Accent4 20 2 2 4" xfId="57624"/>
    <cellStyle name="40 % - Accent4 20 2 3" xfId="12844"/>
    <cellStyle name="40 % - Accent4 20 2 4" xfId="25083"/>
    <cellStyle name="40 % - Accent4 20 2 5" xfId="38360"/>
    <cellStyle name="40 % - Accent4 20 2 6" xfId="51637"/>
    <cellStyle name="40 % - Accent4 20 3" xfId="12142"/>
    <cellStyle name="40 % - Accent4 20 3 2" xfId="17188"/>
    <cellStyle name="40 % - Accent4 20 3 2 2" xfId="30368"/>
    <cellStyle name="40 % - Accent4 20 3 2 3" xfId="43645"/>
    <cellStyle name="40 % - Accent4 20 3 2 4" xfId="56922"/>
    <cellStyle name="40 % - Accent4 20 3 3" xfId="24381"/>
    <cellStyle name="40 % - Accent4 20 3 4" xfId="37658"/>
    <cellStyle name="40 % - Accent4 20 3 5" xfId="50935"/>
    <cellStyle name="40 % - Accent4 20 4" xfId="10144"/>
    <cellStyle name="40 % - Accent4 20 4 2" xfId="21233"/>
    <cellStyle name="40 % - Accent4 20 4 3" xfId="34510"/>
    <cellStyle name="40 % - Accent4 20 4 4" xfId="47787"/>
    <cellStyle name="40 % - Accent4 20 5" xfId="14599"/>
    <cellStyle name="40 % - Accent4 20 5 2" xfId="27220"/>
    <cellStyle name="40 % - Accent4 20 5 3" xfId="40497"/>
    <cellStyle name="40 % - Accent4 20 5 4" xfId="53774"/>
    <cellStyle name="40 % - Accent4 20 6" xfId="9028"/>
    <cellStyle name="40 % - Accent4 20 7" xfId="19895"/>
    <cellStyle name="40 % - Accent4 20 8" xfId="33172"/>
    <cellStyle name="40 % - Accent4 20 9" xfId="46449"/>
    <cellStyle name="40 % - Accent4 21" xfId="6375"/>
    <cellStyle name="40 % - Accent4 21 2" xfId="7077"/>
    <cellStyle name="40 % - Accent4 21 2 2" xfId="17901"/>
    <cellStyle name="40 % - Accent4 21 2 2 2" xfId="31081"/>
    <cellStyle name="40 % - Accent4 21 2 2 3" xfId="44358"/>
    <cellStyle name="40 % - Accent4 21 2 2 4" xfId="57635"/>
    <cellStyle name="40 % - Accent4 21 2 3" xfId="12855"/>
    <cellStyle name="40 % - Accent4 21 2 4" xfId="25094"/>
    <cellStyle name="40 % - Accent4 21 2 5" xfId="38371"/>
    <cellStyle name="40 % - Accent4 21 2 6" xfId="51648"/>
    <cellStyle name="40 % - Accent4 21 3" xfId="12153"/>
    <cellStyle name="40 % - Accent4 21 3 2" xfId="17199"/>
    <cellStyle name="40 % - Accent4 21 3 2 2" xfId="30379"/>
    <cellStyle name="40 % - Accent4 21 3 2 3" xfId="43656"/>
    <cellStyle name="40 % - Accent4 21 3 2 4" xfId="56933"/>
    <cellStyle name="40 % - Accent4 21 3 3" xfId="24392"/>
    <cellStyle name="40 % - Accent4 21 3 4" xfId="37669"/>
    <cellStyle name="40 % - Accent4 21 3 5" xfId="50946"/>
    <cellStyle name="40 % - Accent4 21 4" xfId="10155"/>
    <cellStyle name="40 % - Accent4 21 4 2" xfId="21244"/>
    <cellStyle name="40 % - Accent4 21 4 3" xfId="34521"/>
    <cellStyle name="40 % - Accent4 21 4 4" xfId="47798"/>
    <cellStyle name="40 % - Accent4 21 5" xfId="14610"/>
    <cellStyle name="40 % - Accent4 21 5 2" xfId="27231"/>
    <cellStyle name="40 % - Accent4 21 5 3" xfId="40508"/>
    <cellStyle name="40 % - Accent4 21 5 4" xfId="53785"/>
    <cellStyle name="40 % - Accent4 21 6" xfId="9039"/>
    <cellStyle name="40 % - Accent4 21 7" xfId="19906"/>
    <cellStyle name="40 % - Accent4 21 8" xfId="33183"/>
    <cellStyle name="40 % - Accent4 21 9" xfId="46460"/>
    <cellStyle name="40 % - Accent4 22" xfId="6383"/>
    <cellStyle name="40 % - Accent4 22 2" xfId="7085"/>
    <cellStyle name="40 % - Accent4 22 2 2" xfId="17909"/>
    <cellStyle name="40 % - Accent4 22 2 2 2" xfId="31089"/>
    <cellStyle name="40 % - Accent4 22 2 2 3" xfId="44366"/>
    <cellStyle name="40 % - Accent4 22 2 2 4" xfId="57643"/>
    <cellStyle name="40 % - Accent4 22 2 3" xfId="12863"/>
    <cellStyle name="40 % - Accent4 22 2 4" xfId="25102"/>
    <cellStyle name="40 % - Accent4 22 2 5" xfId="38379"/>
    <cellStyle name="40 % - Accent4 22 2 6" xfId="51656"/>
    <cellStyle name="40 % - Accent4 22 3" xfId="12161"/>
    <cellStyle name="40 % - Accent4 22 3 2" xfId="17207"/>
    <cellStyle name="40 % - Accent4 22 3 2 2" xfId="30387"/>
    <cellStyle name="40 % - Accent4 22 3 2 3" xfId="43664"/>
    <cellStyle name="40 % - Accent4 22 3 2 4" xfId="56941"/>
    <cellStyle name="40 % - Accent4 22 3 3" xfId="24400"/>
    <cellStyle name="40 % - Accent4 22 3 4" xfId="37677"/>
    <cellStyle name="40 % - Accent4 22 3 5" xfId="50954"/>
    <cellStyle name="40 % - Accent4 22 4" xfId="10163"/>
    <cellStyle name="40 % - Accent4 22 4 2" xfId="21252"/>
    <cellStyle name="40 % - Accent4 22 4 3" xfId="34529"/>
    <cellStyle name="40 % - Accent4 22 4 4" xfId="47806"/>
    <cellStyle name="40 % - Accent4 22 5" xfId="14618"/>
    <cellStyle name="40 % - Accent4 22 5 2" xfId="27239"/>
    <cellStyle name="40 % - Accent4 22 5 3" xfId="40516"/>
    <cellStyle name="40 % - Accent4 22 5 4" xfId="53793"/>
    <cellStyle name="40 % - Accent4 22 6" xfId="9047"/>
    <cellStyle name="40 % - Accent4 22 7" xfId="19914"/>
    <cellStyle name="40 % - Accent4 22 8" xfId="33191"/>
    <cellStyle name="40 % - Accent4 22 9" xfId="46468"/>
    <cellStyle name="40 % - Accent4 23" xfId="6389"/>
    <cellStyle name="40 % - Accent4 23 2" xfId="7091"/>
    <cellStyle name="40 % - Accent4 23 2 2" xfId="17915"/>
    <cellStyle name="40 % - Accent4 23 2 2 2" xfId="31095"/>
    <cellStyle name="40 % - Accent4 23 2 2 3" xfId="44372"/>
    <cellStyle name="40 % - Accent4 23 2 2 4" xfId="57649"/>
    <cellStyle name="40 % - Accent4 23 2 3" xfId="12869"/>
    <cellStyle name="40 % - Accent4 23 2 4" xfId="25108"/>
    <cellStyle name="40 % - Accent4 23 2 5" xfId="38385"/>
    <cellStyle name="40 % - Accent4 23 2 6" xfId="51662"/>
    <cellStyle name="40 % - Accent4 23 3" xfId="12167"/>
    <cellStyle name="40 % - Accent4 23 3 2" xfId="17213"/>
    <cellStyle name="40 % - Accent4 23 3 2 2" xfId="30393"/>
    <cellStyle name="40 % - Accent4 23 3 2 3" xfId="43670"/>
    <cellStyle name="40 % - Accent4 23 3 2 4" xfId="56947"/>
    <cellStyle name="40 % - Accent4 23 3 3" xfId="24406"/>
    <cellStyle name="40 % - Accent4 23 3 4" xfId="37683"/>
    <cellStyle name="40 % - Accent4 23 3 5" xfId="50960"/>
    <cellStyle name="40 % - Accent4 23 4" xfId="10169"/>
    <cellStyle name="40 % - Accent4 23 4 2" xfId="21258"/>
    <cellStyle name="40 % - Accent4 23 4 3" xfId="34535"/>
    <cellStyle name="40 % - Accent4 23 4 4" xfId="47812"/>
    <cellStyle name="40 % - Accent4 23 5" xfId="14624"/>
    <cellStyle name="40 % - Accent4 23 5 2" xfId="27245"/>
    <cellStyle name="40 % - Accent4 23 5 3" xfId="40522"/>
    <cellStyle name="40 % - Accent4 23 5 4" xfId="53799"/>
    <cellStyle name="40 % - Accent4 23 6" xfId="9053"/>
    <cellStyle name="40 % - Accent4 23 7" xfId="19920"/>
    <cellStyle name="40 % - Accent4 23 8" xfId="33197"/>
    <cellStyle name="40 % - Accent4 23 9" xfId="46474"/>
    <cellStyle name="40 % - Accent4 24" xfId="6408"/>
    <cellStyle name="40 % - Accent4 24 2" xfId="7110"/>
    <cellStyle name="40 % - Accent4 24 2 2" xfId="17934"/>
    <cellStyle name="40 % - Accent4 24 2 2 2" xfId="31114"/>
    <cellStyle name="40 % - Accent4 24 2 2 3" xfId="44391"/>
    <cellStyle name="40 % - Accent4 24 2 2 4" xfId="57668"/>
    <cellStyle name="40 % - Accent4 24 2 3" xfId="12888"/>
    <cellStyle name="40 % - Accent4 24 2 4" xfId="25127"/>
    <cellStyle name="40 % - Accent4 24 2 5" xfId="38404"/>
    <cellStyle name="40 % - Accent4 24 2 6" xfId="51681"/>
    <cellStyle name="40 % - Accent4 24 3" xfId="12186"/>
    <cellStyle name="40 % - Accent4 24 3 2" xfId="17232"/>
    <cellStyle name="40 % - Accent4 24 3 2 2" xfId="30412"/>
    <cellStyle name="40 % - Accent4 24 3 2 3" xfId="43689"/>
    <cellStyle name="40 % - Accent4 24 3 2 4" xfId="56966"/>
    <cellStyle name="40 % - Accent4 24 3 3" xfId="24425"/>
    <cellStyle name="40 % - Accent4 24 3 4" xfId="37702"/>
    <cellStyle name="40 % - Accent4 24 3 5" xfId="50979"/>
    <cellStyle name="40 % - Accent4 24 4" xfId="10188"/>
    <cellStyle name="40 % - Accent4 24 4 2" xfId="21277"/>
    <cellStyle name="40 % - Accent4 24 4 3" xfId="34554"/>
    <cellStyle name="40 % - Accent4 24 4 4" xfId="47831"/>
    <cellStyle name="40 % - Accent4 24 5" xfId="14643"/>
    <cellStyle name="40 % - Accent4 24 5 2" xfId="27264"/>
    <cellStyle name="40 % - Accent4 24 5 3" xfId="40541"/>
    <cellStyle name="40 % - Accent4 24 5 4" xfId="53818"/>
    <cellStyle name="40 % - Accent4 24 6" xfId="9072"/>
    <cellStyle name="40 % - Accent4 24 7" xfId="19939"/>
    <cellStyle name="40 % - Accent4 24 8" xfId="33216"/>
    <cellStyle name="40 % - Accent4 24 9" xfId="46493"/>
    <cellStyle name="40 % - Accent4 25" xfId="6419"/>
    <cellStyle name="40 % - Accent4 25 2" xfId="7121"/>
    <cellStyle name="40 % - Accent4 25 2 2" xfId="17945"/>
    <cellStyle name="40 % - Accent4 25 2 2 2" xfId="31125"/>
    <cellStyle name="40 % - Accent4 25 2 2 3" xfId="44402"/>
    <cellStyle name="40 % - Accent4 25 2 2 4" xfId="57679"/>
    <cellStyle name="40 % - Accent4 25 2 3" xfId="12899"/>
    <cellStyle name="40 % - Accent4 25 2 4" xfId="25138"/>
    <cellStyle name="40 % - Accent4 25 2 5" xfId="38415"/>
    <cellStyle name="40 % - Accent4 25 2 6" xfId="51692"/>
    <cellStyle name="40 % - Accent4 25 3" xfId="12197"/>
    <cellStyle name="40 % - Accent4 25 3 2" xfId="17243"/>
    <cellStyle name="40 % - Accent4 25 3 2 2" xfId="30423"/>
    <cellStyle name="40 % - Accent4 25 3 2 3" xfId="43700"/>
    <cellStyle name="40 % - Accent4 25 3 2 4" xfId="56977"/>
    <cellStyle name="40 % - Accent4 25 3 3" xfId="24436"/>
    <cellStyle name="40 % - Accent4 25 3 4" xfId="37713"/>
    <cellStyle name="40 % - Accent4 25 3 5" xfId="50990"/>
    <cellStyle name="40 % - Accent4 25 4" xfId="10199"/>
    <cellStyle name="40 % - Accent4 25 4 2" xfId="21288"/>
    <cellStyle name="40 % - Accent4 25 4 3" xfId="34565"/>
    <cellStyle name="40 % - Accent4 25 4 4" xfId="47842"/>
    <cellStyle name="40 % - Accent4 25 5" xfId="14654"/>
    <cellStyle name="40 % - Accent4 25 5 2" xfId="27275"/>
    <cellStyle name="40 % - Accent4 25 5 3" xfId="40552"/>
    <cellStyle name="40 % - Accent4 25 5 4" xfId="53829"/>
    <cellStyle name="40 % - Accent4 25 6" xfId="9083"/>
    <cellStyle name="40 % - Accent4 25 7" xfId="19950"/>
    <cellStyle name="40 % - Accent4 25 8" xfId="33227"/>
    <cellStyle name="40 % - Accent4 25 9" xfId="46504"/>
    <cellStyle name="40 % - Accent4 26" xfId="6427"/>
    <cellStyle name="40 % - Accent4 26 2" xfId="7129"/>
    <cellStyle name="40 % - Accent4 26 2 2" xfId="17953"/>
    <cellStyle name="40 % - Accent4 26 2 2 2" xfId="31133"/>
    <cellStyle name="40 % - Accent4 26 2 2 3" xfId="44410"/>
    <cellStyle name="40 % - Accent4 26 2 2 4" xfId="57687"/>
    <cellStyle name="40 % - Accent4 26 2 3" xfId="12907"/>
    <cellStyle name="40 % - Accent4 26 2 4" xfId="25146"/>
    <cellStyle name="40 % - Accent4 26 2 5" xfId="38423"/>
    <cellStyle name="40 % - Accent4 26 2 6" xfId="51700"/>
    <cellStyle name="40 % - Accent4 26 3" xfId="12205"/>
    <cellStyle name="40 % - Accent4 26 3 2" xfId="17251"/>
    <cellStyle name="40 % - Accent4 26 3 2 2" xfId="30431"/>
    <cellStyle name="40 % - Accent4 26 3 2 3" xfId="43708"/>
    <cellStyle name="40 % - Accent4 26 3 2 4" xfId="56985"/>
    <cellStyle name="40 % - Accent4 26 3 3" xfId="24444"/>
    <cellStyle name="40 % - Accent4 26 3 4" xfId="37721"/>
    <cellStyle name="40 % - Accent4 26 3 5" xfId="50998"/>
    <cellStyle name="40 % - Accent4 26 4" xfId="10207"/>
    <cellStyle name="40 % - Accent4 26 4 2" xfId="21296"/>
    <cellStyle name="40 % - Accent4 26 4 3" xfId="34573"/>
    <cellStyle name="40 % - Accent4 26 4 4" xfId="47850"/>
    <cellStyle name="40 % - Accent4 26 5" xfId="14662"/>
    <cellStyle name="40 % - Accent4 26 5 2" xfId="27283"/>
    <cellStyle name="40 % - Accent4 26 5 3" xfId="40560"/>
    <cellStyle name="40 % - Accent4 26 5 4" xfId="53837"/>
    <cellStyle name="40 % - Accent4 26 6" xfId="9091"/>
    <cellStyle name="40 % - Accent4 26 7" xfId="19958"/>
    <cellStyle name="40 % - Accent4 26 8" xfId="33235"/>
    <cellStyle name="40 % - Accent4 26 9" xfId="46512"/>
    <cellStyle name="40 % - Accent4 27" xfId="6433"/>
    <cellStyle name="40 % - Accent4 27 2" xfId="7135"/>
    <cellStyle name="40 % - Accent4 27 2 2" xfId="17959"/>
    <cellStyle name="40 % - Accent4 27 2 2 2" xfId="31139"/>
    <cellStyle name="40 % - Accent4 27 2 2 3" xfId="44416"/>
    <cellStyle name="40 % - Accent4 27 2 2 4" xfId="57693"/>
    <cellStyle name="40 % - Accent4 27 2 3" xfId="12913"/>
    <cellStyle name="40 % - Accent4 27 2 4" xfId="25152"/>
    <cellStyle name="40 % - Accent4 27 2 5" xfId="38429"/>
    <cellStyle name="40 % - Accent4 27 2 6" xfId="51706"/>
    <cellStyle name="40 % - Accent4 27 3" xfId="12211"/>
    <cellStyle name="40 % - Accent4 27 3 2" xfId="17257"/>
    <cellStyle name="40 % - Accent4 27 3 2 2" xfId="30437"/>
    <cellStyle name="40 % - Accent4 27 3 2 3" xfId="43714"/>
    <cellStyle name="40 % - Accent4 27 3 2 4" xfId="56991"/>
    <cellStyle name="40 % - Accent4 27 3 3" xfId="24450"/>
    <cellStyle name="40 % - Accent4 27 3 4" xfId="37727"/>
    <cellStyle name="40 % - Accent4 27 3 5" xfId="51004"/>
    <cellStyle name="40 % - Accent4 27 4" xfId="10213"/>
    <cellStyle name="40 % - Accent4 27 4 2" xfId="21302"/>
    <cellStyle name="40 % - Accent4 27 4 3" xfId="34579"/>
    <cellStyle name="40 % - Accent4 27 4 4" xfId="47856"/>
    <cellStyle name="40 % - Accent4 27 5" xfId="14668"/>
    <cellStyle name="40 % - Accent4 27 5 2" xfId="27289"/>
    <cellStyle name="40 % - Accent4 27 5 3" xfId="40566"/>
    <cellStyle name="40 % - Accent4 27 5 4" xfId="53843"/>
    <cellStyle name="40 % - Accent4 27 6" xfId="9097"/>
    <cellStyle name="40 % - Accent4 27 7" xfId="19964"/>
    <cellStyle name="40 % - Accent4 27 8" xfId="33241"/>
    <cellStyle name="40 % - Accent4 27 9" xfId="46518"/>
    <cellStyle name="40 % - Accent4 28" xfId="7154"/>
    <cellStyle name="40 % - Accent4 28 2" xfId="12932"/>
    <cellStyle name="40 % - Accent4 28 2 2" xfId="17978"/>
    <cellStyle name="40 % - Accent4 28 2 2 2" xfId="31158"/>
    <cellStyle name="40 % - Accent4 28 2 2 3" xfId="44435"/>
    <cellStyle name="40 % - Accent4 28 2 2 4" xfId="57712"/>
    <cellStyle name="40 % - Accent4 28 2 3" xfId="25171"/>
    <cellStyle name="40 % - Accent4 28 2 4" xfId="38448"/>
    <cellStyle name="40 % - Accent4 28 2 5" xfId="51725"/>
    <cellStyle name="40 % - Accent4 28 3" xfId="10232"/>
    <cellStyle name="40 % - Accent4 28 3 2" xfId="21321"/>
    <cellStyle name="40 % - Accent4 28 3 3" xfId="34598"/>
    <cellStyle name="40 % - Accent4 28 3 4" xfId="47875"/>
    <cellStyle name="40 % - Accent4 28 4" xfId="14687"/>
    <cellStyle name="40 % - Accent4 28 4 2" xfId="27308"/>
    <cellStyle name="40 % - Accent4 28 4 3" xfId="40585"/>
    <cellStyle name="40 % - Accent4 28 4 4" xfId="53862"/>
    <cellStyle name="40 % - Accent4 28 5" xfId="9116"/>
    <cellStyle name="40 % - Accent4 28 6" xfId="19983"/>
    <cellStyle name="40 % - Accent4 28 7" xfId="33260"/>
    <cellStyle name="40 % - Accent4 28 8" xfId="46537"/>
    <cellStyle name="40 % - Accent4 29" xfId="7165"/>
    <cellStyle name="40 % - Accent4 29 2" xfId="12943"/>
    <cellStyle name="40 % - Accent4 29 2 2" xfId="17989"/>
    <cellStyle name="40 % - Accent4 29 2 2 2" xfId="31169"/>
    <cellStyle name="40 % - Accent4 29 2 2 3" xfId="44446"/>
    <cellStyle name="40 % - Accent4 29 2 2 4" xfId="57723"/>
    <cellStyle name="40 % - Accent4 29 2 3" xfId="25182"/>
    <cellStyle name="40 % - Accent4 29 2 4" xfId="38459"/>
    <cellStyle name="40 % - Accent4 29 2 5" xfId="51736"/>
    <cellStyle name="40 % - Accent4 29 3" xfId="10243"/>
    <cellStyle name="40 % - Accent4 29 3 2" xfId="21332"/>
    <cellStyle name="40 % - Accent4 29 3 3" xfId="34609"/>
    <cellStyle name="40 % - Accent4 29 3 4" xfId="47886"/>
    <cellStyle name="40 % - Accent4 29 4" xfId="14698"/>
    <cellStyle name="40 % - Accent4 29 4 2" xfId="27319"/>
    <cellStyle name="40 % - Accent4 29 4 3" xfId="40596"/>
    <cellStyle name="40 % - Accent4 29 4 4" xfId="53873"/>
    <cellStyle name="40 % - Accent4 29 5" xfId="9127"/>
    <cellStyle name="40 % - Accent4 29 6" xfId="19994"/>
    <cellStyle name="40 % - Accent4 29 7" xfId="33271"/>
    <cellStyle name="40 % - Accent4 29 8" xfId="46548"/>
    <cellStyle name="40 % - Accent4 3" xfId="722"/>
    <cellStyle name="40 % - Accent4 3 2" xfId="723"/>
    <cellStyle name="40 % - Accent4 30" xfId="7173"/>
    <cellStyle name="40 % - Accent4 30 2" xfId="12951"/>
    <cellStyle name="40 % - Accent4 30 2 2" xfId="17997"/>
    <cellStyle name="40 % - Accent4 30 2 2 2" xfId="31177"/>
    <cellStyle name="40 % - Accent4 30 2 2 3" xfId="44454"/>
    <cellStyle name="40 % - Accent4 30 2 2 4" xfId="57731"/>
    <cellStyle name="40 % - Accent4 30 2 3" xfId="25190"/>
    <cellStyle name="40 % - Accent4 30 2 4" xfId="38467"/>
    <cellStyle name="40 % - Accent4 30 2 5" xfId="51744"/>
    <cellStyle name="40 % - Accent4 30 3" xfId="10251"/>
    <cellStyle name="40 % - Accent4 30 3 2" xfId="21340"/>
    <cellStyle name="40 % - Accent4 30 3 3" xfId="34617"/>
    <cellStyle name="40 % - Accent4 30 3 4" xfId="47894"/>
    <cellStyle name="40 % - Accent4 30 4" xfId="14706"/>
    <cellStyle name="40 % - Accent4 30 4 2" xfId="27327"/>
    <cellStyle name="40 % - Accent4 30 4 3" xfId="40604"/>
    <cellStyle name="40 % - Accent4 30 4 4" xfId="53881"/>
    <cellStyle name="40 % - Accent4 30 5" xfId="9135"/>
    <cellStyle name="40 % - Accent4 30 6" xfId="20002"/>
    <cellStyle name="40 % - Accent4 30 7" xfId="33279"/>
    <cellStyle name="40 % - Accent4 30 8" xfId="46556"/>
    <cellStyle name="40 % - Accent4 31" xfId="7179"/>
    <cellStyle name="40 % - Accent4 31 2" xfId="12957"/>
    <cellStyle name="40 % - Accent4 31 2 2" xfId="18003"/>
    <cellStyle name="40 % - Accent4 31 2 2 2" xfId="31183"/>
    <cellStyle name="40 % - Accent4 31 2 2 3" xfId="44460"/>
    <cellStyle name="40 % - Accent4 31 2 2 4" xfId="57737"/>
    <cellStyle name="40 % - Accent4 31 2 3" xfId="25196"/>
    <cellStyle name="40 % - Accent4 31 2 4" xfId="38473"/>
    <cellStyle name="40 % - Accent4 31 2 5" xfId="51750"/>
    <cellStyle name="40 % - Accent4 31 3" xfId="10257"/>
    <cellStyle name="40 % - Accent4 31 3 2" xfId="21346"/>
    <cellStyle name="40 % - Accent4 31 3 3" xfId="34623"/>
    <cellStyle name="40 % - Accent4 31 3 4" xfId="47900"/>
    <cellStyle name="40 % - Accent4 31 4" xfId="14712"/>
    <cellStyle name="40 % - Accent4 31 4 2" xfId="27333"/>
    <cellStyle name="40 % - Accent4 31 4 3" xfId="40610"/>
    <cellStyle name="40 % - Accent4 31 4 4" xfId="53887"/>
    <cellStyle name="40 % - Accent4 31 5" xfId="9141"/>
    <cellStyle name="40 % - Accent4 31 6" xfId="20008"/>
    <cellStyle name="40 % - Accent4 31 7" xfId="33285"/>
    <cellStyle name="40 % - Accent4 31 8" xfId="46562"/>
    <cellStyle name="40 % - Accent4 32" xfId="13358"/>
    <cellStyle name="40 % - Accent4 32 2" xfId="18786"/>
    <cellStyle name="40 % - Accent4 32 2 2" xfId="31966"/>
    <cellStyle name="40 % - Accent4 32 2 3" xfId="45243"/>
    <cellStyle name="40 % - Accent4 32 2 4" xfId="58520"/>
    <cellStyle name="40 % - Accent4 32 3" xfId="25979"/>
    <cellStyle name="40 % - Accent4 32 4" xfId="39256"/>
    <cellStyle name="40 % - Accent4 32 5" xfId="52533"/>
    <cellStyle name="40 % - Accent4 33" xfId="13369"/>
    <cellStyle name="40 % - Accent4 33 2" xfId="18797"/>
    <cellStyle name="40 % - Accent4 33 2 2" xfId="31977"/>
    <cellStyle name="40 % - Accent4 33 2 3" xfId="45254"/>
    <cellStyle name="40 % - Accent4 33 2 4" xfId="58531"/>
    <cellStyle name="40 % - Accent4 33 3" xfId="25990"/>
    <cellStyle name="40 % - Accent4 33 4" xfId="39267"/>
    <cellStyle name="40 % - Accent4 33 5" xfId="52544"/>
    <cellStyle name="40 % - Accent4 34" xfId="13377"/>
    <cellStyle name="40 % - Accent4 34 2" xfId="18805"/>
    <cellStyle name="40 % - Accent4 34 2 2" xfId="31985"/>
    <cellStyle name="40 % - Accent4 34 2 3" xfId="45262"/>
    <cellStyle name="40 % - Accent4 34 2 4" xfId="58539"/>
    <cellStyle name="40 % - Accent4 34 3" xfId="25998"/>
    <cellStyle name="40 % - Accent4 34 4" xfId="39275"/>
    <cellStyle name="40 % - Accent4 34 5" xfId="52552"/>
    <cellStyle name="40 % - Accent4 35" xfId="13383"/>
    <cellStyle name="40 % - Accent4 35 2" xfId="18811"/>
    <cellStyle name="40 % - Accent4 35 2 2" xfId="31991"/>
    <cellStyle name="40 % - Accent4 35 2 3" xfId="45268"/>
    <cellStyle name="40 % - Accent4 35 2 4" xfId="58545"/>
    <cellStyle name="40 % - Accent4 35 3" xfId="26004"/>
    <cellStyle name="40 % - Accent4 35 4" xfId="39281"/>
    <cellStyle name="40 % - Accent4 35 5" xfId="52558"/>
    <cellStyle name="40 % - Accent4 36" xfId="18824"/>
    <cellStyle name="40 % - Accent4 36 2" xfId="32004"/>
    <cellStyle name="40 % - Accent4 36 3" xfId="45281"/>
    <cellStyle name="40 % - Accent4 36 4" xfId="58558"/>
    <cellStyle name="40 % - Accent4 37" xfId="18845"/>
    <cellStyle name="40 % - Accent4 37 2" xfId="32025"/>
    <cellStyle name="40 % - Accent4 37 3" xfId="45302"/>
    <cellStyle name="40 % - Accent4 37 4" xfId="58579"/>
    <cellStyle name="40 % - Accent4 38" xfId="18856"/>
    <cellStyle name="40 % - Accent4 38 2" xfId="32036"/>
    <cellStyle name="40 % - Accent4 38 3" xfId="45313"/>
    <cellStyle name="40 % - Accent4 38 4" xfId="58590"/>
    <cellStyle name="40 % - Accent4 39" xfId="18865"/>
    <cellStyle name="40 % - Accent4 39 2" xfId="32045"/>
    <cellStyle name="40 % - Accent4 39 3" xfId="45322"/>
    <cellStyle name="40 % - Accent4 39 4" xfId="58599"/>
    <cellStyle name="40 % - Accent4 4" xfId="724"/>
    <cellStyle name="40 % - Accent4 40" xfId="18873"/>
    <cellStyle name="40 % - Accent4 40 2" xfId="32053"/>
    <cellStyle name="40 % - Accent4 40 3" xfId="45330"/>
    <cellStyle name="40 % - Accent4 40 4" xfId="58607"/>
    <cellStyle name="40 % - Accent4 41" xfId="18886"/>
    <cellStyle name="40 % - Accent4 41 2" xfId="32066"/>
    <cellStyle name="40 % - Accent4 41 3" xfId="45343"/>
    <cellStyle name="40 % - Accent4 41 4" xfId="58620"/>
    <cellStyle name="40 % - Accent4 42" xfId="18895"/>
    <cellStyle name="40 % - Accent4 42 2" xfId="32075"/>
    <cellStyle name="40 % - Accent4 42 3" xfId="45352"/>
    <cellStyle name="40 % - Accent4 42 4" xfId="58629"/>
    <cellStyle name="40 % - Accent4 43" xfId="18903"/>
    <cellStyle name="40 % - Accent4 43 2" xfId="32083"/>
    <cellStyle name="40 % - Accent4 43 3" xfId="45360"/>
    <cellStyle name="40 % - Accent4 43 4" xfId="58637"/>
    <cellStyle name="40 % - Accent4 44" xfId="18909"/>
    <cellStyle name="40 % - Accent4 44 2" xfId="32089"/>
    <cellStyle name="40 % - Accent4 44 3" xfId="45366"/>
    <cellStyle name="40 % - Accent4 44 4" xfId="58643"/>
    <cellStyle name="40 % - Accent4 45" xfId="18928"/>
    <cellStyle name="40 % - Accent4 45 2" xfId="32108"/>
    <cellStyle name="40 % - Accent4 45 3" xfId="45385"/>
    <cellStyle name="40 % - Accent4 45 4" xfId="58662"/>
    <cellStyle name="40 % - Accent4 46" xfId="18939"/>
    <cellStyle name="40 % - Accent4 46 2" xfId="32119"/>
    <cellStyle name="40 % - Accent4 46 3" xfId="45396"/>
    <cellStyle name="40 % - Accent4 46 4" xfId="58673"/>
    <cellStyle name="40 % - Accent4 47" xfId="18947"/>
    <cellStyle name="40 % - Accent4 47 2" xfId="32127"/>
    <cellStyle name="40 % - Accent4 47 3" xfId="45404"/>
    <cellStyle name="40 % - Accent4 47 4" xfId="58681"/>
    <cellStyle name="40 % - Accent4 48" xfId="18953"/>
    <cellStyle name="40 % - Accent4 48 2" xfId="32133"/>
    <cellStyle name="40 % - Accent4 48 3" xfId="45410"/>
    <cellStyle name="40 % - Accent4 48 4" xfId="58687"/>
    <cellStyle name="40 % - Accent4 49" xfId="18972"/>
    <cellStyle name="40 % - Accent4 49 2" xfId="32152"/>
    <cellStyle name="40 % - Accent4 49 3" xfId="45429"/>
    <cellStyle name="40 % - Accent4 49 4" xfId="58706"/>
    <cellStyle name="40 % - Accent4 5" xfId="725"/>
    <cellStyle name="40 % - Accent4 5 2" xfId="726"/>
    <cellStyle name="40 % - Accent4 5 2 2" xfId="727"/>
    <cellStyle name="40 % - Accent4 5 2 3" xfId="728"/>
    <cellStyle name="40 % - Accent4 5 2 4" xfId="729"/>
    <cellStyle name="40 % - Accent4 5 2 4 2" xfId="730"/>
    <cellStyle name="40 % - Accent4 5 2 5" xfId="731"/>
    <cellStyle name="40 % - Accent4 5 2 6" xfId="3752"/>
    <cellStyle name="40 % - Accent4 5 3" xfId="732"/>
    <cellStyle name="40 % - Accent4 5 4" xfId="733"/>
    <cellStyle name="40 % - Accent4 5 5" xfId="734"/>
    <cellStyle name="40 % - Accent4 5 6" xfId="12968"/>
    <cellStyle name="40 % - Accent4 5 7" xfId="13171"/>
    <cellStyle name="40 % - Accent4 50" xfId="18983"/>
    <cellStyle name="40 % - Accent4 50 2" xfId="32163"/>
    <cellStyle name="40 % - Accent4 50 3" xfId="45440"/>
    <cellStyle name="40 % - Accent4 50 4" xfId="58717"/>
    <cellStyle name="40 % - Accent4 51" xfId="18991"/>
    <cellStyle name="40 % - Accent4 51 2" xfId="32171"/>
    <cellStyle name="40 % - Accent4 51 3" xfId="45448"/>
    <cellStyle name="40 % - Accent4 51 4" xfId="58725"/>
    <cellStyle name="40 % - Accent4 52" xfId="18997"/>
    <cellStyle name="40 % - Accent4 52 2" xfId="32177"/>
    <cellStyle name="40 % - Accent4 52 3" xfId="45454"/>
    <cellStyle name="40 % - Accent4 52 4" xfId="58731"/>
    <cellStyle name="40 % - Accent4 53" xfId="19010"/>
    <cellStyle name="40 % - Accent4 53 2" xfId="32190"/>
    <cellStyle name="40 % - Accent4 53 3" xfId="45467"/>
    <cellStyle name="40 % - Accent4 53 4" xfId="58744"/>
    <cellStyle name="40 % - Accent4 54" xfId="19030"/>
    <cellStyle name="40 % - Accent4 54 2" xfId="32210"/>
    <cellStyle name="40 % - Accent4 54 3" xfId="45487"/>
    <cellStyle name="40 % - Accent4 54 4" xfId="58764"/>
    <cellStyle name="40 % - Accent4 55" xfId="19041"/>
    <cellStyle name="40 % - Accent4 55 2" xfId="32221"/>
    <cellStyle name="40 % - Accent4 55 3" xfId="45498"/>
    <cellStyle name="40 % - Accent4 55 4" xfId="58775"/>
    <cellStyle name="40 % - Accent4 56" xfId="19049"/>
    <cellStyle name="40 % - Accent4 56 2" xfId="32229"/>
    <cellStyle name="40 % - Accent4 56 3" xfId="45506"/>
    <cellStyle name="40 % - Accent4 56 4" xfId="58783"/>
    <cellStyle name="40 % - Accent4 57" xfId="19055"/>
    <cellStyle name="40 % - Accent4 57 2" xfId="32235"/>
    <cellStyle name="40 % - Accent4 57 3" xfId="45512"/>
    <cellStyle name="40 % - Accent4 57 4" xfId="58789"/>
    <cellStyle name="40 % - Accent4 58" xfId="19074"/>
    <cellStyle name="40 % - Accent4 58 2" xfId="32254"/>
    <cellStyle name="40 % - Accent4 58 3" xfId="45531"/>
    <cellStyle name="40 % - Accent4 58 4" xfId="58808"/>
    <cellStyle name="40 % - Accent4 59" xfId="19085"/>
    <cellStyle name="40 % - Accent4 59 2" xfId="32265"/>
    <cellStyle name="40 % - Accent4 59 3" xfId="45542"/>
    <cellStyle name="40 % - Accent4 59 4" xfId="58819"/>
    <cellStyle name="40 % - Accent4 6" xfId="735"/>
    <cellStyle name="40 % - Accent4 60" xfId="19093"/>
    <cellStyle name="40 % - Accent4 60 2" xfId="32273"/>
    <cellStyle name="40 % - Accent4 60 3" xfId="45550"/>
    <cellStyle name="40 % - Accent4 60 4" xfId="58827"/>
    <cellStyle name="40 % - Accent4 61" xfId="19099"/>
    <cellStyle name="40 % - Accent4 61 2" xfId="32279"/>
    <cellStyle name="40 % - Accent4 61 3" xfId="45556"/>
    <cellStyle name="40 % - Accent4 61 4" xfId="58833"/>
    <cellStyle name="40 % - Accent4 62" xfId="19118"/>
    <cellStyle name="40 % - Accent4 62 2" xfId="32298"/>
    <cellStyle name="40 % - Accent4 62 3" xfId="45575"/>
    <cellStyle name="40 % - Accent4 62 4" xfId="58852"/>
    <cellStyle name="40 % - Accent4 63" xfId="19129"/>
    <cellStyle name="40 % - Accent4 63 2" xfId="32309"/>
    <cellStyle name="40 % - Accent4 63 3" xfId="45586"/>
    <cellStyle name="40 % - Accent4 63 4" xfId="58863"/>
    <cellStyle name="40 % - Accent4 64" xfId="19137"/>
    <cellStyle name="40 % - Accent4 64 2" xfId="32317"/>
    <cellStyle name="40 % - Accent4 64 3" xfId="45594"/>
    <cellStyle name="40 % - Accent4 64 4" xfId="58871"/>
    <cellStyle name="40 % - Accent4 65" xfId="19143"/>
    <cellStyle name="40 % - Accent4 65 2" xfId="32323"/>
    <cellStyle name="40 % - Accent4 65 3" xfId="45600"/>
    <cellStyle name="40 % - Accent4 65 4" xfId="58877"/>
    <cellStyle name="40 % - Accent4 66" xfId="19162"/>
    <cellStyle name="40 % - Accent4 66 2" xfId="32342"/>
    <cellStyle name="40 % - Accent4 66 3" xfId="45619"/>
    <cellStyle name="40 % - Accent4 66 4" xfId="58896"/>
    <cellStyle name="40 % - Accent4 67" xfId="19173"/>
    <cellStyle name="40 % - Accent4 67 2" xfId="32353"/>
    <cellStyle name="40 % - Accent4 67 3" xfId="45630"/>
    <cellStyle name="40 % - Accent4 67 4" xfId="58907"/>
    <cellStyle name="40 % - Accent4 68" xfId="19181"/>
    <cellStyle name="40 % - Accent4 68 2" xfId="32361"/>
    <cellStyle name="40 % - Accent4 68 3" xfId="45638"/>
    <cellStyle name="40 % - Accent4 68 4" xfId="58915"/>
    <cellStyle name="40 % - Accent4 69" xfId="19187"/>
    <cellStyle name="40 % - Accent4 69 2" xfId="32367"/>
    <cellStyle name="40 % - Accent4 69 3" xfId="45644"/>
    <cellStyle name="40 % - Accent4 69 4" xfId="58921"/>
    <cellStyle name="40 % - Accent4 7" xfId="736"/>
    <cellStyle name="40 % - Accent4 70" xfId="19207"/>
    <cellStyle name="40 % - Accent4 70 2" xfId="32387"/>
    <cellStyle name="40 % - Accent4 70 3" xfId="45664"/>
    <cellStyle name="40 % - Accent4 70 4" xfId="58941"/>
    <cellStyle name="40 % - Accent4 71" xfId="19218"/>
    <cellStyle name="40 % - Accent4 71 2" xfId="32398"/>
    <cellStyle name="40 % - Accent4 71 3" xfId="45675"/>
    <cellStyle name="40 % - Accent4 71 4" xfId="58952"/>
    <cellStyle name="40 % - Accent4 72" xfId="19228"/>
    <cellStyle name="40 % - Accent4 72 2" xfId="32408"/>
    <cellStyle name="40 % - Accent4 72 3" xfId="45685"/>
    <cellStyle name="40 % - Accent4 72 4" xfId="58962"/>
    <cellStyle name="40 % - Accent4 73" xfId="19238"/>
    <cellStyle name="40 % - Accent4 73 2" xfId="32418"/>
    <cellStyle name="40 % - Accent4 73 3" xfId="45695"/>
    <cellStyle name="40 % - Accent4 73 4" xfId="58972"/>
    <cellStyle name="40 % - Accent4 74" xfId="19247"/>
    <cellStyle name="40 % - Accent4 74 2" xfId="32427"/>
    <cellStyle name="40 % - Accent4 74 3" xfId="45704"/>
    <cellStyle name="40 % - Accent4 74 4" xfId="58981"/>
    <cellStyle name="40 % - Accent4 75" xfId="19255"/>
    <cellStyle name="40 % - Accent4 75 2" xfId="32435"/>
    <cellStyle name="40 % - Accent4 75 3" xfId="45712"/>
    <cellStyle name="40 % - Accent4 75 4" xfId="58989"/>
    <cellStyle name="40 % - Accent4 76" xfId="19261"/>
    <cellStyle name="40 % - Accent4 76 2" xfId="32441"/>
    <cellStyle name="40 % - Accent4 76 3" xfId="45718"/>
    <cellStyle name="40 % - Accent4 76 4" xfId="58995"/>
    <cellStyle name="40 % - Accent4 77" xfId="32461"/>
    <cellStyle name="40 % - Accent4 77 2" xfId="45738"/>
    <cellStyle name="40 % - Accent4 77 3" xfId="59015"/>
    <cellStyle name="40 % - Accent4 78" xfId="32472"/>
    <cellStyle name="40 % - Accent4 78 2" xfId="45749"/>
    <cellStyle name="40 % - Accent4 78 3" xfId="59026"/>
    <cellStyle name="40 % - Accent4 79" xfId="32481"/>
    <cellStyle name="40 % - Accent4 79 2" xfId="45758"/>
    <cellStyle name="40 % - Accent4 79 3" xfId="59035"/>
    <cellStyle name="40 % - Accent4 8" xfId="737"/>
    <cellStyle name="40 % - Accent4 80" xfId="32489"/>
    <cellStyle name="40 % - Accent4 80 2" xfId="45766"/>
    <cellStyle name="40 % - Accent4 80 3" xfId="59043"/>
    <cellStyle name="40 % - Accent4 81" xfId="32495"/>
    <cellStyle name="40 % - Accent4 81 2" xfId="45772"/>
    <cellStyle name="40 % - Accent4 81 3" xfId="59049"/>
    <cellStyle name="40 % - Accent4 82" xfId="32514"/>
    <cellStyle name="40 % - Accent4 82 2" xfId="45791"/>
    <cellStyle name="40 % - Accent4 82 3" xfId="59068"/>
    <cellStyle name="40 % - Accent4 83" xfId="32525"/>
    <cellStyle name="40 % - Accent4 83 2" xfId="45802"/>
    <cellStyle name="40 % - Accent4 83 3" xfId="59079"/>
    <cellStyle name="40 % - Accent4 84" xfId="32533"/>
    <cellStyle name="40 % - Accent4 84 2" xfId="45810"/>
    <cellStyle name="40 % - Accent4 84 3" xfId="59087"/>
    <cellStyle name="40 % - Accent4 85" xfId="32539"/>
    <cellStyle name="40 % - Accent4 85 2" xfId="45816"/>
    <cellStyle name="40 % - Accent4 85 3" xfId="59093"/>
    <cellStyle name="40 % - Accent4 86" xfId="59115"/>
    <cellStyle name="40 % - Accent4 87" xfId="59126"/>
    <cellStyle name="40 % - Accent4 88" xfId="59134"/>
    <cellStyle name="40 % - Accent4 89" xfId="59140"/>
    <cellStyle name="40 % - Accent4 9" xfId="738"/>
    <cellStyle name="40 % - Accent4 90" xfId="59162"/>
    <cellStyle name="40 % - Accent4 91" xfId="59173"/>
    <cellStyle name="40 % - Accent4 92" xfId="59181"/>
    <cellStyle name="40 % - Accent4 93" xfId="59187"/>
    <cellStyle name="40 % - Accent4 94" xfId="59255"/>
    <cellStyle name="40 % - Accent4 95" xfId="59266"/>
    <cellStyle name="40 % - Accent4 96" xfId="59274"/>
    <cellStyle name="40 % - Accent4 97" xfId="59280"/>
    <cellStyle name="40 % - Accent4 98" xfId="59302"/>
    <cellStyle name="40 % - Accent4 99" xfId="59311"/>
    <cellStyle name="40 % - Accent5" xfId="739" builtinId="47" customBuiltin="1"/>
    <cellStyle name="40 % - Accent5 10" xfId="740"/>
    <cellStyle name="40 % - Accent5 100" xfId="59318"/>
    <cellStyle name="40 % - Accent5 101" xfId="59352"/>
    <cellStyle name="40 % - Accent5 102" xfId="59369"/>
    <cellStyle name="40 % - Accent5 103" xfId="59389"/>
    <cellStyle name="40 % - Accent5 104" xfId="59404"/>
    <cellStyle name="40 % - Accent5 11" xfId="741"/>
    <cellStyle name="40 % - Accent5 12" xfId="742"/>
    <cellStyle name="40 % - Accent5 12 2" xfId="743"/>
    <cellStyle name="40 % - Accent5 12 3" xfId="744"/>
    <cellStyle name="40 % - Accent5 12 4" xfId="745"/>
    <cellStyle name="40 % - Accent5 12 4 2" xfId="746"/>
    <cellStyle name="40 % - Accent5 12 5" xfId="747"/>
    <cellStyle name="40 % - Accent5 12 6" xfId="3753"/>
    <cellStyle name="40 % - Accent5 13" xfId="748"/>
    <cellStyle name="40 % - Accent5 14" xfId="749"/>
    <cellStyle name="40 % - Accent5 14 10" xfId="9613"/>
    <cellStyle name="40 % - Accent5 14 10 2" xfId="20479"/>
    <cellStyle name="40 % - Accent5 14 10 3" xfId="33756"/>
    <cellStyle name="40 % - Accent5 14 10 4" xfId="47033"/>
    <cellStyle name="40 % - Accent5 14 11" xfId="13845"/>
    <cellStyle name="40 % - Accent5 14 11 2" xfId="26466"/>
    <cellStyle name="40 % - Accent5 14 11 3" xfId="39743"/>
    <cellStyle name="40 % - Accent5 14 11 4" xfId="53020"/>
    <cellStyle name="40 % - Accent5 14 12" xfId="19732"/>
    <cellStyle name="40 % - Accent5 14 13" xfId="33009"/>
    <cellStyle name="40 % - Accent5 14 14" xfId="46286"/>
    <cellStyle name="40 % - Accent5 14 2" xfId="3941"/>
    <cellStyle name="40 % - Accent5 14 2 10" xfId="19733"/>
    <cellStyle name="40 % - Accent5 14 2 11" xfId="33010"/>
    <cellStyle name="40 % - Accent5 14 2 12" xfId="46287"/>
    <cellStyle name="40 % - Accent5 14 2 2" xfId="4987"/>
    <cellStyle name="40 % - Accent5 14 2 2 2" xfId="8861"/>
    <cellStyle name="40 % - Accent5 14 2 2 2 2" xfId="15936"/>
    <cellStyle name="40 % - Accent5 14 2 2 2 2 2" xfId="29015"/>
    <cellStyle name="40 % - Accent5 14 2 2 2 2 3" xfId="42292"/>
    <cellStyle name="40 % - Accent5 14 2 2 2 2 4" xfId="55569"/>
    <cellStyle name="40 % - Accent5 14 2 2 2 3" xfId="23028"/>
    <cellStyle name="40 % - Accent5 14 2 2 2 4" xfId="36305"/>
    <cellStyle name="40 % - Accent5 14 2 2 2 5" xfId="49582"/>
    <cellStyle name="40 % - Accent5 14 2 2 3" xfId="14433"/>
    <cellStyle name="40 % - Accent5 14 2 2 3 2" xfId="27054"/>
    <cellStyle name="40 % - Accent5 14 2 2 3 3" xfId="40331"/>
    <cellStyle name="40 % - Accent5 14 2 2 3 4" xfId="53608"/>
    <cellStyle name="40 % - Accent5 14 2 2 4" xfId="21067"/>
    <cellStyle name="40 % - Accent5 14 2 2 5" xfId="34344"/>
    <cellStyle name="40 % - Accent5 14 2 2 6" xfId="47621"/>
    <cellStyle name="40 % - Accent5 14 2 3" xfId="5578"/>
    <cellStyle name="40 % - Accent5 14 2 3 2" xfId="16426"/>
    <cellStyle name="40 % - Accent5 14 2 3 2 2" xfId="29606"/>
    <cellStyle name="40 % - Accent5 14 2 3 2 3" xfId="42883"/>
    <cellStyle name="40 % - Accent5 14 2 3 2 4" xfId="56160"/>
    <cellStyle name="40 % - Accent5 14 2 3 3" xfId="11380"/>
    <cellStyle name="40 % - Accent5 14 2 3 4" xfId="23619"/>
    <cellStyle name="40 % - Accent5 14 2 3 5" xfId="36896"/>
    <cellStyle name="40 % - Accent5 14 2 3 6" xfId="50173"/>
    <cellStyle name="40 % - Accent5 14 2 4" xfId="6202"/>
    <cellStyle name="40 % - Accent5 14 2 4 2" xfId="17026"/>
    <cellStyle name="40 % - Accent5 14 2 4 2 2" xfId="30206"/>
    <cellStyle name="40 % - Accent5 14 2 4 2 3" xfId="43483"/>
    <cellStyle name="40 % - Accent5 14 2 4 2 4" xfId="56760"/>
    <cellStyle name="40 % - Accent5 14 2 4 3" xfId="11980"/>
    <cellStyle name="40 % - Accent5 14 2 4 4" xfId="24219"/>
    <cellStyle name="40 % - Accent5 14 2 4 5" xfId="37496"/>
    <cellStyle name="40 % - Accent5 14 2 4 6" xfId="50773"/>
    <cellStyle name="40 % - Accent5 14 2 5" xfId="6904"/>
    <cellStyle name="40 % - Accent5 14 2 5 2" xfId="17728"/>
    <cellStyle name="40 % - Accent5 14 2 5 2 2" xfId="30908"/>
    <cellStyle name="40 % - Accent5 14 2 5 2 3" xfId="44185"/>
    <cellStyle name="40 % - Accent5 14 2 5 2 4" xfId="57462"/>
    <cellStyle name="40 % - Accent5 14 2 5 3" xfId="12682"/>
    <cellStyle name="40 % - Accent5 14 2 5 4" xfId="24921"/>
    <cellStyle name="40 % - Accent5 14 2 5 5" xfId="38198"/>
    <cellStyle name="40 % - Accent5 14 2 5 6" xfId="51475"/>
    <cellStyle name="40 % - Accent5 14 2 6" xfId="8044"/>
    <cellStyle name="40 % - Accent5 14 2 6 2" xfId="18482"/>
    <cellStyle name="40 % - Accent5 14 2 6 2 2" xfId="31662"/>
    <cellStyle name="40 % - Accent5 14 2 6 2 3" xfId="44939"/>
    <cellStyle name="40 % - Accent5 14 2 6 2 4" xfId="58216"/>
    <cellStyle name="40 % - Accent5 14 2 6 3" xfId="25675"/>
    <cellStyle name="40 % - Accent5 14 2 6 4" xfId="38952"/>
    <cellStyle name="40 % - Accent5 14 2 6 5" xfId="52229"/>
    <cellStyle name="40 % - Accent5 14 2 7" xfId="10879"/>
    <cellStyle name="40 % - Accent5 14 2 7 2" xfId="15567"/>
    <cellStyle name="40 % - Accent5 14 2 7 2 2" xfId="28198"/>
    <cellStyle name="40 % - Accent5 14 2 7 2 3" xfId="41475"/>
    <cellStyle name="40 % - Accent5 14 2 7 2 4" xfId="54752"/>
    <cellStyle name="40 % - Accent5 14 2 7 3" xfId="22211"/>
    <cellStyle name="40 % - Accent5 14 2 7 4" xfId="35488"/>
    <cellStyle name="40 % - Accent5 14 2 7 5" xfId="48765"/>
    <cellStyle name="40 % - Accent5 14 2 8" xfId="9614"/>
    <cellStyle name="40 % - Accent5 14 2 8 2" xfId="20480"/>
    <cellStyle name="40 % - Accent5 14 2 8 3" xfId="33757"/>
    <cellStyle name="40 % - Accent5 14 2 8 4" xfId="47034"/>
    <cellStyle name="40 % - Accent5 14 2 9" xfId="13846"/>
    <cellStyle name="40 % - Accent5 14 2 9 2" xfId="26467"/>
    <cellStyle name="40 % - Accent5 14 2 9 3" xfId="39744"/>
    <cellStyle name="40 % - Accent5 14 2 9 4" xfId="53021"/>
    <cellStyle name="40 % - Accent5 14 3" xfId="3942"/>
    <cellStyle name="40 % - Accent5 14 3 2" xfId="8045"/>
    <cellStyle name="40 % - Accent5 14 3 2 2" xfId="15568"/>
    <cellStyle name="40 % - Accent5 14 3 2 2 2" xfId="28199"/>
    <cellStyle name="40 % - Accent5 14 3 2 2 3" xfId="41476"/>
    <cellStyle name="40 % - Accent5 14 3 2 2 4" xfId="54753"/>
    <cellStyle name="40 % - Accent5 14 3 2 3" xfId="22212"/>
    <cellStyle name="40 % - Accent5 14 3 2 4" xfId="35489"/>
    <cellStyle name="40 % - Accent5 14 3 2 5" xfId="48766"/>
    <cellStyle name="40 % - Accent5 14 3 3" xfId="14432"/>
    <cellStyle name="40 % - Accent5 14 3 3 2" xfId="27053"/>
    <cellStyle name="40 % - Accent5 14 3 3 3" xfId="40330"/>
    <cellStyle name="40 % - Accent5 14 3 3 4" xfId="53607"/>
    <cellStyle name="40 % - Accent5 14 3 4" xfId="21066"/>
    <cellStyle name="40 % - Accent5 14 3 5" xfId="34343"/>
    <cellStyle name="40 % - Accent5 14 3 6" xfId="47620"/>
    <cellStyle name="40 % - Accent5 14 4" xfId="4986"/>
    <cellStyle name="40 % - Accent5 14 4 2" xfId="8860"/>
    <cellStyle name="40 % - Accent5 14 4 2 2" xfId="29014"/>
    <cellStyle name="40 % - Accent5 14 4 2 3" xfId="42291"/>
    <cellStyle name="40 % - Accent5 14 4 2 4" xfId="55568"/>
    <cellStyle name="40 % - Accent5 14 4 3" xfId="23027"/>
    <cellStyle name="40 % - Accent5 14 4 4" xfId="36304"/>
    <cellStyle name="40 % - Accent5 14 4 5" xfId="49581"/>
    <cellStyle name="40 % - Accent5 14 5" xfId="5577"/>
    <cellStyle name="40 % - Accent5 14 5 2" xfId="16425"/>
    <cellStyle name="40 % - Accent5 14 5 2 2" xfId="29605"/>
    <cellStyle name="40 % - Accent5 14 5 2 3" xfId="42882"/>
    <cellStyle name="40 % - Accent5 14 5 2 4" xfId="56159"/>
    <cellStyle name="40 % - Accent5 14 5 3" xfId="11379"/>
    <cellStyle name="40 % - Accent5 14 5 4" xfId="23618"/>
    <cellStyle name="40 % - Accent5 14 5 5" xfId="36895"/>
    <cellStyle name="40 % - Accent5 14 5 6" xfId="50172"/>
    <cellStyle name="40 % - Accent5 14 6" xfId="6201"/>
    <cellStyle name="40 % - Accent5 14 6 2" xfId="17025"/>
    <cellStyle name="40 % - Accent5 14 6 2 2" xfId="30205"/>
    <cellStyle name="40 % - Accent5 14 6 2 3" xfId="43482"/>
    <cellStyle name="40 % - Accent5 14 6 2 4" xfId="56759"/>
    <cellStyle name="40 % - Accent5 14 6 3" xfId="11979"/>
    <cellStyle name="40 % - Accent5 14 6 4" xfId="24218"/>
    <cellStyle name="40 % - Accent5 14 6 5" xfId="37495"/>
    <cellStyle name="40 % - Accent5 14 6 6" xfId="50772"/>
    <cellStyle name="40 % - Accent5 14 7" xfId="6903"/>
    <cellStyle name="40 % - Accent5 14 7 2" xfId="17727"/>
    <cellStyle name="40 % - Accent5 14 7 2 2" xfId="30907"/>
    <cellStyle name="40 % - Accent5 14 7 2 3" xfId="44184"/>
    <cellStyle name="40 % - Accent5 14 7 2 4" xfId="57461"/>
    <cellStyle name="40 % - Accent5 14 7 3" xfId="12681"/>
    <cellStyle name="40 % - Accent5 14 7 4" xfId="24920"/>
    <cellStyle name="40 % - Accent5 14 7 5" xfId="38197"/>
    <cellStyle name="40 % - Accent5 14 7 6" xfId="51474"/>
    <cellStyle name="40 % - Accent5 14 8" xfId="7633"/>
    <cellStyle name="40 % - Accent5 14 8 2" xfId="18481"/>
    <cellStyle name="40 % - Accent5 14 8 2 2" xfId="31661"/>
    <cellStyle name="40 % - Accent5 14 8 2 3" xfId="44938"/>
    <cellStyle name="40 % - Accent5 14 8 2 4" xfId="58215"/>
    <cellStyle name="40 % - Accent5 14 8 3" xfId="25674"/>
    <cellStyle name="40 % - Accent5 14 8 4" xfId="38951"/>
    <cellStyle name="40 % - Accent5 14 8 5" xfId="52228"/>
    <cellStyle name="40 % - Accent5 14 9" xfId="10695"/>
    <cellStyle name="40 % - Accent5 14 9 2" xfId="15166"/>
    <cellStyle name="40 % - Accent5 14 9 2 2" xfId="27787"/>
    <cellStyle name="40 % - Accent5 14 9 2 3" xfId="41064"/>
    <cellStyle name="40 % - Accent5 14 9 2 4" xfId="54341"/>
    <cellStyle name="40 % - Accent5 14 9 3" xfId="21800"/>
    <cellStyle name="40 % - Accent5 14 9 4" xfId="35077"/>
    <cellStyle name="40 % - Accent5 14 9 5" xfId="48354"/>
    <cellStyle name="40 % - Accent5 15" xfId="750"/>
    <cellStyle name="40 % - Accent5 15 10" xfId="13847"/>
    <cellStyle name="40 % - Accent5 15 10 2" xfId="26468"/>
    <cellStyle name="40 % - Accent5 15 10 3" xfId="39745"/>
    <cellStyle name="40 % - Accent5 15 10 4" xfId="53022"/>
    <cellStyle name="40 % - Accent5 15 11" xfId="19734"/>
    <cellStyle name="40 % - Accent5 15 12" xfId="33011"/>
    <cellStyle name="40 % - Accent5 15 13" xfId="46288"/>
    <cellStyle name="40 % - Accent5 15 2" xfId="3940"/>
    <cellStyle name="40 % - Accent5 15 2 2" xfId="8043"/>
    <cellStyle name="40 % - Accent5 15 2 2 2" xfId="15566"/>
    <cellStyle name="40 % - Accent5 15 2 2 2 2" xfId="28197"/>
    <cellStyle name="40 % - Accent5 15 2 2 2 3" xfId="41474"/>
    <cellStyle name="40 % - Accent5 15 2 2 2 4" xfId="54751"/>
    <cellStyle name="40 % - Accent5 15 2 2 3" xfId="22210"/>
    <cellStyle name="40 % - Accent5 15 2 2 4" xfId="35487"/>
    <cellStyle name="40 % - Accent5 15 2 2 5" xfId="48764"/>
    <cellStyle name="40 % - Accent5 15 2 3" xfId="14434"/>
    <cellStyle name="40 % - Accent5 15 2 3 2" xfId="27055"/>
    <cellStyle name="40 % - Accent5 15 2 3 3" xfId="40332"/>
    <cellStyle name="40 % - Accent5 15 2 3 4" xfId="53609"/>
    <cellStyle name="40 % - Accent5 15 2 4" xfId="21068"/>
    <cellStyle name="40 % - Accent5 15 2 5" xfId="34345"/>
    <cellStyle name="40 % - Accent5 15 2 6" xfId="47622"/>
    <cellStyle name="40 % - Accent5 15 3" xfId="4988"/>
    <cellStyle name="40 % - Accent5 15 3 2" xfId="8862"/>
    <cellStyle name="40 % - Accent5 15 3 2 2" xfId="29016"/>
    <cellStyle name="40 % - Accent5 15 3 2 3" xfId="42293"/>
    <cellStyle name="40 % - Accent5 15 3 2 4" xfId="55570"/>
    <cellStyle name="40 % - Accent5 15 3 3" xfId="23029"/>
    <cellStyle name="40 % - Accent5 15 3 4" xfId="36306"/>
    <cellStyle name="40 % - Accent5 15 3 5" xfId="49583"/>
    <cellStyle name="40 % - Accent5 15 4" xfId="5579"/>
    <cellStyle name="40 % - Accent5 15 4 2" xfId="16427"/>
    <cellStyle name="40 % - Accent5 15 4 2 2" xfId="29607"/>
    <cellStyle name="40 % - Accent5 15 4 2 3" xfId="42884"/>
    <cellStyle name="40 % - Accent5 15 4 2 4" xfId="56161"/>
    <cellStyle name="40 % - Accent5 15 4 3" xfId="11381"/>
    <cellStyle name="40 % - Accent5 15 4 4" xfId="23620"/>
    <cellStyle name="40 % - Accent5 15 4 5" xfId="36897"/>
    <cellStyle name="40 % - Accent5 15 4 6" xfId="50174"/>
    <cellStyle name="40 % - Accent5 15 5" xfId="6203"/>
    <cellStyle name="40 % - Accent5 15 5 2" xfId="17027"/>
    <cellStyle name="40 % - Accent5 15 5 2 2" xfId="30207"/>
    <cellStyle name="40 % - Accent5 15 5 2 3" xfId="43484"/>
    <cellStyle name="40 % - Accent5 15 5 2 4" xfId="56761"/>
    <cellStyle name="40 % - Accent5 15 5 3" xfId="11981"/>
    <cellStyle name="40 % - Accent5 15 5 4" xfId="24220"/>
    <cellStyle name="40 % - Accent5 15 5 5" xfId="37497"/>
    <cellStyle name="40 % - Accent5 15 5 6" xfId="50774"/>
    <cellStyle name="40 % - Accent5 15 6" xfId="6905"/>
    <cellStyle name="40 % - Accent5 15 6 2" xfId="17729"/>
    <cellStyle name="40 % - Accent5 15 6 2 2" xfId="30909"/>
    <cellStyle name="40 % - Accent5 15 6 2 3" xfId="44186"/>
    <cellStyle name="40 % - Accent5 15 6 2 4" xfId="57463"/>
    <cellStyle name="40 % - Accent5 15 6 3" xfId="12683"/>
    <cellStyle name="40 % - Accent5 15 6 4" xfId="24922"/>
    <cellStyle name="40 % - Accent5 15 6 5" xfId="38199"/>
    <cellStyle name="40 % - Accent5 15 6 6" xfId="51476"/>
    <cellStyle name="40 % - Accent5 15 7" xfId="7634"/>
    <cellStyle name="40 % - Accent5 15 7 2" xfId="18483"/>
    <cellStyle name="40 % - Accent5 15 7 2 2" xfId="31663"/>
    <cellStyle name="40 % - Accent5 15 7 2 3" xfId="44940"/>
    <cellStyle name="40 % - Accent5 15 7 2 4" xfId="58217"/>
    <cellStyle name="40 % - Accent5 15 7 3" xfId="25676"/>
    <cellStyle name="40 % - Accent5 15 7 4" xfId="38953"/>
    <cellStyle name="40 % - Accent5 15 7 5" xfId="52230"/>
    <cellStyle name="40 % - Accent5 15 8" xfId="10696"/>
    <cellStyle name="40 % - Accent5 15 8 2" xfId="15167"/>
    <cellStyle name="40 % - Accent5 15 8 2 2" xfId="27788"/>
    <cellStyle name="40 % - Accent5 15 8 2 3" xfId="41065"/>
    <cellStyle name="40 % - Accent5 15 8 2 4" xfId="54342"/>
    <cellStyle name="40 % - Accent5 15 8 3" xfId="21801"/>
    <cellStyle name="40 % - Accent5 15 8 4" xfId="35078"/>
    <cellStyle name="40 % - Accent5 15 8 5" xfId="48355"/>
    <cellStyle name="40 % - Accent5 15 9" xfId="9615"/>
    <cellStyle name="40 % - Accent5 15 9 2" xfId="20481"/>
    <cellStyle name="40 % - Accent5 15 9 3" xfId="33758"/>
    <cellStyle name="40 % - Accent5 15 9 4" xfId="47035"/>
    <cellStyle name="40 % - Accent5 16" xfId="3938"/>
    <cellStyle name="40 % - Accent5 16 2" xfId="13126"/>
    <cellStyle name="40 % - Accent5 16 2 2" xfId="18613"/>
    <cellStyle name="40 % - Accent5 16 2 2 2" xfId="31793"/>
    <cellStyle name="40 % - Accent5 16 2 2 3" xfId="45070"/>
    <cellStyle name="40 % - Accent5 16 2 2 4" xfId="58347"/>
    <cellStyle name="40 % - Accent5 16 2 3" xfId="25806"/>
    <cellStyle name="40 % - Accent5 16 2 4" xfId="39083"/>
    <cellStyle name="40 % - Accent5 16 2 5" xfId="52360"/>
    <cellStyle name="40 % - Accent5 17" xfId="3937"/>
    <cellStyle name="40 % - Accent5 17 10" xfId="33012"/>
    <cellStyle name="40 % - Accent5 17 11" xfId="46289"/>
    <cellStyle name="40 % - Accent5 17 2" xfId="4989"/>
    <cellStyle name="40 % - Accent5 17 2 2" xfId="8863"/>
    <cellStyle name="40 % - Accent5 17 2 2 2" xfId="29017"/>
    <cellStyle name="40 % - Accent5 17 2 2 3" xfId="42294"/>
    <cellStyle name="40 % - Accent5 17 2 2 4" xfId="55571"/>
    <cellStyle name="40 % - Accent5 17 2 3" xfId="23030"/>
    <cellStyle name="40 % - Accent5 17 2 4" xfId="36307"/>
    <cellStyle name="40 % - Accent5 17 2 5" xfId="49584"/>
    <cellStyle name="40 % - Accent5 17 3" xfId="5580"/>
    <cellStyle name="40 % - Accent5 17 3 2" xfId="16428"/>
    <cellStyle name="40 % - Accent5 17 3 2 2" xfId="29608"/>
    <cellStyle name="40 % - Accent5 17 3 2 3" xfId="42885"/>
    <cellStyle name="40 % - Accent5 17 3 2 4" xfId="56162"/>
    <cellStyle name="40 % - Accent5 17 3 3" xfId="11382"/>
    <cellStyle name="40 % - Accent5 17 3 4" xfId="23621"/>
    <cellStyle name="40 % - Accent5 17 3 5" xfId="36898"/>
    <cellStyle name="40 % - Accent5 17 3 6" xfId="50175"/>
    <cellStyle name="40 % - Accent5 17 4" xfId="6204"/>
    <cellStyle name="40 % - Accent5 17 4 2" xfId="17028"/>
    <cellStyle name="40 % - Accent5 17 4 2 2" xfId="30208"/>
    <cellStyle name="40 % - Accent5 17 4 2 3" xfId="43485"/>
    <cellStyle name="40 % - Accent5 17 4 2 4" xfId="56762"/>
    <cellStyle name="40 % - Accent5 17 4 3" xfId="11982"/>
    <cellStyle name="40 % - Accent5 17 4 4" xfId="24221"/>
    <cellStyle name="40 % - Accent5 17 4 5" xfId="37498"/>
    <cellStyle name="40 % - Accent5 17 4 6" xfId="50775"/>
    <cellStyle name="40 % - Accent5 17 5" xfId="6906"/>
    <cellStyle name="40 % - Accent5 17 5 2" xfId="17730"/>
    <cellStyle name="40 % - Accent5 17 5 2 2" xfId="30910"/>
    <cellStyle name="40 % - Accent5 17 5 2 3" xfId="44187"/>
    <cellStyle name="40 % - Accent5 17 5 2 4" xfId="57464"/>
    <cellStyle name="40 % - Accent5 17 5 3" xfId="12684"/>
    <cellStyle name="40 % - Accent5 17 5 4" xfId="24923"/>
    <cellStyle name="40 % - Accent5 17 5 5" xfId="38200"/>
    <cellStyle name="40 % - Accent5 17 5 6" xfId="51477"/>
    <cellStyle name="40 % - Accent5 17 6" xfId="8042"/>
    <cellStyle name="40 % - Accent5 17 6 2" xfId="15565"/>
    <cellStyle name="40 % - Accent5 17 6 2 2" xfId="28196"/>
    <cellStyle name="40 % - Accent5 17 6 2 3" xfId="41473"/>
    <cellStyle name="40 % - Accent5 17 6 2 4" xfId="54750"/>
    <cellStyle name="40 % - Accent5 17 6 3" xfId="22209"/>
    <cellStyle name="40 % - Accent5 17 6 4" xfId="35486"/>
    <cellStyle name="40 % - Accent5 17 6 5" xfId="48763"/>
    <cellStyle name="40 % - Accent5 17 7" xfId="9930"/>
    <cellStyle name="40 % - Accent5 17 7 2" xfId="21069"/>
    <cellStyle name="40 % - Accent5 17 7 3" xfId="34346"/>
    <cellStyle name="40 % - Accent5 17 7 4" xfId="47623"/>
    <cellStyle name="40 % - Accent5 17 8" xfId="14435"/>
    <cellStyle name="40 % - Accent5 17 8 2" xfId="27056"/>
    <cellStyle name="40 % - Accent5 17 8 3" xfId="40333"/>
    <cellStyle name="40 % - Accent5 17 8 4" xfId="53610"/>
    <cellStyle name="40 % - Accent5 17 9" xfId="19735"/>
    <cellStyle name="40 % - Accent5 18" xfId="5708"/>
    <cellStyle name="40 % - Accent5 18 10" xfId="46417"/>
    <cellStyle name="40 % - Accent5 18 2" xfId="6332"/>
    <cellStyle name="40 % - Accent5 18 2 2" xfId="17156"/>
    <cellStyle name="40 % - Accent5 18 2 2 2" xfId="30336"/>
    <cellStyle name="40 % - Accent5 18 2 2 3" xfId="43613"/>
    <cellStyle name="40 % - Accent5 18 2 2 4" xfId="56890"/>
    <cellStyle name="40 % - Accent5 18 2 3" xfId="12110"/>
    <cellStyle name="40 % - Accent5 18 2 4" xfId="24349"/>
    <cellStyle name="40 % - Accent5 18 2 5" xfId="37626"/>
    <cellStyle name="40 % - Accent5 18 2 6" xfId="50903"/>
    <cellStyle name="40 % - Accent5 18 3" xfId="7034"/>
    <cellStyle name="40 % - Accent5 18 3 2" xfId="17858"/>
    <cellStyle name="40 % - Accent5 18 3 2 2" xfId="31038"/>
    <cellStyle name="40 % - Accent5 18 3 2 3" xfId="44315"/>
    <cellStyle name="40 % - Accent5 18 3 2 4" xfId="57592"/>
    <cellStyle name="40 % - Accent5 18 3 3" xfId="12812"/>
    <cellStyle name="40 % - Accent5 18 3 4" xfId="25051"/>
    <cellStyle name="40 % - Accent5 18 3 5" xfId="38328"/>
    <cellStyle name="40 % - Accent5 18 3 6" xfId="51605"/>
    <cellStyle name="40 % - Accent5 18 4" xfId="11510"/>
    <cellStyle name="40 % - Accent5 18 4 2" xfId="16556"/>
    <cellStyle name="40 % - Accent5 18 4 2 2" xfId="29736"/>
    <cellStyle name="40 % - Accent5 18 4 2 3" xfId="43013"/>
    <cellStyle name="40 % - Accent5 18 4 2 4" xfId="56290"/>
    <cellStyle name="40 % - Accent5 18 4 3" xfId="23749"/>
    <cellStyle name="40 % - Accent5 18 4 4" xfId="37026"/>
    <cellStyle name="40 % - Accent5 18 4 5" xfId="50303"/>
    <cellStyle name="40 % - Accent5 18 5" xfId="10112"/>
    <cellStyle name="40 % - Accent5 18 5 2" xfId="21201"/>
    <cellStyle name="40 % - Accent5 18 5 3" xfId="34478"/>
    <cellStyle name="40 % - Accent5 18 5 4" xfId="47755"/>
    <cellStyle name="40 % - Accent5 18 6" xfId="14567"/>
    <cellStyle name="40 % - Accent5 18 6 2" xfId="27188"/>
    <cellStyle name="40 % - Accent5 18 6 3" xfId="40465"/>
    <cellStyle name="40 % - Accent5 18 6 4" xfId="53742"/>
    <cellStyle name="40 % - Accent5 18 7" xfId="8996"/>
    <cellStyle name="40 % - Accent5 18 8" xfId="19863"/>
    <cellStyle name="40 % - Accent5 18 9" xfId="33140"/>
    <cellStyle name="40 % - Accent5 19" xfId="6346"/>
    <cellStyle name="40 % - Accent5 19 2" xfId="7048"/>
    <cellStyle name="40 % - Accent5 19 2 2" xfId="17872"/>
    <cellStyle name="40 % - Accent5 19 2 2 2" xfId="31052"/>
    <cellStyle name="40 % - Accent5 19 2 2 3" xfId="44329"/>
    <cellStyle name="40 % - Accent5 19 2 2 4" xfId="57606"/>
    <cellStyle name="40 % - Accent5 19 2 3" xfId="12826"/>
    <cellStyle name="40 % - Accent5 19 2 4" xfId="25065"/>
    <cellStyle name="40 % - Accent5 19 2 5" xfId="38342"/>
    <cellStyle name="40 % - Accent5 19 2 6" xfId="51619"/>
    <cellStyle name="40 % - Accent5 19 3" xfId="12124"/>
    <cellStyle name="40 % - Accent5 19 3 2" xfId="17170"/>
    <cellStyle name="40 % - Accent5 19 3 2 2" xfId="30350"/>
    <cellStyle name="40 % - Accent5 19 3 2 3" xfId="43627"/>
    <cellStyle name="40 % - Accent5 19 3 2 4" xfId="56904"/>
    <cellStyle name="40 % - Accent5 19 3 3" xfId="24363"/>
    <cellStyle name="40 % - Accent5 19 3 4" xfId="37640"/>
    <cellStyle name="40 % - Accent5 19 3 5" xfId="50917"/>
    <cellStyle name="40 % - Accent5 19 4" xfId="10126"/>
    <cellStyle name="40 % - Accent5 19 4 2" xfId="21215"/>
    <cellStyle name="40 % - Accent5 19 4 3" xfId="34492"/>
    <cellStyle name="40 % - Accent5 19 4 4" xfId="47769"/>
    <cellStyle name="40 % - Accent5 19 5" xfId="14581"/>
    <cellStyle name="40 % - Accent5 19 5 2" xfId="27202"/>
    <cellStyle name="40 % - Accent5 19 5 3" xfId="40479"/>
    <cellStyle name="40 % - Accent5 19 5 4" xfId="53756"/>
    <cellStyle name="40 % - Accent5 19 6" xfId="9010"/>
    <cellStyle name="40 % - Accent5 19 7" xfId="19877"/>
    <cellStyle name="40 % - Accent5 19 8" xfId="33154"/>
    <cellStyle name="40 % - Accent5 19 9" xfId="46431"/>
    <cellStyle name="40 % - Accent5 2" xfId="751"/>
    <cellStyle name="40 % - Accent5 2 10" xfId="6205"/>
    <cellStyle name="40 % - Accent5 2 10 2" xfId="17029"/>
    <cellStyle name="40 % - Accent5 2 10 2 2" xfId="30209"/>
    <cellStyle name="40 % - Accent5 2 10 2 3" xfId="43486"/>
    <cellStyle name="40 % - Accent5 2 10 2 4" xfId="56763"/>
    <cellStyle name="40 % - Accent5 2 10 3" xfId="11983"/>
    <cellStyle name="40 % - Accent5 2 10 4" xfId="24222"/>
    <cellStyle name="40 % - Accent5 2 10 5" xfId="37499"/>
    <cellStyle name="40 % - Accent5 2 10 6" xfId="50776"/>
    <cellStyle name="40 % - Accent5 2 11" xfId="6907"/>
    <cellStyle name="40 % - Accent5 2 11 2" xfId="17731"/>
    <cellStyle name="40 % - Accent5 2 11 2 2" xfId="30911"/>
    <cellStyle name="40 % - Accent5 2 11 2 3" xfId="44188"/>
    <cellStyle name="40 % - Accent5 2 11 2 4" xfId="57465"/>
    <cellStyle name="40 % - Accent5 2 11 3" xfId="12685"/>
    <cellStyle name="40 % - Accent5 2 11 4" xfId="24924"/>
    <cellStyle name="40 % - Accent5 2 11 5" xfId="38201"/>
    <cellStyle name="40 % - Accent5 2 11 6" xfId="51478"/>
    <cellStyle name="40 % - Accent5 2 12" xfId="7635"/>
    <cellStyle name="40 % - Accent5 2 12 2" xfId="18484"/>
    <cellStyle name="40 % - Accent5 2 12 2 2" xfId="31664"/>
    <cellStyle name="40 % - Accent5 2 12 2 3" xfId="44941"/>
    <cellStyle name="40 % - Accent5 2 12 2 4" xfId="58218"/>
    <cellStyle name="40 % - Accent5 2 12 3" xfId="25677"/>
    <cellStyle name="40 % - Accent5 2 12 4" xfId="38954"/>
    <cellStyle name="40 % - Accent5 2 12 5" xfId="52231"/>
    <cellStyle name="40 % - Accent5 2 13" xfId="10697"/>
    <cellStyle name="40 % - Accent5 2 13 2" xfId="15168"/>
    <cellStyle name="40 % - Accent5 2 13 2 2" xfId="27789"/>
    <cellStyle name="40 % - Accent5 2 13 2 3" xfId="41066"/>
    <cellStyle name="40 % - Accent5 2 13 2 4" xfId="54343"/>
    <cellStyle name="40 % - Accent5 2 13 3" xfId="21802"/>
    <cellStyle name="40 % - Accent5 2 13 4" xfId="35079"/>
    <cellStyle name="40 % - Accent5 2 13 5" xfId="48356"/>
    <cellStyle name="40 % - Accent5 2 14" xfId="9616"/>
    <cellStyle name="40 % - Accent5 2 14 2" xfId="20482"/>
    <cellStyle name="40 % - Accent5 2 14 3" xfId="33759"/>
    <cellStyle name="40 % - Accent5 2 14 4" xfId="47036"/>
    <cellStyle name="40 % - Accent5 2 15" xfId="13848"/>
    <cellStyle name="40 % - Accent5 2 15 2" xfId="26469"/>
    <cellStyle name="40 % - Accent5 2 15 3" xfId="39746"/>
    <cellStyle name="40 % - Accent5 2 15 4" xfId="53023"/>
    <cellStyle name="40 % - Accent5 2 16" xfId="19736"/>
    <cellStyle name="40 % - Accent5 2 17" xfId="33013"/>
    <cellStyle name="40 % - Accent5 2 18" xfId="46290"/>
    <cellStyle name="40 % - Accent5 2 2" xfId="752"/>
    <cellStyle name="40 % - Accent5 2 2 10" xfId="7636"/>
    <cellStyle name="40 % - Accent5 2 2 10 2" xfId="18485"/>
    <cellStyle name="40 % - Accent5 2 2 10 2 2" xfId="31665"/>
    <cellStyle name="40 % - Accent5 2 2 10 2 3" xfId="44942"/>
    <cellStyle name="40 % - Accent5 2 2 10 2 4" xfId="58219"/>
    <cellStyle name="40 % - Accent5 2 2 10 3" xfId="25678"/>
    <cellStyle name="40 % - Accent5 2 2 10 4" xfId="38955"/>
    <cellStyle name="40 % - Accent5 2 2 10 5" xfId="52232"/>
    <cellStyle name="40 % - Accent5 2 2 11" xfId="10698"/>
    <cellStyle name="40 % - Accent5 2 2 11 2" xfId="15169"/>
    <cellStyle name="40 % - Accent5 2 2 11 2 2" xfId="27790"/>
    <cellStyle name="40 % - Accent5 2 2 11 2 3" xfId="41067"/>
    <cellStyle name="40 % - Accent5 2 2 11 2 4" xfId="54344"/>
    <cellStyle name="40 % - Accent5 2 2 11 3" xfId="21803"/>
    <cellStyle name="40 % - Accent5 2 2 11 4" xfId="35080"/>
    <cellStyle name="40 % - Accent5 2 2 11 5" xfId="48357"/>
    <cellStyle name="40 % - Accent5 2 2 12" xfId="9617"/>
    <cellStyle name="40 % - Accent5 2 2 12 2" xfId="20483"/>
    <cellStyle name="40 % - Accent5 2 2 12 3" xfId="33760"/>
    <cellStyle name="40 % - Accent5 2 2 12 4" xfId="47037"/>
    <cellStyle name="40 % - Accent5 2 2 13" xfId="13849"/>
    <cellStyle name="40 % - Accent5 2 2 13 2" xfId="26470"/>
    <cellStyle name="40 % - Accent5 2 2 13 3" xfId="39747"/>
    <cellStyle name="40 % - Accent5 2 2 13 4" xfId="53024"/>
    <cellStyle name="40 % - Accent5 2 2 14" xfId="19737"/>
    <cellStyle name="40 % - Accent5 2 2 15" xfId="33014"/>
    <cellStyle name="40 % - Accent5 2 2 16" xfId="46291"/>
    <cellStyle name="40 % - Accent5 2 2 2" xfId="753"/>
    <cellStyle name="40 % - Accent5 2 2 2 10" xfId="6909"/>
    <cellStyle name="40 % - Accent5 2 2 2 10 2" xfId="17733"/>
    <cellStyle name="40 % - Accent5 2 2 2 10 2 2" xfId="30913"/>
    <cellStyle name="40 % - Accent5 2 2 2 10 2 3" xfId="44190"/>
    <cellStyle name="40 % - Accent5 2 2 2 10 2 4" xfId="57467"/>
    <cellStyle name="40 % - Accent5 2 2 2 10 3" xfId="12687"/>
    <cellStyle name="40 % - Accent5 2 2 2 10 4" xfId="24926"/>
    <cellStyle name="40 % - Accent5 2 2 2 10 5" xfId="38203"/>
    <cellStyle name="40 % - Accent5 2 2 2 10 6" xfId="51480"/>
    <cellStyle name="40 % - Accent5 2 2 2 11" xfId="7637"/>
    <cellStyle name="40 % - Accent5 2 2 2 11 2" xfId="18486"/>
    <cellStyle name="40 % - Accent5 2 2 2 11 2 2" xfId="31666"/>
    <cellStyle name="40 % - Accent5 2 2 2 11 2 3" xfId="44943"/>
    <cellStyle name="40 % - Accent5 2 2 2 11 2 4" xfId="58220"/>
    <cellStyle name="40 % - Accent5 2 2 2 11 3" xfId="25679"/>
    <cellStyle name="40 % - Accent5 2 2 2 11 4" xfId="38956"/>
    <cellStyle name="40 % - Accent5 2 2 2 11 5" xfId="52233"/>
    <cellStyle name="40 % - Accent5 2 2 2 12" xfId="10699"/>
    <cellStyle name="40 % - Accent5 2 2 2 12 2" xfId="15170"/>
    <cellStyle name="40 % - Accent5 2 2 2 12 2 2" xfId="27791"/>
    <cellStyle name="40 % - Accent5 2 2 2 12 2 3" xfId="41068"/>
    <cellStyle name="40 % - Accent5 2 2 2 12 2 4" xfId="54345"/>
    <cellStyle name="40 % - Accent5 2 2 2 12 3" xfId="21804"/>
    <cellStyle name="40 % - Accent5 2 2 2 12 4" xfId="35081"/>
    <cellStyle name="40 % - Accent5 2 2 2 12 5" xfId="48358"/>
    <cellStyle name="40 % - Accent5 2 2 2 13" xfId="9618"/>
    <cellStyle name="40 % - Accent5 2 2 2 13 2" xfId="20484"/>
    <cellStyle name="40 % - Accent5 2 2 2 13 3" xfId="33761"/>
    <cellStyle name="40 % - Accent5 2 2 2 13 4" xfId="47038"/>
    <cellStyle name="40 % - Accent5 2 2 2 14" xfId="13850"/>
    <cellStyle name="40 % - Accent5 2 2 2 14 2" xfId="26471"/>
    <cellStyle name="40 % - Accent5 2 2 2 14 3" xfId="39748"/>
    <cellStyle name="40 % - Accent5 2 2 2 14 4" xfId="53025"/>
    <cellStyle name="40 % - Accent5 2 2 2 15" xfId="19738"/>
    <cellStyle name="40 % - Accent5 2 2 2 16" xfId="33015"/>
    <cellStyle name="40 % - Accent5 2 2 2 17" xfId="46292"/>
    <cellStyle name="40 % - Accent5 2 2 2 2" xfId="754"/>
    <cellStyle name="40 % - Accent5 2 2 2 2 10" xfId="7638"/>
    <cellStyle name="40 % - Accent5 2 2 2 2 10 2" xfId="18487"/>
    <cellStyle name="40 % - Accent5 2 2 2 2 10 2 2" xfId="31667"/>
    <cellStyle name="40 % - Accent5 2 2 2 2 10 2 3" xfId="44944"/>
    <cellStyle name="40 % - Accent5 2 2 2 2 10 2 4" xfId="58221"/>
    <cellStyle name="40 % - Accent5 2 2 2 2 10 3" xfId="25680"/>
    <cellStyle name="40 % - Accent5 2 2 2 2 10 4" xfId="38957"/>
    <cellStyle name="40 % - Accent5 2 2 2 2 10 5" xfId="52234"/>
    <cellStyle name="40 % - Accent5 2 2 2 2 11" xfId="10700"/>
    <cellStyle name="40 % - Accent5 2 2 2 2 11 2" xfId="15171"/>
    <cellStyle name="40 % - Accent5 2 2 2 2 11 2 2" xfId="27792"/>
    <cellStyle name="40 % - Accent5 2 2 2 2 11 2 3" xfId="41069"/>
    <cellStyle name="40 % - Accent5 2 2 2 2 11 2 4" xfId="54346"/>
    <cellStyle name="40 % - Accent5 2 2 2 2 11 3" xfId="21805"/>
    <cellStyle name="40 % - Accent5 2 2 2 2 11 4" xfId="35082"/>
    <cellStyle name="40 % - Accent5 2 2 2 2 11 5" xfId="48359"/>
    <cellStyle name="40 % - Accent5 2 2 2 2 12" xfId="9619"/>
    <cellStyle name="40 % - Accent5 2 2 2 2 12 2" xfId="20485"/>
    <cellStyle name="40 % - Accent5 2 2 2 2 12 3" xfId="33762"/>
    <cellStyle name="40 % - Accent5 2 2 2 2 12 4" xfId="47039"/>
    <cellStyle name="40 % - Accent5 2 2 2 2 13" xfId="13851"/>
    <cellStyle name="40 % - Accent5 2 2 2 2 13 2" xfId="26472"/>
    <cellStyle name="40 % - Accent5 2 2 2 2 13 3" xfId="39749"/>
    <cellStyle name="40 % - Accent5 2 2 2 2 13 4" xfId="53026"/>
    <cellStyle name="40 % - Accent5 2 2 2 2 14" xfId="19739"/>
    <cellStyle name="40 % - Accent5 2 2 2 2 15" xfId="33016"/>
    <cellStyle name="40 % - Accent5 2 2 2 2 16" xfId="46293"/>
    <cellStyle name="40 % - Accent5 2 2 2 2 2" xfId="755"/>
    <cellStyle name="40 % - Accent5 2 2 2 2 2 10" xfId="6209"/>
    <cellStyle name="40 % - Accent5 2 2 2 2 2 10 2" xfId="17033"/>
    <cellStyle name="40 % - Accent5 2 2 2 2 2 10 2 2" xfId="30213"/>
    <cellStyle name="40 % - Accent5 2 2 2 2 2 10 2 3" xfId="43490"/>
    <cellStyle name="40 % - Accent5 2 2 2 2 2 10 2 4" xfId="56767"/>
    <cellStyle name="40 % - Accent5 2 2 2 2 2 10 3" xfId="11987"/>
    <cellStyle name="40 % - Accent5 2 2 2 2 2 10 4" xfId="24226"/>
    <cellStyle name="40 % - Accent5 2 2 2 2 2 10 5" xfId="37503"/>
    <cellStyle name="40 % - Accent5 2 2 2 2 2 10 6" xfId="50780"/>
    <cellStyle name="40 % - Accent5 2 2 2 2 2 11" xfId="6911"/>
    <cellStyle name="40 % - Accent5 2 2 2 2 2 11 2" xfId="17735"/>
    <cellStyle name="40 % - Accent5 2 2 2 2 2 11 2 2" xfId="30915"/>
    <cellStyle name="40 % - Accent5 2 2 2 2 2 11 2 3" xfId="44192"/>
    <cellStyle name="40 % - Accent5 2 2 2 2 2 11 2 4" xfId="57469"/>
    <cellStyle name="40 % - Accent5 2 2 2 2 2 11 3" xfId="12689"/>
    <cellStyle name="40 % - Accent5 2 2 2 2 2 11 4" xfId="24928"/>
    <cellStyle name="40 % - Accent5 2 2 2 2 2 11 5" xfId="38205"/>
    <cellStyle name="40 % - Accent5 2 2 2 2 2 11 6" xfId="51482"/>
    <cellStyle name="40 % - Accent5 2 2 2 2 2 12" xfId="7639"/>
    <cellStyle name="40 % - Accent5 2 2 2 2 2 12 2" xfId="18488"/>
    <cellStyle name="40 % - Accent5 2 2 2 2 2 12 2 2" xfId="31668"/>
    <cellStyle name="40 % - Accent5 2 2 2 2 2 12 2 3" xfId="44945"/>
    <cellStyle name="40 % - Accent5 2 2 2 2 2 12 2 4" xfId="58222"/>
    <cellStyle name="40 % - Accent5 2 2 2 2 2 12 3" xfId="25681"/>
    <cellStyle name="40 % - Accent5 2 2 2 2 2 12 4" xfId="38958"/>
    <cellStyle name="40 % - Accent5 2 2 2 2 2 12 5" xfId="52235"/>
    <cellStyle name="40 % - Accent5 2 2 2 2 2 13" xfId="10701"/>
    <cellStyle name="40 % - Accent5 2 2 2 2 2 13 2" xfId="15172"/>
    <cellStyle name="40 % - Accent5 2 2 2 2 2 13 2 2" xfId="27793"/>
    <cellStyle name="40 % - Accent5 2 2 2 2 2 13 2 3" xfId="41070"/>
    <cellStyle name="40 % - Accent5 2 2 2 2 2 13 2 4" xfId="54347"/>
    <cellStyle name="40 % - Accent5 2 2 2 2 2 13 3" xfId="21806"/>
    <cellStyle name="40 % - Accent5 2 2 2 2 2 13 4" xfId="35083"/>
    <cellStyle name="40 % - Accent5 2 2 2 2 2 13 5" xfId="48360"/>
    <cellStyle name="40 % - Accent5 2 2 2 2 2 14" xfId="9620"/>
    <cellStyle name="40 % - Accent5 2 2 2 2 2 14 2" xfId="20486"/>
    <cellStyle name="40 % - Accent5 2 2 2 2 2 14 3" xfId="33763"/>
    <cellStyle name="40 % - Accent5 2 2 2 2 2 14 4" xfId="47040"/>
    <cellStyle name="40 % - Accent5 2 2 2 2 2 15" xfId="13852"/>
    <cellStyle name="40 % - Accent5 2 2 2 2 2 15 2" xfId="26473"/>
    <cellStyle name="40 % - Accent5 2 2 2 2 2 15 3" xfId="39750"/>
    <cellStyle name="40 % - Accent5 2 2 2 2 2 15 4" xfId="53027"/>
    <cellStyle name="40 % - Accent5 2 2 2 2 2 16" xfId="19740"/>
    <cellStyle name="40 % - Accent5 2 2 2 2 2 17" xfId="33017"/>
    <cellStyle name="40 % - Accent5 2 2 2 2 2 18" xfId="46294"/>
    <cellStyle name="40 % - Accent5 2 2 2 2 2 2" xfId="756"/>
    <cellStyle name="40 % - Accent5 2 2 2 2 2 2 10" xfId="13853"/>
    <cellStyle name="40 % - Accent5 2 2 2 2 2 2 10 2" xfId="26474"/>
    <cellStyle name="40 % - Accent5 2 2 2 2 2 2 10 3" xfId="39751"/>
    <cellStyle name="40 % - Accent5 2 2 2 2 2 2 10 4" xfId="53028"/>
    <cellStyle name="40 % - Accent5 2 2 2 2 2 2 11" xfId="19741"/>
    <cellStyle name="40 % - Accent5 2 2 2 2 2 2 12" xfId="33018"/>
    <cellStyle name="40 % - Accent5 2 2 2 2 2 2 13" xfId="46295"/>
    <cellStyle name="40 % - Accent5 2 2 2 2 2 2 2" xfId="3933"/>
    <cellStyle name="40 % - Accent5 2 2 2 2 2 2 2 2" xfId="8040"/>
    <cellStyle name="40 % - Accent5 2 2 2 2 2 2 2 2 2" xfId="15564"/>
    <cellStyle name="40 % - Accent5 2 2 2 2 2 2 2 2 2 2" xfId="28194"/>
    <cellStyle name="40 % - Accent5 2 2 2 2 2 2 2 2 2 3" xfId="41471"/>
    <cellStyle name="40 % - Accent5 2 2 2 2 2 2 2 2 2 4" xfId="54748"/>
    <cellStyle name="40 % - Accent5 2 2 2 2 2 2 2 2 3" xfId="22207"/>
    <cellStyle name="40 % - Accent5 2 2 2 2 2 2 2 2 4" xfId="35484"/>
    <cellStyle name="40 % - Accent5 2 2 2 2 2 2 2 2 5" xfId="48761"/>
    <cellStyle name="40 % - Accent5 2 2 2 2 2 2 2 3" xfId="14441"/>
    <cellStyle name="40 % - Accent5 2 2 2 2 2 2 2 3 2" xfId="27062"/>
    <cellStyle name="40 % - Accent5 2 2 2 2 2 2 2 3 3" xfId="40339"/>
    <cellStyle name="40 % - Accent5 2 2 2 2 2 2 2 3 4" xfId="53616"/>
    <cellStyle name="40 % - Accent5 2 2 2 2 2 2 2 4" xfId="21075"/>
    <cellStyle name="40 % - Accent5 2 2 2 2 2 2 2 5" xfId="34352"/>
    <cellStyle name="40 % - Accent5 2 2 2 2 2 2 2 6" xfId="47629"/>
    <cellStyle name="40 % - Accent5 2 2 2 2 2 2 3" xfId="4995"/>
    <cellStyle name="40 % - Accent5 2 2 2 2 2 2 3 2" xfId="8869"/>
    <cellStyle name="40 % - Accent5 2 2 2 2 2 2 3 2 2" xfId="29023"/>
    <cellStyle name="40 % - Accent5 2 2 2 2 2 2 3 2 3" xfId="42300"/>
    <cellStyle name="40 % - Accent5 2 2 2 2 2 2 3 2 4" xfId="55577"/>
    <cellStyle name="40 % - Accent5 2 2 2 2 2 2 3 3" xfId="23036"/>
    <cellStyle name="40 % - Accent5 2 2 2 2 2 2 3 4" xfId="36313"/>
    <cellStyle name="40 % - Accent5 2 2 2 2 2 2 3 5" xfId="49590"/>
    <cellStyle name="40 % - Accent5 2 2 2 2 2 2 4" xfId="5586"/>
    <cellStyle name="40 % - Accent5 2 2 2 2 2 2 4 2" xfId="16434"/>
    <cellStyle name="40 % - Accent5 2 2 2 2 2 2 4 2 2" xfId="29614"/>
    <cellStyle name="40 % - Accent5 2 2 2 2 2 2 4 2 3" xfId="42891"/>
    <cellStyle name="40 % - Accent5 2 2 2 2 2 2 4 2 4" xfId="56168"/>
    <cellStyle name="40 % - Accent5 2 2 2 2 2 2 4 3" xfId="11388"/>
    <cellStyle name="40 % - Accent5 2 2 2 2 2 2 4 4" xfId="23627"/>
    <cellStyle name="40 % - Accent5 2 2 2 2 2 2 4 5" xfId="36904"/>
    <cellStyle name="40 % - Accent5 2 2 2 2 2 2 4 6" xfId="50181"/>
    <cellStyle name="40 % - Accent5 2 2 2 2 2 2 5" xfId="6210"/>
    <cellStyle name="40 % - Accent5 2 2 2 2 2 2 5 2" xfId="17034"/>
    <cellStyle name="40 % - Accent5 2 2 2 2 2 2 5 2 2" xfId="30214"/>
    <cellStyle name="40 % - Accent5 2 2 2 2 2 2 5 2 3" xfId="43491"/>
    <cellStyle name="40 % - Accent5 2 2 2 2 2 2 5 2 4" xfId="56768"/>
    <cellStyle name="40 % - Accent5 2 2 2 2 2 2 5 3" xfId="11988"/>
    <cellStyle name="40 % - Accent5 2 2 2 2 2 2 5 4" xfId="24227"/>
    <cellStyle name="40 % - Accent5 2 2 2 2 2 2 5 5" xfId="37504"/>
    <cellStyle name="40 % - Accent5 2 2 2 2 2 2 5 6" xfId="50781"/>
    <cellStyle name="40 % - Accent5 2 2 2 2 2 2 6" xfId="6912"/>
    <cellStyle name="40 % - Accent5 2 2 2 2 2 2 6 2" xfId="17736"/>
    <cellStyle name="40 % - Accent5 2 2 2 2 2 2 6 2 2" xfId="30916"/>
    <cellStyle name="40 % - Accent5 2 2 2 2 2 2 6 2 3" xfId="44193"/>
    <cellStyle name="40 % - Accent5 2 2 2 2 2 2 6 2 4" xfId="57470"/>
    <cellStyle name="40 % - Accent5 2 2 2 2 2 2 6 3" xfId="12690"/>
    <cellStyle name="40 % - Accent5 2 2 2 2 2 2 6 4" xfId="24929"/>
    <cellStyle name="40 % - Accent5 2 2 2 2 2 2 6 5" xfId="38206"/>
    <cellStyle name="40 % - Accent5 2 2 2 2 2 2 6 6" xfId="51483"/>
    <cellStyle name="40 % - Accent5 2 2 2 2 2 2 7" xfId="7640"/>
    <cellStyle name="40 % - Accent5 2 2 2 2 2 2 7 2" xfId="18489"/>
    <cellStyle name="40 % - Accent5 2 2 2 2 2 2 7 2 2" xfId="31669"/>
    <cellStyle name="40 % - Accent5 2 2 2 2 2 2 7 2 3" xfId="44946"/>
    <cellStyle name="40 % - Accent5 2 2 2 2 2 2 7 2 4" xfId="58223"/>
    <cellStyle name="40 % - Accent5 2 2 2 2 2 2 7 3" xfId="25682"/>
    <cellStyle name="40 % - Accent5 2 2 2 2 2 2 7 4" xfId="38959"/>
    <cellStyle name="40 % - Accent5 2 2 2 2 2 2 7 5" xfId="52236"/>
    <cellStyle name="40 % - Accent5 2 2 2 2 2 2 8" xfId="10702"/>
    <cellStyle name="40 % - Accent5 2 2 2 2 2 2 8 2" xfId="15173"/>
    <cellStyle name="40 % - Accent5 2 2 2 2 2 2 8 2 2" xfId="27794"/>
    <cellStyle name="40 % - Accent5 2 2 2 2 2 2 8 2 3" xfId="41071"/>
    <cellStyle name="40 % - Accent5 2 2 2 2 2 2 8 2 4" xfId="54348"/>
    <cellStyle name="40 % - Accent5 2 2 2 2 2 2 8 3" xfId="21807"/>
    <cellStyle name="40 % - Accent5 2 2 2 2 2 2 8 4" xfId="35084"/>
    <cellStyle name="40 % - Accent5 2 2 2 2 2 2 8 5" xfId="48361"/>
    <cellStyle name="40 % - Accent5 2 2 2 2 2 2 9" xfId="9621"/>
    <cellStyle name="40 % - Accent5 2 2 2 2 2 2 9 2" xfId="20487"/>
    <cellStyle name="40 % - Accent5 2 2 2 2 2 2 9 3" xfId="33764"/>
    <cellStyle name="40 % - Accent5 2 2 2 2 2 2 9 4" xfId="47041"/>
    <cellStyle name="40 % - Accent5 2 2 2 2 2 3" xfId="757"/>
    <cellStyle name="40 % - Accent5 2 2 2 2 2 3 10" xfId="13854"/>
    <cellStyle name="40 % - Accent5 2 2 2 2 2 3 10 2" xfId="26475"/>
    <cellStyle name="40 % - Accent5 2 2 2 2 2 3 10 3" xfId="39752"/>
    <cellStyle name="40 % - Accent5 2 2 2 2 2 3 10 4" xfId="53029"/>
    <cellStyle name="40 % - Accent5 2 2 2 2 2 3 11" xfId="19742"/>
    <cellStyle name="40 % - Accent5 2 2 2 2 2 3 12" xfId="33019"/>
    <cellStyle name="40 % - Accent5 2 2 2 2 2 3 13" xfId="46296"/>
    <cellStyle name="40 % - Accent5 2 2 2 2 2 3 2" xfId="3931"/>
    <cellStyle name="40 % - Accent5 2 2 2 2 2 3 2 2" xfId="8039"/>
    <cellStyle name="40 % - Accent5 2 2 2 2 2 3 2 2 2" xfId="15563"/>
    <cellStyle name="40 % - Accent5 2 2 2 2 2 3 2 2 2 2" xfId="28193"/>
    <cellStyle name="40 % - Accent5 2 2 2 2 2 3 2 2 2 3" xfId="41470"/>
    <cellStyle name="40 % - Accent5 2 2 2 2 2 3 2 2 2 4" xfId="54747"/>
    <cellStyle name="40 % - Accent5 2 2 2 2 2 3 2 2 3" xfId="22206"/>
    <cellStyle name="40 % - Accent5 2 2 2 2 2 3 2 2 4" xfId="35483"/>
    <cellStyle name="40 % - Accent5 2 2 2 2 2 3 2 2 5" xfId="48760"/>
    <cellStyle name="40 % - Accent5 2 2 2 2 2 3 2 3" xfId="14442"/>
    <cellStyle name="40 % - Accent5 2 2 2 2 2 3 2 3 2" xfId="27063"/>
    <cellStyle name="40 % - Accent5 2 2 2 2 2 3 2 3 3" xfId="40340"/>
    <cellStyle name="40 % - Accent5 2 2 2 2 2 3 2 3 4" xfId="53617"/>
    <cellStyle name="40 % - Accent5 2 2 2 2 2 3 2 4" xfId="21076"/>
    <cellStyle name="40 % - Accent5 2 2 2 2 2 3 2 5" xfId="34353"/>
    <cellStyle name="40 % - Accent5 2 2 2 2 2 3 2 6" xfId="47630"/>
    <cellStyle name="40 % - Accent5 2 2 2 2 2 3 3" xfId="4996"/>
    <cellStyle name="40 % - Accent5 2 2 2 2 2 3 3 2" xfId="8870"/>
    <cellStyle name="40 % - Accent5 2 2 2 2 2 3 3 2 2" xfId="29024"/>
    <cellStyle name="40 % - Accent5 2 2 2 2 2 3 3 2 3" xfId="42301"/>
    <cellStyle name="40 % - Accent5 2 2 2 2 2 3 3 2 4" xfId="55578"/>
    <cellStyle name="40 % - Accent5 2 2 2 2 2 3 3 3" xfId="23037"/>
    <cellStyle name="40 % - Accent5 2 2 2 2 2 3 3 4" xfId="36314"/>
    <cellStyle name="40 % - Accent5 2 2 2 2 2 3 3 5" xfId="49591"/>
    <cellStyle name="40 % - Accent5 2 2 2 2 2 3 4" xfId="5587"/>
    <cellStyle name="40 % - Accent5 2 2 2 2 2 3 4 2" xfId="16435"/>
    <cellStyle name="40 % - Accent5 2 2 2 2 2 3 4 2 2" xfId="29615"/>
    <cellStyle name="40 % - Accent5 2 2 2 2 2 3 4 2 3" xfId="42892"/>
    <cellStyle name="40 % - Accent5 2 2 2 2 2 3 4 2 4" xfId="56169"/>
    <cellStyle name="40 % - Accent5 2 2 2 2 2 3 4 3" xfId="11389"/>
    <cellStyle name="40 % - Accent5 2 2 2 2 2 3 4 4" xfId="23628"/>
    <cellStyle name="40 % - Accent5 2 2 2 2 2 3 4 5" xfId="36905"/>
    <cellStyle name="40 % - Accent5 2 2 2 2 2 3 4 6" xfId="50182"/>
    <cellStyle name="40 % - Accent5 2 2 2 2 2 3 5" xfId="6211"/>
    <cellStyle name="40 % - Accent5 2 2 2 2 2 3 5 2" xfId="17035"/>
    <cellStyle name="40 % - Accent5 2 2 2 2 2 3 5 2 2" xfId="30215"/>
    <cellStyle name="40 % - Accent5 2 2 2 2 2 3 5 2 3" xfId="43492"/>
    <cellStyle name="40 % - Accent5 2 2 2 2 2 3 5 2 4" xfId="56769"/>
    <cellStyle name="40 % - Accent5 2 2 2 2 2 3 5 3" xfId="11989"/>
    <cellStyle name="40 % - Accent5 2 2 2 2 2 3 5 4" xfId="24228"/>
    <cellStyle name="40 % - Accent5 2 2 2 2 2 3 5 5" xfId="37505"/>
    <cellStyle name="40 % - Accent5 2 2 2 2 2 3 5 6" xfId="50782"/>
    <cellStyle name="40 % - Accent5 2 2 2 2 2 3 6" xfId="6913"/>
    <cellStyle name="40 % - Accent5 2 2 2 2 2 3 6 2" xfId="17737"/>
    <cellStyle name="40 % - Accent5 2 2 2 2 2 3 6 2 2" xfId="30917"/>
    <cellStyle name="40 % - Accent5 2 2 2 2 2 3 6 2 3" xfId="44194"/>
    <cellStyle name="40 % - Accent5 2 2 2 2 2 3 6 2 4" xfId="57471"/>
    <cellStyle name="40 % - Accent5 2 2 2 2 2 3 6 3" xfId="12691"/>
    <cellStyle name="40 % - Accent5 2 2 2 2 2 3 6 4" xfId="24930"/>
    <cellStyle name="40 % - Accent5 2 2 2 2 2 3 6 5" xfId="38207"/>
    <cellStyle name="40 % - Accent5 2 2 2 2 2 3 6 6" xfId="51484"/>
    <cellStyle name="40 % - Accent5 2 2 2 2 2 3 7" xfId="7641"/>
    <cellStyle name="40 % - Accent5 2 2 2 2 2 3 7 2" xfId="18490"/>
    <cellStyle name="40 % - Accent5 2 2 2 2 2 3 7 2 2" xfId="31670"/>
    <cellStyle name="40 % - Accent5 2 2 2 2 2 3 7 2 3" xfId="44947"/>
    <cellStyle name="40 % - Accent5 2 2 2 2 2 3 7 2 4" xfId="58224"/>
    <cellStyle name="40 % - Accent5 2 2 2 2 2 3 7 3" xfId="25683"/>
    <cellStyle name="40 % - Accent5 2 2 2 2 2 3 7 4" xfId="38960"/>
    <cellStyle name="40 % - Accent5 2 2 2 2 2 3 7 5" xfId="52237"/>
    <cellStyle name="40 % - Accent5 2 2 2 2 2 3 8" xfId="10703"/>
    <cellStyle name="40 % - Accent5 2 2 2 2 2 3 8 2" xfId="15174"/>
    <cellStyle name="40 % - Accent5 2 2 2 2 2 3 8 2 2" xfId="27795"/>
    <cellStyle name="40 % - Accent5 2 2 2 2 2 3 8 2 3" xfId="41072"/>
    <cellStyle name="40 % - Accent5 2 2 2 2 2 3 8 2 4" xfId="54349"/>
    <cellStyle name="40 % - Accent5 2 2 2 2 2 3 8 3" xfId="21808"/>
    <cellStyle name="40 % - Accent5 2 2 2 2 2 3 8 4" xfId="35085"/>
    <cellStyle name="40 % - Accent5 2 2 2 2 2 3 8 5" xfId="48362"/>
    <cellStyle name="40 % - Accent5 2 2 2 2 2 3 9" xfId="9622"/>
    <cellStyle name="40 % - Accent5 2 2 2 2 2 3 9 2" xfId="20488"/>
    <cellStyle name="40 % - Accent5 2 2 2 2 2 3 9 3" xfId="33765"/>
    <cellStyle name="40 % - Accent5 2 2 2 2 2 3 9 4" xfId="47042"/>
    <cellStyle name="40 % - Accent5 2 2 2 2 2 4" xfId="758"/>
    <cellStyle name="40 % - Accent5 2 2 2 2 2 4 10" xfId="9623"/>
    <cellStyle name="40 % - Accent5 2 2 2 2 2 4 10 2" xfId="20489"/>
    <cellStyle name="40 % - Accent5 2 2 2 2 2 4 10 3" xfId="33766"/>
    <cellStyle name="40 % - Accent5 2 2 2 2 2 4 10 4" xfId="47043"/>
    <cellStyle name="40 % - Accent5 2 2 2 2 2 4 11" xfId="13855"/>
    <cellStyle name="40 % - Accent5 2 2 2 2 2 4 11 2" xfId="26476"/>
    <cellStyle name="40 % - Accent5 2 2 2 2 2 4 11 3" xfId="39753"/>
    <cellStyle name="40 % - Accent5 2 2 2 2 2 4 11 4" xfId="53030"/>
    <cellStyle name="40 % - Accent5 2 2 2 2 2 4 12" xfId="19743"/>
    <cellStyle name="40 % - Accent5 2 2 2 2 2 4 13" xfId="33020"/>
    <cellStyle name="40 % - Accent5 2 2 2 2 2 4 14" xfId="46297"/>
    <cellStyle name="40 % - Accent5 2 2 2 2 2 4 2" xfId="759"/>
    <cellStyle name="40 % - Accent5 2 2 2 2 2 4 2 10" xfId="13856"/>
    <cellStyle name="40 % - Accent5 2 2 2 2 2 4 2 10 2" xfId="26477"/>
    <cellStyle name="40 % - Accent5 2 2 2 2 2 4 2 10 3" xfId="39754"/>
    <cellStyle name="40 % - Accent5 2 2 2 2 2 4 2 10 4" xfId="53031"/>
    <cellStyle name="40 % - Accent5 2 2 2 2 2 4 2 11" xfId="19744"/>
    <cellStyle name="40 % - Accent5 2 2 2 2 2 4 2 12" xfId="33021"/>
    <cellStyle name="40 % - Accent5 2 2 2 2 2 4 2 13" xfId="46298"/>
    <cellStyle name="40 % - Accent5 2 2 2 2 2 4 2 2" xfId="3929"/>
    <cellStyle name="40 % - Accent5 2 2 2 2 2 4 2 2 2" xfId="8037"/>
    <cellStyle name="40 % - Accent5 2 2 2 2 2 4 2 2 2 2" xfId="15561"/>
    <cellStyle name="40 % - Accent5 2 2 2 2 2 4 2 2 2 2 2" xfId="28191"/>
    <cellStyle name="40 % - Accent5 2 2 2 2 2 4 2 2 2 2 3" xfId="41468"/>
    <cellStyle name="40 % - Accent5 2 2 2 2 2 4 2 2 2 2 4" xfId="54745"/>
    <cellStyle name="40 % - Accent5 2 2 2 2 2 4 2 2 2 3" xfId="22204"/>
    <cellStyle name="40 % - Accent5 2 2 2 2 2 4 2 2 2 4" xfId="35481"/>
    <cellStyle name="40 % - Accent5 2 2 2 2 2 4 2 2 2 5" xfId="48758"/>
    <cellStyle name="40 % - Accent5 2 2 2 2 2 4 2 2 3" xfId="14444"/>
    <cellStyle name="40 % - Accent5 2 2 2 2 2 4 2 2 3 2" xfId="27065"/>
    <cellStyle name="40 % - Accent5 2 2 2 2 2 4 2 2 3 3" xfId="40342"/>
    <cellStyle name="40 % - Accent5 2 2 2 2 2 4 2 2 3 4" xfId="53619"/>
    <cellStyle name="40 % - Accent5 2 2 2 2 2 4 2 2 4" xfId="21078"/>
    <cellStyle name="40 % - Accent5 2 2 2 2 2 4 2 2 5" xfId="34355"/>
    <cellStyle name="40 % - Accent5 2 2 2 2 2 4 2 2 6" xfId="47632"/>
    <cellStyle name="40 % - Accent5 2 2 2 2 2 4 2 3" xfId="4998"/>
    <cellStyle name="40 % - Accent5 2 2 2 2 2 4 2 3 2" xfId="8872"/>
    <cellStyle name="40 % - Accent5 2 2 2 2 2 4 2 3 2 2" xfId="29026"/>
    <cellStyle name="40 % - Accent5 2 2 2 2 2 4 2 3 2 3" xfId="42303"/>
    <cellStyle name="40 % - Accent5 2 2 2 2 2 4 2 3 2 4" xfId="55580"/>
    <cellStyle name="40 % - Accent5 2 2 2 2 2 4 2 3 3" xfId="23039"/>
    <cellStyle name="40 % - Accent5 2 2 2 2 2 4 2 3 4" xfId="36316"/>
    <cellStyle name="40 % - Accent5 2 2 2 2 2 4 2 3 5" xfId="49593"/>
    <cellStyle name="40 % - Accent5 2 2 2 2 2 4 2 4" xfId="5589"/>
    <cellStyle name="40 % - Accent5 2 2 2 2 2 4 2 4 2" xfId="16437"/>
    <cellStyle name="40 % - Accent5 2 2 2 2 2 4 2 4 2 2" xfId="29617"/>
    <cellStyle name="40 % - Accent5 2 2 2 2 2 4 2 4 2 3" xfId="42894"/>
    <cellStyle name="40 % - Accent5 2 2 2 2 2 4 2 4 2 4" xfId="56171"/>
    <cellStyle name="40 % - Accent5 2 2 2 2 2 4 2 4 3" xfId="11391"/>
    <cellStyle name="40 % - Accent5 2 2 2 2 2 4 2 4 4" xfId="23630"/>
    <cellStyle name="40 % - Accent5 2 2 2 2 2 4 2 4 5" xfId="36907"/>
    <cellStyle name="40 % - Accent5 2 2 2 2 2 4 2 4 6" xfId="50184"/>
    <cellStyle name="40 % - Accent5 2 2 2 2 2 4 2 5" xfId="6213"/>
    <cellStyle name="40 % - Accent5 2 2 2 2 2 4 2 5 2" xfId="17037"/>
    <cellStyle name="40 % - Accent5 2 2 2 2 2 4 2 5 2 2" xfId="30217"/>
    <cellStyle name="40 % - Accent5 2 2 2 2 2 4 2 5 2 3" xfId="43494"/>
    <cellStyle name="40 % - Accent5 2 2 2 2 2 4 2 5 2 4" xfId="56771"/>
    <cellStyle name="40 % - Accent5 2 2 2 2 2 4 2 5 3" xfId="11991"/>
    <cellStyle name="40 % - Accent5 2 2 2 2 2 4 2 5 4" xfId="24230"/>
    <cellStyle name="40 % - Accent5 2 2 2 2 2 4 2 5 5" xfId="37507"/>
    <cellStyle name="40 % - Accent5 2 2 2 2 2 4 2 5 6" xfId="50784"/>
    <cellStyle name="40 % - Accent5 2 2 2 2 2 4 2 6" xfId="6915"/>
    <cellStyle name="40 % - Accent5 2 2 2 2 2 4 2 6 2" xfId="17739"/>
    <cellStyle name="40 % - Accent5 2 2 2 2 2 4 2 6 2 2" xfId="30919"/>
    <cellStyle name="40 % - Accent5 2 2 2 2 2 4 2 6 2 3" xfId="44196"/>
    <cellStyle name="40 % - Accent5 2 2 2 2 2 4 2 6 2 4" xfId="57473"/>
    <cellStyle name="40 % - Accent5 2 2 2 2 2 4 2 6 3" xfId="12693"/>
    <cellStyle name="40 % - Accent5 2 2 2 2 2 4 2 6 4" xfId="24932"/>
    <cellStyle name="40 % - Accent5 2 2 2 2 2 4 2 6 5" xfId="38209"/>
    <cellStyle name="40 % - Accent5 2 2 2 2 2 4 2 6 6" xfId="51486"/>
    <cellStyle name="40 % - Accent5 2 2 2 2 2 4 2 7" xfId="7643"/>
    <cellStyle name="40 % - Accent5 2 2 2 2 2 4 2 7 2" xfId="18492"/>
    <cellStyle name="40 % - Accent5 2 2 2 2 2 4 2 7 2 2" xfId="31672"/>
    <cellStyle name="40 % - Accent5 2 2 2 2 2 4 2 7 2 3" xfId="44949"/>
    <cellStyle name="40 % - Accent5 2 2 2 2 2 4 2 7 2 4" xfId="58226"/>
    <cellStyle name="40 % - Accent5 2 2 2 2 2 4 2 7 3" xfId="25685"/>
    <cellStyle name="40 % - Accent5 2 2 2 2 2 4 2 7 4" xfId="38962"/>
    <cellStyle name="40 % - Accent5 2 2 2 2 2 4 2 7 5" xfId="52239"/>
    <cellStyle name="40 % - Accent5 2 2 2 2 2 4 2 8" xfId="10705"/>
    <cellStyle name="40 % - Accent5 2 2 2 2 2 4 2 8 2" xfId="15176"/>
    <cellStyle name="40 % - Accent5 2 2 2 2 2 4 2 8 2 2" xfId="27797"/>
    <cellStyle name="40 % - Accent5 2 2 2 2 2 4 2 8 2 3" xfId="41074"/>
    <cellStyle name="40 % - Accent5 2 2 2 2 2 4 2 8 2 4" xfId="54351"/>
    <cellStyle name="40 % - Accent5 2 2 2 2 2 4 2 8 3" xfId="21810"/>
    <cellStyle name="40 % - Accent5 2 2 2 2 2 4 2 8 4" xfId="35087"/>
    <cellStyle name="40 % - Accent5 2 2 2 2 2 4 2 8 5" xfId="48364"/>
    <cellStyle name="40 % - Accent5 2 2 2 2 2 4 2 9" xfId="9624"/>
    <cellStyle name="40 % - Accent5 2 2 2 2 2 4 2 9 2" xfId="20490"/>
    <cellStyle name="40 % - Accent5 2 2 2 2 2 4 2 9 3" xfId="33767"/>
    <cellStyle name="40 % - Accent5 2 2 2 2 2 4 2 9 4" xfId="47044"/>
    <cellStyle name="40 % - Accent5 2 2 2 2 2 4 3" xfId="3930"/>
    <cellStyle name="40 % - Accent5 2 2 2 2 2 4 3 2" xfId="8038"/>
    <cellStyle name="40 % - Accent5 2 2 2 2 2 4 3 2 2" xfId="15562"/>
    <cellStyle name="40 % - Accent5 2 2 2 2 2 4 3 2 2 2" xfId="28192"/>
    <cellStyle name="40 % - Accent5 2 2 2 2 2 4 3 2 2 3" xfId="41469"/>
    <cellStyle name="40 % - Accent5 2 2 2 2 2 4 3 2 2 4" xfId="54746"/>
    <cellStyle name="40 % - Accent5 2 2 2 2 2 4 3 2 3" xfId="22205"/>
    <cellStyle name="40 % - Accent5 2 2 2 2 2 4 3 2 4" xfId="35482"/>
    <cellStyle name="40 % - Accent5 2 2 2 2 2 4 3 2 5" xfId="48759"/>
    <cellStyle name="40 % - Accent5 2 2 2 2 2 4 3 3" xfId="14443"/>
    <cellStyle name="40 % - Accent5 2 2 2 2 2 4 3 3 2" xfId="27064"/>
    <cellStyle name="40 % - Accent5 2 2 2 2 2 4 3 3 3" xfId="40341"/>
    <cellStyle name="40 % - Accent5 2 2 2 2 2 4 3 3 4" xfId="53618"/>
    <cellStyle name="40 % - Accent5 2 2 2 2 2 4 3 4" xfId="21077"/>
    <cellStyle name="40 % - Accent5 2 2 2 2 2 4 3 5" xfId="34354"/>
    <cellStyle name="40 % - Accent5 2 2 2 2 2 4 3 6" xfId="47631"/>
    <cellStyle name="40 % - Accent5 2 2 2 2 2 4 4" xfId="4997"/>
    <cellStyle name="40 % - Accent5 2 2 2 2 2 4 4 2" xfId="8871"/>
    <cellStyle name="40 % - Accent5 2 2 2 2 2 4 4 2 2" xfId="29025"/>
    <cellStyle name="40 % - Accent5 2 2 2 2 2 4 4 2 3" xfId="42302"/>
    <cellStyle name="40 % - Accent5 2 2 2 2 2 4 4 2 4" xfId="55579"/>
    <cellStyle name="40 % - Accent5 2 2 2 2 2 4 4 3" xfId="23038"/>
    <cellStyle name="40 % - Accent5 2 2 2 2 2 4 4 4" xfId="36315"/>
    <cellStyle name="40 % - Accent5 2 2 2 2 2 4 4 5" xfId="49592"/>
    <cellStyle name="40 % - Accent5 2 2 2 2 2 4 5" xfId="5588"/>
    <cellStyle name="40 % - Accent5 2 2 2 2 2 4 5 2" xfId="16436"/>
    <cellStyle name="40 % - Accent5 2 2 2 2 2 4 5 2 2" xfId="29616"/>
    <cellStyle name="40 % - Accent5 2 2 2 2 2 4 5 2 3" xfId="42893"/>
    <cellStyle name="40 % - Accent5 2 2 2 2 2 4 5 2 4" xfId="56170"/>
    <cellStyle name="40 % - Accent5 2 2 2 2 2 4 5 3" xfId="11390"/>
    <cellStyle name="40 % - Accent5 2 2 2 2 2 4 5 4" xfId="23629"/>
    <cellStyle name="40 % - Accent5 2 2 2 2 2 4 5 5" xfId="36906"/>
    <cellStyle name="40 % - Accent5 2 2 2 2 2 4 5 6" xfId="50183"/>
    <cellStyle name="40 % - Accent5 2 2 2 2 2 4 6" xfId="6212"/>
    <cellStyle name="40 % - Accent5 2 2 2 2 2 4 6 2" xfId="17036"/>
    <cellStyle name="40 % - Accent5 2 2 2 2 2 4 6 2 2" xfId="30216"/>
    <cellStyle name="40 % - Accent5 2 2 2 2 2 4 6 2 3" xfId="43493"/>
    <cellStyle name="40 % - Accent5 2 2 2 2 2 4 6 2 4" xfId="56770"/>
    <cellStyle name="40 % - Accent5 2 2 2 2 2 4 6 3" xfId="11990"/>
    <cellStyle name="40 % - Accent5 2 2 2 2 2 4 6 4" xfId="24229"/>
    <cellStyle name="40 % - Accent5 2 2 2 2 2 4 6 5" xfId="37506"/>
    <cellStyle name="40 % - Accent5 2 2 2 2 2 4 6 6" xfId="50783"/>
    <cellStyle name="40 % - Accent5 2 2 2 2 2 4 7" xfId="6914"/>
    <cellStyle name="40 % - Accent5 2 2 2 2 2 4 7 2" xfId="17738"/>
    <cellStyle name="40 % - Accent5 2 2 2 2 2 4 7 2 2" xfId="30918"/>
    <cellStyle name="40 % - Accent5 2 2 2 2 2 4 7 2 3" xfId="44195"/>
    <cellStyle name="40 % - Accent5 2 2 2 2 2 4 7 2 4" xfId="57472"/>
    <cellStyle name="40 % - Accent5 2 2 2 2 2 4 7 3" xfId="12692"/>
    <cellStyle name="40 % - Accent5 2 2 2 2 2 4 7 4" xfId="24931"/>
    <cellStyle name="40 % - Accent5 2 2 2 2 2 4 7 5" xfId="38208"/>
    <cellStyle name="40 % - Accent5 2 2 2 2 2 4 7 6" xfId="51485"/>
    <cellStyle name="40 % - Accent5 2 2 2 2 2 4 8" xfId="7642"/>
    <cellStyle name="40 % - Accent5 2 2 2 2 2 4 8 2" xfId="18491"/>
    <cellStyle name="40 % - Accent5 2 2 2 2 2 4 8 2 2" xfId="31671"/>
    <cellStyle name="40 % - Accent5 2 2 2 2 2 4 8 2 3" xfId="44948"/>
    <cellStyle name="40 % - Accent5 2 2 2 2 2 4 8 2 4" xfId="58225"/>
    <cellStyle name="40 % - Accent5 2 2 2 2 2 4 8 3" xfId="25684"/>
    <cellStyle name="40 % - Accent5 2 2 2 2 2 4 8 4" xfId="38961"/>
    <cellStyle name="40 % - Accent5 2 2 2 2 2 4 8 5" xfId="52238"/>
    <cellStyle name="40 % - Accent5 2 2 2 2 2 4 9" xfId="10704"/>
    <cellStyle name="40 % - Accent5 2 2 2 2 2 4 9 2" xfId="15175"/>
    <cellStyle name="40 % - Accent5 2 2 2 2 2 4 9 2 2" xfId="27796"/>
    <cellStyle name="40 % - Accent5 2 2 2 2 2 4 9 2 3" xfId="41073"/>
    <cellStyle name="40 % - Accent5 2 2 2 2 2 4 9 2 4" xfId="54350"/>
    <cellStyle name="40 % - Accent5 2 2 2 2 2 4 9 3" xfId="21809"/>
    <cellStyle name="40 % - Accent5 2 2 2 2 2 4 9 4" xfId="35086"/>
    <cellStyle name="40 % - Accent5 2 2 2 2 2 4 9 5" xfId="48363"/>
    <cellStyle name="40 % - Accent5 2 2 2 2 2 5" xfId="760"/>
    <cellStyle name="40 % - Accent5 2 2 2 2 2 5 10" xfId="13857"/>
    <cellStyle name="40 % - Accent5 2 2 2 2 2 5 10 2" xfId="26478"/>
    <cellStyle name="40 % - Accent5 2 2 2 2 2 5 10 3" xfId="39755"/>
    <cellStyle name="40 % - Accent5 2 2 2 2 2 5 10 4" xfId="53032"/>
    <cellStyle name="40 % - Accent5 2 2 2 2 2 5 11" xfId="19745"/>
    <cellStyle name="40 % - Accent5 2 2 2 2 2 5 12" xfId="33022"/>
    <cellStyle name="40 % - Accent5 2 2 2 2 2 5 13" xfId="46299"/>
    <cellStyle name="40 % - Accent5 2 2 2 2 2 5 2" xfId="3928"/>
    <cellStyle name="40 % - Accent5 2 2 2 2 2 5 2 2" xfId="8036"/>
    <cellStyle name="40 % - Accent5 2 2 2 2 2 5 2 2 2" xfId="15560"/>
    <cellStyle name="40 % - Accent5 2 2 2 2 2 5 2 2 2 2" xfId="28190"/>
    <cellStyle name="40 % - Accent5 2 2 2 2 2 5 2 2 2 3" xfId="41467"/>
    <cellStyle name="40 % - Accent5 2 2 2 2 2 5 2 2 2 4" xfId="54744"/>
    <cellStyle name="40 % - Accent5 2 2 2 2 2 5 2 2 3" xfId="22203"/>
    <cellStyle name="40 % - Accent5 2 2 2 2 2 5 2 2 4" xfId="35480"/>
    <cellStyle name="40 % - Accent5 2 2 2 2 2 5 2 2 5" xfId="48757"/>
    <cellStyle name="40 % - Accent5 2 2 2 2 2 5 2 3" xfId="14445"/>
    <cellStyle name="40 % - Accent5 2 2 2 2 2 5 2 3 2" xfId="27066"/>
    <cellStyle name="40 % - Accent5 2 2 2 2 2 5 2 3 3" xfId="40343"/>
    <cellStyle name="40 % - Accent5 2 2 2 2 2 5 2 3 4" xfId="53620"/>
    <cellStyle name="40 % - Accent5 2 2 2 2 2 5 2 4" xfId="21079"/>
    <cellStyle name="40 % - Accent5 2 2 2 2 2 5 2 5" xfId="34356"/>
    <cellStyle name="40 % - Accent5 2 2 2 2 2 5 2 6" xfId="47633"/>
    <cellStyle name="40 % - Accent5 2 2 2 2 2 5 3" xfId="4999"/>
    <cellStyle name="40 % - Accent5 2 2 2 2 2 5 3 2" xfId="8873"/>
    <cellStyle name="40 % - Accent5 2 2 2 2 2 5 3 2 2" xfId="29027"/>
    <cellStyle name="40 % - Accent5 2 2 2 2 2 5 3 2 3" xfId="42304"/>
    <cellStyle name="40 % - Accent5 2 2 2 2 2 5 3 2 4" xfId="55581"/>
    <cellStyle name="40 % - Accent5 2 2 2 2 2 5 3 3" xfId="23040"/>
    <cellStyle name="40 % - Accent5 2 2 2 2 2 5 3 4" xfId="36317"/>
    <cellStyle name="40 % - Accent5 2 2 2 2 2 5 3 5" xfId="49594"/>
    <cellStyle name="40 % - Accent5 2 2 2 2 2 5 4" xfId="5590"/>
    <cellStyle name="40 % - Accent5 2 2 2 2 2 5 4 2" xfId="16438"/>
    <cellStyle name="40 % - Accent5 2 2 2 2 2 5 4 2 2" xfId="29618"/>
    <cellStyle name="40 % - Accent5 2 2 2 2 2 5 4 2 3" xfId="42895"/>
    <cellStyle name="40 % - Accent5 2 2 2 2 2 5 4 2 4" xfId="56172"/>
    <cellStyle name="40 % - Accent5 2 2 2 2 2 5 4 3" xfId="11392"/>
    <cellStyle name="40 % - Accent5 2 2 2 2 2 5 4 4" xfId="23631"/>
    <cellStyle name="40 % - Accent5 2 2 2 2 2 5 4 5" xfId="36908"/>
    <cellStyle name="40 % - Accent5 2 2 2 2 2 5 4 6" xfId="50185"/>
    <cellStyle name="40 % - Accent5 2 2 2 2 2 5 5" xfId="6214"/>
    <cellStyle name="40 % - Accent5 2 2 2 2 2 5 5 2" xfId="17038"/>
    <cellStyle name="40 % - Accent5 2 2 2 2 2 5 5 2 2" xfId="30218"/>
    <cellStyle name="40 % - Accent5 2 2 2 2 2 5 5 2 3" xfId="43495"/>
    <cellStyle name="40 % - Accent5 2 2 2 2 2 5 5 2 4" xfId="56772"/>
    <cellStyle name="40 % - Accent5 2 2 2 2 2 5 5 3" xfId="11992"/>
    <cellStyle name="40 % - Accent5 2 2 2 2 2 5 5 4" xfId="24231"/>
    <cellStyle name="40 % - Accent5 2 2 2 2 2 5 5 5" xfId="37508"/>
    <cellStyle name="40 % - Accent5 2 2 2 2 2 5 5 6" xfId="50785"/>
    <cellStyle name="40 % - Accent5 2 2 2 2 2 5 6" xfId="6916"/>
    <cellStyle name="40 % - Accent5 2 2 2 2 2 5 6 2" xfId="17740"/>
    <cellStyle name="40 % - Accent5 2 2 2 2 2 5 6 2 2" xfId="30920"/>
    <cellStyle name="40 % - Accent5 2 2 2 2 2 5 6 2 3" xfId="44197"/>
    <cellStyle name="40 % - Accent5 2 2 2 2 2 5 6 2 4" xfId="57474"/>
    <cellStyle name="40 % - Accent5 2 2 2 2 2 5 6 3" xfId="12694"/>
    <cellStyle name="40 % - Accent5 2 2 2 2 2 5 6 4" xfId="24933"/>
    <cellStyle name="40 % - Accent5 2 2 2 2 2 5 6 5" xfId="38210"/>
    <cellStyle name="40 % - Accent5 2 2 2 2 2 5 6 6" xfId="51487"/>
    <cellStyle name="40 % - Accent5 2 2 2 2 2 5 7" xfId="7644"/>
    <cellStyle name="40 % - Accent5 2 2 2 2 2 5 7 2" xfId="18493"/>
    <cellStyle name="40 % - Accent5 2 2 2 2 2 5 7 2 2" xfId="31673"/>
    <cellStyle name="40 % - Accent5 2 2 2 2 2 5 7 2 3" xfId="44950"/>
    <cellStyle name="40 % - Accent5 2 2 2 2 2 5 7 2 4" xfId="58227"/>
    <cellStyle name="40 % - Accent5 2 2 2 2 2 5 7 3" xfId="25686"/>
    <cellStyle name="40 % - Accent5 2 2 2 2 2 5 7 4" xfId="38963"/>
    <cellStyle name="40 % - Accent5 2 2 2 2 2 5 7 5" xfId="52240"/>
    <cellStyle name="40 % - Accent5 2 2 2 2 2 5 8" xfId="10706"/>
    <cellStyle name="40 % - Accent5 2 2 2 2 2 5 8 2" xfId="15177"/>
    <cellStyle name="40 % - Accent5 2 2 2 2 2 5 8 2 2" xfId="27798"/>
    <cellStyle name="40 % - Accent5 2 2 2 2 2 5 8 2 3" xfId="41075"/>
    <cellStyle name="40 % - Accent5 2 2 2 2 2 5 8 2 4" xfId="54352"/>
    <cellStyle name="40 % - Accent5 2 2 2 2 2 5 8 3" xfId="21811"/>
    <cellStyle name="40 % - Accent5 2 2 2 2 2 5 8 4" xfId="35088"/>
    <cellStyle name="40 % - Accent5 2 2 2 2 2 5 8 5" xfId="48365"/>
    <cellStyle name="40 % - Accent5 2 2 2 2 2 5 9" xfId="9625"/>
    <cellStyle name="40 % - Accent5 2 2 2 2 2 5 9 2" xfId="20491"/>
    <cellStyle name="40 % - Accent5 2 2 2 2 2 5 9 3" xfId="33768"/>
    <cellStyle name="40 % - Accent5 2 2 2 2 2 5 9 4" xfId="47045"/>
    <cellStyle name="40 % - Accent5 2 2 2 2 2 6" xfId="3758"/>
    <cellStyle name="40 % - Accent5 2 2 2 2 2 6 2" xfId="7924"/>
    <cellStyle name="40 % - Accent5 2 2 2 2 2 6 2 2" xfId="15457"/>
    <cellStyle name="40 % - Accent5 2 2 2 2 2 6 2 2 2" xfId="28078"/>
    <cellStyle name="40 % - Accent5 2 2 2 2 2 6 2 2 3" xfId="41355"/>
    <cellStyle name="40 % - Accent5 2 2 2 2 2 6 2 2 4" xfId="54632"/>
    <cellStyle name="40 % - Accent5 2 2 2 2 2 6 2 3" xfId="22091"/>
    <cellStyle name="40 % - Accent5 2 2 2 2 2 6 2 4" xfId="35368"/>
    <cellStyle name="40 % - Accent5 2 2 2 2 2 6 2 5" xfId="48645"/>
    <cellStyle name="40 % - Accent5 2 2 2 2 2 6 3" xfId="14440"/>
    <cellStyle name="40 % - Accent5 2 2 2 2 2 6 3 2" xfId="27061"/>
    <cellStyle name="40 % - Accent5 2 2 2 2 2 6 3 3" xfId="40338"/>
    <cellStyle name="40 % - Accent5 2 2 2 2 2 6 3 4" xfId="53615"/>
    <cellStyle name="40 % - Accent5 2 2 2 2 2 6 4" xfId="9931"/>
    <cellStyle name="40 % - Accent5 2 2 2 2 2 6 5" xfId="21074"/>
    <cellStyle name="40 % - Accent5 2 2 2 2 2 6 6" xfId="34351"/>
    <cellStyle name="40 % - Accent5 2 2 2 2 2 6 7" xfId="47628"/>
    <cellStyle name="40 % - Accent5 2 2 2 2 2 7" xfId="3934"/>
    <cellStyle name="40 % - Accent5 2 2 2 2 2 7 2" xfId="8041"/>
    <cellStyle name="40 % - Accent5 2 2 2 2 2 7 2 2" xfId="28195"/>
    <cellStyle name="40 % - Accent5 2 2 2 2 2 7 2 3" xfId="41472"/>
    <cellStyle name="40 % - Accent5 2 2 2 2 2 7 2 4" xfId="54749"/>
    <cellStyle name="40 % - Accent5 2 2 2 2 2 7 3" xfId="22208"/>
    <cellStyle name="40 % - Accent5 2 2 2 2 2 7 4" xfId="35485"/>
    <cellStyle name="40 % - Accent5 2 2 2 2 2 7 5" xfId="48762"/>
    <cellStyle name="40 % - Accent5 2 2 2 2 2 8" xfId="4994"/>
    <cellStyle name="40 % - Accent5 2 2 2 2 2 8 2" xfId="8868"/>
    <cellStyle name="40 % - Accent5 2 2 2 2 2 8 2 2" xfId="29022"/>
    <cellStyle name="40 % - Accent5 2 2 2 2 2 8 2 3" xfId="42299"/>
    <cellStyle name="40 % - Accent5 2 2 2 2 2 8 2 4" xfId="55576"/>
    <cellStyle name="40 % - Accent5 2 2 2 2 2 8 3" xfId="23035"/>
    <cellStyle name="40 % - Accent5 2 2 2 2 2 8 4" xfId="36312"/>
    <cellStyle name="40 % - Accent5 2 2 2 2 2 8 5" xfId="49589"/>
    <cellStyle name="40 % - Accent5 2 2 2 2 2 9" xfId="5585"/>
    <cellStyle name="40 % - Accent5 2 2 2 2 2 9 2" xfId="16433"/>
    <cellStyle name="40 % - Accent5 2 2 2 2 2 9 2 2" xfId="29613"/>
    <cellStyle name="40 % - Accent5 2 2 2 2 2 9 2 3" xfId="42890"/>
    <cellStyle name="40 % - Accent5 2 2 2 2 2 9 2 4" xfId="56167"/>
    <cellStyle name="40 % - Accent5 2 2 2 2 2 9 3" xfId="11387"/>
    <cellStyle name="40 % - Accent5 2 2 2 2 2 9 4" xfId="23626"/>
    <cellStyle name="40 % - Accent5 2 2 2 2 2 9 5" xfId="36903"/>
    <cellStyle name="40 % - Accent5 2 2 2 2 2 9 6" xfId="50180"/>
    <cellStyle name="40 % - Accent5 2 2 2 2 3" xfId="761"/>
    <cellStyle name="40 % - Accent5 2 2 2 2 3 10" xfId="13858"/>
    <cellStyle name="40 % - Accent5 2 2 2 2 3 10 2" xfId="26479"/>
    <cellStyle name="40 % - Accent5 2 2 2 2 3 10 3" xfId="39756"/>
    <cellStyle name="40 % - Accent5 2 2 2 2 3 10 4" xfId="53033"/>
    <cellStyle name="40 % - Accent5 2 2 2 2 3 11" xfId="19746"/>
    <cellStyle name="40 % - Accent5 2 2 2 2 3 12" xfId="33023"/>
    <cellStyle name="40 % - Accent5 2 2 2 2 3 13" xfId="46300"/>
    <cellStyle name="40 % - Accent5 2 2 2 2 3 2" xfId="3759"/>
    <cellStyle name="40 % - Accent5 2 2 2 2 3 2 2" xfId="7925"/>
    <cellStyle name="40 % - Accent5 2 2 2 2 3 2 2 2" xfId="15458"/>
    <cellStyle name="40 % - Accent5 2 2 2 2 3 2 2 2 2" xfId="28079"/>
    <cellStyle name="40 % - Accent5 2 2 2 2 3 2 2 2 3" xfId="41356"/>
    <cellStyle name="40 % - Accent5 2 2 2 2 3 2 2 2 4" xfId="54633"/>
    <cellStyle name="40 % - Accent5 2 2 2 2 3 2 2 3" xfId="22092"/>
    <cellStyle name="40 % - Accent5 2 2 2 2 3 2 2 4" xfId="35369"/>
    <cellStyle name="40 % - Accent5 2 2 2 2 3 2 2 5" xfId="48646"/>
    <cellStyle name="40 % - Accent5 2 2 2 2 3 2 3" xfId="14446"/>
    <cellStyle name="40 % - Accent5 2 2 2 2 3 2 3 2" xfId="27067"/>
    <cellStyle name="40 % - Accent5 2 2 2 2 3 2 3 3" xfId="40344"/>
    <cellStyle name="40 % - Accent5 2 2 2 2 3 2 3 4" xfId="53621"/>
    <cellStyle name="40 % - Accent5 2 2 2 2 3 2 4" xfId="21080"/>
    <cellStyle name="40 % - Accent5 2 2 2 2 3 2 5" xfId="34357"/>
    <cellStyle name="40 % - Accent5 2 2 2 2 3 2 6" xfId="47634"/>
    <cellStyle name="40 % - Accent5 2 2 2 2 3 3" xfId="5000"/>
    <cellStyle name="40 % - Accent5 2 2 2 2 3 3 2" xfId="8874"/>
    <cellStyle name="40 % - Accent5 2 2 2 2 3 3 2 2" xfId="29028"/>
    <cellStyle name="40 % - Accent5 2 2 2 2 3 3 2 3" xfId="42305"/>
    <cellStyle name="40 % - Accent5 2 2 2 2 3 3 2 4" xfId="55582"/>
    <cellStyle name="40 % - Accent5 2 2 2 2 3 3 3" xfId="23041"/>
    <cellStyle name="40 % - Accent5 2 2 2 2 3 3 4" xfId="36318"/>
    <cellStyle name="40 % - Accent5 2 2 2 2 3 3 5" xfId="49595"/>
    <cellStyle name="40 % - Accent5 2 2 2 2 3 4" xfId="5591"/>
    <cellStyle name="40 % - Accent5 2 2 2 2 3 4 2" xfId="16439"/>
    <cellStyle name="40 % - Accent5 2 2 2 2 3 4 2 2" xfId="29619"/>
    <cellStyle name="40 % - Accent5 2 2 2 2 3 4 2 3" xfId="42896"/>
    <cellStyle name="40 % - Accent5 2 2 2 2 3 4 2 4" xfId="56173"/>
    <cellStyle name="40 % - Accent5 2 2 2 2 3 4 3" xfId="11393"/>
    <cellStyle name="40 % - Accent5 2 2 2 2 3 4 4" xfId="23632"/>
    <cellStyle name="40 % - Accent5 2 2 2 2 3 4 5" xfId="36909"/>
    <cellStyle name="40 % - Accent5 2 2 2 2 3 4 6" xfId="50186"/>
    <cellStyle name="40 % - Accent5 2 2 2 2 3 5" xfId="6215"/>
    <cellStyle name="40 % - Accent5 2 2 2 2 3 5 2" xfId="17039"/>
    <cellStyle name="40 % - Accent5 2 2 2 2 3 5 2 2" xfId="30219"/>
    <cellStyle name="40 % - Accent5 2 2 2 2 3 5 2 3" xfId="43496"/>
    <cellStyle name="40 % - Accent5 2 2 2 2 3 5 2 4" xfId="56773"/>
    <cellStyle name="40 % - Accent5 2 2 2 2 3 5 3" xfId="11993"/>
    <cellStyle name="40 % - Accent5 2 2 2 2 3 5 4" xfId="24232"/>
    <cellStyle name="40 % - Accent5 2 2 2 2 3 5 5" xfId="37509"/>
    <cellStyle name="40 % - Accent5 2 2 2 2 3 5 6" xfId="50786"/>
    <cellStyle name="40 % - Accent5 2 2 2 2 3 6" xfId="6917"/>
    <cellStyle name="40 % - Accent5 2 2 2 2 3 6 2" xfId="17741"/>
    <cellStyle name="40 % - Accent5 2 2 2 2 3 6 2 2" xfId="30921"/>
    <cellStyle name="40 % - Accent5 2 2 2 2 3 6 2 3" xfId="44198"/>
    <cellStyle name="40 % - Accent5 2 2 2 2 3 6 2 4" xfId="57475"/>
    <cellStyle name="40 % - Accent5 2 2 2 2 3 6 3" xfId="12695"/>
    <cellStyle name="40 % - Accent5 2 2 2 2 3 6 4" xfId="24934"/>
    <cellStyle name="40 % - Accent5 2 2 2 2 3 6 5" xfId="38211"/>
    <cellStyle name="40 % - Accent5 2 2 2 2 3 6 6" xfId="51488"/>
    <cellStyle name="40 % - Accent5 2 2 2 2 3 7" xfId="7645"/>
    <cellStyle name="40 % - Accent5 2 2 2 2 3 7 2" xfId="18494"/>
    <cellStyle name="40 % - Accent5 2 2 2 2 3 7 2 2" xfId="31674"/>
    <cellStyle name="40 % - Accent5 2 2 2 2 3 7 2 3" xfId="44951"/>
    <cellStyle name="40 % - Accent5 2 2 2 2 3 7 2 4" xfId="58228"/>
    <cellStyle name="40 % - Accent5 2 2 2 2 3 7 3" xfId="25687"/>
    <cellStyle name="40 % - Accent5 2 2 2 2 3 7 4" xfId="38964"/>
    <cellStyle name="40 % - Accent5 2 2 2 2 3 7 5" xfId="52241"/>
    <cellStyle name="40 % - Accent5 2 2 2 2 3 8" xfId="10707"/>
    <cellStyle name="40 % - Accent5 2 2 2 2 3 8 2" xfId="15178"/>
    <cellStyle name="40 % - Accent5 2 2 2 2 3 8 2 2" xfId="27799"/>
    <cellStyle name="40 % - Accent5 2 2 2 2 3 8 2 3" xfId="41076"/>
    <cellStyle name="40 % - Accent5 2 2 2 2 3 8 2 4" xfId="54353"/>
    <cellStyle name="40 % - Accent5 2 2 2 2 3 8 3" xfId="21812"/>
    <cellStyle name="40 % - Accent5 2 2 2 2 3 8 4" xfId="35089"/>
    <cellStyle name="40 % - Accent5 2 2 2 2 3 8 5" xfId="48366"/>
    <cellStyle name="40 % - Accent5 2 2 2 2 3 9" xfId="9626"/>
    <cellStyle name="40 % - Accent5 2 2 2 2 3 9 2" xfId="20492"/>
    <cellStyle name="40 % - Accent5 2 2 2 2 3 9 3" xfId="33769"/>
    <cellStyle name="40 % - Accent5 2 2 2 2 3 9 4" xfId="47046"/>
    <cellStyle name="40 % - Accent5 2 2 2 2 4" xfId="762"/>
    <cellStyle name="40 % - Accent5 2 2 2 2 4 10" xfId="13859"/>
    <cellStyle name="40 % - Accent5 2 2 2 2 4 10 2" xfId="26480"/>
    <cellStyle name="40 % - Accent5 2 2 2 2 4 10 3" xfId="39757"/>
    <cellStyle name="40 % - Accent5 2 2 2 2 4 10 4" xfId="53034"/>
    <cellStyle name="40 % - Accent5 2 2 2 2 4 11" xfId="19747"/>
    <cellStyle name="40 % - Accent5 2 2 2 2 4 12" xfId="33024"/>
    <cellStyle name="40 % - Accent5 2 2 2 2 4 13" xfId="46301"/>
    <cellStyle name="40 % - Accent5 2 2 2 2 4 2" xfId="3926"/>
    <cellStyle name="40 % - Accent5 2 2 2 2 4 2 2" xfId="8035"/>
    <cellStyle name="40 % - Accent5 2 2 2 2 4 2 2 2" xfId="15559"/>
    <cellStyle name="40 % - Accent5 2 2 2 2 4 2 2 2 2" xfId="28189"/>
    <cellStyle name="40 % - Accent5 2 2 2 2 4 2 2 2 3" xfId="41466"/>
    <cellStyle name="40 % - Accent5 2 2 2 2 4 2 2 2 4" xfId="54743"/>
    <cellStyle name="40 % - Accent5 2 2 2 2 4 2 2 3" xfId="22202"/>
    <cellStyle name="40 % - Accent5 2 2 2 2 4 2 2 4" xfId="35479"/>
    <cellStyle name="40 % - Accent5 2 2 2 2 4 2 2 5" xfId="48756"/>
    <cellStyle name="40 % - Accent5 2 2 2 2 4 2 3" xfId="14447"/>
    <cellStyle name="40 % - Accent5 2 2 2 2 4 2 3 2" xfId="27068"/>
    <cellStyle name="40 % - Accent5 2 2 2 2 4 2 3 3" xfId="40345"/>
    <cellStyle name="40 % - Accent5 2 2 2 2 4 2 3 4" xfId="53622"/>
    <cellStyle name="40 % - Accent5 2 2 2 2 4 2 4" xfId="21081"/>
    <cellStyle name="40 % - Accent5 2 2 2 2 4 2 5" xfId="34358"/>
    <cellStyle name="40 % - Accent5 2 2 2 2 4 2 6" xfId="47635"/>
    <cellStyle name="40 % - Accent5 2 2 2 2 4 3" xfId="5001"/>
    <cellStyle name="40 % - Accent5 2 2 2 2 4 3 2" xfId="8875"/>
    <cellStyle name="40 % - Accent5 2 2 2 2 4 3 2 2" xfId="29029"/>
    <cellStyle name="40 % - Accent5 2 2 2 2 4 3 2 3" xfId="42306"/>
    <cellStyle name="40 % - Accent5 2 2 2 2 4 3 2 4" xfId="55583"/>
    <cellStyle name="40 % - Accent5 2 2 2 2 4 3 3" xfId="23042"/>
    <cellStyle name="40 % - Accent5 2 2 2 2 4 3 4" xfId="36319"/>
    <cellStyle name="40 % - Accent5 2 2 2 2 4 3 5" xfId="49596"/>
    <cellStyle name="40 % - Accent5 2 2 2 2 4 4" xfId="5592"/>
    <cellStyle name="40 % - Accent5 2 2 2 2 4 4 2" xfId="16440"/>
    <cellStyle name="40 % - Accent5 2 2 2 2 4 4 2 2" xfId="29620"/>
    <cellStyle name="40 % - Accent5 2 2 2 2 4 4 2 3" xfId="42897"/>
    <cellStyle name="40 % - Accent5 2 2 2 2 4 4 2 4" xfId="56174"/>
    <cellStyle name="40 % - Accent5 2 2 2 2 4 4 3" xfId="11394"/>
    <cellStyle name="40 % - Accent5 2 2 2 2 4 4 4" xfId="23633"/>
    <cellStyle name="40 % - Accent5 2 2 2 2 4 4 5" xfId="36910"/>
    <cellStyle name="40 % - Accent5 2 2 2 2 4 4 6" xfId="50187"/>
    <cellStyle name="40 % - Accent5 2 2 2 2 4 5" xfId="6216"/>
    <cellStyle name="40 % - Accent5 2 2 2 2 4 5 2" xfId="17040"/>
    <cellStyle name="40 % - Accent5 2 2 2 2 4 5 2 2" xfId="30220"/>
    <cellStyle name="40 % - Accent5 2 2 2 2 4 5 2 3" xfId="43497"/>
    <cellStyle name="40 % - Accent5 2 2 2 2 4 5 2 4" xfId="56774"/>
    <cellStyle name="40 % - Accent5 2 2 2 2 4 5 3" xfId="11994"/>
    <cellStyle name="40 % - Accent5 2 2 2 2 4 5 4" xfId="24233"/>
    <cellStyle name="40 % - Accent5 2 2 2 2 4 5 5" xfId="37510"/>
    <cellStyle name="40 % - Accent5 2 2 2 2 4 5 6" xfId="50787"/>
    <cellStyle name="40 % - Accent5 2 2 2 2 4 6" xfId="6918"/>
    <cellStyle name="40 % - Accent5 2 2 2 2 4 6 2" xfId="17742"/>
    <cellStyle name="40 % - Accent5 2 2 2 2 4 6 2 2" xfId="30922"/>
    <cellStyle name="40 % - Accent5 2 2 2 2 4 6 2 3" xfId="44199"/>
    <cellStyle name="40 % - Accent5 2 2 2 2 4 6 2 4" xfId="57476"/>
    <cellStyle name="40 % - Accent5 2 2 2 2 4 6 3" xfId="12696"/>
    <cellStyle name="40 % - Accent5 2 2 2 2 4 6 4" xfId="24935"/>
    <cellStyle name="40 % - Accent5 2 2 2 2 4 6 5" xfId="38212"/>
    <cellStyle name="40 % - Accent5 2 2 2 2 4 6 6" xfId="51489"/>
    <cellStyle name="40 % - Accent5 2 2 2 2 4 7" xfId="7646"/>
    <cellStyle name="40 % - Accent5 2 2 2 2 4 7 2" xfId="18495"/>
    <cellStyle name="40 % - Accent5 2 2 2 2 4 7 2 2" xfId="31675"/>
    <cellStyle name="40 % - Accent5 2 2 2 2 4 7 2 3" xfId="44952"/>
    <cellStyle name="40 % - Accent5 2 2 2 2 4 7 2 4" xfId="58229"/>
    <cellStyle name="40 % - Accent5 2 2 2 2 4 7 3" xfId="25688"/>
    <cellStyle name="40 % - Accent5 2 2 2 2 4 7 4" xfId="38965"/>
    <cellStyle name="40 % - Accent5 2 2 2 2 4 7 5" xfId="52242"/>
    <cellStyle name="40 % - Accent5 2 2 2 2 4 8" xfId="10708"/>
    <cellStyle name="40 % - Accent5 2 2 2 2 4 8 2" xfId="15179"/>
    <cellStyle name="40 % - Accent5 2 2 2 2 4 8 2 2" xfId="27800"/>
    <cellStyle name="40 % - Accent5 2 2 2 2 4 8 2 3" xfId="41077"/>
    <cellStyle name="40 % - Accent5 2 2 2 2 4 8 2 4" xfId="54354"/>
    <cellStyle name="40 % - Accent5 2 2 2 2 4 8 3" xfId="21813"/>
    <cellStyle name="40 % - Accent5 2 2 2 2 4 8 4" xfId="35090"/>
    <cellStyle name="40 % - Accent5 2 2 2 2 4 8 5" xfId="48367"/>
    <cellStyle name="40 % - Accent5 2 2 2 2 4 9" xfId="9627"/>
    <cellStyle name="40 % - Accent5 2 2 2 2 4 9 2" xfId="20493"/>
    <cellStyle name="40 % - Accent5 2 2 2 2 4 9 3" xfId="33770"/>
    <cellStyle name="40 % - Accent5 2 2 2 2 4 9 4" xfId="47047"/>
    <cellStyle name="40 % - Accent5 2 2 2 2 5" xfId="3757"/>
    <cellStyle name="40 % - Accent5 2 2 2 2 5 2" xfId="7923"/>
    <cellStyle name="40 % - Accent5 2 2 2 2 5 2 2" xfId="18496"/>
    <cellStyle name="40 % - Accent5 2 2 2 2 5 2 2 2" xfId="31676"/>
    <cellStyle name="40 % - Accent5 2 2 2 2 5 2 2 3" xfId="44953"/>
    <cellStyle name="40 % - Accent5 2 2 2 2 5 2 2 4" xfId="58230"/>
    <cellStyle name="40 % - Accent5 2 2 2 2 5 2 3" xfId="25689"/>
    <cellStyle name="40 % - Accent5 2 2 2 2 5 2 4" xfId="38966"/>
    <cellStyle name="40 % - Accent5 2 2 2 2 5 2 5" xfId="52243"/>
    <cellStyle name="40 % - Accent5 2 2 2 2 5 3" xfId="10867"/>
    <cellStyle name="40 % - Accent5 2 2 2 2 5 3 2" xfId="15456"/>
    <cellStyle name="40 % - Accent5 2 2 2 2 5 3 2 2" xfId="28077"/>
    <cellStyle name="40 % - Accent5 2 2 2 2 5 3 2 3" xfId="41354"/>
    <cellStyle name="40 % - Accent5 2 2 2 2 5 3 2 4" xfId="54631"/>
    <cellStyle name="40 % - Accent5 2 2 2 2 5 3 3" xfId="22090"/>
    <cellStyle name="40 % - Accent5 2 2 2 2 5 3 4" xfId="35367"/>
    <cellStyle name="40 % - Accent5 2 2 2 2 5 3 5" xfId="48644"/>
    <cellStyle name="40 % - Accent5 2 2 2 2 5 4" xfId="14439"/>
    <cellStyle name="40 % - Accent5 2 2 2 2 5 4 2" xfId="27060"/>
    <cellStyle name="40 % - Accent5 2 2 2 2 5 4 3" xfId="40337"/>
    <cellStyle name="40 % - Accent5 2 2 2 2 5 4 4" xfId="53614"/>
    <cellStyle name="40 % - Accent5 2 2 2 2 5 5" xfId="21073"/>
    <cellStyle name="40 % - Accent5 2 2 2 2 5 6" xfId="34350"/>
    <cellStyle name="40 % - Accent5 2 2 2 2 5 7" xfId="47627"/>
    <cellStyle name="40 % - Accent5 2 2 2 2 6" xfId="4993"/>
    <cellStyle name="40 % - Accent5 2 2 2 2 6 2" xfId="8867"/>
    <cellStyle name="40 % - Accent5 2 2 2 2 6 2 2" xfId="18677"/>
    <cellStyle name="40 % - Accent5 2 2 2 2 6 2 2 2" xfId="31857"/>
    <cellStyle name="40 % - Accent5 2 2 2 2 6 2 2 3" xfId="45134"/>
    <cellStyle name="40 % - Accent5 2 2 2 2 6 2 2 4" xfId="58411"/>
    <cellStyle name="40 % - Accent5 2 2 2 2 6 2 3" xfId="13173"/>
    <cellStyle name="40 % - Accent5 2 2 2 2 6 2 4" xfId="25870"/>
    <cellStyle name="40 % - Accent5 2 2 2 2 6 2 5" xfId="39147"/>
    <cellStyle name="40 % - Accent5 2 2 2 2 6 2 6" xfId="52424"/>
    <cellStyle name="40 % - Accent5 2 2 2 2 6 3" xfId="15940"/>
    <cellStyle name="40 % - Accent5 2 2 2 2 6 3 2" xfId="29021"/>
    <cellStyle name="40 % - Accent5 2 2 2 2 6 3 3" xfId="42298"/>
    <cellStyle name="40 % - Accent5 2 2 2 2 6 3 4" xfId="55575"/>
    <cellStyle name="40 % - Accent5 2 2 2 2 6 4" xfId="23034"/>
    <cellStyle name="40 % - Accent5 2 2 2 2 6 5" xfId="36311"/>
    <cellStyle name="40 % - Accent5 2 2 2 2 6 6" xfId="49588"/>
    <cellStyle name="40 % - Accent5 2 2 2 2 7" xfId="5584"/>
    <cellStyle name="40 % - Accent5 2 2 2 2 7 2" xfId="13335"/>
    <cellStyle name="40 % - Accent5 2 2 2 2 7 2 2" xfId="18757"/>
    <cellStyle name="40 % - Accent5 2 2 2 2 7 2 2 2" xfId="31937"/>
    <cellStyle name="40 % - Accent5 2 2 2 2 7 2 2 3" xfId="45214"/>
    <cellStyle name="40 % - Accent5 2 2 2 2 7 2 2 4" xfId="58491"/>
    <cellStyle name="40 % - Accent5 2 2 2 2 7 2 3" xfId="25950"/>
    <cellStyle name="40 % - Accent5 2 2 2 2 7 2 4" xfId="39227"/>
    <cellStyle name="40 % - Accent5 2 2 2 2 7 2 5" xfId="52504"/>
    <cellStyle name="40 % - Accent5 2 2 2 2 7 3" xfId="16432"/>
    <cellStyle name="40 % - Accent5 2 2 2 2 7 3 2" xfId="29612"/>
    <cellStyle name="40 % - Accent5 2 2 2 2 7 3 3" xfId="42889"/>
    <cellStyle name="40 % - Accent5 2 2 2 2 7 3 4" xfId="56166"/>
    <cellStyle name="40 % - Accent5 2 2 2 2 7 4" xfId="11386"/>
    <cellStyle name="40 % - Accent5 2 2 2 2 7 5" xfId="23625"/>
    <cellStyle name="40 % - Accent5 2 2 2 2 7 6" xfId="36902"/>
    <cellStyle name="40 % - Accent5 2 2 2 2 7 7" xfId="50179"/>
    <cellStyle name="40 % - Accent5 2 2 2 2 8" xfId="6208"/>
    <cellStyle name="40 % - Accent5 2 2 2 2 8 2" xfId="17032"/>
    <cellStyle name="40 % - Accent5 2 2 2 2 8 2 2" xfId="30212"/>
    <cellStyle name="40 % - Accent5 2 2 2 2 8 2 3" xfId="43489"/>
    <cellStyle name="40 % - Accent5 2 2 2 2 8 2 4" xfId="56766"/>
    <cellStyle name="40 % - Accent5 2 2 2 2 8 3" xfId="11986"/>
    <cellStyle name="40 % - Accent5 2 2 2 2 8 4" xfId="24225"/>
    <cellStyle name="40 % - Accent5 2 2 2 2 8 5" xfId="37502"/>
    <cellStyle name="40 % - Accent5 2 2 2 2 8 6" xfId="50779"/>
    <cellStyle name="40 % - Accent5 2 2 2 2 9" xfId="6910"/>
    <cellStyle name="40 % - Accent5 2 2 2 2 9 2" xfId="17734"/>
    <cellStyle name="40 % - Accent5 2 2 2 2 9 2 2" xfId="30914"/>
    <cellStyle name="40 % - Accent5 2 2 2 2 9 2 3" xfId="44191"/>
    <cellStyle name="40 % - Accent5 2 2 2 2 9 2 4" xfId="57468"/>
    <cellStyle name="40 % - Accent5 2 2 2 2 9 3" xfId="12688"/>
    <cellStyle name="40 % - Accent5 2 2 2 2 9 4" xfId="24927"/>
    <cellStyle name="40 % - Accent5 2 2 2 2 9 5" xfId="38204"/>
    <cellStyle name="40 % - Accent5 2 2 2 2 9 6" xfId="51481"/>
    <cellStyle name="40 % - Accent5 2 2 2 3" xfId="763"/>
    <cellStyle name="40 % - Accent5 2 2 2 3 10" xfId="13860"/>
    <cellStyle name="40 % - Accent5 2 2 2 3 10 2" xfId="26481"/>
    <cellStyle name="40 % - Accent5 2 2 2 3 10 3" xfId="39758"/>
    <cellStyle name="40 % - Accent5 2 2 2 3 10 4" xfId="53035"/>
    <cellStyle name="40 % - Accent5 2 2 2 3 11" xfId="19748"/>
    <cellStyle name="40 % - Accent5 2 2 2 3 12" xfId="33025"/>
    <cellStyle name="40 % - Accent5 2 2 2 3 13" xfId="46302"/>
    <cellStyle name="40 % - Accent5 2 2 2 3 2" xfId="3760"/>
    <cellStyle name="40 % - Accent5 2 2 2 3 2 2" xfId="7926"/>
    <cellStyle name="40 % - Accent5 2 2 2 3 2 2 2" xfId="15459"/>
    <cellStyle name="40 % - Accent5 2 2 2 3 2 2 2 2" xfId="28080"/>
    <cellStyle name="40 % - Accent5 2 2 2 3 2 2 2 3" xfId="41357"/>
    <cellStyle name="40 % - Accent5 2 2 2 3 2 2 2 4" xfId="54634"/>
    <cellStyle name="40 % - Accent5 2 2 2 3 2 2 3" xfId="22093"/>
    <cellStyle name="40 % - Accent5 2 2 2 3 2 2 4" xfId="35370"/>
    <cellStyle name="40 % - Accent5 2 2 2 3 2 2 5" xfId="48647"/>
    <cellStyle name="40 % - Accent5 2 2 2 3 2 3" xfId="14448"/>
    <cellStyle name="40 % - Accent5 2 2 2 3 2 3 2" xfId="27069"/>
    <cellStyle name="40 % - Accent5 2 2 2 3 2 3 3" xfId="40346"/>
    <cellStyle name="40 % - Accent5 2 2 2 3 2 3 4" xfId="53623"/>
    <cellStyle name="40 % - Accent5 2 2 2 3 2 4" xfId="21082"/>
    <cellStyle name="40 % - Accent5 2 2 2 3 2 5" xfId="34359"/>
    <cellStyle name="40 % - Accent5 2 2 2 3 2 6" xfId="47636"/>
    <cellStyle name="40 % - Accent5 2 2 2 3 3" xfId="5002"/>
    <cellStyle name="40 % - Accent5 2 2 2 3 3 2" xfId="8876"/>
    <cellStyle name="40 % - Accent5 2 2 2 3 3 2 2" xfId="29030"/>
    <cellStyle name="40 % - Accent5 2 2 2 3 3 2 3" xfId="42307"/>
    <cellStyle name="40 % - Accent5 2 2 2 3 3 2 4" xfId="55584"/>
    <cellStyle name="40 % - Accent5 2 2 2 3 3 3" xfId="23043"/>
    <cellStyle name="40 % - Accent5 2 2 2 3 3 4" xfId="36320"/>
    <cellStyle name="40 % - Accent5 2 2 2 3 3 5" xfId="49597"/>
    <cellStyle name="40 % - Accent5 2 2 2 3 4" xfId="5593"/>
    <cellStyle name="40 % - Accent5 2 2 2 3 4 2" xfId="16441"/>
    <cellStyle name="40 % - Accent5 2 2 2 3 4 2 2" xfId="29621"/>
    <cellStyle name="40 % - Accent5 2 2 2 3 4 2 3" xfId="42898"/>
    <cellStyle name="40 % - Accent5 2 2 2 3 4 2 4" xfId="56175"/>
    <cellStyle name="40 % - Accent5 2 2 2 3 4 3" xfId="11395"/>
    <cellStyle name="40 % - Accent5 2 2 2 3 4 4" xfId="23634"/>
    <cellStyle name="40 % - Accent5 2 2 2 3 4 5" xfId="36911"/>
    <cellStyle name="40 % - Accent5 2 2 2 3 4 6" xfId="50188"/>
    <cellStyle name="40 % - Accent5 2 2 2 3 5" xfId="6217"/>
    <cellStyle name="40 % - Accent5 2 2 2 3 5 2" xfId="17041"/>
    <cellStyle name="40 % - Accent5 2 2 2 3 5 2 2" xfId="30221"/>
    <cellStyle name="40 % - Accent5 2 2 2 3 5 2 3" xfId="43498"/>
    <cellStyle name="40 % - Accent5 2 2 2 3 5 2 4" xfId="56775"/>
    <cellStyle name="40 % - Accent5 2 2 2 3 5 3" xfId="11995"/>
    <cellStyle name="40 % - Accent5 2 2 2 3 5 4" xfId="24234"/>
    <cellStyle name="40 % - Accent5 2 2 2 3 5 5" xfId="37511"/>
    <cellStyle name="40 % - Accent5 2 2 2 3 5 6" xfId="50788"/>
    <cellStyle name="40 % - Accent5 2 2 2 3 6" xfId="6919"/>
    <cellStyle name="40 % - Accent5 2 2 2 3 6 2" xfId="17743"/>
    <cellStyle name="40 % - Accent5 2 2 2 3 6 2 2" xfId="30923"/>
    <cellStyle name="40 % - Accent5 2 2 2 3 6 2 3" xfId="44200"/>
    <cellStyle name="40 % - Accent5 2 2 2 3 6 2 4" xfId="57477"/>
    <cellStyle name="40 % - Accent5 2 2 2 3 6 3" xfId="12697"/>
    <cellStyle name="40 % - Accent5 2 2 2 3 6 4" xfId="24936"/>
    <cellStyle name="40 % - Accent5 2 2 2 3 6 5" xfId="38213"/>
    <cellStyle name="40 % - Accent5 2 2 2 3 6 6" xfId="51490"/>
    <cellStyle name="40 % - Accent5 2 2 2 3 7" xfId="7647"/>
    <cellStyle name="40 % - Accent5 2 2 2 3 7 2" xfId="18497"/>
    <cellStyle name="40 % - Accent5 2 2 2 3 7 2 2" xfId="31677"/>
    <cellStyle name="40 % - Accent5 2 2 2 3 7 2 3" xfId="44954"/>
    <cellStyle name="40 % - Accent5 2 2 2 3 7 2 4" xfId="58231"/>
    <cellStyle name="40 % - Accent5 2 2 2 3 7 3" xfId="25690"/>
    <cellStyle name="40 % - Accent5 2 2 2 3 7 4" xfId="38967"/>
    <cellStyle name="40 % - Accent5 2 2 2 3 7 5" xfId="52244"/>
    <cellStyle name="40 % - Accent5 2 2 2 3 8" xfId="10709"/>
    <cellStyle name="40 % - Accent5 2 2 2 3 8 2" xfId="15180"/>
    <cellStyle name="40 % - Accent5 2 2 2 3 8 2 2" xfId="27801"/>
    <cellStyle name="40 % - Accent5 2 2 2 3 8 2 3" xfId="41078"/>
    <cellStyle name="40 % - Accent5 2 2 2 3 8 2 4" xfId="54355"/>
    <cellStyle name="40 % - Accent5 2 2 2 3 8 3" xfId="21814"/>
    <cellStyle name="40 % - Accent5 2 2 2 3 8 4" xfId="35091"/>
    <cellStyle name="40 % - Accent5 2 2 2 3 8 5" xfId="48368"/>
    <cellStyle name="40 % - Accent5 2 2 2 3 9" xfId="9628"/>
    <cellStyle name="40 % - Accent5 2 2 2 3 9 2" xfId="20494"/>
    <cellStyle name="40 % - Accent5 2 2 2 3 9 3" xfId="33771"/>
    <cellStyle name="40 % - Accent5 2 2 2 3 9 4" xfId="47048"/>
    <cellStyle name="40 % - Accent5 2 2 2 4" xfId="764"/>
    <cellStyle name="40 % - Accent5 2 2 2 4 10" xfId="13861"/>
    <cellStyle name="40 % - Accent5 2 2 2 4 10 2" xfId="26482"/>
    <cellStyle name="40 % - Accent5 2 2 2 4 10 3" xfId="39759"/>
    <cellStyle name="40 % - Accent5 2 2 2 4 10 4" xfId="53036"/>
    <cellStyle name="40 % - Accent5 2 2 2 4 11" xfId="19749"/>
    <cellStyle name="40 % - Accent5 2 2 2 4 12" xfId="33026"/>
    <cellStyle name="40 % - Accent5 2 2 2 4 13" xfId="46303"/>
    <cellStyle name="40 % - Accent5 2 2 2 4 2" xfId="3761"/>
    <cellStyle name="40 % - Accent5 2 2 2 4 2 2" xfId="7927"/>
    <cellStyle name="40 % - Accent5 2 2 2 4 2 2 2" xfId="15460"/>
    <cellStyle name="40 % - Accent5 2 2 2 4 2 2 2 2" xfId="28081"/>
    <cellStyle name="40 % - Accent5 2 2 2 4 2 2 2 3" xfId="41358"/>
    <cellStyle name="40 % - Accent5 2 2 2 4 2 2 2 4" xfId="54635"/>
    <cellStyle name="40 % - Accent5 2 2 2 4 2 2 3" xfId="22094"/>
    <cellStyle name="40 % - Accent5 2 2 2 4 2 2 4" xfId="35371"/>
    <cellStyle name="40 % - Accent5 2 2 2 4 2 2 5" xfId="48648"/>
    <cellStyle name="40 % - Accent5 2 2 2 4 2 3" xfId="14449"/>
    <cellStyle name="40 % - Accent5 2 2 2 4 2 3 2" xfId="27070"/>
    <cellStyle name="40 % - Accent5 2 2 2 4 2 3 3" xfId="40347"/>
    <cellStyle name="40 % - Accent5 2 2 2 4 2 3 4" xfId="53624"/>
    <cellStyle name="40 % - Accent5 2 2 2 4 2 4" xfId="21083"/>
    <cellStyle name="40 % - Accent5 2 2 2 4 2 5" xfId="34360"/>
    <cellStyle name="40 % - Accent5 2 2 2 4 2 6" xfId="47637"/>
    <cellStyle name="40 % - Accent5 2 2 2 4 3" xfId="5003"/>
    <cellStyle name="40 % - Accent5 2 2 2 4 3 2" xfId="8877"/>
    <cellStyle name="40 % - Accent5 2 2 2 4 3 2 2" xfId="29031"/>
    <cellStyle name="40 % - Accent5 2 2 2 4 3 2 3" xfId="42308"/>
    <cellStyle name="40 % - Accent5 2 2 2 4 3 2 4" xfId="55585"/>
    <cellStyle name="40 % - Accent5 2 2 2 4 3 3" xfId="23044"/>
    <cellStyle name="40 % - Accent5 2 2 2 4 3 4" xfId="36321"/>
    <cellStyle name="40 % - Accent5 2 2 2 4 3 5" xfId="49598"/>
    <cellStyle name="40 % - Accent5 2 2 2 4 4" xfId="5594"/>
    <cellStyle name="40 % - Accent5 2 2 2 4 4 2" xfId="16442"/>
    <cellStyle name="40 % - Accent5 2 2 2 4 4 2 2" xfId="29622"/>
    <cellStyle name="40 % - Accent5 2 2 2 4 4 2 3" xfId="42899"/>
    <cellStyle name="40 % - Accent5 2 2 2 4 4 2 4" xfId="56176"/>
    <cellStyle name="40 % - Accent5 2 2 2 4 4 3" xfId="11396"/>
    <cellStyle name="40 % - Accent5 2 2 2 4 4 4" xfId="23635"/>
    <cellStyle name="40 % - Accent5 2 2 2 4 4 5" xfId="36912"/>
    <cellStyle name="40 % - Accent5 2 2 2 4 4 6" xfId="50189"/>
    <cellStyle name="40 % - Accent5 2 2 2 4 5" xfId="6218"/>
    <cellStyle name="40 % - Accent5 2 2 2 4 5 2" xfId="17042"/>
    <cellStyle name="40 % - Accent5 2 2 2 4 5 2 2" xfId="30222"/>
    <cellStyle name="40 % - Accent5 2 2 2 4 5 2 3" xfId="43499"/>
    <cellStyle name="40 % - Accent5 2 2 2 4 5 2 4" xfId="56776"/>
    <cellStyle name="40 % - Accent5 2 2 2 4 5 3" xfId="11996"/>
    <cellStyle name="40 % - Accent5 2 2 2 4 5 4" xfId="24235"/>
    <cellStyle name="40 % - Accent5 2 2 2 4 5 5" xfId="37512"/>
    <cellStyle name="40 % - Accent5 2 2 2 4 5 6" xfId="50789"/>
    <cellStyle name="40 % - Accent5 2 2 2 4 6" xfId="6920"/>
    <cellStyle name="40 % - Accent5 2 2 2 4 6 2" xfId="17744"/>
    <cellStyle name="40 % - Accent5 2 2 2 4 6 2 2" xfId="30924"/>
    <cellStyle name="40 % - Accent5 2 2 2 4 6 2 3" xfId="44201"/>
    <cellStyle name="40 % - Accent5 2 2 2 4 6 2 4" xfId="57478"/>
    <cellStyle name="40 % - Accent5 2 2 2 4 6 3" xfId="12698"/>
    <cellStyle name="40 % - Accent5 2 2 2 4 6 4" xfId="24937"/>
    <cellStyle name="40 % - Accent5 2 2 2 4 6 5" xfId="38214"/>
    <cellStyle name="40 % - Accent5 2 2 2 4 6 6" xfId="51491"/>
    <cellStyle name="40 % - Accent5 2 2 2 4 7" xfId="7648"/>
    <cellStyle name="40 % - Accent5 2 2 2 4 7 2" xfId="18498"/>
    <cellStyle name="40 % - Accent5 2 2 2 4 7 2 2" xfId="31678"/>
    <cellStyle name="40 % - Accent5 2 2 2 4 7 2 3" xfId="44955"/>
    <cellStyle name="40 % - Accent5 2 2 2 4 7 2 4" xfId="58232"/>
    <cellStyle name="40 % - Accent5 2 2 2 4 7 3" xfId="25691"/>
    <cellStyle name="40 % - Accent5 2 2 2 4 7 4" xfId="38968"/>
    <cellStyle name="40 % - Accent5 2 2 2 4 7 5" xfId="52245"/>
    <cellStyle name="40 % - Accent5 2 2 2 4 8" xfId="10710"/>
    <cellStyle name="40 % - Accent5 2 2 2 4 8 2" xfId="15181"/>
    <cellStyle name="40 % - Accent5 2 2 2 4 8 2 2" xfId="27802"/>
    <cellStyle name="40 % - Accent5 2 2 2 4 8 2 3" xfId="41079"/>
    <cellStyle name="40 % - Accent5 2 2 2 4 8 2 4" xfId="54356"/>
    <cellStyle name="40 % - Accent5 2 2 2 4 8 3" xfId="21815"/>
    <cellStyle name="40 % - Accent5 2 2 2 4 8 4" xfId="35092"/>
    <cellStyle name="40 % - Accent5 2 2 2 4 8 5" xfId="48369"/>
    <cellStyle name="40 % - Accent5 2 2 2 4 9" xfId="9629"/>
    <cellStyle name="40 % - Accent5 2 2 2 4 9 2" xfId="20495"/>
    <cellStyle name="40 % - Accent5 2 2 2 4 9 3" xfId="33772"/>
    <cellStyle name="40 % - Accent5 2 2 2 4 9 4" xfId="47049"/>
    <cellStyle name="40 % - Accent5 2 2 2 5" xfId="765"/>
    <cellStyle name="40 % - Accent5 2 2 2 5 10" xfId="13862"/>
    <cellStyle name="40 % - Accent5 2 2 2 5 10 2" xfId="26483"/>
    <cellStyle name="40 % - Accent5 2 2 2 5 10 3" xfId="39760"/>
    <cellStyle name="40 % - Accent5 2 2 2 5 10 4" xfId="53037"/>
    <cellStyle name="40 % - Accent5 2 2 2 5 11" xfId="19750"/>
    <cellStyle name="40 % - Accent5 2 2 2 5 12" xfId="33027"/>
    <cellStyle name="40 % - Accent5 2 2 2 5 13" xfId="46304"/>
    <cellStyle name="40 % - Accent5 2 2 2 5 2" xfId="3925"/>
    <cellStyle name="40 % - Accent5 2 2 2 5 2 2" xfId="8034"/>
    <cellStyle name="40 % - Accent5 2 2 2 5 2 2 2" xfId="15558"/>
    <cellStyle name="40 % - Accent5 2 2 2 5 2 2 2 2" xfId="28188"/>
    <cellStyle name="40 % - Accent5 2 2 2 5 2 2 2 3" xfId="41465"/>
    <cellStyle name="40 % - Accent5 2 2 2 5 2 2 2 4" xfId="54742"/>
    <cellStyle name="40 % - Accent5 2 2 2 5 2 2 3" xfId="22201"/>
    <cellStyle name="40 % - Accent5 2 2 2 5 2 2 4" xfId="35478"/>
    <cellStyle name="40 % - Accent5 2 2 2 5 2 2 5" xfId="48755"/>
    <cellStyle name="40 % - Accent5 2 2 2 5 2 3" xfId="14450"/>
    <cellStyle name="40 % - Accent5 2 2 2 5 2 3 2" xfId="27071"/>
    <cellStyle name="40 % - Accent5 2 2 2 5 2 3 3" xfId="40348"/>
    <cellStyle name="40 % - Accent5 2 2 2 5 2 3 4" xfId="53625"/>
    <cellStyle name="40 % - Accent5 2 2 2 5 2 4" xfId="21084"/>
    <cellStyle name="40 % - Accent5 2 2 2 5 2 5" xfId="34361"/>
    <cellStyle name="40 % - Accent5 2 2 2 5 2 6" xfId="47638"/>
    <cellStyle name="40 % - Accent5 2 2 2 5 3" xfId="5004"/>
    <cellStyle name="40 % - Accent5 2 2 2 5 3 2" xfId="8878"/>
    <cellStyle name="40 % - Accent5 2 2 2 5 3 2 2" xfId="29032"/>
    <cellStyle name="40 % - Accent5 2 2 2 5 3 2 3" xfId="42309"/>
    <cellStyle name="40 % - Accent5 2 2 2 5 3 2 4" xfId="55586"/>
    <cellStyle name="40 % - Accent5 2 2 2 5 3 3" xfId="23045"/>
    <cellStyle name="40 % - Accent5 2 2 2 5 3 4" xfId="36322"/>
    <cellStyle name="40 % - Accent5 2 2 2 5 3 5" xfId="49599"/>
    <cellStyle name="40 % - Accent5 2 2 2 5 4" xfId="5595"/>
    <cellStyle name="40 % - Accent5 2 2 2 5 4 2" xfId="16443"/>
    <cellStyle name="40 % - Accent5 2 2 2 5 4 2 2" xfId="29623"/>
    <cellStyle name="40 % - Accent5 2 2 2 5 4 2 3" xfId="42900"/>
    <cellStyle name="40 % - Accent5 2 2 2 5 4 2 4" xfId="56177"/>
    <cellStyle name="40 % - Accent5 2 2 2 5 4 3" xfId="11397"/>
    <cellStyle name="40 % - Accent5 2 2 2 5 4 4" xfId="23636"/>
    <cellStyle name="40 % - Accent5 2 2 2 5 4 5" xfId="36913"/>
    <cellStyle name="40 % - Accent5 2 2 2 5 4 6" xfId="50190"/>
    <cellStyle name="40 % - Accent5 2 2 2 5 5" xfId="6219"/>
    <cellStyle name="40 % - Accent5 2 2 2 5 5 2" xfId="17043"/>
    <cellStyle name="40 % - Accent5 2 2 2 5 5 2 2" xfId="30223"/>
    <cellStyle name="40 % - Accent5 2 2 2 5 5 2 3" xfId="43500"/>
    <cellStyle name="40 % - Accent5 2 2 2 5 5 2 4" xfId="56777"/>
    <cellStyle name="40 % - Accent5 2 2 2 5 5 3" xfId="11997"/>
    <cellStyle name="40 % - Accent5 2 2 2 5 5 4" xfId="24236"/>
    <cellStyle name="40 % - Accent5 2 2 2 5 5 5" xfId="37513"/>
    <cellStyle name="40 % - Accent5 2 2 2 5 5 6" xfId="50790"/>
    <cellStyle name="40 % - Accent5 2 2 2 5 6" xfId="6921"/>
    <cellStyle name="40 % - Accent5 2 2 2 5 6 2" xfId="17745"/>
    <cellStyle name="40 % - Accent5 2 2 2 5 6 2 2" xfId="30925"/>
    <cellStyle name="40 % - Accent5 2 2 2 5 6 2 3" xfId="44202"/>
    <cellStyle name="40 % - Accent5 2 2 2 5 6 2 4" xfId="57479"/>
    <cellStyle name="40 % - Accent5 2 2 2 5 6 3" xfId="12699"/>
    <cellStyle name="40 % - Accent5 2 2 2 5 6 4" xfId="24938"/>
    <cellStyle name="40 % - Accent5 2 2 2 5 6 5" xfId="38215"/>
    <cellStyle name="40 % - Accent5 2 2 2 5 6 6" xfId="51492"/>
    <cellStyle name="40 % - Accent5 2 2 2 5 7" xfId="7649"/>
    <cellStyle name="40 % - Accent5 2 2 2 5 7 2" xfId="18499"/>
    <cellStyle name="40 % - Accent5 2 2 2 5 7 2 2" xfId="31679"/>
    <cellStyle name="40 % - Accent5 2 2 2 5 7 2 3" xfId="44956"/>
    <cellStyle name="40 % - Accent5 2 2 2 5 7 2 4" xfId="58233"/>
    <cellStyle name="40 % - Accent5 2 2 2 5 7 3" xfId="25692"/>
    <cellStyle name="40 % - Accent5 2 2 2 5 7 4" xfId="38969"/>
    <cellStyle name="40 % - Accent5 2 2 2 5 7 5" xfId="52246"/>
    <cellStyle name="40 % - Accent5 2 2 2 5 8" xfId="10711"/>
    <cellStyle name="40 % - Accent5 2 2 2 5 8 2" xfId="15182"/>
    <cellStyle name="40 % - Accent5 2 2 2 5 8 2 2" xfId="27803"/>
    <cellStyle name="40 % - Accent5 2 2 2 5 8 2 3" xfId="41080"/>
    <cellStyle name="40 % - Accent5 2 2 2 5 8 2 4" xfId="54357"/>
    <cellStyle name="40 % - Accent5 2 2 2 5 8 3" xfId="21816"/>
    <cellStyle name="40 % - Accent5 2 2 2 5 8 4" xfId="35093"/>
    <cellStyle name="40 % - Accent5 2 2 2 5 8 5" xfId="48370"/>
    <cellStyle name="40 % - Accent5 2 2 2 5 9" xfId="9630"/>
    <cellStyle name="40 % - Accent5 2 2 2 5 9 2" xfId="20496"/>
    <cellStyle name="40 % - Accent5 2 2 2 5 9 3" xfId="33773"/>
    <cellStyle name="40 % - Accent5 2 2 2 5 9 4" xfId="47050"/>
    <cellStyle name="40 % - Accent5 2 2 2 6" xfId="3756"/>
    <cellStyle name="40 % - Accent5 2 2 2 6 2" xfId="7922"/>
    <cellStyle name="40 % - Accent5 2 2 2 6 2 2" xfId="18676"/>
    <cellStyle name="40 % - Accent5 2 2 2 6 2 2 2" xfId="31856"/>
    <cellStyle name="40 % - Accent5 2 2 2 6 2 2 3" xfId="45133"/>
    <cellStyle name="40 % - Accent5 2 2 2 6 2 2 4" xfId="58410"/>
    <cellStyle name="40 % - Accent5 2 2 2 6 2 3" xfId="25869"/>
    <cellStyle name="40 % - Accent5 2 2 2 6 2 4" xfId="39146"/>
    <cellStyle name="40 % - Accent5 2 2 2 6 2 5" xfId="52423"/>
    <cellStyle name="40 % - Accent5 2 2 2 6 3" xfId="10866"/>
    <cellStyle name="40 % - Accent5 2 2 2 6 3 2" xfId="15455"/>
    <cellStyle name="40 % - Accent5 2 2 2 6 3 2 2" xfId="28076"/>
    <cellStyle name="40 % - Accent5 2 2 2 6 3 2 3" xfId="41353"/>
    <cellStyle name="40 % - Accent5 2 2 2 6 3 2 4" xfId="54630"/>
    <cellStyle name="40 % - Accent5 2 2 2 6 3 3" xfId="22089"/>
    <cellStyle name="40 % - Accent5 2 2 2 6 3 4" xfId="35366"/>
    <cellStyle name="40 % - Accent5 2 2 2 6 3 5" xfId="48643"/>
    <cellStyle name="40 % - Accent5 2 2 2 6 4" xfId="14438"/>
    <cellStyle name="40 % - Accent5 2 2 2 6 4 2" xfId="27059"/>
    <cellStyle name="40 % - Accent5 2 2 2 6 4 3" xfId="40336"/>
    <cellStyle name="40 % - Accent5 2 2 2 6 4 4" xfId="53613"/>
    <cellStyle name="40 % - Accent5 2 2 2 6 5" xfId="21072"/>
    <cellStyle name="40 % - Accent5 2 2 2 6 6" xfId="34349"/>
    <cellStyle name="40 % - Accent5 2 2 2 6 7" xfId="47626"/>
    <cellStyle name="40 % - Accent5 2 2 2 7" xfId="4992"/>
    <cellStyle name="40 % - Accent5 2 2 2 7 2" xfId="8866"/>
    <cellStyle name="40 % - Accent5 2 2 2 7 2 2" xfId="18756"/>
    <cellStyle name="40 % - Accent5 2 2 2 7 2 2 2" xfId="31936"/>
    <cellStyle name="40 % - Accent5 2 2 2 7 2 2 3" xfId="45213"/>
    <cellStyle name="40 % - Accent5 2 2 2 7 2 2 4" xfId="58490"/>
    <cellStyle name="40 % - Accent5 2 2 2 7 2 3" xfId="25949"/>
    <cellStyle name="40 % - Accent5 2 2 2 7 2 4" xfId="39226"/>
    <cellStyle name="40 % - Accent5 2 2 2 7 2 5" xfId="52503"/>
    <cellStyle name="40 % - Accent5 2 2 2 7 3" xfId="15939"/>
    <cellStyle name="40 % - Accent5 2 2 2 7 3 2" xfId="29020"/>
    <cellStyle name="40 % - Accent5 2 2 2 7 3 3" xfId="42297"/>
    <cellStyle name="40 % - Accent5 2 2 2 7 3 4" xfId="55574"/>
    <cellStyle name="40 % - Accent5 2 2 2 7 4" xfId="23033"/>
    <cellStyle name="40 % - Accent5 2 2 2 7 5" xfId="36310"/>
    <cellStyle name="40 % - Accent5 2 2 2 7 6" xfId="49587"/>
    <cellStyle name="40 % - Accent5 2 2 2 8" xfId="5583"/>
    <cellStyle name="40 % - Accent5 2 2 2 8 2" xfId="16431"/>
    <cellStyle name="40 % - Accent5 2 2 2 8 2 2" xfId="29611"/>
    <cellStyle name="40 % - Accent5 2 2 2 8 2 3" xfId="42888"/>
    <cellStyle name="40 % - Accent5 2 2 2 8 2 4" xfId="56165"/>
    <cellStyle name="40 % - Accent5 2 2 2 8 3" xfId="11385"/>
    <cellStyle name="40 % - Accent5 2 2 2 8 4" xfId="23624"/>
    <cellStyle name="40 % - Accent5 2 2 2 8 5" xfId="36901"/>
    <cellStyle name="40 % - Accent5 2 2 2 8 6" xfId="50178"/>
    <cellStyle name="40 % - Accent5 2 2 2 9" xfId="6207"/>
    <cellStyle name="40 % - Accent5 2 2 2 9 2" xfId="17031"/>
    <cellStyle name="40 % - Accent5 2 2 2 9 2 2" xfId="30211"/>
    <cellStyle name="40 % - Accent5 2 2 2 9 2 3" xfId="43488"/>
    <cellStyle name="40 % - Accent5 2 2 2 9 2 4" xfId="56765"/>
    <cellStyle name="40 % - Accent5 2 2 2 9 3" xfId="11985"/>
    <cellStyle name="40 % - Accent5 2 2 2 9 4" xfId="24224"/>
    <cellStyle name="40 % - Accent5 2 2 2 9 5" xfId="37501"/>
    <cellStyle name="40 % - Accent5 2 2 2 9 6" xfId="50778"/>
    <cellStyle name="40 % - Accent5 2 2 2_2012-2013 - CF - Tour 1 - Ligue 04 - Résultats" xfId="766"/>
    <cellStyle name="40 % - Accent5 2 2 3" xfId="767"/>
    <cellStyle name="40 % - Accent5 2 2 3 10" xfId="7650"/>
    <cellStyle name="40 % - Accent5 2 2 3 10 2" xfId="18500"/>
    <cellStyle name="40 % - Accent5 2 2 3 10 2 2" xfId="31680"/>
    <cellStyle name="40 % - Accent5 2 2 3 10 2 3" xfId="44957"/>
    <cellStyle name="40 % - Accent5 2 2 3 10 2 4" xfId="58234"/>
    <cellStyle name="40 % - Accent5 2 2 3 10 3" xfId="25693"/>
    <cellStyle name="40 % - Accent5 2 2 3 10 4" xfId="38970"/>
    <cellStyle name="40 % - Accent5 2 2 3 10 5" xfId="52247"/>
    <cellStyle name="40 % - Accent5 2 2 3 11" xfId="10712"/>
    <cellStyle name="40 % - Accent5 2 2 3 11 2" xfId="15183"/>
    <cellStyle name="40 % - Accent5 2 2 3 11 2 2" xfId="27804"/>
    <cellStyle name="40 % - Accent5 2 2 3 11 2 3" xfId="41081"/>
    <cellStyle name="40 % - Accent5 2 2 3 11 2 4" xfId="54358"/>
    <cellStyle name="40 % - Accent5 2 2 3 11 3" xfId="21817"/>
    <cellStyle name="40 % - Accent5 2 2 3 11 4" xfId="35094"/>
    <cellStyle name="40 % - Accent5 2 2 3 11 5" xfId="48371"/>
    <cellStyle name="40 % - Accent5 2 2 3 12" xfId="9631"/>
    <cellStyle name="40 % - Accent5 2 2 3 12 2" xfId="20497"/>
    <cellStyle name="40 % - Accent5 2 2 3 12 3" xfId="33774"/>
    <cellStyle name="40 % - Accent5 2 2 3 12 4" xfId="47051"/>
    <cellStyle name="40 % - Accent5 2 2 3 13" xfId="13863"/>
    <cellStyle name="40 % - Accent5 2 2 3 13 2" xfId="26484"/>
    <cellStyle name="40 % - Accent5 2 2 3 13 3" xfId="39761"/>
    <cellStyle name="40 % - Accent5 2 2 3 13 4" xfId="53038"/>
    <cellStyle name="40 % - Accent5 2 2 3 14" xfId="19751"/>
    <cellStyle name="40 % - Accent5 2 2 3 15" xfId="33028"/>
    <cellStyle name="40 % - Accent5 2 2 3 16" xfId="46305"/>
    <cellStyle name="40 % - Accent5 2 2 3 2" xfId="768"/>
    <cellStyle name="40 % - Accent5 2 2 3 2 10" xfId="9632"/>
    <cellStyle name="40 % - Accent5 2 2 3 2 10 2" xfId="20498"/>
    <cellStyle name="40 % - Accent5 2 2 3 2 10 3" xfId="33775"/>
    <cellStyle name="40 % - Accent5 2 2 3 2 10 4" xfId="47052"/>
    <cellStyle name="40 % - Accent5 2 2 3 2 11" xfId="13864"/>
    <cellStyle name="40 % - Accent5 2 2 3 2 11 2" xfId="26485"/>
    <cellStyle name="40 % - Accent5 2 2 3 2 11 3" xfId="39762"/>
    <cellStyle name="40 % - Accent5 2 2 3 2 11 4" xfId="53039"/>
    <cellStyle name="40 % - Accent5 2 2 3 2 12" xfId="19752"/>
    <cellStyle name="40 % - Accent5 2 2 3 2 13" xfId="33029"/>
    <cellStyle name="40 % - Accent5 2 2 3 2 14" xfId="46306"/>
    <cellStyle name="40 % - Accent5 2 2 3 2 2" xfId="769"/>
    <cellStyle name="40 % - Accent5 2 2 3 2 2 10" xfId="13865"/>
    <cellStyle name="40 % - Accent5 2 2 3 2 2 10 2" xfId="26486"/>
    <cellStyle name="40 % - Accent5 2 2 3 2 2 10 3" xfId="39763"/>
    <cellStyle name="40 % - Accent5 2 2 3 2 2 10 4" xfId="53040"/>
    <cellStyle name="40 % - Accent5 2 2 3 2 2 11" xfId="19753"/>
    <cellStyle name="40 % - Accent5 2 2 3 2 2 12" xfId="33030"/>
    <cellStyle name="40 % - Accent5 2 2 3 2 2 13" xfId="46307"/>
    <cellStyle name="40 % - Accent5 2 2 3 2 2 2" xfId="3924"/>
    <cellStyle name="40 % - Accent5 2 2 3 2 2 2 2" xfId="8033"/>
    <cellStyle name="40 % - Accent5 2 2 3 2 2 2 2 2" xfId="15557"/>
    <cellStyle name="40 % - Accent5 2 2 3 2 2 2 2 2 2" xfId="28187"/>
    <cellStyle name="40 % - Accent5 2 2 3 2 2 2 2 2 3" xfId="41464"/>
    <cellStyle name="40 % - Accent5 2 2 3 2 2 2 2 2 4" xfId="54741"/>
    <cellStyle name="40 % - Accent5 2 2 3 2 2 2 2 3" xfId="22200"/>
    <cellStyle name="40 % - Accent5 2 2 3 2 2 2 2 4" xfId="35477"/>
    <cellStyle name="40 % - Accent5 2 2 3 2 2 2 2 5" xfId="48754"/>
    <cellStyle name="40 % - Accent5 2 2 3 2 2 2 3" xfId="14453"/>
    <cellStyle name="40 % - Accent5 2 2 3 2 2 2 3 2" xfId="27074"/>
    <cellStyle name="40 % - Accent5 2 2 3 2 2 2 3 3" xfId="40351"/>
    <cellStyle name="40 % - Accent5 2 2 3 2 2 2 3 4" xfId="53628"/>
    <cellStyle name="40 % - Accent5 2 2 3 2 2 2 4" xfId="21087"/>
    <cellStyle name="40 % - Accent5 2 2 3 2 2 2 5" xfId="34364"/>
    <cellStyle name="40 % - Accent5 2 2 3 2 2 2 6" xfId="47641"/>
    <cellStyle name="40 % - Accent5 2 2 3 2 2 3" xfId="5007"/>
    <cellStyle name="40 % - Accent5 2 2 3 2 2 3 2" xfId="8881"/>
    <cellStyle name="40 % - Accent5 2 2 3 2 2 3 2 2" xfId="29035"/>
    <cellStyle name="40 % - Accent5 2 2 3 2 2 3 2 3" xfId="42312"/>
    <cellStyle name="40 % - Accent5 2 2 3 2 2 3 2 4" xfId="55589"/>
    <cellStyle name="40 % - Accent5 2 2 3 2 2 3 3" xfId="23048"/>
    <cellStyle name="40 % - Accent5 2 2 3 2 2 3 4" xfId="36325"/>
    <cellStyle name="40 % - Accent5 2 2 3 2 2 3 5" xfId="49602"/>
    <cellStyle name="40 % - Accent5 2 2 3 2 2 4" xfId="5598"/>
    <cellStyle name="40 % - Accent5 2 2 3 2 2 4 2" xfId="16446"/>
    <cellStyle name="40 % - Accent5 2 2 3 2 2 4 2 2" xfId="29626"/>
    <cellStyle name="40 % - Accent5 2 2 3 2 2 4 2 3" xfId="42903"/>
    <cellStyle name="40 % - Accent5 2 2 3 2 2 4 2 4" xfId="56180"/>
    <cellStyle name="40 % - Accent5 2 2 3 2 2 4 3" xfId="11400"/>
    <cellStyle name="40 % - Accent5 2 2 3 2 2 4 4" xfId="23639"/>
    <cellStyle name="40 % - Accent5 2 2 3 2 2 4 5" xfId="36916"/>
    <cellStyle name="40 % - Accent5 2 2 3 2 2 4 6" xfId="50193"/>
    <cellStyle name="40 % - Accent5 2 2 3 2 2 5" xfId="6222"/>
    <cellStyle name="40 % - Accent5 2 2 3 2 2 5 2" xfId="17046"/>
    <cellStyle name="40 % - Accent5 2 2 3 2 2 5 2 2" xfId="30226"/>
    <cellStyle name="40 % - Accent5 2 2 3 2 2 5 2 3" xfId="43503"/>
    <cellStyle name="40 % - Accent5 2 2 3 2 2 5 2 4" xfId="56780"/>
    <cellStyle name="40 % - Accent5 2 2 3 2 2 5 3" xfId="12000"/>
    <cellStyle name="40 % - Accent5 2 2 3 2 2 5 4" xfId="24239"/>
    <cellStyle name="40 % - Accent5 2 2 3 2 2 5 5" xfId="37516"/>
    <cellStyle name="40 % - Accent5 2 2 3 2 2 5 6" xfId="50793"/>
    <cellStyle name="40 % - Accent5 2 2 3 2 2 6" xfId="6924"/>
    <cellStyle name="40 % - Accent5 2 2 3 2 2 6 2" xfId="17748"/>
    <cellStyle name="40 % - Accent5 2 2 3 2 2 6 2 2" xfId="30928"/>
    <cellStyle name="40 % - Accent5 2 2 3 2 2 6 2 3" xfId="44205"/>
    <cellStyle name="40 % - Accent5 2 2 3 2 2 6 2 4" xfId="57482"/>
    <cellStyle name="40 % - Accent5 2 2 3 2 2 6 3" xfId="12702"/>
    <cellStyle name="40 % - Accent5 2 2 3 2 2 6 4" xfId="24941"/>
    <cellStyle name="40 % - Accent5 2 2 3 2 2 6 5" xfId="38218"/>
    <cellStyle name="40 % - Accent5 2 2 3 2 2 6 6" xfId="51495"/>
    <cellStyle name="40 % - Accent5 2 2 3 2 2 7" xfId="7652"/>
    <cellStyle name="40 % - Accent5 2 2 3 2 2 7 2" xfId="18501"/>
    <cellStyle name="40 % - Accent5 2 2 3 2 2 7 2 2" xfId="31681"/>
    <cellStyle name="40 % - Accent5 2 2 3 2 2 7 2 3" xfId="44958"/>
    <cellStyle name="40 % - Accent5 2 2 3 2 2 7 2 4" xfId="58235"/>
    <cellStyle name="40 % - Accent5 2 2 3 2 2 7 3" xfId="25694"/>
    <cellStyle name="40 % - Accent5 2 2 3 2 2 7 4" xfId="38971"/>
    <cellStyle name="40 % - Accent5 2 2 3 2 2 7 5" xfId="52248"/>
    <cellStyle name="40 % - Accent5 2 2 3 2 2 8" xfId="10713"/>
    <cellStyle name="40 % - Accent5 2 2 3 2 2 8 2" xfId="15185"/>
    <cellStyle name="40 % - Accent5 2 2 3 2 2 8 2 2" xfId="27806"/>
    <cellStyle name="40 % - Accent5 2 2 3 2 2 8 2 3" xfId="41083"/>
    <cellStyle name="40 % - Accent5 2 2 3 2 2 8 2 4" xfId="54360"/>
    <cellStyle name="40 % - Accent5 2 2 3 2 2 8 3" xfId="21819"/>
    <cellStyle name="40 % - Accent5 2 2 3 2 2 8 4" xfId="35096"/>
    <cellStyle name="40 % - Accent5 2 2 3 2 2 8 5" xfId="48373"/>
    <cellStyle name="40 % - Accent5 2 2 3 2 2 9" xfId="9633"/>
    <cellStyle name="40 % - Accent5 2 2 3 2 2 9 2" xfId="20499"/>
    <cellStyle name="40 % - Accent5 2 2 3 2 2 9 3" xfId="33776"/>
    <cellStyle name="40 % - Accent5 2 2 3 2 2 9 4" xfId="47053"/>
    <cellStyle name="40 % - Accent5 2 2 3 2 3" xfId="770"/>
    <cellStyle name="40 % - Accent5 2 2 3 2 4" xfId="3763"/>
    <cellStyle name="40 % - Accent5 2 2 3 2 4 2" xfId="7929"/>
    <cellStyle name="40 % - Accent5 2 2 3 2 4 2 2" xfId="15462"/>
    <cellStyle name="40 % - Accent5 2 2 3 2 4 2 2 2" xfId="28083"/>
    <cellStyle name="40 % - Accent5 2 2 3 2 4 2 2 3" xfId="41360"/>
    <cellStyle name="40 % - Accent5 2 2 3 2 4 2 2 4" xfId="54637"/>
    <cellStyle name="40 % - Accent5 2 2 3 2 4 2 3" xfId="22096"/>
    <cellStyle name="40 % - Accent5 2 2 3 2 4 2 4" xfId="35373"/>
    <cellStyle name="40 % - Accent5 2 2 3 2 4 2 5" xfId="48650"/>
    <cellStyle name="40 % - Accent5 2 2 3 2 4 3" xfId="14452"/>
    <cellStyle name="40 % - Accent5 2 2 3 2 4 3 2" xfId="27073"/>
    <cellStyle name="40 % - Accent5 2 2 3 2 4 3 3" xfId="40350"/>
    <cellStyle name="40 % - Accent5 2 2 3 2 4 3 4" xfId="53627"/>
    <cellStyle name="40 % - Accent5 2 2 3 2 4 4" xfId="21086"/>
    <cellStyle name="40 % - Accent5 2 2 3 2 4 5" xfId="34363"/>
    <cellStyle name="40 % - Accent5 2 2 3 2 4 6" xfId="47640"/>
    <cellStyle name="40 % - Accent5 2 2 3 2 5" xfId="5006"/>
    <cellStyle name="40 % - Accent5 2 2 3 2 5 2" xfId="8880"/>
    <cellStyle name="40 % - Accent5 2 2 3 2 5 2 2" xfId="29034"/>
    <cellStyle name="40 % - Accent5 2 2 3 2 5 2 3" xfId="42311"/>
    <cellStyle name="40 % - Accent5 2 2 3 2 5 2 4" xfId="55588"/>
    <cellStyle name="40 % - Accent5 2 2 3 2 5 3" xfId="23047"/>
    <cellStyle name="40 % - Accent5 2 2 3 2 5 4" xfId="36324"/>
    <cellStyle name="40 % - Accent5 2 2 3 2 5 5" xfId="49601"/>
    <cellStyle name="40 % - Accent5 2 2 3 2 6" xfId="5597"/>
    <cellStyle name="40 % - Accent5 2 2 3 2 6 2" xfId="16445"/>
    <cellStyle name="40 % - Accent5 2 2 3 2 6 2 2" xfId="29625"/>
    <cellStyle name="40 % - Accent5 2 2 3 2 6 2 3" xfId="42902"/>
    <cellStyle name="40 % - Accent5 2 2 3 2 6 2 4" xfId="56179"/>
    <cellStyle name="40 % - Accent5 2 2 3 2 6 3" xfId="11399"/>
    <cellStyle name="40 % - Accent5 2 2 3 2 6 4" xfId="23638"/>
    <cellStyle name="40 % - Accent5 2 2 3 2 6 5" xfId="36915"/>
    <cellStyle name="40 % - Accent5 2 2 3 2 6 6" xfId="50192"/>
    <cellStyle name="40 % - Accent5 2 2 3 2 7" xfId="6221"/>
    <cellStyle name="40 % - Accent5 2 2 3 2 7 2" xfId="17045"/>
    <cellStyle name="40 % - Accent5 2 2 3 2 7 2 2" xfId="30225"/>
    <cellStyle name="40 % - Accent5 2 2 3 2 7 2 3" xfId="43502"/>
    <cellStyle name="40 % - Accent5 2 2 3 2 7 2 4" xfId="56779"/>
    <cellStyle name="40 % - Accent5 2 2 3 2 7 3" xfId="11999"/>
    <cellStyle name="40 % - Accent5 2 2 3 2 7 4" xfId="24238"/>
    <cellStyle name="40 % - Accent5 2 2 3 2 7 5" xfId="37515"/>
    <cellStyle name="40 % - Accent5 2 2 3 2 7 6" xfId="50792"/>
    <cellStyle name="40 % - Accent5 2 2 3 2 8" xfId="6923"/>
    <cellStyle name="40 % - Accent5 2 2 3 2 8 2" xfId="17747"/>
    <cellStyle name="40 % - Accent5 2 2 3 2 8 2 2" xfId="30927"/>
    <cellStyle name="40 % - Accent5 2 2 3 2 8 2 3" xfId="44204"/>
    <cellStyle name="40 % - Accent5 2 2 3 2 8 2 4" xfId="57481"/>
    <cellStyle name="40 % - Accent5 2 2 3 2 8 3" xfId="12701"/>
    <cellStyle name="40 % - Accent5 2 2 3 2 8 4" xfId="24940"/>
    <cellStyle name="40 % - Accent5 2 2 3 2 8 5" xfId="38217"/>
    <cellStyle name="40 % - Accent5 2 2 3 2 8 6" xfId="51494"/>
    <cellStyle name="40 % - Accent5 2 2 3 2 9" xfId="7651"/>
    <cellStyle name="40 % - Accent5 2 2 3 2 9 2" xfId="15184"/>
    <cellStyle name="40 % - Accent5 2 2 3 2 9 2 2" xfId="27805"/>
    <cellStyle name="40 % - Accent5 2 2 3 2 9 2 3" xfId="41082"/>
    <cellStyle name="40 % - Accent5 2 2 3 2 9 2 4" xfId="54359"/>
    <cellStyle name="40 % - Accent5 2 2 3 2 9 3" xfId="21818"/>
    <cellStyle name="40 % - Accent5 2 2 3 2 9 4" xfId="35095"/>
    <cellStyle name="40 % - Accent5 2 2 3 2 9 5" xfId="48372"/>
    <cellStyle name="40 % - Accent5 2 2 3 3" xfId="771"/>
    <cellStyle name="40 % - Accent5 2 2 3 3 10" xfId="6223"/>
    <cellStyle name="40 % - Accent5 2 2 3 3 10 2" xfId="17047"/>
    <cellStyle name="40 % - Accent5 2 2 3 3 10 2 2" xfId="30227"/>
    <cellStyle name="40 % - Accent5 2 2 3 3 10 2 3" xfId="43504"/>
    <cellStyle name="40 % - Accent5 2 2 3 3 10 2 4" xfId="56781"/>
    <cellStyle name="40 % - Accent5 2 2 3 3 10 3" xfId="12001"/>
    <cellStyle name="40 % - Accent5 2 2 3 3 10 4" xfId="24240"/>
    <cellStyle name="40 % - Accent5 2 2 3 3 10 5" xfId="37517"/>
    <cellStyle name="40 % - Accent5 2 2 3 3 10 6" xfId="50794"/>
    <cellStyle name="40 % - Accent5 2 2 3 3 11" xfId="6925"/>
    <cellStyle name="40 % - Accent5 2 2 3 3 11 2" xfId="17749"/>
    <cellStyle name="40 % - Accent5 2 2 3 3 11 2 2" xfId="30929"/>
    <cellStyle name="40 % - Accent5 2 2 3 3 11 2 3" xfId="44206"/>
    <cellStyle name="40 % - Accent5 2 2 3 3 11 2 4" xfId="57483"/>
    <cellStyle name="40 % - Accent5 2 2 3 3 11 3" xfId="12703"/>
    <cellStyle name="40 % - Accent5 2 2 3 3 11 4" xfId="24942"/>
    <cellStyle name="40 % - Accent5 2 2 3 3 11 5" xfId="38219"/>
    <cellStyle name="40 % - Accent5 2 2 3 3 11 6" xfId="51496"/>
    <cellStyle name="40 % - Accent5 2 2 3 3 12" xfId="7653"/>
    <cellStyle name="40 % - Accent5 2 2 3 3 12 2" xfId="18502"/>
    <cellStyle name="40 % - Accent5 2 2 3 3 12 2 2" xfId="31682"/>
    <cellStyle name="40 % - Accent5 2 2 3 3 12 2 3" xfId="44959"/>
    <cellStyle name="40 % - Accent5 2 2 3 3 12 2 4" xfId="58236"/>
    <cellStyle name="40 % - Accent5 2 2 3 3 12 3" xfId="25695"/>
    <cellStyle name="40 % - Accent5 2 2 3 3 12 4" xfId="38972"/>
    <cellStyle name="40 % - Accent5 2 2 3 3 12 5" xfId="52249"/>
    <cellStyle name="40 % - Accent5 2 2 3 3 13" xfId="10714"/>
    <cellStyle name="40 % - Accent5 2 2 3 3 13 2" xfId="15186"/>
    <cellStyle name="40 % - Accent5 2 2 3 3 13 2 2" xfId="27807"/>
    <cellStyle name="40 % - Accent5 2 2 3 3 13 2 3" xfId="41084"/>
    <cellStyle name="40 % - Accent5 2 2 3 3 13 2 4" xfId="54361"/>
    <cellStyle name="40 % - Accent5 2 2 3 3 13 3" xfId="21820"/>
    <cellStyle name="40 % - Accent5 2 2 3 3 13 4" xfId="35097"/>
    <cellStyle name="40 % - Accent5 2 2 3 3 13 5" xfId="48374"/>
    <cellStyle name="40 % - Accent5 2 2 3 3 14" xfId="9634"/>
    <cellStyle name="40 % - Accent5 2 2 3 3 14 2" xfId="20500"/>
    <cellStyle name="40 % - Accent5 2 2 3 3 14 3" xfId="33777"/>
    <cellStyle name="40 % - Accent5 2 2 3 3 14 4" xfId="47054"/>
    <cellStyle name="40 % - Accent5 2 2 3 3 15" xfId="13866"/>
    <cellStyle name="40 % - Accent5 2 2 3 3 15 2" xfId="26487"/>
    <cellStyle name="40 % - Accent5 2 2 3 3 15 3" xfId="39764"/>
    <cellStyle name="40 % - Accent5 2 2 3 3 15 4" xfId="53041"/>
    <cellStyle name="40 % - Accent5 2 2 3 3 16" xfId="19754"/>
    <cellStyle name="40 % - Accent5 2 2 3 3 17" xfId="33031"/>
    <cellStyle name="40 % - Accent5 2 2 3 3 18" xfId="46308"/>
    <cellStyle name="40 % - Accent5 2 2 3 3 2" xfId="772"/>
    <cellStyle name="40 % - Accent5 2 2 3 3 2 10" xfId="13867"/>
    <cellStyle name="40 % - Accent5 2 2 3 3 2 10 2" xfId="26488"/>
    <cellStyle name="40 % - Accent5 2 2 3 3 2 10 3" xfId="39765"/>
    <cellStyle name="40 % - Accent5 2 2 3 3 2 10 4" xfId="53042"/>
    <cellStyle name="40 % - Accent5 2 2 3 3 2 11" xfId="19755"/>
    <cellStyle name="40 % - Accent5 2 2 3 3 2 12" xfId="33032"/>
    <cellStyle name="40 % - Accent5 2 2 3 3 2 13" xfId="46309"/>
    <cellStyle name="40 % - Accent5 2 2 3 3 2 2" xfId="3921"/>
    <cellStyle name="40 % - Accent5 2 2 3 3 2 2 2" xfId="8031"/>
    <cellStyle name="40 % - Accent5 2 2 3 3 2 2 2 2" xfId="15556"/>
    <cellStyle name="40 % - Accent5 2 2 3 3 2 2 2 2 2" xfId="28185"/>
    <cellStyle name="40 % - Accent5 2 2 3 3 2 2 2 2 3" xfId="41462"/>
    <cellStyle name="40 % - Accent5 2 2 3 3 2 2 2 2 4" xfId="54739"/>
    <cellStyle name="40 % - Accent5 2 2 3 3 2 2 2 3" xfId="22198"/>
    <cellStyle name="40 % - Accent5 2 2 3 3 2 2 2 4" xfId="35475"/>
    <cellStyle name="40 % - Accent5 2 2 3 3 2 2 2 5" xfId="48752"/>
    <cellStyle name="40 % - Accent5 2 2 3 3 2 2 3" xfId="14456"/>
    <cellStyle name="40 % - Accent5 2 2 3 3 2 2 3 2" xfId="27077"/>
    <cellStyle name="40 % - Accent5 2 2 3 3 2 2 3 3" xfId="40354"/>
    <cellStyle name="40 % - Accent5 2 2 3 3 2 2 3 4" xfId="53631"/>
    <cellStyle name="40 % - Accent5 2 2 3 3 2 2 4" xfId="21090"/>
    <cellStyle name="40 % - Accent5 2 2 3 3 2 2 5" xfId="34367"/>
    <cellStyle name="40 % - Accent5 2 2 3 3 2 2 6" xfId="47644"/>
    <cellStyle name="40 % - Accent5 2 2 3 3 2 3" xfId="5009"/>
    <cellStyle name="40 % - Accent5 2 2 3 3 2 3 2" xfId="8883"/>
    <cellStyle name="40 % - Accent5 2 2 3 3 2 3 2 2" xfId="29037"/>
    <cellStyle name="40 % - Accent5 2 2 3 3 2 3 2 3" xfId="42314"/>
    <cellStyle name="40 % - Accent5 2 2 3 3 2 3 2 4" xfId="55591"/>
    <cellStyle name="40 % - Accent5 2 2 3 3 2 3 3" xfId="23050"/>
    <cellStyle name="40 % - Accent5 2 2 3 3 2 3 4" xfId="36327"/>
    <cellStyle name="40 % - Accent5 2 2 3 3 2 3 5" xfId="49604"/>
    <cellStyle name="40 % - Accent5 2 2 3 3 2 4" xfId="5600"/>
    <cellStyle name="40 % - Accent5 2 2 3 3 2 4 2" xfId="16448"/>
    <cellStyle name="40 % - Accent5 2 2 3 3 2 4 2 2" xfId="29628"/>
    <cellStyle name="40 % - Accent5 2 2 3 3 2 4 2 3" xfId="42905"/>
    <cellStyle name="40 % - Accent5 2 2 3 3 2 4 2 4" xfId="56182"/>
    <cellStyle name="40 % - Accent5 2 2 3 3 2 4 3" xfId="11402"/>
    <cellStyle name="40 % - Accent5 2 2 3 3 2 4 4" xfId="23641"/>
    <cellStyle name="40 % - Accent5 2 2 3 3 2 4 5" xfId="36918"/>
    <cellStyle name="40 % - Accent5 2 2 3 3 2 4 6" xfId="50195"/>
    <cellStyle name="40 % - Accent5 2 2 3 3 2 5" xfId="6224"/>
    <cellStyle name="40 % - Accent5 2 2 3 3 2 5 2" xfId="17048"/>
    <cellStyle name="40 % - Accent5 2 2 3 3 2 5 2 2" xfId="30228"/>
    <cellStyle name="40 % - Accent5 2 2 3 3 2 5 2 3" xfId="43505"/>
    <cellStyle name="40 % - Accent5 2 2 3 3 2 5 2 4" xfId="56782"/>
    <cellStyle name="40 % - Accent5 2 2 3 3 2 5 3" xfId="12002"/>
    <cellStyle name="40 % - Accent5 2 2 3 3 2 5 4" xfId="24241"/>
    <cellStyle name="40 % - Accent5 2 2 3 3 2 5 5" xfId="37518"/>
    <cellStyle name="40 % - Accent5 2 2 3 3 2 5 6" xfId="50795"/>
    <cellStyle name="40 % - Accent5 2 2 3 3 2 6" xfId="6926"/>
    <cellStyle name="40 % - Accent5 2 2 3 3 2 6 2" xfId="17750"/>
    <cellStyle name="40 % - Accent5 2 2 3 3 2 6 2 2" xfId="30930"/>
    <cellStyle name="40 % - Accent5 2 2 3 3 2 6 2 3" xfId="44207"/>
    <cellStyle name="40 % - Accent5 2 2 3 3 2 6 2 4" xfId="57484"/>
    <cellStyle name="40 % - Accent5 2 2 3 3 2 6 3" xfId="12704"/>
    <cellStyle name="40 % - Accent5 2 2 3 3 2 6 4" xfId="24943"/>
    <cellStyle name="40 % - Accent5 2 2 3 3 2 6 5" xfId="38220"/>
    <cellStyle name="40 % - Accent5 2 2 3 3 2 6 6" xfId="51497"/>
    <cellStyle name="40 % - Accent5 2 2 3 3 2 7" xfId="7654"/>
    <cellStyle name="40 % - Accent5 2 2 3 3 2 7 2" xfId="18503"/>
    <cellStyle name="40 % - Accent5 2 2 3 3 2 7 2 2" xfId="31683"/>
    <cellStyle name="40 % - Accent5 2 2 3 3 2 7 2 3" xfId="44960"/>
    <cellStyle name="40 % - Accent5 2 2 3 3 2 7 2 4" xfId="58237"/>
    <cellStyle name="40 % - Accent5 2 2 3 3 2 7 3" xfId="25696"/>
    <cellStyle name="40 % - Accent5 2 2 3 3 2 7 4" xfId="38973"/>
    <cellStyle name="40 % - Accent5 2 2 3 3 2 7 5" xfId="52250"/>
    <cellStyle name="40 % - Accent5 2 2 3 3 2 8" xfId="10715"/>
    <cellStyle name="40 % - Accent5 2 2 3 3 2 8 2" xfId="15187"/>
    <cellStyle name="40 % - Accent5 2 2 3 3 2 8 2 2" xfId="27808"/>
    <cellStyle name="40 % - Accent5 2 2 3 3 2 8 2 3" xfId="41085"/>
    <cellStyle name="40 % - Accent5 2 2 3 3 2 8 2 4" xfId="54362"/>
    <cellStyle name="40 % - Accent5 2 2 3 3 2 8 3" xfId="21821"/>
    <cellStyle name="40 % - Accent5 2 2 3 3 2 8 4" xfId="35098"/>
    <cellStyle name="40 % - Accent5 2 2 3 3 2 8 5" xfId="48375"/>
    <cellStyle name="40 % - Accent5 2 2 3 3 2 9" xfId="9635"/>
    <cellStyle name="40 % - Accent5 2 2 3 3 2 9 2" xfId="20501"/>
    <cellStyle name="40 % - Accent5 2 2 3 3 2 9 3" xfId="33778"/>
    <cellStyle name="40 % - Accent5 2 2 3 3 2 9 4" xfId="47055"/>
    <cellStyle name="40 % - Accent5 2 2 3 3 3" xfId="773"/>
    <cellStyle name="40 % - Accent5 2 2 3 3 3 10" xfId="13868"/>
    <cellStyle name="40 % - Accent5 2 2 3 3 3 10 2" xfId="26489"/>
    <cellStyle name="40 % - Accent5 2 2 3 3 3 10 3" xfId="39766"/>
    <cellStyle name="40 % - Accent5 2 2 3 3 3 10 4" xfId="53043"/>
    <cellStyle name="40 % - Accent5 2 2 3 3 3 11" xfId="19756"/>
    <cellStyle name="40 % - Accent5 2 2 3 3 3 12" xfId="33033"/>
    <cellStyle name="40 % - Accent5 2 2 3 3 3 13" xfId="46310"/>
    <cellStyle name="40 % - Accent5 2 2 3 3 3 2" xfId="3920"/>
    <cellStyle name="40 % - Accent5 2 2 3 3 3 2 2" xfId="8030"/>
    <cellStyle name="40 % - Accent5 2 2 3 3 3 2 2 2" xfId="15555"/>
    <cellStyle name="40 % - Accent5 2 2 3 3 3 2 2 2 2" xfId="28184"/>
    <cellStyle name="40 % - Accent5 2 2 3 3 3 2 2 2 3" xfId="41461"/>
    <cellStyle name="40 % - Accent5 2 2 3 3 3 2 2 2 4" xfId="54738"/>
    <cellStyle name="40 % - Accent5 2 2 3 3 3 2 2 3" xfId="22197"/>
    <cellStyle name="40 % - Accent5 2 2 3 3 3 2 2 4" xfId="35474"/>
    <cellStyle name="40 % - Accent5 2 2 3 3 3 2 2 5" xfId="48751"/>
    <cellStyle name="40 % - Accent5 2 2 3 3 3 2 3" xfId="14457"/>
    <cellStyle name="40 % - Accent5 2 2 3 3 3 2 3 2" xfId="27078"/>
    <cellStyle name="40 % - Accent5 2 2 3 3 3 2 3 3" xfId="40355"/>
    <cellStyle name="40 % - Accent5 2 2 3 3 3 2 3 4" xfId="53632"/>
    <cellStyle name="40 % - Accent5 2 2 3 3 3 2 4" xfId="21091"/>
    <cellStyle name="40 % - Accent5 2 2 3 3 3 2 5" xfId="34368"/>
    <cellStyle name="40 % - Accent5 2 2 3 3 3 2 6" xfId="47645"/>
    <cellStyle name="40 % - Accent5 2 2 3 3 3 3" xfId="5010"/>
    <cellStyle name="40 % - Accent5 2 2 3 3 3 3 2" xfId="8884"/>
    <cellStyle name="40 % - Accent5 2 2 3 3 3 3 2 2" xfId="29038"/>
    <cellStyle name="40 % - Accent5 2 2 3 3 3 3 2 3" xfId="42315"/>
    <cellStyle name="40 % - Accent5 2 2 3 3 3 3 2 4" xfId="55592"/>
    <cellStyle name="40 % - Accent5 2 2 3 3 3 3 3" xfId="23051"/>
    <cellStyle name="40 % - Accent5 2 2 3 3 3 3 4" xfId="36328"/>
    <cellStyle name="40 % - Accent5 2 2 3 3 3 3 5" xfId="49605"/>
    <cellStyle name="40 % - Accent5 2 2 3 3 3 4" xfId="5601"/>
    <cellStyle name="40 % - Accent5 2 2 3 3 3 4 2" xfId="16449"/>
    <cellStyle name="40 % - Accent5 2 2 3 3 3 4 2 2" xfId="29629"/>
    <cellStyle name="40 % - Accent5 2 2 3 3 3 4 2 3" xfId="42906"/>
    <cellStyle name="40 % - Accent5 2 2 3 3 3 4 2 4" xfId="56183"/>
    <cellStyle name="40 % - Accent5 2 2 3 3 3 4 3" xfId="11403"/>
    <cellStyle name="40 % - Accent5 2 2 3 3 3 4 4" xfId="23642"/>
    <cellStyle name="40 % - Accent5 2 2 3 3 3 4 5" xfId="36919"/>
    <cellStyle name="40 % - Accent5 2 2 3 3 3 4 6" xfId="50196"/>
    <cellStyle name="40 % - Accent5 2 2 3 3 3 5" xfId="6225"/>
    <cellStyle name="40 % - Accent5 2 2 3 3 3 5 2" xfId="17049"/>
    <cellStyle name="40 % - Accent5 2 2 3 3 3 5 2 2" xfId="30229"/>
    <cellStyle name="40 % - Accent5 2 2 3 3 3 5 2 3" xfId="43506"/>
    <cellStyle name="40 % - Accent5 2 2 3 3 3 5 2 4" xfId="56783"/>
    <cellStyle name="40 % - Accent5 2 2 3 3 3 5 3" xfId="12003"/>
    <cellStyle name="40 % - Accent5 2 2 3 3 3 5 4" xfId="24242"/>
    <cellStyle name="40 % - Accent5 2 2 3 3 3 5 5" xfId="37519"/>
    <cellStyle name="40 % - Accent5 2 2 3 3 3 5 6" xfId="50796"/>
    <cellStyle name="40 % - Accent5 2 2 3 3 3 6" xfId="6927"/>
    <cellStyle name="40 % - Accent5 2 2 3 3 3 6 2" xfId="17751"/>
    <cellStyle name="40 % - Accent5 2 2 3 3 3 6 2 2" xfId="30931"/>
    <cellStyle name="40 % - Accent5 2 2 3 3 3 6 2 3" xfId="44208"/>
    <cellStyle name="40 % - Accent5 2 2 3 3 3 6 2 4" xfId="57485"/>
    <cellStyle name="40 % - Accent5 2 2 3 3 3 6 3" xfId="12705"/>
    <cellStyle name="40 % - Accent5 2 2 3 3 3 6 4" xfId="24944"/>
    <cellStyle name="40 % - Accent5 2 2 3 3 3 6 5" xfId="38221"/>
    <cellStyle name="40 % - Accent5 2 2 3 3 3 6 6" xfId="51498"/>
    <cellStyle name="40 % - Accent5 2 2 3 3 3 7" xfId="7655"/>
    <cellStyle name="40 % - Accent5 2 2 3 3 3 7 2" xfId="18504"/>
    <cellStyle name="40 % - Accent5 2 2 3 3 3 7 2 2" xfId="31684"/>
    <cellStyle name="40 % - Accent5 2 2 3 3 3 7 2 3" xfId="44961"/>
    <cellStyle name="40 % - Accent5 2 2 3 3 3 7 2 4" xfId="58238"/>
    <cellStyle name="40 % - Accent5 2 2 3 3 3 7 3" xfId="25697"/>
    <cellStyle name="40 % - Accent5 2 2 3 3 3 7 4" xfId="38974"/>
    <cellStyle name="40 % - Accent5 2 2 3 3 3 7 5" xfId="52251"/>
    <cellStyle name="40 % - Accent5 2 2 3 3 3 8" xfId="10716"/>
    <cellStyle name="40 % - Accent5 2 2 3 3 3 8 2" xfId="15188"/>
    <cellStyle name="40 % - Accent5 2 2 3 3 3 8 2 2" xfId="27809"/>
    <cellStyle name="40 % - Accent5 2 2 3 3 3 8 2 3" xfId="41086"/>
    <cellStyle name="40 % - Accent5 2 2 3 3 3 8 2 4" xfId="54363"/>
    <cellStyle name="40 % - Accent5 2 2 3 3 3 8 3" xfId="21822"/>
    <cellStyle name="40 % - Accent5 2 2 3 3 3 8 4" xfId="35099"/>
    <cellStyle name="40 % - Accent5 2 2 3 3 3 8 5" xfId="48376"/>
    <cellStyle name="40 % - Accent5 2 2 3 3 3 9" xfId="9636"/>
    <cellStyle name="40 % - Accent5 2 2 3 3 3 9 2" xfId="20502"/>
    <cellStyle name="40 % - Accent5 2 2 3 3 3 9 3" xfId="33779"/>
    <cellStyle name="40 % - Accent5 2 2 3 3 3 9 4" xfId="47056"/>
    <cellStyle name="40 % - Accent5 2 2 3 3 4" xfId="774"/>
    <cellStyle name="40 % - Accent5 2 2 3 3 4 10" xfId="9637"/>
    <cellStyle name="40 % - Accent5 2 2 3 3 4 10 2" xfId="20503"/>
    <cellStyle name="40 % - Accent5 2 2 3 3 4 10 3" xfId="33780"/>
    <cellStyle name="40 % - Accent5 2 2 3 3 4 10 4" xfId="47057"/>
    <cellStyle name="40 % - Accent5 2 2 3 3 4 11" xfId="13869"/>
    <cellStyle name="40 % - Accent5 2 2 3 3 4 11 2" xfId="26490"/>
    <cellStyle name="40 % - Accent5 2 2 3 3 4 11 3" xfId="39767"/>
    <cellStyle name="40 % - Accent5 2 2 3 3 4 11 4" xfId="53044"/>
    <cellStyle name="40 % - Accent5 2 2 3 3 4 12" xfId="19757"/>
    <cellStyle name="40 % - Accent5 2 2 3 3 4 13" xfId="33034"/>
    <cellStyle name="40 % - Accent5 2 2 3 3 4 14" xfId="46311"/>
    <cellStyle name="40 % - Accent5 2 2 3 3 4 2" xfId="775"/>
    <cellStyle name="40 % - Accent5 2 2 3 3 4 2 10" xfId="13870"/>
    <cellStyle name="40 % - Accent5 2 2 3 3 4 2 10 2" xfId="26491"/>
    <cellStyle name="40 % - Accent5 2 2 3 3 4 2 10 3" xfId="39768"/>
    <cellStyle name="40 % - Accent5 2 2 3 3 4 2 10 4" xfId="53045"/>
    <cellStyle name="40 % - Accent5 2 2 3 3 4 2 11" xfId="19758"/>
    <cellStyle name="40 % - Accent5 2 2 3 3 4 2 12" xfId="33035"/>
    <cellStyle name="40 % - Accent5 2 2 3 3 4 2 13" xfId="46312"/>
    <cellStyle name="40 % - Accent5 2 2 3 3 4 2 2" xfId="3917"/>
    <cellStyle name="40 % - Accent5 2 2 3 3 4 2 2 2" xfId="8028"/>
    <cellStyle name="40 % - Accent5 2 2 3 3 4 2 2 2 2" xfId="15553"/>
    <cellStyle name="40 % - Accent5 2 2 3 3 4 2 2 2 2 2" xfId="28182"/>
    <cellStyle name="40 % - Accent5 2 2 3 3 4 2 2 2 2 3" xfId="41459"/>
    <cellStyle name="40 % - Accent5 2 2 3 3 4 2 2 2 2 4" xfId="54736"/>
    <cellStyle name="40 % - Accent5 2 2 3 3 4 2 2 2 3" xfId="22195"/>
    <cellStyle name="40 % - Accent5 2 2 3 3 4 2 2 2 4" xfId="35472"/>
    <cellStyle name="40 % - Accent5 2 2 3 3 4 2 2 2 5" xfId="48749"/>
    <cellStyle name="40 % - Accent5 2 2 3 3 4 2 2 3" xfId="14459"/>
    <cellStyle name="40 % - Accent5 2 2 3 3 4 2 2 3 2" xfId="27080"/>
    <cellStyle name="40 % - Accent5 2 2 3 3 4 2 2 3 3" xfId="40357"/>
    <cellStyle name="40 % - Accent5 2 2 3 3 4 2 2 3 4" xfId="53634"/>
    <cellStyle name="40 % - Accent5 2 2 3 3 4 2 2 4" xfId="21093"/>
    <cellStyle name="40 % - Accent5 2 2 3 3 4 2 2 5" xfId="34370"/>
    <cellStyle name="40 % - Accent5 2 2 3 3 4 2 2 6" xfId="47647"/>
    <cellStyle name="40 % - Accent5 2 2 3 3 4 2 3" xfId="5012"/>
    <cellStyle name="40 % - Accent5 2 2 3 3 4 2 3 2" xfId="8886"/>
    <cellStyle name="40 % - Accent5 2 2 3 3 4 2 3 2 2" xfId="29040"/>
    <cellStyle name="40 % - Accent5 2 2 3 3 4 2 3 2 3" xfId="42317"/>
    <cellStyle name="40 % - Accent5 2 2 3 3 4 2 3 2 4" xfId="55594"/>
    <cellStyle name="40 % - Accent5 2 2 3 3 4 2 3 3" xfId="23053"/>
    <cellStyle name="40 % - Accent5 2 2 3 3 4 2 3 4" xfId="36330"/>
    <cellStyle name="40 % - Accent5 2 2 3 3 4 2 3 5" xfId="49607"/>
    <cellStyle name="40 % - Accent5 2 2 3 3 4 2 4" xfId="5603"/>
    <cellStyle name="40 % - Accent5 2 2 3 3 4 2 4 2" xfId="16451"/>
    <cellStyle name="40 % - Accent5 2 2 3 3 4 2 4 2 2" xfId="29631"/>
    <cellStyle name="40 % - Accent5 2 2 3 3 4 2 4 2 3" xfId="42908"/>
    <cellStyle name="40 % - Accent5 2 2 3 3 4 2 4 2 4" xfId="56185"/>
    <cellStyle name="40 % - Accent5 2 2 3 3 4 2 4 3" xfId="11405"/>
    <cellStyle name="40 % - Accent5 2 2 3 3 4 2 4 4" xfId="23644"/>
    <cellStyle name="40 % - Accent5 2 2 3 3 4 2 4 5" xfId="36921"/>
    <cellStyle name="40 % - Accent5 2 2 3 3 4 2 4 6" xfId="50198"/>
    <cellStyle name="40 % - Accent5 2 2 3 3 4 2 5" xfId="6227"/>
    <cellStyle name="40 % - Accent5 2 2 3 3 4 2 5 2" xfId="17051"/>
    <cellStyle name="40 % - Accent5 2 2 3 3 4 2 5 2 2" xfId="30231"/>
    <cellStyle name="40 % - Accent5 2 2 3 3 4 2 5 2 3" xfId="43508"/>
    <cellStyle name="40 % - Accent5 2 2 3 3 4 2 5 2 4" xfId="56785"/>
    <cellStyle name="40 % - Accent5 2 2 3 3 4 2 5 3" xfId="12005"/>
    <cellStyle name="40 % - Accent5 2 2 3 3 4 2 5 4" xfId="24244"/>
    <cellStyle name="40 % - Accent5 2 2 3 3 4 2 5 5" xfId="37521"/>
    <cellStyle name="40 % - Accent5 2 2 3 3 4 2 5 6" xfId="50798"/>
    <cellStyle name="40 % - Accent5 2 2 3 3 4 2 6" xfId="6929"/>
    <cellStyle name="40 % - Accent5 2 2 3 3 4 2 6 2" xfId="17753"/>
    <cellStyle name="40 % - Accent5 2 2 3 3 4 2 6 2 2" xfId="30933"/>
    <cellStyle name="40 % - Accent5 2 2 3 3 4 2 6 2 3" xfId="44210"/>
    <cellStyle name="40 % - Accent5 2 2 3 3 4 2 6 2 4" xfId="57487"/>
    <cellStyle name="40 % - Accent5 2 2 3 3 4 2 6 3" xfId="12707"/>
    <cellStyle name="40 % - Accent5 2 2 3 3 4 2 6 4" xfId="24946"/>
    <cellStyle name="40 % - Accent5 2 2 3 3 4 2 6 5" xfId="38223"/>
    <cellStyle name="40 % - Accent5 2 2 3 3 4 2 6 6" xfId="51500"/>
    <cellStyle name="40 % - Accent5 2 2 3 3 4 2 7" xfId="7657"/>
    <cellStyle name="40 % - Accent5 2 2 3 3 4 2 7 2" xfId="18506"/>
    <cellStyle name="40 % - Accent5 2 2 3 3 4 2 7 2 2" xfId="31686"/>
    <cellStyle name="40 % - Accent5 2 2 3 3 4 2 7 2 3" xfId="44963"/>
    <cellStyle name="40 % - Accent5 2 2 3 3 4 2 7 2 4" xfId="58240"/>
    <cellStyle name="40 % - Accent5 2 2 3 3 4 2 7 3" xfId="25699"/>
    <cellStyle name="40 % - Accent5 2 2 3 3 4 2 7 4" xfId="38976"/>
    <cellStyle name="40 % - Accent5 2 2 3 3 4 2 7 5" xfId="52253"/>
    <cellStyle name="40 % - Accent5 2 2 3 3 4 2 8" xfId="10718"/>
    <cellStyle name="40 % - Accent5 2 2 3 3 4 2 8 2" xfId="15190"/>
    <cellStyle name="40 % - Accent5 2 2 3 3 4 2 8 2 2" xfId="27811"/>
    <cellStyle name="40 % - Accent5 2 2 3 3 4 2 8 2 3" xfId="41088"/>
    <cellStyle name="40 % - Accent5 2 2 3 3 4 2 8 2 4" xfId="54365"/>
    <cellStyle name="40 % - Accent5 2 2 3 3 4 2 8 3" xfId="21824"/>
    <cellStyle name="40 % - Accent5 2 2 3 3 4 2 8 4" xfId="35101"/>
    <cellStyle name="40 % - Accent5 2 2 3 3 4 2 8 5" xfId="48378"/>
    <cellStyle name="40 % - Accent5 2 2 3 3 4 2 9" xfId="9638"/>
    <cellStyle name="40 % - Accent5 2 2 3 3 4 2 9 2" xfId="20504"/>
    <cellStyle name="40 % - Accent5 2 2 3 3 4 2 9 3" xfId="33781"/>
    <cellStyle name="40 % - Accent5 2 2 3 3 4 2 9 4" xfId="47058"/>
    <cellStyle name="40 % - Accent5 2 2 3 3 4 3" xfId="3919"/>
    <cellStyle name="40 % - Accent5 2 2 3 3 4 3 2" xfId="8029"/>
    <cellStyle name="40 % - Accent5 2 2 3 3 4 3 2 2" xfId="15554"/>
    <cellStyle name="40 % - Accent5 2 2 3 3 4 3 2 2 2" xfId="28183"/>
    <cellStyle name="40 % - Accent5 2 2 3 3 4 3 2 2 3" xfId="41460"/>
    <cellStyle name="40 % - Accent5 2 2 3 3 4 3 2 2 4" xfId="54737"/>
    <cellStyle name="40 % - Accent5 2 2 3 3 4 3 2 3" xfId="22196"/>
    <cellStyle name="40 % - Accent5 2 2 3 3 4 3 2 4" xfId="35473"/>
    <cellStyle name="40 % - Accent5 2 2 3 3 4 3 2 5" xfId="48750"/>
    <cellStyle name="40 % - Accent5 2 2 3 3 4 3 3" xfId="14458"/>
    <cellStyle name="40 % - Accent5 2 2 3 3 4 3 3 2" xfId="27079"/>
    <cellStyle name="40 % - Accent5 2 2 3 3 4 3 3 3" xfId="40356"/>
    <cellStyle name="40 % - Accent5 2 2 3 3 4 3 3 4" xfId="53633"/>
    <cellStyle name="40 % - Accent5 2 2 3 3 4 3 4" xfId="21092"/>
    <cellStyle name="40 % - Accent5 2 2 3 3 4 3 5" xfId="34369"/>
    <cellStyle name="40 % - Accent5 2 2 3 3 4 3 6" xfId="47646"/>
    <cellStyle name="40 % - Accent5 2 2 3 3 4 4" xfId="5011"/>
    <cellStyle name="40 % - Accent5 2 2 3 3 4 4 2" xfId="8885"/>
    <cellStyle name="40 % - Accent5 2 2 3 3 4 4 2 2" xfId="29039"/>
    <cellStyle name="40 % - Accent5 2 2 3 3 4 4 2 3" xfId="42316"/>
    <cellStyle name="40 % - Accent5 2 2 3 3 4 4 2 4" xfId="55593"/>
    <cellStyle name="40 % - Accent5 2 2 3 3 4 4 3" xfId="23052"/>
    <cellStyle name="40 % - Accent5 2 2 3 3 4 4 4" xfId="36329"/>
    <cellStyle name="40 % - Accent5 2 2 3 3 4 4 5" xfId="49606"/>
    <cellStyle name="40 % - Accent5 2 2 3 3 4 5" xfId="5602"/>
    <cellStyle name="40 % - Accent5 2 2 3 3 4 5 2" xfId="16450"/>
    <cellStyle name="40 % - Accent5 2 2 3 3 4 5 2 2" xfId="29630"/>
    <cellStyle name="40 % - Accent5 2 2 3 3 4 5 2 3" xfId="42907"/>
    <cellStyle name="40 % - Accent5 2 2 3 3 4 5 2 4" xfId="56184"/>
    <cellStyle name="40 % - Accent5 2 2 3 3 4 5 3" xfId="11404"/>
    <cellStyle name="40 % - Accent5 2 2 3 3 4 5 4" xfId="23643"/>
    <cellStyle name="40 % - Accent5 2 2 3 3 4 5 5" xfId="36920"/>
    <cellStyle name="40 % - Accent5 2 2 3 3 4 5 6" xfId="50197"/>
    <cellStyle name="40 % - Accent5 2 2 3 3 4 6" xfId="6226"/>
    <cellStyle name="40 % - Accent5 2 2 3 3 4 6 2" xfId="17050"/>
    <cellStyle name="40 % - Accent5 2 2 3 3 4 6 2 2" xfId="30230"/>
    <cellStyle name="40 % - Accent5 2 2 3 3 4 6 2 3" xfId="43507"/>
    <cellStyle name="40 % - Accent5 2 2 3 3 4 6 2 4" xfId="56784"/>
    <cellStyle name="40 % - Accent5 2 2 3 3 4 6 3" xfId="12004"/>
    <cellStyle name="40 % - Accent5 2 2 3 3 4 6 4" xfId="24243"/>
    <cellStyle name="40 % - Accent5 2 2 3 3 4 6 5" xfId="37520"/>
    <cellStyle name="40 % - Accent5 2 2 3 3 4 6 6" xfId="50797"/>
    <cellStyle name="40 % - Accent5 2 2 3 3 4 7" xfId="6928"/>
    <cellStyle name="40 % - Accent5 2 2 3 3 4 7 2" xfId="17752"/>
    <cellStyle name="40 % - Accent5 2 2 3 3 4 7 2 2" xfId="30932"/>
    <cellStyle name="40 % - Accent5 2 2 3 3 4 7 2 3" xfId="44209"/>
    <cellStyle name="40 % - Accent5 2 2 3 3 4 7 2 4" xfId="57486"/>
    <cellStyle name="40 % - Accent5 2 2 3 3 4 7 3" xfId="12706"/>
    <cellStyle name="40 % - Accent5 2 2 3 3 4 7 4" xfId="24945"/>
    <cellStyle name="40 % - Accent5 2 2 3 3 4 7 5" xfId="38222"/>
    <cellStyle name="40 % - Accent5 2 2 3 3 4 7 6" xfId="51499"/>
    <cellStyle name="40 % - Accent5 2 2 3 3 4 8" xfId="7656"/>
    <cellStyle name="40 % - Accent5 2 2 3 3 4 8 2" xfId="18505"/>
    <cellStyle name="40 % - Accent5 2 2 3 3 4 8 2 2" xfId="31685"/>
    <cellStyle name="40 % - Accent5 2 2 3 3 4 8 2 3" xfId="44962"/>
    <cellStyle name="40 % - Accent5 2 2 3 3 4 8 2 4" xfId="58239"/>
    <cellStyle name="40 % - Accent5 2 2 3 3 4 8 3" xfId="25698"/>
    <cellStyle name="40 % - Accent5 2 2 3 3 4 8 4" xfId="38975"/>
    <cellStyle name="40 % - Accent5 2 2 3 3 4 8 5" xfId="52252"/>
    <cellStyle name="40 % - Accent5 2 2 3 3 4 9" xfId="10717"/>
    <cellStyle name="40 % - Accent5 2 2 3 3 4 9 2" xfId="15189"/>
    <cellStyle name="40 % - Accent5 2 2 3 3 4 9 2 2" xfId="27810"/>
    <cellStyle name="40 % - Accent5 2 2 3 3 4 9 2 3" xfId="41087"/>
    <cellStyle name="40 % - Accent5 2 2 3 3 4 9 2 4" xfId="54364"/>
    <cellStyle name="40 % - Accent5 2 2 3 3 4 9 3" xfId="21823"/>
    <cellStyle name="40 % - Accent5 2 2 3 3 4 9 4" xfId="35100"/>
    <cellStyle name="40 % - Accent5 2 2 3 3 4 9 5" xfId="48377"/>
    <cellStyle name="40 % - Accent5 2 2 3 3 5" xfId="776"/>
    <cellStyle name="40 % - Accent5 2 2 3 3 5 10" xfId="13871"/>
    <cellStyle name="40 % - Accent5 2 2 3 3 5 10 2" xfId="26492"/>
    <cellStyle name="40 % - Accent5 2 2 3 3 5 10 3" xfId="39769"/>
    <cellStyle name="40 % - Accent5 2 2 3 3 5 10 4" xfId="53046"/>
    <cellStyle name="40 % - Accent5 2 2 3 3 5 11" xfId="19759"/>
    <cellStyle name="40 % - Accent5 2 2 3 3 5 12" xfId="33036"/>
    <cellStyle name="40 % - Accent5 2 2 3 3 5 13" xfId="46313"/>
    <cellStyle name="40 % - Accent5 2 2 3 3 5 2" xfId="3916"/>
    <cellStyle name="40 % - Accent5 2 2 3 3 5 2 2" xfId="8027"/>
    <cellStyle name="40 % - Accent5 2 2 3 3 5 2 2 2" xfId="15552"/>
    <cellStyle name="40 % - Accent5 2 2 3 3 5 2 2 2 2" xfId="28181"/>
    <cellStyle name="40 % - Accent5 2 2 3 3 5 2 2 2 3" xfId="41458"/>
    <cellStyle name="40 % - Accent5 2 2 3 3 5 2 2 2 4" xfId="54735"/>
    <cellStyle name="40 % - Accent5 2 2 3 3 5 2 2 3" xfId="22194"/>
    <cellStyle name="40 % - Accent5 2 2 3 3 5 2 2 4" xfId="35471"/>
    <cellStyle name="40 % - Accent5 2 2 3 3 5 2 2 5" xfId="48748"/>
    <cellStyle name="40 % - Accent5 2 2 3 3 5 2 3" xfId="14460"/>
    <cellStyle name="40 % - Accent5 2 2 3 3 5 2 3 2" xfId="27081"/>
    <cellStyle name="40 % - Accent5 2 2 3 3 5 2 3 3" xfId="40358"/>
    <cellStyle name="40 % - Accent5 2 2 3 3 5 2 3 4" xfId="53635"/>
    <cellStyle name="40 % - Accent5 2 2 3 3 5 2 4" xfId="21094"/>
    <cellStyle name="40 % - Accent5 2 2 3 3 5 2 5" xfId="34371"/>
    <cellStyle name="40 % - Accent5 2 2 3 3 5 2 6" xfId="47648"/>
    <cellStyle name="40 % - Accent5 2 2 3 3 5 3" xfId="5013"/>
    <cellStyle name="40 % - Accent5 2 2 3 3 5 3 2" xfId="8887"/>
    <cellStyle name="40 % - Accent5 2 2 3 3 5 3 2 2" xfId="29041"/>
    <cellStyle name="40 % - Accent5 2 2 3 3 5 3 2 3" xfId="42318"/>
    <cellStyle name="40 % - Accent5 2 2 3 3 5 3 2 4" xfId="55595"/>
    <cellStyle name="40 % - Accent5 2 2 3 3 5 3 3" xfId="23054"/>
    <cellStyle name="40 % - Accent5 2 2 3 3 5 3 4" xfId="36331"/>
    <cellStyle name="40 % - Accent5 2 2 3 3 5 3 5" xfId="49608"/>
    <cellStyle name="40 % - Accent5 2 2 3 3 5 4" xfId="5604"/>
    <cellStyle name="40 % - Accent5 2 2 3 3 5 4 2" xfId="16452"/>
    <cellStyle name="40 % - Accent5 2 2 3 3 5 4 2 2" xfId="29632"/>
    <cellStyle name="40 % - Accent5 2 2 3 3 5 4 2 3" xfId="42909"/>
    <cellStyle name="40 % - Accent5 2 2 3 3 5 4 2 4" xfId="56186"/>
    <cellStyle name="40 % - Accent5 2 2 3 3 5 4 3" xfId="11406"/>
    <cellStyle name="40 % - Accent5 2 2 3 3 5 4 4" xfId="23645"/>
    <cellStyle name="40 % - Accent5 2 2 3 3 5 4 5" xfId="36922"/>
    <cellStyle name="40 % - Accent5 2 2 3 3 5 4 6" xfId="50199"/>
    <cellStyle name="40 % - Accent5 2 2 3 3 5 5" xfId="6228"/>
    <cellStyle name="40 % - Accent5 2 2 3 3 5 5 2" xfId="17052"/>
    <cellStyle name="40 % - Accent5 2 2 3 3 5 5 2 2" xfId="30232"/>
    <cellStyle name="40 % - Accent5 2 2 3 3 5 5 2 3" xfId="43509"/>
    <cellStyle name="40 % - Accent5 2 2 3 3 5 5 2 4" xfId="56786"/>
    <cellStyle name="40 % - Accent5 2 2 3 3 5 5 3" xfId="12006"/>
    <cellStyle name="40 % - Accent5 2 2 3 3 5 5 4" xfId="24245"/>
    <cellStyle name="40 % - Accent5 2 2 3 3 5 5 5" xfId="37522"/>
    <cellStyle name="40 % - Accent5 2 2 3 3 5 5 6" xfId="50799"/>
    <cellStyle name="40 % - Accent5 2 2 3 3 5 6" xfId="6930"/>
    <cellStyle name="40 % - Accent5 2 2 3 3 5 6 2" xfId="17754"/>
    <cellStyle name="40 % - Accent5 2 2 3 3 5 6 2 2" xfId="30934"/>
    <cellStyle name="40 % - Accent5 2 2 3 3 5 6 2 3" xfId="44211"/>
    <cellStyle name="40 % - Accent5 2 2 3 3 5 6 2 4" xfId="57488"/>
    <cellStyle name="40 % - Accent5 2 2 3 3 5 6 3" xfId="12708"/>
    <cellStyle name="40 % - Accent5 2 2 3 3 5 6 4" xfId="24947"/>
    <cellStyle name="40 % - Accent5 2 2 3 3 5 6 5" xfId="38224"/>
    <cellStyle name="40 % - Accent5 2 2 3 3 5 6 6" xfId="51501"/>
    <cellStyle name="40 % - Accent5 2 2 3 3 5 7" xfId="7658"/>
    <cellStyle name="40 % - Accent5 2 2 3 3 5 7 2" xfId="18507"/>
    <cellStyle name="40 % - Accent5 2 2 3 3 5 7 2 2" xfId="31687"/>
    <cellStyle name="40 % - Accent5 2 2 3 3 5 7 2 3" xfId="44964"/>
    <cellStyle name="40 % - Accent5 2 2 3 3 5 7 2 4" xfId="58241"/>
    <cellStyle name="40 % - Accent5 2 2 3 3 5 7 3" xfId="25700"/>
    <cellStyle name="40 % - Accent5 2 2 3 3 5 7 4" xfId="38977"/>
    <cellStyle name="40 % - Accent5 2 2 3 3 5 7 5" xfId="52254"/>
    <cellStyle name="40 % - Accent5 2 2 3 3 5 8" xfId="10719"/>
    <cellStyle name="40 % - Accent5 2 2 3 3 5 8 2" xfId="15191"/>
    <cellStyle name="40 % - Accent5 2 2 3 3 5 8 2 2" xfId="27812"/>
    <cellStyle name="40 % - Accent5 2 2 3 3 5 8 2 3" xfId="41089"/>
    <cellStyle name="40 % - Accent5 2 2 3 3 5 8 2 4" xfId="54366"/>
    <cellStyle name="40 % - Accent5 2 2 3 3 5 8 3" xfId="21825"/>
    <cellStyle name="40 % - Accent5 2 2 3 3 5 8 4" xfId="35102"/>
    <cellStyle name="40 % - Accent5 2 2 3 3 5 8 5" xfId="48379"/>
    <cellStyle name="40 % - Accent5 2 2 3 3 5 9" xfId="9639"/>
    <cellStyle name="40 % - Accent5 2 2 3 3 5 9 2" xfId="20505"/>
    <cellStyle name="40 % - Accent5 2 2 3 3 5 9 3" xfId="33782"/>
    <cellStyle name="40 % - Accent5 2 2 3 3 5 9 4" xfId="47059"/>
    <cellStyle name="40 % - Accent5 2 2 3 3 6" xfId="3764"/>
    <cellStyle name="40 % - Accent5 2 2 3 3 6 2" xfId="7930"/>
    <cellStyle name="40 % - Accent5 2 2 3 3 6 2 2" xfId="15463"/>
    <cellStyle name="40 % - Accent5 2 2 3 3 6 2 2 2" xfId="28084"/>
    <cellStyle name="40 % - Accent5 2 2 3 3 6 2 2 3" xfId="41361"/>
    <cellStyle name="40 % - Accent5 2 2 3 3 6 2 2 4" xfId="54638"/>
    <cellStyle name="40 % - Accent5 2 2 3 3 6 2 3" xfId="22097"/>
    <cellStyle name="40 % - Accent5 2 2 3 3 6 2 4" xfId="35374"/>
    <cellStyle name="40 % - Accent5 2 2 3 3 6 2 5" xfId="48651"/>
    <cellStyle name="40 % - Accent5 2 2 3 3 6 3" xfId="14455"/>
    <cellStyle name="40 % - Accent5 2 2 3 3 6 3 2" xfId="27076"/>
    <cellStyle name="40 % - Accent5 2 2 3 3 6 3 3" xfId="40353"/>
    <cellStyle name="40 % - Accent5 2 2 3 3 6 3 4" xfId="53630"/>
    <cellStyle name="40 % - Accent5 2 2 3 3 6 4" xfId="9932"/>
    <cellStyle name="40 % - Accent5 2 2 3 3 6 5" xfId="21089"/>
    <cellStyle name="40 % - Accent5 2 2 3 3 6 6" xfId="34366"/>
    <cellStyle name="40 % - Accent5 2 2 3 3 6 7" xfId="47643"/>
    <cellStyle name="40 % - Accent5 2 2 3 3 7" xfId="3922"/>
    <cellStyle name="40 % - Accent5 2 2 3 3 7 2" xfId="8032"/>
    <cellStyle name="40 % - Accent5 2 2 3 3 7 2 2" xfId="28186"/>
    <cellStyle name="40 % - Accent5 2 2 3 3 7 2 3" xfId="41463"/>
    <cellStyle name="40 % - Accent5 2 2 3 3 7 2 4" xfId="54740"/>
    <cellStyle name="40 % - Accent5 2 2 3 3 7 3" xfId="22199"/>
    <cellStyle name="40 % - Accent5 2 2 3 3 7 4" xfId="35476"/>
    <cellStyle name="40 % - Accent5 2 2 3 3 7 5" xfId="48753"/>
    <cellStyle name="40 % - Accent5 2 2 3 3 8" xfId="5008"/>
    <cellStyle name="40 % - Accent5 2 2 3 3 8 2" xfId="8882"/>
    <cellStyle name="40 % - Accent5 2 2 3 3 8 2 2" xfId="29036"/>
    <cellStyle name="40 % - Accent5 2 2 3 3 8 2 3" xfId="42313"/>
    <cellStyle name="40 % - Accent5 2 2 3 3 8 2 4" xfId="55590"/>
    <cellStyle name="40 % - Accent5 2 2 3 3 8 3" xfId="23049"/>
    <cellStyle name="40 % - Accent5 2 2 3 3 8 4" xfId="36326"/>
    <cellStyle name="40 % - Accent5 2 2 3 3 8 5" xfId="49603"/>
    <cellStyle name="40 % - Accent5 2 2 3 3 9" xfId="5599"/>
    <cellStyle name="40 % - Accent5 2 2 3 3 9 2" xfId="16447"/>
    <cellStyle name="40 % - Accent5 2 2 3 3 9 2 2" xfId="29627"/>
    <cellStyle name="40 % - Accent5 2 2 3 3 9 2 3" xfId="42904"/>
    <cellStyle name="40 % - Accent5 2 2 3 3 9 2 4" xfId="56181"/>
    <cellStyle name="40 % - Accent5 2 2 3 3 9 3" xfId="11401"/>
    <cellStyle name="40 % - Accent5 2 2 3 3 9 4" xfId="23640"/>
    <cellStyle name="40 % - Accent5 2 2 3 3 9 5" xfId="36917"/>
    <cellStyle name="40 % - Accent5 2 2 3 3 9 6" xfId="50194"/>
    <cellStyle name="40 % - Accent5 2 2 3 4" xfId="777"/>
    <cellStyle name="40 % - Accent5 2 2 3 4 10" xfId="13872"/>
    <cellStyle name="40 % - Accent5 2 2 3 4 10 2" xfId="26493"/>
    <cellStyle name="40 % - Accent5 2 2 3 4 10 3" xfId="39770"/>
    <cellStyle name="40 % - Accent5 2 2 3 4 10 4" xfId="53047"/>
    <cellStyle name="40 % - Accent5 2 2 3 4 11" xfId="19760"/>
    <cellStyle name="40 % - Accent5 2 2 3 4 12" xfId="33037"/>
    <cellStyle name="40 % - Accent5 2 2 3 4 13" xfId="46314"/>
    <cellStyle name="40 % - Accent5 2 2 3 4 2" xfId="3915"/>
    <cellStyle name="40 % - Accent5 2 2 3 4 2 2" xfId="8026"/>
    <cellStyle name="40 % - Accent5 2 2 3 4 2 2 2" xfId="15551"/>
    <cellStyle name="40 % - Accent5 2 2 3 4 2 2 2 2" xfId="28180"/>
    <cellStyle name="40 % - Accent5 2 2 3 4 2 2 2 3" xfId="41457"/>
    <cellStyle name="40 % - Accent5 2 2 3 4 2 2 2 4" xfId="54734"/>
    <cellStyle name="40 % - Accent5 2 2 3 4 2 2 3" xfId="22193"/>
    <cellStyle name="40 % - Accent5 2 2 3 4 2 2 4" xfId="35470"/>
    <cellStyle name="40 % - Accent5 2 2 3 4 2 2 5" xfId="48747"/>
    <cellStyle name="40 % - Accent5 2 2 3 4 2 3" xfId="14461"/>
    <cellStyle name="40 % - Accent5 2 2 3 4 2 3 2" xfId="27082"/>
    <cellStyle name="40 % - Accent5 2 2 3 4 2 3 3" xfId="40359"/>
    <cellStyle name="40 % - Accent5 2 2 3 4 2 3 4" xfId="53636"/>
    <cellStyle name="40 % - Accent5 2 2 3 4 2 4" xfId="21095"/>
    <cellStyle name="40 % - Accent5 2 2 3 4 2 5" xfId="34372"/>
    <cellStyle name="40 % - Accent5 2 2 3 4 2 6" xfId="47649"/>
    <cellStyle name="40 % - Accent5 2 2 3 4 3" xfId="5014"/>
    <cellStyle name="40 % - Accent5 2 2 3 4 3 2" xfId="8888"/>
    <cellStyle name="40 % - Accent5 2 2 3 4 3 2 2" xfId="29042"/>
    <cellStyle name="40 % - Accent5 2 2 3 4 3 2 3" xfId="42319"/>
    <cellStyle name="40 % - Accent5 2 2 3 4 3 2 4" xfId="55596"/>
    <cellStyle name="40 % - Accent5 2 2 3 4 3 3" xfId="23055"/>
    <cellStyle name="40 % - Accent5 2 2 3 4 3 4" xfId="36332"/>
    <cellStyle name="40 % - Accent5 2 2 3 4 3 5" xfId="49609"/>
    <cellStyle name="40 % - Accent5 2 2 3 4 4" xfId="5605"/>
    <cellStyle name="40 % - Accent5 2 2 3 4 4 2" xfId="16453"/>
    <cellStyle name="40 % - Accent5 2 2 3 4 4 2 2" xfId="29633"/>
    <cellStyle name="40 % - Accent5 2 2 3 4 4 2 3" xfId="42910"/>
    <cellStyle name="40 % - Accent5 2 2 3 4 4 2 4" xfId="56187"/>
    <cellStyle name="40 % - Accent5 2 2 3 4 4 3" xfId="11407"/>
    <cellStyle name="40 % - Accent5 2 2 3 4 4 4" xfId="23646"/>
    <cellStyle name="40 % - Accent5 2 2 3 4 4 5" xfId="36923"/>
    <cellStyle name="40 % - Accent5 2 2 3 4 4 6" xfId="50200"/>
    <cellStyle name="40 % - Accent5 2 2 3 4 5" xfId="6229"/>
    <cellStyle name="40 % - Accent5 2 2 3 4 5 2" xfId="17053"/>
    <cellStyle name="40 % - Accent5 2 2 3 4 5 2 2" xfId="30233"/>
    <cellStyle name="40 % - Accent5 2 2 3 4 5 2 3" xfId="43510"/>
    <cellStyle name="40 % - Accent5 2 2 3 4 5 2 4" xfId="56787"/>
    <cellStyle name="40 % - Accent5 2 2 3 4 5 3" xfId="12007"/>
    <cellStyle name="40 % - Accent5 2 2 3 4 5 4" xfId="24246"/>
    <cellStyle name="40 % - Accent5 2 2 3 4 5 5" xfId="37523"/>
    <cellStyle name="40 % - Accent5 2 2 3 4 5 6" xfId="50800"/>
    <cellStyle name="40 % - Accent5 2 2 3 4 6" xfId="6931"/>
    <cellStyle name="40 % - Accent5 2 2 3 4 6 2" xfId="17755"/>
    <cellStyle name="40 % - Accent5 2 2 3 4 6 2 2" xfId="30935"/>
    <cellStyle name="40 % - Accent5 2 2 3 4 6 2 3" xfId="44212"/>
    <cellStyle name="40 % - Accent5 2 2 3 4 6 2 4" xfId="57489"/>
    <cellStyle name="40 % - Accent5 2 2 3 4 6 3" xfId="12709"/>
    <cellStyle name="40 % - Accent5 2 2 3 4 6 4" xfId="24948"/>
    <cellStyle name="40 % - Accent5 2 2 3 4 6 5" xfId="38225"/>
    <cellStyle name="40 % - Accent5 2 2 3 4 6 6" xfId="51502"/>
    <cellStyle name="40 % - Accent5 2 2 3 4 7" xfId="7659"/>
    <cellStyle name="40 % - Accent5 2 2 3 4 7 2" xfId="18508"/>
    <cellStyle name="40 % - Accent5 2 2 3 4 7 2 2" xfId="31688"/>
    <cellStyle name="40 % - Accent5 2 2 3 4 7 2 3" xfId="44965"/>
    <cellStyle name="40 % - Accent5 2 2 3 4 7 2 4" xfId="58242"/>
    <cellStyle name="40 % - Accent5 2 2 3 4 7 3" xfId="25701"/>
    <cellStyle name="40 % - Accent5 2 2 3 4 7 4" xfId="38978"/>
    <cellStyle name="40 % - Accent5 2 2 3 4 7 5" xfId="52255"/>
    <cellStyle name="40 % - Accent5 2 2 3 4 8" xfId="10720"/>
    <cellStyle name="40 % - Accent5 2 2 3 4 8 2" xfId="15192"/>
    <cellStyle name="40 % - Accent5 2 2 3 4 8 2 2" xfId="27813"/>
    <cellStyle name="40 % - Accent5 2 2 3 4 8 2 3" xfId="41090"/>
    <cellStyle name="40 % - Accent5 2 2 3 4 8 2 4" xfId="54367"/>
    <cellStyle name="40 % - Accent5 2 2 3 4 8 3" xfId="21826"/>
    <cellStyle name="40 % - Accent5 2 2 3 4 8 4" xfId="35103"/>
    <cellStyle name="40 % - Accent5 2 2 3 4 8 5" xfId="48380"/>
    <cellStyle name="40 % - Accent5 2 2 3 4 9" xfId="9640"/>
    <cellStyle name="40 % - Accent5 2 2 3 4 9 2" xfId="20506"/>
    <cellStyle name="40 % - Accent5 2 2 3 4 9 3" xfId="33783"/>
    <cellStyle name="40 % - Accent5 2 2 3 4 9 4" xfId="47060"/>
    <cellStyle name="40 % - Accent5 2 2 3 5" xfId="3762"/>
    <cellStyle name="40 % - Accent5 2 2 3 5 2" xfId="7928"/>
    <cellStyle name="40 % - Accent5 2 2 3 5 2 2" xfId="18509"/>
    <cellStyle name="40 % - Accent5 2 2 3 5 2 2 2" xfId="31689"/>
    <cellStyle name="40 % - Accent5 2 2 3 5 2 2 3" xfId="44966"/>
    <cellStyle name="40 % - Accent5 2 2 3 5 2 2 4" xfId="58243"/>
    <cellStyle name="40 % - Accent5 2 2 3 5 2 3" xfId="25702"/>
    <cellStyle name="40 % - Accent5 2 2 3 5 2 4" xfId="38979"/>
    <cellStyle name="40 % - Accent5 2 2 3 5 2 5" xfId="52256"/>
    <cellStyle name="40 % - Accent5 2 2 3 5 3" xfId="10868"/>
    <cellStyle name="40 % - Accent5 2 2 3 5 3 2" xfId="15461"/>
    <cellStyle name="40 % - Accent5 2 2 3 5 3 2 2" xfId="28082"/>
    <cellStyle name="40 % - Accent5 2 2 3 5 3 2 3" xfId="41359"/>
    <cellStyle name="40 % - Accent5 2 2 3 5 3 2 4" xfId="54636"/>
    <cellStyle name="40 % - Accent5 2 2 3 5 3 3" xfId="22095"/>
    <cellStyle name="40 % - Accent5 2 2 3 5 3 4" xfId="35372"/>
    <cellStyle name="40 % - Accent5 2 2 3 5 3 5" xfId="48649"/>
    <cellStyle name="40 % - Accent5 2 2 3 5 4" xfId="14451"/>
    <cellStyle name="40 % - Accent5 2 2 3 5 4 2" xfId="27072"/>
    <cellStyle name="40 % - Accent5 2 2 3 5 4 3" xfId="40349"/>
    <cellStyle name="40 % - Accent5 2 2 3 5 4 4" xfId="53626"/>
    <cellStyle name="40 % - Accent5 2 2 3 5 5" xfId="21085"/>
    <cellStyle name="40 % - Accent5 2 2 3 5 6" xfId="34362"/>
    <cellStyle name="40 % - Accent5 2 2 3 5 7" xfId="47639"/>
    <cellStyle name="40 % - Accent5 2 2 3 6" xfId="5005"/>
    <cellStyle name="40 % - Accent5 2 2 3 6 2" xfId="8879"/>
    <cellStyle name="40 % - Accent5 2 2 3 6 2 2" xfId="18678"/>
    <cellStyle name="40 % - Accent5 2 2 3 6 2 2 2" xfId="31858"/>
    <cellStyle name="40 % - Accent5 2 2 3 6 2 2 3" xfId="45135"/>
    <cellStyle name="40 % - Accent5 2 2 3 6 2 2 4" xfId="58412"/>
    <cellStyle name="40 % - Accent5 2 2 3 6 2 3" xfId="13174"/>
    <cellStyle name="40 % - Accent5 2 2 3 6 2 4" xfId="25871"/>
    <cellStyle name="40 % - Accent5 2 2 3 6 2 5" xfId="39148"/>
    <cellStyle name="40 % - Accent5 2 2 3 6 2 6" xfId="52425"/>
    <cellStyle name="40 % - Accent5 2 2 3 6 3" xfId="15941"/>
    <cellStyle name="40 % - Accent5 2 2 3 6 3 2" xfId="29033"/>
    <cellStyle name="40 % - Accent5 2 2 3 6 3 3" xfId="42310"/>
    <cellStyle name="40 % - Accent5 2 2 3 6 3 4" xfId="55587"/>
    <cellStyle name="40 % - Accent5 2 2 3 6 4" xfId="23046"/>
    <cellStyle name="40 % - Accent5 2 2 3 6 5" xfId="36323"/>
    <cellStyle name="40 % - Accent5 2 2 3 6 6" xfId="49600"/>
    <cellStyle name="40 % - Accent5 2 2 3 7" xfId="5596"/>
    <cellStyle name="40 % - Accent5 2 2 3 7 2" xfId="13336"/>
    <cellStyle name="40 % - Accent5 2 2 3 7 2 2" xfId="18758"/>
    <cellStyle name="40 % - Accent5 2 2 3 7 2 2 2" xfId="31938"/>
    <cellStyle name="40 % - Accent5 2 2 3 7 2 2 3" xfId="45215"/>
    <cellStyle name="40 % - Accent5 2 2 3 7 2 2 4" xfId="58492"/>
    <cellStyle name="40 % - Accent5 2 2 3 7 2 3" xfId="25951"/>
    <cellStyle name="40 % - Accent5 2 2 3 7 2 4" xfId="39228"/>
    <cellStyle name="40 % - Accent5 2 2 3 7 2 5" xfId="52505"/>
    <cellStyle name="40 % - Accent5 2 2 3 7 3" xfId="16444"/>
    <cellStyle name="40 % - Accent5 2 2 3 7 3 2" xfId="29624"/>
    <cellStyle name="40 % - Accent5 2 2 3 7 3 3" xfId="42901"/>
    <cellStyle name="40 % - Accent5 2 2 3 7 3 4" xfId="56178"/>
    <cellStyle name="40 % - Accent5 2 2 3 7 4" xfId="11398"/>
    <cellStyle name="40 % - Accent5 2 2 3 7 5" xfId="23637"/>
    <cellStyle name="40 % - Accent5 2 2 3 7 6" xfId="36914"/>
    <cellStyle name="40 % - Accent5 2 2 3 7 7" xfId="50191"/>
    <cellStyle name="40 % - Accent5 2 2 3 8" xfId="6220"/>
    <cellStyle name="40 % - Accent5 2 2 3 8 2" xfId="17044"/>
    <cellStyle name="40 % - Accent5 2 2 3 8 2 2" xfId="30224"/>
    <cellStyle name="40 % - Accent5 2 2 3 8 2 3" xfId="43501"/>
    <cellStyle name="40 % - Accent5 2 2 3 8 2 4" xfId="56778"/>
    <cellStyle name="40 % - Accent5 2 2 3 8 3" xfId="11998"/>
    <cellStyle name="40 % - Accent5 2 2 3 8 4" xfId="24237"/>
    <cellStyle name="40 % - Accent5 2 2 3 8 5" xfId="37514"/>
    <cellStyle name="40 % - Accent5 2 2 3 8 6" xfId="50791"/>
    <cellStyle name="40 % - Accent5 2 2 3 9" xfId="6922"/>
    <cellStyle name="40 % - Accent5 2 2 3 9 2" xfId="17746"/>
    <cellStyle name="40 % - Accent5 2 2 3 9 2 2" xfId="30926"/>
    <cellStyle name="40 % - Accent5 2 2 3 9 2 3" xfId="44203"/>
    <cellStyle name="40 % - Accent5 2 2 3 9 2 4" xfId="57480"/>
    <cellStyle name="40 % - Accent5 2 2 3 9 3" xfId="12700"/>
    <cellStyle name="40 % - Accent5 2 2 3 9 4" xfId="24939"/>
    <cellStyle name="40 % - Accent5 2 2 3 9 5" xfId="38216"/>
    <cellStyle name="40 % - Accent5 2 2 3 9 6" xfId="51493"/>
    <cellStyle name="40 % - Accent5 2 2 3_2012-2013 - CF - Tour 1 - Ligue 04 - Résultats" xfId="778"/>
    <cellStyle name="40 % - Accent5 2 2 4" xfId="779"/>
    <cellStyle name="40 % - Accent5 2 2 4 10" xfId="13873"/>
    <cellStyle name="40 % - Accent5 2 2 4 10 2" xfId="26494"/>
    <cellStyle name="40 % - Accent5 2 2 4 10 3" xfId="39771"/>
    <cellStyle name="40 % - Accent5 2 2 4 10 4" xfId="53048"/>
    <cellStyle name="40 % - Accent5 2 2 4 11" xfId="19761"/>
    <cellStyle name="40 % - Accent5 2 2 4 12" xfId="33038"/>
    <cellStyle name="40 % - Accent5 2 2 4 13" xfId="46315"/>
    <cellStyle name="40 % - Accent5 2 2 4 2" xfId="3913"/>
    <cellStyle name="40 % - Accent5 2 2 4 2 2" xfId="8025"/>
    <cellStyle name="40 % - Accent5 2 2 4 2 2 2" xfId="15550"/>
    <cellStyle name="40 % - Accent5 2 2 4 2 2 2 2" xfId="28179"/>
    <cellStyle name="40 % - Accent5 2 2 4 2 2 2 3" xfId="41456"/>
    <cellStyle name="40 % - Accent5 2 2 4 2 2 2 4" xfId="54733"/>
    <cellStyle name="40 % - Accent5 2 2 4 2 2 3" xfId="22192"/>
    <cellStyle name="40 % - Accent5 2 2 4 2 2 4" xfId="35469"/>
    <cellStyle name="40 % - Accent5 2 2 4 2 2 5" xfId="48746"/>
    <cellStyle name="40 % - Accent5 2 2 4 2 3" xfId="14462"/>
    <cellStyle name="40 % - Accent5 2 2 4 2 3 2" xfId="27083"/>
    <cellStyle name="40 % - Accent5 2 2 4 2 3 3" xfId="40360"/>
    <cellStyle name="40 % - Accent5 2 2 4 2 3 4" xfId="53637"/>
    <cellStyle name="40 % - Accent5 2 2 4 2 4" xfId="21096"/>
    <cellStyle name="40 % - Accent5 2 2 4 2 5" xfId="34373"/>
    <cellStyle name="40 % - Accent5 2 2 4 2 6" xfId="47650"/>
    <cellStyle name="40 % - Accent5 2 2 4 3" xfId="5015"/>
    <cellStyle name="40 % - Accent5 2 2 4 3 2" xfId="8889"/>
    <cellStyle name="40 % - Accent5 2 2 4 3 2 2" xfId="29043"/>
    <cellStyle name="40 % - Accent5 2 2 4 3 2 3" xfId="42320"/>
    <cellStyle name="40 % - Accent5 2 2 4 3 2 4" xfId="55597"/>
    <cellStyle name="40 % - Accent5 2 2 4 3 3" xfId="23056"/>
    <cellStyle name="40 % - Accent5 2 2 4 3 4" xfId="36333"/>
    <cellStyle name="40 % - Accent5 2 2 4 3 5" xfId="49610"/>
    <cellStyle name="40 % - Accent5 2 2 4 4" xfId="5606"/>
    <cellStyle name="40 % - Accent5 2 2 4 4 2" xfId="16454"/>
    <cellStyle name="40 % - Accent5 2 2 4 4 2 2" xfId="29634"/>
    <cellStyle name="40 % - Accent5 2 2 4 4 2 3" xfId="42911"/>
    <cellStyle name="40 % - Accent5 2 2 4 4 2 4" xfId="56188"/>
    <cellStyle name="40 % - Accent5 2 2 4 4 3" xfId="11408"/>
    <cellStyle name="40 % - Accent5 2 2 4 4 4" xfId="23647"/>
    <cellStyle name="40 % - Accent5 2 2 4 4 5" xfId="36924"/>
    <cellStyle name="40 % - Accent5 2 2 4 4 6" xfId="50201"/>
    <cellStyle name="40 % - Accent5 2 2 4 5" xfId="6230"/>
    <cellStyle name="40 % - Accent5 2 2 4 5 2" xfId="17054"/>
    <cellStyle name="40 % - Accent5 2 2 4 5 2 2" xfId="30234"/>
    <cellStyle name="40 % - Accent5 2 2 4 5 2 3" xfId="43511"/>
    <cellStyle name="40 % - Accent5 2 2 4 5 2 4" xfId="56788"/>
    <cellStyle name="40 % - Accent5 2 2 4 5 3" xfId="12008"/>
    <cellStyle name="40 % - Accent5 2 2 4 5 4" xfId="24247"/>
    <cellStyle name="40 % - Accent5 2 2 4 5 5" xfId="37524"/>
    <cellStyle name="40 % - Accent5 2 2 4 5 6" xfId="50801"/>
    <cellStyle name="40 % - Accent5 2 2 4 6" xfId="6932"/>
    <cellStyle name="40 % - Accent5 2 2 4 6 2" xfId="17756"/>
    <cellStyle name="40 % - Accent5 2 2 4 6 2 2" xfId="30936"/>
    <cellStyle name="40 % - Accent5 2 2 4 6 2 3" xfId="44213"/>
    <cellStyle name="40 % - Accent5 2 2 4 6 2 4" xfId="57490"/>
    <cellStyle name="40 % - Accent5 2 2 4 6 3" xfId="12710"/>
    <cellStyle name="40 % - Accent5 2 2 4 6 4" xfId="24949"/>
    <cellStyle name="40 % - Accent5 2 2 4 6 5" xfId="38226"/>
    <cellStyle name="40 % - Accent5 2 2 4 6 6" xfId="51503"/>
    <cellStyle name="40 % - Accent5 2 2 4 7" xfId="7660"/>
    <cellStyle name="40 % - Accent5 2 2 4 7 2" xfId="18510"/>
    <cellStyle name="40 % - Accent5 2 2 4 7 2 2" xfId="31690"/>
    <cellStyle name="40 % - Accent5 2 2 4 7 2 3" xfId="44967"/>
    <cellStyle name="40 % - Accent5 2 2 4 7 2 4" xfId="58244"/>
    <cellStyle name="40 % - Accent5 2 2 4 7 3" xfId="25703"/>
    <cellStyle name="40 % - Accent5 2 2 4 7 4" xfId="38980"/>
    <cellStyle name="40 % - Accent5 2 2 4 7 5" xfId="52257"/>
    <cellStyle name="40 % - Accent5 2 2 4 8" xfId="10721"/>
    <cellStyle name="40 % - Accent5 2 2 4 8 2" xfId="15193"/>
    <cellStyle name="40 % - Accent5 2 2 4 8 2 2" xfId="27814"/>
    <cellStyle name="40 % - Accent5 2 2 4 8 2 3" xfId="41091"/>
    <cellStyle name="40 % - Accent5 2 2 4 8 2 4" xfId="54368"/>
    <cellStyle name="40 % - Accent5 2 2 4 8 3" xfId="21827"/>
    <cellStyle name="40 % - Accent5 2 2 4 8 4" xfId="35104"/>
    <cellStyle name="40 % - Accent5 2 2 4 8 5" xfId="48381"/>
    <cellStyle name="40 % - Accent5 2 2 4 9" xfId="9641"/>
    <cellStyle name="40 % - Accent5 2 2 4 9 2" xfId="20507"/>
    <cellStyle name="40 % - Accent5 2 2 4 9 3" xfId="33784"/>
    <cellStyle name="40 % - Accent5 2 2 4 9 4" xfId="47061"/>
    <cellStyle name="40 % - Accent5 2 2 5" xfId="3755"/>
    <cellStyle name="40 % - Accent5 2 2 5 2" xfId="7921"/>
    <cellStyle name="40 % - Accent5 2 2 5 2 2" xfId="18511"/>
    <cellStyle name="40 % - Accent5 2 2 5 2 2 2" xfId="31691"/>
    <cellStyle name="40 % - Accent5 2 2 5 2 2 3" xfId="44968"/>
    <cellStyle name="40 % - Accent5 2 2 5 2 2 4" xfId="58245"/>
    <cellStyle name="40 % - Accent5 2 2 5 2 3" xfId="25704"/>
    <cellStyle name="40 % - Accent5 2 2 5 2 4" xfId="38981"/>
    <cellStyle name="40 % - Accent5 2 2 5 2 5" xfId="52258"/>
    <cellStyle name="40 % - Accent5 2 2 5 3" xfId="10865"/>
    <cellStyle name="40 % - Accent5 2 2 5 3 2" xfId="15454"/>
    <cellStyle name="40 % - Accent5 2 2 5 3 2 2" xfId="28075"/>
    <cellStyle name="40 % - Accent5 2 2 5 3 2 3" xfId="41352"/>
    <cellStyle name="40 % - Accent5 2 2 5 3 2 4" xfId="54629"/>
    <cellStyle name="40 % - Accent5 2 2 5 3 3" xfId="22088"/>
    <cellStyle name="40 % - Accent5 2 2 5 3 4" xfId="35365"/>
    <cellStyle name="40 % - Accent5 2 2 5 3 5" xfId="48642"/>
    <cellStyle name="40 % - Accent5 2 2 5 4" xfId="14437"/>
    <cellStyle name="40 % - Accent5 2 2 5 4 2" xfId="27058"/>
    <cellStyle name="40 % - Accent5 2 2 5 4 3" xfId="40335"/>
    <cellStyle name="40 % - Accent5 2 2 5 4 4" xfId="53612"/>
    <cellStyle name="40 % - Accent5 2 2 5 5" xfId="21071"/>
    <cellStyle name="40 % - Accent5 2 2 5 6" xfId="34348"/>
    <cellStyle name="40 % - Accent5 2 2 5 7" xfId="47625"/>
    <cellStyle name="40 % - Accent5 2 2 6" xfId="4991"/>
    <cellStyle name="40 % - Accent5 2 2 6 2" xfId="8865"/>
    <cellStyle name="40 % - Accent5 2 2 6 2 2" xfId="18675"/>
    <cellStyle name="40 % - Accent5 2 2 6 2 2 2" xfId="31855"/>
    <cellStyle name="40 % - Accent5 2 2 6 2 2 3" xfId="45132"/>
    <cellStyle name="40 % - Accent5 2 2 6 2 2 4" xfId="58409"/>
    <cellStyle name="40 % - Accent5 2 2 6 2 3" xfId="13172"/>
    <cellStyle name="40 % - Accent5 2 2 6 2 4" xfId="25868"/>
    <cellStyle name="40 % - Accent5 2 2 6 2 5" xfId="39145"/>
    <cellStyle name="40 % - Accent5 2 2 6 2 6" xfId="52422"/>
    <cellStyle name="40 % - Accent5 2 2 6 3" xfId="15938"/>
    <cellStyle name="40 % - Accent5 2 2 6 3 2" xfId="29019"/>
    <cellStyle name="40 % - Accent5 2 2 6 3 3" xfId="42296"/>
    <cellStyle name="40 % - Accent5 2 2 6 3 4" xfId="55573"/>
    <cellStyle name="40 % - Accent5 2 2 6 4" xfId="23032"/>
    <cellStyle name="40 % - Accent5 2 2 6 5" xfId="36309"/>
    <cellStyle name="40 % - Accent5 2 2 6 6" xfId="49586"/>
    <cellStyle name="40 % - Accent5 2 2 7" xfId="5582"/>
    <cellStyle name="40 % - Accent5 2 2 7 2" xfId="13334"/>
    <cellStyle name="40 % - Accent5 2 2 7 2 2" xfId="18755"/>
    <cellStyle name="40 % - Accent5 2 2 7 2 2 2" xfId="31935"/>
    <cellStyle name="40 % - Accent5 2 2 7 2 2 3" xfId="45212"/>
    <cellStyle name="40 % - Accent5 2 2 7 2 2 4" xfId="58489"/>
    <cellStyle name="40 % - Accent5 2 2 7 2 3" xfId="25948"/>
    <cellStyle name="40 % - Accent5 2 2 7 2 4" xfId="39225"/>
    <cellStyle name="40 % - Accent5 2 2 7 2 5" xfId="52502"/>
    <cellStyle name="40 % - Accent5 2 2 7 3" xfId="16430"/>
    <cellStyle name="40 % - Accent5 2 2 7 3 2" xfId="29610"/>
    <cellStyle name="40 % - Accent5 2 2 7 3 3" xfId="42887"/>
    <cellStyle name="40 % - Accent5 2 2 7 3 4" xfId="56164"/>
    <cellStyle name="40 % - Accent5 2 2 7 4" xfId="11384"/>
    <cellStyle name="40 % - Accent5 2 2 7 5" xfId="23623"/>
    <cellStyle name="40 % - Accent5 2 2 7 6" xfId="36900"/>
    <cellStyle name="40 % - Accent5 2 2 7 7" xfId="50177"/>
    <cellStyle name="40 % - Accent5 2 2 8" xfId="6206"/>
    <cellStyle name="40 % - Accent5 2 2 8 2" xfId="17030"/>
    <cellStyle name="40 % - Accent5 2 2 8 2 2" xfId="30210"/>
    <cellStyle name="40 % - Accent5 2 2 8 2 3" xfId="43487"/>
    <cellStyle name="40 % - Accent5 2 2 8 2 4" xfId="56764"/>
    <cellStyle name="40 % - Accent5 2 2 8 3" xfId="11984"/>
    <cellStyle name="40 % - Accent5 2 2 8 4" xfId="24223"/>
    <cellStyle name="40 % - Accent5 2 2 8 5" xfId="37500"/>
    <cellStyle name="40 % - Accent5 2 2 8 6" xfId="50777"/>
    <cellStyle name="40 % - Accent5 2 2 9" xfId="6908"/>
    <cellStyle name="40 % - Accent5 2 2 9 2" xfId="17732"/>
    <cellStyle name="40 % - Accent5 2 2 9 2 2" xfId="30912"/>
    <cellStyle name="40 % - Accent5 2 2 9 2 3" xfId="44189"/>
    <cellStyle name="40 % - Accent5 2 2 9 2 4" xfId="57466"/>
    <cellStyle name="40 % - Accent5 2 2 9 3" xfId="12686"/>
    <cellStyle name="40 % - Accent5 2 2 9 4" xfId="24925"/>
    <cellStyle name="40 % - Accent5 2 2 9 5" xfId="38202"/>
    <cellStyle name="40 % - Accent5 2 2 9 6" xfId="51479"/>
    <cellStyle name="40 % - Accent5 2 2_2012-2013 - CF - Tour 1 - Ligue 04 - Résultats" xfId="780"/>
    <cellStyle name="40 % - Accent5 2 3" xfId="781"/>
    <cellStyle name="40 % - Accent5 2 3 10" xfId="5607"/>
    <cellStyle name="40 % - Accent5 2 3 10 2" xfId="13337"/>
    <cellStyle name="40 % - Accent5 2 3 10 2 2" xfId="18759"/>
    <cellStyle name="40 % - Accent5 2 3 10 2 2 2" xfId="31939"/>
    <cellStyle name="40 % - Accent5 2 3 10 2 2 3" xfId="45216"/>
    <cellStyle name="40 % - Accent5 2 3 10 2 2 4" xfId="58493"/>
    <cellStyle name="40 % - Accent5 2 3 10 2 3" xfId="25952"/>
    <cellStyle name="40 % - Accent5 2 3 10 2 4" xfId="39229"/>
    <cellStyle name="40 % - Accent5 2 3 10 2 5" xfId="52506"/>
    <cellStyle name="40 % - Accent5 2 3 10 3" xfId="16455"/>
    <cellStyle name="40 % - Accent5 2 3 10 3 2" xfId="29635"/>
    <cellStyle name="40 % - Accent5 2 3 10 3 3" xfId="42912"/>
    <cellStyle name="40 % - Accent5 2 3 10 3 4" xfId="56189"/>
    <cellStyle name="40 % - Accent5 2 3 10 4" xfId="11409"/>
    <cellStyle name="40 % - Accent5 2 3 10 5" xfId="23648"/>
    <cellStyle name="40 % - Accent5 2 3 10 6" xfId="36925"/>
    <cellStyle name="40 % - Accent5 2 3 10 7" xfId="50202"/>
    <cellStyle name="40 % - Accent5 2 3 11" xfId="6231"/>
    <cellStyle name="40 % - Accent5 2 3 11 2" xfId="17055"/>
    <cellStyle name="40 % - Accent5 2 3 11 2 2" xfId="30235"/>
    <cellStyle name="40 % - Accent5 2 3 11 2 3" xfId="43512"/>
    <cellStyle name="40 % - Accent5 2 3 11 2 4" xfId="56789"/>
    <cellStyle name="40 % - Accent5 2 3 11 3" xfId="12009"/>
    <cellStyle name="40 % - Accent5 2 3 11 4" xfId="24248"/>
    <cellStyle name="40 % - Accent5 2 3 11 5" xfId="37525"/>
    <cellStyle name="40 % - Accent5 2 3 11 6" xfId="50802"/>
    <cellStyle name="40 % - Accent5 2 3 12" xfId="6933"/>
    <cellStyle name="40 % - Accent5 2 3 12 2" xfId="17757"/>
    <cellStyle name="40 % - Accent5 2 3 12 2 2" xfId="30937"/>
    <cellStyle name="40 % - Accent5 2 3 12 2 3" xfId="44214"/>
    <cellStyle name="40 % - Accent5 2 3 12 2 4" xfId="57491"/>
    <cellStyle name="40 % - Accent5 2 3 12 3" xfId="12711"/>
    <cellStyle name="40 % - Accent5 2 3 12 4" xfId="24950"/>
    <cellStyle name="40 % - Accent5 2 3 12 5" xfId="38227"/>
    <cellStyle name="40 % - Accent5 2 3 12 6" xfId="51504"/>
    <cellStyle name="40 % - Accent5 2 3 13" xfId="7661"/>
    <cellStyle name="40 % - Accent5 2 3 13 2" xfId="18512"/>
    <cellStyle name="40 % - Accent5 2 3 13 2 2" xfId="31692"/>
    <cellStyle name="40 % - Accent5 2 3 13 2 3" xfId="44969"/>
    <cellStyle name="40 % - Accent5 2 3 13 2 4" xfId="58246"/>
    <cellStyle name="40 % - Accent5 2 3 13 3" xfId="25705"/>
    <cellStyle name="40 % - Accent5 2 3 13 4" xfId="38982"/>
    <cellStyle name="40 % - Accent5 2 3 13 5" xfId="52259"/>
    <cellStyle name="40 % - Accent5 2 3 14" xfId="10722"/>
    <cellStyle name="40 % - Accent5 2 3 14 2" xfId="15194"/>
    <cellStyle name="40 % - Accent5 2 3 14 2 2" xfId="27815"/>
    <cellStyle name="40 % - Accent5 2 3 14 2 3" xfId="41092"/>
    <cellStyle name="40 % - Accent5 2 3 14 2 4" xfId="54369"/>
    <cellStyle name="40 % - Accent5 2 3 14 3" xfId="21828"/>
    <cellStyle name="40 % - Accent5 2 3 14 4" xfId="35105"/>
    <cellStyle name="40 % - Accent5 2 3 14 5" xfId="48382"/>
    <cellStyle name="40 % - Accent5 2 3 15" xfId="9642"/>
    <cellStyle name="40 % - Accent5 2 3 15 2" xfId="20508"/>
    <cellStyle name="40 % - Accent5 2 3 15 3" xfId="33785"/>
    <cellStyle name="40 % - Accent5 2 3 15 4" xfId="47062"/>
    <cellStyle name="40 % - Accent5 2 3 16" xfId="13874"/>
    <cellStyle name="40 % - Accent5 2 3 16 2" xfId="26495"/>
    <cellStyle name="40 % - Accent5 2 3 16 3" xfId="39772"/>
    <cellStyle name="40 % - Accent5 2 3 16 4" xfId="53049"/>
    <cellStyle name="40 % - Accent5 2 3 17" xfId="19762"/>
    <cellStyle name="40 % - Accent5 2 3 18" xfId="33039"/>
    <cellStyle name="40 % - Accent5 2 3 19" xfId="46316"/>
    <cellStyle name="40 % - Accent5 2 3 2" xfId="782"/>
    <cellStyle name="40 % - Accent5 2 3 3" xfId="783"/>
    <cellStyle name="40 % - Accent5 2 3 3 10" xfId="6232"/>
    <cellStyle name="40 % - Accent5 2 3 3 10 2" xfId="17056"/>
    <cellStyle name="40 % - Accent5 2 3 3 10 2 2" xfId="30236"/>
    <cellStyle name="40 % - Accent5 2 3 3 10 2 3" xfId="43513"/>
    <cellStyle name="40 % - Accent5 2 3 3 10 2 4" xfId="56790"/>
    <cellStyle name="40 % - Accent5 2 3 3 10 3" xfId="12010"/>
    <cellStyle name="40 % - Accent5 2 3 3 10 4" xfId="24249"/>
    <cellStyle name="40 % - Accent5 2 3 3 10 5" xfId="37526"/>
    <cellStyle name="40 % - Accent5 2 3 3 10 6" xfId="50803"/>
    <cellStyle name="40 % - Accent5 2 3 3 11" xfId="6934"/>
    <cellStyle name="40 % - Accent5 2 3 3 11 2" xfId="17758"/>
    <cellStyle name="40 % - Accent5 2 3 3 11 2 2" xfId="30938"/>
    <cellStyle name="40 % - Accent5 2 3 3 11 2 3" xfId="44215"/>
    <cellStyle name="40 % - Accent5 2 3 3 11 2 4" xfId="57492"/>
    <cellStyle name="40 % - Accent5 2 3 3 11 3" xfId="12712"/>
    <cellStyle name="40 % - Accent5 2 3 3 11 4" xfId="24951"/>
    <cellStyle name="40 % - Accent5 2 3 3 11 5" xfId="38228"/>
    <cellStyle name="40 % - Accent5 2 3 3 11 6" xfId="51505"/>
    <cellStyle name="40 % - Accent5 2 3 3 12" xfId="7662"/>
    <cellStyle name="40 % - Accent5 2 3 3 12 2" xfId="15195"/>
    <cellStyle name="40 % - Accent5 2 3 3 12 2 2" xfId="27816"/>
    <cellStyle name="40 % - Accent5 2 3 3 12 2 3" xfId="41093"/>
    <cellStyle name="40 % - Accent5 2 3 3 12 2 4" xfId="54370"/>
    <cellStyle name="40 % - Accent5 2 3 3 12 3" xfId="21829"/>
    <cellStyle name="40 % - Accent5 2 3 3 12 4" xfId="35106"/>
    <cellStyle name="40 % - Accent5 2 3 3 12 5" xfId="48383"/>
    <cellStyle name="40 % - Accent5 2 3 3 13" xfId="9643"/>
    <cellStyle name="40 % - Accent5 2 3 3 13 2" xfId="20509"/>
    <cellStyle name="40 % - Accent5 2 3 3 13 3" xfId="33786"/>
    <cellStyle name="40 % - Accent5 2 3 3 13 4" xfId="47063"/>
    <cellStyle name="40 % - Accent5 2 3 3 14" xfId="13875"/>
    <cellStyle name="40 % - Accent5 2 3 3 14 2" xfId="26496"/>
    <cellStyle name="40 % - Accent5 2 3 3 14 3" xfId="39773"/>
    <cellStyle name="40 % - Accent5 2 3 3 14 4" xfId="53050"/>
    <cellStyle name="40 % - Accent5 2 3 3 15" xfId="19763"/>
    <cellStyle name="40 % - Accent5 2 3 3 16" xfId="33040"/>
    <cellStyle name="40 % - Accent5 2 3 3 17" xfId="46317"/>
    <cellStyle name="40 % - Accent5 2 3 3 2" xfId="784"/>
    <cellStyle name="40 % - Accent5 2 3 3 2 10" xfId="6233"/>
    <cellStyle name="40 % - Accent5 2 3 3 2 10 2" xfId="17057"/>
    <cellStyle name="40 % - Accent5 2 3 3 2 10 2 2" xfId="30237"/>
    <cellStyle name="40 % - Accent5 2 3 3 2 10 2 3" xfId="43514"/>
    <cellStyle name="40 % - Accent5 2 3 3 2 10 2 4" xfId="56791"/>
    <cellStyle name="40 % - Accent5 2 3 3 2 10 3" xfId="12011"/>
    <cellStyle name="40 % - Accent5 2 3 3 2 10 4" xfId="24250"/>
    <cellStyle name="40 % - Accent5 2 3 3 2 10 5" xfId="37527"/>
    <cellStyle name="40 % - Accent5 2 3 3 2 10 6" xfId="50804"/>
    <cellStyle name="40 % - Accent5 2 3 3 2 11" xfId="6935"/>
    <cellStyle name="40 % - Accent5 2 3 3 2 11 2" xfId="17759"/>
    <cellStyle name="40 % - Accent5 2 3 3 2 11 2 2" xfId="30939"/>
    <cellStyle name="40 % - Accent5 2 3 3 2 11 2 3" xfId="44216"/>
    <cellStyle name="40 % - Accent5 2 3 3 2 11 2 4" xfId="57493"/>
    <cellStyle name="40 % - Accent5 2 3 3 2 11 3" xfId="12713"/>
    <cellStyle name="40 % - Accent5 2 3 3 2 11 4" xfId="24952"/>
    <cellStyle name="40 % - Accent5 2 3 3 2 11 5" xfId="38229"/>
    <cellStyle name="40 % - Accent5 2 3 3 2 11 6" xfId="51506"/>
    <cellStyle name="40 % - Accent5 2 3 3 2 12" xfId="7663"/>
    <cellStyle name="40 % - Accent5 2 3 3 2 12 2" xfId="18513"/>
    <cellStyle name="40 % - Accent5 2 3 3 2 12 2 2" xfId="31693"/>
    <cellStyle name="40 % - Accent5 2 3 3 2 12 2 3" xfId="44970"/>
    <cellStyle name="40 % - Accent5 2 3 3 2 12 2 4" xfId="58247"/>
    <cellStyle name="40 % - Accent5 2 3 3 2 12 3" xfId="25706"/>
    <cellStyle name="40 % - Accent5 2 3 3 2 12 4" xfId="38983"/>
    <cellStyle name="40 % - Accent5 2 3 3 2 12 5" xfId="52260"/>
    <cellStyle name="40 % - Accent5 2 3 3 2 13" xfId="10723"/>
    <cellStyle name="40 % - Accent5 2 3 3 2 13 2" xfId="15196"/>
    <cellStyle name="40 % - Accent5 2 3 3 2 13 2 2" xfId="27817"/>
    <cellStyle name="40 % - Accent5 2 3 3 2 13 2 3" xfId="41094"/>
    <cellStyle name="40 % - Accent5 2 3 3 2 13 2 4" xfId="54371"/>
    <cellStyle name="40 % - Accent5 2 3 3 2 13 3" xfId="21830"/>
    <cellStyle name="40 % - Accent5 2 3 3 2 13 4" xfId="35107"/>
    <cellStyle name="40 % - Accent5 2 3 3 2 13 5" xfId="48384"/>
    <cellStyle name="40 % - Accent5 2 3 3 2 14" xfId="9644"/>
    <cellStyle name="40 % - Accent5 2 3 3 2 14 2" xfId="20510"/>
    <cellStyle name="40 % - Accent5 2 3 3 2 14 3" xfId="33787"/>
    <cellStyle name="40 % - Accent5 2 3 3 2 14 4" xfId="47064"/>
    <cellStyle name="40 % - Accent5 2 3 3 2 15" xfId="13876"/>
    <cellStyle name="40 % - Accent5 2 3 3 2 15 2" xfId="26497"/>
    <cellStyle name="40 % - Accent5 2 3 3 2 15 3" xfId="39774"/>
    <cellStyle name="40 % - Accent5 2 3 3 2 15 4" xfId="53051"/>
    <cellStyle name="40 % - Accent5 2 3 3 2 16" xfId="19764"/>
    <cellStyle name="40 % - Accent5 2 3 3 2 17" xfId="33041"/>
    <cellStyle name="40 % - Accent5 2 3 3 2 18" xfId="46318"/>
    <cellStyle name="40 % - Accent5 2 3 3 2 2" xfId="785"/>
    <cellStyle name="40 % - Accent5 2 3 3 2 2 10" xfId="13877"/>
    <cellStyle name="40 % - Accent5 2 3 3 2 2 10 2" xfId="26498"/>
    <cellStyle name="40 % - Accent5 2 3 3 2 2 10 3" xfId="39775"/>
    <cellStyle name="40 % - Accent5 2 3 3 2 2 10 4" xfId="53052"/>
    <cellStyle name="40 % - Accent5 2 3 3 2 2 11" xfId="19765"/>
    <cellStyle name="40 % - Accent5 2 3 3 2 2 12" xfId="33042"/>
    <cellStyle name="40 % - Accent5 2 3 3 2 2 13" xfId="46319"/>
    <cellStyle name="40 % - Accent5 2 3 3 2 2 2" xfId="3909"/>
    <cellStyle name="40 % - Accent5 2 3 3 2 2 2 2" xfId="8023"/>
    <cellStyle name="40 % - Accent5 2 3 3 2 2 2 2 2" xfId="15549"/>
    <cellStyle name="40 % - Accent5 2 3 3 2 2 2 2 2 2" xfId="28177"/>
    <cellStyle name="40 % - Accent5 2 3 3 2 2 2 2 2 3" xfId="41454"/>
    <cellStyle name="40 % - Accent5 2 3 3 2 2 2 2 2 4" xfId="54731"/>
    <cellStyle name="40 % - Accent5 2 3 3 2 2 2 2 3" xfId="22190"/>
    <cellStyle name="40 % - Accent5 2 3 3 2 2 2 2 4" xfId="35467"/>
    <cellStyle name="40 % - Accent5 2 3 3 2 2 2 2 5" xfId="48744"/>
    <cellStyle name="40 % - Accent5 2 3 3 2 2 2 3" xfId="14466"/>
    <cellStyle name="40 % - Accent5 2 3 3 2 2 2 3 2" xfId="27087"/>
    <cellStyle name="40 % - Accent5 2 3 3 2 2 2 3 3" xfId="40364"/>
    <cellStyle name="40 % - Accent5 2 3 3 2 2 2 3 4" xfId="53641"/>
    <cellStyle name="40 % - Accent5 2 3 3 2 2 2 4" xfId="21100"/>
    <cellStyle name="40 % - Accent5 2 3 3 2 2 2 5" xfId="34377"/>
    <cellStyle name="40 % - Accent5 2 3 3 2 2 2 6" xfId="47654"/>
    <cellStyle name="40 % - Accent5 2 3 3 2 2 3" xfId="5019"/>
    <cellStyle name="40 % - Accent5 2 3 3 2 2 3 2" xfId="8893"/>
    <cellStyle name="40 % - Accent5 2 3 3 2 2 3 2 2" xfId="29047"/>
    <cellStyle name="40 % - Accent5 2 3 3 2 2 3 2 3" xfId="42324"/>
    <cellStyle name="40 % - Accent5 2 3 3 2 2 3 2 4" xfId="55601"/>
    <cellStyle name="40 % - Accent5 2 3 3 2 2 3 3" xfId="23060"/>
    <cellStyle name="40 % - Accent5 2 3 3 2 2 3 4" xfId="36337"/>
    <cellStyle name="40 % - Accent5 2 3 3 2 2 3 5" xfId="49614"/>
    <cellStyle name="40 % - Accent5 2 3 3 2 2 4" xfId="5610"/>
    <cellStyle name="40 % - Accent5 2 3 3 2 2 4 2" xfId="16458"/>
    <cellStyle name="40 % - Accent5 2 3 3 2 2 4 2 2" xfId="29638"/>
    <cellStyle name="40 % - Accent5 2 3 3 2 2 4 2 3" xfId="42915"/>
    <cellStyle name="40 % - Accent5 2 3 3 2 2 4 2 4" xfId="56192"/>
    <cellStyle name="40 % - Accent5 2 3 3 2 2 4 3" xfId="11412"/>
    <cellStyle name="40 % - Accent5 2 3 3 2 2 4 4" xfId="23651"/>
    <cellStyle name="40 % - Accent5 2 3 3 2 2 4 5" xfId="36928"/>
    <cellStyle name="40 % - Accent5 2 3 3 2 2 4 6" xfId="50205"/>
    <cellStyle name="40 % - Accent5 2 3 3 2 2 5" xfId="6234"/>
    <cellStyle name="40 % - Accent5 2 3 3 2 2 5 2" xfId="17058"/>
    <cellStyle name="40 % - Accent5 2 3 3 2 2 5 2 2" xfId="30238"/>
    <cellStyle name="40 % - Accent5 2 3 3 2 2 5 2 3" xfId="43515"/>
    <cellStyle name="40 % - Accent5 2 3 3 2 2 5 2 4" xfId="56792"/>
    <cellStyle name="40 % - Accent5 2 3 3 2 2 5 3" xfId="12012"/>
    <cellStyle name="40 % - Accent5 2 3 3 2 2 5 4" xfId="24251"/>
    <cellStyle name="40 % - Accent5 2 3 3 2 2 5 5" xfId="37528"/>
    <cellStyle name="40 % - Accent5 2 3 3 2 2 5 6" xfId="50805"/>
    <cellStyle name="40 % - Accent5 2 3 3 2 2 6" xfId="6936"/>
    <cellStyle name="40 % - Accent5 2 3 3 2 2 6 2" xfId="17760"/>
    <cellStyle name="40 % - Accent5 2 3 3 2 2 6 2 2" xfId="30940"/>
    <cellStyle name="40 % - Accent5 2 3 3 2 2 6 2 3" xfId="44217"/>
    <cellStyle name="40 % - Accent5 2 3 3 2 2 6 2 4" xfId="57494"/>
    <cellStyle name="40 % - Accent5 2 3 3 2 2 6 3" xfId="12714"/>
    <cellStyle name="40 % - Accent5 2 3 3 2 2 6 4" xfId="24953"/>
    <cellStyle name="40 % - Accent5 2 3 3 2 2 6 5" xfId="38230"/>
    <cellStyle name="40 % - Accent5 2 3 3 2 2 6 6" xfId="51507"/>
    <cellStyle name="40 % - Accent5 2 3 3 2 2 7" xfId="7664"/>
    <cellStyle name="40 % - Accent5 2 3 3 2 2 7 2" xfId="18514"/>
    <cellStyle name="40 % - Accent5 2 3 3 2 2 7 2 2" xfId="31694"/>
    <cellStyle name="40 % - Accent5 2 3 3 2 2 7 2 3" xfId="44971"/>
    <cellStyle name="40 % - Accent5 2 3 3 2 2 7 2 4" xfId="58248"/>
    <cellStyle name="40 % - Accent5 2 3 3 2 2 7 3" xfId="25707"/>
    <cellStyle name="40 % - Accent5 2 3 3 2 2 7 4" xfId="38984"/>
    <cellStyle name="40 % - Accent5 2 3 3 2 2 7 5" xfId="52261"/>
    <cellStyle name="40 % - Accent5 2 3 3 2 2 8" xfId="10724"/>
    <cellStyle name="40 % - Accent5 2 3 3 2 2 8 2" xfId="15197"/>
    <cellStyle name="40 % - Accent5 2 3 3 2 2 8 2 2" xfId="27818"/>
    <cellStyle name="40 % - Accent5 2 3 3 2 2 8 2 3" xfId="41095"/>
    <cellStyle name="40 % - Accent5 2 3 3 2 2 8 2 4" xfId="54372"/>
    <cellStyle name="40 % - Accent5 2 3 3 2 2 8 3" xfId="21831"/>
    <cellStyle name="40 % - Accent5 2 3 3 2 2 8 4" xfId="35108"/>
    <cellStyle name="40 % - Accent5 2 3 3 2 2 8 5" xfId="48385"/>
    <cellStyle name="40 % - Accent5 2 3 3 2 2 9" xfId="9645"/>
    <cellStyle name="40 % - Accent5 2 3 3 2 2 9 2" xfId="20511"/>
    <cellStyle name="40 % - Accent5 2 3 3 2 2 9 3" xfId="33788"/>
    <cellStyle name="40 % - Accent5 2 3 3 2 2 9 4" xfId="47065"/>
    <cellStyle name="40 % - Accent5 2 3 3 2 3" xfId="786"/>
    <cellStyle name="40 % - Accent5 2 3 3 2 3 10" xfId="13878"/>
    <cellStyle name="40 % - Accent5 2 3 3 2 3 10 2" xfId="26499"/>
    <cellStyle name="40 % - Accent5 2 3 3 2 3 10 3" xfId="39776"/>
    <cellStyle name="40 % - Accent5 2 3 3 2 3 10 4" xfId="53053"/>
    <cellStyle name="40 % - Accent5 2 3 3 2 3 11" xfId="19766"/>
    <cellStyle name="40 % - Accent5 2 3 3 2 3 12" xfId="33043"/>
    <cellStyle name="40 % - Accent5 2 3 3 2 3 13" xfId="46320"/>
    <cellStyle name="40 % - Accent5 2 3 3 2 3 2" xfId="3908"/>
    <cellStyle name="40 % - Accent5 2 3 3 2 3 2 2" xfId="8022"/>
    <cellStyle name="40 % - Accent5 2 3 3 2 3 2 2 2" xfId="15548"/>
    <cellStyle name="40 % - Accent5 2 3 3 2 3 2 2 2 2" xfId="28176"/>
    <cellStyle name="40 % - Accent5 2 3 3 2 3 2 2 2 3" xfId="41453"/>
    <cellStyle name="40 % - Accent5 2 3 3 2 3 2 2 2 4" xfId="54730"/>
    <cellStyle name="40 % - Accent5 2 3 3 2 3 2 2 3" xfId="22189"/>
    <cellStyle name="40 % - Accent5 2 3 3 2 3 2 2 4" xfId="35466"/>
    <cellStyle name="40 % - Accent5 2 3 3 2 3 2 2 5" xfId="48743"/>
    <cellStyle name="40 % - Accent5 2 3 3 2 3 2 3" xfId="14467"/>
    <cellStyle name="40 % - Accent5 2 3 3 2 3 2 3 2" xfId="27088"/>
    <cellStyle name="40 % - Accent5 2 3 3 2 3 2 3 3" xfId="40365"/>
    <cellStyle name="40 % - Accent5 2 3 3 2 3 2 3 4" xfId="53642"/>
    <cellStyle name="40 % - Accent5 2 3 3 2 3 2 4" xfId="21101"/>
    <cellStyle name="40 % - Accent5 2 3 3 2 3 2 5" xfId="34378"/>
    <cellStyle name="40 % - Accent5 2 3 3 2 3 2 6" xfId="47655"/>
    <cellStyle name="40 % - Accent5 2 3 3 2 3 3" xfId="5020"/>
    <cellStyle name="40 % - Accent5 2 3 3 2 3 3 2" xfId="8894"/>
    <cellStyle name="40 % - Accent5 2 3 3 2 3 3 2 2" xfId="29048"/>
    <cellStyle name="40 % - Accent5 2 3 3 2 3 3 2 3" xfId="42325"/>
    <cellStyle name="40 % - Accent5 2 3 3 2 3 3 2 4" xfId="55602"/>
    <cellStyle name="40 % - Accent5 2 3 3 2 3 3 3" xfId="23061"/>
    <cellStyle name="40 % - Accent5 2 3 3 2 3 3 4" xfId="36338"/>
    <cellStyle name="40 % - Accent5 2 3 3 2 3 3 5" xfId="49615"/>
    <cellStyle name="40 % - Accent5 2 3 3 2 3 4" xfId="5611"/>
    <cellStyle name="40 % - Accent5 2 3 3 2 3 4 2" xfId="16459"/>
    <cellStyle name="40 % - Accent5 2 3 3 2 3 4 2 2" xfId="29639"/>
    <cellStyle name="40 % - Accent5 2 3 3 2 3 4 2 3" xfId="42916"/>
    <cellStyle name="40 % - Accent5 2 3 3 2 3 4 2 4" xfId="56193"/>
    <cellStyle name="40 % - Accent5 2 3 3 2 3 4 3" xfId="11413"/>
    <cellStyle name="40 % - Accent5 2 3 3 2 3 4 4" xfId="23652"/>
    <cellStyle name="40 % - Accent5 2 3 3 2 3 4 5" xfId="36929"/>
    <cellStyle name="40 % - Accent5 2 3 3 2 3 4 6" xfId="50206"/>
    <cellStyle name="40 % - Accent5 2 3 3 2 3 5" xfId="6235"/>
    <cellStyle name="40 % - Accent5 2 3 3 2 3 5 2" xfId="17059"/>
    <cellStyle name="40 % - Accent5 2 3 3 2 3 5 2 2" xfId="30239"/>
    <cellStyle name="40 % - Accent5 2 3 3 2 3 5 2 3" xfId="43516"/>
    <cellStyle name="40 % - Accent5 2 3 3 2 3 5 2 4" xfId="56793"/>
    <cellStyle name="40 % - Accent5 2 3 3 2 3 5 3" xfId="12013"/>
    <cellStyle name="40 % - Accent5 2 3 3 2 3 5 4" xfId="24252"/>
    <cellStyle name="40 % - Accent5 2 3 3 2 3 5 5" xfId="37529"/>
    <cellStyle name="40 % - Accent5 2 3 3 2 3 5 6" xfId="50806"/>
    <cellStyle name="40 % - Accent5 2 3 3 2 3 6" xfId="6937"/>
    <cellStyle name="40 % - Accent5 2 3 3 2 3 6 2" xfId="17761"/>
    <cellStyle name="40 % - Accent5 2 3 3 2 3 6 2 2" xfId="30941"/>
    <cellStyle name="40 % - Accent5 2 3 3 2 3 6 2 3" xfId="44218"/>
    <cellStyle name="40 % - Accent5 2 3 3 2 3 6 2 4" xfId="57495"/>
    <cellStyle name="40 % - Accent5 2 3 3 2 3 6 3" xfId="12715"/>
    <cellStyle name="40 % - Accent5 2 3 3 2 3 6 4" xfId="24954"/>
    <cellStyle name="40 % - Accent5 2 3 3 2 3 6 5" xfId="38231"/>
    <cellStyle name="40 % - Accent5 2 3 3 2 3 6 6" xfId="51508"/>
    <cellStyle name="40 % - Accent5 2 3 3 2 3 7" xfId="7665"/>
    <cellStyle name="40 % - Accent5 2 3 3 2 3 7 2" xfId="18515"/>
    <cellStyle name="40 % - Accent5 2 3 3 2 3 7 2 2" xfId="31695"/>
    <cellStyle name="40 % - Accent5 2 3 3 2 3 7 2 3" xfId="44972"/>
    <cellStyle name="40 % - Accent5 2 3 3 2 3 7 2 4" xfId="58249"/>
    <cellStyle name="40 % - Accent5 2 3 3 2 3 7 3" xfId="25708"/>
    <cellStyle name="40 % - Accent5 2 3 3 2 3 7 4" xfId="38985"/>
    <cellStyle name="40 % - Accent5 2 3 3 2 3 7 5" xfId="52262"/>
    <cellStyle name="40 % - Accent5 2 3 3 2 3 8" xfId="10725"/>
    <cellStyle name="40 % - Accent5 2 3 3 2 3 8 2" xfId="15198"/>
    <cellStyle name="40 % - Accent5 2 3 3 2 3 8 2 2" xfId="27819"/>
    <cellStyle name="40 % - Accent5 2 3 3 2 3 8 2 3" xfId="41096"/>
    <cellStyle name="40 % - Accent5 2 3 3 2 3 8 2 4" xfId="54373"/>
    <cellStyle name="40 % - Accent5 2 3 3 2 3 8 3" xfId="21832"/>
    <cellStyle name="40 % - Accent5 2 3 3 2 3 8 4" xfId="35109"/>
    <cellStyle name="40 % - Accent5 2 3 3 2 3 8 5" xfId="48386"/>
    <cellStyle name="40 % - Accent5 2 3 3 2 3 9" xfId="9646"/>
    <cellStyle name="40 % - Accent5 2 3 3 2 3 9 2" xfId="20512"/>
    <cellStyle name="40 % - Accent5 2 3 3 2 3 9 3" xfId="33789"/>
    <cellStyle name="40 % - Accent5 2 3 3 2 3 9 4" xfId="47066"/>
    <cellStyle name="40 % - Accent5 2 3 3 2 4" xfId="787"/>
    <cellStyle name="40 % - Accent5 2 3 3 2 4 10" xfId="9647"/>
    <cellStyle name="40 % - Accent5 2 3 3 2 4 10 2" xfId="20513"/>
    <cellStyle name="40 % - Accent5 2 3 3 2 4 10 3" xfId="33790"/>
    <cellStyle name="40 % - Accent5 2 3 3 2 4 10 4" xfId="47067"/>
    <cellStyle name="40 % - Accent5 2 3 3 2 4 11" xfId="13879"/>
    <cellStyle name="40 % - Accent5 2 3 3 2 4 11 2" xfId="26500"/>
    <cellStyle name="40 % - Accent5 2 3 3 2 4 11 3" xfId="39777"/>
    <cellStyle name="40 % - Accent5 2 3 3 2 4 11 4" xfId="53054"/>
    <cellStyle name="40 % - Accent5 2 3 3 2 4 12" xfId="19767"/>
    <cellStyle name="40 % - Accent5 2 3 3 2 4 13" xfId="33044"/>
    <cellStyle name="40 % - Accent5 2 3 3 2 4 14" xfId="46321"/>
    <cellStyle name="40 % - Accent5 2 3 3 2 4 2" xfId="788"/>
    <cellStyle name="40 % - Accent5 2 3 3 2 4 2 10" xfId="13880"/>
    <cellStyle name="40 % - Accent5 2 3 3 2 4 2 10 2" xfId="26501"/>
    <cellStyle name="40 % - Accent5 2 3 3 2 4 2 10 3" xfId="39778"/>
    <cellStyle name="40 % - Accent5 2 3 3 2 4 2 10 4" xfId="53055"/>
    <cellStyle name="40 % - Accent5 2 3 3 2 4 2 11" xfId="19768"/>
    <cellStyle name="40 % - Accent5 2 3 3 2 4 2 12" xfId="33045"/>
    <cellStyle name="40 % - Accent5 2 3 3 2 4 2 13" xfId="46322"/>
    <cellStyle name="40 % - Accent5 2 3 3 2 4 2 2" xfId="3905"/>
    <cellStyle name="40 % - Accent5 2 3 3 2 4 2 2 2" xfId="8020"/>
    <cellStyle name="40 % - Accent5 2 3 3 2 4 2 2 2 2" xfId="15546"/>
    <cellStyle name="40 % - Accent5 2 3 3 2 4 2 2 2 2 2" xfId="28174"/>
    <cellStyle name="40 % - Accent5 2 3 3 2 4 2 2 2 2 3" xfId="41451"/>
    <cellStyle name="40 % - Accent5 2 3 3 2 4 2 2 2 2 4" xfId="54728"/>
    <cellStyle name="40 % - Accent5 2 3 3 2 4 2 2 2 3" xfId="22187"/>
    <cellStyle name="40 % - Accent5 2 3 3 2 4 2 2 2 4" xfId="35464"/>
    <cellStyle name="40 % - Accent5 2 3 3 2 4 2 2 2 5" xfId="48741"/>
    <cellStyle name="40 % - Accent5 2 3 3 2 4 2 2 3" xfId="14469"/>
    <cellStyle name="40 % - Accent5 2 3 3 2 4 2 2 3 2" xfId="27090"/>
    <cellStyle name="40 % - Accent5 2 3 3 2 4 2 2 3 3" xfId="40367"/>
    <cellStyle name="40 % - Accent5 2 3 3 2 4 2 2 3 4" xfId="53644"/>
    <cellStyle name="40 % - Accent5 2 3 3 2 4 2 2 4" xfId="21103"/>
    <cellStyle name="40 % - Accent5 2 3 3 2 4 2 2 5" xfId="34380"/>
    <cellStyle name="40 % - Accent5 2 3 3 2 4 2 2 6" xfId="47657"/>
    <cellStyle name="40 % - Accent5 2 3 3 2 4 2 3" xfId="5022"/>
    <cellStyle name="40 % - Accent5 2 3 3 2 4 2 3 2" xfId="8896"/>
    <cellStyle name="40 % - Accent5 2 3 3 2 4 2 3 2 2" xfId="29050"/>
    <cellStyle name="40 % - Accent5 2 3 3 2 4 2 3 2 3" xfId="42327"/>
    <cellStyle name="40 % - Accent5 2 3 3 2 4 2 3 2 4" xfId="55604"/>
    <cellStyle name="40 % - Accent5 2 3 3 2 4 2 3 3" xfId="23063"/>
    <cellStyle name="40 % - Accent5 2 3 3 2 4 2 3 4" xfId="36340"/>
    <cellStyle name="40 % - Accent5 2 3 3 2 4 2 3 5" xfId="49617"/>
    <cellStyle name="40 % - Accent5 2 3 3 2 4 2 4" xfId="5613"/>
    <cellStyle name="40 % - Accent5 2 3 3 2 4 2 4 2" xfId="16461"/>
    <cellStyle name="40 % - Accent5 2 3 3 2 4 2 4 2 2" xfId="29641"/>
    <cellStyle name="40 % - Accent5 2 3 3 2 4 2 4 2 3" xfId="42918"/>
    <cellStyle name="40 % - Accent5 2 3 3 2 4 2 4 2 4" xfId="56195"/>
    <cellStyle name="40 % - Accent5 2 3 3 2 4 2 4 3" xfId="11415"/>
    <cellStyle name="40 % - Accent5 2 3 3 2 4 2 4 4" xfId="23654"/>
    <cellStyle name="40 % - Accent5 2 3 3 2 4 2 4 5" xfId="36931"/>
    <cellStyle name="40 % - Accent5 2 3 3 2 4 2 4 6" xfId="50208"/>
    <cellStyle name="40 % - Accent5 2 3 3 2 4 2 5" xfId="6237"/>
    <cellStyle name="40 % - Accent5 2 3 3 2 4 2 5 2" xfId="17061"/>
    <cellStyle name="40 % - Accent5 2 3 3 2 4 2 5 2 2" xfId="30241"/>
    <cellStyle name="40 % - Accent5 2 3 3 2 4 2 5 2 3" xfId="43518"/>
    <cellStyle name="40 % - Accent5 2 3 3 2 4 2 5 2 4" xfId="56795"/>
    <cellStyle name="40 % - Accent5 2 3 3 2 4 2 5 3" xfId="12015"/>
    <cellStyle name="40 % - Accent5 2 3 3 2 4 2 5 4" xfId="24254"/>
    <cellStyle name="40 % - Accent5 2 3 3 2 4 2 5 5" xfId="37531"/>
    <cellStyle name="40 % - Accent5 2 3 3 2 4 2 5 6" xfId="50808"/>
    <cellStyle name="40 % - Accent5 2 3 3 2 4 2 6" xfId="6939"/>
    <cellStyle name="40 % - Accent5 2 3 3 2 4 2 6 2" xfId="17763"/>
    <cellStyle name="40 % - Accent5 2 3 3 2 4 2 6 2 2" xfId="30943"/>
    <cellStyle name="40 % - Accent5 2 3 3 2 4 2 6 2 3" xfId="44220"/>
    <cellStyle name="40 % - Accent5 2 3 3 2 4 2 6 2 4" xfId="57497"/>
    <cellStyle name="40 % - Accent5 2 3 3 2 4 2 6 3" xfId="12717"/>
    <cellStyle name="40 % - Accent5 2 3 3 2 4 2 6 4" xfId="24956"/>
    <cellStyle name="40 % - Accent5 2 3 3 2 4 2 6 5" xfId="38233"/>
    <cellStyle name="40 % - Accent5 2 3 3 2 4 2 6 6" xfId="51510"/>
    <cellStyle name="40 % - Accent5 2 3 3 2 4 2 7" xfId="7667"/>
    <cellStyle name="40 % - Accent5 2 3 3 2 4 2 7 2" xfId="18517"/>
    <cellStyle name="40 % - Accent5 2 3 3 2 4 2 7 2 2" xfId="31697"/>
    <cellStyle name="40 % - Accent5 2 3 3 2 4 2 7 2 3" xfId="44974"/>
    <cellStyle name="40 % - Accent5 2 3 3 2 4 2 7 2 4" xfId="58251"/>
    <cellStyle name="40 % - Accent5 2 3 3 2 4 2 7 3" xfId="25710"/>
    <cellStyle name="40 % - Accent5 2 3 3 2 4 2 7 4" xfId="38987"/>
    <cellStyle name="40 % - Accent5 2 3 3 2 4 2 7 5" xfId="52264"/>
    <cellStyle name="40 % - Accent5 2 3 3 2 4 2 8" xfId="10727"/>
    <cellStyle name="40 % - Accent5 2 3 3 2 4 2 8 2" xfId="15200"/>
    <cellStyle name="40 % - Accent5 2 3 3 2 4 2 8 2 2" xfId="27821"/>
    <cellStyle name="40 % - Accent5 2 3 3 2 4 2 8 2 3" xfId="41098"/>
    <cellStyle name="40 % - Accent5 2 3 3 2 4 2 8 2 4" xfId="54375"/>
    <cellStyle name="40 % - Accent5 2 3 3 2 4 2 8 3" xfId="21834"/>
    <cellStyle name="40 % - Accent5 2 3 3 2 4 2 8 4" xfId="35111"/>
    <cellStyle name="40 % - Accent5 2 3 3 2 4 2 8 5" xfId="48388"/>
    <cellStyle name="40 % - Accent5 2 3 3 2 4 2 9" xfId="9648"/>
    <cellStyle name="40 % - Accent5 2 3 3 2 4 2 9 2" xfId="20514"/>
    <cellStyle name="40 % - Accent5 2 3 3 2 4 2 9 3" xfId="33791"/>
    <cellStyle name="40 % - Accent5 2 3 3 2 4 2 9 4" xfId="47068"/>
    <cellStyle name="40 % - Accent5 2 3 3 2 4 3" xfId="3907"/>
    <cellStyle name="40 % - Accent5 2 3 3 2 4 3 2" xfId="8021"/>
    <cellStyle name="40 % - Accent5 2 3 3 2 4 3 2 2" xfId="15547"/>
    <cellStyle name="40 % - Accent5 2 3 3 2 4 3 2 2 2" xfId="28175"/>
    <cellStyle name="40 % - Accent5 2 3 3 2 4 3 2 2 3" xfId="41452"/>
    <cellStyle name="40 % - Accent5 2 3 3 2 4 3 2 2 4" xfId="54729"/>
    <cellStyle name="40 % - Accent5 2 3 3 2 4 3 2 3" xfId="22188"/>
    <cellStyle name="40 % - Accent5 2 3 3 2 4 3 2 4" xfId="35465"/>
    <cellStyle name="40 % - Accent5 2 3 3 2 4 3 2 5" xfId="48742"/>
    <cellStyle name="40 % - Accent5 2 3 3 2 4 3 3" xfId="14468"/>
    <cellStyle name="40 % - Accent5 2 3 3 2 4 3 3 2" xfId="27089"/>
    <cellStyle name="40 % - Accent5 2 3 3 2 4 3 3 3" xfId="40366"/>
    <cellStyle name="40 % - Accent5 2 3 3 2 4 3 3 4" xfId="53643"/>
    <cellStyle name="40 % - Accent5 2 3 3 2 4 3 4" xfId="21102"/>
    <cellStyle name="40 % - Accent5 2 3 3 2 4 3 5" xfId="34379"/>
    <cellStyle name="40 % - Accent5 2 3 3 2 4 3 6" xfId="47656"/>
    <cellStyle name="40 % - Accent5 2 3 3 2 4 4" xfId="5021"/>
    <cellStyle name="40 % - Accent5 2 3 3 2 4 4 2" xfId="8895"/>
    <cellStyle name="40 % - Accent5 2 3 3 2 4 4 2 2" xfId="29049"/>
    <cellStyle name="40 % - Accent5 2 3 3 2 4 4 2 3" xfId="42326"/>
    <cellStyle name="40 % - Accent5 2 3 3 2 4 4 2 4" xfId="55603"/>
    <cellStyle name="40 % - Accent5 2 3 3 2 4 4 3" xfId="23062"/>
    <cellStyle name="40 % - Accent5 2 3 3 2 4 4 4" xfId="36339"/>
    <cellStyle name="40 % - Accent5 2 3 3 2 4 4 5" xfId="49616"/>
    <cellStyle name="40 % - Accent5 2 3 3 2 4 5" xfId="5612"/>
    <cellStyle name="40 % - Accent5 2 3 3 2 4 5 2" xfId="16460"/>
    <cellStyle name="40 % - Accent5 2 3 3 2 4 5 2 2" xfId="29640"/>
    <cellStyle name="40 % - Accent5 2 3 3 2 4 5 2 3" xfId="42917"/>
    <cellStyle name="40 % - Accent5 2 3 3 2 4 5 2 4" xfId="56194"/>
    <cellStyle name="40 % - Accent5 2 3 3 2 4 5 3" xfId="11414"/>
    <cellStyle name="40 % - Accent5 2 3 3 2 4 5 4" xfId="23653"/>
    <cellStyle name="40 % - Accent5 2 3 3 2 4 5 5" xfId="36930"/>
    <cellStyle name="40 % - Accent5 2 3 3 2 4 5 6" xfId="50207"/>
    <cellStyle name="40 % - Accent5 2 3 3 2 4 6" xfId="6236"/>
    <cellStyle name="40 % - Accent5 2 3 3 2 4 6 2" xfId="17060"/>
    <cellStyle name="40 % - Accent5 2 3 3 2 4 6 2 2" xfId="30240"/>
    <cellStyle name="40 % - Accent5 2 3 3 2 4 6 2 3" xfId="43517"/>
    <cellStyle name="40 % - Accent5 2 3 3 2 4 6 2 4" xfId="56794"/>
    <cellStyle name="40 % - Accent5 2 3 3 2 4 6 3" xfId="12014"/>
    <cellStyle name="40 % - Accent5 2 3 3 2 4 6 4" xfId="24253"/>
    <cellStyle name="40 % - Accent5 2 3 3 2 4 6 5" xfId="37530"/>
    <cellStyle name="40 % - Accent5 2 3 3 2 4 6 6" xfId="50807"/>
    <cellStyle name="40 % - Accent5 2 3 3 2 4 7" xfId="6938"/>
    <cellStyle name="40 % - Accent5 2 3 3 2 4 7 2" xfId="17762"/>
    <cellStyle name="40 % - Accent5 2 3 3 2 4 7 2 2" xfId="30942"/>
    <cellStyle name="40 % - Accent5 2 3 3 2 4 7 2 3" xfId="44219"/>
    <cellStyle name="40 % - Accent5 2 3 3 2 4 7 2 4" xfId="57496"/>
    <cellStyle name="40 % - Accent5 2 3 3 2 4 7 3" xfId="12716"/>
    <cellStyle name="40 % - Accent5 2 3 3 2 4 7 4" xfId="24955"/>
    <cellStyle name="40 % - Accent5 2 3 3 2 4 7 5" xfId="38232"/>
    <cellStyle name="40 % - Accent5 2 3 3 2 4 7 6" xfId="51509"/>
    <cellStyle name="40 % - Accent5 2 3 3 2 4 8" xfId="7666"/>
    <cellStyle name="40 % - Accent5 2 3 3 2 4 8 2" xfId="18516"/>
    <cellStyle name="40 % - Accent5 2 3 3 2 4 8 2 2" xfId="31696"/>
    <cellStyle name="40 % - Accent5 2 3 3 2 4 8 2 3" xfId="44973"/>
    <cellStyle name="40 % - Accent5 2 3 3 2 4 8 2 4" xfId="58250"/>
    <cellStyle name="40 % - Accent5 2 3 3 2 4 8 3" xfId="25709"/>
    <cellStyle name="40 % - Accent5 2 3 3 2 4 8 4" xfId="38986"/>
    <cellStyle name="40 % - Accent5 2 3 3 2 4 8 5" xfId="52263"/>
    <cellStyle name="40 % - Accent5 2 3 3 2 4 9" xfId="10726"/>
    <cellStyle name="40 % - Accent5 2 3 3 2 4 9 2" xfId="15199"/>
    <cellStyle name="40 % - Accent5 2 3 3 2 4 9 2 2" xfId="27820"/>
    <cellStyle name="40 % - Accent5 2 3 3 2 4 9 2 3" xfId="41097"/>
    <cellStyle name="40 % - Accent5 2 3 3 2 4 9 2 4" xfId="54374"/>
    <cellStyle name="40 % - Accent5 2 3 3 2 4 9 3" xfId="21833"/>
    <cellStyle name="40 % - Accent5 2 3 3 2 4 9 4" xfId="35110"/>
    <cellStyle name="40 % - Accent5 2 3 3 2 4 9 5" xfId="48387"/>
    <cellStyle name="40 % - Accent5 2 3 3 2 5" xfId="789"/>
    <cellStyle name="40 % - Accent5 2 3 3 2 5 10" xfId="13881"/>
    <cellStyle name="40 % - Accent5 2 3 3 2 5 10 2" xfId="26502"/>
    <cellStyle name="40 % - Accent5 2 3 3 2 5 10 3" xfId="39779"/>
    <cellStyle name="40 % - Accent5 2 3 3 2 5 10 4" xfId="53056"/>
    <cellStyle name="40 % - Accent5 2 3 3 2 5 11" xfId="19769"/>
    <cellStyle name="40 % - Accent5 2 3 3 2 5 12" xfId="33046"/>
    <cellStyle name="40 % - Accent5 2 3 3 2 5 13" xfId="46323"/>
    <cellStyle name="40 % - Accent5 2 3 3 2 5 2" xfId="3904"/>
    <cellStyle name="40 % - Accent5 2 3 3 2 5 2 2" xfId="8019"/>
    <cellStyle name="40 % - Accent5 2 3 3 2 5 2 2 2" xfId="15545"/>
    <cellStyle name="40 % - Accent5 2 3 3 2 5 2 2 2 2" xfId="28173"/>
    <cellStyle name="40 % - Accent5 2 3 3 2 5 2 2 2 3" xfId="41450"/>
    <cellStyle name="40 % - Accent5 2 3 3 2 5 2 2 2 4" xfId="54727"/>
    <cellStyle name="40 % - Accent5 2 3 3 2 5 2 2 3" xfId="22186"/>
    <cellStyle name="40 % - Accent5 2 3 3 2 5 2 2 4" xfId="35463"/>
    <cellStyle name="40 % - Accent5 2 3 3 2 5 2 2 5" xfId="48740"/>
    <cellStyle name="40 % - Accent5 2 3 3 2 5 2 3" xfId="14470"/>
    <cellStyle name="40 % - Accent5 2 3 3 2 5 2 3 2" xfId="27091"/>
    <cellStyle name="40 % - Accent5 2 3 3 2 5 2 3 3" xfId="40368"/>
    <cellStyle name="40 % - Accent5 2 3 3 2 5 2 3 4" xfId="53645"/>
    <cellStyle name="40 % - Accent5 2 3 3 2 5 2 4" xfId="21104"/>
    <cellStyle name="40 % - Accent5 2 3 3 2 5 2 5" xfId="34381"/>
    <cellStyle name="40 % - Accent5 2 3 3 2 5 2 6" xfId="47658"/>
    <cellStyle name="40 % - Accent5 2 3 3 2 5 3" xfId="5023"/>
    <cellStyle name="40 % - Accent5 2 3 3 2 5 3 2" xfId="8897"/>
    <cellStyle name="40 % - Accent5 2 3 3 2 5 3 2 2" xfId="29051"/>
    <cellStyle name="40 % - Accent5 2 3 3 2 5 3 2 3" xfId="42328"/>
    <cellStyle name="40 % - Accent5 2 3 3 2 5 3 2 4" xfId="55605"/>
    <cellStyle name="40 % - Accent5 2 3 3 2 5 3 3" xfId="23064"/>
    <cellStyle name="40 % - Accent5 2 3 3 2 5 3 4" xfId="36341"/>
    <cellStyle name="40 % - Accent5 2 3 3 2 5 3 5" xfId="49618"/>
    <cellStyle name="40 % - Accent5 2 3 3 2 5 4" xfId="5614"/>
    <cellStyle name="40 % - Accent5 2 3 3 2 5 4 2" xfId="16462"/>
    <cellStyle name="40 % - Accent5 2 3 3 2 5 4 2 2" xfId="29642"/>
    <cellStyle name="40 % - Accent5 2 3 3 2 5 4 2 3" xfId="42919"/>
    <cellStyle name="40 % - Accent5 2 3 3 2 5 4 2 4" xfId="56196"/>
    <cellStyle name="40 % - Accent5 2 3 3 2 5 4 3" xfId="11416"/>
    <cellStyle name="40 % - Accent5 2 3 3 2 5 4 4" xfId="23655"/>
    <cellStyle name="40 % - Accent5 2 3 3 2 5 4 5" xfId="36932"/>
    <cellStyle name="40 % - Accent5 2 3 3 2 5 4 6" xfId="50209"/>
    <cellStyle name="40 % - Accent5 2 3 3 2 5 5" xfId="6238"/>
    <cellStyle name="40 % - Accent5 2 3 3 2 5 5 2" xfId="17062"/>
    <cellStyle name="40 % - Accent5 2 3 3 2 5 5 2 2" xfId="30242"/>
    <cellStyle name="40 % - Accent5 2 3 3 2 5 5 2 3" xfId="43519"/>
    <cellStyle name="40 % - Accent5 2 3 3 2 5 5 2 4" xfId="56796"/>
    <cellStyle name="40 % - Accent5 2 3 3 2 5 5 3" xfId="12016"/>
    <cellStyle name="40 % - Accent5 2 3 3 2 5 5 4" xfId="24255"/>
    <cellStyle name="40 % - Accent5 2 3 3 2 5 5 5" xfId="37532"/>
    <cellStyle name="40 % - Accent5 2 3 3 2 5 5 6" xfId="50809"/>
    <cellStyle name="40 % - Accent5 2 3 3 2 5 6" xfId="6940"/>
    <cellStyle name="40 % - Accent5 2 3 3 2 5 6 2" xfId="17764"/>
    <cellStyle name="40 % - Accent5 2 3 3 2 5 6 2 2" xfId="30944"/>
    <cellStyle name="40 % - Accent5 2 3 3 2 5 6 2 3" xfId="44221"/>
    <cellStyle name="40 % - Accent5 2 3 3 2 5 6 2 4" xfId="57498"/>
    <cellStyle name="40 % - Accent5 2 3 3 2 5 6 3" xfId="12718"/>
    <cellStyle name="40 % - Accent5 2 3 3 2 5 6 4" xfId="24957"/>
    <cellStyle name="40 % - Accent5 2 3 3 2 5 6 5" xfId="38234"/>
    <cellStyle name="40 % - Accent5 2 3 3 2 5 6 6" xfId="51511"/>
    <cellStyle name="40 % - Accent5 2 3 3 2 5 7" xfId="7668"/>
    <cellStyle name="40 % - Accent5 2 3 3 2 5 7 2" xfId="18518"/>
    <cellStyle name="40 % - Accent5 2 3 3 2 5 7 2 2" xfId="31698"/>
    <cellStyle name="40 % - Accent5 2 3 3 2 5 7 2 3" xfId="44975"/>
    <cellStyle name="40 % - Accent5 2 3 3 2 5 7 2 4" xfId="58252"/>
    <cellStyle name="40 % - Accent5 2 3 3 2 5 7 3" xfId="25711"/>
    <cellStyle name="40 % - Accent5 2 3 3 2 5 7 4" xfId="38988"/>
    <cellStyle name="40 % - Accent5 2 3 3 2 5 7 5" xfId="52265"/>
    <cellStyle name="40 % - Accent5 2 3 3 2 5 8" xfId="10728"/>
    <cellStyle name="40 % - Accent5 2 3 3 2 5 8 2" xfId="15201"/>
    <cellStyle name="40 % - Accent5 2 3 3 2 5 8 2 2" xfId="27822"/>
    <cellStyle name="40 % - Accent5 2 3 3 2 5 8 2 3" xfId="41099"/>
    <cellStyle name="40 % - Accent5 2 3 3 2 5 8 2 4" xfId="54376"/>
    <cellStyle name="40 % - Accent5 2 3 3 2 5 8 3" xfId="21835"/>
    <cellStyle name="40 % - Accent5 2 3 3 2 5 8 4" xfId="35112"/>
    <cellStyle name="40 % - Accent5 2 3 3 2 5 8 5" xfId="48389"/>
    <cellStyle name="40 % - Accent5 2 3 3 2 5 9" xfId="9649"/>
    <cellStyle name="40 % - Accent5 2 3 3 2 5 9 2" xfId="20515"/>
    <cellStyle name="40 % - Accent5 2 3 3 2 5 9 3" xfId="33792"/>
    <cellStyle name="40 % - Accent5 2 3 3 2 5 9 4" xfId="47069"/>
    <cellStyle name="40 % - Accent5 2 3 3 2 6" xfId="3767"/>
    <cellStyle name="40 % - Accent5 2 3 3 2 6 2" xfId="7933"/>
    <cellStyle name="40 % - Accent5 2 3 3 2 6 2 2" xfId="15466"/>
    <cellStyle name="40 % - Accent5 2 3 3 2 6 2 2 2" xfId="28087"/>
    <cellStyle name="40 % - Accent5 2 3 3 2 6 2 2 3" xfId="41364"/>
    <cellStyle name="40 % - Accent5 2 3 3 2 6 2 2 4" xfId="54641"/>
    <cellStyle name="40 % - Accent5 2 3 3 2 6 2 3" xfId="22100"/>
    <cellStyle name="40 % - Accent5 2 3 3 2 6 2 4" xfId="35377"/>
    <cellStyle name="40 % - Accent5 2 3 3 2 6 2 5" xfId="48654"/>
    <cellStyle name="40 % - Accent5 2 3 3 2 6 3" xfId="14465"/>
    <cellStyle name="40 % - Accent5 2 3 3 2 6 3 2" xfId="27086"/>
    <cellStyle name="40 % - Accent5 2 3 3 2 6 3 3" xfId="40363"/>
    <cellStyle name="40 % - Accent5 2 3 3 2 6 3 4" xfId="53640"/>
    <cellStyle name="40 % - Accent5 2 3 3 2 6 4" xfId="9933"/>
    <cellStyle name="40 % - Accent5 2 3 3 2 6 5" xfId="21099"/>
    <cellStyle name="40 % - Accent5 2 3 3 2 6 6" xfId="34376"/>
    <cellStyle name="40 % - Accent5 2 3 3 2 6 7" xfId="47653"/>
    <cellStyle name="40 % - Accent5 2 3 3 2 7" xfId="3910"/>
    <cellStyle name="40 % - Accent5 2 3 3 2 7 2" xfId="8024"/>
    <cellStyle name="40 % - Accent5 2 3 3 2 7 2 2" xfId="28178"/>
    <cellStyle name="40 % - Accent5 2 3 3 2 7 2 3" xfId="41455"/>
    <cellStyle name="40 % - Accent5 2 3 3 2 7 2 4" xfId="54732"/>
    <cellStyle name="40 % - Accent5 2 3 3 2 7 3" xfId="22191"/>
    <cellStyle name="40 % - Accent5 2 3 3 2 7 4" xfId="35468"/>
    <cellStyle name="40 % - Accent5 2 3 3 2 7 5" xfId="48745"/>
    <cellStyle name="40 % - Accent5 2 3 3 2 8" xfId="5018"/>
    <cellStyle name="40 % - Accent5 2 3 3 2 8 2" xfId="8892"/>
    <cellStyle name="40 % - Accent5 2 3 3 2 8 2 2" xfId="29046"/>
    <cellStyle name="40 % - Accent5 2 3 3 2 8 2 3" xfId="42323"/>
    <cellStyle name="40 % - Accent5 2 3 3 2 8 2 4" xfId="55600"/>
    <cellStyle name="40 % - Accent5 2 3 3 2 8 3" xfId="23059"/>
    <cellStyle name="40 % - Accent5 2 3 3 2 8 4" xfId="36336"/>
    <cellStyle name="40 % - Accent5 2 3 3 2 8 5" xfId="49613"/>
    <cellStyle name="40 % - Accent5 2 3 3 2 9" xfId="5609"/>
    <cellStyle name="40 % - Accent5 2 3 3 2 9 2" xfId="16457"/>
    <cellStyle name="40 % - Accent5 2 3 3 2 9 2 2" xfId="29637"/>
    <cellStyle name="40 % - Accent5 2 3 3 2 9 2 3" xfId="42914"/>
    <cellStyle name="40 % - Accent5 2 3 3 2 9 2 4" xfId="56191"/>
    <cellStyle name="40 % - Accent5 2 3 3 2 9 3" xfId="11411"/>
    <cellStyle name="40 % - Accent5 2 3 3 2 9 4" xfId="23650"/>
    <cellStyle name="40 % - Accent5 2 3 3 2 9 5" xfId="36927"/>
    <cellStyle name="40 % - Accent5 2 3 3 2 9 6" xfId="50204"/>
    <cellStyle name="40 % - Accent5 2 3 3 3" xfId="790"/>
    <cellStyle name="40 % - Accent5 2 3 3 3 10" xfId="13882"/>
    <cellStyle name="40 % - Accent5 2 3 3 3 10 2" xfId="26503"/>
    <cellStyle name="40 % - Accent5 2 3 3 3 10 3" xfId="39780"/>
    <cellStyle name="40 % - Accent5 2 3 3 3 10 4" xfId="53057"/>
    <cellStyle name="40 % - Accent5 2 3 3 3 11" xfId="19770"/>
    <cellStyle name="40 % - Accent5 2 3 3 3 12" xfId="33047"/>
    <cellStyle name="40 % - Accent5 2 3 3 3 13" xfId="46324"/>
    <cellStyle name="40 % - Accent5 2 3 3 3 2" xfId="3768"/>
    <cellStyle name="40 % - Accent5 2 3 3 3 2 2" xfId="7934"/>
    <cellStyle name="40 % - Accent5 2 3 3 3 2 2 2" xfId="15467"/>
    <cellStyle name="40 % - Accent5 2 3 3 3 2 2 2 2" xfId="28088"/>
    <cellStyle name="40 % - Accent5 2 3 3 3 2 2 2 3" xfId="41365"/>
    <cellStyle name="40 % - Accent5 2 3 3 3 2 2 2 4" xfId="54642"/>
    <cellStyle name="40 % - Accent5 2 3 3 3 2 2 3" xfId="22101"/>
    <cellStyle name="40 % - Accent5 2 3 3 3 2 2 4" xfId="35378"/>
    <cellStyle name="40 % - Accent5 2 3 3 3 2 2 5" xfId="48655"/>
    <cellStyle name="40 % - Accent5 2 3 3 3 2 3" xfId="14471"/>
    <cellStyle name="40 % - Accent5 2 3 3 3 2 3 2" xfId="27092"/>
    <cellStyle name="40 % - Accent5 2 3 3 3 2 3 3" xfId="40369"/>
    <cellStyle name="40 % - Accent5 2 3 3 3 2 3 4" xfId="53646"/>
    <cellStyle name="40 % - Accent5 2 3 3 3 2 4" xfId="21105"/>
    <cellStyle name="40 % - Accent5 2 3 3 3 2 5" xfId="34382"/>
    <cellStyle name="40 % - Accent5 2 3 3 3 2 6" xfId="47659"/>
    <cellStyle name="40 % - Accent5 2 3 3 3 3" xfId="5024"/>
    <cellStyle name="40 % - Accent5 2 3 3 3 3 2" xfId="8898"/>
    <cellStyle name="40 % - Accent5 2 3 3 3 3 2 2" xfId="29052"/>
    <cellStyle name="40 % - Accent5 2 3 3 3 3 2 3" xfId="42329"/>
    <cellStyle name="40 % - Accent5 2 3 3 3 3 2 4" xfId="55606"/>
    <cellStyle name="40 % - Accent5 2 3 3 3 3 3" xfId="23065"/>
    <cellStyle name="40 % - Accent5 2 3 3 3 3 4" xfId="36342"/>
    <cellStyle name="40 % - Accent5 2 3 3 3 3 5" xfId="49619"/>
    <cellStyle name="40 % - Accent5 2 3 3 3 4" xfId="5615"/>
    <cellStyle name="40 % - Accent5 2 3 3 3 4 2" xfId="16463"/>
    <cellStyle name="40 % - Accent5 2 3 3 3 4 2 2" xfId="29643"/>
    <cellStyle name="40 % - Accent5 2 3 3 3 4 2 3" xfId="42920"/>
    <cellStyle name="40 % - Accent5 2 3 3 3 4 2 4" xfId="56197"/>
    <cellStyle name="40 % - Accent5 2 3 3 3 4 3" xfId="11417"/>
    <cellStyle name="40 % - Accent5 2 3 3 3 4 4" xfId="23656"/>
    <cellStyle name="40 % - Accent5 2 3 3 3 4 5" xfId="36933"/>
    <cellStyle name="40 % - Accent5 2 3 3 3 4 6" xfId="50210"/>
    <cellStyle name="40 % - Accent5 2 3 3 3 5" xfId="6239"/>
    <cellStyle name="40 % - Accent5 2 3 3 3 5 2" xfId="17063"/>
    <cellStyle name="40 % - Accent5 2 3 3 3 5 2 2" xfId="30243"/>
    <cellStyle name="40 % - Accent5 2 3 3 3 5 2 3" xfId="43520"/>
    <cellStyle name="40 % - Accent5 2 3 3 3 5 2 4" xfId="56797"/>
    <cellStyle name="40 % - Accent5 2 3 3 3 5 3" xfId="12017"/>
    <cellStyle name="40 % - Accent5 2 3 3 3 5 4" xfId="24256"/>
    <cellStyle name="40 % - Accent5 2 3 3 3 5 5" xfId="37533"/>
    <cellStyle name="40 % - Accent5 2 3 3 3 5 6" xfId="50810"/>
    <cellStyle name="40 % - Accent5 2 3 3 3 6" xfId="6941"/>
    <cellStyle name="40 % - Accent5 2 3 3 3 6 2" xfId="17765"/>
    <cellStyle name="40 % - Accent5 2 3 3 3 6 2 2" xfId="30945"/>
    <cellStyle name="40 % - Accent5 2 3 3 3 6 2 3" xfId="44222"/>
    <cellStyle name="40 % - Accent5 2 3 3 3 6 2 4" xfId="57499"/>
    <cellStyle name="40 % - Accent5 2 3 3 3 6 3" xfId="12719"/>
    <cellStyle name="40 % - Accent5 2 3 3 3 6 4" xfId="24958"/>
    <cellStyle name="40 % - Accent5 2 3 3 3 6 5" xfId="38235"/>
    <cellStyle name="40 % - Accent5 2 3 3 3 6 6" xfId="51512"/>
    <cellStyle name="40 % - Accent5 2 3 3 3 7" xfId="7669"/>
    <cellStyle name="40 % - Accent5 2 3 3 3 7 2" xfId="18519"/>
    <cellStyle name="40 % - Accent5 2 3 3 3 7 2 2" xfId="31699"/>
    <cellStyle name="40 % - Accent5 2 3 3 3 7 2 3" xfId="44976"/>
    <cellStyle name="40 % - Accent5 2 3 3 3 7 2 4" xfId="58253"/>
    <cellStyle name="40 % - Accent5 2 3 3 3 7 3" xfId="25712"/>
    <cellStyle name="40 % - Accent5 2 3 3 3 7 4" xfId="38989"/>
    <cellStyle name="40 % - Accent5 2 3 3 3 7 5" xfId="52266"/>
    <cellStyle name="40 % - Accent5 2 3 3 3 8" xfId="10729"/>
    <cellStyle name="40 % - Accent5 2 3 3 3 8 2" xfId="15202"/>
    <cellStyle name="40 % - Accent5 2 3 3 3 8 2 2" xfId="27823"/>
    <cellStyle name="40 % - Accent5 2 3 3 3 8 2 3" xfId="41100"/>
    <cellStyle name="40 % - Accent5 2 3 3 3 8 2 4" xfId="54377"/>
    <cellStyle name="40 % - Accent5 2 3 3 3 8 3" xfId="21836"/>
    <cellStyle name="40 % - Accent5 2 3 3 3 8 4" xfId="35113"/>
    <cellStyle name="40 % - Accent5 2 3 3 3 8 5" xfId="48390"/>
    <cellStyle name="40 % - Accent5 2 3 3 3 9" xfId="9650"/>
    <cellStyle name="40 % - Accent5 2 3 3 3 9 2" xfId="20516"/>
    <cellStyle name="40 % - Accent5 2 3 3 3 9 3" xfId="33793"/>
    <cellStyle name="40 % - Accent5 2 3 3 3 9 4" xfId="47070"/>
    <cellStyle name="40 % - Accent5 2 3 3 4" xfId="791"/>
    <cellStyle name="40 % - Accent5 2 3 3 4 10" xfId="13883"/>
    <cellStyle name="40 % - Accent5 2 3 3 4 10 2" xfId="26504"/>
    <cellStyle name="40 % - Accent5 2 3 3 4 10 3" xfId="39781"/>
    <cellStyle name="40 % - Accent5 2 3 3 4 10 4" xfId="53058"/>
    <cellStyle name="40 % - Accent5 2 3 3 4 11" xfId="19771"/>
    <cellStyle name="40 % - Accent5 2 3 3 4 12" xfId="33048"/>
    <cellStyle name="40 % - Accent5 2 3 3 4 13" xfId="46325"/>
    <cellStyle name="40 % - Accent5 2 3 3 4 2" xfId="3769"/>
    <cellStyle name="40 % - Accent5 2 3 3 4 2 2" xfId="7935"/>
    <cellStyle name="40 % - Accent5 2 3 3 4 2 2 2" xfId="15468"/>
    <cellStyle name="40 % - Accent5 2 3 3 4 2 2 2 2" xfId="28089"/>
    <cellStyle name="40 % - Accent5 2 3 3 4 2 2 2 3" xfId="41366"/>
    <cellStyle name="40 % - Accent5 2 3 3 4 2 2 2 4" xfId="54643"/>
    <cellStyle name="40 % - Accent5 2 3 3 4 2 2 3" xfId="22102"/>
    <cellStyle name="40 % - Accent5 2 3 3 4 2 2 4" xfId="35379"/>
    <cellStyle name="40 % - Accent5 2 3 3 4 2 2 5" xfId="48656"/>
    <cellStyle name="40 % - Accent5 2 3 3 4 2 3" xfId="14472"/>
    <cellStyle name="40 % - Accent5 2 3 3 4 2 3 2" xfId="27093"/>
    <cellStyle name="40 % - Accent5 2 3 3 4 2 3 3" xfId="40370"/>
    <cellStyle name="40 % - Accent5 2 3 3 4 2 3 4" xfId="53647"/>
    <cellStyle name="40 % - Accent5 2 3 3 4 2 4" xfId="21106"/>
    <cellStyle name="40 % - Accent5 2 3 3 4 2 5" xfId="34383"/>
    <cellStyle name="40 % - Accent5 2 3 3 4 2 6" xfId="47660"/>
    <cellStyle name="40 % - Accent5 2 3 3 4 3" xfId="5025"/>
    <cellStyle name="40 % - Accent5 2 3 3 4 3 2" xfId="8899"/>
    <cellStyle name="40 % - Accent5 2 3 3 4 3 2 2" xfId="29053"/>
    <cellStyle name="40 % - Accent5 2 3 3 4 3 2 3" xfId="42330"/>
    <cellStyle name="40 % - Accent5 2 3 3 4 3 2 4" xfId="55607"/>
    <cellStyle name="40 % - Accent5 2 3 3 4 3 3" xfId="23066"/>
    <cellStyle name="40 % - Accent5 2 3 3 4 3 4" xfId="36343"/>
    <cellStyle name="40 % - Accent5 2 3 3 4 3 5" xfId="49620"/>
    <cellStyle name="40 % - Accent5 2 3 3 4 4" xfId="5616"/>
    <cellStyle name="40 % - Accent5 2 3 3 4 4 2" xfId="16464"/>
    <cellStyle name="40 % - Accent5 2 3 3 4 4 2 2" xfId="29644"/>
    <cellStyle name="40 % - Accent5 2 3 3 4 4 2 3" xfId="42921"/>
    <cellStyle name="40 % - Accent5 2 3 3 4 4 2 4" xfId="56198"/>
    <cellStyle name="40 % - Accent5 2 3 3 4 4 3" xfId="11418"/>
    <cellStyle name="40 % - Accent5 2 3 3 4 4 4" xfId="23657"/>
    <cellStyle name="40 % - Accent5 2 3 3 4 4 5" xfId="36934"/>
    <cellStyle name="40 % - Accent5 2 3 3 4 4 6" xfId="50211"/>
    <cellStyle name="40 % - Accent5 2 3 3 4 5" xfId="6240"/>
    <cellStyle name="40 % - Accent5 2 3 3 4 5 2" xfId="17064"/>
    <cellStyle name="40 % - Accent5 2 3 3 4 5 2 2" xfId="30244"/>
    <cellStyle name="40 % - Accent5 2 3 3 4 5 2 3" xfId="43521"/>
    <cellStyle name="40 % - Accent5 2 3 3 4 5 2 4" xfId="56798"/>
    <cellStyle name="40 % - Accent5 2 3 3 4 5 3" xfId="12018"/>
    <cellStyle name="40 % - Accent5 2 3 3 4 5 4" xfId="24257"/>
    <cellStyle name="40 % - Accent5 2 3 3 4 5 5" xfId="37534"/>
    <cellStyle name="40 % - Accent5 2 3 3 4 5 6" xfId="50811"/>
    <cellStyle name="40 % - Accent5 2 3 3 4 6" xfId="6942"/>
    <cellStyle name="40 % - Accent5 2 3 3 4 6 2" xfId="17766"/>
    <cellStyle name="40 % - Accent5 2 3 3 4 6 2 2" xfId="30946"/>
    <cellStyle name="40 % - Accent5 2 3 3 4 6 2 3" xfId="44223"/>
    <cellStyle name="40 % - Accent5 2 3 3 4 6 2 4" xfId="57500"/>
    <cellStyle name="40 % - Accent5 2 3 3 4 6 3" xfId="12720"/>
    <cellStyle name="40 % - Accent5 2 3 3 4 6 4" xfId="24959"/>
    <cellStyle name="40 % - Accent5 2 3 3 4 6 5" xfId="38236"/>
    <cellStyle name="40 % - Accent5 2 3 3 4 6 6" xfId="51513"/>
    <cellStyle name="40 % - Accent5 2 3 3 4 7" xfId="7670"/>
    <cellStyle name="40 % - Accent5 2 3 3 4 7 2" xfId="18520"/>
    <cellStyle name="40 % - Accent5 2 3 3 4 7 2 2" xfId="31700"/>
    <cellStyle name="40 % - Accent5 2 3 3 4 7 2 3" xfId="44977"/>
    <cellStyle name="40 % - Accent5 2 3 3 4 7 2 4" xfId="58254"/>
    <cellStyle name="40 % - Accent5 2 3 3 4 7 3" xfId="25713"/>
    <cellStyle name="40 % - Accent5 2 3 3 4 7 4" xfId="38990"/>
    <cellStyle name="40 % - Accent5 2 3 3 4 7 5" xfId="52267"/>
    <cellStyle name="40 % - Accent5 2 3 3 4 8" xfId="10730"/>
    <cellStyle name="40 % - Accent5 2 3 3 4 8 2" xfId="15203"/>
    <cellStyle name="40 % - Accent5 2 3 3 4 8 2 2" xfId="27824"/>
    <cellStyle name="40 % - Accent5 2 3 3 4 8 2 3" xfId="41101"/>
    <cellStyle name="40 % - Accent5 2 3 3 4 8 2 4" xfId="54378"/>
    <cellStyle name="40 % - Accent5 2 3 3 4 8 3" xfId="21837"/>
    <cellStyle name="40 % - Accent5 2 3 3 4 8 4" xfId="35114"/>
    <cellStyle name="40 % - Accent5 2 3 3 4 8 5" xfId="48391"/>
    <cellStyle name="40 % - Accent5 2 3 3 4 9" xfId="9651"/>
    <cellStyle name="40 % - Accent5 2 3 3 4 9 2" xfId="20517"/>
    <cellStyle name="40 % - Accent5 2 3 3 4 9 3" xfId="33794"/>
    <cellStyle name="40 % - Accent5 2 3 3 4 9 4" xfId="47071"/>
    <cellStyle name="40 % - Accent5 2 3 3 5" xfId="792"/>
    <cellStyle name="40 % - Accent5 2 3 3 5 10" xfId="13884"/>
    <cellStyle name="40 % - Accent5 2 3 3 5 10 2" xfId="26505"/>
    <cellStyle name="40 % - Accent5 2 3 3 5 10 3" xfId="39782"/>
    <cellStyle name="40 % - Accent5 2 3 3 5 10 4" xfId="53059"/>
    <cellStyle name="40 % - Accent5 2 3 3 5 11" xfId="19772"/>
    <cellStyle name="40 % - Accent5 2 3 3 5 12" xfId="33049"/>
    <cellStyle name="40 % - Accent5 2 3 3 5 13" xfId="46326"/>
    <cellStyle name="40 % - Accent5 2 3 3 5 2" xfId="3903"/>
    <cellStyle name="40 % - Accent5 2 3 3 5 2 2" xfId="8018"/>
    <cellStyle name="40 % - Accent5 2 3 3 5 2 2 2" xfId="15544"/>
    <cellStyle name="40 % - Accent5 2 3 3 5 2 2 2 2" xfId="28172"/>
    <cellStyle name="40 % - Accent5 2 3 3 5 2 2 2 3" xfId="41449"/>
    <cellStyle name="40 % - Accent5 2 3 3 5 2 2 2 4" xfId="54726"/>
    <cellStyle name="40 % - Accent5 2 3 3 5 2 2 3" xfId="22185"/>
    <cellStyle name="40 % - Accent5 2 3 3 5 2 2 4" xfId="35462"/>
    <cellStyle name="40 % - Accent5 2 3 3 5 2 2 5" xfId="48739"/>
    <cellStyle name="40 % - Accent5 2 3 3 5 2 3" xfId="14473"/>
    <cellStyle name="40 % - Accent5 2 3 3 5 2 3 2" xfId="27094"/>
    <cellStyle name="40 % - Accent5 2 3 3 5 2 3 3" xfId="40371"/>
    <cellStyle name="40 % - Accent5 2 3 3 5 2 3 4" xfId="53648"/>
    <cellStyle name="40 % - Accent5 2 3 3 5 2 4" xfId="21107"/>
    <cellStyle name="40 % - Accent5 2 3 3 5 2 5" xfId="34384"/>
    <cellStyle name="40 % - Accent5 2 3 3 5 2 6" xfId="47661"/>
    <cellStyle name="40 % - Accent5 2 3 3 5 3" xfId="5026"/>
    <cellStyle name="40 % - Accent5 2 3 3 5 3 2" xfId="8900"/>
    <cellStyle name="40 % - Accent5 2 3 3 5 3 2 2" xfId="29054"/>
    <cellStyle name="40 % - Accent5 2 3 3 5 3 2 3" xfId="42331"/>
    <cellStyle name="40 % - Accent5 2 3 3 5 3 2 4" xfId="55608"/>
    <cellStyle name="40 % - Accent5 2 3 3 5 3 3" xfId="23067"/>
    <cellStyle name="40 % - Accent5 2 3 3 5 3 4" xfId="36344"/>
    <cellStyle name="40 % - Accent5 2 3 3 5 3 5" xfId="49621"/>
    <cellStyle name="40 % - Accent5 2 3 3 5 4" xfId="5617"/>
    <cellStyle name="40 % - Accent5 2 3 3 5 4 2" xfId="16465"/>
    <cellStyle name="40 % - Accent5 2 3 3 5 4 2 2" xfId="29645"/>
    <cellStyle name="40 % - Accent5 2 3 3 5 4 2 3" xfId="42922"/>
    <cellStyle name="40 % - Accent5 2 3 3 5 4 2 4" xfId="56199"/>
    <cellStyle name="40 % - Accent5 2 3 3 5 4 3" xfId="11419"/>
    <cellStyle name="40 % - Accent5 2 3 3 5 4 4" xfId="23658"/>
    <cellStyle name="40 % - Accent5 2 3 3 5 4 5" xfId="36935"/>
    <cellStyle name="40 % - Accent5 2 3 3 5 4 6" xfId="50212"/>
    <cellStyle name="40 % - Accent5 2 3 3 5 5" xfId="6241"/>
    <cellStyle name="40 % - Accent5 2 3 3 5 5 2" xfId="17065"/>
    <cellStyle name="40 % - Accent5 2 3 3 5 5 2 2" xfId="30245"/>
    <cellStyle name="40 % - Accent5 2 3 3 5 5 2 3" xfId="43522"/>
    <cellStyle name="40 % - Accent5 2 3 3 5 5 2 4" xfId="56799"/>
    <cellStyle name="40 % - Accent5 2 3 3 5 5 3" xfId="12019"/>
    <cellStyle name="40 % - Accent5 2 3 3 5 5 4" xfId="24258"/>
    <cellStyle name="40 % - Accent5 2 3 3 5 5 5" xfId="37535"/>
    <cellStyle name="40 % - Accent5 2 3 3 5 5 6" xfId="50812"/>
    <cellStyle name="40 % - Accent5 2 3 3 5 6" xfId="6943"/>
    <cellStyle name="40 % - Accent5 2 3 3 5 6 2" xfId="17767"/>
    <cellStyle name="40 % - Accent5 2 3 3 5 6 2 2" xfId="30947"/>
    <cellStyle name="40 % - Accent5 2 3 3 5 6 2 3" xfId="44224"/>
    <cellStyle name="40 % - Accent5 2 3 3 5 6 2 4" xfId="57501"/>
    <cellStyle name="40 % - Accent5 2 3 3 5 6 3" xfId="12721"/>
    <cellStyle name="40 % - Accent5 2 3 3 5 6 4" xfId="24960"/>
    <cellStyle name="40 % - Accent5 2 3 3 5 6 5" xfId="38237"/>
    <cellStyle name="40 % - Accent5 2 3 3 5 6 6" xfId="51514"/>
    <cellStyle name="40 % - Accent5 2 3 3 5 7" xfId="7671"/>
    <cellStyle name="40 % - Accent5 2 3 3 5 7 2" xfId="18521"/>
    <cellStyle name="40 % - Accent5 2 3 3 5 7 2 2" xfId="31701"/>
    <cellStyle name="40 % - Accent5 2 3 3 5 7 2 3" xfId="44978"/>
    <cellStyle name="40 % - Accent5 2 3 3 5 7 2 4" xfId="58255"/>
    <cellStyle name="40 % - Accent5 2 3 3 5 7 3" xfId="25714"/>
    <cellStyle name="40 % - Accent5 2 3 3 5 7 4" xfId="38991"/>
    <cellStyle name="40 % - Accent5 2 3 3 5 7 5" xfId="52268"/>
    <cellStyle name="40 % - Accent5 2 3 3 5 8" xfId="10731"/>
    <cellStyle name="40 % - Accent5 2 3 3 5 8 2" xfId="15204"/>
    <cellStyle name="40 % - Accent5 2 3 3 5 8 2 2" xfId="27825"/>
    <cellStyle name="40 % - Accent5 2 3 3 5 8 2 3" xfId="41102"/>
    <cellStyle name="40 % - Accent5 2 3 3 5 8 2 4" xfId="54379"/>
    <cellStyle name="40 % - Accent5 2 3 3 5 8 3" xfId="21838"/>
    <cellStyle name="40 % - Accent5 2 3 3 5 8 4" xfId="35115"/>
    <cellStyle name="40 % - Accent5 2 3 3 5 8 5" xfId="48392"/>
    <cellStyle name="40 % - Accent5 2 3 3 5 9" xfId="9652"/>
    <cellStyle name="40 % - Accent5 2 3 3 5 9 2" xfId="20518"/>
    <cellStyle name="40 % - Accent5 2 3 3 5 9 3" xfId="33795"/>
    <cellStyle name="40 % - Accent5 2 3 3 5 9 4" xfId="47072"/>
    <cellStyle name="40 % - Accent5 2 3 3 6" xfId="793"/>
    <cellStyle name="40 % - Accent5 2 3 3 7" xfId="3766"/>
    <cellStyle name="40 % - Accent5 2 3 3 7 2" xfId="7932"/>
    <cellStyle name="40 % - Accent5 2 3 3 7 2 2" xfId="15465"/>
    <cellStyle name="40 % - Accent5 2 3 3 7 2 2 2" xfId="28086"/>
    <cellStyle name="40 % - Accent5 2 3 3 7 2 2 3" xfId="41363"/>
    <cellStyle name="40 % - Accent5 2 3 3 7 2 2 4" xfId="54640"/>
    <cellStyle name="40 % - Accent5 2 3 3 7 2 3" xfId="22099"/>
    <cellStyle name="40 % - Accent5 2 3 3 7 2 4" xfId="35376"/>
    <cellStyle name="40 % - Accent5 2 3 3 7 2 5" xfId="48653"/>
    <cellStyle name="40 % - Accent5 2 3 3 7 3" xfId="14464"/>
    <cellStyle name="40 % - Accent5 2 3 3 7 3 2" xfId="27085"/>
    <cellStyle name="40 % - Accent5 2 3 3 7 3 3" xfId="40362"/>
    <cellStyle name="40 % - Accent5 2 3 3 7 3 4" xfId="53639"/>
    <cellStyle name="40 % - Accent5 2 3 3 7 4" xfId="21098"/>
    <cellStyle name="40 % - Accent5 2 3 3 7 5" xfId="34375"/>
    <cellStyle name="40 % - Accent5 2 3 3 7 6" xfId="47652"/>
    <cellStyle name="40 % - Accent5 2 3 3 8" xfId="5017"/>
    <cellStyle name="40 % - Accent5 2 3 3 8 2" xfId="8891"/>
    <cellStyle name="40 % - Accent5 2 3 3 8 2 2" xfId="29045"/>
    <cellStyle name="40 % - Accent5 2 3 3 8 2 3" xfId="42322"/>
    <cellStyle name="40 % - Accent5 2 3 3 8 2 4" xfId="55599"/>
    <cellStyle name="40 % - Accent5 2 3 3 8 3" xfId="23058"/>
    <cellStyle name="40 % - Accent5 2 3 3 8 4" xfId="36335"/>
    <cellStyle name="40 % - Accent5 2 3 3 8 5" xfId="49612"/>
    <cellStyle name="40 % - Accent5 2 3 3 9" xfId="5608"/>
    <cellStyle name="40 % - Accent5 2 3 3 9 2" xfId="16456"/>
    <cellStyle name="40 % - Accent5 2 3 3 9 2 2" xfId="29636"/>
    <cellStyle name="40 % - Accent5 2 3 3 9 2 3" xfId="42913"/>
    <cellStyle name="40 % - Accent5 2 3 3 9 2 4" xfId="56190"/>
    <cellStyle name="40 % - Accent5 2 3 3 9 3" xfId="11410"/>
    <cellStyle name="40 % - Accent5 2 3 3 9 4" xfId="23649"/>
    <cellStyle name="40 % - Accent5 2 3 3 9 5" xfId="36926"/>
    <cellStyle name="40 % - Accent5 2 3 3 9 6" xfId="50203"/>
    <cellStyle name="40 % - Accent5 2 3 4" xfId="794"/>
    <cellStyle name="40 % - Accent5 2 3 4 10" xfId="6242"/>
    <cellStyle name="40 % - Accent5 2 3 4 10 2" xfId="17066"/>
    <cellStyle name="40 % - Accent5 2 3 4 10 2 2" xfId="30246"/>
    <cellStyle name="40 % - Accent5 2 3 4 10 2 3" xfId="43523"/>
    <cellStyle name="40 % - Accent5 2 3 4 10 2 4" xfId="56800"/>
    <cellStyle name="40 % - Accent5 2 3 4 10 3" xfId="12020"/>
    <cellStyle name="40 % - Accent5 2 3 4 10 4" xfId="24259"/>
    <cellStyle name="40 % - Accent5 2 3 4 10 5" xfId="37536"/>
    <cellStyle name="40 % - Accent5 2 3 4 10 6" xfId="50813"/>
    <cellStyle name="40 % - Accent5 2 3 4 11" xfId="6944"/>
    <cellStyle name="40 % - Accent5 2 3 4 11 2" xfId="17768"/>
    <cellStyle name="40 % - Accent5 2 3 4 11 2 2" xfId="30948"/>
    <cellStyle name="40 % - Accent5 2 3 4 11 2 3" xfId="44225"/>
    <cellStyle name="40 % - Accent5 2 3 4 11 2 4" xfId="57502"/>
    <cellStyle name="40 % - Accent5 2 3 4 11 3" xfId="12722"/>
    <cellStyle name="40 % - Accent5 2 3 4 11 4" xfId="24961"/>
    <cellStyle name="40 % - Accent5 2 3 4 11 5" xfId="38238"/>
    <cellStyle name="40 % - Accent5 2 3 4 11 6" xfId="51515"/>
    <cellStyle name="40 % - Accent5 2 3 4 12" xfId="7672"/>
    <cellStyle name="40 % - Accent5 2 3 4 12 2" xfId="18522"/>
    <cellStyle name="40 % - Accent5 2 3 4 12 2 2" xfId="31702"/>
    <cellStyle name="40 % - Accent5 2 3 4 12 2 3" xfId="44979"/>
    <cellStyle name="40 % - Accent5 2 3 4 12 2 4" xfId="58256"/>
    <cellStyle name="40 % - Accent5 2 3 4 12 3" xfId="25715"/>
    <cellStyle name="40 % - Accent5 2 3 4 12 4" xfId="38992"/>
    <cellStyle name="40 % - Accent5 2 3 4 12 5" xfId="52269"/>
    <cellStyle name="40 % - Accent5 2 3 4 13" xfId="10732"/>
    <cellStyle name="40 % - Accent5 2 3 4 13 2" xfId="15205"/>
    <cellStyle name="40 % - Accent5 2 3 4 13 2 2" xfId="27826"/>
    <cellStyle name="40 % - Accent5 2 3 4 13 2 3" xfId="41103"/>
    <cellStyle name="40 % - Accent5 2 3 4 13 2 4" xfId="54380"/>
    <cellStyle name="40 % - Accent5 2 3 4 13 3" xfId="21839"/>
    <cellStyle name="40 % - Accent5 2 3 4 13 4" xfId="35116"/>
    <cellStyle name="40 % - Accent5 2 3 4 13 5" xfId="48393"/>
    <cellStyle name="40 % - Accent5 2 3 4 14" xfId="9653"/>
    <cellStyle name="40 % - Accent5 2 3 4 14 2" xfId="20519"/>
    <cellStyle name="40 % - Accent5 2 3 4 14 3" xfId="33796"/>
    <cellStyle name="40 % - Accent5 2 3 4 14 4" xfId="47073"/>
    <cellStyle name="40 % - Accent5 2 3 4 15" xfId="13885"/>
    <cellStyle name="40 % - Accent5 2 3 4 15 2" xfId="26506"/>
    <cellStyle name="40 % - Accent5 2 3 4 15 3" xfId="39783"/>
    <cellStyle name="40 % - Accent5 2 3 4 15 4" xfId="53060"/>
    <cellStyle name="40 % - Accent5 2 3 4 16" xfId="19773"/>
    <cellStyle name="40 % - Accent5 2 3 4 17" xfId="33050"/>
    <cellStyle name="40 % - Accent5 2 3 4 18" xfId="46327"/>
    <cellStyle name="40 % - Accent5 2 3 4 2" xfId="795"/>
    <cellStyle name="40 % - Accent5 2 3 4 2 10" xfId="13886"/>
    <cellStyle name="40 % - Accent5 2 3 4 2 10 2" xfId="26507"/>
    <cellStyle name="40 % - Accent5 2 3 4 2 10 3" xfId="39784"/>
    <cellStyle name="40 % - Accent5 2 3 4 2 10 4" xfId="53061"/>
    <cellStyle name="40 % - Accent5 2 3 4 2 11" xfId="19774"/>
    <cellStyle name="40 % - Accent5 2 3 4 2 12" xfId="33051"/>
    <cellStyle name="40 % - Accent5 2 3 4 2 13" xfId="46328"/>
    <cellStyle name="40 % - Accent5 2 3 4 2 2" xfId="3901"/>
    <cellStyle name="40 % - Accent5 2 3 4 2 2 2" xfId="8016"/>
    <cellStyle name="40 % - Accent5 2 3 4 2 2 2 2" xfId="15543"/>
    <cellStyle name="40 % - Accent5 2 3 4 2 2 2 2 2" xfId="28170"/>
    <cellStyle name="40 % - Accent5 2 3 4 2 2 2 2 3" xfId="41447"/>
    <cellStyle name="40 % - Accent5 2 3 4 2 2 2 2 4" xfId="54724"/>
    <cellStyle name="40 % - Accent5 2 3 4 2 2 2 3" xfId="22183"/>
    <cellStyle name="40 % - Accent5 2 3 4 2 2 2 4" xfId="35460"/>
    <cellStyle name="40 % - Accent5 2 3 4 2 2 2 5" xfId="48737"/>
    <cellStyle name="40 % - Accent5 2 3 4 2 2 3" xfId="14475"/>
    <cellStyle name="40 % - Accent5 2 3 4 2 2 3 2" xfId="27096"/>
    <cellStyle name="40 % - Accent5 2 3 4 2 2 3 3" xfId="40373"/>
    <cellStyle name="40 % - Accent5 2 3 4 2 2 3 4" xfId="53650"/>
    <cellStyle name="40 % - Accent5 2 3 4 2 2 4" xfId="21109"/>
    <cellStyle name="40 % - Accent5 2 3 4 2 2 5" xfId="34386"/>
    <cellStyle name="40 % - Accent5 2 3 4 2 2 6" xfId="47663"/>
    <cellStyle name="40 % - Accent5 2 3 4 2 3" xfId="5028"/>
    <cellStyle name="40 % - Accent5 2 3 4 2 3 2" xfId="8902"/>
    <cellStyle name="40 % - Accent5 2 3 4 2 3 2 2" xfId="29056"/>
    <cellStyle name="40 % - Accent5 2 3 4 2 3 2 3" xfId="42333"/>
    <cellStyle name="40 % - Accent5 2 3 4 2 3 2 4" xfId="55610"/>
    <cellStyle name="40 % - Accent5 2 3 4 2 3 3" xfId="23069"/>
    <cellStyle name="40 % - Accent5 2 3 4 2 3 4" xfId="36346"/>
    <cellStyle name="40 % - Accent5 2 3 4 2 3 5" xfId="49623"/>
    <cellStyle name="40 % - Accent5 2 3 4 2 4" xfId="5619"/>
    <cellStyle name="40 % - Accent5 2 3 4 2 4 2" xfId="16467"/>
    <cellStyle name="40 % - Accent5 2 3 4 2 4 2 2" xfId="29647"/>
    <cellStyle name="40 % - Accent5 2 3 4 2 4 2 3" xfId="42924"/>
    <cellStyle name="40 % - Accent5 2 3 4 2 4 2 4" xfId="56201"/>
    <cellStyle name="40 % - Accent5 2 3 4 2 4 3" xfId="11421"/>
    <cellStyle name="40 % - Accent5 2 3 4 2 4 4" xfId="23660"/>
    <cellStyle name="40 % - Accent5 2 3 4 2 4 5" xfId="36937"/>
    <cellStyle name="40 % - Accent5 2 3 4 2 4 6" xfId="50214"/>
    <cellStyle name="40 % - Accent5 2 3 4 2 5" xfId="6243"/>
    <cellStyle name="40 % - Accent5 2 3 4 2 5 2" xfId="17067"/>
    <cellStyle name="40 % - Accent5 2 3 4 2 5 2 2" xfId="30247"/>
    <cellStyle name="40 % - Accent5 2 3 4 2 5 2 3" xfId="43524"/>
    <cellStyle name="40 % - Accent5 2 3 4 2 5 2 4" xfId="56801"/>
    <cellStyle name="40 % - Accent5 2 3 4 2 5 3" xfId="12021"/>
    <cellStyle name="40 % - Accent5 2 3 4 2 5 4" xfId="24260"/>
    <cellStyle name="40 % - Accent5 2 3 4 2 5 5" xfId="37537"/>
    <cellStyle name="40 % - Accent5 2 3 4 2 5 6" xfId="50814"/>
    <cellStyle name="40 % - Accent5 2 3 4 2 6" xfId="6945"/>
    <cellStyle name="40 % - Accent5 2 3 4 2 6 2" xfId="17769"/>
    <cellStyle name="40 % - Accent5 2 3 4 2 6 2 2" xfId="30949"/>
    <cellStyle name="40 % - Accent5 2 3 4 2 6 2 3" xfId="44226"/>
    <cellStyle name="40 % - Accent5 2 3 4 2 6 2 4" xfId="57503"/>
    <cellStyle name="40 % - Accent5 2 3 4 2 6 3" xfId="12723"/>
    <cellStyle name="40 % - Accent5 2 3 4 2 6 4" xfId="24962"/>
    <cellStyle name="40 % - Accent5 2 3 4 2 6 5" xfId="38239"/>
    <cellStyle name="40 % - Accent5 2 3 4 2 6 6" xfId="51516"/>
    <cellStyle name="40 % - Accent5 2 3 4 2 7" xfId="7673"/>
    <cellStyle name="40 % - Accent5 2 3 4 2 7 2" xfId="18523"/>
    <cellStyle name="40 % - Accent5 2 3 4 2 7 2 2" xfId="31703"/>
    <cellStyle name="40 % - Accent5 2 3 4 2 7 2 3" xfId="44980"/>
    <cellStyle name="40 % - Accent5 2 3 4 2 7 2 4" xfId="58257"/>
    <cellStyle name="40 % - Accent5 2 3 4 2 7 3" xfId="25716"/>
    <cellStyle name="40 % - Accent5 2 3 4 2 7 4" xfId="38993"/>
    <cellStyle name="40 % - Accent5 2 3 4 2 7 5" xfId="52270"/>
    <cellStyle name="40 % - Accent5 2 3 4 2 8" xfId="10733"/>
    <cellStyle name="40 % - Accent5 2 3 4 2 8 2" xfId="15206"/>
    <cellStyle name="40 % - Accent5 2 3 4 2 8 2 2" xfId="27827"/>
    <cellStyle name="40 % - Accent5 2 3 4 2 8 2 3" xfId="41104"/>
    <cellStyle name="40 % - Accent5 2 3 4 2 8 2 4" xfId="54381"/>
    <cellStyle name="40 % - Accent5 2 3 4 2 8 3" xfId="21840"/>
    <cellStyle name="40 % - Accent5 2 3 4 2 8 4" xfId="35117"/>
    <cellStyle name="40 % - Accent5 2 3 4 2 8 5" xfId="48394"/>
    <cellStyle name="40 % - Accent5 2 3 4 2 9" xfId="9654"/>
    <cellStyle name="40 % - Accent5 2 3 4 2 9 2" xfId="20520"/>
    <cellStyle name="40 % - Accent5 2 3 4 2 9 3" xfId="33797"/>
    <cellStyle name="40 % - Accent5 2 3 4 2 9 4" xfId="47074"/>
    <cellStyle name="40 % - Accent5 2 3 4 3" xfId="796"/>
    <cellStyle name="40 % - Accent5 2 3 4 3 10" xfId="13887"/>
    <cellStyle name="40 % - Accent5 2 3 4 3 10 2" xfId="26508"/>
    <cellStyle name="40 % - Accent5 2 3 4 3 10 3" xfId="39785"/>
    <cellStyle name="40 % - Accent5 2 3 4 3 10 4" xfId="53062"/>
    <cellStyle name="40 % - Accent5 2 3 4 3 11" xfId="19775"/>
    <cellStyle name="40 % - Accent5 2 3 4 3 12" xfId="33052"/>
    <cellStyle name="40 % - Accent5 2 3 4 3 13" xfId="46329"/>
    <cellStyle name="40 % - Accent5 2 3 4 3 2" xfId="3900"/>
    <cellStyle name="40 % - Accent5 2 3 4 3 2 2" xfId="8015"/>
    <cellStyle name="40 % - Accent5 2 3 4 3 2 2 2" xfId="15542"/>
    <cellStyle name="40 % - Accent5 2 3 4 3 2 2 2 2" xfId="28169"/>
    <cellStyle name="40 % - Accent5 2 3 4 3 2 2 2 3" xfId="41446"/>
    <cellStyle name="40 % - Accent5 2 3 4 3 2 2 2 4" xfId="54723"/>
    <cellStyle name="40 % - Accent5 2 3 4 3 2 2 3" xfId="22182"/>
    <cellStyle name="40 % - Accent5 2 3 4 3 2 2 4" xfId="35459"/>
    <cellStyle name="40 % - Accent5 2 3 4 3 2 2 5" xfId="48736"/>
    <cellStyle name="40 % - Accent5 2 3 4 3 2 3" xfId="14476"/>
    <cellStyle name="40 % - Accent5 2 3 4 3 2 3 2" xfId="27097"/>
    <cellStyle name="40 % - Accent5 2 3 4 3 2 3 3" xfId="40374"/>
    <cellStyle name="40 % - Accent5 2 3 4 3 2 3 4" xfId="53651"/>
    <cellStyle name="40 % - Accent5 2 3 4 3 2 4" xfId="21110"/>
    <cellStyle name="40 % - Accent5 2 3 4 3 2 5" xfId="34387"/>
    <cellStyle name="40 % - Accent5 2 3 4 3 2 6" xfId="47664"/>
    <cellStyle name="40 % - Accent5 2 3 4 3 3" xfId="5029"/>
    <cellStyle name="40 % - Accent5 2 3 4 3 3 2" xfId="8903"/>
    <cellStyle name="40 % - Accent5 2 3 4 3 3 2 2" xfId="29057"/>
    <cellStyle name="40 % - Accent5 2 3 4 3 3 2 3" xfId="42334"/>
    <cellStyle name="40 % - Accent5 2 3 4 3 3 2 4" xfId="55611"/>
    <cellStyle name="40 % - Accent5 2 3 4 3 3 3" xfId="23070"/>
    <cellStyle name="40 % - Accent5 2 3 4 3 3 4" xfId="36347"/>
    <cellStyle name="40 % - Accent5 2 3 4 3 3 5" xfId="49624"/>
    <cellStyle name="40 % - Accent5 2 3 4 3 4" xfId="5620"/>
    <cellStyle name="40 % - Accent5 2 3 4 3 4 2" xfId="16468"/>
    <cellStyle name="40 % - Accent5 2 3 4 3 4 2 2" xfId="29648"/>
    <cellStyle name="40 % - Accent5 2 3 4 3 4 2 3" xfId="42925"/>
    <cellStyle name="40 % - Accent5 2 3 4 3 4 2 4" xfId="56202"/>
    <cellStyle name="40 % - Accent5 2 3 4 3 4 3" xfId="11422"/>
    <cellStyle name="40 % - Accent5 2 3 4 3 4 4" xfId="23661"/>
    <cellStyle name="40 % - Accent5 2 3 4 3 4 5" xfId="36938"/>
    <cellStyle name="40 % - Accent5 2 3 4 3 4 6" xfId="50215"/>
    <cellStyle name="40 % - Accent5 2 3 4 3 5" xfId="6244"/>
    <cellStyle name="40 % - Accent5 2 3 4 3 5 2" xfId="17068"/>
    <cellStyle name="40 % - Accent5 2 3 4 3 5 2 2" xfId="30248"/>
    <cellStyle name="40 % - Accent5 2 3 4 3 5 2 3" xfId="43525"/>
    <cellStyle name="40 % - Accent5 2 3 4 3 5 2 4" xfId="56802"/>
    <cellStyle name="40 % - Accent5 2 3 4 3 5 3" xfId="12022"/>
    <cellStyle name="40 % - Accent5 2 3 4 3 5 4" xfId="24261"/>
    <cellStyle name="40 % - Accent5 2 3 4 3 5 5" xfId="37538"/>
    <cellStyle name="40 % - Accent5 2 3 4 3 5 6" xfId="50815"/>
    <cellStyle name="40 % - Accent5 2 3 4 3 6" xfId="6946"/>
    <cellStyle name="40 % - Accent5 2 3 4 3 6 2" xfId="17770"/>
    <cellStyle name="40 % - Accent5 2 3 4 3 6 2 2" xfId="30950"/>
    <cellStyle name="40 % - Accent5 2 3 4 3 6 2 3" xfId="44227"/>
    <cellStyle name="40 % - Accent5 2 3 4 3 6 2 4" xfId="57504"/>
    <cellStyle name="40 % - Accent5 2 3 4 3 6 3" xfId="12724"/>
    <cellStyle name="40 % - Accent5 2 3 4 3 6 4" xfId="24963"/>
    <cellStyle name="40 % - Accent5 2 3 4 3 6 5" xfId="38240"/>
    <cellStyle name="40 % - Accent5 2 3 4 3 6 6" xfId="51517"/>
    <cellStyle name="40 % - Accent5 2 3 4 3 7" xfId="7674"/>
    <cellStyle name="40 % - Accent5 2 3 4 3 7 2" xfId="18524"/>
    <cellStyle name="40 % - Accent5 2 3 4 3 7 2 2" xfId="31704"/>
    <cellStyle name="40 % - Accent5 2 3 4 3 7 2 3" xfId="44981"/>
    <cellStyle name="40 % - Accent5 2 3 4 3 7 2 4" xfId="58258"/>
    <cellStyle name="40 % - Accent5 2 3 4 3 7 3" xfId="25717"/>
    <cellStyle name="40 % - Accent5 2 3 4 3 7 4" xfId="38994"/>
    <cellStyle name="40 % - Accent5 2 3 4 3 7 5" xfId="52271"/>
    <cellStyle name="40 % - Accent5 2 3 4 3 8" xfId="10734"/>
    <cellStyle name="40 % - Accent5 2 3 4 3 8 2" xfId="15207"/>
    <cellStyle name="40 % - Accent5 2 3 4 3 8 2 2" xfId="27828"/>
    <cellStyle name="40 % - Accent5 2 3 4 3 8 2 3" xfId="41105"/>
    <cellStyle name="40 % - Accent5 2 3 4 3 8 2 4" xfId="54382"/>
    <cellStyle name="40 % - Accent5 2 3 4 3 8 3" xfId="21841"/>
    <cellStyle name="40 % - Accent5 2 3 4 3 8 4" xfId="35118"/>
    <cellStyle name="40 % - Accent5 2 3 4 3 8 5" xfId="48395"/>
    <cellStyle name="40 % - Accent5 2 3 4 3 9" xfId="9655"/>
    <cellStyle name="40 % - Accent5 2 3 4 3 9 2" xfId="20521"/>
    <cellStyle name="40 % - Accent5 2 3 4 3 9 3" xfId="33798"/>
    <cellStyle name="40 % - Accent5 2 3 4 3 9 4" xfId="47075"/>
    <cellStyle name="40 % - Accent5 2 3 4 4" xfId="797"/>
    <cellStyle name="40 % - Accent5 2 3 4 4 10" xfId="9656"/>
    <cellStyle name="40 % - Accent5 2 3 4 4 10 2" xfId="20522"/>
    <cellStyle name="40 % - Accent5 2 3 4 4 10 3" xfId="33799"/>
    <cellStyle name="40 % - Accent5 2 3 4 4 10 4" xfId="47076"/>
    <cellStyle name="40 % - Accent5 2 3 4 4 11" xfId="13888"/>
    <cellStyle name="40 % - Accent5 2 3 4 4 11 2" xfId="26509"/>
    <cellStyle name="40 % - Accent5 2 3 4 4 11 3" xfId="39786"/>
    <cellStyle name="40 % - Accent5 2 3 4 4 11 4" xfId="53063"/>
    <cellStyle name="40 % - Accent5 2 3 4 4 12" xfId="19776"/>
    <cellStyle name="40 % - Accent5 2 3 4 4 13" xfId="33053"/>
    <cellStyle name="40 % - Accent5 2 3 4 4 14" xfId="46330"/>
    <cellStyle name="40 % - Accent5 2 3 4 4 2" xfId="798"/>
    <cellStyle name="40 % - Accent5 2 3 4 4 2 10" xfId="13889"/>
    <cellStyle name="40 % - Accent5 2 3 4 4 2 10 2" xfId="26510"/>
    <cellStyle name="40 % - Accent5 2 3 4 4 2 10 3" xfId="39787"/>
    <cellStyle name="40 % - Accent5 2 3 4 4 2 10 4" xfId="53064"/>
    <cellStyle name="40 % - Accent5 2 3 4 4 2 11" xfId="19777"/>
    <cellStyle name="40 % - Accent5 2 3 4 4 2 12" xfId="33054"/>
    <cellStyle name="40 % - Accent5 2 3 4 4 2 13" xfId="46331"/>
    <cellStyle name="40 % - Accent5 2 3 4 4 2 2" xfId="3897"/>
    <cellStyle name="40 % - Accent5 2 3 4 4 2 2 2" xfId="8013"/>
    <cellStyle name="40 % - Accent5 2 3 4 4 2 2 2 2" xfId="15540"/>
    <cellStyle name="40 % - Accent5 2 3 4 4 2 2 2 2 2" xfId="28167"/>
    <cellStyle name="40 % - Accent5 2 3 4 4 2 2 2 2 3" xfId="41444"/>
    <cellStyle name="40 % - Accent5 2 3 4 4 2 2 2 2 4" xfId="54721"/>
    <cellStyle name="40 % - Accent5 2 3 4 4 2 2 2 3" xfId="22180"/>
    <cellStyle name="40 % - Accent5 2 3 4 4 2 2 2 4" xfId="35457"/>
    <cellStyle name="40 % - Accent5 2 3 4 4 2 2 2 5" xfId="48734"/>
    <cellStyle name="40 % - Accent5 2 3 4 4 2 2 3" xfId="14478"/>
    <cellStyle name="40 % - Accent5 2 3 4 4 2 2 3 2" xfId="27099"/>
    <cellStyle name="40 % - Accent5 2 3 4 4 2 2 3 3" xfId="40376"/>
    <cellStyle name="40 % - Accent5 2 3 4 4 2 2 3 4" xfId="53653"/>
    <cellStyle name="40 % - Accent5 2 3 4 4 2 2 4" xfId="21112"/>
    <cellStyle name="40 % - Accent5 2 3 4 4 2 2 5" xfId="34389"/>
    <cellStyle name="40 % - Accent5 2 3 4 4 2 2 6" xfId="47666"/>
    <cellStyle name="40 % - Accent5 2 3 4 4 2 3" xfId="5031"/>
    <cellStyle name="40 % - Accent5 2 3 4 4 2 3 2" xfId="8905"/>
    <cellStyle name="40 % - Accent5 2 3 4 4 2 3 2 2" xfId="29059"/>
    <cellStyle name="40 % - Accent5 2 3 4 4 2 3 2 3" xfId="42336"/>
    <cellStyle name="40 % - Accent5 2 3 4 4 2 3 2 4" xfId="55613"/>
    <cellStyle name="40 % - Accent5 2 3 4 4 2 3 3" xfId="23072"/>
    <cellStyle name="40 % - Accent5 2 3 4 4 2 3 4" xfId="36349"/>
    <cellStyle name="40 % - Accent5 2 3 4 4 2 3 5" xfId="49626"/>
    <cellStyle name="40 % - Accent5 2 3 4 4 2 4" xfId="5622"/>
    <cellStyle name="40 % - Accent5 2 3 4 4 2 4 2" xfId="16470"/>
    <cellStyle name="40 % - Accent5 2 3 4 4 2 4 2 2" xfId="29650"/>
    <cellStyle name="40 % - Accent5 2 3 4 4 2 4 2 3" xfId="42927"/>
    <cellStyle name="40 % - Accent5 2 3 4 4 2 4 2 4" xfId="56204"/>
    <cellStyle name="40 % - Accent5 2 3 4 4 2 4 3" xfId="11424"/>
    <cellStyle name="40 % - Accent5 2 3 4 4 2 4 4" xfId="23663"/>
    <cellStyle name="40 % - Accent5 2 3 4 4 2 4 5" xfId="36940"/>
    <cellStyle name="40 % - Accent5 2 3 4 4 2 4 6" xfId="50217"/>
    <cellStyle name="40 % - Accent5 2 3 4 4 2 5" xfId="6246"/>
    <cellStyle name="40 % - Accent5 2 3 4 4 2 5 2" xfId="17070"/>
    <cellStyle name="40 % - Accent5 2 3 4 4 2 5 2 2" xfId="30250"/>
    <cellStyle name="40 % - Accent5 2 3 4 4 2 5 2 3" xfId="43527"/>
    <cellStyle name="40 % - Accent5 2 3 4 4 2 5 2 4" xfId="56804"/>
    <cellStyle name="40 % - Accent5 2 3 4 4 2 5 3" xfId="12024"/>
    <cellStyle name="40 % - Accent5 2 3 4 4 2 5 4" xfId="24263"/>
    <cellStyle name="40 % - Accent5 2 3 4 4 2 5 5" xfId="37540"/>
    <cellStyle name="40 % - Accent5 2 3 4 4 2 5 6" xfId="50817"/>
    <cellStyle name="40 % - Accent5 2 3 4 4 2 6" xfId="6948"/>
    <cellStyle name="40 % - Accent5 2 3 4 4 2 6 2" xfId="17772"/>
    <cellStyle name="40 % - Accent5 2 3 4 4 2 6 2 2" xfId="30952"/>
    <cellStyle name="40 % - Accent5 2 3 4 4 2 6 2 3" xfId="44229"/>
    <cellStyle name="40 % - Accent5 2 3 4 4 2 6 2 4" xfId="57506"/>
    <cellStyle name="40 % - Accent5 2 3 4 4 2 6 3" xfId="12726"/>
    <cellStyle name="40 % - Accent5 2 3 4 4 2 6 4" xfId="24965"/>
    <cellStyle name="40 % - Accent5 2 3 4 4 2 6 5" xfId="38242"/>
    <cellStyle name="40 % - Accent5 2 3 4 4 2 6 6" xfId="51519"/>
    <cellStyle name="40 % - Accent5 2 3 4 4 2 7" xfId="7676"/>
    <cellStyle name="40 % - Accent5 2 3 4 4 2 7 2" xfId="18526"/>
    <cellStyle name="40 % - Accent5 2 3 4 4 2 7 2 2" xfId="31706"/>
    <cellStyle name="40 % - Accent5 2 3 4 4 2 7 2 3" xfId="44983"/>
    <cellStyle name="40 % - Accent5 2 3 4 4 2 7 2 4" xfId="58260"/>
    <cellStyle name="40 % - Accent5 2 3 4 4 2 7 3" xfId="25719"/>
    <cellStyle name="40 % - Accent5 2 3 4 4 2 7 4" xfId="38996"/>
    <cellStyle name="40 % - Accent5 2 3 4 4 2 7 5" xfId="52273"/>
    <cellStyle name="40 % - Accent5 2 3 4 4 2 8" xfId="10736"/>
    <cellStyle name="40 % - Accent5 2 3 4 4 2 8 2" xfId="15209"/>
    <cellStyle name="40 % - Accent5 2 3 4 4 2 8 2 2" xfId="27830"/>
    <cellStyle name="40 % - Accent5 2 3 4 4 2 8 2 3" xfId="41107"/>
    <cellStyle name="40 % - Accent5 2 3 4 4 2 8 2 4" xfId="54384"/>
    <cellStyle name="40 % - Accent5 2 3 4 4 2 8 3" xfId="21843"/>
    <cellStyle name="40 % - Accent5 2 3 4 4 2 8 4" xfId="35120"/>
    <cellStyle name="40 % - Accent5 2 3 4 4 2 8 5" xfId="48397"/>
    <cellStyle name="40 % - Accent5 2 3 4 4 2 9" xfId="9657"/>
    <cellStyle name="40 % - Accent5 2 3 4 4 2 9 2" xfId="20523"/>
    <cellStyle name="40 % - Accent5 2 3 4 4 2 9 3" xfId="33800"/>
    <cellStyle name="40 % - Accent5 2 3 4 4 2 9 4" xfId="47077"/>
    <cellStyle name="40 % - Accent5 2 3 4 4 3" xfId="3898"/>
    <cellStyle name="40 % - Accent5 2 3 4 4 3 2" xfId="8014"/>
    <cellStyle name="40 % - Accent5 2 3 4 4 3 2 2" xfId="15541"/>
    <cellStyle name="40 % - Accent5 2 3 4 4 3 2 2 2" xfId="28168"/>
    <cellStyle name="40 % - Accent5 2 3 4 4 3 2 2 3" xfId="41445"/>
    <cellStyle name="40 % - Accent5 2 3 4 4 3 2 2 4" xfId="54722"/>
    <cellStyle name="40 % - Accent5 2 3 4 4 3 2 3" xfId="22181"/>
    <cellStyle name="40 % - Accent5 2 3 4 4 3 2 4" xfId="35458"/>
    <cellStyle name="40 % - Accent5 2 3 4 4 3 2 5" xfId="48735"/>
    <cellStyle name="40 % - Accent5 2 3 4 4 3 3" xfId="14477"/>
    <cellStyle name="40 % - Accent5 2 3 4 4 3 3 2" xfId="27098"/>
    <cellStyle name="40 % - Accent5 2 3 4 4 3 3 3" xfId="40375"/>
    <cellStyle name="40 % - Accent5 2 3 4 4 3 3 4" xfId="53652"/>
    <cellStyle name="40 % - Accent5 2 3 4 4 3 4" xfId="21111"/>
    <cellStyle name="40 % - Accent5 2 3 4 4 3 5" xfId="34388"/>
    <cellStyle name="40 % - Accent5 2 3 4 4 3 6" xfId="47665"/>
    <cellStyle name="40 % - Accent5 2 3 4 4 4" xfId="5030"/>
    <cellStyle name="40 % - Accent5 2 3 4 4 4 2" xfId="8904"/>
    <cellStyle name="40 % - Accent5 2 3 4 4 4 2 2" xfId="29058"/>
    <cellStyle name="40 % - Accent5 2 3 4 4 4 2 3" xfId="42335"/>
    <cellStyle name="40 % - Accent5 2 3 4 4 4 2 4" xfId="55612"/>
    <cellStyle name="40 % - Accent5 2 3 4 4 4 3" xfId="23071"/>
    <cellStyle name="40 % - Accent5 2 3 4 4 4 4" xfId="36348"/>
    <cellStyle name="40 % - Accent5 2 3 4 4 4 5" xfId="49625"/>
    <cellStyle name="40 % - Accent5 2 3 4 4 5" xfId="5621"/>
    <cellStyle name="40 % - Accent5 2 3 4 4 5 2" xfId="16469"/>
    <cellStyle name="40 % - Accent5 2 3 4 4 5 2 2" xfId="29649"/>
    <cellStyle name="40 % - Accent5 2 3 4 4 5 2 3" xfId="42926"/>
    <cellStyle name="40 % - Accent5 2 3 4 4 5 2 4" xfId="56203"/>
    <cellStyle name="40 % - Accent5 2 3 4 4 5 3" xfId="11423"/>
    <cellStyle name="40 % - Accent5 2 3 4 4 5 4" xfId="23662"/>
    <cellStyle name="40 % - Accent5 2 3 4 4 5 5" xfId="36939"/>
    <cellStyle name="40 % - Accent5 2 3 4 4 5 6" xfId="50216"/>
    <cellStyle name="40 % - Accent5 2 3 4 4 6" xfId="6245"/>
    <cellStyle name="40 % - Accent5 2 3 4 4 6 2" xfId="17069"/>
    <cellStyle name="40 % - Accent5 2 3 4 4 6 2 2" xfId="30249"/>
    <cellStyle name="40 % - Accent5 2 3 4 4 6 2 3" xfId="43526"/>
    <cellStyle name="40 % - Accent5 2 3 4 4 6 2 4" xfId="56803"/>
    <cellStyle name="40 % - Accent5 2 3 4 4 6 3" xfId="12023"/>
    <cellStyle name="40 % - Accent5 2 3 4 4 6 4" xfId="24262"/>
    <cellStyle name="40 % - Accent5 2 3 4 4 6 5" xfId="37539"/>
    <cellStyle name="40 % - Accent5 2 3 4 4 6 6" xfId="50816"/>
    <cellStyle name="40 % - Accent5 2 3 4 4 7" xfId="6947"/>
    <cellStyle name="40 % - Accent5 2 3 4 4 7 2" xfId="17771"/>
    <cellStyle name="40 % - Accent5 2 3 4 4 7 2 2" xfId="30951"/>
    <cellStyle name="40 % - Accent5 2 3 4 4 7 2 3" xfId="44228"/>
    <cellStyle name="40 % - Accent5 2 3 4 4 7 2 4" xfId="57505"/>
    <cellStyle name="40 % - Accent5 2 3 4 4 7 3" xfId="12725"/>
    <cellStyle name="40 % - Accent5 2 3 4 4 7 4" xfId="24964"/>
    <cellStyle name="40 % - Accent5 2 3 4 4 7 5" xfId="38241"/>
    <cellStyle name="40 % - Accent5 2 3 4 4 7 6" xfId="51518"/>
    <cellStyle name="40 % - Accent5 2 3 4 4 8" xfId="7675"/>
    <cellStyle name="40 % - Accent5 2 3 4 4 8 2" xfId="18525"/>
    <cellStyle name="40 % - Accent5 2 3 4 4 8 2 2" xfId="31705"/>
    <cellStyle name="40 % - Accent5 2 3 4 4 8 2 3" xfId="44982"/>
    <cellStyle name="40 % - Accent5 2 3 4 4 8 2 4" xfId="58259"/>
    <cellStyle name="40 % - Accent5 2 3 4 4 8 3" xfId="25718"/>
    <cellStyle name="40 % - Accent5 2 3 4 4 8 4" xfId="38995"/>
    <cellStyle name="40 % - Accent5 2 3 4 4 8 5" xfId="52272"/>
    <cellStyle name="40 % - Accent5 2 3 4 4 9" xfId="10735"/>
    <cellStyle name="40 % - Accent5 2 3 4 4 9 2" xfId="15208"/>
    <cellStyle name="40 % - Accent5 2 3 4 4 9 2 2" xfId="27829"/>
    <cellStyle name="40 % - Accent5 2 3 4 4 9 2 3" xfId="41106"/>
    <cellStyle name="40 % - Accent5 2 3 4 4 9 2 4" xfId="54383"/>
    <cellStyle name="40 % - Accent5 2 3 4 4 9 3" xfId="21842"/>
    <cellStyle name="40 % - Accent5 2 3 4 4 9 4" xfId="35119"/>
    <cellStyle name="40 % - Accent5 2 3 4 4 9 5" xfId="48396"/>
    <cellStyle name="40 % - Accent5 2 3 4 5" xfId="799"/>
    <cellStyle name="40 % - Accent5 2 3 4 5 10" xfId="13890"/>
    <cellStyle name="40 % - Accent5 2 3 4 5 10 2" xfId="26511"/>
    <cellStyle name="40 % - Accent5 2 3 4 5 10 3" xfId="39788"/>
    <cellStyle name="40 % - Accent5 2 3 4 5 10 4" xfId="53065"/>
    <cellStyle name="40 % - Accent5 2 3 4 5 11" xfId="19778"/>
    <cellStyle name="40 % - Accent5 2 3 4 5 12" xfId="33055"/>
    <cellStyle name="40 % - Accent5 2 3 4 5 13" xfId="46332"/>
    <cellStyle name="40 % - Accent5 2 3 4 5 2" xfId="3896"/>
    <cellStyle name="40 % - Accent5 2 3 4 5 2 2" xfId="8012"/>
    <cellStyle name="40 % - Accent5 2 3 4 5 2 2 2" xfId="15539"/>
    <cellStyle name="40 % - Accent5 2 3 4 5 2 2 2 2" xfId="28166"/>
    <cellStyle name="40 % - Accent5 2 3 4 5 2 2 2 3" xfId="41443"/>
    <cellStyle name="40 % - Accent5 2 3 4 5 2 2 2 4" xfId="54720"/>
    <cellStyle name="40 % - Accent5 2 3 4 5 2 2 3" xfId="22179"/>
    <cellStyle name="40 % - Accent5 2 3 4 5 2 2 4" xfId="35456"/>
    <cellStyle name="40 % - Accent5 2 3 4 5 2 2 5" xfId="48733"/>
    <cellStyle name="40 % - Accent5 2 3 4 5 2 3" xfId="14479"/>
    <cellStyle name="40 % - Accent5 2 3 4 5 2 3 2" xfId="27100"/>
    <cellStyle name="40 % - Accent5 2 3 4 5 2 3 3" xfId="40377"/>
    <cellStyle name="40 % - Accent5 2 3 4 5 2 3 4" xfId="53654"/>
    <cellStyle name="40 % - Accent5 2 3 4 5 2 4" xfId="21113"/>
    <cellStyle name="40 % - Accent5 2 3 4 5 2 5" xfId="34390"/>
    <cellStyle name="40 % - Accent5 2 3 4 5 2 6" xfId="47667"/>
    <cellStyle name="40 % - Accent5 2 3 4 5 3" xfId="5032"/>
    <cellStyle name="40 % - Accent5 2 3 4 5 3 2" xfId="8906"/>
    <cellStyle name="40 % - Accent5 2 3 4 5 3 2 2" xfId="29060"/>
    <cellStyle name="40 % - Accent5 2 3 4 5 3 2 3" xfId="42337"/>
    <cellStyle name="40 % - Accent5 2 3 4 5 3 2 4" xfId="55614"/>
    <cellStyle name="40 % - Accent5 2 3 4 5 3 3" xfId="23073"/>
    <cellStyle name="40 % - Accent5 2 3 4 5 3 4" xfId="36350"/>
    <cellStyle name="40 % - Accent5 2 3 4 5 3 5" xfId="49627"/>
    <cellStyle name="40 % - Accent5 2 3 4 5 4" xfId="5623"/>
    <cellStyle name="40 % - Accent5 2 3 4 5 4 2" xfId="16471"/>
    <cellStyle name="40 % - Accent5 2 3 4 5 4 2 2" xfId="29651"/>
    <cellStyle name="40 % - Accent5 2 3 4 5 4 2 3" xfId="42928"/>
    <cellStyle name="40 % - Accent5 2 3 4 5 4 2 4" xfId="56205"/>
    <cellStyle name="40 % - Accent5 2 3 4 5 4 3" xfId="11425"/>
    <cellStyle name="40 % - Accent5 2 3 4 5 4 4" xfId="23664"/>
    <cellStyle name="40 % - Accent5 2 3 4 5 4 5" xfId="36941"/>
    <cellStyle name="40 % - Accent5 2 3 4 5 4 6" xfId="50218"/>
    <cellStyle name="40 % - Accent5 2 3 4 5 5" xfId="6247"/>
    <cellStyle name="40 % - Accent5 2 3 4 5 5 2" xfId="17071"/>
    <cellStyle name="40 % - Accent5 2 3 4 5 5 2 2" xfId="30251"/>
    <cellStyle name="40 % - Accent5 2 3 4 5 5 2 3" xfId="43528"/>
    <cellStyle name="40 % - Accent5 2 3 4 5 5 2 4" xfId="56805"/>
    <cellStyle name="40 % - Accent5 2 3 4 5 5 3" xfId="12025"/>
    <cellStyle name="40 % - Accent5 2 3 4 5 5 4" xfId="24264"/>
    <cellStyle name="40 % - Accent5 2 3 4 5 5 5" xfId="37541"/>
    <cellStyle name="40 % - Accent5 2 3 4 5 5 6" xfId="50818"/>
    <cellStyle name="40 % - Accent5 2 3 4 5 6" xfId="6949"/>
    <cellStyle name="40 % - Accent5 2 3 4 5 6 2" xfId="17773"/>
    <cellStyle name="40 % - Accent5 2 3 4 5 6 2 2" xfId="30953"/>
    <cellStyle name="40 % - Accent5 2 3 4 5 6 2 3" xfId="44230"/>
    <cellStyle name="40 % - Accent5 2 3 4 5 6 2 4" xfId="57507"/>
    <cellStyle name="40 % - Accent5 2 3 4 5 6 3" xfId="12727"/>
    <cellStyle name="40 % - Accent5 2 3 4 5 6 4" xfId="24966"/>
    <cellStyle name="40 % - Accent5 2 3 4 5 6 5" xfId="38243"/>
    <cellStyle name="40 % - Accent5 2 3 4 5 6 6" xfId="51520"/>
    <cellStyle name="40 % - Accent5 2 3 4 5 7" xfId="7677"/>
    <cellStyle name="40 % - Accent5 2 3 4 5 7 2" xfId="18527"/>
    <cellStyle name="40 % - Accent5 2 3 4 5 7 2 2" xfId="31707"/>
    <cellStyle name="40 % - Accent5 2 3 4 5 7 2 3" xfId="44984"/>
    <cellStyle name="40 % - Accent5 2 3 4 5 7 2 4" xfId="58261"/>
    <cellStyle name="40 % - Accent5 2 3 4 5 7 3" xfId="25720"/>
    <cellStyle name="40 % - Accent5 2 3 4 5 7 4" xfId="38997"/>
    <cellStyle name="40 % - Accent5 2 3 4 5 7 5" xfId="52274"/>
    <cellStyle name="40 % - Accent5 2 3 4 5 8" xfId="10737"/>
    <cellStyle name="40 % - Accent5 2 3 4 5 8 2" xfId="15210"/>
    <cellStyle name="40 % - Accent5 2 3 4 5 8 2 2" xfId="27831"/>
    <cellStyle name="40 % - Accent5 2 3 4 5 8 2 3" xfId="41108"/>
    <cellStyle name="40 % - Accent5 2 3 4 5 8 2 4" xfId="54385"/>
    <cellStyle name="40 % - Accent5 2 3 4 5 8 3" xfId="21844"/>
    <cellStyle name="40 % - Accent5 2 3 4 5 8 4" xfId="35121"/>
    <cellStyle name="40 % - Accent5 2 3 4 5 8 5" xfId="48398"/>
    <cellStyle name="40 % - Accent5 2 3 4 5 9" xfId="9658"/>
    <cellStyle name="40 % - Accent5 2 3 4 5 9 2" xfId="20524"/>
    <cellStyle name="40 % - Accent5 2 3 4 5 9 3" xfId="33801"/>
    <cellStyle name="40 % - Accent5 2 3 4 5 9 4" xfId="47078"/>
    <cellStyle name="40 % - Accent5 2 3 4 6" xfId="3770"/>
    <cellStyle name="40 % - Accent5 2 3 4 6 2" xfId="7936"/>
    <cellStyle name="40 % - Accent5 2 3 4 6 2 2" xfId="15469"/>
    <cellStyle name="40 % - Accent5 2 3 4 6 2 2 2" xfId="28090"/>
    <cellStyle name="40 % - Accent5 2 3 4 6 2 2 3" xfId="41367"/>
    <cellStyle name="40 % - Accent5 2 3 4 6 2 2 4" xfId="54644"/>
    <cellStyle name="40 % - Accent5 2 3 4 6 2 3" xfId="22103"/>
    <cellStyle name="40 % - Accent5 2 3 4 6 2 4" xfId="35380"/>
    <cellStyle name="40 % - Accent5 2 3 4 6 2 5" xfId="48657"/>
    <cellStyle name="40 % - Accent5 2 3 4 6 3" xfId="14474"/>
    <cellStyle name="40 % - Accent5 2 3 4 6 3 2" xfId="27095"/>
    <cellStyle name="40 % - Accent5 2 3 4 6 3 3" xfId="40372"/>
    <cellStyle name="40 % - Accent5 2 3 4 6 3 4" xfId="53649"/>
    <cellStyle name="40 % - Accent5 2 3 4 6 4" xfId="9934"/>
    <cellStyle name="40 % - Accent5 2 3 4 6 5" xfId="21108"/>
    <cellStyle name="40 % - Accent5 2 3 4 6 6" xfId="34385"/>
    <cellStyle name="40 % - Accent5 2 3 4 6 7" xfId="47662"/>
    <cellStyle name="40 % - Accent5 2 3 4 7" xfId="3902"/>
    <cellStyle name="40 % - Accent5 2 3 4 7 2" xfId="8017"/>
    <cellStyle name="40 % - Accent5 2 3 4 7 2 2" xfId="28171"/>
    <cellStyle name="40 % - Accent5 2 3 4 7 2 3" xfId="41448"/>
    <cellStyle name="40 % - Accent5 2 3 4 7 2 4" xfId="54725"/>
    <cellStyle name="40 % - Accent5 2 3 4 7 3" xfId="22184"/>
    <cellStyle name="40 % - Accent5 2 3 4 7 4" xfId="35461"/>
    <cellStyle name="40 % - Accent5 2 3 4 7 5" xfId="48738"/>
    <cellStyle name="40 % - Accent5 2 3 4 8" xfId="5027"/>
    <cellStyle name="40 % - Accent5 2 3 4 8 2" xfId="8901"/>
    <cellStyle name="40 % - Accent5 2 3 4 8 2 2" xfId="29055"/>
    <cellStyle name="40 % - Accent5 2 3 4 8 2 3" xfId="42332"/>
    <cellStyle name="40 % - Accent5 2 3 4 8 2 4" xfId="55609"/>
    <cellStyle name="40 % - Accent5 2 3 4 8 3" xfId="23068"/>
    <cellStyle name="40 % - Accent5 2 3 4 8 4" xfId="36345"/>
    <cellStyle name="40 % - Accent5 2 3 4 8 5" xfId="49622"/>
    <cellStyle name="40 % - Accent5 2 3 4 9" xfId="5618"/>
    <cellStyle name="40 % - Accent5 2 3 4 9 2" xfId="16466"/>
    <cellStyle name="40 % - Accent5 2 3 4 9 2 2" xfId="29646"/>
    <cellStyle name="40 % - Accent5 2 3 4 9 2 3" xfId="42923"/>
    <cellStyle name="40 % - Accent5 2 3 4 9 2 4" xfId="56200"/>
    <cellStyle name="40 % - Accent5 2 3 4 9 3" xfId="11420"/>
    <cellStyle name="40 % - Accent5 2 3 4 9 4" xfId="23659"/>
    <cellStyle name="40 % - Accent5 2 3 4 9 5" xfId="36936"/>
    <cellStyle name="40 % - Accent5 2 3 4 9 6" xfId="50213"/>
    <cellStyle name="40 % - Accent5 2 3 5" xfId="800"/>
    <cellStyle name="40 % - Accent5 2 3 5 10" xfId="13891"/>
    <cellStyle name="40 % - Accent5 2 3 5 10 2" xfId="26512"/>
    <cellStyle name="40 % - Accent5 2 3 5 10 3" xfId="39789"/>
    <cellStyle name="40 % - Accent5 2 3 5 10 4" xfId="53066"/>
    <cellStyle name="40 % - Accent5 2 3 5 11" xfId="19779"/>
    <cellStyle name="40 % - Accent5 2 3 5 12" xfId="33056"/>
    <cellStyle name="40 % - Accent5 2 3 5 13" xfId="46333"/>
    <cellStyle name="40 % - Accent5 2 3 5 2" xfId="3771"/>
    <cellStyle name="40 % - Accent5 2 3 5 2 2" xfId="7937"/>
    <cellStyle name="40 % - Accent5 2 3 5 2 2 2" xfId="15470"/>
    <cellStyle name="40 % - Accent5 2 3 5 2 2 2 2" xfId="28091"/>
    <cellStyle name="40 % - Accent5 2 3 5 2 2 2 3" xfId="41368"/>
    <cellStyle name="40 % - Accent5 2 3 5 2 2 2 4" xfId="54645"/>
    <cellStyle name="40 % - Accent5 2 3 5 2 2 3" xfId="22104"/>
    <cellStyle name="40 % - Accent5 2 3 5 2 2 4" xfId="35381"/>
    <cellStyle name="40 % - Accent5 2 3 5 2 2 5" xfId="48658"/>
    <cellStyle name="40 % - Accent5 2 3 5 2 3" xfId="14480"/>
    <cellStyle name="40 % - Accent5 2 3 5 2 3 2" xfId="27101"/>
    <cellStyle name="40 % - Accent5 2 3 5 2 3 3" xfId="40378"/>
    <cellStyle name="40 % - Accent5 2 3 5 2 3 4" xfId="53655"/>
    <cellStyle name="40 % - Accent5 2 3 5 2 4" xfId="21114"/>
    <cellStyle name="40 % - Accent5 2 3 5 2 5" xfId="34391"/>
    <cellStyle name="40 % - Accent5 2 3 5 2 6" xfId="47668"/>
    <cellStyle name="40 % - Accent5 2 3 5 3" xfId="5033"/>
    <cellStyle name="40 % - Accent5 2 3 5 3 2" xfId="8907"/>
    <cellStyle name="40 % - Accent5 2 3 5 3 2 2" xfId="29061"/>
    <cellStyle name="40 % - Accent5 2 3 5 3 2 3" xfId="42338"/>
    <cellStyle name="40 % - Accent5 2 3 5 3 2 4" xfId="55615"/>
    <cellStyle name="40 % - Accent5 2 3 5 3 3" xfId="23074"/>
    <cellStyle name="40 % - Accent5 2 3 5 3 4" xfId="36351"/>
    <cellStyle name="40 % - Accent5 2 3 5 3 5" xfId="49628"/>
    <cellStyle name="40 % - Accent5 2 3 5 4" xfId="5624"/>
    <cellStyle name="40 % - Accent5 2 3 5 4 2" xfId="16472"/>
    <cellStyle name="40 % - Accent5 2 3 5 4 2 2" xfId="29652"/>
    <cellStyle name="40 % - Accent5 2 3 5 4 2 3" xfId="42929"/>
    <cellStyle name="40 % - Accent5 2 3 5 4 2 4" xfId="56206"/>
    <cellStyle name="40 % - Accent5 2 3 5 4 3" xfId="11426"/>
    <cellStyle name="40 % - Accent5 2 3 5 4 4" xfId="23665"/>
    <cellStyle name="40 % - Accent5 2 3 5 4 5" xfId="36942"/>
    <cellStyle name="40 % - Accent5 2 3 5 4 6" xfId="50219"/>
    <cellStyle name="40 % - Accent5 2 3 5 5" xfId="6248"/>
    <cellStyle name="40 % - Accent5 2 3 5 5 2" xfId="17072"/>
    <cellStyle name="40 % - Accent5 2 3 5 5 2 2" xfId="30252"/>
    <cellStyle name="40 % - Accent5 2 3 5 5 2 3" xfId="43529"/>
    <cellStyle name="40 % - Accent5 2 3 5 5 2 4" xfId="56806"/>
    <cellStyle name="40 % - Accent5 2 3 5 5 3" xfId="12026"/>
    <cellStyle name="40 % - Accent5 2 3 5 5 4" xfId="24265"/>
    <cellStyle name="40 % - Accent5 2 3 5 5 5" xfId="37542"/>
    <cellStyle name="40 % - Accent5 2 3 5 5 6" xfId="50819"/>
    <cellStyle name="40 % - Accent5 2 3 5 6" xfId="6950"/>
    <cellStyle name="40 % - Accent5 2 3 5 6 2" xfId="17774"/>
    <cellStyle name="40 % - Accent5 2 3 5 6 2 2" xfId="30954"/>
    <cellStyle name="40 % - Accent5 2 3 5 6 2 3" xfId="44231"/>
    <cellStyle name="40 % - Accent5 2 3 5 6 2 4" xfId="57508"/>
    <cellStyle name="40 % - Accent5 2 3 5 6 3" xfId="12728"/>
    <cellStyle name="40 % - Accent5 2 3 5 6 4" xfId="24967"/>
    <cellStyle name="40 % - Accent5 2 3 5 6 5" xfId="38244"/>
    <cellStyle name="40 % - Accent5 2 3 5 6 6" xfId="51521"/>
    <cellStyle name="40 % - Accent5 2 3 5 7" xfId="7678"/>
    <cellStyle name="40 % - Accent5 2 3 5 7 2" xfId="18528"/>
    <cellStyle name="40 % - Accent5 2 3 5 7 2 2" xfId="31708"/>
    <cellStyle name="40 % - Accent5 2 3 5 7 2 3" xfId="44985"/>
    <cellStyle name="40 % - Accent5 2 3 5 7 2 4" xfId="58262"/>
    <cellStyle name="40 % - Accent5 2 3 5 7 3" xfId="25721"/>
    <cellStyle name="40 % - Accent5 2 3 5 7 4" xfId="38998"/>
    <cellStyle name="40 % - Accent5 2 3 5 7 5" xfId="52275"/>
    <cellStyle name="40 % - Accent5 2 3 5 8" xfId="10738"/>
    <cellStyle name="40 % - Accent5 2 3 5 8 2" xfId="15211"/>
    <cellStyle name="40 % - Accent5 2 3 5 8 2 2" xfId="27832"/>
    <cellStyle name="40 % - Accent5 2 3 5 8 2 3" xfId="41109"/>
    <cellStyle name="40 % - Accent5 2 3 5 8 2 4" xfId="54386"/>
    <cellStyle name="40 % - Accent5 2 3 5 8 3" xfId="21845"/>
    <cellStyle name="40 % - Accent5 2 3 5 8 4" xfId="35122"/>
    <cellStyle name="40 % - Accent5 2 3 5 8 5" xfId="48399"/>
    <cellStyle name="40 % - Accent5 2 3 5 9" xfId="9659"/>
    <cellStyle name="40 % - Accent5 2 3 5 9 2" xfId="20525"/>
    <cellStyle name="40 % - Accent5 2 3 5 9 3" xfId="33802"/>
    <cellStyle name="40 % - Accent5 2 3 5 9 4" xfId="47079"/>
    <cellStyle name="40 % - Accent5 2 3 6" xfId="801"/>
    <cellStyle name="40 % - Accent5 2 3 6 10" xfId="13892"/>
    <cellStyle name="40 % - Accent5 2 3 6 10 2" xfId="26513"/>
    <cellStyle name="40 % - Accent5 2 3 6 10 3" xfId="39790"/>
    <cellStyle name="40 % - Accent5 2 3 6 10 4" xfId="53067"/>
    <cellStyle name="40 % - Accent5 2 3 6 11" xfId="19780"/>
    <cellStyle name="40 % - Accent5 2 3 6 12" xfId="33057"/>
    <cellStyle name="40 % - Accent5 2 3 6 13" xfId="46334"/>
    <cellStyle name="40 % - Accent5 2 3 6 2" xfId="3772"/>
    <cellStyle name="40 % - Accent5 2 3 6 2 2" xfId="7938"/>
    <cellStyle name="40 % - Accent5 2 3 6 2 2 2" xfId="15471"/>
    <cellStyle name="40 % - Accent5 2 3 6 2 2 2 2" xfId="28092"/>
    <cellStyle name="40 % - Accent5 2 3 6 2 2 2 3" xfId="41369"/>
    <cellStyle name="40 % - Accent5 2 3 6 2 2 2 4" xfId="54646"/>
    <cellStyle name="40 % - Accent5 2 3 6 2 2 3" xfId="22105"/>
    <cellStyle name="40 % - Accent5 2 3 6 2 2 4" xfId="35382"/>
    <cellStyle name="40 % - Accent5 2 3 6 2 2 5" xfId="48659"/>
    <cellStyle name="40 % - Accent5 2 3 6 2 3" xfId="14481"/>
    <cellStyle name="40 % - Accent5 2 3 6 2 3 2" xfId="27102"/>
    <cellStyle name="40 % - Accent5 2 3 6 2 3 3" xfId="40379"/>
    <cellStyle name="40 % - Accent5 2 3 6 2 3 4" xfId="53656"/>
    <cellStyle name="40 % - Accent5 2 3 6 2 4" xfId="21115"/>
    <cellStyle name="40 % - Accent5 2 3 6 2 5" xfId="34392"/>
    <cellStyle name="40 % - Accent5 2 3 6 2 6" xfId="47669"/>
    <cellStyle name="40 % - Accent5 2 3 6 3" xfId="5034"/>
    <cellStyle name="40 % - Accent5 2 3 6 3 2" xfId="8908"/>
    <cellStyle name="40 % - Accent5 2 3 6 3 2 2" xfId="29062"/>
    <cellStyle name="40 % - Accent5 2 3 6 3 2 3" xfId="42339"/>
    <cellStyle name="40 % - Accent5 2 3 6 3 2 4" xfId="55616"/>
    <cellStyle name="40 % - Accent5 2 3 6 3 3" xfId="23075"/>
    <cellStyle name="40 % - Accent5 2 3 6 3 4" xfId="36352"/>
    <cellStyle name="40 % - Accent5 2 3 6 3 5" xfId="49629"/>
    <cellStyle name="40 % - Accent5 2 3 6 4" xfId="5625"/>
    <cellStyle name="40 % - Accent5 2 3 6 4 2" xfId="16473"/>
    <cellStyle name="40 % - Accent5 2 3 6 4 2 2" xfId="29653"/>
    <cellStyle name="40 % - Accent5 2 3 6 4 2 3" xfId="42930"/>
    <cellStyle name="40 % - Accent5 2 3 6 4 2 4" xfId="56207"/>
    <cellStyle name="40 % - Accent5 2 3 6 4 3" xfId="11427"/>
    <cellStyle name="40 % - Accent5 2 3 6 4 4" xfId="23666"/>
    <cellStyle name="40 % - Accent5 2 3 6 4 5" xfId="36943"/>
    <cellStyle name="40 % - Accent5 2 3 6 4 6" xfId="50220"/>
    <cellStyle name="40 % - Accent5 2 3 6 5" xfId="6249"/>
    <cellStyle name="40 % - Accent5 2 3 6 5 2" xfId="17073"/>
    <cellStyle name="40 % - Accent5 2 3 6 5 2 2" xfId="30253"/>
    <cellStyle name="40 % - Accent5 2 3 6 5 2 3" xfId="43530"/>
    <cellStyle name="40 % - Accent5 2 3 6 5 2 4" xfId="56807"/>
    <cellStyle name="40 % - Accent5 2 3 6 5 3" xfId="12027"/>
    <cellStyle name="40 % - Accent5 2 3 6 5 4" xfId="24266"/>
    <cellStyle name="40 % - Accent5 2 3 6 5 5" xfId="37543"/>
    <cellStyle name="40 % - Accent5 2 3 6 5 6" xfId="50820"/>
    <cellStyle name="40 % - Accent5 2 3 6 6" xfId="6951"/>
    <cellStyle name="40 % - Accent5 2 3 6 6 2" xfId="17775"/>
    <cellStyle name="40 % - Accent5 2 3 6 6 2 2" xfId="30955"/>
    <cellStyle name="40 % - Accent5 2 3 6 6 2 3" xfId="44232"/>
    <cellStyle name="40 % - Accent5 2 3 6 6 2 4" xfId="57509"/>
    <cellStyle name="40 % - Accent5 2 3 6 6 3" xfId="12729"/>
    <cellStyle name="40 % - Accent5 2 3 6 6 4" xfId="24968"/>
    <cellStyle name="40 % - Accent5 2 3 6 6 5" xfId="38245"/>
    <cellStyle name="40 % - Accent5 2 3 6 6 6" xfId="51522"/>
    <cellStyle name="40 % - Accent5 2 3 6 7" xfId="7679"/>
    <cellStyle name="40 % - Accent5 2 3 6 7 2" xfId="18529"/>
    <cellStyle name="40 % - Accent5 2 3 6 7 2 2" xfId="31709"/>
    <cellStyle name="40 % - Accent5 2 3 6 7 2 3" xfId="44986"/>
    <cellStyle name="40 % - Accent5 2 3 6 7 2 4" xfId="58263"/>
    <cellStyle name="40 % - Accent5 2 3 6 7 3" xfId="25722"/>
    <cellStyle name="40 % - Accent5 2 3 6 7 4" xfId="38999"/>
    <cellStyle name="40 % - Accent5 2 3 6 7 5" xfId="52276"/>
    <cellStyle name="40 % - Accent5 2 3 6 8" xfId="10739"/>
    <cellStyle name="40 % - Accent5 2 3 6 8 2" xfId="15212"/>
    <cellStyle name="40 % - Accent5 2 3 6 8 2 2" xfId="27833"/>
    <cellStyle name="40 % - Accent5 2 3 6 8 2 3" xfId="41110"/>
    <cellStyle name="40 % - Accent5 2 3 6 8 2 4" xfId="54387"/>
    <cellStyle name="40 % - Accent5 2 3 6 8 3" xfId="21846"/>
    <cellStyle name="40 % - Accent5 2 3 6 8 4" xfId="35123"/>
    <cellStyle name="40 % - Accent5 2 3 6 8 5" xfId="48400"/>
    <cellStyle name="40 % - Accent5 2 3 6 9" xfId="9660"/>
    <cellStyle name="40 % - Accent5 2 3 6 9 2" xfId="20526"/>
    <cellStyle name="40 % - Accent5 2 3 6 9 3" xfId="33803"/>
    <cellStyle name="40 % - Accent5 2 3 6 9 4" xfId="47080"/>
    <cellStyle name="40 % - Accent5 2 3 7" xfId="802"/>
    <cellStyle name="40 % - Accent5 2 3 7 10" xfId="13893"/>
    <cellStyle name="40 % - Accent5 2 3 7 10 2" xfId="26514"/>
    <cellStyle name="40 % - Accent5 2 3 7 10 3" xfId="39791"/>
    <cellStyle name="40 % - Accent5 2 3 7 10 4" xfId="53068"/>
    <cellStyle name="40 % - Accent5 2 3 7 11" xfId="19781"/>
    <cellStyle name="40 % - Accent5 2 3 7 12" xfId="33058"/>
    <cellStyle name="40 % - Accent5 2 3 7 13" xfId="46335"/>
    <cellStyle name="40 % - Accent5 2 3 7 2" xfId="3894"/>
    <cellStyle name="40 % - Accent5 2 3 7 2 2" xfId="8011"/>
    <cellStyle name="40 % - Accent5 2 3 7 2 2 2" xfId="15538"/>
    <cellStyle name="40 % - Accent5 2 3 7 2 2 2 2" xfId="28165"/>
    <cellStyle name="40 % - Accent5 2 3 7 2 2 2 3" xfId="41442"/>
    <cellStyle name="40 % - Accent5 2 3 7 2 2 2 4" xfId="54719"/>
    <cellStyle name="40 % - Accent5 2 3 7 2 2 3" xfId="22178"/>
    <cellStyle name="40 % - Accent5 2 3 7 2 2 4" xfId="35455"/>
    <cellStyle name="40 % - Accent5 2 3 7 2 2 5" xfId="48732"/>
    <cellStyle name="40 % - Accent5 2 3 7 2 3" xfId="14482"/>
    <cellStyle name="40 % - Accent5 2 3 7 2 3 2" xfId="27103"/>
    <cellStyle name="40 % - Accent5 2 3 7 2 3 3" xfId="40380"/>
    <cellStyle name="40 % - Accent5 2 3 7 2 3 4" xfId="53657"/>
    <cellStyle name="40 % - Accent5 2 3 7 2 4" xfId="21116"/>
    <cellStyle name="40 % - Accent5 2 3 7 2 5" xfId="34393"/>
    <cellStyle name="40 % - Accent5 2 3 7 2 6" xfId="47670"/>
    <cellStyle name="40 % - Accent5 2 3 7 3" xfId="5035"/>
    <cellStyle name="40 % - Accent5 2 3 7 3 2" xfId="8909"/>
    <cellStyle name="40 % - Accent5 2 3 7 3 2 2" xfId="29063"/>
    <cellStyle name="40 % - Accent5 2 3 7 3 2 3" xfId="42340"/>
    <cellStyle name="40 % - Accent5 2 3 7 3 2 4" xfId="55617"/>
    <cellStyle name="40 % - Accent5 2 3 7 3 3" xfId="23076"/>
    <cellStyle name="40 % - Accent5 2 3 7 3 4" xfId="36353"/>
    <cellStyle name="40 % - Accent5 2 3 7 3 5" xfId="49630"/>
    <cellStyle name="40 % - Accent5 2 3 7 4" xfId="5626"/>
    <cellStyle name="40 % - Accent5 2 3 7 4 2" xfId="16474"/>
    <cellStyle name="40 % - Accent5 2 3 7 4 2 2" xfId="29654"/>
    <cellStyle name="40 % - Accent5 2 3 7 4 2 3" xfId="42931"/>
    <cellStyle name="40 % - Accent5 2 3 7 4 2 4" xfId="56208"/>
    <cellStyle name="40 % - Accent5 2 3 7 4 3" xfId="11428"/>
    <cellStyle name="40 % - Accent5 2 3 7 4 4" xfId="23667"/>
    <cellStyle name="40 % - Accent5 2 3 7 4 5" xfId="36944"/>
    <cellStyle name="40 % - Accent5 2 3 7 4 6" xfId="50221"/>
    <cellStyle name="40 % - Accent5 2 3 7 5" xfId="6250"/>
    <cellStyle name="40 % - Accent5 2 3 7 5 2" xfId="17074"/>
    <cellStyle name="40 % - Accent5 2 3 7 5 2 2" xfId="30254"/>
    <cellStyle name="40 % - Accent5 2 3 7 5 2 3" xfId="43531"/>
    <cellStyle name="40 % - Accent5 2 3 7 5 2 4" xfId="56808"/>
    <cellStyle name="40 % - Accent5 2 3 7 5 3" xfId="12028"/>
    <cellStyle name="40 % - Accent5 2 3 7 5 4" xfId="24267"/>
    <cellStyle name="40 % - Accent5 2 3 7 5 5" xfId="37544"/>
    <cellStyle name="40 % - Accent5 2 3 7 5 6" xfId="50821"/>
    <cellStyle name="40 % - Accent5 2 3 7 6" xfId="6952"/>
    <cellStyle name="40 % - Accent5 2 3 7 6 2" xfId="17776"/>
    <cellStyle name="40 % - Accent5 2 3 7 6 2 2" xfId="30956"/>
    <cellStyle name="40 % - Accent5 2 3 7 6 2 3" xfId="44233"/>
    <cellStyle name="40 % - Accent5 2 3 7 6 2 4" xfId="57510"/>
    <cellStyle name="40 % - Accent5 2 3 7 6 3" xfId="12730"/>
    <cellStyle name="40 % - Accent5 2 3 7 6 4" xfId="24969"/>
    <cellStyle name="40 % - Accent5 2 3 7 6 5" xfId="38246"/>
    <cellStyle name="40 % - Accent5 2 3 7 6 6" xfId="51523"/>
    <cellStyle name="40 % - Accent5 2 3 7 7" xfId="7680"/>
    <cellStyle name="40 % - Accent5 2 3 7 7 2" xfId="18530"/>
    <cellStyle name="40 % - Accent5 2 3 7 7 2 2" xfId="31710"/>
    <cellStyle name="40 % - Accent5 2 3 7 7 2 3" xfId="44987"/>
    <cellStyle name="40 % - Accent5 2 3 7 7 2 4" xfId="58264"/>
    <cellStyle name="40 % - Accent5 2 3 7 7 3" xfId="25723"/>
    <cellStyle name="40 % - Accent5 2 3 7 7 4" xfId="39000"/>
    <cellStyle name="40 % - Accent5 2 3 7 7 5" xfId="52277"/>
    <cellStyle name="40 % - Accent5 2 3 7 8" xfId="10740"/>
    <cellStyle name="40 % - Accent5 2 3 7 8 2" xfId="15213"/>
    <cellStyle name="40 % - Accent5 2 3 7 8 2 2" xfId="27834"/>
    <cellStyle name="40 % - Accent5 2 3 7 8 2 3" xfId="41111"/>
    <cellStyle name="40 % - Accent5 2 3 7 8 2 4" xfId="54388"/>
    <cellStyle name="40 % - Accent5 2 3 7 8 3" xfId="21847"/>
    <cellStyle name="40 % - Accent5 2 3 7 8 4" xfId="35124"/>
    <cellStyle name="40 % - Accent5 2 3 7 8 5" xfId="48401"/>
    <cellStyle name="40 % - Accent5 2 3 7 9" xfId="9661"/>
    <cellStyle name="40 % - Accent5 2 3 7 9 2" xfId="20527"/>
    <cellStyle name="40 % - Accent5 2 3 7 9 3" xfId="33804"/>
    <cellStyle name="40 % - Accent5 2 3 7 9 4" xfId="47081"/>
    <cellStyle name="40 % - Accent5 2 3 8" xfId="3765"/>
    <cellStyle name="40 % - Accent5 2 3 8 2" xfId="7931"/>
    <cellStyle name="40 % - Accent5 2 3 8 2 2" xfId="18531"/>
    <cellStyle name="40 % - Accent5 2 3 8 2 2 2" xfId="31711"/>
    <cellStyle name="40 % - Accent5 2 3 8 2 2 3" xfId="44988"/>
    <cellStyle name="40 % - Accent5 2 3 8 2 2 4" xfId="58265"/>
    <cellStyle name="40 % - Accent5 2 3 8 2 3" xfId="25724"/>
    <cellStyle name="40 % - Accent5 2 3 8 2 4" xfId="39001"/>
    <cellStyle name="40 % - Accent5 2 3 8 2 5" xfId="52278"/>
    <cellStyle name="40 % - Accent5 2 3 8 3" xfId="10869"/>
    <cellStyle name="40 % - Accent5 2 3 8 3 2" xfId="15464"/>
    <cellStyle name="40 % - Accent5 2 3 8 3 2 2" xfId="28085"/>
    <cellStyle name="40 % - Accent5 2 3 8 3 2 3" xfId="41362"/>
    <cellStyle name="40 % - Accent5 2 3 8 3 2 4" xfId="54639"/>
    <cellStyle name="40 % - Accent5 2 3 8 3 3" xfId="22098"/>
    <cellStyle name="40 % - Accent5 2 3 8 3 4" xfId="35375"/>
    <cellStyle name="40 % - Accent5 2 3 8 3 5" xfId="48652"/>
    <cellStyle name="40 % - Accent5 2 3 8 4" xfId="14463"/>
    <cellStyle name="40 % - Accent5 2 3 8 4 2" xfId="27084"/>
    <cellStyle name="40 % - Accent5 2 3 8 4 3" xfId="40361"/>
    <cellStyle name="40 % - Accent5 2 3 8 4 4" xfId="53638"/>
    <cellStyle name="40 % - Accent5 2 3 8 5" xfId="21097"/>
    <cellStyle name="40 % - Accent5 2 3 8 6" xfId="34374"/>
    <cellStyle name="40 % - Accent5 2 3 8 7" xfId="47651"/>
    <cellStyle name="40 % - Accent5 2 3 9" xfId="5016"/>
    <cellStyle name="40 % - Accent5 2 3 9 2" xfId="8890"/>
    <cellStyle name="40 % - Accent5 2 3 9 2 2" xfId="18679"/>
    <cellStyle name="40 % - Accent5 2 3 9 2 2 2" xfId="31859"/>
    <cellStyle name="40 % - Accent5 2 3 9 2 2 3" xfId="45136"/>
    <cellStyle name="40 % - Accent5 2 3 9 2 2 4" xfId="58413"/>
    <cellStyle name="40 % - Accent5 2 3 9 2 3" xfId="13175"/>
    <cellStyle name="40 % - Accent5 2 3 9 2 4" xfId="25872"/>
    <cellStyle name="40 % - Accent5 2 3 9 2 5" xfId="39149"/>
    <cellStyle name="40 % - Accent5 2 3 9 2 6" xfId="52426"/>
    <cellStyle name="40 % - Accent5 2 3 9 3" xfId="15942"/>
    <cellStyle name="40 % - Accent5 2 3 9 3 2" xfId="29044"/>
    <cellStyle name="40 % - Accent5 2 3 9 3 3" xfId="42321"/>
    <cellStyle name="40 % - Accent5 2 3 9 3 4" xfId="55598"/>
    <cellStyle name="40 % - Accent5 2 3 9 4" xfId="23057"/>
    <cellStyle name="40 % - Accent5 2 3 9 5" xfId="36334"/>
    <cellStyle name="40 % - Accent5 2 3 9 6" xfId="49611"/>
    <cellStyle name="40 % - Accent5 2 3_2012-2013 - CF - Tour 1 - Ligue 04 - Résultats" xfId="803"/>
    <cellStyle name="40 % - Accent5 2 4" xfId="804"/>
    <cellStyle name="40 % - Accent5 2 4 10" xfId="13894"/>
    <cellStyle name="40 % - Accent5 2 4 10 2" xfId="26515"/>
    <cellStyle name="40 % - Accent5 2 4 10 3" xfId="39792"/>
    <cellStyle name="40 % - Accent5 2 4 10 4" xfId="53069"/>
    <cellStyle name="40 % - Accent5 2 4 11" xfId="19782"/>
    <cellStyle name="40 % - Accent5 2 4 12" xfId="33059"/>
    <cellStyle name="40 % - Accent5 2 4 13" xfId="46336"/>
    <cellStyle name="40 % - Accent5 2 4 2" xfId="3773"/>
    <cellStyle name="40 % - Accent5 2 4 2 2" xfId="7939"/>
    <cellStyle name="40 % - Accent5 2 4 2 2 2" xfId="18680"/>
    <cellStyle name="40 % - Accent5 2 4 2 2 2 2" xfId="31860"/>
    <cellStyle name="40 % - Accent5 2 4 2 2 2 3" xfId="45137"/>
    <cellStyle name="40 % - Accent5 2 4 2 2 2 4" xfId="58414"/>
    <cellStyle name="40 % - Accent5 2 4 2 2 3" xfId="25873"/>
    <cellStyle name="40 % - Accent5 2 4 2 2 4" xfId="39150"/>
    <cellStyle name="40 % - Accent5 2 4 2 2 5" xfId="52427"/>
    <cellStyle name="40 % - Accent5 2 4 2 3" xfId="10870"/>
    <cellStyle name="40 % - Accent5 2 4 2 3 2" xfId="15472"/>
    <cellStyle name="40 % - Accent5 2 4 2 3 2 2" xfId="28093"/>
    <cellStyle name="40 % - Accent5 2 4 2 3 2 3" xfId="41370"/>
    <cellStyle name="40 % - Accent5 2 4 2 3 2 4" xfId="54647"/>
    <cellStyle name="40 % - Accent5 2 4 2 3 3" xfId="22106"/>
    <cellStyle name="40 % - Accent5 2 4 2 3 4" xfId="35383"/>
    <cellStyle name="40 % - Accent5 2 4 2 3 5" xfId="48660"/>
    <cellStyle name="40 % - Accent5 2 4 2 4" xfId="14483"/>
    <cellStyle name="40 % - Accent5 2 4 2 4 2" xfId="27104"/>
    <cellStyle name="40 % - Accent5 2 4 2 4 3" xfId="40381"/>
    <cellStyle name="40 % - Accent5 2 4 2 4 4" xfId="53658"/>
    <cellStyle name="40 % - Accent5 2 4 2 5" xfId="21117"/>
    <cellStyle name="40 % - Accent5 2 4 2 6" xfId="34394"/>
    <cellStyle name="40 % - Accent5 2 4 2 7" xfId="47671"/>
    <cellStyle name="40 % - Accent5 2 4 3" xfId="5036"/>
    <cellStyle name="40 % - Accent5 2 4 3 2" xfId="8910"/>
    <cellStyle name="40 % - Accent5 2 4 3 2 2" xfId="18760"/>
    <cellStyle name="40 % - Accent5 2 4 3 2 2 2" xfId="31940"/>
    <cellStyle name="40 % - Accent5 2 4 3 2 2 3" xfId="45217"/>
    <cellStyle name="40 % - Accent5 2 4 3 2 2 4" xfId="58494"/>
    <cellStyle name="40 % - Accent5 2 4 3 2 3" xfId="25953"/>
    <cellStyle name="40 % - Accent5 2 4 3 2 4" xfId="39230"/>
    <cellStyle name="40 % - Accent5 2 4 3 2 5" xfId="52507"/>
    <cellStyle name="40 % - Accent5 2 4 3 3" xfId="15943"/>
    <cellStyle name="40 % - Accent5 2 4 3 3 2" xfId="29064"/>
    <cellStyle name="40 % - Accent5 2 4 3 3 3" xfId="42341"/>
    <cellStyle name="40 % - Accent5 2 4 3 3 4" xfId="55618"/>
    <cellStyle name="40 % - Accent5 2 4 3 4" xfId="23077"/>
    <cellStyle name="40 % - Accent5 2 4 3 5" xfId="36354"/>
    <cellStyle name="40 % - Accent5 2 4 3 6" xfId="49631"/>
    <cellStyle name="40 % - Accent5 2 4 4" xfId="5627"/>
    <cellStyle name="40 % - Accent5 2 4 4 2" xfId="16475"/>
    <cellStyle name="40 % - Accent5 2 4 4 2 2" xfId="29655"/>
    <cellStyle name="40 % - Accent5 2 4 4 2 3" xfId="42932"/>
    <cellStyle name="40 % - Accent5 2 4 4 2 4" xfId="56209"/>
    <cellStyle name="40 % - Accent5 2 4 4 3" xfId="11429"/>
    <cellStyle name="40 % - Accent5 2 4 4 4" xfId="23668"/>
    <cellStyle name="40 % - Accent5 2 4 4 5" xfId="36945"/>
    <cellStyle name="40 % - Accent5 2 4 4 6" xfId="50222"/>
    <cellStyle name="40 % - Accent5 2 4 5" xfId="6251"/>
    <cellStyle name="40 % - Accent5 2 4 5 2" xfId="17075"/>
    <cellStyle name="40 % - Accent5 2 4 5 2 2" xfId="30255"/>
    <cellStyle name="40 % - Accent5 2 4 5 2 3" xfId="43532"/>
    <cellStyle name="40 % - Accent5 2 4 5 2 4" xfId="56809"/>
    <cellStyle name="40 % - Accent5 2 4 5 3" xfId="12029"/>
    <cellStyle name="40 % - Accent5 2 4 5 4" xfId="24268"/>
    <cellStyle name="40 % - Accent5 2 4 5 5" xfId="37545"/>
    <cellStyle name="40 % - Accent5 2 4 5 6" xfId="50822"/>
    <cellStyle name="40 % - Accent5 2 4 6" xfId="6953"/>
    <cellStyle name="40 % - Accent5 2 4 6 2" xfId="17777"/>
    <cellStyle name="40 % - Accent5 2 4 6 2 2" xfId="30957"/>
    <cellStyle name="40 % - Accent5 2 4 6 2 3" xfId="44234"/>
    <cellStyle name="40 % - Accent5 2 4 6 2 4" xfId="57511"/>
    <cellStyle name="40 % - Accent5 2 4 6 3" xfId="12731"/>
    <cellStyle name="40 % - Accent5 2 4 6 4" xfId="24970"/>
    <cellStyle name="40 % - Accent5 2 4 6 5" xfId="38247"/>
    <cellStyle name="40 % - Accent5 2 4 6 6" xfId="51524"/>
    <cellStyle name="40 % - Accent5 2 4 7" xfId="7681"/>
    <cellStyle name="40 % - Accent5 2 4 7 2" xfId="18532"/>
    <cellStyle name="40 % - Accent5 2 4 7 2 2" xfId="31712"/>
    <cellStyle name="40 % - Accent5 2 4 7 2 3" xfId="44989"/>
    <cellStyle name="40 % - Accent5 2 4 7 2 4" xfId="58266"/>
    <cellStyle name="40 % - Accent5 2 4 7 3" xfId="25725"/>
    <cellStyle name="40 % - Accent5 2 4 7 4" xfId="39002"/>
    <cellStyle name="40 % - Accent5 2 4 7 5" xfId="52279"/>
    <cellStyle name="40 % - Accent5 2 4 8" xfId="10741"/>
    <cellStyle name="40 % - Accent5 2 4 8 2" xfId="15214"/>
    <cellStyle name="40 % - Accent5 2 4 8 2 2" xfId="27835"/>
    <cellStyle name="40 % - Accent5 2 4 8 2 3" xfId="41112"/>
    <cellStyle name="40 % - Accent5 2 4 8 2 4" xfId="54389"/>
    <cellStyle name="40 % - Accent5 2 4 8 3" xfId="21848"/>
    <cellStyle name="40 % - Accent5 2 4 8 4" xfId="35125"/>
    <cellStyle name="40 % - Accent5 2 4 8 5" xfId="48402"/>
    <cellStyle name="40 % - Accent5 2 4 9" xfId="9662"/>
    <cellStyle name="40 % - Accent5 2 4 9 2" xfId="20528"/>
    <cellStyle name="40 % - Accent5 2 4 9 3" xfId="33805"/>
    <cellStyle name="40 % - Accent5 2 4 9 4" xfId="47082"/>
    <cellStyle name="40 % - Accent5 2 5" xfId="805"/>
    <cellStyle name="40 % - Accent5 2 5 10" xfId="6252"/>
    <cellStyle name="40 % - Accent5 2 5 10 2" xfId="17076"/>
    <cellStyle name="40 % - Accent5 2 5 10 2 2" xfId="30256"/>
    <cellStyle name="40 % - Accent5 2 5 10 2 3" xfId="43533"/>
    <cellStyle name="40 % - Accent5 2 5 10 2 4" xfId="56810"/>
    <cellStyle name="40 % - Accent5 2 5 10 3" xfId="12030"/>
    <cellStyle name="40 % - Accent5 2 5 10 4" xfId="24269"/>
    <cellStyle name="40 % - Accent5 2 5 10 5" xfId="37546"/>
    <cellStyle name="40 % - Accent5 2 5 10 6" xfId="50823"/>
    <cellStyle name="40 % - Accent5 2 5 11" xfId="6954"/>
    <cellStyle name="40 % - Accent5 2 5 11 2" xfId="17778"/>
    <cellStyle name="40 % - Accent5 2 5 11 2 2" xfId="30958"/>
    <cellStyle name="40 % - Accent5 2 5 11 2 3" xfId="44235"/>
    <cellStyle name="40 % - Accent5 2 5 11 2 4" xfId="57512"/>
    <cellStyle name="40 % - Accent5 2 5 11 3" xfId="12732"/>
    <cellStyle name="40 % - Accent5 2 5 11 4" xfId="24971"/>
    <cellStyle name="40 % - Accent5 2 5 11 5" xfId="38248"/>
    <cellStyle name="40 % - Accent5 2 5 11 6" xfId="51525"/>
    <cellStyle name="40 % - Accent5 2 5 12" xfId="7682"/>
    <cellStyle name="40 % - Accent5 2 5 12 2" xfId="18533"/>
    <cellStyle name="40 % - Accent5 2 5 12 2 2" xfId="31713"/>
    <cellStyle name="40 % - Accent5 2 5 12 2 3" xfId="44990"/>
    <cellStyle name="40 % - Accent5 2 5 12 2 4" xfId="58267"/>
    <cellStyle name="40 % - Accent5 2 5 12 3" xfId="25726"/>
    <cellStyle name="40 % - Accent5 2 5 12 4" xfId="39003"/>
    <cellStyle name="40 % - Accent5 2 5 12 5" xfId="52280"/>
    <cellStyle name="40 % - Accent5 2 5 13" xfId="10742"/>
    <cellStyle name="40 % - Accent5 2 5 13 2" xfId="15215"/>
    <cellStyle name="40 % - Accent5 2 5 13 2 2" xfId="27836"/>
    <cellStyle name="40 % - Accent5 2 5 13 2 3" xfId="41113"/>
    <cellStyle name="40 % - Accent5 2 5 13 2 4" xfId="54390"/>
    <cellStyle name="40 % - Accent5 2 5 13 3" xfId="21849"/>
    <cellStyle name="40 % - Accent5 2 5 13 4" xfId="35126"/>
    <cellStyle name="40 % - Accent5 2 5 13 5" xfId="48403"/>
    <cellStyle name="40 % - Accent5 2 5 14" xfId="9663"/>
    <cellStyle name="40 % - Accent5 2 5 14 2" xfId="20529"/>
    <cellStyle name="40 % - Accent5 2 5 14 3" xfId="33806"/>
    <cellStyle name="40 % - Accent5 2 5 14 4" xfId="47083"/>
    <cellStyle name="40 % - Accent5 2 5 15" xfId="13895"/>
    <cellStyle name="40 % - Accent5 2 5 15 2" xfId="26516"/>
    <cellStyle name="40 % - Accent5 2 5 15 3" xfId="39793"/>
    <cellStyle name="40 % - Accent5 2 5 15 4" xfId="53070"/>
    <cellStyle name="40 % - Accent5 2 5 16" xfId="19783"/>
    <cellStyle name="40 % - Accent5 2 5 17" xfId="33060"/>
    <cellStyle name="40 % - Accent5 2 5 18" xfId="46337"/>
    <cellStyle name="40 % - Accent5 2 5 2" xfId="806"/>
    <cellStyle name="40 % - Accent5 2 5 2 10" xfId="13896"/>
    <cellStyle name="40 % - Accent5 2 5 2 10 2" xfId="26517"/>
    <cellStyle name="40 % - Accent5 2 5 2 10 3" xfId="39794"/>
    <cellStyle name="40 % - Accent5 2 5 2 10 4" xfId="53071"/>
    <cellStyle name="40 % - Accent5 2 5 2 11" xfId="19784"/>
    <cellStyle name="40 % - Accent5 2 5 2 12" xfId="33061"/>
    <cellStyle name="40 % - Accent5 2 5 2 13" xfId="46338"/>
    <cellStyle name="40 % - Accent5 2 5 2 2" xfId="3890"/>
    <cellStyle name="40 % - Accent5 2 5 2 2 2" xfId="8009"/>
    <cellStyle name="40 % - Accent5 2 5 2 2 2 2" xfId="15537"/>
    <cellStyle name="40 % - Accent5 2 5 2 2 2 2 2" xfId="28163"/>
    <cellStyle name="40 % - Accent5 2 5 2 2 2 2 3" xfId="41440"/>
    <cellStyle name="40 % - Accent5 2 5 2 2 2 2 4" xfId="54717"/>
    <cellStyle name="40 % - Accent5 2 5 2 2 2 3" xfId="22176"/>
    <cellStyle name="40 % - Accent5 2 5 2 2 2 4" xfId="35453"/>
    <cellStyle name="40 % - Accent5 2 5 2 2 2 5" xfId="48730"/>
    <cellStyle name="40 % - Accent5 2 5 2 2 3" xfId="14485"/>
    <cellStyle name="40 % - Accent5 2 5 2 2 3 2" xfId="27106"/>
    <cellStyle name="40 % - Accent5 2 5 2 2 3 3" xfId="40383"/>
    <cellStyle name="40 % - Accent5 2 5 2 2 3 4" xfId="53660"/>
    <cellStyle name="40 % - Accent5 2 5 2 2 4" xfId="21119"/>
    <cellStyle name="40 % - Accent5 2 5 2 2 5" xfId="34396"/>
    <cellStyle name="40 % - Accent5 2 5 2 2 6" xfId="47673"/>
    <cellStyle name="40 % - Accent5 2 5 2 3" xfId="5038"/>
    <cellStyle name="40 % - Accent5 2 5 2 3 2" xfId="8912"/>
    <cellStyle name="40 % - Accent5 2 5 2 3 2 2" xfId="29066"/>
    <cellStyle name="40 % - Accent5 2 5 2 3 2 3" xfId="42343"/>
    <cellStyle name="40 % - Accent5 2 5 2 3 2 4" xfId="55620"/>
    <cellStyle name="40 % - Accent5 2 5 2 3 3" xfId="23079"/>
    <cellStyle name="40 % - Accent5 2 5 2 3 4" xfId="36356"/>
    <cellStyle name="40 % - Accent5 2 5 2 3 5" xfId="49633"/>
    <cellStyle name="40 % - Accent5 2 5 2 4" xfId="5629"/>
    <cellStyle name="40 % - Accent5 2 5 2 4 2" xfId="16477"/>
    <cellStyle name="40 % - Accent5 2 5 2 4 2 2" xfId="29657"/>
    <cellStyle name="40 % - Accent5 2 5 2 4 2 3" xfId="42934"/>
    <cellStyle name="40 % - Accent5 2 5 2 4 2 4" xfId="56211"/>
    <cellStyle name="40 % - Accent5 2 5 2 4 3" xfId="11431"/>
    <cellStyle name="40 % - Accent5 2 5 2 4 4" xfId="23670"/>
    <cellStyle name="40 % - Accent5 2 5 2 4 5" xfId="36947"/>
    <cellStyle name="40 % - Accent5 2 5 2 4 6" xfId="50224"/>
    <cellStyle name="40 % - Accent5 2 5 2 5" xfId="6253"/>
    <cellStyle name="40 % - Accent5 2 5 2 5 2" xfId="17077"/>
    <cellStyle name="40 % - Accent5 2 5 2 5 2 2" xfId="30257"/>
    <cellStyle name="40 % - Accent5 2 5 2 5 2 3" xfId="43534"/>
    <cellStyle name="40 % - Accent5 2 5 2 5 2 4" xfId="56811"/>
    <cellStyle name="40 % - Accent5 2 5 2 5 3" xfId="12031"/>
    <cellStyle name="40 % - Accent5 2 5 2 5 4" xfId="24270"/>
    <cellStyle name="40 % - Accent5 2 5 2 5 5" xfId="37547"/>
    <cellStyle name="40 % - Accent5 2 5 2 5 6" xfId="50824"/>
    <cellStyle name="40 % - Accent5 2 5 2 6" xfId="6955"/>
    <cellStyle name="40 % - Accent5 2 5 2 6 2" xfId="17779"/>
    <cellStyle name="40 % - Accent5 2 5 2 6 2 2" xfId="30959"/>
    <cellStyle name="40 % - Accent5 2 5 2 6 2 3" xfId="44236"/>
    <cellStyle name="40 % - Accent5 2 5 2 6 2 4" xfId="57513"/>
    <cellStyle name="40 % - Accent5 2 5 2 6 3" xfId="12733"/>
    <cellStyle name="40 % - Accent5 2 5 2 6 4" xfId="24972"/>
    <cellStyle name="40 % - Accent5 2 5 2 6 5" xfId="38249"/>
    <cellStyle name="40 % - Accent5 2 5 2 6 6" xfId="51526"/>
    <cellStyle name="40 % - Accent5 2 5 2 7" xfId="7683"/>
    <cellStyle name="40 % - Accent5 2 5 2 7 2" xfId="18534"/>
    <cellStyle name="40 % - Accent5 2 5 2 7 2 2" xfId="31714"/>
    <cellStyle name="40 % - Accent5 2 5 2 7 2 3" xfId="44991"/>
    <cellStyle name="40 % - Accent5 2 5 2 7 2 4" xfId="58268"/>
    <cellStyle name="40 % - Accent5 2 5 2 7 3" xfId="25727"/>
    <cellStyle name="40 % - Accent5 2 5 2 7 4" xfId="39004"/>
    <cellStyle name="40 % - Accent5 2 5 2 7 5" xfId="52281"/>
    <cellStyle name="40 % - Accent5 2 5 2 8" xfId="10743"/>
    <cellStyle name="40 % - Accent5 2 5 2 8 2" xfId="15216"/>
    <cellStyle name="40 % - Accent5 2 5 2 8 2 2" xfId="27837"/>
    <cellStyle name="40 % - Accent5 2 5 2 8 2 3" xfId="41114"/>
    <cellStyle name="40 % - Accent5 2 5 2 8 2 4" xfId="54391"/>
    <cellStyle name="40 % - Accent5 2 5 2 8 3" xfId="21850"/>
    <cellStyle name="40 % - Accent5 2 5 2 8 4" xfId="35127"/>
    <cellStyle name="40 % - Accent5 2 5 2 8 5" xfId="48404"/>
    <cellStyle name="40 % - Accent5 2 5 2 9" xfId="9664"/>
    <cellStyle name="40 % - Accent5 2 5 2 9 2" xfId="20530"/>
    <cellStyle name="40 % - Accent5 2 5 2 9 3" xfId="33807"/>
    <cellStyle name="40 % - Accent5 2 5 2 9 4" xfId="47084"/>
    <cellStyle name="40 % - Accent5 2 5 3" xfId="807"/>
    <cellStyle name="40 % - Accent5 2 5 3 10" xfId="13897"/>
    <cellStyle name="40 % - Accent5 2 5 3 10 2" xfId="26518"/>
    <cellStyle name="40 % - Accent5 2 5 3 10 3" xfId="39795"/>
    <cellStyle name="40 % - Accent5 2 5 3 10 4" xfId="53072"/>
    <cellStyle name="40 % - Accent5 2 5 3 11" xfId="19785"/>
    <cellStyle name="40 % - Accent5 2 5 3 12" xfId="33062"/>
    <cellStyle name="40 % - Accent5 2 5 3 13" xfId="46339"/>
    <cellStyle name="40 % - Accent5 2 5 3 2" xfId="3889"/>
    <cellStyle name="40 % - Accent5 2 5 3 2 2" xfId="8008"/>
    <cellStyle name="40 % - Accent5 2 5 3 2 2 2" xfId="15536"/>
    <cellStyle name="40 % - Accent5 2 5 3 2 2 2 2" xfId="28162"/>
    <cellStyle name="40 % - Accent5 2 5 3 2 2 2 3" xfId="41439"/>
    <cellStyle name="40 % - Accent5 2 5 3 2 2 2 4" xfId="54716"/>
    <cellStyle name="40 % - Accent5 2 5 3 2 2 3" xfId="22175"/>
    <cellStyle name="40 % - Accent5 2 5 3 2 2 4" xfId="35452"/>
    <cellStyle name="40 % - Accent5 2 5 3 2 2 5" xfId="48729"/>
    <cellStyle name="40 % - Accent5 2 5 3 2 3" xfId="14486"/>
    <cellStyle name="40 % - Accent5 2 5 3 2 3 2" xfId="27107"/>
    <cellStyle name="40 % - Accent5 2 5 3 2 3 3" xfId="40384"/>
    <cellStyle name="40 % - Accent5 2 5 3 2 3 4" xfId="53661"/>
    <cellStyle name="40 % - Accent5 2 5 3 2 4" xfId="21120"/>
    <cellStyle name="40 % - Accent5 2 5 3 2 5" xfId="34397"/>
    <cellStyle name="40 % - Accent5 2 5 3 2 6" xfId="47674"/>
    <cellStyle name="40 % - Accent5 2 5 3 3" xfId="5039"/>
    <cellStyle name="40 % - Accent5 2 5 3 3 2" xfId="8913"/>
    <cellStyle name="40 % - Accent5 2 5 3 3 2 2" xfId="29067"/>
    <cellStyle name="40 % - Accent5 2 5 3 3 2 3" xfId="42344"/>
    <cellStyle name="40 % - Accent5 2 5 3 3 2 4" xfId="55621"/>
    <cellStyle name="40 % - Accent5 2 5 3 3 3" xfId="23080"/>
    <cellStyle name="40 % - Accent5 2 5 3 3 4" xfId="36357"/>
    <cellStyle name="40 % - Accent5 2 5 3 3 5" xfId="49634"/>
    <cellStyle name="40 % - Accent5 2 5 3 4" xfId="5630"/>
    <cellStyle name="40 % - Accent5 2 5 3 4 2" xfId="16478"/>
    <cellStyle name="40 % - Accent5 2 5 3 4 2 2" xfId="29658"/>
    <cellStyle name="40 % - Accent5 2 5 3 4 2 3" xfId="42935"/>
    <cellStyle name="40 % - Accent5 2 5 3 4 2 4" xfId="56212"/>
    <cellStyle name="40 % - Accent5 2 5 3 4 3" xfId="11432"/>
    <cellStyle name="40 % - Accent5 2 5 3 4 4" xfId="23671"/>
    <cellStyle name="40 % - Accent5 2 5 3 4 5" xfId="36948"/>
    <cellStyle name="40 % - Accent5 2 5 3 4 6" xfId="50225"/>
    <cellStyle name="40 % - Accent5 2 5 3 5" xfId="6254"/>
    <cellStyle name="40 % - Accent5 2 5 3 5 2" xfId="17078"/>
    <cellStyle name="40 % - Accent5 2 5 3 5 2 2" xfId="30258"/>
    <cellStyle name="40 % - Accent5 2 5 3 5 2 3" xfId="43535"/>
    <cellStyle name="40 % - Accent5 2 5 3 5 2 4" xfId="56812"/>
    <cellStyle name="40 % - Accent5 2 5 3 5 3" xfId="12032"/>
    <cellStyle name="40 % - Accent5 2 5 3 5 4" xfId="24271"/>
    <cellStyle name="40 % - Accent5 2 5 3 5 5" xfId="37548"/>
    <cellStyle name="40 % - Accent5 2 5 3 5 6" xfId="50825"/>
    <cellStyle name="40 % - Accent5 2 5 3 6" xfId="6956"/>
    <cellStyle name="40 % - Accent5 2 5 3 6 2" xfId="17780"/>
    <cellStyle name="40 % - Accent5 2 5 3 6 2 2" xfId="30960"/>
    <cellStyle name="40 % - Accent5 2 5 3 6 2 3" xfId="44237"/>
    <cellStyle name="40 % - Accent5 2 5 3 6 2 4" xfId="57514"/>
    <cellStyle name="40 % - Accent5 2 5 3 6 3" xfId="12734"/>
    <cellStyle name="40 % - Accent5 2 5 3 6 4" xfId="24973"/>
    <cellStyle name="40 % - Accent5 2 5 3 6 5" xfId="38250"/>
    <cellStyle name="40 % - Accent5 2 5 3 6 6" xfId="51527"/>
    <cellStyle name="40 % - Accent5 2 5 3 7" xfId="7684"/>
    <cellStyle name="40 % - Accent5 2 5 3 7 2" xfId="18535"/>
    <cellStyle name="40 % - Accent5 2 5 3 7 2 2" xfId="31715"/>
    <cellStyle name="40 % - Accent5 2 5 3 7 2 3" xfId="44992"/>
    <cellStyle name="40 % - Accent5 2 5 3 7 2 4" xfId="58269"/>
    <cellStyle name="40 % - Accent5 2 5 3 7 3" xfId="25728"/>
    <cellStyle name="40 % - Accent5 2 5 3 7 4" xfId="39005"/>
    <cellStyle name="40 % - Accent5 2 5 3 7 5" xfId="52282"/>
    <cellStyle name="40 % - Accent5 2 5 3 8" xfId="10744"/>
    <cellStyle name="40 % - Accent5 2 5 3 8 2" xfId="15217"/>
    <cellStyle name="40 % - Accent5 2 5 3 8 2 2" xfId="27838"/>
    <cellStyle name="40 % - Accent5 2 5 3 8 2 3" xfId="41115"/>
    <cellStyle name="40 % - Accent5 2 5 3 8 2 4" xfId="54392"/>
    <cellStyle name="40 % - Accent5 2 5 3 8 3" xfId="21851"/>
    <cellStyle name="40 % - Accent5 2 5 3 8 4" xfId="35128"/>
    <cellStyle name="40 % - Accent5 2 5 3 8 5" xfId="48405"/>
    <cellStyle name="40 % - Accent5 2 5 3 9" xfId="9665"/>
    <cellStyle name="40 % - Accent5 2 5 3 9 2" xfId="20531"/>
    <cellStyle name="40 % - Accent5 2 5 3 9 3" xfId="33808"/>
    <cellStyle name="40 % - Accent5 2 5 3 9 4" xfId="47085"/>
    <cellStyle name="40 % - Accent5 2 5 4" xfId="808"/>
    <cellStyle name="40 % - Accent5 2 5 4 10" xfId="9666"/>
    <cellStyle name="40 % - Accent5 2 5 4 10 2" xfId="20532"/>
    <cellStyle name="40 % - Accent5 2 5 4 10 3" xfId="33809"/>
    <cellStyle name="40 % - Accent5 2 5 4 10 4" xfId="47086"/>
    <cellStyle name="40 % - Accent5 2 5 4 11" xfId="13898"/>
    <cellStyle name="40 % - Accent5 2 5 4 11 2" xfId="26519"/>
    <cellStyle name="40 % - Accent5 2 5 4 11 3" xfId="39796"/>
    <cellStyle name="40 % - Accent5 2 5 4 11 4" xfId="53073"/>
    <cellStyle name="40 % - Accent5 2 5 4 12" xfId="19786"/>
    <cellStyle name="40 % - Accent5 2 5 4 13" xfId="33063"/>
    <cellStyle name="40 % - Accent5 2 5 4 14" xfId="46340"/>
    <cellStyle name="40 % - Accent5 2 5 4 2" xfId="809"/>
    <cellStyle name="40 % - Accent5 2 5 4 2 10" xfId="13899"/>
    <cellStyle name="40 % - Accent5 2 5 4 2 10 2" xfId="26520"/>
    <cellStyle name="40 % - Accent5 2 5 4 2 10 3" xfId="39797"/>
    <cellStyle name="40 % - Accent5 2 5 4 2 10 4" xfId="53074"/>
    <cellStyle name="40 % - Accent5 2 5 4 2 11" xfId="19787"/>
    <cellStyle name="40 % - Accent5 2 5 4 2 12" xfId="33064"/>
    <cellStyle name="40 % - Accent5 2 5 4 2 13" xfId="46341"/>
    <cellStyle name="40 % - Accent5 2 5 4 2 2" xfId="3886"/>
    <cellStyle name="40 % - Accent5 2 5 4 2 2 2" xfId="8006"/>
    <cellStyle name="40 % - Accent5 2 5 4 2 2 2 2" xfId="15534"/>
    <cellStyle name="40 % - Accent5 2 5 4 2 2 2 2 2" xfId="28160"/>
    <cellStyle name="40 % - Accent5 2 5 4 2 2 2 2 3" xfId="41437"/>
    <cellStyle name="40 % - Accent5 2 5 4 2 2 2 2 4" xfId="54714"/>
    <cellStyle name="40 % - Accent5 2 5 4 2 2 2 3" xfId="22173"/>
    <cellStyle name="40 % - Accent5 2 5 4 2 2 2 4" xfId="35450"/>
    <cellStyle name="40 % - Accent5 2 5 4 2 2 2 5" xfId="48727"/>
    <cellStyle name="40 % - Accent5 2 5 4 2 2 3" xfId="14488"/>
    <cellStyle name="40 % - Accent5 2 5 4 2 2 3 2" xfId="27109"/>
    <cellStyle name="40 % - Accent5 2 5 4 2 2 3 3" xfId="40386"/>
    <cellStyle name="40 % - Accent5 2 5 4 2 2 3 4" xfId="53663"/>
    <cellStyle name="40 % - Accent5 2 5 4 2 2 4" xfId="21122"/>
    <cellStyle name="40 % - Accent5 2 5 4 2 2 5" xfId="34399"/>
    <cellStyle name="40 % - Accent5 2 5 4 2 2 6" xfId="47676"/>
    <cellStyle name="40 % - Accent5 2 5 4 2 3" xfId="5041"/>
    <cellStyle name="40 % - Accent5 2 5 4 2 3 2" xfId="8915"/>
    <cellStyle name="40 % - Accent5 2 5 4 2 3 2 2" xfId="29069"/>
    <cellStyle name="40 % - Accent5 2 5 4 2 3 2 3" xfId="42346"/>
    <cellStyle name="40 % - Accent5 2 5 4 2 3 2 4" xfId="55623"/>
    <cellStyle name="40 % - Accent5 2 5 4 2 3 3" xfId="23082"/>
    <cellStyle name="40 % - Accent5 2 5 4 2 3 4" xfId="36359"/>
    <cellStyle name="40 % - Accent5 2 5 4 2 3 5" xfId="49636"/>
    <cellStyle name="40 % - Accent5 2 5 4 2 4" xfId="5632"/>
    <cellStyle name="40 % - Accent5 2 5 4 2 4 2" xfId="16480"/>
    <cellStyle name="40 % - Accent5 2 5 4 2 4 2 2" xfId="29660"/>
    <cellStyle name="40 % - Accent5 2 5 4 2 4 2 3" xfId="42937"/>
    <cellStyle name="40 % - Accent5 2 5 4 2 4 2 4" xfId="56214"/>
    <cellStyle name="40 % - Accent5 2 5 4 2 4 3" xfId="11434"/>
    <cellStyle name="40 % - Accent5 2 5 4 2 4 4" xfId="23673"/>
    <cellStyle name="40 % - Accent5 2 5 4 2 4 5" xfId="36950"/>
    <cellStyle name="40 % - Accent5 2 5 4 2 4 6" xfId="50227"/>
    <cellStyle name="40 % - Accent5 2 5 4 2 5" xfId="6256"/>
    <cellStyle name="40 % - Accent5 2 5 4 2 5 2" xfId="17080"/>
    <cellStyle name="40 % - Accent5 2 5 4 2 5 2 2" xfId="30260"/>
    <cellStyle name="40 % - Accent5 2 5 4 2 5 2 3" xfId="43537"/>
    <cellStyle name="40 % - Accent5 2 5 4 2 5 2 4" xfId="56814"/>
    <cellStyle name="40 % - Accent5 2 5 4 2 5 3" xfId="12034"/>
    <cellStyle name="40 % - Accent5 2 5 4 2 5 4" xfId="24273"/>
    <cellStyle name="40 % - Accent5 2 5 4 2 5 5" xfId="37550"/>
    <cellStyle name="40 % - Accent5 2 5 4 2 5 6" xfId="50827"/>
    <cellStyle name="40 % - Accent5 2 5 4 2 6" xfId="6958"/>
    <cellStyle name="40 % - Accent5 2 5 4 2 6 2" xfId="17782"/>
    <cellStyle name="40 % - Accent5 2 5 4 2 6 2 2" xfId="30962"/>
    <cellStyle name="40 % - Accent5 2 5 4 2 6 2 3" xfId="44239"/>
    <cellStyle name="40 % - Accent5 2 5 4 2 6 2 4" xfId="57516"/>
    <cellStyle name="40 % - Accent5 2 5 4 2 6 3" xfId="12736"/>
    <cellStyle name="40 % - Accent5 2 5 4 2 6 4" xfId="24975"/>
    <cellStyle name="40 % - Accent5 2 5 4 2 6 5" xfId="38252"/>
    <cellStyle name="40 % - Accent5 2 5 4 2 6 6" xfId="51529"/>
    <cellStyle name="40 % - Accent5 2 5 4 2 7" xfId="7686"/>
    <cellStyle name="40 % - Accent5 2 5 4 2 7 2" xfId="18537"/>
    <cellStyle name="40 % - Accent5 2 5 4 2 7 2 2" xfId="31717"/>
    <cellStyle name="40 % - Accent5 2 5 4 2 7 2 3" xfId="44994"/>
    <cellStyle name="40 % - Accent5 2 5 4 2 7 2 4" xfId="58271"/>
    <cellStyle name="40 % - Accent5 2 5 4 2 7 3" xfId="25730"/>
    <cellStyle name="40 % - Accent5 2 5 4 2 7 4" xfId="39007"/>
    <cellStyle name="40 % - Accent5 2 5 4 2 7 5" xfId="52284"/>
    <cellStyle name="40 % - Accent5 2 5 4 2 8" xfId="10746"/>
    <cellStyle name="40 % - Accent5 2 5 4 2 8 2" xfId="15219"/>
    <cellStyle name="40 % - Accent5 2 5 4 2 8 2 2" xfId="27840"/>
    <cellStyle name="40 % - Accent5 2 5 4 2 8 2 3" xfId="41117"/>
    <cellStyle name="40 % - Accent5 2 5 4 2 8 2 4" xfId="54394"/>
    <cellStyle name="40 % - Accent5 2 5 4 2 8 3" xfId="21853"/>
    <cellStyle name="40 % - Accent5 2 5 4 2 8 4" xfId="35130"/>
    <cellStyle name="40 % - Accent5 2 5 4 2 8 5" xfId="48407"/>
    <cellStyle name="40 % - Accent5 2 5 4 2 9" xfId="9667"/>
    <cellStyle name="40 % - Accent5 2 5 4 2 9 2" xfId="20533"/>
    <cellStyle name="40 % - Accent5 2 5 4 2 9 3" xfId="33810"/>
    <cellStyle name="40 % - Accent5 2 5 4 2 9 4" xfId="47087"/>
    <cellStyle name="40 % - Accent5 2 5 4 3" xfId="3888"/>
    <cellStyle name="40 % - Accent5 2 5 4 3 2" xfId="8007"/>
    <cellStyle name="40 % - Accent5 2 5 4 3 2 2" xfId="15535"/>
    <cellStyle name="40 % - Accent5 2 5 4 3 2 2 2" xfId="28161"/>
    <cellStyle name="40 % - Accent5 2 5 4 3 2 2 3" xfId="41438"/>
    <cellStyle name="40 % - Accent5 2 5 4 3 2 2 4" xfId="54715"/>
    <cellStyle name="40 % - Accent5 2 5 4 3 2 3" xfId="22174"/>
    <cellStyle name="40 % - Accent5 2 5 4 3 2 4" xfId="35451"/>
    <cellStyle name="40 % - Accent5 2 5 4 3 2 5" xfId="48728"/>
    <cellStyle name="40 % - Accent5 2 5 4 3 3" xfId="14487"/>
    <cellStyle name="40 % - Accent5 2 5 4 3 3 2" xfId="27108"/>
    <cellStyle name="40 % - Accent5 2 5 4 3 3 3" xfId="40385"/>
    <cellStyle name="40 % - Accent5 2 5 4 3 3 4" xfId="53662"/>
    <cellStyle name="40 % - Accent5 2 5 4 3 4" xfId="21121"/>
    <cellStyle name="40 % - Accent5 2 5 4 3 5" xfId="34398"/>
    <cellStyle name="40 % - Accent5 2 5 4 3 6" xfId="47675"/>
    <cellStyle name="40 % - Accent5 2 5 4 4" xfId="5040"/>
    <cellStyle name="40 % - Accent5 2 5 4 4 2" xfId="8914"/>
    <cellStyle name="40 % - Accent5 2 5 4 4 2 2" xfId="29068"/>
    <cellStyle name="40 % - Accent5 2 5 4 4 2 3" xfId="42345"/>
    <cellStyle name="40 % - Accent5 2 5 4 4 2 4" xfId="55622"/>
    <cellStyle name="40 % - Accent5 2 5 4 4 3" xfId="23081"/>
    <cellStyle name="40 % - Accent5 2 5 4 4 4" xfId="36358"/>
    <cellStyle name="40 % - Accent5 2 5 4 4 5" xfId="49635"/>
    <cellStyle name="40 % - Accent5 2 5 4 5" xfId="5631"/>
    <cellStyle name="40 % - Accent5 2 5 4 5 2" xfId="16479"/>
    <cellStyle name="40 % - Accent5 2 5 4 5 2 2" xfId="29659"/>
    <cellStyle name="40 % - Accent5 2 5 4 5 2 3" xfId="42936"/>
    <cellStyle name="40 % - Accent5 2 5 4 5 2 4" xfId="56213"/>
    <cellStyle name="40 % - Accent5 2 5 4 5 3" xfId="11433"/>
    <cellStyle name="40 % - Accent5 2 5 4 5 4" xfId="23672"/>
    <cellStyle name="40 % - Accent5 2 5 4 5 5" xfId="36949"/>
    <cellStyle name="40 % - Accent5 2 5 4 5 6" xfId="50226"/>
    <cellStyle name="40 % - Accent5 2 5 4 6" xfId="6255"/>
    <cellStyle name="40 % - Accent5 2 5 4 6 2" xfId="17079"/>
    <cellStyle name="40 % - Accent5 2 5 4 6 2 2" xfId="30259"/>
    <cellStyle name="40 % - Accent5 2 5 4 6 2 3" xfId="43536"/>
    <cellStyle name="40 % - Accent5 2 5 4 6 2 4" xfId="56813"/>
    <cellStyle name="40 % - Accent5 2 5 4 6 3" xfId="12033"/>
    <cellStyle name="40 % - Accent5 2 5 4 6 4" xfId="24272"/>
    <cellStyle name="40 % - Accent5 2 5 4 6 5" xfId="37549"/>
    <cellStyle name="40 % - Accent5 2 5 4 6 6" xfId="50826"/>
    <cellStyle name="40 % - Accent5 2 5 4 7" xfId="6957"/>
    <cellStyle name="40 % - Accent5 2 5 4 7 2" xfId="17781"/>
    <cellStyle name="40 % - Accent5 2 5 4 7 2 2" xfId="30961"/>
    <cellStyle name="40 % - Accent5 2 5 4 7 2 3" xfId="44238"/>
    <cellStyle name="40 % - Accent5 2 5 4 7 2 4" xfId="57515"/>
    <cellStyle name="40 % - Accent5 2 5 4 7 3" xfId="12735"/>
    <cellStyle name="40 % - Accent5 2 5 4 7 4" xfId="24974"/>
    <cellStyle name="40 % - Accent5 2 5 4 7 5" xfId="38251"/>
    <cellStyle name="40 % - Accent5 2 5 4 7 6" xfId="51528"/>
    <cellStyle name="40 % - Accent5 2 5 4 8" xfId="7685"/>
    <cellStyle name="40 % - Accent5 2 5 4 8 2" xfId="18536"/>
    <cellStyle name="40 % - Accent5 2 5 4 8 2 2" xfId="31716"/>
    <cellStyle name="40 % - Accent5 2 5 4 8 2 3" xfId="44993"/>
    <cellStyle name="40 % - Accent5 2 5 4 8 2 4" xfId="58270"/>
    <cellStyle name="40 % - Accent5 2 5 4 8 3" xfId="25729"/>
    <cellStyle name="40 % - Accent5 2 5 4 8 4" xfId="39006"/>
    <cellStyle name="40 % - Accent5 2 5 4 8 5" xfId="52283"/>
    <cellStyle name="40 % - Accent5 2 5 4 9" xfId="10745"/>
    <cellStyle name="40 % - Accent5 2 5 4 9 2" xfId="15218"/>
    <cellStyle name="40 % - Accent5 2 5 4 9 2 2" xfId="27839"/>
    <cellStyle name="40 % - Accent5 2 5 4 9 2 3" xfId="41116"/>
    <cellStyle name="40 % - Accent5 2 5 4 9 2 4" xfId="54393"/>
    <cellStyle name="40 % - Accent5 2 5 4 9 3" xfId="21852"/>
    <cellStyle name="40 % - Accent5 2 5 4 9 4" xfId="35129"/>
    <cellStyle name="40 % - Accent5 2 5 4 9 5" xfId="48406"/>
    <cellStyle name="40 % - Accent5 2 5 5" xfId="810"/>
    <cellStyle name="40 % - Accent5 2 5 5 10" xfId="13900"/>
    <cellStyle name="40 % - Accent5 2 5 5 10 2" xfId="26521"/>
    <cellStyle name="40 % - Accent5 2 5 5 10 3" xfId="39798"/>
    <cellStyle name="40 % - Accent5 2 5 5 10 4" xfId="53075"/>
    <cellStyle name="40 % - Accent5 2 5 5 11" xfId="19788"/>
    <cellStyle name="40 % - Accent5 2 5 5 12" xfId="33065"/>
    <cellStyle name="40 % - Accent5 2 5 5 13" xfId="46342"/>
    <cellStyle name="40 % - Accent5 2 5 5 2" xfId="3885"/>
    <cellStyle name="40 % - Accent5 2 5 5 2 2" xfId="8005"/>
    <cellStyle name="40 % - Accent5 2 5 5 2 2 2" xfId="15533"/>
    <cellStyle name="40 % - Accent5 2 5 5 2 2 2 2" xfId="28159"/>
    <cellStyle name="40 % - Accent5 2 5 5 2 2 2 3" xfId="41436"/>
    <cellStyle name="40 % - Accent5 2 5 5 2 2 2 4" xfId="54713"/>
    <cellStyle name="40 % - Accent5 2 5 5 2 2 3" xfId="22172"/>
    <cellStyle name="40 % - Accent5 2 5 5 2 2 4" xfId="35449"/>
    <cellStyle name="40 % - Accent5 2 5 5 2 2 5" xfId="48726"/>
    <cellStyle name="40 % - Accent5 2 5 5 2 3" xfId="14489"/>
    <cellStyle name="40 % - Accent5 2 5 5 2 3 2" xfId="27110"/>
    <cellStyle name="40 % - Accent5 2 5 5 2 3 3" xfId="40387"/>
    <cellStyle name="40 % - Accent5 2 5 5 2 3 4" xfId="53664"/>
    <cellStyle name="40 % - Accent5 2 5 5 2 4" xfId="21123"/>
    <cellStyle name="40 % - Accent5 2 5 5 2 5" xfId="34400"/>
    <cellStyle name="40 % - Accent5 2 5 5 2 6" xfId="47677"/>
    <cellStyle name="40 % - Accent5 2 5 5 3" xfId="5042"/>
    <cellStyle name="40 % - Accent5 2 5 5 3 2" xfId="8916"/>
    <cellStyle name="40 % - Accent5 2 5 5 3 2 2" xfId="29070"/>
    <cellStyle name="40 % - Accent5 2 5 5 3 2 3" xfId="42347"/>
    <cellStyle name="40 % - Accent5 2 5 5 3 2 4" xfId="55624"/>
    <cellStyle name="40 % - Accent5 2 5 5 3 3" xfId="23083"/>
    <cellStyle name="40 % - Accent5 2 5 5 3 4" xfId="36360"/>
    <cellStyle name="40 % - Accent5 2 5 5 3 5" xfId="49637"/>
    <cellStyle name="40 % - Accent5 2 5 5 4" xfId="5633"/>
    <cellStyle name="40 % - Accent5 2 5 5 4 2" xfId="16481"/>
    <cellStyle name="40 % - Accent5 2 5 5 4 2 2" xfId="29661"/>
    <cellStyle name="40 % - Accent5 2 5 5 4 2 3" xfId="42938"/>
    <cellStyle name="40 % - Accent5 2 5 5 4 2 4" xfId="56215"/>
    <cellStyle name="40 % - Accent5 2 5 5 4 3" xfId="11435"/>
    <cellStyle name="40 % - Accent5 2 5 5 4 4" xfId="23674"/>
    <cellStyle name="40 % - Accent5 2 5 5 4 5" xfId="36951"/>
    <cellStyle name="40 % - Accent5 2 5 5 4 6" xfId="50228"/>
    <cellStyle name="40 % - Accent5 2 5 5 5" xfId="6257"/>
    <cellStyle name="40 % - Accent5 2 5 5 5 2" xfId="17081"/>
    <cellStyle name="40 % - Accent5 2 5 5 5 2 2" xfId="30261"/>
    <cellStyle name="40 % - Accent5 2 5 5 5 2 3" xfId="43538"/>
    <cellStyle name="40 % - Accent5 2 5 5 5 2 4" xfId="56815"/>
    <cellStyle name="40 % - Accent5 2 5 5 5 3" xfId="12035"/>
    <cellStyle name="40 % - Accent5 2 5 5 5 4" xfId="24274"/>
    <cellStyle name="40 % - Accent5 2 5 5 5 5" xfId="37551"/>
    <cellStyle name="40 % - Accent5 2 5 5 5 6" xfId="50828"/>
    <cellStyle name="40 % - Accent5 2 5 5 6" xfId="6959"/>
    <cellStyle name="40 % - Accent5 2 5 5 6 2" xfId="17783"/>
    <cellStyle name="40 % - Accent5 2 5 5 6 2 2" xfId="30963"/>
    <cellStyle name="40 % - Accent5 2 5 5 6 2 3" xfId="44240"/>
    <cellStyle name="40 % - Accent5 2 5 5 6 2 4" xfId="57517"/>
    <cellStyle name="40 % - Accent5 2 5 5 6 3" xfId="12737"/>
    <cellStyle name="40 % - Accent5 2 5 5 6 4" xfId="24976"/>
    <cellStyle name="40 % - Accent5 2 5 5 6 5" xfId="38253"/>
    <cellStyle name="40 % - Accent5 2 5 5 6 6" xfId="51530"/>
    <cellStyle name="40 % - Accent5 2 5 5 7" xfId="7687"/>
    <cellStyle name="40 % - Accent5 2 5 5 7 2" xfId="18538"/>
    <cellStyle name="40 % - Accent5 2 5 5 7 2 2" xfId="31718"/>
    <cellStyle name="40 % - Accent5 2 5 5 7 2 3" xfId="44995"/>
    <cellStyle name="40 % - Accent5 2 5 5 7 2 4" xfId="58272"/>
    <cellStyle name="40 % - Accent5 2 5 5 7 3" xfId="25731"/>
    <cellStyle name="40 % - Accent5 2 5 5 7 4" xfId="39008"/>
    <cellStyle name="40 % - Accent5 2 5 5 7 5" xfId="52285"/>
    <cellStyle name="40 % - Accent5 2 5 5 8" xfId="10747"/>
    <cellStyle name="40 % - Accent5 2 5 5 8 2" xfId="15220"/>
    <cellStyle name="40 % - Accent5 2 5 5 8 2 2" xfId="27841"/>
    <cellStyle name="40 % - Accent5 2 5 5 8 2 3" xfId="41118"/>
    <cellStyle name="40 % - Accent5 2 5 5 8 2 4" xfId="54395"/>
    <cellStyle name="40 % - Accent5 2 5 5 8 3" xfId="21854"/>
    <cellStyle name="40 % - Accent5 2 5 5 8 4" xfId="35131"/>
    <cellStyle name="40 % - Accent5 2 5 5 8 5" xfId="48408"/>
    <cellStyle name="40 % - Accent5 2 5 5 9" xfId="9668"/>
    <cellStyle name="40 % - Accent5 2 5 5 9 2" xfId="20534"/>
    <cellStyle name="40 % - Accent5 2 5 5 9 3" xfId="33811"/>
    <cellStyle name="40 % - Accent5 2 5 5 9 4" xfId="47088"/>
    <cellStyle name="40 % - Accent5 2 5 6" xfId="3774"/>
    <cellStyle name="40 % - Accent5 2 5 6 2" xfId="7940"/>
    <cellStyle name="40 % - Accent5 2 5 6 2 2" xfId="15473"/>
    <cellStyle name="40 % - Accent5 2 5 6 2 2 2" xfId="28094"/>
    <cellStyle name="40 % - Accent5 2 5 6 2 2 3" xfId="41371"/>
    <cellStyle name="40 % - Accent5 2 5 6 2 2 4" xfId="54648"/>
    <cellStyle name="40 % - Accent5 2 5 6 2 3" xfId="22107"/>
    <cellStyle name="40 % - Accent5 2 5 6 2 4" xfId="35384"/>
    <cellStyle name="40 % - Accent5 2 5 6 2 5" xfId="48661"/>
    <cellStyle name="40 % - Accent5 2 5 6 3" xfId="14484"/>
    <cellStyle name="40 % - Accent5 2 5 6 3 2" xfId="27105"/>
    <cellStyle name="40 % - Accent5 2 5 6 3 3" xfId="40382"/>
    <cellStyle name="40 % - Accent5 2 5 6 3 4" xfId="53659"/>
    <cellStyle name="40 % - Accent5 2 5 6 4" xfId="9935"/>
    <cellStyle name="40 % - Accent5 2 5 6 5" xfId="21118"/>
    <cellStyle name="40 % - Accent5 2 5 6 6" xfId="34395"/>
    <cellStyle name="40 % - Accent5 2 5 6 7" xfId="47672"/>
    <cellStyle name="40 % - Accent5 2 5 7" xfId="3892"/>
    <cellStyle name="40 % - Accent5 2 5 7 2" xfId="8010"/>
    <cellStyle name="40 % - Accent5 2 5 7 2 2" xfId="28164"/>
    <cellStyle name="40 % - Accent5 2 5 7 2 3" xfId="41441"/>
    <cellStyle name="40 % - Accent5 2 5 7 2 4" xfId="54718"/>
    <cellStyle name="40 % - Accent5 2 5 7 3" xfId="22177"/>
    <cellStyle name="40 % - Accent5 2 5 7 4" xfId="35454"/>
    <cellStyle name="40 % - Accent5 2 5 7 5" xfId="48731"/>
    <cellStyle name="40 % - Accent5 2 5 8" xfId="5037"/>
    <cellStyle name="40 % - Accent5 2 5 8 2" xfId="8911"/>
    <cellStyle name="40 % - Accent5 2 5 8 2 2" xfId="29065"/>
    <cellStyle name="40 % - Accent5 2 5 8 2 3" xfId="42342"/>
    <cellStyle name="40 % - Accent5 2 5 8 2 4" xfId="55619"/>
    <cellStyle name="40 % - Accent5 2 5 8 3" xfId="23078"/>
    <cellStyle name="40 % - Accent5 2 5 8 4" xfId="36355"/>
    <cellStyle name="40 % - Accent5 2 5 8 5" xfId="49632"/>
    <cellStyle name="40 % - Accent5 2 5 9" xfId="5628"/>
    <cellStyle name="40 % - Accent5 2 5 9 2" xfId="16476"/>
    <cellStyle name="40 % - Accent5 2 5 9 2 2" xfId="29656"/>
    <cellStyle name="40 % - Accent5 2 5 9 2 3" xfId="42933"/>
    <cellStyle name="40 % - Accent5 2 5 9 2 4" xfId="56210"/>
    <cellStyle name="40 % - Accent5 2 5 9 3" xfId="11430"/>
    <cellStyle name="40 % - Accent5 2 5 9 4" xfId="23669"/>
    <cellStyle name="40 % - Accent5 2 5 9 5" xfId="36946"/>
    <cellStyle name="40 % - Accent5 2 5 9 6" xfId="50223"/>
    <cellStyle name="40 % - Accent5 2 6" xfId="811"/>
    <cellStyle name="40 % - Accent5 2 6 10" xfId="13901"/>
    <cellStyle name="40 % - Accent5 2 6 10 2" xfId="26522"/>
    <cellStyle name="40 % - Accent5 2 6 10 3" xfId="39799"/>
    <cellStyle name="40 % - Accent5 2 6 10 4" xfId="53076"/>
    <cellStyle name="40 % - Accent5 2 6 11" xfId="19789"/>
    <cellStyle name="40 % - Accent5 2 6 12" xfId="33066"/>
    <cellStyle name="40 % - Accent5 2 6 13" xfId="46343"/>
    <cellStyle name="40 % - Accent5 2 6 2" xfId="3884"/>
    <cellStyle name="40 % - Accent5 2 6 2 2" xfId="8004"/>
    <cellStyle name="40 % - Accent5 2 6 2 2 2" xfId="15532"/>
    <cellStyle name="40 % - Accent5 2 6 2 2 2 2" xfId="28158"/>
    <cellStyle name="40 % - Accent5 2 6 2 2 2 3" xfId="41435"/>
    <cellStyle name="40 % - Accent5 2 6 2 2 2 4" xfId="54712"/>
    <cellStyle name="40 % - Accent5 2 6 2 2 3" xfId="22171"/>
    <cellStyle name="40 % - Accent5 2 6 2 2 4" xfId="35448"/>
    <cellStyle name="40 % - Accent5 2 6 2 2 5" xfId="48725"/>
    <cellStyle name="40 % - Accent5 2 6 2 3" xfId="14490"/>
    <cellStyle name="40 % - Accent5 2 6 2 3 2" xfId="27111"/>
    <cellStyle name="40 % - Accent5 2 6 2 3 3" xfId="40388"/>
    <cellStyle name="40 % - Accent5 2 6 2 3 4" xfId="53665"/>
    <cellStyle name="40 % - Accent5 2 6 2 4" xfId="21124"/>
    <cellStyle name="40 % - Accent5 2 6 2 5" xfId="34401"/>
    <cellStyle name="40 % - Accent5 2 6 2 6" xfId="47678"/>
    <cellStyle name="40 % - Accent5 2 6 3" xfId="5043"/>
    <cellStyle name="40 % - Accent5 2 6 3 2" xfId="8917"/>
    <cellStyle name="40 % - Accent5 2 6 3 2 2" xfId="29071"/>
    <cellStyle name="40 % - Accent5 2 6 3 2 3" xfId="42348"/>
    <cellStyle name="40 % - Accent5 2 6 3 2 4" xfId="55625"/>
    <cellStyle name="40 % - Accent5 2 6 3 3" xfId="23084"/>
    <cellStyle name="40 % - Accent5 2 6 3 4" xfId="36361"/>
    <cellStyle name="40 % - Accent5 2 6 3 5" xfId="49638"/>
    <cellStyle name="40 % - Accent5 2 6 4" xfId="5634"/>
    <cellStyle name="40 % - Accent5 2 6 4 2" xfId="16482"/>
    <cellStyle name="40 % - Accent5 2 6 4 2 2" xfId="29662"/>
    <cellStyle name="40 % - Accent5 2 6 4 2 3" xfId="42939"/>
    <cellStyle name="40 % - Accent5 2 6 4 2 4" xfId="56216"/>
    <cellStyle name="40 % - Accent5 2 6 4 3" xfId="11436"/>
    <cellStyle name="40 % - Accent5 2 6 4 4" xfId="23675"/>
    <cellStyle name="40 % - Accent5 2 6 4 5" xfId="36952"/>
    <cellStyle name="40 % - Accent5 2 6 4 6" xfId="50229"/>
    <cellStyle name="40 % - Accent5 2 6 5" xfId="6258"/>
    <cellStyle name="40 % - Accent5 2 6 5 2" xfId="17082"/>
    <cellStyle name="40 % - Accent5 2 6 5 2 2" xfId="30262"/>
    <cellStyle name="40 % - Accent5 2 6 5 2 3" xfId="43539"/>
    <cellStyle name="40 % - Accent5 2 6 5 2 4" xfId="56816"/>
    <cellStyle name="40 % - Accent5 2 6 5 3" xfId="12036"/>
    <cellStyle name="40 % - Accent5 2 6 5 4" xfId="24275"/>
    <cellStyle name="40 % - Accent5 2 6 5 5" xfId="37552"/>
    <cellStyle name="40 % - Accent5 2 6 5 6" xfId="50829"/>
    <cellStyle name="40 % - Accent5 2 6 6" xfId="6960"/>
    <cellStyle name="40 % - Accent5 2 6 6 2" xfId="17784"/>
    <cellStyle name="40 % - Accent5 2 6 6 2 2" xfId="30964"/>
    <cellStyle name="40 % - Accent5 2 6 6 2 3" xfId="44241"/>
    <cellStyle name="40 % - Accent5 2 6 6 2 4" xfId="57518"/>
    <cellStyle name="40 % - Accent5 2 6 6 3" xfId="12738"/>
    <cellStyle name="40 % - Accent5 2 6 6 4" xfId="24977"/>
    <cellStyle name="40 % - Accent5 2 6 6 5" xfId="38254"/>
    <cellStyle name="40 % - Accent5 2 6 6 6" xfId="51531"/>
    <cellStyle name="40 % - Accent5 2 6 7" xfId="7688"/>
    <cellStyle name="40 % - Accent5 2 6 7 2" xfId="18539"/>
    <cellStyle name="40 % - Accent5 2 6 7 2 2" xfId="31719"/>
    <cellStyle name="40 % - Accent5 2 6 7 2 3" xfId="44996"/>
    <cellStyle name="40 % - Accent5 2 6 7 2 4" xfId="58273"/>
    <cellStyle name="40 % - Accent5 2 6 7 3" xfId="25732"/>
    <cellStyle name="40 % - Accent5 2 6 7 4" xfId="39009"/>
    <cellStyle name="40 % - Accent5 2 6 7 5" xfId="52286"/>
    <cellStyle name="40 % - Accent5 2 6 8" xfId="10748"/>
    <cellStyle name="40 % - Accent5 2 6 8 2" xfId="15221"/>
    <cellStyle name="40 % - Accent5 2 6 8 2 2" xfId="27842"/>
    <cellStyle name="40 % - Accent5 2 6 8 2 3" xfId="41119"/>
    <cellStyle name="40 % - Accent5 2 6 8 2 4" xfId="54396"/>
    <cellStyle name="40 % - Accent5 2 6 8 3" xfId="21855"/>
    <cellStyle name="40 % - Accent5 2 6 8 4" xfId="35132"/>
    <cellStyle name="40 % - Accent5 2 6 8 5" xfId="48409"/>
    <cellStyle name="40 % - Accent5 2 6 9" xfId="9669"/>
    <cellStyle name="40 % - Accent5 2 6 9 2" xfId="20535"/>
    <cellStyle name="40 % - Accent5 2 6 9 3" xfId="33812"/>
    <cellStyle name="40 % - Accent5 2 6 9 4" xfId="47089"/>
    <cellStyle name="40 % - Accent5 2 7" xfId="3754"/>
    <cellStyle name="40 % - Accent5 2 7 2" xfId="7920"/>
    <cellStyle name="40 % - Accent5 2 7 2 2" xfId="18674"/>
    <cellStyle name="40 % - Accent5 2 7 2 2 2" xfId="31854"/>
    <cellStyle name="40 % - Accent5 2 7 2 2 3" xfId="45131"/>
    <cellStyle name="40 % - Accent5 2 7 2 2 4" xfId="58408"/>
    <cellStyle name="40 % - Accent5 2 7 2 3" xfId="25867"/>
    <cellStyle name="40 % - Accent5 2 7 2 4" xfId="39144"/>
    <cellStyle name="40 % - Accent5 2 7 2 5" xfId="52421"/>
    <cellStyle name="40 % - Accent5 2 7 3" xfId="10864"/>
    <cellStyle name="40 % - Accent5 2 7 3 2" xfId="15453"/>
    <cellStyle name="40 % - Accent5 2 7 3 2 2" xfId="28074"/>
    <cellStyle name="40 % - Accent5 2 7 3 2 3" xfId="41351"/>
    <cellStyle name="40 % - Accent5 2 7 3 2 4" xfId="54628"/>
    <cellStyle name="40 % - Accent5 2 7 3 3" xfId="22087"/>
    <cellStyle name="40 % - Accent5 2 7 3 4" xfId="35364"/>
    <cellStyle name="40 % - Accent5 2 7 3 5" xfId="48641"/>
    <cellStyle name="40 % - Accent5 2 7 4" xfId="14436"/>
    <cellStyle name="40 % - Accent5 2 7 4 2" xfId="27057"/>
    <cellStyle name="40 % - Accent5 2 7 4 3" xfId="40334"/>
    <cellStyle name="40 % - Accent5 2 7 4 4" xfId="53611"/>
    <cellStyle name="40 % - Accent5 2 7 5" xfId="21070"/>
    <cellStyle name="40 % - Accent5 2 7 6" xfId="34347"/>
    <cellStyle name="40 % - Accent5 2 7 7" xfId="47624"/>
    <cellStyle name="40 % - Accent5 2 8" xfId="4990"/>
    <cellStyle name="40 % - Accent5 2 8 2" xfId="8864"/>
    <cellStyle name="40 % - Accent5 2 8 2 2" xfId="18754"/>
    <cellStyle name="40 % - Accent5 2 8 2 2 2" xfId="31934"/>
    <cellStyle name="40 % - Accent5 2 8 2 2 3" xfId="45211"/>
    <cellStyle name="40 % - Accent5 2 8 2 2 4" xfId="58488"/>
    <cellStyle name="40 % - Accent5 2 8 2 3" xfId="25947"/>
    <cellStyle name="40 % - Accent5 2 8 2 4" xfId="39224"/>
    <cellStyle name="40 % - Accent5 2 8 2 5" xfId="52501"/>
    <cellStyle name="40 % - Accent5 2 8 3" xfId="15937"/>
    <cellStyle name="40 % - Accent5 2 8 3 2" xfId="29018"/>
    <cellStyle name="40 % - Accent5 2 8 3 3" xfId="42295"/>
    <cellStyle name="40 % - Accent5 2 8 3 4" xfId="55572"/>
    <cellStyle name="40 % - Accent5 2 8 4" xfId="23031"/>
    <cellStyle name="40 % - Accent5 2 8 5" xfId="36308"/>
    <cellStyle name="40 % - Accent5 2 8 6" xfId="49585"/>
    <cellStyle name="40 % - Accent5 2 9" xfId="5581"/>
    <cellStyle name="40 % - Accent5 2 9 2" xfId="16429"/>
    <cellStyle name="40 % - Accent5 2 9 2 2" xfId="29609"/>
    <cellStyle name="40 % - Accent5 2 9 2 3" xfId="42886"/>
    <cellStyle name="40 % - Accent5 2 9 2 4" xfId="56163"/>
    <cellStyle name="40 % - Accent5 2 9 3" xfId="11383"/>
    <cellStyle name="40 % - Accent5 2 9 4" xfId="23622"/>
    <cellStyle name="40 % - Accent5 2 9 5" xfId="36899"/>
    <cellStyle name="40 % - Accent5 2 9 6" xfId="50176"/>
    <cellStyle name="40 % - Accent5 2_2012-2013 - CF - Tour 1 - Ligue 04 - Résultats" xfId="812"/>
    <cellStyle name="40 % - Accent5 20" xfId="6367"/>
    <cellStyle name="40 % - Accent5 20 2" xfId="7069"/>
    <cellStyle name="40 % - Accent5 20 2 2" xfId="17893"/>
    <cellStyle name="40 % - Accent5 20 2 2 2" xfId="31073"/>
    <cellStyle name="40 % - Accent5 20 2 2 3" xfId="44350"/>
    <cellStyle name="40 % - Accent5 20 2 2 4" xfId="57627"/>
    <cellStyle name="40 % - Accent5 20 2 3" xfId="12847"/>
    <cellStyle name="40 % - Accent5 20 2 4" xfId="25086"/>
    <cellStyle name="40 % - Accent5 20 2 5" xfId="38363"/>
    <cellStyle name="40 % - Accent5 20 2 6" xfId="51640"/>
    <cellStyle name="40 % - Accent5 20 3" xfId="12145"/>
    <cellStyle name="40 % - Accent5 20 3 2" xfId="17191"/>
    <cellStyle name="40 % - Accent5 20 3 2 2" xfId="30371"/>
    <cellStyle name="40 % - Accent5 20 3 2 3" xfId="43648"/>
    <cellStyle name="40 % - Accent5 20 3 2 4" xfId="56925"/>
    <cellStyle name="40 % - Accent5 20 3 3" xfId="24384"/>
    <cellStyle name="40 % - Accent5 20 3 4" xfId="37661"/>
    <cellStyle name="40 % - Accent5 20 3 5" xfId="50938"/>
    <cellStyle name="40 % - Accent5 20 4" xfId="10147"/>
    <cellStyle name="40 % - Accent5 20 4 2" xfId="21236"/>
    <cellStyle name="40 % - Accent5 20 4 3" xfId="34513"/>
    <cellStyle name="40 % - Accent5 20 4 4" xfId="47790"/>
    <cellStyle name="40 % - Accent5 20 5" xfId="14602"/>
    <cellStyle name="40 % - Accent5 20 5 2" xfId="27223"/>
    <cellStyle name="40 % - Accent5 20 5 3" xfId="40500"/>
    <cellStyle name="40 % - Accent5 20 5 4" xfId="53777"/>
    <cellStyle name="40 % - Accent5 20 6" xfId="9031"/>
    <cellStyle name="40 % - Accent5 20 7" xfId="19898"/>
    <cellStyle name="40 % - Accent5 20 8" xfId="33175"/>
    <cellStyle name="40 % - Accent5 20 9" xfId="46452"/>
    <cellStyle name="40 % - Accent5 21" xfId="6378"/>
    <cellStyle name="40 % - Accent5 21 2" xfId="7080"/>
    <cellStyle name="40 % - Accent5 21 2 2" xfId="17904"/>
    <cellStyle name="40 % - Accent5 21 2 2 2" xfId="31084"/>
    <cellStyle name="40 % - Accent5 21 2 2 3" xfId="44361"/>
    <cellStyle name="40 % - Accent5 21 2 2 4" xfId="57638"/>
    <cellStyle name="40 % - Accent5 21 2 3" xfId="12858"/>
    <cellStyle name="40 % - Accent5 21 2 4" xfId="25097"/>
    <cellStyle name="40 % - Accent5 21 2 5" xfId="38374"/>
    <cellStyle name="40 % - Accent5 21 2 6" xfId="51651"/>
    <cellStyle name="40 % - Accent5 21 3" xfId="12156"/>
    <cellStyle name="40 % - Accent5 21 3 2" xfId="17202"/>
    <cellStyle name="40 % - Accent5 21 3 2 2" xfId="30382"/>
    <cellStyle name="40 % - Accent5 21 3 2 3" xfId="43659"/>
    <cellStyle name="40 % - Accent5 21 3 2 4" xfId="56936"/>
    <cellStyle name="40 % - Accent5 21 3 3" xfId="24395"/>
    <cellStyle name="40 % - Accent5 21 3 4" xfId="37672"/>
    <cellStyle name="40 % - Accent5 21 3 5" xfId="50949"/>
    <cellStyle name="40 % - Accent5 21 4" xfId="10158"/>
    <cellStyle name="40 % - Accent5 21 4 2" xfId="21247"/>
    <cellStyle name="40 % - Accent5 21 4 3" xfId="34524"/>
    <cellStyle name="40 % - Accent5 21 4 4" xfId="47801"/>
    <cellStyle name="40 % - Accent5 21 5" xfId="14613"/>
    <cellStyle name="40 % - Accent5 21 5 2" xfId="27234"/>
    <cellStyle name="40 % - Accent5 21 5 3" xfId="40511"/>
    <cellStyle name="40 % - Accent5 21 5 4" xfId="53788"/>
    <cellStyle name="40 % - Accent5 21 6" xfId="9042"/>
    <cellStyle name="40 % - Accent5 21 7" xfId="19909"/>
    <cellStyle name="40 % - Accent5 21 8" xfId="33186"/>
    <cellStyle name="40 % - Accent5 21 9" xfId="46463"/>
    <cellStyle name="40 % - Accent5 22" xfId="6386"/>
    <cellStyle name="40 % - Accent5 22 2" xfId="7088"/>
    <cellStyle name="40 % - Accent5 22 2 2" xfId="17912"/>
    <cellStyle name="40 % - Accent5 22 2 2 2" xfId="31092"/>
    <cellStyle name="40 % - Accent5 22 2 2 3" xfId="44369"/>
    <cellStyle name="40 % - Accent5 22 2 2 4" xfId="57646"/>
    <cellStyle name="40 % - Accent5 22 2 3" xfId="12866"/>
    <cellStyle name="40 % - Accent5 22 2 4" xfId="25105"/>
    <cellStyle name="40 % - Accent5 22 2 5" xfId="38382"/>
    <cellStyle name="40 % - Accent5 22 2 6" xfId="51659"/>
    <cellStyle name="40 % - Accent5 22 3" xfId="12164"/>
    <cellStyle name="40 % - Accent5 22 3 2" xfId="17210"/>
    <cellStyle name="40 % - Accent5 22 3 2 2" xfId="30390"/>
    <cellStyle name="40 % - Accent5 22 3 2 3" xfId="43667"/>
    <cellStyle name="40 % - Accent5 22 3 2 4" xfId="56944"/>
    <cellStyle name="40 % - Accent5 22 3 3" xfId="24403"/>
    <cellStyle name="40 % - Accent5 22 3 4" xfId="37680"/>
    <cellStyle name="40 % - Accent5 22 3 5" xfId="50957"/>
    <cellStyle name="40 % - Accent5 22 4" xfId="10166"/>
    <cellStyle name="40 % - Accent5 22 4 2" xfId="21255"/>
    <cellStyle name="40 % - Accent5 22 4 3" xfId="34532"/>
    <cellStyle name="40 % - Accent5 22 4 4" xfId="47809"/>
    <cellStyle name="40 % - Accent5 22 5" xfId="14621"/>
    <cellStyle name="40 % - Accent5 22 5 2" xfId="27242"/>
    <cellStyle name="40 % - Accent5 22 5 3" xfId="40519"/>
    <cellStyle name="40 % - Accent5 22 5 4" xfId="53796"/>
    <cellStyle name="40 % - Accent5 22 6" xfId="9050"/>
    <cellStyle name="40 % - Accent5 22 7" xfId="19917"/>
    <cellStyle name="40 % - Accent5 22 8" xfId="33194"/>
    <cellStyle name="40 % - Accent5 22 9" xfId="46471"/>
    <cellStyle name="40 % - Accent5 23" xfId="6390"/>
    <cellStyle name="40 % - Accent5 23 2" xfId="7092"/>
    <cellStyle name="40 % - Accent5 23 2 2" xfId="17916"/>
    <cellStyle name="40 % - Accent5 23 2 2 2" xfId="31096"/>
    <cellStyle name="40 % - Accent5 23 2 2 3" xfId="44373"/>
    <cellStyle name="40 % - Accent5 23 2 2 4" xfId="57650"/>
    <cellStyle name="40 % - Accent5 23 2 3" xfId="12870"/>
    <cellStyle name="40 % - Accent5 23 2 4" xfId="25109"/>
    <cellStyle name="40 % - Accent5 23 2 5" xfId="38386"/>
    <cellStyle name="40 % - Accent5 23 2 6" xfId="51663"/>
    <cellStyle name="40 % - Accent5 23 3" xfId="12168"/>
    <cellStyle name="40 % - Accent5 23 3 2" xfId="17214"/>
    <cellStyle name="40 % - Accent5 23 3 2 2" xfId="30394"/>
    <cellStyle name="40 % - Accent5 23 3 2 3" xfId="43671"/>
    <cellStyle name="40 % - Accent5 23 3 2 4" xfId="56948"/>
    <cellStyle name="40 % - Accent5 23 3 3" xfId="24407"/>
    <cellStyle name="40 % - Accent5 23 3 4" xfId="37684"/>
    <cellStyle name="40 % - Accent5 23 3 5" xfId="50961"/>
    <cellStyle name="40 % - Accent5 23 4" xfId="10170"/>
    <cellStyle name="40 % - Accent5 23 4 2" xfId="21259"/>
    <cellStyle name="40 % - Accent5 23 4 3" xfId="34536"/>
    <cellStyle name="40 % - Accent5 23 4 4" xfId="47813"/>
    <cellStyle name="40 % - Accent5 23 5" xfId="14625"/>
    <cellStyle name="40 % - Accent5 23 5 2" xfId="27246"/>
    <cellStyle name="40 % - Accent5 23 5 3" xfId="40523"/>
    <cellStyle name="40 % - Accent5 23 5 4" xfId="53800"/>
    <cellStyle name="40 % - Accent5 23 6" xfId="9054"/>
    <cellStyle name="40 % - Accent5 23 7" xfId="19921"/>
    <cellStyle name="40 % - Accent5 23 8" xfId="33198"/>
    <cellStyle name="40 % - Accent5 23 9" xfId="46475"/>
    <cellStyle name="40 % - Accent5 24" xfId="6411"/>
    <cellStyle name="40 % - Accent5 24 2" xfId="7113"/>
    <cellStyle name="40 % - Accent5 24 2 2" xfId="17937"/>
    <cellStyle name="40 % - Accent5 24 2 2 2" xfId="31117"/>
    <cellStyle name="40 % - Accent5 24 2 2 3" xfId="44394"/>
    <cellStyle name="40 % - Accent5 24 2 2 4" xfId="57671"/>
    <cellStyle name="40 % - Accent5 24 2 3" xfId="12891"/>
    <cellStyle name="40 % - Accent5 24 2 4" xfId="25130"/>
    <cellStyle name="40 % - Accent5 24 2 5" xfId="38407"/>
    <cellStyle name="40 % - Accent5 24 2 6" xfId="51684"/>
    <cellStyle name="40 % - Accent5 24 3" xfId="12189"/>
    <cellStyle name="40 % - Accent5 24 3 2" xfId="17235"/>
    <cellStyle name="40 % - Accent5 24 3 2 2" xfId="30415"/>
    <cellStyle name="40 % - Accent5 24 3 2 3" xfId="43692"/>
    <cellStyle name="40 % - Accent5 24 3 2 4" xfId="56969"/>
    <cellStyle name="40 % - Accent5 24 3 3" xfId="24428"/>
    <cellStyle name="40 % - Accent5 24 3 4" xfId="37705"/>
    <cellStyle name="40 % - Accent5 24 3 5" xfId="50982"/>
    <cellStyle name="40 % - Accent5 24 4" xfId="10191"/>
    <cellStyle name="40 % - Accent5 24 4 2" xfId="21280"/>
    <cellStyle name="40 % - Accent5 24 4 3" xfId="34557"/>
    <cellStyle name="40 % - Accent5 24 4 4" xfId="47834"/>
    <cellStyle name="40 % - Accent5 24 5" xfId="14646"/>
    <cellStyle name="40 % - Accent5 24 5 2" xfId="27267"/>
    <cellStyle name="40 % - Accent5 24 5 3" xfId="40544"/>
    <cellStyle name="40 % - Accent5 24 5 4" xfId="53821"/>
    <cellStyle name="40 % - Accent5 24 6" xfId="9075"/>
    <cellStyle name="40 % - Accent5 24 7" xfId="19942"/>
    <cellStyle name="40 % - Accent5 24 8" xfId="33219"/>
    <cellStyle name="40 % - Accent5 24 9" xfId="46496"/>
    <cellStyle name="40 % - Accent5 25" xfId="6422"/>
    <cellStyle name="40 % - Accent5 25 2" xfId="7124"/>
    <cellStyle name="40 % - Accent5 25 2 2" xfId="17948"/>
    <cellStyle name="40 % - Accent5 25 2 2 2" xfId="31128"/>
    <cellStyle name="40 % - Accent5 25 2 2 3" xfId="44405"/>
    <cellStyle name="40 % - Accent5 25 2 2 4" xfId="57682"/>
    <cellStyle name="40 % - Accent5 25 2 3" xfId="12902"/>
    <cellStyle name="40 % - Accent5 25 2 4" xfId="25141"/>
    <cellStyle name="40 % - Accent5 25 2 5" xfId="38418"/>
    <cellStyle name="40 % - Accent5 25 2 6" xfId="51695"/>
    <cellStyle name="40 % - Accent5 25 3" xfId="12200"/>
    <cellStyle name="40 % - Accent5 25 3 2" xfId="17246"/>
    <cellStyle name="40 % - Accent5 25 3 2 2" xfId="30426"/>
    <cellStyle name="40 % - Accent5 25 3 2 3" xfId="43703"/>
    <cellStyle name="40 % - Accent5 25 3 2 4" xfId="56980"/>
    <cellStyle name="40 % - Accent5 25 3 3" xfId="24439"/>
    <cellStyle name="40 % - Accent5 25 3 4" xfId="37716"/>
    <cellStyle name="40 % - Accent5 25 3 5" xfId="50993"/>
    <cellStyle name="40 % - Accent5 25 4" xfId="10202"/>
    <cellStyle name="40 % - Accent5 25 4 2" xfId="21291"/>
    <cellStyle name="40 % - Accent5 25 4 3" xfId="34568"/>
    <cellStyle name="40 % - Accent5 25 4 4" xfId="47845"/>
    <cellStyle name="40 % - Accent5 25 5" xfId="14657"/>
    <cellStyle name="40 % - Accent5 25 5 2" xfId="27278"/>
    <cellStyle name="40 % - Accent5 25 5 3" xfId="40555"/>
    <cellStyle name="40 % - Accent5 25 5 4" xfId="53832"/>
    <cellStyle name="40 % - Accent5 25 6" xfId="9086"/>
    <cellStyle name="40 % - Accent5 25 7" xfId="19953"/>
    <cellStyle name="40 % - Accent5 25 8" xfId="33230"/>
    <cellStyle name="40 % - Accent5 25 9" xfId="46507"/>
    <cellStyle name="40 % - Accent5 26" xfId="6430"/>
    <cellStyle name="40 % - Accent5 26 2" xfId="7132"/>
    <cellStyle name="40 % - Accent5 26 2 2" xfId="17956"/>
    <cellStyle name="40 % - Accent5 26 2 2 2" xfId="31136"/>
    <cellStyle name="40 % - Accent5 26 2 2 3" xfId="44413"/>
    <cellStyle name="40 % - Accent5 26 2 2 4" xfId="57690"/>
    <cellStyle name="40 % - Accent5 26 2 3" xfId="12910"/>
    <cellStyle name="40 % - Accent5 26 2 4" xfId="25149"/>
    <cellStyle name="40 % - Accent5 26 2 5" xfId="38426"/>
    <cellStyle name="40 % - Accent5 26 2 6" xfId="51703"/>
    <cellStyle name="40 % - Accent5 26 3" xfId="12208"/>
    <cellStyle name="40 % - Accent5 26 3 2" xfId="17254"/>
    <cellStyle name="40 % - Accent5 26 3 2 2" xfId="30434"/>
    <cellStyle name="40 % - Accent5 26 3 2 3" xfId="43711"/>
    <cellStyle name="40 % - Accent5 26 3 2 4" xfId="56988"/>
    <cellStyle name="40 % - Accent5 26 3 3" xfId="24447"/>
    <cellStyle name="40 % - Accent5 26 3 4" xfId="37724"/>
    <cellStyle name="40 % - Accent5 26 3 5" xfId="51001"/>
    <cellStyle name="40 % - Accent5 26 4" xfId="10210"/>
    <cellStyle name="40 % - Accent5 26 4 2" xfId="21299"/>
    <cellStyle name="40 % - Accent5 26 4 3" xfId="34576"/>
    <cellStyle name="40 % - Accent5 26 4 4" xfId="47853"/>
    <cellStyle name="40 % - Accent5 26 5" xfId="14665"/>
    <cellStyle name="40 % - Accent5 26 5 2" xfId="27286"/>
    <cellStyle name="40 % - Accent5 26 5 3" xfId="40563"/>
    <cellStyle name="40 % - Accent5 26 5 4" xfId="53840"/>
    <cellStyle name="40 % - Accent5 26 6" xfId="9094"/>
    <cellStyle name="40 % - Accent5 26 7" xfId="19961"/>
    <cellStyle name="40 % - Accent5 26 8" xfId="33238"/>
    <cellStyle name="40 % - Accent5 26 9" xfId="46515"/>
    <cellStyle name="40 % - Accent5 27" xfId="6434"/>
    <cellStyle name="40 % - Accent5 27 2" xfId="7136"/>
    <cellStyle name="40 % - Accent5 27 2 2" xfId="17960"/>
    <cellStyle name="40 % - Accent5 27 2 2 2" xfId="31140"/>
    <cellStyle name="40 % - Accent5 27 2 2 3" xfId="44417"/>
    <cellStyle name="40 % - Accent5 27 2 2 4" xfId="57694"/>
    <cellStyle name="40 % - Accent5 27 2 3" xfId="12914"/>
    <cellStyle name="40 % - Accent5 27 2 4" xfId="25153"/>
    <cellStyle name="40 % - Accent5 27 2 5" xfId="38430"/>
    <cellStyle name="40 % - Accent5 27 2 6" xfId="51707"/>
    <cellStyle name="40 % - Accent5 27 3" xfId="12212"/>
    <cellStyle name="40 % - Accent5 27 3 2" xfId="17258"/>
    <cellStyle name="40 % - Accent5 27 3 2 2" xfId="30438"/>
    <cellStyle name="40 % - Accent5 27 3 2 3" xfId="43715"/>
    <cellStyle name="40 % - Accent5 27 3 2 4" xfId="56992"/>
    <cellStyle name="40 % - Accent5 27 3 3" xfId="24451"/>
    <cellStyle name="40 % - Accent5 27 3 4" xfId="37728"/>
    <cellStyle name="40 % - Accent5 27 3 5" xfId="51005"/>
    <cellStyle name="40 % - Accent5 27 4" xfId="10214"/>
    <cellStyle name="40 % - Accent5 27 4 2" xfId="21303"/>
    <cellStyle name="40 % - Accent5 27 4 3" xfId="34580"/>
    <cellStyle name="40 % - Accent5 27 4 4" xfId="47857"/>
    <cellStyle name="40 % - Accent5 27 5" xfId="14669"/>
    <cellStyle name="40 % - Accent5 27 5 2" xfId="27290"/>
    <cellStyle name="40 % - Accent5 27 5 3" xfId="40567"/>
    <cellStyle name="40 % - Accent5 27 5 4" xfId="53844"/>
    <cellStyle name="40 % - Accent5 27 6" xfId="9098"/>
    <cellStyle name="40 % - Accent5 27 7" xfId="19965"/>
    <cellStyle name="40 % - Accent5 27 8" xfId="33242"/>
    <cellStyle name="40 % - Accent5 27 9" xfId="46519"/>
    <cellStyle name="40 % - Accent5 28" xfId="7157"/>
    <cellStyle name="40 % - Accent5 28 2" xfId="12935"/>
    <cellStyle name="40 % - Accent5 28 2 2" xfId="17981"/>
    <cellStyle name="40 % - Accent5 28 2 2 2" xfId="31161"/>
    <cellStyle name="40 % - Accent5 28 2 2 3" xfId="44438"/>
    <cellStyle name="40 % - Accent5 28 2 2 4" xfId="57715"/>
    <cellStyle name="40 % - Accent5 28 2 3" xfId="25174"/>
    <cellStyle name="40 % - Accent5 28 2 4" xfId="38451"/>
    <cellStyle name="40 % - Accent5 28 2 5" xfId="51728"/>
    <cellStyle name="40 % - Accent5 28 3" xfId="10235"/>
    <cellStyle name="40 % - Accent5 28 3 2" xfId="21324"/>
    <cellStyle name="40 % - Accent5 28 3 3" xfId="34601"/>
    <cellStyle name="40 % - Accent5 28 3 4" xfId="47878"/>
    <cellStyle name="40 % - Accent5 28 4" xfId="14690"/>
    <cellStyle name="40 % - Accent5 28 4 2" xfId="27311"/>
    <cellStyle name="40 % - Accent5 28 4 3" xfId="40588"/>
    <cellStyle name="40 % - Accent5 28 4 4" xfId="53865"/>
    <cellStyle name="40 % - Accent5 28 5" xfId="9119"/>
    <cellStyle name="40 % - Accent5 28 6" xfId="19986"/>
    <cellStyle name="40 % - Accent5 28 7" xfId="33263"/>
    <cellStyle name="40 % - Accent5 28 8" xfId="46540"/>
    <cellStyle name="40 % - Accent5 29" xfId="7168"/>
    <cellStyle name="40 % - Accent5 29 2" xfId="12946"/>
    <cellStyle name="40 % - Accent5 29 2 2" xfId="17992"/>
    <cellStyle name="40 % - Accent5 29 2 2 2" xfId="31172"/>
    <cellStyle name="40 % - Accent5 29 2 2 3" xfId="44449"/>
    <cellStyle name="40 % - Accent5 29 2 2 4" xfId="57726"/>
    <cellStyle name="40 % - Accent5 29 2 3" xfId="25185"/>
    <cellStyle name="40 % - Accent5 29 2 4" xfId="38462"/>
    <cellStyle name="40 % - Accent5 29 2 5" xfId="51739"/>
    <cellStyle name="40 % - Accent5 29 3" xfId="10246"/>
    <cellStyle name="40 % - Accent5 29 3 2" xfId="21335"/>
    <cellStyle name="40 % - Accent5 29 3 3" xfId="34612"/>
    <cellStyle name="40 % - Accent5 29 3 4" xfId="47889"/>
    <cellStyle name="40 % - Accent5 29 4" xfId="14701"/>
    <cellStyle name="40 % - Accent5 29 4 2" xfId="27322"/>
    <cellStyle name="40 % - Accent5 29 4 3" xfId="40599"/>
    <cellStyle name="40 % - Accent5 29 4 4" xfId="53876"/>
    <cellStyle name="40 % - Accent5 29 5" xfId="9130"/>
    <cellStyle name="40 % - Accent5 29 6" xfId="19997"/>
    <cellStyle name="40 % - Accent5 29 7" xfId="33274"/>
    <cellStyle name="40 % - Accent5 29 8" xfId="46551"/>
    <cellStyle name="40 % - Accent5 3" xfId="813"/>
    <cellStyle name="40 % - Accent5 3 2" xfId="814"/>
    <cellStyle name="40 % - Accent5 30" xfId="7176"/>
    <cellStyle name="40 % - Accent5 30 2" xfId="12954"/>
    <cellStyle name="40 % - Accent5 30 2 2" xfId="18000"/>
    <cellStyle name="40 % - Accent5 30 2 2 2" xfId="31180"/>
    <cellStyle name="40 % - Accent5 30 2 2 3" xfId="44457"/>
    <cellStyle name="40 % - Accent5 30 2 2 4" xfId="57734"/>
    <cellStyle name="40 % - Accent5 30 2 3" xfId="25193"/>
    <cellStyle name="40 % - Accent5 30 2 4" xfId="38470"/>
    <cellStyle name="40 % - Accent5 30 2 5" xfId="51747"/>
    <cellStyle name="40 % - Accent5 30 3" xfId="10254"/>
    <cellStyle name="40 % - Accent5 30 3 2" xfId="21343"/>
    <cellStyle name="40 % - Accent5 30 3 3" xfId="34620"/>
    <cellStyle name="40 % - Accent5 30 3 4" xfId="47897"/>
    <cellStyle name="40 % - Accent5 30 4" xfId="14709"/>
    <cellStyle name="40 % - Accent5 30 4 2" xfId="27330"/>
    <cellStyle name="40 % - Accent5 30 4 3" xfId="40607"/>
    <cellStyle name="40 % - Accent5 30 4 4" xfId="53884"/>
    <cellStyle name="40 % - Accent5 30 5" xfId="9138"/>
    <cellStyle name="40 % - Accent5 30 6" xfId="20005"/>
    <cellStyle name="40 % - Accent5 30 7" xfId="33282"/>
    <cellStyle name="40 % - Accent5 30 8" xfId="46559"/>
    <cellStyle name="40 % - Accent5 31" xfId="7180"/>
    <cellStyle name="40 % - Accent5 31 2" xfId="12958"/>
    <cellStyle name="40 % - Accent5 31 2 2" xfId="18004"/>
    <cellStyle name="40 % - Accent5 31 2 2 2" xfId="31184"/>
    <cellStyle name="40 % - Accent5 31 2 2 3" xfId="44461"/>
    <cellStyle name="40 % - Accent5 31 2 2 4" xfId="57738"/>
    <cellStyle name="40 % - Accent5 31 2 3" xfId="25197"/>
    <cellStyle name="40 % - Accent5 31 2 4" xfId="38474"/>
    <cellStyle name="40 % - Accent5 31 2 5" xfId="51751"/>
    <cellStyle name="40 % - Accent5 31 3" xfId="10258"/>
    <cellStyle name="40 % - Accent5 31 3 2" xfId="21347"/>
    <cellStyle name="40 % - Accent5 31 3 3" xfId="34624"/>
    <cellStyle name="40 % - Accent5 31 3 4" xfId="47901"/>
    <cellStyle name="40 % - Accent5 31 4" xfId="14713"/>
    <cellStyle name="40 % - Accent5 31 4 2" xfId="27334"/>
    <cellStyle name="40 % - Accent5 31 4 3" xfId="40611"/>
    <cellStyle name="40 % - Accent5 31 4 4" xfId="53888"/>
    <cellStyle name="40 % - Accent5 31 5" xfId="9142"/>
    <cellStyle name="40 % - Accent5 31 6" xfId="20009"/>
    <cellStyle name="40 % - Accent5 31 7" xfId="33286"/>
    <cellStyle name="40 % - Accent5 31 8" xfId="46563"/>
    <cellStyle name="40 % - Accent5 32" xfId="13361"/>
    <cellStyle name="40 % - Accent5 32 2" xfId="18789"/>
    <cellStyle name="40 % - Accent5 32 2 2" xfId="31969"/>
    <cellStyle name="40 % - Accent5 32 2 3" xfId="45246"/>
    <cellStyle name="40 % - Accent5 32 2 4" xfId="58523"/>
    <cellStyle name="40 % - Accent5 32 3" xfId="25982"/>
    <cellStyle name="40 % - Accent5 32 4" xfId="39259"/>
    <cellStyle name="40 % - Accent5 32 5" xfId="52536"/>
    <cellStyle name="40 % - Accent5 33" xfId="13372"/>
    <cellStyle name="40 % - Accent5 33 2" xfId="18800"/>
    <cellStyle name="40 % - Accent5 33 2 2" xfId="31980"/>
    <cellStyle name="40 % - Accent5 33 2 3" xfId="45257"/>
    <cellStyle name="40 % - Accent5 33 2 4" xfId="58534"/>
    <cellStyle name="40 % - Accent5 33 3" xfId="25993"/>
    <cellStyle name="40 % - Accent5 33 4" xfId="39270"/>
    <cellStyle name="40 % - Accent5 33 5" xfId="52547"/>
    <cellStyle name="40 % - Accent5 34" xfId="13380"/>
    <cellStyle name="40 % - Accent5 34 2" xfId="18808"/>
    <cellStyle name="40 % - Accent5 34 2 2" xfId="31988"/>
    <cellStyle name="40 % - Accent5 34 2 3" xfId="45265"/>
    <cellStyle name="40 % - Accent5 34 2 4" xfId="58542"/>
    <cellStyle name="40 % - Accent5 34 3" xfId="26001"/>
    <cellStyle name="40 % - Accent5 34 4" xfId="39278"/>
    <cellStyle name="40 % - Accent5 34 5" xfId="52555"/>
    <cellStyle name="40 % - Accent5 35" xfId="13384"/>
    <cellStyle name="40 % - Accent5 35 2" xfId="18812"/>
    <cellStyle name="40 % - Accent5 35 2 2" xfId="31992"/>
    <cellStyle name="40 % - Accent5 35 2 3" xfId="45269"/>
    <cellStyle name="40 % - Accent5 35 2 4" xfId="58546"/>
    <cellStyle name="40 % - Accent5 35 3" xfId="26005"/>
    <cellStyle name="40 % - Accent5 35 4" xfId="39282"/>
    <cellStyle name="40 % - Accent5 35 5" xfId="52559"/>
    <cellStyle name="40 % - Accent5 36" xfId="18826"/>
    <cellStyle name="40 % - Accent5 36 2" xfId="32006"/>
    <cellStyle name="40 % - Accent5 36 3" xfId="45283"/>
    <cellStyle name="40 % - Accent5 36 4" xfId="58560"/>
    <cellStyle name="40 % - Accent5 37" xfId="18848"/>
    <cellStyle name="40 % - Accent5 37 2" xfId="32028"/>
    <cellStyle name="40 % - Accent5 37 3" xfId="45305"/>
    <cellStyle name="40 % - Accent5 37 4" xfId="58582"/>
    <cellStyle name="40 % - Accent5 38" xfId="18860"/>
    <cellStyle name="40 % - Accent5 38 2" xfId="32040"/>
    <cellStyle name="40 % - Accent5 38 3" xfId="45317"/>
    <cellStyle name="40 % - Accent5 38 4" xfId="58594"/>
    <cellStyle name="40 % - Accent5 39" xfId="18868"/>
    <cellStyle name="40 % - Accent5 39 2" xfId="32048"/>
    <cellStyle name="40 % - Accent5 39 3" xfId="45325"/>
    <cellStyle name="40 % - Accent5 39 4" xfId="58602"/>
    <cellStyle name="40 % - Accent5 4" xfId="815"/>
    <cellStyle name="40 % - Accent5 40" xfId="18874"/>
    <cellStyle name="40 % - Accent5 40 2" xfId="32054"/>
    <cellStyle name="40 % - Accent5 40 3" xfId="45331"/>
    <cellStyle name="40 % - Accent5 40 4" xfId="58608"/>
    <cellStyle name="40 % - Accent5 41" xfId="18889"/>
    <cellStyle name="40 % - Accent5 41 2" xfId="32069"/>
    <cellStyle name="40 % - Accent5 41 3" xfId="45346"/>
    <cellStyle name="40 % - Accent5 41 4" xfId="58623"/>
    <cellStyle name="40 % - Accent5 42" xfId="18898"/>
    <cellStyle name="40 % - Accent5 42 2" xfId="32078"/>
    <cellStyle name="40 % - Accent5 42 3" xfId="45355"/>
    <cellStyle name="40 % - Accent5 42 4" xfId="58632"/>
    <cellStyle name="40 % - Accent5 43" xfId="18906"/>
    <cellStyle name="40 % - Accent5 43 2" xfId="32086"/>
    <cellStyle name="40 % - Accent5 43 3" xfId="45363"/>
    <cellStyle name="40 % - Accent5 43 4" xfId="58640"/>
    <cellStyle name="40 % - Accent5 44" xfId="18910"/>
    <cellStyle name="40 % - Accent5 44 2" xfId="32090"/>
    <cellStyle name="40 % - Accent5 44 3" xfId="45367"/>
    <cellStyle name="40 % - Accent5 44 4" xfId="58644"/>
    <cellStyle name="40 % - Accent5 45" xfId="18931"/>
    <cellStyle name="40 % - Accent5 45 2" xfId="32111"/>
    <cellStyle name="40 % - Accent5 45 3" xfId="45388"/>
    <cellStyle name="40 % - Accent5 45 4" xfId="58665"/>
    <cellStyle name="40 % - Accent5 46" xfId="18942"/>
    <cellStyle name="40 % - Accent5 46 2" xfId="32122"/>
    <cellStyle name="40 % - Accent5 46 3" xfId="45399"/>
    <cellStyle name="40 % - Accent5 46 4" xfId="58676"/>
    <cellStyle name="40 % - Accent5 47" xfId="18950"/>
    <cellStyle name="40 % - Accent5 47 2" xfId="32130"/>
    <cellStyle name="40 % - Accent5 47 3" xfId="45407"/>
    <cellStyle name="40 % - Accent5 47 4" xfId="58684"/>
    <cellStyle name="40 % - Accent5 48" xfId="18954"/>
    <cellStyle name="40 % - Accent5 48 2" xfId="32134"/>
    <cellStyle name="40 % - Accent5 48 3" xfId="45411"/>
    <cellStyle name="40 % - Accent5 48 4" xfId="58688"/>
    <cellStyle name="40 % - Accent5 49" xfId="18975"/>
    <cellStyle name="40 % - Accent5 49 2" xfId="32155"/>
    <cellStyle name="40 % - Accent5 49 3" xfId="45432"/>
    <cellStyle name="40 % - Accent5 49 4" xfId="58709"/>
    <cellStyle name="40 % - Accent5 5" xfId="816"/>
    <cellStyle name="40 % - Accent5 5 2" xfId="817"/>
    <cellStyle name="40 % - Accent5 5 2 2" xfId="818"/>
    <cellStyle name="40 % - Accent5 5 2 3" xfId="819"/>
    <cellStyle name="40 % - Accent5 5 2 4" xfId="820"/>
    <cellStyle name="40 % - Accent5 5 2 4 2" xfId="821"/>
    <cellStyle name="40 % - Accent5 5 2 5" xfId="822"/>
    <cellStyle name="40 % - Accent5 5 2 6" xfId="3778"/>
    <cellStyle name="40 % - Accent5 5 3" xfId="823"/>
    <cellStyle name="40 % - Accent5 5 4" xfId="824"/>
    <cellStyle name="40 % - Accent5 5 5" xfId="825"/>
    <cellStyle name="40 % - Accent5 5 6" xfId="12969"/>
    <cellStyle name="40 % - Accent5 5 7" xfId="13176"/>
    <cellStyle name="40 % - Accent5 50" xfId="18986"/>
    <cellStyle name="40 % - Accent5 50 2" xfId="32166"/>
    <cellStyle name="40 % - Accent5 50 3" xfId="45443"/>
    <cellStyle name="40 % - Accent5 50 4" xfId="58720"/>
    <cellStyle name="40 % - Accent5 51" xfId="18994"/>
    <cellStyle name="40 % - Accent5 51 2" xfId="32174"/>
    <cellStyle name="40 % - Accent5 51 3" xfId="45451"/>
    <cellStyle name="40 % - Accent5 51 4" xfId="58728"/>
    <cellStyle name="40 % - Accent5 52" xfId="18998"/>
    <cellStyle name="40 % - Accent5 52 2" xfId="32178"/>
    <cellStyle name="40 % - Accent5 52 3" xfId="45455"/>
    <cellStyle name="40 % - Accent5 52 4" xfId="58732"/>
    <cellStyle name="40 % - Accent5 53" xfId="19012"/>
    <cellStyle name="40 % - Accent5 53 2" xfId="32192"/>
    <cellStyle name="40 % - Accent5 53 3" xfId="45469"/>
    <cellStyle name="40 % - Accent5 53 4" xfId="58746"/>
    <cellStyle name="40 % - Accent5 54" xfId="19033"/>
    <cellStyle name="40 % - Accent5 54 2" xfId="32213"/>
    <cellStyle name="40 % - Accent5 54 3" xfId="45490"/>
    <cellStyle name="40 % - Accent5 54 4" xfId="58767"/>
    <cellStyle name="40 % - Accent5 55" xfId="19044"/>
    <cellStyle name="40 % - Accent5 55 2" xfId="32224"/>
    <cellStyle name="40 % - Accent5 55 3" xfId="45501"/>
    <cellStyle name="40 % - Accent5 55 4" xfId="58778"/>
    <cellStyle name="40 % - Accent5 56" xfId="19052"/>
    <cellStyle name="40 % - Accent5 56 2" xfId="32232"/>
    <cellStyle name="40 % - Accent5 56 3" xfId="45509"/>
    <cellStyle name="40 % - Accent5 56 4" xfId="58786"/>
    <cellStyle name="40 % - Accent5 57" xfId="19056"/>
    <cellStyle name="40 % - Accent5 57 2" xfId="32236"/>
    <cellStyle name="40 % - Accent5 57 3" xfId="45513"/>
    <cellStyle name="40 % - Accent5 57 4" xfId="58790"/>
    <cellStyle name="40 % - Accent5 58" xfId="19077"/>
    <cellStyle name="40 % - Accent5 58 2" xfId="32257"/>
    <cellStyle name="40 % - Accent5 58 3" xfId="45534"/>
    <cellStyle name="40 % - Accent5 58 4" xfId="58811"/>
    <cellStyle name="40 % - Accent5 59" xfId="19088"/>
    <cellStyle name="40 % - Accent5 59 2" xfId="32268"/>
    <cellStyle name="40 % - Accent5 59 3" xfId="45545"/>
    <cellStyle name="40 % - Accent5 59 4" xfId="58822"/>
    <cellStyle name="40 % - Accent5 6" xfId="826"/>
    <cellStyle name="40 % - Accent5 60" xfId="19096"/>
    <cellStyle name="40 % - Accent5 60 2" xfId="32276"/>
    <cellStyle name="40 % - Accent5 60 3" xfId="45553"/>
    <cellStyle name="40 % - Accent5 60 4" xfId="58830"/>
    <cellStyle name="40 % - Accent5 61" xfId="19100"/>
    <cellStyle name="40 % - Accent5 61 2" xfId="32280"/>
    <cellStyle name="40 % - Accent5 61 3" xfId="45557"/>
    <cellStyle name="40 % - Accent5 61 4" xfId="58834"/>
    <cellStyle name="40 % - Accent5 62" xfId="19121"/>
    <cellStyle name="40 % - Accent5 62 2" xfId="32301"/>
    <cellStyle name="40 % - Accent5 62 3" xfId="45578"/>
    <cellStyle name="40 % - Accent5 62 4" xfId="58855"/>
    <cellStyle name="40 % - Accent5 63" xfId="19132"/>
    <cellStyle name="40 % - Accent5 63 2" xfId="32312"/>
    <cellStyle name="40 % - Accent5 63 3" xfId="45589"/>
    <cellStyle name="40 % - Accent5 63 4" xfId="58866"/>
    <cellStyle name="40 % - Accent5 64" xfId="19140"/>
    <cellStyle name="40 % - Accent5 64 2" xfId="32320"/>
    <cellStyle name="40 % - Accent5 64 3" xfId="45597"/>
    <cellStyle name="40 % - Accent5 64 4" xfId="58874"/>
    <cellStyle name="40 % - Accent5 65" xfId="19144"/>
    <cellStyle name="40 % - Accent5 65 2" xfId="32324"/>
    <cellStyle name="40 % - Accent5 65 3" xfId="45601"/>
    <cellStyle name="40 % - Accent5 65 4" xfId="58878"/>
    <cellStyle name="40 % - Accent5 66" xfId="19165"/>
    <cellStyle name="40 % - Accent5 66 2" xfId="32345"/>
    <cellStyle name="40 % - Accent5 66 3" xfId="45622"/>
    <cellStyle name="40 % - Accent5 66 4" xfId="58899"/>
    <cellStyle name="40 % - Accent5 67" xfId="19176"/>
    <cellStyle name="40 % - Accent5 67 2" xfId="32356"/>
    <cellStyle name="40 % - Accent5 67 3" xfId="45633"/>
    <cellStyle name="40 % - Accent5 67 4" xfId="58910"/>
    <cellStyle name="40 % - Accent5 68" xfId="19184"/>
    <cellStyle name="40 % - Accent5 68 2" xfId="32364"/>
    <cellStyle name="40 % - Accent5 68 3" xfId="45641"/>
    <cellStyle name="40 % - Accent5 68 4" xfId="58918"/>
    <cellStyle name="40 % - Accent5 69" xfId="19188"/>
    <cellStyle name="40 % - Accent5 69 2" xfId="32368"/>
    <cellStyle name="40 % - Accent5 69 3" xfId="45645"/>
    <cellStyle name="40 % - Accent5 69 4" xfId="58922"/>
    <cellStyle name="40 % - Accent5 7" xfId="827"/>
    <cellStyle name="40 % - Accent5 70" xfId="19210"/>
    <cellStyle name="40 % - Accent5 70 2" xfId="32390"/>
    <cellStyle name="40 % - Accent5 70 3" xfId="45667"/>
    <cellStyle name="40 % - Accent5 70 4" xfId="58944"/>
    <cellStyle name="40 % - Accent5 71" xfId="19222"/>
    <cellStyle name="40 % - Accent5 71 2" xfId="32402"/>
    <cellStyle name="40 % - Accent5 71 3" xfId="45679"/>
    <cellStyle name="40 % - Accent5 71 4" xfId="58956"/>
    <cellStyle name="40 % - Accent5 72" xfId="19232"/>
    <cellStyle name="40 % - Accent5 72 2" xfId="32412"/>
    <cellStyle name="40 % - Accent5 72 3" xfId="45689"/>
    <cellStyle name="40 % - Accent5 72 4" xfId="58966"/>
    <cellStyle name="40 % - Accent5 73" xfId="19241"/>
    <cellStyle name="40 % - Accent5 73 2" xfId="32421"/>
    <cellStyle name="40 % - Accent5 73 3" xfId="45698"/>
    <cellStyle name="40 % - Accent5 73 4" xfId="58975"/>
    <cellStyle name="40 % - Accent5 74" xfId="19250"/>
    <cellStyle name="40 % - Accent5 74 2" xfId="32430"/>
    <cellStyle name="40 % - Accent5 74 3" xfId="45707"/>
    <cellStyle name="40 % - Accent5 74 4" xfId="58984"/>
    <cellStyle name="40 % - Accent5 75" xfId="19258"/>
    <cellStyle name="40 % - Accent5 75 2" xfId="32438"/>
    <cellStyle name="40 % - Accent5 75 3" xfId="45715"/>
    <cellStyle name="40 % - Accent5 75 4" xfId="58992"/>
    <cellStyle name="40 % - Accent5 76" xfId="19262"/>
    <cellStyle name="40 % - Accent5 76 2" xfId="32442"/>
    <cellStyle name="40 % - Accent5 76 3" xfId="45719"/>
    <cellStyle name="40 % - Accent5 76 4" xfId="58996"/>
    <cellStyle name="40 % - Accent5 77" xfId="32464"/>
    <cellStyle name="40 % - Accent5 77 2" xfId="45741"/>
    <cellStyle name="40 % - Accent5 77 3" xfId="59018"/>
    <cellStyle name="40 % - Accent5 78" xfId="32475"/>
    <cellStyle name="40 % - Accent5 78 2" xfId="45752"/>
    <cellStyle name="40 % - Accent5 78 3" xfId="59029"/>
    <cellStyle name="40 % - Accent5 79" xfId="32484"/>
    <cellStyle name="40 % - Accent5 79 2" xfId="45761"/>
    <cellStyle name="40 % - Accent5 79 3" xfId="59038"/>
    <cellStyle name="40 % - Accent5 8" xfId="828"/>
    <cellStyle name="40 % - Accent5 80" xfId="32492"/>
    <cellStyle name="40 % - Accent5 80 2" xfId="45769"/>
    <cellStyle name="40 % - Accent5 80 3" xfId="59046"/>
    <cellStyle name="40 % - Accent5 81" xfId="32496"/>
    <cellStyle name="40 % - Accent5 81 2" xfId="45773"/>
    <cellStyle name="40 % - Accent5 81 3" xfId="59050"/>
    <cellStyle name="40 % - Accent5 82" xfId="32517"/>
    <cellStyle name="40 % - Accent5 82 2" xfId="45794"/>
    <cellStyle name="40 % - Accent5 82 3" xfId="59071"/>
    <cellStyle name="40 % - Accent5 83" xfId="32528"/>
    <cellStyle name="40 % - Accent5 83 2" xfId="45805"/>
    <cellStyle name="40 % - Accent5 83 3" xfId="59082"/>
    <cellStyle name="40 % - Accent5 84" xfId="32536"/>
    <cellStyle name="40 % - Accent5 84 2" xfId="45813"/>
    <cellStyle name="40 % - Accent5 84 3" xfId="59090"/>
    <cellStyle name="40 % - Accent5 85" xfId="32540"/>
    <cellStyle name="40 % - Accent5 85 2" xfId="45817"/>
    <cellStyle name="40 % - Accent5 85 3" xfId="59094"/>
    <cellStyle name="40 % - Accent5 86" xfId="59117"/>
    <cellStyle name="40 % - Accent5 87" xfId="59129"/>
    <cellStyle name="40 % - Accent5 88" xfId="59135"/>
    <cellStyle name="40 % - Accent5 89" xfId="59141"/>
    <cellStyle name="40 % - Accent5 9" xfId="829"/>
    <cellStyle name="40 % - Accent5 90" xfId="59164"/>
    <cellStyle name="40 % - Accent5 91" xfId="59176"/>
    <cellStyle name="40 % - Accent5 92" xfId="59182"/>
    <cellStyle name="40 % - Accent5 93" xfId="59188"/>
    <cellStyle name="40 % - Accent5 94" xfId="59257"/>
    <cellStyle name="40 % - Accent5 95" xfId="59269"/>
    <cellStyle name="40 % - Accent5 96" xfId="59275"/>
    <cellStyle name="40 % - Accent5 97" xfId="59281"/>
    <cellStyle name="40 % - Accent5 98" xfId="59304"/>
    <cellStyle name="40 % - Accent5 99" xfId="59312"/>
    <cellStyle name="40 % - Accent6" xfId="830" builtinId="51" customBuiltin="1"/>
    <cellStyle name="40 % - Accent6 10" xfId="831"/>
    <cellStyle name="40 % - Accent6 100" xfId="59320"/>
    <cellStyle name="40 % - Accent6 101" xfId="59354"/>
    <cellStyle name="40 % - Accent6 102" xfId="59371"/>
    <cellStyle name="40 % - Accent6 103" xfId="59391"/>
    <cellStyle name="40 % - Accent6 104" xfId="59406"/>
    <cellStyle name="40 % - Accent6 11" xfId="832"/>
    <cellStyle name="40 % - Accent6 12" xfId="833"/>
    <cellStyle name="40 % - Accent6 12 2" xfId="834"/>
    <cellStyle name="40 % - Accent6 12 3" xfId="835"/>
    <cellStyle name="40 % - Accent6 12 4" xfId="836"/>
    <cellStyle name="40 % - Accent6 12 4 2" xfId="837"/>
    <cellStyle name="40 % - Accent6 12 5" xfId="838"/>
    <cellStyle name="40 % - Accent6 12 6" xfId="3779"/>
    <cellStyle name="40 % - Accent6 13" xfId="839"/>
    <cellStyle name="40 % - Accent6 14" xfId="840"/>
    <cellStyle name="40 % - Accent6 14 10" xfId="9670"/>
    <cellStyle name="40 % - Accent6 14 10 2" xfId="20536"/>
    <cellStyle name="40 % - Accent6 14 10 3" xfId="33813"/>
    <cellStyle name="40 % - Accent6 14 10 4" xfId="47090"/>
    <cellStyle name="40 % - Accent6 14 11" xfId="13902"/>
    <cellStyle name="40 % - Accent6 14 11 2" xfId="26523"/>
    <cellStyle name="40 % - Accent6 14 11 3" xfId="39800"/>
    <cellStyle name="40 % - Accent6 14 11 4" xfId="53077"/>
    <cellStyle name="40 % - Accent6 14 12" xfId="19790"/>
    <cellStyle name="40 % - Accent6 14 13" xfId="33067"/>
    <cellStyle name="40 % - Accent6 14 14" xfId="46344"/>
    <cellStyle name="40 % - Accent6 14 2" xfId="3875"/>
    <cellStyle name="40 % - Accent6 14 2 10" xfId="19791"/>
    <cellStyle name="40 % - Accent6 14 2 11" xfId="33068"/>
    <cellStyle name="40 % - Accent6 14 2 12" xfId="46345"/>
    <cellStyle name="40 % - Accent6 14 2 2" xfId="5045"/>
    <cellStyle name="40 % - Accent6 14 2 2 2" xfId="8919"/>
    <cellStyle name="40 % - Accent6 14 2 2 2 2" xfId="15944"/>
    <cellStyle name="40 % - Accent6 14 2 2 2 2 2" xfId="29073"/>
    <cellStyle name="40 % - Accent6 14 2 2 2 2 3" xfId="42350"/>
    <cellStyle name="40 % - Accent6 14 2 2 2 2 4" xfId="55627"/>
    <cellStyle name="40 % - Accent6 14 2 2 2 3" xfId="23086"/>
    <cellStyle name="40 % - Accent6 14 2 2 2 4" xfId="36363"/>
    <cellStyle name="40 % - Accent6 14 2 2 2 5" xfId="49640"/>
    <cellStyle name="40 % - Accent6 14 2 2 3" xfId="14492"/>
    <cellStyle name="40 % - Accent6 14 2 2 3 2" xfId="27113"/>
    <cellStyle name="40 % - Accent6 14 2 2 3 3" xfId="40390"/>
    <cellStyle name="40 % - Accent6 14 2 2 3 4" xfId="53667"/>
    <cellStyle name="40 % - Accent6 14 2 2 4" xfId="21126"/>
    <cellStyle name="40 % - Accent6 14 2 2 5" xfId="34403"/>
    <cellStyle name="40 % - Accent6 14 2 2 6" xfId="47680"/>
    <cellStyle name="40 % - Accent6 14 2 3" xfId="5636"/>
    <cellStyle name="40 % - Accent6 14 2 3 2" xfId="16484"/>
    <cellStyle name="40 % - Accent6 14 2 3 2 2" xfId="29664"/>
    <cellStyle name="40 % - Accent6 14 2 3 2 3" xfId="42941"/>
    <cellStyle name="40 % - Accent6 14 2 3 2 4" xfId="56218"/>
    <cellStyle name="40 % - Accent6 14 2 3 3" xfId="11438"/>
    <cellStyle name="40 % - Accent6 14 2 3 4" xfId="23677"/>
    <cellStyle name="40 % - Accent6 14 2 3 5" xfId="36954"/>
    <cellStyle name="40 % - Accent6 14 2 3 6" xfId="50231"/>
    <cellStyle name="40 % - Accent6 14 2 4" xfId="6260"/>
    <cellStyle name="40 % - Accent6 14 2 4 2" xfId="17084"/>
    <cellStyle name="40 % - Accent6 14 2 4 2 2" xfId="30264"/>
    <cellStyle name="40 % - Accent6 14 2 4 2 3" xfId="43541"/>
    <cellStyle name="40 % - Accent6 14 2 4 2 4" xfId="56818"/>
    <cellStyle name="40 % - Accent6 14 2 4 3" xfId="12038"/>
    <cellStyle name="40 % - Accent6 14 2 4 4" xfId="24277"/>
    <cellStyle name="40 % - Accent6 14 2 4 5" xfId="37554"/>
    <cellStyle name="40 % - Accent6 14 2 4 6" xfId="50831"/>
    <cellStyle name="40 % - Accent6 14 2 5" xfId="6962"/>
    <cellStyle name="40 % - Accent6 14 2 5 2" xfId="17786"/>
    <cellStyle name="40 % - Accent6 14 2 5 2 2" xfId="30966"/>
    <cellStyle name="40 % - Accent6 14 2 5 2 3" xfId="44243"/>
    <cellStyle name="40 % - Accent6 14 2 5 2 4" xfId="57520"/>
    <cellStyle name="40 % - Accent6 14 2 5 3" xfId="12740"/>
    <cellStyle name="40 % - Accent6 14 2 5 4" xfId="24979"/>
    <cellStyle name="40 % - Accent6 14 2 5 5" xfId="38256"/>
    <cellStyle name="40 % - Accent6 14 2 5 6" xfId="51533"/>
    <cellStyle name="40 % - Accent6 14 2 6" xfId="8002"/>
    <cellStyle name="40 % - Accent6 14 2 6 2" xfId="18541"/>
    <cellStyle name="40 % - Accent6 14 2 6 2 2" xfId="31721"/>
    <cellStyle name="40 % - Accent6 14 2 6 2 3" xfId="44998"/>
    <cellStyle name="40 % - Accent6 14 2 6 2 4" xfId="58275"/>
    <cellStyle name="40 % - Accent6 14 2 6 3" xfId="25734"/>
    <cellStyle name="40 % - Accent6 14 2 6 4" xfId="39011"/>
    <cellStyle name="40 % - Accent6 14 2 6 5" xfId="52288"/>
    <cellStyle name="40 % - Accent6 14 2 7" xfId="10878"/>
    <cellStyle name="40 % - Accent6 14 2 7 2" xfId="15530"/>
    <cellStyle name="40 % - Accent6 14 2 7 2 2" xfId="28156"/>
    <cellStyle name="40 % - Accent6 14 2 7 2 3" xfId="41433"/>
    <cellStyle name="40 % - Accent6 14 2 7 2 4" xfId="54710"/>
    <cellStyle name="40 % - Accent6 14 2 7 3" xfId="22169"/>
    <cellStyle name="40 % - Accent6 14 2 7 4" xfId="35446"/>
    <cellStyle name="40 % - Accent6 14 2 7 5" xfId="48723"/>
    <cellStyle name="40 % - Accent6 14 2 8" xfId="9671"/>
    <cellStyle name="40 % - Accent6 14 2 8 2" xfId="20537"/>
    <cellStyle name="40 % - Accent6 14 2 8 3" xfId="33814"/>
    <cellStyle name="40 % - Accent6 14 2 8 4" xfId="47091"/>
    <cellStyle name="40 % - Accent6 14 2 9" xfId="13903"/>
    <cellStyle name="40 % - Accent6 14 2 9 2" xfId="26524"/>
    <cellStyle name="40 % - Accent6 14 2 9 3" xfId="39801"/>
    <cellStyle name="40 % - Accent6 14 2 9 4" xfId="53078"/>
    <cellStyle name="40 % - Accent6 14 3" xfId="3876"/>
    <cellStyle name="40 % - Accent6 14 3 2" xfId="8003"/>
    <cellStyle name="40 % - Accent6 14 3 2 2" xfId="15531"/>
    <cellStyle name="40 % - Accent6 14 3 2 2 2" xfId="28157"/>
    <cellStyle name="40 % - Accent6 14 3 2 2 3" xfId="41434"/>
    <cellStyle name="40 % - Accent6 14 3 2 2 4" xfId="54711"/>
    <cellStyle name="40 % - Accent6 14 3 2 3" xfId="22170"/>
    <cellStyle name="40 % - Accent6 14 3 2 4" xfId="35447"/>
    <cellStyle name="40 % - Accent6 14 3 2 5" xfId="48724"/>
    <cellStyle name="40 % - Accent6 14 3 3" xfId="14491"/>
    <cellStyle name="40 % - Accent6 14 3 3 2" xfId="27112"/>
    <cellStyle name="40 % - Accent6 14 3 3 3" xfId="40389"/>
    <cellStyle name="40 % - Accent6 14 3 3 4" xfId="53666"/>
    <cellStyle name="40 % - Accent6 14 3 4" xfId="21125"/>
    <cellStyle name="40 % - Accent6 14 3 5" xfId="34402"/>
    <cellStyle name="40 % - Accent6 14 3 6" xfId="47679"/>
    <cellStyle name="40 % - Accent6 14 4" xfId="5044"/>
    <cellStyle name="40 % - Accent6 14 4 2" xfId="8918"/>
    <cellStyle name="40 % - Accent6 14 4 2 2" xfId="29072"/>
    <cellStyle name="40 % - Accent6 14 4 2 3" xfId="42349"/>
    <cellStyle name="40 % - Accent6 14 4 2 4" xfId="55626"/>
    <cellStyle name="40 % - Accent6 14 4 3" xfId="23085"/>
    <cellStyle name="40 % - Accent6 14 4 4" xfId="36362"/>
    <cellStyle name="40 % - Accent6 14 4 5" xfId="49639"/>
    <cellStyle name="40 % - Accent6 14 5" xfId="5635"/>
    <cellStyle name="40 % - Accent6 14 5 2" xfId="16483"/>
    <cellStyle name="40 % - Accent6 14 5 2 2" xfId="29663"/>
    <cellStyle name="40 % - Accent6 14 5 2 3" xfId="42940"/>
    <cellStyle name="40 % - Accent6 14 5 2 4" xfId="56217"/>
    <cellStyle name="40 % - Accent6 14 5 3" xfId="11437"/>
    <cellStyle name="40 % - Accent6 14 5 4" xfId="23676"/>
    <cellStyle name="40 % - Accent6 14 5 5" xfId="36953"/>
    <cellStyle name="40 % - Accent6 14 5 6" xfId="50230"/>
    <cellStyle name="40 % - Accent6 14 6" xfId="6259"/>
    <cellStyle name="40 % - Accent6 14 6 2" xfId="17083"/>
    <cellStyle name="40 % - Accent6 14 6 2 2" xfId="30263"/>
    <cellStyle name="40 % - Accent6 14 6 2 3" xfId="43540"/>
    <cellStyle name="40 % - Accent6 14 6 2 4" xfId="56817"/>
    <cellStyle name="40 % - Accent6 14 6 3" xfId="12037"/>
    <cellStyle name="40 % - Accent6 14 6 4" xfId="24276"/>
    <cellStyle name="40 % - Accent6 14 6 5" xfId="37553"/>
    <cellStyle name="40 % - Accent6 14 6 6" xfId="50830"/>
    <cellStyle name="40 % - Accent6 14 7" xfId="6961"/>
    <cellStyle name="40 % - Accent6 14 7 2" xfId="17785"/>
    <cellStyle name="40 % - Accent6 14 7 2 2" xfId="30965"/>
    <cellStyle name="40 % - Accent6 14 7 2 3" xfId="44242"/>
    <cellStyle name="40 % - Accent6 14 7 2 4" xfId="57519"/>
    <cellStyle name="40 % - Accent6 14 7 3" xfId="12739"/>
    <cellStyle name="40 % - Accent6 14 7 4" xfId="24978"/>
    <cellStyle name="40 % - Accent6 14 7 5" xfId="38255"/>
    <cellStyle name="40 % - Accent6 14 7 6" xfId="51532"/>
    <cellStyle name="40 % - Accent6 14 8" xfId="7689"/>
    <cellStyle name="40 % - Accent6 14 8 2" xfId="18540"/>
    <cellStyle name="40 % - Accent6 14 8 2 2" xfId="31720"/>
    <cellStyle name="40 % - Accent6 14 8 2 3" xfId="44997"/>
    <cellStyle name="40 % - Accent6 14 8 2 4" xfId="58274"/>
    <cellStyle name="40 % - Accent6 14 8 3" xfId="25733"/>
    <cellStyle name="40 % - Accent6 14 8 4" xfId="39010"/>
    <cellStyle name="40 % - Accent6 14 8 5" xfId="52287"/>
    <cellStyle name="40 % - Accent6 14 9" xfId="10749"/>
    <cellStyle name="40 % - Accent6 14 9 2" xfId="15222"/>
    <cellStyle name="40 % - Accent6 14 9 2 2" xfId="27843"/>
    <cellStyle name="40 % - Accent6 14 9 2 3" xfId="41120"/>
    <cellStyle name="40 % - Accent6 14 9 2 4" xfId="54397"/>
    <cellStyle name="40 % - Accent6 14 9 3" xfId="21856"/>
    <cellStyle name="40 % - Accent6 14 9 4" xfId="35133"/>
    <cellStyle name="40 % - Accent6 14 9 5" xfId="48410"/>
    <cellStyle name="40 % - Accent6 15" xfId="841"/>
    <cellStyle name="40 % - Accent6 15 10" xfId="13904"/>
    <cellStyle name="40 % - Accent6 15 10 2" xfId="26525"/>
    <cellStyle name="40 % - Accent6 15 10 3" xfId="39802"/>
    <cellStyle name="40 % - Accent6 15 10 4" xfId="53079"/>
    <cellStyle name="40 % - Accent6 15 11" xfId="19792"/>
    <cellStyle name="40 % - Accent6 15 12" xfId="33069"/>
    <cellStyle name="40 % - Accent6 15 13" xfId="46346"/>
    <cellStyle name="40 % - Accent6 15 2" xfId="3874"/>
    <cellStyle name="40 % - Accent6 15 2 2" xfId="8001"/>
    <cellStyle name="40 % - Accent6 15 2 2 2" xfId="15529"/>
    <cellStyle name="40 % - Accent6 15 2 2 2 2" xfId="28155"/>
    <cellStyle name="40 % - Accent6 15 2 2 2 3" xfId="41432"/>
    <cellStyle name="40 % - Accent6 15 2 2 2 4" xfId="54709"/>
    <cellStyle name="40 % - Accent6 15 2 2 3" xfId="22168"/>
    <cellStyle name="40 % - Accent6 15 2 2 4" xfId="35445"/>
    <cellStyle name="40 % - Accent6 15 2 2 5" xfId="48722"/>
    <cellStyle name="40 % - Accent6 15 2 3" xfId="14493"/>
    <cellStyle name="40 % - Accent6 15 2 3 2" xfId="27114"/>
    <cellStyle name="40 % - Accent6 15 2 3 3" xfId="40391"/>
    <cellStyle name="40 % - Accent6 15 2 3 4" xfId="53668"/>
    <cellStyle name="40 % - Accent6 15 2 4" xfId="21127"/>
    <cellStyle name="40 % - Accent6 15 2 5" xfId="34404"/>
    <cellStyle name="40 % - Accent6 15 2 6" xfId="47681"/>
    <cellStyle name="40 % - Accent6 15 3" xfId="5046"/>
    <cellStyle name="40 % - Accent6 15 3 2" xfId="8920"/>
    <cellStyle name="40 % - Accent6 15 3 2 2" xfId="29074"/>
    <cellStyle name="40 % - Accent6 15 3 2 3" xfId="42351"/>
    <cellStyle name="40 % - Accent6 15 3 2 4" xfId="55628"/>
    <cellStyle name="40 % - Accent6 15 3 3" xfId="23087"/>
    <cellStyle name="40 % - Accent6 15 3 4" xfId="36364"/>
    <cellStyle name="40 % - Accent6 15 3 5" xfId="49641"/>
    <cellStyle name="40 % - Accent6 15 4" xfId="5637"/>
    <cellStyle name="40 % - Accent6 15 4 2" xfId="16485"/>
    <cellStyle name="40 % - Accent6 15 4 2 2" xfId="29665"/>
    <cellStyle name="40 % - Accent6 15 4 2 3" xfId="42942"/>
    <cellStyle name="40 % - Accent6 15 4 2 4" xfId="56219"/>
    <cellStyle name="40 % - Accent6 15 4 3" xfId="11439"/>
    <cellStyle name="40 % - Accent6 15 4 4" xfId="23678"/>
    <cellStyle name="40 % - Accent6 15 4 5" xfId="36955"/>
    <cellStyle name="40 % - Accent6 15 4 6" xfId="50232"/>
    <cellStyle name="40 % - Accent6 15 5" xfId="6261"/>
    <cellStyle name="40 % - Accent6 15 5 2" xfId="17085"/>
    <cellStyle name="40 % - Accent6 15 5 2 2" xfId="30265"/>
    <cellStyle name="40 % - Accent6 15 5 2 3" xfId="43542"/>
    <cellStyle name="40 % - Accent6 15 5 2 4" xfId="56819"/>
    <cellStyle name="40 % - Accent6 15 5 3" xfId="12039"/>
    <cellStyle name="40 % - Accent6 15 5 4" xfId="24278"/>
    <cellStyle name="40 % - Accent6 15 5 5" xfId="37555"/>
    <cellStyle name="40 % - Accent6 15 5 6" xfId="50832"/>
    <cellStyle name="40 % - Accent6 15 6" xfId="6963"/>
    <cellStyle name="40 % - Accent6 15 6 2" xfId="17787"/>
    <cellStyle name="40 % - Accent6 15 6 2 2" xfId="30967"/>
    <cellStyle name="40 % - Accent6 15 6 2 3" xfId="44244"/>
    <cellStyle name="40 % - Accent6 15 6 2 4" xfId="57521"/>
    <cellStyle name="40 % - Accent6 15 6 3" xfId="12741"/>
    <cellStyle name="40 % - Accent6 15 6 4" xfId="24980"/>
    <cellStyle name="40 % - Accent6 15 6 5" xfId="38257"/>
    <cellStyle name="40 % - Accent6 15 6 6" xfId="51534"/>
    <cellStyle name="40 % - Accent6 15 7" xfId="7690"/>
    <cellStyle name="40 % - Accent6 15 7 2" xfId="18542"/>
    <cellStyle name="40 % - Accent6 15 7 2 2" xfId="31722"/>
    <cellStyle name="40 % - Accent6 15 7 2 3" xfId="44999"/>
    <cellStyle name="40 % - Accent6 15 7 2 4" xfId="58276"/>
    <cellStyle name="40 % - Accent6 15 7 3" xfId="25735"/>
    <cellStyle name="40 % - Accent6 15 7 4" xfId="39012"/>
    <cellStyle name="40 % - Accent6 15 7 5" xfId="52289"/>
    <cellStyle name="40 % - Accent6 15 8" xfId="10750"/>
    <cellStyle name="40 % - Accent6 15 8 2" xfId="15223"/>
    <cellStyle name="40 % - Accent6 15 8 2 2" xfId="27844"/>
    <cellStyle name="40 % - Accent6 15 8 2 3" xfId="41121"/>
    <cellStyle name="40 % - Accent6 15 8 2 4" xfId="54398"/>
    <cellStyle name="40 % - Accent6 15 8 3" xfId="21857"/>
    <cellStyle name="40 % - Accent6 15 8 4" xfId="35134"/>
    <cellStyle name="40 % - Accent6 15 8 5" xfId="48411"/>
    <cellStyle name="40 % - Accent6 15 9" xfId="9672"/>
    <cellStyle name="40 % - Accent6 15 9 2" xfId="20538"/>
    <cellStyle name="40 % - Accent6 15 9 3" xfId="33815"/>
    <cellStyle name="40 % - Accent6 15 9 4" xfId="47092"/>
    <cellStyle name="40 % - Accent6 16" xfId="3873"/>
    <cellStyle name="40 % - Accent6 16 2" xfId="13130"/>
    <cellStyle name="40 % - Accent6 16 2 2" xfId="18615"/>
    <cellStyle name="40 % - Accent6 16 2 2 2" xfId="31795"/>
    <cellStyle name="40 % - Accent6 16 2 2 3" xfId="45072"/>
    <cellStyle name="40 % - Accent6 16 2 2 4" xfId="58349"/>
    <cellStyle name="40 % - Accent6 16 2 3" xfId="25808"/>
    <cellStyle name="40 % - Accent6 16 2 4" xfId="39085"/>
    <cellStyle name="40 % - Accent6 16 2 5" xfId="52362"/>
    <cellStyle name="40 % - Accent6 17" xfId="3872"/>
    <cellStyle name="40 % - Accent6 17 10" xfId="33070"/>
    <cellStyle name="40 % - Accent6 17 11" xfId="46347"/>
    <cellStyle name="40 % - Accent6 17 2" xfId="5047"/>
    <cellStyle name="40 % - Accent6 17 2 2" xfId="8921"/>
    <cellStyle name="40 % - Accent6 17 2 2 2" xfId="29075"/>
    <cellStyle name="40 % - Accent6 17 2 2 3" xfId="42352"/>
    <cellStyle name="40 % - Accent6 17 2 2 4" xfId="55629"/>
    <cellStyle name="40 % - Accent6 17 2 3" xfId="23088"/>
    <cellStyle name="40 % - Accent6 17 2 4" xfId="36365"/>
    <cellStyle name="40 % - Accent6 17 2 5" xfId="49642"/>
    <cellStyle name="40 % - Accent6 17 3" xfId="5638"/>
    <cellStyle name="40 % - Accent6 17 3 2" xfId="16486"/>
    <cellStyle name="40 % - Accent6 17 3 2 2" xfId="29666"/>
    <cellStyle name="40 % - Accent6 17 3 2 3" xfId="42943"/>
    <cellStyle name="40 % - Accent6 17 3 2 4" xfId="56220"/>
    <cellStyle name="40 % - Accent6 17 3 3" xfId="11440"/>
    <cellStyle name="40 % - Accent6 17 3 4" xfId="23679"/>
    <cellStyle name="40 % - Accent6 17 3 5" xfId="36956"/>
    <cellStyle name="40 % - Accent6 17 3 6" xfId="50233"/>
    <cellStyle name="40 % - Accent6 17 4" xfId="6262"/>
    <cellStyle name="40 % - Accent6 17 4 2" xfId="17086"/>
    <cellStyle name="40 % - Accent6 17 4 2 2" xfId="30266"/>
    <cellStyle name="40 % - Accent6 17 4 2 3" xfId="43543"/>
    <cellStyle name="40 % - Accent6 17 4 2 4" xfId="56820"/>
    <cellStyle name="40 % - Accent6 17 4 3" xfId="12040"/>
    <cellStyle name="40 % - Accent6 17 4 4" xfId="24279"/>
    <cellStyle name="40 % - Accent6 17 4 5" xfId="37556"/>
    <cellStyle name="40 % - Accent6 17 4 6" xfId="50833"/>
    <cellStyle name="40 % - Accent6 17 5" xfId="6964"/>
    <cellStyle name="40 % - Accent6 17 5 2" xfId="17788"/>
    <cellStyle name="40 % - Accent6 17 5 2 2" xfId="30968"/>
    <cellStyle name="40 % - Accent6 17 5 2 3" xfId="44245"/>
    <cellStyle name="40 % - Accent6 17 5 2 4" xfId="57522"/>
    <cellStyle name="40 % - Accent6 17 5 3" xfId="12742"/>
    <cellStyle name="40 % - Accent6 17 5 4" xfId="24981"/>
    <cellStyle name="40 % - Accent6 17 5 5" xfId="38258"/>
    <cellStyle name="40 % - Accent6 17 5 6" xfId="51535"/>
    <cellStyle name="40 % - Accent6 17 6" xfId="8000"/>
    <cellStyle name="40 % - Accent6 17 6 2" xfId="15528"/>
    <cellStyle name="40 % - Accent6 17 6 2 2" xfId="28154"/>
    <cellStyle name="40 % - Accent6 17 6 2 3" xfId="41431"/>
    <cellStyle name="40 % - Accent6 17 6 2 4" xfId="54708"/>
    <cellStyle name="40 % - Accent6 17 6 3" xfId="22167"/>
    <cellStyle name="40 % - Accent6 17 6 4" xfId="35444"/>
    <cellStyle name="40 % - Accent6 17 6 5" xfId="48721"/>
    <cellStyle name="40 % - Accent6 17 7" xfId="9936"/>
    <cellStyle name="40 % - Accent6 17 7 2" xfId="21128"/>
    <cellStyle name="40 % - Accent6 17 7 3" xfId="34405"/>
    <cellStyle name="40 % - Accent6 17 7 4" xfId="47682"/>
    <cellStyle name="40 % - Accent6 17 8" xfId="14494"/>
    <cellStyle name="40 % - Accent6 17 8 2" xfId="27115"/>
    <cellStyle name="40 % - Accent6 17 8 3" xfId="40392"/>
    <cellStyle name="40 % - Accent6 17 8 4" xfId="53669"/>
    <cellStyle name="40 % - Accent6 17 9" xfId="19793"/>
    <cellStyle name="40 % - Accent6 18" xfId="5709"/>
    <cellStyle name="40 % - Accent6 18 10" xfId="46418"/>
    <cellStyle name="40 % - Accent6 18 2" xfId="6333"/>
    <cellStyle name="40 % - Accent6 18 2 2" xfId="17157"/>
    <cellStyle name="40 % - Accent6 18 2 2 2" xfId="30337"/>
    <cellStyle name="40 % - Accent6 18 2 2 3" xfId="43614"/>
    <cellStyle name="40 % - Accent6 18 2 2 4" xfId="56891"/>
    <cellStyle name="40 % - Accent6 18 2 3" xfId="12111"/>
    <cellStyle name="40 % - Accent6 18 2 4" xfId="24350"/>
    <cellStyle name="40 % - Accent6 18 2 5" xfId="37627"/>
    <cellStyle name="40 % - Accent6 18 2 6" xfId="50904"/>
    <cellStyle name="40 % - Accent6 18 3" xfId="7035"/>
    <cellStyle name="40 % - Accent6 18 3 2" xfId="17859"/>
    <cellStyle name="40 % - Accent6 18 3 2 2" xfId="31039"/>
    <cellStyle name="40 % - Accent6 18 3 2 3" xfId="44316"/>
    <cellStyle name="40 % - Accent6 18 3 2 4" xfId="57593"/>
    <cellStyle name="40 % - Accent6 18 3 3" xfId="12813"/>
    <cellStyle name="40 % - Accent6 18 3 4" xfId="25052"/>
    <cellStyle name="40 % - Accent6 18 3 5" xfId="38329"/>
    <cellStyle name="40 % - Accent6 18 3 6" xfId="51606"/>
    <cellStyle name="40 % - Accent6 18 4" xfId="11511"/>
    <cellStyle name="40 % - Accent6 18 4 2" xfId="16557"/>
    <cellStyle name="40 % - Accent6 18 4 2 2" xfId="29737"/>
    <cellStyle name="40 % - Accent6 18 4 2 3" xfId="43014"/>
    <cellStyle name="40 % - Accent6 18 4 2 4" xfId="56291"/>
    <cellStyle name="40 % - Accent6 18 4 3" xfId="23750"/>
    <cellStyle name="40 % - Accent6 18 4 4" xfId="37027"/>
    <cellStyle name="40 % - Accent6 18 4 5" xfId="50304"/>
    <cellStyle name="40 % - Accent6 18 5" xfId="10113"/>
    <cellStyle name="40 % - Accent6 18 5 2" xfId="21202"/>
    <cellStyle name="40 % - Accent6 18 5 3" xfId="34479"/>
    <cellStyle name="40 % - Accent6 18 5 4" xfId="47756"/>
    <cellStyle name="40 % - Accent6 18 6" xfId="14568"/>
    <cellStyle name="40 % - Accent6 18 6 2" xfId="27189"/>
    <cellStyle name="40 % - Accent6 18 6 3" xfId="40466"/>
    <cellStyle name="40 % - Accent6 18 6 4" xfId="53743"/>
    <cellStyle name="40 % - Accent6 18 7" xfId="8997"/>
    <cellStyle name="40 % - Accent6 18 8" xfId="19864"/>
    <cellStyle name="40 % - Accent6 18 9" xfId="33141"/>
    <cellStyle name="40 % - Accent6 19" xfId="6348"/>
    <cellStyle name="40 % - Accent6 19 2" xfId="7050"/>
    <cellStyle name="40 % - Accent6 19 2 2" xfId="17874"/>
    <cellStyle name="40 % - Accent6 19 2 2 2" xfId="31054"/>
    <cellStyle name="40 % - Accent6 19 2 2 3" xfId="44331"/>
    <cellStyle name="40 % - Accent6 19 2 2 4" xfId="57608"/>
    <cellStyle name="40 % - Accent6 19 2 3" xfId="12828"/>
    <cellStyle name="40 % - Accent6 19 2 4" xfId="25067"/>
    <cellStyle name="40 % - Accent6 19 2 5" xfId="38344"/>
    <cellStyle name="40 % - Accent6 19 2 6" xfId="51621"/>
    <cellStyle name="40 % - Accent6 19 3" xfId="12126"/>
    <cellStyle name="40 % - Accent6 19 3 2" xfId="17172"/>
    <cellStyle name="40 % - Accent6 19 3 2 2" xfId="30352"/>
    <cellStyle name="40 % - Accent6 19 3 2 3" xfId="43629"/>
    <cellStyle name="40 % - Accent6 19 3 2 4" xfId="56906"/>
    <cellStyle name="40 % - Accent6 19 3 3" xfId="24365"/>
    <cellStyle name="40 % - Accent6 19 3 4" xfId="37642"/>
    <cellStyle name="40 % - Accent6 19 3 5" xfId="50919"/>
    <cellStyle name="40 % - Accent6 19 4" xfId="10128"/>
    <cellStyle name="40 % - Accent6 19 4 2" xfId="21217"/>
    <cellStyle name="40 % - Accent6 19 4 3" xfId="34494"/>
    <cellStyle name="40 % - Accent6 19 4 4" xfId="47771"/>
    <cellStyle name="40 % - Accent6 19 5" xfId="14583"/>
    <cellStyle name="40 % - Accent6 19 5 2" xfId="27204"/>
    <cellStyle name="40 % - Accent6 19 5 3" xfId="40481"/>
    <cellStyle name="40 % - Accent6 19 5 4" xfId="53758"/>
    <cellStyle name="40 % - Accent6 19 6" xfId="9012"/>
    <cellStyle name="40 % - Accent6 19 7" xfId="19879"/>
    <cellStyle name="40 % - Accent6 19 8" xfId="33156"/>
    <cellStyle name="40 % - Accent6 19 9" xfId="46433"/>
    <cellStyle name="40 % - Accent6 2" xfId="842"/>
    <cellStyle name="40 % - Accent6 2 10" xfId="6263"/>
    <cellStyle name="40 % - Accent6 2 10 2" xfId="17087"/>
    <cellStyle name="40 % - Accent6 2 10 2 2" xfId="30267"/>
    <cellStyle name="40 % - Accent6 2 10 2 3" xfId="43544"/>
    <cellStyle name="40 % - Accent6 2 10 2 4" xfId="56821"/>
    <cellStyle name="40 % - Accent6 2 10 3" xfId="12041"/>
    <cellStyle name="40 % - Accent6 2 10 4" xfId="24280"/>
    <cellStyle name="40 % - Accent6 2 10 5" xfId="37557"/>
    <cellStyle name="40 % - Accent6 2 10 6" xfId="50834"/>
    <cellStyle name="40 % - Accent6 2 11" xfId="6965"/>
    <cellStyle name="40 % - Accent6 2 11 2" xfId="17789"/>
    <cellStyle name="40 % - Accent6 2 11 2 2" xfId="30969"/>
    <cellStyle name="40 % - Accent6 2 11 2 3" xfId="44246"/>
    <cellStyle name="40 % - Accent6 2 11 2 4" xfId="57523"/>
    <cellStyle name="40 % - Accent6 2 11 3" xfId="12743"/>
    <cellStyle name="40 % - Accent6 2 11 4" xfId="24982"/>
    <cellStyle name="40 % - Accent6 2 11 5" xfId="38259"/>
    <cellStyle name="40 % - Accent6 2 11 6" xfId="51536"/>
    <cellStyle name="40 % - Accent6 2 12" xfId="7691"/>
    <cellStyle name="40 % - Accent6 2 12 2" xfId="18543"/>
    <cellStyle name="40 % - Accent6 2 12 2 2" xfId="31723"/>
    <cellStyle name="40 % - Accent6 2 12 2 3" xfId="45000"/>
    <cellStyle name="40 % - Accent6 2 12 2 4" xfId="58277"/>
    <cellStyle name="40 % - Accent6 2 12 3" xfId="25736"/>
    <cellStyle name="40 % - Accent6 2 12 4" xfId="39013"/>
    <cellStyle name="40 % - Accent6 2 12 5" xfId="52290"/>
    <cellStyle name="40 % - Accent6 2 13" xfId="10751"/>
    <cellStyle name="40 % - Accent6 2 13 2" xfId="15224"/>
    <cellStyle name="40 % - Accent6 2 13 2 2" xfId="27845"/>
    <cellStyle name="40 % - Accent6 2 13 2 3" xfId="41122"/>
    <cellStyle name="40 % - Accent6 2 13 2 4" xfId="54399"/>
    <cellStyle name="40 % - Accent6 2 13 3" xfId="21858"/>
    <cellStyle name="40 % - Accent6 2 13 4" xfId="35135"/>
    <cellStyle name="40 % - Accent6 2 13 5" xfId="48412"/>
    <cellStyle name="40 % - Accent6 2 14" xfId="9673"/>
    <cellStyle name="40 % - Accent6 2 14 2" xfId="20539"/>
    <cellStyle name="40 % - Accent6 2 14 3" xfId="33816"/>
    <cellStyle name="40 % - Accent6 2 14 4" xfId="47093"/>
    <cellStyle name="40 % - Accent6 2 15" xfId="13905"/>
    <cellStyle name="40 % - Accent6 2 15 2" xfId="26526"/>
    <cellStyle name="40 % - Accent6 2 15 3" xfId="39803"/>
    <cellStyle name="40 % - Accent6 2 15 4" xfId="53080"/>
    <cellStyle name="40 % - Accent6 2 16" xfId="19794"/>
    <cellStyle name="40 % - Accent6 2 17" xfId="33071"/>
    <cellStyle name="40 % - Accent6 2 18" xfId="46348"/>
    <cellStyle name="40 % - Accent6 2 2" xfId="843"/>
    <cellStyle name="40 % - Accent6 2 2 10" xfId="7692"/>
    <cellStyle name="40 % - Accent6 2 2 10 2" xfId="18544"/>
    <cellStyle name="40 % - Accent6 2 2 10 2 2" xfId="31724"/>
    <cellStyle name="40 % - Accent6 2 2 10 2 3" xfId="45001"/>
    <cellStyle name="40 % - Accent6 2 2 10 2 4" xfId="58278"/>
    <cellStyle name="40 % - Accent6 2 2 10 3" xfId="25737"/>
    <cellStyle name="40 % - Accent6 2 2 10 4" xfId="39014"/>
    <cellStyle name="40 % - Accent6 2 2 10 5" xfId="52291"/>
    <cellStyle name="40 % - Accent6 2 2 11" xfId="10752"/>
    <cellStyle name="40 % - Accent6 2 2 11 2" xfId="15225"/>
    <cellStyle name="40 % - Accent6 2 2 11 2 2" xfId="27846"/>
    <cellStyle name="40 % - Accent6 2 2 11 2 3" xfId="41123"/>
    <cellStyle name="40 % - Accent6 2 2 11 2 4" xfId="54400"/>
    <cellStyle name="40 % - Accent6 2 2 11 3" xfId="21859"/>
    <cellStyle name="40 % - Accent6 2 2 11 4" xfId="35136"/>
    <cellStyle name="40 % - Accent6 2 2 11 5" xfId="48413"/>
    <cellStyle name="40 % - Accent6 2 2 12" xfId="9674"/>
    <cellStyle name="40 % - Accent6 2 2 12 2" xfId="20540"/>
    <cellStyle name="40 % - Accent6 2 2 12 3" xfId="33817"/>
    <cellStyle name="40 % - Accent6 2 2 12 4" xfId="47094"/>
    <cellStyle name="40 % - Accent6 2 2 13" xfId="13906"/>
    <cellStyle name="40 % - Accent6 2 2 13 2" xfId="26527"/>
    <cellStyle name="40 % - Accent6 2 2 13 3" xfId="39804"/>
    <cellStyle name="40 % - Accent6 2 2 13 4" xfId="53081"/>
    <cellStyle name="40 % - Accent6 2 2 14" xfId="19795"/>
    <cellStyle name="40 % - Accent6 2 2 15" xfId="33072"/>
    <cellStyle name="40 % - Accent6 2 2 16" xfId="46349"/>
    <cellStyle name="40 % - Accent6 2 2 2" xfId="844"/>
    <cellStyle name="40 % - Accent6 2 2 2 10" xfId="6967"/>
    <cellStyle name="40 % - Accent6 2 2 2 10 2" xfId="17791"/>
    <cellStyle name="40 % - Accent6 2 2 2 10 2 2" xfId="30971"/>
    <cellStyle name="40 % - Accent6 2 2 2 10 2 3" xfId="44248"/>
    <cellStyle name="40 % - Accent6 2 2 2 10 2 4" xfId="57525"/>
    <cellStyle name="40 % - Accent6 2 2 2 10 3" xfId="12745"/>
    <cellStyle name="40 % - Accent6 2 2 2 10 4" xfId="24984"/>
    <cellStyle name="40 % - Accent6 2 2 2 10 5" xfId="38261"/>
    <cellStyle name="40 % - Accent6 2 2 2 10 6" xfId="51538"/>
    <cellStyle name="40 % - Accent6 2 2 2 11" xfId="7693"/>
    <cellStyle name="40 % - Accent6 2 2 2 11 2" xfId="18545"/>
    <cellStyle name="40 % - Accent6 2 2 2 11 2 2" xfId="31725"/>
    <cellStyle name="40 % - Accent6 2 2 2 11 2 3" xfId="45002"/>
    <cellStyle name="40 % - Accent6 2 2 2 11 2 4" xfId="58279"/>
    <cellStyle name="40 % - Accent6 2 2 2 11 3" xfId="25738"/>
    <cellStyle name="40 % - Accent6 2 2 2 11 4" xfId="39015"/>
    <cellStyle name="40 % - Accent6 2 2 2 11 5" xfId="52292"/>
    <cellStyle name="40 % - Accent6 2 2 2 12" xfId="10753"/>
    <cellStyle name="40 % - Accent6 2 2 2 12 2" xfId="15226"/>
    <cellStyle name="40 % - Accent6 2 2 2 12 2 2" xfId="27847"/>
    <cellStyle name="40 % - Accent6 2 2 2 12 2 3" xfId="41124"/>
    <cellStyle name="40 % - Accent6 2 2 2 12 2 4" xfId="54401"/>
    <cellStyle name="40 % - Accent6 2 2 2 12 3" xfId="21860"/>
    <cellStyle name="40 % - Accent6 2 2 2 12 4" xfId="35137"/>
    <cellStyle name="40 % - Accent6 2 2 2 12 5" xfId="48414"/>
    <cellStyle name="40 % - Accent6 2 2 2 13" xfId="9675"/>
    <cellStyle name="40 % - Accent6 2 2 2 13 2" xfId="20541"/>
    <cellStyle name="40 % - Accent6 2 2 2 13 3" xfId="33818"/>
    <cellStyle name="40 % - Accent6 2 2 2 13 4" xfId="47095"/>
    <cellStyle name="40 % - Accent6 2 2 2 14" xfId="13907"/>
    <cellStyle name="40 % - Accent6 2 2 2 14 2" xfId="26528"/>
    <cellStyle name="40 % - Accent6 2 2 2 14 3" xfId="39805"/>
    <cellStyle name="40 % - Accent6 2 2 2 14 4" xfId="53082"/>
    <cellStyle name="40 % - Accent6 2 2 2 15" xfId="19796"/>
    <cellStyle name="40 % - Accent6 2 2 2 16" xfId="33073"/>
    <cellStyle name="40 % - Accent6 2 2 2 17" xfId="46350"/>
    <cellStyle name="40 % - Accent6 2 2 2 2" xfId="845"/>
    <cellStyle name="40 % - Accent6 2 2 2 2 10" xfId="7694"/>
    <cellStyle name="40 % - Accent6 2 2 2 2 10 2" xfId="18546"/>
    <cellStyle name="40 % - Accent6 2 2 2 2 10 2 2" xfId="31726"/>
    <cellStyle name="40 % - Accent6 2 2 2 2 10 2 3" xfId="45003"/>
    <cellStyle name="40 % - Accent6 2 2 2 2 10 2 4" xfId="58280"/>
    <cellStyle name="40 % - Accent6 2 2 2 2 10 3" xfId="25739"/>
    <cellStyle name="40 % - Accent6 2 2 2 2 10 4" xfId="39016"/>
    <cellStyle name="40 % - Accent6 2 2 2 2 10 5" xfId="52293"/>
    <cellStyle name="40 % - Accent6 2 2 2 2 11" xfId="10754"/>
    <cellStyle name="40 % - Accent6 2 2 2 2 11 2" xfId="15227"/>
    <cellStyle name="40 % - Accent6 2 2 2 2 11 2 2" xfId="27848"/>
    <cellStyle name="40 % - Accent6 2 2 2 2 11 2 3" xfId="41125"/>
    <cellStyle name="40 % - Accent6 2 2 2 2 11 2 4" xfId="54402"/>
    <cellStyle name="40 % - Accent6 2 2 2 2 11 3" xfId="21861"/>
    <cellStyle name="40 % - Accent6 2 2 2 2 11 4" xfId="35138"/>
    <cellStyle name="40 % - Accent6 2 2 2 2 11 5" xfId="48415"/>
    <cellStyle name="40 % - Accent6 2 2 2 2 12" xfId="9676"/>
    <cellStyle name="40 % - Accent6 2 2 2 2 12 2" xfId="20542"/>
    <cellStyle name="40 % - Accent6 2 2 2 2 12 3" xfId="33819"/>
    <cellStyle name="40 % - Accent6 2 2 2 2 12 4" xfId="47096"/>
    <cellStyle name="40 % - Accent6 2 2 2 2 13" xfId="13908"/>
    <cellStyle name="40 % - Accent6 2 2 2 2 13 2" xfId="26529"/>
    <cellStyle name="40 % - Accent6 2 2 2 2 13 3" xfId="39806"/>
    <cellStyle name="40 % - Accent6 2 2 2 2 13 4" xfId="53083"/>
    <cellStyle name="40 % - Accent6 2 2 2 2 14" xfId="19797"/>
    <cellStyle name="40 % - Accent6 2 2 2 2 15" xfId="33074"/>
    <cellStyle name="40 % - Accent6 2 2 2 2 16" xfId="46351"/>
    <cellStyle name="40 % - Accent6 2 2 2 2 2" xfId="846"/>
    <cellStyle name="40 % - Accent6 2 2 2 2 2 10" xfId="6267"/>
    <cellStyle name="40 % - Accent6 2 2 2 2 2 10 2" xfId="17091"/>
    <cellStyle name="40 % - Accent6 2 2 2 2 2 10 2 2" xfId="30271"/>
    <cellStyle name="40 % - Accent6 2 2 2 2 2 10 2 3" xfId="43548"/>
    <cellStyle name="40 % - Accent6 2 2 2 2 2 10 2 4" xfId="56825"/>
    <cellStyle name="40 % - Accent6 2 2 2 2 2 10 3" xfId="12045"/>
    <cellStyle name="40 % - Accent6 2 2 2 2 2 10 4" xfId="24284"/>
    <cellStyle name="40 % - Accent6 2 2 2 2 2 10 5" xfId="37561"/>
    <cellStyle name="40 % - Accent6 2 2 2 2 2 10 6" xfId="50838"/>
    <cellStyle name="40 % - Accent6 2 2 2 2 2 11" xfId="6969"/>
    <cellStyle name="40 % - Accent6 2 2 2 2 2 11 2" xfId="17793"/>
    <cellStyle name="40 % - Accent6 2 2 2 2 2 11 2 2" xfId="30973"/>
    <cellStyle name="40 % - Accent6 2 2 2 2 2 11 2 3" xfId="44250"/>
    <cellStyle name="40 % - Accent6 2 2 2 2 2 11 2 4" xfId="57527"/>
    <cellStyle name="40 % - Accent6 2 2 2 2 2 11 3" xfId="12747"/>
    <cellStyle name="40 % - Accent6 2 2 2 2 2 11 4" xfId="24986"/>
    <cellStyle name="40 % - Accent6 2 2 2 2 2 11 5" xfId="38263"/>
    <cellStyle name="40 % - Accent6 2 2 2 2 2 11 6" xfId="51540"/>
    <cellStyle name="40 % - Accent6 2 2 2 2 2 12" xfId="7695"/>
    <cellStyle name="40 % - Accent6 2 2 2 2 2 12 2" xfId="18547"/>
    <cellStyle name="40 % - Accent6 2 2 2 2 2 12 2 2" xfId="31727"/>
    <cellStyle name="40 % - Accent6 2 2 2 2 2 12 2 3" xfId="45004"/>
    <cellStyle name="40 % - Accent6 2 2 2 2 2 12 2 4" xfId="58281"/>
    <cellStyle name="40 % - Accent6 2 2 2 2 2 12 3" xfId="25740"/>
    <cellStyle name="40 % - Accent6 2 2 2 2 2 12 4" xfId="39017"/>
    <cellStyle name="40 % - Accent6 2 2 2 2 2 12 5" xfId="52294"/>
    <cellStyle name="40 % - Accent6 2 2 2 2 2 13" xfId="10755"/>
    <cellStyle name="40 % - Accent6 2 2 2 2 2 13 2" xfId="15228"/>
    <cellStyle name="40 % - Accent6 2 2 2 2 2 13 2 2" xfId="27849"/>
    <cellStyle name="40 % - Accent6 2 2 2 2 2 13 2 3" xfId="41126"/>
    <cellStyle name="40 % - Accent6 2 2 2 2 2 13 2 4" xfId="54403"/>
    <cellStyle name="40 % - Accent6 2 2 2 2 2 13 3" xfId="21862"/>
    <cellStyle name="40 % - Accent6 2 2 2 2 2 13 4" xfId="35139"/>
    <cellStyle name="40 % - Accent6 2 2 2 2 2 13 5" xfId="48416"/>
    <cellStyle name="40 % - Accent6 2 2 2 2 2 14" xfId="9677"/>
    <cellStyle name="40 % - Accent6 2 2 2 2 2 14 2" xfId="20543"/>
    <cellStyle name="40 % - Accent6 2 2 2 2 2 14 3" xfId="33820"/>
    <cellStyle name="40 % - Accent6 2 2 2 2 2 14 4" xfId="47097"/>
    <cellStyle name="40 % - Accent6 2 2 2 2 2 15" xfId="13909"/>
    <cellStyle name="40 % - Accent6 2 2 2 2 2 15 2" xfId="26530"/>
    <cellStyle name="40 % - Accent6 2 2 2 2 2 15 3" xfId="39807"/>
    <cellStyle name="40 % - Accent6 2 2 2 2 2 15 4" xfId="53084"/>
    <cellStyle name="40 % - Accent6 2 2 2 2 2 16" xfId="19798"/>
    <cellStyle name="40 % - Accent6 2 2 2 2 2 17" xfId="33075"/>
    <cellStyle name="40 % - Accent6 2 2 2 2 2 18" xfId="46352"/>
    <cellStyle name="40 % - Accent6 2 2 2 2 2 2" xfId="847"/>
    <cellStyle name="40 % - Accent6 2 2 2 2 2 2 10" xfId="13910"/>
    <cellStyle name="40 % - Accent6 2 2 2 2 2 2 10 2" xfId="26531"/>
    <cellStyle name="40 % - Accent6 2 2 2 2 2 2 10 3" xfId="39808"/>
    <cellStyle name="40 % - Accent6 2 2 2 2 2 2 10 4" xfId="53085"/>
    <cellStyle name="40 % - Accent6 2 2 2 2 2 2 11" xfId="19799"/>
    <cellStyle name="40 % - Accent6 2 2 2 2 2 2 12" xfId="33076"/>
    <cellStyle name="40 % - Accent6 2 2 2 2 2 2 13" xfId="46353"/>
    <cellStyle name="40 % - Accent6 2 2 2 2 2 2 2" xfId="3869"/>
    <cellStyle name="40 % - Accent6 2 2 2 2 2 2 2 2" xfId="7998"/>
    <cellStyle name="40 % - Accent6 2 2 2 2 2 2 2 2 2" xfId="15527"/>
    <cellStyle name="40 % - Accent6 2 2 2 2 2 2 2 2 2 2" xfId="28152"/>
    <cellStyle name="40 % - Accent6 2 2 2 2 2 2 2 2 2 3" xfId="41429"/>
    <cellStyle name="40 % - Accent6 2 2 2 2 2 2 2 2 2 4" xfId="54706"/>
    <cellStyle name="40 % - Accent6 2 2 2 2 2 2 2 2 3" xfId="22165"/>
    <cellStyle name="40 % - Accent6 2 2 2 2 2 2 2 2 4" xfId="35442"/>
    <cellStyle name="40 % - Accent6 2 2 2 2 2 2 2 2 5" xfId="48719"/>
    <cellStyle name="40 % - Accent6 2 2 2 2 2 2 2 3" xfId="14500"/>
    <cellStyle name="40 % - Accent6 2 2 2 2 2 2 2 3 2" xfId="27121"/>
    <cellStyle name="40 % - Accent6 2 2 2 2 2 2 2 3 3" xfId="40398"/>
    <cellStyle name="40 % - Accent6 2 2 2 2 2 2 2 3 4" xfId="53675"/>
    <cellStyle name="40 % - Accent6 2 2 2 2 2 2 2 4" xfId="21134"/>
    <cellStyle name="40 % - Accent6 2 2 2 2 2 2 2 5" xfId="34411"/>
    <cellStyle name="40 % - Accent6 2 2 2 2 2 2 2 6" xfId="47688"/>
    <cellStyle name="40 % - Accent6 2 2 2 2 2 2 3" xfId="5053"/>
    <cellStyle name="40 % - Accent6 2 2 2 2 2 2 3 2" xfId="8927"/>
    <cellStyle name="40 % - Accent6 2 2 2 2 2 2 3 2 2" xfId="29081"/>
    <cellStyle name="40 % - Accent6 2 2 2 2 2 2 3 2 3" xfId="42358"/>
    <cellStyle name="40 % - Accent6 2 2 2 2 2 2 3 2 4" xfId="55635"/>
    <cellStyle name="40 % - Accent6 2 2 2 2 2 2 3 3" xfId="23094"/>
    <cellStyle name="40 % - Accent6 2 2 2 2 2 2 3 4" xfId="36371"/>
    <cellStyle name="40 % - Accent6 2 2 2 2 2 2 3 5" xfId="49648"/>
    <cellStyle name="40 % - Accent6 2 2 2 2 2 2 4" xfId="5644"/>
    <cellStyle name="40 % - Accent6 2 2 2 2 2 2 4 2" xfId="16492"/>
    <cellStyle name="40 % - Accent6 2 2 2 2 2 2 4 2 2" xfId="29672"/>
    <cellStyle name="40 % - Accent6 2 2 2 2 2 2 4 2 3" xfId="42949"/>
    <cellStyle name="40 % - Accent6 2 2 2 2 2 2 4 2 4" xfId="56226"/>
    <cellStyle name="40 % - Accent6 2 2 2 2 2 2 4 3" xfId="11446"/>
    <cellStyle name="40 % - Accent6 2 2 2 2 2 2 4 4" xfId="23685"/>
    <cellStyle name="40 % - Accent6 2 2 2 2 2 2 4 5" xfId="36962"/>
    <cellStyle name="40 % - Accent6 2 2 2 2 2 2 4 6" xfId="50239"/>
    <cellStyle name="40 % - Accent6 2 2 2 2 2 2 5" xfId="6268"/>
    <cellStyle name="40 % - Accent6 2 2 2 2 2 2 5 2" xfId="17092"/>
    <cellStyle name="40 % - Accent6 2 2 2 2 2 2 5 2 2" xfId="30272"/>
    <cellStyle name="40 % - Accent6 2 2 2 2 2 2 5 2 3" xfId="43549"/>
    <cellStyle name="40 % - Accent6 2 2 2 2 2 2 5 2 4" xfId="56826"/>
    <cellStyle name="40 % - Accent6 2 2 2 2 2 2 5 3" xfId="12046"/>
    <cellStyle name="40 % - Accent6 2 2 2 2 2 2 5 4" xfId="24285"/>
    <cellStyle name="40 % - Accent6 2 2 2 2 2 2 5 5" xfId="37562"/>
    <cellStyle name="40 % - Accent6 2 2 2 2 2 2 5 6" xfId="50839"/>
    <cellStyle name="40 % - Accent6 2 2 2 2 2 2 6" xfId="6970"/>
    <cellStyle name="40 % - Accent6 2 2 2 2 2 2 6 2" xfId="17794"/>
    <cellStyle name="40 % - Accent6 2 2 2 2 2 2 6 2 2" xfId="30974"/>
    <cellStyle name="40 % - Accent6 2 2 2 2 2 2 6 2 3" xfId="44251"/>
    <cellStyle name="40 % - Accent6 2 2 2 2 2 2 6 2 4" xfId="57528"/>
    <cellStyle name="40 % - Accent6 2 2 2 2 2 2 6 3" xfId="12748"/>
    <cellStyle name="40 % - Accent6 2 2 2 2 2 2 6 4" xfId="24987"/>
    <cellStyle name="40 % - Accent6 2 2 2 2 2 2 6 5" xfId="38264"/>
    <cellStyle name="40 % - Accent6 2 2 2 2 2 2 6 6" xfId="51541"/>
    <cellStyle name="40 % - Accent6 2 2 2 2 2 2 7" xfId="7696"/>
    <cellStyle name="40 % - Accent6 2 2 2 2 2 2 7 2" xfId="18548"/>
    <cellStyle name="40 % - Accent6 2 2 2 2 2 2 7 2 2" xfId="31728"/>
    <cellStyle name="40 % - Accent6 2 2 2 2 2 2 7 2 3" xfId="45005"/>
    <cellStyle name="40 % - Accent6 2 2 2 2 2 2 7 2 4" xfId="58282"/>
    <cellStyle name="40 % - Accent6 2 2 2 2 2 2 7 3" xfId="25741"/>
    <cellStyle name="40 % - Accent6 2 2 2 2 2 2 7 4" xfId="39018"/>
    <cellStyle name="40 % - Accent6 2 2 2 2 2 2 7 5" xfId="52295"/>
    <cellStyle name="40 % - Accent6 2 2 2 2 2 2 8" xfId="10756"/>
    <cellStyle name="40 % - Accent6 2 2 2 2 2 2 8 2" xfId="15229"/>
    <cellStyle name="40 % - Accent6 2 2 2 2 2 2 8 2 2" xfId="27850"/>
    <cellStyle name="40 % - Accent6 2 2 2 2 2 2 8 2 3" xfId="41127"/>
    <cellStyle name="40 % - Accent6 2 2 2 2 2 2 8 2 4" xfId="54404"/>
    <cellStyle name="40 % - Accent6 2 2 2 2 2 2 8 3" xfId="21863"/>
    <cellStyle name="40 % - Accent6 2 2 2 2 2 2 8 4" xfId="35140"/>
    <cellStyle name="40 % - Accent6 2 2 2 2 2 2 8 5" xfId="48417"/>
    <cellStyle name="40 % - Accent6 2 2 2 2 2 2 9" xfId="9678"/>
    <cellStyle name="40 % - Accent6 2 2 2 2 2 2 9 2" xfId="20544"/>
    <cellStyle name="40 % - Accent6 2 2 2 2 2 2 9 3" xfId="33821"/>
    <cellStyle name="40 % - Accent6 2 2 2 2 2 2 9 4" xfId="47098"/>
    <cellStyle name="40 % - Accent6 2 2 2 2 2 3" xfId="848"/>
    <cellStyle name="40 % - Accent6 2 2 2 2 2 3 10" xfId="13911"/>
    <cellStyle name="40 % - Accent6 2 2 2 2 2 3 10 2" xfId="26532"/>
    <cellStyle name="40 % - Accent6 2 2 2 2 2 3 10 3" xfId="39809"/>
    <cellStyle name="40 % - Accent6 2 2 2 2 2 3 10 4" xfId="53086"/>
    <cellStyle name="40 % - Accent6 2 2 2 2 2 3 11" xfId="19800"/>
    <cellStyle name="40 % - Accent6 2 2 2 2 2 3 12" xfId="33077"/>
    <cellStyle name="40 % - Accent6 2 2 2 2 2 3 13" xfId="46354"/>
    <cellStyle name="40 % - Accent6 2 2 2 2 2 3 2" xfId="3868"/>
    <cellStyle name="40 % - Accent6 2 2 2 2 2 3 2 2" xfId="7997"/>
    <cellStyle name="40 % - Accent6 2 2 2 2 2 3 2 2 2" xfId="15526"/>
    <cellStyle name="40 % - Accent6 2 2 2 2 2 3 2 2 2 2" xfId="28151"/>
    <cellStyle name="40 % - Accent6 2 2 2 2 2 3 2 2 2 3" xfId="41428"/>
    <cellStyle name="40 % - Accent6 2 2 2 2 2 3 2 2 2 4" xfId="54705"/>
    <cellStyle name="40 % - Accent6 2 2 2 2 2 3 2 2 3" xfId="22164"/>
    <cellStyle name="40 % - Accent6 2 2 2 2 2 3 2 2 4" xfId="35441"/>
    <cellStyle name="40 % - Accent6 2 2 2 2 2 3 2 2 5" xfId="48718"/>
    <cellStyle name="40 % - Accent6 2 2 2 2 2 3 2 3" xfId="14501"/>
    <cellStyle name="40 % - Accent6 2 2 2 2 2 3 2 3 2" xfId="27122"/>
    <cellStyle name="40 % - Accent6 2 2 2 2 2 3 2 3 3" xfId="40399"/>
    <cellStyle name="40 % - Accent6 2 2 2 2 2 3 2 3 4" xfId="53676"/>
    <cellStyle name="40 % - Accent6 2 2 2 2 2 3 2 4" xfId="21135"/>
    <cellStyle name="40 % - Accent6 2 2 2 2 2 3 2 5" xfId="34412"/>
    <cellStyle name="40 % - Accent6 2 2 2 2 2 3 2 6" xfId="47689"/>
    <cellStyle name="40 % - Accent6 2 2 2 2 2 3 3" xfId="5054"/>
    <cellStyle name="40 % - Accent6 2 2 2 2 2 3 3 2" xfId="8928"/>
    <cellStyle name="40 % - Accent6 2 2 2 2 2 3 3 2 2" xfId="29082"/>
    <cellStyle name="40 % - Accent6 2 2 2 2 2 3 3 2 3" xfId="42359"/>
    <cellStyle name="40 % - Accent6 2 2 2 2 2 3 3 2 4" xfId="55636"/>
    <cellStyle name="40 % - Accent6 2 2 2 2 2 3 3 3" xfId="23095"/>
    <cellStyle name="40 % - Accent6 2 2 2 2 2 3 3 4" xfId="36372"/>
    <cellStyle name="40 % - Accent6 2 2 2 2 2 3 3 5" xfId="49649"/>
    <cellStyle name="40 % - Accent6 2 2 2 2 2 3 4" xfId="5645"/>
    <cellStyle name="40 % - Accent6 2 2 2 2 2 3 4 2" xfId="16493"/>
    <cellStyle name="40 % - Accent6 2 2 2 2 2 3 4 2 2" xfId="29673"/>
    <cellStyle name="40 % - Accent6 2 2 2 2 2 3 4 2 3" xfId="42950"/>
    <cellStyle name="40 % - Accent6 2 2 2 2 2 3 4 2 4" xfId="56227"/>
    <cellStyle name="40 % - Accent6 2 2 2 2 2 3 4 3" xfId="11447"/>
    <cellStyle name="40 % - Accent6 2 2 2 2 2 3 4 4" xfId="23686"/>
    <cellStyle name="40 % - Accent6 2 2 2 2 2 3 4 5" xfId="36963"/>
    <cellStyle name="40 % - Accent6 2 2 2 2 2 3 4 6" xfId="50240"/>
    <cellStyle name="40 % - Accent6 2 2 2 2 2 3 5" xfId="6269"/>
    <cellStyle name="40 % - Accent6 2 2 2 2 2 3 5 2" xfId="17093"/>
    <cellStyle name="40 % - Accent6 2 2 2 2 2 3 5 2 2" xfId="30273"/>
    <cellStyle name="40 % - Accent6 2 2 2 2 2 3 5 2 3" xfId="43550"/>
    <cellStyle name="40 % - Accent6 2 2 2 2 2 3 5 2 4" xfId="56827"/>
    <cellStyle name="40 % - Accent6 2 2 2 2 2 3 5 3" xfId="12047"/>
    <cellStyle name="40 % - Accent6 2 2 2 2 2 3 5 4" xfId="24286"/>
    <cellStyle name="40 % - Accent6 2 2 2 2 2 3 5 5" xfId="37563"/>
    <cellStyle name="40 % - Accent6 2 2 2 2 2 3 5 6" xfId="50840"/>
    <cellStyle name="40 % - Accent6 2 2 2 2 2 3 6" xfId="6971"/>
    <cellStyle name="40 % - Accent6 2 2 2 2 2 3 6 2" xfId="17795"/>
    <cellStyle name="40 % - Accent6 2 2 2 2 2 3 6 2 2" xfId="30975"/>
    <cellStyle name="40 % - Accent6 2 2 2 2 2 3 6 2 3" xfId="44252"/>
    <cellStyle name="40 % - Accent6 2 2 2 2 2 3 6 2 4" xfId="57529"/>
    <cellStyle name="40 % - Accent6 2 2 2 2 2 3 6 3" xfId="12749"/>
    <cellStyle name="40 % - Accent6 2 2 2 2 2 3 6 4" xfId="24988"/>
    <cellStyle name="40 % - Accent6 2 2 2 2 2 3 6 5" xfId="38265"/>
    <cellStyle name="40 % - Accent6 2 2 2 2 2 3 6 6" xfId="51542"/>
    <cellStyle name="40 % - Accent6 2 2 2 2 2 3 7" xfId="7697"/>
    <cellStyle name="40 % - Accent6 2 2 2 2 2 3 7 2" xfId="18549"/>
    <cellStyle name="40 % - Accent6 2 2 2 2 2 3 7 2 2" xfId="31729"/>
    <cellStyle name="40 % - Accent6 2 2 2 2 2 3 7 2 3" xfId="45006"/>
    <cellStyle name="40 % - Accent6 2 2 2 2 2 3 7 2 4" xfId="58283"/>
    <cellStyle name="40 % - Accent6 2 2 2 2 2 3 7 3" xfId="25742"/>
    <cellStyle name="40 % - Accent6 2 2 2 2 2 3 7 4" xfId="39019"/>
    <cellStyle name="40 % - Accent6 2 2 2 2 2 3 7 5" xfId="52296"/>
    <cellStyle name="40 % - Accent6 2 2 2 2 2 3 8" xfId="10757"/>
    <cellStyle name="40 % - Accent6 2 2 2 2 2 3 8 2" xfId="15230"/>
    <cellStyle name="40 % - Accent6 2 2 2 2 2 3 8 2 2" xfId="27851"/>
    <cellStyle name="40 % - Accent6 2 2 2 2 2 3 8 2 3" xfId="41128"/>
    <cellStyle name="40 % - Accent6 2 2 2 2 2 3 8 2 4" xfId="54405"/>
    <cellStyle name="40 % - Accent6 2 2 2 2 2 3 8 3" xfId="21864"/>
    <cellStyle name="40 % - Accent6 2 2 2 2 2 3 8 4" xfId="35141"/>
    <cellStyle name="40 % - Accent6 2 2 2 2 2 3 8 5" xfId="48418"/>
    <cellStyle name="40 % - Accent6 2 2 2 2 2 3 9" xfId="9679"/>
    <cellStyle name="40 % - Accent6 2 2 2 2 2 3 9 2" xfId="20545"/>
    <cellStyle name="40 % - Accent6 2 2 2 2 2 3 9 3" xfId="33822"/>
    <cellStyle name="40 % - Accent6 2 2 2 2 2 3 9 4" xfId="47099"/>
    <cellStyle name="40 % - Accent6 2 2 2 2 2 4" xfId="849"/>
    <cellStyle name="40 % - Accent6 2 2 2 2 2 4 10" xfId="9680"/>
    <cellStyle name="40 % - Accent6 2 2 2 2 2 4 10 2" xfId="20546"/>
    <cellStyle name="40 % - Accent6 2 2 2 2 2 4 10 3" xfId="33823"/>
    <cellStyle name="40 % - Accent6 2 2 2 2 2 4 10 4" xfId="47100"/>
    <cellStyle name="40 % - Accent6 2 2 2 2 2 4 11" xfId="13912"/>
    <cellStyle name="40 % - Accent6 2 2 2 2 2 4 11 2" xfId="26533"/>
    <cellStyle name="40 % - Accent6 2 2 2 2 2 4 11 3" xfId="39810"/>
    <cellStyle name="40 % - Accent6 2 2 2 2 2 4 11 4" xfId="53087"/>
    <cellStyle name="40 % - Accent6 2 2 2 2 2 4 12" xfId="19801"/>
    <cellStyle name="40 % - Accent6 2 2 2 2 2 4 13" xfId="33078"/>
    <cellStyle name="40 % - Accent6 2 2 2 2 2 4 14" xfId="46355"/>
    <cellStyle name="40 % - Accent6 2 2 2 2 2 4 2" xfId="850"/>
    <cellStyle name="40 % - Accent6 2 2 2 2 2 4 2 10" xfId="13913"/>
    <cellStyle name="40 % - Accent6 2 2 2 2 2 4 2 10 2" xfId="26534"/>
    <cellStyle name="40 % - Accent6 2 2 2 2 2 4 2 10 3" xfId="39811"/>
    <cellStyle name="40 % - Accent6 2 2 2 2 2 4 2 10 4" xfId="53088"/>
    <cellStyle name="40 % - Accent6 2 2 2 2 2 4 2 11" xfId="19802"/>
    <cellStyle name="40 % - Accent6 2 2 2 2 2 4 2 12" xfId="33079"/>
    <cellStyle name="40 % - Accent6 2 2 2 2 2 4 2 13" xfId="46356"/>
    <cellStyle name="40 % - Accent6 2 2 2 2 2 4 2 2" xfId="3865"/>
    <cellStyle name="40 % - Accent6 2 2 2 2 2 4 2 2 2" xfId="7995"/>
    <cellStyle name="40 % - Accent6 2 2 2 2 2 4 2 2 2 2" xfId="15524"/>
    <cellStyle name="40 % - Accent6 2 2 2 2 2 4 2 2 2 2 2" xfId="28149"/>
    <cellStyle name="40 % - Accent6 2 2 2 2 2 4 2 2 2 2 3" xfId="41426"/>
    <cellStyle name="40 % - Accent6 2 2 2 2 2 4 2 2 2 2 4" xfId="54703"/>
    <cellStyle name="40 % - Accent6 2 2 2 2 2 4 2 2 2 3" xfId="22162"/>
    <cellStyle name="40 % - Accent6 2 2 2 2 2 4 2 2 2 4" xfId="35439"/>
    <cellStyle name="40 % - Accent6 2 2 2 2 2 4 2 2 2 5" xfId="48716"/>
    <cellStyle name="40 % - Accent6 2 2 2 2 2 4 2 2 3" xfId="14503"/>
    <cellStyle name="40 % - Accent6 2 2 2 2 2 4 2 2 3 2" xfId="27124"/>
    <cellStyle name="40 % - Accent6 2 2 2 2 2 4 2 2 3 3" xfId="40401"/>
    <cellStyle name="40 % - Accent6 2 2 2 2 2 4 2 2 3 4" xfId="53678"/>
    <cellStyle name="40 % - Accent6 2 2 2 2 2 4 2 2 4" xfId="21137"/>
    <cellStyle name="40 % - Accent6 2 2 2 2 2 4 2 2 5" xfId="34414"/>
    <cellStyle name="40 % - Accent6 2 2 2 2 2 4 2 2 6" xfId="47691"/>
    <cellStyle name="40 % - Accent6 2 2 2 2 2 4 2 3" xfId="5056"/>
    <cellStyle name="40 % - Accent6 2 2 2 2 2 4 2 3 2" xfId="8930"/>
    <cellStyle name="40 % - Accent6 2 2 2 2 2 4 2 3 2 2" xfId="29084"/>
    <cellStyle name="40 % - Accent6 2 2 2 2 2 4 2 3 2 3" xfId="42361"/>
    <cellStyle name="40 % - Accent6 2 2 2 2 2 4 2 3 2 4" xfId="55638"/>
    <cellStyle name="40 % - Accent6 2 2 2 2 2 4 2 3 3" xfId="23097"/>
    <cellStyle name="40 % - Accent6 2 2 2 2 2 4 2 3 4" xfId="36374"/>
    <cellStyle name="40 % - Accent6 2 2 2 2 2 4 2 3 5" xfId="49651"/>
    <cellStyle name="40 % - Accent6 2 2 2 2 2 4 2 4" xfId="5647"/>
    <cellStyle name="40 % - Accent6 2 2 2 2 2 4 2 4 2" xfId="16495"/>
    <cellStyle name="40 % - Accent6 2 2 2 2 2 4 2 4 2 2" xfId="29675"/>
    <cellStyle name="40 % - Accent6 2 2 2 2 2 4 2 4 2 3" xfId="42952"/>
    <cellStyle name="40 % - Accent6 2 2 2 2 2 4 2 4 2 4" xfId="56229"/>
    <cellStyle name="40 % - Accent6 2 2 2 2 2 4 2 4 3" xfId="11449"/>
    <cellStyle name="40 % - Accent6 2 2 2 2 2 4 2 4 4" xfId="23688"/>
    <cellStyle name="40 % - Accent6 2 2 2 2 2 4 2 4 5" xfId="36965"/>
    <cellStyle name="40 % - Accent6 2 2 2 2 2 4 2 4 6" xfId="50242"/>
    <cellStyle name="40 % - Accent6 2 2 2 2 2 4 2 5" xfId="6271"/>
    <cellStyle name="40 % - Accent6 2 2 2 2 2 4 2 5 2" xfId="17095"/>
    <cellStyle name="40 % - Accent6 2 2 2 2 2 4 2 5 2 2" xfId="30275"/>
    <cellStyle name="40 % - Accent6 2 2 2 2 2 4 2 5 2 3" xfId="43552"/>
    <cellStyle name="40 % - Accent6 2 2 2 2 2 4 2 5 2 4" xfId="56829"/>
    <cellStyle name="40 % - Accent6 2 2 2 2 2 4 2 5 3" xfId="12049"/>
    <cellStyle name="40 % - Accent6 2 2 2 2 2 4 2 5 4" xfId="24288"/>
    <cellStyle name="40 % - Accent6 2 2 2 2 2 4 2 5 5" xfId="37565"/>
    <cellStyle name="40 % - Accent6 2 2 2 2 2 4 2 5 6" xfId="50842"/>
    <cellStyle name="40 % - Accent6 2 2 2 2 2 4 2 6" xfId="6973"/>
    <cellStyle name="40 % - Accent6 2 2 2 2 2 4 2 6 2" xfId="17797"/>
    <cellStyle name="40 % - Accent6 2 2 2 2 2 4 2 6 2 2" xfId="30977"/>
    <cellStyle name="40 % - Accent6 2 2 2 2 2 4 2 6 2 3" xfId="44254"/>
    <cellStyle name="40 % - Accent6 2 2 2 2 2 4 2 6 2 4" xfId="57531"/>
    <cellStyle name="40 % - Accent6 2 2 2 2 2 4 2 6 3" xfId="12751"/>
    <cellStyle name="40 % - Accent6 2 2 2 2 2 4 2 6 4" xfId="24990"/>
    <cellStyle name="40 % - Accent6 2 2 2 2 2 4 2 6 5" xfId="38267"/>
    <cellStyle name="40 % - Accent6 2 2 2 2 2 4 2 6 6" xfId="51544"/>
    <cellStyle name="40 % - Accent6 2 2 2 2 2 4 2 7" xfId="7699"/>
    <cellStyle name="40 % - Accent6 2 2 2 2 2 4 2 7 2" xfId="18551"/>
    <cellStyle name="40 % - Accent6 2 2 2 2 2 4 2 7 2 2" xfId="31731"/>
    <cellStyle name="40 % - Accent6 2 2 2 2 2 4 2 7 2 3" xfId="45008"/>
    <cellStyle name="40 % - Accent6 2 2 2 2 2 4 2 7 2 4" xfId="58285"/>
    <cellStyle name="40 % - Accent6 2 2 2 2 2 4 2 7 3" xfId="25744"/>
    <cellStyle name="40 % - Accent6 2 2 2 2 2 4 2 7 4" xfId="39021"/>
    <cellStyle name="40 % - Accent6 2 2 2 2 2 4 2 7 5" xfId="52298"/>
    <cellStyle name="40 % - Accent6 2 2 2 2 2 4 2 8" xfId="10759"/>
    <cellStyle name="40 % - Accent6 2 2 2 2 2 4 2 8 2" xfId="15232"/>
    <cellStyle name="40 % - Accent6 2 2 2 2 2 4 2 8 2 2" xfId="27853"/>
    <cellStyle name="40 % - Accent6 2 2 2 2 2 4 2 8 2 3" xfId="41130"/>
    <cellStyle name="40 % - Accent6 2 2 2 2 2 4 2 8 2 4" xfId="54407"/>
    <cellStyle name="40 % - Accent6 2 2 2 2 2 4 2 8 3" xfId="21866"/>
    <cellStyle name="40 % - Accent6 2 2 2 2 2 4 2 8 4" xfId="35143"/>
    <cellStyle name="40 % - Accent6 2 2 2 2 2 4 2 8 5" xfId="48420"/>
    <cellStyle name="40 % - Accent6 2 2 2 2 2 4 2 9" xfId="9681"/>
    <cellStyle name="40 % - Accent6 2 2 2 2 2 4 2 9 2" xfId="20547"/>
    <cellStyle name="40 % - Accent6 2 2 2 2 2 4 2 9 3" xfId="33824"/>
    <cellStyle name="40 % - Accent6 2 2 2 2 2 4 2 9 4" xfId="47101"/>
    <cellStyle name="40 % - Accent6 2 2 2 2 2 4 3" xfId="3867"/>
    <cellStyle name="40 % - Accent6 2 2 2 2 2 4 3 2" xfId="7996"/>
    <cellStyle name="40 % - Accent6 2 2 2 2 2 4 3 2 2" xfId="15525"/>
    <cellStyle name="40 % - Accent6 2 2 2 2 2 4 3 2 2 2" xfId="28150"/>
    <cellStyle name="40 % - Accent6 2 2 2 2 2 4 3 2 2 3" xfId="41427"/>
    <cellStyle name="40 % - Accent6 2 2 2 2 2 4 3 2 2 4" xfId="54704"/>
    <cellStyle name="40 % - Accent6 2 2 2 2 2 4 3 2 3" xfId="22163"/>
    <cellStyle name="40 % - Accent6 2 2 2 2 2 4 3 2 4" xfId="35440"/>
    <cellStyle name="40 % - Accent6 2 2 2 2 2 4 3 2 5" xfId="48717"/>
    <cellStyle name="40 % - Accent6 2 2 2 2 2 4 3 3" xfId="14502"/>
    <cellStyle name="40 % - Accent6 2 2 2 2 2 4 3 3 2" xfId="27123"/>
    <cellStyle name="40 % - Accent6 2 2 2 2 2 4 3 3 3" xfId="40400"/>
    <cellStyle name="40 % - Accent6 2 2 2 2 2 4 3 3 4" xfId="53677"/>
    <cellStyle name="40 % - Accent6 2 2 2 2 2 4 3 4" xfId="21136"/>
    <cellStyle name="40 % - Accent6 2 2 2 2 2 4 3 5" xfId="34413"/>
    <cellStyle name="40 % - Accent6 2 2 2 2 2 4 3 6" xfId="47690"/>
    <cellStyle name="40 % - Accent6 2 2 2 2 2 4 4" xfId="5055"/>
    <cellStyle name="40 % - Accent6 2 2 2 2 2 4 4 2" xfId="8929"/>
    <cellStyle name="40 % - Accent6 2 2 2 2 2 4 4 2 2" xfId="29083"/>
    <cellStyle name="40 % - Accent6 2 2 2 2 2 4 4 2 3" xfId="42360"/>
    <cellStyle name="40 % - Accent6 2 2 2 2 2 4 4 2 4" xfId="55637"/>
    <cellStyle name="40 % - Accent6 2 2 2 2 2 4 4 3" xfId="23096"/>
    <cellStyle name="40 % - Accent6 2 2 2 2 2 4 4 4" xfId="36373"/>
    <cellStyle name="40 % - Accent6 2 2 2 2 2 4 4 5" xfId="49650"/>
    <cellStyle name="40 % - Accent6 2 2 2 2 2 4 5" xfId="5646"/>
    <cellStyle name="40 % - Accent6 2 2 2 2 2 4 5 2" xfId="16494"/>
    <cellStyle name="40 % - Accent6 2 2 2 2 2 4 5 2 2" xfId="29674"/>
    <cellStyle name="40 % - Accent6 2 2 2 2 2 4 5 2 3" xfId="42951"/>
    <cellStyle name="40 % - Accent6 2 2 2 2 2 4 5 2 4" xfId="56228"/>
    <cellStyle name="40 % - Accent6 2 2 2 2 2 4 5 3" xfId="11448"/>
    <cellStyle name="40 % - Accent6 2 2 2 2 2 4 5 4" xfId="23687"/>
    <cellStyle name="40 % - Accent6 2 2 2 2 2 4 5 5" xfId="36964"/>
    <cellStyle name="40 % - Accent6 2 2 2 2 2 4 5 6" xfId="50241"/>
    <cellStyle name="40 % - Accent6 2 2 2 2 2 4 6" xfId="6270"/>
    <cellStyle name="40 % - Accent6 2 2 2 2 2 4 6 2" xfId="17094"/>
    <cellStyle name="40 % - Accent6 2 2 2 2 2 4 6 2 2" xfId="30274"/>
    <cellStyle name="40 % - Accent6 2 2 2 2 2 4 6 2 3" xfId="43551"/>
    <cellStyle name="40 % - Accent6 2 2 2 2 2 4 6 2 4" xfId="56828"/>
    <cellStyle name="40 % - Accent6 2 2 2 2 2 4 6 3" xfId="12048"/>
    <cellStyle name="40 % - Accent6 2 2 2 2 2 4 6 4" xfId="24287"/>
    <cellStyle name="40 % - Accent6 2 2 2 2 2 4 6 5" xfId="37564"/>
    <cellStyle name="40 % - Accent6 2 2 2 2 2 4 6 6" xfId="50841"/>
    <cellStyle name="40 % - Accent6 2 2 2 2 2 4 7" xfId="6972"/>
    <cellStyle name="40 % - Accent6 2 2 2 2 2 4 7 2" xfId="17796"/>
    <cellStyle name="40 % - Accent6 2 2 2 2 2 4 7 2 2" xfId="30976"/>
    <cellStyle name="40 % - Accent6 2 2 2 2 2 4 7 2 3" xfId="44253"/>
    <cellStyle name="40 % - Accent6 2 2 2 2 2 4 7 2 4" xfId="57530"/>
    <cellStyle name="40 % - Accent6 2 2 2 2 2 4 7 3" xfId="12750"/>
    <cellStyle name="40 % - Accent6 2 2 2 2 2 4 7 4" xfId="24989"/>
    <cellStyle name="40 % - Accent6 2 2 2 2 2 4 7 5" xfId="38266"/>
    <cellStyle name="40 % - Accent6 2 2 2 2 2 4 7 6" xfId="51543"/>
    <cellStyle name="40 % - Accent6 2 2 2 2 2 4 8" xfId="7698"/>
    <cellStyle name="40 % - Accent6 2 2 2 2 2 4 8 2" xfId="18550"/>
    <cellStyle name="40 % - Accent6 2 2 2 2 2 4 8 2 2" xfId="31730"/>
    <cellStyle name="40 % - Accent6 2 2 2 2 2 4 8 2 3" xfId="45007"/>
    <cellStyle name="40 % - Accent6 2 2 2 2 2 4 8 2 4" xfId="58284"/>
    <cellStyle name="40 % - Accent6 2 2 2 2 2 4 8 3" xfId="25743"/>
    <cellStyle name="40 % - Accent6 2 2 2 2 2 4 8 4" xfId="39020"/>
    <cellStyle name="40 % - Accent6 2 2 2 2 2 4 8 5" xfId="52297"/>
    <cellStyle name="40 % - Accent6 2 2 2 2 2 4 9" xfId="10758"/>
    <cellStyle name="40 % - Accent6 2 2 2 2 2 4 9 2" xfId="15231"/>
    <cellStyle name="40 % - Accent6 2 2 2 2 2 4 9 2 2" xfId="27852"/>
    <cellStyle name="40 % - Accent6 2 2 2 2 2 4 9 2 3" xfId="41129"/>
    <cellStyle name="40 % - Accent6 2 2 2 2 2 4 9 2 4" xfId="54406"/>
    <cellStyle name="40 % - Accent6 2 2 2 2 2 4 9 3" xfId="21865"/>
    <cellStyle name="40 % - Accent6 2 2 2 2 2 4 9 4" xfId="35142"/>
    <cellStyle name="40 % - Accent6 2 2 2 2 2 4 9 5" xfId="48419"/>
    <cellStyle name="40 % - Accent6 2 2 2 2 2 5" xfId="851"/>
    <cellStyle name="40 % - Accent6 2 2 2 2 2 5 10" xfId="13914"/>
    <cellStyle name="40 % - Accent6 2 2 2 2 2 5 10 2" xfId="26535"/>
    <cellStyle name="40 % - Accent6 2 2 2 2 2 5 10 3" xfId="39812"/>
    <cellStyle name="40 % - Accent6 2 2 2 2 2 5 10 4" xfId="53089"/>
    <cellStyle name="40 % - Accent6 2 2 2 2 2 5 11" xfId="19803"/>
    <cellStyle name="40 % - Accent6 2 2 2 2 2 5 12" xfId="33080"/>
    <cellStyle name="40 % - Accent6 2 2 2 2 2 5 13" xfId="46357"/>
    <cellStyle name="40 % - Accent6 2 2 2 2 2 5 2" xfId="3864"/>
    <cellStyle name="40 % - Accent6 2 2 2 2 2 5 2 2" xfId="7994"/>
    <cellStyle name="40 % - Accent6 2 2 2 2 2 5 2 2 2" xfId="15523"/>
    <cellStyle name="40 % - Accent6 2 2 2 2 2 5 2 2 2 2" xfId="28148"/>
    <cellStyle name="40 % - Accent6 2 2 2 2 2 5 2 2 2 3" xfId="41425"/>
    <cellStyle name="40 % - Accent6 2 2 2 2 2 5 2 2 2 4" xfId="54702"/>
    <cellStyle name="40 % - Accent6 2 2 2 2 2 5 2 2 3" xfId="22161"/>
    <cellStyle name="40 % - Accent6 2 2 2 2 2 5 2 2 4" xfId="35438"/>
    <cellStyle name="40 % - Accent6 2 2 2 2 2 5 2 2 5" xfId="48715"/>
    <cellStyle name="40 % - Accent6 2 2 2 2 2 5 2 3" xfId="14504"/>
    <cellStyle name="40 % - Accent6 2 2 2 2 2 5 2 3 2" xfId="27125"/>
    <cellStyle name="40 % - Accent6 2 2 2 2 2 5 2 3 3" xfId="40402"/>
    <cellStyle name="40 % - Accent6 2 2 2 2 2 5 2 3 4" xfId="53679"/>
    <cellStyle name="40 % - Accent6 2 2 2 2 2 5 2 4" xfId="21138"/>
    <cellStyle name="40 % - Accent6 2 2 2 2 2 5 2 5" xfId="34415"/>
    <cellStyle name="40 % - Accent6 2 2 2 2 2 5 2 6" xfId="47692"/>
    <cellStyle name="40 % - Accent6 2 2 2 2 2 5 3" xfId="5057"/>
    <cellStyle name="40 % - Accent6 2 2 2 2 2 5 3 2" xfId="8931"/>
    <cellStyle name="40 % - Accent6 2 2 2 2 2 5 3 2 2" xfId="29085"/>
    <cellStyle name="40 % - Accent6 2 2 2 2 2 5 3 2 3" xfId="42362"/>
    <cellStyle name="40 % - Accent6 2 2 2 2 2 5 3 2 4" xfId="55639"/>
    <cellStyle name="40 % - Accent6 2 2 2 2 2 5 3 3" xfId="23098"/>
    <cellStyle name="40 % - Accent6 2 2 2 2 2 5 3 4" xfId="36375"/>
    <cellStyle name="40 % - Accent6 2 2 2 2 2 5 3 5" xfId="49652"/>
    <cellStyle name="40 % - Accent6 2 2 2 2 2 5 4" xfId="5648"/>
    <cellStyle name="40 % - Accent6 2 2 2 2 2 5 4 2" xfId="16496"/>
    <cellStyle name="40 % - Accent6 2 2 2 2 2 5 4 2 2" xfId="29676"/>
    <cellStyle name="40 % - Accent6 2 2 2 2 2 5 4 2 3" xfId="42953"/>
    <cellStyle name="40 % - Accent6 2 2 2 2 2 5 4 2 4" xfId="56230"/>
    <cellStyle name="40 % - Accent6 2 2 2 2 2 5 4 3" xfId="11450"/>
    <cellStyle name="40 % - Accent6 2 2 2 2 2 5 4 4" xfId="23689"/>
    <cellStyle name="40 % - Accent6 2 2 2 2 2 5 4 5" xfId="36966"/>
    <cellStyle name="40 % - Accent6 2 2 2 2 2 5 4 6" xfId="50243"/>
    <cellStyle name="40 % - Accent6 2 2 2 2 2 5 5" xfId="6272"/>
    <cellStyle name="40 % - Accent6 2 2 2 2 2 5 5 2" xfId="17096"/>
    <cellStyle name="40 % - Accent6 2 2 2 2 2 5 5 2 2" xfId="30276"/>
    <cellStyle name="40 % - Accent6 2 2 2 2 2 5 5 2 3" xfId="43553"/>
    <cellStyle name="40 % - Accent6 2 2 2 2 2 5 5 2 4" xfId="56830"/>
    <cellStyle name="40 % - Accent6 2 2 2 2 2 5 5 3" xfId="12050"/>
    <cellStyle name="40 % - Accent6 2 2 2 2 2 5 5 4" xfId="24289"/>
    <cellStyle name="40 % - Accent6 2 2 2 2 2 5 5 5" xfId="37566"/>
    <cellStyle name="40 % - Accent6 2 2 2 2 2 5 5 6" xfId="50843"/>
    <cellStyle name="40 % - Accent6 2 2 2 2 2 5 6" xfId="6974"/>
    <cellStyle name="40 % - Accent6 2 2 2 2 2 5 6 2" xfId="17798"/>
    <cellStyle name="40 % - Accent6 2 2 2 2 2 5 6 2 2" xfId="30978"/>
    <cellStyle name="40 % - Accent6 2 2 2 2 2 5 6 2 3" xfId="44255"/>
    <cellStyle name="40 % - Accent6 2 2 2 2 2 5 6 2 4" xfId="57532"/>
    <cellStyle name="40 % - Accent6 2 2 2 2 2 5 6 3" xfId="12752"/>
    <cellStyle name="40 % - Accent6 2 2 2 2 2 5 6 4" xfId="24991"/>
    <cellStyle name="40 % - Accent6 2 2 2 2 2 5 6 5" xfId="38268"/>
    <cellStyle name="40 % - Accent6 2 2 2 2 2 5 6 6" xfId="51545"/>
    <cellStyle name="40 % - Accent6 2 2 2 2 2 5 7" xfId="7700"/>
    <cellStyle name="40 % - Accent6 2 2 2 2 2 5 7 2" xfId="18552"/>
    <cellStyle name="40 % - Accent6 2 2 2 2 2 5 7 2 2" xfId="31732"/>
    <cellStyle name="40 % - Accent6 2 2 2 2 2 5 7 2 3" xfId="45009"/>
    <cellStyle name="40 % - Accent6 2 2 2 2 2 5 7 2 4" xfId="58286"/>
    <cellStyle name="40 % - Accent6 2 2 2 2 2 5 7 3" xfId="25745"/>
    <cellStyle name="40 % - Accent6 2 2 2 2 2 5 7 4" xfId="39022"/>
    <cellStyle name="40 % - Accent6 2 2 2 2 2 5 7 5" xfId="52299"/>
    <cellStyle name="40 % - Accent6 2 2 2 2 2 5 8" xfId="10760"/>
    <cellStyle name="40 % - Accent6 2 2 2 2 2 5 8 2" xfId="15233"/>
    <cellStyle name="40 % - Accent6 2 2 2 2 2 5 8 2 2" xfId="27854"/>
    <cellStyle name="40 % - Accent6 2 2 2 2 2 5 8 2 3" xfId="41131"/>
    <cellStyle name="40 % - Accent6 2 2 2 2 2 5 8 2 4" xfId="54408"/>
    <cellStyle name="40 % - Accent6 2 2 2 2 2 5 8 3" xfId="21867"/>
    <cellStyle name="40 % - Accent6 2 2 2 2 2 5 8 4" xfId="35144"/>
    <cellStyle name="40 % - Accent6 2 2 2 2 2 5 8 5" xfId="48421"/>
    <cellStyle name="40 % - Accent6 2 2 2 2 2 5 9" xfId="9682"/>
    <cellStyle name="40 % - Accent6 2 2 2 2 2 5 9 2" xfId="20548"/>
    <cellStyle name="40 % - Accent6 2 2 2 2 2 5 9 3" xfId="33825"/>
    <cellStyle name="40 % - Accent6 2 2 2 2 2 5 9 4" xfId="47102"/>
    <cellStyle name="40 % - Accent6 2 2 2 2 2 6" xfId="3784"/>
    <cellStyle name="40 % - Accent6 2 2 2 2 2 6 2" xfId="7945"/>
    <cellStyle name="40 % - Accent6 2 2 2 2 2 6 2 2" xfId="15478"/>
    <cellStyle name="40 % - Accent6 2 2 2 2 2 6 2 2 2" xfId="28099"/>
    <cellStyle name="40 % - Accent6 2 2 2 2 2 6 2 2 3" xfId="41376"/>
    <cellStyle name="40 % - Accent6 2 2 2 2 2 6 2 2 4" xfId="54653"/>
    <cellStyle name="40 % - Accent6 2 2 2 2 2 6 2 3" xfId="22112"/>
    <cellStyle name="40 % - Accent6 2 2 2 2 2 6 2 4" xfId="35389"/>
    <cellStyle name="40 % - Accent6 2 2 2 2 2 6 2 5" xfId="48666"/>
    <cellStyle name="40 % - Accent6 2 2 2 2 2 6 3" xfId="14499"/>
    <cellStyle name="40 % - Accent6 2 2 2 2 2 6 3 2" xfId="27120"/>
    <cellStyle name="40 % - Accent6 2 2 2 2 2 6 3 3" xfId="40397"/>
    <cellStyle name="40 % - Accent6 2 2 2 2 2 6 3 4" xfId="53674"/>
    <cellStyle name="40 % - Accent6 2 2 2 2 2 6 4" xfId="9937"/>
    <cellStyle name="40 % - Accent6 2 2 2 2 2 6 5" xfId="21133"/>
    <cellStyle name="40 % - Accent6 2 2 2 2 2 6 6" xfId="34410"/>
    <cellStyle name="40 % - Accent6 2 2 2 2 2 6 7" xfId="47687"/>
    <cellStyle name="40 % - Accent6 2 2 2 2 2 7" xfId="3870"/>
    <cellStyle name="40 % - Accent6 2 2 2 2 2 7 2" xfId="7999"/>
    <cellStyle name="40 % - Accent6 2 2 2 2 2 7 2 2" xfId="28153"/>
    <cellStyle name="40 % - Accent6 2 2 2 2 2 7 2 3" xfId="41430"/>
    <cellStyle name="40 % - Accent6 2 2 2 2 2 7 2 4" xfId="54707"/>
    <cellStyle name="40 % - Accent6 2 2 2 2 2 7 3" xfId="22166"/>
    <cellStyle name="40 % - Accent6 2 2 2 2 2 7 4" xfId="35443"/>
    <cellStyle name="40 % - Accent6 2 2 2 2 2 7 5" xfId="48720"/>
    <cellStyle name="40 % - Accent6 2 2 2 2 2 8" xfId="5052"/>
    <cellStyle name="40 % - Accent6 2 2 2 2 2 8 2" xfId="8926"/>
    <cellStyle name="40 % - Accent6 2 2 2 2 2 8 2 2" xfId="29080"/>
    <cellStyle name="40 % - Accent6 2 2 2 2 2 8 2 3" xfId="42357"/>
    <cellStyle name="40 % - Accent6 2 2 2 2 2 8 2 4" xfId="55634"/>
    <cellStyle name="40 % - Accent6 2 2 2 2 2 8 3" xfId="23093"/>
    <cellStyle name="40 % - Accent6 2 2 2 2 2 8 4" xfId="36370"/>
    <cellStyle name="40 % - Accent6 2 2 2 2 2 8 5" xfId="49647"/>
    <cellStyle name="40 % - Accent6 2 2 2 2 2 9" xfId="5643"/>
    <cellStyle name="40 % - Accent6 2 2 2 2 2 9 2" xfId="16491"/>
    <cellStyle name="40 % - Accent6 2 2 2 2 2 9 2 2" xfId="29671"/>
    <cellStyle name="40 % - Accent6 2 2 2 2 2 9 2 3" xfId="42948"/>
    <cellStyle name="40 % - Accent6 2 2 2 2 2 9 2 4" xfId="56225"/>
    <cellStyle name="40 % - Accent6 2 2 2 2 2 9 3" xfId="11445"/>
    <cellStyle name="40 % - Accent6 2 2 2 2 2 9 4" xfId="23684"/>
    <cellStyle name="40 % - Accent6 2 2 2 2 2 9 5" xfId="36961"/>
    <cellStyle name="40 % - Accent6 2 2 2 2 2 9 6" xfId="50238"/>
    <cellStyle name="40 % - Accent6 2 2 2 2 3" xfId="852"/>
    <cellStyle name="40 % - Accent6 2 2 2 2 3 10" xfId="13915"/>
    <cellStyle name="40 % - Accent6 2 2 2 2 3 10 2" xfId="26536"/>
    <cellStyle name="40 % - Accent6 2 2 2 2 3 10 3" xfId="39813"/>
    <cellStyle name="40 % - Accent6 2 2 2 2 3 10 4" xfId="53090"/>
    <cellStyle name="40 % - Accent6 2 2 2 2 3 11" xfId="19804"/>
    <cellStyle name="40 % - Accent6 2 2 2 2 3 12" xfId="33081"/>
    <cellStyle name="40 % - Accent6 2 2 2 2 3 13" xfId="46358"/>
    <cellStyle name="40 % - Accent6 2 2 2 2 3 2" xfId="3785"/>
    <cellStyle name="40 % - Accent6 2 2 2 2 3 2 2" xfId="7946"/>
    <cellStyle name="40 % - Accent6 2 2 2 2 3 2 2 2" xfId="15479"/>
    <cellStyle name="40 % - Accent6 2 2 2 2 3 2 2 2 2" xfId="28100"/>
    <cellStyle name="40 % - Accent6 2 2 2 2 3 2 2 2 3" xfId="41377"/>
    <cellStyle name="40 % - Accent6 2 2 2 2 3 2 2 2 4" xfId="54654"/>
    <cellStyle name="40 % - Accent6 2 2 2 2 3 2 2 3" xfId="22113"/>
    <cellStyle name="40 % - Accent6 2 2 2 2 3 2 2 4" xfId="35390"/>
    <cellStyle name="40 % - Accent6 2 2 2 2 3 2 2 5" xfId="48667"/>
    <cellStyle name="40 % - Accent6 2 2 2 2 3 2 3" xfId="14505"/>
    <cellStyle name="40 % - Accent6 2 2 2 2 3 2 3 2" xfId="27126"/>
    <cellStyle name="40 % - Accent6 2 2 2 2 3 2 3 3" xfId="40403"/>
    <cellStyle name="40 % - Accent6 2 2 2 2 3 2 3 4" xfId="53680"/>
    <cellStyle name="40 % - Accent6 2 2 2 2 3 2 4" xfId="21139"/>
    <cellStyle name="40 % - Accent6 2 2 2 2 3 2 5" xfId="34416"/>
    <cellStyle name="40 % - Accent6 2 2 2 2 3 2 6" xfId="47693"/>
    <cellStyle name="40 % - Accent6 2 2 2 2 3 3" xfId="5058"/>
    <cellStyle name="40 % - Accent6 2 2 2 2 3 3 2" xfId="8932"/>
    <cellStyle name="40 % - Accent6 2 2 2 2 3 3 2 2" xfId="29086"/>
    <cellStyle name="40 % - Accent6 2 2 2 2 3 3 2 3" xfId="42363"/>
    <cellStyle name="40 % - Accent6 2 2 2 2 3 3 2 4" xfId="55640"/>
    <cellStyle name="40 % - Accent6 2 2 2 2 3 3 3" xfId="23099"/>
    <cellStyle name="40 % - Accent6 2 2 2 2 3 3 4" xfId="36376"/>
    <cellStyle name="40 % - Accent6 2 2 2 2 3 3 5" xfId="49653"/>
    <cellStyle name="40 % - Accent6 2 2 2 2 3 4" xfId="5649"/>
    <cellStyle name="40 % - Accent6 2 2 2 2 3 4 2" xfId="16497"/>
    <cellStyle name="40 % - Accent6 2 2 2 2 3 4 2 2" xfId="29677"/>
    <cellStyle name="40 % - Accent6 2 2 2 2 3 4 2 3" xfId="42954"/>
    <cellStyle name="40 % - Accent6 2 2 2 2 3 4 2 4" xfId="56231"/>
    <cellStyle name="40 % - Accent6 2 2 2 2 3 4 3" xfId="11451"/>
    <cellStyle name="40 % - Accent6 2 2 2 2 3 4 4" xfId="23690"/>
    <cellStyle name="40 % - Accent6 2 2 2 2 3 4 5" xfId="36967"/>
    <cellStyle name="40 % - Accent6 2 2 2 2 3 4 6" xfId="50244"/>
    <cellStyle name="40 % - Accent6 2 2 2 2 3 5" xfId="6273"/>
    <cellStyle name="40 % - Accent6 2 2 2 2 3 5 2" xfId="17097"/>
    <cellStyle name="40 % - Accent6 2 2 2 2 3 5 2 2" xfId="30277"/>
    <cellStyle name="40 % - Accent6 2 2 2 2 3 5 2 3" xfId="43554"/>
    <cellStyle name="40 % - Accent6 2 2 2 2 3 5 2 4" xfId="56831"/>
    <cellStyle name="40 % - Accent6 2 2 2 2 3 5 3" xfId="12051"/>
    <cellStyle name="40 % - Accent6 2 2 2 2 3 5 4" xfId="24290"/>
    <cellStyle name="40 % - Accent6 2 2 2 2 3 5 5" xfId="37567"/>
    <cellStyle name="40 % - Accent6 2 2 2 2 3 5 6" xfId="50844"/>
    <cellStyle name="40 % - Accent6 2 2 2 2 3 6" xfId="6975"/>
    <cellStyle name="40 % - Accent6 2 2 2 2 3 6 2" xfId="17799"/>
    <cellStyle name="40 % - Accent6 2 2 2 2 3 6 2 2" xfId="30979"/>
    <cellStyle name="40 % - Accent6 2 2 2 2 3 6 2 3" xfId="44256"/>
    <cellStyle name="40 % - Accent6 2 2 2 2 3 6 2 4" xfId="57533"/>
    <cellStyle name="40 % - Accent6 2 2 2 2 3 6 3" xfId="12753"/>
    <cellStyle name="40 % - Accent6 2 2 2 2 3 6 4" xfId="24992"/>
    <cellStyle name="40 % - Accent6 2 2 2 2 3 6 5" xfId="38269"/>
    <cellStyle name="40 % - Accent6 2 2 2 2 3 6 6" xfId="51546"/>
    <cellStyle name="40 % - Accent6 2 2 2 2 3 7" xfId="7701"/>
    <cellStyle name="40 % - Accent6 2 2 2 2 3 7 2" xfId="18553"/>
    <cellStyle name="40 % - Accent6 2 2 2 2 3 7 2 2" xfId="31733"/>
    <cellStyle name="40 % - Accent6 2 2 2 2 3 7 2 3" xfId="45010"/>
    <cellStyle name="40 % - Accent6 2 2 2 2 3 7 2 4" xfId="58287"/>
    <cellStyle name="40 % - Accent6 2 2 2 2 3 7 3" xfId="25746"/>
    <cellStyle name="40 % - Accent6 2 2 2 2 3 7 4" xfId="39023"/>
    <cellStyle name="40 % - Accent6 2 2 2 2 3 7 5" xfId="52300"/>
    <cellStyle name="40 % - Accent6 2 2 2 2 3 8" xfId="10761"/>
    <cellStyle name="40 % - Accent6 2 2 2 2 3 8 2" xfId="15234"/>
    <cellStyle name="40 % - Accent6 2 2 2 2 3 8 2 2" xfId="27855"/>
    <cellStyle name="40 % - Accent6 2 2 2 2 3 8 2 3" xfId="41132"/>
    <cellStyle name="40 % - Accent6 2 2 2 2 3 8 2 4" xfId="54409"/>
    <cellStyle name="40 % - Accent6 2 2 2 2 3 8 3" xfId="21868"/>
    <cellStyle name="40 % - Accent6 2 2 2 2 3 8 4" xfId="35145"/>
    <cellStyle name="40 % - Accent6 2 2 2 2 3 8 5" xfId="48422"/>
    <cellStyle name="40 % - Accent6 2 2 2 2 3 9" xfId="9683"/>
    <cellStyle name="40 % - Accent6 2 2 2 2 3 9 2" xfId="20549"/>
    <cellStyle name="40 % - Accent6 2 2 2 2 3 9 3" xfId="33826"/>
    <cellStyle name="40 % - Accent6 2 2 2 2 3 9 4" xfId="47103"/>
    <cellStyle name="40 % - Accent6 2 2 2 2 4" xfId="853"/>
    <cellStyle name="40 % - Accent6 2 2 2 2 4 10" xfId="13916"/>
    <cellStyle name="40 % - Accent6 2 2 2 2 4 10 2" xfId="26537"/>
    <cellStyle name="40 % - Accent6 2 2 2 2 4 10 3" xfId="39814"/>
    <cellStyle name="40 % - Accent6 2 2 2 2 4 10 4" xfId="53091"/>
    <cellStyle name="40 % - Accent6 2 2 2 2 4 11" xfId="19805"/>
    <cellStyle name="40 % - Accent6 2 2 2 2 4 12" xfId="33082"/>
    <cellStyle name="40 % - Accent6 2 2 2 2 4 13" xfId="46359"/>
    <cellStyle name="40 % - Accent6 2 2 2 2 4 2" xfId="3862"/>
    <cellStyle name="40 % - Accent6 2 2 2 2 4 2 2" xfId="7993"/>
    <cellStyle name="40 % - Accent6 2 2 2 2 4 2 2 2" xfId="15522"/>
    <cellStyle name="40 % - Accent6 2 2 2 2 4 2 2 2 2" xfId="28147"/>
    <cellStyle name="40 % - Accent6 2 2 2 2 4 2 2 2 3" xfId="41424"/>
    <cellStyle name="40 % - Accent6 2 2 2 2 4 2 2 2 4" xfId="54701"/>
    <cellStyle name="40 % - Accent6 2 2 2 2 4 2 2 3" xfId="22160"/>
    <cellStyle name="40 % - Accent6 2 2 2 2 4 2 2 4" xfId="35437"/>
    <cellStyle name="40 % - Accent6 2 2 2 2 4 2 2 5" xfId="48714"/>
    <cellStyle name="40 % - Accent6 2 2 2 2 4 2 3" xfId="14506"/>
    <cellStyle name="40 % - Accent6 2 2 2 2 4 2 3 2" xfId="27127"/>
    <cellStyle name="40 % - Accent6 2 2 2 2 4 2 3 3" xfId="40404"/>
    <cellStyle name="40 % - Accent6 2 2 2 2 4 2 3 4" xfId="53681"/>
    <cellStyle name="40 % - Accent6 2 2 2 2 4 2 4" xfId="21140"/>
    <cellStyle name="40 % - Accent6 2 2 2 2 4 2 5" xfId="34417"/>
    <cellStyle name="40 % - Accent6 2 2 2 2 4 2 6" xfId="47694"/>
    <cellStyle name="40 % - Accent6 2 2 2 2 4 3" xfId="5059"/>
    <cellStyle name="40 % - Accent6 2 2 2 2 4 3 2" xfId="8933"/>
    <cellStyle name="40 % - Accent6 2 2 2 2 4 3 2 2" xfId="29087"/>
    <cellStyle name="40 % - Accent6 2 2 2 2 4 3 2 3" xfId="42364"/>
    <cellStyle name="40 % - Accent6 2 2 2 2 4 3 2 4" xfId="55641"/>
    <cellStyle name="40 % - Accent6 2 2 2 2 4 3 3" xfId="23100"/>
    <cellStyle name="40 % - Accent6 2 2 2 2 4 3 4" xfId="36377"/>
    <cellStyle name="40 % - Accent6 2 2 2 2 4 3 5" xfId="49654"/>
    <cellStyle name="40 % - Accent6 2 2 2 2 4 4" xfId="5650"/>
    <cellStyle name="40 % - Accent6 2 2 2 2 4 4 2" xfId="16498"/>
    <cellStyle name="40 % - Accent6 2 2 2 2 4 4 2 2" xfId="29678"/>
    <cellStyle name="40 % - Accent6 2 2 2 2 4 4 2 3" xfId="42955"/>
    <cellStyle name="40 % - Accent6 2 2 2 2 4 4 2 4" xfId="56232"/>
    <cellStyle name="40 % - Accent6 2 2 2 2 4 4 3" xfId="11452"/>
    <cellStyle name="40 % - Accent6 2 2 2 2 4 4 4" xfId="23691"/>
    <cellStyle name="40 % - Accent6 2 2 2 2 4 4 5" xfId="36968"/>
    <cellStyle name="40 % - Accent6 2 2 2 2 4 4 6" xfId="50245"/>
    <cellStyle name="40 % - Accent6 2 2 2 2 4 5" xfId="6274"/>
    <cellStyle name="40 % - Accent6 2 2 2 2 4 5 2" xfId="17098"/>
    <cellStyle name="40 % - Accent6 2 2 2 2 4 5 2 2" xfId="30278"/>
    <cellStyle name="40 % - Accent6 2 2 2 2 4 5 2 3" xfId="43555"/>
    <cellStyle name="40 % - Accent6 2 2 2 2 4 5 2 4" xfId="56832"/>
    <cellStyle name="40 % - Accent6 2 2 2 2 4 5 3" xfId="12052"/>
    <cellStyle name="40 % - Accent6 2 2 2 2 4 5 4" xfId="24291"/>
    <cellStyle name="40 % - Accent6 2 2 2 2 4 5 5" xfId="37568"/>
    <cellStyle name="40 % - Accent6 2 2 2 2 4 5 6" xfId="50845"/>
    <cellStyle name="40 % - Accent6 2 2 2 2 4 6" xfId="6976"/>
    <cellStyle name="40 % - Accent6 2 2 2 2 4 6 2" xfId="17800"/>
    <cellStyle name="40 % - Accent6 2 2 2 2 4 6 2 2" xfId="30980"/>
    <cellStyle name="40 % - Accent6 2 2 2 2 4 6 2 3" xfId="44257"/>
    <cellStyle name="40 % - Accent6 2 2 2 2 4 6 2 4" xfId="57534"/>
    <cellStyle name="40 % - Accent6 2 2 2 2 4 6 3" xfId="12754"/>
    <cellStyle name="40 % - Accent6 2 2 2 2 4 6 4" xfId="24993"/>
    <cellStyle name="40 % - Accent6 2 2 2 2 4 6 5" xfId="38270"/>
    <cellStyle name="40 % - Accent6 2 2 2 2 4 6 6" xfId="51547"/>
    <cellStyle name="40 % - Accent6 2 2 2 2 4 7" xfId="7702"/>
    <cellStyle name="40 % - Accent6 2 2 2 2 4 7 2" xfId="18554"/>
    <cellStyle name="40 % - Accent6 2 2 2 2 4 7 2 2" xfId="31734"/>
    <cellStyle name="40 % - Accent6 2 2 2 2 4 7 2 3" xfId="45011"/>
    <cellStyle name="40 % - Accent6 2 2 2 2 4 7 2 4" xfId="58288"/>
    <cellStyle name="40 % - Accent6 2 2 2 2 4 7 3" xfId="25747"/>
    <cellStyle name="40 % - Accent6 2 2 2 2 4 7 4" xfId="39024"/>
    <cellStyle name="40 % - Accent6 2 2 2 2 4 7 5" xfId="52301"/>
    <cellStyle name="40 % - Accent6 2 2 2 2 4 8" xfId="10762"/>
    <cellStyle name="40 % - Accent6 2 2 2 2 4 8 2" xfId="15235"/>
    <cellStyle name="40 % - Accent6 2 2 2 2 4 8 2 2" xfId="27856"/>
    <cellStyle name="40 % - Accent6 2 2 2 2 4 8 2 3" xfId="41133"/>
    <cellStyle name="40 % - Accent6 2 2 2 2 4 8 2 4" xfId="54410"/>
    <cellStyle name="40 % - Accent6 2 2 2 2 4 8 3" xfId="21869"/>
    <cellStyle name="40 % - Accent6 2 2 2 2 4 8 4" xfId="35146"/>
    <cellStyle name="40 % - Accent6 2 2 2 2 4 8 5" xfId="48423"/>
    <cellStyle name="40 % - Accent6 2 2 2 2 4 9" xfId="9684"/>
    <cellStyle name="40 % - Accent6 2 2 2 2 4 9 2" xfId="20550"/>
    <cellStyle name="40 % - Accent6 2 2 2 2 4 9 3" xfId="33827"/>
    <cellStyle name="40 % - Accent6 2 2 2 2 4 9 4" xfId="47104"/>
    <cellStyle name="40 % - Accent6 2 2 2 2 5" xfId="3783"/>
    <cellStyle name="40 % - Accent6 2 2 2 2 5 2" xfId="7944"/>
    <cellStyle name="40 % - Accent6 2 2 2 2 5 2 2" xfId="18555"/>
    <cellStyle name="40 % - Accent6 2 2 2 2 5 2 2 2" xfId="31735"/>
    <cellStyle name="40 % - Accent6 2 2 2 2 5 2 2 3" xfId="45012"/>
    <cellStyle name="40 % - Accent6 2 2 2 2 5 2 2 4" xfId="58289"/>
    <cellStyle name="40 % - Accent6 2 2 2 2 5 2 3" xfId="25748"/>
    <cellStyle name="40 % - Accent6 2 2 2 2 5 2 4" xfId="39025"/>
    <cellStyle name="40 % - Accent6 2 2 2 2 5 2 5" xfId="52302"/>
    <cellStyle name="40 % - Accent6 2 2 2 2 5 3" xfId="10874"/>
    <cellStyle name="40 % - Accent6 2 2 2 2 5 3 2" xfId="15477"/>
    <cellStyle name="40 % - Accent6 2 2 2 2 5 3 2 2" xfId="28098"/>
    <cellStyle name="40 % - Accent6 2 2 2 2 5 3 2 3" xfId="41375"/>
    <cellStyle name="40 % - Accent6 2 2 2 2 5 3 2 4" xfId="54652"/>
    <cellStyle name="40 % - Accent6 2 2 2 2 5 3 3" xfId="22111"/>
    <cellStyle name="40 % - Accent6 2 2 2 2 5 3 4" xfId="35388"/>
    <cellStyle name="40 % - Accent6 2 2 2 2 5 3 5" xfId="48665"/>
    <cellStyle name="40 % - Accent6 2 2 2 2 5 4" xfId="14498"/>
    <cellStyle name="40 % - Accent6 2 2 2 2 5 4 2" xfId="27119"/>
    <cellStyle name="40 % - Accent6 2 2 2 2 5 4 3" xfId="40396"/>
    <cellStyle name="40 % - Accent6 2 2 2 2 5 4 4" xfId="53673"/>
    <cellStyle name="40 % - Accent6 2 2 2 2 5 5" xfId="21132"/>
    <cellStyle name="40 % - Accent6 2 2 2 2 5 6" xfId="34409"/>
    <cellStyle name="40 % - Accent6 2 2 2 2 5 7" xfId="47686"/>
    <cellStyle name="40 % - Accent6 2 2 2 2 6" xfId="5051"/>
    <cellStyle name="40 % - Accent6 2 2 2 2 6 2" xfId="8925"/>
    <cellStyle name="40 % - Accent6 2 2 2 2 6 2 2" xfId="18684"/>
    <cellStyle name="40 % - Accent6 2 2 2 2 6 2 2 2" xfId="31864"/>
    <cellStyle name="40 % - Accent6 2 2 2 2 6 2 2 3" xfId="45141"/>
    <cellStyle name="40 % - Accent6 2 2 2 2 6 2 2 4" xfId="58418"/>
    <cellStyle name="40 % - Accent6 2 2 2 2 6 2 3" xfId="13178"/>
    <cellStyle name="40 % - Accent6 2 2 2 2 6 2 4" xfId="25877"/>
    <cellStyle name="40 % - Accent6 2 2 2 2 6 2 5" xfId="39154"/>
    <cellStyle name="40 % - Accent6 2 2 2 2 6 2 6" xfId="52431"/>
    <cellStyle name="40 % - Accent6 2 2 2 2 6 3" xfId="15948"/>
    <cellStyle name="40 % - Accent6 2 2 2 2 6 3 2" xfId="29079"/>
    <cellStyle name="40 % - Accent6 2 2 2 2 6 3 3" xfId="42356"/>
    <cellStyle name="40 % - Accent6 2 2 2 2 6 3 4" xfId="55633"/>
    <cellStyle name="40 % - Accent6 2 2 2 2 6 4" xfId="23092"/>
    <cellStyle name="40 % - Accent6 2 2 2 2 6 5" xfId="36369"/>
    <cellStyle name="40 % - Accent6 2 2 2 2 6 6" xfId="49646"/>
    <cellStyle name="40 % - Accent6 2 2 2 2 7" xfId="5642"/>
    <cellStyle name="40 % - Accent6 2 2 2 2 7 2" xfId="13339"/>
    <cellStyle name="40 % - Accent6 2 2 2 2 7 2 2" xfId="18764"/>
    <cellStyle name="40 % - Accent6 2 2 2 2 7 2 2 2" xfId="31944"/>
    <cellStyle name="40 % - Accent6 2 2 2 2 7 2 2 3" xfId="45221"/>
    <cellStyle name="40 % - Accent6 2 2 2 2 7 2 2 4" xfId="58498"/>
    <cellStyle name="40 % - Accent6 2 2 2 2 7 2 3" xfId="25957"/>
    <cellStyle name="40 % - Accent6 2 2 2 2 7 2 4" xfId="39234"/>
    <cellStyle name="40 % - Accent6 2 2 2 2 7 2 5" xfId="52511"/>
    <cellStyle name="40 % - Accent6 2 2 2 2 7 3" xfId="16490"/>
    <cellStyle name="40 % - Accent6 2 2 2 2 7 3 2" xfId="29670"/>
    <cellStyle name="40 % - Accent6 2 2 2 2 7 3 3" xfId="42947"/>
    <cellStyle name="40 % - Accent6 2 2 2 2 7 3 4" xfId="56224"/>
    <cellStyle name="40 % - Accent6 2 2 2 2 7 4" xfId="11444"/>
    <cellStyle name="40 % - Accent6 2 2 2 2 7 5" xfId="23683"/>
    <cellStyle name="40 % - Accent6 2 2 2 2 7 6" xfId="36960"/>
    <cellStyle name="40 % - Accent6 2 2 2 2 7 7" xfId="50237"/>
    <cellStyle name="40 % - Accent6 2 2 2 2 8" xfId="6266"/>
    <cellStyle name="40 % - Accent6 2 2 2 2 8 2" xfId="17090"/>
    <cellStyle name="40 % - Accent6 2 2 2 2 8 2 2" xfId="30270"/>
    <cellStyle name="40 % - Accent6 2 2 2 2 8 2 3" xfId="43547"/>
    <cellStyle name="40 % - Accent6 2 2 2 2 8 2 4" xfId="56824"/>
    <cellStyle name="40 % - Accent6 2 2 2 2 8 3" xfId="12044"/>
    <cellStyle name="40 % - Accent6 2 2 2 2 8 4" xfId="24283"/>
    <cellStyle name="40 % - Accent6 2 2 2 2 8 5" xfId="37560"/>
    <cellStyle name="40 % - Accent6 2 2 2 2 8 6" xfId="50837"/>
    <cellStyle name="40 % - Accent6 2 2 2 2 9" xfId="6968"/>
    <cellStyle name="40 % - Accent6 2 2 2 2 9 2" xfId="17792"/>
    <cellStyle name="40 % - Accent6 2 2 2 2 9 2 2" xfId="30972"/>
    <cellStyle name="40 % - Accent6 2 2 2 2 9 2 3" xfId="44249"/>
    <cellStyle name="40 % - Accent6 2 2 2 2 9 2 4" xfId="57526"/>
    <cellStyle name="40 % - Accent6 2 2 2 2 9 3" xfId="12746"/>
    <cellStyle name="40 % - Accent6 2 2 2 2 9 4" xfId="24985"/>
    <cellStyle name="40 % - Accent6 2 2 2 2 9 5" xfId="38262"/>
    <cellStyle name="40 % - Accent6 2 2 2 2 9 6" xfId="51539"/>
    <cellStyle name="40 % - Accent6 2 2 2 3" xfId="854"/>
    <cellStyle name="40 % - Accent6 2 2 2 3 10" xfId="13917"/>
    <cellStyle name="40 % - Accent6 2 2 2 3 10 2" xfId="26538"/>
    <cellStyle name="40 % - Accent6 2 2 2 3 10 3" xfId="39815"/>
    <cellStyle name="40 % - Accent6 2 2 2 3 10 4" xfId="53092"/>
    <cellStyle name="40 % - Accent6 2 2 2 3 11" xfId="19806"/>
    <cellStyle name="40 % - Accent6 2 2 2 3 12" xfId="33083"/>
    <cellStyle name="40 % - Accent6 2 2 2 3 13" xfId="46360"/>
    <cellStyle name="40 % - Accent6 2 2 2 3 2" xfId="3786"/>
    <cellStyle name="40 % - Accent6 2 2 2 3 2 2" xfId="7947"/>
    <cellStyle name="40 % - Accent6 2 2 2 3 2 2 2" xfId="15480"/>
    <cellStyle name="40 % - Accent6 2 2 2 3 2 2 2 2" xfId="28101"/>
    <cellStyle name="40 % - Accent6 2 2 2 3 2 2 2 3" xfId="41378"/>
    <cellStyle name="40 % - Accent6 2 2 2 3 2 2 2 4" xfId="54655"/>
    <cellStyle name="40 % - Accent6 2 2 2 3 2 2 3" xfId="22114"/>
    <cellStyle name="40 % - Accent6 2 2 2 3 2 2 4" xfId="35391"/>
    <cellStyle name="40 % - Accent6 2 2 2 3 2 2 5" xfId="48668"/>
    <cellStyle name="40 % - Accent6 2 2 2 3 2 3" xfId="14507"/>
    <cellStyle name="40 % - Accent6 2 2 2 3 2 3 2" xfId="27128"/>
    <cellStyle name="40 % - Accent6 2 2 2 3 2 3 3" xfId="40405"/>
    <cellStyle name="40 % - Accent6 2 2 2 3 2 3 4" xfId="53682"/>
    <cellStyle name="40 % - Accent6 2 2 2 3 2 4" xfId="21141"/>
    <cellStyle name="40 % - Accent6 2 2 2 3 2 5" xfId="34418"/>
    <cellStyle name="40 % - Accent6 2 2 2 3 2 6" xfId="47695"/>
    <cellStyle name="40 % - Accent6 2 2 2 3 3" xfId="5060"/>
    <cellStyle name="40 % - Accent6 2 2 2 3 3 2" xfId="8934"/>
    <cellStyle name="40 % - Accent6 2 2 2 3 3 2 2" xfId="29088"/>
    <cellStyle name="40 % - Accent6 2 2 2 3 3 2 3" xfId="42365"/>
    <cellStyle name="40 % - Accent6 2 2 2 3 3 2 4" xfId="55642"/>
    <cellStyle name="40 % - Accent6 2 2 2 3 3 3" xfId="23101"/>
    <cellStyle name="40 % - Accent6 2 2 2 3 3 4" xfId="36378"/>
    <cellStyle name="40 % - Accent6 2 2 2 3 3 5" xfId="49655"/>
    <cellStyle name="40 % - Accent6 2 2 2 3 4" xfId="5651"/>
    <cellStyle name="40 % - Accent6 2 2 2 3 4 2" xfId="16499"/>
    <cellStyle name="40 % - Accent6 2 2 2 3 4 2 2" xfId="29679"/>
    <cellStyle name="40 % - Accent6 2 2 2 3 4 2 3" xfId="42956"/>
    <cellStyle name="40 % - Accent6 2 2 2 3 4 2 4" xfId="56233"/>
    <cellStyle name="40 % - Accent6 2 2 2 3 4 3" xfId="11453"/>
    <cellStyle name="40 % - Accent6 2 2 2 3 4 4" xfId="23692"/>
    <cellStyle name="40 % - Accent6 2 2 2 3 4 5" xfId="36969"/>
    <cellStyle name="40 % - Accent6 2 2 2 3 4 6" xfId="50246"/>
    <cellStyle name="40 % - Accent6 2 2 2 3 5" xfId="6275"/>
    <cellStyle name="40 % - Accent6 2 2 2 3 5 2" xfId="17099"/>
    <cellStyle name="40 % - Accent6 2 2 2 3 5 2 2" xfId="30279"/>
    <cellStyle name="40 % - Accent6 2 2 2 3 5 2 3" xfId="43556"/>
    <cellStyle name="40 % - Accent6 2 2 2 3 5 2 4" xfId="56833"/>
    <cellStyle name="40 % - Accent6 2 2 2 3 5 3" xfId="12053"/>
    <cellStyle name="40 % - Accent6 2 2 2 3 5 4" xfId="24292"/>
    <cellStyle name="40 % - Accent6 2 2 2 3 5 5" xfId="37569"/>
    <cellStyle name="40 % - Accent6 2 2 2 3 5 6" xfId="50846"/>
    <cellStyle name="40 % - Accent6 2 2 2 3 6" xfId="6977"/>
    <cellStyle name="40 % - Accent6 2 2 2 3 6 2" xfId="17801"/>
    <cellStyle name="40 % - Accent6 2 2 2 3 6 2 2" xfId="30981"/>
    <cellStyle name="40 % - Accent6 2 2 2 3 6 2 3" xfId="44258"/>
    <cellStyle name="40 % - Accent6 2 2 2 3 6 2 4" xfId="57535"/>
    <cellStyle name="40 % - Accent6 2 2 2 3 6 3" xfId="12755"/>
    <cellStyle name="40 % - Accent6 2 2 2 3 6 4" xfId="24994"/>
    <cellStyle name="40 % - Accent6 2 2 2 3 6 5" xfId="38271"/>
    <cellStyle name="40 % - Accent6 2 2 2 3 6 6" xfId="51548"/>
    <cellStyle name="40 % - Accent6 2 2 2 3 7" xfId="7703"/>
    <cellStyle name="40 % - Accent6 2 2 2 3 7 2" xfId="18556"/>
    <cellStyle name="40 % - Accent6 2 2 2 3 7 2 2" xfId="31736"/>
    <cellStyle name="40 % - Accent6 2 2 2 3 7 2 3" xfId="45013"/>
    <cellStyle name="40 % - Accent6 2 2 2 3 7 2 4" xfId="58290"/>
    <cellStyle name="40 % - Accent6 2 2 2 3 7 3" xfId="25749"/>
    <cellStyle name="40 % - Accent6 2 2 2 3 7 4" xfId="39026"/>
    <cellStyle name="40 % - Accent6 2 2 2 3 7 5" xfId="52303"/>
    <cellStyle name="40 % - Accent6 2 2 2 3 8" xfId="10763"/>
    <cellStyle name="40 % - Accent6 2 2 2 3 8 2" xfId="15236"/>
    <cellStyle name="40 % - Accent6 2 2 2 3 8 2 2" xfId="27857"/>
    <cellStyle name="40 % - Accent6 2 2 2 3 8 2 3" xfId="41134"/>
    <cellStyle name="40 % - Accent6 2 2 2 3 8 2 4" xfId="54411"/>
    <cellStyle name="40 % - Accent6 2 2 2 3 8 3" xfId="21870"/>
    <cellStyle name="40 % - Accent6 2 2 2 3 8 4" xfId="35147"/>
    <cellStyle name="40 % - Accent6 2 2 2 3 8 5" xfId="48424"/>
    <cellStyle name="40 % - Accent6 2 2 2 3 9" xfId="9685"/>
    <cellStyle name="40 % - Accent6 2 2 2 3 9 2" xfId="20551"/>
    <cellStyle name="40 % - Accent6 2 2 2 3 9 3" xfId="33828"/>
    <cellStyle name="40 % - Accent6 2 2 2 3 9 4" xfId="47105"/>
    <cellStyle name="40 % - Accent6 2 2 2 4" xfId="855"/>
    <cellStyle name="40 % - Accent6 2 2 2 4 10" xfId="13918"/>
    <cellStyle name="40 % - Accent6 2 2 2 4 10 2" xfId="26539"/>
    <cellStyle name="40 % - Accent6 2 2 2 4 10 3" xfId="39816"/>
    <cellStyle name="40 % - Accent6 2 2 2 4 10 4" xfId="53093"/>
    <cellStyle name="40 % - Accent6 2 2 2 4 11" xfId="19807"/>
    <cellStyle name="40 % - Accent6 2 2 2 4 12" xfId="33084"/>
    <cellStyle name="40 % - Accent6 2 2 2 4 13" xfId="46361"/>
    <cellStyle name="40 % - Accent6 2 2 2 4 2" xfId="3787"/>
    <cellStyle name="40 % - Accent6 2 2 2 4 2 2" xfId="7948"/>
    <cellStyle name="40 % - Accent6 2 2 2 4 2 2 2" xfId="15481"/>
    <cellStyle name="40 % - Accent6 2 2 2 4 2 2 2 2" xfId="28102"/>
    <cellStyle name="40 % - Accent6 2 2 2 4 2 2 2 3" xfId="41379"/>
    <cellStyle name="40 % - Accent6 2 2 2 4 2 2 2 4" xfId="54656"/>
    <cellStyle name="40 % - Accent6 2 2 2 4 2 2 3" xfId="22115"/>
    <cellStyle name="40 % - Accent6 2 2 2 4 2 2 4" xfId="35392"/>
    <cellStyle name="40 % - Accent6 2 2 2 4 2 2 5" xfId="48669"/>
    <cellStyle name="40 % - Accent6 2 2 2 4 2 3" xfId="14508"/>
    <cellStyle name="40 % - Accent6 2 2 2 4 2 3 2" xfId="27129"/>
    <cellStyle name="40 % - Accent6 2 2 2 4 2 3 3" xfId="40406"/>
    <cellStyle name="40 % - Accent6 2 2 2 4 2 3 4" xfId="53683"/>
    <cellStyle name="40 % - Accent6 2 2 2 4 2 4" xfId="21142"/>
    <cellStyle name="40 % - Accent6 2 2 2 4 2 5" xfId="34419"/>
    <cellStyle name="40 % - Accent6 2 2 2 4 2 6" xfId="47696"/>
    <cellStyle name="40 % - Accent6 2 2 2 4 3" xfId="5061"/>
    <cellStyle name="40 % - Accent6 2 2 2 4 3 2" xfId="8935"/>
    <cellStyle name="40 % - Accent6 2 2 2 4 3 2 2" xfId="29089"/>
    <cellStyle name="40 % - Accent6 2 2 2 4 3 2 3" xfId="42366"/>
    <cellStyle name="40 % - Accent6 2 2 2 4 3 2 4" xfId="55643"/>
    <cellStyle name="40 % - Accent6 2 2 2 4 3 3" xfId="23102"/>
    <cellStyle name="40 % - Accent6 2 2 2 4 3 4" xfId="36379"/>
    <cellStyle name="40 % - Accent6 2 2 2 4 3 5" xfId="49656"/>
    <cellStyle name="40 % - Accent6 2 2 2 4 4" xfId="5652"/>
    <cellStyle name="40 % - Accent6 2 2 2 4 4 2" xfId="16500"/>
    <cellStyle name="40 % - Accent6 2 2 2 4 4 2 2" xfId="29680"/>
    <cellStyle name="40 % - Accent6 2 2 2 4 4 2 3" xfId="42957"/>
    <cellStyle name="40 % - Accent6 2 2 2 4 4 2 4" xfId="56234"/>
    <cellStyle name="40 % - Accent6 2 2 2 4 4 3" xfId="11454"/>
    <cellStyle name="40 % - Accent6 2 2 2 4 4 4" xfId="23693"/>
    <cellStyle name="40 % - Accent6 2 2 2 4 4 5" xfId="36970"/>
    <cellStyle name="40 % - Accent6 2 2 2 4 4 6" xfId="50247"/>
    <cellStyle name="40 % - Accent6 2 2 2 4 5" xfId="6276"/>
    <cellStyle name="40 % - Accent6 2 2 2 4 5 2" xfId="17100"/>
    <cellStyle name="40 % - Accent6 2 2 2 4 5 2 2" xfId="30280"/>
    <cellStyle name="40 % - Accent6 2 2 2 4 5 2 3" xfId="43557"/>
    <cellStyle name="40 % - Accent6 2 2 2 4 5 2 4" xfId="56834"/>
    <cellStyle name="40 % - Accent6 2 2 2 4 5 3" xfId="12054"/>
    <cellStyle name="40 % - Accent6 2 2 2 4 5 4" xfId="24293"/>
    <cellStyle name="40 % - Accent6 2 2 2 4 5 5" xfId="37570"/>
    <cellStyle name="40 % - Accent6 2 2 2 4 5 6" xfId="50847"/>
    <cellStyle name="40 % - Accent6 2 2 2 4 6" xfId="6978"/>
    <cellStyle name="40 % - Accent6 2 2 2 4 6 2" xfId="17802"/>
    <cellStyle name="40 % - Accent6 2 2 2 4 6 2 2" xfId="30982"/>
    <cellStyle name="40 % - Accent6 2 2 2 4 6 2 3" xfId="44259"/>
    <cellStyle name="40 % - Accent6 2 2 2 4 6 2 4" xfId="57536"/>
    <cellStyle name="40 % - Accent6 2 2 2 4 6 3" xfId="12756"/>
    <cellStyle name="40 % - Accent6 2 2 2 4 6 4" xfId="24995"/>
    <cellStyle name="40 % - Accent6 2 2 2 4 6 5" xfId="38272"/>
    <cellStyle name="40 % - Accent6 2 2 2 4 6 6" xfId="51549"/>
    <cellStyle name="40 % - Accent6 2 2 2 4 7" xfId="7704"/>
    <cellStyle name="40 % - Accent6 2 2 2 4 7 2" xfId="18557"/>
    <cellStyle name="40 % - Accent6 2 2 2 4 7 2 2" xfId="31737"/>
    <cellStyle name="40 % - Accent6 2 2 2 4 7 2 3" xfId="45014"/>
    <cellStyle name="40 % - Accent6 2 2 2 4 7 2 4" xfId="58291"/>
    <cellStyle name="40 % - Accent6 2 2 2 4 7 3" xfId="25750"/>
    <cellStyle name="40 % - Accent6 2 2 2 4 7 4" xfId="39027"/>
    <cellStyle name="40 % - Accent6 2 2 2 4 7 5" xfId="52304"/>
    <cellStyle name="40 % - Accent6 2 2 2 4 8" xfId="10764"/>
    <cellStyle name="40 % - Accent6 2 2 2 4 8 2" xfId="15237"/>
    <cellStyle name="40 % - Accent6 2 2 2 4 8 2 2" xfId="27858"/>
    <cellStyle name="40 % - Accent6 2 2 2 4 8 2 3" xfId="41135"/>
    <cellStyle name="40 % - Accent6 2 2 2 4 8 2 4" xfId="54412"/>
    <cellStyle name="40 % - Accent6 2 2 2 4 8 3" xfId="21871"/>
    <cellStyle name="40 % - Accent6 2 2 2 4 8 4" xfId="35148"/>
    <cellStyle name="40 % - Accent6 2 2 2 4 8 5" xfId="48425"/>
    <cellStyle name="40 % - Accent6 2 2 2 4 9" xfId="9686"/>
    <cellStyle name="40 % - Accent6 2 2 2 4 9 2" xfId="20552"/>
    <cellStyle name="40 % - Accent6 2 2 2 4 9 3" xfId="33829"/>
    <cellStyle name="40 % - Accent6 2 2 2 4 9 4" xfId="47106"/>
    <cellStyle name="40 % - Accent6 2 2 2 5" xfId="856"/>
    <cellStyle name="40 % - Accent6 2 2 2 5 10" xfId="13919"/>
    <cellStyle name="40 % - Accent6 2 2 2 5 10 2" xfId="26540"/>
    <cellStyle name="40 % - Accent6 2 2 2 5 10 3" xfId="39817"/>
    <cellStyle name="40 % - Accent6 2 2 2 5 10 4" xfId="53094"/>
    <cellStyle name="40 % - Accent6 2 2 2 5 11" xfId="19808"/>
    <cellStyle name="40 % - Accent6 2 2 2 5 12" xfId="33085"/>
    <cellStyle name="40 % - Accent6 2 2 2 5 13" xfId="46362"/>
    <cellStyle name="40 % - Accent6 2 2 2 5 2" xfId="3860"/>
    <cellStyle name="40 % - Accent6 2 2 2 5 2 2" xfId="7992"/>
    <cellStyle name="40 % - Accent6 2 2 2 5 2 2 2" xfId="15521"/>
    <cellStyle name="40 % - Accent6 2 2 2 5 2 2 2 2" xfId="28146"/>
    <cellStyle name="40 % - Accent6 2 2 2 5 2 2 2 3" xfId="41423"/>
    <cellStyle name="40 % - Accent6 2 2 2 5 2 2 2 4" xfId="54700"/>
    <cellStyle name="40 % - Accent6 2 2 2 5 2 2 3" xfId="22159"/>
    <cellStyle name="40 % - Accent6 2 2 2 5 2 2 4" xfId="35436"/>
    <cellStyle name="40 % - Accent6 2 2 2 5 2 2 5" xfId="48713"/>
    <cellStyle name="40 % - Accent6 2 2 2 5 2 3" xfId="14509"/>
    <cellStyle name="40 % - Accent6 2 2 2 5 2 3 2" xfId="27130"/>
    <cellStyle name="40 % - Accent6 2 2 2 5 2 3 3" xfId="40407"/>
    <cellStyle name="40 % - Accent6 2 2 2 5 2 3 4" xfId="53684"/>
    <cellStyle name="40 % - Accent6 2 2 2 5 2 4" xfId="21143"/>
    <cellStyle name="40 % - Accent6 2 2 2 5 2 5" xfId="34420"/>
    <cellStyle name="40 % - Accent6 2 2 2 5 2 6" xfId="47697"/>
    <cellStyle name="40 % - Accent6 2 2 2 5 3" xfId="5062"/>
    <cellStyle name="40 % - Accent6 2 2 2 5 3 2" xfId="8936"/>
    <cellStyle name="40 % - Accent6 2 2 2 5 3 2 2" xfId="29090"/>
    <cellStyle name="40 % - Accent6 2 2 2 5 3 2 3" xfId="42367"/>
    <cellStyle name="40 % - Accent6 2 2 2 5 3 2 4" xfId="55644"/>
    <cellStyle name="40 % - Accent6 2 2 2 5 3 3" xfId="23103"/>
    <cellStyle name="40 % - Accent6 2 2 2 5 3 4" xfId="36380"/>
    <cellStyle name="40 % - Accent6 2 2 2 5 3 5" xfId="49657"/>
    <cellStyle name="40 % - Accent6 2 2 2 5 4" xfId="5653"/>
    <cellStyle name="40 % - Accent6 2 2 2 5 4 2" xfId="16501"/>
    <cellStyle name="40 % - Accent6 2 2 2 5 4 2 2" xfId="29681"/>
    <cellStyle name="40 % - Accent6 2 2 2 5 4 2 3" xfId="42958"/>
    <cellStyle name="40 % - Accent6 2 2 2 5 4 2 4" xfId="56235"/>
    <cellStyle name="40 % - Accent6 2 2 2 5 4 3" xfId="11455"/>
    <cellStyle name="40 % - Accent6 2 2 2 5 4 4" xfId="23694"/>
    <cellStyle name="40 % - Accent6 2 2 2 5 4 5" xfId="36971"/>
    <cellStyle name="40 % - Accent6 2 2 2 5 4 6" xfId="50248"/>
    <cellStyle name="40 % - Accent6 2 2 2 5 5" xfId="6277"/>
    <cellStyle name="40 % - Accent6 2 2 2 5 5 2" xfId="17101"/>
    <cellStyle name="40 % - Accent6 2 2 2 5 5 2 2" xfId="30281"/>
    <cellStyle name="40 % - Accent6 2 2 2 5 5 2 3" xfId="43558"/>
    <cellStyle name="40 % - Accent6 2 2 2 5 5 2 4" xfId="56835"/>
    <cellStyle name="40 % - Accent6 2 2 2 5 5 3" xfId="12055"/>
    <cellStyle name="40 % - Accent6 2 2 2 5 5 4" xfId="24294"/>
    <cellStyle name="40 % - Accent6 2 2 2 5 5 5" xfId="37571"/>
    <cellStyle name="40 % - Accent6 2 2 2 5 5 6" xfId="50848"/>
    <cellStyle name="40 % - Accent6 2 2 2 5 6" xfId="6979"/>
    <cellStyle name="40 % - Accent6 2 2 2 5 6 2" xfId="17803"/>
    <cellStyle name="40 % - Accent6 2 2 2 5 6 2 2" xfId="30983"/>
    <cellStyle name="40 % - Accent6 2 2 2 5 6 2 3" xfId="44260"/>
    <cellStyle name="40 % - Accent6 2 2 2 5 6 2 4" xfId="57537"/>
    <cellStyle name="40 % - Accent6 2 2 2 5 6 3" xfId="12757"/>
    <cellStyle name="40 % - Accent6 2 2 2 5 6 4" xfId="24996"/>
    <cellStyle name="40 % - Accent6 2 2 2 5 6 5" xfId="38273"/>
    <cellStyle name="40 % - Accent6 2 2 2 5 6 6" xfId="51550"/>
    <cellStyle name="40 % - Accent6 2 2 2 5 7" xfId="7705"/>
    <cellStyle name="40 % - Accent6 2 2 2 5 7 2" xfId="18558"/>
    <cellStyle name="40 % - Accent6 2 2 2 5 7 2 2" xfId="31738"/>
    <cellStyle name="40 % - Accent6 2 2 2 5 7 2 3" xfId="45015"/>
    <cellStyle name="40 % - Accent6 2 2 2 5 7 2 4" xfId="58292"/>
    <cellStyle name="40 % - Accent6 2 2 2 5 7 3" xfId="25751"/>
    <cellStyle name="40 % - Accent6 2 2 2 5 7 4" xfId="39028"/>
    <cellStyle name="40 % - Accent6 2 2 2 5 7 5" xfId="52305"/>
    <cellStyle name="40 % - Accent6 2 2 2 5 8" xfId="10765"/>
    <cellStyle name="40 % - Accent6 2 2 2 5 8 2" xfId="15238"/>
    <cellStyle name="40 % - Accent6 2 2 2 5 8 2 2" xfId="27859"/>
    <cellStyle name="40 % - Accent6 2 2 2 5 8 2 3" xfId="41136"/>
    <cellStyle name="40 % - Accent6 2 2 2 5 8 2 4" xfId="54413"/>
    <cellStyle name="40 % - Accent6 2 2 2 5 8 3" xfId="21872"/>
    <cellStyle name="40 % - Accent6 2 2 2 5 8 4" xfId="35149"/>
    <cellStyle name="40 % - Accent6 2 2 2 5 8 5" xfId="48426"/>
    <cellStyle name="40 % - Accent6 2 2 2 5 9" xfId="9687"/>
    <cellStyle name="40 % - Accent6 2 2 2 5 9 2" xfId="20553"/>
    <cellStyle name="40 % - Accent6 2 2 2 5 9 3" xfId="33830"/>
    <cellStyle name="40 % - Accent6 2 2 2 5 9 4" xfId="47107"/>
    <cellStyle name="40 % - Accent6 2 2 2 6" xfId="3782"/>
    <cellStyle name="40 % - Accent6 2 2 2 6 2" xfId="7943"/>
    <cellStyle name="40 % - Accent6 2 2 2 6 2 2" xfId="18683"/>
    <cellStyle name="40 % - Accent6 2 2 2 6 2 2 2" xfId="31863"/>
    <cellStyle name="40 % - Accent6 2 2 2 6 2 2 3" xfId="45140"/>
    <cellStyle name="40 % - Accent6 2 2 2 6 2 2 4" xfId="58417"/>
    <cellStyle name="40 % - Accent6 2 2 2 6 2 3" xfId="25876"/>
    <cellStyle name="40 % - Accent6 2 2 2 6 2 4" xfId="39153"/>
    <cellStyle name="40 % - Accent6 2 2 2 6 2 5" xfId="52430"/>
    <cellStyle name="40 % - Accent6 2 2 2 6 3" xfId="10873"/>
    <cellStyle name="40 % - Accent6 2 2 2 6 3 2" xfId="15476"/>
    <cellStyle name="40 % - Accent6 2 2 2 6 3 2 2" xfId="28097"/>
    <cellStyle name="40 % - Accent6 2 2 2 6 3 2 3" xfId="41374"/>
    <cellStyle name="40 % - Accent6 2 2 2 6 3 2 4" xfId="54651"/>
    <cellStyle name="40 % - Accent6 2 2 2 6 3 3" xfId="22110"/>
    <cellStyle name="40 % - Accent6 2 2 2 6 3 4" xfId="35387"/>
    <cellStyle name="40 % - Accent6 2 2 2 6 3 5" xfId="48664"/>
    <cellStyle name="40 % - Accent6 2 2 2 6 4" xfId="14497"/>
    <cellStyle name="40 % - Accent6 2 2 2 6 4 2" xfId="27118"/>
    <cellStyle name="40 % - Accent6 2 2 2 6 4 3" xfId="40395"/>
    <cellStyle name="40 % - Accent6 2 2 2 6 4 4" xfId="53672"/>
    <cellStyle name="40 % - Accent6 2 2 2 6 5" xfId="21131"/>
    <cellStyle name="40 % - Accent6 2 2 2 6 6" xfId="34408"/>
    <cellStyle name="40 % - Accent6 2 2 2 6 7" xfId="47685"/>
    <cellStyle name="40 % - Accent6 2 2 2 7" xfId="5050"/>
    <cellStyle name="40 % - Accent6 2 2 2 7 2" xfId="8924"/>
    <cellStyle name="40 % - Accent6 2 2 2 7 2 2" xfId="18763"/>
    <cellStyle name="40 % - Accent6 2 2 2 7 2 2 2" xfId="31943"/>
    <cellStyle name="40 % - Accent6 2 2 2 7 2 2 3" xfId="45220"/>
    <cellStyle name="40 % - Accent6 2 2 2 7 2 2 4" xfId="58497"/>
    <cellStyle name="40 % - Accent6 2 2 2 7 2 3" xfId="25956"/>
    <cellStyle name="40 % - Accent6 2 2 2 7 2 4" xfId="39233"/>
    <cellStyle name="40 % - Accent6 2 2 2 7 2 5" xfId="52510"/>
    <cellStyle name="40 % - Accent6 2 2 2 7 3" xfId="15947"/>
    <cellStyle name="40 % - Accent6 2 2 2 7 3 2" xfId="29078"/>
    <cellStyle name="40 % - Accent6 2 2 2 7 3 3" xfId="42355"/>
    <cellStyle name="40 % - Accent6 2 2 2 7 3 4" xfId="55632"/>
    <cellStyle name="40 % - Accent6 2 2 2 7 4" xfId="23091"/>
    <cellStyle name="40 % - Accent6 2 2 2 7 5" xfId="36368"/>
    <cellStyle name="40 % - Accent6 2 2 2 7 6" xfId="49645"/>
    <cellStyle name="40 % - Accent6 2 2 2 8" xfId="5641"/>
    <cellStyle name="40 % - Accent6 2 2 2 8 2" xfId="16489"/>
    <cellStyle name="40 % - Accent6 2 2 2 8 2 2" xfId="29669"/>
    <cellStyle name="40 % - Accent6 2 2 2 8 2 3" xfId="42946"/>
    <cellStyle name="40 % - Accent6 2 2 2 8 2 4" xfId="56223"/>
    <cellStyle name="40 % - Accent6 2 2 2 8 3" xfId="11443"/>
    <cellStyle name="40 % - Accent6 2 2 2 8 4" xfId="23682"/>
    <cellStyle name="40 % - Accent6 2 2 2 8 5" xfId="36959"/>
    <cellStyle name="40 % - Accent6 2 2 2 8 6" xfId="50236"/>
    <cellStyle name="40 % - Accent6 2 2 2 9" xfId="6265"/>
    <cellStyle name="40 % - Accent6 2 2 2 9 2" xfId="17089"/>
    <cellStyle name="40 % - Accent6 2 2 2 9 2 2" xfId="30269"/>
    <cellStyle name="40 % - Accent6 2 2 2 9 2 3" xfId="43546"/>
    <cellStyle name="40 % - Accent6 2 2 2 9 2 4" xfId="56823"/>
    <cellStyle name="40 % - Accent6 2 2 2 9 3" xfId="12043"/>
    <cellStyle name="40 % - Accent6 2 2 2 9 4" xfId="24282"/>
    <cellStyle name="40 % - Accent6 2 2 2 9 5" xfId="37559"/>
    <cellStyle name="40 % - Accent6 2 2 2 9 6" xfId="50836"/>
    <cellStyle name="40 % - Accent6 2 2 2_2012-2013 - CF - Tour 1 - Ligue 04 - Résultats" xfId="857"/>
    <cellStyle name="40 % - Accent6 2 2 3" xfId="858"/>
    <cellStyle name="40 % - Accent6 2 2 3 10" xfId="7706"/>
    <cellStyle name="40 % - Accent6 2 2 3 10 2" xfId="18559"/>
    <cellStyle name="40 % - Accent6 2 2 3 10 2 2" xfId="31739"/>
    <cellStyle name="40 % - Accent6 2 2 3 10 2 3" xfId="45016"/>
    <cellStyle name="40 % - Accent6 2 2 3 10 2 4" xfId="58293"/>
    <cellStyle name="40 % - Accent6 2 2 3 10 3" xfId="25752"/>
    <cellStyle name="40 % - Accent6 2 2 3 10 4" xfId="39029"/>
    <cellStyle name="40 % - Accent6 2 2 3 10 5" xfId="52306"/>
    <cellStyle name="40 % - Accent6 2 2 3 11" xfId="10766"/>
    <cellStyle name="40 % - Accent6 2 2 3 11 2" xfId="15239"/>
    <cellStyle name="40 % - Accent6 2 2 3 11 2 2" xfId="27860"/>
    <cellStyle name="40 % - Accent6 2 2 3 11 2 3" xfId="41137"/>
    <cellStyle name="40 % - Accent6 2 2 3 11 2 4" xfId="54414"/>
    <cellStyle name="40 % - Accent6 2 2 3 11 3" xfId="21873"/>
    <cellStyle name="40 % - Accent6 2 2 3 11 4" xfId="35150"/>
    <cellStyle name="40 % - Accent6 2 2 3 11 5" xfId="48427"/>
    <cellStyle name="40 % - Accent6 2 2 3 12" xfId="9688"/>
    <cellStyle name="40 % - Accent6 2 2 3 12 2" xfId="20554"/>
    <cellStyle name="40 % - Accent6 2 2 3 12 3" xfId="33831"/>
    <cellStyle name="40 % - Accent6 2 2 3 12 4" xfId="47108"/>
    <cellStyle name="40 % - Accent6 2 2 3 13" xfId="13920"/>
    <cellStyle name="40 % - Accent6 2 2 3 13 2" xfId="26541"/>
    <cellStyle name="40 % - Accent6 2 2 3 13 3" xfId="39818"/>
    <cellStyle name="40 % - Accent6 2 2 3 13 4" xfId="53095"/>
    <cellStyle name="40 % - Accent6 2 2 3 14" xfId="19809"/>
    <cellStyle name="40 % - Accent6 2 2 3 15" xfId="33086"/>
    <cellStyle name="40 % - Accent6 2 2 3 16" xfId="46363"/>
    <cellStyle name="40 % - Accent6 2 2 3 2" xfId="859"/>
    <cellStyle name="40 % - Accent6 2 2 3 2 10" xfId="9689"/>
    <cellStyle name="40 % - Accent6 2 2 3 2 10 2" xfId="20555"/>
    <cellStyle name="40 % - Accent6 2 2 3 2 10 3" xfId="33832"/>
    <cellStyle name="40 % - Accent6 2 2 3 2 10 4" xfId="47109"/>
    <cellStyle name="40 % - Accent6 2 2 3 2 11" xfId="13921"/>
    <cellStyle name="40 % - Accent6 2 2 3 2 11 2" xfId="26542"/>
    <cellStyle name="40 % - Accent6 2 2 3 2 11 3" xfId="39819"/>
    <cellStyle name="40 % - Accent6 2 2 3 2 11 4" xfId="53096"/>
    <cellStyle name="40 % - Accent6 2 2 3 2 12" xfId="19810"/>
    <cellStyle name="40 % - Accent6 2 2 3 2 13" xfId="33087"/>
    <cellStyle name="40 % - Accent6 2 2 3 2 14" xfId="46364"/>
    <cellStyle name="40 % - Accent6 2 2 3 2 2" xfId="860"/>
    <cellStyle name="40 % - Accent6 2 2 3 2 2 10" xfId="13922"/>
    <cellStyle name="40 % - Accent6 2 2 3 2 2 10 2" xfId="26543"/>
    <cellStyle name="40 % - Accent6 2 2 3 2 2 10 3" xfId="39820"/>
    <cellStyle name="40 % - Accent6 2 2 3 2 2 10 4" xfId="53097"/>
    <cellStyle name="40 % - Accent6 2 2 3 2 2 11" xfId="19811"/>
    <cellStyle name="40 % - Accent6 2 2 3 2 2 12" xfId="33088"/>
    <cellStyle name="40 % - Accent6 2 2 3 2 2 13" xfId="46365"/>
    <cellStyle name="40 % - Accent6 2 2 3 2 2 2" xfId="3858"/>
    <cellStyle name="40 % - Accent6 2 2 3 2 2 2 2" xfId="7991"/>
    <cellStyle name="40 % - Accent6 2 2 3 2 2 2 2 2" xfId="15520"/>
    <cellStyle name="40 % - Accent6 2 2 3 2 2 2 2 2 2" xfId="28145"/>
    <cellStyle name="40 % - Accent6 2 2 3 2 2 2 2 2 3" xfId="41422"/>
    <cellStyle name="40 % - Accent6 2 2 3 2 2 2 2 2 4" xfId="54699"/>
    <cellStyle name="40 % - Accent6 2 2 3 2 2 2 2 3" xfId="22158"/>
    <cellStyle name="40 % - Accent6 2 2 3 2 2 2 2 4" xfId="35435"/>
    <cellStyle name="40 % - Accent6 2 2 3 2 2 2 2 5" xfId="48712"/>
    <cellStyle name="40 % - Accent6 2 2 3 2 2 2 3" xfId="14512"/>
    <cellStyle name="40 % - Accent6 2 2 3 2 2 2 3 2" xfId="27133"/>
    <cellStyle name="40 % - Accent6 2 2 3 2 2 2 3 3" xfId="40410"/>
    <cellStyle name="40 % - Accent6 2 2 3 2 2 2 3 4" xfId="53687"/>
    <cellStyle name="40 % - Accent6 2 2 3 2 2 2 4" xfId="21146"/>
    <cellStyle name="40 % - Accent6 2 2 3 2 2 2 5" xfId="34423"/>
    <cellStyle name="40 % - Accent6 2 2 3 2 2 2 6" xfId="47700"/>
    <cellStyle name="40 % - Accent6 2 2 3 2 2 3" xfId="5065"/>
    <cellStyle name="40 % - Accent6 2 2 3 2 2 3 2" xfId="8939"/>
    <cellStyle name="40 % - Accent6 2 2 3 2 2 3 2 2" xfId="29093"/>
    <cellStyle name="40 % - Accent6 2 2 3 2 2 3 2 3" xfId="42370"/>
    <cellStyle name="40 % - Accent6 2 2 3 2 2 3 2 4" xfId="55647"/>
    <cellStyle name="40 % - Accent6 2 2 3 2 2 3 3" xfId="23106"/>
    <cellStyle name="40 % - Accent6 2 2 3 2 2 3 4" xfId="36383"/>
    <cellStyle name="40 % - Accent6 2 2 3 2 2 3 5" xfId="49660"/>
    <cellStyle name="40 % - Accent6 2 2 3 2 2 4" xfId="5656"/>
    <cellStyle name="40 % - Accent6 2 2 3 2 2 4 2" xfId="16504"/>
    <cellStyle name="40 % - Accent6 2 2 3 2 2 4 2 2" xfId="29684"/>
    <cellStyle name="40 % - Accent6 2 2 3 2 2 4 2 3" xfId="42961"/>
    <cellStyle name="40 % - Accent6 2 2 3 2 2 4 2 4" xfId="56238"/>
    <cellStyle name="40 % - Accent6 2 2 3 2 2 4 3" xfId="11458"/>
    <cellStyle name="40 % - Accent6 2 2 3 2 2 4 4" xfId="23697"/>
    <cellStyle name="40 % - Accent6 2 2 3 2 2 4 5" xfId="36974"/>
    <cellStyle name="40 % - Accent6 2 2 3 2 2 4 6" xfId="50251"/>
    <cellStyle name="40 % - Accent6 2 2 3 2 2 5" xfId="6280"/>
    <cellStyle name="40 % - Accent6 2 2 3 2 2 5 2" xfId="17104"/>
    <cellStyle name="40 % - Accent6 2 2 3 2 2 5 2 2" xfId="30284"/>
    <cellStyle name="40 % - Accent6 2 2 3 2 2 5 2 3" xfId="43561"/>
    <cellStyle name="40 % - Accent6 2 2 3 2 2 5 2 4" xfId="56838"/>
    <cellStyle name="40 % - Accent6 2 2 3 2 2 5 3" xfId="12058"/>
    <cellStyle name="40 % - Accent6 2 2 3 2 2 5 4" xfId="24297"/>
    <cellStyle name="40 % - Accent6 2 2 3 2 2 5 5" xfId="37574"/>
    <cellStyle name="40 % - Accent6 2 2 3 2 2 5 6" xfId="50851"/>
    <cellStyle name="40 % - Accent6 2 2 3 2 2 6" xfId="6982"/>
    <cellStyle name="40 % - Accent6 2 2 3 2 2 6 2" xfId="17806"/>
    <cellStyle name="40 % - Accent6 2 2 3 2 2 6 2 2" xfId="30986"/>
    <cellStyle name="40 % - Accent6 2 2 3 2 2 6 2 3" xfId="44263"/>
    <cellStyle name="40 % - Accent6 2 2 3 2 2 6 2 4" xfId="57540"/>
    <cellStyle name="40 % - Accent6 2 2 3 2 2 6 3" xfId="12760"/>
    <cellStyle name="40 % - Accent6 2 2 3 2 2 6 4" xfId="24999"/>
    <cellStyle name="40 % - Accent6 2 2 3 2 2 6 5" xfId="38276"/>
    <cellStyle name="40 % - Accent6 2 2 3 2 2 6 6" xfId="51553"/>
    <cellStyle name="40 % - Accent6 2 2 3 2 2 7" xfId="7708"/>
    <cellStyle name="40 % - Accent6 2 2 3 2 2 7 2" xfId="18560"/>
    <cellStyle name="40 % - Accent6 2 2 3 2 2 7 2 2" xfId="31740"/>
    <cellStyle name="40 % - Accent6 2 2 3 2 2 7 2 3" xfId="45017"/>
    <cellStyle name="40 % - Accent6 2 2 3 2 2 7 2 4" xfId="58294"/>
    <cellStyle name="40 % - Accent6 2 2 3 2 2 7 3" xfId="25753"/>
    <cellStyle name="40 % - Accent6 2 2 3 2 2 7 4" xfId="39030"/>
    <cellStyle name="40 % - Accent6 2 2 3 2 2 7 5" xfId="52307"/>
    <cellStyle name="40 % - Accent6 2 2 3 2 2 8" xfId="10767"/>
    <cellStyle name="40 % - Accent6 2 2 3 2 2 8 2" xfId="15241"/>
    <cellStyle name="40 % - Accent6 2 2 3 2 2 8 2 2" xfId="27862"/>
    <cellStyle name="40 % - Accent6 2 2 3 2 2 8 2 3" xfId="41139"/>
    <cellStyle name="40 % - Accent6 2 2 3 2 2 8 2 4" xfId="54416"/>
    <cellStyle name="40 % - Accent6 2 2 3 2 2 8 3" xfId="21875"/>
    <cellStyle name="40 % - Accent6 2 2 3 2 2 8 4" xfId="35152"/>
    <cellStyle name="40 % - Accent6 2 2 3 2 2 8 5" xfId="48429"/>
    <cellStyle name="40 % - Accent6 2 2 3 2 2 9" xfId="9690"/>
    <cellStyle name="40 % - Accent6 2 2 3 2 2 9 2" xfId="20556"/>
    <cellStyle name="40 % - Accent6 2 2 3 2 2 9 3" xfId="33833"/>
    <cellStyle name="40 % - Accent6 2 2 3 2 2 9 4" xfId="47110"/>
    <cellStyle name="40 % - Accent6 2 2 3 2 3" xfId="861"/>
    <cellStyle name="40 % - Accent6 2 2 3 2 4" xfId="3789"/>
    <cellStyle name="40 % - Accent6 2 2 3 2 4 2" xfId="7950"/>
    <cellStyle name="40 % - Accent6 2 2 3 2 4 2 2" xfId="15483"/>
    <cellStyle name="40 % - Accent6 2 2 3 2 4 2 2 2" xfId="28104"/>
    <cellStyle name="40 % - Accent6 2 2 3 2 4 2 2 3" xfId="41381"/>
    <cellStyle name="40 % - Accent6 2 2 3 2 4 2 2 4" xfId="54658"/>
    <cellStyle name="40 % - Accent6 2 2 3 2 4 2 3" xfId="22117"/>
    <cellStyle name="40 % - Accent6 2 2 3 2 4 2 4" xfId="35394"/>
    <cellStyle name="40 % - Accent6 2 2 3 2 4 2 5" xfId="48671"/>
    <cellStyle name="40 % - Accent6 2 2 3 2 4 3" xfId="14511"/>
    <cellStyle name="40 % - Accent6 2 2 3 2 4 3 2" xfId="27132"/>
    <cellStyle name="40 % - Accent6 2 2 3 2 4 3 3" xfId="40409"/>
    <cellStyle name="40 % - Accent6 2 2 3 2 4 3 4" xfId="53686"/>
    <cellStyle name="40 % - Accent6 2 2 3 2 4 4" xfId="21145"/>
    <cellStyle name="40 % - Accent6 2 2 3 2 4 5" xfId="34422"/>
    <cellStyle name="40 % - Accent6 2 2 3 2 4 6" xfId="47699"/>
    <cellStyle name="40 % - Accent6 2 2 3 2 5" xfId="5064"/>
    <cellStyle name="40 % - Accent6 2 2 3 2 5 2" xfId="8938"/>
    <cellStyle name="40 % - Accent6 2 2 3 2 5 2 2" xfId="29092"/>
    <cellStyle name="40 % - Accent6 2 2 3 2 5 2 3" xfId="42369"/>
    <cellStyle name="40 % - Accent6 2 2 3 2 5 2 4" xfId="55646"/>
    <cellStyle name="40 % - Accent6 2 2 3 2 5 3" xfId="23105"/>
    <cellStyle name="40 % - Accent6 2 2 3 2 5 4" xfId="36382"/>
    <cellStyle name="40 % - Accent6 2 2 3 2 5 5" xfId="49659"/>
    <cellStyle name="40 % - Accent6 2 2 3 2 6" xfId="5655"/>
    <cellStyle name="40 % - Accent6 2 2 3 2 6 2" xfId="16503"/>
    <cellStyle name="40 % - Accent6 2 2 3 2 6 2 2" xfId="29683"/>
    <cellStyle name="40 % - Accent6 2 2 3 2 6 2 3" xfId="42960"/>
    <cellStyle name="40 % - Accent6 2 2 3 2 6 2 4" xfId="56237"/>
    <cellStyle name="40 % - Accent6 2 2 3 2 6 3" xfId="11457"/>
    <cellStyle name="40 % - Accent6 2 2 3 2 6 4" xfId="23696"/>
    <cellStyle name="40 % - Accent6 2 2 3 2 6 5" xfId="36973"/>
    <cellStyle name="40 % - Accent6 2 2 3 2 6 6" xfId="50250"/>
    <cellStyle name="40 % - Accent6 2 2 3 2 7" xfId="6279"/>
    <cellStyle name="40 % - Accent6 2 2 3 2 7 2" xfId="17103"/>
    <cellStyle name="40 % - Accent6 2 2 3 2 7 2 2" xfId="30283"/>
    <cellStyle name="40 % - Accent6 2 2 3 2 7 2 3" xfId="43560"/>
    <cellStyle name="40 % - Accent6 2 2 3 2 7 2 4" xfId="56837"/>
    <cellStyle name="40 % - Accent6 2 2 3 2 7 3" xfId="12057"/>
    <cellStyle name="40 % - Accent6 2 2 3 2 7 4" xfId="24296"/>
    <cellStyle name="40 % - Accent6 2 2 3 2 7 5" xfId="37573"/>
    <cellStyle name="40 % - Accent6 2 2 3 2 7 6" xfId="50850"/>
    <cellStyle name="40 % - Accent6 2 2 3 2 8" xfId="6981"/>
    <cellStyle name="40 % - Accent6 2 2 3 2 8 2" xfId="17805"/>
    <cellStyle name="40 % - Accent6 2 2 3 2 8 2 2" xfId="30985"/>
    <cellStyle name="40 % - Accent6 2 2 3 2 8 2 3" xfId="44262"/>
    <cellStyle name="40 % - Accent6 2 2 3 2 8 2 4" xfId="57539"/>
    <cellStyle name="40 % - Accent6 2 2 3 2 8 3" xfId="12759"/>
    <cellStyle name="40 % - Accent6 2 2 3 2 8 4" xfId="24998"/>
    <cellStyle name="40 % - Accent6 2 2 3 2 8 5" xfId="38275"/>
    <cellStyle name="40 % - Accent6 2 2 3 2 8 6" xfId="51552"/>
    <cellStyle name="40 % - Accent6 2 2 3 2 9" xfId="7707"/>
    <cellStyle name="40 % - Accent6 2 2 3 2 9 2" xfId="15240"/>
    <cellStyle name="40 % - Accent6 2 2 3 2 9 2 2" xfId="27861"/>
    <cellStyle name="40 % - Accent6 2 2 3 2 9 2 3" xfId="41138"/>
    <cellStyle name="40 % - Accent6 2 2 3 2 9 2 4" xfId="54415"/>
    <cellStyle name="40 % - Accent6 2 2 3 2 9 3" xfId="21874"/>
    <cellStyle name="40 % - Accent6 2 2 3 2 9 4" xfId="35151"/>
    <cellStyle name="40 % - Accent6 2 2 3 2 9 5" xfId="48428"/>
    <cellStyle name="40 % - Accent6 2 2 3 3" xfId="862"/>
    <cellStyle name="40 % - Accent6 2 2 3 3 10" xfId="6281"/>
    <cellStyle name="40 % - Accent6 2 2 3 3 10 2" xfId="17105"/>
    <cellStyle name="40 % - Accent6 2 2 3 3 10 2 2" xfId="30285"/>
    <cellStyle name="40 % - Accent6 2 2 3 3 10 2 3" xfId="43562"/>
    <cellStyle name="40 % - Accent6 2 2 3 3 10 2 4" xfId="56839"/>
    <cellStyle name="40 % - Accent6 2 2 3 3 10 3" xfId="12059"/>
    <cellStyle name="40 % - Accent6 2 2 3 3 10 4" xfId="24298"/>
    <cellStyle name="40 % - Accent6 2 2 3 3 10 5" xfId="37575"/>
    <cellStyle name="40 % - Accent6 2 2 3 3 10 6" xfId="50852"/>
    <cellStyle name="40 % - Accent6 2 2 3 3 11" xfId="6983"/>
    <cellStyle name="40 % - Accent6 2 2 3 3 11 2" xfId="17807"/>
    <cellStyle name="40 % - Accent6 2 2 3 3 11 2 2" xfId="30987"/>
    <cellStyle name="40 % - Accent6 2 2 3 3 11 2 3" xfId="44264"/>
    <cellStyle name="40 % - Accent6 2 2 3 3 11 2 4" xfId="57541"/>
    <cellStyle name="40 % - Accent6 2 2 3 3 11 3" xfId="12761"/>
    <cellStyle name="40 % - Accent6 2 2 3 3 11 4" xfId="25000"/>
    <cellStyle name="40 % - Accent6 2 2 3 3 11 5" xfId="38277"/>
    <cellStyle name="40 % - Accent6 2 2 3 3 11 6" xfId="51554"/>
    <cellStyle name="40 % - Accent6 2 2 3 3 12" xfId="7709"/>
    <cellStyle name="40 % - Accent6 2 2 3 3 12 2" xfId="18561"/>
    <cellStyle name="40 % - Accent6 2 2 3 3 12 2 2" xfId="31741"/>
    <cellStyle name="40 % - Accent6 2 2 3 3 12 2 3" xfId="45018"/>
    <cellStyle name="40 % - Accent6 2 2 3 3 12 2 4" xfId="58295"/>
    <cellStyle name="40 % - Accent6 2 2 3 3 12 3" xfId="25754"/>
    <cellStyle name="40 % - Accent6 2 2 3 3 12 4" xfId="39031"/>
    <cellStyle name="40 % - Accent6 2 2 3 3 12 5" xfId="52308"/>
    <cellStyle name="40 % - Accent6 2 2 3 3 13" xfId="10768"/>
    <cellStyle name="40 % - Accent6 2 2 3 3 13 2" xfId="15242"/>
    <cellStyle name="40 % - Accent6 2 2 3 3 13 2 2" xfId="27863"/>
    <cellStyle name="40 % - Accent6 2 2 3 3 13 2 3" xfId="41140"/>
    <cellStyle name="40 % - Accent6 2 2 3 3 13 2 4" xfId="54417"/>
    <cellStyle name="40 % - Accent6 2 2 3 3 13 3" xfId="21876"/>
    <cellStyle name="40 % - Accent6 2 2 3 3 13 4" xfId="35153"/>
    <cellStyle name="40 % - Accent6 2 2 3 3 13 5" xfId="48430"/>
    <cellStyle name="40 % - Accent6 2 2 3 3 14" xfId="9691"/>
    <cellStyle name="40 % - Accent6 2 2 3 3 14 2" xfId="20557"/>
    <cellStyle name="40 % - Accent6 2 2 3 3 14 3" xfId="33834"/>
    <cellStyle name="40 % - Accent6 2 2 3 3 14 4" xfId="47111"/>
    <cellStyle name="40 % - Accent6 2 2 3 3 15" xfId="13923"/>
    <cellStyle name="40 % - Accent6 2 2 3 3 15 2" xfId="26544"/>
    <cellStyle name="40 % - Accent6 2 2 3 3 15 3" xfId="39821"/>
    <cellStyle name="40 % - Accent6 2 2 3 3 15 4" xfId="53098"/>
    <cellStyle name="40 % - Accent6 2 2 3 3 16" xfId="19812"/>
    <cellStyle name="40 % - Accent6 2 2 3 3 17" xfId="33089"/>
    <cellStyle name="40 % - Accent6 2 2 3 3 18" xfId="46366"/>
    <cellStyle name="40 % - Accent6 2 2 3 3 2" xfId="863"/>
    <cellStyle name="40 % - Accent6 2 2 3 3 2 10" xfId="13924"/>
    <cellStyle name="40 % - Accent6 2 2 3 3 2 10 2" xfId="26545"/>
    <cellStyle name="40 % - Accent6 2 2 3 3 2 10 3" xfId="39822"/>
    <cellStyle name="40 % - Accent6 2 2 3 3 2 10 4" xfId="53099"/>
    <cellStyle name="40 % - Accent6 2 2 3 3 2 11" xfId="19813"/>
    <cellStyle name="40 % - Accent6 2 2 3 3 2 12" xfId="33090"/>
    <cellStyle name="40 % - Accent6 2 2 3 3 2 13" xfId="46367"/>
    <cellStyle name="40 % - Accent6 2 2 3 3 2 2" xfId="3855"/>
    <cellStyle name="40 % - Accent6 2 2 3 3 2 2 2" xfId="7989"/>
    <cellStyle name="40 % - Accent6 2 2 3 3 2 2 2 2" xfId="15519"/>
    <cellStyle name="40 % - Accent6 2 2 3 3 2 2 2 2 2" xfId="28143"/>
    <cellStyle name="40 % - Accent6 2 2 3 3 2 2 2 2 3" xfId="41420"/>
    <cellStyle name="40 % - Accent6 2 2 3 3 2 2 2 2 4" xfId="54697"/>
    <cellStyle name="40 % - Accent6 2 2 3 3 2 2 2 3" xfId="22156"/>
    <cellStyle name="40 % - Accent6 2 2 3 3 2 2 2 4" xfId="35433"/>
    <cellStyle name="40 % - Accent6 2 2 3 3 2 2 2 5" xfId="48710"/>
    <cellStyle name="40 % - Accent6 2 2 3 3 2 2 3" xfId="14514"/>
    <cellStyle name="40 % - Accent6 2 2 3 3 2 2 3 2" xfId="27135"/>
    <cellStyle name="40 % - Accent6 2 2 3 3 2 2 3 3" xfId="40412"/>
    <cellStyle name="40 % - Accent6 2 2 3 3 2 2 3 4" xfId="53689"/>
    <cellStyle name="40 % - Accent6 2 2 3 3 2 2 4" xfId="21148"/>
    <cellStyle name="40 % - Accent6 2 2 3 3 2 2 5" xfId="34425"/>
    <cellStyle name="40 % - Accent6 2 2 3 3 2 2 6" xfId="47702"/>
    <cellStyle name="40 % - Accent6 2 2 3 3 2 3" xfId="5067"/>
    <cellStyle name="40 % - Accent6 2 2 3 3 2 3 2" xfId="8941"/>
    <cellStyle name="40 % - Accent6 2 2 3 3 2 3 2 2" xfId="29095"/>
    <cellStyle name="40 % - Accent6 2 2 3 3 2 3 2 3" xfId="42372"/>
    <cellStyle name="40 % - Accent6 2 2 3 3 2 3 2 4" xfId="55649"/>
    <cellStyle name="40 % - Accent6 2 2 3 3 2 3 3" xfId="23108"/>
    <cellStyle name="40 % - Accent6 2 2 3 3 2 3 4" xfId="36385"/>
    <cellStyle name="40 % - Accent6 2 2 3 3 2 3 5" xfId="49662"/>
    <cellStyle name="40 % - Accent6 2 2 3 3 2 4" xfId="5658"/>
    <cellStyle name="40 % - Accent6 2 2 3 3 2 4 2" xfId="16506"/>
    <cellStyle name="40 % - Accent6 2 2 3 3 2 4 2 2" xfId="29686"/>
    <cellStyle name="40 % - Accent6 2 2 3 3 2 4 2 3" xfId="42963"/>
    <cellStyle name="40 % - Accent6 2 2 3 3 2 4 2 4" xfId="56240"/>
    <cellStyle name="40 % - Accent6 2 2 3 3 2 4 3" xfId="11460"/>
    <cellStyle name="40 % - Accent6 2 2 3 3 2 4 4" xfId="23699"/>
    <cellStyle name="40 % - Accent6 2 2 3 3 2 4 5" xfId="36976"/>
    <cellStyle name="40 % - Accent6 2 2 3 3 2 4 6" xfId="50253"/>
    <cellStyle name="40 % - Accent6 2 2 3 3 2 5" xfId="6282"/>
    <cellStyle name="40 % - Accent6 2 2 3 3 2 5 2" xfId="17106"/>
    <cellStyle name="40 % - Accent6 2 2 3 3 2 5 2 2" xfId="30286"/>
    <cellStyle name="40 % - Accent6 2 2 3 3 2 5 2 3" xfId="43563"/>
    <cellStyle name="40 % - Accent6 2 2 3 3 2 5 2 4" xfId="56840"/>
    <cellStyle name="40 % - Accent6 2 2 3 3 2 5 3" xfId="12060"/>
    <cellStyle name="40 % - Accent6 2 2 3 3 2 5 4" xfId="24299"/>
    <cellStyle name="40 % - Accent6 2 2 3 3 2 5 5" xfId="37576"/>
    <cellStyle name="40 % - Accent6 2 2 3 3 2 5 6" xfId="50853"/>
    <cellStyle name="40 % - Accent6 2 2 3 3 2 6" xfId="6984"/>
    <cellStyle name="40 % - Accent6 2 2 3 3 2 6 2" xfId="17808"/>
    <cellStyle name="40 % - Accent6 2 2 3 3 2 6 2 2" xfId="30988"/>
    <cellStyle name="40 % - Accent6 2 2 3 3 2 6 2 3" xfId="44265"/>
    <cellStyle name="40 % - Accent6 2 2 3 3 2 6 2 4" xfId="57542"/>
    <cellStyle name="40 % - Accent6 2 2 3 3 2 6 3" xfId="12762"/>
    <cellStyle name="40 % - Accent6 2 2 3 3 2 6 4" xfId="25001"/>
    <cellStyle name="40 % - Accent6 2 2 3 3 2 6 5" xfId="38278"/>
    <cellStyle name="40 % - Accent6 2 2 3 3 2 6 6" xfId="51555"/>
    <cellStyle name="40 % - Accent6 2 2 3 3 2 7" xfId="7710"/>
    <cellStyle name="40 % - Accent6 2 2 3 3 2 7 2" xfId="18562"/>
    <cellStyle name="40 % - Accent6 2 2 3 3 2 7 2 2" xfId="31742"/>
    <cellStyle name="40 % - Accent6 2 2 3 3 2 7 2 3" xfId="45019"/>
    <cellStyle name="40 % - Accent6 2 2 3 3 2 7 2 4" xfId="58296"/>
    <cellStyle name="40 % - Accent6 2 2 3 3 2 7 3" xfId="25755"/>
    <cellStyle name="40 % - Accent6 2 2 3 3 2 7 4" xfId="39032"/>
    <cellStyle name="40 % - Accent6 2 2 3 3 2 7 5" xfId="52309"/>
    <cellStyle name="40 % - Accent6 2 2 3 3 2 8" xfId="10769"/>
    <cellStyle name="40 % - Accent6 2 2 3 3 2 8 2" xfId="15243"/>
    <cellStyle name="40 % - Accent6 2 2 3 3 2 8 2 2" xfId="27864"/>
    <cellStyle name="40 % - Accent6 2 2 3 3 2 8 2 3" xfId="41141"/>
    <cellStyle name="40 % - Accent6 2 2 3 3 2 8 2 4" xfId="54418"/>
    <cellStyle name="40 % - Accent6 2 2 3 3 2 8 3" xfId="21877"/>
    <cellStyle name="40 % - Accent6 2 2 3 3 2 8 4" xfId="35154"/>
    <cellStyle name="40 % - Accent6 2 2 3 3 2 8 5" xfId="48431"/>
    <cellStyle name="40 % - Accent6 2 2 3 3 2 9" xfId="9692"/>
    <cellStyle name="40 % - Accent6 2 2 3 3 2 9 2" xfId="20558"/>
    <cellStyle name="40 % - Accent6 2 2 3 3 2 9 3" xfId="33835"/>
    <cellStyle name="40 % - Accent6 2 2 3 3 2 9 4" xfId="47112"/>
    <cellStyle name="40 % - Accent6 2 2 3 3 3" xfId="864"/>
    <cellStyle name="40 % - Accent6 2 2 3 3 3 10" xfId="13925"/>
    <cellStyle name="40 % - Accent6 2 2 3 3 3 10 2" xfId="26546"/>
    <cellStyle name="40 % - Accent6 2 2 3 3 3 10 3" xfId="39823"/>
    <cellStyle name="40 % - Accent6 2 2 3 3 3 10 4" xfId="53100"/>
    <cellStyle name="40 % - Accent6 2 2 3 3 3 11" xfId="19814"/>
    <cellStyle name="40 % - Accent6 2 2 3 3 3 12" xfId="33091"/>
    <cellStyle name="40 % - Accent6 2 2 3 3 3 13" xfId="46368"/>
    <cellStyle name="40 % - Accent6 2 2 3 3 3 2" xfId="3854"/>
    <cellStyle name="40 % - Accent6 2 2 3 3 3 2 2" xfId="7988"/>
    <cellStyle name="40 % - Accent6 2 2 3 3 3 2 2 2" xfId="15518"/>
    <cellStyle name="40 % - Accent6 2 2 3 3 3 2 2 2 2" xfId="28142"/>
    <cellStyle name="40 % - Accent6 2 2 3 3 3 2 2 2 3" xfId="41419"/>
    <cellStyle name="40 % - Accent6 2 2 3 3 3 2 2 2 4" xfId="54696"/>
    <cellStyle name="40 % - Accent6 2 2 3 3 3 2 2 3" xfId="22155"/>
    <cellStyle name="40 % - Accent6 2 2 3 3 3 2 2 4" xfId="35432"/>
    <cellStyle name="40 % - Accent6 2 2 3 3 3 2 2 5" xfId="48709"/>
    <cellStyle name="40 % - Accent6 2 2 3 3 3 2 3" xfId="14515"/>
    <cellStyle name="40 % - Accent6 2 2 3 3 3 2 3 2" xfId="27136"/>
    <cellStyle name="40 % - Accent6 2 2 3 3 3 2 3 3" xfId="40413"/>
    <cellStyle name="40 % - Accent6 2 2 3 3 3 2 3 4" xfId="53690"/>
    <cellStyle name="40 % - Accent6 2 2 3 3 3 2 4" xfId="21149"/>
    <cellStyle name="40 % - Accent6 2 2 3 3 3 2 5" xfId="34426"/>
    <cellStyle name="40 % - Accent6 2 2 3 3 3 2 6" xfId="47703"/>
    <cellStyle name="40 % - Accent6 2 2 3 3 3 3" xfId="5068"/>
    <cellStyle name="40 % - Accent6 2 2 3 3 3 3 2" xfId="8942"/>
    <cellStyle name="40 % - Accent6 2 2 3 3 3 3 2 2" xfId="29096"/>
    <cellStyle name="40 % - Accent6 2 2 3 3 3 3 2 3" xfId="42373"/>
    <cellStyle name="40 % - Accent6 2 2 3 3 3 3 2 4" xfId="55650"/>
    <cellStyle name="40 % - Accent6 2 2 3 3 3 3 3" xfId="23109"/>
    <cellStyle name="40 % - Accent6 2 2 3 3 3 3 4" xfId="36386"/>
    <cellStyle name="40 % - Accent6 2 2 3 3 3 3 5" xfId="49663"/>
    <cellStyle name="40 % - Accent6 2 2 3 3 3 4" xfId="5659"/>
    <cellStyle name="40 % - Accent6 2 2 3 3 3 4 2" xfId="16507"/>
    <cellStyle name="40 % - Accent6 2 2 3 3 3 4 2 2" xfId="29687"/>
    <cellStyle name="40 % - Accent6 2 2 3 3 3 4 2 3" xfId="42964"/>
    <cellStyle name="40 % - Accent6 2 2 3 3 3 4 2 4" xfId="56241"/>
    <cellStyle name="40 % - Accent6 2 2 3 3 3 4 3" xfId="11461"/>
    <cellStyle name="40 % - Accent6 2 2 3 3 3 4 4" xfId="23700"/>
    <cellStyle name="40 % - Accent6 2 2 3 3 3 4 5" xfId="36977"/>
    <cellStyle name="40 % - Accent6 2 2 3 3 3 4 6" xfId="50254"/>
    <cellStyle name="40 % - Accent6 2 2 3 3 3 5" xfId="6283"/>
    <cellStyle name="40 % - Accent6 2 2 3 3 3 5 2" xfId="17107"/>
    <cellStyle name="40 % - Accent6 2 2 3 3 3 5 2 2" xfId="30287"/>
    <cellStyle name="40 % - Accent6 2 2 3 3 3 5 2 3" xfId="43564"/>
    <cellStyle name="40 % - Accent6 2 2 3 3 3 5 2 4" xfId="56841"/>
    <cellStyle name="40 % - Accent6 2 2 3 3 3 5 3" xfId="12061"/>
    <cellStyle name="40 % - Accent6 2 2 3 3 3 5 4" xfId="24300"/>
    <cellStyle name="40 % - Accent6 2 2 3 3 3 5 5" xfId="37577"/>
    <cellStyle name="40 % - Accent6 2 2 3 3 3 5 6" xfId="50854"/>
    <cellStyle name="40 % - Accent6 2 2 3 3 3 6" xfId="6985"/>
    <cellStyle name="40 % - Accent6 2 2 3 3 3 6 2" xfId="17809"/>
    <cellStyle name="40 % - Accent6 2 2 3 3 3 6 2 2" xfId="30989"/>
    <cellStyle name="40 % - Accent6 2 2 3 3 3 6 2 3" xfId="44266"/>
    <cellStyle name="40 % - Accent6 2 2 3 3 3 6 2 4" xfId="57543"/>
    <cellStyle name="40 % - Accent6 2 2 3 3 3 6 3" xfId="12763"/>
    <cellStyle name="40 % - Accent6 2 2 3 3 3 6 4" xfId="25002"/>
    <cellStyle name="40 % - Accent6 2 2 3 3 3 6 5" xfId="38279"/>
    <cellStyle name="40 % - Accent6 2 2 3 3 3 6 6" xfId="51556"/>
    <cellStyle name="40 % - Accent6 2 2 3 3 3 7" xfId="7711"/>
    <cellStyle name="40 % - Accent6 2 2 3 3 3 7 2" xfId="18563"/>
    <cellStyle name="40 % - Accent6 2 2 3 3 3 7 2 2" xfId="31743"/>
    <cellStyle name="40 % - Accent6 2 2 3 3 3 7 2 3" xfId="45020"/>
    <cellStyle name="40 % - Accent6 2 2 3 3 3 7 2 4" xfId="58297"/>
    <cellStyle name="40 % - Accent6 2 2 3 3 3 7 3" xfId="25756"/>
    <cellStyle name="40 % - Accent6 2 2 3 3 3 7 4" xfId="39033"/>
    <cellStyle name="40 % - Accent6 2 2 3 3 3 7 5" xfId="52310"/>
    <cellStyle name="40 % - Accent6 2 2 3 3 3 8" xfId="10770"/>
    <cellStyle name="40 % - Accent6 2 2 3 3 3 8 2" xfId="15244"/>
    <cellStyle name="40 % - Accent6 2 2 3 3 3 8 2 2" xfId="27865"/>
    <cellStyle name="40 % - Accent6 2 2 3 3 3 8 2 3" xfId="41142"/>
    <cellStyle name="40 % - Accent6 2 2 3 3 3 8 2 4" xfId="54419"/>
    <cellStyle name="40 % - Accent6 2 2 3 3 3 8 3" xfId="21878"/>
    <cellStyle name="40 % - Accent6 2 2 3 3 3 8 4" xfId="35155"/>
    <cellStyle name="40 % - Accent6 2 2 3 3 3 8 5" xfId="48432"/>
    <cellStyle name="40 % - Accent6 2 2 3 3 3 9" xfId="9693"/>
    <cellStyle name="40 % - Accent6 2 2 3 3 3 9 2" xfId="20559"/>
    <cellStyle name="40 % - Accent6 2 2 3 3 3 9 3" xfId="33836"/>
    <cellStyle name="40 % - Accent6 2 2 3 3 3 9 4" xfId="47113"/>
    <cellStyle name="40 % - Accent6 2 2 3 3 4" xfId="865"/>
    <cellStyle name="40 % - Accent6 2 2 3 3 4 10" xfId="9694"/>
    <cellStyle name="40 % - Accent6 2 2 3 3 4 10 2" xfId="20560"/>
    <cellStyle name="40 % - Accent6 2 2 3 3 4 10 3" xfId="33837"/>
    <cellStyle name="40 % - Accent6 2 2 3 3 4 10 4" xfId="47114"/>
    <cellStyle name="40 % - Accent6 2 2 3 3 4 11" xfId="13926"/>
    <cellStyle name="40 % - Accent6 2 2 3 3 4 11 2" xfId="26547"/>
    <cellStyle name="40 % - Accent6 2 2 3 3 4 11 3" xfId="39824"/>
    <cellStyle name="40 % - Accent6 2 2 3 3 4 11 4" xfId="53101"/>
    <cellStyle name="40 % - Accent6 2 2 3 3 4 12" xfId="19815"/>
    <cellStyle name="40 % - Accent6 2 2 3 3 4 13" xfId="33092"/>
    <cellStyle name="40 % - Accent6 2 2 3 3 4 14" xfId="46369"/>
    <cellStyle name="40 % - Accent6 2 2 3 3 4 2" xfId="866"/>
    <cellStyle name="40 % - Accent6 2 2 3 3 4 2 10" xfId="13927"/>
    <cellStyle name="40 % - Accent6 2 2 3 3 4 2 10 2" xfId="26548"/>
    <cellStyle name="40 % - Accent6 2 2 3 3 4 2 10 3" xfId="39825"/>
    <cellStyle name="40 % - Accent6 2 2 3 3 4 2 10 4" xfId="53102"/>
    <cellStyle name="40 % - Accent6 2 2 3 3 4 2 11" xfId="19816"/>
    <cellStyle name="40 % - Accent6 2 2 3 3 4 2 12" xfId="33093"/>
    <cellStyle name="40 % - Accent6 2 2 3 3 4 2 13" xfId="46370"/>
    <cellStyle name="40 % - Accent6 2 2 3 3 4 2 2" xfId="3852"/>
    <cellStyle name="40 % - Accent6 2 2 3 3 4 2 2 2" xfId="7986"/>
    <cellStyle name="40 % - Accent6 2 2 3 3 4 2 2 2 2" xfId="15516"/>
    <cellStyle name="40 % - Accent6 2 2 3 3 4 2 2 2 2 2" xfId="28140"/>
    <cellStyle name="40 % - Accent6 2 2 3 3 4 2 2 2 2 3" xfId="41417"/>
    <cellStyle name="40 % - Accent6 2 2 3 3 4 2 2 2 2 4" xfId="54694"/>
    <cellStyle name="40 % - Accent6 2 2 3 3 4 2 2 2 3" xfId="22153"/>
    <cellStyle name="40 % - Accent6 2 2 3 3 4 2 2 2 4" xfId="35430"/>
    <cellStyle name="40 % - Accent6 2 2 3 3 4 2 2 2 5" xfId="48707"/>
    <cellStyle name="40 % - Accent6 2 2 3 3 4 2 2 3" xfId="14517"/>
    <cellStyle name="40 % - Accent6 2 2 3 3 4 2 2 3 2" xfId="27138"/>
    <cellStyle name="40 % - Accent6 2 2 3 3 4 2 2 3 3" xfId="40415"/>
    <cellStyle name="40 % - Accent6 2 2 3 3 4 2 2 3 4" xfId="53692"/>
    <cellStyle name="40 % - Accent6 2 2 3 3 4 2 2 4" xfId="21151"/>
    <cellStyle name="40 % - Accent6 2 2 3 3 4 2 2 5" xfId="34428"/>
    <cellStyle name="40 % - Accent6 2 2 3 3 4 2 2 6" xfId="47705"/>
    <cellStyle name="40 % - Accent6 2 2 3 3 4 2 3" xfId="5070"/>
    <cellStyle name="40 % - Accent6 2 2 3 3 4 2 3 2" xfId="8944"/>
    <cellStyle name="40 % - Accent6 2 2 3 3 4 2 3 2 2" xfId="29098"/>
    <cellStyle name="40 % - Accent6 2 2 3 3 4 2 3 2 3" xfId="42375"/>
    <cellStyle name="40 % - Accent6 2 2 3 3 4 2 3 2 4" xfId="55652"/>
    <cellStyle name="40 % - Accent6 2 2 3 3 4 2 3 3" xfId="23111"/>
    <cellStyle name="40 % - Accent6 2 2 3 3 4 2 3 4" xfId="36388"/>
    <cellStyle name="40 % - Accent6 2 2 3 3 4 2 3 5" xfId="49665"/>
    <cellStyle name="40 % - Accent6 2 2 3 3 4 2 4" xfId="5661"/>
    <cellStyle name="40 % - Accent6 2 2 3 3 4 2 4 2" xfId="16509"/>
    <cellStyle name="40 % - Accent6 2 2 3 3 4 2 4 2 2" xfId="29689"/>
    <cellStyle name="40 % - Accent6 2 2 3 3 4 2 4 2 3" xfId="42966"/>
    <cellStyle name="40 % - Accent6 2 2 3 3 4 2 4 2 4" xfId="56243"/>
    <cellStyle name="40 % - Accent6 2 2 3 3 4 2 4 3" xfId="11463"/>
    <cellStyle name="40 % - Accent6 2 2 3 3 4 2 4 4" xfId="23702"/>
    <cellStyle name="40 % - Accent6 2 2 3 3 4 2 4 5" xfId="36979"/>
    <cellStyle name="40 % - Accent6 2 2 3 3 4 2 4 6" xfId="50256"/>
    <cellStyle name="40 % - Accent6 2 2 3 3 4 2 5" xfId="6285"/>
    <cellStyle name="40 % - Accent6 2 2 3 3 4 2 5 2" xfId="17109"/>
    <cellStyle name="40 % - Accent6 2 2 3 3 4 2 5 2 2" xfId="30289"/>
    <cellStyle name="40 % - Accent6 2 2 3 3 4 2 5 2 3" xfId="43566"/>
    <cellStyle name="40 % - Accent6 2 2 3 3 4 2 5 2 4" xfId="56843"/>
    <cellStyle name="40 % - Accent6 2 2 3 3 4 2 5 3" xfId="12063"/>
    <cellStyle name="40 % - Accent6 2 2 3 3 4 2 5 4" xfId="24302"/>
    <cellStyle name="40 % - Accent6 2 2 3 3 4 2 5 5" xfId="37579"/>
    <cellStyle name="40 % - Accent6 2 2 3 3 4 2 5 6" xfId="50856"/>
    <cellStyle name="40 % - Accent6 2 2 3 3 4 2 6" xfId="6987"/>
    <cellStyle name="40 % - Accent6 2 2 3 3 4 2 6 2" xfId="17811"/>
    <cellStyle name="40 % - Accent6 2 2 3 3 4 2 6 2 2" xfId="30991"/>
    <cellStyle name="40 % - Accent6 2 2 3 3 4 2 6 2 3" xfId="44268"/>
    <cellStyle name="40 % - Accent6 2 2 3 3 4 2 6 2 4" xfId="57545"/>
    <cellStyle name="40 % - Accent6 2 2 3 3 4 2 6 3" xfId="12765"/>
    <cellStyle name="40 % - Accent6 2 2 3 3 4 2 6 4" xfId="25004"/>
    <cellStyle name="40 % - Accent6 2 2 3 3 4 2 6 5" xfId="38281"/>
    <cellStyle name="40 % - Accent6 2 2 3 3 4 2 6 6" xfId="51558"/>
    <cellStyle name="40 % - Accent6 2 2 3 3 4 2 7" xfId="7713"/>
    <cellStyle name="40 % - Accent6 2 2 3 3 4 2 7 2" xfId="18565"/>
    <cellStyle name="40 % - Accent6 2 2 3 3 4 2 7 2 2" xfId="31745"/>
    <cellStyle name="40 % - Accent6 2 2 3 3 4 2 7 2 3" xfId="45022"/>
    <cellStyle name="40 % - Accent6 2 2 3 3 4 2 7 2 4" xfId="58299"/>
    <cellStyle name="40 % - Accent6 2 2 3 3 4 2 7 3" xfId="25758"/>
    <cellStyle name="40 % - Accent6 2 2 3 3 4 2 7 4" xfId="39035"/>
    <cellStyle name="40 % - Accent6 2 2 3 3 4 2 7 5" xfId="52312"/>
    <cellStyle name="40 % - Accent6 2 2 3 3 4 2 8" xfId="10772"/>
    <cellStyle name="40 % - Accent6 2 2 3 3 4 2 8 2" xfId="15246"/>
    <cellStyle name="40 % - Accent6 2 2 3 3 4 2 8 2 2" xfId="27867"/>
    <cellStyle name="40 % - Accent6 2 2 3 3 4 2 8 2 3" xfId="41144"/>
    <cellStyle name="40 % - Accent6 2 2 3 3 4 2 8 2 4" xfId="54421"/>
    <cellStyle name="40 % - Accent6 2 2 3 3 4 2 8 3" xfId="21880"/>
    <cellStyle name="40 % - Accent6 2 2 3 3 4 2 8 4" xfId="35157"/>
    <cellStyle name="40 % - Accent6 2 2 3 3 4 2 8 5" xfId="48434"/>
    <cellStyle name="40 % - Accent6 2 2 3 3 4 2 9" xfId="9695"/>
    <cellStyle name="40 % - Accent6 2 2 3 3 4 2 9 2" xfId="20561"/>
    <cellStyle name="40 % - Accent6 2 2 3 3 4 2 9 3" xfId="33838"/>
    <cellStyle name="40 % - Accent6 2 2 3 3 4 2 9 4" xfId="47115"/>
    <cellStyle name="40 % - Accent6 2 2 3 3 4 3" xfId="3853"/>
    <cellStyle name="40 % - Accent6 2 2 3 3 4 3 2" xfId="7987"/>
    <cellStyle name="40 % - Accent6 2 2 3 3 4 3 2 2" xfId="15517"/>
    <cellStyle name="40 % - Accent6 2 2 3 3 4 3 2 2 2" xfId="28141"/>
    <cellStyle name="40 % - Accent6 2 2 3 3 4 3 2 2 3" xfId="41418"/>
    <cellStyle name="40 % - Accent6 2 2 3 3 4 3 2 2 4" xfId="54695"/>
    <cellStyle name="40 % - Accent6 2 2 3 3 4 3 2 3" xfId="22154"/>
    <cellStyle name="40 % - Accent6 2 2 3 3 4 3 2 4" xfId="35431"/>
    <cellStyle name="40 % - Accent6 2 2 3 3 4 3 2 5" xfId="48708"/>
    <cellStyle name="40 % - Accent6 2 2 3 3 4 3 3" xfId="14516"/>
    <cellStyle name="40 % - Accent6 2 2 3 3 4 3 3 2" xfId="27137"/>
    <cellStyle name="40 % - Accent6 2 2 3 3 4 3 3 3" xfId="40414"/>
    <cellStyle name="40 % - Accent6 2 2 3 3 4 3 3 4" xfId="53691"/>
    <cellStyle name="40 % - Accent6 2 2 3 3 4 3 4" xfId="21150"/>
    <cellStyle name="40 % - Accent6 2 2 3 3 4 3 5" xfId="34427"/>
    <cellStyle name="40 % - Accent6 2 2 3 3 4 3 6" xfId="47704"/>
    <cellStyle name="40 % - Accent6 2 2 3 3 4 4" xfId="5069"/>
    <cellStyle name="40 % - Accent6 2 2 3 3 4 4 2" xfId="8943"/>
    <cellStyle name="40 % - Accent6 2 2 3 3 4 4 2 2" xfId="29097"/>
    <cellStyle name="40 % - Accent6 2 2 3 3 4 4 2 3" xfId="42374"/>
    <cellStyle name="40 % - Accent6 2 2 3 3 4 4 2 4" xfId="55651"/>
    <cellStyle name="40 % - Accent6 2 2 3 3 4 4 3" xfId="23110"/>
    <cellStyle name="40 % - Accent6 2 2 3 3 4 4 4" xfId="36387"/>
    <cellStyle name="40 % - Accent6 2 2 3 3 4 4 5" xfId="49664"/>
    <cellStyle name="40 % - Accent6 2 2 3 3 4 5" xfId="5660"/>
    <cellStyle name="40 % - Accent6 2 2 3 3 4 5 2" xfId="16508"/>
    <cellStyle name="40 % - Accent6 2 2 3 3 4 5 2 2" xfId="29688"/>
    <cellStyle name="40 % - Accent6 2 2 3 3 4 5 2 3" xfId="42965"/>
    <cellStyle name="40 % - Accent6 2 2 3 3 4 5 2 4" xfId="56242"/>
    <cellStyle name="40 % - Accent6 2 2 3 3 4 5 3" xfId="11462"/>
    <cellStyle name="40 % - Accent6 2 2 3 3 4 5 4" xfId="23701"/>
    <cellStyle name="40 % - Accent6 2 2 3 3 4 5 5" xfId="36978"/>
    <cellStyle name="40 % - Accent6 2 2 3 3 4 5 6" xfId="50255"/>
    <cellStyle name="40 % - Accent6 2 2 3 3 4 6" xfId="6284"/>
    <cellStyle name="40 % - Accent6 2 2 3 3 4 6 2" xfId="17108"/>
    <cellStyle name="40 % - Accent6 2 2 3 3 4 6 2 2" xfId="30288"/>
    <cellStyle name="40 % - Accent6 2 2 3 3 4 6 2 3" xfId="43565"/>
    <cellStyle name="40 % - Accent6 2 2 3 3 4 6 2 4" xfId="56842"/>
    <cellStyle name="40 % - Accent6 2 2 3 3 4 6 3" xfId="12062"/>
    <cellStyle name="40 % - Accent6 2 2 3 3 4 6 4" xfId="24301"/>
    <cellStyle name="40 % - Accent6 2 2 3 3 4 6 5" xfId="37578"/>
    <cellStyle name="40 % - Accent6 2 2 3 3 4 6 6" xfId="50855"/>
    <cellStyle name="40 % - Accent6 2 2 3 3 4 7" xfId="6986"/>
    <cellStyle name="40 % - Accent6 2 2 3 3 4 7 2" xfId="17810"/>
    <cellStyle name="40 % - Accent6 2 2 3 3 4 7 2 2" xfId="30990"/>
    <cellStyle name="40 % - Accent6 2 2 3 3 4 7 2 3" xfId="44267"/>
    <cellStyle name="40 % - Accent6 2 2 3 3 4 7 2 4" xfId="57544"/>
    <cellStyle name="40 % - Accent6 2 2 3 3 4 7 3" xfId="12764"/>
    <cellStyle name="40 % - Accent6 2 2 3 3 4 7 4" xfId="25003"/>
    <cellStyle name="40 % - Accent6 2 2 3 3 4 7 5" xfId="38280"/>
    <cellStyle name="40 % - Accent6 2 2 3 3 4 7 6" xfId="51557"/>
    <cellStyle name="40 % - Accent6 2 2 3 3 4 8" xfId="7712"/>
    <cellStyle name="40 % - Accent6 2 2 3 3 4 8 2" xfId="18564"/>
    <cellStyle name="40 % - Accent6 2 2 3 3 4 8 2 2" xfId="31744"/>
    <cellStyle name="40 % - Accent6 2 2 3 3 4 8 2 3" xfId="45021"/>
    <cellStyle name="40 % - Accent6 2 2 3 3 4 8 2 4" xfId="58298"/>
    <cellStyle name="40 % - Accent6 2 2 3 3 4 8 3" xfId="25757"/>
    <cellStyle name="40 % - Accent6 2 2 3 3 4 8 4" xfId="39034"/>
    <cellStyle name="40 % - Accent6 2 2 3 3 4 8 5" xfId="52311"/>
    <cellStyle name="40 % - Accent6 2 2 3 3 4 9" xfId="10771"/>
    <cellStyle name="40 % - Accent6 2 2 3 3 4 9 2" xfId="15245"/>
    <cellStyle name="40 % - Accent6 2 2 3 3 4 9 2 2" xfId="27866"/>
    <cellStyle name="40 % - Accent6 2 2 3 3 4 9 2 3" xfId="41143"/>
    <cellStyle name="40 % - Accent6 2 2 3 3 4 9 2 4" xfId="54420"/>
    <cellStyle name="40 % - Accent6 2 2 3 3 4 9 3" xfId="21879"/>
    <cellStyle name="40 % - Accent6 2 2 3 3 4 9 4" xfId="35156"/>
    <cellStyle name="40 % - Accent6 2 2 3 3 4 9 5" xfId="48433"/>
    <cellStyle name="40 % - Accent6 2 2 3 3 5" xfId="867"/>
    <cellStyle name="40 % - Accent6 2 2 3 3 5 10" xfId="13928"/>
    <cellStyle name="40 % - Accent6 2 2 3 3 5 10 2" xfId="26549"/>
    <cellStyle name="40 % - Accent6 2 2 3 3 5 10 3" xfId="39826"/>
    <cellStyle name="40 % - Accent6 2 2 3 3 5 10 4" xfId="53103"/>
    <cellStyle name="40 % - Accent6 2 2 3 3 5 11" xfId="19817"/>
    <cellStyle name="40 % - Accent6 2 2 3 3 5 12" xfId="33094"/>
    <cellStyle name="40 % - Accent6 2 2 3 3 5 13" xfId="46371"/>
    <cellStyle name="40 % - Accent6 2 2 3 3 5 2" xfId="3851"/>
    <cellStyle name="40 % - Accent6 2 2 3 3 5 2 2" xfId="7985"/>
    <cellStyle name="40 % - Accent6 2 2 3 3 5 2 2 2" xfId="15515"/>
    <cellStyle name="40 % - Accent6 2 2 3 3 5 2 2 2 2" xfId="28139"/>
    <cellStyle name="40 % - Accent6 2 2 3 3 5 2 2 2 3" xfId="41416"/>
    <cellStyle name="40 % - Accent6 2 2 3 3 5 2 2 2 4" xfId="54693"/>
    <cellStyle name="40 % - Accent6 2 2 3 3 5 2 2 3" xfId="22152"/>
    <cellStyle name="40 % - Accent6 2 2 3 3 5 2 2 4" xfId="35429"/>
    <cellStyle name="40 % - Accent6 2 2 3 3 5 2 2 5" xfId="48706"/>
    <cellStyle name="40 % - Accent6 2 2 3 3 5 2 3" xfId="14518"/>
    <cellStyle name="40 % - Accent6 2 2 3 3 5 2 3 2" xfId="27139"/>
    <cellStyle name="40 % - Accent6 2 2 3 3 5 2 3 3" xfId="40416"/>
    <cellStyle name="40 % - Accent6 2 2 3 3 5 2 3 4" xfId="53693"/>
    <cellStyle name="40 % - Accent6 2 2 3 3 5 2 4" xfId="21152"/>
    <cellStyle name="40 % - Accent6 2 2 3 3 5 2 5" xfId="34429"/>
    <cellStyle name="40 % - Accent6 2 2 3 3 5 2 6" xfId="47706"/>
    <cellStyle name="40 % - Accent6 2 2 3 3 5 3" xfId="5071"/>
    <cellStyle name="40 % - Accent6 2 2 3 3 5 3 2" xfId="8945"/>
    <cellStyle name="40 % - Accent6 2 2 3 3 5 3 2 2" xfId="29099"/>
    <cellStyle name="40 % - Accent6 2 2 3 3 5 3 2 3" xfId="42376"/>
    <cellStyle name="40 % - Accent6 2 2 3 3 5 3 2 4" xfId="55653"/>
    <cellStyle name="40 % - Accent6 2 2 3 3 5 3 3" xfId="23112"/>
    <cellStyle name="40 % - Accent6 2 2 3 3 5 3 4" xfId="36389"/>
    <cellStyle name="40 % - Accent6 2 2 3 3 5 3 5" xfId="49666"/>
    <cellStyle name="40 % - Accent6 2 2 3 3 5 4" xfId="5662"/>
    <cellStyle name="40 % - Accent6 2 2 3 3 5 4 2" xfId="16510"/>
    <cellStyle name="40 % - Accent6 2 2 3 3 5 4 2 2" xfId="29690"/>
    <cellStyle name="40 % - Accent6 2 2 3 3 5 4 2 3" xfId="42967"/>
    <cellStyle name="40 % - Accent6 2 2 3 3 5 4 2 4" xfId="56244"/>
    <cellStyle name="40 % - Accent6 2 2 3 3 5 4 3" xfId="11464"/>
    <cellStyle name="40 % - Accent6 2 2 3 3 5 4 4" xfId="23703"/>
    <cellStyle name="40 % - Accent6 2 2 3 3 5 4 5" xfId="36980"/>
    <cellStyle name="40 % - Accent6 2 2 3 3 5 4 6" xfId="50257"/>
    <cellStyle name="40 % - Accent6 2 2 3 3 5 5" xfId="6286"/>
    <cellStyle name="40 % - Accent6 2 2 3 3 5 5 2" xfId="17110"/>
    <cellStyle name="40 % - Accent6 2 2 3 3 5 5 2 2" xfId="30290"/>
    <cellStyle name="40 % - Accent6 2 2 3 3 5 5 2 3" xfId="43567"/>
    <cellStyle name="40 % - Accent6 2 2 3 3 5 5 2 4" xfId="56844"/>
    <cellStyle name="40 % - Accent6 2 2 3 3 5 5 3" xfId="12064"/>
    <cellStyle name="40 % - Accent6 2 2 3 3 5 5 4" xfId="24303"/>
    <cellStyle name="40 % - Accent6 2 2 3 3 5 5 5" xfId="37580"/>
    <cellStyle name="40 % - Accent6 2 2 3 3 5 5 6" xfId="50857"/>
    <cellStyle name="40 % - Accent6 2 2 3 3 5 6" xfId="6988"/>
    <cellStyle name="40 % - Accent6 2 2 3 3 5 6 2" xfId="17812"/>
    <cellStyle name="40 % - Accent6 2 2 3 3 5 6 2 2" xfId="30992"/>
    <cellStyle name="40 % - Accent6 2 2 3 3 5 6 2 3" xfId="44269"/>
    <cellStyle name="40 % - Accent6 2 2 3 3 5 6 2 4" xfId="57546"/>
    <cellStyle name="40 % - Accent6 2 2 3 3 5 6 3" xfId="12766"/>
    <cellStyle name="40 % - Accent6 2 2 3 3 5 6 4" xfId="25005"/>
    <cellStyle name="40 % - Accent6 2 2 3 3 5 6 5" xfId="38282"/>
    <cellStyle name="40 % - Accent6 2 2 3 3 5 6 6" xfId="51559"/>
    <cellStyle name="40 % - Accent6 2 2 3 3 5 7" xfId="7714"/>
    <cellStyle name="40 % - Accent6 2 2 3 3 5 7 2" xfId="18566"/>
    <cellStyle name="40 % - Accent6 2 2 3 3 5 7 2 2" xfId="31746"/>
    <cellStyle name="40 % - Accent6 2 2 3 3 5 7 2 3" xfId="45023"/>
    <cellStyle name="40 % - Accent6 2 2 3 3 5 7 2 4" xfId="58300"/>
    <cellStyle name="40 % - Accent6 2 2 3 3 5 7 3" xfId="25759"/>
    <cellStyle name="40 % - Accent6 2 2 3 3 5 7 4" xfId="39036"/>
    <cellStyle name="40 % - Accent6 2 2 3 3 5 7 5" xfId="52313"/>
    <cellStyle name="40 % - Accent6 2 2 3 3 5 8" xfId="10773"/>
    <cellStyle name="40 % - Accent6 2 2 3 3 5 8 2" xfId="15247"/>
    <cellStyle name="40 % - Accent6 2 2 3 3 5 8 2 2" xfId="27868"/>
    <cellStyle name="40 % - Accent6 2 2 3 3 5 8 2 3" xfId="41145"/>
    <cellStyle name="40 % - Accent6 2 2 3 3 5 8 2 4" xfId="54422"/>
    <cellStyle name="40 % - Accent6 2 2 3 3 5 8 3" xfId="21881"/>
    <cellStyle name="40 % - Accent6 2 2 3 3 5 8 4" xfId="35158"/>
    <cellStyle name="40 % - Accent6 2 2 3 3 5 8 5" xfId="48435"/>
    <cellStyle name="40 % - Accent6 2 2 3 3 5 9" xfId="9696"/>
    <cellStyle name="40 % - Accent6 2 2 3 3 5 9 2" xfId="20562"/>
    <cellStyle name="40 % - Accent6 2 2 3 3 5 9 3" xfId="33839"/>
    <cellStyle name="40 % - Accent6 2 2 3 3 5 9 4" xfId="47116"/>
    <cellStyle name="40 % - Accent6 2 2 3 3 6" xfId="3790"/>
    <cellStyle name="40 % - Accent6 2 2 3 3 6 2" xfId="7951"/>
    <cellStyle name="40 % - Accent6 2 2 3 3 6 2 2" xfId="15484"/>
    <cellStyle name="40 % - Accent6 2 2 3 3 6 2 2 2" xfId="28105"/>
    <cellStyle name="40 % - Accent6 2 2 3 3 6 2 2 3" xfId="41382"/>
    <cellStyle name="40 % - Accent6 2 2 3 3 6 2 2 4" xfId="54659"/>
    <cellStyle name="40 % - Accent6 2 2 3 3 6 2 3" xfId="22118"/>
    <cellStyle name="40 % - Accent6 2 2 3 3 6 2 4" xfId="35395"/>
    <cellStyle name="40 % - Accent6 2 2 3 3 6 2 5" xfId="48672"/>
    <cellStyle name="40 % - Accent6 2 2 3 3 6 3" xfId="14513"/>
    <cellStyle name="40 % - Accent6 2 2 3 3 6 3 2" xfId="27134"/>
    <cellStyle name="40 % - Accent6 2 2 3 3 6 3 3" xfId="40411"/>
    <cellStyle name="40 % - Accent6 2 2 3 3 6 3 4" xfId="53688"/>
    <cellStyle name="40 % - Accent6 2 2 3 3 6 4" xfId="9938"/>
    <cellStyle name="40 % - Accent6 2 2 3 3 6 5" xfId="21147"/>
    <cellStyle name="40 % - Accent6 2 2 3 3 6 6" xfId="34424"/>
    <cellStyle name="40 % - Accent6 2 2 3 3 6 7" xfId="47701"/>
    <cellStyle name="40 % - Accent6 2 2 3 3 7" xfId="3857"/>
    <cellStyle name="40 % - Accent6 2 2 3 3 7 2" xfId="7990"/>
    <cellStyle name="40 % - Accent6 2 2 3 3 7 2 2" xfId="28144"/>
    <cellStyle name="40 % - Accent6 2 2 3 3 7 2 3" xfId="41421"/>
    <cellStyle name="40 % - Accent6 2 2 3 3 7 2 4" xfId="54698"/>
    <cellStyle name="40 % - Accent6 2 2 3 3 7 3" xfId="22157"/>
    <cellStyle name="40 % - Accent6 2 2 3 3 7 4" xfId="35434"/>
    <cellStyle name="40 % - Accent6 2 2 3 3 7 5" xfId="48711"/>
    <cellStyle name="40 % - Accent6 2 2 3 3 8" xfId="5066"/>
    <cellStyle name="40 % - Accent6 2 2 3 3 8 2" xfId="8940"/>
    <cellStyle name="40 % - Accent6 2 2 3 3 8 2 2" xfId="29094"/>
    <cellStyle name="40 % - Accent6 2 2 3 3 8 2 3" xfId="42371"/>
    <cellStyle name="40 % - Accent6 2 2 3 3 8 2 4" xfId="55648"/>
    <cellStyle name="40 % - Accent6 2 2 3 3 8 3" xfId="23107"/>
    <cellStyle name="40 % - Accent6 2 2 3 3 8 4" xfId="36384"/>
    <cellStyle name="40 % - Accent6 2 2 3 3 8 5" xfId="49661"/>
    <cellStyle name="40 % - Accent6 2 2 3 3 9" xfId="5657"/>
    <cellStyle name="40 % - Accent6 2 2 3 3 9 2" xfId="16505"/>
    <cellStyle name="40 % - Accent6 2 2 3 3 9 2 2" xfId="29685"/>
    <cellStyle name="40 % - Accent6 2 2 3 3 9 2 3" xfId="42962"/>
    <cellStyle name="40 % - Accent6 2 2 3 3 9 2 4" xfId="56239"/>
    <cellStyle name="40 % - Accent6 2 2 3 3 9 3" xfId="11459"/>
    <cellStyle name="40 % - Accent6 2 2 3 3 9 4" xfId="23698"/>
    <cellStyle name="40 % - Accent6 2 2 3 3 9 5" xfId="36975"/>
    <cellStyle name="40 % - Accent6 2 2 3 3 9 6" xfId="50252"/>
    <cellStyle name="40 % - Accent6 2 2 3 4" xfId="868"/>
    <cellStyle name="40 % - Accent6 2 2 3 4 10" xfId="13929"/>
    <cellStyle name="40 % - Accent6 2 2 3 4 10 2" xfId="26550"/>
    <cellStyle name="40 % - Accent6 2 2 3 4 10 3" xfId="39827"/>
    <cellStyle name="40 % - Accent6 2 2 3 4 10 4" xfId="53104"/>
    <cellStyle name="40 % - Accent6 2 2 3 4 11" xfId="19818"/>
    <cellStyle name="40 % - Accent6 2 2 3 4 12" xfId="33095"/>
    <cellStyle name="40 % - Accent6 2 2 3 4 13" xfId="46372"/>
    <cellStyle name="40 % - Accent6 2 2 3 4 2" xfId="3850"/>
    <cellStyle name="40 % - Accent6 2 2 3 4 2 2" xfId="7984"/>
    <cellStyle name="40 % - Accent6 2 2 3 4 2 2 2" xfId="15514"/>
    <cellStyle name="40 % - Accent6 2 2 3 4 2 2 2 2" xfId="28138"/>
    <cellStyle name="40 % - Accent6 2 2 3 4 2 2 2 3" xfId="41415"/>
    <cellStyle name="40 % - Accent6 2 2 3 4 2 2 2 4" xfId="54692"/>
    <cellStyle name="40 % - Accent6 2 2 3 4 2 2 3" xfId="22151"/>
    <cellStyle name="40 % - Accent6 2 2 3 4 2 2 4" xfId="35428"/>
    <cellStyle name="40 % - Accent6 2 2 3 4 2 2 5" xfId="48705"/>
    <cellStyle name="40 % - Accent6 2 2 3 4 2 3" xfId="14519"/>
    <cellStyle name="40 % - Accent6 2 2 3 4 2 3 2" xfId="27140"/>
    <cellStyle name="40 % - Accent6 2 2 3 4 2 3 3" xfId="40417"/>
    <cellStyle name="40 % - Accent6 2 2 3 4 2 3 4" xfId="53694"/>
    <cellStyle name="40 % - Accent6 2 2 3 4 2 4" xfId="21153"/>
    <cellStyle name="40 % - Accent6 2 2 3 4 2 5" xfId="34430"/>
    <cellStyle name="40 % - Accent6 2 2 3 4 2 6" xfId="47707"/>
    <cellStyle name="40 % - Accent6 2 2 3 4 3" xfId="5072"/>
    <cellStyle name="40 % - Accent6 2 2 3 4 3 2" xfId="8946"/>
    <cellStyle name="40 % - Accent6 2 2 3 4 3 2 2" xfId="29100"/>
    <cellStyle name="40 % - Accent6 2 2 3 4 3 2 3" xfId="42377"/>
    <cellStyle name="40 % - Accent6 2 2 3 4 3 2 4" xfId="55654"/>
    <cellStyle name="40 % - Accent6 2 2 3 4 3 3" xfId="23113"/>
    <cellStyle name="40 % - Accent6 2 2 3 4 3 4" xfId="36390"/>
    <cellStyle name="40 % - Accent6 2 2 3 4 3 5" xfId="49667"/>
    <cellStyle name="40 % - Accent6 2 2 3 4 4" xfId="5663"/>
    <cellStyle name="40 % - Accent6 2 2 3 4 4 2" xfId="16511"/>
    <cellStyle name="40 % - Accent6 2 2 3 4 4 2 2" xfId="29691"/>
    <cellStyle name="40 % - Accent6 2 2 3 4 4 2 3" xfId="42968"/>
    <cellStyle name="40 % - Accent6 2 2 3 4 4 2 4" xfId="56245"/>
    <cellStyle name="40 % - Accent6 2 2 3 4 4 3" xfId="11465"/>
    <cellStyle name="40 % - Accent6 2 2 3 4 4 4" xfId="23704"/>
    <cellStyle name="40 % - Accent6 2 2 3 4 4 5" xfId="36981"/>
    <cellStyle name="40 % - Accent6 2 2 3 4 4 6" xfId="50258"/>
    <cellStyle name="40 % - Accent6 2 2 3 4 5" xfId="6287"/>
    <cellStyle name="40 % - Accent6 2 2 3 4 5 2" xfId="17111"/>
    <cellStyle name="40 % - Accent6 2 2 3 4 5 2 2" xfId="30291"/>
    <cellStyle name="40 % - Accent6 2 2 3 4 5 2 3" xfId="43568"/>
    <cellStyle name="40 % - Accent6 2 2 3 4 5 2 4" xfId="56845"/>
    <cellStyle name="40 % - Accent6 2 2 3 4 5 3" xfId="12065"/>
    <cellStyle name="40 % - Accent6 2 2 3 4 5 4" xfId="24304"/>
    <cellStyle name="40 % - Accent6 2 2 3 4 5 5" xfId="37581"/>
    <cellStyle name="40 % - Accent6 2 2 3 4 5 6" xfId="50858"/>
    <cellStyle name="40 % - Accent6 2 2 3 4 6" xfId="6989"/>
    <cellStyle name="40 % - Accent6 2 2 3 4 6 2" xfId="17813"/>
    <cellStyle name="40 % - Accent6 2 2 3 4 6 2 2" xfId="30993"/>
    <cellStyle name="40 % - Accent6 2 2 3 4 6 2 3" xfId="44270"/>
    <cellStyle name="40 % - Accent6 2 2 3 4 6 2 4" xfId="57547"/>
    <cellStyle name="40 % - Accent6 2 2 3 4 6 3" xfId="12767"/>
    <cellStyle name="40 % - Accent6 2 2 3 4 6 4" xfId="25006"/>
    <cellStyle name="40 % - Accent6 2 2 3 4 6 5" xfId="38283"/>
    <cellStyle name="40 % - Accent6 2 2 3 4 6 6" xfId="51560"/>
    <cellStyle name="40 % - Accent6 2 2 3 4 7" xfId="7715"/>
    <cellStyle name="40 % - Accent6 2 2 3 4 7 2" xfId="18567"/>
    <cellStyle name="40 % - Accent6 2 2 3 4 7 2 2" xfId="31747"/>
    <cellStyle name="40 % - Accent6 2 2 3 4 7 2 3" xfId="45024"/>
    <cellStyle name="40 % - Accent6 2 2 3 4 7 2 4" xfId="58301"/>
    <cellStyle name="40 % - Accent6 2 2 3 4 7 3" xfId="25760"/>
    <cellStyle name="40 % - Accent6 2 2 3 4 7 4" xfId="39037"/>
    <cellStyle name="40 % - Accent6 2 2 3 4 7 5" xfId="52314"/>
    <cellStyle name="40 % - Accent6 2 2 3 4 8" xfId="10774"/>
    <cellStyle name="40 % - Accent6 2 2 3 4 8 2" xfId="15248"/>
    <cellStyle name="40 % - Accent6 2 2 3 4 8 2 2" xfId="27869"/>
    <cellStyle name="40 % - Accent6 2 2 3 4 8 2 3" xfId="41146"/>
    <cellStyle name="40 % - Accent6 2 2 3 4 8 2 4" xfId="54423"/>
    <cellStyle name="40 % - Accent6 2 2 3 4 8 3" xfId="21882"/>
    <cellStyle name="40 % - Accent6 2 2 3 4 8 4" xfId="35159"/>
    <cellStyle name="40 % - Accent6 2 2 3 4 8 5" xfId="48436"/>
    <cellStyle name="40 % - Accent6 2 2 3 4 9" xfId="9697"/>
    <cellStyle name="40 % - Accent6 2 2 3 4 9 2" xfId="20563"/>
    <cellStyle name="40 % - Accent6 2 2 3 4 9 3" xfId="33840"/>
    <cellStyle name="40 % - Accent6 2 2 3 4 9 4" xfId="47117"/>
    <cellStyle name="40 % - Accent6 2 2 3 5" xfId="3788"/>
    <cellStyle name="40 % - Accent6 2 2 3 5 2" xfId="7949"/>
    <cellStyle name="40 % - Accent6 2 2 3 5 2 2" xfId="18568"/>
    <cellStyle name="40 % - Accent6 2 2 3 5 2 2 2" xfId="31748"/>
    <cellStyle name="40 % - Accent6 2 2 3 5 2 2 3" xfId="45025"/>
    <cellStyle name="40 % - Accent6 2 2 3 5 2 2 4" xfId="58302"/>
    <cellStyle name="40 % - Accent6 2 2 3 5 2 3" xfId="25761"/>
    <cellStyle name="40 % - Accent6 2 2 3 5 2 4" xfId="39038"/>
    <cellStyle name="40 % - Accent6 2 2 3 5 2 5" xfId="52315"/>
    <cellStyle name="40 % - Accent6 2 2 3 5 3" xfId="10875"/>
    <cellStyle name="40 % - Accent6 2 2 3 5 3 2" xfId="15482"/>
    <cellStyle name="40 % - Accent6 2 2 3 5 3 2 2" xfId="28103"/>
    <cellStyle name="40 % - Accent6 2 2 3 5 3 2 3" xfId="41380"/>
    <cellStyle name="40 % - Accent6 2 2 3 5 3 2 4" xfId="54657"/>
    <cellStyle name="40 % - Accent6 2 2 3 5 3 3" xfId="22116"/>
    <cellStyle name="40 % - Accent6 2 2 3 5 3 4" xfId="35393"/>
    <cellStyle name="40 % - Accent6 2 2 3 5 3 5" xfId="48670"/>
    <cellStyle name="40 % - Accent6 2 2 3 5 4" xfId="14510"/>
    <cellStyle name="40 % - Accent6 2 2 3 5 4 2" xfId="27131"/>
    <cellStyle name="40 % - Accent6 2 2 3 5 4 3" xfId="40408"/>
    <cellStyle name="40 % - Accent6 2 2 3 5 4 4" xfId="53685"/>
    <cellStyle name="40 % - Accent6 2 2 3 5 5" xfId="21144"/>
    <cellStyle name="40 % - Accent6 2 2 3 5 6" xfId="34421"/>
    <cellStyle name="40 % - Accent6 2 2 3 5 7" xfId="47698"/>
    <cellStyle name="40 % - Accent6 2 2 3 6" xfId="5063"/>
    <cellStyle name="40 % - Accent6 2 2 3 6 2" xfId="8937"/>
    <cellStyle name="40 % - Accent6 2 2 3 6 2 2" xfId="18685"/>
    <cellStyle name="40 % - Accent6 2 2 3 6 2 2 2" xfId="31865"/>
    <cellStyle name="40 % - Accent6 2 2 3 6 2 2 3" xfId="45142"/>
    <cellStyle name="40 % - Accent6 2 2 3 6 2 2 4" xfId="58419"/>
    <cellStyle name="40 % - Accent6 2 2 3 6 2 3" xfId="13179"/>
    <cellStyle name="40 % - Accent6 2 2 3 6 2 4" xfId="25878"/>
    <cellStyle name="40 % - Accent6 2 2 3 6 2 5" xfId="39155"/>
    <cellStyle name="40 % - Accent6 2 2 3 6 2 6" xfId="52432"/>
    <cellStyle name="40 % - Accent6 2 2 3 6 3" xfId="15949"/>
    <cellStyle name="40 % - Accent6 2 2 3 6 3 2" xfId="29091"/>
    <cellStyle name="40 % - Accent6 2 2 3 6 3 3" xfId="42368"/>
    <cellStyle name="40 % - Accent6 2 2 3 6 3 4" xfId="55645"/>
    <cellStyle name="40 % - Accent6 2 2 3 6 4" xfId="23104"/>
    <cellStyle name="40 % - Accent6 2 2 3 6 5" xfId="36381"/>
    <cellStyle name="40 % - Accent6 2 2 3 6 6" xfId="49658"/>
    <cellStyle name="40 % - Accent6 2 2 3 7" xfId="5654"/>
    <cellStyle name="40 % - Accent6 2 2 3 7 2" xfId="13340"/>
    <cellStyle name="40 % - Accent6 2 2 3 7 2 2" xfId="18765"/>
    <cellStyle name="40 % - Accent6 2 2 3 7 2 2 2" xfId="31945"/>
    <cellStyle name="40 % - Accent6 2 2 3 7 2 2 3" xfId="45222"/>
    <cellStyle name="40 % - Accent6 2 2 3 7 2 2 4" xfId="58499"/>
    <cellStyle name="40 % - Accent6 2 2 3 7 2 3" xfId="25958"/>
    <cellStyle name="40 % - Accent6 2 2 3 7 2 4" xfId="39235"/>
    <cellStyle name="40 % - Accent6 2 2 3 7 2 5" xfId="52512"/>
    <cellStyle name="40 % - Accent6 2 2 3 7 3" xfId="16502"/>
    <cellStyle name="40 % - Accent6 2 2 3 7 3 2" xfId="29682"/>
    <cellStyle name="40 % - Accent6 2 2 3 7 3 3" xfId="42959"/>
    <cellStyle name="40 % - Accent6 2 2 3 7 3 4" xfId="56236"/>
    <cellStyle name="40 % - Accent6 2 2 3 7 4" xfId="11456"/>
    <cellStyle name="40 % - Accent6 2 2 3 7 5" xfId="23695"/>
    <cellStyle name="40 % - Accent6 2 2 3 7 6" xfId="36972"/>
    <cellStyle name="40 % - Accent6 2 2 3 7 7" xfId="50249"/>
    <cellStyle name="40 % - Accent6 2 2 3 8" xfId="6278"/>
    <cellStyle name="40 % - Accent6 2 2 3 8 2" xfId="17102"/>
    <cellStyle name="40 % - Accent6 2 2 3 8 2 2" xfId="30282"/>
    <cellStyle name="40 % - Accent6 2 2 3 8 2 3" xfId="43559"/>
    <cellStyle name="40 % - Accent6 2 2 3 8 2 4" xfId="56836"/>
    <cellStyle name="40 % - Accent6 2 2 3 8 3" xfId="12056"/>
    <cellStyle name="40 % - Accent6 2 2 3 8 4" xfId="24295"/>
    <cellStyle name="40 % - Accent6 2 2 3 8 5" xfId="37572"/>
    <cellStyle name="40 % - Accent6 2 2 3 8 6" xfId="50849"/>
    <cellStyle name="40 % - Accent6 2 2 3 9" xfId="6980"/>
    <cellStyle name="40 % - Accent6 2 2 3 9 2" xfId="17804"/>
    <cellStyle name="40 % - Accent6 2 2 3 9 2 2" xfId="30984"/>
    <cellStyle name="40 % - Accent6 2 2 3 9 2 3" xfId="44261"/>
    <cellStyle name="40 % - Accent6 2 2 3 9 2 4" xfId="57538"/>
    <cellStyle name="40 % - Accent6 2 2 3 9 3" xfId="12758"/>
    <cellStyle name="40 % - Accent6 2 2 3 9 4" xfId="24997"/>
    <cellStyle name="40 % - Accent6 2 2 3 9 5" xfId="38274"/>
    <cellStyle name="40 % - Accent6 2 2 3 9 6" xfId="51551"/>
    <cellStyle name="40 % - Accent6 2 2 3_2012-2013 - CF - Tour 1 - Ligue 04 - Résultats" xfId="869"/>
    <cellStyle name="40 % - Accent6 2 2 4" xfId="870"/>
    <cellStyle name="40 % - Accent6 2 2 4 10" xfId="13930"/>
    <cellStyle name="40 % - Accent6 2 2 4 10 2" xfId="26551"/>
    <cellStyle name="40 % - Accent6 2 2 4 10 3" xfId="39828"/>
    <cellStyle name="40 % - Accent6 2 2 4 10 4" xfId="53105"/>
    <cellStyle name="40 % - Accent6 2 2 4 11" xfId="19819"/>
    <cellStyle name="40 % - Accent6 2 2 4 12" xfId="33096"/>
    <cellStyle name="40 % - Accent6 2 2 4 13" xfId="46373"/>
    <cellStyle name="40 % - Accent6 2 2 4 2" xfId="3849"/>
    <cellStyle name="40 % - Accent6 2 2 4 2 2" xfId="7983"/>
    <cellStyle name="40 % - Accent6 2 2 4 2 2 2" xfId="15513"/>
    <cellStyle name="40 % - Accent6 2 2 4 2 2 2 2" xfId="28137"/>
    <cellStyle name="40 % - Accent6 2 2 4 2 2 2 3" xfId="41414"/>
    <cellStyle name="40 % - Accent6 2 2 4 2 2 2 4" xfId="54691"/>
    <cellStyle name="40 % - Accent6 2 2 4 2 2 3" xfId="22150"/>
    <cellStyle name="40 % - Accent6 2 2 4 2 2 4" xfId="35427"/>
    <cellStyle name="40 % - Accent6 2 2 4 2 2 5" xfId="48704"/>
    <cellStyle name="40 % - Accent6 2 2 4 2 3" xfId="14520"/>
    <cellStyle name="40 % - Accent6 2 2 4 2 3 2" xfId="27141"/>
    <cellStyle name="40 % - Accent6 2 2 4 2 3 3" xfId="40418"/>
    <cellStyle name="40 % - Accent6 2 2 4 2 3 4" xfId="53695"/>
    <cellStyle name="40 % - Accent6 2 2 4 2 4" xfId="21154"/>
    <cellStyle name="40 % - Accent6 2 2 4 2 5" xfId="34431"/>
    <cellStyle name="40 % - Accent6 2 2 4 2 6" xfId="47708"/>
    <cellStyle name="40 % - Accent6 2 2 4 3" xfId="5073"/>
    <cellStyle name="40 % - Accent6 2 2 4 3 2" xfId="8947"/>
    <cellStyle name="40 % - Accent6 2 2 4 3 2 2" xfId="29101"/>
    <cellStyle name="40 % - Accent6 2 2 4 3 2 3" xfId="42378"/>
    <cellStyle name="40 % - Accent6 2 2 4 3 2 4" xfId="55655"/>
    <cellStyle name="40 % - Accent6 2 2 4 3 3" xfId="23114"/>
    <cellStyle name="40 % - Accent6 2 2 4 3 4" xfId="36391"/>
    <cellStyle name="40 % - Accent6 2 2 4 3 5" xfId="49668"/>
    <cellStyle name="40 % - Accent6 2 2 4 4" xfId="5664"/>
    <cellStyle name="40 % - Accent6 2 2 4 4 2" xfId="16512"/>
    <cellStyle name="40 % - Accent6 2 2 4 4 2 2" xfId="29692"/>
    <cellStyle name="40 % - Accent6 2 2 4 4 2 3" xfId="42969"/>
    <cellStyle name="40 % - Accent6 2 2 4 4 2 4" xfId="56246"/>
    <cellStyle name="40 % - Accent6 2 2 4 4 3" xfId="11466"/>
    <cellStyle name="40 % - Accent6 2 2 4 4 4" xfId="23705"/>
    <cellStyle name="40 % - Accent6 2 2 4 4 5" xfId="36982"/>
    <cellStyle name="40 % - Accent6 2 2 4 4 6" xfId="50259"/>
    <cellStyle name="40 % - Accent6 2 2 4 5" xfId="6288"/>
    <cellStyle name="40 % - Accent6 2 2 4 5 2" xfId="17112"/>
    <cellStyle name="40 % - Accent6 2 2 4 5 2 2" xfId="30292"/>
    <cellStyle name="40 % - Accent6 2 2 4 5 2 3" xfId="43569"/>
    <cellStyle name="40 % - Accent6 2 2 4 5 2 4" xfId="56846"/>
    <cellStyle name="40 % - Accent6 2 2 4 5 3" xfId="12066"/>
    <cellStyle name="40 % - Accent6 2 2 4 5 4" xfId="24305"/>
    <cellStyle name="40 % - Accent6 2 2 4 5 5" xfId="37582"/>
    <cellStyle name="40 % - Accent6 2 2 4 5 6" xfId="50859"/>
    <cellStyle name="40 % - Accent6 2 2 4 6" xfId="6990"/>
    <cellStyle name="40 % - Accent6 2 2 4 6 2" xfId="17814"/>
    <cellStyle name="40 % - Accent6 2 2 4 6 2 2" xfId="30994"/>
    <cellStyle name="40 % - Accent6 2 2 4 6 2 3" xfId="44271"/>
    <cellStyle name="40 % - Accent6 2 2 4 6 2 4" xfId="57548"/>
    <cellStyle name="40 % - Accent6 2 2 4 6 3" xfId="12768"/>
    <cellStyle name="40 % - Accent6 2 2 4 6 4" xfId="25007"/>
    <cellStyle name="40 % - Accent6 2 2 4 6 5" xfId="38284"/>
    <cellStyle name="40 % - Accent6 2 2 4 6 6" xfId="51561"/>
    <cellStyle name="40 % - Accent6 2 2 4 7" xfId="7716"/>
    <cellStyle name="40 % - Accent6 2 2 4 7 2" xfId="18569"/>
    <cellStyle name="40 % - Accent6 2 2 4 7 2 2" xfId="31749"/>
    <cellStyle name="40 % - Accent6 2 2 4 7 2 3" xfId="45026"/>
    <cellStyle name="40 % - Accent6 2 2 4 7 2 4" xfId="58303"/>
    <cellStyle name="40 % - Accent6 2 2 4 7 3" xfId="25762"/>
    <cellStyle name="40 % - Accent6 2 2 4 7 4" xfId="39039"/>
    <cellStyle name="40 % - Accent6 2 2 4 7 5" xfId="52316"/>
    <cellStyle name="40 % - Accent6 2 2 4 8" xfId="10775"/>
    <cellStyle name="40 % - Accent6 2 2 4 8 2" xfId="15249"/>
    <cellStyle name="40 % - Accent6 2 2 4 8 2 2" xfId="27870"/>
    <cellStyle name="40 % - Accent6 2 2 4 8 2 3" xfId="41147"/>
    <cellStyle name="40 % - Accent6 2 2 4 8 2 4" xfId="54424"/>
    <cellStyle name="40 % - Accent6 2 2 4 8 3" xfId="21883"/>
    <cellStyle name="40 % - Accent6 2 2 4 8 4" xfId="35160"/>
    <cellStyle name="40 % - Accent6 2 2 4 8 5" xfId="48437"/>
    <cellStyle name="40 % - Accent6 2 2 4 9" xfId="9698"/>
    <cellStyle name="40 % - Accent6 2 2 4 9 2" xfId="20564"/>
    <cellStyle name="40 % - Accent6 2 2 4 9 3" xfId="33841"/>
    <cellStyle name="40 % - Accent6 2 2 4 9 4" xfId="47118"/>
    <cellStyle name="40 % - Accent6 2 2 5" xfId="3781"/>
    <cellStyle name="40 % - Accent6 2 2 5 2" xfId="7942"/>
    <cellStyle name="40 % - Accent6 2 2 5 2 2" xfId="18570"/>
    <cellStyle name="40 % - Accent6 2 2 5 2 2 2" xfId="31750"/>
    <cellStyle name="40 % - Accent6 2 2 5 2 2 3" xfId="45027"/>
    <cellStyle name="40 % - Accent6 2 2 5 2 2 4" xfId="58304"/>
    <cellStyle name="40 % - Accent6 2 2 5 2 3" xfId="25763"/>
    <cellStyle name="40 % - Accent6 2 2 5 2 4" xfId="39040"/>
    <cellStyle name="40 % - Accent6 2 2 5 2 5" xfId="52317"/>
    <cellStyle name="40 % - Accent6 2 2 5 3" xfId="10872"/>
    <cellStyle name="40 % - Accent6 2 2 5 3 2" xfId="15475"/>
    <cellStyle name="40 % - Accent6 2 2 5 3 2 2" xfId="28096"/>
    <cellStyle name="40 % - Accent6 2 2 5 3 2 3" xfId="41373"/>
    <cellStyle name="40 % - Accent6 2 2 5 3 2 4" xfId="54650"/>
    <cellStyle name="40 % - Accent6 2 2 5 3 3" xfId="22109"/>
    <cellStyle name="40 % - Accent6 2 2 5 3 4" xfId="35386"/>
    <cellStyle name="40 % - Accent6 2 2 5 3 5" xfId="48663"/>
    <cellStyle name="40 % - Accent6 2 2 5 4" xfId="14496"/>
    <cellStyle name="40 % - Accent6 2 2 5 4 2" xfId="27117"/>
    <cellStyle name="40 % - Accent6 2 2 5 4 3" xfId="40394"/>
    <cellStyle name="40 % - Accent6 2 2 5 4 4" xfId="53671"/>
    <cellStyle name="40 % - Accent6 2 2 5 5" xfId="21130"/>
    <cellStyle name="40 % - Accent6 2 2 5 6" xfId="34407"/>
    <cellStyle name="40 % - Accent6 2 2 5 7" xfId="47684"/>
    <cellStyle name="40 % - Accent6 2 2 6" xfId="5049"/>
    <cellStyle name="40 % - Accent6 2 2 6 2" xfId="8923"/>
    <cellStyle name="40 % - Accent6 2 2 6 2 2" xfId="18682"/>
    <cellStyle name="40 % - Accent6 2 2 6 2 2 2" xfId="31862"/>
    <cellStyle name="40 % - Accent6 2 2 6 2 2 3" xfId="45139"/>
    <cellStyle name="40 % - Accent6 2 2 6 2 2 4" xfId="58416"/>
    <cellStyle name="40 % - Accent6 2 2 6 2 3" xfId="13177"/>
    <cellStyle name="40 % - Accent6 2 2 6 2 4" xfId="25875"/>
    <cellStyle name="40 % - Accent6 2 2 6 2 5" xfId="39152"/>
    <cellStyle name="40 % - Accent6 2 2 6 2 6" xfId="52429"/>
    <cellStyle name="40 % - Accent6 2 2 6 3" xfId="15946"/>
    <cellStyle name="40 % - Accent6 2 2 6 3 2" xfId="29077"/>
    <cellStyle name="40 % - Accent6 2 2 6 3 3" xfId="42354"/>
    <cellStyle name="40 % - Accent6 2 2 6 3 4" xfId="55631"/>
    <cellStyle name="40 % - Accent6 2 2 6 4" xfId="23090"/>
    <cellStyle name="40 % - Accent6 2 2 6 5" xfId="36367"/>
    <cellStyle name="40 % - Accent6 2 2 6 6" xfId="49644"/>
    <cellStyle name="40 % - Accent6 2 2 7" xfId="5640"/>
    <cellStyle name="40 % - Accent6 2 2 7 2" xfId="13338"/>
    <cellStyle name="40 % - Accent6 2 2 7 2 2" xfId="18762"/>
    <cellStyle name="40 % - Accent6 2 2 7 2 2 2" xfId="31942"/>
    <cellStyle name="40 % - Accent6 2 2 7 2 2 3" xfId="45219"/>
    <cellStyle name="40 % - Accent6 2 2 7 2 2 4" xfId="58496"/>
    <cellStyle name="40 % - Accent6 2 2 7 2 3" xfId="25955"/>
    <cellStyle name="40 % - Accent6 2 2 7 2 4" xfId="39232"/>
    <cellStyle name="40 % - Accent6 2 2 7 2 5" xfId="52509"/>
    <cellStyle name="40 % - Accent6 2 2 7 3" xfId="16488"/>
    <cellStyle name="40 % - Accent6 2 2 7 3 2" xfId="29668"/>
    <cellStyle name="40 % - Accent6 2 2 7 3 3" xfId="42945"/>
    <cellStyle name="40 % - Accent6 2 2 7 3 4" xfId="56222"/>
    <cellStyle name="40 % - Accent6 2 2 7 4" xfId="11442"/>
    <cellStyle name="40 % - Accent6 2 2 7 5" xfId="23681"/>
    <cellStyle name="40 % - Accent6 2 2 7 6" xfId="36958"/>
    <cellStyle name="40 % - Accent6 2 2 7 7" xfId="50235"/>
    <cellStyle name="40 % - Accent6 2 2 8" xfId="6264"/>
    <cellStyle name="40 % - Accent6 2 2 8 2" xfId="17088"/>
    <cellStyle name="40 % - Accent6 2 2 8 2 2" xfId="30268"/>
    <cellStyle name="40 % - Accent6 2 2 8 2 3" xfId="43545"/>
    <cellStyle name="40 % - Accent6 2 2 8 2 4" xfId="56822"/>
    <cellStyle name="40 % - Accent6 2 2 8 3" xfId="12042"/>
    <cellStyle name="40 % - Accent6 2 2 8 4" xfId="24281"/>
    <cellStyle name="40 % - Accent6 2 2 8 5" xfId="37558"/>
    <cellStyle name="40 % - Accent6 2 2 8 6" xfId="50835"/>
    <cellStyle name="40 % - Accent6 2 2 9" xfId="6966"/>
    <cellStyle name="40 % - Accent6 2 2 9 2" xfId="17790"/>
    <cellStyle name="40 % - Accent6 2 2 9 2 2" xfId="30970"/>
    <cellStyle name="40 % - Accent6 2 2 9 2 3" xfId="44247"/>
    <cellStyle name="40 % - Accent6 2 2 9 2 4" xfId="57524"/>
    <cellStyle name="40 % - Accent6 2 2 9 3" xfId="12744"/>
    <cellStyle name="40 % - Accent6 2 2 9 4" xfId="24983"/>
    <cellStyle name="40 % - Accent6 2 2 9 5" xfId="38260"/>
    <cellStyle name="40 % - Accent6 2 2 9 6" xfId="51537"/>
    <cellStyle name="40 % - Accent6 2 2_2012-2013 - CF - Tour 1 - Ligue 04 - Résultats" xfId="871"/>
    <cellStyle name="40 % - Accent6 2 3" xfId="872"/>
    <cellStyle name="40 % - Accent6 2 3 10" xfId="5665"/>
    <cellStyle name="40 % - Accent6 2 3 10 2" xfId="13341"/>
    <cellStyle name="40 % - Accent6 2 3 10 2 2" xfId="18766"/>
    <cellStyle name="40 % - Accent6 2 3 10 2 2 2" xfId="31946"/>
    <cellStyle name="40 % - Accent6 2 3 10 2 2 3" xfId="45223"/>
    <cellStyle name="40 % - Accent6 2 3 10 2 2 4" xfId="58500"/>
    <cellStyle name="40 % - Accent6 2 3 10 2 3" xfId="25959"/>
    <cellStyle name="40 % - Accent6 2 3 10 2 4" xfId="39236"/>
    <cellStyle name="40 % - Accent6 2 3 10 2 5" xfId="52513"/>
    <cellStyle name="40 % - Accent6 2 3 10 3" xfId="16513"/>
    <cellStyle name="40 % - Accent6 2 3 10 3 2" xfId="29693"/>
    <cellStyle name="40 % - Accent6 2 3 10 3 3" xfId="42970"/>
    <cellStyle name="40 % - Accent6 2 3 10 3 4" xfId="56247"/>
    <cellStyle name="40 % - Accent6 2 3 10 4" xfId="11467"/>
    <cellStyle name="40 % - Accent6 2 3 10 5" xfId="23706"/>
    <cellStyle name="40 % - Accent6 2 3 10 6" xfId="36983"/>
    <cellStyle name="40 % - Accent6 2 3 10 7" xfId="50260"/>
    <cellStyle name="40 % - Accent6 2 3 11" xfId="6289"/>
    <cellStyle name="40 % - Accent6 2 3 11 2" xfId="17113"/>
    <cellStyle name="40 % - Accent6 2 3 11 2 2" xfId="30293"/>
    <cellStyle name="40 % - Accent6 2 3 11 2 3" xfId="43570"/>
    <cellStyle name="40 % - Accent6 2 3 11 2 4" xfId="56847"/>
    <cellStyle name="40 % - Accent6 2 3 11 3" xfId="12067"/>
    <cellStyle name="40 % - Accent6 2 3 11 4" xfId="24306"/>
    <cellStyle name="40 % - Accent6 2 3 11 5" xfId="37583"/>
    <cellStyle name="40 % - Accent6 2 3 11 6" xfId="50860"/>
    <cellStyle name="40 % - Accent6 2 3 12" xfId="6991"/>
    <cellStyle name="40 % - Accent6 2 3 12 2" xfId="17815"/>
    <cellStyle name="40 % - Accent6 2 3 12 2 2" xfId="30995"/>
    <cellStyle name="40 % - Accent6 2 3 12 2 3" xfId="44272"/>
    <cellStyle name="40 % - Accent6 2 3 12 2 4" xfId="57549"/>
    <cellStyle name="40 % - Accent6 2 3 12 3" xfId="12769"/>
    <cellStyle name="40 % - Accent6 2 3 12 4" xfId="25008"/>
    <cellStyle name="40 % - Accent6 2 3 12 5" xfId="38285"/>
    <cellStyle name="40 % - Accent6 2 3 12 6" xfId="51562"/>
    <cellStyle name="40 % - Accent6 2 3 13" xfId="7717"/>
    <cellStyle name="40 % - Accent6 2 3 13 2" xfId="18571"/>
    <cellStyle name="40 % - Accent6 2 3 13 2 2" xfId="31751"/>
    <cellStyle name="40 % - Accent6 2 3 13 2 3" xfId="45028"/>
    <cellStyle name="40 % - Accent6 2 3 13 2 4" xfId="58305"/>
    <cellStyle name="40 % - Accent6 2 3 13 3" xfId="25764"/>
    <cellStyle name="40 % - Accent6 2 3 13 4" xfId="39041"/>
    <cellStyle name="40 % - Accent6 2 3 13 5" xfId="52318"/>
    <cellStyle name="40 % - Accent6 2 3 14" xfId="10776"/>
    <cellStyle name="40 % - Accent6 2 3 14 2" xfId="15250"/>
    <cellStyle name="40 % - Accent6 2 3 14 2 2" xfId="27871"/>
    <cellStyle name="40 % - Accent6 2 3 14 2 3" xfId="41148"/>
    <cellStyle name="40 % - Accent6 2 3 14 2 4" xfId="54425"/>
    <cellStyle name="40 % - Accent6 2 3 14 3" xfId="21884"/>
    <cellStyle name="40 % - Accent6 2 3 14 4" xfId="35161"/>
    <cellStyle name="40 % - Accent6 2 3 14 5" xfId="48438"/>
    <cellStyle name="40 % - Accent6 2 3 15" xfId="9699"/>
    <cellStyle name="40 % - Accent6 2 3 15 2" xfId="20565"/>
    <cellStyle name="40 % - Accent6 2 3 15 3" xfId="33842"/>
    <cellStyle name="40 % - Accent6 2 3 15 4" xfId="47119"/>
    <cellStyle name="40 % - Accent6 2 3 16" xfId="13931"/>
    <cellStyle name="40 % - Accent6 2 3 16 2" xfId="26552"/>
    <cellStyle name="40 % - Accent6 2 3 16 3" xfId="39829"/>
    <cellStyle name="40 % - Accent6 2 3 16 4" xfId="53106"/>
    <cellStyle name="40 % - Accent6 2 3 17" xfId="19820"/>
    <cellStyle name="40 % - Accent6 2 3 18" xfId="33097"/>
    <cellStyle name="40 % - Accent6 2 3 19" xfId="46374"/>
    <cellStyle name="40 % - Accent6 2 3 2" xfId="873"/>
    <cellStyle name="40 % - Accent6 2 3 3" xfId="874"/>
    <cellStyle name="40 % - Accent6 2 3 3 10" xfId="6290"/>
    <cellStyle name="40 % - Accent6 2 3 3 10 2" xfId="17114"/>
    <cellStyle name="40 % - Accent6 2 3 3 10 2 2" xfId="30294"/>
    <cellStyle name="40 % - Accent6 2 3 3 10 2 3" xfId="43571"/>
    <cellStyle name="40 % - Accent6 2 3 3 10 2 4" xfId="56848"/>
    <cellStyle name="40 % - Accent6 2 3 3 10 3" xfId="12068"/>
    <cellStyle name="40 % - Accent6 2 3 3 10 4" xfId="24307"/>
    <cellStyle name="40 % - Accent6 2 3 3 10 5" xfId="37584"/>
    <cellStyle name="40 % - Accent6 2 3 3 10 6" xfId="50861"/>
    <cellStyle name="40 % - Accent6 2 3 3 11" xfId="6992"/>
    <cellStyle name="40 % - Accent6 2 3 3 11 2" xfId="17816"/>
    <cellStyle name="40 % - Accent6 2 3 3 11 2 2" xfId="30996"/>
    <cellStyle name="40 % - Accent6 2 3 3 11 2 3" xfId="44273"/>
    <cellStyle name="40 % - Accent6 2 3 3 11 2 4" xfId="57550"/>
    <cellStyle name="40 % - Accent6 2 3 3 11 3" xfId="12770"/>
    <cellStyle name="40 % - Accent6 2 3 3 11 4" xfId="25009"/>
    <cellStyle name="40 % - Accent6 2 3 3 11 5" xfId="38286"/>
    <cellStyle name="40 % - Accent6 2 3 3 11 6" xfId="51563"/>
    <cellStyle name="40 % - Accent6 2 3 3 12" xfId="7718"/>
    <cellStyle name="40 % - Accent6 2 3 3 12 2" xfId="15251"/>
    <cellStyle name="40 % - Accent6 2 3 3 12 2 2" xfId="27872"/>
    <cellStyle name="40 % - Accent6 2 3 3 12 2 3" xfId="41149"/>
    <cellStyle name="40 % - Accent6 2 3 3 12 2 4" xfId="54426"/>
    <cellStyle name="40 % - Accent6 2 3 3 12 3" xfId="21885"/>
    <cellStyle name="40 % - Accent6 2 3 3 12 4" xfId="35162"/>
    <cellStyle name="40 % - Accent6 2 3 3 12 5" xfId="48439"/>
    <cellStyle name="40 % - Accent6 2 3 3 13" xfId="9700"/>
    <cellStyle name="40 % - Accent6 2 3 3 13 2" xfId="20566"/>
    <cellStyle name="40 % - Accent6 2 3 3 13 3" xfId="33843"/>
    <cellStyle name="40 % - Accent6 2 3 3 13 4" xfId="47120"/>
    <cellStyle name="40 % - Accent6 2 3 3 14" xfId="13932"/>
    <cellStyle name="40 % - Accent6 2 3 3 14 2" xfId="26553"/>
    <cellStyle name="40 % - Accent6 2 3 3 14 3" xfId="39830"/>
    <cellStyle name="40 % - Accent6 2 3 3 14 4" xfId="53107"/>
    <cellStyle name="40 % - Accent6 2 3 3 15" xfId="19821"/>
    <cellStyle name="40 % - Accent6 2 3 3 16" xfId="33098"/>
    <cellStyle name="40 % - Accent6 2 3 3 17" xfId="46375"/>
    <cellStyle name="40 % - Accent6 2 3 3 2" xfId="875"/>
    <cellStyle name="40 % - Accent6 2 3 3 2 10" xfId="6291"/>
    <cellStyle name="40 % - Accent6 2 3 3 2 10 2" xfId="17115"/>
    <cellStyle name="40 % - Accent6 2 3 3 2 10 2 2" xfId="30295"/>
    <cellStyle name="40 % - Accent6 2 3 3 2 10 2 3" xfId="43572"/>
    <cellStyle name="40 % - Accent6 2 3 3 2 10 2 4" xfId="56849"/>
    <cellStyle name="40 % - Accent6 2 3 3 2 10 3" xfId="12069"/>
    <cellStyle name="40 % - Accent6 2 3 3 2 10 4" xfId="24308"/>
    <cellStyle name="40 % - Accent6 2 3 3 2 10 5" xfId="37585"/>
    <cellStyle name="40 % - Accent6 2 3 3 2 10 6" xfId="50862"/>
    <cellStyle name="40 % - Accent6 2 3 3 2 11" xfId="6993"/>
    <cellStyle name="40 % - Accent6 2 3 3 2 11 2" xfId="17817"/>
    <cellStyle name="40 % - Accent6 2 3 3 2 11 2 2" xfId="30997"/>
    <cellStyle name="40 % - Accent6 2 3 3 2 11 2 3" xfId="44274"/>
    <cellStyle name="40 % - Accent6 2 3 3 2 11 2 4" xfId="57551"/>
    <cellStyle name="40 % - Accent6 2 3 3 2 11 3" xfId="12771"/>
    <cellStyle name="40 % - Accent6 2 3 3 2 11 4" xfId="25010"/>
    <cellStyle name="40 % - Accent6 2 3 3 2 11 5" xfId="38287"/>
    <cellStyle name="40 % - Accent6 2 3 3 2 11 6" xfId="51564"/>
    <cellStyle name="40 % - Accent6 2 3 3 2 12" xfId="7719"/>
    <cellStyle name="40 % - Accent6 2 3 3 2 12 2" xfId="18572"/>
    <cellStyle name="40 % - Accent6 2 3 3 2 12 2 2" xfId="31752"/>
    <cellStyle name="40 % - Accent6 2 3 3 2 12 2 3" xfId="45029"/>
    <cellStyle name="40 % - Accent6 2 3 3 2 12 2 4" xfId="58306"/>
    <cellStyle name="40 % - Accent6 2 3 3 2 12 3" xfId="25765"/>
    <cellStyle name="40 % - Accent6 2 3 3 2 12 4" xfId="39042"/>
    <cellStyle name="40 % - Accent6 2 3 3 2 12 5" xfId="52319"/>
    <cellStyle name="40 % - Accent6 2 3 3 2 13" xfId="10777"/>
    <cellStyle name="40 % - Accent6 2 3 3 2 13 2" xfId="15252"/>
    <cellStyle name="40 % - Accent6 2 3 3 2 13 2 2" xfId="27873"/>
    <cellStyle name="40 % - Accent6 2 3 3 2 13 2 3" xfId="41150"/>
    <cellStyle name="40 % - Accent6 2 3 3 2 13 2 4" xfId="54427"/>
    <cellStyle name="40 % - Accent6 2 3 3 2 13 3" xfId="21886"/>
    <cellStyle name="40 % - Accent6 2 3 3 2 13 4" xfId="35163"/>
    <cellStyle name="40 % - Accent6 2 3 3 2 13 5" xfId="48440"/>
    <cellStyle name="40 % - Accent6 2 3 3 2 14" xfId="9701"/>
    <cellStyle name="40 % - Accent6 2 3 3 2 14 2" xfId="20567"/>
    <cellStyle name="40 % - Accent6 2 3 3 2 14 3" xfId="33844"/>
    <cellStyle name="40 % - Accent6 2 3 3 2 14 4" xfId="47121"/>
    <cellStyle name="40 % - Accent6 2 3 3 2 15" xfId="13933"/>
    <cellStyle name="40 % - Accent6 2 3 3 2 15 2" xfId="26554"/>
    <cellStyle name="40 % - Accent6 2 3 3 2 15 3" xfId="39831"/>
    <cellStyle name="40 % - Accent6 2 3 3 2 15 4" xfId="53108"/>
    <cellStyle name="40 % - Accent6 2 3 3 2 16" xfId="19822"/>
    <cellStyle name="40 % - Accent6 2 3 3 2 17" xfId="33099"/>
    <cellStyle name="40 % - Accent6 2 3 3 2 18" xfId="46376"/>
    <cellStyle name="40 % - Accent6 2 3 3 2 2" xfId="876"/>
    <cellStyle name="40 % - Accent6 2 3 3 2 2 10" xfId="13934"/>
    <cellStyle name="40 % - Accent6 2 3 3 2 2 10 2" xfId="26555"/>
    <cellStyle name="40 % - Accent6 2 3 3 2 2 10 3" xfId="39832"/>
    <cellStyle name="40 % - Accent6 2 3 3 2 2 10 4" xfId="53109"/>
    <cellStyle name="40 % - Accent6 2 3 3 2 2 11" xfId="19823"/>
    <cellStyle name="40 % - Accent6 2 3 3 2 2 12" xfId="33100"/>
    <cellStyle name="40 % - Accent6 2 3 3 2 2 13" xfId="46377"/>
    <cellStyle name="40 % - Accent6 2 3 3 2 2 2" xfId="3845"/>
    <cellStyle name="40 % - Accent6 2 3 3 2 2 2 2" xfId="7981"/>
    <cellStyle name="40 % - Accent6 2 3 3 2 2 2 2 2" xfId="15512"/>
    <cellStyle name="40 % - Accent6 2 3 3 2 2 2 2 2 2" xfId="28135"/>
    <cellStyle name="40 % - Accent6 2 3 3 2 2 2 2 2 3" xfId="41412"/>
    <cellStyle name="40 % - Accent6 2 3 3 2 2 2 2 2 4" xfId="54689"/>
    <cellStyle name="40 % - Accent6 2 3 3 2 2 2 2 3" xfId="22148"/>
    <cellStyle name="40 % - Accent6 2 3 3 2 2 2 2 4" xfId="35425"/>
    <cellStyle name="40 % - Accent6 2 3 3 2 2 2 2 5" xfId="48702"/>
    <cellStyle name="40 % - Accent6 2 3 3 2 2 2 3" xfId="14524"/>
    <cellStyle name="40 % - Accent6 2 3 3 2 2 2 3 2" xfId="27145"/>
    <cellStyle name="40 % - Accent6 2 3 3 2 2 2 3 3" xfId="40422"/>
    <cellStyle name="40 % - Accent6 2 3 3 2 2 2 3 4" xfId="53699"/>
    <cellStyle name="40 % - Accent6 2 3 3 2 2 2 4" xfId="21158"/>
    <cellStyle name="40 % - Accent6 2 3 3 2 2 2 5" xfId="34435"/>
    <cellStyle name="40 % - Accent6 2 3 3 2 2 2 6" xfId="47712"/>
    <cellStyle name="40 % - Accent6 2 3 3 2 2 3" xfId="5077"/>
    <cellStyle name="40 % - Accent6 2 3 3 2 2 3 2" xfId="8951"/>
    <cellStyle name="40 % - Accent6 2 3 3 2 2 3 2 2" xfId="29105"/>
    <cellStyle name="40 % - Accent6 2 3 3 2 2 3 2 3" xfId="42382"/>
    <cellStyle name="40 % - Accent6 2 3 3 2 2 3 2 4" xfId="55659"/>
    <cellStyle name="40 % - Accent6 2 3 3 2 2 3 3" xfId="23118"/>
    <cellStyle name="40 % - Accent6 2 3 3 2 2 3 4" xfId="36395"/>
    <cellStyle name="40 % - Accent6 2 3 3 2 2 3 5" xfId="49672"/>
    <cellStyle name="40 % - Accent6 2 3 3 2 2 4" xfId="5668"/>
    <cellStyle name="40 % - Accent6 2 3 3 2 2 4 2" xfId="16516"/>
    <cellStyle name="40 % - Accent6 2 3 3 2 2 4 2 2" xfId="29696"/>
    <cellStyle name="40 % - Accent6 2 3 3 2 2 4 2 3" xfId="42973"/>
    <cellStyle name="40 % - Accent6 2 3 3 2 2 4 2 4" xfId="56250"/>
    <cellStyle name="40 % - Accent6 2 3 3 2 2 4 3" xfId="11470"/>
    <cellStyle name="40 % - Accent6 2 3 3 2 2 4 4" xfId="23709"/>
    <cellStyle name="40 % - Accent6 2 3 3 2 2 4 5" xfId="36986"/>
    <cellStyle name="40 % - Accent6 2 3 3 2 2 4 6" xfId="50263"/>
    <cellStyle name="40 % - Accent6 2 3 3 2 2 5" xfId="6292"/>
    <cellStyle name="40 % - Accent6 2 3 3 2 2 5 2" xfId="17116"/>
    <cellStyle name="40 % - Accent6 2 3 3 2 2 5 2 2" xfId="30296"/>
    <cellStyle name="40 % - Accent6 2 3 3 2 2 5 2 3" xfId="43573"/>
    <cellStyle name="40 % - Accent6 2 3 3 2 2 5 2 4" xfId="56850"/>
    <cellStyle name="40 % - Accent6 2 3 3 2 2 5 3" xfId="12070"/>
    <cellStyle name="40 % - Accent6 2 3 3 2 2 5 4" xfId="24309"/>
    <cellStyle name="40 % - Accent6 2 3 3 2 2 5 5" xfId="37586"/>
    <cellStyle name="40 % - Accent6 2 3 3 2 2 5 6" xfId="50863"/>
    <cellStyle name="40 % - Accent6 2 3 3 2 2 6" xfId="6994"/>
    <cellStyle name="40 % - Accent6 2 3 3 2 2 6 2" xfId="17818"/>
    <cellStyle name="40 % - Accent6 2 3 3 2 2 6 2 2" xfId="30998"/>
    <cellStyle name="40 % - Accent6 2 3 3 2 2 6 2 3" xfId="44275"/>
    <cellStyle name="40 % - Accent6 2 3 3 2 2 6 2 4" xfId="57552"/>
    <cellStyle name="40 % - Accent6 2 3 3 2 2 6 3" xfId="12772"/>
    <cellStyle name="40 % - Accent6 2 3 3 2 2 6 4" xfId="25011"/>
    <cellStyle name="40 % - Accent6 2 3 3 2 2 6 5" xfId="38288"/>
    <cellStyle name="40 % - Accent6 2 3 3 2 2 6 6" xfId="51565"/>
    <cellStyle name="40 % - Accent6 2 3 3 2 2 7" xfId="7720"/>
    <cellStyle name="40 % - Accent6 2 3 3 2 2 7 2" xfId="18573"/>
    <cellStyle name="40 % - Accent6 2 3 3 2 2 7 2 2" xfId="31753"/>
    <cellStyle name="40 % - Accent6 2 3 3 2 2 7 2 3" xfId="45030"/>
    <cellStyle name="40 % - Accent6 2 3 3 2 2 7 2 4" xfId="58307"/>
    <cellStyle name="40 % - Accent6 2 3 3 2 2 7 3" xfId="25766"/>
    <cellStyle name="40 % - Accent6 2 3 3 2 2 7 4" xfId="39043"/>
    <cellStyle name="40 % - Accent6 2 3 3 2 2 7 5" xfId="52320"/>
    <cellStyle name="40 % - Accent6 2 3 3 2 2 8" xfId="10778"/>
    <cellStyle name="40 % - Accent6 2 3 3 2 2 8 2" xfId="15253"/>
    <cellStyle name="40 % - Accent6 2 3 3 2 2 8 2 2" xfId="27874"/>
    <cellStyle name="40 % - Accent6 2 3 3 2 2 8 2 3" xfId="41151"/>
    <cellStyle name="40 % - Accent6 2 3 3 2 2 8 2 4" xfId="54428"/>
    <cellStyle name="40 % - Accent6 2 3 3 2 2 8 3" xfId="21887"/>
    <cellStyle name="40 % - Accent6 2 3 3 2 2 8 4" xfId="35164"/>
    <cellStyle name="40 % - Accent6 2 3 3 2 2 8 5" xfId="48441"/>
    <cellStyle name="40 % - Accent6 2 3 3 2 2 9" xfId="9702"/>
    <cellStyle name="40 % - Accent6 2 3 3 2 2 9 2" xfId="20568"/>
    <cellStyle name="40 % - Accent6 2 3 3 2 2 9 3" xfId="33845"/>
    <cellStyle name="40 % - Accent6 2 3 3 2 2 9 4" xfId="47122"/>
    <cellStyle name="40 % - Accent6 2 3 3 2 3" xfId="877"/>
    <cellStyle name="40 % - Accent6 2 3 3 2 3 10" xfId="13935"/>
    <cellStyle name="40 % - Accent6 2 3 3 2 3 10 2" xfId="26556"/>
    <cellStyle name="40 % - Accent6 2 3 3 2 3 10 3" xfId="39833"/>
    <cellStyle name="40 % - Accent6 2 3 3 2 3 10 4" xfId="53110"/>
    <cellStyle name="40 % - Accent6 2 3 3 2 3 11" xfId="19824"/>
    <cellStyle name="40 % - Accent6 2 3 3 2 3 12" xfId="33101"/>
    <cellStyle name="40 % - Accent6 2 3 3 2 3 13" xfId="46378"/>
    <cellStyle name="40 % - Accent6 2 3 3 2 3 2" xfId="3844"/>
    <cellStyle name="40 % - Accent6 2 3 3 2 3 2 2" xfId="7980"/>
    <cellStyle name="40 % - Accent6 2 3 3 2 3 2 2 2" xfId="15511"/>
    <cellStyle name="40 % - Accent6 2 3 3 2 3 2 2 2 2" xfId="28134"/>
    <cellStyle name="40 % - Accent6 2 3 3 2 3 2 2 2 3" xfId="41411"/>
    <cellStyle name="40 % - Accent6 2 3 3 2 3 2 2 2 4" xfId="54688"/>
    <cellStyle name="40 % - Accent6 2 3 3 2 3 2 2 3" xfId="22147"/>
    <cellStyle name="40 % - Accent6 2 3 3 2 3 2 2 4" xfId="35424"/>
    <cellStyle name="40 % - Accent6 2 3 3 2 3 2 2 5" xfId="48701"/>
    <cellStyle name="40 % - Accent6 2 3 3 2 3 2 3" xfId="14525"/>
    <cellStyle name="40 % - Accent6 2 3 3 2 3 2 3 2" xfId="27146"/>
    <cellStyle name="40 % - Accent6 2 3 3 2 3 2 3 3" xfId="40423"/>
    <cellStyle name="40 % - Accent6 2 3 3 2 3 2 3 4" xfId="53700"/>
    <cellStyle name="40 % - Accent6 2 3 3 2 3 2 4" xfId="21159"/>
    <cellStyle name="40 % - Accent6 2 3 3 2 3 2 5" xfId="34436"/>
    <cellStyle name="40 % - Accent6 2 3 3 2 3 2 6" xfId="47713"/>
    <cellStyle name="40 % - Accent6 2 3 3 2 3 3" xfId="5078"/>
    <cellStyle name="40 % - Accent6 2 3 3 2 3 3 2" xfId="8952"/>
    <cellStyle name="40 % - Accent6 2 3 3 2 3 3 2 2" xfId="29106"/>
    <cellStyle name="40 % - Accent6 2 3 3 2 3 3 2 3" xfId="42383"/>
    <cellStyle name="40 % - Accent6 2 3 3 2 3 3 2 4" xfId="55660"/>
    <cellStyle name="40 % - Accent6 2 3 3 2 3 3 3" xfId="23119"/>
    <cellStyle name="40 % - Accent6 2 3 3 2 3 3 4" xfId="36396"/>
    <cellStyle name="40 % - Accent6 2 3 3 2 3 3 5" xfId="49673"/>
    <cellStyle name="40 % - Accent6 2 3 3 2 3 4" xfId="5669"/>
    <cellStyle name="40 % - Accent6 2 3 3 2 3 4 2" xfId="16517"/>
    <cellStyle name="40 % - Accent6 2 3 3 2 3 4 2 2" xfId="29697"/>
    <cellStyle name="40 % - Accent6 2 3 3 2 3 4 2 3" xfId="42974"/>
    <cellStyle name="40 % - Accent6 2 3 3 2 3 4 2 4" xfId="56251"/>
    <cellStyle name="40 % - Accent6 2 3 3 2 3 4 3" xfId="11471"/>
    <cellStyle name="40 % - Accent6 2 3 3 2 3 4 4" xfId="23710"/>
    <cellStyle name="40 % - Accent6 2 3 3 2 3 4 5" xfId="36987"/>
    <cellStyle name="40 % - Accent6 2 3 3 2 3 4 6" xfId="50264"/>
    <cellStyle name="40 % - Accent6 2 3 3 2 3 5" xfId="6293"/>
    <cellStyle name="40 % - Accent6 2 3 3 2 3 5 2" xfId="17117"/>
    <cellStyle name="40 % - Accent6 2 3 3 2 3 5 2 2" xfId="30297"/>
    <cellStyle name="40 % - Accent6 2 3 3 2 3 5 2 3" xfId="43574"/>
    <cellStyle name="40 % - Accent6 2 3 3 2 3 5 2 4" xfId="56851"/>
    <cellStyle name="40 % - Accent6 2 3 3 2 3 5 3" xfId="12071"/>
    <cellStyle name="40 % - Accent6 2 3 3 2 3 5 4" xfId="24310"/>
    <cellStyle name="40 % - Accent6 2 3 3 2 3 5 5" xfId="37587"/>
    <cellStyle name="40 % - Accent6 2 3 3 2 3 5 6" xfId="50864"/>
    <cellStyle name="40 % - Accent6 2 3 3 2 3 6" xfId="6995"/>
    <cellStyle name="40 % - Accent6 2 3 3 2 3 6 2" xfId="17819"/>
    <cellStyle name="40 % - Accent6 2 3 3 2 3 6 2 2" xfId="30999"/>
    <cellStyle name="40 % - Accent6 2 3 3 2 3 6 2 3" xfId="44276"/>
    <cellStyle name="40 % - Accent6 2 3 3 2 3 6 2 4" xfId="57553"/>
    <cellStyle name="40 % - Accent6 2 3 3 2 3 6 3" xfId="12773"/>
    <cellStyle name="40 % - Accent6 2 3 3 2 3 6 4" xfId="25012"/>
    <cellStyle name="40 % - Accent6 2 3 3 2 3 6 5" xfId="38289"/>
    <cellStyle name="40 % - Accent6 2 3 3 2 3 6 6" xfId="51566"/>
    <cellStyle name="40 % - Accent6 2 3 3 2 3 7" xfId="7721"/>
    <cellStyle name="40 % - Accent6 2 3 3 2 3 7 2" xfId="18574"/>
    <cellStyle name="40 % - Accent6 2 3 3 2 3 7 2 2" xfId="31754"/>
    <cellStyle name="40 % - Accent6 2 3 3 2 3 7 2 3" xfId="45031"/>
    <cellStyle name="40 % - Accent6 2 3 3 2 3 7 2 4" xfId="58308"/>
    <cellStyle name="40 % - Accent6 2 3 3 2 3 7 3" xfId="25767"/>
    <cellStyle name="40 % - Accent6 2 3 3 2 3 7 4" xfId="39044"/>
    <cellStyle name="40 % - Accent6 2 3 3 2 3 7 5" xfId="52321"/>
    <cellStyle name="40 % - Accent6 2 3 3 2 3 8" xfId="10779"/>
    <cellStyle name="40 % - Accent6 2 3 3 2 3 8 2" xfId="15254"/>
    <cellStyle name="40 % - Accent6 2 3 3 2 3 8 2 2" xfId="27875"/>
    <cellStyle name="40 % - Accent6 2 3 3 2 3 8 2 3" xfId="41152"/>
    <cellStyle name="40 % - Accent6 2 3 3 2 3 8 2 4" xfId="54429"/>
    <cellStyle name="40 % - Accent6 2 3 3 2 3 8 3" xfId="21888"/>
    <cellStyle name="40 % - Accent6 2 3 3 2 3 8 4" xfId="35165"/>
    <cellStyle name="40 % - Accent6 2 3 3 2 3 8 5" xfId="48442"/>
    <cellStyle name="40 % - Accent6 2 3 3 2 3 9" xfId="9703"/>
    <cellStyle name="40 % - Accent6 2 3 3 2 3 9 2" xfId="20569"/>
    <cellStyle name="40 % - Accent6 2 3 3 2 3 9 3" xfId="33846"/>
    <cellStyle name="40 % - Accent6 2 3 3 2 3 9 4" xfId="47123"/>
    <cellStyle name="40 % - Accent6 2 3 3 2 4" xfId="878"/>
    <cellStyle name="40 % - Accent6 2 3 3 2 4 10" xfId="9704"/>
    <cellStyle name="40 % - Accent6 2 3 3 2 4 10 2" xfId="20570"/>
    <cellStyle name="40 % - Accent6 2 3 3 2 4 10 3" xfId="33847"/>
    <cellStyle name="40 % - Accent6 2 3 3 2 4 10 4" xfId="47124"/>
    <cellStyle name="40 % - Accent6 2 3 3 2 4 11" xfId="13936"/>
    <cellStyle name="40 % - Accent6 2 3 3 2 4 11 2" xfId="26557"/>
    <cellStyle name="40 % - Accent6 2 3 3 2 4 11 3" xfId="39834"/>
    <cellStyle name="40 % - Accent6 2 3 3 2 4 11 4" xfId="53111"/>
    <cellStyle name="40 % - Accent6 2 3 3 2 4 12" xfId="19825"/>
    <cellStyle name="40 % - Accent6 2 3 3 2 4 13" xfId="33102"/>
    <cellStyle name="40 % - Accent6 2 3 3 2 4 14" xfId="46379"/>
    <cellStyle name="40 % - Accent6 2 3 3 2 4 2" xfId="879"/>
    <cellStyle name="40 % - Accent6 2 3 3 2 4 2 10" xfId="13937"/>
    <cellStyle name="40 % - Accent6 2 3 3 2 4 2 10 2" xfId="26558"/>
    <cellStyle name="40 % - Accent6 2 3 3 2 4 2 10 3" xfId="39835"/>
    <cellStyle name="40 % - Accent6 2 3 3 2 4 2 10 4" xfId="53112"/>
    <cellStyle name="40 % - Accent6 2 3 3 2 4 2 11" xfId="19826"/>
    <cellStyle name="40 % - Accent6 2 3 3 2 4 2 12" xfId="33103"/>
    <cellStyle name="40 % - Accent6 2 3 3 2 4 2 13" xfId="46380"/>
    <cellStyle name="40 % - Accent6 2 3 3 2 4 2 2" xfId="3841"/>
    <cellStyle name="40 % - Accent6 2 3 3 2 4 2 2 2" xfId="7978"/>
    <cellStyle name="40 % - Accent6 2 3 3 2 4 2 2 2 2" xfId="15509"/>
    <cellStyle name="40 % - Accent6 2 3 3 2 4 2 2 2 2 2" xfId="28132"/>
    <cellStyle name="40 % - Accent6 2 3 3 2 4 2 2 2 2 3" xfId="41409"/>
    <cellStyle name="40 % - Accent6 2 3 3 2 4 2 2 2 2 4" xfId="54686"/>
    <cellStyle name="40 % - Accent6 2 3 3 2 4 2 2 2 3" xfId="22145"/>
    <cellStyle name="40 % - Accent6 2 3 3 2 4 2 2 2 4" xfId="35422"/>
    <cellStyle name="40 % - Accent6 2 3 3 2 4 2 2 2 5" xfId="48699"/>
    <cellStyle name="40 % - Accent6 2 3 3 2 4 2 2 3" xfId="14527"/>
    <cellStyle name="40 % - Accent6 2 3 3 2 4 2 2 3 2" xfId="27148"/>
    <cellStyle name="40 % - Accent6 2 3 3 2 4 2 2 3 3" xfId="40425"/>
    <cellStyle name="40 % - Accent6 2 3 3 2 4 2 2 3 4" xfId="53702"/>
    <cellStyle name="40 % - Accent6 2 3 3 2 4 2 2 4" xfId="21161"/>
    <cellStyle name="40 % - Accent6 2 3 3 2 4 2 2 5" xfId="34438"/>
    <cellStyle name="40 % - Accent6 2 3 3 2 4 2 2 6" xfId="47715"/>
    <cellStyle name="40 % - Accent6 2 3 3 2 4 2 3" xfId="5080"/>
    <cellStyle name="40 % - Accent6 2 3 3 2 4 2 3 2" xfId="8954"/>
    <cellStyle name="40 % - Accent6 2 3 3 2 4 2 3 2 2" xfId="29108"/>
    <cellStyle name="40 % - Accent6 2 3 3 2 4 2 3 2 3" xfId="42385"/>
    <cellStyle name="40 % - Accent6 2 3 3 2 4 2 3 2 4" xfId="55662"/>
    <cellStyle name="40 % - Accent6 2 3 3 2 4 2 3 3" xfId="23121"/>
    <cellStyle name="40 % - Accent6 2 3 3 2 4 2 3 4" xfId="36398"/>
    <cellStyle name="40 % - Accent6 2 3 3 2 4 2 3 5" xfId="49675"/>
    <cellStyle name="40 % - Accent6 2 3 3 2 4 2 4" xfId="5671"/>
    <cellStyle name="40 % - Accent6 2 3 3 2 4 2 4 2" xfId="16519"/>
    <cellStyle name="40 % - Accent6 2 3 3 2 4 2 4 2 2" xfId="29699"/>
    <cellStyle name="40 % - Accent6 2 3 3 2 4 2 4 2 3" xfId="42976"/>
    <cellStyle name="40 % - Accent6 2 3 3 2 4 2 4 2 4" xfId="56253"/>
    <cellStyle name="40 % - Accent6 2 3 3 2 4 2 4 3" xfId="11473"/>
    <cellStyle name="40 % - Accent6 2 3 3 2 4 2 4 4" xfId="23712"/>
    <cellStyle name="40 % - Accent6 2 3 3 2 4 2 4 5" xfId="36989"/>
    <cellStyle name="40 % - Accent6 2 3 3 2 4 2 4 6" xfId="50266"/>
    <cellStyle name="40 % - Accent6 2 3 3 2 4 2 5" xfId="6295"/>
    <cellStyle name="40 % - Accent6 2 3 3 2 4 2 5 2" xfId="17119"/>
    <cellStyle name="40 % - Accent6 2 3 3 2 4 2 5 2 2" xfId="30299"/>
    <cellStyle name="40 % - Accent6 2 3 3 2 4 2 5 2 3" xfId="43576"/>
    <cellStyle name="40 % - Accent6 2 3 3 2 4 2 5 2 4" xfId="56853"/>
    <cellStyle name="40 % - Accent6 2 3 3 2 4 2 5 3" xfId="12073"/>
    <cellStyle name="40 % - Accent6 2 3 3 2 4 2 5 4" xfId="24312"/>
    <cellStyle name="40 % - Accent6 2 3 3 2 4 2 5 5" xfId="37589"/>
    <cellStyle name="40 % - Accent6 2 3 3 2 4 2 5 6" xfId="50866"/>
    <cellStyle name="40 % - Accent6 2 3 3 2 4 2 6" xfId="6997"/>
    <cellStyle name="40 % - Accent6 2 3 3 2 4 2 6 2" xfId="17821"/>
    <cellStyle name="40 % - Accent6 2 3 3 2 4 2 6 2 2" xfId="31001"/>
    <cellStyle name="40 % - Accent6 2 3 3 2 4 2 6 2 3" xfId="44278"/>
    <cellStyle name="40 % - Accent6 2 3 3 2 4 2 6 2 4" xfId="57555"/>
    <cellStyle name="40 % - Accent6 2 3 3 2 4 2 6 3" xfId="12775"/>
    <cellStyle name="40 % - Accent6 2 3 3 2 4 2 6 4" xfId="25014"/>
    <cellStyle name="40 % - Accent6 2 3 3 2 4 2 6 5" xfId="38291"/>
    <cellStyle name="40 % - Accent6 2 3 3 2 4 2 6 6" xfId="51568"/>
    <cellStyle name="40 % - Accent6 2 3 3 2 4 2 7" xfId="7723"/>
    <cellStyle name="40 % - Accent6 2 3 3 2 4 2 7 2" xfId="18576"/>
    <cellStyle name="40 % - Accent6 2 3 3 2 4 2 7 2 2" xfId="31756"/>
    <cellStyle name="40 % - Accent6 2 3 3 2 4 2 7 2 3" xfId="45033"/>
    <cellStyle name="40 % - Accent6 2 3 3 2 4 2 7 2 4" xfId="58310"/>
    <cellStyle name="40 % - Accent6 2 3 3 2 4 2 7 3" xfId="25769"/>
    <cellStyle name="40 % - Accent6 2 3 3 2 4 2 7 4" xfId="39046"/>
    <cellStyle name="40 % - Accent6 2 3 3 2 4 2 7 5" xfId="52323"/>
    <cellStyle name="40 % - Accent6 2 3 3 2 4 2 8" xfId="10781"/>
    <cellStyle name="40 % - Accent6 2 3 3 2 4 2 8 2" xfId="15256"/>
    <cellStyle name="40 % - Accent6 2 3 3 2 4 2 8 2 2" xfId="27877"/>
    <cellStyle name="40 % - Accent6 2 3 3 2 4 2 8 2 3" xfId="41154"/>
    <cellStyle name="40 % - Accent6 2 3 3 2 4 2 8 2 4" xfId="54431"/>
    <cellStyle name="40 % - Accent6 2 3 3 2 4 2 8 3" xfId="21890"/>
    <cellStyle name="40 % - Accent6 2 3 3 2 4 2 8 4" xfId="35167"/>
    <cellStyle name="40 % - Accent6 2 3 3 2 4 2 8 5" xfId="48444"/>
    <cellStyle name="40 % - Accent6 2 3 3 2 4 2 9" xfId="9705"/>
    <cellStyle name="40 % - Accent6 2 3 3 2 4 2 9 2" xfId="20571"/>
    <cellStyle name="40 % - Accent6 2 3 3 2 4 2 9 3" xfId="33848"/>
    <cellStyle name="40 % - Accent6 2 3 3 2 4 2 9 4" xfId="47125"/>
    <cellStyle name="40 % - Accent6 2 3 3 2 4 3" xfId="3843"/>
    <cellStyle name="40 % - Accent6 2 3 3 2 4 3 2" xfId="7979"/>
    <cellStyle name="40 % - Accent6 2 3 3 2 4 3 2 2" xfId="15510"/>
    <cellStyle name="40 % - Accent6 2 3 3 2 4 3 2 2 2" xfId="28133"/>
    <cellStyle name="40 % - Accent6 2 3 3 2 4 3 2 2 3" xfId="41410"/>
    <cellStyle name="40 % - Accent6 2 3 3 2 4 3 2 2 4" xfId="54687"/>
    <cellStyle name="40 % - Accent6 2 3 3 2 4 3 2 3" xfId="22146"/>
    <cellStyle name="40 % - Accent6 2 3 3 2 4 3 2 4" xfId="35423"/>
    <cellStyle name="40 % - Accent6 2 3 3 2 4 3 2 5" xfId="48700"/>
    <cellStyle name="40 % - Accent6 2 3 3 2 4 3 3" xfId="14526"/>
    <cellStyle name="40 % - Accent6 2 3 3 2 4 3 3 2" xfId="27147"/>
    <cellStyle name="40 % - Accent6 2 3 3 2 4 3 3 3" xfId="40424"/>
    <cellStyle name="40 % - Accent6 2 3 3 2 4 3 3 4" xfId="53701"/>
    <cellStyle name="40 % - Accent6 2 3 3 2 4 3 4" xfId="21160"/>
    <cellStyle name="40 % - Accent6 2 3 3 2 4 3 5" xfId="34437"/>
    <cellStyle name="40 % - Accent6 2 3 3 2 4 3 6" xfId="47714"/>
    <cellStyle name="40 % - Accent6 2 3 3 2 4 4" xfId="5079"/>
    <cellStyle name="40 % - Accent6 2 3 3 2 4 4 2" xfId="8953"/>
    <cellStyle name="40 % - Accent6 2 3 3 2 4 4 2 2" xfId="29107"/>
    <cellStyle name="40 % - Accent6 2 3 3 2 4 4 2 3" xfId="42384"/>
    <cellStyle name="40 % - Accent6 2 3 3 2 4 4 2 4" xfId="55661"/>
    <cellStyle name="40 % - Accent6 2 3 3 2 4 4 3" xfId="23120"/>
    <cellStyle name="40 % - Accent6 2 3 3 2 4 4 4" xfId="36397"/>
    <cellStyle name="40 % - Accent6 2 3 3 2 4 4 5" xfId="49674"/>
    <cellStyle name="40 % - Accent6 2 3 3 2 4 5" xfId="5670"/>
    <cellStyle name="40 % - Accent6 2 3 3 2 4 5 2" xfId="16518"/>
    <cellStyle name="40 % - Accent6 2 3 3 2 4 5 2 2" xfId="29698"/>
    <cellStyle name="40 % - Accent6 2 3 3 2 4 5 2 3" xfId="42975"/>
    <cellStyle name="40 % - Accent6 2 3 3 2 4 5 2 4" xfId="56252"/>
    <cellStyle name="40 % - Accent6 2 3 3 2 4 5 3" xfId="11472"/>
    <cellStyle name="40 % - Accent6 2 3 3 2 4 5 4" xfId="23711"/>
    <cellStyle name="40 % - Accent6 2 3 3 2 4 5 5" xfId="36988"/>
    <cellStyle name="40 % - Accent6 2 3 3 2 4 5 6" xfId="50265"/>
    <cellStyle name="40 % - Accent6 2 3 3 2 4 6" xfId="6294"/>
    <cellStyle name="40 % - Accent6 2 3 3 2 4 6 2" xfId="17118"/>
    <cellStyle name="40 % - Accent6 2 3 3 2 4 6 2 2" xfId="30298"/>
    <cellStyle name="40 % - Accent6 2 3 3 2 4 6 2 3" xfId="43575"/>
    <cellStyle name="40 % - Accent6 2 3 3 2 4 6 2 4" xfId="56852"/>
    <cellStyle name="40 % - Accent6 2 3 3 2 4 6 3" xfId="12072"/>
    <cellStyle name="40 % - Accent6 2 3 3 2 4 6 4" xfId="24311"/>
    <cellStyle name="40 % - Accent6 2 3 3 2 4 6 5" xfId="37588"/>
    <cellStyle name="40 % - Accent6 2 3 3 2 4 6 6" xfId="50865"/>
    <cellStyle name="40 % - Accent6 2 3 3 2 4 7" xfId="6996"/>
    <cellStyle name="40 % - Accent6 2 3 3 2 4 7 2" xfId="17820"/>
    <cellStyle name="40 % - Accent6 2 3 3 2 4 7 2 2" xfId="31000"/>
    <cellStyle name="40 % - Accent6 2 3 3 2 4 7 2 3" xfId="44277"/>
    <cellStyle name="40 % - Accent6 2 3 3 2 4 7 2 4" xfId="57554"/>
    <cellStyle name="40 % - Accent6 2 3 3 2 4 7 3" xfId="12774"/>
    <cellStyle name="40 % - Accent6 2 3 3 2 4 7 4" xfId="25013"/>
    <cellStyle name="40 % - Accent6 2 3 3 2 4 7 5" xfId="38290"/>
    <cellStyle name="40 % - Accent6 2 3 3 2 4 7 6" xfId="51567"/>
    <cellStyle name="40 % - Accent6 2 3 3 2 4 8" xfId="7722"/>
    <cellStyle name="40 % - Accent6 2 3 3 2 4 8 2" xfId="18575"/>
    <cellStyle name="40 % - Accent6 2 3 3 2 4 8 2 2" xfId="31755"/>
    <cellStyle name="40 % - Accent6 2 3 3 2 4 8 2 3" xfId="45032"/>
    <cellStyle name="40 % - Accent6 2 3 3 2 4 8 2 4" xfId="58309"/>
    <cellStyle name="40 % - Accent6 2 3 3 2 4 8 3" xfId="25768"/>
    <cellStyle name="40 % - Accent6 2 3 3 2 4 8 4" xfId="39045"/>
    <cellStyle name="40 % - Accent6 2 3 3 2 4 8 5" xfId="52322"/>
    <cellStyle name="40 % - Accent6 2 3 3 2 4 9" xfId="10780"/>
    <cellStyle name="40 % - Accent6 2 3 3 2 4 9 2" xfId="15255"/>
    <cellStyle name="40 % - Accent6 2 3 3 2 4 9 2 2" xfId="27876"/>
    <cellStyle name="40 % - Accent6 2 3 3 2 4 9 2 3" xfId="41153"/>
    <cellStyle name="40 % - Accent6 2 3 3 2 4 9 2 4" xfId="54430"/>
    <cellStyle name="40 % - Accent6 2 3 3 2 4 9 3" xfId="21889"/>
    <cellStyle name="40 % - Accent6 2 3 3 2 4 9 4" xfId="35166"/>
    <cellStyle name="40 % - Accent6 2 3 3 2 4 9 5" xfId="48443"/>
    <cellStyle name="40 % - Accent6 2 3 3 2 5" xfId="880"/>
    <cellStyle name="40 % - Accent6 2 3 3 2 5 10" xfId="13938"/>
    <cellStyle name="40 % - Accent6 2 3 3 2 5 10 2" xfId="26559"/>
    <cellStyle name="40 % - Accent6 2 3 3 2 5 10 3" xfId="39836"/>
    <cellStyle name="40 % - Accent6 2 3 3 2 5 10 4" xfId="53113"/>
    <cellStyle name="40 % - Accent6 2 3 3 2 5 11" xfId="19827"/>
    <cellStyle name="40 % - Accent6 2 3 3 2 5 12" xfId="33104"/>
    <cellStyle name="40 % - Accent6 2 3 3 2 5 13" xfId="46381"/>
    <cellStyle name="40 % - Accent6 2 3 3 2 5 2" xfId="3840"/>
    <cellStyle name="40 % - Accent6 2 3 3 2 5 2 2" xfId="7977"/>
    <cellStyle name="40 % - Accent6 2 3 3 2 5 2 2 2" xfId="15508"/>
    <cellStyle name="40 % - Accent6 2 3 3 2 5 2 2 2 2" xfId="28131"/>
    <cellStyle name="40 % - Accent6 2 3 3 2 5 2 2 2 3" xfId="41408"/>
    <cellStyle name="40 % - Accent6 2 3 3 2 5 2 2 2 4" xfId="54685"/>
    <cellStyle name="40 % - Accent6 2 3 3 2 5 2 2 3" xfId="22144"/>
    <cellStyle name="40 % - Accent6 2 3 3 2 5 2 2 4" xfId="35421"/>
    <cellStyle name="40 % - Accent6 2 3 3 2 5 2 2 5" xfId="48698"/>
    <cellStyle name="40 % - Accent6 2 3 3 2 5 2 3" xfId="14528"/>
    <cellStyle name="40 % - Accent6 2 3 3 2 5 2 3 2" xfId="27149"/>
    <cellStyle name="40 % - Accent6 2 3 3 2 5 2 3 3" xfId="40426"/>
    <cellStyle name="40 % - Accent6 2 3 3 2 5 2 3 4" xfId="53703"/>
    <cellStyle name="40 % - Accent6 2 3 3 2 5 2 4" xfId="21162"/>
    <cellStyle name="40 % - Accent6 2 3 3 2 5 2 5" xfId="34439"/>
    <cellStyle name="40 % - Accent6 2 3 3 2 5 2 6" xfId="47716"/>
    <cellStyle name="40 % - Accent6 2 3 3 2 5 3" xfId="5081"/>
    <cellStyle name="40 % - Accent6 2 3 3 2 5 3 2" xfId="8955"/>
    <cellStyle name="40 % - Accent6 2 3 3 2 5 3 2 2" xfId="29109"/>
    <cellStyle name="40 % - Accent6 2 3 3 2 5 3 2 3" xfId="42386"/>
    <cellStyle name="40 % - Accent6 2 3 3 2 5 3 2 4" xfId="55663"/>
    <cellStyle name="40 % - Accent6 2 3 3 2 5 3 3" xfId="23122"/>
    <cellStyle name="40 % - Accent6 2 3 3 2 5 3 4" xfId="36399"/>
    <cellStyle name="40 % - Accent6 2 3 3 2 5 3 5" xfId="49676"/>
    <cellStyle name="40 % - Accent6 2 3 3 2 5 4" xfId="5672"/>
    <cellStyle name="40 % - Accent6 2 3 3 2 5 4 2" xfId="16520"/>
    <cellStyle name="40 % - Accent6 2 3 3 2 5 4 2 2" xfId="29700"/>
    <cellStyle name="40 % - Accent6 2 3 3 2 5 4 2 3" xfId="42977"/>
    <cellStyle name="40 % - Accent6 2 3 3 2 5 4 2 4" xfId="56254"/>
    <cellStyle name="40 % - Accent6 2 3 3 2 5 4 3" xfId="11474"/>
    <cellStyle name="40 % - Accent6 2 3 3 2 5 4 4" xfId="23713"/>
    <cellStyle name="40 % - Accent6 2 3 3 2 5 4 5" xfId="36990"/>
    <cellStyle name="40 % - Accent6 2 3 3 2 5 4 6" xfId="50267"/>
    <cellStyle name="40 % - Accent6 2 3 3 2 5 5" xfId="6296"/>
    <cellStyle name="40 % - Accent6 2 3 3 2 5 5 2" xfId="17120"/>
    <cellStyle name="40 % - Accent6 2 3 3 2 5 5 2 2" xfId="30300"/>
    <cellStyle name="40 % - Accent6 2 3 3 2 5 5 2 3" xfId="43577"/>
    <cellStyle name="40 % - Accent6 2 3 3 2 5 5 2 4" xfId="56854"/>
    <cellStyle name="40 % - Accent6 2 3 3 2 5 5 3" xfId="12074"/>
    <cellStyle name="40 % - Accent6 2 3 3 2 5 5 4" xfId="24313"/>
    <cellStyle name="40 % - Accent6 2 3 3 2 5 5 5" xfId="37590"/>
    <cellStyle name="40 % - Accent6 2 3 3 2 5 5 6" xfId="50867"/>
    <cellStyle name="40 % - Accent6 2 3 3 2 5 6" xfId="6998"/>
    <cellStyle name="40 % - Accent6 2 3 3 2 5 6 2" xfId="17822"/>
    <cellStyle name="40 % - Accent6 2 3 3 2 5 6 2 2" xfId="31002"/>
    <cellStyle name="40 % - Accent6 2 3 3 2 5 6 2 3" xfId="44279"/>
    <cellStyle name="40 % - Accent6 2 3 3 2 5 6 2 4" xfId="57556"/>
    <cellStyle name="40 % - Accent6 2 3 3 2 5 6 3" xfId="12776"/>
    <cellStyle name="40 % - Accent6 2 3 3 2 5 6 4" xfId="25015"/>
    <cellStyle name="40 % - Accent6 2 3 3 2 5 6 5" xfId="38292"/>
    <cellStyle name="40 % - Accent6 2 3 3 2 5 6 6" xfId="51569"/>
    <cellStyle name="40 % - Accent6 2 3 3 2 5 7" xfId="7724"/>
    <cellStyle name="40 % - Accent6 2 3 3 2 5 7 2" xfId="18577"/>
    <cellStyle name="40 % - Accent6 2 3 3 2 5 7 2 2" xfId="31757"/>
    <cellStyle name="40 % - Accent6 2 3 3 2 5 7 2 3" xfId="45034"/>
    <cellStyle name="40 % - Accent6 2 3 3 2 5 7 2 4" xfId="58311"/>
    <cellStyle name="40 % - Accent6 2 3 3 2 5 7 3" xfId="25770"/>
    <cellStyle name="40 % - Accent6 2 3 3 2 5 7 4" xfId="39047"/>
    <cellStyle name="40 % - Accent6 2 3 3 2 5 7 5" xfId="52324"/>
    <cellStyle name="40 % - Accent6 2 3 3 2 5 8" xfId="10782"/>
    <cellStyle name="40 % - Accent6 2 3 3 2 5 8 2" xfId="15257"/>
    <cellStyle name="40 % - Accent6 2 3 3 2 5 8 2 2" xfId="27878"/>
    <cellStyle name="40 % - Accent6 2 3 3 2 5 8 2 3" xfId="41155"/>
    <cellStyle name="40 % - Accent6 2 3 3 2 5 8 2 4" xfId="54432"/>
    <cellStyle name="40 % - Accent6 2 3 3 2 5 8 3" xfId="21891"/>
    <cellStyle name="40 % - Accent6 2 3 3 2 5 8 4" xfId="35168"/>
    <cellStyle name="40 % - Accent6 2 3 3 2 5 8 5" xfId="48445"/>
    <cellStyle name="40 % - Accent6 2 3 3 2 5 9" xfId="9706"/>
    <cellStyle name="40 % - Accent6 2 3 3 2 5 9 2" xfId="20572"/>
    <cellStyle name="40 % - Accent6 2 3 3 2 5 9 3" xfId="33849"/>
    <cellStyle name="40 % - Accent6 2 3 3 2 5 9 4" xfId="47126"/>
    <cellStyle name="40 % - Accent6 2 3 3 2 6" xfId="3793"/>
    <cellStyle name="40 % - Accent6 2 3 3 2 6 2" xfId="7954"/>
    <cellStyle name="40 % - Accent6 2 3 3 2 6 2 2" xfId="15487"/>
    <cellStyle name="40 % - Accent6 2 3 3 2 6 2 2 2" xfId="28108"/>
    <cellStyle name="40 % - Accent6 2 3 3 2 6 2 2 3" xfId="41385"/>
    <cellStyle name="40 % - Accent6 2 3 3 2 6 2 2 4" xfId="54662"/>
    <cellStyle name="40 % - Accent6 2 3 3 2 6 2 3" xfId="22121"/>
    <cellStyle name="40 % - Accent6 2 3 3 2 6 2 4" xfId="35398"/>
    <cellStyle name="40 % - Accent6 2 3 3 2 6 2 5" xfId="48675"/>
    <cellStyle name="40 % - Accent6 2 3 3 2 6 3" xfId="14523"/>
    <cellStyle name="40 % - Accent6 2 3 3 2 6 3 2" xfId="27144"/>
    <cellStyle name="40 % - Accent6 2 3 3 2 6 3 3" xfId="40421"/>
    <cellStyle name="40 % - Accent6 2 3 3 2 6 3 4" xfId="53698"/>
    <cellStyle name="40 % - Accent6 2 3 3 2 6 4" xfId="9939"/>
    <cellStyle name="40 % - Accent6 2 3 3 2 6 5" xfId="21157"/>
    <cellStyle name="40 % - Accent6 2 3 3 2 6 6" xfId="34434"/>
    <cellStyle name="40 % - Accent6 2 3 3 2 6 7" xfId="47711"/>
    <cellStyle name="40 % - Accent6 2 3 3 2 7" xfId="3847"/>
    <cellStyle name="40 % - Accent6 2 3 3 2 7 2" xfId="7982"/>
    <cellStyle name="40 % - Accent6 2 3 3 2 7 2 2" xfId="28136"/>
    <cellStyle name="40 % - Accent6 2 3 3 2 7 2 3" xfId="41413"/>
    <cellStyle name="40 % - Accent6 2 3 3 2 7 2 4" xfId="54690"/>
    <cellStyle name="40 % - Accent6 2 3 3 2 7 3" xfId="22149"/>
    <cellStyle name="40 % - Accent6 2 3 3 2 7 4" xfId="35426"/>
    <cellStyle name="40 % - Accent6 2 3 3 2 7 5" xfId="48703"/>
    <cellStyle name="40 % - Accent6 2 3 3 2 8" xfId="5076"/>
    <cellStyle name="40 % - Accent6 2 3 3 2 8 2" xfId="8950"/>
    <cellStyle name="40 % - Accent6 2 3 3 2 8 2 2" xfId="29104"/>
    <cellStyle name="40 % - Accent6 2 3 3 2 8 2 3" xfId="42381"/>
    <cellStyle name="40 % - Accent6 2 3 3 2 8 2 4" xfId="55658"/>
    <cellStyle name="40 % - Accent6 2 3 3 2 8 3" xfId="23117"/>
    <cellStyle name="40 % - Accent6 2 3 3 2 8 4" xfId="36394"/>
    <cellStyle name="40 % - Accent6 2 3 3 2 8 5" xfId="49671"/>
    <cellStyle name="40 % - Accent6 2 3 3 2 9" xfId="5667"/>
    <cellStyle name="40 % - Accent6 2 3 3 2 9 2" xfId="16515"/>
    <cellStyle name="40 % - Accent6 2 3 3 2 9 2 2" xfId="29695"/>
    <cellStyle name="40 % - Accent6 2 3 3 2 9 2 3" xfId="42972"/>
    <cellStyle name="40 % - Accent6 2 3 3 2 9 2 4" xfId="56249"/>
    <cellStyle name="40 % - Accent6 2 3 3 2 9 3" xfId="11469"/>
    <cellStyle name="40 % - Accent6 2 3 3 2 9 4" xfId="23708"/>
    <cellStyle name="40 % - Accent6 2 3 3 2 9 5" xfId="36985"/>
    <cellStyle name="40 % - Accent6 2 3 3 2 9 6" xfId="50262"/>
    <cellStyle name="40 % - Accent6 2 3 3 3" xfId="881"/>
    <cellStyle name="40 % - Accent6 2 3 3 3 10" xfId="13939"/>
    <cellStyle name="40 % - Accent6 2 3 3 3 10 2" xfId="26560"/>
    <cellStyle name="40 % - Accent6 2 3 3 3 10 3" xfId="39837"/>
    <cellStyle name="40 % - Accent6 2 3 3 3 10 4" xfId="53114"/>
    <cellStyle name="40 % - Accent6 2 3 3 3 11" xfId="19828"/>
    <cellStyle name="40 % - Accent6 2 3 3 3 12" xfId="33105"/>
    <cellStyle name="40 % - Accent6 2 3 3 3 13" xfId="46382"/>
    <cellStyle name="40 % - Accent6 2 3 3 3 2" xfId="3794"/>
    <cellStyle name="40 % - Accent6 2 3 3 3 2 2" xfId="7955"/>
    <cellStyle name="40 % - Accent6 2 3 3 3 2 2 2" xfId="15488"/>
    <cellStyle name="40 % - Accent6 2 3 3 3 2 2 2 2" xfId="28109"/>
    <cellStyle name="40 % - Accent6 2 3 3 3 2 2 2 3" xfId="41386"/>
    <cellStyle name="40 % - Accent6 2 3 3 3 2 2 2 4" xfId="54663"/>
    <cellStyle name="40 % - Accent6 2 3 3 3 2 2 3" xfId="22122"/>
    <cellStyle name="40 % - Accent6 2 3 3 3 2 2 4" xfId="35399"/>
    <cellStyle name="40 % - Accent6 2 3 3 3 2 2 5" xfId="48676"/>
    <cellStyle name="40 % - Accent6 2 3 3 3 2 3" xfId="14529"/>
    <cellStyle name="40 % - Accent6 2 3 3 3 2 3 2" xfId="27150"/>
    <cellStyle name="40 % - Accent6 2 3 3 3 2 3 3" xfId="40427"/>
    <cellStyle name="40 % - Accent6 2 3 3 3 2 3 4" xfId="53704"/>
    <cellStyle name="40 % - Accent6 2 3 3 3 2 4" xfId="21163"/>
    <cellStyle name="40 % - Accent6 2 3 3 3 2 5" xfId="34440"/>
    <cellStyle name="40 % - Accent6 2 3 3 3 2 6" xfId="47717"/>
    <cellStyle name="40 % - Accent6 2 3 3 3 3" xfId="5082"/>
    <cellStyle name="40 % - Accent6 2 3 3 3 3 2" xfId="8956"/>
    <cellStyle name="40 % - Accent6 2 3 3 3 3 2 2" xfId="29110"/>
    <cellStyle name="40 % - Accent6 2 3 3 3 3 2 3" xfId="42387"/>
    <cellStyle name="40 % - Accent6 2 3 3 3 3 2 4" xfId="55664"/>
    <cellStyle name="40 % - Accent6 2 3 3 3 3 3" xfId="23123"/>
    <cellStyle name="40 % - Accent6 2 3 3 3 3 4" xfId="36400"/>
    <cellStyle name="40 % - Accent6 2 3 3 3 3 5" xfId="49677"/>
    <cellStyle name="40 % - Accent6 2 3 3 3 4" xfId="5673"/>
    <cellStyle name="40 % - Accent6 2 3 3 3 4 2" xfId="16521"/>
    <cellStyle name="40 % - Accent6 2 3 3 3 4 2 2" xfId="29701"/>
    <cellStyle name="40 % - Accent6 2 3 3 3 4 2 3" xfId="42978"/>
    <cellStyle name="40 % - Accent6 2 3 3 3 4 2 4" xfId="56255"/>
    <cellStyle name="40 % - Accent6 2 3 3 3 4 3" xfId="11475"/>
    <cellStyle name="40 % - Accent6 2 3 3 3 4 4" xfId="23714"/>
    <cellStyle name="40 % - Accent6 2 3 3 3 4 5" xfId="36991"/>
    <cellStyle name="40 % - Accent6 2 3 3 3 4 6" xfId="50268"/>
    <cellStyle name="40 % - Accent6 2 3 3 3 5" xfId="6297"/>
    <cellStyle name="40 % - Accent6 2 3 3 3 5 2" xfId="17121"/>
    <cellStyle name="40 % - Accent6 2 3 3 3 5 2 2" xfId="30301"/>
    <cellStyle name="40 % - Accent6 2 3 3 3 5 2 3" xfId="43578"/>
    <cellStyle name="40 % - Accent6 2 3 3 3 5 2 4" xfId="56855"/>
    <cellStyle name="40 % - Accent6 2 3 3 3 5 3" xfId="12075"/>
    <cellStyle name="40 % - Accent6 2 3 3 3 5 4" xfId="24314"/>
    <cellStyle name="40 % - Accent6 2 3 3 3 5 5" xfId="37591"/>
    <cellStyle name="40 % - Accent6 2 3 3 3 5 6" xfId="50868"/>
    <cellStyle name="40 % - Accent6 2 3 3 3 6" xfId="6999"/>
    <cellStyle name="40 % - Accent6 2 3 3 3 6 2" xfId="17823"/>
    <cellStyle name="40 % - Accent6 2 3 3 3 6 2 2" xfId="31003"/>
    <cellStyle name="40 % - Accent6 2 3 3 3 6 2 3" xfId="44280"/>
    <cellStyle name="40 % - Accent6 2 3 3 3 6 2 4" xfId="57557"/>
    <cellStyle name="40 % - Accent6 2 3 3 3 6 3" xfId="12777"/>
    <cellStyle name="40 % - Accent6 2 3 3 3 6 4" xfId="25016"/>
    <cellStyle name="40 % - Accent6 2 3 3 3 6 5" xfId="38293"/>
    <cellStyle name="40 % - Accent6 2 3 3 3 6 6" xfId="51570"/>
    <cellStyle name="40 % - Accent6 2 3 3 3 7" xfId="7725"/>
    <cellStyle name="40 % - Accent6 2 3 3 3 7 2" xfId="18578"/>
    <cellStyle name="40 % - Accent6 2 3 3 3 7 2 2" xfId="31758"/>
    <cellStyle name="40 % - Accent6 2 3 3 3 7 2 3" xfId="45035"/>
    <cellStyle name="40 % - Accent6 2 3 3 3 7 2 4" xfId="58312"/>
    <cellStyle name="40 % - Accent6 2 3 3 3 7 3" xfId="25771"/>
    <cellStyle name="40 % - Accent6 2 3 3 3 7 4" xfId="39048"/>
    <cellStyle name="40 % - Accent6 2 3 3 3 7 5" xfId="52325"/>
    <cellStyle name="40 % - Accent6 2 3 3 3 8" xfId="10783"/>
    <cellStyle name="40 % - Accent6 2 3 3 3 8 2" xfId="15258"/>
    <cellStyle name="40 % - Accent6 2 3 3 3 8 2 2" xfId="27879"/>
    <cellStyle name="40 % - Accent6 2 3 3 3 8 2 3" xfId="41156"/>
    <cellStyle name="40 % - Accent6 2 3 3 3 8 2 4" xfId="54433"/>
    <cellStyle name="40 % - Accent6 2 3 3 3 8 3" xfId="21892"/>
    <cellStyle name="40 % - Accent6 2 3 3 3 8 4" xfId="35169"/>
    <cellStyle name="40 % - Accent6 2 3 3 3 8 5" xfId="48446"/>
    <cellStyle name="40 % - Accent6 2 3 3 3 9" xfId="9707"/>
    <cellStyle name="40 % - Accent6 2 3 3 3 9 2" xfId="20573"/>
    <cellStyle name="40 % - Accent6 2 3 3 3 9 3" xfId="33850"/>
    <cellStyle name="40 % - Accent6 2 3 3 3 9 4" xfId="47127"/>
    <cellStyle name="40 % - Accent6 2 3 3 4" xfId="882"/>
    <cellStyle name="40 % - Accent6 2 3 3 4 10" xfId="13940"/>
    <cellStyle name="40 % - Accent6 2 3 3 4 10 2" xfId="26561"/>
    <cellStyle name="40 % - Accent6 2 3 3 4 10 3" xfId="39838"/>
    <cellStyle name="40 % - Accent6 2 3 3 4 10 4" xfId="53115"/>
    <cellStyle name="40 % - Accent6 2 3 3 4 11" xfId="19829"/>
    <cellStyle name="40 % - Accent6 2 3 3 4 12" xfId="33106"/>
    <cellStyle name="40 % - Accent6 2 3 3 4 13" xfId="46383"/>
    <cellStyle name="40 % - Accent6 2 3 3 4 2" xfId="3795"/>
    <cellStyle name="40 % - Accent6 2 3 3 4 2 2" xfId="7956"/>
    <cellStyle name="40 % - Accent6 2 3 3 4 2 2 2" xfId="15489"/>
    <cellStyle name="40 % - Accent6 2 3 3 4 2 2 2 2" xfId="28110"/>
    <cellStyle name="40 % - Accent6 2 3 3 4 2 2 2 3" xfId="41387"/>
    <cellStyle name="40 % - Accent6 2 3 3 4 2 2 2 4" xfId="54664"/>
    <cellStyle name="40 % - Accent6 2 3 3 4 2 2 3" xfId="22123"/>
    <cellStyle name="40 % - Accent6 2 3 3 4 2 2 4" xfId="35400"/>
    <cellStyle name="40 % - Accent6 2 3 3 4 2 2 5" xfId="48677"/>
    <cellStyle name="40 % - Accent6 2 3 3 4 2 3" xfId="14530"/>
    <cellStyle name="40 % - Accent6 2 3 3 4 2 3 2" xfId="27151"/>
    <cellStyle name="40 % - Accent6 2 3 3 4 2 3 3" xfId="40428"/>
    <cellStyle name="40 % - Accent6 2 3 3 4 2 3 4" xfId="53705"/>
    <cellStyle name="40 % - Accent6 2 3 3 4 2 4" xfId="21164"/>
    <cellStyle name="40 % - Accent6 2 3 3 4 2 5" xfId="34441"/>
    <cellStyle name="40 % - Accent6 2 3 3 4 2 6" xfId="47718"/>
    <cellStyle name="40 % - Accent6 2 3 3 4 3" xfId="5083"/>
    <cellStyle name="40 % - Accent6 2 3 3 4 3 2" xfId="8957"/>
    <cellStyle name="40 % - Accent6 2 3 3 4 3 2 2" xfId="29111"/>
    <cellStyle name="40 % - Accent6 2 3 3 4 3 2 3" xfId="42388"/>
    <cellStyle name="40 % - Accent6 2 3 3 4 3 2 4" xfId="55665"/>
    <cellStyle name="40 % - Accent6 2 3 3 4 3 3" xfId="23124"/>
    <cellStyle name="40 % - Accent6 2 3 3 4 3 4" xfId="36401"/>
    <cellStyle name="40 % - Accent6 2 3 3 4 3 5" xfId="49678"/>
    <cellStyle name="40 % - Accent6 2 3 3 4 4" xfId="5674"/>
    <cellStyle name="40 % - Accent6 2 3 3 4 4 2" xfId="16522"/>
    <cellStyle name="40 % - Accent6 2 3 3 4 4 2 2" xfId="29702"/>
    <cellStyle name="40 % - Accent6 2 3 3 4 4 2 3" xfId="42979"/>
    <cellStyle name="40 % - Accent6 2 3 3 4 4 2 4" xfId="56256"/>
    <cellStyle name="40 % - Accent6 2 3 3 4 4 3" xfId="11476"/>
    <cellStyle name="40 % - Accent6 2 3 3 4 4 4" xfId="23715"/>
    <cellStyle name="40 % - Accent6 2 3 3 4 4 5" xfId="36992"/>
    <cellStyle name="40 % - Accent6 2 3 3 4 4 6" xfId="50269"/>
    <cellStyle name="40 % - Accent6 2 3 3 4 5" xfId="6298"/>
    <cellStyle name="40 % - Accent6 2 3 3 4 5 2" xfId="17122"/>
    <cellStyle name="40 % - Accent6 2 3 3 4 5 2 2" xfId="30302"/>
    <cellStyle name="40 % - Accent6 2 3 3 4 5 2 3" xfId="43579"/>
    <cellStyle name="40 % - Accent6 2 3 3 4 5 2 4" xfId="56856"/>
    <cellStyle name="40 % - Accent6 2 3 3 4 5 3" xfId="12076"/>
    <cellStyle name="40 % - Accent6 2 3 3 4 5 4" xfId="24315"/>
    <cellStyle name="40 % - Accent6 2 3 3 4 5 5" xfId="37592"/>
    <cellStyle name="40 % - Accent6 2 3 3 4 5 6" xfId="50869"/>
    <cellStyle name="40 % - Accent6 2 3 3 4 6" xfId="7000"/>
    <cellStyle name="40 % - Accent6 2 3 3 4 6 2" xfId="17824"/>
    <cellStyle name="40 % - Accent6 2 3 3 4 6 2 2" xfId="31004"/>
    <cellStyle name="40 % - Accent6 2 3 3 4 6 2 3" xfId="44281"/>
    <cellStyle name="40 % - Accent6 2 3 3 4 6 2 4" xfId="57558"/>
    <cellStyle name="40 % - Accent6 2 3 3 4 6 3" xfId="12778"/>
    <cellStyle name="40 % - Accent6 2 3 3 4 6 4" xfId="25017"/>
    <cellStyle name="40 % - Accent6 2 3 3 4 6 5" xfId="38294"/>
    <cellStyle name="40 % - Accent6 2 3 3 4 6 6" xfId="51571"/>
    <cellStyle name="40 % - Accent6 2 3 3 4 7" xfId="7726"/>
    <cellStyle name="40 % - Accent6 2 3 3 4 7 2" xfId="18579"/>
    <cellStyle name="40 % - Accent6 2 3 3 4 7 2 2" xfId="31759"/>
    <cellStyle name="40 % - Accent6 2 3 3 4 7 2 3" xfId="45036"/>
    <cellStyle name="40 % - Accent6 2 3 3 4 7 2 4" xfId="58313"/>
    <cellStyle name="40 % - Accent6 2 3 3 4 7 3" xfId="25772"/>
    <cellStyle name="40 % - Accent6 2 3 3 4 7 4" xfId="39049"/>
    <cellStyle name="40 % - Accent6 2 3 3 4 7 5" xfId="52326"/>
    <cellStyle name="40 % - Accent6 2 3 3 4 8" xfId="10784"/>
    <cellStyle name="40 % - Accent6 2 3 3 4 8 2" xfId="15259"/>
    <cellStyle name="40 % - Accent6 2 3 3 4 8 2 2" xfId="27880"/>
    <cellStyle name="40 % - Accent6 2 3 3 4 8 2 3" xfId="41157"/>
    <cellStyle name="40 % - Accent6 2 3 3 4 8 2 4" xfId="54434"/>
    <cellStyle name="40 % - Accent6 2 3 3 4 8 3" xfId="21893"/>
    <cellStyle name="40 % - Accent6 2 3 3 4 8 4" xfId="35170"/>
    <cellStyle name="40 % - Accent6 2 3 3 4 8 5" xfId="48447"/>
    <cellStyle name="40 % - Accent6 2 3 3 4 9" xfId="9708"/>
    <cellStyle name="40 % - Accent6 2 3 3 4 9 2" xfId="20574"/>
    <cellStyle name="40 % - Accent6 2 3 3 4 9 3" xfId="33851"/>
    <cellStyle name="40 % - Accent6 2 3 3 4 9 4" xfId="47128"/>
    <cellStyle name="40 % - Accent6 2 3 3 5" xfId="883"/>
    <cellStyle name="40 % - Accent6 2 3 3 5 10" xfId="13941"/>
    <cellStyle name="40 % - Accent6 2 3 3 5 10 2" xfId="26562"/>
    <cellStyle name="40 % - Accent6 2 3 3 5 10 3" xfId="39839"/>
    <cellStyle name="40 % - Accent6 2 3 3 5 10 4" xfId="53116"/>
    <cellStyle name="40 % - Accent6 2 3 3 5 11" xfId="19830"/>
    <cellStyle name="40 % - Accent6 2 3 3 5 12" xfId="33107"/>
    <cellStyle name="40 % - Accent6 2 3 3 5 13" xfId="46384"/>
    <cellStyle name="40 % - Accent6 2 3 3 5 2" xfId="3838"/>
    <cellStyle name="40 % - Accent6 2 3 3 5 2 2" xfId="7976"/>
    <cellStyle name="40 % - Accent6 2 3 3 5 2 2 2" xfId="15507"/>
    <cellStyle name="40 % - Accent6 2 3 3 5 2 2 2 2" xfId="28130"/>
    <cellStyle name="40 % - Accent6 2 3 3 5 2 2 2 3" xfId="41407"/>
    <cellStyle name="40 % - Accent6 2 3 3 5 2 2 2 4" xfId="54684"/>
    <cellStyle name="40 % - Accent6 2 3 3 5 2 2 3" xfId="22143"/>
    <cellStyle name="40 % - Accent6 2 3 3 5 2 2 4" xfId="35420"/>
    <cellStyle name="40 % - Accent6 2 3 3 5 2 2 5" xfId="48697"/>
    <cellStyle name="40 % - Accent6 2 3 3 5 2 3" xfId="14531"/>
    <cellStyle name="40 % - Accent6 2 3 3 5 2 3 2" xfId="27152"/>
    <cellStyle name="40 % - Accent6 2 3 3 5 2 3 3" xfId="40429"/>
    <cellStyle name="40 % - Accent6 2 3 3 5 2 3 4" xfId="53706"/>
    <cellStyle name="40 % - Accent6 2 3 3 5 2 4" xfId="21165"/>
    <cellStyle name="40 % - Accent6 2 3 3 5 2 5" xfId="34442"/>
    <cellStyle name="40 % - Accent6 2 3 3 5 2 6" xfId="47719"/>
    <cellStyle name="40 % - Accent6 2 3 3 5 3" xfId="5084"/>
    <cellStyle name="40 % - Accent6 2 3 3 5 3 2" xfId="8958"/>
    <cellStyle name="40 % - Accent6 2 3 3 5 3 2 2" xfId="29112"/>
    <cellStyle name="40 % - Accent6 2 3 3 5 3 2 3" xfId="42389"/>
    <cellStyle name="40 % - Accent6 2 3 3 5 3 2 4" xfId="55666"/>
    <cellStyle name="40 % - Accent6 2 3 3 5 3 3" xfId="23125"/>
    <cellStyle name="40 % - Accent6 2 3 3 5 3 4" xfId="36402"/>
    <cellStyle name="40 % - Accent6 2 3 3 5 3 5" xfId="49679"/>
    <cellStyle name="40 % - Accent6 2 3 3 5 4" xfId="5675"/>
    <cellStyle name="40 % - Accent6 2 3 3 5 4 2" xfId="16523"/>
    <cellStyle name="40 % - Accent6 2 3 3 5 4 2 2" xfId="29703"/>
    <cellStyle name="40 % - Accent6 2 3 3 5 4 2 3" xfId="42980"/>
    <cellStyle name="40 % - Accent6 2 3 3 5 4 2 4" xfId="56257"/>
    <cellStyle name="40 % - Accent6 2 3 3 5 4 3" xfId="11477"/>
    <cellStyle name="40 % - Accent6 2 3 3 5 4 4" xfId="23716"/>
    <cellStyle name="40 % - Accent6 2 3 3 5 4 5" xfId="36993"/>
    <cellStyle name="40 % - Accent6 2 3 3 5 4 6" xfId="50270"/>
    <cellStyle name="40 % - Accent6 2 3 3 5 5" xfId="6299"/>
    <cellStyle name="40 % - Accent6 2 3 3 5 5 2" xfId="17123"/>
    <cellStyle name="40 % - Accent6 2 3 3 5 5 2 2" xfId="30303"/>
    <cellStyle name="40 % - Accent6 2 3 3 5 5 2 3" xfId="43580"/>
    <cellStyle name="40 % - Accent6 2 3 3 5 5 2 4" xfId="56857"/>
    <cellStyle name="40 % - Accent6 2 3 3 5 5 3" xfId="12077"/>
    <cellStyle name="40 % - Accent6 2 3 3 5 5 4" xfId="24316"/>
    <cellStyle name="40 % - Accent6 2 3 3 5 5 5" xfId="37593"/>
    <cellStyle name="40 % - Accent6 2 3 3 5 5 6" xfId="50870"/>
    <cellStyle name="40 % - Accent6 2 3 3 5 6" xfId="7001"/>
    <cellStyle name="40 % - Accent6 2 3 3 5 6 2" xfId="17825"/>
    <cellStyle name="40 % - Accent6 2 3 3 5 6 2 2" xfId="31005"/>
    <cellStyle name="40 % - Accent6 2 3 3 5 6 2 3" xfId="44282"/>
    <cellStyle name="40 % - Accent6 2 3 3 5 6 2 4" xfId="57559"/>
    <cellStyle name="40 % - Accent6 2 3 3 5 6 3" xfId="12779"/>
    <cellStyle name="40 % - Accent6 2 3 3 5 6 4" xfId="25018"/>
    <cellStyle name="40 % - Accent6 2 3 3 5 6 5" xfId="38295"/>
    <cellStyle name="40 % - Accent6 2 3 3 5 6 6" xfId="51572"/>
    <cellStyle name="40 % - Accent6 2 3 3 5 7" xfId="7727"/>
    <cellStyle name="40 % - Accent6 2 3 3 5 7 2" xfId="18580"/>
    <cellStyle name="40 % - Accent6 2 3 3 5 7 2 2" xfId="31760"/>
    <cellStyle name="40 % - Accent6 2 3 3 5 7 2 3" xfId="45037"/>
    <cellStyle name="40 % - Accent6 2 3 3 5 7 2 4" xfId="58314"/>
    <cellStyle name="40 % - Accent6 2 3 3 5 7 3" xfId="25773"/>
    <cellStyle name="40 % - Accent6 2 3 3 5 7 4" xfId="39050"/>
    <cellStyle name="40 % - Accent6 2 3 3 5 7 5" xfId="52327"/>
    <cellStyle name="40 % - Accent6 2 3 3 5 8" xfId="10785"/>
    <cellStyle name="40 % - Accent6 2 3 3 5 8 2" xfId="15260"/>
    <cellStyle name="40 % - Accent6 2 3 3 5 8 2 2" xfId="27881"/>
    <cellStyle name="40 % - Accent6 2 3 3 5 8 2 3" xfId="41158"/>
    <cellStyle name="40 % - Accent6 2 3 3 5 8 2 4" xfId="54435"/>
    <cellStyle name="40 % - Accent6 2 3 3 5 8 3" xfId="21894"/>
    <cellStyle name="40 % - Accent6 2 3 3 5 8 4" xfId="35171"/>
    <cellStyle name="40 % - Accent6 2 3 3 5 8 5" xfId="48448"/>
    <cellStyle name="40 % - Accent6 2 3 3 5 9" xfId="9709"/>
    <cellStyle name="40 % - Accent6 2 3 3 5 9 2" xfId="20575"/>
    <cellStyle name="40 % - Accent6 2 3 3 5 9 3" xfId="33852"/>
    <cellStyle name="40 % - Accent6 2 3 3 5 9 4" xfId="47129"/>
    <cellStyle name="40 % - Accent6 2 3 3 6" xfId="884"/>
    <cellStyle name="40 % - Accent6 2 3 3 7" xfId="3792"/>
    <cellStyle name="40 % - Accent6 2 3 3 7 2" xfId="7953"/>
    <cellStyle name="40 % - Accent6 2 3 3 7 2 2" xfId="15486"/>
    <cellStyle name="40 % - Accent6 2 3 3 7 2 2 2" xfId="28107"/>
    <cellStyle name="40 % - Accent6 2 3 3 7 2 2 3" xfId="41384"/>
    <cellStyle name="40 % - Accent6 2 3 3 7 2 2 4" xfId="54661"/>
    <cellStyle name="40 % - Accent6 2 3 3 7 2 3" xfId="22120"/>
    <cellStyle name="40 % - Accent6 2 3 3 7 2 4" xfId="35397"/>
    <cellStyle name="40 % - Accent6 2 3 3 7 2 5" xfId="48674"/>
    <cellStyle name="40 % - Accent6 2 3 3 7 3" xfId="14522"/>
    <cellStyle name="40 % - Accent6 2 3 3 7 3 2" xfId="27143"/>
    <cellStyle name="40 % - Accent6 2 3 3 7 3 3" xfId="40420"/>
    <cellStyle name="40 % - Accent6 2 3 3 7 3 4" xfId="53697"/>
    <cellStyle name="40 % - Accent6 2 3 3 7 4" xfId="21156"/>
    <cellStyle name="40 % - Accent6 2 3 3 7 5" xfId="34433"/>
    <cellStyle name="40 % - Accent6 2 3 3 7 6" xfId="47710"/>
    <cellStyle name="40 % - Accent6 2 3 3 8" xfId="5075"/>
    <cellStyle name="40 % - Accent6 2 3 3 8 2" xfId="8949"/>
    <cellStyle name="40 % - Accent6 2 3 3 8 2 2" xfId="29103"/>
    <cellStyle name="40 % - Accent6 2 3 3 8 2 3" xfId="42380"/>
    <cellStyle name="40 % - Accent6 2 3 3 8 2 4" xfId="55657"/>
    <cellStyle name="40 % - Accent6 2 3 3 8 3" xfId="23116"/>
    <cellStyle name="40 % - Accent6 2 3 3 8 4" xfId="36393"/>
    <cellStyle name="40 % - Accent6 2 3 3 8 5" xfId="49670"/>
    <cellStyle name="40 % - Accent6 2 3 3 9" xfId="5666"/>
    <cellStyle name="40 % - Accent6 2 3 3 9 2" xfId="16514"/>
    <cellStyle name="40 % - Accent6 2 3 3 9 2 2" xfId="29694"/>
    <cellStyle name="40 % - Accent6 2 3 3 9 2 3" xfId="42971"/>
    <cellStyle name="40 % - Accent6 2 3 3 9 2 4" xfId="56248"/>
    <cellStyle name="40 % - Accent6 2 3 3 9 3" xfId="11468"/>
    <cellStyle name="40 % - Accent6 2 3 3 9 4" xfId="23707"/>
    <cellStyle name="40 % - Accent6 2 3 3 9 5" xfId="36984"/>
    <cellStyle name="40 % - Accent6 2 3 3 9 6" xfId="50261"/>
    <cellStyle name="40 % - Accent6 2 3 4" xfId="885"/>
    <cellStyle name="40 % - Accent6 2 3 4 10" xfId="6300"/>
    <cellStyle name="40 % - Accent6 2 3 4 10 2" xfId="17124"/>
    <cellStyle name="40 % - Accent6 2 3 4 10 2 2" xfId="30304"/>
    <cellStyle name="40 % - Accent6 2 3 4 10 2 3" xfId="43581"/>
    <cellStyle name="40 % - Accent6 2 3 4 10 2 4" xfId="56858"/>
    <cellStyle name="40 % - Accent6 2 3 4 10 3" xfId="12078"/>
    <cellStyle name="40 % - Accent6 2 3 4 10 4" xfId="24317"/>
    <cellStyle name="40 % - Accent6 2 3 4 10 5" xfId="37594"/>
    <cellStyle name="40 % - Accent6 2 3 4 10 6" xfId="50871"/>
    <cellStyle name="40 % - Accent6 2 3 4 11" xfId="7002"/>
    <cellStyle name="40 % - Accent6 2 3 4 11 2" xfId="17826"/>
    <cellStyle name="40 % - Accent6 2 3 4 11 2 2" xfId="31006"/>
    <cellStyle name="40 % - Accent6 2 3 4 11 2 3" xfId="44283"/>
    <cellStyle name="40 % - Accent6 2 3 4 11 2 4" xfId="57560"/>
    <cellStyle name="40 % - Accent6 2 3 4 11 3" xfId="12780"/>
    <cellStyle name="40 % - Accent6 2 3 4 11 4" xfId="25019"/>
    <cellStyle name="40 % - Accent6 2 3 4 11 5" xfId="38296"/>
    <cellStyle name="40 % - Accent6 2 3 4 11 6" xfId="51573"/>
    <cellStyle name="40 % - Accent6 2 3 4 12" xfId="7728"/>
    <cellStyle name="40 % - Accent6 2 3 4 12 2" xfId="18581"/>
    <cellStyle name="40 % - Accent6 2 3 4 12 2 2" xfId="31761"/>
    <cellStyle name="40 % - Accent6 2 3 4 12 2 3" xfId="45038"/>
    <cellStyle name="40 % - Accent6 2 3 4 12 2 4" xfId="58315"/>
    <cellStyle name="40 % - Accent6 2 3 4 12 3" xfId="25774"/>
    <cellStyle name="40 % - Accent6 2 3 4 12 4" xfId="39051"/>
    <cellStyle name="40 % - Accent6 2 3 4 12 5" xfId="52328"/>
    <cellStyle name="40 % - Accent6 2 3 4 13" xfId="10786"/>
    <cellStyle name="40 % - Accent6 2 3 4 13 2" xfId="15261"/>
    <cellStyle name="40 % - Accent6 2 3 4 13 2 2" xfId="27882"/>
    <cellStyle name="40 % - Accent6 2 3 4 13 2 3" xfId="41159"/>
    <cellStyle name="40 % - Accent6 2 3 4 13 2 4" xfId="54436"/>
    <cellStyle name="40 % - Accent6 2 3 4 13 3" xfId="21895"/>
    <cellStyle name="40 % - Accent6 2 3 4 13 4" xfId="35172"/>
    <cellStyle name="40 % - Accent6 2 3 4 13 5" xfId="48449"/>
    <cellStyle name="40 % - Accent6 2 3 4 14" xfId="9710"/>
    <cellStyle name="40 % - Accent6 2 3 4 14 2" xfId="20576"/>
    <cellStyle name="40 % - Accent6 2 3 4 14 3" xfId="33853"/>
    <cellStyle name="40 % - Accent6 2 3 4 14 4" xfId="47130"/>
    <cellStyle name="40 % - Accent6 2 3 4 15" xfId="13942"/>
    <cellStyle name="40 % - Accent6 2 3 4 15 2" xfId="26563"/>
    <cellStyle name="40 % - Accent6 2 3 4 15 3" xfId="39840"/>
    <cellStyle name="40 % - Accent6 2 3 4 15 4" xfId="53117"/>
    <cellStyle name="40 % - Accent6 2 3 4 16" xfId="19831"/>
    <cellStyle name="40 % - Accent6 2 3 4 17" xfId="33108"/>
    <cellStyle name="40 % - Accent6 2 3 4 18" xfId="46385"/>
    <cellStyle name="40 % - Accent6 2 3 4 2" xfId="886"/>
    <cellStyle name="40 % - Accent6 2 3 4 2 10" xfId="13943"/>
    <cellStyle name="40 % - Accent6 2 3 4 2 10 2" xfId="26564"/>
    <cellStyle name="40 % - Accent6 2 3 4 2 10 3" xfId="39841"/>
    <cellStyle name="40 % - Accent6 2 3 4 2 10 4" xfId="53118"/>
    <cellStyle name="40 % - Accent6 2 3 4 2 11" xfId="19832"/>
    <cellStyle name="40 % - Accent6 2 3 4 2 12" xfId="33109"/>
    <cellStyle name="40 % - Accent6 2 3 4 2 13" xfId="46386"/>
    <cellStyle name="40 % - Accent6 2 3 4 2 2" xfId="3835"/>
    <cellStyle name="40 % - Accent6 2 3 4 2 2 2" xfId="7974"/>
    <cellStyle name="40 % - Accent6 2 3 4 2 2 2 2" xfId="15506"/>
    <cellStyle name="40 % - Accent6 2 3 4 2 2 2 2 2" xfId="28128"/>
    <cellStyle name="40 % - Accent6 2 3 4 2 2 2 2 3" xfId="41405"/>
    <cellStyle name="40 % - Accent6 2 3 4 2 2 2 2 4" xfId="54682"/>
    <cellStyle name="40 % - Accent6 2 3 4 2 2 2 3" xfId="22141"/>
    <cellStyle name="40 % - Accent6 2 3 4 2 2 2 4" xfId="35418"/>
    <cellStyle name="40 % - Accent6 2 3 4 2 2 2 5" xfId="48695"/>
    <cellStyle name="40 % - Accent6 2 3 4 2 2 3" xfId="14533"/>
    <cellStyle name="40 % - Accent6 2 3 4 2 2 3 2" xfId="27154"/>
    <cellStyle name="40 % - Accent6 2 3 4 2 2 3 3" xfId="40431"/>
    <cellStyle name="40 % - Accent6 2 3 4 2 2 3 4" xfId="53708"/>
    <cellStyle name="40 % - Accent6 2 3 4 2 2 4" xfId="21167"/>
    <cellStyle name="40 % - Accent6 2 3 4 2 2 5" xfId="34444"/>
    <cellStyle name="40 % - Accent6 2 3 4 2 2 6" xfId="47721"/>
    <cellStyle name="40 % - Accent6 2 3 4 2 3" xfId="5086"/>
    <cellStyle name="40 % - Accent6 2 3 4 2 3 2" xfId="8960"/>
    <cellStyle name="40 % - Accent6 2 3 4 2 3 2 2" xfId="29114"/>
    <cellStyle name="40 % - Accent6 2 3 4 2 3 2 3" xfId="42391"/>
    <cellStyle name="40 % - Accent6 2 3 4 2 3 2 4" xfId="55668"/>
    <cellStyle name="40 % - Accent6 2 3 4 2 3 3" xfId="23127"/>
    <cellStyle name="40 % - Accent6 2 3 4 2 3 4" xfId="36404"/>
    <cellStyle name="40 % - Accent6 2 3 4 2 3 5" xfId="49681"/>
    <cellStyle name="40 % - Accent6 2 3 4 2 4" xfId="5677"/>
    <cellStyle name="40 % - Accent6 2 3 4 2 4 2" xfId="16525"/>
    <cellStyle name="40 % - Accent6 2 3 4 2 4 2 2" xfId="29705"/>
    <cellStyle name="40 % - Accent6 2 3 4 2 4 2 3" xfId="42982"/>
    <cellStyle name="40 % - Accent6 2 3 4 2 4 2 4" xfId="56259"/>
    <cellStyle name="40 % - Accent6 2 3 4 2 4 3" xfId="11479"/>
    <cellStyle name="40 % - Accent6 2 3 4 2 4 4" xfId="23718"/>
    <cellStyle name="40 % - Accent6 2 3 4 2 4 5" xfId="36995"/>
    <cellStyle name="40 % - Accent6 2 3 4 2 4 6" xfId="50272"/>
    <cellStyle name="40 % - Accent6 2 3 4 2 5" xfId="6301"/>
    <cellStyle name="40 % - Accent6 2 3 4 2 5 2" xfId="17125"/>
    <cellStyle name="40 % - Accent6 2 3 4 2 5 2 2" xfId="30305"/>
    <cellStyle name="40 % - Accent6 2 3 4 2 5 2 3" xfId="43582"/>
    <cellStyle name="40 % - Accent6 2 3 4 2 5 2 4" xfId="56859"/>
    <cellStyle name="40 % - Accent6 2 3 4 2 5 3" xfId="12079"/>
    <cellStyle name="40 % - Accent6 2 3 4 2 5 4" xfId="24318"/>
    <cellStyle name="40 % - Accent6 2 3 4 2 5 5" xfId="37595"/>
    <cellStyle name="40 % - Accent6 2 3 4 2 5 6" xfId="50872"/>
    <cellStyle name="40 % - Accent6 2 3 4 2 6" xfId="7003"/>
    <cellStyle name="40 % - Accent6 2 3 4 2 6 2" xfId="17827"/>
    <cellStyle name="40 % - Accent6 2 3 4 2 6 2 2" xfId="31007"/>
    <cellStyle name="40 % - Accent6 2 3 4 2 6 2 3" xfId="44284"/>
    <cellStyle name="40 % - Accent6 2 3 4 2 6 2 4" xfId="57561"/>
    <cellStyle name="40 % - Accent6 2 3 4 2 6 3" xfId="12781"/>
    <cellStyle name="40 % - Accent6 2 3 4 2 6 4" xfId="25020"/>
    <cellStyle name="40 % - Accent6 2 3 4 2 6 5" xfId="38297"/>
    <cellStyle name="40 % - Accent6 2 3 4 2 6 6" xfId="51574"/>
    <cellStyle name="40 % - Accent6 2 3 4 2 7" xfId="7729"/>
    <cellStyle name="40 % - Accent6 2 3 4 2 7 2" xfId="18582"/>
    <cellStyle name="40 % - Accent6 2 3 4 2 7 2 2" xfId="31762"/>
    <cellStyle name="40 % - Accent6 2 3 4 2 7 2 3" xfId="45039"/>
    <cellStyle name="40 % - Accent6 2 3 4 2 7 2 4" xfId="58316"/>
    <cellStyle name="40 % - Accent6 2 3 4 2 7 3" xfId="25775"/>
    <cellStyle name="40 % - Accent6 2 3 4 2 7 4" xfId="39052"/>
    <cellStyle name="40 % - Accent6 2 3 4 2 7 5" xfId="52329"/>
    <cellStyle name="40 % - Accent6 2 3 4 2 8" xfId="10787"/>
    <cellStyle name="40 % - Accent6 2 3 4 2 8 2" xfId="15262"/>
    <cellStyle name="40 % - Accent6 2 3 4 2 8 2 2" xfId="27883"/>
    <cellStyle name="40 % - Accent6 2 3 4 2 8 2 3" xfId="41160"/>
    <cellStyle name="40 % - Accent6 2 3 4 2 8 2 4" xfId="54437"/>
    <cellStyle name="40 % - Accent6 2 3 4 2 8 3" xfId="21896"/>
    <cellStyle name="40 % - Accent6 2 3 4 2 8 4" xfId="35173"/>
    <cellStyle name="40 % - Accent6 2 3 4 2 8 5" xfId="48450"/>
    <cellStyle name="40 % - Accent6 2 3 4 2 9" xfId="9711"/>
    <cellStyle name="40 % - Accent6 2 3 4 2 9 2" xfId="20577"/>
    <cellStyle name="40 % - Accent6 2 3 4 2 9 3" xfId="33854"/>
    <cellStyle name="40 % - Accent6 2 3 4 2 9 4" xfId="47131"/>
    <cellStyle name="40 % - Accent6 2 3 4 3" xfId="887"/>
    <cellStyle name="40 % - Accent6 2 3 4 3 10" xfId="13944"/>
    <cellStyle name="40 % - Accent6 2 3 4 3 10 2" xfId="26565"/>
    <cellStyle name="40 % - Accent6 2 3 4 3 10 3" xfId="39842"/>
    <cellStyle name="40 % - Accent6 2 3 4 3 10 4" xfId="53119"/>
    <cellStyle name="40 % - Accent6 2 3 4 3 11" xfId="19833"/>
    <cellStyle name="40 % - Accent6 2 3 4 3 12" xfId="33110"/>
    <cellStyle name="40 % - Accent6 2 3 4 3 13" xfId="46387"/>
    <cellStyle name="40 % - Accent6 2 3 4 3 2" xfId="3834"/>
    <cellStyle name="40 % - Accent6 2 3 4 3 2 2" xfId="7973"/>
    <cellStyle name="40 % - Accent6 2 3 4 3 2 2 2" xfId="15505"/>
    <cellStyle name="40 % - Accent6 2 3 4 3 2 2 2 2" xfId="28127"/>
    <cellStyle name="40 % - Accent6 2 3 4 3 2 2 2 3" xfId="41404"/>
    <cellStyle name="40 % - Accent6 2 3 4 3 2 2 2 4" xfId="54681"/>
    <cellStyle name="40 % - Accent6 2 3 4 3 2 2 3" xfId="22140"/>
    <cellStyle name="40 % - Accent6 2 3 4 3 2 2 4" xfId="35417"/>
    <cellStyle name="40 % - Accent6 2 3 4 3 2 2 5" xfId="48694"/>
    <cellStyle name="40 % - Accent6 2 3 4 3 2 3" xfId="14534"/>
    <cellStyle name="40 % - Accent6 2 3 4 3 2 3 2" xfId="27155"/>
    <cellStyle name="40 % - Accent6 2 3 4 3 2 3 3" xfId="40432"/>
    <cellStyle name="40 % - Accent6 2 3 4 3 2 3 4" xfId="53709"/>
    <cellStyle name="40 % - Accent6 2 3 4 3 2 4" xfId="21168"/>
    <cellStyle name="40 % - Accent6 2 3 4 3 2 5" xfId="34445"/>
    <cellStyle name="40 % - Accent6 2 3 4 3 2 6" xfId="47722"/>
    <cellStyle name="40 % - Accent6 2 3 4 3 3" xfId="5087"/>
    <cellStyle name="40 % - Accent6 2 3 4 3 3 2" xfId="8961"/>
    <cellStyle name="40 % - Accent6 2 3 4 3 3 2 2" xfId="29115"/>
    <cellStyle name="40 % - Accent6 2 3 4 3 3 2 3" xfId="42392"/>
    <cellStyle name="40 % - Accent6 2 3 4 3 3 2 4" xfId="55669"/>
    <cellStyle name="40 % - Accent6 2 3 4 3 3 3" xfId="23128"/>
    <cellStyle name="40 % - Accent6 2 3 4 3 3 4" xfId="36405"/>
    <cellStyle name="40 % - Accent6 2 3 4 3 3 5" xfId="49682"/>
    <cellStyle name="40 % - Accent6 2 3 4 3 4" xfId="5678"/>
    <cellStyle name="40 % - Accent6 2 3 4 3 4 2" xfId="16526"/>
    <cellStyle name="40 % - Accent6 2 3 4 3 4 2 2" xfId="29706"/>
    <cellStyle name="40 % - Accent6 2 3 4 3 4 2 3" xfId="42983"/>
    <cellStyle name="40 % - Accent6 2 3 4 3 4 2 4" xfId="56260"/>
    <cellStyle name="40 % - Accent6 2 3 4 3 4 3" xfId="11480"/>
    <cellStyle name="40 % - Accent6 2 3 4 3 4 4" xfId="23719"/>
    <cellStyle name="40 % - Accent6 2 3 4 3 4 5" xfId="36996"/>
    <cellStyle name="40 % - Accent6 2 3 4 3 4 6" xfId="50273"/>
    <cellStyle name="40 % - Accent6 2 3 4 3 5" xfId="6302"/>
    <cellStyle name="40 % - Accent6 2 3 4 3 5 2" xfId="17126"/>
    <cellStyle name="40 % - Accent6 2 3 4 3 5 2 2" xfId="30306"/>
    <cellStyle name="40 % - Accent6 2 3 4 3 5 2 3" xfId="43583"/>
    <cellStyle name="40 % - Accent6 2 3 4 3 5 2 4" xfId="56860"/>
    <cellStyle name="40 % - Accent6 2 3 4 3 5 3" xfId="12080"/>
    <cellStyle name="40 % - Accent6 2 3 4 3 5 4" xfId="24319"/>
    <cellStyle name="40 % - Accent6 2 3 4 3 5 5" xfId="37596"/>
    <cellStyle name="40 % - Accent6 2 3 4 3 5 6" xfId="50873"/>
    <cellStyle name="40 % - Accent6 2 3 4 3 6" xfId="7004"/>
    <cellStyle name="40 % - Accent6 2 3 4 3 6 2" xfId="17828"/>
    <cellStyle name="40 % - Accent6 2 3 4 3 6 2 2" xfId="31008"/>
    <cellStyle name="40 % - Accent6 2 3 4 3 6 2 3" xfId="44285"/>
    <cellStyle name="40 % - Accent6 2 3 4 3 6 2 4" xfId="57562"/>
    <cellStyle name="40 % - Accent6 2 3 4 3 6 3" xfId="12782"/>
    <cellStyle name="40 % - Accent6 2 3 4 3 6 4" xfId="25021"/>
    <cellStyle name="40 % - Accent6 2 3 4 3 6 5" xfId="38298"/>
    <cellStyle name="40 % - Accent6 2 3 4 3 6 6" xfId="51575"/>
    <cellStyle name="40 % - Accent6 2 3 4 3 7" xfId="7730"/>
    <cellStyle name="40 % - Accent6 2 3 4 3 7 2" xfId="18583"/>
    <cellStyle name="40 % - Accent6 2 3 4 3 7 2 2" xfId="31763"/>
    <cellStyle name="40 % - Accent6 2 3 4 3 7 2 3" xfId="45040"/>
    <cellStyle name="40 % - Accent6 2 3 4 3 7 2 4" xfId="58317"/>
    <cellStyle name="40 % - Accent6 2 3 4 3 7 3" xfId="25776"/>
    <cellStyle name="40 % - Accent6 2 3 4 3 7 4" xfId="39053"/>
    <cellStyle name="40 % - Accent6 2 3 4 3 7 5" xfId="52330"/>
    <cellStyle name="40 % - Accent6 2 3 4 3 8" xfId="10788"/>
    <cellStyle name="40 % - Accent6 2 3 4 3 8 2" xfId="15263"/>
    <cellStyle name="40 % - Accent6 2 3 4 3 8 2 2" xfId="27884"/>
    <cellStyle name="40 % - Accent6 2 3 4 3 8 2 3" xfId="41161"/>
    <cellStyle name="40 % - Accent6 2 3 4 3 8 2 4" xfId="54438"/>
    <cellStyle name="40 % - Accent6 2 3 4 3 8 3" xfId="21897"/>
    <cellStyle name="40 % - Accent6 2 3 4 3 8 4" xfId="35174"/>
    <cellStyle name="40 % - Accent6 2 3 4 3 8 5" xfId="48451"/>
    <cellStyle name="40 % - Accent6 2 3 4 3 9" xfId="9712"/>
    <cellStyle name="40 % - Accent6 2 3 4 3 9 2" xfId="20578"/>
    <cellStyle name="40 % - Accent6 2 3 4 3 9 3" xfId="33855"/>
    <cellStyle name="40 % - Accent6 2 3 4 3 9 4" xfId="47132"/>
    <cellStyle name="40 % - Accent6 2 3 4 4" xfId="888"/>
    <cellStyle name="40 % - Accent6 2 3 4 4 10" xfId="9713"/>
    <cellStyle name="40 % - Accent6 2 3 4 4 10 2" xfId="20579"/>
    <cellStyle name="40 % - Accent6 2 3 4 4 10 3" xfId="33856"/>
    <cellStyle name="40 % - Accent6 2 3 4 4 10 4" xfId="47133"/>
    <cellStyle name="40 % - Accent6 2 3 4 4 11" xfId="13945"/>
    <cellStyle name="40 % - Accent6 2 3 4 4 11 2" xfId="26566"/>
    <cellStyle name="40 % - Accent6 2 3 4 4 11 3" xfId="39843"/>
    <cellStyle name="40 % - Accent6 2 3 4 4 11 4" xfId="53120"/>
    <cellStyle name="40 % - Accent6 2 3 4 4 12" xfId="19834"/>
    <cellStyle name="40 % - Accent6 2 3 4 4 13" xfId="33111"/>
    <cellStyle name="40 % - Accent6 2 3 4 4 14" xfId="46388"/>
    <cellStyle name="40 % - Accent6 2 3 4 4 2" xfId="889"/>
    <cellStyle name="40 % - Accent6 2 3 4 4 2 10" xfId="13946"/>
    <cellStyle name="40 % - Accent6 2 3 4 4 2 10 2" xfId="26567"/>
    <cellStyle name="40 % - Accent6 2 3 4 4 2 10 3" xfId="39844"/>
    <cellStyle name="40 % - Accent6 2 3 4 4 2 10 4" xfId="53121"/>
    <cellStyle name="40 % - Accent6 2 3 4 4 2 11" xfId="19835"/>
    <cellStyle name="40 % - Accent6 2 3 4 4 2 12" xfId="33112"/>
    <cellStyle name="40 % - Accent6 2 3 4 4 2 13" xfId="46389"/>
    <cellStyle name="40 % - Accent6 2 3 4 4 2 2" xfId="3831"/>
    <cellStyle name="40 % - Accent6 2 3 4 4 2 2 2" xfId="7971"/>
    <cellStyle name="40 % - Accent6 2 3 4 4 2 2 2 2" xfId="15503"/>
    <cellStyle name="40 % - Accent6 2 3 4 4 2 2 2 2 2" xfId="28125"/>
    <cellStyle name="40 % - Accent6 2 3 4 4 2 2 2 2 3" xfId="41402"/>
    <cellStyle name="40 % - Accent6 2 3 4 4 2 2 2 2 4" xfId="54679"/>
    <cellStyle name="40 % - Accent6 2 3 4 4 2 2 2 3" xfId="22138"/>
    <cellStyle name="40 % - Accent6 2 3 4 4 2 2 2 4" xfId="35415"/>
    <cellStyle name="40 % - Accent6 2 3 4 4 2 2 2 5" xfId="48692"/>
    <cellStyle name="40 % - Accent6 2 3 4 4 2 2 3" xfId="14536"/>
    <cellStyle name="40 % - Accent6 2 3 4 4 2 2 3 2" xfId="27157"/>
    <cellStyle name="40 % - Accent6 2 3 4 4 2 2 3 3" xfId="40434"/>
    <cellStyle name="40 % - Accent6 2 3 4 4 2 2 3 4" xfId="53711"/>
    <cellStyle name="40 % - Accent6 2 3 4 4 2 2 4" xfId="21170"/>
    <cellStyle name="40 % - Accent6 2 3 4 4 2 2 5" xfId="34447"/>
    <cellStyle name="40 % - Accent6 2 3 4 4 2 2 6" xfId="47724"/>
    <cellStyle name="40 % - Accent6 2 3 4 4 2 3" xfId="5089"/>
    <cellStyle name="40 % - Accent6 2 3 4 4 2 3 2" xfId="8963"/>
    <cellStyle name="40 % - Accent6 2 3 4 4 2 3 2 2" xfId="29117"/>
    <cellStyle name="40 % - Accent6 2 3 4 4 2 3 2 3" xfId="42394"/>
    <cellStyle name="40 % - Accent6 2 3 4 4 2 3 2 4" xfId="55671"/>
    <cellStyle name="40 % - Accent6 2 3 4 4 2 3 3" xfId="23130"/>
    <cellStyle name="40 % - Accent6 2 3 4 4 2 3 4" xfId="36407"/>
    <cellStyle name="40 % - Accent6 2 3 4 4 2 3 5" xfId="49684"/>
    <cellStyle name="40 % - Accent6 2 3 4 4 2 4" xfId="5680"/>
    <cellStyle name="40 % - Accent6 2 3 4 4 2 4 2" xfId="16528"/>
    <cellStyle name="40 % - Accent6 2 3 4 4 2 4 2 2" xfId="29708"/>
    <cellStyle name="40 % - Accent6 2 3 4 4 2 4 2 3" xfId="42985"/>
    <cellStyle name="40 % - Accent6 2 3 4 4 2 4 2 4" xfId="56262"/>
    <cellStyle name="40 % - Accent6 2 3 4 4 2 4 3" xfId="11482"/>
    <cellStyle name="40 % - Accent6 2 3 4 4 2 4 4" xfId="23721"/>
    <cellStyle name="40 % - Accent6 2 3 4 4 2 4 5" xfId="36998"/>
    <cellStyle name="40 % - Accent6 2 3 4 4 2 4 6" xfId="50275"/>
    <cellStyle name="40 % - Accent6 2 3 4 4 2 5" xfId="6304"/>
    <cellStyle name="40 % - Accent6 2 3 4 4 2 5 2" xfId="17128"/>
    <cellStyle name="40 % - Accent6 2 3 4 4 2 5 2 2" xfId="30308"/>
    <cellStyle name="40 % - Accent6 2 3 4 4 2 5 2 3" xfId="43585"/>
    <cellStyle name="40 % - Accent6 2 3 4 4 2 5 2 4" xfId="56862"/>
    <cellStyle name="40 % - Accent6 2 3 4 4 2 5 3" xfId="12082"/>
    <cellStyle name="40 % - Accent6 2 3 4 4 2 5 4" xfId="24321"/>
    <cellStyle name="40 % - Accent6 2 3 4 4 2 5 5" xfId="37598"/>
    <cellStyle name="40 % - Accent6 2 3 4 4 2 5 6" xfId="50875"/>
    <cellStyle name="40 % - Accent6 2 3 4 4 2 6" xfId="7006"/>
    <cellStyle name="40 % - Accent6 2 3 4 4 2 6 2" xfId="17830"/>
    <cellStyle name="40 % - Accent6 2 3 4 4 2 6 2 2" xfId="31010"/>
    <cellStyle name="40 % - Accent6 2 3 4 4 2 6 2 3" xfId="44287"/>
    <cellStyle name="40 % - Accent6 2 3 4 4 2 6 2 4" xfId="57564"/>
    <cellStyle name="40 % - Accent6 2 3 4 4 2 6 3" xfId="12784"/>
    <cellStyle name="40 % - Accent6 2 3 4 4 2 6 4" xfId="25023"/>
    <cellStyle name="40 % - Accent6 2 3 4 4 2 6 5" xfId="38300"/>
    <cellStyle name="40 % - Accent6 2 3 4 4 2 6 6" xfId="51577"/>
    <cellStyle name="40 % - Accent6 2 3 4 4 2 7" xfId="7732"/>
    <cellStyle name="40 % - Accent6 2 3 4 4 2 7 2" xfId="18585"/>
    <cellStyle name="40 % - Accent6 2 3 4 4 2 7 2 2" xfId="31765"/>
    <cellStyle name="40 % - Accent6 2 3 4 4 2 7 2 3" xfId="45042"/>
    <cellStyle name="40 % - Accent6 2 3 4 4 2 7 2 4" xfId="58319"/>
    <cellStyle name="40 % - Accent6 2 3 4 4 2 7 3" xfId="25778"/>
    <cellStyle name="40 % - Accent6 2 3 4 4 2 7 4" xfId="39055"/>
    <cellStyle name="40 % - Accent6 2 3 4 4 2 7 5" xfId="52332"/>
    <cellStyle name="40 % - Accent6 2 3 4 4 2 8" xfId="10790"/>
    <cellStyle name="40 % - Accent6 2 3 4 4 2 8 2" xfId="15265"/>
    <cellStyle name="40 % - Accent6 2 3 4 4 2 8 2 2" xfId="27886"/>
    <cellStyle name="40 % - Accent6 2 3 4 4 2 8 2 3" xfId="41163"/>
    <cellStyle name="40 % - Accent6 2 3 4 4 2 8 2 4" xfId="54440"/>
    <cellStyle name="40 % - Accent6 2 3 4 4 2 8 3" xfId="21899"/>
    <cellStyle name="40 % - Accent6 2 3 4 4 2 8 4" xfId="35176"/>
    <cellStyle name="40 % - Accent6 2 3 4 4 2 8 5" xfId="48453"/>
    <cellStyle name="40 % - Accent6 2 3 4 4 2 9" xfId="9714"/>
    <cellStyle name="40 % - Accent6 2 3 4 4 2 9 2" xfId="20580"/>
    <cellStyle name="40 % - Accent6 2 3 4 4 2 9 3" xfId="33857"/>
    <cellStyle name="40 % - Accent6 2 3 4 4 2 9 4" xfId="47134"/>
    <cellStyle name="40 % - Accent6 2 3 4 4 3" xfId="3833"/>
    <cellStyle name="40 % - Accent6 2 3 4 4 3 2" xfId="7972"/>
    <cellStyle name="40 % - Accent6 2 3 4 4 3 2 2" xfId="15504"/>
    <cellStyle name="40 % - Accent6 2 3 4 4 3 2 2 2" xfId="28126"/>
    <cellStyle name="40 % - Accent6 2 3 4 4 3 2 2 3" xfId="41403"/>
    <cellStyle name="40 % - Accent6 2 3 4 4 3 2 2 4" xfId="54680"/>
    <cellStyle name="40 % - Accent6 2 3 4 4 3 2 3" xfId="22139"/>
    <cellStyle name="40 % - Accent6 2 3 4 4 3 2 4" xfId="35416"/>
    <cellStyle name="40 % - Accent6 2 3 4 4 3 2 5" xfId="48693"/>
    <cellStyle name="40 % - Accent6 2 3 4 4 3 3" xfId="14535"/>
    <cellStyle name="40 % - Accent6 2 3 4 4 3 3 2" xfId="27156"/>
    <cellStyle name="40 % - Accent6 2 3 4 4 3 3 3" xfId="40433"/>
    <cellStyle name="40 % - Accent6 2 3 4 4 3 3 4" xfId="53710"/>
    <cellStyle name="40 % - Accent6 2 3 4 4 3 4" xfId="21169"/>
    <cellStyle name="40 % - Accent6 2 3 4 4 3 5" xfId="34446"/>
    <cellStyle name="40 % - Accent6 2 3 4 4 3 6" xfId="47723"/>
    <cellStyle name="40 % - Accent6 2 3 4 4 4" xfId="5088"/>
    <cellStyle name="40 % - Accent6 2 3 4 4 4 2" xfId="8962"/>
    <cellStyle name="40 % - Accent6 2 3 4 4 4 2 2" xfId="29116"/>
    <cellStyle name="40 % - Accent6 2 3 4 4 4 2 3" xfId="42393"/>
    <cellStyle name="40 % - Accent6 2 3 4 4 4 2 4" xfId="55670"/>
    <cellStyle name="40 % - Accent6 2 3 4 4 4 3" xfId="23129"/>
    <cellStyle name="40 % - Accent6 2 3 4 4 4 4" xfId="36406"/>
    <cellStyle name="40 % - Accent6 2 3 4 4 4 5" xfId="49683"/>
    <cellStyle name="40 % - Accent6 2 3 4 4 5" xfId="5679"/>
    <cellStyle name="40 % - Accent6 2 3 4 4 5 2" xfId="16527"/>
    <cellStyle name="40 % - Accent6 2 3 4 4 5 2 2" xfId="29707"/>
    <cellStyle name="40 % - Accent6 2 3 4 4 5 2 3" xfId="42984"/>
    <cellStyle name="40 % - Accent6 2 3 4 4 5 2 4" xfId="56261"/>
    <cellStyle name="40 % - Accent6 2 3 4 4 5 3" xfId="11481"/>
    <cellStyle name="40 % - Accent6 2 3 4 4 5 4" xfId="23720"/>
    <cellStyle name="40 % - Accent6 2 3 4 4 5 5" xfId="36997"/>
    <cellStyle name="40 % - Accent6 2 3 4 4 5 6" xfId="50274"/>
    <cellStyle name="40 % - Accent6 2 3 4 4 6" xfId="6303"/>
    <cellStyle name="40 % - Accent6 2 3 4 4 6 2" xfId="17127"/>
    <cellStyle name="40 % - Accent6 2 3 4 4 6 2 2" xfId="30307"/>
    <cellStyle name="40 % - Accent6 2 3 4 4 6 2 3" xfId="43584"/>
    <cellStyle name="40 % - Accent6 2 3 4 4 6 2 4" xfId="56861"/>
    <cellStyle name="40 % - Accent6 2 3 4 4 6 3" xfId="12081"/>
    <cellStyle name="40 % - Accent6 2 3 4 4 6 4" xfId="24320"/>
    <cellStyle name="40 % - Accent6 2 3 4 4 6 5" xfId="37597"/>
    <cellStyle name="40 % - Accent6 2 3 4 4 6 6" xfId="50874"/>
    <cellStyle name="40 % - Accent6 2 3 4 4 7" xfId="7005"/>
    <cellStyle name="40 % - Accent6 2 3 4 4 7 2" xfId="17829"/>
    <cellStyle name="40 % - Accent6 2 3 4 4 7 2 2" xfId="31009"/>
    <cellStyle name="40 % - Accent6 2 3 4 4 7 2 3" xfId="44286"/>
    <cellStyle name="40 % - Accent6 2 3 4 4 7 2 4" xfId="57563"/>
    <cellStyle name="40 % - Accent6 2 3 4 4 7 3" xfId="12783"/>
    <cellStyle name="40 % - Accent6 2 3 4 4 7 4" xfId="25022"/>
    <cellStyle name="40 % - Accent6 2 3 4 4 7 5" xfId="38299"/>
    <cellStyle name="40 % - Accent6 2 3 4 4 7 6" xfId="51576"/>
    <cellStyle name="40 % - Accent6 2 3 4 4 8" xfId="7731"/>
    <cellStyle name="40 % - Accent6 2 3 4 4 8 2" xfId="18584"/>
    <cellStyle name="40 % - Accent6 2 3 4 4 8 2 2" xfId="31764"/>
    <cellStyle name="40 % - Accent6 2 3 4 4 8 2 3" xfId="45041"/>
    <cellStyle name="40 % - Accent6 2 3 4 4 8 2 4" xfId="58318"/>
    <cellStyle name="40 % - Accent6 2 3 4 4 8 3" xfId="25777"/>
    <cellStyle name="40 % - Accent6 2 3 4 4 8 4" xfId="39054"/>
    <cellStyle name="40 % - Accent6 2 3 4 4 8 5" xfId="52331"/>
    <cellStyle name="40 % - Accent6 2 3 4 4 9" xfId="10789"/>
    <cellStyle name="40 % - Accent6 2 3 4 4 9 2" xfId="15264"/>
    <cellStyle name="40 % - Accent6 2 3 4 4 9 2 2" xfId="27885"/>
    <cellStyle name="40 % - Accent6 2 3 4 4 9 2 3" xfId="41162"/>
    <cellStyle name="40 % - Accent6 2 3 4 4 9 2 4" xfId="54439"/>
    <cellStyle name="40 % - Accent6 2 3 4 4 9 3" xfId="21898"/>
    <cellStyle name="40 % - Accent6 2 3 4 4 9 4" xfId="35175"/>
    <cellStyle name="40 % - Accent6 2 3 4 4 9 5" xfId="48452"/>
    <cellStyle name="40 % - Accent6 2 3 4 5" xfId="890"/>
    <cellStyle name="40 % - Accent6 2 3 4 5 10" xfId="13947"/>
    <cellStyle name="40 % - Accent6 2 3 4 5 10 2" xfId="26568"/>
    <cellStyle name="40 % - Accent6 2 3 4 5 10 3" xfId="39845"/>
    <cellStyle name="40 % - Accent6 2 3 4 5 10 4" xfId="53122"/>
    <cellStyle name="40 % - Accent6 2 3 4 5 11" xfId="19836"/>
    <cellStyle name="40 % - Accent6 2 3 4 5 12" xfId="33113"/>
    <cellStyle name="40 % - Accent6 2 3 4 5 13" xfId="46390"/>
    <cellStyle name="40 % - Accent6 2 3 4 5 2" xfId="3830"/>
    <cellStyle name="40 % - Accent6 2 3 4 5 2 2" xfId="7970"/>
    <cellStyle name="40 % - Accent6 2 3 4 5 2 2 2" xfId="15502"/>
    <cellStyle name="40 % - Accent6 2 3 4 5 2 2 2 2" xfId="28124"/>
    <cellStyle name="40 % - Accent6 2 3 4 5 2 2 2 3" xfId="41401"/>
    <cellStyle name="40 % - Accent6 2 3 4 5 2 2 2 4" xfId="54678"/>
    <cellStyle name="40 % - Accent6 2 3 4 5 2 2 3" xfId="22137"/>
    <cellStyle name="40 % - Accent6 2 3 4 5 2 2 4" xfId="35414"/>
    <cellStyle name="40 % - Accent6 2 3 4 5 2 2 5" xfId="48691"/>
    <cellStyle name="40 % - Accent6 2 3 4 5 2 3" xfId="14537"/>
    <cellStyle name="40 % - Accent6 2 3 4 5 2 3 2" xfId="27158"/>
    <cellStyle name="40 % - Accent6 2 3 4 5 2 3 3" xfId="40435"/>
    <cellStyle name="40 % - Accent6 2 3 4 5 2 3 4" xfId="53712"/>
    <cellStyle name="40 % - Accent6 2 3 4 5 2 4" xfId="21171"/>
    <cellStyle name="40 % - Accent6 2 3 4 5 2 5" xfId="34448"/>
    <cellStyle name="40 % - Accent6 2 3 4 5 2 6" xfId="47725"/>
    <cellStyle name="40 % - Accent6 2 3 4 5 3" xfId="5090"/>
    <cellStyle name="40 % - Accent6 2 3 4 5 3 2" xfId="8964"/>
    <cellStyle name="40 % - Accent6 2 3 4 5 3 2 2" xfId="29118"/>
    <cellStyle name="40 % - Accent6 2 3 4 5 3 2 3" xfId="42395"/>
    <cellStyle name="40 % - Accent6 2 3 4 5 3 2 4" xfId="55672"/>
    <cellStyle name="40 % - Accent6 2 3 4 5 3 3" xfId="23131"/>
    <cellStyle name="40 % - Accent6 2 3 4 5 3 4" xfId="36408"/>
    <cellStyle name="40 % - Accent6 2 3 4 5 3 5" xfId="49685"/>
    <cellStyle name="40 % - Accent6 2 3 4 5 4" xfId="5681"/>
    <cellStyle name="40 % - Accent6 2 3 4 5 4 2" xfId="16529"/>
    <cellStyle name="40 % - Accent6 2 3 4 5 4 2 2" xfId="29709"/>
    <cellStyle name="40 % - Accent6 2 3 4 5 4 2 3" xfId="42986"/>
    <cellStyle name="40 % - Accent6 2 3 4 5 4 2 4" xfId="56263"/>
    <cellStyle name="40 % - Accent6 2 3 4 5 4 3" xfId="11483"/>
    <cellStyle name="40 % - Accent6 2 3 4 5 4 4" xfId="23722"/>
    <cellStyle name="40 % - Accent6 2 3 4 5 4 5" xfId="36999"/>
    <cellStyle name="40 % - Accent6 2 3 4 5 4 6" xfId="50276"/>
    <cellStyle name="40 % - Accent6 2 3 4 5 5" xfId="6305"/>
    <cellStyle name="40 % - Accent6 2 3 4 5 5 2" xfId="17129"/>
    <cellStyle name="40 % - Accent6 2 3 4 5 5 2 2" xfId="30309"/>
    <cellStyle name="40 % - Accent6 2 3 4 5 5 2 3" xfId="43586"/>
    <cellStyle name="40 % - Accent6 2 3 4 5 5 2 4" xfId="56863"/>
    <cellStyle name="40 % - Accent6 2 3 4 5 5 3" xfId="12083"/>
    <cellStyle name="40 % - Accent6 2 3 4 5 5 4" xfId="24322"/>
    <cellStyle name="40 % - Accent6 2 3 4 5 5 5" xfId="37599"/>
    <cellStyle name="40 % - Accent6 2 3 4 5 5 6" xfId="50876"/>
    <cellStyle name="40 % - Accent6 2 3 4 5 6" xfId="7007"/>
    <cellStyle name="40 % - Accent6 2 3 4 5 6 2" xfId="17831"/>
    <cellStyle name="40 % - Accent6 2 3 4 5 6 2 2" xfId="31011"/>
    <cellStyle name="40 % - Accent6 2 3 4 5 6 2 3" xfId="44288"/>
    <cellStyle name="40 % - Accent6 2 3 4 5 6 2 4" xfId="57565"/>
    <cellStyle name="40 % - Accent6 2 3 4 5 6 3" xfId="12785"/>
    <cellStyle name="40 % - Accent6 2 3 4 5 6 4" xfId="25024"/>
    <cellStyle name="40 % - Accent6 2 3 4 5 6 5" xfId="38301"/>
    <cellStyle name="40 % - Accent6 2 3 4 5 6 6" xfId="51578"/>
    <cellStyle name="40 % - Accent6 2 3 4 5 7" xfId="7733"/>
    <cellStyle name="40 % - Accent6 2 3 4 5 7 2" xfId="18586"/>
    <cellStyle name="40 % - Accent6 2 3 4 5 7 2 2" xfId="31766"/>
    <cellStyle name="40 % - Accent6 2 3 4 5 7 2 3" xfId="45043"/>
    <cellStyle name="40 % - Accent6 2 3 4 5 7 2 4" xfId="58320"/>
    <cellStyle name="40 % - Accent6 2 3 4 5 7 3" xfId="25779"/>
    <cellStyle name="40 % - Accent6 2 3 4 5 7 4" xfId="39056"/>
    <cellStyle name="40 % - Accent6 2 3 4 5 7 5" xfId="52333"/>
    <cellStyle name="40 % - Accent6 2 3 4 5 8" xfId="10791"/>
    <cellStyle name="40 % - Accent6 2 3 4 5 8 2" xfId="15266"/>
    <cellStyle name="40 % - Accent6 2 3 4 5 8 2 2" xfId="27887"/>
    <cellStyle name="40 % - Accent6 2 3 4 5 8 2 3" xfId="41164"/>
    <cellStyle name="40 % - Accent6 2 3 4 5 8 2 4" xfId="54441"/>
    <cellStyle name="40 % - Accent6 2 3 4 5 8 3" xfId="21900"/>
    <cellStyle name="40 % - Accent6 2 3 4 5 8 4" xfId="35177"/>
    <cellStyle name="40 % - Accent6 2 3 4 5 8 5" xfId="48454"/>
    <cellStyle name="40 % - Accent6 2 3 4 5 9" xfId="9715"/>
    <cellStyle name="40 % - Accent6 2 3 4 5 9 2" xfId="20581"/>
    <cellStyle name="40 % - Accent6 2 3 4 5 9 3" xfId="33858"/>
    <cellStyle name="40 % - Accent6 2 3 4 5 9 4" xfId="47135"/>
    <cellStyle name="40 % - Accent6 2 3 4 6" xfId="3796"/>
    <cellStyle name="40 % - Accent6 2 3 4 6 2" xfId="7957"/>
    <cellStyle name="40 % - Accent6 2 3 4 6 2 2" xfId="15490"/>
    <cellStyle name="40 % - Accent6 2 3 4 6 2 2 2" xfId="28111"/>
    <cellStyle name="40 % - Accent6 2 3 4 6 2 2 3" xfId="41388"/>
    <cellStyle name="40 % - Accent6 2 3 4 6 2 2 4" xfId="54665"/>
    <cellStyle name="40 % - Accent6 2 3 4 6 2 3" xfId="22124"/>
    <cellStyle name="40 % - Accent6 2 3 4 6 2 4" xfId="35401"/>
    <cellStyle name="40 % - Accent6 2 3 4 6 2 5" xfId="48678"/>
    <cellStyle name="40 % - Accent6 2 3 4 6 3" xfId="14532"/>
    <cellStyle name="40 % - Accent6 2 3 4 6 3 2" xfId="27153"/>
    <cellStyle name="40 % - Accent6 2 3 4 6 3 3" xfId="40430"/>
    <cellStyle name="40 % - Accent6 2 3 4 6 3 4" xfId="53707"/>
    <cellStyle name="40 % - Accent6 2 3 4 6 4" xfId="9940"/>
    <cellStyle name="40 % - Accent6 2 3 4 6 5" xfId="21166"/>
    <cellStyle name="40 % - Accent6 2 3 4 6 6" xfId="34443"/>
    <cellStyle name="40 % - Accent6 2 3 4 6 7" xfId="47720"/>
    <cellStyle name="40 % - Accent6 2 3 4 7" xfId="3836"/>
    <cellStyle name="40 % - Accent6 2 3 4 7 2" xfId="7975"/>
    <cellStyle name="40 % - Accent6 2 3 4 7 2 2" xfId="28129"/>
    <cellStyle name="40 % - Accent6 2 3 4 7 2 3" xfId="41406"/>
    <cellStyle name="40 % - Accent6 2 3 4 7 2 4" xfId="54683"/>
    <cellStyle name="40 % - Accent6 2 3 4 7 3" xfId="22142"/>
    <cellStyle name="40 % - Accent6 2 3 4 7 4" xfId="35419"/>
    <cellStyle name="40 % - Accent6 2 3 4 7 5" xfId="48696"/>
    <cellStyle name="40 % - Accent6 2 3 4 8" xfId="5085"/>
    <cellStyle name="40 % - Accent6 2 3 4 8 2" xfId="8959"/>
    <cellStyle name="40 % - Accent6 2 3 4 8 2 2" xfId="29113"/>
    <cellStyle name="40 % - Accent6 2 3 4 8 2 3" xfId="42390"/>
    <cellStyle name="40 % - Accent6 2 3 4 8 2 4" xfId="55667"/>
    <cellStyle name="40 % - Accent6 2 3 4 8 3" xfId="23126"/>
    <cellStyle name="40 % - Accent6 2 3 4 8 4" xfId="36403"/>
    <cellStyle name="40 % - Accent6 2 3 4 8 5" xfId="49680"/>
    <cellStyle name="40 % - Accent6 2 3 4 9" xfId="5676"/>
    <cellStyle name="40 % - Accent6 2 3 4 9 2" xfId="16524"/>
    <cellStyle name="40 % - Accent6 2 3 4 9 2 2" xfId="29704"/>
    <cellStyle name="40 % - Accent6 2 3 4 9 2 3" xfId="42981"/>
    <cellStyle name="40 % - Accent6 2 3 4 9 2 4" xfId="56258"/>
    <cellStyle name="40 % - Accent6 2 3 4 9 3" xfId="11478"/>
    <cellStyle name="40 % - Accent6 2 3 4 9 4" xfId="23717"/>
    <cellStyle name="40 % - Accent6 2 3 4 9 5" xfId="36994"/>
    <cellStyle name="40 % - Accent6 2 3 4 9 6" xfId="50271"/>
    <cellStyle name="40 % - Accent6 2 3 5" xfId="891"/>
    <cellStyle name="40 % - Accent6 2 3 5 10" xfId="13948"/>
    <cellStyle name="40 % - Accent6 2 3 5 10 2" xfId="26569"/>
    <cellStyle name="40 % - Accent6 2 3 5 10 3" xfId="39846"/>
    <cellStyle name="40 % - Accent6 2 3 5 10 4" xfId="53123"/>
    <cellStyle name="40 % - Accent6 2 3 5 11" xfId="19837"/>
    <cellStyle name="40 % - Accent6 2 3 5 12" xfId="33114"/>
    <cellStyle name="40 % - Accent6 2 3 5 13" xfId="46391"/>
    <cellStyle name="40 % - Accent6 2 3 5 2" xfId="3797"/>
    <cellStyle name="40 % - Accent6 2 3 5 2 2" xfId="7958"/>
    <cellStyle name="40 % - Accent6 2 3 5 2 2 2" xfId="15491"/>
    <cellStyle name="40 % - Accent6 2 3 5 2 2 2 2" xfId="28112"/>
    <cellStyle name="40 % - Accent6 2 3 5 2 2 2 3" xfId="41389"/>
    <cellStyle name="40 % - Accent6 2 3 5 2 2 2 4" xfId="54666"/>
    <cellStyle name="40 % - Accent6 2 3 5 2 2 3" xfId="22125"/>
    <cellStyle name="40 % - Accent6 2 3 5 2 2 4" xfId="35402"/>
    <cellStyle name="40 % - Accent6 2 3 5 2 2 5" xfId="48679"/>
    <cellStyle name="40 % - Accent6 2 3 5 2 3" xfId="14538"/>
    <cellStyle name="40 % - Accent6 2 3 5 2 3 2" xfId="27159"/>
    <cellStyle name="40 % - Accent6 2 3 5 2 3 3" xfId="40436"/>
    <cellStyle name="40 % - Accent6 2 3 5 2 3 4" xfId="53713"/>
    <cellStyle name="40 % - Accent6 2 3 5 2 4" xfId="21172"/>
    <cellStyle name="40 % - Accent6 2 3 5 2 5" xfId="34449"/>
    <cellStyle name="40 % - Accent6 2 3 5 2 6" xfId="47726"/>
    <cellStyle name="40 % - Accent6 2 3 5 3" xfId="5091"/>
    <cellStyle name="40 % - Accent6 2 3 5 3 2" xfId="8965"/>
    <cellStyle name="40 % - Accent6 2 3 5 3 2 2" xfId="29119"/>
    <cellStyle name="40 % - Accent6 2 3 5 3 2 3" xfId="42396"/>
    <cellStyle name="40 % - Accent6 2 3 5 3 2 4" xfId="55673"/>
    <cellStyle name="40 % - Accent6 2 3 5 3 3" xfId="23132"/>
    <cellStyle name="40 % - Accent6 2 3 5 3 4" xfId="36409"/>
    <cellStyle name="40 % - Accent6 2 3 5 3 5" xfId="49686"/>
    <cellStyle name="40 % - Accent6 2 3 5 4" xfId="5682"/>
    <cellStyle name="40 % - Accent6 2 3 5 4 2" xfId="16530"/>
    <cellStyle name="40 % - Accent6 2 3 5 4 2 2" xfId="29710"/>
    <cellStyle name="40 % - Accent6 2 3 5 4 2 3" xfId="42987"/>
    <cellStyle name="40 % - Accent6 2 3 5 4 2 4" xfId="56264"/>
    <cellStyle name="40 % - Accent6 2 3 5 4 3" xfId="11484"/>
    <cellStyle name="40 % - Accent6 2 3 5 4 4" xfId="23723"/>
    <cellStyle name="40 % - Accent6 2 3 5 4 5" xfId="37000"/>
    <cellStyle name="40 % - Accent6 2 3 5 4 6" xfId="50277"/>
    <cellStyle name="40 % - Accent6 2 3 5 5" xfId="6306"/>
    <cellStyle name="40 % - Accent6 2 3 5 5 2" xfId="17130"/>
    <cellStyle name="40 % - Accent6 2 3 5 5 2 2" xfId="30310"/>
    <cellStyle name="40 % - Accent6 2 3 5 5 2 3" xfId="43587"/>
    <cellStyle name="40 % - Accent6 2 3 5 5 2 4" xfId="56864"/>
    <cellStyle name="40 % - Accent6 2 3 5 5 3" xfId="12084"/>
    <cellStyle name="40 % - Accent6 2 3 5 5 4" xfId="24323"/>
    <cellStyle name="40 % - Accent6 2 3 5 5 5" xfId="37600"/>
    <cellStyle name="40 % - Accent6 2 3 5 5 6" xfId="50877"/>
    <cellStyle name="40 % - Accent6 2 3 5 6" xfId="7008"/>
    <cellStyle name="40 % - Accent6 2 3 5 6 2" xfId="17832"/>
    <cellStyle name="40 % - Accent6 2 3 5 6 2 2" xfId="31012"/>
    <cellStyle name="40 % - Accent6 2 3 5 6 2 3" xfId="44289"/>
    <cellStyle name="40 % - Accent6 2 3 5 6 2 4" xfId="57566"/>
    <cellStyle name="40 % - Accent6 2 3 5 6 3" xfId="12786"/>
    <cellStyle name="40 % - Accent6 2 3 5 6 4" xfId="25025"/>
    <cellStyle name="40 % - Accent6 2 3 5 6 5" xfId="38302"/>
    <cellStyle name="40 % - Accent6 2 3 5 6 6" xfId="51579"/>
    <cellStyle name="40 % - Accent6 2 3 5 7" xfId="7734"/>
    <cellStyle name="40 % - Accent6 2 3 5 7 2" xfId="18587"/>
    <cellStyle name="40 % - Accent6 2 3 5 7 2 2" xfId="31767"/>
    <cellStyle name="40 % - Accent6 2 3 5 7 2 3" xfId="45044"/>
    <cellStyle name="40 % - Accent6 2 3 5 7 2 4" xfId="58321"/>
    <cellStyle name="40 % - Accent6 2 3 5 7 3" xfId="25780"/>
    <cellStyle name="40 % - Accent6 2 3 5 7 4" xfId="39057"/>
    <cellStyle name="40 % - Accent6 2 3 5 7 5" xfId="52334"/>
    <cellStyle name="40 % - Accent6 2 3 5 8" xfId="10792"/>
    <cellStyle name="40 % - Accent6 2 3 5 8 2" xfId="15267"/>
    <cellStyle name="40 % - Accent6 2 3 5 8 2 2" xfId="27888"/>
    <cellStyle name="40 % - Accent6 2 3 5 8 2 3" xfId="41165"/>
    <cellStyle name="40 % - Accent6 2 3 5 8 2 4" xfId="54442"/>
    <cellStyle name="40 % - Accent6 2 3 5 8 3" xfId="21901"/>
    <cellStyle name="40 % - Accent6 2 3 5 8 4" xfId="35178"/>
    <cellStyle name="40 % - Accent6 2 3 5 8 5" xfId="48455"/>
    <cellStyle name="40 % - Accent6 2 3 5 9" xfId="9716"/>
    <cellStyle name="40 % - Accent6 2 3 5 9 2" xfId="20582"/>
    <cellStyle name="40 % - Accent6 2 3 5 9 3" xfId="33859"/>
    <cellStyle name="40 % - Accent6 2 3 5 9 4" xfId="47136"/>
    <cellStyle name="40 % - Accent6 2 3 6" xfId="892"/>
    <cellStyle name="40 % - Accent6 2 3 6 10" xfId="13949"/>
    <cellStyle name="40 % - Accent6 2 3 6 10 2" xfId="26570"/>
    <cellStyle name="40 % - Accent6 2 3 6 10 3" xfId="39847"/>
    <cellStyle name="40 % - Accent6 2 3 6 10 4" xfId="53124"/>
    <cellStyle name="40 % - Accent6 2 3 6 11" xfId="19838"/>
    <cellStyle name="40 % - Accent6 2 3 6 12" xfId="33115"/>
    <cellStyle name="40 % - Accent6 2 3 6 13" xfId="46392"/>
    <cellStyle name="40 % - Accent6 2 3 6 2" xfId="3798"/>
    <cellStyle name="40 % - Accent6 2 3 6 2 2" xfId="7959"/>
    <cellStyle name="40 % - Accent6 2 3 6 2 2 2" xfId="15492"/>
    <cellStyle name="40 % - Accent6 2 3 6 2 2 2 2" xfId="28113"/>
    <cellStyle name="40 % - Accent6 2 3 6 2 2 2 3" xfId="41390"/>
    <cellStyle name="40 % - Accent6 2 3 6 2 2 2 4" xfId="54667"/>
    <cellStyle name="40 % - Accent6 2 3 6 2 2 3" xfId="22126"/>
    <cellStyle name="40 % - Accent6 2 3 6 2 2 4" xfId="35403"/>
    <cellStyle name="40 % - Accent6 2 3 6 2 2 5" xfId="48680"/>
    <cellStyle name="40 % - Accent6 2 3 6 2 3" xfId="14539"/>
    <cellStyle name="40 % - Accent6 2 3 6 2 3 2" xfId="27160"/>
    <cellStyle name="40 % - Accent6 2 3 6 2 3 3" xfId="40437"/>
    <cellStyle name="40 % - Accent6 2 3 6 2 3 4" xfId="53714"/>
    <cellStyle name="40 % - Accent6 2 3 6 2 4" xfId="21173"/>
    <cellStyle name="40 % - Accent6 2 3 6 2 5" xfId="34450"/>
    <cellStyle name="40 % - Accent6 2 3 6 2 6" xfId="47727"/>
    <cellStyle name="40 % - Accent6 2 3 6 3" xfId="5092"/>
    <cellStyle name="40 % - Accent6 2 3 6 3 2" xfId="8966"/>
    <cellStyle name="40 % - Accent6 2 3 6 3 2 2" xfId="29120"/>
    <cellStyle name="40 % - Accent6 2 3 6 3 2 3" xfId="42397"/>
    <cellStyle name="40 % - Accent6 2 3 6 3 2 4" xfId="55674"/>
    <cellStyle name="40 % - Accent6 2 3 6 3 3" xfId="23133"/>
    <cellStyle name="40 % - Accent6 2 3 6 3 4" xfId="36410"/>
    <cellStyle name="40 % - Accent6 2 3 6 3 5" xfId="49687"/>
    <cellStyle name="40 % - Accent6 2 3 6 4" xfId="5683"/>
    <cellStyle name="40 % - Accent6 2 3 6 4 2" xfId="16531"/>
    <cellStyle name="40 % - Accent6 2 3 6 4 2 2" xfId="29711"/>
    <cellStyle name="40 % - Accent6 2 3 6 4 2 3" xfId="42988"/>
    <cellStyle name="40 % - Accent6 2 3 6 4 2 4" xfId="56265"/>
    <cellStyle name="40 % - Accent6 2 3 6 4 3" xfId="11485"/>
    <cellStyle name="40 % - Accent6 2 3 6 4 4" xfId="23724"/>
    <cellStyle name="40 % - Accent6 2 3 6 4 5" xfId="37001"/>
    <cellStyle name="40 % - Accent6 2 3 6 4 6" xfId="50278"/>
    <cellStyle name="40 % - Accent6 2 3 6 5" xfId="6307"/>
    <cellStyle name="40 % - Accent6 2 3 6 5 2" xfId="17131"/>
    <cellStyle name="40 % - Accent6 2 3 6 5 2 2" xfId="30311"/>
    <cellStyle name="40 % - Accent6 2 3 6 5 2 3" xfId="43588"/>
    <cellStyle name="40 % - Accent6 2 3 6 5 2 4" xfId="56865"/>
    <cellStyle name="40 % - Accent6 2 3 6 5 3" xfId="12085"/>
    <cellStyle name="40 % - Accent6 2 3 6 5 4" xfId="24324"/>
    <cellStyle name="40 % - Accent6 2 3 6 5 5" xfId="37601"/>
    <cellStyle name="40 % - Accent6 2 3 6 5 6" xfId="50878"/>
    <cellStyle name="40 % - Accent6 2 3 6 6" xfId="7009"/>
    <cellStyle name="40 % - Accent6 2 3 6 6 2" xfId="17833"/>
    <cellStyle name="40 % - Accent6 2 3 6 6 2 2" xfId="31013"/>
    <cellStyle name="40 % - Accent6 2 3 6 6 2 3" xfId="44290"/>
    <cellStyle name="40 % - Accent6 2 3 6 6 2 4" xfId="57567"/>
    <cellStyle name="40 % - Accent6 2 3 6 6 3" xfId="12787"/>
    <cellStyle name="40 % - Accent6 2 3 6 6 4" xfId="25026"/>
    <cellStyle name="40 % - Accent6 2 3 6 6 5" xfId="38303"/>
    <cellStyle name="40 % - Accent6 2 3 6 6 6" xfId="51580"/>
    <cellStyle name="40 % - Accent6 2 3 6 7" xfId="7735"/>
    <cellStyle name="40 % - Accent6 2 3 6 7 2" xfId="18588"/>
    <cellStyle name="40 % - Accent6 2 3 6 7 2 2" xfId="31768"/>
    <cellStyle name="40 % - Accent6 2 3 6 7 2 3" xfId="45045"/>
    <cellStyle name="40 % - Accent6 2 3 6 7 2 4" xfId="58322"/>
    <cellStyle name="40 % - Accent6 2 3 6 7 3" xfId="25781"/>
    <cellStyle name="40 % - Accent6 2 3 6 7 4" xfId="39058"/>
    <cellStyle name="40 % - Accent6 2 3 6 7 5" xfId="52335"/>
    <cellStyle name="40 % - Accent6 2 3 6 8" xfId="10793"/>
    <cellStyle name="40 % - Accent6 2 3 6 8 2" xfId="15268"/>
    <cellStyle name="40 % - Accent6 2 3 6 8 2 2" xfId="27889"/>
    <cellStyle name="40 % - Accent6 2 3 6 8 2 3" xfId="41166"/>
    <cellStyle name="40 % - Accent6 2 3 6 8 2 4" xfId="54443"/>
    <cellStyle name="40 % - Accent6 2 3 6 8 3" xfId="21902"/>
    <cellStyle name="40 % - Accent6 2 3 6 8 4" xfId="35179"/>
    <cellStyle name="40 % - Accent6 2 3 6 8 5" xfId="48456"/>
    <cellStyle name="40 % - Accent6 2 3 6 9" xfId="9717"/>
    <cellStyle name="40 % - Accent6 2 3 6 9 2" xfId="20583"/>
    <cellStyle name="40 % - Accent6 2 3 6 9 3" xfId="33860"/>
    <cellStyle name="40 % - Accent6 2 3 6 9 4" xfId="47137"/>
    <cellStyle name="40 % - Accent6 2 3 7" xfId="893"/>
    <cellStyle name="40 % - Accent6 2 3 7 10" xfId="13950"/>
    <cellStyle name="40 % - Accent6 2 3 7 10 2" xfId="26571"/>
    <cellStyle name="40 % - Accent6 2 3 7 10 3" xfId="39848"/>
    <cellStyle name="40 % - Accent6 2 3 7 10 4" xfId="53125"/>
    <cellStyle name="40 % - Accent6 2 3 7 11" xfId="19839"/>
    <cellStyle name="40 % - Accent6 2 3 7 12" xfId="33116"/>
    <cellStyle name="40 % - Accent6 2 3 7 13" xfId="46393"/>
    <cellStyle name="40 % - Accent6 2 3 7 2" xfId="3829"/>
    <cellStyle name="40 % - Accent6 2 3 7 2 2" xfId="7969"/>
    <cellStyle name="40 % - Accent6 2 3 7 2 2 2" xfId="15501"/>
    <cellStyle name="40 % - Accent6 2 3 7 2 2 2 2" xfId="28123"/>
    <cellStyle name="40 % - Accent6 2 3 7 2 2 2 3" xfId="41400"/>
    <cellStyle name="40 % - Accent6 2 3 7 2 2 2 4" xfId="54677"/>
    <cellStyle name="40 % - Accent6 2 3 7 2 2 3" xfId="22136"/>
    <cellStyle name="40 % - Accent6 2 3 7 2 2 4" xfId="35413"/>
    <cellStyle name="40 % - Accent6 2 3 7 2 2 5" xfId="48690"/>
    <cellStyle name="40 % - Accent6 2 3 7 2 3" xfId="14540"/>
    <cellStyle name="40 % - Accent6 2 3 7 2 3 2" xfId="27161"/>
    <cellStyle name="40 % - Accent6 2 3 7 2 3 3" xfId="40438"/>
    <cellStyle name="40 % - Accent6 2 3 7 2 3 4" xfId="53715"/>
    <cellStyle name="40 % - Accent6 2 3 7 2 4" xfId="21174"/>
    <cellStyle name="40 % - Accent6 2 3 7 2 5" xfId="34451"/>
    <cellStyle name="40 % - Accent6 2 3 7 2 6" xfId="47728"/>
    <cellStyle name="40 % - Accent6 2 3 7 3" xfId="5093"/>
    <cellStyle name="40 % - Accent6 2 3 7 3 2" xfId="8967"/>
    <cellStyle name="40 % - Accent6 2 3 7 3 2 2" xfId="29121"/>
    <cellStyle name="40 % - Accent6 2 3 7 3 2 3" xfId="42398"/>
    <cellStyle name="40 % - Accent6 2 3 7 3 2 4" xfId="55675"/>
    <cellStyle name="40 % - Accent6 2 3 7 3 3" xfId="23134"/>
    <cellStyle name="40 % - Accent6 2 3 7 3 4" xfId="36411"/>
    <cellStyle name="40 % - Accent6 2 3 7 3 5" xfId="49688"/>
    <cellStyle name="40 % - Accent6 2 3 7 4" xfId="5684"/>
    <cellStyle name="40 % - Accent6 2 3 7 4 2" xfId="16532"/>
    <cellStyle name="40 % - Accent6 2 3 7 4 2 2" xfId="29712"/>
    <cellStyle name="40 % - Accent6 2 3 7 4 2 3" xfId="42989"/>
    <cellStyle name="40 % - Accent6 2 3 7 4 2 4" xfId="56266"/>
    <cellStyle name="40 % - Accent6 2 3 7 4 3" xfId="11486"/>
    <cellStyle name="40 % - Accent6 2 3 7 4 4" xfId="23725"/>
    <cellStyle name="40 % - Accent6 2 3 7 4 5" xfId="37002"/>
    <cellStyle name="40 % - Accent6 2 3 7 4 6" xfId="50279"/>
    <cellStyle name="40 % - Accent6 2 3 7 5" xfId="6308"/>
    <cellStyle name="40 % - Accent6 2 3 7 5 2" xfId="17132"/>
    <cellStyle name="40 % - Accent6 2 3 7 5 2 2" xfId="30312"/>
    <cellStyle name="40 % - Accent6 2 3 7 5 2 3" xfId="43589"/>
    <cellStyle name="40 % - Accent6 2 3 7 5 2 4" xfId="56866"/>
    <cellStyle name="40 % - Accent6 2 3 7 5 3" xfId="12086"/>
    <cellStyle name="40 % - Accent6 2 3 7 5 4" xfId="24325"/>
    <cellStyle name="40 % - Accent6 2 3 7 5 5" xfId="37602"/>
    <cellStyle name="40 % - Accent6 2 3 7 5 6" xfId="50879"/>
    <cellStyle name="40 % - Accent6 2 3 7 6" xfId="7010"/>
    <cellStyle name="40 % - Accent6 2 3 7 6 2" xfId="17834"/>
    <cellStyle name="40 % - Accent6 2 3 7 6 2 2" xfId="31014"/>
    <cellStyle name="40 % - Accent6 2 3 7 6 2 3" xfId="44291"/>
    <cellStyle name="40 % - Accent6 2 3 7 6 2 4" xfId="57568"/>
    <cellStyle name="40 % - Accent6 2 3 7 6 3" xfId="12788"/>
    <cellStyle name="40 % - Accent6 2 3 7 6 4" xfId="25027"/>
    <cellStyle name="40 % - Accent6 2 3 7 6 5" xfId="38304"/>
    <cellStyle name="40 % - Accent6 2 3 7 6 6" xfId="51581"/>
    <cellStyle name="40 % - Accent6 2 3 7 7" xfId="7736"/>
    <cellStyle name="40 % - Accent6 2 3 7 7 2" xfId="18589"/>
    <cellStyle name="40 % - Accent6 2 3 7 7 2 2" xfId="31769"/>
    <cellStyle name="40 % - Accent6 2 3 7 7 2 3" xfId="45046"/>
    <cellStyle name="40 % - Accent6 2 3 7 7 2 4" xfId="58323"/>
    <cellStyle name="40 % - Accent6 2 3 7 7 3" xfId="25782"/>
    <cellStyle name="40 % - Accent6 2 3 7 7 4" xfId="39059"/>
    <cellStyle name="40 % - Accent6 2 3 7 7 5" xfId="52336"/>
    <cellStyle name="40 % - Accent6 2 3 7 8" xfId="10794"/>
    <cellStyle name="40 % - Accent6 2 3 7 8 2" xfId="15269"/>
    <cellStyle name="40 % - Accent6 2 3 7 8 2 2" xfId="27890"/>
    <cellStyle name="40 % - Accent6 2 3 7 8 2 3" xfId="41167"/>
    <cellStyle name="40 % - Accent6 2 3 7 8 2 4" xfId="54444"/>
    <cellStyle name="40 % - Accent6 2 3 7 8 3" xfId="21903"/>
    <cellStyle name="40 % - Accent6 2 3 7 8 4" xfId="35180"/>
    <cellStyle name="40 % - Accent6 2 3 7 8 5" xfId="48457"/>
    <cellStyle name="40 % - Accent6 2 3 7 9" xfId="9718"/>
    <cellStyle name="40 % - Accent6 2 3 7 9 2" xfId="20584"/>
    <cellStyle name="40 % - Accent6 2 3 7 9 3" xfId="33861"/>
    <cellStyle name="40 % - Accent6 2 3 7 9 4" xfId="47138"/>
    <cellStyle name="40 % - Accent6 2 3 8" xfId="3791"/>
    <cellStyle name="40 % - Accent6 2 3 8 2" xfId="7952"/>
    <cellStyle name="40 % - Accent6 2 3 8 2 2" xfId="18590"/>
    <cellStyle name="40 % - Accent6 2 3 8 2 2 2" xfId="31770"/>
    <cellStyle name="40 % - Accent6 2 3 8 2 2 3" xfId="45047"/>
    <cellStyle name="40 % - Accent6 2 3 8 2 2 4" xfId="58324"/>
    <cellStyle name="40 % - Accent6 2 3 8 2 3" xfId="25783"/>
    <cellStyle name="40 % - Accent6 2 3 8 2 4" xfId="39060"/>
    <cellStyle name="40 % - Accent6 2 3 8 2 5" xfId="52337"/>
    <cellStyle name="40 % - Accent6 2 3 8 3" xfId="10876"/>
    <cellStyle name="40 % - Accent6 2 3 8 3 2" xfId="15485"/>
    <cellStyle name="40 % - Accent6 2 3 8 3 2 2" xfId="28106"/>
    <cellStyle name="40 % - Accent6 2 3 8 3 2 3" xfId="41383"/>
    <cellStyle name="40 % - Accent6 2 3 8 3 2 4" xfId="54660"/>
    <cellStyle name="40 % - Accent6 2 3 8 3 3" xfId="22119"/>
    <cellStyle name="40 % - Accent6 2 3 8 3 4" xfId="35396"/>
    <cellStyle name="40 % - Accent6 2 3 8 3 5" xfId="48673"/>
    <cellStyle name="40 % - Accent6 2 3 8 4" xfId="14521"/>
    <cellStyle name="40 % - Accent6 2 3 8 4 2" xfId="27142"/>
    <cellStyle name="40 % - Accent6 2 3 8 4 3" xfId="40419"/>
    <cellStyle name="40 % - Accent6 2 3 8 4 4" xfId="53696"/>
    <cellStyle name="40 % - Accent6 2 3 8 5" xfId="21155"/>
    <cellStyle name="40 % - Accent6 2 3 8 6" xfId="34432"/>
    <cellStyle name="40 % - Accent6 2 3 8 7" xfId="47709"/>
    <cellStyle name="40 % - Accent6 2 3 9" xfId="5074"/>
    <cellStyle name="40 % - Accent6 2 3 9 2" xfId="8948"/>
    <cellStyle name="40 % - Accent6 2 3 9 2 2" xfId="18686"/>
    <cellStyle name="40 % - Accent6 2 3 9 2 2 2" xfId="31866"/>
    <cellStyle name="40 % - Accent6 2 3 9 2 2 3" xfId="45143"/>
    <cellStyle name="40 % - Accent6 2 3 9 2 2 4" xfId="58420"/>
    <cellStyle name="40 % - Accent6 2 3 9 2 3" xfId="13180"/>
    <cellStyle name="40 % - Accent6 2 3 9 2 4" xfId="25879"/>
    <cellStyle name="40 % - Accent6 2 3 9 2 5" xfId="39156"/>
    <cellStyle name="40 % - Accent6 2 3 9 2 6" xfId="52433"/>
    <cellStyle name="40 % - Accent6 2 3 9 3" xfId="15950"/>
    <cellStyle name="40 % - Accent6 2 3 9 3 2" xfId="29102"/>
    <cellStyle name="40 % - Accent6 2 3 9 3 3" xfId="42379"/>
    <cellStyle name="40 % - Accent6 2 3 9 3 4" xfId="55656"/>
    <cellStyle name="40 % - Accent6 2 3 9 4" xfId="23115"/>
    <cellStyle name="40 % - Accent6 2 3 9 5" xfId="36392"/>
    <cellStyle name="40 % - Accent6 2 3 9 6" xfId="49669"/>
    <cellStyle name="40 % - Accent6 2 3_2012-2013 - CF - Tour 1 - Ligue 04 - Résultats" xfId="894"/>
    <cellStyle name="40 % - Accent6 2 4" xfId="895"/>
    <cellStyle name="40 % - Accent6 2 4 10" xfId="13951"/>
    <cellStyle name="40 % - Accent6 2 4 10 2" xfId="26572"/>
    <cellStyle name="40 % - Accent6 2 4 10 3" xfId="39849"/>
    <cellStyle name="40 % - Accent6 2 4 10 4" xfId="53126"/>
    <cellStyle name="40 % - Accent6 2 4 11" xfId="19840"/>
    <cellStyle name="40 % - Accent6 2 4 12" xfId="33117"/>
    <cellStyle name="40 % - Accent6 2 4 13" xfId="46394"/>
    <cellStyle name="40 % - Accent6 2 4 2" xfId="3799"/>
    <cellStyle name="40 % - Accent6 2 4 2 2" xfId="7960"/>
    <cellStyle name="40 % - Accent6 2 4 2 2 2" xfId="18687"/>
    <cellStyle name="40 % - Accent6 2 4 2 2 2 2" xfId="31867"/>
    <cellStyle name="40 % - Accent6 2 4 2 2 2 3" xfId="45144"/>
    <cellStyle name="40 % - Accent6 2 4 2 2 2 4" xfId="58421"/>
    <cellStyle name="40 % - Accent6 2 4 2 2 3" xfId="25880"/>
    <cellStyle name="40 % - Accent6 2 4 2 2 4" xfId="39157"/>
    <cellStyle name="40 % - Accent6 2 4 2 2 5" xfId="52434"/>
    <cellStyle name="40 % - Accent6 2 4 2 3" xfId="10877"/>
    <cellStyle name="40 % - Accent6 2 4 2 3 2" xfId="15493"/>
    <cellStyle name="40 % - Accent6 2 4 2 3 2 2" xfId="28114"/>
    <cellStyle name="40 % - Accent6 2 4 2 3 2 3" xfId="41391"/>
    <cellStyle name="40 % - Accent6 2 4 2 3 2 4" xfId="54668"/>
    <cellStyle name="40 % - Accent6 2 4 2 3 3" xfId="22127"/>
    <cellStyle name="40 % - Accent6 2 4 2 3 4" xfId="35404"/>
    <cellStyle name="40 % - Accent6 2 4 2 3 5" xfId="48681"/>
    <cellStyle name="40 % - Accent6 2 4 2 4" xfId="14541"/>
    <cellStyle name="40 % - Accent6 2 4 2 4 2" xfId="27162"/>
    <cellStyle name="40 % - Accent6 2 4 2 4 3" xfId="40439"/>
    <cellStyle name="40 % - Accent6 2 4 2 4 4" xfId="53716"/>
    <cellStyle name="40 % - Accent6 2 4 2 5" xfId="21175"/>
    <cellStyle name="40 % - Accent6 2 4 2 6" xfId="34452"/>
    <cellStyle name="40 % - Accent6 2 4 2 7" xfId="47729"/>
    <cellStyle name="40 % - Accent6 2 4 3" xfId="5094"/>
    <cellStyle name="40 % - Accent6 2 4 3 2" xfId="8968"/>
    <cellStyle name="40 % - Accent6 2 4 3 2 2" xfId="18767"/>
    <cellStyle name="40 % - Accent6 2 4 3 2 2 2" xfId="31947"/>
    <cellStyle name="40 % - Accent6 2 4 3 2 2 3" xfId="45224"/>
    <cellStyle name="40 % - Accent6 2 4 3 2 2 4" xfId="58501"/>
    <cellStyle name="40 % - Accent6 2 4 3 2 3" xfId="25960"/>
    <cellStyle name="40 % - Accent6 2 4 3 2 4" xfId="39237"/>
    <cellStyle name="40 % - Accent6 2 4 3 2 5" xfId="52514"/>
    <cellStyle name="40 % - Accent6 2 4 3 3" xfId="15951"/>
    <cellStyle name="40 % - Accent6 2 4 3 3 2" xfId="29122"/>
    <cellStyle name="40 % - Accent6 2 4 3 3 3" xfId="42399"/>
    <cellStyle name="40 % - Accent6 2 4 3 3 4" xfId="55676"/>
    <cellStyle name="40 % - Accent6 2 4 3 4" xfId="23135"/>
    <cellStyle name="40 % - Accent6 2 4 3 5" xfId="36412"/>
    <cellStyle name="40 % - Accent6 2 4 3 6" xfId="49689"/>
    <cellStyle name="40 % - Accent6 2 4 4" xfId="5685"/>
    <cellStyle name="40 % - Accent6 2 4 4 2" xfId="16533"/>
    <cellStyle name="40 % - Accent6 2 4 4 2 2" xfId="29713"/>
    <cellStyle name="40 % - Accent6 2 4 4 2 3" xfId="42990"/>
    <cellStyle name="40 % - Accent6 2 4 4 2 4" xfId="56267"/>
    <cellStyle name="40 % - Accent6 2 4 4 3" xfId="11487"/>
    <cellStyle name="40 % - Accent6 2 4 4 4" xfId="23726"/>
    <cellStyle name="40 % - Accent6 2 4 4 5" xfId="37003"/>
    <cellStyle name="40 % - Accent6 2 4 4 6" xfId="50280"/>
    <cellStyle name="40 % - Accent6 2 4 5" xfId="6309"/>
    <cellStyle name="40 % - Accent6 2 4 5 2" xfId="17133"/>
    <cellStyle name="40 % - Accent6 2 4 5 2 2" xfId="30313"/>
    <cellStyle name="40 % - Accent6 2 4 5 2 3" xfId="43590"/>
    <cellStyle name="40 % - Accent6 2 4 5 2 4" xfId="56867"/>
    <cellStyle name="40 % - Accent6 2 4 5 3" xfId="12087"/>
    <cellStyle name="40 % - Accent6 2 4 5 4" xfId="24326"/>
    <cellStyle name="40 % - Accent6 2 4 5 5" xfId="37603"/>
    <cellStyle name="40 % - Accent6 2 4 5 6" xfId="50880"/>
    <cellStyle name="40 % - Accent6 2 4 6" xfId="7011"/>
    <cellStyle name="40 % - Accent6 2 4 6 2" xfId="17835"/>
    <cellStyle name="40 % - Accent6 2 4 6 2 2" xfId="31015"/>
    <cellStyle name="40 % - Accent6 2 4 6 2 3" xfId="44292"/>
    <cellStyle name="40 % - Accent6 2 4 6 2 4" xfId="57569"/>
    <cellStyle name="40 % - Accent6 2 4 6 3" xfId="12789"/>
    <cellStyle name="40 % - Accent6 2 4 6 4" xfId="25028"/>
    <cellStyle name="40 % - Accent6 2 4 6 5" xfId="38305"/>
    <cellStyle name="40 % - Accent6 2 4 6 6" xfId="51582"/>
    <cellStyle name="40 % - Accent6 2 4 7" xfId="7737"/>
    <cellStyle name="40 % - Accent6 2 4 7 2" xfId="18591"/>
    <cellStyle name="40 % - Accent6 2 4 7 2 2" xfId="31771"/>
    <cellStyle name="40 % - Accent6 2 4 7 2 3" xfId="45048"/>
    <cellStyle name="40 % - Accent6 2 4 7 2 4" xfId="58325"/>
    <cellStyle name="40 % - Accent6 2 4 7 3" xfId="25784"/>
    <cellStyle name="40 % - Accent6 2 4 7 4" xfId="39061"/>
    <cellStyle name="40 % - Accent6 2 4 7 5" xfId="52338"/>
    <cellStyle name="40 % - Accent6 2 4 8" xfId="10795"/>
    <cellStyle name="40 % - Accent6 2 4 8 2" xfId="15270"/>
    <cellStyle name="40 % - Accent6 2 4 8 2 2" xfId="27891"/>
    <cellStyle name="40 % - Accent6 2 4 8 2 3" xfId="41168"/>
    <cellStyle name="40 % - Accent6 2 4 8 2 4" xfId="54445"/>
    <cellStyle name="40 % - Accent6 2 4 8 3" xfId="21904"/>
    <cellStyle name="40 % - Accent6 2 4 8 4" xfId="35181"/>
    <cellStyle name="40 % - Accent6 2 4 8 5" xfId="48458"/>
    <cellStyle name="40 % - Accent6 2 4 9" xfId="9719"/>
    <cellStyle name="40 % - Accent6 2 4 9 2" xfId="20585"/>
    <cellStyle name="40 % - Accent6 2 4 9 3" xfId="33862"/>
    <cellStyle name="40 % - Accent6 2 4 9 4" xfId="47139"/>
    <cellStyle name="40 % - Accent6 2 5" xfId="896"/>
    <cellStyle name="40 % - Accent6 2 5 10" xfId="6310"/>
    <cellStyle name="40 % - Accent6 2 5 10 2" xfId="17134"/>
    <cellStyle name="40 % - Accent6 2 5 10 2 2" xfId="30314"/>
    <cellStyle name="40 % - Accent6 2 5 10 2 3" xfId="43591"/>
    <cellStyle name="40 % - Accent6 2 5 10 2 4" xfId="56868"/>
    <cellStyle name="40 % - Accent6 2 5 10 3" xfId="12088"/>
    <cellStyle name="40 % - Accent6 2 5 10 4" xfId="24327"/>
    <cellStyle name="40 % - Accent6 2 5 10 5" xfId="37604"/>
    <cellStyle name="40 % - Accent6 2 5 10 6" xfId="50881"/>
    <cellStyle name="40 % - Accent6 2 5 11" xfId="7012"/>
    <cellStyle name="40 % - Accent6 2 5 11 2" xfId="17836"/>
    <cellStyle name="40 % - Accent6 2 5 11 2 2" xfId="31016"/>
    <cellStyle name="40 % - Accent6 2 5 11 2 3" xfId="44293"/>
    <cellStyle name="40 % - Accent6 2 5 11 2 4" xfId="57570"/>
    <cellStyle name="40 % - Accent6 2 5 11 3" xfId="12790"/>
    <cellStyle name="40 % - Accent6 2 5 11 4" xfId="25029"/>
    <cellStyle name="40 % - Accent6 2 5 11 5" xfId="38306"/>
    <cellStyle name="40 % - Accent6 2 5 11 6" xfId="51583"/>
    <cellStyle name="40 % - Accent6 2 5 12" xfId="7738"/>
    <cellStyle name="40 % - Accent6 2 5 12 2" xfId="18592"/>
    <cellStyle name="40 % - Accent6 2 5 12 2 2" xfId="31772"/>
    <cellStyle name="40 % - Accent6 2 5 12 2 3" xfId="45049"/>
    <cellStyle name="40 % - Accent6 2 5 12 2 4" xfId="58326"/>
    <cellStyle name="40 % - Accent6 2 5 12 3" xfId="25785"/>
    <cellStyle name="40 % - Accent6 2 5 12 4" xfId="39062"/>
    <cellStyle name="40 % - Accent6 2 5 12 5" xfId="52339"/>
    <cellStyle name="40 % - Accent6 2 5 13" xfId="10796"/>
    <cellStyle name="40 % - Accent6 2 5 13 2" xfId="15271"/>
    <cellStyle name="40 % - Accent6 2 5 13 2 2" xfId="27892"/>
    <cellStyle name="40 % - Accent6 2 5 13 2 3" xfId="41169"/>
    <cellStyle name="40 % - Accent6 2 5 13 2 4" xfId="54446"/>
    <cellStyle name="40 % - Accent6 2 5 13 3" xfId="21905"/>
    <cellStyle name="40 % - Accent6 2 5 13 4" xfId="35182"/>
    <cellStyle name="40 % - Accent6 2 5 13 5" xfId="48459"/>
    <cellStyle name="40 % - Accent6 2 5 14" xfId="9720"/>
    <cellStyle name="40 % - Accent6 2 5 14 2" xfId="20586"/>
    <cellStyle name="40 % - Accent6 2 5 14 3" xfId="33863"/>
    <cellStyle name="40 % - Accent6 2 5 14 4" xfId="47140"/>
    <cellStyle name="40 % - Accent6 2 5 15" xfId="13952"/>
    <cellStyle name="40 % - Accent6 2 5 15 2" xfId="26573"/>
    <cellStyle name="40 % - Accent6 2 5 15 3" xfId="39850"/>
    <cellStyle name="40 % - Accent6 2 5 15 4" xfId="53127"/>
    <cellStyle name="40 % - Accent6 2 5 16" xfId="19841"/>
    <cellStyle name="40 % - Accent6 2 5 17" xfId="33118"/>
    <cellStyle name="40 % - Accent6 2 5 18" xfId="46395"/>
    <cellStyle name="40 % - Accent6 2 5 2" xfId="897"/>
    <cellStyle name="40 % - Accent6 2 5 2 10" xfId="13953"/>
    <cellStyle name="40 % - Accent6 2 5 2 10 2" xfId="26574"/>
    <cellStyle name="40 % - Accent6 2 5 2 10 3" xfId="39851"/>
    <cellStyle name="40 % - Accent6 2 5 2 10 4" xfId="53128"/>
    <cellStyle name="40 % - Accent6 2 5 2 11" xfId="19842"/>
    <cellStyle name="40 % - Accent6 2 5 2 12" xfId="33119"/>
    <cellStyle name="40 % - Accent6 2 5 2 13" xfId="46396"/>
    <cellStyle name="40 % - Accent6 2 5 2 2" xfId="3827"/>
    <cellStyle name="40 % - Accent6 2 5 2 2 2" xfId="7967"/>
    <cellStyle name="40 % - Accent6 2 5 2 2 2 2" xfId="15500"/>
    <cellStyle name="40 % - Accent6 2 5 2 2 2 2 2" xfId="28121"/>
    <cellStyle name="40 % - Accent6 2 5 2 2 2 2 3" xfId="41398"/>
    <cellStyle name="40 % - Accent6 2 5 2 2 2 2 4" xfId="54675"/>
    <cellStyle name="40 % - Accent6 2 5 2 2 2 3" xfId="22134"/>
    <cellStyle name="40 % - Accent6 2 5 2 2 2 4" xfId="35411"/>
    <cellStyle name="40 % - Accent6 2 5 2 2 2 5" xfId="48688"/>
    <cellStyle name="40 % - Accent6 2 5 2 2 3" xfId="14543"/>
    <cellStyle name="40 % - Accent6 2 5 2 2 3 2" xfId="27164"/>
    <cellStyle name="40 % - Accent6 2 5 2 2 3 3" xfId="40441"/>
    <cellStyle name="40 % - Accent6 2 5 2 2 3 4" xfId="53718"/>
    <cellStyle name="40 % - Accent6 2 5 2 2 4" xfId="21177"/>
    <cellStyle name="40 % - Accent6 2 5 2 2 5" xfId="34454"/>
    <cellStyle name="40 % - Accent6 2 5 2 2 6" xfId="47731"/>
    <cellStyle name="40 % - Accent6 2 5 2 3" xfId="5096"/>
    <cellStyle name="40 % - Accent6 2 5 2 3 2" xfId="8970"/>
    <cellStyle name="40 % - Accent6 2 5 2 3 2 2" xfId="29124"/>
    <cellStyle name="40 % - Accent6 2 5 2 3 2 3" xfId="42401"/>
    <cellStyle name="40 % - Accent6 2 5 2 3 2 4" xfId="55678"/>
    <cellStyle name="40 % - Accent6 2 5 2 3 3" xfId="23137"/>
    <cellStyle name="40 % - Accent6 2 5 2 3 4" xfId="36414"/>
    <cellStyle name="40 % - Accent6 2 5 2 3 5" xfId="49691"/>
    <cellStyle name="40 % - Accent6 2 5 2 4" xfId="5687"/>
    <cellStyle name="40 % - Accent6 2 5 2 4 2" xfId="16535"/>
    <cellStyle name="40 % - Accent6 2 5 2 4 2 2" xfId="29715"/>
    <cellStyle name="40 % - Accent6 2 5 2 4 2 3" xfId="42992"/>
    <cellStyle name="40 % - Accent6 2 5 2 4 2 4" xfId="56269"/>
    <cellStyle name="40 % - Accent6 2 5 2 4 3" xfId="11489"/>
    <cellStyle name="40 % - Accent6 2 5 2 4 4" xfId="23728"/>
    <cellStyle name="40 % - Accent6 2 5 2 4 5" xfId="37005"/>
    <cellStyle name="40 % - Accent6 2 5 2 4 6" xfId="50282"/>
    <cellStyle name="40 % - Accent6 2 5 2 5" xfId="6311"/>
    <cellStyle name="40 % - Accent6 2 5 2 5 2" xfId="17135"/>
    <cellStyle name="40 % - Accent6 2 5 2 5 2 2" xfId="30315"/>
    <cellStyle name="40 % - Accent6 2 5 2 5 2 3" xfId="43592"/>
    <cellStyle name="40 % - Accent6 2 5 2 5 2 4" xfId="56869"/>
    <cellStyle name="40 % - Accent6 2 5 2 5 3" xfId="12089"/>
    <cellStyle name="40 % - Accent6 2 5 2 5 4" xfId="24328"/>
    <cellStyle name="40 % - Accent6 2 5 2 5 5" xfId="37605"/>
    <cellStyle name="40 % - Accent6 2 5 2 5 6" xfId="50882"/>
    <cellStyle name="40 % - Accent6 2 5 2 6" xfId="7013"/>
    <cellStyle name="40 % - Accent6 2 5 2 6 2" xfId="17837"/>
    <cellStyle name="40 % - Accent6 2 5 2 6 2 2" xfId="31017"/>
    <cellStyle name="40 % - Accent6 2 5 2 6 2 3" xfId="44294"/>
    <cellStyle name="40 % - Accent6 2 5 2 6 2 4" xfId="57571"/>
    <cellStyle name="40 % - Accent6 2 5 2 6 3" xfId="12791"/>
    <cellStyle name="40 % - Accent6 2 5 2 6 4" xfId="25030"/>
    <cellStyle name="40 % - Accent6 2 5 2 6 5" xfId="38307"/>
    <cellStyle name="40 % - Accent6 2 5 2 6 6" xfId="51584"/>
    <cellStyle name="40 % - Accent6 2 5 2 7" xfId="7739"/>
    <cellStyle name="40 % - Accent6 2 5 2 7 2" xfId="18593"/>
    <cellStyle name="40 % - Accent6 2 5 2 7 2 2" xfId="31773"/>
    <cellStyle name="40 % - Accent6 2 5 2 7 2 3" xfId="45050"/>
    <cellStyle name="40 % - Accent6 2 5 2 7 2 4" xfId="58327"/>
    <cellStyle name="40 % - Accent6 2 5 2 7 3" xfId="25786"/>
    <cellStyle name="40 % - Accent6 2 5 2 7 4" xfId="39063"/>
    <cellStyle name="40 % - Accent6 2 5 2 7 5" xfId="52340"/>
    <cellStyle name="40 % - Accent6 2 5 2 8" xfId="10797"/>
    <cellStyle name="40 % - Accent6 2 5 2 8 2" xfId="15272"/>
    <cellStyle name="40 % - Accent6 2 5 2 8 2 2" xfId="27893"/>
    <cellStyle name="40 % - Accent6 2 5 2 8 2 3" xfId="41170"/>
    <cellStyle name="40 % - Accent6 2 5 2 8 2 4" xfId="54447"/>
    <cellStyle name="40 % - Accent6 2 5 2 8 3" xfId="21906"/>
    <cellStyle name="40 % - Accent6 2 5 2 8 4" xfId="35183"/>
    <cellStyle name="40 % - Accent6 2 5 2 8 5" xfId="48460"/>
    <cellStyle name="40 % - Accent6 2 5 2 9" xfId="9721"/>
    <cellStyle name="40 % - Accent6 2 5 2 9 2" xfId="20587"/>
    <cellStyle name="40 % - Accent6 2 5 2 9 3" xfId="33864"/>
    <cellStyle name="40 % - Accent6 2 5 2 9 4" xfId="47141"/>
    <cellStyle name="40 % - Accent6 2 5 3" xfId="898"/>
    <cellStyle name="40 % - Accent6 2 5 3 10" xfId="13954"/>
    <cellStyle name="40 % - Accent6 2 5 3 10 2" xfId="26575"/>
    <cellStyle name="40 % - Accent6 2 5 3 10 3" xfId="39852"/>
    <cellStyle name="40 % - Accent6 2 5 3 10 4" xfId="53129"/>
    <cellStyle name="40 % - Accent6 2 5 3 11" xfId="19843"/>
    <cellStyle name="40 % - Accent6 2 5 3 12" xfId="33120"/>
    <cellStyle name="40 % - Accent6 2 5 3 13" xfId="46397"/>
    <cellStyle name="40 % - Accent6 2 5 3 2" xfId="3825"/>
    <cellStyle name="40 % - Accent6 2 5 3 2 2" xfId="7966"/>
    <cellStyle name="40 % - Accent6 2 5 3 2 2 2" xfId="15499"/>
    <cellStyle name="40 % - Accent6 2 5 3 2 2 2 2" xfId="28120"/>
    <cellStyle name="40 % - Accent6 2 5 3 2 2 2 3" xfId="41397"/>
    <cellStyle name="40 % - Accent6 2 5 3 2 2 2 4" xfId="54674"/>
    <cellStyle name="40 % - Accent6 2 5 3 2 2 3" xfId="22133"/>
    <cellStyle name="40 % - Accent6 2 5 3 2 2 4" xfId="35410"/>
    <cellStyle name="40 % - Accent6 2 5 3 2 2 5" xfId="48687"/>
    <cellStyle name="40 % - Accent6 2 5 3 2 3" xfId="14544"/>
    <cellStyle name="40 % - Accent6 2 5 3 2 3 2" xfId="27165"/>
    <cellStyle name="40 % - Accent6 2 5 3 2 3 3" xfId="40442"/>
    <cellStyle name="40 % - Accent6 2 5 3 2 3 4" xfId="53719"/>
    <cellStyle name="40 % - Accent6 2 5 3 2 4" xfId="21178"/>
    <cellStyle name="40 % - Accent6 2 5 3 2 5" xfId="34455"/>
    <cellStyle name="40 % - Accent6 2 5 3 2 6" xfId="47732"/>
    <cellStyle name="40 % - Accent6 2 5 3 3" xfId="5097"/>
    <cellStyle name="40 % - Accent6 2 5 3 3 2" xfId="8971"/>
    <cellStyle name="40 % - Accent6 2 5 3 3 2 2" xfId="29125"/>
    <cellStyle name="40 % - Accent6 2 5 3 3 2 3" xfId="42402"/>
    <cellStyle name="40 % - Accent6 2 5 3 3 2 4" xfId="55679"/>
    <cellStyle name="40 % - Accent6 2 5 3 3 3" xfId="23138"/>
    <cellStyle name="40 % - Accent6 2 5 3 3 4" xfId="36415"/>
    <cellStyle name="40 % - Accent6 2 5 3 3 5" xfId="49692"/>
    <cellStyle name="40 % - Accent6 2 5 3 4" xfId="5688"/>
    <cellStyle name="40 % - Accent6 2 5 3 4 2" xfId="16536"/>
    <cellStyle name="40 % - Accent6 2 5 3 4 2 2" xfId="29716"/>
    <cellStyle name="40 % - Accent6 2 5 3 4 2 3" xfId="42993"/>
    <cellStyle name="40 % - Accent6 2 5 3 4 2 4" xfId="56270"/>
    <cellStyle name="40 % - Accent6 2 5 3 4 3" xfId="11490"/>
    <cellStyle name="40 % - Accent6 2 5 3 4 4" xfId="23729"/>
    <cellStyle name="40 % - Accent6 2 5 3 4 5" xfId="37006"/>
    <cellStyle name="40 % - Accent6 2 5 3 4 6" xfId="50283"/>
    <cellStyle name="40 % - Accent6 2 5 3 5" xfId="6312"/>
    <cellStyle name="40 % - Accent6 2 5 3 5 2" xfId="17136"/>
    <cellStyle name="40 % - Accent6 2 5 3 5 2 2" xfId="30316"/>
    <cellStyle name="40 % - Accent6 2 5 3 5 2 3" xfId="43593"/>
    <cellStyle name="40 % - Accent6 2 5 3 5 2 4" xfId="56870"/>
    <cellStyle name="40 % - Accent6 2 5 3 5 3" xfId="12090"/>
    <cellStyle name="40 % - Accent6 2 5 3 5 4" xfId="24329"/>
    <cellStyle name="40 % - Accent6 2 5 3 5 5" xfId="37606"/>
    <cellStyle name="40 % - Accent6 2 5 3 5 6" xfId="50883"/>
    <cellStyle name="40 % - Accent6 2 5 3 6" xfId="7014"/>
    <cellStyle name="40 % - Accent6 2 5 3 6 2" xfId="17838"/>
    <cellStyle name="40 % - Accent6 2 5 3 6 2 2" xfId="31018"/>
    <cellStyle name="40 % - Accent6 2 5 3 6 2 3" xfId="44295"/>
    <cellStyle name="40 % - Accent6 2 5 3 6 2 4" xfId="57572"/>
    <cellStyle name="40 % - Accent6 2 5 3 6 3" xfId="12792"/>
    <cellStyle name="40 % - Accent6 2 5 3 6 4" xfId="25031"/>
    <cellStyle name="40 % - Accent6 2 5 3 6 5" xfId="38308"/>
    <cellStyle name="40 % - Accent6 2 5 3 6 6" xfId="51585"/>
    <cellStyle name="40 % - Accent6 2 5 3 7" xfId="7740"/>
    <cellStyle name="40 % - Accent6 2 5 3 7 2" xfId="18594"/>
    <cellStyle name="40 % - Accent6 2 5 3 7 2 2" xfId="31774"/>
    <cellStyle name="40 % - Accent6 2 5 3 7 2 3" xfId="45051"/>
    <cellStyle name="40 % - Accent6 2 5 3 7 2 4" xfId="58328"/>
    <cellStyle name="40 % - Accent6 2 5 3 7 3" xfId="25787"/>
    <cellStyle name="40 % - Accent6 2 5 3 7 4" xfId="39064"/>
    <cellStyle name="40 % - Accent6 2 5 3 7 5" xfId="52341"/>
    <cellStyle name="40 % - Accent6 2 5 3 8" xfId="10798"/>
    <cellStyle name="40 % - Accent6 2 5 3 8 2" xfId="15273"/>
    <cellStyle name="40 % - Accent6 2 5 3 8 2 2" xfId="27894"/>
    <cellStyle name="40 % - Accent6 2 5 3 8 2 3" xfId="41171"/>
    <cellStyle name="40 % - Accent6 2 5 3 8 2 4" xfId="54448"/>
    <cellStyle name="40 % - Accent6 2 5 3 8 3" xfId="21907"/>
    <cellStyle name="40 % - Accent6 2 5 3 8 4" xfId="35184"/>
    <cellStyle name="40 % - Accent6 2 5 3 8 5" xfId="48461"/>
    <cellStyle name="40 % - Accent6 2 5 3 9" xfId="9722"/>
    <cellStyle name="40 % - Accent6 2 5 3 9 2" xfId="20588"/>
    <cellStyle name="40 % - Accent6 2 5 3 9 3" xfId="33865"/>
    <cellStyle name="40 % - Accent6 2 5 3 9 4" xfId="47142"/>
    <cellStyle name="40 % - Accent6 2 5 4" xfId="899"/>
    <cellStyle name="40 % - Accent6 2 5 4 10" xfId="9723"/>
    <cellStyle name="40 % - Accent6 2 5 4 10 2" xfId="20589"/>
    <cellStyle name="40 % - Accent6 2 5 4 10 3" xfId="33866"/>
    <cellStyle name="40 % - Accent6 2 5 4 10 4" xfId="47143"/>
    <cellStyle name="40 % - Accent6 2 5 4 11" xfId="13955"/>
    <cellStyle name="40 % - Accent6 2 5 4 11 2" xfId="26576"/>
    <cellStyle name="40 % - Accent6 2 5 4 11 3" xfId="39853"/>
    <cellStyle name="40 % - Accent6 2 5 4 11 4" xfId="53130"/>
    <cellStyle name="40 % - Accent6 2 5 4 12" xfId="19844"/>
    <cellStyle name="40 % - Accent6 2 5 4 13" xfId="33121"/>
    <cellStyle name="40 % - Accent6 2 5 4 14" xfId="46398"/>
    <cellStyle name="40 % - Accent6 2 5 4 2" xfId="900"/>
    <cellStyle name="40 % - Accent6 2 5 4 2 10" xfId="13956"/>
    <cellStyle name="40 % - Accent6 2 5 4 2 10 2" xfId="26577"/>
    <cellStyle name="40 % - Accent6 2 5 4 2 10 3" xfId="39854"/>
    <cellStyle name="40 % - Accent6 2 5 4 2 10 4" xfId="53131"/>
    <cellStyle name="40 % - Accent6 2 5 4 2 11" xfId="19845"/>
    <cellStyle name="40 % - Accent6 2 5 4 2 12" xfId="33122"/>
    <cellStyle name="40 % - Accent6 2 5 4 2 13" xfId="46399"/>
    <cellStyle name="40 % - Accent6 2 5 4 2 2" xfId="3823"/>
    <cellStyle name="40 % - Accent6 2 5 4 2 2 2" xfId="7964"/>
    <cellStyle name="40 % - Accent6 2 5 4 2 2 2 2" xfId="15497"/>
    <cellStyle name="40 % - Accent6 2 5 4 2 2 2 2 2" xfId="28118"/>
    <cellStyle name="40 % - Accent6 2 5 4 2 2 2 2 3" xfId="41395"/>
    <cellStyle name="40 % - Accent6 2 5 4 2 2 2 2 4" xfId="54672"/>
    <cellStyle name="40 % - Accent6 2 5 4 2 2 2 3" xfId="22131"/>
    <cellStyle name="40 % - Accent6 2 5 4 2 2 2 4" xfId="35408"/>
    <cellStyle name="40 % - Accent6 2 5 4 2 2 2 5" xfId="48685"/>
    <cellStyle name="40 % - Accent6 2 5 4 2 2 3" xfId="14546"/>
    <cellStyle name="40 % - Accent6 2 5 4 2 2 3 2" xfId="27167"/>
    <cellStyle name="40 % - Accent6 2 5 4 2 2 3 3" xfId="40444"/>
    <cellStyle name="40 % - Accent6 2 5 4 2 2 3 4" xfId="53721"/>
    <cellStyle name="40 % - Accent6 2 5 4 2 2 4" xfId="21180"/>
    <cellStyle name="40 % - Accent6 2 5 4 2 2 5" xfId="34457"/>
    <cellStyle name="40 % - Accent6 2 5 4 2 2 6" xfId="47734"/>
    <cellStyle name="40 % - Accent6 2 5 4 2 3" xfId="5099"/>
    <cellStyle name="40 % - Accent6 2 5 4 2 3 2" xfId="8973"/>
    <cellStyle name="40 % - Accent6 2 5 4 2 3 2 2" xfId="29127"/>
    <cellStyle name="40 % - Accent6 2 5 4 2 3 2 3" xfId="42404"/>
    <cellStyle name="40 % - Accent6 2 5 4 2 3 2 4" xfId="55681"/>
    <cellStyle name="40 % - Accent6 2 5 4 2 3 3" xfId="23140"/>
    <cellStyle name="40 % - Accent6 2 5 4 2 3 4" xfId="36417"/>
    <cellStyle name="40 % - Accent6 2 5 4 2 3 5" xfId="49694"/>
    <cellStyle name="40 % - Accent6 2 5 4 2 4" xfId="5690"/>
    <cellStyle name="40 % - Accent6 2 5 4 2 4 2" xfId="16538"/>
    <cellStyle name="40 % - Accent6 2 5 4 2 4 2 2" xfId="29718"/>
    <cellStyle name="40 % - Accent6 2 5 4 2 4 2 3" xfId="42995"/>
    <cellStyle name="40 % - Accent6 2 5 4 2 4 2 4" xfId="56272"/>
    <cellStyle name="40 % - Accent6 2 5 4 2 4 3" xfId="11492"/>
    <cellStyle name="40 % - Accent6 2 5 4 2 4 4" xfId="23731"/>
    <cellStyle name="40 % - Accent6 2 5 4 2 4 5" xfId="37008"/>
    <cellStyle name="40 % - Accent6 2 5 4 2 4 6" xfId="50285"/>
    <cellStyle name="40 % - Accent6 2 5 4 2 5" xfId="6314"/>
    <cellStyle name="40 % - Accent6 2 5 4 2 5 2" xfId="17138"/>
    <cellStyle name="40 % - Accent6 2 5 4 2 5 2 2" xfId="30318"/>
    <cellStyle name="40 % - Accent6 2 5 4 2 5 2 3" xfId="43595"/>
    <cellStyle name="40 % - Accent6 2 5 4 2 5 2 4" xfId="56872"/>
    <cellStyle name="40 % - Accent6 2 5 4 2 5 3" xfId="12092"/>
    <cellStyle name="40 % - Accent6 2 5 4 2 5 4" xfId="24331"/>
    <cellStyle name="40 % - Accent6 2 5 4 2 5 5" xfId="37608"/>
    <cellStyle name="40 % - Accent6 2 5 4 2 5 6" xfId="50885"/>
    <cellStyle name="40 % - Accent6 2 5 4 2 6" xfId="7016"/>
    <cellStyle name="40 % - Accent6 2 5 4 2 6 2" xfId="17840"/>
    <cellStyle name="40 % - Accent6 2 5 4 2 6 2 2" xfId="31020"/>
    <cellStyle name="40 % - Accent6 2 5 4 2 6 2 3" xfId="44297"/>
    <cellStyle name="40 % - Accent6 2 5 4 2 6 2 4" xfId="57574"/>
    <cellStyle name="40 % - Accent6 2 5 4 2 6 3" xfId="12794"/>
    <cellStyle name="40 % - Accent6 2 5 4 2 6 4" xfId="25033"/>
    <cellStyle name="40 % - Accent6 2 5 4 2 6 5" xfId="38310"/>
    <cellStyle name="40 % - Accent6 2 5 4 2 6 6" xfId="51587"/>
    <cellStyle name="40 % - Accent6 2 5 4 2 7" xfId="7742"/>
    <cellStyle name="40 % - Accent6 2 5 4 2 7 2" xfId="18596"/>
    <cellStyle name="40 % - Accent6 2 5 4 2 7 2 2" xfId="31776"/>
    <cellStyle name="40 % - Accent6 2 5 4 2 7 2 3" xfId="45053"/>
    <cellStyle name="40 % - Accent6 2 5 4 2 7 2 4" xfId="58330"/>
    <cellStyle name="40 % - Accent6 2 5 4 2 7 3" xfId="25789"/>
    <cellStyle name="40 % - Accent6 2 5 4 2 7 4" xfId="39066"/>
    <cellStyle name="40 % - Accent6 2 5 4 2 7 5" xfId="52343"/>
    <cellStyle name="40 % - Accent6 2 5 4 2 8" xfId="10800"/>
    <cellStyle name="40 % - Accent6 2 5 4 2 8 2" xfId="15275"/>
    <cellStyle name="40 % - Accent6 2 5 4 2 8 2 2" xfId="27896"/>
    <cellStyle name="40 % - Accent6 2 5 4 2 8 2 3" xfId="41173"/>
    <cellStyle name="40 % - Accent6 2 5 4 2 8 2 4" xfId="54450"/>
    <cellStyle name="40 % - Accent6 2 5 4 2 8 3" xfId="21909"/>
    <cellStyle name="40 % - Accent6 2 5 4 2 8 4" xfId="35186"/>
    <cellStyle name="40 % - Accent6 2 5 4 2 8 5" xfId="48463"/>
    <cellStyle name="40 % - Accent6 2 5 4 2 9" xfId="9724"/>
    <cellStyle name="40 % - Accent6 2 5 4 2 9 2" xfId="20590"/>
    <cellStyle name="40 % - Accent6 2 5 4 2 9 3" xfId="33867"/>
    <cellStyle name="40 % - Accent6 2 5 4 2 9 4" xfId="47144"/>
    <cellStyle name="40 % - Accent6 2 5 4 3" xfId="3824"/>
    <cellStyle name="40 % - Accent6 2 5 4 3 2" xfId="7965"/>
    <cellStyle name="40 % - Accent6 2 5 4 3 2 2" xfId="15498"/>
    <cellStyle name="40 % - Accent6 2 5 4 3 2 2 2" xfId="28119"/>
    <cellStyle name="40 % - Accent6 2 5 4 3 2 2 3" xfId="41396"/>
    <cellStyle name="40 % - Accent6 2 5 4 3 2 2 4" xfId="54673"/>
    <cellStyle name="40 % - Accent6 2 5 4 3 2 3" xfId="22132"/>
    <cellStyle name="40 % - Accent6 2 5 4 3 2 4" xfId="35409"/>
    <cellStyle name="40 % - Accent6 2 5 4 3 2 5" xfId="48686"/>
    <cellStyle name="40 % - Accent6 2 5 4 3 3" xfId="14545"/>
    <cellStyle name="40 % - Accent6 2 5 4 3 3 2" xfId="27166"/>
    <cellStyle name="40 % - Accent6 2 5 4 3 3 3" xfId="40443"/>
    <cellStyle name="40 % - Accent6 2 5 4 3 3 4" xfId="53720"/>
    <cellStyle name="40 % - Accent6 2 5 4 3 4" xfId="21179"/>
    <cellStyle name="40 % - Accent6 2 5 4 3 5" xfId="34456"/>
    <cellStyle name="40 % - Accent6 2 5 4 3 6" xfId="47733"/>
    <cellStyle name="40 % - Accent6 2 5 4 4" xfId="5098"/>
    <cellStyle name="40 % - Accent6 2 5 4 4 2" xfId="8972"/>
    <cellStyle name="40 % - Accent6 2 5 4 4 2 2" xfId="29126"/>
    <cellStyle name="40 % - Accent6 2 5 4 4 2 3" xfId="42403"/>
    <cellStyle name="40 % - Accent6 2 5 4 4 2 4" xfId="55680"/>
    <cellStyle name="40 % - Accent6 2 5 4 4 3" xfId="23139"/>
    <cellStyle name="40 % - Accent6 2 5 4 4 4" xfId="36416"/>
    <cellStyle name="40 % - Accent6 2 5 4 4 5" xfId="49693"/>
    <cellStyle name="40 % - Accent6 2 5 4 5" xfId="5689"/>
    <cellStyle name="40 % - Accent6 2 5 4 5 2" xfId="16537"/>
    <cellStyle name="40 % - Accent6 2 5 4 5 2 2" xfId="29717"/>
    <cellStyle name="40 % - Accent6 2 5 4 5 2 3" xfId="42994"/>
    <cellStyle name="40 % - Accent6 2 5 4 5 2 4" xfId="56271"/>
    <cellStyle name="40 % - Accent6 2 5 4 5 3" xfId="11491"/>
    <cellStyle name="40 % - Accent6 2 5 4 5 4" xfId="23730"/>
    <cellStyle name="40 % - Accent6 2 5 4 5 5" xfId="37007"/>
    <cellStyle name="40 % - Accent6 2 5 4 5 6" xfId="50284"/>
    <cellStyle name="40 % - Accent6 2 5 4 6" xfId="6313"/>
    <cellStyle name="40 % - Accent6 2 5 4 6 2" xfId="17137"/>
    <cellStyle name="40 % - Accent6 2 5 4 6 2 2" xfId="30317"/>
    <cellStyle name="40 % - Accent6 2 5 4 6 2 3" xfId="43594"/>
    <cellStyle name="40 % - Accent6 2 5 4 6 2 4" xfId="56871"/>
    <cellStyle name="40 % - Accent6 2 5 4 6 3" xfId="12091"/>
    <cellStyle name="40 % - Accent6 2 5 4 6 4" xfId="24330"/>
    <cellStyle name="40 % - Accent6 2 5 4 6 5" xfId="37607"/>
    <cellStyle name="40 % - Accent6 2 5 4 6 6" xfId="50884"/>
    <cellStyle name="40 % - Accent6 2 5 4 7" xfId="7015"/>
    <cellStyle name="40 % - Accent6 2 5 4 7 2" xfId="17839"/>
    <cellStyle name="40 % - Accent6 2 5 4 7 2 2" xfId="31019"/>
    <cellStyle name="40 % - Accent6 2 5 4 7 2 3" xfId="44296"/>
    <cellStyle name="40 % - Accent6 2 5 4 7 2 4" xfId="57573"/>
    <cellStyle name="40 % - Accent6 2 5 4 7 3" xfId="12793"/>
    <cellStyle name="40 % - Accent6 2 5 4 7 4" xfId="25032"/>
    <cellStyle name="40 % - Accent6 2 5 4 7 5" xfId="38309"/>
    <cellStyle name="40 % - Accent6 2 5 4 7 6" xfId="51586"/>
    <cellStyle name="40 % - Accent6 2 5 4 8" xfId="7741"/>
    <cellStyle name="40 % - Accent6 2 5 4 8 2" xfId="18595"/>
    <cellStyle name="40 % - Accent6 2 5 4 8 2 2" xfId="31775"/>
    <cellStyle name="40 % - Accent6 2 5 4 8 2 3" xfId="45052"/>
    <cellStyle name="40 % - Accent6 2 5 4 8 2 4" xfId="58329"/>
    <cellStyle name="40 % - Accent6 2 5 4 8 3" xfId="25788"/>
    <cellStyle name="40 % - Accent6 2 5 4 8 4" xfId="39065"/>
    <cellStyle name="40 % - Accent6 2 5 4 8 5" xfId="52342"/>
    <cellStyle name="40 % - Accent6 2 5 4 9" xfId="10799"/>
    <cellStyle name="40 % - Accent6 2 5 4 9 2" xfId="15274"/>
    <cellStyle name="40 % - Accent6 2 5 4 9 2 2" xfId="27895"/>
    <cellStyle name="40 % - Accent6 2 5 4 9 2 3" xfId="41172"/>
    <cellStyle name="40 % - Accent6 2 5 4 9 2 4" xfId="54449"/>
    <cellStyle name="40 % - Accent6 2 5 4 9 3" xfId="21908"/>
    <cellStyle name="40 % - Accent6 2 5 4 9 4" xfId="35185"/>
    <cellStyle name="40 % - Accent6 2 5 4 9 5" xfId="48462"/>
    <cellStyle name="40 % - Accent6 2 5 5" xfId="901"/>
    <cellStyle name="40 % - Accent6 2 5 5 10" xfId="13957"/>
    <cellStyle name="40 % - Accent6 2 5 5 10 2" xfId="26578"/>
    <cellStyle name="40 % - Accent6 2 5 5 10 3" xfId="39855"/>
    <cellStyle name="40 % - Accent6 2 5 5 10 4" xfId="53132"/>
    <cellStyle name="40 % - Accent6 2 5 5 11" xfId="19846"/>
    <cellStyle name="40 % - Accent6 2 5 5 12" xfId="33123"/>
    <cellStyle name="40 % - Accent6 2 5 5 13" xfId="46400"/>
    <cellStyle name="40 % - Accent6 2 5 5 2" xfId="3822"/>
    <cellStyle name="40 % - Accent6 2 5 5 2 2" xfId="7963"/>
    <cellStyle name="40 % - Accent6 2 5 5 2 2 2" xfId="15496"/>
    <cellStyle name="40 % - Accent6 2 5 5 2 2 2 2" xfId="28117"/>
    <cellStyle name="40 % - Accent6 2 5 5 2 2 2 3" xfId="41394"/>
    <cellStyle name="40 % - Accent6 2 5 5 2 2 2 4" xfId="54671"/>
    <cellStyle name="40 % - Accent6 2 5 5 2 2 3" xfId="22130"/>
    <cellStyle name="40 % - Accent6 2 5 5 2 2 4" xfId="35407"/>
    <cellStyle name="40 % - Accent6 2 5 5 2 2 5" xfId="48684"/>
    <cellStyle name="40 % - Accent6 2 5 5 2 3" xfId="14547"/>
    <cellStyle name="40 % - Accent6 2 5 5 2 3 2" xfId="27168"/>
    <cellStyle name="40 % - Accent6 2 5 5 2 3 3" xfId="40445"/>
    <cellStyle name="40 % - Accent6 2 5 5 2 3 4" xfId="53722"/>
    <cellStyle name="40 % - Accent6 2 5 5 2 4" xfId="21181"/>
    <cellStyle name="40 % - Accent6 2 5 5 2 5" xfId="34458"/>
    <cellStyle name="40 % - Accent6 2 5 5 2 6" xfId="47735"/>
    <cellStyle name="40 % - Accent6 2 5 5 3" xfId="5100"/>
    <cellStyle name="40 % - Accent6 2 5 5 3 2" xfId="8974"/>
    <cellStyle name="40 % - Accent6 2 5 5 3 2 2" xfId="29128"/>
    <cellStyle name="40 % - Accent6 2 5 5 3 2 3" xfId="42405"/>
    <cellStyle name="40 % - Accent6 2 5 5 3 2 4" xfId="55682"/>
    <cellStyle name="40 % - Accent6 2 5 5 3 3" xfId="23141"/>
    <cellStyle name="40 % - Accent6 2 5 5 3 4" xfId="36418"/>
    <cellStyle name="40 % - Accent6 2 5 5 3 5" xfId="49695"/>
    <cellStyle name="40 % - Accent6 2 5 5 4" xfId="5691"/>
    <cellStyle name="40 % - Accent6 2 5 5 4 2" xfId="16539"/>
    <cellStyle name="40 % - Accent6 2 5 5 4 2 2" xfId="29719"/>
    <cellStyle name="40 % - Accent6 2 5 5 4 2 3" xfId="42996"/>
    <cellStyle name="40 % - Accent6 2 5 5 4 2 4" xfId="56273"/>
    <cellStyle name="40 % - Accent6 2 5 5 4 3" xfId="11493"/>
    <cellStyle name="40 % - Accent6 2 5 5 4 4" xfId="23732"/>
    <cellStyle name="40 % - Accent6 2 5 5 4 5" xfId="37009"/>
    <cellStyle name="40 % - Accent6 2 5 5 4 6" xfId="50286"/>
    <cellStyle name="40 % - Accent6 2 5 5 5" xfId="6315"/>
    <cellStyle name="40 % - Accent6 2 5 5 5 2" xfId="17139"/>
    <cellStyle name="40 % - Accent6 2 5 5 5 2 2" xfId="30319"/>
    <cellStyle name="40 % - Accent6 2 5 5 5 2 3" xfId="43596"/>
    <cellStyle name="40 % - Accent6 2 5 5 5 2 4" xfId="56873"/>
    <cellStyle name="40 % - Accent6 2 5 5 5 3" xfId="12093"/>
    <cellStyle name="40 % - Accent6 2 5 5 5 4" xfId="24332"/>
    <cellStyle name="40 % - Accent6 2 5 5 5 5" xfId="37609"/>
    <cellStyle name="40 % - Accent6 2 5 5 5 6" xfId="50886"/>
    <cellStyle name="40 % - Accent6 2 5 5 6" xfId="7017"/>
    <cellStyle name="40 % - Accent6 2 5 5 6 2" xfId="17841"/>
    <cellStyle name="40 % - Accent6 2 5 5 6 2 2" xfId="31021"/>
    <cellStyle name="40 % - Accent6 2 5 5 6 2 3" xfId="44298"/>
    <cellStyle name="40 % - Accent6 2 5 5 6 2 4" xfId="57575"/>
    <cellStyle name="40 % - Accent6 2 5 5 6 3" xfId="12795"/>
    <cellStyle name="40 % - Accent6 2 5 5 6 4" xfId="25034"/>
    <cellStyle name="40 % - Accent6 2 5 5 6 5" xfId="38311"/>
    <cellStyle name="40 % - Accent6 2 5 5 6 6" xfId="51588"/>
    <cellStyle name="40 % - Accent6 2 5 5 7" xfId="7743"/>
    <cellStyle name="40 % - Accent6 2 5 5 7 2" xfId="18597"/>
    <cellStyle name="40 % - Accent6 2 5 5 7 2 2" xfId="31777"/>
    <cellStyle name="40 % - Accent6 2 5 5 7 2 3" xfId="45054"/>
    <cellStyle name="40 % - Accent6 2 5 5 7 2 4" xfId="58331"/>
    <cellStyle name="40 % - Accent6 2 5 5 7 3" xfId="25790"/>
    <cellStyle name="40 % - Accent6 2 5 5 7 4" xfId="39067"/>
    <cellStyle name="40 % - Accent6 2 5 5 7 5" xfId="52344"/>
    <cellStyle name="40 % - Accent6 2 5 5 8" xfId="10801"/>
    <cellStyle name="40 % - Accent6 2 5 5 8 2" xfId="15276"/>
    <cellStyle name="40 % - Accent6 2 5 5 8 2 2" xfId="27897"/>
    <cellStyle name="40 % - Accent6 2 5 5 8 2 3" xfId="41174"/>
    <cellStyle name="40 % - Accent6 2 5 5 8 2 4" xfId="54451"/>
    <cellStyle name="40 % - Accent6 2 5 5 8 3" xfId="21910"/>
    <cellStyle name="40 % - Accent6 2 5 5 8 4" xfId="35187"/>
    <cellStyle name="40 % - Accent6 2 5 5 8 5" xfId="48464"/>
    <cellStyle name="40 % - Accent6 2 5 5 9" xfId="9725"/>
    <cellStyle name="40 % - Accent6 2 5 5 9 2" xfId="20591"/>
    <cellStyle name="40 % - Accent6 2 5 5 9 3" xfId="33868"/>
    <cellStyle name="40 % - Accent6 2 5 5 9 4" xfId="47145"/>
    <cellStyle name="40 % - Accent6 2 5 6" xfId="3800"/>
    <cellStyle name="40 % - Accent6 2 5 6 2" xfId="7961"/>
    <cellStyle name="40 % - Accent6 2 5 6 2 2" xfId="15494"/>
    <cellStyle name="40 % - Accent6 2 5 6 2 2 2" xfId="28115"/>
    <cellStyle name="40 % - Accent6 2 5 6 2 2 3" xfId="41392"/>
    <cellStyle name="40 % - Accent6 2 5 6 2 2 4" xfId="54669"/>
    <cellStyle name="40 % - Accent6 2 5 6 2 3" xfId="22128"/>
    <cellStyle name="40 % - Accent6 2 5 6 2 4" xfId="35405"/>
    <cellStyle name="40 % - Accent6 2 5 6 2 5" xfId="48682"/>
    <cellStyle name="40 % - Accent6 2 5 6 3" xfId="14542"/>
    <cellStyle name="40 % - Accent6 2 5 6 3 2" xfId="27163"/>
    <cellStyle name="40 % - Accent6 2 5 6 3 3" xfId="40440"/>
    <cellStyle name="40 % - Accent6 2 5 6 3 4" xfId="53717"/>
    <cellStyle name="40 % - Accent6 2 5 6 4" xfId="9941"/>
    <cellStyle name="40 % - Accent6 2 5 6 5" xfId="21176"/>
    <cellStyle name="40 % - Accent6 2 5 6 6" xfId="34453"/>
    <cellStyle name="40 % - Accent6 2 5 6 7" xfId="47730"/>
    <cellStyle name="40 % - Accent6 2 5 7" xfId="3828"/>
    <cellStyle name="40 % - Accent6 2 5 7 2" xfId="7968"/>
    <cellStyle name="40 % - Accent6 2 5 7 2 2" xfId="28122"/>
    <cellStyle name="40 % - Accent6 2 5 7 2 3" xfId="41399"/>
    <cellStyle name="40 % - Accent6 2 5 7 2 4" xfId="54676"/>
    <cellStyle name="40 % - Accent6 2 5 7 3" xfId="22135"/>
    <cellStyle name="40 % - Accent6 2 5 7 4" xfId="35412"/>
    <cellStyle name="40 % - Accent6 2 5 7 5" xfId="48689"/>
    <cellStyle name="40 % - Accent6 2 5 8" xfId="5095"/>
    <cellStyle name="40 % - Accent6 2 5 8 2" xfId="8969"/>
    <cellStyle name="40 % - Accent6 2 5 8 2 2" xfId="29123"/>
    <cellStyle name="40 % - Accent6 2 5 8 2 3" xfId="42400"/>
    <cellStyle name="40 % - Accent6 2 5 8 2 4" xfId="55677"/>
    <cellStyle name="40 % - Accent6 2 5 8 3" xfId="23136"/>
    <cellStyle name="40 % - Accent6 2 5 8 4" xfId="36413"/>
    <cellStyle name="40 % - Accent6 2 5 8 5" xfId="49690"/>
    <cellStyle name="40 % - Accent6 2 5 9" xfId="5686"/>
    <cellStyle name="40 % - Accent6 2 5 9 2" xfId="16534"/>
    <cellStyle name="40 % - Accent6 2 5 9 2 2" xfId="29714"/>
    <cellStyle name="40 % - Accent6 2 5 9 2 3" xfId="42991"/>
    <cellStyle name="40 % - Accent6 2 5 9 2 4" xfId="56268"/>
    <cellStyle name="40 % - Accent6 2 5 9 3" xfId="11488"/>
    <cellStyle name="40 % - Accent6 2 5 9 4" xfId="23727"/>
    <cellStyle name="40 % - Accent6 2 5 9 5" xfId="37004"/>
    <cellStyle name="40 % - Accent6 2 5 9 6" xfId="50281"/>
    <cellStyle name="40 % - Accent6 2 6" xfId="902"/>
    <cellStyle name="40 % - Accent6 2 6 10" xfId="13958"/>
    <cellStyle name="40 % - Accent6 2 6 10 2" xfId="26579"/>
    <cellStyle name="40 % - Accent6 2 6 10 3" xfId="39856"/>
    <cellStyle name="40 % - Accent6 2 6 10 4" xfId="53133"/>
    <cellStyle name="40 % - Accent6 2 6 11" xfId="19847"/>
    <cellStyle name="40 % - Accent6 2 6 12" xfId="33124"/>
    <cellStyle name="40 % - Accent6 2 6 13" xfId="46401"/>
    <cellStyle name="40 % - Accent6 2 6 2" xfId="3820"/>
    <cellStyle name="40 % - Accent6 2 6 2 2" xfId="7962"/>
    <cellStyle name="40 % - Accent6 2 6 2 2 2" xfId="15495"/>
    <cellStyle name="40 % - Accent6 2 6 2 2 2 2" xfId="28116"/>
    <cellStyle name="40 % - Accent6 2 6 2 2 2 3" xfId="41393"/>
    <cellStyle name="40 % - Accent6 2 6 2 2 2 4" xfId="54670"/>
    <cellStyle name="40 % - Accent6 2 6 2 2 3" xfId="22129"/>
    <cellStyle name="40 % - Accent6 2 6 2 2 4" xfId="35406"/>
    <cellStyle name="40 % - Accent6 2 6 2 2 5" xfId="48683"/>
    <cellStyle name="40 % - Accent6 2 6 2 3" xfId="14548"/>
    <cellStyle name="40 % - Accent6 2 6 2 3 2" xfId="27169"/>
    <cellStyle name="40 % - Accent6 2 6 2 3 3" xfId="40446"/>
    <cellStyle name="40 % - Accent6 2 6 2 3 4" xfId="53723"/>
    <cellStyle name="40 % - Accent6 2 6 2 4" xfId="21182"/>
    <cellStyle name="40 % - Accent6 2 6 2 5" xfId="34459"/>
    <cellStyle name="40 % - Accent6 2 6 2 6" xfId="47736"/>
    <cellStyle name="40 % - Accent6 2 6 3" xfId="5101"/>
    <cellStyle name="40 % - Accent6 2 6 3 2" xfId="8975"/>
    <cellStyle name="40 % - Accent6 2 6 3 2 2" xfId="29129"/>
    <cellStyle name="40 % - Accent6 2 6 3 2 3" xfId="42406"/>
    <cellStyle name="40 % - Accent6 2 6 3 2 4" xfId="55683"/>
    <cellStyle name="40 % - Accent6 2 6 3 3" xfId="23142"/>
    <cellStyle name="40 % - Accent6 2 6 3 4" xfId="36419"/>
    <cellStyle name="40 % - Accent6 2 6 3 5" xfId="49696"/>
    <cellStyle name="40 % - Accent6 2 6 4" xfId="5692"/>
    <cellStyle name="40 % - Accent6 2 6 4 2" xfId="16540"/>
    <cellStyle name="40 % - Accent6 2 6 4 2 2" xfId="29720"/>
    <cellStyle name="40 % - Accent6 2 6 4 2 3" xfId="42997"/>
    <cellStyle name="40 % - Accent6 2 6 4 2 4" xfId="56274"/>
    <cellStyle name="40 % - Accent6 2 6 4 3" xfId="11494"/>
    <cellStyle name="40 % - Accent6 2 6 4 4" xfId="23733"/>
    <cellStyle name="40 % - Accent6 2 6 4 5" xfId="37010"/>
    <cellStyle name="40 % - Accent6 2 6 4 6" xfId="50287"/>
    <cellStyle name="40 % - Accent6 2 6 5" xfId="6316"/>
    <cellStyle name="40 % - Accent6 2 6 5 2" xfId="17140"/>
    <cellStyle name="40 % - Accent6 2 6 5 2 2" xfId="30320"/>
    <cellStyle name="40 % - Accent6 2 6 5 2 3" xfId="43597"/>
    <cellStyle name="40 % - Accent6 2 6 5 2 4" xfId="56874"/>
    <cellStyle name="40 % - Accent6 2 6 5 3" xfId="12094"/>
    <cellStyle name="40 % - Accent6 2 6 5 4" xfId="24333"/>
    <cellStyle name="40 % - Accent6 2 6 5 5" xfId="37610"/>
    <cellStyle name="40 % - Accent6 2 6 5 6" xfId="50887"/>
    <cellStyle name="40 % - Accent6 2 6 6" xfId="7018"/>
    <cellStyle name="40 % - Accent6 2 6 6 2" xfId="17842"/>
    <cellStyle name="40 % - Accent6 2 6 6 2 2" xfId="31022"/>
    <cellStyle name="40 % - Accent6 2 6 6 2 3" xfId="44299"/>
    <cellStyle name="40 % - Accent6 2 6 6 2 4" xfId="57576"/>
    <cellStyle name="40 % - Accent6 2 6 6 3" xfId="12796"/>
    <cellStyle name="40 % - Accent6 2 6 6 4" xfId="25035"/>
    <cellStyle name="40 % - Accent6 2 6 6 5" xfId="38312"/>
    <cellStyle name="40 % - Accent6 2 6 6 6" xfId="51589"/>
    <cellStyle name="40 % - Accent6 2 6 7" xfId="7744"/>
    <cellStyle name="40 % - Accent6 2 6 7 2" xfId="18598"/>
    <cellStyle name="40 % - Accent6 2 6 7 2 2" xfId="31778"/>
    <cellStyle name="40 % - Accent6 2 6 7 2 3" xfId="45055"/>
    <cellStyle name="40 % - Accent6 2 6 7 2 4" xfId="58332"/>
    <cellStyle name="40 % - Accent6 2 6 7 3" xfId="25791"/>
    <cellStyle name="40 % - Accent6 2 6 7 4" xfId="39068"/>
    <cellStyle name="40 % - Accent6 2 6 7 5" xfId="52345"/>
    <cellStyle name="40 % - Accent6 2 6 8" xfId="10802"/>
    <cellStyle name="40 % - Accent6 2 6 8 2" xfId="15277"/>
    <cellStyle name="40 % - Accent6 2 6 8 2 2" xfId="27898"/>
    <cellStyle name="40 % - Accent6 2 6 8 2 3" xfId="41175"/>
    <cellStyle name="40 % - Accent6 2 6 8 2 4" xfId="54452"/>
    <cellStyle name="40 % - Accent6 2 6 8 3" xfId="21911"/>
    <cellStyle name="40 % - Accent6 2 6 8 4" xfId="35188"/>
    <cellStyle name="40 % - Accent6 2 6 8 5" xfId="48465"/>
    <cellStyle name="40 % - Accent6 2 6 9" xfId="9726"/>
    <cellStyle name="40 % - Accent6 2 6 9 2" xfId="20592"/>
    <cellStyle name="40 % - Accent6 2 6 9 3" xfId="33869"/>
    <cellStyle name="40 % - Accent6 2 6 9 4" xfId="47146"/>
    <cellStyle name="40 % - Accent6 2 7" xfId="3780"/>
    <cellStyle name="40 % - Accent6 2 7 2" xfId="7941"/>
    <cellStyle name="40 % - Accent6 2 7 2 2" xfId="18681"/>
    <cellStyle name="40 % - Accent6 2 7 2 2 2" xfId="31861"/>
    <cellStyle name="40 % - Accent6 2 7 2 2 3" xfId="45138"/>
    <cellStyle name="40 % - Accent6 2 7 2 2 4" xfId="58415"/>
    <cellStyle name="40 % - Accent6 2 7 2 3" xfId="25874"/>
    <cellStyle name="40 % - Accent6 2 7 2 4" xfId="39151"/>
    <cellStyle name="40 % - Accent6 2 7 2 5" xfId="52428"/>
    <cellStyle name="40 % - Accent6 2 7 3" xfId="10871"/>
    <cellStyle name="40 % - Accent6 2 7 3 2" xfId="15474"/>
    <cellStyle name="40 % - Accent6 2 7 3 2 2" xfId="28095"/>
    <cellStyle name="40 % - Accent6 2 7 3 2 3" xfId="41372"/>
    <cellStyle name="40 % - Accent6 2 7 3 2 4" xfId="54649"/>
    <cellStyle name="40 % - Accent6 2 7 3 3" xfId="22108"/>
    <cellStyle name="40 % - Accent6 2 7 3 4" xfId="35385"/>
    <cellStyle name="40 % - Accent6 2 7 3 5" xfId="48662"/>
    <cellStyle name="40 % - Accent6 2 7 4" xfId="14495"/>
    <cellStyle name="40 % - Accent6 2 7 4 2" xfId="27116"/>
    <cellStyle name="40 % - Accent6 2 7 4 3" xfId="40393"/>
    <cellStyle name="40 % - Accent6 2 7 4 4" xfId="53670"/>
    <cellStyle name="40 % - Accent6 2 7 5" xfId="21129"/>
    <cellStyle name="40 % - Accent6 2 7 6" xfId="34406"/>
    <cellStyle name="40 % - Accent6 2 7 7" xfId="47683"/>
    <cellStyle name="40 % - Accent6 2 8" xfId="5048"/>
    <cellStyle name="40 % - Accent6 2 8 2" xfId="8922"/>
    <cellStyle name="40 % - Accent6 2 8 2 2" xfId="18761"/>
    <cellStyle name="40 % - Accent6 2 8 2 2 2" xfId="31941"/>
    <cellStyle name="40 % - Accent6 2 8 2 2 3" xfId="45218"/>
    <cellStyle name="40 % - Accent6 2 8 2 2 4" xfId="58495"/>
    <cellStyle name="40 % - Accent6 2 8 2 3" xfId="25954"/>
    <cellStyle name="40 % - Accent6 2 8 2 4" xfId="39231"/>
    <cellStyle name="40 % - Accent6 2 8 2 5" xfId="52508"/>
    <cellStyle name="40 % - Accent6 2 8 3" xfId="15945"/>
    <cellStyle name="40 % - Accent6 2 8 3 2" xfId="29076"/>
    <cellStyle name="40 % - Accent6 2 8 3 3" xfId="42353"/>
    <cellStyle name="40 % - Accent6 2 8 3 4" xfId="55630"/>
    <cellStyle name="40 % - Accent6 2 8 4" xfId="23089"/>
    <cellStyle name="40 % - Accent6 2 8 5" xfId="36366"/>
    <cellStyle name="40 % - Accent6 2 8 6" xfId="49643"/>
    <cellStyle name="40 % - Accent6 2 9" xfId="5639"/>
    <cellStyle name="40 % - Accent6 2 9 2" xfId="16487"/>
    <cellStyle name="40 % - Accent6 2 9 2 2" xfId="29667"/>
    <cellStyle name="40 % - Accent6 2 9 2 3" xfId="42944"/>
    <cellStyle name="40 % - Accent6 2 9 2 4" xfId="56221"/>
    <cellStyle name="40 % - Accent6 2 9 3" xfId="11441"/>
    <cellStyle name="40 % - Accent6 2 9 4" xfId="23680"/>
    <cellStyle name="40 % - Accent6 2 9 5" xfId="36957"/>
    <cellStyle name="40 % - Accent6 2 9 6" xfId="50234"/>
    <cellStyle name="40 % - Accent6 2_2012-2013 - CF - Tour 1 - Ligue 04 - Résultats" xfId="903"/>
    <cellStyle name="40 % - Accent6 20" xfId="6370"/>
    <cellStyle name="40 % - Accent6 20 2" xfId="7072"/>
    <cellStyle name="40 % - Accent6 20 2 2" xfId="17896"/>
    <cellStyle name="40 % - Accent6 20 2 2 2" xfId="31076"/>
    <cellStyle name="40 % - Accent6 20 2 2 3" xfId="44353"/>
    <cellStyle name="40 % - Accent6 20 2 2 4" xfId="57630"/>
    <cellStyle name="40 % - Accent6 20 2 3" xfId="12850"/>
    <cellStyle name="40 % - Accent6 20 2 4" xfId="25089"/>
    <cellStyle name="40 % - Accent6 20 2 5" xfId="38366"/>
    <cellStyle name="40 % - Accent6 20 2 6" xfId="51643"/>
    <cellStyle name="40 % - Accent6 20 3" xfId="12148"/>
    <cellStyle name="40 % - Accent6 20 3 2" xfId="17194"/>
    <cellStyle name="40 % - Accent6 20 3 2 2" xfId="30374"/>
    <cellStyle name="40 % - Accent6 20 3 2 3" xfId="43651"/>
    <cellStyle name="40 % - Accent6 20 3 2 4" xfId="56928"/>
    <cellStyle name="40 % - Accent6 20 3 3" xfId="24387"/>
    <cellStyle name="40 % - Accent6 20 3 4" xfId="37664"/>
    <cellStyle name="40 % - Accent6 20 3 5" xfId="50941"/>
    <cellStyle name="40 % - Accent6 20 4" xfId="10150"/>
    <cellStyle name="40 % - Accent6 20 4 2" xfId="21239"/>
    <cellStyle name="40 % - Accent6 20 4 3" xfId="34516"/>
    <cellStyle name="40 % - Accent6 20 4 4" xfId="47793"/>
    <cellStyle name="40 % - Accent6 20 5" xfId="14605"/>
    <cellStyle name="40 % - Accent6 20 5 2" xfId="27226"/>
    <cellStyle name="40 % - Accent6 20 5 3" xfId="40503"/>
    <cellStyle name="40 % - Accent6 20 5 4" xfId="53780"/>
    <cellStyle name="40 % - Accent6 20 6" xfId="9034"/>
    <cellStyle name="40 % - Accent6 20 7" xfId="19901"/>
    <cellStyle name="40 % - Accent6 20 8" xfId="33178"/>
    <cellStyle name="40 % - Accent6 20 9" xfId="46455"/>
    <cellStyle name="40 % - Accent6 21" xfId="6382"/>
    <cellStyle name="40 % - Accent6 21 2" xfId="7084"/>
    <cellStyle name="40 % - Accent6 21 2 2" xfId="17908"/>
    <cellStyle name="40 % - Accent6 21 2 2 2" xfId="31088"/>
    <cellStyle name="40 % - Accent6 21 2 2 3" xfId="44365"/>
    <cellStyle name="40 % - Accent6 21 2 2 4" xfId="57642"/>
    <cellStyle name="40 % - Accent6 21 2 3" xfId="12862"/>
    <cellStyle name="40 % - Accent6 21 2 4" xfId="25101"/>
    <cellStyle name="40 % - Accent6 21 2 5" xfId="38378"/>
    <cellStyle name="40 % - Accent6 21 2 6" xfId="51655"/>
    <cellStyle name="40 % - Accent6 21 3" xfId="12160"/>
    <cellStyle name="40 % - Accent6 21 3 2" xfId="17206"/>
    <cellStyle name="40 % - Accent6 21 3 2 2" xfId="30386"/>
    <cellStyle name="40 % - Accent6 21 3 2 3" xfId="43663"/>
    <cellStyle name="40 % - Accent6 21 3 2 4" xfId="56940"/>
    <cellStyle name="40 % - Accent6 21 3 3" xfId="24399"/>
    <cellStyle name="40 % - Accent6 21 3 4" xfId="37676"/>
    <cellStyle name="40 % - Accent6 21 3 5" xfId="50953"/>
    <cellStyle name="40 % - Accent6 21 4" xfId="10162"/>
    <cellStyle name="40 % - Accent6 21 4 2" xfId="21251"/>
    <cellStyle name="40 % - Accent6 21 4 3" xfId="34528"/>
    <cellStyle name="40 % - Accent6 21 4 4" xfId="47805"/>
    <cellStyle name="40 % - Accent6 21 5" xfId="14617"/>
    <cellStyle name="40 % - Accent6 21 5 2" xfId="27238"/>
    <cellStyle name="40 % - Accent6 21 5 3" xfId="40515"/>
    <cellStyle name="40 % - Accent6 21 5 4" xfId="53792"/>
    <cellStyle name="40 % - Accent6 21 6" xfId="9046"/>
    <cellStyle name="40 % - Accent6 21 7" xfId="19913"/>
    <cellStyle name="40 % - Accent6 21 8" xfId="33190"/>
    <cellStyle name="40 % - Accent6 21 9" xfId="46467"/>
    <cellStyle name="40 % - Accent6 22" xfId="6388"/>
    <cellStyle name="40 % - Accent6 22 2" xfId="7090"/>
    <cellStyle name="40 % - Accent6 22 2 2" xfId="17914"/>
    <cellStyle name="40 % - Accent6 22 2 2 2" xfId="31094"/>
    <cellStyle name="40 % - Accent6 22 2 2 3" xfId="44371"/>
    <cellStyle name="40 % - Accent6 22 2 2 4" xfId="57648"/>
    <cellStyle name="40 % - Accent6 22 2 3" xfId="12868"/>
    <cellStyle name="40 % - Accent6 22 2 4" xfId="25107"/>
    <cellStyle name="40 % - Accent6 22 2 5" xfId="38384"/>
    <cellStyle name="40 % - Accent6 22 2 6" xfId="51661"/>
    <cellStyle name="40 % - Accent6 22 3" xfId="12166"/>
    <cellStyle name="40 % - Accent6 22 3 2" xfId="17212"/>
    <cellStyle name="40 % - Accent6 22 3 2 2" xfId="30392"/>
    <cellStyle name="40 % - Accent6 22 3 2 3" xfId="43669"/>
    <cellStyle name="40 % - Accent6 22 3 2 4" xfId="56946"/>
    <cellStyle name="40 % - Accent6 22 3 3" xfId="24405"/>
    <cellStyle name="40 % - Accent6 22 3 4" xfId="37682"/>
    <cellStyle name="40 % - Accent6 22 3 5" xfId="50959"/>
    <cellStyle name="40 % - Accent6 22 4" xfId="10168"/>
    <cellStyle name="40 % - Accent6 22 4 2" xfId="21257"/>
    <cellStyle name="40 % - Accent6 22 4 3" xfId="34534"/>
    <cellStyle name="40 % - Accent6 22 4 4" xfId="47811"/>
    <cellStyle name="40 % - Accent6 22 5" xfId="14623"/>
    <cellStyle name="40 % - Accent6 22 5 2" xfId="27244"/>
    <cellStyle name="40 % - Accent6 22 5 3" xfId="40521"/>
    <cellStyle name="40 % - Accent6 22 5 4" xfId="53798"/>
    <cellStyle name="40 % - Accent6 22 6" xfId="9052"/>
    <cellStyle name="40 % - Accent6 22 7" xfId="19919"/>
    <cellStyle name="40 % - Accent6 22 8" xfId="33196"/>
    <cellStyle name="40 % - Accent6 22 9" xfId="46473"/>
    <cellStyle name="40 % - Accent6 23" xfId="6392"/>
    <cellStyle name="40 % - Accent6 23 2" xfId="7094"/>
    <cellStyle name="40 % - Accent6 23 2 2" xfId="17918"/>
    <cellStyle name="40 % - Accent6 23 2 2 2" xfId="31098"/>
    <cellStyle name="40 % - Accent6 23 2 2 3" xfId="44375"/>
    <cellStyle name="40 % - Accent6 23 2 2 4" xfId="57652"/>
    <cellStyle name="40 % - Accent6 23 2 3" xfId="12872"/>
    <cellStyle name="40 % - Accent6 23 2 4" xfId="25111"/>
    <cellStyle name="40 % - Accent6 23 2 5" xfId="38388"/>
    <cellStyle name="40 % - Accent6 23 2 6" xfId="51665"/>
    <cellStyle name="40 % - Accent6 23 3" xfId="12170"/>
    <cellStyle name="40 % - Accent6 23 3 2" xfId="17216"/>
    <cellStyle name="40 % - Accent6 23 3 2 2" xfId="30396"/>
    <cellStyle name="40 % - Accent6 23 3 2 3" xfId="43673"/>
    <cellStyle name="40 % - Accent6 23 3 2 4" xfId="56950"/>
    <cellStyle name="40 % - Accent6 23 3 3" xfId="24409"/>
    <cellStyle name="40 % - Accent6 23 3 4" xfId="37686"/>
    <cellStyle name="40 % - Accent6 23 3 5" xfId="50963"/>
    <cellStyle name="40 % - Accent6 23 4" xfId="10172"/>
    <cellStyle name="40 % - Accent6 23 4 2" xfId="21261"/>
    <cellStyle name="40 % - Accent6 23 4 3" xfId="34538"/>
    <cellStyle name="40 % - Accent6 23 4 4" xfId="47815"/>
    <cellStyle name="40 % - Accent6 23 5" xfId="14627"/>
    <cellStyle name="40 % - Accent6 23 5 2" xfId="27248"/>
    <cellStyle name="40 % - Accent6 23 5 3" xfId="40525"/>
    <cellStyle name="40 % - Accent6 23 5 4" xfId="53802"/>
    <cellStyle name="40 % - Accent6 23 6" xfId="9056"/>
    <cellStyle name="40 % - Accent6 23 7" xfId="19923"/>
    <cellStyle name="40 % - Accent6 23 8" xfId="33200"/>
    <cellStyle name="40 % - Accent6 23 9" xfId="46477"/>
    <cellStyle name="40 % - Accent6 24" xfId="6414"/>
    <cellStyle name="40 % - Accent6 24 2" xfId="7116"/>
    <cellStyle name="40 % - Accent6 24 2 2" xfId="17940"/>
    <cellStyle name="40 % - Accent6 24 2 2 2" xfId="31120"/>
    <cellStyle name="40 % - Accent6 24 2 2 3" xfId="44397"/>
    <cellStyle name="40 % - Accent6 24 2 2 4" xfId="57674"/>
    <cellStyle name="40 % - Accent6 24 2 3" xfId="12894"/>
    <cellStyle name="40 % - Accent6 24 2 4" xfId="25133"/>
    <cellStyle name="40 % - Accent6 24 2 5" xfId="38410"/>
    <cellStyle name="40 % - Accent6 24 2 6" xfId="51687"/>
    <cellStyle name="40 % - Accent6 24 3" xfId="12192"/>
    <cellStyle name="40 % - Accent6 24 3 2" xfId="17238"/>
    <cellStyle name="40 % - Accent6 24 3 2 2" xfId="30418"/>
    <cellStyle name="40 % - Accent6 24 3 2 3" xfId="43695"/>
    <cellStyle name="40 % - Accent6 24 3 2 4" xfId="56972"/>
    <cellStyle name="40 % - Accent6 24 3 3" xfId="24431"/>
    <cellStyle name="40 % - Accent6 24 3 4" xfId="37708"/>
    <cellStyle name="40 % - Accent6 24 3 5" xfId="50985"/>
    <cellStyle name="40 % - Accent6 24 4" xfId="10194"/>
    <cellStyle name="40 % - Accent6 24 4 2" xfId="21283"/>
    <cellStyle name="40 % - Accent6 24 4 3" xfId="34560"/>
    <cellStyle name="40 % - Accent6 24 4 4" xfId="47837"/>
    <cellStyle name="40 % - Accent6 24 5" xfId="14649"/>
    <cellStyle name="40 % - Accent6 24 5 2" xfId="27270"/>
    <cellStyle name="40 % - Accent6 24 5 3" xfId="40547"/>
    <cellStyle name="40 % - Accent6 24 5 4" xfId="53824"/>
    <cellStyle name="40 % - Accent6 24 6" xfId="9078"/>
    <cellStyle name="40 % - Accent6 24 7" xfId="19945"/>
    <cellStyle name="40 % - Accent6 24 8" xfId="33222"/>
    <cellStyle name="40 % - Accent6 24 9" xfId="46499"/>
    <cellStyle name="40 % - Accent6 25" xfId="6426"/>
    <cellStyle name="40 % - Accent6 25 2" xfId="7128"/>
    <cellStyle name="40 % - Accent6 25 2 2" xfId="17952"/>
    <cellStyle name="40 % - Accent6 25 2 2 2" xfId="31132"/>
    <cellStyle name="40 % - Accent6 25 2 2 3" xfId="44409"/>
    <cellStyle name="40 % - Accent6 25 2 2 4" xfId="57686"/>
    <cellStyle name="40 % - Accent6 25 2 3" xfId="12906"/>
    <cellStyle name="40 % - Accent6 25 2 4" xfId="25145"/>
    <cellStyle name="40 % - Accent6 25 2 5" xfId="38422"/>
    <cellStyle name="40 % - Accent6 25 2 6" xfId="51699"/>
    <cellStyle name="40 % - Accent6 25 3" xfId="12204"/>
    <cellStyle name="40 % - Accent6 25 3 2" xfId="17250"/>
    <cellStyle name="40 % - Accent6 25 3 2 2" xfId="30430"/>
    <cellStyle name="40 % - Accent6 25 3 2 3" xfId="43707"/>
    <cellStyle name="40 % - Accent6 25 3 2 4" xfId="56984"/>
    <cellStyle name="40 % - Accent6 25 3 3" xfId="24443"/>
    <cellStyle name="40 % - Accent6 25 3 4" xfId="37720"/>
    <cellStyle name="40 % - Accent6 25 3 5" xfId="50997"/>
    <cellStyle name="40 % - Accent6 25 4" xfId="10206"/>
    <cellStyle name="40 % - Accent6 25 4 2" xfId="21295"/>
    <cellStyle name="40 % - Accent6 25 4 3" xfId="34572"/>
    <cellStyle name="40 % - Accent6 25 4 4" xfId="47849"/>
    <cellStyle name="40 % - Accent6 25 5" xfId="14661"/>
    <cellStyle name="40 % - Accent6 25 5 2" xfId="27282"/>
    <cellStyle name="40 % - Accent6 25 5 3" xfId="40559"/>
    <cellStyle name="40 % - Accent6 25 5 4" xfId="53836"/>
    <cellStyle name="40 % - Accent6 25 6" xfId="9090"/>
    <cellStyle name="40 % - Accent6 25 7" xfId="19957"/>
    <cellStyle name="40 % - Accent6 25 8" xfId="33234"/>
    <cellStyle name="40 % - Accent6 25 9" xfId="46511"/>
    <cellStyle name="40 % - Accent6 26" xfId="6432"/>
    <cellStyle name="40 % - Accent6 26 2" xfId="7134"/>
    <cellStyle name="40 % - Accent6 26 2 2" xfId="17958"/>
    <cellStyle name="40 % - Accent6 26 2 2 2" xfId="31138"/>
    <cellStyle name="40 % - Accent6 26 2 2 3" xfId="44415"/>
    <cellStyle name="40 % - Accent6 26 2 2 4" xfId="57692"/>
    <cellStyle name="40 % - Accent6 26 2 3" xfId="12912"/>
    <cellStyle name="40 % - Accent6 26 2 4" xfId="25151"/>
    <cellStyle name="40 % - Accent6 26 2 5" xfId="38428"/>
    <cellStyle name="40 % - Accent6 26 2 6" xfId="51705"/>
    <cellStyle name="40 % - Accent6 26 3" xfId="12210"/>
    <cellStyle name="40 % - Accent6 26 3 2" xfId="17256"/>
    <cellStyle name="40 % - Accent6 26 3 2 2" xfId="30436"/>
    <cellStyle name="40 % - Accent6 26 3 2 3" xfId="43713"/>
    <cellStyle name="40 % - Accent6 26 3 2 4" xfId="56990"/>
    <cellStyle name="40 % - Accent6 26 3 3" xfId="24449"/>
    <cellStyle name="40 % - Accent6 26 3 4" xfId="37726"/>
    <cellStyle name="40 % - Accent6 26 3 5" xfId="51003"/>
    <cellStyle name="40 % - Accent6 26 4" xfId="10212"/>
    <cellStyle name="40 % - Accent6 26 4 2" xfId="21301"/>
    <cellStyle name="40 % - Accent6 26 4 3" xfId="34578"/>
    <cellStyle name="40 % - Accent6 26 4 4" xfId="47855"/>
    <cellStyle name="40 % - Accent6 26 5" xfId="14667"/>
    <cellStyle name="40 % - Accent6 26 5 2" xfId="27288"/>
    <cellStyle name="40 % - Accent6 26 5 3" xfId="40565"/>
    <cellStyle name="40 % - Accent6 26 5 4" xfId="53842"/>
    <cellStyle name="40 % - Accent6 26 6" xfId="9096"/>
    <cellStyle name="40 % - Accent6 26 7" xfId="19963"/>
    <cellStyle name="40 % - Accent6 26 8" xfId="33240"/>
    <cellStyle name="40 % - Accent6 26 9" xfId="46517"/>
    <cellStyle name="40 % - Accent6 27" xfId="6436"/>
    <cellStyle name="40 % - Accent6 27 2" xfId="7138"/>
    <cellStyle name="40 % - Accent6 27 2 2" xfId="17962"/>
    <cellStyle name="40 % - Accent6 27 2 2 2" xfId="31142"/>
    <cellStyle name="40 % - Accent6 27 2 2 3" xfId="44419"/>
    <cellStyle name="40 % - Accent6 27 2 2 4" xfId="57696"/>
    <cellStyle name="40 % - Accent6 27 2 3" xfId="12916"/>
    <cellStyle name="40 % - Accent6 27 2 4" xfId="25155"/>
    <cellStyle name="40 % - Accent6 27 2 5" xfId="38432"/>
    <cellStyle name="40 % - Accent6 27 2 6" xfId="51709"/>
    <cellStyle name="40 % - Accent6 27 3" xfId="12214"/>
    <cellStyle name="40 % - Accent6 27 3 2" xfId="17260"/>
    <cellStyle name="40 % - Accent6 27 3 2 2" xfId="30440"/>
    <cellStyle name="40 % - Accent6 27 3 2 3" xfId="43717"/>
    <cellStyle name="40 % - Accent6 27 3 2 4" xfId="56994"/>
    <cellStyle name="40 % - Accent6 27 3 3" xfId="24453"/>
    <cellStyle name="40 % - Accent6 27 3 4" xfId="37730"/>
    <cellStyle name="40 % - Accent6 27 3 5" xfId="51007"/>
    <cellStyle name="40 % - Accent6 27 4" xfId="10216"/>
    <cellStyle name="40 % - Accent6 27 4 2" xfId="21305"/>
    <cellStyle name="40 % - Accent6 27 4 3" xfId="34582"/>
    <cellStyle name="40 % - Accent6 27 4 4" xfId="47859"/>
    <cellStyle name="40 % - Accent6 27 5" xfId="14671"/>
    <cellStyle name="40 % - Accent6 27 5 2" xfId="27292"/>
    <cellStyle name="40 % - Accent6 27 5 3" xfId="40569"/>
    <cellStyle name="40 % - Accent6 27 5 4" xfId="53846"/>
    <cellStyle name="40 % - Accent6 27 6" xfId="9100"/>
    <cellStyle name="40 % - Accent6 27 7" xfId="19967"/>
    <cellStyle name="40 % - Accent6 27 8" xfId="33244"/>
    <cellStyle name="40 % - Accent6 27 9" xfId="46521"/>
    <cellStyle name="40 % - Accent6 28" xfId="7160"/>
    <cellStyle name="40 % - Accent6 28 2" xfId="12938"/>
    <cellStyle name="40 % - Accent6 28 2 2" xfId="17984"/>
    <cellStyle name="40 % - Accent6 28 2 2 2" xfId="31164"/>
    <cellStyle name="40 % - Accent6 28 2 2 3" xfId="44441"/>
    <cellStyle name="40 % - Accent6 28 2 2 4" xfId="57718"/>
    <cellStyle name="40 % - Accent6 28 2 3" xfId="25177"/>
    <cellStyle name="40 % - Accent6 28 2 4" xfId="38454"/>
    <cellStyle name="40 % - Accent6 28 2 5" xfId="51731"/>
    <cellStyle name="40 % - Accent6 28 3" xfId="10238"/>
    <cellStyle name="40 % - Accent6 28 3 2" xfId="21327"/>
    <cellStyle name="40 % - Accent6 28 3 3" xfId="34604"/>
    <cellStyle name="40 % - Accent6 28 3 4" xfId="47881"/>
    <cellStyle name="40 % - Accent6 28 4" xfId="14693"/>
    <cellStyle name="40 % - Accent6 28 4 2" xfId="27314"/>
    <cellStyle name="40 % - Accent6 28 4 3" xfId="40591"/>
    <cellStyle name="40 % - Accent6 28 4 4" xfId="53868"/>
    <cellStyle name="40 % - Accent6 28 5" xfId="9122"/>
    <cellStyle name="40 % - Accent6 28 6" xfId="19989"/>
    <cellStyle name="40 % - Accent6 28 7" xfId="33266"/>
    <cellStyle name="40 % - Accent6 28 8" xfId="46543"/>
    <cellStyle name="40 % - Accent6 29" xfId="7172"/>
    <cellStyle name="40 % - Accent6 29 2" xfId="12950"/>
    <cellStyle name="40 % - Accent6 29 2 2" xfId="17996"/>
    <cellStyle name="40 % - Accent6 29 2 2 2" xfId="31176"/>
    <cellStyle name="40 % - Accent6 29 2 2 3" xfId="44453"/>
    <cellStyle name="40 % - Accent6 29 2 2 4" xfId="57730"/>
    <cellStyle name="40 % - Accent6 29 2 3" xfId="25189"/>
    <cellStyle name="40 % - Accent6 29 2 4" xfId="38466"/>
    <cellStyle name="40 % - Accent6 29 2 5" xfId="51743"/>
    <cellStyle name="40 % - Accent6 29 3" xfId="10250"/>
    <cellStyle name="40 % - Accent6 29 3 2" xfId="21339"/>
    <cellStyle name="40 % - Accent6 29 3 3" xfId="34616"/>
    <cellStyle name="40 % - Accent6 29 3 4" xfId="47893"/>
    <cellStyle name="40 % - Accent6 29 4" xfId="14705"/>
    <cellStyle name="40 % - Accent6 29 4 2" xfId="27326"/>
    <cellStyle name="40 % - Accent6 29 4 3" xfId="40603"/>
    <cellStyle name="40 % - Accent6 29 4 4" xfId="53880"/>
    <cellStyle name="40 % - Accent6 29 5" xfId="9134"/>
    <cellStyle name="40 % - Accent6 29 6" xfId="20001"/>
    <cellStyle name="40 % - Accent6 29 7" xfId="33278"/>
    <cellStyle name="40 % - Accent6 29 8" xfId="46555"/>
    <cellStyle name="40 % - Accent6 3" xfId="904"/>
    <cellStyle name="40 % - Accent6 3 2" xfId="905"/>
    <cellStyle name="40 % - Accent6 30" xfId="7178"/>
    <cellStyle name="40 % - Accent6 30 2" xfId="12956"/>
    <cellStyle name="40 % - Accent6 30 2 2" xfId="18002"/>
    <cellStyle name="40 % - Accent6 30 2 2 2" xfId="31182"/>
    <cellStyle name="40 % - Accent6 30 2 2 3" xfId="44459"/>
    <cellStyle name="40 % - Accent6 30 2 2 4" xfId="57736"/>
    <cellStyle name="40 % - Accent6 30 2 3" xfId="25195"/>
    <cellStyle name="40 % - Accent6 30 2 4" xfId="38472"/>
    <cellStyle name="40 % - Accent6 30 2 5" xfId="51749"/>
    <cellStyle name="40 % - Accent6 30 3" xfId="10256"/>
    <cellStyle name="40 % - Accent6 30 3 2" xfId="21345"/>
    <cellStyle name="40 % - Accent6 30 3 3" xfId="34622"/>
    <cellStyle name="40 % - Accent6 30 3 4" xfId="47899"/>
    <cellStyle name="40 % - Accent6 30 4" xfId="14711"/>
    <cellStyle name="40 % - Accent6 30 4 2" xfId="27332"/>
    <cellStyle name="40 % - Accent6 30 4 3" xfId="40609"/>
    <cellStyle name="40 % - Accent6 30 4 4" xfId="53886"/>
    <cellStyle name="40 % - Accent6 30 5" xfId="9140"/>
    <cellStyle name="40 % - Accent6 30 6" xfId="20007"/>
    <cellStyle name="40 % - Accent6 30 7" xfId="33284"/>
    <cellStyle name="40 % - Accent6 30 8" xfId="46561"/>
    <cellStyle name="40 % - Accent6 31" xfId="7182"/>
    <cellStyle name="40 % - Accent6 31 2" xfId="12960"/>
    <cellStyle name="40 % - Accent6 31 2 2" xfId="18006"/>
    <cellStyle name="40 % - Accent6 31 2 2 2" xfId="31186"/>
    <cellStyle name="40 % - Accent6 31 2 2 3" xfId="44463"/>
    <cellStyle name="40 % - Accent6 31 2 2 4" xfId="57740"/>
    <cellStyle name="40 % - Accent6 31 2 3" xfId="25199"/>
    <cellStyle name="40 % - Accent6 31 2 4" xfId="38476"/>
    <cellStyle name="40 % - Accent6 31 2 5" xfId="51753"/>
    <cellStyle name="40 % - Accent6 31 3" xfId="10260"/>
    <cellStyle name="40 % - Accent6 31 3 2" xfId="21349"/>
    <cellStyle name="40 % - Accent6 31 3 3" xfId="34626"/>
    <cellStyle name="40 % - Accent6 31 3 4" xfId="47903"/>
    <cellStyle name="40 % - Accent6 31 4" xfId="14715"/>
    <cellStyle name="40 % - Accent6 31 4 2" xfId="27336"/>
    <cellStyle name="40 % - Accent6 31 4 3" xfId="40613"/>
    <cellStyle name="40 % - Accent6 31 4 4" xfId="53890"/>
    <cellStyle name="40 % - Accent6 31 5" xfId="9144"/>
    <cellStyle name="40 % - Accent6 31 6" xfId="20011"/>
    <cellStyle name="40 % - Accent6 31 7" xfId="33288"/>
    <cellStyle name="40 % - Accent6 31 8" xfId="46565"/>
    <cellStyle name="40 % - Accent6 32" xfId="13364"/>
    <cellStyle name="40 % - Accent6 32 2" xfId="18792"/>
    <cellStyle name="40 % - Accent6 32 2 2" xfId="31972"/>
    <cellStyle name="40 % - Accent6 32 2 3" xfId="45249"/>
    <cellStyle name="40 % - Accent6 32 2 4" xfId="58526"/>
    <cellStyle name="40 % - Accent6 32 3" xfId="25985"/>
    <cellStyle name="40 % - Accent6 32 4" xfId="39262"/>
    <cellStyle name="40 % - Accent6 32 5" xfId="52539"/>
    <cellStyle name="40 % - Accent6 33" xfId="13376"/>
    <cellStyle name="40 % - Accent6 33 2" xfId="18804"/>
    <cellStyle name="40 % - Accent6 33 2 2" xfId="31984"/>
    <cellStyle name="40 % - Accent6 33 2 3" xfId="45261"/>
    <cellStyle name="40 % - Accent6 33 2 4" xfId="58538"/>
    <cellStyle name="40 % - Accent6 33 3" xfId="25997"/>
    <cellStyle name="40 % - Accent6 33 4" xfId="39274"/>
    <cellStyle name="40 % - Accent6 33 5" xfId="52551"/>
    <cellStyle name="40 % - Accent6 34" xfId="13382"/>
    <cellStyle name="40 % - Accent6 34 2" xfId="18810"/>
    <cellStyle name="40 % - Accent6 34 2 2" xfId="31990"/>
    <cellStyle name="40 % - Accent6 34 2 3" xfId="45267"/>
    <cellStyle name="40 % - Accent6 34 2 4" xfId="58544"/>
    <cellStyle name="40 % - Accent6 34 3" xfId="26003"/>
    <cellStyle name="40 % - Accent6 34 4" xfId="39280"/>
    <cellStyle name="40 % - Accent6 34 5" xfId="52557"/>
    <cellStyle name="40 % - Accent6 35" xfId="13386"/>
    <cellStyle name="40 % - Accent6 35 2" xfId="18814"/>
    <cellStyle name="40 % - Accent6 35 2 2" xfId="31994"/>
    <cellStyle name="40 % - Accent6 35 2 3" xfId="45271"/>
    <cellStyle name="40 % - Accent6 35 2 4" xfId="58548"/>
    <cellStyle name="40 % - Accent6 35 3" xfId="26007"/>
    <cellStyle name="40 % - Accent6 35 4" xfId="39284"/>
    <cellStyle name="40 % - Accent6 35 5" xfId="52561"/>
    <cellStyle name="40 % - Accent6 36" xfId="18828"/>
    <cellStyle name="40 % - Accent6 36 2" xfId="32008"/>
    <cellStyle name="40 % - Accent6 36 3" xfId="45285"/>
    <cellStyle name="40 % - Accent6 36 4" xfId="58562"/>
    <cellStyle name="40 % - Accent6 37" xfId="18851"/>
    <cellStyle name="40 % - Accent6 37 2" xfId="32031"/>
    <cellStyle name="40 % - Accent6 37 3" xfId="45308"/>
    <cellStyle name="40 % - Accent6 37 4" xfId="58585"/>
    <cellStyle name="40 % - Accent6 38" xfId="18864"/>
    <cellStyle name="40 % - Accent6 38 2" xfId="32044"/>
    <cellStyle name="40 % - Accent6 38 3" xfId="45321"/>
    <cellStyle name="40 % - Accent6 38 4" xfId="58598"/>
    <cellStyle name="40 % - Accent6 39" xfId="18871"/>
    <cellStyle name="40 % - Accent6 39 2" xfId="32051"/>
    <cellStyle name="40 % - Accent6 39 3" xfId="45328"/>
    <cellStyle name="40 % - Accent6 39 4" xfId="58605"/>
    <cellStyle name="40 % - Accent6 4" xfId="906"/>
    <cellStyle name="40 % - Accent6 40" xfId="18876"/>
    <cellStyle name="40 % - Accent6 40 2" xfId="32056"/>
    <cellStyle name="40 % - Accent6 40 3" xfId="45333"/>
    <cellStyle name="40 % - Accent6 40 4" xfId="58610"/>
    <cellStyle name="40 % - Accent6 41" xfId="18893"/>
    <cellStyle name="40 % - Accent6 41 2" xfId="32073"/>
    <cellStyle name="40 % - Accent6 41 3" xfId="45350"/>
    <cellStyle name="40 % - Accent6 41 4" xfId="58627"/>
    <cellStyle name="40 % - Accent6 42" xfId="18902"/>
    <cellStyle name="40 % - Accent6 42 2" xfId="32082"/>
    <cellStyle name="40 % - Accent6 42 3" xfId="45359"/>
    <cellStyle name="40 % - Accent6 42 4" xfId="58636"/>
    <cellStyle name="40 % - Accent6 43" xfId="18908"/>
    <cellStyle name="40 % - Accent6 43 2" xfId="32088"/>
    <cellStyle name="40 % - Accent6 43 3" xfId="45365"/>
    <cellStyle name="40 % - Accent6 43 4" xfId="58642"/>
    <cellStyle name="40 % - Accent6 44" xfId="18912"/>
    <cellStyle name="40 % - Accent6 44 2" xfId="32092"/>
    <cellStyle name="40 % - Accent6 44 3" xfId="45369"/>
    <cellStyle name="40 % - Accent6 44 4" xfId="58646"/>
    <cellStyle name="40 % - Accent6 45" xfId="18934"/>
    <cellStyle name="40 % - Accent6 45 2" xfId="32114"/>
    <cellStyle name="40 % - Accent6 45 3" xfId="45391"/>
    <cellStyle name="40 % - Accent6 45 4" xfId="58668"/>
    <cellStyle name="40 % - Accent6 46" xfId="18946"/>
    <cellStyle name="40 % - Accent6 46 2" xfId="32126"/>
    <cellStyle name="40 % - Accent6 46 3" xfId="45403"/>
    <cellStyle name="40 % - Accent6 46 4" xfId="58680"/>
    <cellStyle name="40 % - Accent6 47" xfId="18952"/>
    <cellStyle name="40 % - Accent6 47 2" xfId="32132"/>
    <cellStyle name="40 % - Accent6 47 3" xfId="45409"/>
    <cellStyle name="40 % - Accent6 47 4" xfId="58686"/>
    <cellStyle name="40 % - Accent6 48" xfId="18956"/>
    <cellStyle name="40 % - Accent6 48 2" xfId="32136"/>
    <cellStyle name="40 % - Accent6 48 3" xfId="45413"/>
    <cellStyle name="40 % - Accent6 48 4" xfId="58690"/>
    <cellStyle name="40 % - Accent6 49" xfId="18978"/>
    <cellStyle name="40 % - Accent6 49 2" xfId="32158"/>
    <cellStyle name="40 % - Accent6 49 3" xfId="45435"/>
    <cellStyle name="40 % - Accent6 49 4" xfId="58712"/>
    <cellStyle name="40 % - Accent6 5" xfId="907"/>
    <cellStyle name="40 % - Accent6 5 2" xfId="908"/>
    <cellStyle name="40 % - Accent6 5 2 2" xfId="909"/>
    <cellStyle name="40 % - Accent6 5 2 3" xfId="910"/>
    <cellStyle name="40 % - Accent6 5 2 4" xfId="911"/>
    <cellStyle name="40 % - Accent6 5 2 4 2" xfId="912"/>
    <cellStyle name="40 % - Accent6 5 2 5" xfId="913"/>
    <cellStyle name="40 % - Accent6 5 2 6" xfId="3801"/>
    <cellStyle name="40 % - Accent6 5 3" xfId="914"/>
    <cellStyle name="40 % - Accent6 5 4" xfId="915"/>
    <cellStyle name="40 % - Accent6 5 5" xfId="916"/>
    <cellStyle name="40 % - Accent6 5 6" xfId="12970"/>
    <cellStyle name="40 % - Accent6 5 7" xfId="13181"/>
    <cellStyle name="40 % - Accent6 50" xfId="18990"/>
    <cellStyle name="40 % - Accent6 50 2" xfId="32170"/>
    <cellStyle name="40 % - Accent6 50 3" xfId="45447"/>
    <cellStyle name="40 % - Accent6 50 4" xfId="58724"/>
    <cellStyle name="40 % - Accent6 51" xfId="18996"/>
    <cellStyle name="40 % - Accent6 51 2" xfId="32176"/>
    <cellStyle name="40 % - Accent6 51 3" xfId="45453"/>
    <cellStyle name="40 % - Accent6 51 4" xfId="58730"/>
    <cellStyle name="40 % - Accent6 52" xfId="19000"/>
    <cellStyle name="40 % - Accent6 52 2" xfId="32180"/>
    <cellStyle name="40 % - Accent6 52 3" xfId="45457"/>
    <cellStyle name="40 % - Accent6 52 4" xfId="58734"/>
    <cellStyle name="40 % - Accent6 53" xfId="19014"/>
    <cellStyle name="40 % - Accent6 53 2" xfId="32194"/>
    <cellStyle name="40 % - Accent6 53 3" xfId="45471"/>
    <cellStyle name="40 % - Accent6 53 4" xfId="58748"/>
    <cellStyle name="40 % - Accent6 54" xfId="19036"/>
    <cellStyle name="40 % - Accent6 54 2" xfId="32216"/>
    <cellStyle name="40 % - Accent6 54 3" xfId="45493"/>
    <cellStyle name="40 % - Accent6 54 4" xfId="58770"/>
    <cellStyle name="40 % - Accent6 55" xfId="19048"/>
    <cellStyle name="40 % - Accent6 55 2" xfId="32228"/>
    <cellStyle name="40 % - Accent6 55 3" xfId="45505"/>
    <cellStyle name="40 % - Accent6 55 4" xfId="58782"/>
    <cellStyle name="40 % - Accent6 56" xfId="19054"/>
    <cellStyle name="40 % - Accent6 56 2" xfId="32234"/>
    <cellStyle name="40 % - Accent6 56 3" xfId="45511"/>
    <cellStyle name="40 % - Accent6 56 4" xfId="58788"/>
    <cellStyle name="40 % - Accent6 57" xfId="19058"/>
    <cellStyle name="40 % - Accent6 57 2" xfId="32238"/>
    <cellStyle name="40 % - Accent6 57 3" xfId="45515"/>
    <cellStyle name="40 % - Accent6 57 4" xfId="58792"/>
    <cellStyle name="40 % - Accent6 58" xfId="19080"/>
    <cellStyle name="40 % - Accent6 58 2" xfId="32260"/>
    <cellStyle name="40 % - Accent6 58 3" xfId="45537"/>
    <cellStyle name="40 % - Accent6 58 4" xfId="58814"/>
    <cellStyle name="40 % - Accent6 59" xfId="19092"/>
    <cellStyle name="40 % - Accent6 59 2" xfId="32272"/>
    <cellStyle name="40 % - Accent6 59 3" xfId="45549"/>
    <cellStyle name="40 % - Accent6 59 4" xfId="58826"/>
    <cellStyle name="40 % - Accent6 6" xfId="917"/>
    <cellStyle name="40 % - Accent6 60" xfId="19098"/>
    <cellStyle name="40 % - Accent6 60 2" xfId="32278"/>
    <cellStyle name="40 % - Accent6 60 3" xfId="45555"/>
    <cellStyle name="40 % - Accent6 60 4" xfId="58832"/>
    <cellStyle name="40 % - Accent6 61" xfId="19102"/>
    <cellStyle name="40 % - Accent6 61 2" xfId="32282"/>
    <cellStyle name="40 % - Accent6 61 3" xfId="45559"/>
    <cellStyle name="40 % - Accent6 61 4" xfId="58836"/>
    <cellStyle name="40 % - Accent6 62" xfId="19124"/>
    <cellStyle name="40 % - Accent6 62 2" xfId="32304"/>
    <cellStyle name="40 % - Accent6 62 3" xfId="45581"/>
    <cellStyle name="40 % - Accent6 62 4" xfId="58858"/>
    <cellStyle name="40 % - Accent6 63" xfId="19136"/>
    <cellStyle name="40 % - Accent6 63 2" xfId="32316"/>
    <cellStyle name="40 % - Accent6 63 3" xfId="45593"/>
    <cellStyle name="40 % - Accent6 63 4" xfId="58870"/>
    <cellStyle name="40 % - Accent6 64" xfId="19142"/>
    <cellStyle name="40 % - Accent6 64 2" xfId="32322"/>
    <cellStyle name="40 % - Accent6 64 3" xfId="45599"/>
    <cellStyle name="40 % - Accent6 64 4" xfId="58876"/>
    <cellStyle name="40 % - Accent6 65" xfId="19146"/>
    <cellStyle name="40 % - Accent6 65 2" xfId="32326"/>
    <cellStyle name="40 % - Accent6 65 3" xfId="45603"/>
    <cellStyle name="40 % - Accent6 65 4" xfId="58880"/>
    <cellStyle name="40 % - Accent6 66" xfId="19168"/>
    <cellStyle name="40 % - Accent6 66 2" xfId="32348"/>
    <cellStyle name="40 % - Accent6 66 3" xfId="45625"/>
    <cellStyle name="40 % - Accent6 66 4" xfId="58902"/>
    <cellStyle name="40 % - Accent6 67" xfId="19180"/>
    <cellStyle name="40 % - Accent6 67 2" xfId="32360"/>
    <cellStyle name="40 % - Accent6 67 3" xfId="45637"/>
    <cellStyle name="40 % - Accent6 67 4" xfId="58914"/>
    <cellStyle name="40 % - Accent6 68" xfId="19186"/>
    <cellStyle name="40 % - Accent6 68 2" xfId="32366"/>
    <cellStyle name="40 % - Accent6 68 3" xfId="45643"/>
    <cellStyle name="40 % - Accent6 68 4" xfId="58920"/>
    <cellStyle name="40 % - Accent6 69" xfId="19190"/>
    <cellStyle name="40 % - Accent6 69 2" xfId="32370"/>
    <cellStyle name="40 % - Accent6 69 3" xfId="45647"/>
    <cellStyle name="40 % - Accent6 69 4" xfId="58924"/>
    <cellStyle name="40 % - Accent6 7" xfId="918"/>
    <cellStyle name="40 % - Accent6 70" xfId="19213"/>
    <cellStyle name="40 % - Accent6 70 2" xfId="32393"/>
    <cellStyle name="40 % - Accent6 70 3" xfId="45670"/>
    <cellStyle name="40 % - Accent6 70 4" xfId="58947"/>
    <cellStyle name="40 % - Accent6 71" xfId="19226"/>
    <cellStyle name="40 % - Accent6 71 2" xfId="32406"/>
    <cellStyle name="40 % - Accent6 71 3" xfId="45683"/>
    <cellStyle name="40 % - Accent6 71 4" xfId="58960"/>
    <cellStyle name="40 % - Accent6 72" xfId="19236"/>
    <cellStyle name="40 % - Accent6 72 2" xfId="32416"/>
    <cellStyle name="40 % - Accent6 72 3" xfId="45693"/>
    <cellStyle name="40 % - Accent6 72 4" xfId="58970"/>
    <cellStyle name="40 % - Accent6 73" xfId="19245"/>
    <cellStyle name="40 % - Accent6 73 2" xfId="32425"/>
    <cellStyle name="40 % - Accent6 73 3" xfId="45702"/>
    <cellStyle name="40 % - Accent6 73 4" xfId="58979"/>
    <cellStyle name="40 % - Accent6 74" xfId="19254"/>
    <cellStyle name="40 % - Accent6 74 2" xfId="32434"/>
    <cellStyle name="40 % - Accent6 74 3" xfId="45711"/>
    <cellStyle name="40 % - Accent6 74 4" xfId="58988"/>
    <cellStyle name="40 % - Accent6 75" xfId="19260"/>
    <cellStyle name="40 % - Accent6 75 2" xfId="32440"/>
    <cellStyle name="40 % - Accent6 75 3" xfId="45717"/>
    <cellStyle name="40 % - Accent6 75 4" xfId="58994"/>
    <cellStyle name="40 % - Accent6 76" xfId="19264"/>
    <cellStyle name="40 % - Accent6 76 2" xfId="32444"/>
    <cellStyle name="40 % - Accent6 76 3" xfId="45721"/>
    <cellStyle name="40 % - Accent6 76 4" xfId="58998"/>
    <cellStyle name="40 % - Accent6 77" xfId="32467"/>
    <cellStyle name="40 % - Accent6 77 2" xfId="45744"/>
    <cellStyle name="40 % - Accent6 77 3" xfId="59021"/>
    <cellStyle name="40 % - Accent6 78" xfId="32479"/>
    <cellStyle name="40 % - Accent6 78 2" xfId="45756"/>
    <cellStyle name="40 % - Accent6 78 3" xfId="59033"/>
    <cellStyle name="40 % - Accent6 79" xfId="32488"/>
    <cellStyle name="40 % - Accent6 79 2" xfId="45765"/>
    <cellStyle name="40 % - Accent6 79 3" xfId="59042"/>
    <cellStyle name="40 % - Accent6 8" xfId="919"/>
    <cellStyle name="40 % - Accent6 80" xfId="32494"/>
    <cellStyle name="40 % - Accent6 80 2" xfId="45771"/>
    <cellStyle name="40 % - Accent6 80 3" xfId="59048"/>
    <cellStyle name="40 % - Accent6 81" xfId="32498"/>
    <cellStyle name="40 % - Accent6 81 2" xfId="45775"/>
    <cellStyle name="40 % - Accent6 81 3" xfId="59052"/>
    <cellStyle name="40 % - Accent6 82" xfId="32520"/>
    <cellStyle name="40 % - Accent6 82 2" xfId="45797"/>
    <cellStyle name="40 % - Accent6 82 3" xfId="59074"/>
    <cellStyle name="40 % - Accent6 83" xfId="32532"/>
    <cellStyle name="40 % - Accent6 83 2" xfId="45809"/>
    <cellStyle name="40 % - Accent6 83 3" xfId="59086"/>
    <cellStyle name="40 % - Accent6 84" xfId="32538"/>
    <cellStyle name="40 % - Accent6 84 2" xfId="45815"/>
    <cellStyle name="40 % - Accent6 84 3" xfId="59092"/>
    <cellStyle name="40 % - Accent6 85" xfId="32542"/>
    <cellStyle name="40 % - Accent6 85 2" xfId="45819"/>
    <cellStyle name="40 % - Accent6 85 3" xfId="59096"/>
    <cellStyle name="40 % - Accent6 86" xfId="59120"/>
    <cellStyle name="40 % - Accent6 87" xfId="59131"/>
    <cellStyle name="40 % - Accent6 88" xfId="59137"/>
    <cellStyle name="40 % - Accent6 89" xfId="59143"/>
    <cellStyle name="40 % - Accent6 9" xfId="920"/>
    <cellStyle name="40 % - Accent6 90" xfId="59167"/>
    <cellStyle name="40 % - Accent6 91" xfId="59178"/>
    <cellStyle name="40 % - Accent6 92" xfId="59184"/>
    <cellStyle name="40 % - Accent6 93" xfId="59190"/>
    <cellStyle name="40 % - Accent6 94" xfId="59260"/>
    <cellStyle name="40 % - Accent6 95" xfId="59271"/>
    <cellStyle name="40 % - Accent6 96" xfId="59277"/>
    <cellStyle name="40 % - Accent6 97" xfId="59283"/>
    <cellStyle name="40 % - Accent6 98" xfId="59307"/>
    <cellStyle name="40 % - Accent6 99" xfId="59314"/>
    <cellStyle name="60 % - Accent1" xfId="921" builtinId="32" customBuiltin="1"/>
    <cellStyle name="60 % - Accent1 10" xfId="3815"/>
    <cellStyle name="60 % - Accent1 10 2" xfId="13112"/>
    <cellStyle name="60 % - Accent1 11" xfId="3814"/>
    <cellStyle name="60 % - Accent1 12" xfId="5710"/>
    <cellStyle name="60 % - Accent1 2" xfId="922"/>
    <cellStyle name="60 % - Accent1 2 2" xfId="923"/>
    <cellStyle name="60 % - Accent1 2 2 2" xfId="924"/>
    <cellStyle name="60 % - Accent1 2 2 2 2" xfId="925"/>
    <cellStyle name="60 % - Accent1 2 2 2 2 2" xfId="926"/>
    <cellStyle name="60 % - Accent1 2 2 2 2 2 2" xfId="927"/>
    <cellStyle name="60 % - Accent1 2 2 2 2 2 3" xfId="928"/>
    <cellStyle name="60 % - Accent1 2 2 2 2 2 4" xfId="929"/>
    <cellStyle name="60 % - Accent1 2 2 2 2 2 4 2" xfId="930"/>
    <cellStyle name="60 % - Accent1 2 2 2 2 2 5" xfId="931"/>
    <cellStyle name="60 % - Accent1 2 2 2 2 2 6" xfId="3802"/>
    <cellStyle name="60 % - Accent1 2 2 2 2 3" xfId="932"/>
    <cellStyle name="60 % - Accent1 2 2 2 2 4" xfId="933"/>
    <cellStyle name="60 % - Accent1 2 2 2 2 5" xfId="12971"/>
    <cellStyle name="60 % - Accent1 2 2 2 2 6" xfId="13183"/>
    <cellStyle name="60 % - Accent1 2 2 2 3" xfId="934"/>
    <cellStyle name="60 % - Accent1 2 2 2 4" xfId="935"/>
    <cellStyle name="60 % - Accent1 2 2 2 5" xfId="936"/>
    <cellStyle name="60 % - Accent1 2 2 3" xfId="937"/>
    <cellStyle name="60 % - Accent1 2 2 3 2" xfId="938"/>
    <cellStyle name="60 % - Accent1 2 2 3 2 2" xfId="939"/>
    <cellStyle name="60 % - Accent1 2 2 3 2 3" xfId="940"/>
    <cellStyle name="60 % - Accent1 2 2 3 3" xfId="941"/>
    <cellStyle name="60 % - Accent1 2 2 3 3 2" xfId="942"/>
    <cellStyle name="60 % - Accent1 2 2 3 3 3" xfId="943"/>
    <cellStyle name="60 % - Accent1 2 2 3 3 4" xfId="944"/>
    <cellStyle name="60 % - Accent1 2 2 3 3 4 2" xfId="945"/>
    <cellStyle name="60 % - Accent1 2 2 3 3 5" xfId="946"/>
    <cellStyle name="60 % - Accent1 2 2 3 3 6" xfId="3803"/>
    <cellStyle name="60 % - Accent1 2 2 3 4" xfId="947"/>
    <cellStyle name="60 % - Accent1 2 2 3 5" xfId="12972"/>
    <cellStyle name="60 % - Accent1 2 2 3 6" xfId="13184"/>
    <cellStyle name="60 % - Accent1 2 2 4" xfId="948"/>
    <cellStyle name="60 % - Accent1 2 2 5" xfId="12973"/>
    <cellStyle name="60 % - Accent1 2 2 6" xfId="13182"/>
    <cellStyle name="60 % - Accent1 2 3" xfId="949"/>
    <cellStyle name="60 % - Accent1 2 3 2" xfId="950"/>
    <cellStyle name="60 % - Accent1 2 3 3" xfId="951"/>
    <cellStyle name="60 % - Accent1 2 3 3 2" xfId="952"/>
    <cellStyle name="60 % - Accent1 2 3 3 2 2" xfId="953"/>
    <cellStyle name="60 % - Accent1 2 3 3 2 3" xfId="954"/>
    <cellStyle name="60 % - Accent1 2 3 3 2 4" xfId="955"/>
    <cellStyle name="60 % - Accent1 2 3 3 2 4 2" xfId="956"/>
    <cellStyle name="60 % - Accent1 2 3 3 2 5" xfId="957"/>
    <cellStyle name="60 % - Accent1 2 3 3 2 6" xfId="3804"/>
    <cellStyle name="60 % - Accent1 2 3 3 3" xfId="958"/>
    <cellStyle name="60 % - Accent1 2 3 3 4" xfId="959"/>
    <cellStyle name="60 % - Accent1 2 3 3 5" xfId="960"/>
    <cellStyle name="60 % - Accent1 2 3 3 6" xfId="961"/>
    <cellStyle name="60 % - Accent1 2 3 4" xfId="962"/>
    <cellStyle name="60 % - Accent1 2 3 4 2" xfId="963"/>
    <cellStyle name="60 % - Accent1 2 3 4 3" xfId="964"/>
    <cellStyle name="60 % - Accent1 2 3 4 4" xfId="965"/>
    <cellStyle name="60 % - Accent1 2 3 4 4 2" xfId="966"/>
    <cellStyle name="60 % - Accent1 2 3 4 5" xfId="967"/>
    <cellStyle name="60 % - Accent1 2 3 4 6" xfId="3805"/>
    <cellStyle name="60 % - Accent1 2 3 5" xfId="968"/>
    <cellStyle name="60 % - Accent1 2 3 6" xfId="969"/>
    <cellStyle name="60 % - Accent1 2 3 7" xfId="970"/>
    <cellStyle name="60 % - Accent1 2 3 8" xfId="12974"/>
    <cellStyle name="60 % - Accent1 2 3 9" xfId="13185"/>
    <cellStyle name="60 % - Accent1 2 4" xfId="971"/>
    <cellStyle name="60 % - Accent1 2 5" xfId="972"/>
    <cellStyle name="60 % - Accent1 2 5 2" xfId="973"/>
    <cellStyle name="60 % - Accent1 2 5 3" xfId="974"/>
    <cellStyle name="60 % - Accent1 2 5 4" xfId="975"/>
    <cellStyle name="60 % - Accent1 2 5 4 2" xfId="976"/>
    <cellStyle name="60 % - Accent1 2 5 5" xfId="977"/>
    <cellStyle name="60 % - Accent1 2 5 6" xfId="3806"/>
    <cellStyle name="60 % - Accent1 2 6" xfId="978"/>
    <cellStyle name="60 % - Accent1 3" xfId="979"/>
    <cellStyle name="60 % - Accent1 3 2" xfId="980"/>
    <cellStyle name="60 % - Accent1 4" xfId="981"/>
    <cellStyle name="60 % - Accent1 5" xfId="982"/>
    <cellStyle name="60 % - Accent1 5 2" xfId="983"/>
    <cellStyle name="60 % - Accent1 5 2 2" xfId="984"/>
    <cellStyle name="60 % - Accent1 5 2 3" xfId="985"/>
    <cellStyle name="60 % - Accent1 5 2 4" xfId="986"/>
    <cellStyle name="60 % - Accent1 5 2 4 2" xfId="987"/>
    <cellStyle name="60 % - Accent1 5 2 5" xfId="988"/>
    <cellStyle name="60 % - Accent1 5 2 6" xfId="3807"/>
    <cellStyle name="60 % - Accent1 5 3" xfId="989"/>
    <cellStyle name="60 % - Accent1 5 4" xfId="990"/>
    <cellStyle name="60 % - Accent1 5 5" xfId="991"/>
    <cellStyle name="60 % - Accent1 5 6" xfId="12975"/>
    <cellStyle name="60 % - Accent1 5 7" xfId="13186"/>
    <cellStyle name="60 % - Accent1 6" xfId="992"/>
    <cellStyle name="60 % - Accent1 7" xfId="993"/>
    <cellStyle name="60 % - Accent1 8" xfId="994"/>
    <cellStyle name="60 % - Accent1 8 2" xfId="3777"/>
    <cellStyle name="60 % - Accent1 9" xfId="995"/>
    <cellStyle name="60 % - Accent2" xfId="996" builtinId="36" customBuiltin="1"/>
    <cellStyle name="60 % - Accent2 10" xfId="3776"/>
    <cellStyle name="60 % - Accent2 10 2" xfId="13116"/>
    <cellStyle name="60 % - Accent2 11" xfId="3775"/>
    <cellStyle name="60 % - Accent2 12" xfId="5711"/>
    <cellStyle name="60 % - Accent2 2" xfId="997"/>
    <cellStyle name="60 % - Accent2 2 2" xfId="998"/>
    <cellStyle name="60 % - Accent2 2 2 2" xfId="999"/>
    <cellStyle name="60 % - Accent2 2 2 2 2" xfId="1000"/>
    <cellStyle name="60 % - Accent2 2 2 2 2 2" xfId="1001"/>
    <cellStyle name="60 % - Accent2 2 2 2 2 2 2" xfId="1002"/>
    <cellStyle name="60 % - Accent2 2 2 2 2 2 3" xfId="1003"/>
    <cellStyle name="60 % - Accent2 2 2 2 2 2 4" xfId="1004"/>
    <cellStyle name="60 % - Accent2 2 2 2 2 2 4 2" xfId="1005"/>
    <cellStyle name="60 % - Accent2 2 2 2 2 2 5" xfId="1006"/>
    <cellStyle name="60 % - Accent2 2 2 2 2 2 6" xfId="3808"/>
    <cellStyle name="60 % - Accent2 2 2 2 2 3" xfId="1007"/>
    <cellStyle name="60 % - Accent2 2 2 2 2 4" xfId="1008"/>
    <cellStyle name="60 % - Accent2 2 2 2 2 5" xfId="12976"/>
    <cellStyle name="60 % - Accent2 2 2 2 2 6" xfId="13188"/>
    <cellStyle name="60 % - Accent2 2 2 2 3" xfId="1009"/>
    <cellStyle name="60 % - Accent2 2 2 2 4" xfId="1010"/>
    <cellStyle name="60 % - Accent2 2 2 2 5" xfId="1011"/>
    <cellStyle name="60 % - Accent2 2 2 3" xfId="1012"/>
    <cellStyle name="60 % - Accent2 2 2 3 2" xfId="1013"/>
    <cellStyle name="60 % - Accent2 2 2 3 2 2" xfId="1014"/>
    <cellStyle name="60 % - Accent2 2 2 3 2 3" xfId="1015"/>
    <cellStyle name="60 % - Accent2 2 2 3 3" xfId="1016"/>
    <cellStyle name="60 % - Accent2 2 2 3 3 2" xfId="1017"/>
    <cellStyle name="60 % - Accent2 2 2 3 3 3" xfId="1018"/>
    <cellStyle name="60 % - Accent2 2 2 3 3 4" xfId="1019"/>
    <cellStyle name="60 % - Accent2 2 2 3 3 4 2" xfId="1020"/>
    <cellStyle name="60 % - Accent2 2 2 3 3 5" xfId="1021"/>
    <cellStyle name="60 % - Accent2 2 2 3 3 6" xfId="3809"/>
    <cellStyle name="60 % - Accent2 2 2 3 4" xfId="1022"/>
    <cellStyle name="60 % - Accent2 2 2 3 5" xfId="12977"/>
    <cellStyle name="60 % - Accent2 2 2 3 6" xfId="13189"/>
    <cellStyle name="60 % - Accent2 2 2 4" xfId="1023"/>
    <cellStyle name="60 % - Accent2 2 2 5" xfId="12978"/>
    <cellStyle name="60 % - Accent2 2 2 6" xfId="13187"/>
    <cellStyle name="60 % - Accent2 2 3" xfId="1024"/>
    <cellStyle name="60 % - Accent2 2 3 2" xfId="1025"/>
    <cellStyle name="60 % - Accent2 2 3 3" xfId="1026"/>
    <cellStyle name="60 % - Accent2 2 3 3 2" xfId="1027"/>
    <cellStyle name="60 % - Accent2 2 3 3 2 2" xfId="1028"/>
    <cellStyle name="60 % - Accent2 2 3 3 2 3" xfId="1029"/>
    <cellStyle name="60 % - Accent2 2 3 3 2 4" xfId="1030"/>
    <cellStyle name="60 % - Accent2 2 3 3 2 4 2" xfId="1031"/>
    <cellStyle name="60 % - Accent2 2 3 3 2 5" xfId="1032"/>
    <cellStyle name="60 % - Accent2 2 3 3 2 6" xfId="3810"/>
    <cellStyle name="60 % - Accent2 2 3 3 3" xfId="1033"/>
    <cellStyle name="60 % - Accent2 2 3 3 4" xfId="1034"/>
    <cellStyle name="60 % - Accent2 2 3 3 5" xfId="1035"/>
    <cellStyle name="60 % - Accent2 2 3 3 6" xfId="1036"/>
    <cellStyle name="60 % - Accent2 2 3 4" xfId="1037"/>
    <cellStyle name="60 % - Accent2 2 3 4 2" xfId="1038"/>
    <cellStyle name="60 % - Accent2 2 3 4 3" xfId="1039"/>
    <cellStyle name="60 % - Accent2 2 3 4 4" xfId="1040"/>
    <cellStyle name="60 % - Accent2 2 3 4 4 2" xfId="1041"/>
    <cellStyle name="60 % - Accent2 2 3 4 5" xfId="1042"/>
    <cellStyle name="60 % - Accent2 2 3 4 6" xfId="3811"/>
    <cellStyle name="60 % - Accent2 2 3 5" xfId="1043"/>
    <cellStyle name="60 % - Accent2 2 3 6" xfId="1044"/>
    <cellStyle name="60 % - Accent2 2 3 7" xfId="1045"/>
    <cellStyle name="60 % - Accent2 2 3 8" xfId="12979"/>
    <cellStyle name="60 % - Accent2 2 3 9" xfId="13190"/>
    <cellStyle name="60 % - Accent2 2 4" xfId="1046"/>
    <cellStyle name="60 % - Accent2 2 5" xfId="1047"/>
    <cellStyle name="60 % - Accent2 2 5 2" xfId="1048"/>
    <cellStyle name="60 % - Accent2 2 5 3" xfId="1049"/>
    <cellStyle name="60 % - Accent2 2 5 4" xfId="1050"/>
    <cellStyle name="60 % - Accent2 2 5 4 2" xfId="1051"/>
    <cellStyle name="60 % - Accent2 2 5 5" xfId="1052"/>
    <cellStyle name="60 % - Accent2 2 5 6" xfId="3812"/>
    <cellStyle name="60 % - Accent2 2 6" xfId="1053"/>
    <cellStyle name="60 % - Accent2 3" xfId="1054"/>
    <cellStyle name="60 % - Accent2 3 2" xfId="1055"/>
    <cellStyle name="60 % - Accent2 4" xfId="1056"/>
    <cellStyle name="60 % - Accent2 5" xfId="1057"/>
    <cellStyle name="60 % - Accent2 5 2" xfId="1058"/>
    <cellStyle name="60 % - Accent2 5 2 2" xfId="1059"/>
    <cellStyle name="60 % - Accent2 5 2 3" xfId="1060"/>
    <cellStyle name="60 % - Accent2 5 2 4" xfId="1061"/>
    <cellStyle name="60 % - Accent2 5 2 4 2" xfId="1062"/>
    <cellStyle name="60 % - Accent2 5 2 5" xfId="1063"/>
    <cellStyle name="60 % - Accent2 5 2 6" xfId="3813"/>
    <cellStyle name="60 % - Accent2 5 3" xfId="1064"/>
    <cellStyle name="60 % - Accent2 5 4" xfId="1065"/>
    <cellStyle name="60 % - Accent2 5 5" xfId="1066"/>
    <cellStyle name="60 % - Accent2 5 6" xfId="12980"/>
    <cellStyle name="60 % - Accent2 5 7" xfId="13191"/>
    <cellStyle name="60 % - Accent2 6" xfId="1067"/>
    <cellStyle name="60 % - Accent2 7" xfId="1068"/>
    <cellStyle name="60 % - Accent2 8" xfId="1069"/>
    <cellStyle name="60 % - Accent2 8 2" xfId="3682"/>
    <cellStyle name="60 % - Accent2 9" xfId="1070"/>
    <cellStyle name="60 % - Accent3" xfId="1071" builtinId="40" customBuiltin="1"/>
    <cellStyle name="60 % - Accent3 10" xfId="3680"/>
    <cellStyle name="60 % - Accent3 10 2" xfId="13120"/>
    <cellStyle name="60 % - Accent3 11" xfId="3679"/>
    <cellStyle name="60 % - Accent3 12" xfId="5712"/>
    <cellStyle name="60 % - Accent3 2" xfId="1072"/>
    <cellStyle name="60 % - Accent3 2 2" xfId="1073"/>
    <cellStyle name="60 % - Accent3 2 2 2" xfId="1074"/>
    <cellStyle name="60 % - Accent3 2 2 2 2" xfId="1075"/>
    <cellStyle name="60 % - Accent3 2 2 2 2 2" xfId="1076"/>
    <cellStyle name="60 % - Accent3 2 2 2 2 2 2" xfId="1077"/>
    <cellStyle name="60 % - Accent3 2 2 2 2 2 3" xfId="1078"/>
    <cellStyle name="60 % - Accent3 2 2 2 2 2 4" xfId="1079"/>
    <cellStyle name="60 % - Accent3 2 2 2 2 2 4 2" xfId="1080"/>
    <cellStyle name="60 % - Accent3 2 2 2 2 2 5" xfId="1081"/>
    <cellStyle name="60 % - Accent3 2 2 2 2 2 6" xfId="3816"/>
    <cellStyle name="60 % - Accent3 2 2 2 2 3" xfId="1082"/>
    <cellStyle name="60 % - Accent3 2 2 2 2 4" xfId="1083"/>
    <cellStyle name="60 % - Accent3 2 2 2 2 5" xfId="12981"/>
    <cellStyle name="60 % - Accent3 2 2 2 2 6" xfId="13193"/>
    <cellStyle name="60 % - Accent3 2 2 2 3" xfId="1084"/>
    <cellStyle name="60 % - Accent3 2 2 2 4" xfId="1085"/>
    <cellStyle name="60 % - Accent3 2 2 2 5" xfId="1086"/>
    <cellStyle name="60 % - Accent3 2 2 3" xfId="1087"/>
    <cellStyle name="60 % - Accent3 2 2 3 2" xfId="1088"/>
    <cellStyle name="60 % - Accent3 2 2 3 2 2" xfId="1089"/>
    <cellStyle name="60 % - Accent3 2 2 3 2 3" xfId="1090"/>
    <cellStyle name="60 % - Accent3 2 2 3 3" xfId="1091"/>
    <cellStyle name="60 % - Accent3 2 2 3 3 2" xfId="1092"/>
    <cellStyle name="60 % - Accent3 2 2 3 3 3" xfId="1093"/>
    <cellStyle name="60 % - Accent3 2 2 3 3 4" xfId="1094"/>
    <cellStyle name="60 % - Accent3 2 2 3 3 4 2" xfId="1095"/>
    <cellStyle name="60 % - Accent3 2 2 3 3 5" xfId="1096"/>
    <cellStyle name="60 % - Accent3 2 2 3 3 6" xfId="3817"/>
    <cellStyle name="60 % - Accent3 2 2 3 4" xfId="1097"/>
    <cellStyle name="60 % - Accent3 2 2 3 5" xfId="12982"/>
    <cellStyle name="60 % - Accent3 2 2 3 6" xfId="13194"/>
    <cellStyle name="60 % - Accent3 2 2 4" xfId="1098"/>
    <cellStyle name="60 % - Accent3 2 2 5" xfId="12983"/>
    <cellStyle name="60 % - Accent3 2 2 6" xfId="13192"/>
    <cellStyle name="60 % - Accent3 2 3" xfId="1099"/>
    <cellStyle name="60 % - Accent3 2 3 2" xfId="1100"/>
    <cellStyle name="60 % - Accent3 2 3 3" xfId="1101"/>
    <cellStyle name="60 % - Accent3 2 3 3 2" xfId="1102"/>
    <cellStyle name="60 % - Accent3 2 3 3 2 2" xfId="1103"/>
    <cellStyle name="60 % - Accent3 2 3 3 2 3" xfId="1104"/>
    <cellStyle name="60 % - Accent3 2 3 3 2 4" xfId="1105"/>
    <cellStyle name="60 % - Accent3 2 3 3 2 4 2" xfId="1106"/>
    <cellStyle name="60 % - Accent3 2 3 3 2 5" xfId="1107"/>
    <cellStyle name="60 % - Accent3 2 3 3 2 6" xfId="3818"/>
    <cellStyle name="60 % - Accent3 2 3 3 3" xfId="1108"/>
    <cellStyle name="60 % - Accent3 2 3 3 4" xfId="1109"/>
    <cellStyle name="60 % - Accent3 2 3 3 5" xfId="1110"/>
    <cellStyle name="60 % - Accent3 2 3 3 6" xfId="1111"/>
    <cellStyle name="60 % - Accent3 2 3 4" xfId="1112"/>
    <cellStyle name="60 % - Accent3 2 3 4 2" xfId="1113"/>
    <cellStyle name="60 % - Accent3 2 3 4 3" xfId="1114"/>
    <cellStyle name="60 % - Accent3 2 3 4 4" xfId="1115"/>
    <cellStyle name="60 % - Accent3 2 3 4 4 2" xfId="1116"/>
    <cellStyle name="60 % - Accent3 2 3 4 5" xfId="1117"/>
    <cellStyle name="60 % - Accent3 2 3 4 6" xfId="3819"/>
    <cellStyle name="60 % - Accent3 2 3 5" xfId="1118"/>
    <cellStyle name="60 % - Accent3 2 3 6" xfId="1119"/>
    <cellStyle name="60 % - Accent3 2 3 7" xfId="1120"/>
    <cellStyle name="60 % - Accent3 2 3 8" xfId="12984"/>
    <cellStyle name="60 % - Accent3 2 3 9" xfId="13195"/>
    <cellStyle name="60 % - Accent3 2 4" xfId="1121"/>
    <cellStyle name="60 % - Accent3 2 5" xfId="1122"/>
    <cellStyle name="60 % - Accent3 2 5 2" xfId="1123"/>
    <cellStyle name="60 % - Accent3 2 5 3" xfId="1124"/>
    <cellStyle name="60 % - Accent3 2 5 4" xfId="1125"/>
    <cellStyle name="60 % - Accent3 2 5 4 2" xfId="1126"/>
    <cellStyle name="60 % - Accent3 2 5 5" xfId="1127"/>
    <cellStyle name="60 % - Accent3 2 5 6" xfId="3821"/>
    <cellStyle name="60 % - Accent3 2 6" xfId="1128"/>
    <cellStyle name="60 % - Accent3 3" xfId="1129"/>
    <cellStyle name="60 % - Accent3 3 2" xfId="1130"/>
    <cellStyle name="60 % - Accent3 4" xfId="1131"/>
    <cellStyle name="60 % - Accent3 5" xfId="1132"/>
    <cellStyle name="60 % - Accent3 5 2" xfId="1133"/>
    <cellStyle name="60 % - Accent3 5 2 2" xfId="1134"/>
    <cellStyle name="60 % - Accent3 5 2 3" xfId="1135"/>
    <cellStyle name="60 % - Accent3 5 2 4" xfId="1136"/>
    <cellStyle name="60 % - Accent3 5 2 4 2" xfId="1137"/>
    <cellStyle name="60 % - Accent3 5 2 5" xfId="1138"/>
    <cellStyle name="60 % - Accent3 5 2 6" xfId="3826"/>
    <cellStyle name="60 % - Accent3 5 3" xfId="1139"/>
    <cellStyle name="60 % - Accent3 5 4" xfId="1140"/>
    <cellStyle name="60 % - Accent3 5 5" xfId="1141"/>
    <cellStyle name="60 % - Accent3 5 6" xfId="12985"/>
    <cellStyle name="60 % - Accent3 5 7" xfId="13196"/>
    <cellStyle name="60 % - Accent3 6" xfId="1142"/>
    <cellStyle name="60 % - Accent3 7" xfId="1143"/>
    <cellStyle name="60 % - Accent3 8" xfId="1144"/>
    <cellStyle name="60 % - Accent3 8 2" xfId="3586"/>
    <cellStyle name="60 % - Accent3 9" xfId="1145"/>
    <cellStyle name="60 % - Accent4" xfId="1146" builtinId="44" customBuiltin="1"/>
    <cellStyle name="60 % - Accent4 10" xfId="3585"/>
    <cellStyle name="60 % - Accent4 10 2" xfId="13124"/>
    <cellStyle name="60 % - Accent4 11" xfId="3583"/>
    <cellStyle name="60 % - Accent4 12" xfId="5713"/>
    <cellStyle name="60 % - Accent4 2" xfId="1147"/>
    <cellStyle name="60 % - Accent4 2 2" xfId="1148"/>
    <cellStyle name="60 % - Accent4 2 2 2" xfId="1149"/>
    <cellStyle name="60 % - Accent4 2 2 2 2" xfId="1150"/>
    <cellStyle name="60 % - Accent4 2 2 2 2 2" xfId="1151"/>
    <cellStyle name="60 % - Accent4 2 2 2 2 2 2" xfId="1152"/>
    <cellStyle name="60 % - Accent4 2 2 2 2 2 3" xfId="1153"/>
    <cellStyle name="60 % - Accent4 2 2 2 2 2 4" xfId="1154"/>
    <cellStyle name="60 % - Accent4 2 2 2 2 2 4 2" xfId="1155"/>
    <cellStyle name="60 % - Accent4 2 2 2 2 2 5" xfId="1156"/>
    <cellStyle name="60 % - Accent4 2 2 2 2 2 6" xfId="3832"/>
    <cellStyle name="60 % - Accent4 2 2 2 2 3" xfId="1157"/>
    <cellStyle name="60 % - Accent4 2 2 2 2 4" xfId="1158"/>
    <cellStyle name="60 % - Accent4 2 2 2 2 5" xfId="12986"/>
    <cellStyle name="60 % - Accent4 2 2 2 2 6" xfId="13198"/>
    <cellStyle name="60 % - Accent4 2 2 2 3" xfId="1159"/>
    <cellStyle name="60 % - Accent4 2 2 2 4" xfId="1160"/>
    <cellStyle name="60 % - Accent4 2 2 2 5" xfId="1161"/>
    <cellStyle name="60 % - Accent4 2 2 3" xfId="1162"/>
    <cellStyle name="60 % - Accent4 2 2 3 2" xfId="1163"/>
    <cellStyle name="60 % - Accent4 2 2 3 2 2" xfId="1164"/>
    <cellStyle name="60 % - Accent4 2 2 3 2 3" xfId="1165"/>
    <cellStyle name="60 % - Accent4 2 2 3 3" xfId="1166"/>
    <cellStyle name="60 % - Accent4 2 2 3 3 2" xfId="1167"/>
    <cellStyle name="60 % - Accent4 2 2 3 3 3" xfId="1168"/>
    <cellStyle name="60 % - Accent4 2 2 3 3 4" xfId="1169"/>
    <cellStyle name="60 % - Accent4 2 2 3 3 4 2" xfId="1170"/>
    <cellStyle name="60 % - Accent4 2 2 3 3 5" xfId="1171"/>
    <cellStyle name="60 % - Accent4 2 2 3 3 6" xfId="3837"/>
    <cellStyle name="60 % - Accent4 2 2 3 4" xfId="1172"/>
    <cellStyle name="60 % - Accent4 2 2 3 5" xfId="12987"/>
    <cellStyle name="60 % - Accent4 2 2 3 6" xfId="13199"/>
    <cellStyle name="60 % - Accent4 2 2 4" xfId="1173"/>
    <cellStyle name="60 % - Accent4 2 2 5" xfId="12988"/>
    <cellStyle name="60 % - Accent4 2 2 6" xfId="13197"/>
    <cellStyle name="60 % - Accent4 2 3" xfId="1174"/>
    <cellStyle name="60 % - Accent4 2 3 2" xfId="1175"/>
    <cellStyle name="60 % - Accent4 2 3 3" xfId="1176"/>
    <cellStyle name="60 % - Accent4 2 3 3 2" xfId="1177"/>
    <cellStyle name="60 % - Accent4 2 3 3 2 2" xfId="1178"/>
    <cellStyle name="60 % - Accent4 2 3 3 2 3" xfId="1179"/>
    <cellStyle name="60 % - Accent4 2 3 3 2 4" xfId="1180"/>
    <cellStyle name="60 % - Accent4 2 3 3 2 4 2" xfId="1181"/>
    <cellStyle name="60 % - Accent4 2 3 3 2 5" xfId="1182"/>
    <cellStyle name="60 % - Accent4 2 3 3 2 6" xfId="3839"/>
    <cellStyle name="60 % - Accent4 2 3 3 3" xfId="1183"/>
    <cellStyle name="60 % - Accent4 2 3 3 4" xfId="1184"/>
    <cellStyle name="60 % - Accent4 2 3 3 5" xfId="1185"/>
    <cellStyle name="60 % - Accent4 2 3 3 6" xfId="1186"/>
    <cellStyle name="60 % - Accent4 2 3 4" xfId="1187"/>
    <cellStyle name="60 % - Accent4 2 3 4 2" xfId="1188"/>
    <cellStyle name="60 % - Accent4 2 3 4 3" xfId="1189"/>
    <cellStyle name="60 % - Accent4 2 3 4 4" xfId="1190"/>
    <cellStyle name="60 % - Accent4 2 3 4 4 2" xfId="1191"/>
    <cellStyle name="60 % - Accent4 2 3 4 5" xfId="1192"/>
    <cellStyle name="60 % - Accent4 2 3 4 6" xfId="3842"/>
    <cellStyle name="60 % - Accent4 2 3 5" xfId="1193"/>
    <cellStyle name="60 % - Accent4 2 3 6" xfId="1194"/>
    <cellStyle name="60 % - Accent4 2 3 7" xfId="1195"/>
    <cellStyle name="60 % - Accent4 2 3 8" xfId="12989"/>
    <cellStyle name="60 % - Accent4 2 3 9" xfId="13200"/>
    <cellStyle name="60 % - Accent4 2 4" xfId="1196"/>
    <cellStyle name="60 % - Accent4 2 5" xfId="1197"/>
    <cellStyle name="60 % - Accent4 2 5 2" xfId="1198"/>
    <cellStyle name="60 % - Accent4 2 5 3" xfId="1199"/>
    <cellStyle name="60 % - Accent4 2 5 4" xfId="1200"/>
    <cellStyle name="60 % - Accent4 2 5 4 2" xfId="1201"/>
    <cellStyle name="60 % - Accent4 2 5 5" xfId="1202"/>
    <cellStyle name="60 % - Accent4 2 5 6" xfId="3846"/>
    <cellStyle name="60 % - Accent4 2 6" xfId="1203"/>
    <cellStyle name="60 % - Accent4 3" xfId="1204"/>
    <cellStyle name="60 % - Accent4 3 2" xfId="1205"/>
    <cellStyle name="60 % - Accent4 4" xfId="1206"/>
    <cellStyle name="60 % - Accent4 5" xfId="1207"/>
    <cellStyle name="60 % - Accent4 5 2" xfId="1208"/>
    <cellStyle name="60 % - Accent4 5 2 2" xfId="1209"/>
    <cellStyle name="60 % - Accent4 5 2 3" xfId="1210"/>
    <cellStyle name="60 % - Accent4 5 2 4" xfId="1211"/>
    <cellStyle name="60 % - Accent4 5 2 4 2" xfId="1212"/>
    <cellStyle name="60 % - Accent4 5 2 5" xfId="1213"/>
    <cellStyle name="60 % - Accent4 5 2 6" xfId="3848"/>
    <cellStyle name="60 % - Accent4 5 3" xfId="1214"/>
    <cellStyle name="60 % - Accent4 5 4" xfId="1215"/>
    <cellStyle name="60 % - Accent4 5 5" xfId="1216"/>
    <cellStyle name="60 % - Accent4 5 6" xfId="12990"/>
    <cellStyle name="60 % - Accent4 5 7" xfId="13201"/>
    <cellStyle name="60 % - Accent4 6" xfId="1217"/>
    <cellStyle name="60 % - Accent4 7" xfId="1218"/>
    <cellStyle name="60 % - Accent4 8" xfId="1219"/>
    <cellStyle name="60 % - Accent4 8 2" xfId="4427"/>
    <cellStyle name="60 % - Accent4 9" xfId="1220"/>
    <cellStyle name="60 % - Accent5" xfId="1221" builtinId="48" customBuiltin="1"/>
    <cellStyle name="60 % - Accent5 10" xfId="4428"/>
    <cellStyle name="60 % - Accent5 10 2" xfId="13127"/>
    <cellStyle name="60 % - Accent5 11" xfId="4429"/>
    <cellStyle name="60 % - Accent5 12" xfId="5714"/>
    <cellStyle name="60 % - Accent5 2" xfId="1222"/>
    <cellStyle name="60 % - Accent5 2 2" xfId="1223"/>
    <cellStyle name="60 % - Accent5 2 2 2" xfId="1224"/>
    <cellStyle name="60 % - Accent5 2 2 2 2" xfId="1225"/>
    <cellStyle name="60 % - Accent5 2 2 2 2 2" xfId="1226"/>
    <cellStyle name="60 % - Accent5 2 2 2 2 2 2" xfId="1227"/>
    <cellStyle name="60 % - Accent5 2 2 2 2 2 3" xfId="1228"/>
    <cellStyle name="60 % - Accent5 2 2 2 2 2 4" xfId="1229"/>
    <cellStyle name="60 % - Accent5 2 2 2 2 2 4 2" xfId="1230"/>
    <cellStyle name="60 % - Accent5 2 2 2 2 2 5" xfId="1231"/>
    <cellStyle name="60 % - Accent5 2 2 2 2 2 6" xfId="3856"/>
    <cellStyle name="60 % - Accent5 2 2 2 2 3" xfId="1232"/>
    <cellStyle name="60 % - Accent5 2 2 2 2 4" xfId="1233"/>
    <cellStyle name="60 % - Accent5 2 2 2 2 5" xfId="12991"/>
    <cellStyle name="60 % - Accent5 2 2 2 2 6" xfId="13203"/>
    <cellStyle name="60 % - Accent5 2 2 2 3" xfId="1234"/>
    <cellStyle name="60 % - Accent5 2 2 2 4" xfId="1235"/>
    <cellStyle name="60 % - Accent5 2 2 2 5" xfId="1236"/>
    <cellStyle name="60 % - Accent5 2 2 3" xfId="1237"/>
    <cellStyle name="60 % - Accent5 2 2 3 2" xfId="1238"/>
    <cellStyle name="60 % - Accent5 2 2 3 2 2" xfId="1239"/>
    <cellStyle name="60 % - Accent5 2 2 3 2 3" xfId="1240"/>
    <cellStyle name="60 % - Accent5 2 2 3 3" xfId="1241"/>
    <cellStyle name="60 % - Accent5 2 2 3 3 2" xfId="1242"/>
    <cellStyle name="60 % - Accent5 2 2 3 3 3" xfId="1243"/>
    <cellStyle name="60 % - Accent5 2 2 3 3 4" xfId="1244"/>
    <cellStyle name="60 % - Accent5 2 2 3 3 4 2" xfId="1245"/>
    <cellStyle name="60 % - Accent5 2 2 3 3 5" xfId="1246"/>
    <cellStyle name="60 % - Accent5 2 2 3 3 6" xfId="3859"/>
    <cellStyle name="60 % - Accent5 2 2 3 4" xfId="1247"/>
    <cellStyle name="60 % - Accent5 2 2 3 5" xfId="12992"/>
    <cellStyle name="60 % - Accent5 2 2 3 6" xfId="13204"/>
    <cellStyle name="60 % - Accent5 2 2 4" xfId="1248"/>
    <cellStyle name="60 % - Accent5 2 2 5" xfId="12993"/>
    <cellStyle name="60 % - Accent5 2 2 6" xfId="13202"/>
    <cellStyle name="60 % - Accent5 2 3" xfId="1249"/>
    <cellStyle name="60 % - Accent5 2 3 2" xfId="1250"/>
    <cellStyle name="60 % - Accent5 2 3 3" xfId="1251"/>
    <cellStyle name="60 % - Accent5 2 3 3 2" xfId="1252"/>
    <cellStyle name="60 % - Accent5 2 3 3 2 2" xfId="1253"/>
    <cellStyle name="60 % - Accent5 2 3 3 2 3" xfId="1254"/>
    <cellStyle name="60 % - Accent5 2 3 3 2 4" xfId="1255"/>
    <cellStyle name="60 % - Accent5 2 3 3 2 4 2" xfId="1256"/>
    <cellStyle name="60 % - Accent5 2 3 3 2 5" xfId="1257"/>
    <cellStyle name="60 % - Accent5 2 3 3 2 6" xfId="3861"/>
    <cellStyle name="60 % - Accent5 2 3 3 3" xfId="1258"/>
    <cellStyle name="60 % - Accent5 2 3 3 4" xfId="1259"/>
    <cellStyle name="60 % - Accent5 2 3 3 5" xfId="1260"/>
    <cellStyle name="60 % - Accent5 2 3 3 6" xfId="1261"/>
    <cellStyle name="60 % - Accent5 2 3 4" xfId="1262"/>
    <cellStyle name="60 % - Accent5 2 3 4 2" xfId="1263"/>
    <cellStyle name="60 % - Accent5 2 3 4 3" xfId="1264"/>
    <cellStyle name="60 % - Accent5 2 3 4 4" xfId="1265"/>
    <cellStyle name="60 % - Accent5 2 3 4 4 2" xfId="1266"/>
    <cellStyle name="60 % - Accent5 2 3 4 5" xfId="1267"/>
    <cellStyle name="60 % - Accent5 2 3 4 6" xfId="3863"/>
    <cellStyle name="60 % - Accent5 2 3 5" xfId="1268"/>
    <cellStyle name="60 % - Accent5 2 3 6" xfId="1269"/>
    <cellStyle name="60 % - Accent5 2 3 7" xfId="1270"/>
    <cellStyle name="60 % - Accent5 2 3 8" xfId="12994"/>
    <cellStyle name="60 % - Accent5 2 3 9" xfId="13205"/>
    <cellStyle name="60 % - Accent5 2 4" xfId="1271"/>
    <cellStyle name="60 % - Accent5 2 5" xfId="1272"/>
    <cellStyle name="60 % - Accent5 2 5 2" xfId="1273"/>
    <cellStyle name="60 % - Accent5 2 5 3" xfId="1274"/>
    <cellStyle name="60 % - Accent5 2 5 4" xfId="1275"/>
    <cellStyle name="60 % - Accent5 2 5 4 2" xfId="1276"/>
    <cellStyle name="60 % - Accent5 2 5 5" xfId="1277"/>
    <cellStyle name="60 % - Accent5 2 5 6" xfId="3866"/>
    <cellStyle name="60 % - Accent5 2 6" xfId="1278"/>
    <cellStyle name="60 % - Accent5 3" xfId="1279"/>
    <cellStyle name="60 % - Accent5 3 2" xfId="1280"/>
    <cellStyle name="60 % - Accent5 4" xfId="1281"/>
    <cellStyle name="60 % - Accent5 5" xfId="1282"/>
    <cellStyle name="60 % - Accent5 5 2" xfId="1283"/>
    <cellStyle name="60 % - Accent5 5 2 2" xfId="1284"/>
    <cellStyle name="60 % - Accent5 5 2 3" xfId="1285"/>
    <cellStyle name="60 % - Accent5 5 2 4" xfId="1286"/>
    <cellStyle name="60 % - Accent5 5 2 4 2" xfId="1287"/>
    <cellStyle name="60 % - Accent5 5 2 5" xfId="1288"/>
    <cellStyle name="60 % - Accent5 5 2 6" xfId="3871"/>
    <cellStyle name="60 % - Accent5 5 3" xfId="1289"/>
    <cellStyle name="60 % - Accent5 5 4" xfId="1290"/>
    <cellStyle name="60 % - Accent5 5 5" xfId="1291"/>
    <cellStyle name="60 % - Accent5 5 6" xfId="12995"/>
    <cellStyle name="60 % - Accent5 5 7" xfId="13206"/>
    <cellStyle name="60 % - Accent5 6" xfId="1292"/>
    <cellStyle name="60 % - Accent5 7" xfId="1293"/>
    <cellStyle name="60 % - Accent5 8" xfId="1294"/>
    <cellStyle name="60 % - Accent5 8 2" xfId="4430"/>
    <cellStyle name="60 % - Accent5 9" xfId="1295"/>
    <cellStyle name="60 % - Accent6" xfId="1296" builtinId="52" customBuiltin="1"/>
    <cellStyle name="60 % - Accent6 10" xfId="4431"/>
    <cellStyle name="60 % - Accent6 10 2" xfId="13131"/>
    <cellStyle name="60 % - Accent6 11" xfId="4432"/>
    <cellStyle name="60 % - Accent6 12" xfId="5715"/>
    <cellStyle name="60 % - Accent6 2" xfId="1297"/>
    <cellStyle name="60 % - Accent6 2 2" xfId="1298"/>
    <cellStyle name="60 % - Accent6 2 2 2" xfId="1299"/>
    <cellStyle name="60 % - Accent6 2 2 2 2" xfId="1300"/>
    <cellStyle name="60 % - Accent6 2 2 2 2 2" xfId="1301"/>
    <cellStyle name="60 % - Accent6 2 2 2 2 2 2" xfId="1302"/>
    <cellStyle name="60 % - Accent6 2 2 2 2 2 3" xfId="1303"/>
    <cellStyle name="60 % - Accent6 2 2 2 2 2 4" xfId="1304"/>
    <cellStyle name="60 % - Accent6 2 2 2 2 2 4 2" xfId="1305"/>
    <cellStyle name="60 % - Accent6 2 2 2 2 2 5" xfId="1306"/>
    <cellStyle name="60 % - Accent6 2 2 2 2 2 6" xfId="3877"/>
    <cellStyle name="60 % - Accent6 2 2 2 2 3" xfId="1307"/>
    <cellStyle name="60 % - Accent6 2 2 2 2 4" xfId="1308"/>
    <cellStyle name="60 % - Accent6 2 2 2 2 5" xfId="12996"/>
    <cellStyle name="60 % - Accent6 2 2 2 2 6" xfId="13208"/>
    <cellStyle name="60 % - Accent6 2 2 2 3" xfId="1309"/>
    <cellStyle name="60 % - Accent6 2 2 2 4" xfId="1310"/>
    <cellStyle name="60 % - Accent6 2 2 2 5" xfId="1311"/>
    <cellStyle name="60 % - Accent6 2 2 3" xfId="1312"/>
    <cellStyle name="60 % - Accent6 2 2 3 2" xfId="1313"/>
    <cellStyle name="60 % - Accent6 2 2 3 2 2" xfId="1314"/>
    <cellStyle name="60 % - Accent6 2 2 3 2 3" xfId="1315"/>
    <cellStyle name="60 % - Accent6 2 2 3 3" xfId="1316"/>
    <cellStyle name="60 % - Accent6 2 2 3 3 2" xfId="1317"/>
    <cellStyle name="60 % - Accent6 2 2 3 3 3" xfId="1318"/>
    <cellStyle name="60 % - Accent6 2 2 3 3 4" xfId="1319"/>
    <cellStyle name="60 % - Accent6 2 2 3 3 4 2" xfId="1320"/>
    <cellStyle name="60 % - Accent6 2 2 3 3 5" xfId="1321"/>
    <cellStyle name="60 % - Accent6 2 2 3 3 6" xfId="3878"/>
    <cellStyle name="60 % - Accent6 2 2 3 4" xfId="1322"/>
    <cellStyle name="60 % - Accent6 2 2 3 5" xfId="12997"/>
    <cellStyle name="60 % - Accent6 2 2 3 6" xfId="13209"/>
    <cellStyle name="60 % - Accent6 2 2 4" xfId="1323"/>
    <cellStyle name="60 % - Accent6 2 2 5" xfId="12998"/>
    <cellStyle name="60 % - Accent6 2 2 6" xfId="13207"/>
    <cellStyle name="60 % - Accent6 2 3" xfId="1324"/>
    <cellStyle name="60 % - Accent6 2 3 2" xfId="1325"/>
    <cellStyle name="60 % - Accent6 2 3 3" xfId="1326"/>
    <cellStyle name="60 % - Accent6 2 3 3 2" xfId="1327"/>
    <cellStyle name="60 % - Accent6 2 3 3 2 2" xfId="1328"/>
    <cellStyle name="60 % - Accent6 2 3 3 2 3" xfId="1329"/>
    <cellStyle name="60 % - Accent6 2 3 3 2 4" xfId="1330"/>
    <cellStyle name="60 % - Accent6 2 3 3 2 4 2" xfId="1331"/>
    <cellStyle name="60 % - Accent6 2 3 3 2 5" xfId="1332"/>
    <cellStyle name="60 % - Accent6 2 3 3 2 6" xfId="3879"/>
    <cellStyle name="60 % - Accent6 2 3 3 3" xfId="1333"/>
    <cellStyle name="60 % - Accent6 2 3 3 4" xfId="1334"/>
    <cellStyle name="60 % - Accent6 2 3 3 5" xfId="1335"/>
    <cellStyle name="60 % - Accent6 2 3 3 6" xfId="1336"/>
    <cellStyle name="60 % - Accent6 2 3 4" xfId="1337"/>
    <cellStyle name="60 % - Accent6 2 3 4 2" xfId="1338"/>
    <cellStyle name="60 % - Accent6 2 3 4 3" xfId="1339"/>
    <cellStyle name="60 % - Accent6 2 3 4 4" xfId="1340"/>
    <cellStyle name="60 % - Accent6 2 3 4 4 2" xfId="1341"/>
    <cellStyle name="60 % - Accent6 2 3 4 5" xfId="1342"/>
    <cellStyle name="60 % - Accent6 2 3 4 6" xfId="3880"/>
    <cellStyle name="60 % - Accent6 2 3 5" xfId="1343"/>
    <cellStyle name="60 % - Accent6 2 3 6" xfId="1344"/>
    <cellStyle name="60 % - Accent6 2 3 7" xfId="1345"/>
    <cellStyle name="60 % - Accent6 2 3 8" xfId="12999"/>
    <cellStyle name="60 % - Accent6 2 3 9" xfId="13210"/>
    <cellStyle name="60 % - Accent6 2 4" xfId="1346"/>
    <cellStyle name="60 % - Accent6 2 5" xfId="1347"/>
    <cellStyle name="60 % - Accent6 2 5 2" xfId="1348"/>
    <cellStyle name="60 % - Accent6 2 5 3" xfId="1349"/>
    <cellStyle name="60 % - Accent6 2 5 4" xfId="1350"/>
    <cellStyle name="60 % - Accent6 2 5 4 2" xfId="1351"/>
    <cellStyle name="60 % - Accent6 2 5 5" xfId="1352"/>
    <cellStyle name="60 % - Accent6 2 5 6" xfId="3881"/>
    <cellStyle name="60 % - Accent6 2 6" xfId="1353"/>
    <cellStyle name="60 % - Accent6 3" xfId="1354"/>
    <cellStyle name="60 % - Accent6 3 2" xfId="1355"/>
    <cellStyle name="60 % - Accent6 4" xfId="1356"/>
    <cellStyle name="60 % - Accent6 5" xfId="1357"/>
    <cellStyle name="60 % - Accent6 5 2" xfId="1358"/>
    <cellStyle name="60 % - Accent6 5 2 2" xfId="1359"/>
    <cellStyle name="60 % - Accent6 5 2 3" xfId="1360"/>
    <cellStyle name="60 % - Accent6 5 2 4" xfId="1361"/>
    <cellStyle name="60 % - Accent6 5 2 4 2" xfId="1362"/>
    <cellStyle name="60 % - Accent6 5 2 5" xfId="1363"/>
    <cellStyle name="60 % - Accent6 5 2 6" xfId="3882"/>
    <cellStyle name="60 % - Accent6 5 3" xfId="1364"/>
    <cellStyle name="60 % - Accent6 5 4" xfId="1365"/>
    <cellStyle name="60 % - Accent6 5 5" xfId="1366"/>
    <cellStyle name="60 % - Accent6 5 6" xfId="13000"/>
    <cellStyle name="60 % - Accent6 5 7" xfId="13211"/>
    <cellStyle name="60 % - Accent6 6" xfId="1367"/>
    <cellStyle name="60 % - Accent6 7" xfId="1368"/>
    <cellStyle name="60 % - Accent6 8" xfId="1369"/>
    <cellStyle name="60 % - Accent6 8 2" xfId="4433"/>
    <cellStyle name="60 % - Accent6 9" xfId="1370"/>
    <cellStyle name="Accent1" xfId="1371" builtinId="29" customBuiltin="1"/>
    <cellStyle name="Accent1 10" xfId="4434"/>
    <cellStyle name="Accent1 10 2" xfId="13109"/>
    <cellStyle name="Accent1 11" xfId="4435"/>
    <cellStyle name="Accent1 12" xfId="5716"/>
    <cellStyle name="Accent1 2" xfId="1372"/>
    <cellStyle name="Accent1 2 2" xfId="1373"/>
    <cellStyle name="Accent1 2 2 2" xfId="1374"/>
    <cellStyle name="Accent1 2 2 2 2" xfId="1375"/>
    <cellStyle name="Accent1 2 2 2 2 2" xfId="1376"/>
    <cellStyle name="Accent1 2 2 2 2 2 2" xfId="1377"/>
    <cellStyle name="Accent1 2 2 2 2 2 3" xfId="1378"/>
    <cellStyle name="Accent1 2 2 2 2 2 4" xfId="1379"/>
    <cellStyle name="Accent1 2 2 2 2 2 4 2" xfId="1380"/>
    <cellStyle name="Accent1 2 2 2 2 2 5" xfId="1381"/>
    <cellStyle name="Accent1 2 2 2 2 2 6" xfId="3883"/>
    <cellStyle name="Accent1 2 2 2 2 3" xfId="1382"/>
    <cellStyle name="Accent1 2 2 2 2 4" xfId="1383"/>
    <cellStyle name="Accent1 2 2 2 2 5" xfId="13001"/>
    <cellStyle name="Accent1 2 2 2 2 6" xfId="13213"/>
    <cellStyle name="Accent1 2 2 2 3" xfId="1384"/>
    <cellStyle name="Accent1 2 2 2 4" xfId="1385"/>
    <cellStyle name="Accent1 2 2 2 5" xfId="1386"/>
    <cellStyle name="Accent1 2 2 3" xfId="1387"/>
    <cellStyle name="Accent1 2 2 3 2" xfId="1388"/>
    <cellStyle name="Accent1 2 2 3 2 2" xfId="1389"/>
    <cellStyle name="Accent1 2 2 3 2 3" xfId="1390"/>
    <cellStyle name="Accent1 2 2 3 3" xfId="1391"/>
    <cellStyle name="Accent1 2 2 3 3 2" xfId="1392"/>
    <cellStyle name="Accent1 2 2 3 3 3" xfId="1393"/>
    <cellStyle name="Accent1 2 2 3 3 4" xfId="1394"/>
    <cellStyle name="Accent1 2 2 3 3 4 2" xfId="1395"/>
    <cellStyle name="Accent1 2 2 3 3 5" xfId="1396"/>
    <cellStyle name="Accent1 2 2 3 3 6" xfId="3887"/>
    <cellStyle name="Accent1 2 2 3 4" xfId="1397"/>
    <cellStyle name="Accent1 2 2 3 5" xfId="13002"/>
    <cellStyle name="Accent1 2 2 3 6" xfId="13214"/>
    <cellStyle name="Accent1 2 2 4" xfId="1398"/>
    <cellStyle name="Accent1 2 2 5" xfId="13003"/>
    <cellStyle name="Accent1 2 2 6" xfId="13212"/>
    <cellStyle name="Accent1 2 3" xfId="1399"/>
    <cellStyle name="Accent1 2 3 2" xfId="1400"/>
    <cellStyle name="Accent1 2 3 3" xfId="1401"/>
    <cellStyle name="Accent1 2 3 3 2" xfId="1402"/>
    <cellStyle name="Accent1 2 3 3 2 2" xfId="1403"/>
    <cellStyle name="Accent1 2 3 3 2 3" xfId="1404"/>
    <cellStyle name="Accent1 2 3 3 2 4" xfId="1405"/>
    <cellStyle name="Accent1 2 3 3 2 4 2" xfId="1406"/>
    <cellStyle name="Accent1 2 3 3 2 5" xfId="1407"/>
    <cellStyle name="Accent1 2 3 3 2 6" xfId="3891"/>
    <cellStyle name="Accent1 2 3 3 3" xfId="1408"/>
    <cellStyle name="Accent1 2 3 3 4" xfId="1409"/>
    <cellStyle name="Accent1 2 3 3 5" xfId="1410"/>
    <cellStyle name="Accent1 2 3 3 6" xfId="1411"/>
    <cellStyle name="Accent1 2 3 4" xfId="1412"/>
    <cellStyle name="Accent1 2 3 4 2" xfId="1413"/>
    <cellStyle name="Accent1 2 3 4 3" xfId="1414"/>
    <cellStyle name="Accent1 2 3 4 4" xfId="1415"/>
    <cellStyle name="Accent1 2 3 4 4 2" xfId="1416"/>
    <cellStyle name="Accent1 2 3 4 5" xfId="1417"/>
    <cellStyle name="Accent1 2 3 4 6" xfId="3893"/>
    <cellStyle name="Accent1 2 3 5" xfId="1418"/>
    <cellStyle name="Accent1 2 3 6" xfId="1419"/>
    <cellStyle name="Accent1 2 3 7" xfId="1420"/>
    <cellStyle name="Accent1 2 3 8" xfId="13004"/>
    <cellStyle name="Accent1 2 3 9" xfId="13215"/>
    <cellStyle name="Accent1 2 4" xfId="1421"/>
    <cellStyle name="Accent1 2 5" xfId="1422"/>
    <cellStyle name="Accent1 2 5 2" xfId="1423"/>
    <cellStyle name="Accent1 2 5 3" xfId="1424"/>
    <cellStyle name="Accent1 2 5 4" xfId="1425"/>
    <cellStyle name="Accent1 2 5 4 2" xfId="1426"/>
    <cellStyle name="Accent1 2 5 5" xfId="1427"/>
    <cellStyle name="Accent1 2 5 6" xfId="3895"/>
    <cellStyle name="Accent1 2 6" xfId="1428"/>
    <cellStyle name="Accent1 3" xfId="1429"/>
    <cellStyle name="Accent1 3 2" xfId="1430"/>
    <cellStyle name="Accent1 4" xfId="1431"/>
    <cellStyle name="Accent1 5" xfId="1432"/>
    <cellStyle name="Accent1 5 2" xfId="1433"/>
    <cellStyle name="Accent1 5 2 2" xfId="1434"/>
    <cellStyle name="Accent1 5 2 3" xfId="1435"/>
    <cellStyle name="Accent1 5 2 4" xfId="1436"/>
    <cellStyle name="Accent1 5 2 4 2" xfId="1437"/>
    <cellStyle name="Accent1 5 2 5" xfId="1438"/>
    <cellStyle name="Accent1 5 2 6" xfId="3899"/>
    <cellStyle name="Accent1 5 3" xfId="1439"/>
    <cellStyle name="Accent1 5 4" xfId="1440"/>
    <cellStyle name="Accent1 5 5" xfId="1441"/>
    <cellStyle name="Accent1 5 6" xfId="13005"/>
    <cellStyle name="Accent1 5 7" xfId="13216"/>
    <cellStyle name="Accent1 6" xfId="1442"/>
    <cellStyle name="Accent1 7" xfId="1443"/>
    <cellStyle name="Accent1 8" xfId="1444"/>
    <cellStyle name="Accent1 8 2" xfId="4436"/>
    <cellStyle name="Accent1 9" xfId="1445"/>
    <cellStyle name="Accent2" xfId="1446" builtinId="33" customBuiltin="1"/>
    <cellStyle name="Accent2 10" xfId="4437"/>
    <cellStyle name="Accent2 10 2" xfId="13113"/>
    <cellStyle name="Accent2 11" xfId="4438"/>
    <cellStyle name="Accent2 12" xfId="5717"/>
    <cellStyle name="Accent2 2" xfId="1447"/>
    <cellStyle name="Accent2 2 2" xfId="1448"/>
    <cellStyle name="Accent2 2 2 2" xfId="1449"/>
    <cellStyle name="Accent2 2 2 2 2" xfId="1450"/>
    <cellStyle name="Accent2 2 2 2 2 2" xfId="1451"/>
    <cellStyle name="Accent2 2 2 2 2 2 2" xfId="1452"/>
    <cellStyle name="Accent2 2 2 2 2 2 3" xfId="1453"/>
    <cellStyle name="Accent2 2 2 2 2 2 4" xfId="1454"/>
    <cellStyle name="Accent2 2 2 2 2 2 4 2" xfId="1455"/>
    <cellStyle name="Accent2 2 2 2 2 2 5" xfId="1456"/>
    <cellStyle name="Accent2 2 2 2 2 2 6" xfId="3906"/>
    <cellStyle name="Accent2 2 2 2 2 3" xfId="1457"/>
    <cellStyle name="Accent2 2 2 2 2 4" xfId="1458"/>
    <cellStyle name="Accent2 2 2 2 2 5" xfId="13006"/>
    <cellStyle name="Accent2 2 2 2 2 6" xfId="13218"/>
    <cellStyle name="Accent2 2 2 2 3" xfId="1459"/>
    <cellStyle name="Accent2 2 2 2 4" xfId="1460"/>
    <cellStyle name="Accent2 2 2 2 5" xfId="1461"/>
    <cellStyle name="Accent2 2 2 3" xfId="1462"/>
    <cellStyle name="Accent2 2 2 3 2" xfId="1463"/>
    <cellStyle name="Accent2 2 2 3 2 2" xfId="1464"/>
    <cellStyle name="Accent2 2 2 3 2 3" xfId="1465"/>
    <cellStyle name="Accent2 2 2 3 3" xfId="1466"/>
    <cellStyle name="Accent2 2 2 3 3 2" xfId="1467"/>
    <cellStyle name="Accent2 2 2 3 3 3" xfId="1468"/>
    <cellStyle name="Accent2 2 2 3 3 4" xfId="1469"/>
    <cellStyle name="Accent2 2 2 3 3 4 2" xfId="1470"/>
    <cellStyle name="Accent2 2 2 3 3 5" xfId="1471"/>
    <cellStyle name="Accent2 2 2 3 3 6" xfId="3911"/>
    <cellStyle name="Accent2 2 2 3 4" xfId="1472"/>
    <cellStyle name="Accent2 2 2 3 5" xfId="13007"/>
    <cellStyle name="Accent2 2 2 3 6" xfId="13219"/>
    <cellStyle name="Accent2 2 2 4" xfId="1473"/>
    <cellStyle name="Accent2 2 2 5" xfId="13008"/>
    <cellStyle name="Accent2 2 2 6" xfId="13217"/>
    <cellStyle name="Accent2 2 3" xfId="1474"/>
    <cellStyle name="Accent2 2 3 2" xfId="1475"/>
    <cellStyle name="Accent2 2 3 3" xfId="1476"/>
    <cellStyle name="Accent2 2 3 3 2" xfId="1477"/>
    <cellStyle name="Accent2 2 3 3 2 2" xfId="1478"/>
    <cellStyle name="Accent2 2 3 3 2 3" xfId="1479"/>
    <cellStyle name="Accent2 2 3 3 2 4" xfId="1480"/>
    <cellStyle name="Accent2 2 3 3 2 4 2" xfId="1481"/>
    <cellStyle name="Accent2 2 3 3 2 5" xfId="1482"/>
    <cellStyle name="Accent2 2 3 3 2 6" xfId="3912"/>
    <cellStyle name="Accent2 2 3 3 3" xfId="1483"/>
    <cellStyle name="Accent2 2 3 3 4" xfId="1484"/>
    <cellStyle name="Accent2 2 3 3 5" xfId="1485"/>
    <cellStyle name="Accent2 2 3 3 6" xfId="1486"/>
    <cellStyle name="Accent2 2 3 4" xfId="1487"/>
    <cellStyle name="Accent2 2 3 4 2" xfId="1488"/>
    <cellStyle name="Accent2 2 3 4 3" xfId="1489"/>
    <cellStyle name="Accent2 2 3 4 4" xfId="1490"/>
    <cellStyle name="Accent2 2 3 4 4 2" xfId="1491"/>
    <cellStyle name="Accent2 2 3 4 5" xfId="1492"/>
    <cellStyle name="Accent2 2 3 4 6" xfId="3914"/>
    <cellStyle name="Accent2 2 3 5" xfId="1493"/>
    <cellStyle name="Accent2 2 3 6" xfId="1494"/>
    <cellStyle name="Accent2 2 3 7" xfId="1495"/>
    <cellStyle name="Accent2 2 3 8" xfId="13009"/>
    <cellStyle name="Accent2 2 3 9" xfId="13220"/>
    <cellStyle name="Accent2 2 4" xfId="1496"/>
    <cellStyle name="Accent2 2 5" xfId="1497"/>
    <cellStyle name="Accent2 2 5 2" xfId="1498"/>
    <cellStyle name="Accent2 2 5 3" xfId="1499"/>
    <cellStyle name="Accent2 2 5 4" xfId="1500"/>
    <cellStyle name="Accent2 2 5 4 2" xfId="1501"/>
    <cellStyle name="Accent2 2 5 5" xfId="1502"/>
    <cellStyle name="Accent2 2 5 6" xfId="3918"/>
    <cellStyle name="Accent2 2 6" xfId="1503"/>
    <cellStyle name="Accent2 3" xfId="1504"/>
    <cellStyle name="Accent2 3 2" xfId="1505"/>
    <cellStyle name="Accent2 4" xfId="1506"/>
    <cellStyle name="Accent2 5" xfId="1507"/>
    <cellStyle name="Accent2 5 2" xfId="1508"/>
    <cellStyle name="Accent2 5 2 2" xfId="1509"/>
    <cellStyle name="Accent2 5 2 3" xfId="1510"/>
    <cellStyle name="Accent2 5 2 4" xfId="1511"/>
    <cellStyle name="Accent2 5 2 4 2" xfId="1512"/>
    <cellStyle name="Accent2 5 2 5" xfId="1513"/>
    <cellStyle name="Accent2 5 2 6" xfId="3923"/>
    <cellStyle name="Accent2 5 3" xfId="1514"/>
    <cellStyle name="Accent2 5 4" xfId="1515"/>
    <cellStyle name="Accent2 5 5" xfId="1516"/>
    <cellStyle name="Accent2 5 6" xfId="13010"/>
    <cellStyle name="Accent2 5 7" xfId="13221"/>
    <cellStyle name="Accent2 6" xfId="1517"/>
    <cellStyle name="Accent2 7" xfId="1518"/>
    <cellStyle name="Accent2 8" xfId="1519"/>
    <cellStyle name="Accent2 8 2" xfId="4439"/>
    <cellStyle name="Accent2 9" xfId="1520"/>
    <cellStyle name="Accent3" xfId="1521" builtinId="37" customBuiltin="1"/>
    <cellStyle name="Accent3 10" xfId="4440"/>
    <cellStyle name="Accent3 10 2" xfId="13117"/>
    <cellStyle name="Accent3 11" xfId="4441"/>
    <cellStyle name="Accent3 12" xfId="5718"/>
    <cellStyle name="Accent3 2" xfId="1522"/>
    <cellStyle name="Accent3 2 2" xfId="1523"/>
    <cellStyle name="Accent3 2 2 2" xfId="1524"/>
    <cellStyle name="Accent3 2 2 2 2" xfId="1525"/>
    <cellStyle name="Accent3 2 2 2 2 2" xfId="1526"/>
    <cellStyle name="Accent3 2 2 2 2 2 2" xfId="1527"/>
    <cellStyle name="Accent3 2 2 2 2 2 3" xfId="1528"/>
    <cellStyle name="Accent3 2 2 2 2 2 4" xfId="1529"/>
    <cellStyle name="Accent3 2 2 2 2 2 4 2" xfId="1530"/>
    <cellStyle name="Accent3 2 2 2 2 2 5" xfId="1531"/>
    <cellStyle name="Accent3 2 2 2 2 2 6" xfId="3927"/>
    <cellStyle name="Accent3 2 2 2 2 3" xfId="1532"/>
    <cellStyle name="Accent3 2 2 2 2 4" xfId="1533"/>
    <cellStyle name="Accent3 2 2 2 2 5" xfId="13011"/>
    <cellStyle name="Accent3 2 2 2 2 6" xfId="13223"/>
    <cellStyle name="Accent3 2 2 2 3" xfId="1534"/>
    <cellStyle name="Accent3 2 2 2 4" xfId="1535"/>
    <cellStyle name="Accent3 2 2 2 5" xfId="1536"/>
    <cellStyle name="Accent3 2 2 3" xfId="1537"/>
    <cellStyle name="Accent3 2 2 3 2" xfId="1538"/>
    <cellStyle name="Accent3 2 2 3 2 2" xfId="1539"/>
    <cellStyle name="Accent3 2 2 3 2 3" xfId="1540"/>
    <cellStyle name="Accent3 2 2 3 3" xfId="1541"/>
    <cellStyle name="Accent3 2 2 3 3 2" xfId="1542"/>
    <cellStyle name="Accent3 2 2 3 3 3" xfId="1543"/>
    <cellStyle name="Accent3 2 2 3 3 4" xfId="1544"/>
    <cellStyle name="Accent3 2 2 3 3 4 2" xfId="1545"/>
    <cellStyle name="Accent3 2 2 3 3 5" xfId="1546"/>
    <cellStyle name="Accent3 2 2 3 3 6" xfId="3932"/>
    <cellStyle name="Accent3 2 2 3 4" xfId="1547"/>
    <cellStyle name="Accent3 2 2 3 5" xfId="13012"/>
    <cellStyle name="Accent3 2 2 3 6" xfId="13224"/>
    <cellStyle name="Accent3 2 2 4" xfId="1548"/>
    <cellStyle name="Accent3 2 2 5" xfId="13013"/>
    <cellStyle name="Accent3 2 2 6" xfId="13222"/>
    <cellStyle name="Accent3 2 3" xfId="1549"/>
    <cellStyle name="Accent3 2 3 2" xfId="1550"/>
    <cellStyle name="Accent3 2 3 3" xfId="1551"/>
    <cellStyle name="Accent3 2 3 3 2" xfId="1552"/>
    <cellStyle name="Accent3 2 3 3 2 2" xfId="1553"/>
    <cellStyle name="Accent3 2 3 3 2 3" xfId="1554"/>
    <cellStyle name="Accent3 2 3 3 2 4" xfId="1555"/>
    <cellStyle name="Accent3 2 3 3 2 4 2" xfId="1556"/>
    <cellStyle name="Accent3 2 3 3 2 5" xfId="1557"/>
    <cellStyle name="Accent3 2 3 3 2 6" xfId="3935"/>
    <cellStyle name="Accent3 2 3 3 3" xfId="1558"/>
    <cellStyle name="Accent3 2 3 3 4" xfId="1559"/>
    <cellStyle name="Accent3 2 3 3 5" xfId="1560"/>
    <cellStyle name="Accent3 2 3 3 6" xfId="1561"/>
    <cellStyle name="Accent3 2 3 4" xfId="1562"/>
    <cellStyle name="Accent3 2 3 4 2" xfId="1563"/>
    <cellStyle name="Accent3 2 3 4 3" xfId="1564"/>
    <cellStyle name="Accent3 2 3 4 4" xfId="1565"/>
    <cellStyle name="Accent3 2 3 4 4 2" xfId="1566"/>
    <cellStyle name="Accent3 2 3 4 5" xfId="1567"/>
    <cellStyle name="Accent3 2 3 4 6" xfId="3936"/>
    <cellStyle name="Accent3 2 3 5" xfId="1568"/>
    <cellStyle name="Accent3 2 3 6" xfId="1569"/>
    <cellStyle name="Accent3 2 3 7" xfId="1570"/>
    <cellStyle name="Accent3 2 3 8" xfId="13014"/>
    <cellStyle name="Accent3 2 3 9" xfId="13225"/>
    <cellStyle name="Accent3 2 4" xfId="1571"/>
    <cellStyle name="Accent3 2 5" xfId="1572"/>
    <cellStyle name="Accent3 2 5 2" xfId="1573"/>
    <cellStyle name="Accent3 2 5 3" xfId="1574"/>
    <cellStyle name="Accent3 2 5 4" xfId="1575"/>
    <cellStyle name="Accent3 2 5 4 2" xfId="1576"/>
    <cellStyle name="Accent3 2 5 5" xfId="1577"/>
    <cellStyle name="Accent3 2 5 6" xfId="3939"/>
    <cellStyle name="Accent3 2 6" xfId="1578"/>
    <cellStyle name="Accent3 3" xfId="1579"/>
    <cellStyle name="Accent3 3 2" xfId="1580"/>
    <cellStyle name="Accent3 4" xfId="1581"/>
    <cellStyle name="Accent3 5" xfId="1582"/>
    <cellStyle name="Accent3 5 2" xfId="1583"/>
    <cellStyle name="Accent3 5 2 2" xfId="1584"/>
    <cellStyle name="Accent3 5 2 3" xfId="1585"/>
    <cellStyle name="Accent3 5 2 4" xfId="1586"/>
    <cellStyle name="Accent3 5 2 4 2" xfId="1587"/>
    <cellStyle name="Accent3 5 2 5" xfId="1588"/>
    <cellStyle name="Accent3 5 2 6" xfId="3943"/>
    <cellStyle name="Accent3 5 3" xfId="1589"/>
    <cellStyle name="Accent3 5 4" xfId="1590"/>
    <cellStyle name="Accent3 5 5" xfId="1591"/>
    <cellStyle name="Accent3 5 6" xfId="13015"/>
    <cellStyle name="Accent3 5 7" xfId="13226"/>
    <cellStyle name="Accent3 6" xfId="1592"/>
    <cellStyle name="Accent3 7" xfId="1593"/>
    <cellStyle name="Accent3 8" xfId="1594"/>
    <cellStyle name="Accent3 8 2" xfId="4442"/>
    <cellStyle name="Accent3 9" xfId="1595"/>
    <cellStyle name="Accent4" xfId="1596" builtinId="41" customBuiltin="1"/>
    <cellStyle name="Accent4 10" xfId="4443"/>
    <cellStyle name="Accent4 10 2" xfId="13121"/>
    <cellStyle name="Accent4 11" xfId="4444"/>
    <cellStyle name="Accent4 12" xfId="5719"/>
    <cellStyle name="Accent4 2" xfId="1597"/>
    <cellStyle name="Accent4 2 2" xfId="1598"/>
    <cellStyle name="Accent4 2 2 2" xfId="1599"/>
    <cellStyle name="Accent4 2 2 2 2" xfId="1600"/>
    <cellStyle name="Accent4 2 2 2 2 2" xfId="1601"/>
    <cellStyle name="Accent4 2 2 2 2 2 2" xfId="1602"/>
    <cellStyle name="Accent4 2 2 2 2 2 3" xfId="1603"/>
    <cellStyle name="Accent4 2 2 2 2 2 4" xfId="1604"/>
    <cellStyle name="Accent4 2 2 2 2 2 4 2" xfId="1605"/>
    <cellStyle name="Accent4 2 2 2 2 2 5" xfId="1606"/>
    <cellStyle name="Accent4 2 2 2 2 2 6" xfId="3944"/>
    <cellStyle name="Accent4 2 2 2 2 3" xfId="1607"/>
    <cellStyle name="Accent4 2 2 2 2 4" xfId="1608"/>
    <cellStyle name="Accent4 2 2 2 2 5" xfId="13016"/>
    <cellStyle name="Accent4 2 2 2 2 6" xfId="13228"/>
    <cellStyle name="Accent4 2 2 2 3" xfId="1609"/>
    <cellStyle name="Accent4 2 2 2 4" xfId="1610"/>
    <cellStyle name="Accent4 2 2 2 5" xfId="1611"/>
    <cellStyle name="Accent4 2 2 3" xfId="1612"/>
    <cellStyle name="Accent4 2 2 3 2" xfId="1613"/>
    <cellStyle name="Accent4 2 2 3 2 2" xfId="1614"/>
    <cellStyle name="Accent4 2 2 3 2 3" xfId="1615"/>
    <cellStyle name="Accent4 2 2 3 3" xfId="1616"/>
    <cellStyle name="Accent4 2 2 3 3 2" xfId="1617"/>
    <cellStyle name="Accent4 2 2 3 3 3" xfId="1618"/>
    <cellStyle name="Accent4 2 2 3 3 4" xfId="1619"/>
    <cellStyle name="Accent4 2 2 3 3 4 2" xfId="1620"/>
    <cellStyle name="Accent4 2 2 3 3 5" xfId="1621"/>
    <cellStyle name="Accent4 2 2 3 3 6" xfId="3945"/>
    <cellStyle name="Accent4 2 2 3 4" xfId="1622"/>
    <cellStyle name="Accent4 2 2 3 5" xfId="13017"/>
    <cellStyle name="Accent4 2 2 3 6" xfId="13229"/>
    <cellStyle name="Accent4 2 2 4" xfId="1623"/>
    <cellStyle name="Accent4 2 2 5" xfId="13018"/>
    <cellStyle name="Accent4 2 2 6" xfId="13227"/>
    <cellStyle name="Accent4 2 3" xfId="1624"/>
    <cellStyle name="Accent4 2 3 2" xfId="1625"/>
    <cellStyle name="Accent4 2 3 3" xfId="1626"/>
    <cellStyle name="Accent4 2 3 3 2" xfId="1627"/>
    <cellStyle name="Accent4 2 3 3 2 2" xfId="1628"/>
    <cellStyle name="Accent4 2 3 3 2 3" xfId="1629"/>
    <cellStyle name="Accent4 2 3 3 2 4" xfId="1630"/>
    <cellStyle name="Accent4 2 3 3 2 4 2" xfId="1631"/>
    <cellStyle name="Accent4 2 3 3 2 5" xfId="1632"/>
    <cellStyle name="Accent4 2 3 3 2 6" xfId="3946"/>
    <cellStyle name="Accent4 2 3 3 3" xfId="1633"/>
    <cellStyle name="Accent4 2 3 3 4" xfId="1634"/>
    <cellStyle name="Accent4 2 3 3 5" xfId="1635"/>
    <cellStyle name="Accent4 2 3 3 6" xfId="1636"/>
    <cellStyle name="Accent4 2 3 4" xfId="1637"/>
    <cellStyle name="Accent4 2 3 4 2" xfId="1638"/>
    <cellStyle name="Accent4 2 3 4 3" xfId="1639"/>
    <cellStyle name="Accent4 2 3 4 4" xfId="1640"/>
    <cellStyle name="Accent4 2 3 4 4 2" xfId="1641"/>
    <cellStyle name="Accent4 2 3 4 5" xfId="1642"/>
    <cellStyle name="Accent4 2 3 4 6" xfId="3947"/>
    <cellStyle name="Accent4 2 3 5" xfId="1643"/>
    <cellStyle name="Accent4 2 3 6" xfId="1644"/>
    <cellStyle name="Accent4 2 3 7" xfId="1645"/>
    <cellStyle name="Accent4 2 3 8" xfId="13019"/>
    <cellStyle name="Accent4 2 3 9" xfId="13230"/>
    <cellStyle name="Accent4 2 4" xfId="1646"/>
    <cellStyle name="Accent4 2 5" xfId="1647"/>
    <cellStyle name="Accent4 2 5 2" xfId="1648"/>
    <cellStyle name="Accent4 2 5 3" xfId="1649"/>
    <cellStyle name="Accent4 2 5 4" xfId="1650"/>
    <cellStyle name="Accent4 2 5 4 2" xfId="1651"/>
    <cellStyle name="Accent4 2 5 5" xfId="1652"/>
    <cellStyle name="Accent4 2 5 6" xfId="3948"/>
    <cellStyle name="Accent4 2 6" xfId="1653"/>
    <cellStyle name="Accent4 3" xfId="1654"/>
    <cellStyle name="Accent4 3 2" xfId="1655"/>
    <cellStyle name="Accent4 4" xfId="1656"/>
    <cellStyle name="Accent4 5" xfId="1657"/>
    <cellStyle name="Accent4 5 2" xfId="1658"/>
    <cellStyle name="Accent4 5 2 2" xfId="1659"/>
    <cellStyle name="Accent4 5 2 3" xfId="1660"/>
    <cellStyle name="Accent4 5 2 4" xfId="1661"/>
    <cellStyle name="Accent4 5 2 4 2" xfId="1662"/>
    <cellStyle name="Accent4 5 2 5" xfId="1663"/>
    <cellStyle name="Accent4 5 2 6" xfId="3949"/>
    <cellStyle name="Accent4 5 3" xfId="1664"/>
    <cellStyle name="Accent4 5 4" xfId="1665"/>
    <cellStyle name="Accent4 5 5" xfId="1666"/>
    <cellStyle name="Accent4 5 6" xfId="13020"/>
    <cellStyle name="Accent4 5 7" xfId="13231"/>
    <cellStyle name="Accent4 6" xfId="1667"/>
    <cellStyle name="Accent4 7" xfId="1668"/>
    <cellStyle name="Accent4 8" xfId="1669"/>
    <cellStyle name="Accent4 8 2" xfId="4445"/>
    <cellStyle name="Accent4 9" xfId="1670"/>
    <cellStyle name="Accent5" xfId="1671" builtinId="45" customBuiltin="1"/>
    <cellStyle name="Accent5 2" xfId="1672"/>
    <cellStyle name="Accent5 3" xfId="1673"/>
    <cellStyle name="Accent5 4" xfId="1674"/>
    <cellStyle name="Accent5 5" xfId="1675"/>
    <cellStyle name="Accent6" xfId="1676" builtinId="49" customBuiltin="1"/>
    <cellStyle name="Accent6 10" xfId="4446"/>
    <cellStyle name="Accent6 10 2" xfId="13128"/>
    <cellStyle name="Accent6 11" xfId="4447"/>
    <cellStyle name="Accent6 12" xfId="5720"/>
    <cellStyle name="Accent6 2" xfId="1677"/>
    <cellStyle name="Accent6 2 2" xfId="1678"/>
    <cellStyle name="Accent6 2 2 2" xfId="1679"/>
    <cellStyle name="Accent6 2 2 2 2" xfId="1680"/>
    <cellStyle name="Accent6 2 2 2 2 2" xfId="1681"/>
    <cellStyle name="Accent6 2 2 2 2 2 2" xfId="1682"/>
    <cellStyle name="Accent6 2 2 2 2 2 3" xfId="1683"/>
    <cellStyle name="Accent6 2 2 2 2 2 4" xfId="1684"/>
    <cellStyle name="Accent6 2 2 2 2 2 4 2" xfId="1685"/>
    <cellStyle name="Accent6 2 2 2 2 2 5" xfId="1686"/>
    <cellStyle name="Accent6 2 2 2 2 2 6" xfId="3959"/>
    <cellStyle name="Accent6 2 2 2 2 3" xfId="1687"/>
    <cellStyle name="Accent6 2 2 2 2 4" xfId="1688"/>
    <cellStyle name="Accent6 2 2 2 2 5" xfId="13021"/>
    <cellStyle name="Accent6 2 2 2 2 6" xfId="13233"/>
    <cellStyle name="Accent6 2 2 2 3" xfId="1689"/>
    <cellStyle name="Accent6 2 2 2 4" xfId="1690"/>
    <cellStyle name="Accent6 2 2 2 5" xfId="1691"/>
    <cellStyle name="Accent6 2 2 3" xfId="1692"/>
    <cellStyle name="Accent6 2 2 3 2" xfId="1693"/>
    <cellStyle name="Accent6 2 2 3 2 2" xfId="1694"/>
    <cellStyle name="Accent6 2 2 3 2 3" xfId="1695"/>
    <cellStyle name="Accent6 2 2 3 3" xfId="1696"/>
    <cellStyle name="Accent6 2 2 3 3 2" xfId="1697"/>
    <cellStyle name="Accent6 2 2 3 3 3" xfId="1698"/>
    <cellStyle name="Accent6 2 2 3 3 4" xfId="1699"/>
    <cellStyle name="Accent6 2 2 3 3 4 2" xfId="1700"/>
    <cellStyle name="Accent6 2 2 3 3 5" xfId="1701"/>
    <cellStyle name="Accent6 2 2 3 3 6" xfId="3965"/>
    <cellStyle name="Accent6 2 2 3 4" xfId="1702"/>
    <cellStyle name="Accent6 2 2 3 5" xfId="13022"/>
    <cellStyle name="Accent6 2 2 3 6" xfId="13234"/>
    <cellStyle name="Accent6 2 2 4" xfId="1703"/>
    <cellStyle name="Accent6 2 2 5" xfId="13023"/>
    <cellStyle name="Accent6 2 2 6" xfId="13232"/>
    <cellStyle name="Accent6 2 3" xfId="1704"/>
    <cellStyle name="Accent6 2 3 2" xfId="1705"/>
    <cellStyle name="Accent6 2 3 3" xfId="1706"/>
    <cellStyle name="Accent6 2 3 3 2" xfId="1707"/>
    <cellStyle name="Accent6 2 3 3 2 2" xfId="1708"/>
    <cellStyle name="Accent6 2 3 3 2 3" xfId="1709"/>
    <cellStyle name="Accent6 2 3 3 2 4" xfId="1710"/>
    <cellStyle name="Accent6 2 3 3 2 4 2" xfId="1711"/>
    <cellStyle name="Accent6 2 3 3 2 5" xfId="1712"/>
    <cellStyle name="Accent6 2 3 3 2 6" xfId="3967"/>
    <cellStyle name="Accent6 2 3 3 3" xfId="1713"/>
    <cellStyle name="Accent6 2 3 3 4" xfId="1714"/>
    <cellStyle name="Accent6 2 3 3 5" xfId="1715"/>
    <cellStyle name="Accent6 2 3 3 6" xfId="1716"/>
    <cellStyle name="Accent6 2 3 4" xfId="1717"/>
    <cellStyle name="Accent6 2 3 4 2" xfId="1718"/>
    <cellStyle name="Accent6 2 3 4 3" xfId="1719"/>
    <cellStyle name="Accent6 2 3 4 4" xfId="1720"/>
    <cellStyle name="Accent6 2 3 4 4 2" xfId="1721"/>
    <cellStyle name="Accent6 2 3 4 5" xfId="1722"/>
    <cellStyle name="Accent6 2 3 4 6" xfId="3969"/>
    <cellStyle name="Accent6 2 3 5" xfId="1723"/>
    <cellStyle name="Accent6 2 3 6" xfId="1724"/>
    <cellStyle name="Accent6 2 3 7" xfId="1725"/>
    <cellStyle name="Accent6 2 3 8" xfId="13024"/>
    <cellStyle name="Accent6 2 3 9" xfId="13235"/>
    <cellStyle name="Accent6 2 4" xfId="1726"/>
    <cellStyle name="Accent6 2 5" xfId="1727"/>
    <cellStyle name="Accent6 2 5 2" xfId="1728"/>
    <cellStyle name="Accent6 2 5 3" xfId="1729"/>
    <cellStyle name="Accent6 2 5 4" xfId="1730"/>
    <cellStyle name="Accent6 2 5 4 2" xfId="1731"/>
    <cellStyle name="Accent6 2 5 5" xfId="1732"/>
    <cellStyle name="Accent6 2 5 6" xfId="3973"/>
    <cellStyle name="Accent6 2 6" xfId="1733"/>
    <cellStyle name="Accent6 3" xfId="1734"/>
    <cellStyle name="Accent6 3 2" xfId="1735"/>
    <cellStyle name="Accent6 4" xfId="1736"/>
    <cellStyle name="Accent6 5" xfId="1737"/>
    <cellStyle name="Accent6 5 2" xfId="1738"/>
    <cellStyle name="Accent6 5 2 2" xfId="1739"/>
    <cellStyle name="Accent6 5 2 3" xfId="1740"/>
    <cellStyle name="Accent6 5 2 4" xfId="1741"/>
    <cellStyle name="Accent6 5 2 4 2" xfId="1742"/>
    <cellStyle name="Accent6 5 2 5" xfId="1743"/>
    <cellStyle name="Accent6 5 2 6" xfId="3976"/>
    <cellStyle name="Accent6 5 3" xfId="1744"/>
    <cellStyle name="Accent6 5 4" xfId="1745"/>
    <cellStyle name="Accent6 5 5" xfId="1746"/>
    <cellStyle name="Accent6 5 6" xfId="13025"/>
    <cellStyle name="Accent6 5 7" xfId="13236"/>
    <cellStyle name="Accent6 6" xfId="1747"/>
    <cellStyle name="Accent6 7" xfId="1748"/>
    <cellStyle name="Accent6 8" xfId="1749"/>
    <cellStyle name="Accent6 8 2" xfId="4448"/>
    <cellStyle name="Accent6 9" xfId="1750"/>
    <cellStyle name="Avertissement" xfId="1751" builtinId="11" customBuiltin="1"/>
    <cellStyle name="Avertissement 2" xfId="1752"/>
    <cellStyle name="Avertissement 3" xfId="1753"/>
    <cellStyle name="Avertissement 4" xfId="1754"/>
    <cellStyle name="Avertissement 5" xfId="1755"/>
    <cellStyle name="Calcul" xfId="1756" builtinId="22" customBuiltin="1"/>
    <cellStyle name="Calcul 10" xfId="1757"/>
    <cellStyle name="Calcul 11" xfId="1758"/>
    <cellStyle name="Calcul 12" xfId="1759"/>
    <cellStyle name="Calcul 12 2" xfId="1760"/>
    <cellStyle name="Calcul 12 3" xfId="1761"/>
    <cellStyle name="Calcul 12 4" xfId="1762"/>
    <cellStyle name="Calcul 12 4 2" xfId="1763"/>
    <cellStyle name="Calcul 12 5" xfId="1764"/>
    <cellStyle name="Calcul 12 6" xfId="3985"/>
    <cellStyle name="Calcul 13" xfId="1765"/>
    <cellStyle name="Calcul 14" xfId="1766"/>
    <cellStyle name="Calcul 14 2" xfId="4449"/>
    <cellStyle name="Calcul 15" xfId="1767"/>
    <cellStyle name="Calcul 16" xfId="4450"/>
    <cellStyle name="Calcul 16 2" xfId="13105"/>
    <cellStyle name="Calcul 17" xfId="4451"/>
    <cellStyle name="Calcul 18" xfId="5721"/>
    <cellStyle name="Calcul 2" xfId="1768"/>
    <cellStyle name="Calcul 2 2" xfId="1769"/>
    <cellStyle name="Calcul 2 2 2" xfId="1770"/>
    <cellStyle name="Calcul 2 2 2 2" xfId="1771"/>
    <cellStyle name="Calcul 2 2 2 2 2" xfId="1772"/>
    <cellStyle name="Calcul 2 2 2 2 2 2" xfId="1773"/>
    <cellStyle name="Calcul 2 2 2 2 2 3" xfId="1774"/>
    <cellStyle name="Calcul 2 2 2 2 2 4" xfId="1775"/>
    <cellStyle name="Calcul 2 2 2 2 2 4 2" xfId="1776"/>
    <cellStyle name="Calcul 2 2 2 2 2 5" xfId="1777"/>
    <cellStyle name="Calcul 2 2 2 2 2 6" xfId="3987"/>
    <cellStyle name="Calcul 2 2 2 2 3" xfId="1778"/>
    <cellStyle name="Calcul 2 2 2 2 4" xfId="1779"/>
    <cellStyle name="Calcul 2 2 2 2 5" xfId="13026"/>
    <cellStyle name="Calcul 2 2 2 2 6" xfId="13238"/>
    <cellStyle name="Calcul 2 2 2 3" xfId="1780"/>
    <cellStyle name="Calcul 2 2 2 4" xfId="1781"/>
    <cellStyle name="Calcul 2 2 2 5" xfId="1782"/>
    <cellStyle name="Calcul 2 2 3" xfId="1783"/>
    <cellStyle name="Calcul 2 2 3 2" xfId="1784"/>
    <cellStyle name="Calcul 2 2 3 2 2" xfId="1785"/>
    <cellStyle name="Calcul 2 2 3 2 3" xfId="1786"/>
    <cellStyle name="Calcul 2 2 3 3" xfId="1787"/>
    <cellStyle name="Calcul 2 2 3 3 2" xfId="1788"/>
    <cellStyle name="Calcul 2 2 3 3 3" xfId="1789"/>
    <cellStyle name="Calcul 2 2 3 3 4" xfId="1790"/>
    <cellStyle name="Calcul 2 2 3 3 4 2" xfId="1791"/>
    <cellStyle name="Calcul 2 2 3 3 5" xfId="1792"/>
    <cellStyle name="Calcul 2 2 3 3 6" xfId="3990"/>
    <cellStyle name="Calcul 2 2 3 4" xfId="1793"/>
    <cellStyle name="Calcul 2 2 3 5" xfId="13027"/>
    <cellStyle name="Calcul 2 2 3 6" xfId="13239"/>
    <cellStyle name="Calcul 2 2 3_2012-2013 - CF - Tour 1 - Ligue 04 - Résultats" xfId="1794"/>
    <cellStyle name="Calcul 2 2 4" xfId="1795"/>
    <cellStyle name="Calcul 2 2 5" xfId="13028"/>
    <cellStyle name="Calcul 2 2 6" xfId="13237"/>
    <cellStyle name="Calcul 2 2_2012-2013 - CF - Tour 1 - Ligue 04 - Résultats" xfId="1796"/>
    <cellStyle name="Calcul 2 3" xfId="1797"/>
    <cellStyle name="Calcul 2 3 2" xfId="1798"/>
    <cellStyle name="Calcul 2 3 3" xfId="1799"/>
    <cellStyle name="Calcul 2 3 3 2" xfId="1800"/>
    <cellStyle name="Calcul 2 3 3 2 2" xfId="1801"/>
    <cellStyle name="Calcul 2 3 3 2 3" xfId="1802"/>
    <cellStyle name="Calcul 2 3 3 2 4" xfId="1803"/>
    <cellStyle name="Calcul 2 3 3 2 4 2" xfId="1804"/>
    <cellStyle name="Calcul 2 3 3 2 5" xfId="1805"/>
    <cellStyle name="Calcul 2 3 3 2 6" xfId="3996"/>
    <cellStyle name="Calcul 2 3 3 3" xfId="1806"/>
    <cellStyle name="Calcul 2 3 3 4" xfId="1807"/>
    <cellStyle name="Calcul 2 3 3 5" xfId="1808"/>
    <cellStyle name="Calcul 2 3 3 6" xfId="1809"/>
    <cellStyle name="Calcul 2 3 4" xfId="1810"/>
    <cellStyle name="Calcul 2 3 4 2" xfId="1811"/>
    <cellStyle name="Calcul 2 3 4 3" xfId="1812"/>
    <cellStyle name="Calcul 2 3 4 4" xfId="1813"/>
    <cellStyle name="Calcul 2 3 4 4 2" xfId="1814"/>
    <cellStyle name="Calcul 2 3 4 5" xfId="1815"/>
    <cellStyle name="Calcul 2 3 4 6" xfId="3998"/>
    <cellStyle name="Calcul 2 3 5" xfId="1816"/>
    <cellStyle name="Calcul 2 3 6" xfId="1817"/>
    <cellStyle name="Calcul 2 3 7" xfId="1818"/>
    <cellStyle name="Calcul 2 3 8" xfId="13029"/>
    <cellStyle name="Calcul 2 3 9" xfId="13240"/>
    <cellStyle name="Calcul 2 3_2012-2013 - CF - Tour 1 - Ligue 04 - Résultats" xfId="1819"/>
    <cellStyle name="Calcul 2 4" xfId="1820"/>
    <cellStyle name="Calcul 2 5" xfId="1821"/>
    <cellStyle name="Calcul 2 5 2" xfId="1822"/>
    <cellStyle name="Calcul 2 5 3" xfId="1823"/>
    <cellStyle name="Calcul 2 5 4" xfId="1824"/>
    <cellStyle name="Calcul 2 5 4 2" xfId="1825"/>
    <cellStyle name="Calcul 2 5 5" xfId="1826"/>
    <cellStyle name="Calcul 2 5 6" xfId="4000"/>
    <cellStyle name="Calcul 2 6" xfId="1827"/>
    <cellStyle name="Calcul 3" xfId="1828"/>
    <cellStyle name="Calcul 3 2" xfId="1829"/>
    <cellStyle name="Calcul 4" xfId="1830"/>
    <cellStyle name="Calcul 5" xfId="1831"/>
    <cellStyle name="Calcul 5 2" xfId="1832"/>
    <cellStyle name="Calcul 5 2 2" xfId="1833"/>
    <cellStyle name="Calcul 5 2 3" xfId="1834"/>
    <cellStyle name="Calcul 5 2 4" xfId="1835"/>
    <cellStyle name="Calcul 5 2 4 2" xfId="1836"/>
    <cellStyle name="Calcul 5 2 5" xfId="1837"/>
    <cellStyle name="Calcul 5 2 6" xfId="4005"/>
    <cellStyle name="Calcul 5 3" xfId="1838"/>
    <cellStyle name="Calcul 5 4" xfId="1839"/>
    <cellStyle name="Calcul 5 5" xfId="1840"/>
    <cellStyle name="Calcul 5 6" xfId="13030"/>
    <cellStyle name="Calcul 5 7" xfId="13241"/>
    <cellStyle name="Calcul 6" xfId="1841"/>
    <cellStyle name="Calcul 7" xfId="1842"/>
    <cellStyle name="Calcul 8" xfId="1843"/>
    <cellStyle name="Calcul 9" xfId="1844"/>
    <cellStyle name="Cellule liée" xfId="1845" builtinId="24" customBuiltin="1"/>
    <cellStyle name="Cellule liée 10" xfId="1846"/>
    <cellStyle name="Cellule liée 11" xfId="1847"/>
    <cellStyle name="Cellule liée 12" xfId="1848"/>
    <cellStyle name="Cellule liée 12 2" xfId="1849"/>
    <cellStyle name="Cellule liée 12 2 2" xfId="1850"/>
    <cellStyle name="Cellule liée 12 2 2 2" xfId="1851"/>
    <cellStyle name="Cellule liée 12 2 3" xfId="1852"/>
    <cellStyle name="Cellule liée 12 3" xfId="1853"/>
    <cellStyle name="Cellule liée 12 3 2" xfId="1854"/>
    <cellStyle name="Cellule liée 12 4" xfId="1855"/>
    <cellStyle name="Cellule liée 12 4 2" xfId="1856"/>
    <cellStyle name="Cellule liée 12 4 2 2" xfId="1857"/>
    <cellStyle name="Cellule liée 12 4 3" xfId="1858"/>
    <cellStyle name="Cellule liée 12 5" xfId="1859"/>
    <cellStyle name="Cellule liée 12 5 2" xfId="1860"/>
    <cellStyle name="Cellule liée 12 6" xfId="4006"/>
    <cellStyle name="Cellule liée 12 6 2" xfId="4452"/>
    <cellStyle name="Cellule liée 12 6 3" xfId="10881"/>
    <cellStyle name="Cellule liée 13" xfId="1861"/>
    <cellStyle name="Cellule liée 14" xfId="1862"/>
    <cellStyle name="Cellule liée 14 2" xfId="4453"/>
    <cellStyle name="Cellule liée 15" xfId="1863"/>
    <cellStyle name="Cellule liée 16" xfId="4454"/>
    <cellStyle name="Cellule liée 16 2" xfId="13106"/>
    <cellStyle name="Cellule liée 16 3" xfId="9942"/>
    <cellStyle name="Cellule liée 17" xfId="4455"/>
    <cellStyle name="Cellule liée 18" xfId="5722"/>
    <cellStyle name="Cellule liée 2" xfId="1864"/>
    <cellStyle name="Cellule liée 2 2" xfId="1865"/>
    <cellStyle name="Cellule liée 2 2 2" xfId="1866"/>
    <cellStyle name="Cellule liée 2 2 2 2" xfId="1867"/>
    <cellStyle name="Cellule liée 2 2 2 2 2" xfId="1868"/>
    <cellStyle name="Cellule liée 2 2 2 2 2 2" xfId="1869"/>
    <cellStyle name="Cellule liée 2 2 2 2 2 3" xfId="1870"/>
    <cellStyle name="Cellule liée 2 2 2 2 2 4" xfId="1871"/>
    <cellStyle name="Cellule liée 2 2 2 2 2 4 2" xfId="1872"/>
    <cellStyle name="Cellule liée 2 2 2 2 2 5" xfId="1873"/>
    <cellStyle name="Cellule liée 2 2 2 2 2 6" xfId="4007"/>
    <cellStyle name="Cellule liée 2 2 2 2 3" xfId="1874"/>
    <cellStyle name="Cellule liée 2 2 2 2 4" xfId="1875"/>
    <cellStyle name="Cellule liée 2 2 2 2 5" xfId="13031"/>
    <cellStyle name="Cellule liée 2 2 2 2 6" xfId="13243"/>
    <cellStyle name="Cellule liée 2 2 2 3" xfId="1876"/>
    <cellStyle name="Cellule liée 2 2 2 4" xfId="1877"/>
    <cellStyle name="Cellule liée 2 2 2 5" xfId="1878"/>
    <cellStyle name="Cellule liée 2 2 3" xfId="1879"/>
    <cellStyle name="Cellule liée 2 2 3 2" xfId="1880"/>
    <cellStyle name="Cellule liée 2 2 3 3" xfId="1881"/>
    <cellStyle name="Cellule liée 2 2 3 3 2" xfId="1882"/>
    <cellStyle name="Cellule liée 2 2 3 3 3" xfId="1883"/>
    <cellStyle name="Cellule liée 2 2 3 3 4" xfId="1884"/>
    <cellStyle name="Cellule liée 2 2 3 3 4 2" xfId="1885"/>
    <cellStyle name="Cellule liée 2 2 3 3 5" xfId="1886"/>
    <cellStyle name="Cellule liée 2 2 3 3 6" xfId="4008"/>
    <cellStyle name="Cellule liée 2 2 3 4" xfId="13032"/>
    <cellStyle name="Cellule liée 2 2 3 5" xfId="13244"/>
    <cellStyle name="Cellule liée 2 2 3_2012-2013 - CF - Tour 1 - Ligue 04 - Résultats" xfId="1887"/>
    <cellStyle name="Cellule liée 2 2 4" xfId="1888"/>
    <cellStyle name="Cellule liée 2 2 5" xfId="13033"/>
    <cellStyle name="Cellule liée 2 2 6" xfId="13242"/>
    <cellStyle name="Cellule liée 2 2_2012-2013 - CF - Tour 1 - Ligue 04 - Résultats" xfId="1889"/>
    <cellStyle name="Cellule liée 2 3" xfId="1890"/>
    <cellStyle name="Cellule liée 2 3 2" xfId="1891"/>
    <cellStyle name="Cellule liée 2 3 3" xfId="1892"/>
    <cellStyle name="Cellule liée 2 3 3 2" xfId="1893"/>
    <cellStyle name="Cellule liée 2 3 3 2 2" xfId="1894"/>
    <cellStyle name="Cellule liée 2 3 3 2 3" xfId="1895"/>
    <cellStyle name="Cellule liée 2 3 3 2 4" xfId="1896"/>
    <cellStyle name="Cellule liée 2 3 3 2 4 2" xfId="1897"/>
    <cellStyle name="Cellule liée 2 3 3 2 5" xfId="1898"/>
    <cellStyle name="Cellule liée 2 3 3 2 6" xfId="4009"/>
    <cellStyle name="Cellule liée 2 3 3 3" xfId="1899"/>
    <cellStyle name="Cellule liée 2 3 3 4" xfId="1900"/>
    <cellStyle name="Cellule liée 2 3 3 5" xfId="1901"/>
    <cellStyle name="Cellule liée 2 3 4" xfId="1902"/>
    <cellStyle name="Cellule liée 2 3 4 2" xfId="1903"/>
    <cellStyle name="Cellule liée 2 3 4 3" xfId="1904"/>
    <cellStyle name="Cellule liée 2 3 4 4" xfId="1905"/>
    <cellStyle name="Cellule liée 2 3 4 4 2" xfId="1906"/>
    <cellStyle name="Cellule liée 2 3 4 5" xfId="1907"/>
    <cellStyle name="Cellule liée 2 3 4 6" xfId="4010"/>
    <cellStyle name="Cellule liée 2 3 5" xfId="1908"/>
    <cellStyle name="Cellule liée 2 3 6" xfId="1909"/>
    <cellStyle name="Cellule liée 2 3 7" xfId="13034"/>
    <cellStyle name="Cellule liée 2 3 8" xfId="13245"/>
    <cellStyle name="Cellule liée 2 3_2012-2013 - CF - Tour 1 - Ligue 04 - Résultats" xfId="1910"/>
    <cellStyle name="Cellule liée 2 4" xfId="1911"/>
    <cellStyle name="Cellule liée 2 5" xfId="1912"/>
    <cellStyle name="Cellule liée 2 5 2" xfId="1913"/>
    <cellStyle name="Cellule liée 2 5 3" xfId="1914"/>
    <cellStyle name="Cellule liée 2 5 4" xfId="1915"/>
    <cellStyle name="Cellule liée 2 5 4 2" xfId="1916"/>
    <cellStyle name="Cellule liée 2 5 5" xfId="1917"/>
    <cellStyle name="Cellule liée 2 5 6" xfId="4012"/>
    <cellStyle name="Cellule liée 2 6" xfId="1918"/>
    <cellStyle name="Cellule liée 3" xfId="1919"/>
    <cellStyle name="Cellule liée 3 2" xfId="1920"/>
    <cellStyle name="Cellule liée 4" xfId="1921"/>
    <cellStyle name="Cellule liée 5" xfId="1922"/>
    <cellStyle name="Cellule liée 5 2" xfId="1923"/>
    <cellStyle name="Cellule liée 5 2 2" xfId="1924"/>
    <cellStyle name="Cellule liée 5 2 2 2" xfId="1925"/>
    <cellStyle name="Cellule liée 5 2 2 2 2" xfId="1926"/>
    <cellStyle name="Cellule liée 5 2 2 3" xfId="1927"/>
    <cellStyle name="Cellule liée 5 2 3" xfId="1928"/>
    <cellStyle name="Cellule liée 5 2 3 2" xfId="1929"/>
    <cellStyle name="Cellule liée 5 2 4" xfId="1930"/>
    <cellStyle name="Cellule liée 5 2 4 2" xfId="1931"/>
    <cellStyle name="Cellule liée 5 2 4 2 2" xfId="1932"/>
    <cellStyle name="Cellule liée 5 2 4 3" xfId="1933"/>
    <cellStyle name="Cellule liée 5 2 5" xfId="1934"/>
    <cellStyle name="Cellule liée 5 2 5 2" xfId="1935"/>
    <cellStyle name="Cellule liée 5 2 6" xfId="4017"/>
    <cellStyle name="Cellule liée 5 2 6 2" xfId="4456"/>
    <cellStyle name="Cellule liée 5 2 6 3" xfId="10882"/>
    <cellStyle name="Cellule liée 5 3" xfId="1936"/>
    <cellStyle name="Cellule liée 5 3 2" xfId="1937"/>
    <cellStyle name="Cellule liée 5 3 3" xfId="1938"/>
    <cellStyle name="Cellule liée 5 3 4" xfId="1939"/>
    <cellStyle name="Cellule liée 5 3 5" xfId="1940"/>
    <cellStyle name="Cellule liée 5 3 5 2" xfId="1941"/>
    <cellStyle name="Cellule liée 5 3 6" xfId="1942"/>
    <cellStyle name="Cellule liée 5 3 6 2" xfId="1943"/>
    <cellStyle name="Cellule liée 5 3 6 2 2" xfId="1944"/>
    <cellStyle name="Cellule liée 5 3 6 3" xfId="1945"/>
    <cellStyle name="Cellule liée 5 3 7" xfId="1946"/>
    <cellStyle name="Cellule liée 5 3 7 2" xfId="1947"/>
    <cellStyle name="Cellule liée 5 3 8" xfId="4018"/>
    <cellStyle name="Cellule liée 5 4" xfId="1948"/>
    <cellStyle name="Cellule liée 5 4 2" xfId="1949"/>
    <cellStyle name="Cellule liée 5 4 3" xfId="1950"/>
    <cellStyle name="Cellule liée 5 4 4" xfId="1951"/>
    <cellStyle name="Cellule liée 5 4 5" xfId="1952"/>
    <cellStyle name="Cellule liée 5 4 5 2" xfId="1953"/>
    <cellStyle name="Cellule liée 5 4 6" xfId="1954"/>
    <cellStyle name="Cellule liée 5 4 6 2" xfId="1955"/>
    <cellStyle name="Cellule liée 5 4 6 2 2" xfId="1956"/>
    <cellStyle name="Cellule liée 5 4 6 3" xfId="1957"/>
    <cellStyle name="Cellule liée 5 4 7" xfId="1958"/>
    <cellStyle name="Cellule liée 5 4 7 2" xfId="1959"/>
    <cellStyle name="Cellule liée 5 4 8" xfId="4022"/>
    <cellStyle name="Cellule liée 5 5" xfId="1960"/>
    <cellStyle name="Cellule liée 5 5 2" xfId="1961"/>
    <cellStyle name="Cellule liée 5 5 2 2" xfId="1962"/>
    <cellStyle name="Cellule liée 5 5 3" xfId="1963"/>
    <cellStyle name="Cellule liée 5 5 4" xfId="4457"/>
    <cellStyle name="Cellule liée 5 6" xfId="4016"/>
    <cellStyle name="Cellule liée 5 6 2" xfId="13035"/>
    <cellStyle name="Cellule liée 5 7" xfId="13246"/>
    <cellStyle name="Cellule liée 6" xfId="1964"/>
    <cellStyle name="Cellule liée 7" xfId="1965"/>
    <cellStyle name="Cellule liée 8" xfId="1966"/>
    <cellStyle name="Cellule liée 9" xfId="1967"/>
    <cellStyle name="Commentaire" xfId="1968" builtinId="10" customBuiltin="1"/>
    <cellStyle name="Commentaire 10" xfId="1969"/>
    <cellStyle name="Commentaire 10 2" xfId="1970"/>
    <cellStyle name="Commentaire 10 3" xfId="4458"/>
    <cellStyle name="Commentaire 11" xfId="1971"/>
    <cellStyle name="Commentaire 11 2" xfId="1972"/>
    <cellStyle name="Commentaire 12" xfId="4459"/>
    <cellStyle name="Commentaire 12 2" xfId="13107"/>
    <cellStyle name="Commentaire 12 2 2" xfId="18603"/>
    <cellStyle name="Commentaire 12 2 2 2" xfId="31783"/>
    <cellStyle name="Commentaire 12 2 2 3" xfId="45060"/>
    <cellStyle name="Commentaire 12 2 2 4" xfId="58337"/>
    <cellStyle name="Commentaire 12 2 3" xfId="25796"/>
    <cellStyle name="Commentaire 12 2 4" xfId="39073"/>
    <cellStyle name="Commentaire 12 2 5" xfId="52350"/>
    <cellStyle name="Commentaire 12 3" xfId="9944"/>
    <cellStyle name="Commentaire 13" xfId="4460"/>
    <cellStyle name="Commentaire 13 2" xfId="9945"/>
    <cellStyle name="Commentaire 14" xfId="5723"/>
    <cellStyle name="Commentaire 14 10" xfId="46419"/>
    <cellStyle name="Commentaire 14 2" xfId="6334"/>
    <cellStyle name="Commentaire 14 2 2" xfId="17158"/>
    <cellStyle name="Commentaire 14 2 2 2" xfId="30338"/>
    <cellStyle name="Commentaire 14 2 2 3" xfId="43615"/>
    <cellStyle name="Commentaire 14 2 2 4" xfId="56892"/>
    <cellStyle name="Commentaire 14 2 3" xfId="12112"/>
    <cellStyle name="Commentaire 14 2 4" xfId="24351"/>
    <cellStyle name="Commentaire 14 2 5" xfId="37628"/>
    <cellStyle name="Commentaire 14 2 6" xfId="50905"/>
    <cellStyle name="Commentaire 14 3" xfId="7036"/>
    <cellStyle name="Commentaire 14 3 2" xfId="17860"/>
    <cellStyle name="Commentaire 14 3 2 2" xfId="31040"/>
    <cellStyle name="Commentaire 14 3 2 3" xfId="44317"/>
    <cellStyle name="Commentaire 14 3 2 4" xfId="57594"/>
    <cellStyle name="Commentaire 14 3 3" xfId="12814"/>
    <cellStyle name="Commentaire 14 3 4" xfId="25053"/>
    <cellStyle name="Commentaire 14 3 5" xfId="38330"/>
    <cellStyle name="Commentaire 14 3 6" xfId="51607"/>
    <cellStyle name="Commentaire 14 4" xfId="11512"/>
    <cellStyle name="Commentaire 14 4 2" xfId="16558"/>
    <cellStyle name="Commentaire 14 4 2 2" xfId="29738"/>
    <cellStyle name="Commentaire 14 4 2 3" xfId="43015"/>
    <cellStyle name="Commentaire 14 4 2 4" xfId="56292"/>
    <cellStyle name="Commentaire 14 4 3" xfId="23751"/>
    <cellStyle name="Commentaire 14 4 4" xfId="37028"/>
    <cellStyle name="Commentaire 14 4 5" xfId="50305"/>
    <cellStyle name="Commentaire 14 5" xfId="10114"/>
    <cellStyle name="Commentaire 14 5 2" xfId="21203"/>
    <cellStyle name="Commentaire 14 5 3" xfId="34480"/>
    <cellStyle name="Commentaire 14 5 4" xfId="47757"/>
    <cellStyle name="Commentaire 14 6" xfId="14569"/>
    <cellStyle name="Commentaire 14 6 2" xfId="27190"/>
    <cellStyle name="Commentaire 14 6 3" xfId="40467"/>
    <cellStyle name="Commentaire 14 6 4" xfId="53744"/>
    <cellStyle name="Commentaire 14 7" xfId="8998"/>
    <cellStyle name="Commentaire 14 8" xfId="19865"/>
    <cellStyle name="Commentaire 14 9" xfId="33142"/>
    <cellStyle name="Commentaire 15" xfId="6336"/>
    <cellStyle name="Commentaire 15 2" xfId="7038"/>
    <cellStyle name="Commentaire 15 2 2" xfId="17862"/>
    <cellStyle name="Commentaire 15 2 2 2" xfId="31042"/>
    <cellStyle name="Commentaire 15 2 2 3" xfId="44319"/>
    <cellStyle name="Commentaire 15 2 2 4" xfId="57596"/>
    <cellStyle name="Commentaire 15 2 3" xfId="12816"/>
    <cellStyle name="Commentaire 15 2 4" xfId="25055"/>
    <cellStyle name="Commentaire 15 2 5" xfId="38332"/>
    <cellStyle name="Commentaire 15 2 6" xfId="51609"/>
    <cellStyle name="Commentaire 15 3" xfId="12114"/>
    <cellStyle name="Commentaire 15 3 2" xfId="17160"/>
    <cellStyle name="Commentaire 15 3 2 2" xfId="30340"/>
    <cellStyle name="Commentaire 15 3 2 3" xfId="43617"/>
    <cellStyle name="Commentaire 15 3 2 4" xfId="56894"/>
    <cellStyle name="Commentaire 15 3 3" xfId="24353"/>
    <cellStyle name="Commentaire 15 3 4" xfId="37630"/>
    <cellStyle name="Commentaire 15 3 5" xfId="50907"/>
    <cellStyle name="Commentaire 15 4" xfId="10116"/>
    <cellStyle name="Commentaire 15 4 2" xfId="21205"/>
    <cellStyle name="Commentaire 15 4 3" xfId="34482"/>
    <cellStyle name="Commentaire 15 4 4" xfId="47759"/>
    <cellStyle name="Commentaire 15 5" xfId="14571"/>
    <cellStyle name="Commentaire 15 5 2" xfId="27192"/>
    <cellStyle name="Commentaire 15 5 3" xfId="40469"/>
    <cellStyle name="Commentaire 15 5 4" xfId="53746"/>
    <cellStyle name="Commentaire 15 6" xfId="9000"/>
    <cellStyle name="Commentaire 15 7" xfId="19867"/>
    <cellStyle name="Commentaire 15 8" xfId="33144"/>
    <cellStyle name="Commentaire 15 9" xfId="46421"/>
    <cellStyle name="Commentaire 16" xfId="6350"/>
    <cellStyle name="Commentaire 16 2" xfId="7052"/>
    <cellStyle name="Commentaire 16 2 2" xfId="17876"/>
    <cellStyle name="Commentaire 16 2 2 2" xfId="31056"/>
    <cellStyle name="Commentaire 16 2 2 3" xfId="44333"/>
    <cellStyle name="Commentaire 16 2 2 4" xfId="57610"/>
    <cellStyle name="Commentaire 16 2 3" xfId="12830"/>
    <cellStyle name="Commentaire 16 2 4" xfId="25069"/>
    <cellStyle name="Commentaire 16 2 5" xfId="38346"/>
    <cellStyle name="Commentaire 16 2 6" xfId="51623"/>
    <cellStyle name="Commentaire 16 3" xfId="12128"/>
    <cellStyle name="Commentaire 16 3 2" xfId="17174"/>
    <cellStyle name="Commentaire 16 3 2 2" xfId="30354"/>
    <cellStyle name="Commentaire 16 3 2 3" xfId="43631"/>
    <cellStyle name="Commentaire 16 3 2 4" xfId="56908"/>
    <cellStyle name="Commentaire 16 3 3" xfId="24367"/>
    <cellStyle name="Commentaire 16 3 4" xfId="37644"/>
    <cellStyle name="Commentaire 16 3 5" xfId="50921"/>
    <cellStyle name="Commentaire 16 4" xfId="10130"/>
    <cellStyle name="Commentaire 16 4 2" xfId="21219"/>
    <cellStyle name="Commentaire 16 4 3" xfId="34496"/>
    <cellStyle name="Commentaire 16 4 4" xfId="47773"/>
    <cellStyle name="Commentaire 16 5" xfId="14585"/>
    <cellStyle name="Commentaire 16 5 2" xfId="27206"/>
    <cellStyle name="Commentaire 16 5 3" xfId="40483"/>
    <cellStyle name="Commentaire 16 5 4" xfId="53760"/>
    <cellStyle name="Commentaire 16 6" xfId="9014"/>
    <cellStyle name="Commentaire 16 7" xfId="19881"/>
    <cellStyle name="Commentaire 16 8" xfId="33158"/>
    <cellStyle name="Commentaire 16 9" xfId="46435"/>
    <cellStyle name="Commentaire 17" xfId="6394"/>
    <cellStyle name="Commentaire 17 2" xfId="7096"/>
    <cellStyle name="Commentaire 17 2 2" xfId="17920"/>
    <cellStyle name="Commentaire 17 2 2 2" xfId="31100"/>
    <cellStyle name="Commentaire 17 2 2 3" xfId="44377"/>
    <cellStyle name="Commentaire 17 2 2 4" xfId="57654"/>
    <cellStyle name="Commentaire 17 2 3" xfId="12874"/>
    <cellStyle name="Commentaire 17 2 4" xfId="25113"/>
    <cellStyle name="Commentaire 17 2 5" xfId="38390"/>
    <cellStyle name="Commentaire 17 2 6" xfId="51667"/>
    <cellStyle name="Commentaire 17 3" xfId="12172"/>
    <cellStyle name="Commentaire 17 3 2" xfId="17218"/>
    <cellStyle name="Commentaire 17 3 2 2" xfId="30398"/>
    <cellStyle name="Commentaire 17 3 2 3" xfId="43675"/>
    <cellStyle name="Commentaire 17 3 2 4" xfId="56952"/>
    <cellStyle name="Commentaire 17 3 3" xfId="24411"/>
    <cellStyle name="Commentaire 17 3 4" xfId="37688"/>
    <cellStyle name="Commentaire 17 3 5" xfId="50965"/>
    <cellStyle name="Commentaire 17 4" xfId="10174"/>
    <cellStyle name="Commentaire 17 4 2" xfId="21263"/>
    <cellStyle name="Commentaire 17 4 3" xfId="34540"/>
    <cellStyle name="Commentaire 17 4 4" xfId="47817"/>
    <cellStyle name="Commentaire 17 5" xfId="14629"/>
    <cellStyle name="Commentaire 17 5 2" xfId="27250"/>
    <cellStyle name="Commentaire 17 5 3" xfId="40527"/>
    <cellStyle name="Commentaire 17 5 4" xfId="53804"/>
    <cellStyle name="Commentaire 17 6" xfId="9058"/>
    <cellStyle name="Commentaire 17 7" xfId="19925"/>
    <cellStyle name="Commentaire 17 8" xfId="33202"/>
    <cellStyle name="Commentaire 17 9" xfId="46479"/>
    <cellStyle name="Commentaire 18" xfId="7140"/>
    <cellStyle name="Commentaire 18 2" xfId="12918"/>
    <cellStyle name="Commentaire 18 2 2" xfId="17964"/>
    <cellStyle name="Commentaire 18 2 2 2" xfId="31144"/>
    <cellStyle name="Commentaire 18 2 2 3" xfId="44421"/>
    <cellStyle name="Commentaire 18 2 2 4" xfId="57698"/>
    <cellStyle name="Commentaire 18 2 3" xfId="25157"/>
    <cellStyle name="Commentaire 18 2 4" xfId="38434"/>
    <cellStyle name="Commentaire 18 2 5" xfId="51711"/>
    <cellStyle name="Commentaire 18 3" xfId="9943"/>
    <cellStyle name="Commentaire 18 4" xfId="9102"/>
    <cellStyle name="Commentaire 18 5" xfId="19969"/>
    <cellStyle name="Commentaire 18 6" xfId="33246"/>
    <cellStyle name="Commentaire 18 7" xfId="46523"/>
    <cellStyle name="Commentaire 19" xfId="10218"/>
    <cellStyle name="Commentaire 19 2" xfId="13344"/>
    <cellStyle name="Commentaire 19 2 2" xfId="18772"/>
    <cellStyle name="Commentaire 19 2 2 2" xfId="31952"/>
    <cellStyle name="Commentaire 19 2 2 3" xfId="45229"/>
    <cellStyle name="Commentaire 19 2 2 4" xfId="58506"/>
    <cellStyle name="Commentaire 19 2 3" xfId="25965"/>
    <cellStyle name="Commentaire 19 2 4" xfId="39242"/>
    <cellStyle name="Commentaire 19 2 5" xfId="52519"/>
    <cellStyle name="Commentaire 19 3" xfId="14673"/>
    <cellStyle name="Commentaire 19 3 2" xfId="27294"/>
    <cellStyle name="Commentaire 19 3 3" xfId="40571"/>
    <cellStyle name="Commentaire 19 3 4" xfId="53848"/>
    <cellStyle name="Commentaire 19 4" xfId="21307"/>
    <cellStyle name="Commentaire 19 5" xfId="34584"/>
    <cellStyle name="Commentaire 19 6" xfId="47861"/>
    <cellStyle name="Commentaire 2" xfId="1973"/>
    <cellStyle name="Commentaire 2 2" xfId="1974"/>
    <cellStyle name="Commentaire 2 2 2" xfId="1975"/>
    <cellStyle name="Commentaire 2 2 2 2" xfId="1976"/>
    <cellStyle name="Commentaire 2 2 2 2 2" xfId="1977"/>
    <cellStyle name="Commentaire 2 2 2 3" xfId="1978"/>
    <cellStyle name="Commentaire 2 2 3" xfId="1979"/>
    <cellStyle name="Commentaire 2 2 3 2" xfId="1980"/>
    <cellStyle name="Commentaire 2 2 3 2 2" xfId="1981"/>
    <cellStyle name="Commentaire 2 2 3 2 2 2" xfId="1982"/>
    <cellStyle name="Commentaire 2 2 3 2 3" xfId="1983"/>
    <cellStyle name="Commentaire 2 2 3 2 3 2" xfId="1984"/>
    <cellStyle name="Commentaire 2 2 3 2 4" xfId="1985"/>
    <cellStyle name="Commentaire 2 2 3 2 4 2" xfId="1986"/>
    <cellStyle name="Commentaire 2 2 3 2 4 2 2" xfId="1987"/>
    <cellStyle name="Commentaire 2 2 3 2 4 3" xfId="1988"/>
    <cellStyle name="Commentaire 2 2 3 2 5" xfId="1989"/>
    <cellStyle name="Commentaire 2 2 3 2 5 2" xfId="1990"/>
    <cellStyle name="Commentaire 2 2 3 2 6" xfId="4031"/>
    <cellStyle name="Commentaire 2 2 3 2 6 2" xfId="8103"/>
    <cellStyle name="Commentaire 2 2 3 2 6 2 2" xfId="28257"/>
    <cellStyle name="Commentaire 2 2 3 2 6 2 3" xfId="41534"/>
    <cellStyle name="Commentaire 2 2 3 2 6 2 4" xfId="54811"/>
    <cellStyle name="Commentaire 2 2 3 2 6 3" xfId="22270"/>
    <cellStyle name="Commentaire 2 2 3 2 6 4" xfId="35547"/>
    <cellStyle name="Commentaire 2 2 3 2 6 5" xfId="48824"/>
    <cellStyle name="Commentaire 2 2 3 3" xfId="1991"/>
    <cellStyle name="Commentaire 2 2 3 3 2" xfId="1992"/>
    <cellStyle name="Commentaire 2 2 3 4" xfId="1993"/>
    <cellStyle name="Commentaire 2 2 3 4 2" xfId="1994"/>
    <cellStyle name="Commentaire 2 2 3 5" xfId="1995"/>
    <cellStyle name="Commentaire 2 2 3 6" xfId="1996"/>
    <cellStyle name="Commentaire 2 2 4" xfId="1997"/>
    <cellStyle name="Commentaire 2 2 4 2" xfId="1998"/>
    <cellStyle name="Commentaire 2 2 4 2 2" xfId="1999"/>
    <cellStyle name="Commentaire 2 2 4 3" xfId="2000"/>
    <cellStyle name="Commentaire 2 2 4 3 2" xfId="2001"/>
    <cellStyle name="Commentaire 2 2 4 4" xfId="2002"/>
    <cellStyle name="Commentaire 2 2 4 4 2" xfId="2003"/>
    <cellStyle name="Commentaire 2 2 4 5" xfId="2004"/>
    <cellStyle name="Commentaire 2 2 4 5 2" xfId="2005"/>
    <cellStyle name="Commentaire 2 2 4 6" xfId="2006"/>
    <cellStyle name="Commentaire 2 2 4 6 2" xfId="2007"/>
    <cellStyle name="Commentaire 2 2 4 6 2 2" xfId="2008"/>
    <cellStyle name="Commentaire 2 2 4 6 3" xfId="2009"/>
    <cellStyle name="Commentaire 2 2 4 7" xfId="2010"/>
    <cellStyle name="Commentaire 2 2 4 7 2" xfId="2011"/>
    <cellStyle name="Commentaire 2 2 4 8" xfId="4038"/>
    <cellStyle name="Commentaire 2 2 4 8 2" xfId="8110"/>
    <cellStyle name="Commentaire 2 2 4 8 2 2" xfId="28264"/>
    <cellStyle name="Commentaire 2 2 4 8 2 3" xfId="41541"/>
    <cellStyle name="Commentaire 2 2 4 8 2 4" xfId="54818"/>
    <cellStyle name="Commentaire 2 2 4 8 3" xfId="22277"/>
    <cellStyle name="Commentaire 2 2 4 8 4" xfId="35554"/>
    <cellStyle name="Commentaire 2 2 4 8 5" xfId="48831"/>
    <cellStyle name="Commentaire 2 2 5" xfId="2012"/>
    <cellStyle name="Commentaire 2 2 5 2" xfId="2013"/>
    <cellStyle name="Commentaire 2 3" xfId="2014"/>
    <cellStyle name="Commentaire 2 3 2" xfId="2015"/>
    <cellStyle name="Commentaire 2 3 2 2" xfId="2016"/>
    <cellStyle name="Commentaire 2 3 3" xfId="2017"/>
    <cellStyle name="Commentaire 2 3 3 2" xfId="2018"/>
    <cellStyle name="Commentaire 2 3 4" xfId="2019"/>
    <cellStyle name="Commentaire 2 3 4 2" xfId="2020"/>
    <cellStyle name="Commentaire 2 3 4 2 2" xfId="2021"/>
    <cellStyle name="Commentaire 2 3 4 2 2 2" xfId="2022"/>
    <cellStyle name="Commentaire 2 3 4 2 3" xfId="2023"/>
    <cellStyle name="Commentaire 2 3 4 2 3 2" xfId="2024"/>
    <cellStyle name="Commentaire 2 3 4 2 4" xfId="2025"/>
    <cellStyle name="Commentaire 2 3 4 2 4 2" xfId="2026"/>
    <cellStyle name="Commentaire 2 3 4 2 5" xfId="2027"/>
    <cellStyle name="Commentaire 2 3 4 2 5 2" xfId="2028"/>
    <cellStyle name="Commentaire 2 3 4 2 6" xfId="2029"/>
    <cellStyle name="Commentaire 2 3 4 2 6 2" xfId="2030"/>
    <cellStyle name="Commentaire 2 3 4 2 6 2 2" xfId="2031"/>
    <cellStyle name="Commentaire 2 3 4 2 6 3" xfId="2032"/>
    <cellStyle name="Commentaire 2 3 4 2 7" xfId="2033"/>
    <cellStyle name="Commentaire 2 3 4 2 7 2" xfId="2034"/>
    <cellStyle name="Commentaire 2 3 4 2 8" xfId="4047"/>
    <cellStyle name="Commentaire 2 3 4 2 8 2" xfId="8119"/>
    <cellStyle name="Commentaire 2 3 4 2 8 2 2" xfId="28273"/>
    <cellStyle name="Commentaire 2 3 4 2 8 2 3" xfId="41550"/>
    <cellStyle name="Commentaire 2 3 4 2 8 2 4" xfId="54827"/>
    <cellStyle name="Commentaire 2 3 4 2 8 3" xfId="22286"/>
    <cellStyle name="Commentaire 2 3 4 2 8 4" xfId="35563"/>
    <cellStyle name="Commentaire 2 3 4 2 8 5" xfId="48840"/>
    <cellStyle name="Commentaire 2 3 4 3" xfId="2035"/>
    <cellStyle name="Commentaire 2 3 4 3 2" xfId="2036"/>
    <cellStyle name="Commentaire 2 3 4 4" xfId="2037"/>
    <cellStyle name="Commentaire 2 3 4 5" xfId="2038"/>
    <cellStyle name="Commentaire 2 3 4 5 2" xfId="2039"/>
    <cellStyle name="Commentaire 2 3 4 5 2 2" xfId="2040"/>
    <cellStyle name="Commentaire 2 3 4 5 3" xfId="2041"/>
    <cellStyle name="Commentaire 2 3 4 6" xfId="2042"/>
    <cellStyle name="Commentaire 2 3 4 6 2" xfId="2043"/>
    <cellStyle name="Commentaire 2 3 4 7" xfId="4046"/>
    <cellStyle name="Commentaire 2 3 4 7 2" xfId="8118"/>
    <cellStyle name="Commentaire 2 3 4 7 2 2" xfId="28272"/>
    <cellStyle name="Commentaire 2 3 4 7 2 3" xfId="41549"/>
    <cellStyle name="Commentaire 2 3 4 7 2 4" xfId="54826"/>
    <cellStyle name="Commentaire 2 3 4 7 3" xfId="22285"/>
    <cellStyle name="Commentaire 2 3 4 7 4" xfId="35562"/>
    <cellStyle name="Commentaire 2 3 4 7 5" xfId="48839"/>
    <cellStyle name="Commentaire 2 3 5" xfId="2044"/>
    <cellStyle name="Commentaire 2 3 5 2" xfId="2045"/>
    <cellStyle name="Commentaire 2 3 5 2 2" xfId="2046"/>
    <cellStyle name="Commentaire 2 3 5 3" xfId="2047"/>
    <cellStyle name="Commentaire 2 3 5 3 2" xfId="2048"/>
    <cellStyle name="Commentaire 2 3 5 4" xfId="2049"/>
    <cellStyle name="Commentaire 2 3 5 4 2" xfId="2050"/>
    <cellStyle name="Commentaire 2 3 5 5" xfId="2051"/>
    <cellStyle name="Commentaire 2 3 5 5 2" xfId="2052"/>
    <cellStyle name="Commentaire 2 3 5 6" xfId="2053"/>
    <cellStyle name="Commentaire 2 3 5 6 2" xfId="2054"/>
    <cellStyle name="Commentaire 2 3 5 6 2 2" xfId="2055"/>
    <cellStyle name="Commentaire 2 3 5 6 3" xfId="2056"/>
    <cellStyle name="Commentaire 2 3 5 7" xfId="2057"/>
    <cellStyle name="Commentaire 2 3 5 7 2" xfId="2058"/>
    <cellStyle name="Commentaire 2 3 5 8" xfId="4051"/>
    <cellStyle name="Commentaire 2 3 5 8 2" xfId="8123"/>
    <cellStyle name="Commentaire 2 3 5 8 2 2" xfId="28277"/>
    <cellStyle name="Commentaire 2 3 5 8 2 3" xfId="41554"/>
    <cellStyle name="Commentaire 2 3 5 8 2 4" xfId="54831"/>
    <cellStyle name="Commentaire 2 3 5 8 3" xfId="22290"/>
    <cellStyle name="Commentaire 2 3 5 8 4" xfId="35567"/>
    <cellStyle name="Commentaire 2 3 5 8 5" xfId="48844"/>
    <cellStyle name="Commentaire 2 3 6" xfId="2059"/>
    <cellStyle name="Commentaire 2 4" xfId="2060"/>
    <cellStyle name="Commentaire 2 4 2" xfId="2061"/>
    <cellStyle name="Commentaire 2 5" xfId="2062"/>
    <cellStyle name="Commentaire 2 6" xfId="2063"/>
    <cellStyle name="Commentaire 20" xfId="9727"/>
    <cellStyle name="Commentaire 21" xfId="18816"/>
    <cellStyle name="Commentaire 21 2" xfId="31996"/>
    <cellStyle name="Commentaire 21 3" xfId="45273"/>
    <cellStyle name="Commentaire 21 4" xfId="58550"/>
    <cellStyle name="Commentaire 22" xfId="18830"/>
    <cellStyle name="Commentaire 22 2" xfId="32010"/>
    <cellStyle name="Commentaire 22 3" xfId="45287"/>
    <cellStyle name="Commentaire 22 4" xfId="58564"/>
    <cellStyle name="Commentaire 23" xfId="18914"/>
    <cellStyle name="Commentaire 23 2" xfId="32094"/>
    <cellStyle name="Commentaire 23 3" xfId="45371"/>
    <cellStyle name="Commentaire 23 4" xfId="58648"/>
    <cellStyle name="Commentaire 24" xfId="18958"/>
    <cellStyle name="Commentaire 24 2" xfId="32138"/>
    <cellStyle name="Commentaire 24 3" xfId="45415"/>
    <cellStyle name="Commentaire 24 4" xfId="58692"/>
    <cellStyle name="Commentaire 25" xfId="19002"/>
    <cellStyle name="Commentaire 25 2" xfId="32182"/>
    <cellStyle name="Commentaire 25 3" xfId="45459"/>
    <cellStyle name="Commentaire 25 4" xfId="58736"/>
    <cellStyle name="Commentaire 26" xfId="19016"/>
    <cellStyle name="Commentaire 26 2" xfId="32196"/>
    <cellStyle name="Commentaire 26 3" xfId="45473"/>
    <cellStyle name="Commentaire 26 4" xfId="58750"/>
    <cellStyle name="Commentaire 27" xfId="19060"/>
    <cellStyle name="Commentaire 27 2" xfId="32240"/>
    <cellStyle name="Commentaire 27 3" xfId="45517"/>
    <cellStyle name="Commentaire 27 4" xfId="58794"/>
    <cellStyle name="Commentaire 28" xfId="19104"/>
    <cellStyle name="Commentaire 28 2" xfId="32284"/>
    <cellStyle name="Commentaire 28 3" xfId="45561"/>
    <cellStyle name="Commentaire 28 4" xfId="58838"/>
    <cellStyle name="Commentaire 29" xfId="19148"/>
    <cellStyle name="Commentaire 29 2" xfId="32328"/>
    <cellStyle name="Commentaire 29 3" xfId="45605"/>
    <cellStyle name="Commentaire 29 4" xfId="58882"/>
    <cellStyle name="Commentaire 3" xfId="2064"/>
    <cellStyle name="Commentaire 3 2" xfId="2065"/>
    <cellStyle name="Commentaire 3 2 2" xfId="2066"/>
    <cellStyle name="Commentaire 3 2 2 2" xfId="2067"/>
    <cellStyle name="Commentaire 3 2 3" xfId="2068"/>
    <cellStyle name="Commentaire 3 3" xfId="2069"/>
    <cellStyle name="Commentaire 3 3 2" xfId="2070"/>
    <cellStyle name="Commentaire 3 3 2 2" xfId="2071"/>
    <cellStyle name="Commentaire 3 3 2 2 2" xfId="9947"/>
    <cellStyle name="Commentaire 3 3 2 2 3" xfId="9729"/>
    <cellStyle name="Commentaire 3 3 2 3" xfId="9946"/>
    <cellStyle name="Commentaire 3 3 2 4" xfId="9728"/>
    <cellStyle name="Commentaire 3 3 3" xfId="2072"/>
    <cellStyle name="Commentaire 3 3 3 2" xfId="2073"/>
    <cellStyle name="Commentaire 3 3 3 2 2" xfId="9949"/>
    <cellStyle name="Commentaire 3 3 3 2 3" xfId="9731"/>
    <cellStyle name="Commentaire 3 3 3 3" xfId="9948"/>
    <cellStyle name="Commentaire 3 3 3 4" xfId="9730"/>
    <cellStyle name="Commentaire 3 3 4" xfId="2074"/>
    <cellStyle name="Commentaire 3 3 4 2" xfId="2075"/>
    <cellStyle name="Commentaire 3 3 4 2 2" xfId="2076"/>
    <cellStyle name="Commentaire 3 3 4 3" xfId="2077"/>
    <cellStyle name="Commentaire 3 3 5" xfId="2078"/>
    <cellStyle name="Commentaire 3 3 5 2" xfId="2079"/>
    <cellStyle name="Commentaire 3 3 6" xfId="2080"/>
    <cellStyle name="Commentaire 3 3 6 2" xfId="2081"/>
    <cellStyle name="Commentaire 3 3 7" xfId="2082"/>
    <cellStyle name="Commentaire 3 4" xfId="2083"/>
    <cellStyle name="Commentaire 3 4 2" xfId="2084"/>
    <cellStyle name="Commentaire 3 4 2 2" xfId="2085"/>
    <cellStyle name="Commentaire 3 4 2 2 2" xfId="2086"/>
    <cellStyle name="Commentaire 3 4 2 3" xfId="2087"/>
    <cellStyle name="Commentaire 3 4 2 3 2" xfId="2088"/>
    <cellStyle name="Commentaire 3 4 2 4" xfId="2089"/>
    <cellStyle name="Commentaire 3 4 2 4 2" xfId="2090"/>
    <cellStyle name="Commentaire 3 4 2 4 2 2" xfId="2091"/>
    <cellStyle name="Commentaire 3 4 2 4 3" xfId="2092"/>
    <cellStyle name="Commentaire 3 4 2 5" xfId="2093"/>
    <cellStyle name="Commentaire 3 4 2 5 2" xfId="2094"/>
    <cellStyle name="Commentaire 3 4 2 6" xfId="4064"/>
    <cellStyle name="Commentaire 3 4 2 6 2" xfId="8135"/>
    <cellStyle name="Commentaire 3 4 2 6 2 2" xfId="28289"/>
    <cellStyle name="Commentaire 3 4 2 6 2 3" xfId="41566"/>
    <cellStyle name="Commentaire 3 4 2 6 2 4" xfId="54843"/>
    <cellStyle name="Commentaire 3 4 2 6 3" xfId="22302"/>
    <cellStyle name="Commentaire 3 4 2 6 4" xfId="35579"/>
    <cellStyle name="Commentaire 3 4 2 6 5" xfId="48856"/>
    <cellStyle name="Commentaire 3 4 3" xfId="2095"/>
    <cellStyle name="Commentaire 3 4 3 2" xfId="2096"/>
    <cellStyle name="Commentaire 3 4 4" xfId="2097"/>
    <cellStyle name="Commentaire 3 4 4 2" xfId="2098"/>
    <cellStyle name="Commentaire 3 4 5" xfId="2099"/>
    <cellStyle name="Commentaire 3 4 5 2" xfId="2100"/>
    <cellStyle name="Commentaire 3 4 6" xfId="2101"/>
    <cellStyle name="Commentaire 3 4 6 2" xfId="2102"/>
    <cellStyle name="Commentaire 3 5" xfId="2103"/>
    <cellStyle name="Commentaire 3 5 2" xfId="2104"/>
    <cellStyle name="Commentaire 3 5 2 2" xfId="2105"/>
    <cellStyle name="Commentaire 3 5 3" xfId="2106"/>
    <cellStyle name="Commentaire 3 5 3 2" xfId="2107"/>
    <cellStyle name="Commentaire 3 5 4" xfId="2108"/>
    <cellStyle name="Commentaire 3 5 4 2" xfId="2109"/>
    <cellStyle name="Commentaire 3 5 5" xfId="2110"/>
    <cellStyle name="Commentaire 3 5 5 2" xfId="2111"/>
    <cellStyle name="Commentaire 3 5 6" xfId="2112"/>
    <cellStyle name="Commentaire 3 5 6 2" xfId="2113"/>
    <cellStyle name="Commentaire 3 5 6 2 2" xfId="2114"/>
    <cellStyle name="Commentaire 3 5 6 3" xfId="2115"/>
    <cellStyle name="Commentaire 3 5 7" xfId="2116"/>
    <cellStyle name="Commentaire 3 5 7 2" xfId="2117"/>
    <cellStyle name="Commentaire 3 5 8" xfId="4065"/>
    <cellStyle name="Commentaire 3 5 8 2" xfId="8136"/>
    <cellStyle name="Commentaire 3 5 8 2 2" xfId="28290"/>
    <cellStyle name="Commentaire 3 5 8 2 3" xfId="41567"/>
    <cellStyle name="Commentaire 3 5 8 2 4" xfId="54844"/>
    <cellStyle name="Commentaire 3 5 8 3" xfId="22303"/>
    <cellStyle name="Commentaire 3 5 8 4" xfId="35580"/>
    <cellStyle name="Commentaire 3 5 8 5" xfId="48857"/>
    <cellStyle name="Commentaire 3 6" xfId="2118"/>
    <cellStyle name="Commentaire 30" xfId="19192"/>
    <cellStyle name="Commentaire 30 2" xfId="32372"/>
    <cellStyle name="Commentaire 30 3" xfId="45649"/>
    <cellStyle name="Commentaire 30 4" xfId="58926"/>
    <cellStyle name="Commentaire 31" xfId="32446"/>
    <cellStyle name="Commentaire 31 2" xfId="45723"/>
    <cellStyle name="Commentaire 31 3" xfId="59000"/>
    <cellStyle name="Commentaire 32" xfId="32500"/>
    <cellStyle name="Commentaire 32 2" xfId="45777"/>
    <cellStyle name="Commentaire 32 3" xfId="59054"/>
    <cellStyle name="Commentaire 33" xfId="59101"/>
    <cellStyle name="Commentaire 34" xfId="59148"/>
    <cellStyle name="Commentaire 35" xfId="59241"/>
    <cellStyle name="Commentaire 36" xfId="59288"/>
    <cellStyle name="Commentaire 37" xfId="59342"/>
    <cellStyle name="Commentaire 38" xfId="59359"/>
    <cellStyle name="Commentaire 39" xfId="59379"/>
    <cellStyle name="Commentaire 4" xfId="2119"/>
    <cellStyle name="Commentaire 4 2" xfId="2120"/>
    <cellStyle name="Commentaire 4 2 2" xfId="9951"/>
    <cellStyle name="Commentaire 4 2 3" xfId="9733"/>
    <cellStyle name="Commentaire 4 3" xfId="9950"/>
    <cellStyle name="Commentaire 4 4" xfId="9732"/>
    <cellStyle name="Commentaire 40" xfId="59394"/>
    <cellStyle name="Commentaire 5" xfId="2121"/>
    <cellStyle name="Commentaire 6" xfId="2122"/>
    <cellStyle name="Commentaire 6 2" xfId="2123"/>
    <cellStyle name="Commentaire 6 2 2" xfId="2124"/>
    <cellStyle name="Commentaire 6 2 2 2" xfId="9954"/>
    <cellStyle name="Commentaire 6 2 2 3" xfId="9736"/>
    <cellStyle name="Commentaire 6 2 3" xfId="9953"/>
    <cellStyle name="Commentaire 6 2 4" xfId="9735"/>
    <cellStyle name="Commentaire 6 3" xfId="2125"/>
    <cellStyle name="Commentaire 6 3 2" xfId="2126"/>
    <cellStyle name="Commentaire 6 3 2 2" xfId="2127"/>
    <cellStyle name="Commentaire 6 3 2 2 2" xfId="9957"/>
    <cellStyle name="Commentaire 6 3 2 2 3" xfId="9739"/>
    <cellStyle name="Commentaire 6 3 2 3" xfId="9956"/>
    <cellStyle name="Commentaire 6 3 2 4" xfId="9738"/>
    <cellStyle name="Commentaire 6 3 3" xfId="2128"/>
    <cellStyle name="Commentaire 6 3 3 2" xfId="9958"/>
    <cellStyle name="Commentaire 6 3 3 3" xfId="9740"/>
    <cellStyle name="Commentaire 6 3 4" xfId="9955"/>
    <cellStyle name="Commentaire 6 3 5" xfId="9737"/>
    <cellStyle name="Commentaire 6 4" xfId="2129"/>
    <cellStyle name="Commentaire 6 4 2" xfId="9959"/>
    <cellStyle name="Commentaire 6 4 3" xfId="9741"/>
    <cellStyle name="Commentaire 6 5" xfId="9952"/>
    <cellStyle name="Commentaire 6 6" xfId="9734"/>
    <cellStyle name="Commentaire 7" xfId="2130"/>
    <cellStyle name="Commentaire 7 2" xfId="2131"/>
    <cellStyle name="Commentaire 7 2 2" xfId="2132"/>
    <cellStyle name="Commentaire 7 2 3" xfId="2133"/>
    <cellStyle name="Commentaire 7 2 3 2" xfId="2134"/>
    <cellStyle name="Commentaire 7 2 4" xfId="2135"/>
    <cellStyle name="Commentaire 7 2 4 2" xfId="2136"/>
    <cellStyle name="Commentaire 7 2 4 2 2" xfId="2137"/>
    <cellStyle name="Commentaire 7 2 4 3" xfId="2138"/>
    <cellStyle name="Commentaire 7 2 5" xfId="2139"/>
    <cellStyle name="Commentaire 7 2 5 2" xfId="2140"/>
    <cellStyle name="Commentaire 7 2 6" xfId="4073"/>
    <cellStyle name="Commentaire 7 3" xfId="2141"/>
    <cellStyle name="Commentaire 7 4" xfId="2142"/>
    <cellStyle name="Commentaire 7 5" xfId="2143"/>
    <cellStyle name="Commentaire 7 6" xfId="2144"/>
    <cellStyle name="Commentaire 7 6 2" xfId="2145"/>
    <cellStyle name="Commentaire 8" xfId="2146"/>
    <cellStyle name="Commentaire 8 2" xfId="9960"/>
    <cellStyle name="Commentaire 8 3" xfId="9742"/>
    <cellStyle name="Commentaire 9" xfId="2147"/>
    <cellStyle name="Commentaire 9 2" xfId="2148"/>
    <cellStyle name="Commentaire 9 2 2" xfId="2149"/>
    <cellStyle name="Commentaire 9 3" xfId="2150"/>
    <cellStyle name="Commentaire 9 4" xfId="2151"/>
    <cellStyle name="Commentaire 9 4 2" xfId="2152"/>
    <cellStyle name="Commentaire 9 4 2 2" xfId="2153"/>
    <cellStyle name="Commentaire 9 4 3" xfId="2154"/>
    <cellStyle name="Commentaire 9 5" xfId="2155"/>
    <cellStyle name="Commentaire 9 5 2" xfId="2156"/>
    <cellStyle name="Commentaire 9 6" xfId="4076"/>
    <cellStyle name="Commentaire 9 6 2" xfId="4461"/>
    <cellStyle name="Commentaire 9 6 3" xfId="8146"/>
    <cellStyle name="Commentaire 9 6 3 2" xfId="15651"/>
    <cellStyle name="Commentaire 9 6 3 2 2" xfId="28300"/>
    <cellStyle name="Commentaire 9 6 3 2 3" xfId="41577"/>
    <cellStyle name="Commentaire 9 6 3 2 4" xfId="54854"/>
    <cellStyle name="Commentaire 9 6 3 3" xfId="22313"/>
    <cellStyle name="Commentaire 9 6 3 4" xfId="35590"/>
    <cellStyle name="Commentaire 9 6 3 5" xfId="48867"/>
    <cellStyle name="Entrée" xfId="2157" builtinId="20" customBuiltin="1"/>
    <cellStyle name="Entrée 10" xfId="4462"/>
    <cellStyle name="Entrée 10 2" xfId="13103"/>
    <cellStyle name="Entrée 11" xfId="4463"/>
    <cellStyle name="Entrée 12" xfId="5724"/>
    <cellStyle name="Entrée 2" xfId="2158"/>
    <cellStyle name="Entrée 2 2" xfId="2159"/>
    <cellStyle name="Entrée 2 2 2" xfId="2160"/>
    <cellStyle name="Entrée 2 2 2 2" xfId="2161"/>
    <cellStyle name="Entrée 2 2 2 2 2" xfId="2162"/>
    <cellStyle name="Entrée 2 2 2 2 2 2" xfId="2163"/>
    <cellStyle name="Entrée 2 2 2 2 2 3" xfId="2164"/>
    <cellStyle name="Entrée 2 2 2 2 2 4" xfId="2165"/>
    <cellStyle name="Entrée 2 2 2 2 2 4 2" xfId="2166"/>
    <cellStyle name="Entrée 2 2 2 2 2 5" xfId="2167"/>
    <cellStyle name="Entrée 2 2 2 2 2 6" xfId="4082"/>
    <cellStyle name="Entrée 2 2 2 2 3" xfId="2168"/>
    <cellStyle name="Entrée 2 2 2 2 4" xfId="2169"/>
    <cellStyle name="Entrée 2 2 2 2 5" xfId="13036"/>
    <cellStyle name="Entrée 2 2 2 2 6" xfId="13248"/>
    <cellStyle name="Entrée 2 2 2 3" xfId="2170"/>
    <cellStyle name="Entrée 2 2 2 4" xfId="2171"/>
    <cellStyle name="Entrée 2 2 2 5" xfId="2172"/>
    <cellStyle name="Entrée 2 2 3" xfId="2173"/>
    <cellStyle name="Entrée 2 2 3 2" xfId="2174"/>
    <cellStyle name="Entrée 2 2 3 2 2" xfId="2175"/>
    <cellStyle name="Entrée 2 2 3 2 3" xfId="2176"/>
    <cellStyle name="Entrée 2 2 3 3" xfId="2177"/>
    <cellStyle name="Entrée 2 2 3 3 2" xfId="2178"/>
    <cellStyle name="Entrée 2 2 3 3 3" xfId="2179"/>
    <cellStyle name="Entrée 2 2 3 3 4" xfId="2180"/>
    <cellStyle name="Entrée 2 2 3 3 4 2" xfId="2181"/>
    <cellStyle name="Entrée 2 2 3 3 5" xfId="2182"/>
    <cellStyle name="Entrée 2 2 3 3 6" xfId="4085"/>
    <cellStyle name="Entrée 2 2 3 4" xfId="2183"/>
    <cellStyle name="Entrée 2 2 3 5" xfId="13037"/>
    <cellStyle name="Entrée 2 2 3 6" xfId="13249"/>
    <cellStyle name="Entrée 2 2 4" xfId="2184"/>
    <cellStyle name="Entrée 2 2 5" xfId="13038"/>
    <cellStyle name="Entrée 2 2 6" xfId="13247"/>
    <cellStyle name="Entrée 2 3" xfId="2185"/>
    <cellStyle name="Entrée 2 3 2" xfId="2186"/>
    <cellStyle name="Entrée 2 3 3" xfId="2187"/>
    <cellStyle name="Entrée 2 3 3 2" xfId="2188"/>
    <cellStyle name="Entrée 2 3 3 2 2" xfId="2189"/>
    <cellStyle name="Entrée 2 3 3 2 3" xfId="2190"/>
    <cellStyle name="Entrée 2 3 3 2 4" xfId="2191"/>
    <cellStyle name="Entrée 2 3 3 2 4 2" xfId="2192"/>
    <cellStyle name="Entrée 2 3 3 2 5" xfId="2193"/>
    <cellStyle name="Entrée 2 3 3 2 6" xfId="4089"/>
    <cellStyle name="Entrée 2 3 3 3" xfId="2194"/>
    <cellStyle name="Entrée 2 3 3 4" xfId="2195"/>
    <cellStyle name="Entrée 2 3 3 5" xfId="2196"/>
    <cellStyle name="Entrée 2 3 3 6" xfId="2197"/>
    <cellStyle name="Entrée 2 3 4" xfId="2198"/>
    <cellStyle name="Entrée 2 3 4 2" xfId="2199"/>
    <cellStyle name="Entrée 2 3 4 3" xfId="2200"/>
    <cellStyle name="Entrée 2 3 4 4" xfId="2201"/>
    <cellStyle name="Entrée 2 3 4 4 2" xfId="2202"/>
    <cellStyle name="Entrée 2 3 4 5" xfId="2203"/>
    <cellStyle name="Entrée 2 3 4 6" xfId="4092"/>
    <cellStyle name="Entrée 2 3 5" xfId="2204"/>
    <cellStyle name="Entrée 2 3 6" xfId="2205"/>
    <cellStyle name="Entrée 2 3 7" xfId="2206"/>
    <cellStyle name="Entrée 2 3 8" xfId="13039"/>
    <cellStyle name="Entrée 2 3 9" xfId="13250"/>
    <cellStyle name="Entrée 2 4" xfId="2207"/>
    <cellStyle name="Entrée 2 5" xfId="2208"/>
    <cellStyle name="Entrée 2 5 2" xfId="2209"/>
    <cellStyle name="Entrée 2 5 3" xfId="2210"/>
    <cellStyle name="Entrée 2 5 4" xfId="2211"/>
    <cellStyle name="Entrée 2 5 4 2" xfId="2212"/>
    <cellStyle name="Entrée 2 5 5" xfId="2213"/>
    <cellStyle name="Entrée 2 5 6" xfId="4093"/>
    <cellStyle name="Entrée 2 6" xfId="2214"/>
    <cellStyle name="Entrée 3" xfId="2215"/>
    <cellStyle name="Entrée 3 2" xfId="2216"/>
    <cellStyle name="Entrée 4" xfId="2217"/>
    <cellStyle name="Entrée 5" xfId="2218"/>
    <cellStyle name="Entrée 5 2" xfId="2219"/>
    <cellStyle name="Entrée 5 2 2" xfId="2220"/>
    <cellStyle name="Entrée 5 2 3" xfId="2221"/>
    <cellStyle name="Entrée 5 2 4" xfId="2222"/>
    <cellStyle name="Entrée 5 2 4 2" xfId="2223"/>
    <cellStyle name="Entrée 5 2 5" xfId="2224"/>
    <cellStyle name="Entrée 5 2 6" xfId="4096"/>
    <cellStyle name="Entrée 5 3" xfId="2225"/>
    <cellStyle name="Entrée 5 4" xfId="2226"/>
    <cellStyle name="Entrée 5 5" xfId="2227"/>
    <cellStyle name="Entrée 5 6" xfId="13040"/>
    <cellStyle name="Entrée 5 7" xfId="13251"/>
    <cellStyle name="Entrée 6" xfId="2228"/>
    <cellStyle name="Entrée 7" xfId="2229"/>
    <cellStyle name="Entrée 8" xfId="2230"/>
    <cellStyle name="Entrée 8 2" xfId="4464"/>
    <cellStyle name="Entrée 9" xfId="2231"/>
    <cellStyle name="Euro" xfId="2232"/>
    <cellStyle name="Euro 10" xfId="2233"/>
    <cellStyle name="Euro 10 2" xfId="2234"/>
    <cellStyle name="Euro 10 2 2" xfId="9962"/>
    <cellStyle name="Euro 10 2 3" xfId="9744"/>
    <cellStyle name="Euro 10 3" xfId="2235"/>
    <cellStyle name="Euro 10 3 2" xfId="2236"/>
    <cellStyle name="Euro 10 3 2 2" xfId="9964"/>
    <cellStyle name="Euro 10 3 2 3" xfId="9746"/>
    <cellStyle name="Euro 10 3 3" xfId="9963"/>
    <cellStyle name="Euro 10 3 4" xfId="9745"/>
    <cellStyle name="Euro 10 4" xfId="9961"/>
    <cellStyle name="Euro 10 5" xfId="9743"/>
    <cellStyle name="Euro 11" xfId="2237"/>
    <cellStyle name="Euro 11 2" xfId="2238"/>
    <cellStyle name="Euro 11 2 2" xfId="9966"/>
    <cellStyle name="Euro 11 2 3" xfId="9748"/>
    <cellStyle name="Euro 11 3" xfId="9965"/>
    <cellStyle name="Euro 11 4" xfId="9747"/>
    <cellStyle name="Euro 12" xfId="2239"/>
    <cellStyle name="Euro 12 2" xfId="2240"/>
    <cellStyle name="Euro 12 2 2" xfId="9968"/>
    <cellStyle name="Euro 12 2 3" xfId="9750"/>
    <cellStyle name="Euro 12 3" xfId="9967"/>
    <cellStyle name="Euro 12 4" xfId="9749"/>
    <cellStyle name="Euro 13" xfId="2241"/>
    <cellStyle name="Euro 13 2" xfId="2242"/>
    <cellStyle name="Euro 13 2 2" xfId="9970"/>
    <cellStyle name="Euro 13 2 3" xfId="9752"/>
    <cellStyle name="Euro 13 3" xfId="2243"/>
    <cellStyle name="Euro 13 3 2" xfId="9971"/>
    <cellStyle name="Euro 13 3 3" xfId="9753"/>
    <cellStyle name="Euro 13 4" xfId="9969"/>
    <cellStyle name="Euro 13 5" xfId="9751"/>
    <cellStyle name="Euro 14" xfId="2244"/>
    <cellStyle name="Euro 14 2" xfId="2245"/>
    <cellStyle name="Euro 14 2 2" xfId="9973"/>
    <cellStyle name="Euro 14 2 3" xfId="9755"/>
    <cellStyle name="Euro 14 3" xfId="9972"/>
    <cellStyle name="Euro 14 4" xfId="9754"/>
    <cellStyle name="Euro 15" xfId="13041"/>
    <cellStyle name="Euro 2" xfId="2246"/>
    <cellStyle name="Euro 2 2" xfId="2247"/>
    <cellStyle name="Euro 2 2 2" xfId="9975"/>
    <cellStyle name="Euro 2 2 3" xfId="9757"/>
    <cellStyle name="Euro 2 3" xfId="9974"/>
    <cellStyle name="Euro 2 4" xfId="9756"/>
    <cellStyle name="Euro 3" xfId="2248"/>
    <cellStyle name="Euro 3 2" xfId="2249"/>
    <cellStyle name="Euro 3 2 2" xfId="2250"/>
    <cellStyle name="Euro 3 2 2 2" xfId="9978"/>
    <cellStyle name="Euro 3 2 2 3" xfId="9760"/>
    <cellStyle name="Euro 3 2 3" xfId="9977"/>
    <cellStyle name="Euro 3 2 4" xfId="9759"/>
    <cellStyle name="Euro 3 3" xfId="2251"/>
    <cellStyle name="Euro 3 3 2" xfId="9979"/>
    <cellStyle name="Euro 3 3 3" xfId="9761"/>
    <cellStyle name="Euro 3 4" xfId="9976"/>
    <cellStyle name="Euro 3 5" xfId="9758"/>
    <cellStyle name="Euro 4" xfId="2252"/>
    <cellStyle name="Euro 4 2" xfId="2253"/>
    <cellStyle name="Euro 4 2 2" xfId="2254"/>
    <cellStyle name="Euro 4 2 2 2" xfId="9982"/>
    <cellStyle name="Euro 4 2 2 3" xfId="9764"/>
    <cellStyle name="Euro 4 2 3" xfId="9981"/>
    <cellStyle name="Euro 4 2 4" xfId="9763"/>
    <cellStyle name="Euro 4 3" xfId="2255"/>
    <cellStyle name="Euro 4 3 2" xfId="9983"/>
    <cellStyle name="Euro 4 3 3" xfId="9765"/>
    <cellStyle name="Euro 4 4" xfId="9980"/>
    <cellStyle name="Euro 4 5" xfId="9762"/>
    <cellStyle name="Euro 5" xfId="2256"/>
    <cellStyle name="Euro 5 2" xfId="2257"/>
    <cellStyle name="Euro 5 2 2" xfId="9985"/>
    <cellStyle name="Euro 5 2 3" xfId="9767"/>
    <cellStyle name="Euro 5 3" xfId="9984"/>
    <cellStyle name="Euro 5 4" xfId="9766"/>
    <cellStyle name="Euro 6" xfId="2258"/>
    <cellStyle name="Euro 6 2" xfId="2259"/>
    <cellStyle name="Euro 6 2 2" xfId="9987"/>
    <cellStyle name="Euro 6 2 3" xfId="9769"/>
    <cellStyle name="Euro 6 3" xfId="9986"/>
    <cellStyle name="Euro 6 4" xfId="9768"/>
    <cellStyle name="Euro 7" xfId="2260"/>
    <cellStyle name="Euro 7 2" xfId="2261"/>
    <cellStyle name="Euro 7 2 2" xfId="9989"/>
    <cellStyle name="Euro 7 2 3" xfId="9771"/>
    <cellStyle name="Euro 7 3" xfId="9988"/>
    <cellStyle name="Euro 7 4" xfId="9770"/>
    <cellStyle name="Euro 8" xfId="2262"/>
    <cellStyle name="Euro 8 2" xfId="2263"/>
    <cellStyle name="Euro 8 2 2" xfId="9991"/>
    <cellStyle name="Euro 8 2 3" xfId="9773"/>
    <cellStyle name="Euro 8 3" xfId="2264"/>
    <cellStyle name="Euro 8 3 2" xfId="9992"/>
    <cellStyle name="Euro 8 3 3" xfId="9774"/>
    <cellStyle name="Euro 8 4" xfId="9990"/>
    <cellStyle name="Euro 8 5" xfId="9772"/>
    <cellStyle name="Euro 9" xfId="2265"/>
    <cellStyle name="Euro 9 2" xfId="9993"/>
    <cellStyle name="Euro 9 3" xfId="9775"/>
    <cellStyle name="Insatisfaisant" xfId="2266" builtinId="27" customBuiltin="1"/>
    <cellStyle name="Insatisfaisant 10" xfId="4465"/>
    <cellStyle name="Insatisfaisant 10 2" xfId="13101"/>
    <cellStyle name="Insatisfaisant 11" xfId="4466"/>
    <cellStyle name="Insatisfaisant 12" xfId="5725"/>
    <cellStyle name="Insatisfaisant 2" xfId="2267"/>
    <cellStyle name="Insatisfaisant 2 2" xfId="2268"/>
    <cellStyle name="Insatisfaisant 2 2 2" xfId="2269"/>
    <cellStyle name="Insatisfaisant 2 2 2 2" xfId="2270"/>
    <cellStyle name="Insatisfaisant 2 2 2 2 2" xfId="2271"/>
    <cellStyle name="Insatisfaisant 2 2 2 2 2 2" xfId="2272"/>
    <cellStyle name="Insatisfaisant 2 2 2 2 2 3" xfId="2273"/>
    <cellStyle name="Insatisfaisant 2 2 2 2 2 4" xfId="2274"/>
    <cellStyle name="Insatisfaisant 2 2 2 2 2 4 2" xfId="2275"/>
    <cellStyle name="Insatisfaisant 2 2 2 2 2 5" xfId="2276"/>
    <cellStyle name="Insatisfaisant 2 2 2 2 2 6" xfId="4117"/>
    <cellStyle name="Insatisfaisant 2 2 2 2 3" xfId="2277"/>
    <cellStyle name="Insatisfaisant 2 2 2 2 4" xfId="2278"/>
    <cellStyle name="Insatisfaisant 2 2 2 2 5" xfId="13042"/>
    <cellStyle name="Insatisfaisant 2 2 2 2 6" xfId="13253"/>
    <cellStyle name="Insatisfaisant 2 2 2 3" xfId="2279"/>
    <cellStyle name="Insatisfaisant 2 2 2 4" xfId="2280"/>
    <cellStyle name="Insatisfaisant 2 2 2 5" xfId="2281"/>
    <cellStyle name="Insatisfaisant 2 2 3" xfId="2282"/>
    <cellStyle name="Insatisfaisant 2 2 3 2" xfId="2283"/>
    <cellStyle name="Insatisfaisant 2 2 3 2 2" xfId="2284"/>
    <cellStyle name="Insatisfaisant 2 2 3 2 3" xfId="2285"/>
    <cellStyle name="Insatisfaisant 2 2 3 3" xfId="2286"/>
    <cellStyle name="Insatisfaisant 2 2 3 3 2" xfId="2287"/>
    <cellStyle name="Insatisfaisant 2 2 3 3 3" xfId="2288"/>
    <cellStyle name="Insatisfaisant 2 2 3 3 4" xfId="2289"/>
    <cellStyle name="Insatisfaisant 2 2 3 3 4 2" xfId="2290"/>
    <cellStyle name="Insatisfaisant 2 2 3 3 5" xfId="2291"/>
    <cellStyle name="Insatisfaisant 2 2 3 3 6" xfId="4118"/>
    <cellStyle name="Insatisfaisant 2 2 3 4" xfId="2292"/>
    <cellStyle name="Insatisfaisant 2 2 3 5" xfId="13043"/>
    <cellStyle name="Insatisfaisant 2 2 3 6" xfId="13254"/>
    <cellStyle name="Insatisfaisant 2 2 4" xfId="2293"/>
    <cellStyle name="Insatisfaisant 2 2 5" xfId="13044"/>
    <cellStyle name="Insatisfaisant 2 2 6" xfId="13252"/>
    <cellStyle name="Insatisfaisant 2 3" xfId="2294"/>
    <cellStyle name="Insatisfaisant 2 3 2" xfId="2295"/>
    <cellStyle name="Insatisfaisant 2 3 3" xfId="2296"/>
    <cellStyle name="Insatisfaisant 2 3 3 2" xfId="2297"/>
    <cellStyle name="Insatisfaisant 2 3 3 2 2" xfId="2298"/>
    <cellStyle name="Insatisfaisant 2 3 3 2 3" xfId="2299"/>
    <cellStyle name="Insatisfaisant 2 3 3 2 4" xfId="2300"/>
    <cellStyle name="Insatisfaisant 2 3 3 2 4 2" xfId="2301"/>
    <cellStyle name="Insatisfaisant 2 3 3 2 5" xfId="2302"/>
    <cellStyle name="Insatisfaisant 2 3 3 2 6" xfId="4119"/>
    <cellStyle name="Insatisfaisant 2 3 3 3" xfId="2303"/>
    <cellStyle name="Insatisfaisant 2 3 3 4" xfId="2304"/>
    <cellStyle name="Insatisfaisant 2 3 3 5" xfId="2305"/>
    <cellStyle name="Insatisfaisant 2 3 3 6" xfId="2306"/>
    <cellStyle name="Insatisfaisant 2 3 4" xfId="2307"/>
    <cellStyle name="Insatisfaisant 2 3 4 2" xfId="2308"/>
    <cellStyle name="Insatisfaisant 2 3 4 3" xfId="2309"/>
    <cellStyle name="Insatisfaisant 2 3 4 4" xfId="2310"/>
    <cellStyle name="Insatisfaisant 2 3 4 4 2" xfId="2311"/>
    <cellStyle name="Insatisfaisant 2 3 4 5" xfId="2312"/>
    <cellStyle name="Insatisfaisant 2 3 4 6" xfId="4120"/>
    <cellStyle name="Insatisfaisant 2 3 5" xfId="2313"/>
    <cellStyle name="Insatisfaisant 2 3 6" xfId="2314"/>
    <cellStyle name="Insatisfaisant 2 3 7" xfId="2315"/>
    <cellStyle name="Insatisfaisant 2 3 8" xfId="13045"/>
    <cellStyle name="Insatisfaisant 2 3 9" xfId="13255"/>
    <cellStyle name="Insatisfaisant 2 4" xfId="2316"/>
    <cellStyle name="Insatisfaisant 2 5" xfId="2317"/>
    <cellStyle name="Insatisfaisant 2 5 2" xfId="2318"/>
    <cellStyle name="Insatisfaisant 2 5 3" xfId="2319"/>
    <cellStyle name="Insatisfaisant 2 5 4" xfId="2320"/>
    <cellStyle name="Insatisfaisant 2 5 4 2" xfId="2321"/>
    <cellStyle name="Insatisfaisant 2 5 5" xfId="2322"/>
    <cellStyle name="Insatisfaisant 2 5 6" xfId="4121"/>
    <cellStyle name="Insatisfaisant 2 6" xfId="2323"/>
    <cellStyle name="Insatisfaisant 3" xfId="2324"/>
    <cellStyle name="Insatisfaisant 3 2" xfId="2325"/>
    <cellStyle name="Insatisfaisant 4" xfId="2326"/>
    <cellStyle name="Insatisfaisant 5" xfId="2327"/>
    <cellStyle name="Insatisfaisant 5 2" xfId="2328"/>
    <cellStyle name="Insatisfaisant 5 2 2" xfId="2329"/>
    <cellStyle name="Insatisfaisant 5 2 3" xfId="2330"/>
    <cellStyle name="Insatisfaisant 5 2 4" xfId="2331"/>
    <cellStyle name="Insatisfaisant 5 2 4 2" xfId="2332"/>
    <cellStyle name="Insatisfaisant 5 2 5" xfId="2333"/>
    <cellStyle name="Insatisfaisant 5 2 6" xfId="4122"/>
    <cellStyle name="Insatisfaisant 5 3" xfId="2334"/>
    <cellStyle name="Insatisfaisant 5 4" xfId="2335"/>
    <cellStyle name="Insatisfaisant 5 5" xfId="2336"/>
    <cellStyle name="Insatisfaisant 5 6" xfId="13046"/>
    <cellStyle name="Insatisfaisant 5 7" xfId="13256"/>
    <cellStyle name="Insatisfaisant 6" xfId="2337"/>
    <cellStyle name="Insatisfaisant 7" xfId="2338"/>
    <cellStyle name="Insatisfaisant 8" xfId="2339"/>
    <cellStyle name="Insatisfaisant 8 2" xfId="4467"/>
    <cellStyle name="Insatisfaisant 9" xfId="2340"/>
    <cellStyle name="Lien hypertexte" xfId="59236" builtinId="8"/>
    <cellStyle name="Lien hypertexte 2" xfId="2341"/>
    <cellStyle name="Lien hypertexte 2 2" xfId="2342"/>
    <cellStyle name="Lien hypertexte 2 2 2" xfId="2343"/>
    <cellStyle name="Lien hypertexte 2 2 2 2" xfId="2344"/>
    <cellStyle name="Lien hypertexte 2 2 3" xfId="2345"/>
    <cellStyle name="Lien hypertexte 2 3" xfId="2346"/>
    <cellStyle name="Lien hypertexte 2 3 2" xfId="2347"/>
    <cellStyle name="Lien hypertexte 2 4" xfId="2348"/>
    <cellStyle name="Lien hypertexte 2_2012-2013 - CF - Tour 1 - Ligue 04 - Résultats" xfId="2349"/>
    <cellStyle name="Lien hypertexte 3" xfId="2350"/>
    <cellStyle name="Lien hypertexte 3 2" xfId="2351"/>
    <cellStyle name="Lien hypertexte 3 2 2" xfId="2352"/>
    <cellStyle name="Lien hypertexte 3 2 2 2" xfId="2353"/>
    <cellStyle name="Lien hypertexte 3 2 3" xfId="2354"/>
    <cellStyle name="Lien hypertexte 3 3" xfId="2355"/>
    <cellStyle name="Lien hypertexte 3 3 2" xfId="2356"/>
    <cellStyle name="Lien hypertexte 3 4" xfId="2357"/>
    <cellStyle name="Lien hypertexte 3_2012-2013 - CF - Tour 1 - Ligue 04 - Résultats" xfId="2358"/>
    <cellStyle name="Lien hypertexte 4" xfId="2359"/>
    <cellStyle name="Lien hypertexte 5" xfId="2360"/>
    <cellStyle name="Lien hypertexte 5 2" xfId="2361"/>
    <cellStyle name="Lien hypertexte 5 2 2" xfId="2362"/>
    <cellStyle name="Lien hypertexte 5 2 2 2" xfId="2363"/>
    <cellStyle name="Lien hypertexte 5 2 3" xfId="2364"/>
    <cellStyle name="Lien hypertexte 5 3" xfId="2365"/>
    <cellStyle name="Lien hypertexte 5 3 2" xfId="2366"/>
    <cellStyle name="Lien hypertexte 5 4" xfId="2367"/>
    <cellStyle name="Lien hypertexte 5_2012-2013 - CF - Tour 1 - Ligue 04 - Résultats" xfId="2368"/>
    <cellStyle name="Lien hypertexte 6" xfId="2369"/>
    <cellStyle name="Lien hypertexte 6 2" xfId="2370"/>
    <cellStyle name="Lien hypertexte 6_2012-2013 - CF - Tour 1 - Ligue 04 - Résultats" xfId="2371"/>
    <cellStyle name="Monétaire 10" xfId="2372"/>
    <cellStyle name="Monétaire 10 2" xfId="2373"/>
    <cellStyle name="Monétaire 10 2 2" xfId="2374"/>
    <cellStyle name="Monétaire 10 2 2 2" xfId="9996"/>
    <cellStyle name="Monétaire 10 2 2 3" xfId="9778"/>
    <cellStyle name="Monétaire 10 2 3" xfId="9995"/>
    <cellStyle name="Monétaire 10 2 4" xfId="9777"/>
    <cellStyle name="Monétaire 10 3" xfId="2375"/>
    <cellStyle name="Monétaire 10 3 2" xfId="9997"/>
    <cellStyle name="Monétaire 10 3 3" xfId="9779"/>
    <cellStyle name="Monétaire 10 4" xfId="9994"/>
    <cellStyle name="Monétaire 10 5" xfId="9776"/>
    <cellStyle name="Monétaire 11" xfId="2376"/>
    <cellStyle name="Monétaire 11 2" xfId="2377"/>
    <cellStyle name="Monétaire 11 2 2" xfId="9999"/>
    <cellStyle name="Monétaire 11 2 3" xfId="9781"/>
    <cellStyle name="Monétaire 11 3" xfId="9998"/>
    <cellStyle name="Monétaire 11 4" xfId="9780"/>
    <cellStyle name="Monétaire 12" xfId="2378"/>
    <cellStyle name="Monétaire 12 2" xfId="2379"/>
    <cellStyle name="Monétaire 12 2 2" xfId="10001"/>
    <cellStyle name="Monétaire 12 2 3" xfId="9783"/>
    <cellStyle name="Monétaire 12 3" xfId="2380"/>
    <cellStyle name="Monétaire 12 3 2" xfId="10002"/>
    <cellStyle name="Monétaire 12 3 3" xfId="9784"/>
    <cellStyle name="Monétaire 12 4" xfId="10000"/>
    <cellStyle name="Monétaire 12 5" xfId="9782"/>
    <cellStyle name="Monétaire 13" xfId="2381"/>
    <cellStyle name="Monétaire 13 2" xfId="2382"/>
    <cellStyle name="Monétaire 13 2 2" xfId="10004"/>
    <cellStyle name="Monétaire 13 2 3" xfId="9786"/>
    <cellStyle name="Monétaire 13 3" xfId="10003"/>
    <cellStyle name="Monétaire 13 4" xfId="9785"/>
    <cellStyle name="Monétaire 14" xfId="2383"/>
    <cellStyle name="Monétaire 14 2" xfId="2384"/>
    <cellStyle name="Monétaire 14 2 2" xfId="10006"/>
    <cellStyle name="Monétaire 14 2 3" xfId="9788"/>
    <cellStyle name="Monétaire 14 3" xfId="2385"/>
    <cellStyle name="Monétaire 14 3 2" xfId="2386"/>
    <cellStyle name="Monétaire 14 3 2 2" xfId="10008"/>
    <cellStyle name="Monétaire 14 3 2 3" xfId="9790"/>
    <cellStyle name="Monétaire 14 3 3" xfId="10007"/>
    <cellStyle name="Monétaire 14 3 4" xfId="9789"/>
    <cellStyle name="Monétaire 14 4" xfId="2387"/>
    <cellStyle name="Monétaire 14 4 2" xfId="2388"/>
    <cellStyle name="Monétaire 14 4 2 2" xfId="10010"/>
    <cellStyle name="Monétaire 14 4 2 3" xfId="9792"/>
    <cellStyle name="Monétaire 14 4 3" xfId="10009"/>
    <cellStyle name="Monétaire 14 4 4" xfId="9791"/>
    <cellStyle name="Monétaire 14 5" xfId="10005"/>
    <cellStyle name="Monétaire 14 6" xfId="9787"/>
    <cellStyle name="Monétaire 15" xfId="2389"/>
    <cellStyle name="Monétaire 15 2" xfId="2390"/>
    <cellStyle name="Monétaire 15 2 2" xfId="10012"/>
    <cellStyle name="Monétaire 15 2 3" xfId="9794"/>
    <cellStyle name="Monétaire 15 3" xfId="10011"/>
    <cellStyle name="Monétaire 15 4" xfId="9793"/>
    <cellStyle name="Monétaire 16" xfId="2391"/>
    <cellStyle name="Monétaire 16 2" xfId="2392"/>
    <cellStyle name="Monétaire 16 2 2" xfId="10014"/>
    <cellStyle name="Monétaire 16 2 3" xfId="9796"/>
    <cellStyle name="Monétaire 16 3" xfId="10013"/>
    <cellStyle name="Monétaire 16 4" xfId="9795"/>
    <cellStyle name="Monétaire 17" xfId="2393"/>
    <cellStyle name="Monétaire 17 2" xfId="2394"/>
    <cellStyle name="Monétaire 17 2 2" xfId="10016"/>
    <cellStyle name="Monétaire 17 2 3" xfId="9798"/>
    <cellStyle name="Monétaire 17 3" xfId="10015"/>
    <cellStyle name="Monétaire 17 4" xfId="9797"/>
    <cellStyle name="Monétaire 18" xfId="2395"/>
    <cellStyle name="Monétaire 18 2" xfId="2396"/>
    <cellStyle name="Monétaire 18 2 2" xfId="10018"/>
    <cellStyle name="Monétaire 18 2 3" xfId="9800"/>
    <cellStyle name="Monétaire 18 3" xfId="2397"/>
    <cellStyle name="Monétaire 18 3 2" xfId="10019"/>
    <cellStyle name="Monétaire 18 3 3" xfId="9801"/>
    <cellStyle name="Monétaire 18 4" xfId="10017"/>
    <cellStyle name="Monétaire 18 5" xfId="9799"/>
    <cellStyle name="Monétaire 19" xfId="2398"/>
    <cellStyle name="Monétaire 19 2" xfId="2399"/>
    <cellStyle name="Monétaire 19 2 2" xfId="10021"/>
    <cellStyle name="Monétaire 19 2 3" xfId="9803"/>
    <cellStyle name="Monétaire 19 3" xfId="2400"/>
    <cellStyle name="Monétaire 19 3 2" xfId="10022"/>
    <cellStyle name="Monétaire 19 3 3" xfId="9804"/>
    <cellStyle name="Monétaire 19 4" xfId="2401"/>
    <cellStyle name="Monétaire 19 4 2" xfId="10023"/>
    <cellStyle name="Monétaire 19 4 3" xfId="9805"/>
    <cellStyle name="Monétaire 19 5" xfId="10020"/>
    <cellStyle name="Monétaire 19 6" xfId="9802"/>
    <cellStyle name="Monétaire 2" xfId="2402"/>
    <cellStyle name="Monétaire 2 2" xfId="2403"/>
    <cellStyle name="Monétaire 2 2 2" xfId="10025"/>
    <cellStyle name="Monétaire 2 2 3" xfId="9807"/>
    <cellStyle name="Monétaire 2 3" xfId="10024"/>
    <cellStyle name="Monétaire 2 4" xfId="9806"/>
    <cellStyle name="Monétaire 20" xfId="2404"/>
    <cellStyle name="Monétaire 20 2" xfId="2405"/>
    <cellStyle name="Monétaire 20 2 2" xfId="10027"/>
    <cellStyle name="Monétaire 20 2 3" xfId="9809"/>
    <cellStyle name="Monétaire 20 3" xfId="10026"/>
    <cellStyle name="Monétaire 20 4" xfId="9808"/>
    <cellStyle name="Monétaire 21" xfId="2406"/>
    <cellStyle name="Monétaire 21 2" xfId="2407"/>
    <cellStyle name="Monétaire 21 2 2" xfId="10029"/>
    <cellStyle name="Monétaire 21 2 3" xfId="9811"/>
    <cellStyle name="Monétaire 21 3" xfId="2408"/>
    <cellStyle name="Monétaire 21 3 2" xfId="2409"/>
    <cellStyle name="Monétaire 21 3 2 2" xfId="10031"/>
    <cellStyle name="Monétaire 21 3 2 3" xfId="9813"/>
    <cellStyle name="Monétaire 21 3 3" xfId="10030"/>
    <cellStyle name="Monétaire 21 3 4" xfId="9812"/>
    <cellStyle name="Monétaire 21 4" xfId="10028"/>
    <cellStyle name="Monétaire 21 5" xfId="9810"/>
    <cellStyle name="Monétaire 22" xfId="2410"/>
    <cellStyle name="Monétaire 22 2" xfId="10032"/>
    <cellStyle name="Monétaire 22 3" xfId="9814"/>
    <cellStyle name="Monétaire 23" xfId="2411"/>
    <cellStyle name="Monétaire 23 2" xfId="2412"/>
    <cellStyle name="Monétaire 23 2 2" xfId="10034"/>
    <cellStyle name="Monétaire 23 2 3" xfId="9816"/>
    <cellStyle name="Monétaire 23 3" xfId="10033"/>
    <cellStyle name="Monétaire 23 4" xfId="9815"/>
    <cellStyle name="Monétaire 24" xfId="2413"/>
    <cellStyle name="Monétaire 24 2" xfId="2414"/>
    <cellStyle name="Monétaire 24 2 2" xfId="10036"/>
    <cellStyle name="Monétaire 24 2 3" xfId="9818"/>
    <cellStyle name="Monétaire 24 3" xfId="2415"/>
    <cellStyle name="Monétaire 24 3 2" xfId="10037"/>
    <cellStyle name="Monétaire 24 3 3" xfId="9819"/>
    <cellStyle name="Monétaire 24 4" xfId="10035"/>
    <cellStyle name="Monétaire 24 5" xfId="9817"/>
    <cellStyle name="Monétaire 25" xfId="2416"/>
    <cellStyle name="Monétaire 25 2" xfId="10038"/>
    <cellStyle name="Monétaire 25 3" xfId="9820"/>
    <cellStyle name="Monétaire 26" xfId="2417"/>
    <cellStyle name="Monétaire 26 2" xfId="10039"/>
    <cellStyle name="Monétaire 26 3" xfId="9821"/>
    <cellStyle name="Monétaire 27" xfId="13047"/>
    <cellStyle name="Monétaire 3" xfId="2418"/>
    <cellStyle name="Monétaire 3 2" xfId="2419"/>
    <cellStyle name="Monétaire 3 2 2" xfId="2420"/>
    <cellStyle name="Monétaire 3 2 2 2" xfId="10042"/>
    <cellStyle name="Monétaire 3 2 2 3" xfId="9824"/>
    <cellStyle name="Monétaire 3 2 3" xfId="10041"/>
    <cellStyle name="Monétaire 3 2 4" xfId="9823"/>
    <cellStyle name="Monétaire 3 3" xfId="2421"/>
    <cellStyle name="Monétaire 3 3 2" xfId="2422"/>
    <cellStyle name="Monétaire 3 3 2 2" xfId="10044"/>
    <cellStyle name="Monétaire 3 3 2 3" xfId="9826"/>
    <cellStyle name="Monétaire 3 3 3" xfId="10043"/>
    <cellStyle name="Monétaire 3 3 4" xfId="9825"/>
    <cellStyle name="Monétaire 3 4" xfId="2423"/>
    <cellStyle name="Monétaire 3 4 2" xfId="2424"/>
    <cellStyle name="Monétaire 3 4 2 2" xfId="2425"/>
    <cellStyle name="Monétaire 3 4 2 2 2" xfId="10047"/>
    <cellStyle name="Monétaire 3 4 2 2 3" xfId="9829"/>
    <cellStyle name="Monétaire 3 4 2 3" xfId="10046"/>
    <cellStyle name="Monétaire 3 4 2 4" xfId="9828"/>
    <cellStyle name="Monétaire 3 4 3" xfId="2426"/>
    <cellStyle name="Monétaire 3 4 3 2" xfId="10048"/>
    <cellStyle name="Monétaire 3 4 3 3" xfId="9830"/>
    <cellStyle name="Monétaire 3 4 4" xfId="10045"/>
    <cellStyle name="Monétaire 3 4 5" xfId="9827"/>
    <cellStyle name="Monétaire 3 5" xfId="2427"/>
    <cellStyle name="Monétaire 3 5 2" xfId="10049"/>
    <cellStyle name="Monétaire 3 5 3" xfId="9831"/>
    <cellStyle name="Monétaire 3 6" xfId="10040"/>
    <cellStyle name="Monétaire 3 7" xfId="9822"/>
    <cellStyle name="Monétaire 4" xfId="2428"/>
    <cellStyle name="Monétaire 4 2" xfId="2429"/>
    <cellStyle name="Monétaire 4 2 2" xfId="2430"/>
    <cellStyle name="Monétaire 4 2 2 2" xfId="2431"/>
    <cellStyle name="Monétaire 4 2 2 2 2" xfId="10053"/>
    <cellStyle name="Monétaire 4 2 2 2 3" xfId="9835"/>
    <cellStyle name="Monétaire 4 2 2 3" xfId="10052"/>
    <cellStyle name="Monétaire 4 2 2 4" xfId="9834"/>
    <cellStyle name="Monétaire 4 2 3" xfId="2432"/>
    <cellStyle name="Monétaire 4 2 3 2" xfId="10054"/>
    <cellStyle name="Monétaire 4 2 3 3" xfId="9836"/>
    <cellStyle name="Monétaire 4 2 4" xfId="10051"/>
    <cellStyle name="Monétaire 4 2 5" xfId="9833"/>
    <cellStyle name="Monétaire 4 3" xfId="2433"/>
    <cellStyle name="Monétaire 4 3 2" xfId="2434"/>
    <cellStyle name="Monétaire 4 3 2 2" xfId="2435"/>
    <cellStyle name="Monétaire 4 3 2 2 2" xfId="10057"/>
    <cellStyle name="Monétaire 4 3 2 2 3" xfId="9839"/>
    <cellStyle name="Monétaire 4 3 2 3" xfId="10056"/>
    <cellStyle name="Monétaire 4 3 2 4" xfId="9838"/>
    <cellStyle name="Monétaire 4 3 3" xfId="2436"/>
    <cellStyle name="Monétaire 4 3 3 2" xfId="10058"/>
    <cellStyle name="Monétaire 4 3 3 3" xfId="9840"/>
    <cellStyle name="Monétaire 4 3 4" xfId="10055"/>
    <cellStyle name="Monétaire 4 3 5" xfId="9837"/>
    <cellStyle name="Monétaire 4 4" xfId="2437"/>
    <cellStyle name="Monétaire 4 4 2" xfId="2438"/>
    <cellStyle name="Monétaire 4 4 2 2" xfId="2439"/>
    <cellStyle name="Monétaire 4 4 2 2 2" xfId="10061"/>
    <cellStyle name="Monétaire 4 4 2 2 3" xfId="9843"/>
    <cellStyle name="Monétaire 4 4 2 3" xfId="10060"/>
    <cellStyle name="Monétaire 4 4 2 4" xfId="9842"/>
    <cellStyle name="Monétaire 4 4 3" xfId="2440"/>
    <cellStyle name="Monétaire 4 4 3 2" xfId="10062"/>
    <cellStyle name="Monétaire 4 4 3 3" xfId="9844"/>
    <cellStyle name="Monétaire 4 4 4" xfId="10059"/>
    <cellStyle name="Monétaire 4 4 5" xfId="9841"/>
    <cellStyle name="Monétaire 4 5" xfId="2441"/>
    <cellStyle name="Monétaire 4 5 2" xfId="10063"/>
    <cellStyle name="Monétaire 4 5 3" xfId="9845"/>
    <cellStyle name="Monétaire 4 6" xfId="10050"/>
    <cellStyle name="Monétaire 4 7" xfId="9832"/>
    <cellStyle name="Monétaire 5" xfId="2442"/>
    <cellStyle name="Monétaire 5 2" xfId="2443"/>
    <cellStyle name="Monétaire 5 2 2" xfId="2444"/>
    <cellStyle name="Monétaire 5 2 2 2" xfId="10066"/>
    <cellStyle name="Monétaire 5 2 2 3" xfId="9848"/>
    <cellStyle name="Monétaire 5 2 3" xfId="10065"/>
    <cellStyle name="Monétaire 5 2 4" xfId="9847"/>
    <cellStyle name="Monétaire 5 3" xfId="2445"/>
    <cellStyle name="Monétaire 5 3 2" xfId="10067"/>
    <cellStyle name="Monétaire 5 3 3" xfId="9849"/>
    <cellStyle name="Monétaire 5 4" xfId="10064"/>
    <cellStyle name="Monétaire 5 5" xfId="9846"/>
    <cellStyle name="Monétaire 6" xfId="2446"/>
    <cellStyle name="Monétaire 6 2" xfId="2447"/>
    <cellStyle name="Monétaire 6 2 2" xfId="2448"/>
    <cellStyle name="Monétaire 6 2 2 2" xfId="10070"/>
    <cellStyle name="Monétaire 6 2 2 3" xfId="9852"/>
    <cellStyle name="Monétaire 6 2 3" xfId="10069"/>
    <cellStyle name="Monétaire 6 2 4" xfId="9851"/>
    <cellStyle name="Monétaire 6 3" xfId="2449"/>
    <cellStyle name="Monétaire 6 3 2" xfId="10071"/>
    <cellStyle name="Monétaire 6 3 3" xfId="9853"/>
    <cellStyle name="Monétaire 6 4" xfId="10068"/>
    <cellStyle name="Monétaire 6 5" xfId="9850"/>
    <cellStyle name="Monétaire 7" xfId="2450"/>
    <cellStyle name="Monétaire 7 2" xfId="2451"/>
    <cellStyle name="Monétaire 7 2 2" xfId="2452"/>
    <cellStyle name="Monétaire 7 2 2 2" xfId="10074"/>
    <cellStyle name="Monétaire 7 2 2 3" xfId="9856"/>
    <cellStyle name="Monétaire 7 2 3" xfId="10073"/>
    <cellStyle name="Monétaire 7 2 4" xfId="9855"/>
    <cellStyle name="Monétaire 7 3" xfId="2453"/>
    <cellStyle name="Monétaire 7 3 2" xfId="10075"/>
    <cellStyle name="Monétaire 7 3 3" xfId="9857"/>
    <cellStyle name="Monétaire 7 4" xfId="10072"/>
    <cellStyle name="Monétaire 7 5" xfId="9854"/>
    <cellStyle name="Monétaire 8" xfId="2454"/>
    <cellStyle name="Monétaire 8 2" xfId="2455"/>
    <cellStyle name="Monétaire 8 2 2" xfId="2456"/>
    <cellStyle name="Monétaire 8 2 2 2" xfId="10078"/>
    <cellStyle name="Monétaire 8 2 2 3" xfId="9860"/>
    <cellStyle name="Monétaire 8 2 3" xfId="10077"/>
    <cellStyle name="Monétaire 8 2 4" xfId="9859"/>
    <cellStyle name="Monétaire 8 3" xfId="2457"/>
    <cellStyle name="Monétaire 8 3 2" xfId="10079"/>
    <cellStyle name="Monétaire 8 3 3" xfId="9861"/>
    <cellStyle name="Monétaire 8 4" xfId="10076"/>
    <cellStyle name="Monétaire 8 5" xfId="9858"/>
    <cellStyle name="Monétaire 9" xfId="2458"/>
    <cellStyle name="Monétaire 9 2" xfId="2459"/>
    <cellStyle name="Monétaire 9 2 2" xfId="2460"/>
    <cellStyle name="Monétaire 9 2 2 2" xfId="10082"/>
    <cellStyle name="Monétaire 9 2 2 3" xfId="9864"/>
    <cellStyle name="Monétaire 9 2 3" xfId="10081"/>
    <cellStyle name="Monétaire 9 2 4" xfId="9863"/>
    <cellStyle name="Monétaire 9 3" xfId="2461"/>
    <cellStyle name="Monétaire 9 3 2" xfId="10083"/>
    <cellStyle name="Monétaire 9 3 3" xfId="9865"/>
    <cellStyle name="Monétaire 9 4" xfId="10080"/>
    <cellStyle name="Monétaire 9 5" xfId="9862"/>
    <cellStyle name="Neutre" xfId="2462" builtinId="28" customBuiltin="1"/>
    <cellStyle name="Neutre 10" xfId="2463"/>
    <cellStyle name="Neutre 11" xfId="2464"/>
    <cellStyle name="Neutre 12" xfId="2465"/>
    <cellStyle name="Neutre 12 2" xfId="2466"/>
    <cellStyle name="Neutre 12 3" xfId="2467"/>
    <cellStyle name="Neutre 12 4" xfId="2468"/>
    <cellStyle name="Neutre 12 4 2" xfId="2469"/>
    <cellStyle name="Neutre 12 5" xfId="2470"/>
    <cellStyle name="Neutre 12 6" xfId="4181"/>
    <cellStyle name="Neutre 13" xfId="2471"/>
    <cellStyle name="Neutre 14" xfId="2472"/>
    <cellStyle name="Neutre 14 2" xfId="4468"/>
    <cellStyle name="Neutre 15" xfId="2473"/>
    <cellStyle name="Neutre 16" xfId="4469"/>
    <cellStyle name="Neutre 16 2" xfId="13102"/>
    <cellStyle name="Neutre 17" xfId="4470"/>
    <cellStyle name="Neutre 18" xfId="5726"/>
    <cellStyle name="Neutre 2" xfId="2474"/>
    <cellStyle name="Neutre 2 2" xfId="2475"/>
    <cellStyle name="Neutre 2 2 2" xfId="2476"/>
    <cellStyle name="Neutre 2 2 2 2" xfId="2477"/>
    <cellStyle name="Neutre 2 2 2 2 2" xfId="2478"/>
    <cellStyle name="Neutre 2 2 2 2 2 2" xfId="2479"/>
    <cellStyle name="Neutre 2 2 2 2 2 3" xfId="2480"/>
    <cellStyle name="Neutre 2 2 2 2 2 4" xfId="2481"/>
    <cellStyle name="Neutre 2 2 2 2 2 4 2" xfId="2482"/>
    <cellStyle name="Neutre 2 2 2 2 2 5" xfId="2483"/>
    <cellStyle name="Neutre 2 2 2 2 2 6" xfId="4186"/>
    <cellStyle name="Neutre 2 2 2 2 3" xfId="2484"/>
    <cellStyle name="Neutre 2 2 2 2 4" xfId="2485"/>
    <cellStyle name="Neutre 2 2 2 2 5" xfId="13048"/>
    <cellStyle name="Neutre 2 2 2 2 6" xfId="13258"/>
    <cellStyle name="Neutre 2 2 2 3" xfId="2486"/>
    <cellStyle name="Neutre 2 2 2 4" xfId="2487"/>
    <cellStyle name="Neutre 2 2 2 5" xfId="2488"/>
    <cellStyle name="Neutre 2 2 3" xfId="2489"/>
    <cellStyle name="Neutre 2 2 3 2" xfId="2490"/>
    <cellStyle name="Neutre 2 2 3 2 2" xfId="2491"/>
    <cellStyle name="Neutre 2 2 3 2 3" xfId="2492"/>
    <cellStyle name="Neutre 2 2 3 3" xfId="2493"/>
    <cellStyle name="Neutre 2 2 3 3 2" xfId="2494"/>
    <cellStyle name="Neutre 2 2 3 3 3" xfId="2495"/>
    <cellStyle name="Neutre 2 2 3 3 4" xfId="2496"/>
    <cellStyle name="Neutre 2 2 3 3 4 2" xfId="2497"/>
    <cellStyle name="Neutre 2 2 3 3 5" xfId="2498"/>
    <cellStyle name="Neutre 2 2 3 3 6" xfId="4189"/>
    <cellStyle name="Neutre 2 2 3 4" xfId="2499"/>
    <cellStyle name="Neutre 2 2 3 5" xfId="13049"/>
    <cellStyle name="Neutre 2 2 3 6" xfId="13259"/>
    <cellStyle name="Neutre 2 2 3_2012-2013 - CF - Tour 1 - Ligue 04 - Résultats" xfId="2500"/>
    <cellStyle name="Neutre 2 2 4" xfId="2501"/>
    <cellStyle name="Neutre 2 2 5" xfId="13050"/>
    <cellStyle name="Neutre 2 2 6" xfId="13257"/>
    <cellStyle name="Neutre 2 2_2012-2013 - CF - Tour 1 - Ligue 04 - Résultats" xfId="2502"/>
    <cellStyle name="Neutre 2 3" xfId="2503"/>
    <cellStyle name="Neutre 2 3 2" xfId="2504"/>
    <cellStyle name="Neutre 2 3 3" xfId="2505"/>
    <cellStyle name="Neutre 2 3 3 2" xfId="2506"/>
    <cellStyle name="Neutre 2 3 3 2 2" xfId="2507"/>
    <cellStyle name="Neutre 2 3 3 2 3" xfId="2508"/>
    <cellStyle name="Neutre 2 3 3 2 4" xfId="2509"/>
    <cellStyle name="Neutre 2 3 3 2 4 2" xfId="2510"/>
    <cellStyle name="Neutre 2 3 3 2 5" xfId="2511"/>
    <cellStyle name="Neutre 2 3 3 2 6" xfId="4193"/>
    <cellStyle name="Neutre 2 3 3 3" xfId="2512"/>
    <cellStyle name="Neutre 2 3 3 4" xfId="2513"/>
    <cellStyle name="Neutre 2 3 3 5" xfId="2514"/>
    <cellStyle name="Neutre 2 3 3 6" xfId="2515"/>
    <cellStyle name="Neutre 2 3 4" xfId="2516"/>
    <cellStyle name="Neutre 2 3 4 2" xfId="2517"/>
    <cellStyle name="Neutre 2 3 4 3" xfId="2518"/>
    <cellStyle name="Neutre 2 3 4 4" xfId="2519"/>
    <cellStyle name="Neutre 2 3 4 4 2" xfId="2520"/>
    <cellStyle name="Neutre 2 3 4 5" xfId="2521"/>
    <cellStyle name="Neutre 2 3 4 6" xfId="4196"/>
    <cellStyle name="Neutre 2 3 5" xfId="2522"/>
    <cellStyle name="Neutre 2 3 6" xfId="2523"/>
    <cellStyle name="Neutre 2 3 7" xfId="2524"/>
    <cellStyle name="Neutre 2 3 8" xfId="13051"/>
    <cellStyle name="Neutre 2 3 9" xfId="13260"/>
    <cellStyle name="Neutre 2 3_2012-2013 - CF - Tour 1 - Ligue 04 - Résultats" xfId="2525"/>
    <cellStyle name="Neutre 2 4" xfId="2526"/>
    <cellStyle name="Neutre 2 5" xfId="2527"/>
    <cellStyle name="Neutre 2 5 2" xfId="2528"/>
    <cellStyle name="Neutre 2 5 3" xfId="2529"/>
    <cellStyle name="Neutre 2 5 4" xfId="2530"/>
    <cellStyle name="Neutre 2 5 4 2" xfId="2531"/>
    <cellStyle name="Neutre 2 5 5" xfId="2532"/>
    <cellStyle name="Neutre 2 5 6" xfId="4200"/>
    <cellStyle name="Neutre 2 6" xfId="2533"/>
    <cellStyle name="Neutre 3" xfId="2534"/>
    <cellStyle name="Neutre 3 2" xfId="2535"/>
    <cellStyle name="Neutre 4" xfId="2536"/>
    <cellStyle name="Neutre 5" xfId="2537"/>
    <cellStyle name="Neutre 5 2" xfId="2538"/>
    <cellStyle name="Neutre 5 2 2" xfId="2539"/>
    <cellStyle name="Neutre 5 2 3" xfId="2540"/>
    <cellStyle name="Neutre 5 2 4" xfId="2541"/>
    <cellStyle name="Neutre 5 2 4 2" xfId="2542"/>
    <cellStyle name="Neutre 5 2 5" xfId="2543"/>
    <cellStyle name="Neutre 5 2 6" xfId="4202"/>
    <cellStyle name="Neutre 5 3" xfId="2544"/>
    <cellStyle name="Neutre 5 4" xfId="2545"/>
    <cellStyle name="Neutre 5 5" xfId="2546"/>
    <cellStyle name="Neutre 5 6" xfId="13052"/>
    <cellStyle name="Neutre 5 7" xfId="13261"/>
    <cellStyle name="Neutre 6" xfId="2547"/>
    <cellStyle name="Neutre 7" xfId="2548"/>
    <cellStyle name="Neutre 8" xfId="2549"/>
    <cellStyle name="Neutre 9" xfId="2550"/>
    <cellStyle name="Normal" xfId="0" builtinId="0"/>
    <cellStyle name="Normal 10" xfId="2551"/>
    <cellStyle name="Normal 10 6" xfId="59413"/>
    <cellStyle name="Normal 101" xfId="59221"/>
    <cellStyle name="Normal 102" xfId="59229"/>
    <cellStyle name="Normal 103" xfId="59233"/>
    <cellStyle name="Normal 104" xfId="59232"/>
    <cellStyle name="Normal 106" xfId="59234"/>
    <cellStyle name="Normal 107" xfId="59235"/>
    <cellStyle name="Normal 109" xfId="59323"/>
    <cellStyle name="Normal 11" xfId="5697"/>
    <cellStyle name="Normal 11 10" xfId="33129"/>
    <cellStyle name="Normal 11 11" xfId="46406"/>
    <cellStyle name="Normal 11 2" xfId="6321"/>
    <cellStyle name="Normal 11 2 2" xfId="17145"/>
    <cellStyle name="Normal 11 2 2 2" xfId="30325"/>
    <cellStyle name="Normal 11 2 2 3" xfId="43602"/>
    <cellStyle name="Normal 11 2 2 4" xfId="56879"/>
    <cellStyle name="Normal 11 2 3" xfId="12099"/>
    <cellStyle name="Normal 11 2 4" xfId="24338"/>
    <cellStyle name="Normal 11 2 5" xfId="37615"/>
    <cellStyle name="Normal 11 2 6" xfId="50892"/>
    <cellStyle name="Normal 11 3" xfId="7023"/>
    <cellStyle name="Normal 11 3 2" xfId="17847"/>
    <cellStyle name="Normal 11 3 2 2" xfId="31027"/>
    <cellStyle name="Normal 11 3 2 3" xfId="44304"/>
    <cellStyle name="Normal 11 3 2 4" xfId="57581"/>
    <cellStyle name="Normal 11 3 3" xfId="12801"/>
    <cellStyle name="Normal 11 3 4" xfId="25040"/>
    <cellStyle name="Normal 11 3 5" xfId="38317"/>
    <cellStyle name="Normal 11 3 6" xfId="51594"/>
    <cellStyle name="Normal 11 4" xfId="13094"/>
    <cellStyle name="Normal 11 4 2" xfId="18602"/>
    <cellStyle name="Normal 11 4 2 2" xfId="31782"/>
    <cellStyle name="Normal 11 4 2 3" xfId="45059"/>
    <cellStyle name="Normal 11 4 2 4" xfId="58336"/>
    <cellStyle name="Normal 11 4 3" xfId="25795"/>
    <cellStyle name="Normal 11 4 4" xfId="39072"/>
    <cellStyle name="Normal 11 4 5" xfId="52349"/>
    <cellStyle name="Normal 11 5" xfId="9149"/>
    <cellStyle name="Normal 11 5 2" xfId="11499"/>
    <cellStyle name="Normal 11 5 2 2" xfId="23738"/>
    <cellStyle name="Normal 11 5 2 3" xfId="37015"/>
    <cellStyle name="Normal 11 5 2 4" xfId="50292"/>
    <cellStyle name="Normal 11 5 3" xfId="16545"/>
    <cellStyle name="Normal 11 5 3 2" xfId="29725"/>
    <cellStyle name="Normal 11 5 3 3" xfId="43002"/>
    <cellStyle name="Normal 11 5 3 4" xfId="56279"/>
    <cellStyle name="Normal 11 5 4" xfId="20015"/>
    <cellStyle name="Normal 11 5 5" xfId="33292"/>
    <cellStyle name="Normal 11 5 6" xfId="46569"/>
    <cellStyle name="Normal 11 6" xfId="10101"/>
    <cellStyle name="Normal 11 6 2" xfId="21190"/>
    <cellStyle name="Normal 11 6 3" xfId="34467"/>
    <cellStyle name="Normal 11 6 4" xfId="47744"/>
    <cellStyle name="Normal 11 7" xfId="14556"/>
    <cellStyle name="Normal 11 7 2" xfId="27177"/>
    <cellStyle name="Normal 11 7 3" xfId="40454"/>
    <cellStyle name="Normal 11 7 4" xfId="53731"/>
    <cellStyle name="Normal 11 8" xfId="8985"/>
    <cellStyle name="Normal 11 9" xfId="19852"/>
    <cellStyle name="Normal 110" xfId="59322"/>
    <cellStyle name="Normal 112" xfId="59325"/>
    <cellStyle name="Normal 113" xfId="59324"/>
    <cellStyle name="Normal 114" xfId="59327"/>
    <cellStyle name="Normal 115" xfId="59326"/>
    <cellStyle name="Normal 116" xfId="59328"/>
    <cellStyle name="Normal 117" xfId="59329"/>
    <cellStyle name="Normal 118" xfId="59330"/>
    <cellStyle name="Normal 119" xfId="59331"/>
    <cellStyle name="Normal 12" xfId="6335"/>
    <cellStyle name="Normal 12 10" xfId="46420"/>
    <cellStyle name="Normal 12 2" xfId="7037"/>
    <cellStyle name="Normal 12 2 2" xfId="17861"/>
    <cellStyle name="Normal 12 2 2 2" xfId="31041"/>
    <cellStyle name="Normal 12 2 2 3" xfId="44318"/>
    <cellStyle name="Normal 12 2 2 4" xfId="57595"/>
    <cellStyle name="Normal 12 2 3" xfId="12815"/>
    <cellStyle name="Normal 12 2 4" xfId="25054"/>
    <cellStyle name="Normal 12 2 5" xfId="38331"/>
    <cellStyle name="Normal 12 2 6" xfId="51608"/>
    <cellStyle name="Normal 12 3" xfId="13053"/>
    <cellStyle name="Normal 12 4" xfId="9154"/>
    <cellStyle name="Normal 12 4 2" xfId="12113"/>
    <cellStyle name="Normal 12 4 2 2" xfId="24352"/>
    <cellStyle name="Normal 12 4 2 3" xfId="37629"/>
    <cellStyle name="Normal 12 4 2 4" xfId="50906"/>
    <cellStyle name="Normal 12 4 3" xfId="17159"/>
    <cellStyle name="Normal 12 4 3 2" xfId="30339"/>
    <cellStyle name="Normal 12 4 3 3" xfId="43616"/>
    <cellStyle name="Normal 12 4 3 4" xfId="56893"/>
    <cellStyle name="Normal 12 4 4" xfId="20020"/>
    <cellStyle name="Normal 12 4 5" xfId="33297"/>
    <cellStyle name="Normal 12 4 6" xfId="46574"/>
    <cellStyle name="Normal 12 5" xfId="10115"/>
    <cellStyle name="Normal 12 5 2" xfId="21204"/>
    <cellStyle name="Normal 12 5 3" xfId="34481"/>
    <cellStyle name="Normal 12 5 4" xfId="47758"/>
    <cellStyle name="Normal 12 6" xfId="14570"/>
    <cellStyle name="Normal 12 6 2" xfId="27191"/>
    <cellStyle name="Normal 12 6 3" xfId="40468"/>
    <cellStyle name="Normal 12 6 4" xfId="53745"/>
    <cellStyle name="Normal 12 7" xfId="8999"/>
    <cellStyle name="Normal 12 8" xfId="19866"/>
    <cellStyle name="Normal 12 9" xfId="33143"/>
    <cellStyle name="Normal 120" xfId="59336"/>
    <cellStyle name="Normal 121" xfId="59337"/>
    <cellStyle name="Normal 122" xfId="59333"/>
    <cellStyle name="Normal 123" xfId="59335"/>
    <cellStyle name="Normal 124" xfId="59334"/>
    <cellStyle name="Normal 128" xfId="59374"/>
    <cellStyle name="Normal 129" xfId="59372"/>
    <cellStyle name="Normal 13" xfId="6349"/>
    <cellStyle name="Normal 13 2" xfId="7051"/>
    <cellStyle name="Normal 13 2 2" xfId="17875"/>
    <cellStyle name="Normal 13 2 2 2" xfId="31055"/>
    <cellStyle name="Normal 13 2 2 3" xfId="44332"/>
    <cellStyle name="Normal 13 2 2 4" xfId="57609"/>
    <cellStyle name="Normal 13 2 3" xfId="12829"/>
    <cellStyle name="Normal 13 2 4" xfId="25068"/>
    <cellStyle name="Normal 13 2 5" xfId="38345"/>
    <cellStyle name="Normal 13 2 6" xfId="51622"/>
    <cellStyle name="Normal 13 3" xfId="9152"/>
    <cellStyle name="Normal 13 3 2" xfId="12127"/>
    <cellStyle name="Normal 13 3 2 2" xfId="24366"/>
    <cellStyle name="Normal 13 3 2 3" xfId="37643"/>
    <cellStyle name="Normal 13 3 2 4" xfId="50920"/>
    <cellStyle name="Normal 13 3 3" xfId="17173"/>
    <cellStyle name="Normal 13 3 3 2" xfId="30353"/>
    <cellStyle name="Normal 13 3 3 3" xfId="43630"/>
    <cellStyle name="Normal 13 3 3 4" xfId="56907"/>
    <cellStyle name="Normal 13 3 4" xfId="20018"/>
    <cellStyle name="Normal 13 3 5" xfId="33295"/>
    <cellStyle name="Normal 13 3 6" xfId="46572"/>
    <cellStyle name="Normal 13 4" xfId="10129"/>
    <cellStyle name="Normal 13 4 2" xfId="21218"/>
    <cellStyle name="Normal 13 4 3" xfId="34495"/>
    <cellStyle name="Normal 13 4 4" xfId="47772"/>
    <cellStyle name="Normal 13 5" xfId="14584"/>
    <cellStyle name="Normal 13 5 2" xfId="27205"/>
    <cellStyle name="Normal 13 5 3" xfId="40482"/>
    <cellStyle name="Normal 13 5 4" xfId="53759"/>
    <cellStyle name="Normal 13 6" xfId="9013"/>
    <cellStyle name="Normal 13 7" xfId="19880"/>
    <cellStyle name="Normal 13 8" xfId="33157"/>
    <cellStyle name="Normal 13 9" xfId="46434"/>
    <cellStyle name="Normal 138" xfId="59375"/>
    <cellStyle name="Normal 14" xfId="6393"/>
    <cellStyle name="Normal 14 2" xfId="7095"/>
    <cellStyle name="Normal 14 2 2" xfId="17919"/>
    <cellStyle name="Normal 14 2 2 2" xfId="31099"/>
    <cellStyle name="Normal 14 2 2 3" xfId="44376"/>
    <cellStyle name="Normal 14 2 2 4" xfId="57653"/>
    <cellStyle name="Normal 14 2 3" xfId="12873"/>
    <cellStyle name="Normal 14 2 4" xfId="25112"/>
    <cellStyle name="Normal 14 2 5" xfId="38389"/>
    <cellStyle name="Normal 14 2 6" xfId="51666"/>
    <cellStyle name="Normal 14 3" xfId="9151"/>
    <cellStyle name="Normal 14 3 2" xfId="12171"/>
    <cellStyle name="Normal 14 3 2 2" xfId="24410"/>
    <cellStyle name="Normal 14 3 2 3" xfId="37687"/>
    <cellStyle name="Normal 14 3 2 4" xfId="50964"/>
    <cellStyle name="Normal 14 3 3" xfId="17217"/>
    <cellStyle name="Normal 14 3 3 2" xfId="30397"/>
    <cellStyle name="Normal 14 3 3 3" xfId="43674"/>
    <cellStyle name="Normal 14 3 3 4" xfId="56951"/>
    <cellStyle name="Normal 14 3 4" xfId="20017"/>
    <cellStyle name="Normal 14 3 5" xfId="33294"/>
    <cellStyle name="Normal 14 3 6" xfId="46571"/>
    <cellStyle name="Normal 14 4" xfId="10173"/>
    <cellStyle name="Normal 14 4 2" xfId="21262"/>
    <cellStyle name="Normal 14 4 3" xfId="34539"/>
    <cellStyle name="Normal 14 4 4" xfId="47816"/>
    <cellStyle name="Normal 14 5" xfId="14628"/>
    <cellStyle name="Normal 14 5 2" xfId="27249"/>
    <cellStyle name="Normal 14 5 3" xfId="40526"/>
    <cellStyle name="Normal 14 5 4" xfId="53803"/>
    <cellStyle name="Normal 14 6" xfId="9057"/>
    <cellStyle name="Normal 14 7" xfId="19924"/>
    <cellStyle name="Normal 14 8" xfId="33201"/>
    <cellStyle name="Normal 14 9" xfId="46478"/>
    <cellStyle name="Normal 140" xfId="59376"/>
    <cellStyle name="Normal 143" xfId="59373"/>
    <cellStyle name="Normal 15" xfId="7139"/>
    <cellStyle name="Normal 15 2" xfId="9145"/>
    <cellStyle name="Normal 15 2 2" xfId="12917"/>
    <cellStyle name="Normal 15 2 2 2" xfId="25156"/>
    <cellStyle name="Normal 15 2 2 3" xfId="38433"/>
    <cellStyle name="Normal 15 2 2 4" xfId="51710"/>
    <cellStyle name="Normal 15 2 3" xfId="17963"/>
    <cellStyle name="Normal 15 2 3 2" xfId="31143"/>
    <cellStyle name="Normal 15 2 3 3" xfId="44420"/>
    <cellStyle name="Normal 15 2 3 4" xfId="57697"/>
    <cellStyle name="Normal 15 2 4" xfId="20012"/>
    <cellStyle name="Normal 15 2 5" xfId="33289"/>
    <cellStyle name="Normal 15 2 6" xfId="46566"/>
    <cellStyle name="Normal 15 3" xfId="9881"/>
    <cellStyle name="Normal 15 4" xfId="9101"/>
    <cellStyle name="Normal 15 5" xfId="19968"/>
    <cellStyle name="Normal 15 6" xfId="33245"/>
    <cellStyle name="Normal 15 7" xfId="46522"/>
    <cellStyle name="Normal 150" xfId="59409"/>
    <cellStyle name="Normal 151" xfId="59411"/>
    <cellStyle name="Normal 154" xfId="59407"/>
    <cellStyle name="Normal 16" xfId="10217"/>
    <cellStyle name="Normal 16 2" xfId="9153"/>
    <cellStyle name="Normal 16 2 2" xfId="13342"/>
    <cellStyle name="Normal 16 2 2 2" xfId="25963"/>
    <cellStyle name="Normal 16 2 2 3" xfId="39240"/>
    <cellStyle name="Normal 16 2 2 4" xfId="52517"/>
    <cellStyle name="Normal 16 2 3" xfId="18770"/>
    <cellStyle name="Normal 16 2 3 2" xfId="31950"/>
    <cellStyle name="Normal 16 2 3 3" xfId="45227"/>
    <cellStyle name="Normal 16 2 3 4" xfId="58504"/>
    <cellStyle name="Normal 16 2 4" xfId="20019"/>
    <cellStyle name="Normal 16 2 5" xfId="33296"/>
    <cellStyle name="Normal 16 2 6" xfId="46573"/>
    <cellStyle name="Normal 16 3" xfId="14672"/>
    <cellStyle name="Normal 16 3 2" xfId="27293"/>
    <cellStyle name="Normal 16 3 3" xfId="40570"/>
    <cellStyle name="Normal 16 3 4" xfId="53847"/>
    <cellStyle name="Normal 16 4" xfId="21306"/>
    <cellStyle name="Normal 16 5" xfId="34583"/>
    <cellStyle name="Normal 16 6" xfId="47860"/>
    <cellStyle name="Normal 161" xfId="59408"/>
    <cellStyle name="Normal 163" xfId="59414"/>
    <cellStyle name="Normal 17" xfId="9148"/>
    <cellStyle name="Normal 17 2" xfId="13343"/>
    <cellStyle name="Normal 17 2 2" xfId="25964"/>
    <cellStyle name="Normal 17 2 3" xfId="39241"/>
    <cellStyle name="Normal 17 2 4" xfId="52518"/>
    <cellStyle name="Normal 17 3" xfId="18771"/>
    <cellStyle name="Normal 17 3 2" xfId="31951"/>
    <cellStyle name="Normal 17 3 3" xfId="45228"/>
    <cellStyle name="Normal 17 3 4" xfId="58505"/>
    <cellStyle name="Normal 17 4" xfId="20014"/>
    <cellStyle name="Normal 17 5" xfId="33291"/>
    <cellStyle name="Normal 17 6" xfId="46568"/>
    <cellStyle name="Normal 18" xfId="18815"/>
    <cellStyle name="Normal 18 2" xfId="31995"/>
    <cellStyle name="Normal 18 3" xfId="45272"/>
    <cellStyle name="Normal 18 4" xfId="58549"/>
    <cellStyle name="Normal 19" xfId="18829"/>
    <cellStyle name="Normal 19 2" xfId="32009"/>
    <cellStyle name="Normal 19 3" xfId="45286"/>
    <cellStyle name="Normal 19 4" xfId="58563"/>
    <cellStyle name="Normal 2" xfId="2552"/>
    <cellStyle name="Normal 2 2" xfId="2553"/>
    <cellStyle name="Normal 2 2 10" xfId="13959"/>
    <cellStyle name="Normal 2 2 10 2" xfId="26580"/>
    <cellStyle name="Normal 2 2 10 3" xfId="39857"/>
    <cellStyle name="Normal 2 2 10 4" xfId="53134"/>
    <cellStyle name="Normal 2 2 11" xfId="19848"/>
    <cellStyle name="Normal 2 2 12" xfId="33125"/>
    <cellStyle name="Normal 2 2 13" xfId="46402"/>
    <cellStyle name="Normal 2 2 2" xfId="4208"/>
    <cellStyle name="Normal 2 2 2 2" xfId="8257"/>
    <cellStyle name="Normal 2 2 2 2 2" xfId="18691"/>
    <cellStyle name="Normal 2 2 2 2 2 2" xfId="31871"/>
    <cellStyle name="Normal 2 2 2 2 2 3" xfId="45148"/>
    <cellStyle name="Normal 2 2 2 2 2 4" xfId="58425"/>
    <cellStyle name="Normal 2 2 2 2 3" xfId="25884"/>
    <cellStyle name="Normal 2 2 2 2 4" xfId="39161"/>
    <cellStyle name="Normal 2 2 2 2 5" xfId="52438"/>
    <cellStyle name="Normal 2 2 2 3" xfId="9146"/>
    <cellStyle name="Normal 2 2 2 3 2" xfId="10886"/>
    <cellStyle name="Normal 2 2 2 3 2 2" xfId="22424"/>
    <cellStyle name="Normal 2 2 2 3 2 3" xfId="35701"/>
    <cellStyle name="Normal 2 2 2 3 2 4" xfId="48978"/>
    <cellStyle name="Normal 2 2 2 3 3" xfId="15749"/>
    <cellStyle name="Normal 2 2 2 3 3 2" xfId="28411"/>
    <cellStyle name="Normal 2 2 2 3 3 3" xfId="41688"/>
    <cellStyle name="Normal 2 2 2 3 3 4" xfId="54965"/>
    <cellStyle name="Normal 2 2 2 3 4" xfId="20013"/>
    <cellStyle name="Normal 2 2 2 3 5" xfId="33290"/>
    <cellStyle name="Normal 2 2 2 3 6" xfId="46567"/>
    <cellStyle name="Normal 2 2 2 4" xfId="14552"/>
    <cellStyle name="Normal 2 2 2 4 2" xfId="27173"/>
    <cellStyle name="Normal 2 2 2 4 3" xfId="40450"/>
    <cellStyle name="Normal 2 2 2 4 4" xfId="53727"/>
    <cellStyle name="Normal 2 2 2 5" xfId="21186"/>
    <cellStyle name="Normal 2 2 2 6" xfId="34463"/>
    <cellStyle name="Normal 2 2 2 7" xfId="47740"/>
    <cellStyle name="Normal 2 2 3" xfId="5105"/>
    <cellStyle name="Normal 2 2 3 2" xfId="8979"/>
    <cellStyle name="Normal 2 2 3 2 2" xfId="18768"/>
    <cellStyle name="Normal 2 2 3 2 2 2" xfId="31948"/>
    <cellStyle name="Normal 2 2 3 2 2 3" xfId="45225"/>
    <cellStyle name="Normal 2 2 3 2 2 4" xfId="58502"/>
    <cellStyle name="Normal 2 2 3 2 3" xfId="25961"/>
    <cellStyle name="Normal 2 2 3 2 4" xfId="39238"/>
    <cellStyle name="Normal 2 2 3 2 5" xfId="52515"/>
    <cellStyle name="Normal 2 2 3 3" xfId="15955"/>
    <cellStyle name="Normal 2 2 3 3 2" xfId="29133"/>
    <cellStyle name="Normal 2 2 3 3 3" xfId="42410"/>
    <cellStyle name="Normal 2 2 3 3 4" xfId="55687"/>
    <cellStyle name="Normal 2 2 3 4" xfId="23146"/>
    <cellStyle name="Normal 2 2 3 5" xfId="36423"/>
    <cellStyle name="Normal 2 2 3 6" xfId="49700"/>
    <cellStyle name="Normal 2 2 4" xfId="5693"/>
    <cellStyle name="Normal 2 2 4 2" xfId="16541"/>
    <cellStyle name="Normal 2 2 4 2 2" xfId="29721"/>
    <cellStyle name="Normal 2 2 4 2 3" xfId="42998"/>
    <cellStyle name="Normal 2 2 4 2 4" xfId="56275"/>
    <cellStyle name="Normal 2 2 4 3" xfId="11495"/>
    <cellStyle name="Normal 2 2 4 4" xfId="23734"/>
    <cellStyle name="Normal 2 2 4 5" xfId="37011"/>
    <cellStyle name="Normal 2 2 4 6" xfId="50288"/>
    <cellStyle name="Normal 2 2 5" xfId="6317"/>
    <cellStyle name="Normal 2 2 5 2" xfId="17141"/>
    <cellStyle name="Normal 2 2 5 2 2" xfId="30321"/>
    <cellStyle name="Normal 2 2 5 2 3" xfId="43598"/>
    <cellStyle name="Normal 2 2 5 2 4" xfId="56875"/>
    <cellStyle name="Normal 2 2 5 3" xfId="12095"/>
    <cellStyle name="Normal 2 2 5 4" xfId="24334"/>
    <cellStyle name="Normal 2 2 5 5" xfId="37611"/>
    <cellStyle name="Normal 2 2 5 6" xfId="50888"/>
    <cellStyle name="Normal 2 2 6" xfId="7019"/>
    <cellStyle name="Normal 2 2 6 2" xfId="17843"/>
    <cellStyle name="Normal 2 2 6 2 2" xfId="31023"/>
    <cellStyle name="Normal 2 2 6 2 3" xfId="44300"/>
    <cellStyle name="Normal 2 2 6 2 4" xfId="57577"/>
    <cellStyle name="Normal 2 2 6 3" xfId="12797"/>
    <cellStyle name="Normal 2 2 6 4" xfId="25036"/>
    <cellStyle name="Normal 2 2 6 5" xfId="38313"/>
    <cellStyle name="Normal 2 2 6 6" xfId="51590"/>
    <cellStyle name="Normal 2 2 7" xfId="7745"/>
    <cellStyle name="Normal 2 2 7 2" xfId="18599"/>
    <cellStyle name="Normal 2 2 7 2 2" xfId="31779"/>
    <cellStyle name="Normal 2 2 7 2 3" xfId="45056"/>
    <cellStyle name="Normal 2 2 7 2 4" xfId="58333"/>
    <cellStyle name="Normal 2 2 7 3" xfId="25792"/>
    <cellStyle name="Normal 2 2 7 4" xfId="39069"/>
    <cellStyle name="Normal 2 2 7 5" xfId="52346"/>
    <cellStyle name="Normal 2 2 8" xfId="9150"/>
    <cellStyle name="Normal 2 2 8 2" xfId="10803"/>
    <cellStyle name="Normal 2 2 8 2 2" xfId="21912"/>
    <cellStyle name="Normal 2 2 8 2 3" xfId="35189"/>
    <cellStyle name="Normal 2 2 8 2 4" xfId="48466"/>
    <cellStyle name="Normal 2 2 8 3" xfId="15278"/>
    <cellStyle name="Normal 2 2 8 3 2" xfId="27899"/>
    <cellStyle name="Normal 2 2 8 3 3" xfId="41176"/>
    <cellStyle name="Normal 2 2 8 3 4" xfId="54453"/>
    <cellStyle name="Normal 2 2 8 4" xfId="20016"/>
    <cellStyle name="Normal 2 2 8 5" xfId="33293"/>
    <cellStyle name="Normal 2 2 8 6" xfId="46570"/>
    <cellStyle name="Normal 2 2 9" xfId="9866"/>
    <cellStyle name="Normal 2 2 9 2" xfId="20593"/>
    <cellStyle name="Normal 2 2 9 3" xfId="33870"/>
    <cellStyle name="Normal 2 2 9 4" xfId="47147"/>
    <cellStyle name="Normal 2 3" xfId="2554"/>
    <cellStyle name="Normal 2 3 2" xfId="2555"/>
    <cellStyle name="Normal 2 3 2 2" xfId="9147"/>
    <cellStyle name="Normal 2 3 3" xfId="10085"/>
    <cellStyle name="Normal 2 4" xfId="2556"/>
    <cellStyle name="Normal 2 4 10" xfId="9867"/>
    <cellStyle name="Normal 2 4 10 2" xfId="20594"/>
    <cellStyle name="Normal 2 4 10 3" xfId="33871"/>
    <cellStyle name="Normal 2 4 10 4" xfId="47148"/>
    <cellStyle name="Normal 2 4 11" xfId="13960"/>
    <cellStyle name="Normal 2 4 11 2" xfId="26581"/>
    <cellStyle name="Normal 2 4 11 3" xfId="39858"/>
    <cellStyle name="Normal 2 4 11 4" xfId="53135"/>
    <cellStyle name="Normal 2 4 12" xfId="19849"/>
    <cellStyle name="Normal 2 4 13" xfId="33126"/>
    <cellStyle name="Normal 2 4 14" xfId="46403"/>
    <cellStyle name="Normal 2 4 2" xfId="2557"/>
    <cellStyle name="Normal 2 4 2 10" xfId="13961"/>
    <cellStyle name="Normal 2 4 2 10 2" xfId="26582"/>
    <cellStyle name="Normal 2 4 2 10 3" xfId="39859"/>
    <cellStyle name="Normal 2 4 2 10 4" xfId="53136"/>
    <cellStyle name="Normal 2 4 2 11" xfId="19850"/>
    <cellStyle name="Normal 2 4 2 12" xfId="33127"/>
    <cellStyle name="Normal 2 4 2 13" xfId="46404"/>
    <cellStyle name="Normal 2 4 2 2" xfId="4471"/>
    <cellStyle name="Normal 2 4 2 2 2" xfId="8392"/>
    <cellStyle name="Normal 2 4 2 2 2 2" xfId="15868"/>
    <cellStyle name="Normal 2 4 2 2 2 2 2" xfId="28546"/>
    <cellStyle name="Normal 2 4 2 2 2 2 3" xfId="41823"/>
    <cellStyle name="Normal 2 4 2 2 2 2 4" xfId="55100"/>
    <cellStyle name="Normal 2 4 2 2 2 3" xfId="22559"/>
    <cellStyle name="Normal 2 4 2 2 2 4" xfId="35836"/>
    <cellStyle name="Normal 2 4 2 2 2 5" xfId="49113"/>
    <cellStyle name="Normal 2 4 2 2 3" xfId="14554"/>
    <cellStyle name="Normal 2 4 2 2 3 2" xfId="27175"/>
    <cellStyle name="Normal 2 4 2 2 3 3" xfId="40452"/>
    <cellStyle name="Normal 2 4 2 2 3 4" xfId="53729"/>
    <cellStyle name="Normal 2 4 2 2 4" xfId="21188"/>
    <cellStyle name="Normal 2 4 2 2 5" xfId="34465"/>
    <cellStyle name="Normal 2 4 2 2 6" xfId="47742"/>
    <cellStyle name="Normal 2 4 2 3" xfId="5107"/>
    <cellStyle name="Normal 2 4 2 3 2" xfId="8981"/>
    <cellStyle name="Normal 2 4 2 3 2 2" xfId="29135"/>
    <cellStyle name="Normal 2 4 2 3 2 3" xfId="42412"/>
    <cellStyle name="Normal 2 4 2 3 2 4" xfId="55689"/>
    <cellStyle name="Normal 2 4 2 3 3" xfId="23148"/>
    <cellStyle name="Normal 2 4 2 3 4" xfId="36425"/>
    <cellStyle name="Normal 2 4 2 3 5" xfId="49702"/>
    <cellStyle name="Normal 2 4 2 4" xfId="5695"/>
    <cellStyle name="Normal 2 4 2 4 2" xfId="16543"/>
    <cellStyle name="Normal 2 4 2 4 2 2" xfId="29723"/>
    <cellStyle name="Normal 2 4 2 4 2 3" xfId="43000"/>
    <cellStyle name="Normal 2 4 2 4 2 4" xfId="56277"/>
    <cellStyle name="Normal 2 4 2 4 3" xfId="11497"/>
    <cellStyle name="Normal 2 4 2 4 4" xfId="23736"/>
    <cellStyle name="Normal 2 4 2 4 5" xfId="37013"/>
    <cellStyle name="Normal 2 4 2 4 6" xfId="50290"/>
    <cellStyle name="Normal 2 4 2 5" xfId="6319"/>
    <cellStyle name="Normal 2 4 2 5 2" xfId="17143"/>
    <cellStyle name="Normal 2 4 2 5 2 2" xfId="30323"/>
    <cellStyle name="Normal 2 4 2 5 2 3" xfId="43600"/>
    <cellStyle name="Normal 2 4 2 5 2 4" xfId="56877"/>
    <cellStyle name="Normal 2 4 2 5 3" xfId="12097"/>
    <cellStyle name="Normal 2 4 2 5 4" xfId="24336"/>
    <cellStyle name="Normal 2 4 2 5 5" xfId="37613"/>
    <cellStyle name="Normal 2 4 2 5 6" xfId="50890"/>
    <cellStyle name="Normal 2 4 2 6" xfId="7021"/>
    <cellStyle name="Normal 2 4 2 6 2" xfId="17845"/>
    <cellStyle name="Normal 2 4 2 6 2 2" xfId="31025"/>
    <cellStyle name="Normal 2 4 2 6 2 3" xfId="44302"/>
    <cellStyle name="Normal 2 4 2 6 2 4" xfId="57579"/>
    <cellStyle name="Normal 2 4 2 6 3" xfId="12799"/>
    <cellStyle name="Normal 2 4 2 6 4" xfId="25038"/>
    <cellStyle name="Normal 2 4 2 6 5" xfId="38315"/>
    <cellStyle name="Normal 2 4 2 6 6" xfId="51592"/>
    <cellStyle name="Normal 2 4 2 7" xfId="7747"/>
    <cellStyle name="Normal 2 4 2 7 2" xfId="18600"/>
    <cellStyle name="Normal 2 4 2 7 2 2" xfId="31780"/>
    <cellStyle name="Normal 2 4 2 7 2 3" xfId="45057"/>
    <cellStyle name="Normal 2 4 2 7 2 4" xfId="58334"/>
    <cellStyle name="Normal 2 4 2 7 3" xfId="25793"/>
    <cellStyle name="Normal 2 4 2 7 4" xfId="39070"/>
    <cellStyle name="Normal 2 4 2 7 5" xfId="52347"/>
    <cellStyle name="Normal 2 4 2 8" xfId="10804"/>
    <cellStyle name="Normal 2 4 2 8 2" xfId="15280"/>
    <cellStyle name="Normal 2 4 2 8 2 2" xfId="27901"/>
    <cellStyle name="Normal 2 4 2 8 2 3" xfId="41178"/>
    <cellStyle name="Normal 2 4 2 8 2 4" xfId="54455"/>
    <cellStyle name="Normal 2 4 2 8 3" xfId="21914"/>
    <cellStyle name="Normal 2 4 2 8 4" xfId="35191"/>
    <cellStyle name="Normal 2 4 2 8 5" xfId="48468"/>
    <cellStyle name="Normal 2 4 2 9" xfId="9868"/>
    <cellStyle name="Normal 2 4 2 9 2" xfId="20595"/>
    <cellStyle name="Normal 2 4 2 9 3" xfId="33872"/>
    <cellStyle name="Normal 2 4 2 9 4" xfId="47149"/>
    <cellStyle name="Normal 2 4 3" xfId="2558"/>
    <cellStyle name="Normal 2 4 4" xfId="4211"/>
    <cellStyle name="Normal 2 4 4 2" xfId="8260"/>
    <cellStyle name="Normal 2 4 4 2 2" xfId="15751"/>
    <cellStyle name="Normal 2 4 4 2 2 2" xfId="28414"/>
    <cellStyle name="Normal 2 4 4 2 2 3" xfId="41691"/>
    <cellStyle name="Normal 2 4 4 2 2 4" xfId="54968"/>
    <cellStyle name="Normal 2 4 4 2 3" xfId="22427"/>
    <cellStyle name="Normal 2 4 4 2 4" xfId="35704"/>
    <cellStyle name="Normal 2 4 4 2 5" xfId="48981"/>
    <cellStyle name="Normal 2 4 4 3" xfId="14553"/>
    <cellStyle name="Normal 2 4 4 3 2" xfId="27174"/>
    <cellStyle name="Normal 2 4 4 3 3" xfId="40451"/>
    <cellStyle name="Normal 2 4 4 3 4" xfId="53728"/>
    <cellStyle name="Normal 2 4 4 4" xfId="21187"/>
    <cellStyle name="Normal 2 4 4 5" xfId="34464"/>
    <cellStyle name="Normal 2 4 4 6" xfId="47741"/>
    <cellStyle name="Normal 2 4 5" xfId="5106"/>
    <cellStyle name="Normal 2 4 5 2" xfId="8980"/>
    <cellStyle name="Normal 2 4 5 2 2" xfId="29134"/>
    <cellStyle name="Normal 2 4 5 2 3" xfId="42411"/>
    <cellStyle name="Normal 2 4 5 2 4" xfId="55688"/>
    <cellStyle name="Normal 2 4 5 3" xfId="23147"/>
    <cellStyle name="Normal 2 4 5 4" xfId="36424"/>
    <cellStyle name="Normal 2 4 5 5" xfId="49701"/>
    <cellStyle name="Normal 2 4 6" xfId="5694"/>
    <cellStyle name="Normal 2 4 6 2" xfId="16542"/>
    <cellStyle name="Normal 2 4 6 2 2" xfId="29722"/>
    <cellStyle name="Normal 2 4 6 2 3" xfId="42999"/>
    <cellStyle name="Normal 2 4 6 2 4" xfId="56276"/>
    <cellStyle name="Normal 2 4 6 3" xfId="11496"/>
    <cellStyle name="Normal 2 4 6 4" xfId="23735"/>
    <cellStyle name="Normal 2 4 6 5" xfId="37012"/>
    <cellStyle name="Normal 2 4 6 6" xfId="50289"/>
    <cellStyle name="Normal 2 4 7" xfId="6318"/>
    <cellStyle name="Normal 2 4 7 2" xfId="17142"/>
    <cellStyle name="Normal 2 4 7 2 2" xfId="30322"/>
    <cellStyle name="Normal 2 4 7 2 3" xfId="43599"/>
    <cellStyle name="Normal 2 4 7 2 4" xfId="56876"/>
    <cellStyle name="Normal 2 4 7 3" xfId="12096"/>
    <cellStyle name="Normal 2 4 7 4" xfId="24335"/>
    <cellStyle name="Normal 2 4 7 5" xfId="37612"/>
    <cellStyle name="Normal 2 4 7 6" xfId="50889"/>
    <cellStyle name="Normal 2 4 8" xfId="7020"/>
    <cellStyle name="Normal 2 4 8 2" xfId="17844"/>
    <cellStyle name="Normal 2 4 8 2 2" xfId="31024"/>
    <cellStyle name="Normal 2 4 8 2 3" xfId="44301"/>
    <cellStyle name="Normal 2 4 8 2 4" xfId="57578"/>
    <cellStyle name="Normal 2 4 8 3" xfId="12798"/>
    <cellStyle name="Normal 2 4 8 4" xfId="25037"/>
    <cellStyle name="Normal 2 4 8 5" xfId="38314"/>
    <cellStyle name="Normal 2 4 8 6" xfId="51591"/>
    <cellStyle name="Normal 2 4 9" xfId="7746"/>
    <cellStyle name="Normal 2 4 9 2" xfId="15279"/>
    <cellStyle name="Normal 2 4 9 2 2" xfId="27900"/>
    <cellStyle name="Normal 2 4 9 2 3" xfId="41177"/>
    <cellStyle name="Normal 2 4 9 2 4" xfId="54454"/>
    <cellStyle name="Normal 2 4 9 3" xfId="21913"/>
    <cellStyle name="Normal 2 4 9 4" xfId="35190"/>
    <cellStyle name="Normal 2 4 9 5" xfId="48467"/>
    <cellStyle name="Normal 2 5" xfId="2559"/>
    <cellStyle name="Normal 2 5 2" xfId="10086"/>
    <cellStyle name="Normal 2 5 3" xfId="9869"/>
    <cellStyle name="Normal 2 6" xfId="10084"/>
    <cellStyle name="Normal 2 7" xfId="59410"/>
    <cellStyle name="Normal 2 8" xfId="59412"/>
    <cellStyle name="Normal 20" xfId="18913"/>
    <cellStyle name="Normal 20 2" xfId="32093"/>
    <cellStyle name="Normal 20 3" xfId="45370"/>
    <cellStyle name="Normal 20 4" xfId="58647"/>
    <cellStyle name="Normal 21" xfId="18957"/>
    <cellStyle name="Normal 21 2" xfId="32137"/>
    <cellStyle name="Normal 21 3" xfId="45414"/>
    <cellStyle name="Normal 21 4" xfId="58691"/>
    <cellStyle name="Normal 22" xfId="19001"/>
    <cellStyle name="Normal 22 2" xfId="32181"/>
    <cellStyle name="Normal 22 3" xfId="45458"/>
    <cellStyle name="Normal 22 4" xfId="58735"/>
    <cellStyle name="Normal 23" xfId="19015"/>
    <cellStyle name="Normal 23 2" xfId="32195"/>
    <cellStyle name="Normal 23 3" xfId="45472"/>
    <cellStyle name="Normal 23 4" xfId="58749"/>
    <cellStyle name="Normal 24" xfId="19059"/>
    <cellStyle name="Normal 24 2" xfId="32239"/>
    <cellStyle name="Normal 24 3" xfId="45516"/>
    <cellStyle name="Normal 24 4" xfId="58793"/>
    <cellStyle name="Normal 25" xfId="19103"/>
    <cellStyle name="Normal 25 2" xfId="32283"/>
    <cellStyle name="Normal 25 3" xfId="45560"/>
    <cellStyle name="Normal 25 4" xfId="58837"/>
    <cellStyle name="Normal 26" xfId="19147"/>
    <cellStyle name="Normal 26 2" xfId="32327"/>
    <cellStyle name="Normal 26 3" xfId="45604"/>
    <cellStyle name="Normal 26 4" xfId="58881"/>
    <cellStyle name="Normal 27" xfId="19191"/>
    <cellStyle name="Normal 27 2" xfId="32371"/>
    <cellStyle name="Normal 27 3" xfId="45648"/>
    <cellStyle name="Normal 27 4" xfId="58925"/>
    <cellStyle name="Normal 28" xfId="32445"/>
    <cellStyle name="Normal 28 2" xfId="45722"/>
    <cellStyle name="Normal 28 3" xfId="58999"/>
    <cellStyle name="Normal 29" xfId="32499"/>
    <cellStyle name="Normal 29 2" xfId="45776"/>
    <cellStyle name="Normal 29 3" xfId="59053"/>
    <cellStyle name="Normal 3" xfId="2560"/>
    <cellStyle name="Normal 3 10" xfId="5104"/>
    <cellStyle name="Normal 3 10 2" xfId="8978"/>
    <cellStyle name="Normal 3 10 2 2" xfId="18769"/>
    <cellStyle name="Normal 3 10 2 2 2" xfId="31949"/>
    <cellStyle name="Normal 3 10 2 2 3" xfId="45226"/>
    <cellStyle name="Normal 3 10 2 2 4" xfId="58503"/>
    <cellStyle name="Normal 3 10 2 3" xfId="25962"/>
    <cellStyle name="Normal 3 10 2 4" xfId="39239"/>
    <cellStyle name="Normal 3 10 2 5" xfId="52516"/>
    <cellStyle name="Normal 3 10 3" xfId="10909"/>
    <cellStyle name="Normal 3 10 3 2" xfId="15954"/>
    <cellStyle name="Normal 3 10 3 2 2" xfId="29132"/>
    <cellStyle name="Normal 3 10 3 2 3" xfId="42409"/>
    <cellStyle name="Normal 3 10 3 2 4" xfId="55686"/>
    <cellStyle name="Normal 3 10 3 3" xfId="23145"/>
    <cellStyle name="Normal 3 10 3 4" xfId="36422"/>
    <cellStyle name="Normal 3 10 3 5" xfId="49699"/>
    <cellStyle name="Normal 3 10 4" xfId="14454"/>
    <cellStyle name="Normal 3 10 4 2" xfId="27075"/>
    <cellStyle name="Normal 3 10 4 3" xfId="40352"/>
    <cellStyle name="Normal 3 10 4 4" xfId="53629"/>
    <cellStyle name="Normal 3 10 5" xfId="21088"/>
    <cellStyle name="Normal 3 10 6" xfId="34365"/>
    <cellStyle name="Normal 3 10 7" xfId="47642"/>
    <cellStyle name="Normal 3 11" xfId="5696"/>
    <cellStyle name="Normal 3 11 2" xfId="16544"/>
    <cellStyle name="Normal 3 11 2 2" xfId="29724"/>
    <cellStyle name="Normal 3 11 2 3" xfId="43001"/>
    <cellStyle name="Normal 3 11 2 4" xfId="56278"/>
    <cellStyle name="Normal 3 11 3" xfId="11498"/>
    <cellStyle name="Normal 3 11 4" xfId="23737"/>
    <cellStyle name="Normal 3 11 5" xfId="37014"/>
    <cellStyle name="Normal 3 11 6" xfId="50291"/>
    <cellStyle name="Normal 3 12" xfId="6320"/>
    <cellStyle name="Normal 3 12 2" xfId="17144"/>
    <cellStyle name="Normal 3 12 2 2" xfId="30324"/>
    <cellStyle name="Normal 3 12 2 3" xfId="43601"/>
    <cellStyle name="Normal 3 12 2 4" xfId="56878"/>
    <cellStyle name="Normal 3 12 3" xfId="12098"/>
    <cellStyle name="Normal 3 12 4" xfId="24337"/>
    <cellStyle name="Normal 3 12 5" xfId="37614"/>
    <cellStyle name="Normal 3 12 6" xfId="50891"/>
    <cellStyle name="Normal 3 13" xfId="7022"/>
    <cellStyle name="Normal 3 13 2" xfId="17846"/>
    <cellStyle name="Normal 3 13 2 2" xfId="31026"/>
    <cellStyle name="Normal 3 13 2 3" xfId="44303"/>
    <cellStyle name="Normal 3 13 2 4" xfId="57580"/>
    <cellStyle name="Normal 3 13 3" xfId="12800"/>
    <cellStyle name="Normal 3 13 4" xfId="25039"/>
    <cellStyle name="Normal 3 13 5" xfId="38316"/>
    <cellStyle name="Normal 3 13 6" xfId="51593"/>
    <cellStyle name="Normal 3 14" xfId="7748"/>
    <cellStyle name="Normal 3 14 2" xfId="18601"/>
    <cellStyle name="Normal 3 14 2 2" xfId="31781"/>
    <cellStyle name="Normal 3 14 2 3" xfId="45058"/>
    <cellStyle name="Normal 3 14 2 4" xfId="58335"/>
    <cellStyle name="Normal 3 14 3" xfId="25794"/>
    <cellStyle name="Normal 3 14 4" xfId="39071"/>
    <cellStyle name="Normal 3 14 5" xfId="52348"/>
    <cellStyle name="Normal 3 15" xfId="10805"/>
    <cellStyle name="Normal 3 15 2" xfId="15281"/>
    <cellStyle name="Normal 3 15 2 2" xfId="27902"/>
    <cellStyle name="Normal 3 15 2 3" xfId="41179"/>
    <cellStyle name="Normal 3 15 2 4" xfId="54456"/>
    <cellStyle name="Normal 3 15 3" xfId="21915"/>
    <cellStyle name="Normal 3 15 4" xfId="35192"/>
    <cellStyle name="Normal 3 15 5" xfId="48469"/>
    <cellStyle name="Normal 3 16" xfId="9870"/>
    <cellStyle name="Normal 3 16 2" xfId="20596"/>
    <cellStyle name="Normal 3 16 3" xfId="33873"/>
    <cellStyle name="Normal 3 16 4" xfId="47150"/>
    <cellStyle name="Normal 3 17" xfId="13962"/>
    <cellStyle name="Normal 3 17 2" xfId="26583"/>
    <cellStyle name="Normal 3 17 3" xfId="39860"/>
    <cellStyle name="Normal 3 17 4" xfId="53137"/>
    <cellStyle name="Normal 3 18" xfId="19851"/>
    <cellStyle name="Normal 3 19" xfId="33128"/>
    <cellStyle name="Normal 3 2" xfId="2561"/>
    <cellStyle name="Normal 3 2 2" xfId="2562"/>
    <cellStyle name="Normal 3 2 2 2" xfId="2563"/>
    <cellStyle name="Normal 3 2 2 2 2" xfId="10089"/>
    <cellStyle name="Normal 3 2 2 2 3" xfId="9873"/>
    <cellStyle name="Normal 3 2 2 3" xfId="10088"/>
    <cellStyle name="Normal 3 2 2 4" xfId="9872"/>
    <cellStyle name="Normal 3 2 3" xfId="2564"/>
    <cellStyle name="Normal 3 2 3 2" xfId="10090"/>
    <cellStyle name="Normal 3 2 3 3" xfId="9874"/>
    <cellStyle name="Normal 3 2 4" xfId="10087"/>
    <cellStyle name="Normal 3 2 5" xfId="9871"/>
    <cellStyle name="Normal 3 2_2012-2013 - CF - Tour 1 - Ligue 04 - Résultats" xfId="2565"/>
    <cellStyle name="Normal 3 20" xfId="46405"/>
    <cellStyle name="Normal 3 3" xfId="4212"/>
    <cellStyle name="Normal 3 3 2" xfId="8261"/>
    <cellStyle name="Normal 3 3 2 2" xfId="18692"/>
    <cellStyle name="Normal 3 3 2 2 2" xfId="31872"/>
    <cellStyle name="Normal 3 3 2 2 3" xfId="45149"/>
    <cellStyle name="Normal 3 3 2 2 4" xfId="58426"/>
    <cellStyle name="Normal 3 3 2 3" xfId="25885"/>
    <cellStyle name="Normal 3 3 2 4" xfId="39162"/>
    <cellStyle name="Normal 3 3 2 5" xfId="52439"/>
    <cellStyle name="Normal 3 3 3" xfId="10887"/>
    <cellStyle name="Normal 3 3 3 2" xfId="15752"/>
    <cellStyle name="Normal 3 3 3 2 2" xfId="28415"/>
    <cellStyle name="Normal 3 3 3 2 3" xfId="41692"/>
    <cellStyle name="Normal 3 3 3 2 4" xfId="54969"/>
    <cellStyle name="Normal 3 3 3 3" xfId="22428"/>
    <cellStyle name="Normal 3 3 3 4" xfId="35705"/>
    <cellStyle name="Normal 3 3 3 5" xfId="48982"/>
    <cellStyle name="Normal 3 3 4" xfId="14555"/>
    <cellStyle name="Normal 3 3 4 2" xfId="27176"/>
    <cellStyle name="Normal 3 3 4 3" xfId="40453"/>
    <cellStyle name="Normal 3 3 4 4" xfId="53730"/>
    <cellStyle name="Normal 3 3 5" xfId="21189"/>
    <cellStyle name="Normal 3 3 6" xfId="34466"/>
    <cellStyle name="Normal 3 3 7" xfId="47743"/>
    <cellStyle name="Normal 3 4" xfId="4472"/>
    <cellStyle name="Normal 3 4 2" xfId="8393"/>
    <cellStyle name="Normal 3 4 2 2" xfId="18695"/>
    <cellStyle name="Normal 3 4 2 2 2" xfId="31875"/>
    <cellStyle name="Normal 3 4 2 2 3" xfId="45152"/>
    <cellStyle name="Normal 3 4 2 2 4" xfId="58429"/>
    <cellStyle name="Normal 3 4 2 3" xfId="25888"/>
    <cellStyle name="Normal 3 4 2 4" xfId="39165"/>
    <cellStyle name="Normal 3 4 2 5" xfId="52442"/>
    <cellStyle name="Normal 3 4 3" xfId="10906"/>
    <cellStyle name="Normal 3 4 3 2" xfId="15869"/>
    <cellStyle name="Normal 3 4 3 2 2" xfId="28547"/>
    <cellStyle name="Normal 3 4 3 2 3" xfId="41824"/>
    <cellStyle name="Normal 3 4 3 2 4" xfId="55101"/>
    <cellStyle name="Normal 3 4 3 3" xfId="22560"/>
    <cellStyle name="Normal 3 4 3 4" xfId="35837"/>
    <cellStyle name="Normal 3 4 3 5" xfId="49114"/>
    <cellStyle name="Normal 3 4 4" xfId="14371"/>
    <cellStyle name="Normal 3 4 4 2" xfId="26992"/>
    <cellStyle name="Normal 3 4 4 3" xfId="40269"/>
    <cellStyle name="Normal 3 4 4 4" xfId="53546"/>
    <cellStyle name="Normal 3 4 5" xfId="21005"/>
    <cellStyle name="Normal 3 4 6" xfId="34282"/>
    <cellStyle name="Normal 3 4 7" xfId="47559"/>
    <cellStyle name="Normal 3 5" xfId="5108"/>
    <cellStyle name="Normal 3 5 2" xfId="8982"/>
    <cellStyle name="Normal 3 5 2 2" xfId="18690"/>
    <cellStyle name="Normal 3 5 2 2 2" xfId="31870"/>
    <cellStyle name="Normal 3 5 2 2 3" xfId="45147"/>
    <cellStyle name="Normal 3 5 2 2 4" xfId="58424"/>
    <cellStyle name="Normal 3 5 2 3" xfId="25883"/>
    <cellStyle name="Normal 3 5 2 4" xfId="39160"/>
    <cellStyle name="Normal 3 5 2 5" xfId="52437"/>
    <cellStyle name="Normal 3 5 3" xfId="10910"/>
    <cellStyle name="Normal 3 5 3 2" xfId="15956"/>
    <cellStyle name="Normal 3 5 3 2 2" xfId="29136"/>
    <cellStyle name="Normal 3 5 3 2 3" xfId="42413"/>
    <cellStyle name="Normal 3 5 3 2 4" xfId="55690"/>
    <cellStyle name="Normal 3 5 3 3" xfId="23149"/>
    <cellStyle name="Normal 3 5 3 4" xfId="36426"/>
    <cellStyle name="Normal 3 5 3 5" xfId="49703"/>
    <cellStyle name="Normal 3 5 4" xfId="14551"/>
    <cellStyle name="Normal 3 5 4 2" xfId="27172"/>
    <cellStyle name="Normal 3 5 4 3" xfId="40449"/>
    <cellStyle name="Normal 3 5 4 4" xfId="53726"/>
    <cellStyle name="Normal 3 5 5" xfId="21185"/>
    <cellStyle name="Normal 3 5 6" xfId="34462"/>
    <cellStyle name="Normal 3 5 7" xfId="47739"/>
    <cellStyle name="Normal 3 6" xfId="5102"/>
    <cellStyle name="Normal 3 6 2" xfId="8976"/>
    <cellStyle name="Normal 3 6 2 2" xfId="18694"/>
    <cellStyle name="Normal 3 6 2 2 2" xfId="31874"/>
    <cellStyle name="Normal 3 6 2 2 3" xfId="45151"/>
    <cellStyle name="Normal 3 6 2 2 4" xfId="58428"/>
    <cellStyle name="Normal 3 6 2 3" xfId="25887"/>
    <cellStyle name="Normal 3 6 2 4" xfId="39164"/>
    <cellStyle name="Normal 3 6 2 5" xfId="52441"/>
    <cellStyle name="Normal 3 6 3" xfId="10907"/>
    <cellStyle name="Normal 3 6 3 2" xfId="15952"/>
    <cellStyle name="Normal 3 6 3 2 2" xfId="29130"/>
    <cellStyle name="Normal 3 6 3 2 3" xfId="42407"/>
    <cellStyle name="Normal 3 6 3 2 4" xfId="55684"/>
    <cellStyle name="Normal 3 6 3 3" xfId="23143"/>
    <cellStyle name="Normal 3 6 3 4" xfId="36420"/>
    <cellStyle name="Normal 3 6 3 5" xfId="49697"/>
    <cellStyle name="Normal 3 6 4" xfId="14394"/>
    <cellStyle name="Normal 3 6 4 2" xfId="27015"/>
    <cellStyle name="Normal 3 6 4 3" xfId="40292"/>
    <cellStyle name="Normal 3 6 4 4" xfId="53569"/>
    <cellStyle name="Normal 3 6 5" xfId="21028"/>
    <cellStyle name="Normal 3 6 6" xfId="34305"/>
    <cellStyle name="Normal 3 6 7" xfId="47582"/>
    <cellStyle name="Normal 3 7" xfId="5110"/>
    <cellStyle name="Normal 3 7 2" xfId="8984"/>
    <cellStyle name="Normal 3 7 2 2" xfId="18689"/>
    <cellStyle name="Normal 3 7 2 2 2" xfId="31869"/>
    <cellStyle name="Normal 3 7 2 2 3" xfId="45146"/>
    <cellStyle name="Normal 3 7 2 2 4" xfId="58423"/>
    <cellStyle name="Normal 3 7 2 3" xfId="25882"/>
    <cellStyle name="Normal 3 7 2 4" xfId="39159"/>
    <cellStyle name="Normal 3 7 2 5" xfId="52436"/>
    <cellStyle name="Normal 3 7 3" xfId="10912"/>
    <cellStyle name="Normal 3 7 3 2" xfId="15958"/>
    <cellStyle name="Normal 3 7 3 2 2" xfId="29138"/>
    <cellStyle name="Normal 3 7 3 2 3" xfId="42415"/>
    <cellStyle name="Normal 3 7 3 2 4" xfId="55692"/>
    <cellStyle name="Normal 3 7 3 3" xfId="23151"/>
    <cellStyle name="Normal 3 7 3 4" xfId="36428"/>
    <cellStyle name="Normal 3 7 3 5" xfId="49705"/>
    <cellStyle name="Normal 3 7 4" xfId="14550"/>
    <cellStyle name="Normal 3 7 4 2" xfId="27171"/>
    <cellStyle name="Normal 3 7 4 3" xfId="40448"/>
    <cellStyle name="Normal 3 7 4 4" xfId="53725"/>
    <cellStyle name="Normal 3 7 5" xfId="21184"/>
    <cellStyle name="Normal 3 7 6" xfId="34461"/>
    <cellStyle name="Normal 3 7 7" xfId="47738"/>
    <cellStyle name="Normal 3 8" xfId="5103"/>
    <cellStyle name="Normal 3 8 2" xfId="8977"/>
    <cellStyle name="Normal 3 8 2 2" xfId="18693"/>
    <cellStyle name="Normal 3 8 2 2 2" xfId="31873"/>
    <cellStyle name="Normal 3 8 2 2 3" xfId="45150"/>
    <cellStyle name="Normal 3 8 2 2 4" xfId="58427"/>
    <cellStyle name="Normal 3 8 2 3" xfId="25886"/>
    <cellStyle name="Normal 3 8 2 4" xfId="39163"/>
    <cellStyle name="Normal 3 8 2 5" xfId="52440"/>
    <cellStyle name="Normal 3 8 3" xfId="10908"/>
    <cellStyle name="Normal 3 8 3 2" xfId="15953"/>
    <cellStyle name="Normal 3 8 3 2 2" xfId="29131"/>
    <cellStyle name="Normal 3 8 3 2 3" xfId="42408"/>
    <cellStyle name="Normal 3 8 3 2 4" xfId="55685"/>
    <cellStyle name="Normal 3 8 3 3" xfId="23144"/>
    <cellStyle name="Normal 3 8 3 4" xfId="36421"/>
    <cellStyle name="Normal 3 8 3 5" xfId="49698"/>
    <cellStyle name="Normal 3 8 4" xfId="14431"/>
    <cellStyle name="Normal 3 8 4 2" xfId="27052"/>
    <cellStyle name="Normal 3 8 4 3" xfId="40329"/>
    <cellStyle name="Normal 3 8 4 4" xfId="53606"/>
    <cellStyle name="Normal 3 8 5" xfId="21065"/>
    <cellStyle name="Normal 3 8 6" xfId="34342"/>
    <cellStyle name="Normal 3 8 7" xfId="47619"/>
    <cellStyle name="Normal 3 9" xfId="5109"/>
    <cellStyle name="Normal 3 9 2" xfId="8983"/>
    <cellStyle name="Normal 3 9 2 2" xfId="18688"/>
    <cellStyle name="Normal 3 9 2 2 2" xfId="31868"/>
    <cellStyle name="Normal 3 9 2 2 3" xfId="45145"/>
    <cellStyle name="Normal 3 9 2 2 4" xfId="58422"/>
    <cellStyle name="Normal 3 9 2 3" xfId="25881"/>
    <cellStyle name="Normal 3 9 2 4" xfId="39158"/>
    <cellStyle name="Normal 3 9 2 5" xfId="52435"/>
    <cellStyle name="Normal 3 9 3" xfId="10911"/>
    <cellStyle name="Normal 3 9 3 2" xfId="15957"/>
    <cellStyle name="Normal 3 9 3 2 2" xfId="29137"/>
    <cellStyle name="Normal 3 9 3 2 3" xfId="42414"/>
    <cellStyle name="Normal 3 9 3 2 4" xfId="55691"/>
    <cellStyle name="Normal 3 9 3 3" xfId="23150"/>
    <cellStyle name="Normal 3 9 3 4" xfId="36427"/>
    <cellStyle name="Normal 3 9 3 5" xfId="49704"/>
    <cellStyle name="Normal 3 9 4" xfId="14549"/>
    <cellStyle name="Normal 3 9 4 2" xfId="27170"/>
    <cellStyle name="Normal 3 9 4 3" xfId="40447"/>
    <cellStyle name="Normal 3 9 4 4" xfId="53724"/>
    <cellStyle name="Normal 3 9 5" xfId="21183"/>
    <cellStyle name="Normal 3 9 6" xfId="34460"/>
    <cellStyle name="Normal 3 9 7" xfId="47737"/>
    <cellStyle name="Normal 3_2012-2013 - CF - Tour 1 - Ligue 04 - Résultats" xfId="2566"/>
    <cellStyle name="Normal 30" xfId="59097"/>
    <cellStyle name="Normal 31" xfId="59099"/>
    <cellStyle name="Normal 32" xfId="59098"/>
    <cellStyle name="Normal 33" xfId="59100"/>
    <cellStyle name="Normal 34" xfId="59144"/>
    <cellStyle name="Normal 35" xfId="59146"/>
    <cellStyle name="Normal 36" xfId="59145"/>
    <cellStyle name="Normal 37" xfId="59147"/>
    <cellStyle name="Normal 38" xfId="59237"/>
    <cellStyle name="Normal 39" xfId="59239"/>
    <cellStyle name="Normal 4" xfId="2567"/>
    <cellStyle name="Normal 4 2" xfId="2568"/>
    <cellStyle name="Normal 4_2012-2013 - CF - Tour 1 - Ligue 04 - Résultats" xfId="2569"/>
    <cellStyle name="Normal 40" xfId="59238"/>
    <cellStyle name="Normal 41" xfId="59240"/>
    <cellStyle name="Normal 42" xfId="59230"/>
    <cellStyle name="Normal 43" xfId="59284"/>
    <cellStyle name="Normal 44" xfId="59286"/>
    <cellStyle name="Normal 45" xfId="59231"/>
    <cellStyle name="Normal 46" xfId="59285"/>
    <cellStyle name="Normal 47" xfId="59287"/>
    <cellStyle name="Normal 48" xfId="59338"/>
    <cellStyle name="Normal 49" xfId="59340"/>
    <cellStyle name="Normal 5" xfId="2570"/>
    <cellStyle name="Normal 50" xfId="59339"/>
    <cellStyle name="Normal 51" xfId="59341"/>
    <cellStyle name="Normal 52" xfId="59355"/>
    <cellStyle name="Normal 53" xfId="59357"/>
    <cellStyle name="Normal 54" xfId="59356"/>
    <cellStyle name="Normal 55" xfId="59358"/>
    <cellStyle name="Normal 56" xfId="59377"/>
    <cellStyle name="Normal 57" xfId="59378"/>
    <cellStyle name="Normal 58" xfId="59228"/>
    <cellStyle name="Normal 59" xfId="59199"/>
    <cellStyle name="Normal 6" xfId="2571"/>
    <cellStyle name="Normal 6 2" xfId="2572"/>
    <cellStyle name="Normal 6 2 2" xfId="10092"/>
    <cellStyle name="Normal 6 2 3" xfId="9876"/>
    <cellStyle name="Normal 6 3" xfId="2573"/>
    <cellStyle name="Normal 6 3 2" xfId="10093"/>
    <cellStyle name="Normal 6 3 3" xfId="9877"/>
    <cellStyle name="Normal 6 4" xfId="10091"/>
    <cellStyle name="Normal 6 4 2" xfId="13262"/>
    <cellStyle name="Normal 6 5" xfId="9875"/>
    <cellStyle name="Normal 60" xfId="59392"/>
    <cellStyle name="Normal 61" xfId="59200"/>
    <cellStyle name="Normal 62" xfId="59205"/>
    <cellStyle name="Normal 63" xfId="59212"/>
    <cellStyle name="Normal 64" xfId="59192"/>
    <cellStyle name="Normal 65" xfId="59195"/>
    <cellStyle name="Normal 66" xfId="59194"/>
    <cellStyle name="Normal 67" xfId="59393"/>
    <cellStyle name="Normal 68" xfId="59196"/>
    <cellStyle name="Normal 69" xfId="59193"/>
    <cellStyle name="Normal 7" xfId="2574"/>
    <cellStyle name="Normal 70" xfId="59202"/>
    <cellStyle name="Normal 71" xfId="59206"/>
    <cellStyle name="Normal 72" xfId="59209"/>
    <cellStyle name="Normal 73" xfId="59321"/>
    <cellStyle name="Normal 74" xfId="59201"/>
    <cellStyle name="Normal 75" xfId="59207"/>
    <cellStyle name="Normal 76" xfId="59210"/>
    <cellStyle name="Normal 77" xfId="59332"/>
    <cellStyle name="Normal 78" xfId="59213"/>
    <cellStyle name="Normal 79" xfId="59198"/>
    <cellStyle name="Normal 8" xfId="2575"/>
    <cellStyle name="Normal 80" xfId="59203"/>
    <cellStyle name="Normal 81" xfId="59191"/>
    <cellStyle name="Normal 82" xfId="59211"/>
    <cellStyle name="Normal 83" xfId="59197"/>
    <cellStyle name="Normal 84" xfId="59204"/>
    <cellStyle name="Normal 85" xfId="59208"/>
    <cellStyle name="Normal 86" xfId="59214"/>
    <cellStyle name="Normal 87" xfId="59215"/>
    <cellStyle name="Normal 88" xfId="59216"/>
    <cellStyle name="Normal 89" xfId="59218"/>
    <cellStyle name="Normal 9" xfId="2576"/>
    <cellStyle name="Normal 90" xfId="59219"/>
    <cellStyle name="Normal 91" xfId="59217"/>
    <cellStyle name="Normal 92" xfId="59220"/>
    <cellStyle name="Normal 93" xfId="59223"/>
    <cellStyle name="Normal 94" xfId="59224"/>
    <cellStyle name="Normal 95" xfId="59226"/>
    <cellStyle name="Normal 97" xfId="59222"/>
    <cellStyle name="Normal 98" xfId="59225"/>
    <cellStyle name="Normal 99" xfId="59227"/>
    <cellStyle name="Normal_HG" xfId="19265"/>
    <cellStyle name="Pourcentage 2" xfId="2577"/>
    <cellStyle name="Pourcentage 2 2" xfId="2578"/>
    <cellStyle name="Pourcentage 2 2 2" xfId="10095"/>
    <cellStyle name="Pourcentage 2 2 3" xfId="9879"/>
    <cellStyle name="Pourcentage 2 3" xfId="10094"/>
    <cellStyle name="Pourcentage 2 4" xfId="9878"/>
    <cellStyle name="Satisfaisant" xfId="2579" builtinId="26" customBuiltin="1"/>
    <cellStyle name="Satisfaisant 10" xfId="4473"/>
    <cellStyle name="Satisfaisant 10 2" xfId="13100"/>
    <cellStyle name="Satisfaisant 11" xfId="4474"/>
    <cellStyle name="Satisfaisant 12" xfId="5727"/>
    <cellStyle name="Satisfaisant 2" xfId="2580"/>
    <cellStyle name="Satisfaisant 2 2" xfId="2581"/>
    <cellStyle name="Satisfaisant 2 2 2" xfId="2582"/>
    <cellStyle name="Satisfaisant 2 2 2 2" xfId="2583"/>
    <cellStyle name="Satisfaisant 2 2 2 2 2" xfId="2584"/>
    <cellStyle name="Satisfaisant 2 2 2 2 2 2" xfId="2585"/>
    <cellStyle name="Satisfaisant 2 2 2 2 2 3" xfId="2586"/>
    <cellStyle name="Satisfaisant 2 2 2 2 2 4" xfId="2587"/>
    <cellStyle name="Satisfaisant 2 2 2 2 2 4 2" xfId="2588"/>
    <cellStyle name="Satisfaisant 2 2 2 2 2 5" xfId="2589"/>
    <cellStyle name="Satisfaisant 2 2 2 2 2 6" xfId="4218"/>
    <cellStyle name="Satisfaisant 2 2 2 2 3" xfId="2590"/>
    <cellStyle name="Satisfaisant 2 2 2 2 4" xfId="2591"/>
    <cellStyle name="Satisfaisant 2 2 2 2 5" xfId="13054"/>
    <cellStyle name="Satisfaisant 2 2 2 2 6" xfId="13264"/>
    <cellStyle name="Satisfaisant 2 2 2 3" xfId="2592"/>
    <cellStyle name="Satisfaisant 2 2 2 4" xfId="2593"/>
    <cellStyle name="Satisfaisant 2 2 2 5" xfId="2594"/>
    <cellStyle name="Satisfaisant 2 2 3" xfId="2595"/>
    <cellStyle name="Satisfaisant 2 2 3 2" xfId="2596"/>
    <cellStyle name="Satisfaisant 2 2 3 2 2" xfId="2597"/>
    <cellStyle name="Satisfaisant 2 2 3 2 3" xfId="2598"/>
    <cellStyle name="Satisfaisant 2 2 3 3" xfId="2599"/>
    <cellStyle name="Satisfaisant 2 2 3 3 2" xfId="2600"/>
    <cellStyle name="Satisfaisant 2 2 3 3 3" xfId="2601"/>
    <cellStyle name="Satisfaisant 2 2 3 3 4" xfId="2602"/>
    <cellStyle name="Satisfaisant 2 2 3 3 4 2" xfId="2603"/>
    <cellStyle name="Satisfaisant 2 2 3 3 5" xfId="2604"/>
    <cellStyle name="Satisfaisant 2 2 3 3 6" xfId="4219"/>
    <cellStyle name="Satisfaisant 2 2 3 4" xfId="2605"/>
    <cellStyle name="Satisfaisant 2 2 3 5" xfId="13055"/>
    <cellStyle name="Satisfaisant 2 2 3 6" xfId="13265"/>
    <cellStyle name="Satisfaisant 2 2 4" xfId="2606"/>
    <cellStyle name="Satisfaisant 2 2 5" xfId="13056"/>
    <cellStyle name="Satisfaisant 2 2 6" xfId="13263"/>
    <cellStyle name="Satisfaisant 2 3" xfId="2607"/>
    <cellStyle name="Satisfaisant 2 3 2" xfId="2608"/>
    <cellStyle name="Satisfaisant 2 3 3" xfId="2609"/>
    <cellStyle name="Satisfaisant 2 3 3 2" xfId="2610"/>
    <cellStyle name="Satisfaisant 2 3 3 2 2" xfId="2611"/>
    <cellStyle name="Satisfaisant 2 3 3 2 3" xfId="2612"/>
    <cellStyle name="Satisfaisant 2 3 3 2 4" xfId="2613"/>
    <cellStyle name="Satisfaisant 2 3 3 2 4 2" xfId="2614"/>
    <cellStyle name="Satisfaisant 2 3 3 2 5" xfId="2615"/>
    <cellStyle name="Satisfaisant 2 3 3 2 6" xfId="4220"/>
    <cellStyle name="Satisfaisant 2 3 3 3" xfId="2616"/>
    <cellStyle name="Satisfaisant 2 3 3 4" xfId="2617"/>
    <cellStyle name="Satisfaisant 2 3 3 5" xfId="2618"/>
    <cellStyle name="Satisfaisant 2 3 3 6" xfId="2619"/>
    <cellStyle name="Satisfaisant 2 3 4" xfId="2620"/>
    <cellStyle name="Satisfaisant 2 3 4 2" xfId="2621"/>
    <cellStyle name="Satisfaisant 2 3 4 3" xfId="2622"/>
    <cellStyle name="Satisfaisant 2 3 4 4" xfId="2623"/>
    <cellStyle name="Satisfaisant 2 3 4 4 2" xfId="2624"/>
    <cellStyle name="Satisfaisant 2 3 4 5" xfId="2625"/>
    <cellStyle name="Satisfaisant 2 3 4 6" xfId="4221"/>
    <cellStyle name="Satisfaisant 2 3 5" xfId="2626"/>
    <cellStyle name="Satisfaisant 2 3 6" xfId="2627"/>
    <cellStyle name="Satisfaisant 2 3 7" xfId="2628"/>
    <cellStyle name="Satisfaisant 2 3 8" xfId="13057"/>
    <cellStyle name="Satisfaisant 2 3 9" xfId="13266"/>
    <cellStyle name="Satisfaisant 2 4" xfId="2629"/>
    <cellStyle name="Satisfaisant 2 5" xfId="2630"/>
    <cellStyle name="Satisfaisant 2 5 2" xfId="2631"/>
    <cellStyle name="Satisfaisant 2 5 3" xfId="2632"/>
    <cellStyle name="Satisfaisant 2 5 4" xfId="2633"/>
    <cellStyle name="Satisfaisant 2 5 4 2" xfId="2634"/>
    <cellStyle name="Satisfaisant 2 5 5" xfId="2635"/>
    <cellStyle name="Satisfaisant 2 5 6" xfId="4222"/>
    <cellStyle name="Satisfaisant 2 6" xfId="2636"/>
    <cellStyle name="Satisfaisant 3" xfId="2637"/>
    <cellStyle name="Satisfaisant 3 2" xfId="2638"/>
    <cellStyle name="Satisfaisant 4" xfId="2639"/>
    <cellStyle name="Satisfaisant 5" xfId="2640"/>
    <cellStyle name="Satisfaisant 5 2" xfId="2641"/>
    <cellStyle name="Satisfaisant 5 2 2" xfId="2642"/>
    <cellStyle name="Satisfaisant 5 2 3" xfId="2643"/>
    <cellStyle name="Satisfaisant 5 2 4" xfId="2644"/>
    <cellStyle name="Satisfaisant 5 2 4 2" xfId="2645"/>
    <cellStyle name="Satisfaisant 5 2 5" xfId="2646"/>
    <cellStyle name="Satisfaisant 5 2 6" xfId="4227"/>
    <cellStyle name="Satisfaisant 5 3" xfId="2647"/>
    <cellStyle name="Satisfaisant 5 4" xfId="2648"/>
    <cellStyle name="Satisfaisant 5 5" xfId="2649"/>
    <cellStyle name="Satisfaisant 5 6" xfId="13058"/>
    <cellStyle name="Satisfaisant 5 7" xfId="13267"/>
    <cellStyle name="Satisfaisant 6" xfId="2650"/>
    <cellStyle name="Satisfaisant 7" xfId="2651"/>
    <cellStyle name="Satisfaisant 8" xfId="2652"/>
    <cellStyle name="Satisfaisant 8 2" xfId="4475"/>
    <cellStyle name="Satisfaisant 9" xfId="2653"/>
    <cellStyle name="Sortie" xfId="2654" builtinId="21" customBuiltin="1"/>
    <cellStyle name="Sortie 10" xfId="4476"/>
    <cellStyle name="Sortie 10 2" xfId="13104"/>
    <cellStyle name="Sortie 11" xfId="4477"/>
    <cellStyle name="Sortie 12" xfId="5728"/>
    <cellStyle name="Sortie 2" xfId="2655"/>
    <cellStyle name="Sortie 2 2" xfId="2656"/>
    <cellStyle name="Sortie 2 2 2" xfId="2657"/>
    <cellStyle name="Sortie 2 2 2 2" xfId="2658"/>
    <cellStyle name="Sortie 2 2 2 2 2" xfId="2659"/>
    <cellStyle name="Sortie 2 2 2 2 2 2" xfId="2660"/>
    <cellStyle name="Sortie 2 2 2 2 2 3" xfId="2661"/>
    <cellStyle name="Sortie 2 2 2 2 2 4" xfId="2662"/>
    <cellStyle name="Sortie 2 2 2 2 2 4 2" xfId="2663"/>
    <cellStyle name="Sortie 2 2 2 2 2 5" xfId="2664"/>
    <cellStyle name="Sortie 2 2 2 2 2 6" xfId="4233"/>
    <cellStyle name="Sortie 2 2 2 2 3" xfId="2665"/>
    <cellStyle name="Sortie 2 2 2 2 4" xfId="2666"/>
    <cellStyle name="Sortie 2 2 2 2 5" xfId="13059"/>
    <cellStyle name="Sortie 2 2 2 2 6" xfId="13269"/>
    <cellStyle name="Sortie 2 2 2 3" xfId="2667"/>
    <cellStyle name="Sortie 2 2 2 4" xfId="2668"/>
    <cellStyle name="Sortie 2 2 2 5" xfId="2669"/>
    <cellStyle name="Sortie 2 2 3" xfId="2670"/>
    <cellStyle name="Sortie 2 2 3 2" xfId="2671"/>
    <cellStyle name="Sortie 2 2 3 2 2" xfId="2672"/>
    <cellStyle name="Sortie 2 2 3 2 3" xfId="2673"/>
    <cellStyle name="Sortie 2 2 3 3" xfId="2674"/>
    <cellStyle name="Sortie 2 2 3 3 2" xfId="2675"/>
    <cellStyle name="Sortie 2 2 3 3 3" xfId="2676"/>
    <cellStyle name="Sortie 2 2 3 3 4" xfId="2677"/>
    <cellStyle name="Sortie 2 2 3 3 4 2" xfId="2678"/>
    <cellStyle name="Sortie 2 2 3 3 5" xfId="2679"/>
    <cellStyle name="Sortie 2 2 3 3 6" xfId="4239"/>
    <cellStyle name="Sortie 2 2 3 4" xfId="2680"/>
    <cellStyle name="Sortie 2 2 3 5" xfId="13060"/>
    <cellStyle name="Sortie 2 2 3 6" xfId="13270"/>
    <cellStyle name="Sortie 2 2 4" xfId="2681"/>
    <cellStyle name="Sortie 2 2 5" xfId="13061"/>
    <cellStyle name="Sortie 2 2 6" xfId="13268"/>
    <cellStyle name="Sortie 2 3" xfId="2682"/>
    <cellStyle name="Sortie 2 3 2" xfId="2683"/>
    <cellStyle name="Sortie 2 3 3" xfId="2684"/>
    <cellStyle name="Sortie 2 3 3 2" xfId="2685"/>
    <cellStyle name="Sortie 2 3 3 2 2" xfId="2686"/>
    <cellStyle name="Sortie 2 3 3 2 3" xfId="2687"/>
    <cellStyle name="Sortie 2 3 3 2 4" xfId="2688"/>
    <cellStyle name="Sortie 2 3 3 2 4 2" xfId="2689"/>
    <cellStyle name="Sortie 2 3 3 2 5" xfId="2690"/>
    <cellStyle name="Sortie 2 3 3 2 6" xfId="4241"/>
    <cellStyle name="Sortie 2 3 3 3" xfId="2691"/>
    <cellStyle name="Sortie 2 3 3 4" xfId="2692"/>
    <cellStyle name="Sortie 2 3 3 5" xfId="2693"/>
    <cellStyle name="Sortie 2 3 3 6" xfId="2694"/>
    <cellStyle name="Sortie 2 3 4" xfId="2695"/>
    <cellStyle name="Sortie 2 3 4 2" xfId="2696"/>
    <cellStyle name="Sortie 2 3 4 3" xfId="2697"/>
    <cellStyle name="Sortie 2 3 4 4" xfId="2698"/>
    <cellStyle name="Sortie 2 3 4 4 2" xfId="2699"/>
    <cellStyle name="Sortie 2 3 4 5" xfId="2700"/>
    <cellStyle name="Sortie 2 3 4 6" xfId="4243"/>
    <cellStyle name="Sortie 2 3 5" xfId="2701"/>
    <cellStyle name="Sortie 2 3 6" xfId="2702"/>
    <cellStyle name="Sortie 2 3 7" xfId="2703"/>
    <cellStyle name="Sortie 2 3 8" xfId="13062"/>
    <cellStyle name="Sortie 2 3 9" xfId="13271"/>
    <cellStyle name="Sortie 2 4" xfId="2704"/>
    <cellStyle name="Sortie 2 5" xfId="2705"/>
    <cellStyle name="Sortie 2 5 2" xfId="2706"/>
    <cellStyle name="Sortie 2 5 3" xfId="2707"/>
    <cellStyle name="Sortie 2 5 4" xfId="2708"/>
    <cellStyle name="Sortie 2 5 4 2" xfId="2709"/>
    <cellStyle name="Sortie 2 5 5" xfId="2710"/>
    <cellStyle name="Sortie 2 5 6" xfId="4247"/>
    <cellStyle name="Sortie 2 6" xfId="2711"/>
    <cellStyle name="Sortie 3" xfId="2712"/>
    <cellStyle name="Sortie 3 2" xfId="2713"/>
    <cellStyle name="Sortie 4" xfId="2714"/>
    <cellStyle name="Sortie 5" xfId="2715"/>
    <cellStyle name="Sortie 5 2" xfId="2716"/>
    <cellStyle name="Sortie 5 2 2" xfId="2717"/>
    <cellStyle name="Sortie 5 2 3" xfId="2718"/>
    <cellStyle name="Sortie 5 2 4" xfId="2719"/>
    <cellStyle name="Sortie 5 2 4 2" xfId="2720"/>
    <cellStyle name="Sortie 5 2 5" xfId="2721"/>
    <cellStyle name="Sortie 5 2 6" xfId="4250"/>
    <cellStyle name="Sortie 5 3" xfId="2722"/>
    <cellStyle name="Sortie 5 4" xfId="2723"/>
    <cellStyle name="Sortie 5 5" xfId="2724"/>
    <cellStyle name="Sortie 5 6" xfId="13063"/>
    <cellStyle name="Sortie 5 7" xfId="13272"/>
    <cellStyle name="Sortie 6" xfId="2725"/>
    <cellStyle name="Sortie 7" xfId="2726"/>
    <cellStyle name="Sortie 8" xfId="2727"/>
    <cellStyle name="Sortie 8 2" xfId="4478"/>
    <cellStyle name="Sortie 9" xfId="2728"/>
    <cellStyle name="Texte explicatif" xfId="2729" builtinId="53" customBuiltin="1"/>
    <cellStyle name="Texte explicatif 2" xfId="2730"/>
    <cellStyle name="Texte explicatif 3" xfId="2731"/>
    <cellStyle name="Texte explicatif 4" xfId="2732"/>
    <cellStyle name="Texte explicatif 5" xfId="2733"/>
    <cellStyle name="Titre" xfId="2734" builtinId="15" customBuiltin="1"/>
    <cellStyle name="Titre 10" xfId="2735"/>
    <cellStyle name="Titre 11" xfId="2736"/>
    <cellStyle name="Titre 12" xfId="2737"/>
    <cellStyle name="Titre 13" xfId="2738"/>
    <cellStyle name="Titre 13 2" xfId="2739"/>
    <cellStyle name="Titre 13 3" xfId="4479"/>
    <cellStyle name="Titre 13 4" xfId="9880"/>
    <cellStyle name="Titre 14" xfId="2740"/>
    <cellStyle name="Titre 14 2" xfId="4480"/>
    <cellStyle name="Titre 14 3" xfId="13064"/>
    <cellStyle name="Titre 15" xfId="4481"/>
    <cellStyle name="Titre 15 2" xfId="13095"/>
    <cellStyle name="Titre 15 3" xfId="10096"/>
    <cellStyle name="Titre 16" xfId="5729"/>
    <cellStyle name="Titre 2" xfId="2741"/>
    <cellStyle name="Titre 2 2" xfId="2742"/>
    <cellStyle name="Titre 2 2 2" xfId="2743"/>
    <cellStyle name="Titre 2 2 2 2" xfId="2744"/>
    <cellStyle name="Titre 2 2 2 2 10" xfId="13274"/>
    <cellStyle name="Titre 2 2 2 2 2" xfId="2745"/>
    <cellStyle name="Titre 2 2 2 2 2 2" xfId="2746"/>
    <cellStyle name="Titre 2 2 2 2 2 2 2" xfId="2747"/>
    <cellStyle name="Titre 2 2 2 2 2 2 2 2" xfId="2748"/>
    <cellStyle name="Titre 2 2 2 2 2 2 3" xfId="2749"/>
    <cellStyle name="Titre 2 2 2 2 2 3" xfId="2750"/>
    <cellStyle name="Titre 2 2 2 2 2 3 2" xfId="2751"/>
    <cellStyle name="Titre 2 2 2 2 2 4" xfId="2752"/>
    <cellStyle name="Titre 2 2 2 2 2 4 2" xfId="2753"/>
    <cellStyle name="Titre 2 2 2 2 2 4 2 2" xfId="2754"/>
    <cellStyle name="Titre 2 2 2 2 2 4 3" xfId="2755"/>
    <cellStyle name="Titre 2 2 2 2 2 5" xfId="2756"/>
    <cellStyle name="Titre 2 2 2 2 2 5 2" xfId="2757"/>
    <cellStyle name="Titre 2 2 2 2 2 6" xfId="4262"/>
    <cellStyle name="Titre 2 2 2 2 2 6 2" xfId="4482"/>
    <cellStyle name="Titre 2 2 2 2 2 6 3" xfId="10889"/>
    <cellStyle name="Titre 2 2 2 2 3" xfId="2758"/>
    <cellStyle name="Titre 2 2 2 2 3 2" xfId="2759"/>
    <cellStyle name="Titre 2 2 2 2 3 3" xfId="2760"/>
    <cellStyle name="Titre 2 2 2 2 3 4" xfId="2761"/>
    <cellStyle name="Titre 2 2 2 2 3 5" xfId="2762"/>
    <cellStyle name="Titre 2 2 2 2 3 5 2" xfId="2763"/>
    <cellStyle name="Titre 2 2 2 2 3 6" xfId="2764"/>
    <cellStyle name="Titre 2 2 2 2 3 6 2" xfId="2765"/>
    <cellStyle name="Titre 2 2 2 2 3 6 2 2" xfId="2766"/>
    <cellStyle name="Titre 2 2 2 2 3 6 3" xfId="2767"/>
    <cellStyle name="Titre 2 2 2 2 3 7" xfId="2768"/>
    <cellStyle name="Titre 2 2 2 2 3 7 2" xfId="2769"/>
    <cellStyle name="Titre 2 2 2 2 3 8" xfId="4263"/>
    <cellStyle name="Titre 2 2 2 2 4" xfId="2770"/>
    <cellStyle name="Titre 2 2 2 2 5" xfId="2771"/>
    <cellStyle name="Titre 2 2 2 2 6" xfId="2772"/>
    <cellStyle name="Titre 2 2 2 2 7" xfId="2773"/>
    <cellStyle name="Titre 2 2 2 2 7 2" xfId="4483"/>
    <cellStyle name="Titre 2 2 2 2 8" xfId="2774"/>
    <cellStyle name="Titre 2 2 2 2 9" xfId="4261"/>
    <cellStyle name="Titre 2 2 2 2 9 2" xfId="13065"/>
    <cellStyle name="Titre 2 2 2 3" xfId="2775"/>
    <cellStyle name="Titre 2 2 2 3 2" xfId="2776"/>
    <cellStyle name="Titre 2 2 2 4" xfId="2777"/>
    <cellStyle name="Titre 2 2 2 5" xfId="2778"/>
    <cellStyle name="Titre 2 2 2 6" xfId="2779"/>
    <cellStyle name="Titre 2 2 2 6 2" xfId="2780"/>
    <cellStyle name="Titre 2 2 2 6 3" xfId="2781"/>
    <cellStyle name="Titre 2 2 2 6 4" xfId="2782"/>
    <cellStyle name="Titre 2 2 2 6 5" xfId="2783"/>
    <cellStyle name="Titre 2 2 2 6 5 2" xfId="2784"/>
    <cellStyle name="Titre 2 2 2 6 6" xfId="2785"/>
    <cellStyle name="Titre 2 2 2 6 6 2" xfId="2786"/>
    <cellStyle name="Titre 2 2 2 6 6 2 2" xfId="2787"/>
    <cellStyle name="Titre 2 2 2 6 6 3" xfId="2788"/>
    <cellStyle name="Titre 2 2 2 6 7" xfId="2789"/>
    <cellStyle name="Titre 2 2 2 6 7 2" xfId="2790"/>
    <cellStyle name="Titre 2 2 2 6 8" xfId="4269"/>
    <cellStyle name="Titre 2 2 2 7" xfId="2791"/>
    <cellStyle name="Titre 2 2 2 7 2" xfId="2792"/>
    <cellStyle name="Titre 2 2 2 7 2 2" xfId="2793"/>
    <cellStyle name="Titre 2 2 2 7 3" xfId="2794"/>
    <cellStyle name="Titre 2 2 2_2012-2013 - CF - Tour 1 - Ligue 04 - Résultats" xfId="2795"/>
    <cellStyle name="Titre 2 2 3" xfId="2796"/>
    <cellStyle name="Titre 2 2 3 2" xfId="2797"/>
    <cellStyle name="Titre 2 2 3 2 2" xfId="2798"/>
    <cellStyle name="Titre 2 2 3 2 2 2" xfId="2799"/>
    <cellStyle name="Titre 2 2 3 2 2 3" xfId="2800"/>
    <cellStyle name="Titre 2 2 3 2 2 3 2" xfId="2801"/>
    <cellStyle name="Titre 2 2 3 2 2 4" xfId="2802"/>
    <cellStyle name="Titre 2 2 3 2 2 4 2" xfId="2803"/>
    <cellStyle name="Titre 2 2 3 2 2 4 2 2" xfId="2804"/>
    <cellStyle name="Titre 2 2 3 2 2 4 3" xfId="2805"/>
    <cellStyle name="Titre 2 2 3 2 2 5" xfId="2806"/>
    <cellStyle name="Titre 2 2 3 2 2 5 2" xfId="2807"/>
    <cellStyle name="Titre 2 2 3 2 2 6" xfId="4274"/>
    <cellStyle name="Titre 2 2 3 2 3" xfId="2808"/>
    <cellStyle name="Titre 2 2 3 2 4" xfId="2809"/>
    <cellStyle name="Titre 2 2 3 3" xfId="2810"/>
    <cellStyle name="Titre 2 2 3 3 2" xfId="2811"/>
    <cellStyle name="Titre 2 2 3 3 2 2" xfId="2812"/>
    <cellStyle name="Titre 2 2 3 3 2 2 2" xfId="2813"/>
    <cellStyle name="Titre 2 2 3 3 2 2 2 2" xfId="2814"/>
    <cellStyle name="Titre 2 2 3 3 2 2 3" xfId="2815"/>
    <cellStyle name="Titre 2 2 3 3 2 3" xfId="2816"/>
    <cellStyle name="Titre 2 2 3 3 2 3 2" xfId="2817"/>
    <cellStyle name="Titre 2 2 3 3 2 4" xfId="2818"/>
    <cellStyle name="Titre 2 2 3 3 2 4 2" xfId="2819"/>
    <cellStyle name="Titre 2 2 3 3 2 4 2 2" xfId="2820"/>
    <cellStyle name="Titre 2 2 3 3 2 4 3" xfId="2821"/>
    <cellStyle name="Titre 2 2 3 3 2 5" xfId="2822"/>
    <cellStyle name="Titre 2 2 3 3 2 5 2" xfId="2823"/>
    <cellStyle name="Titre 2 2 3 3 2 6" xfId="4277"/>
    <cellStyle name="Titre 2 2 3 3 2 6 2" xfId="4484"/>
    <cellStyle name="Titre 2 2 3 3 2 6 3" xfId="10890"/>
    <cellStyle name="Titre 2 2 3 3 3" xfId="2824"/>
    <cellStyle name="Titre 2 2 3 3 3 2" xfId="2825"/>
    <cellStyle name="Titre 2 2 3 3 3 3" xfId="2826"/>
    <cellStyle name="Titre 2 2 3 3 3 4" xfId="2827"/>
    <cellStyle name="Titre 2 2 3 3 3 5" xfId="2828"/>
    <cellStyle name="Titre 2 2 3 3 3 5 2" xfId="2829"/>
    <cellStyle name="Titre 2 2 3 3 3 6" xfId="2830"/>
    <cellStyle name="Titre 2 2 3 3 3 6 2" xfId="2831"/>
    <cellStyle name="Titre 2 2 3 3 3 6 2 2" xfId="2832"/>
    <cellStyle name="Titre 2 2 3 3 3 6 3" xfId="2833"/>
    <cellStyle name="Titre 2 2 3 3 3 7" xfId="2834"/>
    <cellStyle name="Titre 2 2 3 3 3 7 2" xfId="2835"/>
    <cellStyle name="Titre 2 2 3 3 3 8" xfId="4278"/>
    <cellStyle name="Titre 2 2 3 3 4" xfId="2836"/>
    <cellStyle name="Titre 2 2 3 3 4 2" xfId="2837"/>
    <cellStyle name="Titre 2 2 3 3 4 2 2" xfId="2838"/>
    <cellStyle name="Titre 2 2 3 3 4 3" xfId="2839"/>
    <cellStyle name="Titre 2 2 3 3 5" xfId="2840"/>
    <cellStyle name="Titre 2 2 3 3 5 2" xfId="2841"/>
    <cellStyle name="Titre 2 2 3 3 5 2 2" xfId="2842"/>
    <cellStyle name="Titre 2 2 3 3 5 3" xfId="2843"/>
    <cellStyle name="Titre 2 2 3 3 6" xfId="2844"/>
    <cellStyle name="Titre 2 2 3 3 6 2" xfId="2845"/>
    <cellStyle name="Titre 2 2 3 3 7" xfId="4276"/>
    <cellStyle name="Titre 2 2 3 4" xfId="2846"/>
    <cellStyle name="Titre 2 2 3 4 2" xfId="4485"/>
    <cellStyle name="Titre 2 2 3 5" xfId="2847"/>
    <cellStyle name="Titre 2 2 3 6" xfId="4273"/>
    <cellStyle name="Titre 2 2 3 6 2" xfId="13066"/>
    <cellStyle name="Titre 2 2 3 7" xfId="13275"/>
    <cellStyle name="Titre 2 2 3_2012-2013 - CF - Tour 1 - Ligue 04 - Résultats" xfId="2848"/>
    <cellStyle name="Titre 2 2 4" xfId="2849"/>
    <cellStyle name="Titre 2 2 5" xfId="2850"/>
    <cellStyle name="Titre 2 2 6" xfId="2851"/>
    <cellStyle name="Titre 2 2 6 2" xfId="2852"/>
    <cellStyle name="Titre 2 2 6 2 2" xfId="2853"/>
    <cellStyle name="Titre 2 2 6 3" xfId="2854"/>
    <cellStyle name="Titre 2 2 7" xfId="2855"/>
    <cellStyle name="Titre 2 2 8" xfId="13067"/>
    <cellStyle name="Titre 2 2 9" xfId="13273"/>
    <cellStyle name="Titre 2 2_2012-2013 - CF - Tour 1 - Ligue 04 - Résultats" xfId="2856"/>
    <cellStyle name="Titre 2 3" xfId="2857"/>
    <cellStyle name="Titre 2 3 10" xfId="13276"/>
    <cellStyle name="Titre 2 3 2" xfId="2858"/>
    <cellStyle name="Titre 2 3 3" xfId="2859"/>
    <cellStyle name="Titre 2 3 3 2" xfId="2860"/>
    <cellStyle name="Titre 2 3 3 2 2" xfId="2861"/>
    <cellStyle name="Titre 2 3 3 2 2 2" xfId="2862"/>
    <cellStyle name="Titre 2 3 3 2 2 2 2" xfId="2863"/>
    <cellStyle name="Titre 2 3 3 2 2 3" xfId="2864"/>
    <cellStyle name="Titre 2 3 3 2 3" xfId="2865"/>
    <cellStyle name="Titre 2 3 3 2 3 2" xfId="2866"/>
    <cellStyle name="Titre 2 3 3 2 4" xfId="2867"/>
    <cellStyle name="Titre 2 3 3 2 4 2" xfId="2868"/>
    <cellStyle name="Titre 2 3 3 2 4 2 2" xfId="2869"/>
    <cellStyle name="Titre 2 3 3 2 4 3" xfId="2870"/>
    <cellStyle name="Titre 2 3 3 2 5" xfId="2871"/>
    <cellStyle name="Titre 2 3 3 2 5 2" xfId="2872"/>
    <cellStyle name="Titre 2 3 3 2 6" xfId="4285"/>
    <cellStyle name="Titre 2 3 3 2 6 2" xfId="4486"/>
    <cellStyle name="Titre 2 3 3 2 6 3" xfId="10892"/>
    <cellStyle name="Titre 2 3 3 3" xfId="2873"/>
    <cellStyle name="Titre 2 3 3 3 2" xfId="2874"/>
    <cellStyle name="Titre 2 3 3 3 3" xfId="2875"/>
    <cellStyle name="Titre 2 3 3 3 4" xfId="2876"/>
    <cellStyle name="Titre 2 3 3 3 5" xfId="2877"/>
    <cellStyle name="Titre 2 3 3 3 5 2" xfId="2878"/>
    <cellStyle name="Titre 2 3 3 3 6" xfId="2879"/>
    <cellStyle name="Titre 2 3 3 3 6 2" xfId="2880"/>
    <cellStyle name="Titre 2 3 3 3 6 2 2" xfId="2881"/>
    <cellStyle name="Titre 2 3 3 3 6 3" xfId="2882"/>
    <cellStyle name="Titre 2 3 3 3 7" xfId="2883"/>
    <cellStyle name="Titre 2 3 3 3 7 2" xfId="2884"/>
    <cellStyle name="Titre 2 3 3 3 8" xfId="4286"/>
    <cellStyle name="Titre 2 3 3 4" xfId="2885"/>
    <cellStyle name="Titre 2 3 3 4 2" xfId="2886"/>
    <cellStyle name="Titre 2 3 3 4 2 2" xfId="2887"/>
    <cellStyle name="Titre 2 3 3 4 2 2 2" xfId="2888"/>
    <cellStyle name="Titre 2 3 3 4 2 3" xfId="2889"/>
    <cellStyle name="Titre 2 3 3 4 2 4" xfId="2890"/>
    <cellStyle name="Titre 2 3 3 4 2 4 2" xfId="2891"/>
    <cellStyle name="Titre 2 3 3 4 2 5" xfId="4287"/>
    <cellStyle name="Titre 2 3 3 4 2 5 2" xfId="4487"/>
    <cellStyle name="Titre 2 3 3 4 2 5 3" xfId="10893"/>
    <cellStyle name="Titre 2 3 3 4 3" xfId="2892"/>
    <cellStyle name="Titre 2 3 3 4 4" xfId="2893"/>
    <cellStyle name="Titre 2 3 3 4 4 2" xfId="2894"/>
    <cellStyle name="Titre 2 3 3 4 4 2 2" xfId="2895"/>
    <cellStyle name="Titre 2 3 3 4 4 2 3" xfId="4289"/>
    <cellStyle name="Titre 2 3 3 4 4 2 3 2" xfId="4488"/>
    <cellStyle name="Titre 2 3 3 4 4 2 3 3" xfId="10894"/>
    <cellStyle name="Titre 2 3 3 4 4 3" xfId="2896"/>
    <cellStyle name="Titre 2 3 3 4 4 4" xfId="2897"/>
    <cellStyle name="Titre 2 3 3 4 4 4 2" xfId="2898"/>
    <cellStyle name="Titre 2 3 3 4 4 5" xfId="4288"/>
    <cellStyle name="Titre 2 3 3 4 5" xfId="2899"/>
    <cellStyle name="Titre 2 3 3 4 5 2" xfId="2900"/>
    <cellStyle name="Titre 2 3 3 5" xfId="2901"/>
    <cellStyle name="Titre 2 3 3 6" xfId="2902"/>
    <cellStyle name="Titre 2 3 3 7" xfId="2903"/>
    <cellStyle name="Titre 2 3 3 7 2" xfId="2904"/>
    <cellStyle name="Titre 2 3 3 7 2 2" xfId="2905"/>
    <cellStyle name="Titre 2 3 3 7 3" xfId="2906"/>
    <cellStyle name="Titre 2 3 3 7 4" xfId="4489"/>
    <cellStyle name="Titre 2 3 3 8" xfId="4284"/>
    <cellStyle name="Titre 2 3 4" xfId="2907"/>
    <cellStyle name="Titre 2 3 4 2" xfId="2908"/>
    <cellStyle name="Titre 2 3 4 2 2" xfId="2909"/>
    <cellStyle name="Titre 2 3 4 2 2 2" xfId="2910"/>
    <cellStyle name="Titre 2 3 4 2 3" xfId="2911"/>
    <cellStyle name="Titre 2 3 4 3" xfId="2912"/>
    <cellStyle name="Titre 2 3 4 3 2" xfId="2913"/>
    <cellStyle name="Titre 2 3 4 4" xfId="2914"/>
    <cellStyle name="Titre 2 3 4 4 2" xfId="2915"/>
    <cellStyle name="Titre 2 3 4 4 2 2" xfId="2916"/>
    <cellStyle name="Titre 2 3 4 4 3" xfId="2917"/>
    <cellStyle name="Titre 2 3 4 5" xfId="2918"/>
    <cellStyle name="Titre 2 3 4 5 2" xfId="2919"/>
    <cellStyle name="Titre 2 3 4 6" xfId="4290"/>
    <cellStyle name="Titre 2 3 4 6 2" xfId="4490"/>
    <cellStyle name="Titre 2 3 4 6 3" xfId="10895"/>
    <cellStyle name="Titre 2 3 5" xfId="2920"/>
    <cellStyle name="Titre 2 3 5 2" xfId="2921"/>
    <cellStyle name="Titre 2 3 5 3" xfId="2922"/>
    <cellStyle name="Titre 2 3 5 4" xfId="2923"/>
    <cellStyle name="Titre 2 3 5 5" xfId="2924"/>
    <cellStyle name="Titre 2 3 5 5 2" xfId="2925"/>
    <cellStyle name="Titre 2 3 5 6" xfId="2926"/>
    <cellStyle name="Titre 2 3 5 6 2" xfId="2927"/>
    <cellStyle name="Titre 2 3 5 6 2 2" xfId="2928"/>
    <cellStyle name="Titre 2 3 5 6 3" xfId="2929"/>
    <cellStyle name="Titre 2 3 5 7" xfId="2930"/>
    <cellStyle name="Titre 2 3 5 7 2" xfId="2931"/>
    <cellStyle name="Titre 2 3 5 8" xfId="4291"/>
    <cellStyle name="Titre 2 3 6" xfId="2932"/>
    <cellStyle name="Titre 2 3 6 2" xfId="2933"/>
    <cellStyle name="Titre 2 3 6 3" xfId="2934"/>
    <cellStyle name="Titre 2 3 6 4" xfId="2935"/>
    <cellStyle name="Titre 2 3 6 5" xfId="2936"/>
    <cellStyle name="Titre 2 3 6 5 2" xfId="2937"/>
    <cellStyle name="Titre 2 3 6 6" xfId="2938"/>
    <cellStyle name="Titre 2 3 6 6 2" xfId="2939"/>
    <cellStyle name="Titre 2 3 6 6 2 2" xfId="2940"/>
    <cellStyle name="Titre 2 3 6 6 3" xfId="2941"/>
    <cellStyle name="Titre 2 3 6 7" xfId="2942"/>
    <cellStyle name="Titre 2 3 6 7 2" xfId="2943"/>
    <cellStyle name="Titre 2 3 6 8" xfId="4292"/>
    <cellStyle name="Titre 2 3 7" xfId="2944"/>
    <cellStyle name="Titre 2 3 7 2" xfId="4491"/>
    <cellStyle name="Titre 2 3 8" xfId="2945"/>
    <cellStyle name="Titre 2 3 9" xfId="4283"/>
    <cellStyle name="Titre 2 3 9 2" xfId="13068"/>
    <cellStyle name="Titre 2 3_2012-2013 - CF - Tour 1 - Ligue 04 - Résultats" xfId="2946"/>
    <cellStyle name="Titre 2 4" xfId="2947"/>
    <cellStyle name="Titre 2 5" xfId="2948"/>
    <cellStyle name="Titre 2 6" xfId="2949"/>
    <cellStyle name="Titre 2 6 2" xfId="2950"/>
    <cellStyle name="Titre 2 6 3" xfId="2951"/>
    <cellStyle name="Titre 2 6 3 2" xfId="2952"/>
    <cellStyle name="Titre 2 6 3 2 2" xfId="2953"/>
    <cellStyle name="Titre 2 6 3 3" xfId="2954"/>
    <cellStyle name="Titre 2 6 4" xfId="2955"/>
    <cellStyle name="Titre 2 6 4 2" xfId="2956"/>
    <cellStyle name="Titre 2 6 5" xfId="2957"/>
    <cellStyle name="Titre 2 6 5 2" xfId="2958"/>
    <cellStyle name="Titre 2 6 5 2 2" xfId="2959"/>
    <cellStyle name="Titre 2 6 5 3" xfId="2960"/>
    <cellStyle name="Titre 2 6 6" xfId="2961"/>
    <cellStyle name="Titre 2 6 6 2" xfId="2962"/>
    <cellStyle name="Titre 2 6 7" xfId="4293"/>
    <cellStyle name="Titre 2 7" xfId="2963"/>
    <cellStyle name="Titre 2 7 2" xfId="2964"/>
    <cellStyle name="Titre 2 7 3" xfId="2965"/>
    <cellStyle name="Titre 2 7 4" xfId="2966"/>
    <cellStyle name="Titre 2 7 5" xfId="2967"/>
    <cellStyle name="Titre 2 7 5 2" xfId="2968"/>
    <cellStyle name="Titre 2 7 6" xfId="2969"/>
    <cellStyle name="Titre 2 7 6 2" xfId="2970"/>
    <cellStyle name="Titre 2 7 6 2 2" xfId="2971"/>
    <cellStyle name="Titre 2 7 6 3" xfId="2972"/>
    <cellStyle name="Titre 2 7 7" xfId="2973"/>
    <cellStyle name="Titre 2 7 7 2" xfId="2974"/>
    <cellStyle name="Titre 2 7 8" xfId="4294"/>
    <cellStyle name="Titre 2 8" xfId="2975"/>
    <cellStyle name="Titre 2 8 2" xfId="2976"/>
    <cellStyle name="Titre 2 8 2 2" xfId="2977"/>
    <cellStyle name="Titre 2 8 3" xfId="2978"/>
    <cellStyle name="Titre 2 8 4" xfId="4492"/>
    <cellStyle name="Titre 2 9" xfId="4259"/>
    <cellStyle name="Titre 2_2012-2013 - CF - Tour 1 - Ligue 04 - Résultats" xfId="2979"/>
    <cellStyle name="Titre 3" xfId="2980"/>
    <cellStyle name="Titre 3 2" xfId="2981"/>
    <cellStyle name="Titre 4" xfId="2982"/>
    <cellStyle name="Titre 5" xfId="2983"/>
    <cellStyle name="Titre 6" xfId="2984"/>
    <cellStyle name="Titre 7" xfId="2985"/>
    <cellStyle name="Titre 8" xfId="2986"/>
    <cellStyle name="Titre 9" xfId="2987"/>
    <cellStyle name="Titre 1" xfId="2988" builtinId="16" customBuiltin="1"/>
    <cellStyle name="Titre 1 10" xfId="2989"/>
    <cellStyle name="Titre 1 11" xfId="2990"/>
    <cellStyle name="Titre 1 12" xfId="2991"/>
    <cellStyle name="Titre 1 12 2" xfId="2992"/>
    <cellStyle name="Titre 1 12 2 2" xfId="2993"/>
    <cellStyle name="Titre 1 12 2 2 2" xfId="2994"/>
    <cellStyle name="Titre 1 12 2 3" xfId="2995"/>
    <cellStyle name="Titre 1 12 3" xfId="2996"/>
    <cellStyle name="Titre 1 12 3 2" xfId="2997"/>
    <cellStyle name="Titre 1 12 4" xfId="2998"/>
    <cellStyle name="Titre 1 12 4 2" xfId="2999"/>
    <cellStyle name="Titre 1 12 4 2 2" xfId="3000"/>
    <cellStyle name="Titre 1 12 4 3" xfId="3001"/>
    <cellStyle name="Titre 1 12 5" xfId="3002"/>
    <cellStyle name="Titre 1 12 5 2" xfId="3003"/>
    <cellStyle name="Titre 1 12 6" xfId="4302"/>
    <cellStyle name="Titre 1 12 6 2" xfId="4493"/>
    <cellStyle name="Titre 1 12 6 3" xfId="10896"/>
    <cellStyle name="Titre 1 13" xfId="3004"/>
    <cellStyle name="Titre 1 14" xfId="3005"/>
    <cellStyle name="Titre 1 14 2" xfId="4494"/>
    <cellStyle name="Titre 1 15" xfId="3006"/>
    <cellStyle name="Titre 1 16" xfId="4495"/>
    <cellStyle name="Titre 1 16 2" xfId="13096"/>
    <cellStyle name="Titre 1 16 3" xfId="10097"/>
    <cellStyle name="Titre 1 17" xfId="4496"/>
    <cellStyle name="Titre 1 18" xfId="5730"/>
    <cellStyle name="Titre 1 2" xfId="3007"/>
    <cellStyle name="Titre 1 2 2" xfId="3008"/>
    <cellStyle name="Titre 1 2 2 2" xfId="3009"/>
    <cellStyle name="Titre 1 2 2 2 2" xfId="3010"/>
    <cellStyle name="Titre 1 2 2 2 2 2" xfId="3011"/>
    <cellStyle name="Titre 1 2 2 2 2 2 2" xfId="3012"/>
    <cellStyle name="Titre 1 2 2 2 2 2 3" xfId="3013"/>
    <cellStyle name="Titre 1 2 2 2 2 2 4" xfId="3014"/>
    <cellStyle name="Titre 1 2 2 2 2 2 4 2" xfId="3015"/>
    <cellStyle name="Titre 1 2 2 2 2 2 5" xfId="3016"/>
    <cellStyle name="Titre 1 2 2 2 2 2 6" xfId="4305"/>
    <cellStyle name="Titre 1 2 2 2 2 3" xfId="3017"/>
    <cellStyle name="Titre 1 2 2 2 2 4" xfId="3018"/>
    <cellStyle name="Titre 1 2 2 2 2 5" xfId="13069"/>
    <cellStyle name="Titre 1 2 2 2 2 6" xfId="13278"/>
    <cellStyle name="Titre 1 2 2 2 3" xfId="3019"/>
    <cellStyle name="Titre 1 2 2 2 4" xfId="3020"/>
    <cellStyle name="Titre 1 2 2 2 5" xfId="3021"/>
    <cellStyle name="Titre 1 2 2 3" xfId="3022"/>
    <cellStyle name="Titre 1 2 2 3 2" xfId="3023"/>
    <cellStyle name="Titre 1 2 2 3 3" xfId="3024"/>
    <cellStyle name="Titre 1 2 2 3 3 2" xfId="3025"/>
    <cellStyle name="Titre 1 2 2 3 3 3" xfId="3026"/>
    <cellStyle name="Titre 1 2 2 3 3 4" xfId="3027"/>
    <cellStyle name="Titre 1 2 2 3 3 4 2" xfId="3028"/>
    <cellStyle name="Titre 1 2 2 3 3 5" xfId="3029"/>
    <cellStyle name="Titre 1 2 2 3 3 6" xfId="4311"/>
    <cellStyle name="Titre 1 2 2 3 4" xfId="13070"/>
    <cellStyle name="Titre 1 2 2 3 5" xfId="13279"/>
    <cellStyle name="Titre 1 2 2 3_2012-2013 - CF - Tour 1 - Ligue 04 - Résultats" xfId="3030"/>
    <cellStyle name="Titre 1 2 2 4" xfId="3031"/>
    <cellStyle name="Titre 1 2 2 5" xfId="13071"/>
    <cellStyle name="Titre 1 2 2 6" xfId="13277"/>
    <cellStyle name="Titre 1 2 2_2012-2013 - CF - Tour 1 - Ligue 04 - Résultats" xfId="3032"/>
    <cellStyle name="Titre 1 2 3" xfId="3033"/>
    <cellStyle name="Titre 1 2 3 2" xfId="3034"/>
    <cellStyle name="Titre 1 2 3 3" xfId="3035"/>
    <cellStyle name="Titre 1 2 3 3 2" xfId="3036"/>
    <cellStyle name="Titre 1 2 3 3 2 2" xfId="3037"/>
    <cellStyle name="Titre 1 2 3 3 2 3" xfId="3038"/>
    <cellStyle name="Titre 1 2 3 3 2 4" xfId="3039"/>
    <cellStyle name="Titre 1 2 3 3 2 4 2" xfId="3040"/>
    <cellStyle name="Titre 1 2 3 3 2 5" xfId="3041"/>
    <cellStyle name="Titre 1 2 3 3 2 6" xfId="4314"/>
    <cellStyle name="Titre 1 2 3 3 3" xfId="3042"/>
    <cellStyle name="Titre 1 2 3 3 4" xfId="3043"/>
    <cellStyle name="Titre 1 2 3 3 5" xfId="3044"/>
    <cellStyle name="Titre 1 2 3 4" xfId="3045"/>
    <cellStyle name="Titre 1 2 3 4 2" xfId="3046"/>
    <cellStyle name="Titre 1 2 3 4 3" xfId="3047"/>
    <cellStyle name="Titre 1 2 3 4 4" xfId="3048"/>
    <cellStyle name="Titre 1 2 3 4 4 2" xfId="3049"/>
    <cellStyle name="Titre 1 2 3 4 5" xfId="3050"/>
    <cellStyle name="Titre 1 2 3 4 6" xfId="4317"/>
    <cellStyle name="Titre 1 2 3 5" xfId="3051"/>
    <cellStyle name="Titre 1 2 3 6" xfId="3052"/>
    <cellStyle name="Titre 1 2 3 7" xfId="13072"/>
    <cellStyle name="Titre 1 2 3 8" xfId="13280"/>
    <cellStyle name="Titre 1 2 3_2012-2013 - CF - Tour 1 - Ligue 04 - Résultats" xfId="3053"/>
    <cellStyle name="Titre 1 2 4" xfId="3054"/>
    <cellStyle name="Titre 1 2 5" xfId="3055"/>
    <cellStyle name="Titre 1 2 5 2" xfId="3056"/>
    <cellStyle name="Titre 1 2 5 3" xfId="3057"/>
    <cellStyle name="Titre 1 2 5 4" xfId="3058"/>
    <cellStyle name="Titre 1 2 5 4 2" xfId="3059"/>
    <cellStyle name="Titre 1 2 5 5" xfId="3060"/>
    <cellStyle name="Titre 1 2 5 6" xfId="4321"/>
    <cellStyle name="Titre 1 2 6" xfId="3061"/>
    <cellStyle name="Titre 1 3" xfId="3062"/>
    <cellStyle name="Titre 1 3 2" xfId="3063"/>
    <cellStyle name="Titre 1 4" xfId="3064"/>
    <cellStyle name="Titre 1 5" xfId="3065"/>
    <cellStyle name="Titre 1 5 2" xfId="3066"/>
    <cellStyle name="Titre 1 5 2 2" xfId="3067"/>
    <cellStyle name="Titre 1 5 2 2 2" xfId="3068"/>
    <cellStyle name="Titre 1 5 2 2 2 2" xfId="3069"/>
    <cellStyle name="Titre 1 5 2 2 3" xfId="3070"/>
    <cellStyle name="Titre 1 5 2 3" xfId="3071"/>
    <cellStyle name="Titre 1 5 2 3 2" xfId="3072"/>
    <cellStyle name="Titre 1 5 2 4" xfId="3073"/>
    <cellStyle name="Titre 1 5 2 4 2" xfId="3074"/>
    <cellStyle name="Titre 1 5 2 4 2 2" xfId="3075"/>
    <cellStyle name="Titre 1 5 2 4 3" xfId="3076"/>
    <cellStyle name="Titre 1 5 2 5" xfId="3077"/>
    <cellStyle name="Titre 1 5 2 5 2" xfId="3078"/>
    <cellStyle name="Titre 1 5 2 6" xfId="4323"/>
    <cellStyle name="Titre 1 5 2 6 2" xfId="4497"/>
    <cellStyle name="Titre 1 5 2 6 3" xfId="10897"/>
    <cellStyle name="Titre 1 5 3" xfId="3079"/>
    <cellStyle name="Titre 1 5 3 2" xfId="3080"/>
    <cellStyle name="Titre 1 5 3 3" xfId="3081"/>
    <cellStyle name="Titre 1 5 3 4" xfId="3082"/>
    <cellStyle name="Titre 1 5 3 5" xfId="3083"/>
    <cellStyle name="Titre 1 5 3 5 2" xfId="3084"/>
    <cellStyle name="Titre 1 5 3 6" xfId="3085"/>
    <cellStyle name="Titre 1 5 3 6 2" xfId="3086"/>
    <cellStyle name="Titre 1 5 3 6 2 2" xfId="3087"/>
    <cellStyle name="Titre 1 5 3 6 3" xfId="3088"/>
    <cellStyle name="Titre 1 5 3 7" xfId="3089"/>
    <cellStyle name="Titre 1 5 3 7 2" xfId="3090"/>
    <cellStyle name="Titre 1 5 3 8" xfId="4324"/>
    <cellStyle name="Titre 1 5 4" xfId="3091"/>
    <cellStyle name="Titre 1 5 4 2" xfId="3092"/>
    <cellStyle name="Titre 1 5 4 3" xfId="3093"/>
    <cellStyle name="Titre 1 5 4 4" xfId="3094"/>
    <cellStyle name="Titre 1 5 4 5" xfId="3095"/>
    <cellStyle name="Titre 1 5 4 5 2" xfId="3096"/>
    <cellStyle name="Titre 1 5 4 6" xfId="3097"/>
    <cellStyle name="Titre 1 5 4 6 2" xfId="3098"/>
    <cellStyle name="Titre 1 5 4 6 2 2" xfId="3099"/>
    <cellStyle name="Titre 1 5 4 6 3" xfId="3100"/>
    <cellStyle name="Titre 1 5 4 7" xfId="3101"/>
    <cellStyle name="Titre 1 5 4 7 2" xfId="3102"/>
    <cellStyle name="Titre 1 5 4 8" xfId="4327"/>
    <cellStyle name="Titre 1 5 5" xfId="3103"/>
    <cellStyle name="Titre 1 5 5 2" xfId="3104"/>
    <cellStyle name="Titre 1 5 5 2 2" xfId="3105"/>
    <cellStyle name="Titre 1 5 5 3" xfId="3106"/>
    <cellStyle name="Titre 1 5 5 4" xfId="4498"/>
    <cellStyle name="Titre 1 5 6" xfId="4322"/>
    <cellStyle name="Titre 1 5 6 2" xfId="13073"/>
    <cellStyle name="Titre 1 5 7" xfId="13281"/>
    <cellStyle name="Titre 1 6" xfId="3107"/>
    <cellStyle name="Titre 1 7" xfId="3108"/>
    <cellStyle name="Titre 1 8" xfId="3109"/>
    <cellStyle name="Titre 1 9" xfId="3110"/>
    <cellStyle name="Titre 2" xfId="3111" builtinId="17" customBuiltin="1"/>
    <cellStyle name="Titre 2 10" xfId="3112"/>
    <cellStyle name="Titre 2 11" xfId="3113"/>
    <cellStyle name="Titre 2 12" xfId="3114"/>
    <cellStyle name="Titre 2 12 2" xfId="3115"/>
    <cellStyle name="Titre 2 12 2 2" xfId="3116"/>
    <cellStyle name="Titre 2 12 2 2 2" xfId="3117"/>
    <cellStyle name="Titre 2 12 2 3" xfId="3118"/>
    <cellStyle name="Titre 2 12 3" xfId="3119"/>
    <cellStyle name="Titre 2 12 3 2" xfId="3120"/>
    <cellStyle name="Titre 2 12 4" xfId="3121"/>
    <cellStyle name="Titre 2 12 4 2" xfId="3122"/>
    <cellStyle name="Titre 2 12 4 2 2" xfId="3123"/>
    <cellStyle name="Titre 2 12 4 3" xfId="3124"/>
    <cellStyle name="Titre 2 12 5" xfId="3125"/>
    <cellStyle name="Titre 2 12 5 2" xfId="3126"/>
    <cellStyle name="Titre 2 12 6" xfId="4335"/>
    <cellStyle name="Titre 2 12 6 2" xfId="4499"/>
    <cellStyle name="Titre 2 12 6 3" xfId="10898"/>
    <cellStyle name="Titre 2 13" xfId="3127"/>
    <cellStyle name="Titre 2 14" xfId="3128"/>
    <cellStyle name="Titre 2 14 2" xfId="4500"/>
    <cellStyle name="Titre 2 15" xfId="3129"/>
    <cellStyle name="Titre 2 16" xfId="4501"/>
    <cellStyle name="Titre 2 16 2" xfId="13097"/>
    <cellStyle name="Titre 2 16 3" xfId="10098"/>
    <cellStyle name="Titre 2 17" xfId="4502"/>
    <cellStyle name="Titre 2 18" xfId="5731"/>
    <cellStyle name="Titre 2 2" xfId="3130"/>
    <cellStyle name="Titre 2 2 2" xfId="3131"/>
    <cellStyle name="Titre 2 2 2 2" xfId="3132"/>
    <cellStyle name="Titre 2 2 2 2 2" xfId="3133"/>
    <cellStyle name="Titre 2 2 2 2 2 2" xfId="3134"/>
    <cellStyle name="Titre 2 2 2 2 2 2 2" xfId="3135"/>
    <cellStyle name="Titre 2 2 2 2 2 2 3" xfId="3136"/>
    <cellStyle name="Titre 2 2 2 2 2 2 4" xfId="3137"/>
    <cellStyle name="Titre 2 2 2 2 2 2 4 2" xfId="3138"/>
    <cellStyle name="Titre 2 2 2 2 2 2 5" xfId="3139"/>
    <cellStyle name="Titre 2 2 2 2 2 2 6" xfId="4337"/>
    <cellStyle name="Titre 2 2 2 2 2 3" xfId="3140"/>
    <cellStyle name="Titre 2 2 2 2 2 4" xfId="3141"/>
    <cellStyle name="Titre 2 2 2 2 2 5" xfId="13074"/>
    <cellStyle name="Titre 2 2 2 2 2 6" xfId="13283"/>
    <cellStyle name="Titre 2 2 2 2 3" xfId="3142"/>
    <cellStyle name="Titre 2 2 2 2 4" xfId="3143"/>
    <cellStyle name="Titre 2 2 2 2 5" xfId="3144"/>
    <cellStyle name="Titre 2 2 2 3" xfId="3145"/>
    <cellStyle name="Titre 2 2 2 3 2" xfId="3146"/>
    <cellStyle name="Titre 2 2 2 3 3" xfId="3147"/>
    <cellStyle name="Titre 2 2 2 3 3 2" xfId="3148"/>
    <cellStyle name="Titre 2 2 2 3 3 3" xfId="3149"/>
    <cellStyle name="Titre 2 2 2 3 3 4" xfId="3150"/>
    <cellStyle name="Titre 2 2 2 3 3 4 2" xfId="3151"/>
    <cellStyle name="Titre 2 2 2 3 3 5" xfId="3152"/>
    <cellStyle name="Titre 2 2 2 3 3 6" xfId="4342"/>
    <cellStyle name="Titre 2 2 2 3 4" xfId="13075"/>
    <cellStyle name="Titre 2 2 2 3 5" xfId="13284"/>
    <cellStyle name="Titre 2 2 2 3_2012-2013 - CF - Tour 1 - Ligue 04 - Résultats" xfId="3153"/>
    <cellStyle name="Titre 2 2 2 4" xfId="3154"/>
    <cellStyle name="Titre 2 2 2 5" xfId="13076"/>
    <cellStyle name="Titre 2 2 2 6" xfId="13282"/>
    <cellStyle name="Titre 2 2 2_2012-2013 - CF - Tour 1 - Ligue 04 - Résultats" xfId="3155"/>
    <cellStyle name="Titre 2 2 3" xfId="3156"/>
    <cellStyle name="Titre 2 2 3 2" xfId="3157"/>
    <cellStyle name="Titre 2 2 3 3" xfId="3158"/>
    <cellStyle name="Titre 2 2 3 3 2" xfId="3159"/>
    <cellStyle name="Titre 2 2 3 3 2 2" xfId="3160"/>
    <cellStyle name="Titre 2 2 3 3 2 3" xfId="3161"/>
    <cellStyle name="Titre 2 2 3 3 2 4" xfId="3162"/>
    <cellStyle name="Titre 2 2 3 3 2 4 2" xfId="3163"/>
    <cellStyle name="Titre 2 2 3 3 2 5" xfId="3164"/>
    <cellStyle name="Titre 2 2 3 3 2 6" xfId="4346"/>
    <cellStyle name="Titre 2 2 3 3 3" xfId="3165"/>
    <cellStyle name="Titre 2 2 3 3 4" xfId="3166"/>
    <cellStyle name="Titre 2 2 3 3 5" xfId="3167"/>
    <cellStyle name="Titre 2 2 3 4" xfId="3168"/>
    <cellStyle name="Titre 2 2 3 4 2" xfId="3169"/>
    <cellStyle name="Titre 2 2 3 4 3" xfId="3170"/>
    <cellStyle name="Titre 2 2 3 4 4" xfId="3171"/>
    <cellStyle name="Titre 2 2 3 4 4 2" xfId="3172"/>
    <cellStyle name="Titre 2 2 3 4 5" xfId="3173"/>
    <cellStyle name="Titre 2 2 3 4 6" xfId="4347"/>
    <cellStyle name="Titre 2 2 3 5" xfId="3174"/>
    <cellStyle name="Titre 2 2 3 6" xfId="3175"/>
    <cellStyle name="Titre 2 2 3 7" xfId="13077"/>
    <cellStyle name="Titre 2 2 3 8" xfId="13285"/>
    <cellStyle name="Titre 2 2 3_2012-2013 - CF - Tour 1 - Ligue 04 - Résultats" xfId="3176"/>
    <cellStyle name="Titre 2 2 4" xfId="3177"/>
    <cellStyle name="Titre 2 2 5" xfId="3178"/>
    <cellStyle name="Titre 2 2 5 2" xfId="3179"/>
    <cellStyle name="Titre 2 2 5 3" xfId="3180"/>
    <cellStyle name="Titre 2 2 5 4" xfId="3181"/>
    <cellStyle name="Titre 2 2 5 4 2" xfId="3182"/>
    <cellStyle name="Titre 2 2 5 5" xfId="3183"/>
    <cellStyle name="Titre 2 2 5 6" xfId="4352"/>
    <cellStyle name="Titre 2 2 6" xfId="3184"/>
    <cellStyle name="Titre 2 3" xfId="3185"/>
    <cellStyle name="Titre 2 3 2" xfId="3186"/>
    <cellStyle name="Titre 2 4" xfId="3187"/>
    <cellStyle name="Titre 2 5" xfId="3188"/>
    <cellStyle name="Titre 2 5 2" xfId="3189"/>
    <cellStyle name="Titre 2 5 2 2" xfId="3190"/>
    <cellStyle name="Titre 2 5 2 2 2" xfId="3191"/>
    <cellStyle name="Titre 2 5 2 2 2 2" xfId="3192"/>
    <cellStyle name="Titre 2 5 2 2 3" xfId="3193"/>
    <cellStyle name="Titre 2 5 2 3" xfId="3194"/>
    <cellStyle name="Titre 2 5 2 3 2" xfId="3195"/>
    <cellStyle name="Titre 2 5 2 4" xfId="3196"/>
    <cellStyle name="Titre 2 5 2 4 2" xfId="3197"/>
    <cellStyle name="Titre 2 5 2 4 2 2" xfId="3198"/>
    <cellStyle name="Titre 2 5 2 4 3" xfId="3199"/>
    <cellStyle name="Titre 2 5 2 5" xfId="3200"/>
    <cellStyle name="Titre 2 5 2 5 2" xfId="3201"/>
    <cellStyle name="Titre 2 5 2 6" xfId="4355"/>
    <cellStyle name="Titre 2 5 2 6 2" xfId="4503"/>
    <cellStyle name="Titre 2 5 2 6 3" xfId="10900"/>
    <cellStyle name="Titre 2 5 3" xfId="3202"/>
    <cellStyle name="Titre 2 5 3 2" xfId="3203"/>
    <cellStyle name="Titre 2 5 3 3" xfId="3204"/>
    <cellStyle name="Titre 2 5 3 4" xfId="3205"/>
    <cellStyle name="Titre 2 5 3 5" xfId="3206"/>
    <cellStyle name="Titre 2 5 3 5 2" xfId="3207"/>
    <cellStyle name="Titre 2 5 3 6" xfId="3208"/>
    <cellStyle name="Titre 2 5 3 6 2" xfId="3209"/>
    <cellStyle name="Titre 2 5 3 6 2 2" xfId="3210"/>
    <cellStyle name="Titre 2 5 3 6 3" xfId="3211"/>
    <cellStyle name="Titre 2 5 3 7" xfId="3212"/>
    <cellStyle name="Titre 2 5 3 7 2" xfId="3213"/>
    <cellStyle name="Titre 2 5 3 8" xfId="4356"/>
    <cellStyle name="Titre 2 5 4" xfId="3214"/>
    <cellStyle name="Titre 2 5 4 2" xfId="3215"/>
    <cellStyle name="Titre 2 5 4 3" xfId="3216"/>
    <cellStyle name="Titre 2 5 4 4" xfId="3217"/>
    <cellStyle name="Titre 2 5 4 5" xfId="3218"/>
    <cellStyle name="Titre 2 5 4 5 2" xfId="3219"/>
    <cellStyle name="Titre 2 5 4 6" xfId="3220"/>
    <cellStyle name="Titre 2 5 4 6 2" xfId="3221"/>
    <cellStyle name="Titre 2 5 4 6 2 2" xfId="3222"/>
    <cellStyle name="Titre 2 5 4 6 3" xfId="3223"/>
    <cellStyle name="Titre 2 5 4 7" xfId="3224"/>
    <cellStyle name="Titre 2 5 4 7 2" xfId="3225"/>
    <cellStyle name="Titre 2 5 4 8" xfId="4357"/>
    <cellStyle name="Titre 2 5 5" xfId="3226"/>
    <cellStyle name="Titre 2 5 5 2" xfId="3227"/>
    <cellStyle name="Titre 2 5 5 2 2" xfId="3228"/>
    <cellStyle name="Titre 2 5 5 3" xfId="3229"/>
    <cellStyle name="Titre 2 5 5 4" xfId="4504"/>
    <cellStyle name="Titre 2 5 6" xfId="4354"/>
    <cellStyle name="Titre 2 5 6 2" xfId="13078"/>
    <cellStyle name="Titre 2 5 7" xfId="13286"/>
    <cellStyle name="Titre 2 6" xfId="3230"/>
    <cellStyle name="Titre 2 7" xfId="3231"/>
    <cellStyle name="Titre 2 8" xfId="3232"/>
    <cellStyle name="Titre 2 9" xfId="3233"/>
    <cellStyle name="Titre 3" xfId="3234" builtinId="18" customBuiltin="1"/>
    <cellStyle name="Titre 3 10" xfId="3235"/>
    <cellStyle name="Titre 3 11" xfId="3236"/>
    <cellStyle name="Titre 3 12" xfId="3237"/>
    <cellStyle name="Titre 3 12 2" xfId="3238"/>
    <cellStyle name="Titre 3 12 2 2" xfId="3239"/>
    <cellStyle name="Titre 3 12 2 2 2" xfId="3240"/>
    <cellStyle name="Titre 3 12 2 3" xfId="3241"/>
    <cellStyle name="Titre 3 12 3" xfId="3242"/>
    <cellStyle name="Titre 3 12 3 2" xfId="3243"/>
    <cellStyle name="Titre 3 12 4" xfId="3244"/>
    <cellStyle name="Titre 3 12 4 2" xfId="3245"/>
    <cellStyle name="Titre 3 12 4 2 2" xfId="3246"/>
    <cellStyle name="Titre 3 12 4 3" xfId="3247"/>
    <cellStyle name="Titre 3 12 5" xfId="3248"/>
    <cellStyle name="Titre 3 12 5 2" xfId="3249"/>
    <cellStyle name="Titre 3 12 6" xfId="4358"/>
    <cellStyle name="Titre 3 12 6 2" xfId="4505"/>
    <cellStyle name="Titre 3 12 6 3" xfId="10901"/>
    <cellStyle name="Titre 3 13" xfId="3250"/>
    <cellStyle name="Titre 3 14" xfId="3251"/>
    <cellStyle name="Titre 3 14 2" xfId="4506"/>
    <cellStyle name="Titre 3 15" xfId="3252"/>
    <cellStyle name="Titre 3 16" xfId="4507"/>
    <cellStyle name="Titre 3 16 2" xfId="13098"/>
    <cellStyle name="Titre 3 16 3" xfId="10099"/>
    <cellStyle name="Titre 3 17" xfId="4508"/>
    <cellStyle name="Titre 3 18" xfId="5732"/>
    <cellStyle name="Titre 3 2" xfId="3253"/>
    <cellStyle name="Titre 3 2 2" xfId="3254"/>
    <cellStyle name="Titre 3 2 2 2" xfId="3255"/>
    <cellStyle name="Titre 3 2 2 2 2" xfId="3256"/>
    <cellStyle name="Titre 3 2 2 2 2 2" xfId="3257"/>
    <cellStyle name="Titre 3 2 2 2 2 2 2" xfId="3258"/>
    <cellStyle name="Titre 3 2 2 2 2 2 3" xfId="3259"/>
    <cellStyle name="Titre 3 2 2 2 2 2 4" xfId="3260"/>
    <cellStyle name="Titre 3 2 2 2 2 2 4 2" xfId="3261"/>
    <cellStyle name="Titre 3 2 2 2 2 2 5" xfId="3262"/>
    <cellStyle name="Titre 3 2 2 2 2 2 6" xfId="4359"/>
    <cellStyle name="Titre 3 2 2 2 2 3" xfId="3263"/>
    <cellStyle name="Titre 3 2 2 2 2 4" xfId="3264"/>
    <cellStyle name="Titre 3 2 2 2 2 5" xfId="13079"/>
    <cellStyle name="Titre 3 2 2 2 2 6" xfId="13288"/>
    <cellStyle name="Titre 3 2 2 2 3" xfId="3265"/>
    <cellStyle name="Titre 3 2 2 2 4" xfId="3266"/>
    <cellStyle name="Titre 3 2 2 2 5" xfId="3267"/>
    <cellStyle name="Titre 3 2 2 3" xfId="3268"/>
    <cellStyle name="Titre 3 2 2 3 2" xfId="3269"/>
    <cellStyle name="Titre 3 2 2 3 3" xfId="3270"/>
    <cellStyle name="Titre 3 2 2 3 3 2" xfId="3271"/>
    <cellStyle name="Titre 3 2 2 3 3 3" xfId="3272"/>
    <cellStyle name="Titre 3 2 2 3 3 4" xfId="3273"/>
    <cellStyle name="Titre 3 2 2 3 3 4 2" xfId="3274"/>
    <cellStyle name="Titre 3 2 2 3 3 5" xfId="3275"/>
    <cellStyle name="Titre 3 2 2 3 3 6" xfId="4360"/>
    <cellStyle name="Titre 3 2 2 3 4" xfId="13080"/>
    <cellStyle name="Titre 3 2 2 3 5" xfId="13289"/>
    <cellStyle name="Titre 3 2 2 3_2012-2013 - CF - Tour 1 - Ligue 04 - Résultats" xfId="3276"/>
    <cellStyle name="Titre 3 2 2 4" xfId="3277"/>
    <cellStyle name="Titre 3 2 2 5" xfId="13081"/>
    <cellStyle name="Titre 3 2 2 6" xfId="13287"/>
    <cellStyle name="Titre 3 2 2_2012-2013 - CF - Tour 1 - Ligue 04 - Résultats" xfId="3278"/>
    <cellStyle name="Titre 3 2 3" xfId="3279"/>
    <cellStyle name="Titre 3 2 3 2" xfId="3280"/>
    <cellStyle name="Titre 3 2 3 3" xfId="3281"/>
    <cellStyle name="Titre 3 2 3 3 2" xfId="3282"/>
    <cellStyle name="Titre 3 2 3 3 2 2" xfId="3283"/>
    <cellStyle name="Titre 3 2 3 3 2 3" xfId="3284"/>
    <cellStyle name="Titre 3 2 3 3 2 4" xfId="3285"/>
    <cellStyle name="Titre 3 2 3 3 2 4 2" xfId="3286"/>
    <cellStyle name="Titre 3 2 3 3 2 5" xfId="3287"/>
    <cellStyle name="Titre 3 2 3 3 2 6" xfId="4362"/>
    <cellStyle name="Titre 3 2 3 3 3" xfId="3288"/>
    <cellStyle name="Titre 3 2 3 3 4" xfId="3289"/>
    <cellStyle name="Titre 3 2 3 3 5" xfId="3290"/>
    <cellStyle name="Titre 3 2 3 4" xfId="3291"/>
    <cellStyle name="Titre 3 2 3 4 2" xfId="3292"/>
    <cellStyle name="Titre 3 2 3 4 3" xfId="3293"/>
    <cellStyle name="Titre 3 2 3 4 4" xfId="3294"/>
    <cellStyle name="Titre 3 2 3 4 4 2" xfId="3295"/>
    <cellStyle name="Titre 3 2 3 4 5" xfId="3296"/>
    <cellStyle name="Titre 3 2 3 4 6" xfId="4365"/>
    <cellStyle name="Titre 3 2 3 5" xfId="3297"/>
    <cellStyle name="Titre 3 2 3 6" xfId="3298"/>
    <cellStyle name="Titre 3 2 3 7" xfId="13082"/>
    <cellStyle name="Titre 3 2 3 8" xfId="13290"/>
    <cellStyle name="Titre 3 2 3_2012-2013 - CF - Tour 1 - Ligue 04 - Résultats" xfId="3299"/>
    <cellStyle name="Titre 3 2 4" xfId="3300"/>
    <cellStyle name="Titre 3 2 5" xfId="3301"/>
    <cellStyle name="Titre 3 2 5 2" xfId="3302"/>
    <cellStyle name="Titre 3 2 5 3" xfId="3303"/>
    <cellStyle name="Titre 3 2 5 4" xfId="3304"/>
    <cellStyle name="Titre 3 2 5 4 2" xfId="3305"/>
    <cellStyle name="Titre 3 2 5 5" xfId="3306"/>
    <cellStyle name="Titre 3 2 5 6" xfId="4370"/>
    <cellStyle name="Titre 3 2 6" xfId="3307"/>
    <cellStyle name="Titre 3 3" xfId="3308"/>
    <cellStyle name="Titre 3 3 2" xfId="3309"/>
    <cellStyle name="Titre 3 4" xfId="3310"/>
    <cellStyle name="Titre 3 5" xfId="3311"/>
    <cellStyle name="Titre 3 5 2" xfId="3312"/>
    <cellStyle name="Titre 3 5 2 2" xfId="3313"/>
    <cellStyle name="Titre 3 5 2 2 2" xfId="3314"/>
    <cellStyle name="Titre 3 5 2 2 2 2" xfId="3315"/>
    <cellStyle name="Titre 3 5 2 2 3" xfId="3316"/>
    <cellStyle name="Titre 3 5 2 3" xfId="3317"/>
    <cellStyle name="Titre 3 5 2 3 2" xfId="3318"/>
    <cellStyle name="Titre 3 5 2 4" xfId="3319"/>
    <cellStyle name="Titre 3 5 2 4 2" xfId="3320"/>
    <cellStyle name="Titre 3 5 2 4 2 2" xfId="3321"/>
    <cellStyle name="Titre 3 5 2 4 3" xfId="3322"/>
    <cellStyle name="Titre 3 5 2 5" xfId="3323"/>
    <cellStyle name="Titre 3 5 2 5 2" xfId="3324"/>
    <cellStyle name="Titre 3 5 2 6" xfId="4373"/>
    <cellStyle name="Titre 3 5 2 6 2" xfId="4509"/>
    <cellStyle name="Titre 3 5 2 6 3" xfId="10902"/>
    <cellStyle name="Titre 3 5 3" xfId="3325"/>
    <cellStyle name="Titre 3 5 3 2" xfId="3326"/>
    <cellStyle name="Titre 3 5 3 3" xfId="3327"/>
    <cellStyle name="Titre 3 5 3 4" xfId="3328"/>
    <cellStyle name="Titre 3 5 3 5" xfId="3329"/>
    <cellStyle name="Titre 3 5 3 5 2" xfId="3330"/>
    <cellStyle name="Titre 3 5 3 6" xfId="3331"/>
    <cellStyle name="Titre 3 5 3 6 2" xfId="3332"/>
    <cellStyle name="Titre 3 5 3 6 2 2" xfId="3333"/>
    <cellStyle name="Titre 3 5 3 6 3" xfId="3334"/>
    <cellStyle name="Titre 3 5 3 7" xfId="3335"/>
    <cellStyle name="Titre 3 5 3 7 2" xfId="3336"/>
    <cellStyle name="Titre 3 5 3 8" xfId="4374"/>
    <cellStyle name="Titre 3 5 4" xfId="3337"/>
    <cellStyle name="Titre 3 5 4 2" xfId="3338"/>
    <cellStyle name="Titre 3 5 4 3" xfId="3339"/>
    <cellStyle name="Titre 3 5 4 4" xfId="3340"/>
    <cellStyle name="Titre 3 5 4 5" xfId="3341"/>
    <cellStyle name="Titre 3 5 4 5 2" xfId="3342"/>
    <cellStyle name="Titre 3 5 4 6" xfId="3343"/>
    <cellStyle name="Titre 3 5 4 6 2" xfId="3344"/>
    <cellStyle name="Titre 3 5 4 6 2 2" xfId="3345"/>
    <cellStyle name="Titre 3 5 4 6 3" xfId="3346"/>
    <cellStyle name="Titre 3 5 4 7" xfId="3347"/>
    <cellStyle name="Titre 3 5 4 7 2" xfId="3348"/>
    <cellStyle name="Titre 3 5 4 8" xfId="4376"/>
    <cellStyle name="Titre 3 5 5" xfId="3349"/>
    <cellStyle name="Titre 3 5 5 2" xfId="3350"/>
    <cellStyle name="Titre 3 5 5 2 2" xfId="3351"/>
    <cellStyle name="Titre 3 5 5 3" xfId="3352"/>
    <cellStyle name="Titre 3 5 5 4" xfId="4510"/>
    <cellStyle name="Titre 3 5 6" xfId="4372"/>
    <cellStyle name="Titre 3 5 6 2" xfId="13083"/>
    <cellStyle name="Titre 3 5 7" xfId="13291"/>
    <cellStyle name="Titre 3 6" xfId="3353"/>
    <cellStyle name="Titre 3 7" xfId="3354"/>
    <cellStyle name="Titre 3 8" xfId="3355"/>
    <cellStyle name="Titre 3 9" xfId="3356"/>
    <cellStyle name="Titre 4" xfId="3357" builtinId="19" customBuiltin="1"/>
    <cellStyle name="Titre 4 10" xfId="3358"/>
    <cellStyle name="Titre 4 11" xfId="3359"/>
    <cellStyle name="Titre 4 12" xfId="3360"/>
    <cellStyle name="Titre 4 12 2" xfId="3361"/>
    <cellStyle name="Titre 4 12 2 2" xfId="3362"/>
    <cellStyle name="Titre 4 12 2 2 2" xfId="3363"/>
    <cellStyle name="Titre 4 12 2 3" xfId="3364"/>
    <cellStyle name="Titre 4 12 3" xfId="3365"/>
    <cellStyle name="Titre 4 12 3 2" xfId="3366"/>
    <cellStyle name="Titre 4 12 4" xfId="3367"/>
    <cellStyle name="Titre 4 12 4 2" xfId="3368"/>
    <cellStyle name="Titre 4 12 4 2 2" xfId="3369"/>
    <cellStyle name="Titre 4 12 4 3" xfId="3370"/>
    <cellStyle name="Titre 4 12 5" xfId="3371"/>
    <cellStyle name="Titre 4 12 5 2" xfId="3372"/>
    <cellStyle name="Titre 4 12 6" xfId="4384"/>
    <cellStyle name="Titre 4 12 6 2" xfId="4511"/>
    <cellStyle name="Titre 4 12 6 3" xfId="10903"/>
    <cellStyle name="Titre 4 13" xfId="3373"/>
    <cellStyle name="Titre 4 14" xfId="3374"/>
    <cellStyle name="Titre 4 14 2" xfId="4512"/>
    <cellStyle name="Titre 4 15" xfId="3375"/>
    <cellStyle name="Titre 4 16" xfId="4513"/>
    <cellStyle name="Titre 4 16 2" xfId="13099"/>
    <cellStyle name="Titre 4 16 3" xfId="10100"/>
    <cellStyle name="Titre 4 17" xfId="4514"/>
    <cellStyle name="Titre 4 18" xfId="5733"/>
    <cellStyle name="Titre 4 2" xfId="3376"/>
    <cellStyle name="Titre 4 2 2" xfId="3377"/>
    <cellStyle name="Titre 4 2 2 2" xfId="3378"/>
    <cellStyle name="Titre 4 2 2 2 2" xfId="3379"/>
    <cellStyle name="Titre 4 2 2 2 2 2" xfId="3380"/>
    <cellStyle name="Titre 4 2 2 2 2 2 2" xfId="3381"/>
    <cellStyle name="Titre 4 2 2 2 2 2 3" xfId="3382"/>
    <cellStyle name="Titre 4 2 2 2 2 2 4" xfId="3383"/>
    <cellStyle name="Titre 4 2 2 2 2 2 4 2" xfId="3384"/>
    <cellStyle name="Titre 4 2 2 2 2 2 5" xfId="3385"/>
    <cellStyle name="Titre 4 2 2 2 2 2 6" xfId="4389"/>
    <cellStyle name="Titre 4 2 2 2 2 3" xfId="3386"/>
    <cellStyle name="Titre 4 2 2 2 2 4" xfId="3387"/>
    <cellStyle name="Titre 4 2 2 2 2 5" xfId="13084"/>
    <cellStyle name="Titre 4 2 2 2 2 6" xfId="13293"/>
    <cellStyle name="Titre 4 2 2 2 3" xfId="3388"/>
    <cellStyle name="Titre 4 2 2 2 4" xfId="3389"/>
    <cellStyle name="Titre 4 2 2 2 5" xfId="3390"/>
    <cellStyle name="Titre 4 2 2 3" xfId="3391"/>
    <cellStyle name="Titre 4 2 2 3 2" xfId="3392"/>
    <cellStyle name="Titre 4 2 2 3 3" xfId="3393"/>
    <cellStyle name="Titre 4 2 2 3 3 2" xfId="3394"/>
    <cellStyle name="Titre 4 2 2 3 3 3" xfId="3395"/>
    <cellStyle name="Titre 4 2 2 3 3 4" xfId="3396"/>
    <cellStyle name="Titre 4 2 2 3 3 4 2" xfId="3397"/>
    <cellStyle name="Titre 4 2 2 3 3 5" xfId="3398"/>
    <cellStyle name="Titre 4 2 2 3 3 6" xfId="4391"/>
    <cellStyle name="Titre 4 2 2 3 4" xfId="13085"/>
    <cellStyle name="Titre 4 2 2 3 5" xfId="13294"/>
    <cellStyle name="Titre 4 2 2 3_2012-2013 - CF - Tour 1 - Ligue 04 - Résultats" xfId="3399"/>
    <cellStyle name="Titre 4 2 2 4" xfId="3400"/>
    <cellStyle name="Titre 4 2 2 5" xfId="13086"/>
    <cellStyle name="Titre 4 2 2 6" xfId="13292"/>
    <cellStyle name="Titre 4 2 2_2012-2013 - CF - Tour 1 - Ligue 04 - Résultats" xfId="3401"/>
    <cellStyle name="Titre 4 2 3" xfId="3402"/>
    <cellStyle name="Titre 4 2 3 2" xfId="3403"/>
    <cellStyle name="Titre 4 2 3 3" xfId="3404"/>
    <cellStyle name="Titre 4 2 3 3 2" xfId="3405"/>
    <cellStyle name="Titre 4 2 3 3 2 2" xfId="3406"/>
    <cellStyle name="Titre 4 2 3 3 2 3" xfId="3407"/>
    <cellStyle name="Titre 4 2 3 3 2 4" xfId="3408"/>
    <cellStyle name="Titre 4 2 3 3 2 4 2" xfId="3409"/>
    <cellStyle name="Titre 4 2 3 3 2 5" xfId="3410"/>
    <cellStyle name="Titre 4 2 3 3 2 6" xfId="4396"/>
    <cellStyle name="Titre 4 2 3 3 3" xfId="3411"/>
    <cellStyle name="Titre 4 2 3 3 4" xfId="3412"/>
    <cellStyle name="Titre 4 2 3 3 5" xfId="3413"/>
    <cellStyle name="Titre 4 2 3 4" xfId="3414"/>
    <cellStyle name="Titre 4 2 3 4 2" xfId="3415"/>
    <cellStyle name="Titre 4 2 3 4 3" xfId="3416"/>
    <cellStyle name="Titre 4 2 3 4 4" xfId="3417"/>
    <cellStyle name="Titre 4 2 3 4 4 2" xfId="3418"/>
    <cellStyle name="Titre 4 2 3 4 5" xfId="3419"/>
    <cellStyle name="Titre 4 2 3 4 6" xfId="4399"/>
    <cellStyle name="Titre 4 2 3 5" xfId="3420"/>
    <cellStyle name="Titre 4 2 3 6" xfId="3421"/>
    <cellStyle name="Titre 4 2 3 7" xfId="13087"/>
    <cellStyle name="Titre 4 2 3 8" xfId="13295"/>
    <cellStyle name="Titre 4 2 3_2012-2013 - CF - Tour 1 - Ligue 04 - Résultats" xfId="3422"/>
    <cellStyle name="Titre 4 2 4" xfId="3423"/>
    <cellStyle name="Titre 4 2 5" xfId="3424"/>
    <cellStyle name="Titre 4 2 5 2" xfId="3425"/>
    <cellStyle name="Titre 4 2 5 3" xfId="3426"/>
    <cellStyle name="Titre 4 2 5 4" xfId="3427"/>
    <cellStyle name="Titre 4 2 5 4 2" xfId="3428"/>
    <cellStyle name="Titre 4 2 5 5" xfId="3429"/>
    <cellStyle name="Titre 4 2 5 6" xfId="4403"/>
    <cellStyle name="Titre 4 2 6" xfId="3430"/>
    <cellStyle name="Titre 4 3" xfId="3431"/>
    <cellStyle name="Titre 4 3 2" xfId="3432"/>
    <cellStyle name="Titre 4 4" xfId="3433"/>
    <cellStyle name="Titre 4 5" xfId="3434"/>
    <cellStyle name="Titre 4 5 2" xfId="3435"/>
    <cellStyle name="Titre 4 5 2 2" xfId="3436"/>
    <cellStyle name="Titre 4 5 2 2 2" xfId="3437"/>
    <cellStyle name="Titre 4 5 2 2 2 2" xfId="3438"/>
    <cellStyle name="Titre 4 5 2 2 3" xfId="3439"/>
    <cellStyle name="Titre 4 5 2 3" xfId="3440"/>
    <cellStyle name="Titre 4 5 2 3 2" xfId="3441"/>
    <cellStyle name="Titre 4 5 2 4" xfId="3442"/>
    <cellStyle name="Titre 4 5 2 4 2" xfId="3443"/>
    <cellStyle name="Titre 4 5 2 4 2 2" xfId="3444"/>
    <cellStyle name="Titre 4 5 2 4 3" xfId="3445"/>
    <cellStyle name="Titre 4 5 2 5" xfId="3446"/>
    <cellStyle name="Titre 4 5 2 5 2" xfId="3447"/>
    <cellStyle name="Titre 4 5 2 6" xfId="4405"/>
    <cellStyle name="Titre 4 5 2 6 2" xfId="4515"/>
    <cellStyle name="Titre 4 5 2 6 3" xfId="10904"/>
    <cellStyle name="Titre 4 5 3" xfId="3448"/>
    <cellStyle name="Titre 4 5 3 2" xfId="3449"/>
    <cellStyle name="Titre 4 5 3 3" xfId="3450"/>
    <cellStyle name="Titre 4 5 3 4" xfId="3451"/>
    <cellStyle name="Titre 4 5 3 5" xfId="3452"/>
    <cellStyle name="Titre 4 5 3 5 2" xfId="3453"/>
    <cellStyle name="Titre 4 5 3 6" xfId="3454"/>
    <cellStyle name="Titre 4 5 3 6 2" xfId="3455"/>
    <cellStyle name="Titre 4 5 3 6 2 2" xfId="3456"/>
    <cellStyle name="Titre 4 5 3 6 3" xfId="3457"/>
    <cellStyle name="Titre 4 5 3 7" xfId="3458"/>
    <cellStyle name="Titre 4 5 3 7 2" xfId="3459"/>
    <cellStyle name="Titre 4 5 3 8" xfId="4406"/>
    <cellStyle name="Titre 4 5 4" xfId="3460"/>
    <cellStyle name="Titre 4 5 4 2" xfId="3461"/>
    <cellStyle name="Titre 4 5 4 3" xfId="3462"/>
    <cellStyle name="Titre 4 5 4 4" xfId="3463"/>
    <cellStyle name="Titre 4 5 4 5" xfId="3464"/>
    <cellStyle name="Titre 4 5 4 5 2" xfId="3465"/>
    <cellStyle name="Titre 4 5 4 6" xfId="3466"/>
    <cellStyle name="Titre 4 5 4 6 2" xfId="3467"/>
    <cellStyle name="Titre 4 5 4 6 2 2" xfId="3468"/>
    <cellStyle name="Titre 4 5 4 6 3" xfId="3469"/>
    <cellStyle name="Titre 4 5 4 7" xfId="3470"/>
    <cellStyle name="Titre 4 5 4 7 2" xfId="3471"/>
    <cellStyle name="Titre 4 5 4 8" xfId="4408"/>
    <cellStyle name="Titre 4 5 5" xfId="3472"/>
    <cellStyle name="Titre 4 5 5 2" xfId="3473"/>
    <cellStyle name="Titre 4 5 5 2 2" xfId="3474"/>
    <cellStyle name="Titre 4 5 5 3" xfId="3475"/>
    <cellStyle name="Titre 4 5 5 4" xfId="4516"/>
    <cellStyle name="Titre 4 5 6" xfId="4404"/>
    <cellStyle name="Titre 4 5 6 2" xfId="13088"/>
    <cellStyle name="Titre 4 5 7" xfId="13296"/>
    <cellStyle name="Titre 4 6" xfId="3476"/>
    <cellStyle name="Titre 4 7" xfId="3477"/>
    <cellStyle name="Titre 4 8" xfId="3478"/>
    <cellStyle name="Titre 4 9" xfId="3479"/>
    <cellStyle name="Total" xfId="3480" builtinId="25" customBuiltin="1"/>
    <cellStyle name="Total 10" xfId="4517"/>
    <cellStyle name="Total 10 2" xfId="13108"/>
    <cellStyle name="Total 11" xfId="4518"/>
    <cellStyle name="Total 12" xfId="5734"/>
    <cellStyle name="Total 2" xfId="3481"/>
    <cellStyle name="Total 2 2" xfId="3482"/>
    <cellStyle name="Total 2 2 2" xfId="3483"/>
    <cellStyle name="Total 2 2 2 2" xfId="3484"/>
    <cellStyle name="Total 2 2 2 2 2" xfId="3485"/>
    <cellStyle name="Total 2 2 2 2 2 2" xfId="3486"/>
    <cellStyle name="Total 2 2 2 2 2 3" xfId="3487"/>
    <cellStyle name="Total 2 2 2 2 2 4" xfId="3488"/>
    <cellStyle name="Total 2 2 2 2 2 4 2" xfId="3489"/>
    <cellStyle name="Total 2 2 2 2 2 5" xfId="3490"/>
    <cellStyle name="Total 2 2 2 2 2 6" xfId="4416"/>
    <cellStyle name="Total 2 2 2 2 3" xfId="3491"/>
    <cellStyle name="Total 2 2 2 2 4" xfId="3492"/>
    <cellStyle name="Total 2 2 2 2 5" xfId="13089"/>
    <cellStyle name="Total 2 2 2 2 6" xfId="13298"/>
    <cellStyle name="Total 2 2 2 3" xfId="3493"/>
    <cellStyle name="Total 2 2 2 4" xfId="3494"/>
    <cellStyle name="Total 2 2 2 5" xfId="3495"/>
    <cellStyle name="Total 2 2 3" xfId="3496"/>
    <cellStyle name="Total 2 2 3 2" xfId="3497"/>
    <cellStyle name="Total 2 2 3 2 2" xfId="3498"/>
    <cellStyle name="Total 2 2 3 2 3" xfId="3499"/>
    <cellStyle name="Total 2 2 3 3" xfId="3500"/>
    <cellStyle name="Total 2 2 3 3 2" xfId="3501"/>
    <cellStyle name="Total 2 2 3 3 3" xfId="3502"/>
    <cellStyle name="Total 2 2 3 3 4" xfId="3503"/>
    <cellStyle name="Total 2 2 3 3 4 2" xfId="3504"/>
    <cellStyle name="Total 2 2 3 3 5" xfId="3505"/>
    <cellStyle name="Total 2 2 3 3 6" xfId="4422"/>
    <cellStyle name="Total 2 2 3 4" xfId="3506"/>
    <cellStyle name="Total 2 2 3 5" xfId="13090"/>
    <cellStyle name="Total 2 2 3 6" xfId="13299"/>
    <cellStyle name="Total 2 2 4" xfId="3507"/>
    <cellStyle name="Total 2 2 5" xfId="13091"/>
    <cellStyle name="Total 2 2 6" xfId="13297"/>
    <cellStyle name="Total 2 3" xfId="3508"/>
    <cellStyle name="Total 2 3 2" xfId="3509"/>
    <cellStyle name="Total 2 3 3" xfId="3510"/>
    <cellStyle name="Total 2 3 3 2" xfId="3511"/>
    <cellStyle name="Total 2 3 3 2 2" xfId="3512"/>
    <cellStyle name="Total 2 3 3 2 3" xfId="3513"/>
    <cellStyle name="Total 2 3 3 2 4" xfId="3514"/>
    <cellStyle name="Total 2 3 3 2 4 2" xfId="3515"/>
    <cellStyle name="Total 2 3 3 2 5" xfId="3516"/>
    <cellStyle name="Total 2 3 3 2 6" xfId="4423"/>
    <cellStyle name="Total 2 3 3 3" xfId="3517"/>
    <cellStyle name="Total 2 3 3 4" xfId="3518"/>
    <cellStyle name="Total 2 3 3 5" xfId="3519"/>
    <cellStyle name="Total 2 3 3 6" xfId="3520"/>
    <cellStyle name="Total 2 3 4" xfId="3521"/>
    <cellStyle name="Total 2 3 4 2" xfId="3522"/>
    <cellStyle name="Total 2 3 4 3" xfId="3523"/>
    <cellStyle name="Total 2 3 4 4" xfId="3524"/>
    <cellStyle name="Total 2 3 4 4 2" xfId="3525"/>
    <cellStyle name="Total 2 3 4 5" xfId="3526"/>
    <cellStyle name="Total 2 3 4 6" xfId="4424"/>
    <cellStyle name="Total 2 3 5" xfId="3527"/>
    <cellStyle name="Total 2 3 6" xfId="3528"/>
    <cellStyle name="Total 2 3 7" xfId="3529"/>
    <cellStyle name="Total 2 3 8" xfId="13092"/>
    <cellStyle name="Total 2 3 9" xfId="13300"/>
    <cellStyle name="Total 2 4" xfId="3530"/>
    <cellStyle name="Total 2 5" xfId="3531"/>
    <cellStyle name="Total 2 5 2" xfId="3532"/>
    <cellStyle name="Total 2 5 3" xfId="3533"/>
    <cellStyle name="Total 2 5 4" xfId="3534"/>
    <cellStyle name="Total 2 5 4 2" xfId="3535"/>
    <cellStyle name="Total 2 5 5" xfId="3536"/>
    <cellStyle name="Total 2 5 6" xfId="4425"/>
    <cellStyle name="Total 2 6" xfId="3537"/>
    <cellStyle name="Total 3" xfId="3538"/>
    <cellStyle name="Total 3 2" xfId="3539"/>
    <cellStyle name="Total 4" xfId="3540"/>
    <cellStyle name="Total 5" xfId="3541"/>
    <cellStyle name="Total 5 2" xfId="3542"/>
    <cellStyle name="Total 5 2 2" xfId="3543"/>
    <cellStyle name="Total 5 2 3" xfId="3544"/>
    <cellStyle name="Total 5 2 4" xfId="3545"/>
    <cellStyle name="Total 5 2 4 2" xfId="3546"/>
    <cellStyle name="Total 5 2 5" xfId="3547"/>
    <cellStyle name="Total 5 2 6" xfId="4426"/>
    <cellStyle name="Total 5 3" xfId="3548"/>
    <cellStyle name="Total 5 4" xfId="3549"/>
    <cellStyle name="Total 5 5" xfId="3550"/>
    <cellStyle name="Total 5 6" xfId="13093"/>
    <cellStyle name="Total 5 7" xfId="13301"/>
    <cellStyle name="Total 6" xfId="3551"/>
    <cellStyle name="Total 7" xfId="3552"/>
    <cellStyle name="Total 8" xfId="3553"/>
    <cellStyle name="Total 8 2" xfId="4519"/>
    <cellStyle name="Total 9" xfId="3554"/>
    <cellStyle name="Vérification" xfId="3555" builtinId="23" customBuiltin="1"/>
    <cellStyle name="Vérification 2" xfId="3556"/>
    <cellStyle name="Vérification 3" xfId="3557"/>
    <cellStyle name="Vérification 4" xfId="3558"/>
    <cellStyle name="Vérification 5" xfId="3559"/>
  </cellStyles>
  <dxfs count="466">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fill>
        <patternFill>
          <bgColor theme="6" tint="0.39994506668294322"/>
        </patternFill>
      </fill>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theme="6" tint="0.39994506668294322"/>
        </patternFill>
      </fill>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dxf>
    <dxf>
      <font>
        <b/>
        <i val="0"/>
        <color rgb="FFFF0000"/>
      </font>
    </dxf>
    <dxf>
      <font>
        <b/>
        <i val="0"/>
        <color rgb="FFFF0000"/>
      </font>
      <fill>
        <patternFill>
          <bgColor theme="6" tint="0.39994506668294322"/>
        </patternFill>
      </fill>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dxf>
    <dxf>
      <font>
        <b/>
        <i val="0"/>
        <color rgb="FFFF0000"/>
      </font>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fill>
        <patternFill>
          <bgColor theme="6" tint="0.39994506668294322"/>
        </patternFill>
      </fill>
    </dxf>
    <dxf>
      <font>
        <b/>
        <i val="0"/>
        <color rgb="FFFF0000"/>
      </font>
      <fill>
        <patternFill>
          <bgColor theme="6" tint="0.39994506668294322"/>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fill>
        <patternFill>
          <bgColor theme="6" tint="0.39994506668294322"/>
        </patternFill>
      </fill>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theme="6" tint="0.39994506668294322"/>
        </patternFill>
      </fill>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theme="6" tint="0.39994506668294322"/>
        </patternFill>
      </fill>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fill>
        <patternFill>
          <bgColor theme="6" tint="0.39994506668294322"/>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theme="6" tint="0.39994506668294322"/>
        </patternFill>
      </fill>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fill>
        <patternFill>
          <bgColor theme="6" tint="0.39994506668294322"/>
        </patternFill>
      </fill>
    </dxf>
    <dxf>
      <font>
        <b/>
        <i/>
        <color rgb="FFFF0000"/>
      </font>
      <fill>
        <patternFill>
          <bgColor rgb="FF92D050"/>
        </patternFill>
      </fill>
    </dxf>
    <dxf>
      <font>
        <b/>
        <i val="0"/>
        <color rgb="FFFF0000"/>
      </font>
    </dxf>
    <dxf>
      <font>
        <b/>
        <i val="0"/>
        <color rgb="FFFF0000"/>
      </font>
    </dxf>
    <dxf>
      <font>
        <b/>
        <i val="0"/>
        <color rgb="FFFF0000"/>
      </font>
      <fill>
        <patternFill>
          <bgColor theme="6" tint="0.39994506668294322"/>
        </patternFill>
      </fill>
    </dxf>
    <dxf>
      <font>
        <b/>
        <i val="0"/>
        <color rgb="FFFF0000"/>
      </font>
    </dxf>
    <dxf>
      <font>
        <b/>
        <i val="0"/>
        <color rgb="FFFF0000"/>
      </font>
    </dxf>
    <dxf>
      <font>
        <b/>
        <i val="0"/>
        <color rgb="FFFF0000"/>
      </font>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color rgb="FFFF0000"/>
      </font>
      <fill>
        <patternFill>
          <bgColor rgb="FF92D050"/>
        </patternFill>
      </fill>
    </dxf>
    <dxf>
      <font>
        <b/>
        <i val="0"/>
        <color rgb="FFFF0000"/>
      </font>
      <fill>
        <patternFill>
          <bgColor theme="6" tint="0.39994506668294322"/>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fill>
        <patternFill>
          <bgColor theme="6" tint="0.39994506668294322"/>
        </patternFill>
      </fill>
    </dxf>
    <dxf>
      <font>
        <b/>
        <i val="0"/>
        <color rgb="FFFF0000"/>
      </font>
    </dxf>
    <dxf>
      <font>
        <b/>
        <i val="0"/>
        <color rgb="FFFF0000"/>
      </font>
    </dxf>
    <dxf>
      <font>
        <b/>
        <i val="0"/>
        <color rgb="FFFF0000"/>
      </font>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fill>
        <patternFill>
          <bgColor rgb="FFFFFF00"/>
        </patternFill>
      </fill>
    </dxf>
    <dxf>
      <font>
        <b/>
        <i val="0"/>
        <color rgb="FFFF0000"/>
      </font>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theme="6" tint="0.39994506668294322"/>
        </patternFill>
      </fill>
    </dxf>
    <dxf>
      <font>
        <b/>
        <i val="0"/>
        <color rgb="FFFF0000"/>
      </font>
    </dxf>
    <dxf>
      <font>
        <b/>
        <i val="0"/>
        <color rgb="FFFF0000"/>
      </font>
    </dxf>
    <dxf>
      <font>
        <b/>
        <i val="0"/>
        <color rgb="FFFF0000"/>
      </font>
    </dxf>
    <dxf>
      <font>
        <b/>
        <i/>
        <color rgb="FFFF0000"/>
      </font>
      <fill>
        <patternFill>
          <fgColor rgb="FFFF0000"/>
          <bgColor theme="6" tint="0.59996337778862885"/>
        </patternFill>
      </fill>
    </dxf>
    <dxf>
      <font>
        <b/>
        <i/>
        <color rgb="FFFF0000"/>
      </font>
      <fill>
        <patternFill>
          <bgColor rgb="FF92D050"/>
        </patternFill>
      </fill>
    </dxf>
    <dxf>
      <font>
        <b/>
        <i/>
        <color rgb="FFFF0000"/>
      </font>
      <fill>
        <patternFill>
          <bgColor rgb="FF92D05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FF00"/>
      <color rgb="FF00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132002</xdr:colOff>
      <xdr:row>14</xdr:row>
      <xdr:rowOff>27174</xdr:rowOff>
    </xdr:from>
    <xdr:to>
      <xdr:col>2</xdr:col>
      <xdr:colOff>472344</xdr:colOff>
      <xdr:row>17</xdr:row>
      <xdr:rowOff>76313</xdr:rowOff>
    </xdr:to>
    <xdr:sp macro="" textlink="">
      <xdr:nvSpPr>
        <xdr:cNvPr id="1026" name="WordArt 2">
          <a:extLst>
            <a:ext uri="{FF2B5EF4-FFF2-40B4-BE49-F238E27FC236}">
              <a16:creationId xmlns="" xmlns:a16="http://schemas.microsoft.com/office/drawing/2014/main" id="{00000000-0008-0000-0000-000002040000}"/>
            </a:ext>
          </a:extLst>
        </xdr:cNvPr>
        <xdr:cNvSpPr>
          <a:spLocks noChangeArrowheads="1" noChangeShapeType="1" noTextEdit="1"/>
        </xdr:cNvSpPr>
      </xdr:nvSpPr>
      <xdr:spPr bwMode="auto">
        <a:xfrm rot="20462196">
          <a:off x="132002" y="2719022"/>
          <a:ext cx="1864342" cy="620639"/>
        </a:xfrm>
        <a:prstGeom prst="rect">
          <a:avLst/>
        </a:prstGeom>
      </xdr:spPr>
      <xdr:txBody>
        <a:bodyPr wrap="none" fromWordArt="1">
          <a:prstTxWarp prst="textSlantUp">
            <a:avLst>
              <a:gd name="adj" fmla="val 32056"/>
            </a:avLst>
          </a:prstTxWarp>
        </a:bodyPr>
        <a:lstStyle/>
        <a:p>
          <a:pPr algn="ctr" rtl="0"/>
          <a:r>
            <a:rPr lang="fr-FR" sz="3600"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alpha val="80000"/>
                  </a:srgbClr>
                </a:outerShdw>
              </a:effectLst>
              <a:latin typeface="Impact"/>
            </a:rPr>
            <a:t>Attention  2</a:t>
          </a:r>
          <a:r>
            <a:rPr lang="fr-FR" sz="3600" kern="10" spc="0" baseline="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alpha val="80000"/>
                  </a:srgbClr>
                </a:outerShdw>
              </a:effectLst>
              <a:latin typeface="Impact"/>
            </a:rPr>
            <a:t> lieux</a:t>
          </a:r>
          <a:endParaRPr lang="fr-FR" sz="3600" kern="10" spc="0">
            <a:ln w="9525">
              <a:solidFill>
                <a:srgbClr val="CC99FF"/>
              </a:solidFill>
              <a:round/>
              <a:headEnd/>
              <a:tailEnd/>
            </a:ln>
            <a:gradFill rotWithShape="0">
              <a:gsLst>
                <a:gs pos="0">
                  <a:srgbClr val="6600CC"/>
                </a:gs>
                <a:gs pos="100000">
                  <a:srgbClr val="CC00CC"/>
                </a:gs>
              </a:gsLst>
              <a:lin ang="5400000" scaled="1"/>
            </a:gradFill>
            <a:effectLst>
              <a:outerShdw dist="53882" dir="2700000" algn="ctr" rotWithShape="0">
                <a:srgbClr val="9999FF">
                  <a:alpha val="80000"/>
                </a:srgbClr>
              </a:outerShdw>
            </a:effectLst>
            <a:latin typeface="Impact"/>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aveiltt.fr/" TargetMode="External"/><Relationship Id="rId1" Type="http://schemas.openxmlformats.org/officeDocument/2006/relationships/hyperlink" Target="http://corbeiltennisdetable.free.f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javascript:closeWindow();openWindowName('ind_visualiserResultatJoueurCritFed.do?idLicence=230723&amp;numeroLic=4428767','VisuResultat',500,170,'yes')" TargetMode="External"/><Relationship Id="rId3" Type="http://schemas.openxmlformats.org/officeDocument/2006/relationships/hyperlink" Target="javascript:closeWindow();openWindowName('ind_visualiserResultatJoueurCritFed.do?idLicence=230723&amp;numeroLic=4428767','VisuResultat',500,170,'yes')" TargetMode="External"/><Relationship Id="rId7" Type="http://schemas.openxmlformats.org/officeDocument/2006/relationships/hyperlink" Target="javascript:closeWindow();openWindowName('ind_visualiserResultatJoueurCritFed.do?idLicence=230723&amp;numeroLic=4428767','VisuResultat',500,170,'yes')" TargetMode="External"/><Relationship Id="rId2" Type="http://schemas.openxmlformats.org/officeDocument/2006/relationships/hyperlink" Target="javascript:closeWindow();openWindowName('ind_visualiserResultatJoueurCritFed.do?idLicence=230723&amp;numeroLic=4428767','VisuResultat',500,170,'yes')" TargetMode="External"/><Relationship Id="rId1" Type="http://schemas.openxmlformats.org/officeDocument/2006/relationships/hyperlink" Target="javascript:closeWindow();openWindowName('ind_visualiserResultatJoueurCritFed.do?idLicence=230723&amp;numeroLic=4428767','VisuResultat',500,170,'yes')" TargetMode="External"/><Relationship Id="rId6" Type="http://schemas.openxmlformats.org/officeDocument/2006/relationships/hyperlink" Target="javascript:closeWindow();openWindowName('ind_visualiserResultatJoueurCritFed.do?idLicence=230723&amp;numeroLic=4428767','VisuResultat',500,170,'yes')" TargetMode="External"/><Relationship Id="rId5" Type="http://schemas.openxmlformats.org/officeDocument/2006/relationships/hyperlink" Target="javascript:closeWindow();openWindowName('ind_visualiserResultatJoueurCritFed.do?idLicence=230723&amp;numeroLic=4428767','VisuResultat',500,170,'yes')" TargetMode="External"/><Relationship Id="rId10" Type="http://schemas.openxmlformats.org/officeDocument/2006/relationships/printerSettings" Target="../printerSettings/printerSettings11.bin"/><Relationship Id="rId4" Type="http://schemas.openxmlformats.org/officeDocument/2006/relationships/hyperlink" Target="javascript:closeWindow();openWindowName('ind_visualiserResultatJoueurCritFed.do?idLicence=230723&amp;numeroLic=4428767','VisuResultat',500,170,'yes')" TargetMode="External"/><Relationship Id="rId9" Type="http://schemas.openxmlformats.org/officeDocument/2006/relationships/hyperlink" Target="javascript:closeWindow();openWindowName('ind_visualiserResultatJoueurCritFed.do?idLicence=230723&amp;numeroLic=4428767','VisuResultat',500,170,'ye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javascript:closeWindow();openWindowName('ind_visualiserResultatJoueurCritFed.do?idLicence=230723&amp;numeroLic=4428767','VisuResultat',500,170,'yes')" TargetMode="External"/><Relationship Id="rId3" Type="http://schemas.openxmlformats.org/officeDocument/2006/relationships/hyperlink" Target="javascript:closeWindow();openWindowName('ind_visualiserResultatJoueurCritFed.do?idLicence=230723&amp;numeroLic=4428767','VisuResultat',500,170,'yes')" TargetMode="External"/><Relationship Id="rId7" Type="http://schemas.openxmlformats.org/officeDocument/2006/relationships/hyperlink" Target="javascript:closeWindow();openWindowName('ind_visualiserResultatJoueurCritFed.do?idLicence=230723&amp;numeroLic=4428767','VisuResultat',500,170,'yes')" TargetMode="External"/><Relationship Id="rId2" Type="http://schemas.openxmlformats.org/officeDocument/2006/relationships/hyperlink" Target="javascript:closeWindow();openWindowName('ind_visualiserResultatJoueurCritFed.do?idLicence=230723&amp;numeroLic=4428767','VisuResultat',500,170,'yes')" TargetMode="External"/><Relationship Id="rId1" Type="http://schemas.openxmlformats.org/officeDocument/2006/relationships/hyperlink" Target="javascript:closeWindow();openWindowName('ind_visualiserResultatJoueurCritFed.do?idLicence=230723&amp;numeroLic=4428767','VisuResultat',500,170,'yes')" TargetMode="External"/><Relationship Id="rId6" Type="http://schemas.openxmlformats.org/officeDocument/2006/relationships/hyperlink" Target="javascript:closeWindow();openWindowName('ind_visualiserResultatJoueurCritFed.do?idLicence=230723&amp;numeroLic=4428767','VisuResultat',500,170,'yes')" TargetMode="External"/><Relationship Id="rId5" Type="http://schemas.openxmlformats.org/officeDocument/2006/relationships/hyperlink" Target="javascript:closeWindow();openWindowName('ind_visualiserResultatJoueurCritFed.do?idLicence=230723&amp;numeroLic=4428767','VisuResultat',500,170,'yes')" TargetMode="External"/><Relationship Id="rId10" Type="http://schemas.openxmlformats.org/officeDocument/2006/relationships/printerSettings" Target="../printerSettings/printerSettings16.bin"/><Relationship Id="rId4" Type="http://schemas.openxmlformats.org/officeDocument/2006/relationships/hyperlink" Target="javascript:closeWindow();openWindowName('ind_visualiserResultatJoueurCritFed.do?idLicence=230723&amp;numeroLic=4428767','VisuResultat',500,170,'yes')" TargetMode="External"/><Relationship Id="rId9" Type="http://schemas.openxmlformats.org/officeDocument/2006/relationships/hyperlink" Target="javascript:closeWindow();openWindowName('ind_visualiserResultatJoueurCritFed.do?idLicence=230723&amp;numeroLic=4428767','VisuResultat',500,170,'yes')"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hyperlink" Target="javascript:closeWindow();openWindowName('ind_visualiserResultatJoueurCritFed.do?idLicence=230723&amp;numeroLic=4428767','VisuResultat',500,170,'yes')" TargetMode="External"/><Relationship Id="rId3" Type="http://schemas.openxmlformats.org/officeDocument/2006/relationships/hyperlink" Target="javascript:closeWindow();openWindowName('ind_visualiserResultatJoueurCritFed.do?idLicence=230723&amp;numeroLic=4428767','VisuResultat',500,170,'yes')" TargetMode="External"/><Relationship Id="rId7" Type="http://schemas.openxmlformats.org/officeDocument/2006/relationships/hyperlink" Target="javascript:closeWindow();openWindowName('ind_visualiserResultatJoueurCritFed.do?idLicence=335783&amp;numeroLic=4432220','VisuResultat',500,170,'yes')" TargetMode="External"/><Relationship Id="rId2" Type="http://schemas.openxmlformats.org/officeDocument/2006/relationships/hyperlink" Target="javascript:closeWindow();openWindowName('ind_visualiserResultatJoueurCritFed.do?idLicence=335783&amp;numeroLic=4432220','VisuResultat',500,170,'yes')" TargetMode="External"/><Relationship Id="rId1" Type="http://schemas.openxmlformats.org/officeDocument/2006/relationships/hyperlink" Target="javascript:closeWindow();openWindowName('ind_visualiserResultatJoueurCritFed.do?idLicence=335783&amp;numeroLic=4432220','VisuResultat',500,170,'yes')" TargetMode="External"/><Relationship Id="rId6" Type="http://schemas.openxmlformats.org/officeDocument/2006/relationships/hyperlink" Target="javascript:closeWindow();openWindowName('ind_visualiserResultatJoueurCritFed.do?idLicence=230723&amp;numeroLic=4428767','VisuResultat',500,170,'yes')" TargetMode="External"/><Relationship Id="rId5" Type="http://schemas.openxmlformats.org/officeDocument/2006/relationships/hyperlink" Target="javascript:closeWindow();openWindowName('ind_visualiserResultatJoueurCritFed.do?idLicence=230723&amp;numeroLic=4428767','VisuResultat',500,170,'yes')" TargetMode="External"/><Relationship Id="rId10" Type="http://schemas.openxmlformats.org/officeDocument/2006/relationships/printerSettings" Target="../printerSettings/printerSettings18.bin"/><Relationship Id="rId4" Type="http://schemas.openxmlformats.org/officeDocument/2006/relationships/hyperlink" Target="javascript:closeWindow();openWindowName('ind_visualiserResultatJoueurCritFed.do?idLicence=230723&amp;numeroLic=4428767','VisuResultat',500,170,'yes')" TargetMode="External"/><Relationship Id="rId9" Type="http://schemas.openxmlformats.org/officeDocument/2006/relationships/hyperlink" Target="javascript:closeWindow();openWindowName('ind_visualiserResultatJoueurCritFed.do?idLicence=230723&amp;numeroLic=4428767','VisuResultat',500,170,'yes')"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javascript:closeWindow();openWindowName('ind_visualiserResultatJoueurCritFed.do?idLicence=335783&amp;numeroLic=4432220','VisuResultat',500,170,'yes')" TargetMode="External"/><Relationship Id="rId13" Type="http://schemas.openxmlformats.org/officeDocument/2006/relationships/printerSettings" Target="../printerSettings/printerSettings19.bin"/><Relationship Id="rId3" Type="http://schemas.openxmlformats.org/officeDocument/2006/relationships/hyperlink" Target="javascript:closeWindow();openWindowName('ind_visualiserResultatJoueurCritFed.do?idLicence=335783&amp;numeroLic=4432220','VisuResultat',500,170,'yes')" TargetMode="External"/><Relationship Id="rId7" Type="http://schemas.openxmlformats.org/officeDocument/2006/relationships/hyperlink" Target="javascript:closeWindow();openWindowName('ind_visualiserResultatJoueurCritFed.do?idLicence=230723&amp;numeroLic=4428767','VisuResultat',500,170,'yes')" TargetMode="External"/><Relationship Id="rId12" Type="http://schemas.openxmlformats.org/officeDocument/2006/relationships/hyperlink" Target="javascript:closeWindow();openWindowName('ind_visualiserResultatJoueurCritFed.do?idLicence=230723&amp;numeroLic=4428767','VisuResultat',500,170,'yes')" TargetMode="External"/><Relationship Id="rId2" Type="http://schemas.openxmlformats.org/officeDocument/2006/relationships/hyperlink" Target="javascript:closeWindow();openWindowName('ind_visualiserResultatJoueurCritFed.do?idLicence=335783&amp;numeroLic=4432220','VisuResultat',500,170,'yes')" TargetMode="External"/><Relationship Id="rId1" Type="http://schemas.openxmlformats.org/officeDocument/2006/relationships/hyperlink" Target="javascript:closeWindow();openWindowName('ind_visualiserResultatJoueurCritFed.do?idLicence=335783&amp;numeroLic=4432220','VisuResultat',500,170,'yes')" TargetMode="External"/><Relationship Id="rId6" Type="http://schemas.openxmlformats.org/officeDocument/2006/relationships/hyperlink" Target="javascript:closeWindow();openWindowName('ind_visualiserResultatJoueurCritFed.do?idLicence=230723&amp;numeroLic=4428767','VisuResultat',500,170,'yes')" TargetMode="External"/><Relationship Id="rId11" Type="http://schemas.openxmlformats.org/officeDocument/2006/relationships/hyperlink" Target="javascript:closeWindow();openWindowName('ind_visualiserResultatJoueurCritFed.do?idLicence=230723&amp;numeroLic=4428767','VisuResultat',500,170,'yes')" TargetMode="External"/><Relationship Id="rId5" Type="http://schemas.openxmlformats.org/officeDocument/2006/relationships/hyperlink" Target="javascript:closeWindow();openWindowName('ind_visualiserResultatJoueurCritFed.do?idLicence=230723&amp;numeroLic=4428767','VisuResultat',500,170,'yes')" TargetMode="External"/><Relationship Id="rId10" Type="http://schemas.openxmlformats.org/officeDocument/2006/relationships/hyperlink" Target="javascript:closeWindow();openWindowName('ind_visualiserResultatJoueurCritFed.do?idLicence=230723&amp;numeroLic=4428767','VisuResultat',500,170,'yes')" TargetMode="External"/><Relationship Id="rId4" Type="http://schemas.openxmlformats.org/officeDocument/2006/relationships/hyperlink" Target="javascript:closeWindow();openWindowName('ind_visualiserResultatJoueurCritFed.do?idLicence=230723&amp;numeroLic=4428767','VisuResultat',500,170,'yes')" TargetMode="External"/><Relationship Id="rId9" Type="http://schemas.openxmlformats.org/officeDocument/2006/relationships/hyperlink" Target="javascript:closeWindow();openWindowName('ind_visualiserResultatJoueurCritFed.do?idLicence=230723&amp;numeroLic=4428767','VisuResultat',500,170,'y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Feuil1">
    <tabColor indexed="50"/>
  </sheetPr>
  <dimension ref="A1:J54"/>
  <sheetViews>
    <sheetView showGridLines="0" tabSelected="1" view="pageBreakPreview" zoomScale="115" zoomScaleNormal="100" zoomScaleSheetLayoutView="115" workbookViewId="0">
      <selection activeCell="E13" sqref="E13"/>
    </sheetView>
  </sheetViews>
  <sheetFormatPr baseColWidth="10" defaultRowHeight="15.95" customHeight="1"/>
  <cols>
    <col min="1" max="16384" width="11.42578125" style="8"/>
  </cols>
  <sheetData>
    <row r="1" spans="1:9" ht="9.9499999999999993" customHeight="1" thickTop="1">
      <c r="A1" s="37"/>
      <c r="B1" s="38"/>
      <c r="C1" s="38"/>
      <c r="D1" s="38"/>
      <c r="E1" s="38"/>
      <c r="F1" s="38"/>
      <c r="G1" s="38"/>
      <c r="H1" s="38"/>
      <c r="I1" s="39"/>
    </row>
    <row r="2" spans="1:9" ht="20.25">
      <c r="A2" s="57" t="s">
        <v>3485</v>
      </c>
      <c r="B2" s="36"/>
      <c r="C2" s="36"/>
      <c r="D2" s="36"/>
      <c r="E2" s="36"/>
      <c r="F2" s="36"/>
      <c r="G2" s="36"/>
      <c r="H2" s="36"/>
      <c r="I2" s="40"/>
    </row>
    <row r="3" spans="1:9" ht="18">
      <c r="A3" s="176" t="s">
        <v>17156</v>
      </c>
      <c r="B3" s="36"/>
      <c r="C3" s="36"/>
      <c r="D3" s="36"/>
      <c r="E3" s="36"/>
      <c r="F3" s="36"/>
      <c r="G3" s="36"/>
      <c r="H3" s="36"/>
      <c r="I3" s="40"/>
    </row>
    <row r="4" spans="1:9" ht="9.9499999999999993" customHeight="1" thickBot="1">
      <c r="A4" s="41"/>
      <c r="B4" s="42"/>
      <c r="C4" s="42"/>
      <c r="D4" s="42"/>
      <c r="E4" s="42"/>
      <c r="F4" s="42"/>
      <c r="G4" s="42"/>
      <c r="H4" s="42"/>
      <c r="I4" s="43"/>
    </row>
    <row r="5" spans="1:9" ht="21.75" thickTop="1" thickBot="1">
      <c r="A5" s="235" t="s">
        <v>17247</v>
      </c>
      <c r="B5" s="36"/>
      <c r="C5" s="36"/>
      <c r="D5" s="36"/>
      <c r="E5" s="720"/>
      <c r="F5" s="36"/>
      <c r="G5" s="36"/>
      <c r="H5" s="36"/>
      <c r="I5" s="40"/>
    </row>
    <row r="6" spans="1:9" s="13" customFormat="1" ht="21" customHeight="1" thickTop="1" thickBot="1">
      <c r="A6" s="175" t="s">
        <v>17194</v>
      </c>
      <c r="B6" s="55"/>
      <c r="C6" s="55"/>
      <c r="D6" s="55"/>
      <c r="E6" s="55"/>
      <c r="F6" s="55"/>
      <c r="G6" s="55"/>
      <c r="H6" s="55"/>
      <c r="I6" s="56"/>
    </row>
    <row r="7" spans="1:9" ht="9.9499999999999993" customHeight="1" thickTop="1" thickBot="1">
      <c r="A7" s="204"/>
      <c r="B7" s="204"/>
      <c r="C7" s="204"/>
      <c r="D7" s="204"/>
      <c r="E7" s="721"/>
      <c r="F7" s="722"/>
      <c r="G7" s="204"/>
      <c r="H7" s="204"/>
      <c r="I7" s="204"/>
    </row>
    <row r="8" spans="1:9" ht="9.9499999999999993" customHeight="1" thickTop="1">
      <c r="A8" s="64"/>
      <c r="B8" s="65"/>
      <c r="C8" s="65"/>
      <c r="D8" s="65"/>
      <c r="E8" s="65"/>
      <c r="F8" s="65"/>
      <c r="G8" s="65"/>
      <c r="H8" s="65"/>
      <c r="I8" s="66"/>
    </row>
    <row r="9" spans="1:9" s="12" customFormat="1" ht="20.100000000000001" customHeight="1">
      <c r="A9" s="451" t="s">
        <v>17157</v>
      </c>
      <c r="B9" s="63"/>
      <c r="C9" s="723"/>
      <c r="D9" s="723"/>
      <c r="E9" s="723"/>
      <c r="F9" s="723"/>
      <c r="G9" s="723"/>
      <c r="H9" s="63"/>
      <c r="I9" s="69"/>
    </row>
    <row r="10" spans="1:9" ht="15.95" customHeight="1">
      <c r="A10" s="452" t="s">
        <v>17158</v>
      </c>
      <c r="B10" s="60"/>
      <c r="C10" s="60"/>
      <c r="D10" s="60"/>
      <c r="E10" s="60"/>
      <c r="F10" s="60"/>
      <c r="G10" s="60"/>
      <c r="H10" s="60"/>
      <c r="I10" s="61"/>
    </row>
    <row r="11" spans="1:9" ht="15.95" customHeight="1">
      <c r="A11" s="452" t="s">
        <v>17159</v>
      </c>
      <c r="B11" s="60"/>
      <c r="C11" s="60"/>
      <c r="D11" s="60"/>
      <c r="E11" s="60"/>
      <c r="F11" s="60"/>
      <c r="G11" s="60"/>
      <c r="H11" s="60"/>
      <c r="I11" s="61"/>
    </row>
    <row r="12" spans="1:9" ht="15.95" customHeight="1">
      <c r="A12" s="987" t="s">
        <v>17160</v>
      </c>
      <c r="B12" s="988"/>
      <c r="C12" s="988"/>
      <c r="D12" s="988"/>
      <c r="E12" s="724" t="s">
        <v>17161</v>
      </c>
      <c r="F12" s="725" t="s">
        <v>17162</v>
      </c>
      <c r="G12" s="726"/>
      <c r="H12" s="727"/>
      <c r="I12" s="728"/>
    </row>
    <row r="13" spans="1:9" ht="15.95" customHeight="1">
      <c r="A13" s="75" t="s">
        <v>17163</v>
      </c>
      <c r="B13" s="729"/>
      <c r="C13" s="729"/>
      <c r="D13" s="730"/>
      <c r="E13" s="729"/>
      <c r="F13" s="729"/>
      <c r="G13" s="730"/>
      <c r="H13" s="729"/>
      <c r="I13" s="76"/>
    </row>
    <row r="14" spans="1:9" ht="9.9499999999999993" customHeight="1" thickBot="1">
      <c r="A14" s="62"/>
      <c r="B14" s="60"/>
      <c r="C14" s="60"/>
      <c r="D14" s="60"/>
      <c r="E14" s="35"/>
      <c r="F14" s="35"/>
      <c r="G14" s="35"/>
      <c r="H14" s="35"/>
      <c r="I14" s="68"/>
    </row>
    <row r="15" spans="1:9" customFormat="1" ht="9.9499999999999993" customHeight="1" thickTop="1">
      <c r="A15" s="731"/>
      <c r="B15" s="732"/>
      <c r="C15" s="732"/>
      <c r="D15" s="732"/>
      <c r="E15" s="732"/>
      <c r="F15" s="732"/>
      <c r="G15" s="732"/>
      <c r="H15" s="732"/>
      <c r="I15" s="733"/>
    </row>
    <row r="16" spans="1:9" s="448" customFormat="1" ht="20.100000000000001" customHeight="1">
      <c r="A16" s="734" t="s">
        <v>17164</v>
      </c>
      <c r="B16" s="735"/>
      <c r="C16" s="736"/>
      <c r="D16" s="737"/>
      <c r="E16" s="736"/>
      <c r="F16" s="738"/>
      <c r="G16" s="737"/>
      <c r="H16" s="735"/>
      <c r="I16" s="739"/>
    </row>
    <row r="17" spans="1:9" customFormat="1" ht="15.95" customHeight="1">
      <c r="A17" s="740" t="s">
        <v>17165</v>
      </c>
      <c r="B17" s="741"/>
      <c r="C17" s="741"/>
      <c r="D17" s="741"/>
      <c r="E17" s="741"/>
      <c r="F17" s="741"/>
      <c r="G17" s="741"/>
      <c r="H17" s="741"/>
      <c r="I17" s="728"/>
    </row>
    <row r="18" spans="1:9" customFormat="1" ht="15.95" customHeight="1">
      <c r="A18" s="740" t="s">
        <v>17166</v>
      </c>
      <c r="B18" s="741"/>
      <c r="C18" s="741"/>
      <c r="D18" s="741"/>
      <c r="E18" s="741"/>
      <c r="F18" s="741"/>
      <c r="G18" s="741"/>
      <c r="H18" s="741"/>
      <c r="I18" s="728"/>
    </row>
    <row r="19" spans="1:9" customFormat="1" ht="15.95" customHeight="1">
      <c r="A19" s="989" t="s">
        <v>17167</v>
      </c>
      <c r="B19" s="990"/>
      <c r="C19" s="990"/>
      <c r="D19" s="990"/>
      <c r="E19" s="724" t="s">
        <v>17161</v>
      </c>
      <c r="F19" s="725" t="s">
        <v>17168</v>
      </c>
      <c r="G19" s="726"/>
      <c r="H19" s="727"/>
      <c r="I19" s="728"/>
    </row>
    <row r="20" spans="1:9" customFormat="1" ht="15.95" customHeight="1">
      <c r="A20" s="742" t="s">
        <v>17169</v>
      </c>
      <c r="B20" s="743"/>
      <c r="C20" s="743"/>
      <c r="D20" s="744"/>
      <c r="E20" s="743"/>
      <c r="F20" s="745"/>
      <c r="G20" s="746"/>
      <c r="H20" s="743"/>
      <c r="I20" s="747"/>
    </row>
    <row r="21" spans="1:9" ht="9.9499999999999993" customHeight="1" thickBot="1">
      <c r="A21" s="62"/>
      <c r="B21" s="60"/>
      <c r="C21" s="60"/>
      <c r="D21" s="60"/>
      <c r="E21" s="35"/>
      <c r="F21" s="35"/>
      <c r="G21" s="35"/>
      <c r="H21" s="35"/>
      <c r="I21" s="68"/>
    </row>
    <row r="22" spans="1:9" ht="9.9499999999999993" customHeight="1" thickTop="1" thickBot="1">
      <c r="A22" s="65"/>
      <c r="B22" s="65"/>
      <c r="C22" s="65"/>
      <c r="D22" s="65"/>
      <c r="E22" s="65"/>
      <c r="F22" s="65"/>
      <c r="G22" s="65"/>
      <c r="H22" s="65"/>
      <c r="I22" s="65"/>
    </row>
    <row r="23" spans="1:9" ht="9.9499999999999993" customHeight="1" thickTop="1">
      <c r="A23" s="44"/>
      <c r="B23" s="45"/>
      <c r="C23" s="45"/>
      <c r="D23" s="45"/>
      <c r="E23" s="45"/>
      <c r="F23" s="45"/>
      <c r="G23" s="45"/>
      <c r="H23" s="45"/>
      <c r="I23" s="46"/>
    </row>
    <row r="24" spans="1:9" ht="15.95" customHeight="1">
      <c r="A24" s="49" t="s">
        <v>28</v>
      </c>
      <c r="C24" s="748" t="s">
        <v>29</v>
      </c>
      <c r="D24" s="991"/>
      <c r="E24" s="991"/>
      <c r="G24" s="54" t="s">
        <v>30</v>
      </c>
      <c r="I24" s="47"/>
    </row>
    <row r="25" spans="1:9" ht="15.95" customHeight="1">
      <c r="A25" s="48" t="s">
        <v>120</v>
      </c>
      <c r="C25" s="748" t="s">
        <v>123</v>
      </c>
      <c r="D25" s="749"/>
      <c r="E25" s="749"/>
      <c r="G25" s="34" t="s">
        <v>66</v>
      </c>
      <c r="I25" s="47"/>
    </row>
    <row r="26" spans="1:9" ht="15.95" customHeight="1">
      <c r="A26" s="48"/>
      <c r="C26" s="748" t="s">
        <v>3247</v>
      </c>
      <c r="D26" s="749"/>
      <c r="E26" s="749"/>
      <c r="G26" s="34"/>
      <c r="I26" s="47"/>
    </row>
    <row r="27" spans="1:9" ht="15.95" customHeight="1">
      <c r="A27" s="48"/>
      <c r="C27" s="748" t="s">
        <v>3248</v>
      </c>
      <c r="D27" s="749"/>
      <c r="E27" s="749"/>
      <c r="G27" s="54"/>
      <c r="I27" s="47"/>
    </row>
    <row r="28" spans="1:9" ht="15.95" customHeight="1">
      <c r="A28" s="48" t="s">
        <v>31</v>
      </c>
      <c r="C28" s="750" t="s">
        <v>124</v>
      </c>
      <c r="D28" s="749"/>
      <c r="E28" s="749"/>
      <c r="G28" s="34" t="s">
        <v>114</v>
      </c>
      <c r="I28" s="47"/>
    </row>
    <row r="29" spans="1:9" ht="9.9499999999999993" customHeight="1">
      <c r="A29" s="48" t="s">
        <v>32</v>
      </c>
      <c r="C29" s="749" t="s">
        <v>17170</v>
      </c>
      <c r="D29" s="749"/>
      <c r="E29" s="749"/>
      <c r="G29" s="8" t="s">
        <v>17171</v>
      </c>
      <c r="I29" s="47"/>
    </row>
    <row r="30" spans="1:9" ht="12" customHeight="1">
      <c r="A30" s="992" t="s">
        <v>65</v>
      </c>
      <c r="B30" s="993"/>
      <c r="C30" s="993"/>
      <c r="D30" s="993"/>
      <c r="E30" s="993"/>
      <c r="F30" s="993"/>
      <c r="G30" s="993"/>
      <c r="H30" s="993"/>
      <c r="I30" s="994"/>
    </row>
    <row r="31" spans="1:9" ht="6" customHeight="1" thickBot="1">
      <c r="A31" s="50"/>
      <c r="B31" s="51"/>
      <c r="C31" s="51"/>
      <c r="D31" s="51"/>
      <c r="E31" s="51"/>
      <c r="F31" s="51"/>
      <c r="G31" s="52"/>
      <c r="H31" s="52"/>
      <c r="I31" s="53"/>
    </row>
    <row r="32" spans="1:9" ht="9.9499999999999993" customHeight="1" thickTop="1" thickBot="1">
      <c r="A32" s="204"/>
      <c r="B32" s="204"/>
      <c r="C32" s="204"/>
      <c r="D32" s="204"/>
      <c r="E32" s="204"/>
      <c r="F32" s="204"/>
      <c r="G32" s="204"/>
      <c r="H32" s="204"/>
      <c r="I32" s="204"/>
    </row>
    <row r="33" spans="1:10" ht="9.9499999999999993" customHeight="1" thickTop="1">
      <c r="A33" s="64"/>
      <c r="B33" s="65"/>
      <c r="C33" s="65"/>
      <c r="D33" s="66"/>
      <c r="E33" s="58"/>
      <c r="F33" s="751"/>
      <c r="G33" s="752"/>
      <c r="H33" s="752"/>
      <c r="I33" s="753"/>
    </row>
    <row r="34" spans="1:10" ht="15.95" customHeight="1">
      <c r="A34" s="987" t="s">
        <v>3484</v>
      </c>
      <c r="B34" s="988"/>
      <c r="C34" s="988"/>
      <c r="D34" s="995"/>
      <c r="E34" s="59"/>
      <c r="F34" s="996" t="s">
        <v>17172</v>
      </c>
      <c r="G34" s="997"/>
      <c r="H34" s="997"/>
      <c r="I34" s="998"/>
    </row>
    <row r="35" spans="1:10" ht="15.95" customHeight="1">
      <c r="A35" s="71" t="s">
        <v>17173</v>
      </c>
      <c r="B35" s="35"/>
      <c r="C35" s="35"/>
      <c r="D35" s="68"/>
      <c r="E35" s="754"/>
      <c r="F35" s="755" t="s">
        <v>17174</v>
      </c>
      <c r="G35" s="756"/>
      <c r="H35" s="756"/>
      <c r="I35" s="757"/>
    </row>
    <row r="36" spans="1:10" ht="15.95" customHeight="1">
      <c r="A36" s="70" t="s">
        <v>33</v>
      </c>
      <c r="B36" s="35"/>
      <c r="C36" s="35"/>
      <c r="D36" s="68"/>
      <c r="E36" s="59"/>
      <c r="F36" s="758" t="s">
        <v>3245</v>
      </c>
      <c r="G36" s="759" t="s">
        <v>17175</v>
      </c>
      <c r="H36" s="756"/>
      <c r="I36" s="760"/>
    </row>
    <row r="37" spans="1:10" ht="15.95" customHeight="1">
      <c r="A37" s="70" t="s">
        <v>34</v>
      </c>
      <c r="B37" s="35"/>
      <c r="C37" s="35"/>
      <c r="D37" s="68"/>
      <c r="E37" s="59"/>
      <c r="F37" s="758" t="s">
        <v>3787</v>
      </c>
      <c r="G37" s="759" t="s">
        <v>17176</v>
      </c>
      <c r="H37" s="756"/>
      <c r="I37" s="761"/>
      <c r="J37" s="35" t="s">
        <v>69</v>
      </c>
    </row>
    <row r="38" spans="1:10" ht="15.95" customHeight="1">
      <c r="A38" s="70" t="s">
        <v>105</v>
      </c>
      <c r="B38" s="35" t="s">
        <v>106</v>
      </c>
      <c r="C38" s="35"/>
      <c r="D38" s="68"/>
      <c r="E38" s="59"/>
      <c r="F38" s="996" t="s">
        <v>17177</v>
      </c>
      <c r="G38" s="997"/>
      <c r="H38" s="997"/>
      <c r="I38" s="998"/>
      <c r="J38" s="204"/>
    </row>
    <row r="39" spans="1:10" ht="15.95" customHeight="1">
      <c r="A39" s="70" t="s">
        <v>107</v>
      </c>
      <c r="B39" s="35" t="s">
        <v>108</v>
      </c>
      <c r="C39" s="35"/>
      <c r="D39" s="68"/>
      <c r="E39" s="59"/>
      <c r="F39" s="755" t="s">
        <v>17178</v>
      </c>
      <c r="G39" s="759"/>
      <c r="H39" s="756"/>
      <c r="I39" s="757"/>
      <c r="J39" s="204"/>
    </row>
    <row r="40" spans="1:10" ht="15.95" customHeight="1">
      <c r="A40" s="70" t="s">
        <v>121</v>
      </c>
      <c r="B40" s="8" t="s">
        <v>17179</v>
      </c>
      <c r="C40" s="35"/>
      <c r="D40" s="68"/>
      <c r="E40" s="58"/>
      <c r="F40" s="758" t="s">
        <v>3787</v>
      </c>
      <c r="G40" s="759" t="s">
        <v>17180</v>
      </c>
      <c r="H40" s="759"/>
      <c r="I40" s="762"/>
      <c r="J40" s="204"/>
    </row>
    <row r="41" spans="1:10" ht="9.9499999999999993" customHeight="1" thickBot="1">
      <c r="A41" s="74"/>
      <c r="B41" s="72"/>
      <c r="C41" s="72"/>
      <c r="D41" s="73"/>
      <c r="E41" s="58"/>
      <c r="F41" s="763"/>
      <c r="G41" s="764"/>
      <c r="H41" s="764"/>
      <c r="I41" s="765"/>
      <c r="J41" s="204"/>
    </row>
    <row r="42" spans="1:10" ht="9.9499999999999993" customHeight="1" thickTop="1" thickBot="1">
      <c r="A42" s="35"/>
      <c r="B42" s="35"/>
      <c r="C42" s="35"/>
      <c r="D42" s="35"/>
      <c r="E42" s="35"/>
      <c r="F42" s="35"/>
      <c r="G42" s="35"/>
      <c r="H42" s="35"/>
      <c r="I42" s="35"/>
      <c r="J42" s="204"/>
    </row>
    <row r="43" spans="1:10" ht="9.9499999999999993" customHeight="1" thickTop="1">
      <c r="A43" s="64"/>
      <c r="B43" s="65"/>
      <c r="C43" s="65"/>
      <c r="D43" s="66"/>
      <c r="E43" s="70"/>
      <c r="F43" s="766"/>
      <c r="G43" s="767"/>
      <c r="H43" s="767"/>
      <c r="I43" s="768"/>
      <c r="J43" s="204"/>
    </row>
    <row r="44" spans="1:10" ht="15.95" customHeight="1">
      <c r="A44" s="996" t="s">
        <v>17181</v>
      </c>
      <c r="B44" s="997"/>
      <c r="C44" s="997"/>
      <c r="D44" s="998"/>
      <c r="E44" s="60"/>
      <c r="F44" s="984" t="s">
        <v>17182</v>
      </c>
      <c r="G44" s="985"/>
      <c r="H44" s="985"/>
      <c r="I44" s="986"/>
      <c r="J44" s="204"/>
    </row>
    <row r="45" spans="1:10" ht="15.95" customHeight="1">
      <c r="A45" s="769" t="s">
        <v>17183</v>
      </c>
      <c r="B45" s="756"/>
      <c r="C45" s="756"/>
      <c r="D45" s="757"/>
      <c r="E45" s="60"/>
      <c r="F45" s="770" t="s">
        <v>17219</v>
      </c>
      <c r="G45" s="771"/>
      <c r="H45" s="771"/>
      <c r="I45" s="772"/>
      <c r="J45" s="204"/>
    </row>
    <row r="46" spans="1:10" ht="15.95" customHeight="1">
      <c r="A46" s="758" t="s">
        <v>3245</v>
      </c>
      <c r="B46" s="773" t="s">
        <v>17185</v>
      </c>
      <c r="C46" s="756"/>
      <c r="D46" s="774"/>
      <c r="E46" s="67"/>
      <c r="F46" s="775" t="s">
        <v>3245</v>
      </c>
      <c r="G46" s="776" t="s">
        <v>17220</v>
      </c>
      <c r="H46" s="771"/>
      <c r="I46" s="777"/>
      <c r="J46" s="204"/>
    </row>
    <row r="47" spans="1:10" ht="15.95" customHeight="1">
      <c r="A47" s="758" t="s">
        <v>3787</v>
      </c>
      <c r="B47" s="773" t="s">
        <v>17186</v>
      </c>
      <c r="C47" s="756"/>
      <c r="D47" s="757"/>
      <c r="E47" s="60"/>
      <c r="F47" s="775" t="s">
        <v>3787</v>
      </c>
      <c r="G47" s="776" t="s">
        <v>17221</v>
      </c>
      <c r="H47" s="771"/>
      <c r="I47" s="778"/>
      <c r="J47" s="204"/>
    </row>
    <row r="48" spans="1:10" ht="15.95" customHeight="1">
      <c r="A48" s="984" t="s">
        <v>17188</v>
      </c>
      <c r="B48" s="985"/>
      <c r="C48" s="985"/>
      <c r="D48" s="986"/>
      <c r="E48" s="60"/>
      <c r="F48" s="984" t="s">
        <v>17189</v>
      </c>
      <c r="G48" s="985"/>
      <c r="H48" s="985"/>
      <c r="I48" s="986"/>
      <c r="J48" s="204"/>
    </row>
    <row r="49" spans="1:10" ht="15.95" customHeight="1">
      <c r="A49" s="779" t="s">
        <v>17190</v>
      </c>
      <c r="B49" s="771"/>
      <c r="C49" s="771"/>
      <c r="D49" s="772"/>
      <c r="E49" s="60"/>
      <c r="F49" s="770" t="s">
        <v>17184</v>
      </c>
      <c r="G49" s="776"/>
      <c r="H49" s="771"/>
      <c r="I49" s="772"/>
      <c r="J49" s="204"/>
    </row>
    <row r="50" spans="1:10" ht="15.95" customHeight="1">
      <c r="A50" s="775" t="s">
        <v>3245</v>
      </c>
      <c r="B50" s="780" t="s">
        <v>17191</v>
      </c>
      <c r="C50" s="771"/>
      <c r="D50" s="781"/>
      <c r="E50" s="60"/>
      <c r="F50" s="775" t="s">
        <v>3787</v>
      </c>
      <c r="G50" s="776" t="s">
        <v>17187</v>
      </c>
      <c r="H50" s="776"/>
      <c r="I50" s="782"/>
      <c r="J50" s="204"/>
    </row>
    <row r="51" spans="1:10" ht="15.95" customHeight="1" thickBot="1">
      <c r="A51" s="783" t="s">
        <v>3787</v>
      </c>
      <c r="B51" s="784" t="s">
        <v>17192</v>
      </c>
      <c r="C51" s="785"/>
      <c r="D51" s="786"/>
      <c r="E51" s="60"/>
      <c r="F51" s="783"/>
      <c r="G51" s="787"/>
      <c r="H51" s="785"/>
      <c r="I51" s="786"/>
      <c r="J51" s="204"/>
    </row>
    <row r="52" spans="1:10" ht="9.9499999999999993" customHeight="1" thickTop="1" thickBot="1">
      <c r="A52" s="62"/>
      <c r="B52" s="60"/>
      <c r="C52" s="60"/>
      <c r="D52" s="60"/>
      <c r="E52" s="60"/>
      <c r="F52" s="60"/>
      <c r="G52" s="60"/>
      <c r="H52" s="60"/>
      <c r="I52" s="61"/>
      <c r="J52" s="204"/>
    </row>
    <row r="53" spans="1:10" ht="15.95" customHeight="1" thickTop="1" thickBot="1">
      <c r="A53" s="384" t="s">
        <v>109</v>
      </c>
      <c r="B53" s="385"/>
      <c r="C53" s="385"/>
      <c r="D53" s="385" t="s">
        <v>35</v>
      </c>
      <c r="E53" s="385"/>
      <c r="F53" s="385" t="s">
        <v>17193</v>
      </c>
      <c r="G53" s="385"/>
      <c r="H53" s="385"/>
      <c r="I53" s="788"/>
      <c r="J53" s="204"/>
    </row>
    <row r="54" spans="1:10" ht="15.95" customHeight="1" thickTop="1">
      <c r="A54" s="789" t="s">
        <v>3246</v>
      </c>
      <c r="B54" s="36"/>
      <c r="C54" s="36"/>
      <c r="D54" s="36"/>
      <c r="E54" s="36"/>
      <c r="F54" s="36"/>
      <c r="G54" s="36"/>
      <c r="H54" s="36"/>
      <c r="I54" s="36"/>
    </row>
  </sheetData>
  <mergeCells count="11">
    <mergeCell ref="F44:I44"/>
    <mergeCell ref="A48:D48"/>
    <mergeCell ref="F48:I48"/>
    <mergeCell ref="A12:D12"/>
    <mergeCell ref="A19:D19"/>
    <mergeCell ref="D24:E24"/>
    <mergeCell ref="A30:I30"/>
    <mergeCell ref="A34:D34"/>
    <mergeCell ref="F34:I34"/>
    <mergeCell ref="F38:I38"/>
    <mergeCell ref="A44:D44"/>
  </mergeCells>
  <phoneticPr fontId="0" type="noConversion"/>
  <hyperlinks>
    <hyperlink ref="F19" r:id="rId1"/>
    <hyperlink ref="F12" r:id="rId2"/>
  </hyperlinks>
  <printOptions horizontalCentered="1"/>
  <pageMargins left="0.39370078740157483" right="0" top="0.78740157480314965" bottom="0.78740157480314965" header="0.51181102362204722" footer="0.51181102362204722"/>
  <pageSetup paperSize="9" scale="95" orientation="portrait" r:id="rId3"/>
  <headerFooter alignWithMargins="0">
    <oddHeader>&amp;LFEDERATION FRANCAISE DE TENNIS DE TABLE&amp;RSAISON 2022-2023</oddHeader>
    <oddFooter>&amp;LGroupe 1 : Ile de France et Centre-Val de Loire / Groupe 2 : Bretagne et Pays de la Loire&amp;R&amp;D</oddFooter>
  </headerFooter>
  <drawing r:id="rId4"/>
</worksheet>
</file>

<file path=xl/worksheets/sheet10.xml><?xml version="1.0" encoding="utf-8"?>
<worksheet xmlns="http://schemas.openxmlformats.org/spreadsheetml/2006/main" xmlns:r="http://schemas.openxmlformats.org/officeDocument/2006/relationships">
  <sheetPr codeName="Feuil4">
    <tabColor rgb="FFFF00FF"/>
  </sheetPr>
  <dimension ref="A1:AW322"/>
  <sheetViews>
    <sheetView showGridLines="0" showZeros="0" view="pageBreakPreview" zoomScale="71" zoomScaleNormal="75" zoomScaleSheetLayoutView="71" workbookViewId="0">
      <selection activeCell="Z33" sqref="Z33"/>
    </sheetView>
  </sheetViews>
  <sheetFormatPr baseColWidth="10" defaultRowHeight="12"/>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7" customWidth="1"/>
    <col min="7" max="7" width="11.7109375" style="6" customWidth="1"/>
    <col min="8" max="8" width="6.7109375" style="6" customWidth="1"/>
    <col min="9" max="9" width="6.7109375" style="4" customWidth="1"/>
    <col min="10" max="10" width="4.7109375" style="4" customWidth="1"/>
    <col min="11" max="11" width="3.7109375" style="4" customWidth="1"/>
    <col min="12" max="12" width="3.7109375" style="124" customWidth="1"/>
    <col min="13" max="16" width="3.7109375" style="4" customWidth="1"/>
    <col min="17" max="17" width="3.7109375" style="124" customWidth="1"/>
    <col min="18" max="21" width="3.7109375" style="4" customWidth="1"/>
    <col min="22" max="22" width="3.7109375" style="124" customWidth="1"/>
    <col min="23" max="26" width="3.7109375" style="4" customWidth="1"/>
    <col min="27" max="27" width="3.7109375" style="124" customWidth="1"/>
    <col min="28" max="30" width="3.7109375" style="4" customWidth="1"/>
    <col min="31" max="35" width="3.7109375" style="124" customWidth="1"/>
    <col min="36" max="36" width="3.7109375" style="87" customWidth="1"/>
    <col min="37" max="37" width="6.140625" style="4" customWidth="1"/>
    <col min="38" max="38" width="11.140625" style="4" customWidth="1"/>
    <col min="39" max="39" width="11.42578125" style="7"/>
    <col min="40" max="40" width="16" style="7" customWidth="1"/>
    <col min="41" max="45" width="11.42578125" style="7"/>
    <col min="46" max="46" width="13.140625" style="7" customWidth="1"/>
    <col min="47" max="47" width="13.85546875" style="4" customWidth="1"/>
    <col min="48" max="48" width="15" style="4" customWidth="1"/>
    <col min="49" max="49" width="37.5703125" style="2" customWidth="1"/>
    <col min="50" max="16384" width="11.42578125" style="7"/>
  </cols>
  <sheetData>
    <row r="1" spans="1:49" s="3" customFormat="1" ht="24" customHeight="1">
      <c r="A1" s="1086" t="s">
        <v>9648</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58"/>
      <c r="AK1" s="4"/>
      <c r="AL1" s="24"/>
      <c r="AU1" s="24"/>
      <c r="AV1" s="24"/>
      <c r="AW1" s="23"/>
    </row>
    <row r="2" spans="1:49" ht="15.95" customHeight="1" thickBot="1">
      <c r="A2" s="2"/>
      <c r="B2" s="85"/>
      <c r="E2" s="95"/>
      <c r="F2" s="2"/>
      <c r="G2" s="2"/>
      <c r="H2" s="2"/>
      <c r="I2" s="2"/>
      <c r="J2" s="2"/>
      <c r="K2" s="8"/>
      <c r="L2" s="122"/>
      <c r="M2" s="8"/>
      <c r="N2" s="8"/>
      <c r="O2" s="8"/>
      <c r="P2" s="8"/>
      <c r="Q2" s="122"/>
      <c r="R2" s="8"/>
      <c r="S2" s="8"/>
      <c r="T2" s="8"/>
      <c r="U2" s="8"/>
      <c r="V2" s="122"/>
      <c r="W2" s="8"/>
      <c r="X2" s="8"/>
      <c r="Y2" s="8"/>
      <c r="Z2" s="8"/>
      <c r="AA2" s="122"/>
      <c r="AB2" s="8"/>
      <c r="AC2" s="8"/>
      <c r="AD2" s="8"/>
      <c r="AE2" s="127"/>
      <c r="AF2" s="127"/>
      <c r="AG2" s="127"/>
      <c r="AH2" s="127"/>
      <c r="AI2" s="122"/>
      <c r="AJ2" s="8"/>
      <c r="AK2" s="509"/>
    </row>
    <row r="3" spans="1:49" ht="21.95" customHeight="1" thickTop="1">
      <c r="A3" s="1087" t="s">
        <v>3472</v>
      </c>
      <c r="B3" s="1087"/>
      <c r="C3" s="1087"/>
      <c r="D3" s="1087"/>
      <c r="E3" s="1087"/>
      <c r="F3" s="1087"/>
      <c r="G3" s="1087"/>
      <c r="H3" s="1087"/>
      <c r="I3" s="1087"/>
      <c r="J3" s="1087"/>
      <c r="K3" s="1088" t="s">
        <v>10</v>
      </c>
      <c r="L3" s="1089"/>
      <c r="M3" s="1089"/>
      <c r="N3" s="1089"/>
      <c r="O3" s="1090"/>
      <c r="P3" s="1088" t="s">
        <v>10</v>
      </c>
      <c r="Q3" s="1089"/>
      <c r="R3" s="1089"/>
      <c r="S3" s="1089"/>
      <c r="T3" s="1090"/>
      <c r="U3" s="1088" t="s">
        <v>10</v>
      </c>
      <c r="V3" s="1089"/>
      <c r="W3" s="1089"/>
      <c r="X3" s="1089"/>
      <c r="Y3" s="1090"/>
      <c r="Z3" s="1088" t="s">
        <v>10</v>
      </c>
      <c r="AA3" s="1089"/>
      <c r="AB3" s="1089"/>
      <c r="AC3" s="1089"/>
      <c r="AD3" s="1090"/>
      <c r="AE3" s="1091" t="s">
        <v>11</v>
      </c>
      <c r="AF3" s="1091"/>
      <c r="AG3" s="1091"/>
      <c r="AH3" s="1091"/>
      <c r="AI3" s="1091"/>
      <c r="AJ3" s="8"/>
      <c r="AK3" s="509"/>
    </row>
    <row r="4" spans="1:49" s="2" customFormat="1" ht="21.95" customHeight="1" thickBot="1">
      <c r="A4" s="993" t="s">
        <v>17212</v>
      </c>
      <c r="B4" s="993"/>
      <c r="C4" s="993"/>
      <c r="D4" s="993"/>
      <c r="E4" s="993"/>
      <c r="F4" s="993"/>
      <c r="G4" s="993"/>
      <c r="H4" s="993"/>
      <c r="I4" s="993"/>
      <c r="J4" s="993"/>
      <c r="K4" s="1092" t="s">
        <v>23</v>
      </c>
      <c r="L4" s="1093"/>
      <c r="M4" s="1093"/>
      <c r="N4" s="1093"/>
      <c r="O4" s="1094"/>
      <c r="P4" s="1092" t="s">
        <v>16</v>
      </c>
      <c r="Q4" s="1093"/>
      <c r="R4" s="1093"/>
      <c r="S4" s="1093"/>
      <c r="T4" s="1094"/>
      <c r="U4" s="1092" t="s">
        <v>17</v>
      </c>
      <c r="V4" s="1093"/>
      <c r="W4" s="1093"/>
      <c r="X4" s="1093"/>
      <c r="Y4" s="1094"/>
      <c r="Z4" s="1092" t="s">
        <v>17</v>
      </c>
      <c r="AA4" s="1093"/>
      <c r="AB4" s="1093"/>
      <c r="AC4" s="1093"/>
      <c r="AD4" s="1094"/>
      <c r="AE4" s="1085" t="s">
        <v>9645</v>
      </c>
      <c r="AF4" s="1085"/>
      <c r="AG4" s="1085"/>
      <c r="AH4" s="1085"/>
      <c r="AI4" s="1085"/>
      <c r="AJ4" s="87"/>
      <c r="AK4" s="4"/>
      <c r="AL4" s="4"/>
      <c r="AU4" s="4"/>
      <c r="AV4" s="4"/>
    </row>
    <row r="5" spans="1:49" s="114" customFormat="1" ht="15.95" customHeight="1" thickTop="1">
      <c r="A5" s="17" t="s">
        <v>1</v>
      </c>
      <c r="B5" s="18" t="s">
        <v>22</v>
      </c>
      <c r="C5" s="19" t="s">
        <v>14</v>
      </c>
      <c r="D5" s="20" t="s">
        <v>13</v>
      </c>
      <c r="E5" s="90" t="s">
        <v>2</v>
      </c>
      <c r="F5" s="90" t="s">
        <v>3</v>
      </c>
      <c r="G5" s="90" t="s">
        <v>12</v>
      </c>
      <c r="H5" s="91" t="s">
        <v>10</v>
      </c>
      <c r="I5" s="90" t="s">
        <v>4</v>
      </c>
      <c r="J5" s="21" t="s">
        <v>5</v>
      </c>
      <c r="K5" s="367" t="s">
        <v>36</v>
      </c>
      <c r="L5" s="368" t="s">
        <v>37</v>
      </c>
      <c r="M5" s="369" t="s">
        <v>15</v>
      </c>
      <c r="N5" s="369" t="s">
        <v>6</v>
      </c>
      <c r="O5" s="370" t="s">
        <v>7</v>
      </c>
      <c r="P5" s="367" t="s">
        <v>36</v>
      </c>
      <c r="Q5" s="368" t="s">
        <v>37</v>
      </c>
      <c r="R5" s="369" t="s">
        <v>15</v>
      </c>
      <c r="S5" s="369" t="s">
        <v>6</v>
      </c>
      <c r="T5" s="370" t="s">
        <v>7</v>
      </c>
      <c r="U5" s="367" t="s">
        <v>36</v>
      </c>
      <c r="V5" s="368" t="s">
        <v>37</v>
      </c>
      <c r="W5" s="369" t="s">
        <v>15</v>
      </c>
      <c r="X5" s="369" t="s">
        <v>6</v>
      </c>
      <c r="Y5" s="370" t="s">
        <v>7</v>
      </c>
      <c r="Z5" s="367" t="s">
        <v>36</v>
      </c>
      <c r="AA5" s="368" t="s">
        <v>37</v>
      </c>
      <c r="AB5" s="369" t="s">
        <v>15</v>
      </c>
      <c r="AC5" s="369" t="s">
        <v>6</v>
      </c>
      <c r="AD5" s="370" t="s">
        <v>7</v>
      </c>
      <c r="AE5" s="371" t="s">
        <v>36</v>
      </c>
      <c r="AF5" s="368" t="s">
        <v>37</v>
      </c>
      <c r="AG5" s="372" t="s">
        <v>15</v>
      </c>
      <c r="AH5" s="372" t="s">
        <v>6</v>
      </c>
      <c r="AI5" s="373" t="s">
        <v>7</v>
      </c>
      <c r="AJ5" s="159"/>
      <c r="AK5" s="4"/>
      <c r="AL5" s="4" t="s">
        <v>96</v>
      </c>
      <c r="AM5" s="4" t="s">
        <v>97</v>
      </c>
      <c r="AN5" s="4" t="s">
        <v>98</v>
      </c>
      <c r="AO5" s="4" t="s">
        <v>99</v>
      </c>
      <c r="AP5" s="4" t="s">
        <v>100</v>
      </c>
      <c r="AQ5" s="4" t="s">
        <v>101</v>
      </c>
      <c r="AR5" s="4" t="s">
        <v>102</v>
      </c>
      <c r="AS5" s="6" t="s">
        <v>103</v>
      </c>
      <c r="AT5" s="6" t="s">
        <v>104</v>
      </c>
      <c r="AU5" s="4" t="s">
        <v>6875</v>
      </c>
      <c r="AV5" s="4" t="s">
        <v>6876</v>
      </c>
      <c r="AW5" s="4" t="s">
        <v>5739</v>
      </c>
    </row>
    <row r="6" spans="1:49" s="101" customFormat="1" ht="15" customHeight="1">
      <c r="A6" s="519">
        <v>1</v>
      </c>
      <c r="B6" s="520" t="str">
        <f t="shared" ref="B6:B53" si="0">IF(D6&gt;0,LEFT(AL6,2)," ")</f>
        <v>08</v>
      </c>
      <c r="C6" s="521" t="str">
        <f t="shared" ref="C6:C53" si="1">RIGHT(LEFT(AL6,4),2)</f>
        <v>78</v>
      </c>
      <c r="D6" s="532">
        <v>7816971</v>
      </c>
      <c r="E6" s="523" t="str">
        <f>IF($D6="","",(VLOOKUP($D6,Licenciés!$A:$AC,2,FALSE)&amp;" "&amp;VLOOKUP($D6,Licenciés!$A:$AC,3,FALSE)))</f>
        <v>GOURGAND Samuel</v>
      </c>
      <c r="F6" s="29" t="str">
        <f>IF($D6="","",VLOOKUP($D6,Licenciés!$A:$AC,15,FALSE))</f>
        <v>ELANCOURT CTT</v>
      </c>
      <c r="G6" s="525">
        <f>IF($D6="","",VLOOKUP($D6,Licenciés!$A:$AC,8,FALSE))</f>
        <v>32840</v>
      </c>
      <c r="H6" s="521">
        <f>IF($D6="","",VLOOKUP($D6,Licenciés!$A:$AC,21,FALSE))</f>
        <v>2427</v>
      </c>
      <c r="I6" s="521" t="str">
        <f>IF($D6="","",IF(VLOOKUP($D6,Licenciés!$A:$AC,24,FALSE)="Numerote","n° "&amp;VLOOKUP($D6,Licenciés!$A:$AC,23,FALSE),(VLOOKUP($D6,Licenciés!$A:$AC,24,FALSE))))</f>
        <v>n° 302</v>
      </c>
      <c r="J6" s="521" t="str">
        <f>IF($D6="","",VLOOKUP($D6,Licenciés!$A:$AC,9,FALSE))</f>
        <v>S</v>
      </c>
      <c r="K6" s="526"/>
      <c r="L6" s="533">
        <v>54</v>
      </c>
      <c r="M6" s="534"/>
      <c r="N6" s="534"/>
      <c r="O6" s="535"/>
      <c r="P6" s="536"/>
      <c r="Q6" s="534"/>
      <c r="R6" s="534"/>
      <c r="S6" s="534"/>
      <c r="T6" s="535"/>
      <c r="U6" s="536"/>
      <c r="V6" s="533"/>
      <c r="W6" s="534"/>
      <c r="X6" s="534"/>
      <c r="Y6" s="528"/>
      <c r="Z6" s="526"/>
      <c r="AA6" s="527"/>
      <c r="AB6" s="521"/>
      <c r="AC6" s="521"/>
      <c r="AD6" s="528"/>
      <c r="AE6" s="529">
        <f t="shared" ref="AE6:AE53" si="2">(K6+P6+U6+Z6)+MOD(ROUND((L6+Q6+V6+AA6-AF6)/100,),100)</f>
        <v>0</v>
      </c>
      <c r="AF6" s="530">
        <f t="shared" ref="AF6:AF53" si="3">MOD(L6+Q6+V6+AA6+ROUND((M6+R6+W6+AB6-AG6)/100,),100)</f>
        <v>54</v>
      </c>
      <c r="AG6" s="530">
        <f t="shared" ref="AG6:AG53" si="4">MOD(M6+R6+W6+AB6+ROUND((N6+S6+X6+AC6-AH6)/100,),100)</f>
        <v>0</v>
      </c>
      <c r="AH6" s="530">
        <f t="shared" ref="AH6:AH53" si="5">MOD(N6+S6+X6+AC6+ROUND((O6+T6+Y6+AD6-AI6)/100,),100)</f>
        <v>0</v>
      </c>
      <c r="AI6" s="531">
        <f t="shared" ref="AI6:AI53" si="6">MOD(O6+T6+Y6+AD6,100)</f>
        <v>0</v>
      </c>
      <c r="AJ6" s="233"/>
      <c r="AK6" s="510"/>
      <c r="AL6" s="132" t="str">
        <f>IF($D6="","",IF(VLOOKUP($D6,Licenciés!$A:$AC,14,FALSE)&lt;10000000,"0"&amp;VLOOKUP($D6,Licenciés!$A:$AC,14,FALSE),VLOOKUP($D6,Licenciés!$A:$AC,14,FALSE)))</f>
        <v>08780496</v>
      </c>
      <c r="AM6" s="211">
        <f>IF($D6="","",VLOOKUP($D6,Licenciés!$A:$AC,23,FALSE))</f>
        <v>302</v>
      </c>
      <c r="AN6" s="30">
        <f>IF($D6="","",VLOOKUP($D6,Licenciés!$A:$AC,16,FALSE))</f>
        <v>44794</v>
      </c>
      <c r="AO6" s="31" t="str">
        <f>IF($D6="","",VLOOKUP($D6,Licenciés!$A:$AC,20,FALSE))</f>
        <v>Attestation autoquestionnaire pour majeur</v>
      </c>
      <c r="AP6" s="211" t="str">
        <f>IF($D6="","",VLOOKUP($D6,Licenciés!$A:$AC,5,FALSE))</f>
        <v>T</v>
      </c>
      <c r="AQ6" s="211">
        <f>IF($D6="","",VLOOKUP($D6,Licenciés!$A:$AC,10,FALSE))</f>
        <v>-40</v>
      </c>
      <c r="AR6" s="211" t="str">
        <f>IF($D6="","",VLOOKUP($D6,Licenciés!$A:$AC,11,FALSE))</f>
        <v>M</v>
      </c>
      <c r="AS6" s="211" t="str">
        <f>IF($D6="","",VLOOKUP($D6,Licenciés!$A:$AC,29,FALSE))</f>
        <v>Française</v>
      </c>
      <c r="AT6" s="30">
        <f>IF($D6="","",VLOOKUP($D6,Licenciés!$A:$AC,28,FALSE))</f>
        <v>0</v>
      </c>
      <c r="AU6" s="211">
        <f>IF($D6="","",VLOOKUP($D6,Licenciés!$A:$AZ,35,FALSE))</f>
        <v>0</v>
      </c>
      <c r="AV6" s="211">
        <f>IF($D6="","",VLOOKUP($D6,Licenciés!$A:$AZ,36,FALSE))</f>
        <v>0</v>
      </c>
      <c r="AW6" s="31" t="str">
        <f>IF($D6="","",VLOOKUP($D6,Licenciés!$A:$AZ,37,FALSE))</f>
        <v>samosdu78@hotmail.fr</v>
      </c>
    </row>
    <row r="7" spans="1:49" s="101" customFormat="1" ht="15.95" customHeight="1">
      <c r="A7" s="519">
        <v>2</v>
      </c>
      <c r="B7" s="520" t="str">
        <f t="shared" si="0"/>
        <v>04</v>
      </c>
      <c r="C7" s="521" t="str">
        <f t="shared" si="1"/>
        <v>45</v>
      </c>
      <c r="D7" s="547">
        <v>2811653</v>
      </c>
      <c r="E7" s="523" t="str">
        <f>IF($D7="","",(VLOOKUP($D7,Licenciés!$A:$AC,2,FALSE)&amp;" "&amp;VLOOKUP($D7,Licenciés!$A:$AC,3,FALSE)))</f>
        <v>BLOT Martin</v>
      </c>
      <c r="F7" s="29" t="str">
        <f>IF($D7="","",VLOOKUP($D7,Licenciés!$A:$AC,15,FALSE))</f>
        <v>USM OLIVET TENNIS DE TABLE</v>
      </c>
      <c r="G7" s="525">
        <f>IF($D7="","",VLOOKUP($D7,Licenciés!$A:$AC,8,FALSE))</f>
        <v>37743</v>
      </c>
      <c r="H7" s="521">
        <f>IF($D7="","",VLOOKUP($D7,Licenciés!$A:$AC,21,FALSE))</f>
        <v>2315</v>
      </c>
      <c r="I7" s="521" t="str">
        <f>IF($D7="","",IF(VLOOKUP($D7,Licenciés!$A:$AC,24,FALSE)="Numerote","n° "&amp;VLOOKUP($D7,Licenciés!$A:$AC,23,FALSE),(VLOOKUP($D7,Licenciés!$A:$AC,24,FALSE))))</f>
        <v>n° 433</v>
      </c>
      <c r="J7" s="521" t="str">
        <f>IF($D7="","",VLOOKUP($D7,Licenciés!$A:$AC,9,FALSE))</f>
        <v>S</v>
      </c>
      <c r="K7" s="526"/>
      <c r="L7" s="527">
        <v>52</v>
      </c>
      <c r="M7" s="521"/>
      <c r="N7" s="521"/>
      <c r="O7" s="528"/>
      <c r="P7" s="526"/>
      <c r="Q7" s="527"/>
      <c r="R7" s="521"/>
      <c r="S7" s="521"/>
      <c r="T7" s="528"/>
      <c r="U7" s="526"/>
      <c r="V7" s="527"/>
      <c r="W7" s="521"/>
      <c r="X7" s="521"/>
      <c r="Y7" s="528"/>
      <c r="Z7" s="526"/>
      <c r="AA7" s="527"/>
      <c r="AB7" s="521"/>
      <c r="AC7" s="521"/>
      <c r="AD7" s="528"/>
      <c r="AE7" s="529">
        <f t="shared" si="2"/>
        <v>0</v>
      </c>
      <c r="AF7" s="530">
        <f t="shared" si="3"/>
        <v>52</v>
      </c>
      <c r="AG7" s="530">
        <f t="shared" si="4"/>
        <v>0</v>
      </c>
      <c r="AH7" s="530">
        <f t="shared" si="5"/>
        <v>0</v>
      </c>
      <c r="AI7" s="531">
        <f t="shared" si="6"/>
        <v>0</v>
      </c>
      <c r="AJ7" s="170"/>
      <c r="AK7" s="509"/>
      <c r="AL7" s="132" t="str">
        <f>IF($D7="","",IF(VLOOKUP($D7,Licenciés!$A:$AC,14,FALSE)&lt;10000000,"0"&amp;VLOOKUP($D7,Licenciés!$A:$AC,14,FALSE),VLOOKUP($D7,Licenciés!$A:$AC,14,FALSE)))</f>
        <v>04450410</v>
      </c>
      <c r="AM7" s="211">
        <f>IF($D7="","",VLOOKUP($D7,Licenciés!$A:$AC,23,FALSE))</f>
        <v>433</v>
      </c>
      <c r="AN7" s="30">
        <f>IF($D7="","",VLOOKUP($D7,Licenciés!$A:$AC,16,FALSE))</f>
        <v>44790</v>
      </c>
      <c r="AO7" s="31" t="str">
        <f>IF($D7="","",VLOOKUP($D7,Licenciés!$A:$AC,20,FALSE))</f>
        <v>Standard</v>
      </c>
      <c r="AP7" s="211" t="str">
        <f>IF($D7="","",VLOOKUP($D7,Licenciés!$A:$AC,5,FALSE))</f>
        <v>T</v>
      </c>
      <c r="AQ7" s="211">
        <f>IF($D7="","",VLOOKUP($D7,Licenciés!$A:$AC,10,FALSE))</f>
        <v>-40</v>
      </c>
      <c r="AR7" s="211" t="str">
        <f>IF($D7="","",VLOOKUP($D7,Licenciés!$A:$AC,11,FALSE))</f>
        <v>M</v>
      </c>
      <c r="AS7" s="211" t="str">
        <f>IF($D7="","",VLOOKUP($D7,Licenciés!$A:$AC,29,FALSE))</f>
        <v>Française</v>
      </c>
      <c r="AT7" s="30">
        <f>IF($D7="","",VLOOKUP($D7,Licenciés!$A:$AC,28,FALSE))</f>
        <v>44743</v>
      </c>
      <c r="AU7" s="211">
        <f>IF($D7="","",VLOOKUP($D7,Licenciés!$A:$AZ,35,FALSE))</f>
        <v>782060910</v>
      </c>
      <c r="AV7" s="211">
        <f>IF($D7="","",VLOOKUP($D7,Licenciés!$A:$AZ,36,FALSE))</f>
        <v>619729929</v>
      </c>
      <c r="AW7" s="31" t="str">
        <f>IF($D7="","",VLOOKUP($D7,Licenciés!$A:$AZ,37,FALSE))</f>
        <v>familleblot@wanadoo.fr</v>
      </c>
    </row>
    <row r="8" spans="1:49" s="101" customFormat="1" ht="15.95" customHeight="1">
      <c r="A8" s="519">
        <v>3</v>
      </c>
      <c r="B8" s="619" t="str">
        <f t="shared" si="0"/>
        <v>08</v>
      </c>
      <c r="C8" s="549" t="str">
        <f t="shared" si="1"/>
        <v>94</v>
      </c>
      <c r="D8" s="547">
        <v>9524597</v>
      </c>
      <c r="E8" s="523" t="str">
        <f>IF($D8="","",(VLOOKUP($D8,Licenciés!$A:$AC,2,FALSE)&amp;" "&amp;VLOOKUP($D8,Licenciés!$A:$AC,3,FALSE)))</f>
        <v>RAVONISON Stephen</v>
      </c>
      <c r="F8" s="29" t="str">
        <f>IF($D8="","",VLOOKUP($D8,Licenciés!$A:$AC,15,FALSE))</f>
        <v>FONTENAYSIENNE Union Sportive TT</v>
      </c>
      <c r="G8" s="525">
        <f>IF($D8="","",VLOOKUP($D8,Licenciés!$A:$AC,8,FALSE))</f>
        <v>32013</v>
      </c>
      <c r="H8" s="521">
        <f>IF($D8="","",VLOOKUP($D8,Licenciés!$A:$AC,21,FALSE))</f>
        <v>2278</v>
      </c>
      <c r="I8" s="521" t="str">
        <f>IF($D8="","",IF(VLOOKUP($D8,Licenciés!$A:$AC,24,FALSE)="Numerote","n° "&amp;VLOOKUP($D8,Licenciés!$A:$AC,23,FALSE),(VLOOKUP($D8,Licenciés!$A:$AC,24,FALSE))))</f>
        <v>n° 486</v>
      </c>
      <c r="J8" s="521" t="str">
        <f>IF($D8="","",VLOOKUP($D8,Licenciés!$A:$AC,9,FALSE))</f>
        <v>S</v>
      </c>
      <c r="K8" s="526"/>
      <c r="L8" s="533">
        <v>50</v>
      </c>
      <c r="M8" s="534"/>
      <c r="N8" s="534"/>
      <c r="O8" s="535"/>
      <c r="P8" s="536"/>
      <c r="Q8" s="533"/>
      <c r="R8" s="534"/>
      <c r="S8" s="534"/>
      <c r="T8" s="535"/>
      <c r="U8" s="536"/>
      <c r="V8" s="533"/>
      <c r="W8" s="534"/>
      <c r="X8" s="521"/>
      <c r="Y8" s="528"/>
      <c r="Z8" s="526"/>
      <c r="AA8" s="527"/>
      <c r="AB8" s="521"/>
      <c r="AC8" s="521"/>
      <c r="AD8" s="528"/>
      <c r="AE8" s="529">
        <f t="shared" si="2"/>
        <v>0</v>
      </c>
      <c r="AF8" s="530">
        <f t="shared" si="3"/>
        <v>50</v>
      </c>
      <c r="AG8" s="530">
        <f t="shared" si="4"/>
        <v>0</v>
      </c>
      <c r="AH8" s="530">
        <f t="shared" si="5"/>
        <v>0</v>
      </c>
      <c r="AI8" s="531">
        <f t="shared" si="6"/>
        <v>0</v>
      </c>
      <c r="AJ8" s="163"/>
      <c r="AK8" s="509"/>
      <c r="AL8" s="132" t="str">
        <f>IF($D8="","",IF(VLOOKUP($D8,Licenciés!$A:$AC,14,FALSE)&lt;10000000,"0"&amp;VLOOKUP($D8,Licenciés!$A:$AC,14,FALSE),VLOOKUP($D8,Licenciés!$A:$AC,14,FALSE)))</f>
        <v>08940073</v>
      </c>
      <c r="AM8" s="211">
        <f>IF($D8="","",VLOOKUP($D8,Licenciés!$A:$AC,23,FALSE))</f>
        <v>486</v>
      </c>
      <c r="AN8" s="30">
        <f>IF($D8="","",VLOOKUP($D8,Licenciés!$A:$AC,16,FALSE))</f>
        <v>44749</v>
      </c>
      <c r="AO8" s="31" t="str">
        <f>IF($D8="","",VLOOKUP($D8,Licenciés!$A:$AC,20,FALSE))</f>
        <v>Attestation autoquestionnaire pour majeur</v>
      </c>
      <c r="AP8" s="211" t="str">
        <f>IF($D8="","",VLOOKUP($D8,Licenciés!$A:$AC,5,FALSE))</f>
        <v>T</v>
      </c>
      <c r="AQ8" s="211">
        <f>IF($D8="","",VLOOKUP($D8,Licenciés!$A:$AC,10,FALSE))</f>
        <v>-40</v>
      </c>
      <c r="AR8" s="211" t="str">
        <f>IF($D8="","",VLOOKUP($D8,Licenciés!$A:$AC,11,FALSE))</f>
        <v>M</v>
      </c>
      <c r="AS8" s="211" t="str">
        <f>IF($D8="","",VLOOKUP($D8,Licenciés!$A:$AC,29,FALSE))</f>
        <v>Française</v>
      </c>
      <c r="AT8" s="30">
        <f>IF($D8="","",VLOOKUP($D8,Licenciés!$A:$AC,28,FALSE))</f>
        <v>44378</v>
      </c>
      <c r="AU8" s="211">
        <f>IF($D8="","",VLOOKUP($D8,Licenciés!$A:$AZ,35,FALSE))</f>
        <v>0</v>
      </c>
      <c r="AV8" s="211">
        <f>IF($D8="","",VLOOKUP($D8,Licenciés!$A:$AZ,36,FALSE))</f>
        <v>609228052</v>
      </c>
      <c r="AW8" s="31" t="str">
        <f>IF($D8="","",VLOOKUP($D8,Licenciés!$A:$AZ,37,FALSE))</f>
        <v>stephenson_aran@hotmail.fr</v>
      </c>
    </row>
    <row r="9" spans="1:49" s="101" customFormat="1" ht="15.95" customHeight="1">
      <c r="A9" s="519">
        <v>4</v>
      </c>
      <c r="B9" s="520" t="str">
        <f t="shared" si="0"/>
        <v>08</v>
      </c>
      <c r="C9" s="521" t="str">
        <f t="shared" si="1"/>
        <v>94</v>
      </c>
      <c r="D9" s="547">
        <v>9445891</v>
      </c>
      <c r="E9" s="523" t="str">
        <f>IF($D9="","",(VLOOKUP($D9,Licenciés!$A:$AC,2,FALSE)&amp;" "&amp;VLOOKUP($D9,Licenciés!$A:$AC,3,FALSE)))</f>
        <v>PILLON Elouan</v>
      </c>
      <c r="F9" s="29" t="str">
        <f>IF($D9="","",VLOOKUP($D9,Licenciés!$A:$AC,15,FALSE))</f>
        <v>THIAIS AS TT</v>
      </c>
      <c r="G9" s="525">
        <f>IF($D9="","",VLOOKUP($D9,Licenciés!$A:$AC,8,FALSE))</f>
        <v>37509</v>
      </c>
      <c r="H9" s="521">
        <f>IF($D9="","",VLOOKUP($D9,Licenciés!$A:$AC,21,FALSE))</f>
        <v>2085</v>
      </c>
      <c r="I9" s="521" t="str">
        <f>IF($D9="","",IF(VLOOKUP($D9,Licenciés!$A:$AC,24,FALSE)="Numerote","n° "&amp;VLOOKUP($D9,Licenciés!$A:$AC,23,FALSE),(VLOOKUP($D9,Licenciés!$A:$AC,24,FALSE))))</f>
        <v>n° 862</v>
      </c>
      <c r="J9" s="521" t="str">
        <f>IF($D9="","",VLOOKUP($D9,Licenciés!$A:$AC,9,FALSE))</f>
        <v>S</v>
      </c>
      <c r="K9" s="526"/>
      <c r="L9" s="533">
        <v>48</v>
      </c>
      <c r="M9" s="534"/>
      <c r="N9" s="534"/>
      <c r="O9" s="535"/>
      <c r="P9" s="536"/>
      <c r="Q9" s="533"/>
      <c r="R9" s="534"/>
      <c r="S9" s="534"/>
      <c r="T9" s="535"/>
      <c r="U9" s="536"/>
      <c r="V9" s="533"/>
      <c r="W9" s="534"/>
      <c r="X9" s="521"/>
      <c r="Y9" s="528"/>
      <c r="Z9" s="526"/>
      <c r="AA9" s="527"/>
      <c r="AB9" s="521"/>
      <c r="AC9" s="521"/>
      <c r="AD9" s="528"/>
      <c r="AE9" s="529">
        <f t="shared" si="2"/>
        <v>0</v>
      </c>
      <c r="AF9" s="530">
        <f t="shared" si="3"/>
        <v>48</v>
      </c>
      <c r="AG9" s="530">
        <f t="shared" si="4"/>
        <v>0</v>
      </c>
      <c r="AH9" s="530">
        <f t="shared" si="5"/>
        <v>0</v>
      </c>
      <c r="AI9" s="531">
        <f t="shared" si="6"/>
        <v>0</v>
      </c>
      <c r="AJ9" s="232"/>
      <c r="AK9" s="510"/>
      <c r="AL9" s="132" t="str">
        <f>IF($D9="","",IF(VLOOKUP($D9,Licenciés!$A:$AC,14,FALSE)&lt;10000000,"0"&amp;VLOOKUP($D9,Licenciés!$A:$AC,14,FALSE),VLOOKUP($D9,Licenciés!$A:$AC,14,FALSE)))</f>
        <v>08940459</v>
      </c>
      <c r="AM9" s="211">
        <f>IF($D9="","",VLOOKUP($D9,Licenciés!$A:$AC,23,FALSE))</f>
        <v>862</v>
      </c>
      <c r="AN9" s="30">
        <f>IF($D9="","",VLOOKUP($D9,Licenciés!$A:$AC,16,FALSE))</f>
        <v>44811</v>
      </c>
      <c r="AO9" s="31" t="str">
        <f>IF($D9="","",VLOOKUP($D9,Licenciés!$A:$AC,20,FALSE))</f>
        <v>Attestation autoquestionnaire pour majeur</v>
      </c>
      <c r="AP9" s="211" t="str">
        <f>IF($D9="","",VLOOKUP($D9,Licenciés!$A:$AC,5,FALSE))</f>
        <v>T</v>
      </c>
      <c r="AQ9" s="211">
        <f>IF($D9="","",VLOOKUP($D9,Licenciés!$A:$AC,10,FALSE))</f>
        <v>-40</v>
      </c>
      <c r="AR9" s="211" t="str">
        <f>IF($D9="","",VLOOKUP($D9,Licenciés!$A:$AC,11,FALSE))</f>
        <v>M</v>
      </c>
      <c r="AS9" s="211" t="str">
        <f>IF($D9="","",VLOOKUP($D9,Licenciés!$A:$AC,29,FALSE))</f>
        <v>Française</v>
      </c>
      <c r="AT9" s="30">
        <f>IF($D9="","",VLOOKUP($D9,Licenciés!$A:$AC,28,FALSE))</f>
        <v>0</v>
      </c>
      <c r="AU9" s="211">
        <f>IF($D9="","",VLOOKUP($D9,Licenciés!$A:$AZ,35,FALSE))</f>
        <v>145129872</v>
      </c>
      <c r="AV9" s="211">
        <f>IF($D9="","",VLOOKUP($D9,Licenciés!$A:$AZ,36,FALSE))</f>
        <v>609788742</v>
      </c>
      <c r="AW9" s="31" t="str">
        <f>IF($D9="","",VLOOKUP($D9,Licenciés!$A:$AZ,37,FALSE))</f>
        <v>elouan.pillon@gmail.com</v>
      </c>
    </row>
    <row r="10" spans="1:49" s="101" customFormat="1" ht="15.95" customHeight="1">
      <c r="A10" s="519">
        <v>5</v>
      </c>
      <c r="B10" s="619" t="str">
        <f t="shared" si="0"/>
        <v>12</v>
      </c>
      <c r="C10" s="549" t="str">
        <f t="shared" si="1"/>
        <v>49</v>
      </c>
      <c r="D10" s="550">
        <v>4926525</v>
      </c>
      <c r="E10" s="523" t="str">
        <f>IF($D10="","",(VLOOKUP($D10,Licenciés!$A:$AC,2,FALSE)&amp;" "&amp;VLOOKUP($D10,Licenciés!$A:$AC,3,FALSE)))</f>
        <v>GUENNOUNI Mehdi</v>
      </c>
      <c r="F10" s="29" t="str">
        <f>IF($D10="","",VLOOKUP($D10,Licenciés!$A:$AC,15,FALSE))</f>
        <v>ROMAGNE (LA) - S.S.</v>
      </c>
      <c r="G10" s="525">
        <f>IF($D10="","",VLOOKUP($D10,Licenciés!$A:$AC,8,FALSE))</f>
        <v>35358</v>
      </c>
      <c r="H10" s="521">
        <f>IF($D10="","",VLOOKUP($D10,Licenciés!$A:$AC,21,FALSE))</f>
        <v>2245</v>
      </c>
      <c r="I10" s="521" t="str">
        <f>IF($D10="","",IF(VLOOKUP($D10,Licenciés!$A:$AC,24,FALSE)="Numerote","n° "&amp;VLOOKUP($D10,Licenciés!$A:$AC,23,FALSE),(VLOOKUP($D10,Licenciés!$A:$AC,24,FALSE))))</f>
        <v>n° 541</v>
      </c>
      <c r="J10" s="521" t="str">
        <f>IF($D10="","",VLOOKUP($D10,Licenciés!$A:$AC,9,FALSE))</f>
        <v>S</v>
      </c>
      <c r="K10" s="552"/>
      <c r="L10" s="553">
        <v>38</v>
      </c>
      <c r="M10" s="549"/>
      <c r="N10" s="549"/>
      <c r="O10" s="554"/>
      <c r="P10" s="552"/>
      <c r="Q10" s="553"/>
      <c r="R10" s="549"/>
      <c r="S10" s="549"/>
      <c r="T10" s="554"/>
      <c r="U10" s="552"/>
      <c r="V10" s="553"/>
      <c r="W10" s="549"/>
      <c r="X10" s="549"/>
      <c r="Y10" s="554"/>
      <c r="Z10" s="552"/>
      <c r="AA10" s="553"/>
      <c r="AB10" s="521"/>
      <c r="AC10" s="521"/>
      <c r="AD10" s="528"/>
      <c r="AE10" s="529">
        <f t="shared" si="2"/>
        <v>0</v>
      </c>
      <c r="AF10" s="530">
        <f t="shared" si="3"/>
        <v>38</v>
      </c>
      <c r="AG10" s="530">
        <f t="shared" si="4"/>
        <v>0</v>
      </c>
      <c r="AH10" s="530">
        <f t="shared" si="5"/>
        <v>0</v>
      </c>
      <c r="AI10" s="531">
        <f t="shared" si="6"/>
        <v>0</v>
      </c>
      <c r="AJ10" s="163"/>
      <c r="AK10" s="510"/>
      <c r="AL10" s="132">
        <f>IF($D10="","",IF(VLOOKUP($D10,Licenciés!$A:$AC,14,FALSE)&lt;10000000,"0"&amp;VLOOKUP($D10,Licenciés!$A:$AC,14,FALSE),VLOOKUP($D10,Licenciés!$A:$AC,14,FALSE)))</f>
        <v>12490040</v>
      </c>
      <c r="AM10" s="211">
        <f>IF($D10="","",VLOOKUP($D10,Licenciés!$A:$AC,23,FALSE))</f>
        <v>541</v>
      </c>
      <c r="AN10" s="30">
        <f>IF($D10="","",VLOOKUP($D10,Licenciés!$A:$AC,16,FALSE))</f>
        <v>44810</v>
      </c>
      <c r="AO10" s="31" t="str">
        <f>IF($D10="","",VLOOKUP($D10,Licenciés!$A:$AC,20,FALSE))</f>
        <v>Standard</v>
      </c>
      <c r="AP10" s="211" t="str">
        <f>IF($D10="","",VLOOKUP($D10,Licenciés!$A:$AC,5,FALSE))</f>
        <v>T</v>
      </c>
      <c r="AQ10" s="211">
        <f>IF($D10="","",VLOOKUP($D10,Licenciés!$A:$AC,10,FALSE))</f>
        <v>-40</v>
      </c>
      <c r="AR10" s="211" t="str">
        <f>IF($D10="","",VLOOKUP($D10,Licenciés!$A:$AC,11,FALSE))</f>
        <v>M</v>
      </c>
      <c r="AS10" s="211" t="str">
        <f>IF($D10="","",VLOOKUP($D10,Licenciés!$A:$AC,29,FALSE))</f>
        <v>Française</v>
      </c>
      <c r="AT10" s="30">
        <f>IF($D10="","",VLOOKUP($D10,Licenciés!$A:$AC,28,FALSE))</f>
        <v>0</v>
      </c>
      <c r="AU10" s="211">
        <f>IF($D10="","",VLOOKUP($D10,Licenciés!$A:$AZ,35,FALSE))</f>
        <v>0</v>
      </c>
      <c r="AV10" s="211">
        <f>IF($D10="","",VLOOKUP($D10,Licenciés!$A:$AZ,36,FALSE))</f>
        <v>686009662</v>
      </c>
      <c r="AW10" s="31" t="str">
        <f>IF($D10="","",VLOOKUP($D10,Licenciés!$A:$AZ,37,FALSE))</f>
        <v>mehdi.guennouni49@outlook.fr</v>
      </c>
    </row>
    <row r="11" spans="1:49" s="101" customFormat="1" ht="15.95" customHeight="1">
      <c r="A11" s="519">
        <v>6</v>
      </c>
      <c r="B11" s="619" t="str">
        <f t="shared" si="0"/>
        <v>08</v>
      </c>
      <c r="C11" s="549" t="str">
        <f t="shared" si="1"/>
        <v>75</v>
      </c>
      <c r="D11" s="547">
        <v>7216999</v>
      </c>
      <c r="E11" s="523" t="str">
        <f>IF($D11="","",(VLOOKUP($D11,Licenciés!$A:$AC,2,FALSE)&amp;" "&amp;VLOOKUP($D11,Licenciés!$A:$AC,3,FALSE)))</f>
        <v>KHRIS Tarik</v>
      </c>
      <c r="F11" s="29" t="str">
        <f>IF($D11="","",VLOOKUP($D11,Licenciés!$A:$AC,15,FALSE))</f>
        <v>ESPERANCE REUILLY</v>
      </c>
      <c r="G11" s="525">
        <f>IF($D11="","",VLOOKUP($D11,Licenciés!$A:$AC,8,FALSE))</f>
        <v>32233</v>
      </c>
      <c r="H11" s="521">
        <f>IF($D11="","",VLOOKUP($D11,Licenciés!$A:$AC,21,FALSE))</f>
        <v>2208</v>
      </c>
      <c r="I11" s="521" t="str">
        <f>IF($D11="","",IF(VLOOKUP($D11,Licenciés!$A:$AC,24,FALSE)="Numerote","n° "&amp;VLOOKUP($D11,Licenciés!$A:$AC,23,FALSE),(VLOOKUP($D11,Licenciés!$A:$AC,24,FALSE))))</f>
        <v>n° 604</v>
      </c>
      <c r="J11" s="521" t="str">
        <f>IF($D11="","",VLOOKUP($D11,Licenciés!$A:$AC,9,FALSE))</f>
        <v>S</v>
      </c>
      <c r="K11" s="552"/>
      <c r="L11" s="553">
        <v>37</v>
      </c>
      <c r="M11" s="549"/>
      <c r="N11" s="549"/>
      <c r="O11" s="554"/>
      <c r="P11" s="552"/>
      <c r="Q11" s="553"/>
      <c r="R11" s="549"/>
      <c r="S11" s="549"/>
      <c r="T11" s="554"/>
      <c r="U11" s="552"/>
      <c r="V11" s="553"/>
      <c r="W11" s="549"/>
      <c r="X11" s="549"/>
      <c r="Y11" s="554"/>
      <c r="Z11" s="529"/>
      <c r="AA11" s="527"/>
      <c r="AB11" s="521"/>
      <c r="AC11" s="521"/>
      <c r="AD11" s="528"/>
      <c r="AE11" s="529">
        <f t="shared" si="2"/>
        <v>0</v>
      </c>
      <c r="AF11" s="530">
        <f t="shared" si="3"/>
        <v>37</v>
      </c>
      <c r="AG11" s="530">
        <f t="shared" si="4"/>
        <v>0</v>
      </c>
      <c r="AH11" s="530">
        <f t="shared" si="5"/>
        <v>0</v>
      </c>
      <c r="AI11" s="531">
        <f t="shared" si="6"/>
        <v>0</v>
      </c>
      <c r="AJ11" s="233"/>
      <c r="AK11" s="510"/>
      <c r="AL11" s="132" t="str">
        <f>IF($D11="","",IF(VLOOKUP($D11,Licenciés!$A:$AC,14,FALSE)&lt;10000000,"0"&amp;VLOOKUP($D11,Licenciés!$A:$AC,14,FALSE),VLOOKUP($D11,Licenciés!$A:$AC,14,FALSE)))</f>
        <v>08750074</v>
      </c>
      <c r="AM11" s="211">
        <f>IF($D11="","",VLOOKUP($D11,Licenciés!$A:$AC,23,FALSE))</f>
        <v>604</v>
      </c>
      <c r="AN11" s="30">
        <f>IF($D11="","",VLOOKUP($D11,Licenciés!$A:$AC,16,FALSE))</f>
        <v>44816</v>
      </c>
      <c r="AO11" s="31" t="str">
        <f>IF($D11="","",VLOOKUP($D11,Licenciés!$A:$AC,20,FALSE))</f>
        <v>Attestation autoquestionnaire pour majeur</v>
      </c>
      <c r="AP11" s="211" t="str">
        <f>IF($D11="","",VLOOKUP($D11,Licenciés!$A:$AC,5,FALSE))</f>
        <v>T</v>
      </c>
      <c r="AQ11" s="211">
        <f>IF($D11="","",VLOOKUP($D11,Licenciés!$A:$AC,10,FALSE))</f>
        <v>-40</v>
      </c>
      <c r="AR11" s="211" t="str">
        <f>IF($D11="","",VLOOKUP($D11,Licenciés!$A:$AC,11,FALSE))</f>
        <v>M</v>
      </c>
      <c r="AS11" s="211" t="str">
        <f>IF($D11="","",VLOOKUP($D11,Licenciés!$A:$AC,29,FALSE))</f>
        <v>Etranger</v>
      </c>
      <c r="AT11" s="30">
        <f>IF($D11="","",VLOOKUP($D11,Licenciés!$A:$AC,28,FALSE))</f>
        <v>44743</v>
      </c>
      <c r="AU11" s="211">
        <f>IF($D11="","",VLOOKUP($D11,Licenciés!$A:$AZ,35,FALSE))</f>
        <v>637000673</v>
      </c>
      <c r="AV11" s="211">
        <f>IF($D11="","",VLOOKUP($D11,Licenciés!$A:$AZ,36,FALSE))</f>
        <v>637000673</v>
      </c>
      <c r="AW11" s="31" t="str">
        <f>IF($D11="","",VLOOKUP($D11,Licenciés!$A:$AZ,37,FALSE))</f>
        <v>tarik88khris@gmail.com</v>
      </c>
    </row>
    <row r="12" spans="1:49" ht="15.95" customHeight="1">
      <c r="A12" s="519">
        <v>7</v>
      </c>
      <c r="B12" s="520" t="str">
        <f t="shared" si="0"/>
        <v>08</v>
      </c>
      <c r="C12" s="521" t="str">
        <f t="shared" si="1"/>
        <v>93</v>
      </c>
      <c r="D12" s="547">
        <v>9316089</v>
      </c>
      <c r="E12" s="523" t="str">
        <f>IF($D12="","",(VLOOKUP($D12,Licenciés!$A:$AC,2,FALSE)&amp;" "&amp;VLOOKUP($D12,Licenciés!$A:$AC,3,FALSE)))</f>
        <v>ZENOU Remi</v>
      </c>
      <c r="F12" s="29" t="str">
        <f>IF($D12="","",VLOOKUP($D12,Licenciés!$A:$AC,15,FALSE))</f>
        <v>SAINT-DENIS TT93</v>
      </c>
      <c r="G12" s="525">
        <f>IF($D12="","",VLOOKUP($D12,Licenciés!$A:$AC,8,FALSE))</f>
        <v>36780</v>
      </c>
      <c r="H12" s="521">
        <f>IF($D12="","",VLOOKUP($D12,Licenciés!$A:$AC,21,FALSE))</f>
        <v>2076</v>
      </c>
      <c r="I12" s="521" t="str">
        <f>IF($D12="","",IF(VLOOKUP($D12,Licenciés!$A:$AC,24,FALSE)="Numerote","n° "&amp;VLOOKUP($D12,Licenciés!$A:$AC,23,FALSE),(VLOOKUP($D12,Licenciés!$A:$AC,24,FALSE))))</f>
        <v>n° 888</v>
      </c>
      <c r="J12" s="521" t="str">
        <f>IF($D12="","",VLOOKUP($D12,Licenciés!$A:$AC,9,FALSE))</f>
        <v>S</v>
      </c>
      <c r="K12" s="526"/>
      <c r="L12" s="533">
        <v>36</v>
      </c>
      <c r="M12" s="534"/>
      <c r="N12" s="534"/>
      <c r="O12" s="535"/>
      <c r="P12" s="536"/>
      <c r="Q12" s="533"/>
      <c r="R12" s="534"/>
      <c r="S12" s="534"/>
      <c r="T12" s="535"/>
      <c r="U12" s="536"/>
      <c r="V12" s="533"/>
      <c r="W12" s="534"/>
      <c r="X12" s="534"/>
      <c r="Y12" s="528"/>
      <c r="Z12" s="526"/>
      <c r="AA12" s="527"/>
      <c r="AB12" s="521"/>
      <c r="AC12" s="521"/>
      <c r="AD12" s="528"/>
      <c r="AE12" s="529">
        <f t="shared" si="2"/>
        <v>0</v>
      </c>
      <c r="AF12" s="530">
        <f t="shared" si="3"/>
        <v>36</v>
      </c>
      <c r="AG12" s="530">
        <f t="shared" si="4"/>
        <v>0</v>
      </c>
      <c r="AH12" s="530">
        <f t="shared" si="5"/>
        <v>0</v>
      </c>
      <c r="AI12" s="531">
        <f t="shared" si="6"/>
        <v>0</v>
      </c>
      <c r="AJ12" s="170"/>
      <c r="AK12" s="509"/>
      <c r="AL12" s="132" t="str">
        <f>IF($D12="","",IF(VLOOKUP($D12,Licenciés!$A:$AC,14,FALSE)&lt;10000000,"0"&amp;VLOOKUP($D12,Licenciés!$A:$AC,14,FALSE),VLOOKUP($D12,Licenciés!$A:$AC,14,FALSE)))</f>
        <v>08931466</v>
      </c>
      <c r="AM12" s="211">
        <f>IF($D12="","",VLOOKUP($D12,Licenciés!$A:$AC,23,FALSE))</f>
        <v>888</v>
      </c>
      <c r="AN12" s="30">
        <f>IF($D12="","",VLOOKUP($D12,Licenciés!$A:$AC,16,FALSE))</f>
        <v>44819</v>
      </c>
      <c r="AO12" s="31" t="str">
        <f>IF($D12="","",VLOOKUP($D12,Licenciés!$A:$AC,20,FALSE))</f>
        <v>Attestation autoquestionnaire pour majeur</v>
      </c>
      <c r="AP12" s="211" t="str">
        <f>IF($D12="","",VLOOKUP($D12,Licenciés!$A:$AC,5,FALSE))</f>
        <v>T</v>
      </c>
      <c r="AQ12" s="211">
        <f>IF($D12="","",VLOOKUP($D12,Licenciés!$A:$AC,10,FALSE))</f>
        <v>-40</v>
      </c>
      <c r="AR12" s="211" t="str">
        <f>IF($D12="","",VLOOKUP($D12,Licenciés!$A:$AC,11,FALSE))</f>
        <v>M</v>
      </c>
      <c r="AS12" s="211" t="str">
        <f>IF($D12="","",VLOOKUP($D12,Licenciés!$A:$AC,29,FALSE))</f>
        <v>Française</v>
      </c>
      <c r="AT12" s="30">
        <f>IF($D12="","",VLOOKUP($D12,Licenciés!$A:$AC,28,FALSE))</f>
        <v>0</v>
      </c>
      <c r="AU12" s="211">
        <f>IF($D12="","",VLOOKUP($D12,Licenciés!$A:$AZ,35,FALSE))</f>
        <v>698335161</v>
      </c>
      <c r="AV12" s="211">
        <f>IF($D12="","",VLOOKUP($D12,Licenciés!$A:$AZ,36,FALSE))</f>
        <v>0</v>
      </c>
      <c r="AW12" s="31" t="str">
        <f>IF($D12="","",VLOOKUP($D12,Licenciés!$A:$AZ,37,FALSE))</f>
        <v>zenouremi@gmail.com</v>
      </c>
    </row>
    <row r="13" spans="1:49" s="101" customFormat="1" ht="15.95" customHeight="1">
      <c r="A13" s="519">
        <v>8</v>
      </c>
      <c r="B13" s="520" t="str">
        <f t="shared" si="0"/>
        <v>08</v>
      </c>
      <c r="C13" s="521" t="str">
        <f t="shared" si="1"/>
        <v>92</v>
      </c>
      <c r="D13" s="547">
        <v>7519477</v>
      </c>
      <c r="E13" s="523" t="str">
        <f>IF($D13="","",(VLOOKUP($D13,Licenciés!$A:$AC,2,FALSE)&amp;" "&amp;VLOOKUP($D13,Licenciés!$A:$AC,3,FALSE)))</f>
        <v>GHEERAERT Paul</v>
      </c>
      <c r="F13" s="29" t="str">
        <f>IF($D13="","",VLOOKUP($D13,Licenciés!$A:$AC,15,FALSE))</f>
        <v>LEVALLOIS SPORTING CLUB TT</v>
      </c>
      <c r="G13" s="525">
        <f>IF($D13="","",VLOOKUP($D13,Licenciés!$A:$AC,8,FALSE))</f>
        <v>36843</v>
      </c>
      <c r="H13" s="521">
        <f>IF($D13="","",VLOOKUP($D13,Licenciés!$A:$AC,21,FALSE))</f>
        <v>2172</v>
      </c>
      <c r="I13" s="521" t="str">
        <f>IF($D13="","",IF(VLOOKUP($D13,Licenciés!$A:$AC,24,FALSE)="Numerote","n° "&amp;VLOOKUP($D13,Licenciés!$A:$AC,23,FALSE),(VLOOKUP($D13,Licenciés!$A:$AC,24,FALSE))))</f>
        <v>n° 660</v>
      </c>
      <c r="J13" s="521" t="str">
        <f>IF($D13="","",VLOOKUP($D13,Licenciés!$A:$AC,9,FALSE))</f>
        <v>S</v>
      </c>
      <c r="K13" s="526"/>
      <c r="L13" s="533">
        <v>34</v>
      </c>
      <c r="M13" s="534"/>
      <c r="N13" s="534"/>
      <c r="O13" s="535"/>
      <c r="P13" s="536"/>
      <c r="Q13" s="533"/>
      <c r="R13" s="534"/>
      <c r="S13" s="534"/>
      <c r="T13" s="535"/>
      <c r="U13" s="536"/>
      <c r="V13" s="533"/>
      <c r="W13" s="534"/>
      <c r="X13" s="534"/>
      <c r="Y13" s="528"/>
      <c r="Z13" s="526"/>
      <c r="AA13" s="527"/>
      <c r="AB13" s="521"/>
      <c r="AC13" s="521"/>
      <c r="AD13" s="528"/>
      <c r="AE13" s="529">
        <f t="shared" si="2"/>
        <v>0</v>
      </c>
      <c r="AF13" s="530">
        <f t="shared" si="3"/>
        <v>34</v>
      </c>
      <c r="AG13" s="530">
        <f t="shared" si="4"/>
        <v>0</v>
      </c>
      <c r="AH13" s="530">
        <f t="shared" si="5"/>
        <v>0</v>
      </c>
      <c r="AI13" s="531">
        <f t="shared" si="6"/>
        <v>0</v>
      </c>
      <c r="AJ13" s="170"/>
      <c r="AK13" s="509"/>
      <c r="AL13" s="132" t="str">
        <f>IF($D13="","",IF(VLOOKUP($D13,Licenciés!$A:$AC,14,FALSE)&lt;10000000,"0"&amp;VLOOKUP($D13,Licenciés!$A:$AC,14,FALSE),VLOOKUP($D13,Licenciés!$A:$AC,14,FALSE)))</f>
        <v>08921458</v>
      </c>
      <c r="AM13" s="211">
        <f>IF($D13="","",VLOOKUP($D13,Licenciés!$A:$AC,23,FALSE))</f>
        <v>660</v>
      </c>
      <c r="AN13" s="30">
        <f>IF($D13="","",VLOOKUP($D13,Licenciés!$A:$AC,16,FALSE))</f>
        <v>44810</v>
      </c>
      <c r="AO13" s="31" t="str">
        <f>IF($D13="","",VLOOKUP($D13,Licenciés!$A:$AC,20,FALSE))</f>
        <v>Attestation autoquestionnaire pour majeur</v>
      </c>
      <c r="AP13" s="211" t="str">
        <f>IF($D13="","",VLOOKUP($D13,Licenciés!$A:$AC,5,FALSE))</f>
        <v>T</v>
      </c>
      <c r="AQ13" s="211">
        <f>IF($D13="","",VLOOKUP($D13,Licenciés!$A:$AC,10,FALSE))</f>
        <v>-40</v>
      </c>
      <c r="AR13" s="211" t="str">
        <f>IF($D13="","",VLOOKUP($D13,Licenciés!$A:$AC,11,FALSE))</f>
        <v>M</v>
      </c>
      <c r="AS13" s="211" t="str">
        <f>IF($D13="","",VLOOKUP($D13,Licenciés!$A:$AC,29,FALSE))</f>
        <v>Française</v>
      </c>
      <c r="AT13" s="30">
        <f>IF($D13="","",VLOOKUP($D13,Licenciés!$A:$AC,28,FALSE))</f>
        <v>44378</v>
      </c>
      <c r="AU13" s="211">
        <f>IF($D13="","",VLOOKUP($D13,Licenciés!$A:$AZ,35,FALSE))</f>
        <v>142777020</v>
      </c>
      <c r="AV13" s="211">
        <f>IF($D13="","",VLOOKUP($D13,Licenciés!$A:$AZ,36,FALSE))</f>
        <v>678901464</v>
      </c>
      <c r="AW13" s="31" t="str">
        <f>IF($D13="","",VLOOKUP($D13,Licenciés!$A:$AZ,37,FALSE))</f>
        <v>paul.gheeraert@outlook.fr</v>
      </c>
    </row>
    <row r="14" spans="1:49" s="101" customFormat="1" ht="15.95" customHeight="1">
      <c r="A14" s="519">
        <v>9</v>
      </c>
      <c r="B14" s="520" t="str">
        <f t="shared" si="0"/>
        <v>12</v>
      </c>
      <c r="C14" s="521" t="str">
        <f t="shared" si="1"/>
        <v>85</v>
      </c>
      <c r="D14" s="550">
        <v>8526294</v>
      </c>
      <c r="E14" s="523" t="str">
        <f>IF($D14="","",(VLOOKUP($D14,Licenciés!$A:$AC,2,FALSE)&amp;" "&amp;VLOOKUP($D14,Licenciés!$A:$AC,3,FALSE)))</f>
        <v>MERLET Anatole</v>
      </c>
      <c r="F14" s="29" t="str">
        <f>IF($D14="","",VLOOKUP($D14,Licenciés!$A:$AC,15,FALSE))</f>
        <v>FERRIERE VENDEE TENNIS DE TABLE</v>
      </c>
      <c r="G14" s="525">
        <f>IF($D14="","",VLOOKUP($D14,Licenciés!$A:$AC,8,FALSE))</f>
        <v>37490</v>
      </c>
      <c r="H14" s="521">
        <f>IF($D14="","",VLOOKUP($D14,Licenciés!$A:$AC,21,FALSE))</f>
        <v>2121</v>
      </c>
      <c r="I14" s="521" t="str">
        <f>IF($D14="","",IF(VLOOKUP($D14,Licenciés!$A:$AC,24,FALSE)="Numerote","n° "&amp;VLOOKUP($D14,Licenciés!$A:$AC,23,FALSE),(VLOOKUP($D14,Licenciés!$A:$AC,24,FALSE))))</f>
        <v>n° 773</v>
      </c>
      <c r="J14" s="521" t="str">
        <f>IF($D14="","",VLOOKUP($D14,Licenciés!$A:$AC,9,FALSE))</f>
        <v>S</v>
      </c>
      <c r="K14" s="945"/>
      <c r="L14" s="541">
        <v>33</v>
      </c>
      <c r="M14" s="541"/>
      <c r="N14" s="542"/>
      <c r="O14" s="543"/>
      <c r="P14" s="945"/>
      <c r="Q14" s="541"/>
      <c r="R14" s="541"/>
      <c r="S14" s="542"/>
      <c r="T14" s="543"/>
      <c r="U14" s="945"/>
      <c r="V14" s="541"/>
      <c r="W14" s="541"/>
      <c r="X14" s="542"/>
      <c r="Y14" s="544"/>
      <c r="Z14" s="529"/>
      <c r="AA14" s="527"/>
      <c r="AB14" s="521"/>
      <c r="AC14" s="521"/>
      <c r="AD14" s="528"/>
      <c r="AE14" s="529">
        <f t="shared" si="2"/>
        <v>0</v>
      </c>
      <c r="AF14" s="530">
        <f t="shared" si="3"/>
        <v>33</v>
      </c>
      <c r="AG14" s="530">
        <f t="shared" si="4"/>
        <v>0</v>
      </c>
      <c r="AH14" s="530">
        <f t="shared" si="5"/>
        <v>0</v>
      </c>
      <c r="AI14" s="531">
        <f t="shared" si="6"/>
        <v>0</v>
      </c>
      <c r="AJ14" s="163"/>
      <c r="AK14" s="510"/>
      <c r="AL14" s="132">
        <f>IF($D14="","",IF(VLOOKUP($D14,Licenciés!$A:$AC,14,FALSE)&lt;10000000,"0"&amp;VLOOKUP($D14,Licenciés!$A:$AC,14,FALSE),VLOOKUP($D14,Licenciés!$A:$AC,14,FALSE)))</f>
        <v>12850024</v>
      </c>
      <c r="AM14" s="211">
        <f>IF($D14="","",VLOOKUP($D14,Licenciés!$A:$AC,23,FALSE))</f>
        <v>773</v>
      </c>
      <c r="AN14" s="30">
        <f>IF($D14="","",VLOOKUP($D14,Licenciés!$A:$AC,16,FALSE))</f>
        <v>44788</v>
      </c>
      <c r="AO14" s="31" t="str">
        <f>IF($D14="","",VLOOKUP($D14,Licenciés!$A:$AC,20,FALSE))</f>
        <v>Standard</v>
      </c>
      <c r="AP14" s="211" t="str">
        <f>IF($D14="","",VLOOKUP($D14,Licenciés!$A:$AC,5,FALSE))</f>
        <v>T</v>
      </c>
      <c r="AQ14" s="211">
        <f>IF($D14="","",VLOOKUP($D14,Licenciés!$A:$AC,10,FALSE))</f>
        <v>-40</v>
      </c>
      <c r="AR14" s="211" t="str">
        <f>IF($D14="","",VLOOKUP($D14,Licenciés!$A:$AC,11,FALSE))</f>
        <v>M</v>
      </c>
      <c r="AS14" s="211" t="str">
        <f>IF($D14="","",VLOOKUP($D14,Licenciés!$A:$AC,29,FALSE))</f>
        <v>Française</v>
      </c>
      <c r="AT14" s="30">
        <f>IF($D14="","",VLOOKUP($D14,Licenciés!$A:$AC,28,FALSE))</f>
        <v>43647</v>
      </c>
      <c r="AU14" s="211">
        <f>IF($D14="","",VLOOKUP($D14,Licenciés!$A:$AZ,35,FALSE))</f>
        <v>782448393</v>
      </c>
      <c r="AV14" s="211">
        <f>IF($D14="","",VLOOKUP($D14,Licenciés!$A:$AZ,36,FALSE))</f>
        <v>767692350</v>
      </c>
      <c r="AW14" s="31" t="str">
        <f>IF($D14="","",VLOOKUP($D14,Licenciés!$A:$AZ,37,FALSE))</f>
        <v>22anatolemerlet@gmail.com</v>
      </c>
    </row>
    <row r="15" spans="1:49" s="101" customFormat="1" ht="15.95" customHeight="1">
      <c r="A15" s="519">
        <v>10</v>
      </c>
      <c r="B15" s="520" t="str">
        <f t="shared" si="0"/>
        <v>08</v>
      </c>
      <c r="C15" s="521" t="str">
        <f t="shared" si="1"/>
        <v>78</v>
      </c>
      <c r="D15" s="547">
        <v>9528423</v>
      </c>
      <c r="E15" s="523" t="str">
        <f>IF($D15="","",(VLOOKUP($D15,Licenciés!$A:$AC,2,FALSE)&amp;" "&amp;VLOOKUP($D15,Licenciés!$A:$AC,3,FALSE)))</f>
        <v>NEMOUCHI Theo</v>
      </c>
      <c r="F15" s="29" t="str">
        <f>IF($D15="","",VLOOKUP($D15,Licenciés!$A:$AC,15,FALSE))</f>
        <v>SAINT-REMY-CHEVREUSE TT</v>
      </c>
      <c r="G15" s="525">
        <f>IF($D15="","",VLOOKUP($D15,Licenciés!$A:$AC,8,FALSE))</f>
        <v>37319</v>
      </c>
      <c r="H15" s="521">
        <f>IF($D15="","",VLOOKUP($D15,Licenciés!$A:$AC,21,FALSE))</f>
        <v>1896</v>
      </c>
      <c r="I15" s="521">
        <f>IF($D15="","",IF(VLOOKUP($D15,Licenciés!$A:$AC,24,FALSE)="Numerote","n° "&amp;VLOOKUP($D15,Licenciés!$A:$AC,23,FALSE),(VLOOKUP($D15,Licenciés!$A:$AC,24,FALSE))))</f>
        <v>18</v>
      </c>
      <c r="J15" s="521" t="str">
        <f>IF($D15="","",VLOOKUP($D15,Licenciés!$A:$AC,9,FALSE))</f>
        <v>S</v>
      </c>
      <c r="K15" s="526"/>
      <c r="L15" s="533">
        <v>32</v>
      </c>
      <c r="M15" s="534"/>
      <c r="N15" s="534"/>
      <c r="O15" s="535"/>
      <c r="P15" s="536"/>
      <c r="Q15" s="533"/>
      <c r="R15" s="534"/>
      <c r="S15" s="534"/>
      <c r="T15" s="535"/>
      <c r="U15" s="536"/>
      <c r="V15" s="533"/>
      <c r="W15" s="534"/>
      <c r="X15" s="534"/>
      <c r="Y15" s="528"/>
      <c r="Z15" s="526"/>
      <c r="AA15" s="527"/>
      <c r="AB15" s="521"/>
      <c r="AC15" s="521"/>
      <c r="AD15" s="528"/>
      <c r="AE15" s="529">
        <f t="shared" si="2"/>
        <v>0</v>
      </c>
      <c r="AF15" s="530">
        <f t="shared" si="3"/>
        <v>32</v>
      </c>
      <c r="AG15" s="530">
        <f t="shared" si="4"/>
        <v>0</v>
      </c>
      <c r="AH15" s="530">
        <f t="shared" si="5"/>
        <v>0</v>
      </c>
      <c r="AI15" s="531">
        <f t="shared" si="6"/>
        <v>0</v>
      </c>
      <c r="AJ15" s="506"/>
      <c r="AK15" s="509"/>
      <c r="AL15" s="132" t="str">
        <f>IF($D15="","",IF(VLOOKUP($D15,Licenciés!$A:$AC,14,FALSE)&lt;10000000,"0"&amp;VLOOKUP($D15,Licenciés!$A:$AC,14,FALSE),VLOOKUP($D15,Licenciés!$A:$AC,14,FALSE)))</f>
        <v>08780674</v>
      </c>
      <c r="AM15" s="211">
        <f>IF($D15="","",VLOOKUP($D15,Licenciés!$A:$AC,23,FALSE))</f>
        <v>0</v>
      </c>
      <c r="AN15" s="30">
        <f>IF($D15="","",VLOOKUP($D15,Licenciés!$A:$AC,16,FALSE))</f>
        <v>44806</v>
      </c>
      <c r="AO15" s="31" t="str">
        <f>IF($D15="","",VLOOKUP($D15,Licenciés!$A:$AC,20,FALSE))</f>
        <v>Attestation autoquestionnaire pour majeur</v>
      </c>
      <c r="AP15" s="211" t="str">
        <f>IF($D15="","",VLOOKUP($D15,Licenciés!$A:$AC,5,FALSE))</f>
        <v>T</v>
      </c>
      <c r="AQ15" s="211">
        <f>IF($D15="","",VLOOKUP($D15,Licenciés!$A:$AC,10,FALSE))</f>
        <v>-40</v>
      </c>
      <c r="AR15" s="211" t="str">
        <f>IF($D15="","",VLOOKUP($D15,Licenciés!$A:$AC,11,FALSE))</f>
        <v>M</v>
      </c>
      <c r="AS15" s="211" t="str">
        <f>IF($D15="","",VLOOKUP($D15,Licenciés!$A:$AC,29,FALSE))</f>
        <v>Française</v>
      </c>
      <c r="AT15" s="30">
        <f>IF($D15="","",VLOOKUP($D15,Licenciés!$A:$AC,28,FALSE))</f>
        <v>44743</v>
      </c>
      <c r="AU15" s="211">
        <f>IF($D15="","",VLOOKUP($D15,Licenciés!$A:$AZ,35,FALSE))</f>
        <v>640941792</v>
      </c>
      <c r="AV15" s="211">
        <f>IF($D15="","",VLOOKUP($D15,Licenciés!$A:$AZ,36,FALSE))</f>
        <v>616982765</v>
      </c>
      <c r="AW15" s="31" t="str">
        <f>IF($D15="","",VLOOKUP($D15,Licenciés!$A:$AZ,37,FALSE))</f>
        <v>theo.nemouchi@gmail.com</v>
      </c>
    </row>
    <row r="16" spans="1:49" ht="15.95" customHeight="1">
      <c r="A16" s="519">
        <v>11</v>
      </c>
      <c r="B16" s="520" t="str">
        <f t="shared" si="0"/>
        <v>08</v>
      </c>
      <c r="C16" s="521" t="str">
        <f t="shared" si="1"/>
        <v>78</v>
      </c>
      <c r="D16" s="547">
        <v>7854399</v>
      </c>
      <c r="E16" s="523" t="str">
        <f>IF($D16="","",(VLOOKUP($D16,Licenciés!$A:$AC,2,FALSE)&amp;" "&amp;VLOOKUP($D16,Licenciés!$A:$AC,3,FALSE)))</f>
        <v>MUSITELLI Augustin</v>
      </c>
      <c r="F16" s="29" t="str">
        <f>IF($D16="","",VLOOKUP($D16,Licenciés!$A:$AC,15,FALSE))</f>
        <v>ELANCOURT CTT</v>
      </c>
      <c r="G16" s="525">
        <f>IF($D16="","",VLOOKUP($D16,Licenciés!$A:$AC,8,FALSE))</f>
        <v>36052</v>
      </c>
      <c r="H16" s="521">
        <f>IF($D16="","",VLOOKUP($D16,Licenciés!$A:$AC,21,FALSE))</f>
        <v>1977</v>
      </c>
      <c r="I16" s="521">
        <f>IF($D16="","",IF(VLOOKUP($D16,Licenciés!$A:$AC,24,FALSE)="Numerote","n° "&amp;VLOOKUP($D16,Licenciés!$A:$AC,23,FALSE),(VLOOKUP($D16,Licenciés!$A:$AC,24,FALSE))))</f>
        <v>19</v>
      </c>
      <c r="J16" s="521" t="str">
        <f>IF($D16="","",VLOOKUP($D16,Licenciés!$A:$AC,9,FALSE))</f>
        <v>S</v>
      </c>
      <c r="K16" s="526"/>
      <c r="L16" s="533">
        <v>31</v>
      </c>
      <c r="M16" s="534"/>
      <c r="N16" s="534"/>
      <c r="O16" s="535"/>
      <c r="P16" s="536"/>
      <c r="Q16" s="533"/>
      <c r="R16" s="534"/>
      <c r="S16" s="534"/>
      <c r="T16" s="535"/>
      <c r="U16" s="536"/>
      <c r="V16" s="533"/>
      <c r="W16" s="534"/>
      <c r="X16" s="534"/>
      <c r="Y16" s="528"/>
      <c r="Z16" s="545"/>
      <c r="AA16" s="546"/>
      <c r="AB16" s="521"/>
      <c r="AC16" s="521"/>
      <c r="AD16" s="528"/>
      <c r="AE16" s="529">
        <f t="shared" si="2"/>
        <v>0</v>
      </c>
      <c r="AF16" s="530">
        <f t="shared" si="3"/>
        <v>31</v>
      </c>
      <c r="AG16" s="530">
        <f t="shared" si="4"/>
        <v>0</v>
      </c>
      <c r="AH16" s="530">
        <f t="shared" si="5"/>
        <v>0</v>
      </c>
      <c r="AI16" s="531">
        <f t="shared" si="6"/>
        <v>0</v>
      </c>
      <c r="AJ16" s="232"/>
      <c r="AK16" s="510"/>
      <c r="AL16" s="132" t="str">
        <f>IF($D16="","",IF(VLOOKUP($D16,Licenciés!$A:$AC,14,FALSE)&lt;10000000,"0"&amp;VLOOKUP($D16,Licenciés!$A:$AC,14,FALSE),VLOOKUP($D16,Licenciés!$A:$AC,14,FALSE)))</f>
        <v>08780496</v>
      </c>
      <c r="AM16" s="211">
        <f>IF($D16="","",VLOOKUP($D16,Licenciés!$A:$AC,23,FALSE))</f>
        <v>0</v>
      </c>
      <c r="AN16" s="30">
        <f>IF($D16="","",VLOOKUP($D16,Licenciés!$A:$AC,16,FALSE))</f>
        <v>44794</v>
      </c>
      <c r="AO16" s="31" t="str">
        <f>IF($D16="","",VLOOKUP($D16,Licenciés!$A:$AC,20,FALSE))</f>
        <v>Attestation autoquestionnaire pour majeur</v>
      </c>
      <c r="AP16" s="211" t="str">
        <f>IF($D16="","",VLOOKUP($D16,Licenciés!$A:$AC,5,FALSE))</f>
        <v>T</v>
      </c>
      <c r="AQ16" s="211">
        <f>IF($D16="","",VLOOKUP($D16,Licenciés!$A:$AC,10,FALSE))</f>
        <v>-40</v>
      </c>
      <c r="AR16" s="211" t="str">
        <f>IF($D16="","",VLOOKUP($D16,Licenciés!$A:$AC,11,FALSE))</f>
        <v>M</v>
      </c>
      <c r="AS16" s="211" t="str">
        <f>IF($D16="","",VLOOKUP($D16,Licenciés!$A:$AC,29,FALSE))</f>
        <v>Française</v>
      </c>
      <c r="AT16" s="30">
        <f>IF($D16="","",VLOOKUP($D16,Licenciés!$A:$AC,28,FALSE))</f>
        <v>0</v>
      </c>
      <c r="AU16" s="211">
        <f>IF($D16="","",VLOOKUP($D16,Licenciés!$A:$AZ,35,FALSE))</f>
        <v>0</v>
      </c>
      <c r="AV16" s="211">
        <f>IF($D16="","",VLOOKUP($D16,Licenciés!$A:$AZ,36,FALSE))</f>
        <v>695088823</v>
      </c>
      <c r="AW16" s="31" t="str">
        <f>IF($D16="","",VLOOKUP($D16,Licenciés!$A:$AZ,37,FALSE))</f>
        <v>augustin.musitelli@gmail.com</v>
      </c>
    </row>
    <row r="17" spans="1:49" ht="15.95" customHeight="1">
      <c r="A17" s="519">
        <v>12</v>
      </c>
      <c r="B17" s="539" t="str">
        <f t="shared" si="0"/>
        <v>08</v>
      </c>
      <c r="C17" s="540" t="str">
        <f t="shared" si="1"/>
        <v>78</v>
      </c>
      <c r="D17" s="547">
        <v>7849538</v>
      </c>
      <c r="E17" s="523" t="str">
        <f>IF($D17="","",(VLOOKUP($D17,Licenciés!$A:$AC,2,FALSE)&amp;" "&amp;VLOOKUP($D17,Licenciés!$A:$AC,3,FALSE)))</f>
        <v>RAMON Guillaume</v>
      </c>
      <c r="F17" s="29" t="str">
        <f>IF($D17="","",VLOOKUP($D17,Licenciés!$A:$AC,15,FALSE))</f>
        <v>ELANCOURT CTT</v>
      </c>
      <c r="G17" s="525">
        <f>IF($D17="","",VLOOKUP($D17,Licenciés!$A:$AC,8,FALSE))</f>
        <v>34629</v>
      </c>
      <c r="H17" s="521">
        <f>IF($D17="","",VLOOKUP($D17,Licenciés!$A:$AC,21,FALSE))</f>
        <v>2218</v>
      </c>
      <c r="I17" s="521" t="str">
        <f>IF($D17="","",IF(VLOOKUP($D17,Licenciés!$A:$AC,24,FALSE)="Numerote","n° "&amp;VLOOKUP($D17,Licenciés!$A:$AC,23,FALSE),(VLOOKUP($D17,Licenciés!$A:$AC,24,FALSE))))</f>
        <v>n° 589</v>
      </c>
      <c r="J17" s="521" t="str">
        <f>IF($D17="","",VLOOKUP($D17,Licenciés!$A:$AC,9,FALSE))</f>
        <v>S</v>
      </c>
      <c r="K17" s="545"/>
      <c r="L17" s="537">
        <v>30</v>
      </c>
      <c r="M17" s="542"/>
      <c r="N17" s="542"/>
      <c r="O17" s="543"/>
      <c r="P17" s="560"/>
      <c r="Q17" s="537"/>
      <c r="R17" s="542"/>
      <c r="S17" s="542"/>
      <c r="T17" s="543"/>
      <c r="U17" s="560"/>
      <c r="V17" s="537"/>
      <c r="W17" s="542"/>
      <c r="X17" s="540"/>
      <c r="Y17" s="544"/>
      <c r="Z17" s="545"/>
      <c r="AA17" s="546"/>
      <c r="AB17" s="521"/>
      <c r="AC17" s="521"/>
      <c r="AD17" s="528"/>
      <c r="AE17" s="529">
        <f t="shared" si="2"/>
        <v>0</v>
      </c>
      <c r="AF17" s="530">
        <f t="shared" si="3"/>
        <v>30</v>
      </c>
      <c r="AG17" s="530">
        <f t="shared" si="4"/>
        <v>0</v>
      </c>
      <c r="AH17" s="530">
        <f t="shared" si="5"/>
        <v>0</v>
      </c>
      <c r="AI17" s="531">
        <f t="shared" si="6"/>
        <v>0</v>
      </c>
      <c r="AJ17" s="232"/>
      <c r="AK17" s="509"/>
      <c r="AL17" s="132" t="str">
        <f>IF($D17="","",IF(VLOOKUP($D17,Licenciés!$A:$AC,14,FALSE)&lt;10000000,"0"&amp;VLOOKUP($D17,Licenciés!$A:$AC,14,FALSE),VLOOKUP($D17,Licenciés!$A:$AC,14,FALSE)))</f>
        <v>08780496</v>
      </c>
      <c r="AM17" s="211">
        <f>IF($D17="","",VLOOKUP($D17,Licenciés!$A:$AC,23,FALSE))</f>
        <v>589</v>
      </c>
      <c r="AN17" s="30">
        <f>IF($D17="","",VLOOKUP($D17,Licenciés!$A:$AC,16,FALSE))</f>
        <v>44794</v>
      </c>
      <c r="AO17" s="31" t="str">
        <f>IF($D17="","",VLOOKUP($D17,Licenciés!$A:$AC,20,FALSE))</f>
        <v>Attestation autoquestionnaire pour majeur</v>
      </c>
      <c r="AP17" s="211" t="str">
        <f>IF($D17="","",VLOOKUP($D17,Licenciés!$A:$AC,5,FALSE))</f>
        <v>T</v>
      </c>
      <c r="AQ17" s="211">
        <f>IF($D17="","",VLOOKUP($D17,Licenciés!$A:$AC,10,FALSE))</f>
        <v>-40</v>
      </c>
      <c r="AR17" s="211" t="str">
        <f>IF($D17="","",VLOOKUP($D17,Licenciés!$A:$AC,11,FALSE))</f>
        <v>M</v>
      </c>
      <c r="AS17" s="211" t="str">
        <f>IF($D17="","",VLOOKUP($D17,Licenciés!$A:$AC,29,FALSE))</f>
        <v>Française</v>
      </c>
      <c r="AT17" s="30">
        <f>IF($D17="","",VLOOKUP($D17,Licenciés!$A:$AC,28,FALSE))</f>
        <v>0</v>
      </c>
      <c r="AU17" s="211">
        <f>IF($D17="","",VLOOKUP($D17,Licenciés!$A:$AZ,35,FALSE))</f>
        <v>130509752</v>
      </c>
      <c r="AV17" s="211">
        <f>IF($D17="","",VLOOKUP($D17,Licenciés!$A:$AZ,36,FALSE))</f>
        <v>633214572</v>
      </c>
      <c r="AW17" s="31" t="str">
        <f>IF($D17="","",VLOOKUP($D17,Licenciés!$A:$AZ,37,FALSE))</f>
        <v>guillaumeramon.ping78@gmail.com</v>
      </c>
    </row>
    <row r="18" spans="1:49" ht="16.5" customHeight="1">
      <c r="A18" s="519">
        <v>13</v>
      </c>
      <c r="B18" s="520" t="str">
        <f t="shared" ref="B18" si="7">IF(D18&gt;0,LEFT(AL18,2)," ")</f>
        <v>08</v>
      </c>
      <c r="C18" s="521" t="str">
        <f t="shared" ref="C18" si="8">RIGHT(LEFT(AL18,4),2)</f>
        <v>78</v>
      </c>
      <c r="D18" s="547">
        <v>7848441</v>
      </c>
      <c r="E18" s="523" t="str">
        <f>IF($D18="","",(VLOOKUP($D18,Licenciés!$A:$AC,2,FALSE)&amp;" "&amp;VLOOKUP($D18,Licenciés!$A:$AC,3,FALSE)))</f>
        <v>BENHAMOU Mateo</v>
      </c>
      <c r="F18" s="29" t="str">
        <f>IF($D18="","",VLOOKUP($D18,Licenciés!$A:$AC,15,FALSE))</f>
        <v>ELANCOURT CTT</v>
      </c>
      <c r="G18" s="525">
        <f>IF($D18="","",VLOOKUP($D18,Licenciés!$A:$AC,8,FALSE))</f>
        <v>35876</v>
      </c>
      <c r="H18" s="521">
        <f>IF($D18="","",VLOOKUP($D18,Licenciés!$A:$AC,21,FALSE))</f>
        <v>1953</v>
      </c>
      <c r="I18" s="521">
        <f>IF($D18="","",IF(VLOOKUP($D18,Licenciés!$A:$AC,24,FALSE)="Numerote","n° "&amp;VLOOKUP($D18,Licenciés!$A:$AC,23,FALSE),(VLOOKUP($D18,Licenciés!$A:$AC,24,FALSE))))</f>
        <v>19</v>
      </c>
      <c r="J18" s="521" t="str">
        <f>IF($D18="","",VLOOKUP($D18,Licenciés!$A:$AC,9,FALSE))</f>
        <v>S</v>
      </c>
      <c r="K18" s="526"/>
      <c r="L18" s="533">
        <v>29</v>
      </c>
      <c r="M18" s="534"/>
      <c r="N18" s="534"/>
      <c r="O18" s="535"/>
      <c r="P18" s="536"/>
      <c r="Q18" s="533"/>
      <c r="R18" s="534"/>
      <c r="S18" s="534"/>
      <c r="T18" s="535"/>
      <c r="U18" s="536"/>
      <c r="V18" s="533"/>
      <c r="W18" s="534"/>
      <c r="X18" s="521"/>
      <c r="Y18" s="528"/>
      <c r="Z18" s="526"/>
      <c r="AA18" s="527"/>
      <c r="AB18" s="521"/>
      <c r="AC18" s="521"/>
      <c r="AD18" s="528"/>
      <c r="AE18" s="529">
        <f t="shared" ref="AE18" si="9">(K18+P18+U18+Z18)+MOD(ROUND((L18+Q18+V18+AA18-AF18)/100,),100)</f>
        <v>0</v>
      </c>
      <c r="AF18" s="530">
        <f t="shared" ref="AF18" si="10">MOD(L18+Q18+V18+AA18+ROUND((M18+R18+W18+AB18-AG18)/100,),100)</f>
        <v>29</v>
      </c>
      <c r="AG18" s="530">
        <f t="shared" ref="AG18" si="11">MOD(M18+R18+W18+AB18+ROUND((N18+S18+X18+AC18-AH18)/100,),100)</f>
        <v>0</v>
      </c>
      <c r="AH18" s="530">
        <f t="shared" ref="AH18" si="12">MOD(N18+S18+X18+AC18+ROUND((O18+T18+Y18+AD18-AI18)/100,),100)</f>
        <v>0</v>
      </c>
      <c r="AI18" s="531">
        <f t="shared" ref="AI18" si="13">MOD(O18+T18+Y18+AD18,100)</f>
        <v>0</v>
      </c>
      <c r="AJ18" s="506"/>
      <c r="AK18" s="510"/>
      <c r="AL18" s="132" t="str">
        <f>IF($D18="","",IF(VLOOKUP($D18,Licenciés!$A:$AC,14,FALSE)&lt;10000000,"0"&amp;VLOOKUP($D18,Licenciés!$A:$AC,14,FALSE),VLOOKUP($D18,Licenciés!$A:$AC,14,FALSE)))</f>
        <v>08780496</v>
      </c>
      <c r="AM18" s="211">
        <f>IF($D18="","",VLOOKUP($D18,Licenciés!$A:$AC,23,FALSE))</f>
        <v>0</v>
      </c>
      <c r="AN18" s="30">
        <f>IF($D18="","",VLOOKUP($D18,Licenciés!$A:$AC,16,FALSE))</f>
        <v>44811</v>
      </c>
      <c r="AO18" s="31" t="str">
        <f>IF($D18="","",VLOOKUP($D18,Licenciés!$A:$AC,20,FALSE))</f>
        <v>Standard</v>
      </c>
      <c r="AP18" s="211" t="str">
        <f>IF($D18="","",VLOOKUP($D18,Licenciés!$A:$AC,5,FALSE))</f>
        <v>T</v>
      </c>
      <c r="AQ18" s="211">
        <f>IF($D18="","",VLOOKUP($D18,Licenciés!$A:$AC,10,FALSE))</f>
        <v>-40</v>
      </c>
      <c r="AR18" s="211" t="str">
        <f>IF($D18="","",VLOOKUP($D18,Licenciés!$A:$AC,11,FALSE))</f>
        <v>M</v>
      </c>
      <c r="AS18" s="211" t="str">
        <f>IF($D18="","",VLOOKUP($D18,Licenciés!$A:$AC,29,FALSE))</f>
        <v>Française</v>
      </c>
      <c r="AT18" s="30">
        <f>IF($D18="","",VLOOKUP($D18,Licenciés!$A:$AC,28,FALSE))</f>
        <v>0</v>
      </c>
      <c r="AU18" s="211">
        <f>IF($D18="","",VLOOKUP($D18,Licenciés!$A:$AZ,35,FALSE))</f>
        <v>0</v>
      </c>
      <c r="AV18" s="211">
        <f>IF($D18="","",VLOOKUP($D18,Licenciés!$A:$AZ,36,FALSE))</f>
        <v>0</v>
      </c>
      <c r="AW18" s="31" t="str">
        <f>IF($D18="","",VLOOKUP($D18,Licenciés!$A:$AZ,37,FALSE))</f>
        <v>chrivero2411@yahoo.fr</v>
      </c>
    </row>
    <row r="19" spans="1:49" ht="15.95" customHeight="1">
      <c r="A19" s="519">
        <v>14</v>
      </c>
      <c r="B19" s="539" t="str">
        <f t="shared" si="0"/>
        <v>08</v>
      </c>
      <c r="C19" s="540" t="str">
        <f t="shared" si="1"/>
        <v>92</v>
      </c>
      <c r="D19" s="547">
        <v>9242657</v>
      </c>
      <c r="E19" s="523" t="str">
        <f>IF($D19="","",(VLOOKUP($D19,Licenciés!$A:$AC,2,FALSE)&amp;" "&amp;VLOOKUP($D19,Licenciés!$A:$AC,3,FALSE)))</f>
        <v>CORDONNIER Pierre-Guilhem</v>
      </c>
      <c r="F19" s="29" t="str">
        <f>IF($D19="","",VLOOKUP($D19,Licenciés!$A:$AC,15,FALSE))</f>
        <v>MALAKOFF USMM</v>
      </c>
      <c r="G19" s="525">
        <f>IF($D19="","",VLOOKUP($D19,Licenciés!$A:$AC,8,FALSE))</f>
        <v>36653</v>
      </c>
      <c r="H19" s="521">
        <f>IF($D19="","",VLOOKUP($D19,Licenciés!$A:$AC,21,FALSE))</f>
        <v>2137</v>
      </c>
      <c r="I19" s="521" t="str">
        <f>IF($D19="","",IF(VLOOKUP($D19,Licenciés!$A:$AC,24,FALSE)="Numerote","n° "&amp;VLOOKUP($D19,Licenciés!$A:$AC,23,FALSE),(VLOOKUP($D19,Licenciés!$A:$AC,24,FALSE))))</f>
        <v>n° 743</v>
      </c>
      <c r="J19" s="521" t="str">
        <f>IF($D19="","",VLOOKUP($D19,Licenciés!$A:$AC,9,FALSE))</f>
        <v>S</v>
      </c>
      <c r="K19" s="545"/>
      <c r="L19" s="537">
        <v>28</v>
      </c>
      <c r="M19" s="542"/>
      <c r="N19" s="542"/>
      <c r="O19" s="543"/>
      <c r="P19" s="560"/>
      <c r="Q19" s="537"/>
      <c r="R19" s="542"/>
      <c r="S19" s="542"/>
      <c r="T19" s="543"/>
      <c r="U19" s="560"/>
      <c r="V19" s="537"/>
      <c r="W19" s="542"/>
      <c r="X19" s="542"/>
      <c r="Y19" s="544"/>
      <c r="Z19" s="526"/>
      <c r="AA19" s="527"/>
      <c r="AB19" s="521"/>
      <c r="AC19" s="521"/>
      <c r="AD19" s="528"/>
      <c r="AE19" s="529">
        <f t="shared" si="2"/>
        <v>0</v>
      </c>
      <c r="AF19" s="530">
        <f t="shared" si="3"/>
        <v>28</v>
      </c>
      <c r="AG19" s="530">
        <f t="shared" si="4"/>
        <v>0</v>
      </c>
      <c r="AH19" s="530">
        <f t="shared" si="5"/>
        <v>0</v>
      </c>
      <c r="AI19" s="531">
        <f t="shared" si="6"/>
        <v>0</v>
      </c>
      <c r="AJ19" s="233"/>
      <c r="AK19" s="510"/>
      <c r="AL19" s="132" t="str">
        <f>IF($D19="","",IF(VLOOKUP($D19,Licenciés!$A:$AC,14,FALSE)&lt;10000000,"0"&amp;VLOOKUP($D19,Licenciés!$A:$AC,14,FALSE),VLOOKUP($D19,Licenciés!$A:$AC,14,FALSE)))</f>
        <v>08920018</v>
      </c>
      <c r="AM19" s="211">
        <f>IF($D19="","",VLOOKUP($D19,Licenciés!$A:$AC,23,FALSE))</f>
        <v>743</v>
      </c>
      <c r="AN19" s="30">
        <f>IF($D19="","",VLOOKUP($D19,Licenciés!$A:$AC,16,FALSE))</f>
        <v>44751</v>
      </c>
      <c r="AO19" s="31" t="str">
        <f>IF($D19="","",VLOOKUP($D19,Licenciés!$A:$AC,20,FALSE))</f>
        <v>Attestation autoquestionnaire pour majeur</v>
      </c>
      <c r="AP19" s="211" t="str">
        <f>IF($D19="","",VLOOKUP($D19,Licenciés!$A:$AC,5,FALSE))</f>
        <v>T</v>
      </c>
      <c r="AQ19" s="211">
        <f>IF($D19="","",VLOOKUP($D19,Licenciés!$A:$AC,10,FALSE))</f>
        <v>-40</v>
      </c>
      <c r="AR19" s="211" t="str">
        <f>IF($D19="","",VLOOKUP($D19,Licenciés!$A:$AC,11,FALSE))</f>
        <v>M</v>
      </c>
      <c r="AS19" s="211" t="str">
        <f>IF($D19="","",VLOOKUP($D19,Licenciés!$A:$AC,29,FALSE))</f>
        <v>Française</v>
      </c>
      <c r="AT19" s="30">
        <f>IF($D19="","",VLOOKUP($D19,Licenciés!$A:$AC,28,FALSE))</f>
        <v>43647</v>
      </c>
      <c r="AU19" s="211">
        <f>IF($D19="","",VLOOKUP($D19,Licenciés!$A:$AZ,35,FALSE))</f>
        <v>662396299</v>
      </c>
      <c r="AV19" s="211">
        <f>IF($D19="","",VLOOKUP($D19,Licenciés!$A:$AZ,36,FALSE))</f>
        <v>0</v>
      </c>
      <c r="AW19" s="31" t="str">
        <f>IF($D19="","",VLOOKUP($D19,Licenciés!$A:$AZ,37,FALSE))</f>
        <v>piem.cordonnier@live.fr</v>
      </c>
    </row>
    <row r="20" spans="1:49" s="101" customFormat="1" ht="15" customHeight="1">
      <c r="A20" s="519">
        <v>15</v>
      </c>
      <c r="B20" s="520" t="str">
        <f t="shared" si="0"/>
        <v>08</v>
      </c>
      <c r="C20" s="521" t="str">
        <f t="shared" si="1"/>
        <v>94</v>
      </c>
      <c r="D20" s="547">
        <v>9442562</v>
      </c>
      <c r="E20" s="523" t="str">
        <f>IF($D20="","",(VLOOKUP($D20,Licenciés!$A:$AC,2,FALSE)&amp;" "&amp;VLOOKUP($D20,Licenciés!$A:$AC,3,FALSE)))</f>
        <v>BUO Quentin</v>
      </c>
      <c r="F20" s="29" t="str">
        <f>IF($D20="","",VLOOKUP($D20,Licenciés!$A:$AC,15,FALSE))</f>
        <v>VGA ST MAUR US TT</v>
      </c>
      <c r="G20" s="525">
        <f>IF($D20="","",VLOOKUP($D20,Licenciés!$A:$AC,8,FALSE))</f>
        <v>37666</v>
      </c>
      <c r="H20" s="521">
        <f>IF($D20="","",VLOOKUP($D20,Licenciés!$A:$AC,21,FALSE))</f>
        <v>2172</v>
      </c>
      <c r="I20" s="521" t="str">
        <f>IF($D20="","",IF(VLOOKUP($D20,Licenciés!$A:$AC,24,FALSE)="Numerote","n° "&amp;VLOOKUP($D20,Licenciés!$A:$AC,23,FALSE),(VLOOKUP($D20,Licenciés!$A:$AC,24,FALSE))))</f>
        <v>n° 659</v>
      </c>
      <c r="J20" s="521" t="str">
        <f>IF($D20="","",VLOOKUP($D20,Licenciés!$A:$AC,9,FALSE))</f>
        <v>S</v>
      </c>
      <c r="K20" s="526"/>
      <c r="L20" s="533">
        <v>27</v>
      </c>
      <c r="M20" s="534"/>
      <c r="N20" s="534"/>
      <c r="O20" s="535"/>
      <c r="P20" s="536"/>
      <c r="Q20" s="533"/>
      <c r="R20" s="534"/>
      <c r="S20" s="534"/>
      <c r="T20" s="535"/>
      <c r="U20" s="536"/>
      <c r="V20" s="533"/>
      <c r="W20" s="534"/>
      <c r="X20" s="521"/>
      <c r="Y20" s="528"/>
      <c r="Z20" s="545"/>
      <c r="AA20" s="546"/>
      <c r="AB20" s="521"/>
      <c r="AC20" s="521"/>
      <c r="AD20" s="528"/>
      <c r="AE20" s="529">
        <f t="shared" si="2"/>
        <v>0</v>
      </c>
      <c r="AF20" s="530">
        <f t="shared" si="3"/>
        <v>27</v>
      </c>
      <c r="AG20" s="530">
        <f t="shared" si="4"/>
        <v>0</v>
      </c>
      <c r="AH20" s="530">
        <f t="shared" si="5"/>
        <v>0</v>
      </c>
      <c r="AI20" s="531">
        <f t="shared" si="6"/>
        <v>0</v>
      </c>
      <c r="AJ20" s="232"/>
      <c r="AK20" s="510"/>
      <c r="AL20" s="132" t="str">
        <f>IF($D20="","",IF(VLOOKUP($D20,Licenciés!$A:$AC,14,FALSE)&lt;10000000,"0"&amp;VLOOKUP($D20,Licenciés!$A:$AC,14,FALSE),VLOOKUP($D20,Licenciés!$A:$AC,14,FALSE)))</f>
        <v>08940976</v>
      </c>
      <c r="AM20" s="211">
        <f>IF($D20="","",VLOOKUP($D20,Licenciés!$A:$AC,23,FALSE))</f>
        <v>659</v>
      </c>
      <c r="AN20" s="30">
        <f>IF($D20="","",VLOOKUP($D20,Licenciés!$A:$AC,16,FALSE))</f>
        <v>44818</v>
      </c>
      <c r="AO20" s="31" t="str">
        <f>IF($D20="","",VLOOKUP($D20,Licenciés!$A:$AC,20,FALSE))</f>
        <v>Standard</v>
      </c>
      <c r="AP20" s="211" t="str">
        <f>IF($D20="","",VLOOKUP($D20,Licenciés!$A:$AC,5,FALSE))</f>
        <v>T</v>
      </c>
      <c r="AQ20" s="211">
        <f>IF($D20="","",VLOOKUP($D20,Licenciés!$A:$AC,10,FALSE))</f>
        <v>-40</v>
      </c>
      <c r="AR20" s="211" t="str">
        <f>IF($D20="","",VLOOKUP($D20,Licenciés!$A:$AC,11,FALSE))</f>
        <v>M</v>
      </c>
      <c r="AS20" s="211" t="str">
        <f>IF($D20="","",VLOOKUP($D20,Licenciés!$A:$AC,29,FALSE))</f>
        <v>Française</v>
      </c>
      <c r="AT20" s="30">
        <f>IF($D20="","",VLOOKUP($D20,Licenciés!$A:$AC,28,FALSE))</f>
        <v>0</v>
      </c>
      <c r="AU20" s="211" t="str">
        <f>IF($D20="","",VLOOKUP($D20,Licenciés!$A:$AZ,35,FALSE))</f>
        <v>01 43 97 05 79</v>
      </c>
      <c r="AV20" s="211" t="str">
        <f>IF($D20="","",VLOOKUP($D20,Licenciés!$A:$AZ,36,FALSE))</f>
        <v>06 76 73 48 22</v>
      </c>
      <c r="AW20" s="31" t="str">
        <f>IF($D20="","",VLOOKUP($D20,Licenciés!$A:$AZ,37,FALSE))</f>
        <v>marie-christine.captal@orange.fr</v>
      </c>
    </row>
    <row r="21" spans="1:49" s="101" customFormat="1" ht="15.95" customHeight="1">
      <c r="A21" s="519">
        <v>16</v>
      </c>
      <c r="B21" s="520" t="str">
        <f t="shared" si="0"/>
        <v>12</v>
      </c>
      <c r="C21" s="521" t="str">
        <f t="shared" si="1"/>
        <v>49</v>
      </c>
      <c r="D21" s="550">
        <v>3332854</v>
      </c>
      <c r="E21" s="523" t="str">
        <f>IF($D21="","",(VLOOKUP($D21,Licenciés!$A:$AC,2,FALSE)&amp;" "&amp;VLOOKUP($D21,Licenciés!$A:$AC,3,FALSE)))</f>
        <v>HUMBERT Mathis</v>
      </c>
      <c r="F21" s="29" t="str">
        <f>IF($D21="","",VLOOKUP($D21,Licenciés!$A:$AC,15,FALSE))</f>
        <v>ROMAGNE (LA) - S.S.</v>
      </c>
      <c r="G21" s="525">
        <f>IF($D21="","",VLOOKUP($D21,Licenciés!$A:$AC,8,FALSE))</f>
        <v>37789</v>
      </c>
      <c r="H21" s="521">
        <f>IF($D21="","",VLOOKUP($D21,Licenciés!$A:$AC,21,FALSE))</f>
        <v>2147</v>
      </c>
      <c r="I21" s="521" t="str">
        <f>IF($D21="","",IF(VLOOKUP($D21,Licenciés!$A:$AC,24,FALSE)="Numerote","n° "&amp;VLOOKUP($D21,Licenciés!$A:$AC,23,FALSE),(VLOOKUP($D21,Licenciés!$A:$AC,24,FALSE))))</f>
        <v>n° 717</v>
      </c>
      <c r="J21" s="521" t="str">
        <f>IF($D21="","",VLOOKUP($D21,Licenciés!$A:$AC,9,FALSE))</f>
        <v>S</v>
      </c>
      <c r="K21" s="526"/>
      <c r="L21" s="527">
        <v>26</v>
      </c>
      <c r="M21" s="521"/>
      <c r="N21" s="521"/>
      <c r="O21" s="528"/>
      <c r="P21" s="526"/>
      <c r="Q21" s="527"/>
      <c r="R21" s="521"/>
      <c r="S21" s="521"/>
      <c r="T21" s="528"/>
      <c r="U21" s="526"/>
      <c r="V21" s="527"/>
      <c r="W21" s="521"/>
      <c r="X21" s="521"/>
      <c r="Y21" s="528"/>
      <c r="Z21" s="529"/>
      <c r="AA21" s="527"/>
      <c r="AB21" s="521"/>
      <c r="AC21" s="521"/>
      <c r="AD21" s="528"/>
      <c r="AE21" s="529">
        <f t="shared" si="2"/>
        <v>0</v>
      </c>
      <c r="AF21" s="530">
        <f t="shared" si="3"/>
        <v>26</v>
      </c>
      <c r="AG21" s="530">
        <f t="shared" si="4"/>
        <v>0</v>
      </c>
      <c r="AH21" s="530">
        <f t="shared" si="5"/>
        <v>0</v>
      </c>
      <c r="AI21" s="531">
        <f t="shared" si="6"/>
        <v>0</v>
      </c>
      <c r="AJ21" s="170"/>
      <c r="AK21" s="510"/>
      <c r="AL21" s="132">
        <f>IF($D21="","",IF(VLOOKUP($D21,Licenciés!$A:$AC,14,FALSE)&lt;10000000,"0"&amp;VLOOKUP($D21,Licenciés!$A:$AC,14,FALSE),VLOOKUP($D21,Licenciés!$A:$AC,14,FALSE)))</f>
        <v>12490040</v>
      </c>
      <c r="AM21" s="211">
        <f>IF($D21="","",VLOOKUP($D21,Licenciés!$A:$AC,23,FALSE))</f>
        <v>717</v>
      </c>
      <c r="AN21" s="30">
        <f>IF($D21="","",VLOOKUP($D21,Licenciés!$A:$AC,16,FALSE))</f>
        <v>44810</v>
      </c>
      <c r="AO21" s="31" t="str">
        <f>IF($D21="","",VLOOKUP($D21,Licenciés!$A:$AC,20,FALSE))</f>
        <v>Standard</v>
      </c>
      <c r="AP21" s="211" t="str">
        <f>IF($D21="","",VLOOKUP($D21,Licenciés!$A:$AC,5,FALSE))</f>
        <v>T</v>
      </c>
      <c r="AQ21" s="211">
        <f>IF($D21="","",VLOOKUP($D21,Licenciés!$A:$AC,10,FALSE))</f>
        <v>-40</v>
      </c>
      <c r="AR21" s="211" t="str">
        <f>IF($D21="","",VLOOKUP($D21,Licenciés!$A:$AC,11,FALSE))</f>
        <v>M</v>
      </c>
      <c r="AS21" s="211" t="str">
        <f>IF($D21="","",VLOOKUP($D21,Licenciés!$A:$AC,29,FALSE))</f>
        <v>Française</v>
      </c>
      <c r="AT21" s="30">
        <f>IF($D21="","",VLOOKUP($D21,Licenciés!$A:$AC,28,FALSE))</f>
        <v>43647</v>
      </c>
      <c r="AU21" s="211">
        <f>IF($D21="","",VLOOKUP($D21,Licenciés!$A:$AZ,35,FALSE))</f>
        <v>0</v>
      </c>
      <c r="AV21" s="211">
        <f>IF($D21="","",VLOOKUP($D21,Licenciés!$A:$AZ,36,FALSE))</f>
        <v>607082975</v>
      </c>
      <c r="AW21" s="31" t="str">
        <f>IF($D21="","",VLOOKUP($D21,Licenciés!$A:$AZ,37,FALSE))</f>
        <v>humbert.franck3@gmail.com</v>
      </c>
    </row>
    <row r="22" spans="1:49" s="101" customFormat="1" ht="15.95" customHeight="1">
      <c r="A22" s="519">
        <v>17</v>
      </c>
      <c r="B22" s="520" t="str">
        <f t="shared" si="0"/>
        <v>08</v>
      </c>
      <c r="C22" s="521" t="str">
        <f t="shared" si="1"/>
        <v>91</v>
      </c>
      <c r="D22" s="547">
        <v>9420750</v>
      </c>
      <c r="E22" s="523" t="str">
        <f>IF($D22="","",(VLOOKUP($D22,Licenciés!$A:$AC,2,FALSE)&amp;" "&amp;VLOOKUP($D22,Licenciés!$A:$AC,3,FALSE)))</f>
        <v>CAVALIER Mehdi</v>
      </c>
      <c r="F22" s="29" t="str">
        <f>IF($D22="","",VLOOKUP($D22,Licenciés!$A:$AC,15,FALSE))</f>
        <v>YERRES ATT</v>
      </c>
      <c r="G22" s="525">
        <f>IF($D22="","",VLOOKUP($D22,Licenciés!$A:$AC,8,FALSE))</f>
        <v>33451</v>
      </c>
      <c r="H22" s="521">
        <f>IF($D22="","",VLOOKUP($D22,Licenciés!$A:$AC,21,FALSE))</f>
        <v>2068</v>
      </c>
      <c r="I22" s="521" t="str">
        <f>IF($D22="","",IF(VLOOKUP($D22,Licenciés!$A:$AC,24,FALSE)="Numerote","n° "&amp;VLOOKUP($D22,Licenciés!$A:$AC,23,FALSE),(VLOOKUP($D22,Licenciés!$A:$AC,24,FALSE))))</f>
        <v>n° 909</v>
      </c>
      <c r="J22" s="521" t="str">
        <f>IF($D22="","",VLOOKUP($D22,Licenciés!$A:$AC,9,FALSE))</f>
        <v>S</v>
      </c>
      <c r="K22" s="526"/>
      <c r="L22" s="533">
        <v>25</v>
      </c>
      <c r="M22" s="534"/>
      <c r="N22" s="534"/>
      <c r="O22" s="535"/>
      <c r="P22" s="536"/>
      <c r="Q22" s="534"/>
      <c r="R22" s="534"/>
      <c r="S22" s="534"/>
      <c r="T22" s="535"/>
      <c r="U22" s="536"/>
      <c r="V22" s="533"/>
      <c r="W22" s="534"/>
      <c r="X22" s="534"/>
      <c r="Y22" s="528"/>
      <c r="Z22" s="526"/>
      <c r="AA22" s="527"/>
      <c r="AB22" s="521"/>
      <c r="AC22" s="521"/>
      <c r="AD22" s="528"/>
      <c r="AE22" s="529">
        <f t="shared" si="2"/>
        <v>0</v>
      </c>
      <c r="AF22" s="530">
        <f t="shared" si="3"/>
        <v>25</v>
      </c>
      <c r="AG22" s="530">
        <f t="shared" si="4"/>
        <v>0</v>
      </c>
      <c r="AH22" s="530">
        <f t="shared" si="5"/>
        <v>0</v>
      </c>
      <c r="AI22" s="531">
        <f t="shared" si="6"/>
        <v>0</v>
      </c>
      <c r="AJ22" s="233"/>
      <c r="AK22" s="509"/>
      <c r="AL22" s="132" t="str">
        <f>IF($D22="","",IF(VLOOKUP($D22,Licenciés!$A:$AC,14,FALSE)&lt;10000000,"0"&amp;VLOOKUP($D22,Licenciés!$A:$AC,14,FALSE),VLOOKUP($D22,Licenciés!$A:$AC,14,FALSE)))</f>
        <v>08911083</v>
      </c>
      <c r="AM22" s="211">
        <f>IF($D22="","",VLOOKUP($D22,Licenciés!$A:$AC,23,FALSE))</f>
        <v>909</v>
      </c>
      <c r="AN22" s="30">
        <f>IF($D22="","",VLOOKUP($D22,Licenciés!$A:$AC,16,FALSE))</f>
        <v>44751</v>
      </c>
      <c r="AO22" s="31" t="str">
        <f>IF($D22="","",VLOOKUP($D22,Licenciés!$A:$AC,20,FALSE))</f>
        <v>Attestation autoquestionnaire pour majeur</v>
      </c>
      <c r="AP22" s="211" t="str">
        <f>IF($D22="","",VLOOKUP($D22,Licenciés!$A:$AC,5,FALSE))</f>
        <v>T</v>
      </c>
      <c r="AQ22" s="211">
        <f>IF($D22="","",VLOOKUP($D22,Licenciés!$A:$AC,10,FALSE))</f>
        <v>-40</v>
      </c>
      <c r="AR22" s="211" t="str">
        <f>IF($D22="","",VLOOKUP($D22,Licenciés!$A:$AC,11,FALSE))</f>
        <v>M</v>
      </c>
      <c r="AS22" s="211" t="str">
        <f>IF($D22="","",VLOOKUP($D22,Licenciés!$A:$AC,29,FALSE))</f>
        <v>Française</v>
      </c>
      <c r="AT22" s="30">
        <f>IF($D22="","",VLOOKUP($D22,Licenciés!$A:$AC,28,FALSE))</f>
        <v>43282</v>
      </c>
      <c r="AU22" s="211">
        <f>IF($D22="","",VLOOKUP($D22,Licenciés!$A:$AZ,35,FALSE))</f>
        <v>0</v>
      </c>
      <c r="AV22" s="211">
        <f>IF($D22="","",VLOOKUP($D22,Licenciés!$A:$AZ,36,FALSE))</f>
        <v>659497574</v>
      </c>
      <c r="AW22" s="31" t="str">
        <f>IF($D22="","",VLOOKUP($D22,Licenciés!$A:$AZ,37,FALSE))</f>
        <v>cavalier.mehdi@hotmail.fr</v>
      </c>
    </row>
    <row r="23" spans="1:49" s="101" customFormat="1" ht="15.95" customHeight="1">
      <c r="A23" s="519">
        <v>18</v>
      </c>
      <c r="B23" s="520" t="str">
        <f t="shared" si="0"/>
        <v>08</v>
      </c>
      <c r="C23" s="521" t="str">
        <f t="shared" si="1"/>
        <v>78</v>
      </c>
      <c r="D23" s="547">
        <v>7856043</v>
      </c>
      <c r="E23" s="523" t="str">
        <f>IF($D23="","",(VLOOKUP($D23,Licenciés!$A:$AC,2,FALSE)&amp;" "&amp;VLOOKUP($D23,Licenciés!$A:$AC,3,FALSE)))</f>
        <v>FUSILLER Antoine</v>
      </c>
      <c r="F23" s="29" t="str">
        <f>IF($D23="","",VLOOKUP($D23,Licenciés!$A:$AC,15,FALSE))</f>
        <v>SARTROUVILLOIS TT</v>
      </c>
      <c r="G23" s="525">
        <f>IF($D23="","",VLOOKUP($D23,Licenciés!$A:$AC,8,FALSE))</f>
        <v>36153</v>
      </c>
      <c r="H23" s="521">
        <f>IF($D23="","",VLOOKUP($D23,Licenciés!$A:$AC,21,FALSE))</f>
        <v>2055</v>
      </c>
      <c r="I23" s="521" t="str">
        <f>IF($D23="","",IF(VLOOKUP($D23,Licenciés!$A:$AC,24,FALSE)="Numerote","n° "&amp;VLOOKUP($D23,Licenciés!$A:$AC,23,FALSE),(VLOOKUP($D23,Licenciés!$A:$AC,24,FALSE))))</f>
        <v>n° 943</v>
      </c>
      <c r="J23" s="521" t="str">
        <f>IF($D23="","",VLOOKUP($D23,Licenciés!$A:$AC,9,FALSE))</f>
        <v>S</v>
      </c>
      <c r="K23" s="526"/>
      <c r="L23" s="533">
        <v>24</v>
      </c>
      <c r="M23" s="534"/>
      <c r="N23" s="534"/>
      <c r="O23" s="535"/>
      <c r="P23" s="536"/>
      <c r="Q23" s="534"/>
      <c r="R23" s="534"/>
      <c r="S23" s="534"/>
      <c r="T23" s="535"/>
      <c r="U23" s="536"/>
      <c r="V23" s="533"/>
      <c r="W23" s="534"/>
      <c r="X23" s="534"/>
      <c r="Y23" s="528"/>
      <c r="Z23" s="552"/>
      <c r="AA23" s="553"/>
      <c r="AB23" s="521"/>
      <c r="AC23" s="521"/>
      <c r="AD23" s="528"/>
      <c r="AE23" s="529">
        <f t="shared" si="2"/>
        <v>0</v>
      </c>
      <c r="AF23" s="530">
        <f t="shared" si="3"/>
        <v>24</v>
      </c>
      <c r="AG23" s="530">
        <f t="shared" si="4"/>
        <v>0</v>
      </c>
      <c r="AH23" s="530">
        <f t="shared" si="5"/>
        <v>0</v>
      </c>
      <c r="AI23" s="531">
        <f t="shared" si="6"/>
        <v>0</v>
      </c>
      <c r="AJ23" s="233"/>
      <c r="AK23" s="509"/>
      <c r="AL23" s="132" t="str">
        <f>IF($D23="","",IF(VLOOKUP($D23,Licenciés!$A:$AC,14,FALSE)&lt;10000000,"0"&amp;VLOOKUP($D23,Licenciés!$A:$AC,14,FALSE),VLOOKUP($D23,Licenciés!$A:$AC,14,FALSE)))</f>
        <v>08780627</v>
      </c>
      <c r="AM23" s="211">
        <f>IF($D23="","",VLOOKUP($D23,Licenciés!$A:$AC,23,FALSE))</f>
        <v>943</v>
      </c>
      <c r="AN23" s="30">
        <f>IF($D23="","",VLOOKUP($D23,Licenciés!$A:$AC,16,FALSE))</f>
        <v>44817</v>
      </c>
      <c r="AO23" s="31" t="str">
        <f>IF($D23="","",VLOOKUP($D23,Licenciés!$A:$AC,20,FALSE))</f>
        <v>Attestation autoquestionnaire pour majeur</v>
      </c>
      <c r="AP23" s="211" t="str">
        <f>IF($D23="","",VLOOKUP($D23,Licenciés!$A:$AC,5,FALSE))</f>
        <v>T</v>
      </c>
      <c r="AQ23" s="211">
        <f>IF($D23="","",VLOOKUP($D23,Licenciés!$A:$AC,10,FALSE))</f>
        <v>-40</v>
      </c>
      <c r="AR23" s="211" t="str">
        <f>IF($D23="","",VLOOKUP($D23,Licenciés!$A:$AC,11,FALSE))</f>
        <v>M</v>
      </c>
      <c r="AS23" s="211" t="str">
        <f>IF($D23="","",VLOOKUP($D23,Licenciés!$A:$AC,29,FALSE))</f>
        <v>Française</v>
      </c>
      <c r="AT23" s="30">
        <f>IF($D23="","",VLOOKUP($D23,Licenciés!$A:$AC,28,FALSE))</f>
        <v>0</v>
      </c>
      <c r="AU23" s="211">
        <f>IF($D23="","",VLOOKUP($D23,Licenciés!$A:$AZ,35,FALSE))</f>
        <v>0</v>
      </c>
      <c r="AV23" s="211">
        <f>IF($D23="","",VLOOKUP($D23,Licenciés!$A:$AZ,36,FALSE))</f>
        <v>0</v>
      </c>
      <c r="AW23" s="31" t="str">
        <f>IF($D23="","",VLOOKUP($D23,Licenciés!$A:$AZ,37,FALSE))</f>
        <v>antoine.fusiller2@gmail.com</v>
      </c>
    </row>
    <row r="24" spans="1:49" s="101" customFormat="1" ht="15.95" customHeight="1">
      <c r="A24" s="519">
        <v>19</v>
      </c>
      <c r="B24" s="619" t="str">
        <f t="shared" si="0"/>
        <v>12</v>
      </c>
      <c r="C24" s="549" t="str">
        <f t="shared" si="1"/>
        <v>49</v>
      </c>
      <c r="D24" s="550">
        <v>8524489</v>
      </c>
      <c r="E24" s="523" t="str">
        <f>IF($D24="","",(VLOOKUP($D24,Licenciés!$A:$AC,2,FALSE)&amp;" "&amp;VLOOKUP($D24,Licenciés!$A:$AC,3,FALSE)))</f>
        <v>ROCHARD Alexandre</v>
      </c>
      <c r="F24" s="29" t="str">
        <f>IF($D24="","",VLOOKUP($D24,Licenciés!$A:$AC,15,FALSE))</f>
        <v>LES LOUPS D'ANGERS TT</v>
      </c>
      <c r="G24" s="525">
        <f>IF($D24="","",VLOOKUP($D24,Licenciés!$A:$AC,8,FALSE))</f>
        <v>37642</v>
      </c>
      <c r="H24" s="521">
        <f>IF($D24="","",VLOOKUP($D24,Licenciés!$A:$AC,21,FALSE))</f>
        <v>1990</v>
      </c>
      <c r="I24" s="521">
        <f>IF($D24="","",IF(VLOOKUP($D24,Licenciés!$A:$AC,24,FALSE)="Numerote","n° "&amp;VLOOKUP($D24,Licenciés!$A:$AC,23,FALSE),(VLOOKUP($D24,Licenciés!$A:$AC,24,FALSE))))</f>
        <v>19</v>
      </c>
      <c r="J24" s="521" t="str">
        <f>IF($D24="","",VLOOKUP($D24,Licenciés!$A:$AC,9,FALSE))</f>
        <v>S</v>
      </c>
      <c r="K24" s="545"/>
      <c r="L24" s="546">
        <v>23</v>
      </c>
      <c r="M24" s="540"/>
      <c r="N24" s="540"/>
      <c r="O24" s="544"/>
      <c r="P24" s="545"/>
      <c r="Q24" s="546"/>
      <c r="R24" s="540"/>
      <c r="S24" s="540"/>
      <c r="T24" s="544"/>
      <c r="U24" s="545"/>
      <c r="V24" s="546"/>
      <c r="W24" s="540"/>
      <c r="X24" s="540"/>
      <c r="Y24" s="544"/>
      <c r="Z24" s="526"/>
      <c r="AA24" s="527"/>
      <c r="AB24" s="521"/>
      <c r="AC24" s="521"/>
      <c r="AD24" s="528"/>
      <c r="AE24" s="529">
        <f t="shared" si="2"/>
        <v>0</v>
      </c>
      <c r="AF24" s="530">
        <f t="shared" si="3"/>
        <v>23</v>
      </c>
      <c r="AG24" s="530">
        <f t="shared" si="4"/>
        <v>0</v>
      </c>
      <c r="AH24" s="530">
        <f t="shared" si="5"/>
        <v>0</v>
      </c>
      <c r="AI24" s="531">
        <f t="shared" si="6"/>
        <v>0</v>
      </c>
      <c r="AJ24" s="506"/>
      <c r="AK24" s="510"/>
      <c r="AL24" s="132">
        <f>IF($D24="","",IF(VLOOKUP($D24,Licenciés!$A:$AC,14,FALSE)&lt;10000000,"0"&amp;VLOOKUP($D24,Licenciés!$A:$AC,14,FALSE),VLOOKUP($D24,Licenciés!$A:$AC,14,FALSE)))</f>
        <v>12490073</v>
      </c>
      <c r="AM24" s="211">
        <f>IF($D24="","",VLOOKUP($D24,Licenciés!$A:$AC,23,FALSE))</f>
        <v>0</v>
      </c>
      <c r="AN24" s="30">
        <f>IF($D24="","",VLOOKUP($D24,Licenciés!$A:$AC,16,FALSE))</f>
        <v>44819</v>
      </c>
      <c r="AO24" s="31" t="str">
        <f>IF($D24="","",VLOOKUP($D24,Licenciés!$A:$AC,20,FALSE))</f>
        <v>Standard</v>
      </c>
      <c r="AP24" s="211" t="str">
        <f>IF($D24="","",VLOOKUP($D24,Licenciés!$A:$AC,5,FALSE))</f>
        <v>T</v>
      </c>
      <c r="AQ24" s="211">
        <f>IF($D24="","",VLOOKUP($D24,Licenciés!$A:$AC,10,FALSE))</f>
        <v>-40</v>
      </c>
      <c r="AR24" s="211" t="str">
        <f>IF($D24="","",VLOOKUP($D24,Licenciés!$A:$AC,11,FALSE))</f>
        <v>M</v>
      </c>
      <c r="AS24" s="211" t="str">
        <f>IF($D24="","",VLOOKUP($D24,Licenciés!$A:$AC,29,FALSE))</f>
        <v>Française</v>
      </c>
      <c r="AT24" s="30">
        <f>IF($D24="","",VLOOKUP($D24,Licenciés!$A:$AC,28,FALSE))</f>
        <v>44743</v>
      </c>
      <c r="AU24" s="211">
        <f>IF($D24="","",VLOOKUP($D24,Licenciés!$A:$AZ,35,FALSE))</f>
        <v>251414625</v>
      </c>
      <c r="AV24" s="211">
        <f>IF($D24="","",VLOOKUP($D24,Licenciés!$A:$AZ,36,FALSE))</f>
        <v>788464735</v>
      </c>
      <c r="AW24" s="31" t="str">
        <f>IF($D24="","",VLOOKUP($D24,Licenciés!$A:$AZ,37,FALSE))</f>
        <v>alexandre.rochard@orange.fr</v>
      </c>
    </row>
    <row r="25" spans="1:49" s="101" customFormat="1" ht="15.95" customHeight="1">
      <c r="A25" s="519">
        <v>20</v>
      </c>
      <c r="B25" s="520" t="str">
        <f t="shared" si="0"/>
        <v>12</v>
      </c>
      <c r="C25" s="521" t="str">
        <f t="shared" si="1"/>
        <v>44</v>
      </c>
      <c r="D25" s="522">
        <v>4437593</v>
      </c>
      <c r="E25" s="523" t="str">
        <f>IF($D25="","",(VLOOKUP($D25,Licenciés!$A:$AC,2,FALSE)&amp;" "&amp;VLOOKUP($D25,Licenciés!$A:$AC,3,FALSE)))</f>
        <v>LEPAROUX Theo</v>
      </c>
      <c r="F25" s="29" t="str">
        <f>IF($D25="","",VLOOKUP($D25,Licenciés!$A:$AC,15,FALSE))</f>
        <v>STE LUCE T.T.</v>
      </c>
      <c r="G25" s="525">
        <f>IF($D25="","",VLOOKUP($D25,Licenciés!$A:$AC,8,FALSE))</f>
        <v>36499</v>
      </c>
      <c r="H25" s="521">
        <f>IF($D25="","",VLOOKUP($D25,Licenciés!$A:$AC,21,FALSE))</f>
        <v>2150</v>
      </c>
      <c r="I25" s="521" t="str">
        <f>IF($D25="","",IF(VLOOKUP($D25,Licenciés!$A:$AC,24,FALSE)="Numerote","n° "&amp;VLOOKUP($D25,Licenciés!$A:$AC,23,FALSE),(VLOOKUP($D25,Licenciés!$A:$AC,24,FALSE))))</f>
        <v>n° 711</v>
      </c>
      <c r="J25" s="521" t="str">
        <f>IF($D25="","",VLOOKUP($D25,Licenciés!$A:$AC,9,FALSE))</f>
        <v>S</v>
      </c>
      <c r="K25" s="526"/>
      <c r="L25" s="533">
        <v>18</v>
      </c>
      <c r="M25" s="534"/>
      <c r="N25" s="534"/>
      <c r="O25" s="535"/>
      <c r="P25" s="536"/>
      <c r="Q25" s="534"/>
      <c r="R25" s="534"/>
      <c r="S25" s="534"/>
      <c r="T25" s="535"/>
      <c r="U25" s="536"/>
      <c r="V25" s="533"/>
      <c r="W25" s="534"/>
      <c r="X25" s="534"/>
      <c r="Y25" s="528"/>
      <c r="Z25" s="552"/>
      <c r="AA25" s="553"/>
      <c r="AB25" s="521"/>
      <c r="AC25" s="521"/>
      <c r="AD25" s="528"/>
      <c r="AE25" s="529">
        <f t="shared" si="2"/>
        <v>0</v>
      </c>
      <c r="AF25" s="530">
        <f t="shared" si="3"/>
        <v>18</v>
      </c>
      <c r="AG25" s="530">
        <f t="shared" si="4"/>
        <v>0</v>
      </c>
      <c r="AH25" s="530">
        <f t="shared" si="5"/>
        <v>0</v>
      </c>
      <c r="AI25" s="531">
        <f t="shared" si="6"/>
        <v>0</v>
      </c>
      <c r="AJ25" s="129"/>
      <c r="AK25" s="510"/>
      <c r="AL25" s="132">
        <f>IF($D25="","",IF(VLOOKUP($D25,Licenciés!$A:$AC,14,FALSE)&lt;10000000,"0"&amp;VLOOKUP($D25,Licenciés!$A:$AC,14,FALSE),VLOOKUP($D25,Licenciés!$A:$AC,14,FALSE)))</f>
        <v>12440084</v>
      </c>
      <c r="AM25" s="211">
        <f>IF($D25="","",VLOOKUP($D25,Licenciés!$A:$AC,23,FALSE))</f>
        <v>711</v>
      </c>
      <c r="AN25" s="30">
        <f>IF($D25="","",VLOOKUP($D25,Licenciés!$A:$AC,16,FALSE))</f>
        <v>44814</v>
      </c>
      <c r="AO25" s="31" t="str">
        <f>IF($D25="","",VLOOKUP($D25,Licenciés!$A:$AC,20,FALSE))</f>
        <v>Attestation autoquestionnaire pour majeur</v>
      </c>
      <c r="AP25" s="211" t="str">
        <f>IF($D25="","",VLOOKUP($D25,Licenciés!$A:$AC,5,FALSE))</f>
        <v>T</v>
      </c>
      <c r="AQ25" s="211">
        <f>IF($D25="","",VLOOKUP($D25,Licenciés!$A:$AC,10,FALSE))</f>
        <v>-40</v>
      </c>
      <c r="AR25" s="211" t="str">
        <f>IF($D25="","",VLOOKUP($D25,Licenciés!$A:$AC,11,FALSE))</f>
        <v>M</v>
      </c>
      <c r="AS25" s="211" t="str">
        <f>IF($D25="","",VLOOKUP($D25,Licenciés!$A:$AC,29,FALSE))</f>
        <v>Française</v>
      </c>
      <c r="AT25" s="30">
        <f>IF($D25="","",VLOOKUP($D25,Licenciés!$A:$AC,28,FALSE))</f>
        <v>43647</v>
      </c>
      <c r="AU25" s="211">
        <f>IF($D25="","",VLOOKUP($D25,Licenciés!$A:$AZ,35,FALSE))</f>
        <v>954470848</v>
      </c>
      <c r="AV25" s="211">
        <f>IF($D25="","",VLOOKUP($D25,Licenciés!$A:$AZ,36,FALSE))</f>
        <v>651425358</v>
      </c>
      <c r="AW25" s="31" t="str">
        <f>IF($D25="","",VLOOKUP($D25,Licenciés!$A:$AZ,37,FALSE))</f>
        <v>theo.leparoux@free.fr</v>
      </c>
    </row>
    <row r="26" spans="1:49" s="101" customFormat="1" ht="15.95" customHeight="1">
      <c r="A26" s="519">
        <v>21</v>
      </c>
      <c r="B26" s="619" t="str">
        <f t="shared" si="0"/>
        <v>08</v>
      </c>
      <c r="C26" s="549" t="str">
        <f t="shared" si="1"/>
        <v>94</v>
      </c>
      <c r="D26" s="547">
        <v>7520382</v>
      </c>
      <c r="E26" s="523" t="str">
        <f>IF($D26="","",(VLOOKUP($D26,Licenciés!$A:$AC,2,FALSE)&amp;" "&amp;VLOOKUP($D26,Licenciés!$A:$AC,3,FALSE)))</f>
        <v>SCHMITT Balthazar</v>
      </c>
      <c r="F26" s="29" t="str">
        <f>IF($D26="","",VLOOKUP($D26,Licenciés!$A:$AC,15,FALSE))</f>
        <v>FONTENAYSIENNE Union Sportive TT</v>
      </c>
      <c r="G26" s="525">
        <f>IF($D26="","",VLOOKUP($D26,Licenciés!$A:$AC,8,FALSE))</f>
        <v>37636</v>
      </c>
      <c r="H26" s="521">
        <f>IF($D26="","",VLOOKUP($D26,Licenciés!$A:$AC,21,FALSE))</f>
        <v>2025</v>
      </c>
      <c r="I26" s="521">
        <f>IF($D26="","",IF(VLOOKUP($D26,Licenciés!$A:$AC,24,FALSE)="Numerote","n° "&amp;VLOOKUP($D26,Licenciés!$A:$AC,23,FALSE),(VLOOKUP($D26,Licenciés!$A:$AC,24,FALSE))))</f>
        <v>20</v>
      </c>
      <c r="J26" s="521" t="str">
        <f>IF($D26="","",VLOOKUP($D26,Licenciés!$A:$AC,9,FALSE))</f>
        <v>S</v>
      </c>
      <c r="K26" s="526"/>
      <c r="L26" s="527">
        <v>17</v>
      </c>
      <c r="M26" s="521"/>
      <c r="N26" s="521"/>
      <c r="O26" s="544"/>
      <c r="P26" s="558"/>
      <c r="Q26" s="555"/>
      <c r="R26" s="556"/>
      <c r="S26" s="556"/>
      <c r="T26" s="557"/>
      <c r="U26" s="558"/>
      <c r="V26" s="555"/>
      <c r="W26" s="556"/>
      <c r="X26" s="556"/>
      <c r="Y26" s="554"/>
      <c r="Z26" s="526"/>
      <c r="AA26" s="527"/>
      <c r="AB26" s="521"/>
      <c r="AC26" s="521"/>
      <c r="AD26" s="528"/>
      <c r="AE26" s="529">
        <f t="shared" si="2"/>
        <v>0</v>
      </c>
      <c r="AF26" s="530">
        <f t="shared" si="3"/>
        <v>17</v>
      </c>
      <c r="AG26" s="530">
        <f t="shared" si="4"/>
        <v>0</v>
      </c>
      <c r="AH26" s="530">
        <f t="shared" si="5"/>
        <v>0</v>
      </c>
      <c r="AI26" s="531">
        <f t="shared" si="6"/>
        <v>0</v>
      </c>
      <c r="AJ26" s="234"/>
      <c r="AK26" s="510"/>
      <c r="AL26" s="132" t="str">
        <f>IF($D26="","",IF(VLOOKUP($D26,Licenciés!$A:$AC,14,FALSE)&lt;10000000,"0"&amp;VLOOKUP($D26,Licenciés!$A:$AC,14,FALSE),VLOOKUP($D26,Licenciés!$A:$AC,14,FALSE)))</f>
        <v>08940073</v>
      </c>
      <c r="AM26" s="211">
        <f>IF($D26="","",VLOOKUP($D26,Licenciés!$A:$AC,23,FALSE))</f>
        <v>0</v>
      </c>
      <c r="AN26" s="30">
        <f>IF($D26="","",VLOOKUP($D26,Licenciés!$A:$AC,16,FALSE))</f>
        <v>44818</v>
      </c>
      <c r="AO26" s="31" t="str">
        <f>IF($D26="","",VLOOKUP($D26,Licenciés!$A:$AC,20,FALSE))</f>
        <v>Attestation autoquestionnaire pour majeur</v>
      </c>
      <c r="AP26" s="211" t="str">
        <f>IF($D26="","",VLOOKUP($D26,Licenciés!$A:$AC,5,FALSE))</f>
        <v>T</v>
      </c>
      <c r="AQ26" s="211">
        <f>IF($D26="","",VLOOKUP($D26,Licenciés!$A:$AC,10,FALSE))</f>
        <v>-40</v>
      </c>
      <c r="AR26" s="211" t="str">
        <f>IF($D26="","",VLOOKUP($D26,Licenciés!$A:$AC,11,FALSE))</f>
        <v>M</v>
      </c>
      <c r="AS26" s="211" t="str">
        <f>IF($D26="","",VLOOKUP($D26,Licenciés!$A:$AC,29,FALSE))</f>
        <v>Française</v>
      </c>
      <c r="AT26" s="30">
        <f>IF($D26="","",VLOOKUP($D26,Licenciés!$A:$AC,28,FALSE))</f>
        <v>44013</v>
      </c>
      <c r="AU26" s="211">
        <f>IF($D26="","",VLOOKUP($D26,Licenciés!$A:$AZ,35,FALSE))</f>
        <v>661305633</v>
      </c>
      <c r="AV26" s="211">
        <f>IF($D26="","",VLOOKUP($D26,Licenciés!$A:$AZ,36,FALSE))</f>
        <v>651469185</v>
      </c>
      <c r="AW26" s="31" t="str">
        <f>IF($D26="","",VLOOKUP($D26,Licenciés!$A:$AZ,37,FALSE))</f>
        <v>harold.schmitt1@libertysurf.fr</v>
      </c>
    </row>
    <row r="27" spans="1:49" s="101" customFormat="1" ht="15.95" customHeight="1">
      <c r="A27" s="519">
        <v>22</v>
      </c>
      <c r="B27" s="520" t="str">
        <f t="shared" si="0"/>
        <v>08</v>
      </c>
      <c r="C27" s="521" t="str">
        <f t="shared" si="1"/>
        <v>93</v>
      </c>
      <c r="D27" s="547">
        <v>9714942</v>
      </c>
      <c r="E27" s="523" t="str">
        <f>IF($D27="","",(VLOOKUP($D27,Licenciés!$A:$AC,2,FALSE)&amp;" "&amp;VLOOKUP($D27,Licenciés!$A:$AC,3,FALSE)))</f>
        <v>PALTON Ritchie</v>
      </c>
      <c r="F27" s="29" t="str">
        <f>IF($D27="","",VLOOKUP($D27,Licenciés!$A:$AC,15,FALSE))</f>
        <v>NOISY LE GRAND CSTT</v>
      </c>
      <c r="G27" s="525">
        <f>IF($D27="","",VLOOKUP($D27,Licenciés!$A:$AC,8,FALSE))</f>
        <v>32413</v>
      </c>
      <c r="H27" s="521">
        <f>IF($D27="","",VLOOKUP($D27,Licenciés!$A:$AC,21,FALSE))</f>
        <v>2002</v>
      </c>
      <c r="I27" s="521">
        <f>IF($D27="","",IF(VLOOKUP($D27,Licenciés!$A:$AC,24,FALSE)="Numerote","n° "&amp;VLOOKUP($D27,Licenciés!$A:$AC,23,FALSE),(VLOOKUP($D27,Licenciés!$A:$AC,24,FALSE))))</f>
        <v>20</v>
      </c>
      <c r="J27" s="521" t="str">
        <f>IF($D27="","",VLOOKUP($D27,Licenciés!$A:$AC,9,FALSE))</f>
        <v>S</v>
      </c>
      <c r="K27" s="526"/>
      <c r="L27" s="527">
        <v>16</v>
      </c>
      <c r="M27" s="521"/>
      <c r="N27" s="521"/>
      <c r="O27" s="544"/>
      <c r="P27" s="526"/>
      <c r="Q27" s="527"/>
      <c r="R27" s="521"/>
      <c r="S27" s="521"/>
      <c r="T27" s="528"/>
      <c r="U27" s="526"/>
      <c r="V27" s="527"/>
      <c r="W27" s="521"/>
      <c r="X27" s="521"/>
      <c r="Y27" s="528"/>
      <c r="Z27" s="526"/>
      <c r="AA27" s="527"/>
      <c r="AB27" s="521"/>
      <c r="AC27" s="521"/>
      <c r="AD27" s="528"/>
      <c r="AE27" s="529">
        <f t="shared" si="2"/>
        <v>0</v>
      </c>
      <c r="AF27" s="530">
        <f t="shared" si="3"/>
        <v>16</v>
      </c>
      <c r="AG27" s="530">
        <f t="shared" si="4"/>
        <v>0</v>
      </c>
      <c r="AH27" s="530">
        <f t="shared" si="5"/>
        <v>0</v>
      </c>
      <c r="AI27" s="531">
        <f t="shared" si="6"/>
        <v>0</v>
      </c>
      <c r="AJ27" s="170"/>
      <c r="AK27" s="509"/>
      <c r="AL27" s="132" t="str">
        <f>IF($D27="","",IF(VLOOKUP($D27,Licenciés!$A:$AC,14,FALSE)&lt;10000000,"0"&amp;VLOOKUP($D27,Licenciés!$A:$AC,14,FALSE),VLOOKUP($D27,Licenciés!$A:$AC,14,FALSE)))</f>
        <v>08930610</v>
      </c>
      <c r="AM27" s="211">
        <f>IF($D27="","",VLOOKUP($D27,Licenciés!$A:$AC,23,FALSE))</f>
        <v>0</v>
      </c>
      <c r="AN27" s="30">
        <f>IF($D27="","",VLOOKUP($D27,Licenciés!$A:$AC,16,FALSE))</f>
        <v>44808</v>
      </c>
      <c r="AO27" s="31" t="str">
        <f>IF($D27="","",VLOOKUP($D27,Licenciés!$A:$AC,20,FALSE))</f>
        <v>Attestation autoquestionnaire pour majeur</v>
      </c>
      <c r="AP27" s="211" t="str">
        <f>IF($D27="","",VLOOKUP($D27,Licenciés!$A:$AC,5,FALSE))</f>
        <v>T</v>
      </c>
      <c r="AQ27" s="211">
        <f>IF($D27="","",VLOOKUP($D27,Licenciés!$A:$AC,10,FALSE))</f>
        <v>-40</v>
      </c>
      <c r="AR27" s="211" t="str">
        <f>IF($D27="","",VLOOKUP($D27,Licenciés!$A:$AC,11,FALSE))</f>
        <v>M</v>
      </c>
      <c r="AS27" s="211" t="str">
        <f>IF($D27="","",VLOOKUP($D27,Licenciés!$A:$AC,29,FALSE))</f>
        <v>Française</v>
      </c>
      <c r="AT27" s="30">
        <f>IF($D27="","",VLOOKUP($D27,Licenciés!$A:$AC,28,FALSE))</f>
        <v>44378</v>
      </c>
      <c r="AU27" s="211">
        <f>IF($D27="","",VLOOKUP($D27,Licenciés!$A:$AZ,35,FALSE))</f>
        <v>0</v>
      </c>
      <c r="AV27" s="211">
        <f>IF($D27="","",VLOOKUP($D27,Licenciés!$A:$AZ,36,FALSE))</f>
        <v>643581913</v>
      </c>
      <c r="AW27" s="31" t="str">
        <f>IF($D27="","",VLOOKUP($D27,Licenciés!$A:$AZ,37,FALSE))</f>
        <v>ritchie.palton@hotmail.fr</v>
      </c>
    </row>
    <row r="28" spans="1:49" s="101" customFormat="1" ht="16.5" customHeight="1">
      <c r="A28" s="519">
        <v>23</v>
      </c>
      <c r="B28" s="619" t="str">
        <f t="shared" si="0"/>
        <v>08</v>
      </c>
      <c r="C28" s="549" t="str">
        <f t="shared" si="1"/>
        <v>95</v>
      </c>
      <c r="D28" s="547">
        <v>954224</v>
      </c>
      <c r="E28" s="523" t="str">
        <f>IF($D28="","",(VLOOKUP($D28,Licenciés!$A:$AC,2,FALSE)&amp;" "&amp;VLOOKUP($D28,Licenciés!$A:$AC,3,FALSE)))</f>
        <v>FALEK Hazedine</v>
      </c>
      <c r="F28" s="29" t="str">
        <f>IF($D28="","",VLOOKUP($D28,Licenciés!$A:$AC,15,FALSE))</f>
        <v>EZANVILLE ECOUEN US</v>
      </c>
      <c r="G28" s="525">
        <f>IF($D28="","",VLOOKUP($D28,Licenciés!$A:$AC,8,FALSE))</f>
        <v>26746</v>
      </c>
      <c r="H28" s="521">
        <f>IF($D28="","",VLOOKUP($D28,Licenciés!$A:$AC,21,FALSE))</f>
        <v>1986</v>
      </c>
      <c r="I28" s="521">
        <f>IF($D28="","",IF(VLOOKUP($D28,Licenciés!$A:$AC,24,FALSE)="Numerote","n° "&amp;VLOOKUP($D28,Licenciés!$A:$AC,23,FALSE),(VLOOKUP($D28,Licenciés!$A:$AC,24,FALSE))))</f>
        <v>19</v>
      </c>
      <c r="J28" s="521" t="str">
        <f>IF($D28="","",VLOOKUP($D28,Licenciés!$A:$AC,9,FALSE))</f>
        <v>V1</v>
      </c>
      <c r="K28" s="526"/>
      <c r="L28" s="533">
        <v>15</v>
      </c>
      <c r="M28" s="534"/>
      <c r="N28" s="534"/>
      <c r="O28" s="543"/>
      <c r="P28" s="558"/>
      <c r="Q28" s="555"/>
      <c r="R28" s="556"/>
      <c r="S28" s="556"/>
      <c r="T28" s="557"/>
      <c r="U28" s="558"/>
      <c r="V28" s="555"/>
      <c r="W28" s="556"/>
      <c r="X28" s="556"/>
      <c r="Y28" s="554"/>
      <c r="Z28" s="526"/>
      <c r="AA28" s="527"/>
      <c r="AB28" s="521"/>
      <c r="AC28" s="521"/>
      <c r="AD28" s="528"/>
      <c r="AE28" s="529">
        <f t="shared" si="2"/>
        <v>0</v>
      </c>
      <c r="AF28" s="530">
        <f t="shared" si="3"/>
        <v>15</v>
      </c>
      <c r="AG28" s="530">
        <f t="shared" si="4"/>
        <v>0</v>
      </c>
      <c r="AH28" s="530">
        <f t="shared" si="5"/>
        <v>0</v>
      </c>
      <c r="AI28" s="531">
        <f t="shared" si="6"/>
        <v>0</v>
      </c>
      <c r="AJ28" s="383"/>
      <c r="AK28" s="509"/>
      <c r="AL28" s="132" t="str">
        <f>IF($D28="","",IF(VLOOKUP($D28,Licenciés!$A:$AC,14,FALSE)&lt;10000000,"0"&amp;VLOOKUP($D28,Licenciés!$A:$AC,14,FALSE),VLOOKUP($D28,Licenciés!$A:$AC,14,FALSE)))</f>
        <v>08950481</v>
      </c>
      <c r="AM28" s="211">
        <f>IF($D28="","",VLOOKUP($D28,Licenciés!$A:$AC,23,FALSE))</f>
        <v>0</v>
      </c>
      <c r="AN28" s="30">
        <f>IF($D28="","",VLOOKUP($D28,Licenciés!$A:$AC,16,FALSE))</f>
        <v>44815</v>
      </c>
      <c r="AO28" s="31" t="str">
        <f>IF($D28="","",VLOOKUP($D28,Licenciés!$A:$AC,20,FALSE))</f>
        <v>Standard</v>
      </c>
      <c r="AP28" s="211" t="str">
        <f>IF($D28="","",VLOOKUP($D28,Licenciés!$A:$AC,5,FALSE))</f>
        <v>T</v>
      </c>
      <c r="AQ28" s="211">
        <f>IF($D28="","",VLOOKUP($D28,Licenciés!$A:$AC,10,FALSE))</f>
        <v>-50</v>
      </c>
      <c r="AR28" s="211" t="str">
        <f>IF($D28="","",VLOOKUP($D28,Licenciés!$A:$AC,11,FALSE))</f>
        <v>M</v>
      </c>
      <c r="AS28" s="211" t="str">
        <f>IF($D28="","",VLOOKUP($D28,Licenciés!$A:$AC,29,FALSE))</f>
        <v>Française</v>
      </c>
      <c r="AT28" s="30">
        <f>IF($D28="","",VLOOKUP($D28,Licenciés!$A:$AC,28,FALSE))</f>
        <v>44378</v>
      </c>
      <c r="AU28" s="211">
        <f>IF($D28="","",VLOOKUP($D28,Licenciés!$A:$AZ,35,FALSE))</f>
        <v>0</v>
      </c>
      <c r="AV28" s="211">
        <f>IF($D28="","",VLOOKUP($D28,Licenciés!$A:$AZ,36,FALSE))</f>
        <v>699020544</v>
      </c>
      <c r="AW28" s="31" t="str">
        <f>IF($D28="","",VLOOKUP($D28,Licenciés!$A:$AZ,37,FALSE))</f>
        <v>zizoudeen@hotmail.com</v>
      </c>
    </row>
    <row r="29" spans="1:49" ht="15.95" customHeight="1">
      <c r="A29" s="519">
        <v>24</v>
      </c>
      <c r="B29" s="520" t="str">
        <f t="shared" si="0"/>
        <v>12</v>
      </c>
      <c r="C29" s="521" t="str">
        <f t="shared" si="1"/>
        <v>85</v>
      </c>
      <c r="D29" s="550">
        <v>8522284</v>
      </c>
      <c r="E29" s="523" t="str">
        <f>IF($D29="","",(VLOOKUP($D29,Licenciés!$A:$AC,2,FALSE)&amp;" "&amp;VLOOKUP($D29,Licenciés!$A:$AC,3,FALSE)))</f>
        <v>THOMAS Arthur</v>
      </c>
      <c r="F29" s="29" t="str">
        <f>IF($D29="","",VLOOKUP($D29,Licenciés!$A:$AC,15,FALSE))</f>
        <v>FERRIERE VENDEE TENNIS DE TABLE</v>
      </c>
      <c r="G29" s="525">
        <f>IF($D29="","",VLOOKUP($D29,Licenciés!$A:$AC,8,FALSE))</f>
        <v>36890</v>
      </c>
      <c r="H29" s="521">
        <f>IF($D29="","",VLOOKUP($D29,Licenciés!$A:$AC,21,FALSE))</f>
        <v>1995</v>
      </c>
      <c r="I29" s="521">
        <f>IF($D29="","",IF(VLOOKUP($D29,Licenciés!$A:$AC,24,FALSE)="Numerote","n° "&amp;VLOOKUP($D29,Licenciés!$A:$AC,23,FALSE),(VLOOKUP($D29,Licenciés!$A:$AC,24,FALSE))))</f>
        <v>19</v>
      </c>
      <c r="J29" s="521" t="str">
        <f>IF($D29="","",VLOOKUP($D29,Licenciés!$A:$AC,9,FALSE))</f>
        <v>S</v>
      </c>
      <c r="K29" s="526"/>
      <c r="L29" s="533">
        <v>14</v>
      </c>
      <c r="M29" s="534"/>
      <c r="N29" s="534"/>
      <c r="O29" s="543"/>
      <c r="P29" s="536"/>
      <c r="Q29" s="534"/>
      <c r="R29" s="534"/>
      <c r="S29" s="534"/>
      <c r="T29" s="535"/>
      <c r="U29" s="536"/>
      <c r="V29" s="533"/>
      <c r="W29" s="534"/>
      <c r="X29" s="534"/>
      <c r="Y29" s="528"/>
      <c r="Z29" s="526"/>
      <c r="AA29" s="527"/>
      <c r="AB29" s="521"/>
      <c r="AC29" s="521"/>
      <c r="AD29" s="528"/>
      <c r="AE29" s="529">
        <f t="shared" si="2"/>
        <v>0</v>
      </c>
      <c r="AF29" s="530">
        <f t="shared" si="3"/>
        <v>14</v>
      </c>
      <c r="AG29" s="530">
        <f t="shared" si="4"/>
        <v>0</v>
      </c>
      <c r="AH29" s="530">
        <f t="shared" si="5"/>
        <v>0</v>
      </c>
      <c r="AI29" s="531">
        <f t="shared" si="6"/>
        <v>0</v>
      </c>
      <c r="AJ29" s="233"/>
      <c r="AK29" s="509"/>
      <c r="AL29" s="132">
        <f>IF($D29="","",IF(VLOOKUP($D29,Licenciés!$A:$AC,14,FALSE)&lt;10000000,"0"&amp;VLOOKUP($D29,Licenciés!$A:$AC,14,FALSE),VLOOKUP($D29,Licenciés!$A:$AC,14,FALSE)))</f>
        <v>12850024</v>
      </c>
      <c r="AM29" s="211">
        <f>IF($D29="","",VLOOKUP($D29,Licenciés!$A:$AC,23,FALSE))</f>
        <v>0</v>
      </c>
      <c r="AN29" s="30">
        <f>IF($D29="","",VLOOKUP($D29,Licenciés!$A:$AC,16,FALSE))</f>
        <v>44788</v>
      </c>
      <c r="AO29" s="31" t="str">
        <f>IF($D29="","",VLOOKUP($D29,Licenciés!$A:$AC,20,FALSE))</f>
        <v>Attestation autoquestionnaire pour majeur</v>
      </c>
      <c r="AP29" s="211" t="str">
        <f>IF($D29="","",VLOOKUP($D29,Licenciés!$A:$AC,5,FALSE))</f>
        <v>T</v>
      </c>
      <c r="AQ29" s="211">
        <f>IF($D29="","",VLOOKUP($D29,Licenciés!$A:$AC,10,FALSE))</f>
        <v>-40</v>
      </c>
      <c r="AR29" s="211" t="str">
        <f>IF($D29="","",VLOOKUP($D29,Licenciés!$A:$AC,11,FALSE))</f>
        <v>M</v>
      </c>
      <c r="AS29" s="211" t="str">
        <f>IF($D29="","",VLOOKUP($D29,Licenciés!$A:$AC,29,FALSE))</f>
        <v>Française</v>
      </c>
      <c r="AT29" s="30">
        <f>IF($D29="","",VLOOKUP($D29,Licenciés!$A:$AC,28,FALSE))</f>
        <v>44378</v>
      </c>
      <c r="AU29" s="211">
        <f>IF($D29="","",VLOOKUP($D29,Licenciés!$A:$AZ,35,FALSE))</f>
        <v>251316967</v>
      </c>
      <c r="AV29" s="211">
        <f>IF($D29="","",VLOOKUP($D29,Licenciés!$A:$AZ,36,FALSE))</f>
        <v>778863392</v>
      </c>
      <c r="AW29" s="31" t="str">
        <f>IF($D29="","",VLOOKUP($D29,Licenciés!$A:$AZ,37,FALSE))</f>
        <v>arthurtms.pro@gmail.com</v>
      </c>
    </row>
    <row r="30" spans="1:49" s="101" customFormat="1" ht="15.95" customHeight="1">
      <c r="A30" s="519">
        <v>25</v>
      </c>
      <c r="B30" s="520" t="str">
        <f t="shared" si="0"/>
        <v>08</v>
      </c>
      <c r="C30" s="521" t="str">
        <f t="shared" si="1"/>
        <v>78</v>
      </c>
      <c r="D30" s="547">
        <v>7824613</v>
      </c>
      <c r="E30" s="523" t="str">
        <f>IF($D30="","",(VLOOKUP($D30,Licenciés!$A:$AC,2,FALSE)&amp;" "&amp;VLOOKUP($D30,Licenciés!$A:$AC,3,FALSE)))</f>
        <v>ROCHETEAU Antoine</v>
      </c>
      <c r="F30" s="29" t="str">
        <f>IF($D30="","",VLOOKUP($D30,Licenciés!$A:$AC,15,FALSE))</f>
        <v>SARTROUVILLOIS TT</v>
      </c>
      <c r="G30" s="525">
        <f>IF($D30="","",VLOOKUP($D30,Licenciés!$A:$AC,8,FALSE))</f>
        <v>33390</v>
      </c>
      <c r="H30" s="521">
        <f>IF($D30="","",VLOOKUP($D30,Licenciés!$A:$AC,21,FALSE))</f>
        <v>1930</v>
      </c>
      <c r="I30" s="521">
        <f>IF($D30="","",IF(VLOOKUP($D30,Licenciés!$A:$AC,24,FALSE)="Numerote","n° "&amp;VLOOKUP($D30,Licenciés!$A:$AC,23,FALSE),(VLOOKUP($D30,Licenciés!$A:$AC,24,FALSE))))</f>
        <v>19</v>
      </c>
      <c r="J30" s="521" t="str">
        <f>IF($D30="","",VLOOKUP($D30,Licenciés!$A:$AC,9,FALSE))</f>
        <v>S</v>
      </c>
      <c r="K30" s="526"/>
      <c r="L30" s="533">
        <v>13</v>
      </c>
      <c r="M30" s="534"/>
      <c r="N30" s="534"/>
      <c r="O30" s="535"/>
      <c r="P30" s="536"/>
      <c r="Q30" s="533"/>
      <c r="R30" s="534"/>
      <c r="S30" s="534"/>
      <c r="T30" s="535"/>
      <c r="U30" s="536"/>
      <c r="V30" s="533"/>
      <c r="W30" s="534"/>
      <c r="X30" s="521"/>
      <c r="Y30" s="528"/>
      <c r="Z30" s="526"/>
      <c r="AA30" s="527"/>
      <c r="AB30" s="521"/>
      <c r="AC30" s="521"/>
      <c r="AD30" s="528"/>
      <c r="AE30" s="529">
        <f t="shared" si="2"/>
        <v>0</v>
      </c>
      <c r="AF30" s="530">
        <f t="shared" si="3"/>
        <v>13</v>
      </c>
      <c r="AG30" s="530">
        <f t="shared" si="4"/>
        <v>0</v>
      </c>
      <c r="AH30" s="530">
        <f t="shared" si="5"/>
        <v>0</v>
      </c>
      <c r="AI30" s="531">
        <f t="shared" si="6"/>
        <v>0</v>
      </c>
      <c r="AJ30" s="232"/>
      <c r="AK30" s="510"/>
      <c r="AL30" s="132" t="str">
        <f>IF($D30="","",IF(VLOOKUP($D30,Licenciés!$A:$AC,14,FALSE)&lt;10000000,"0"&amp;VLOOKUP($D30,Licenciés!$A:$AC,14,FALSE),VLOOKUP($D30,Licenciés!$A:$AC,14,FALSE)))</f>
        <v>08780627</v>
      </c>
      <c r="AM30" s="211">
        <f>IF($D30="","",VLOOKUP($D30,Licenciés!$A:$AC,23,FALSE))</f>
        <v>0</v>
      </c>
      <c r="AN30" s="30">
        <f>IF($D30="","",VLOOKUP($D30,Licenciés!$A:$AC,16,FALSE))</f>
        <v>44805</v>
      </c>
      <c r="AO30" s="31" t="str">
        <f>IF($D30="","",VLOOKUP($D30,Licenciés!$A:$AC,20,FALSE))</f>
        <v>Standard</v>
      </c>
      <c r="AP30" s="211" t="str">
        <f>IF($D30="","",VLOOKUP($D30,Licenciés!$A:$AC,5,FALSE))</f>
        <v>T</v>
      </c>
      <c r="AQ30" s="211">
        <f>IF($D30="","",VLOOKUP($D30,Licenciés!$A:$AC,10,FALSE))</f>
        <v>-40</v>
      </c>
      <c r="AR30" s="211" t="str">
        <f>IF($D30="","",VLOOKUP($D30,Licenciés!$A:$AC,11,FALSE))</f>
        <v>M</v>
      </c>
      <c r="AS30" s="211" t="str">
        <f>IF($D30="","",VLOOKUP($D30,Licenciés!$A:$AC,29,FALSE))</f>
        <v>Française</v>
      </c>
      <c r="AT30" s="30">
        <f>IF($D30="","",VLOOKUP($D30,Licenciés!$A:$AC,28,FALSE))</f>
        <v>0</v>
      </c>
      <c r="AU30" s="211">
        <f>IF($D30="","",VLOOKUP($D30,Licenciés!$A:$AZ,35,FALSE))</f>
        <v>0</v>
      </c>
      <c r="AV30" s="211">
        <f>IF($D30="","",VLOOKUP($D30,Licenciés!$A:$AZ,36,FALSE))</f>
        <v>0</v>
      </c>
      <c r="AW30" s="31" t="str">
        <f>IF($D30="","",VLOOKUP($D30,Licenciés!$A:$AZ,37,FALSE))</f>
        <v>a-renseigner-obligatoirement@fftt.email</v>
      </c>
    </row>
    <row r="31" spans="1:49" ht="15" customHeight="1">
      <c r="A31" s="519">
        <v>26</v>
      </c>
      <c r="B31" s="520" t="str">
        <f t="shared" si="0"/>
        <v>12</v>
      </c>
      <c r="C31" s="521" t="str">
        <f t="shared" si="1"/>
        <v>44</v>
      </c>
      <c r="D31" s="550">
        <v>4440212</v>
      </c>
      <c r="E31" s="523" t="str">
        <f>IF($D31="","",(VLOOKUP($D31,Licenciés!$A:$AC,2,FALSE)&amp;" "&amp;VLOOKUP($D31,Licenciés!$A:$AC,3,FALSE)))</f>
        <v>DAUTAIS Pierre-Antoine</v>
      </c>
      <c r="F31" s="29" t="str">
        <f>IF($D31="","",VLOOKUP($D31,Licenciés!$A:$AC,15,FALSE))</f>
        <v>NANTES ST JOSEPH TENNIS DE TABLE</v>
      </c>
      <c r="G31" s="525">
        <f>IF($D31="","",VLOOKUP($D31,Licenciés!$A:$AC,8,FALSE))</f>
        <v>36307</v>
      </c>
      <c r="H31" s="521">
        <f>IF($D31="","",VLOOKUP($D31,Licenciés!$A:$AC,21,FALSE))</f>
        <v>1883</v>
      </c>
      <c r="I31" s="521">
        <f>IF($D31="","",IF(VLOOKUP($D31,Licenciés!$A:$AC,24,FALSE)="Numerote","n° "&amp;VLOOKUP($D31,Licenciés!$A:$AC,23,FALSE),(VLOOKUP($D31,Licenciés!$A:$AC,24,FALSE))))</f>
        <v>18</v>
      </c>
      <c r="J31" s="521" t="str">
        <f>IF($D31="","",VLOOKUP($D31,Licenciés!$A:$AC,9,FALSE))</f>
        <v>S</v>
      </c>
      <c r="K31" s="552"/>
      <c r="L31" s="555">
        <v>12</v>
      </c>
      <c r="M31" s="556"/>
      <c r="N31" s="556"/>
      <c r="O31" s="557"/>
      <c r="P31" s="558"/>
      <c r="Q31" s="555"/>
      <c r="R31" s="556"/>
      <c r="S31" s="556"/>
      <c r="T31" s="557"/>
      <c r="U31" s="558"/>
      <c r="V31" s="555"/>
      <c r="W31" s="556"/>
      <c r="X31" s="549"/>
      <c r="Y31" s="554"/>
      <c r="Z31" s="571"/>
      <c r="AA31" s="563"/>
      <c r="AB31" s="521"/>
      <c r="AC31" s="521"/>
      <c r="AD31" s="528"/>
      <c r="AE31" s="529">
        <f t="shared" si="2"/>
        <v>0</v>
      </c>
      <c r="AF31" s="530">
        <f t="shared" si="3"/>
        <v>12</v>
      </c>
      <c r="AG31" s="530">
        <f t="shared" si="4"/>
        <v>0</v>
      </c>
      <c r="AH31" s="530">
        <f t="shared" si="5"/>
        <v>0</v>
      </c>
      <c r="AI31" s="531">
        <f t="shared" si="6"/>
        <v>0</v>
      </c>
      <c r="AJ31" s="129"/>
      <c r="AK31" s="509"/>
      <c r="AL31" s="132">
        <f>IF($D31="","",IF(VLOOKUP($D31,Licenciés!$A:$AC,14,FALSE)&lt;10000000,"0"&amp;VLOOKUP($D31,Licenciés!$A:$AC,14,FALSE),VLOOKUP($D31,Licenciés!$A:$AC,14,FALSE)))</f>
        <v>12440116</v>
      </c>
      <c r="AM31" s="211">
        <f>IF($D31="","",VLOOKUP($D31,Licenciés!$A:$AC,23,FALSE))</f>
        <v>0</v>
      </c>
      <c r="AN31" s="30">
        <f>IF($D31="","",VLOOKUP($D31,Licenciés!$A:$AC,16,FALSE))</f>
        <v>44809</v>
      </c>
      <c r="AO31" s="31" t="str">
        <f>IF($D31="","",VLOOKUP($D31,Licenciés!$A:$AC,20,FALSE))</f>
        <v>Attestation autoquestionnaire pour majeur</v>
      </c>
      <c r="AP31" s="211" t="str">
        <f>IF($D31="","",VLOOKUP($D31,Licenciés!$A:$AC,5,FALSE))</f>
        <v>T</v>
      </c>
      <c r="AQ31" s="211">
        <f>IF($D31="","",VLOOKUP($D31,Licenciés!$A:$AC,10,FALSE))</f>
        <v>-40</v>
      </c>
      <c r="AR31" s="211" t="str">
        <f>IF($D31="","",VLOOKUP($D31,Licenciés!$A:$AC,11,FALSE))</f>
        <v>M</v>
      </c>
      <c r="AS31" s="211" t="str">
        <f>IF($D31="","",VLOOKUP($D31,Licenciés!$A:$AC,29,FALSE))</f>
        <v>Française</v>
      </c>
      <c r="AT31" s="30">
        <f>IF($D31="","",VLOOKUP($D31,Licenciés!$A:$AC,28,FALSE))</f>
        <v>43647</v>
      </c>
      <c r="AU31" s="211">
        <f>IF($D31="","",VLOOKUP($D31,Licenciés!$A:$AZ,35,FALSE))</f>
        <v>0</v>
      </c>
      <c r="AV31" s="211">
        <f>IF($D31="","",VLOOKUP($D31,Licenciés!$A:$AZ,36,FALSE))</f>
        <v>789634141</v>
      </c>
      <c r="AW31" s="31" t="str">
        <f>IF($D31="","",VLOOKUP($D31,Licenciés!$A:$AZ,37,FALSE))</f>
        <v>padautais@gmail.com</v>
      </c>
    </row>
    <row r="32" spans="1:49" s="101" customFormat="1" ht="15.95" customHeight="1">
      <c r="A32" s="519">
        <v>27</v>
      </c>
      <c r="B32" s="520" t="str">
        <f t="shared" si="0"/>
        <v>08</v>
      </c>
      <c r="C32" s="521" t="str">
        <f t="shared" si="1"/>
        <v>75</v>
      </c>
      <c r="D32" s="547">
        <v>7518050</v>
      </c>
      <c r="E32" s="523" t="str">
        <f>IF($D32="","",(VLOOKUP($D32,Licenciés!$A:$AC,2,FALSE)&amp;" "&amp;VLOOKUP($D32,Licenciés!$A:$AC,3,FALSE)))</f>
        <v>CHARPENTIER Theo</v>
      </c>
      <c r="F32" s="29" t="str">
        <f>IF($D32="","",VLOOKUP($D32,Licenciés!$A:$AC,15,FALSE))</f>
        <v>SPORTING PARIS 20 TT</v>
      </c>
      <c r="G32" s="525">
        <f>IF($D32="","",VLOOKUP($D32,Licenciés!$A:$AC,8,FALSE))</f>
        <v>36654</v>
      </c>
      <c r="H32" s="521">
        <f>IF($D32="","",VLOOKUP($D32,Licenciés!$A:$AC,21,FALSE))</f>
        <v>2007</v>
      </c>
      <c r="I32" s="521">
        <f>IF($D32="","",IF(VLOOKUP($D32,Licenciés!$A:$AC,24,FALSE)="Numerote","n° "&amp;VLOOKUP($D32,Licenciés!$A:$AC,23,FALSE),(VLOOKUP($D32,Licenciés!$A:$AC,24,FALSE))))</f>
        <v>20</v>
      </c>
      <c r="J32" s="521" t="str">
        <f>IF($D32="","",VLOOKUP($D32,Licenciés!$A:$AC,9,FALSE))</f>
        <v>S</v>
      </c>
      <c r="K32" s="526"/>
      <c r="L32" s="527">
        <v>11</v>
      </c>
      <c r="M32" s="521"/>
      <c r="N32" s="521"/>
      <c r="O32" s="528"/>
      <c r="P32" s="536"/>
      <c r="Q32" s="533"/>
      <c r="R32" s="534"/>
      <c r="S32" s="534"/>
      <c r="T32" s="535"/>
      <c r="U32" s="536"/>
      <c r="V32" s="533"/>
      <c r="W32" s="534"/>
      <c r="X32" s="521"/>
      <c r="Y32" s="528"/>
      <c r="Z32" s="526"/>
      <c r="AA32" s="527"/>
      <c r="AB32" s="521"/>
      <c r="AC32" s="521"/>
      <c r="AD32" s="528"/>
      <c r="AE32" s="529">
        <f t="shared" si="2"/>
        <v>0</v>
      </c>
      <c r="AF32" s="530">
        <f t="shared" si="3"/>
        <v>11</v>
      </c>
      <c r="AG32" s="530">
        <f t="shared" si="4"/>
        <v>0</v>
      </c>
      <c r="AH32" s="530">
        <f t="shared" si="5"/>
        <v>0</v>
      </c>
      <c r="AI32" s="531">
        <f t="shared" si="6"/>
        <v>0</v>
      </c>
      <c r="AJ32" s="483"/>
      <c r="AK32" s="510"/>
      <c r="AL32" s="132" t="str">
        <f>IF($D32="","",IF(VLOOKUP($D32,Licenciés!$A:$AC,14,FALSE)&lt;10000000,"0"&amp;VLOOKUP($D32,Licenciés!$A:$AC,14,FALSE),VLOOKUP($D32,Licenciés!$A:$AC,14,FALSE)))</f>
        <v>08751061</v>
      </c>
      <c r="AM32" s="211">
        <f>IF($D32="","",VLOOKUP($D32,Licenciés!$A:$AC,23,FALSE))</f>
        <v>0</v>
      </c>
      <c r="AN32" s="30">
        <f>IF($D32="","",VLOOKUP($D32,Licenciés!$A:$AC,16,FALSE))</f>
        <v>44770</v>
      </c>
      <c r="AO32" s="31" t="str">
        <f>IF($D32="","",VLOOKUP($D32,Licenciés!$A:$AC,20,FALSE))</f>
        <v>Standard</v>
      </c>
      <c r="AP32" s="211" t="str">
        <f>IF($D32="","",VLOOKUP($D32,Licenciés!$A:$AC,5,FALSE))</f>
        <v>T</v>
      </c>
      <c r="AQ32" s="211">
        <f>IF($D32="","",VLOOKUP($D32,Licenciés!$A:$AC,10,FALSE))</f>
        <v>-40</v>
      </c>
      <c r="AR32" s="211" t="str">
        <f>IF($D32="","",VLOOKUP($D32,Licenciés!$A:$AC,11,FALSE))</f>
        <v>M</v>
      </c>
      <c r="AS32" s="211" t="str">
        <f>IF($D32="","",VLOOKUP($D32,Licenciés!$A:$AC,29,FALSE))</f>
        <v>Française</v>
      </c>
      <c r="AT32" s="30">
        <f>IF($D32="","",VLOOKUP($D32,Licenciés!$A:$AC,28,FALSE))</f>
        <v>0</v>
      </c>
      <c r="AU32" s="211">
        <f>IF($D32="","",VLOOKUP($D32,Licenciés!$A:$AZ,35,FALSE))</f>
        <v>140301229</v>
      </c>
      <c r="AV32" s="211">
        <f>IF($D32="","",VLOOKUP($D32,Licenciés!$A:$AZ,36,FALSE))</f>
        <v>695944385</v>
      </c>
      <c r="AW32" s="31" t="str">
        <f>IF($D32="","",VLOOKUP($D32,Licenciés!$A:$AZ,37,FALSE))</f>
        <v>theocharp@yahoo.com</v>
      </c>
    </row>
    <row r="33" spans="1:49" ht="15.75" customHeight="1">
      <c r="A33" s="519">
        <v>28</v>
      </c>
      <c r="B33" s="520" t="str">
        <f t="shared" si="0"/>
        <v>04</v>
      </c>
      <c r="C33" s="521" t="str">
        <f t="shared" si="1"/>
        <v>41</v>
      </c>
      <c r="D33" s="547">
        <v>419509</v>
      </c>
      <c r="E33" s="523" t="str">
        <f>IF($D33="","",(VLOOKUP($D33,Licenciés!$A:$AC,2,FALSE)&amp;" "&amp;VLOOKUP($D33,Licenciés!$A:$AC,3,FALSE)))</f>
        <v>LEMEY Anthony</v>
      </c>
      <c r="F33" s="29" t="str">
        <f>IF($D33="","",VLOOKUP($D33,Licenciés!$A:$AC,15,FALSE))</f>
        <v>AMO.MER TT.</v>
      </c>
      <c r="G33" s="525">
        <f>IF($D33="","",VLOOKUP($D33,Licenciés!$A:$AC,8,FALSE))</f>
        <v>33217</v>
      </c>
      <c r="H33" s="521">
        <f>IF($D33="","",VLOOKUP($D33,Licenciés!$A:$AC,21,FALSE))</f>
        <v>1973</v>
      </c>
      <c r="I33" s="521">
        <f>IF($D33="","",IF(VLOOKUP($D33,Licenciés!$A:$AC,24,FALSE)="Numerote","n° "&amp;VLOOKUP($D33,Licenciés!$A:$AC,23,FALSE),(VLOOKUP($D33,Licenciés!$A:$AC,24,FALSE))))</f>
        <v>19</v>
      </c>
      <c r="J33" s="521" t="str">
        <f>IF($D33="","",VLOOKUP($D33,Licenciés!$A:$AC,9,FALSE))</f>
        <v>S</v>
      </c>
      <c r="K33" s="552"/>
      <c r="L33" s="537">
        <v>10</v>
      </c>
      <c r="M33" s="556"/>
      <c r="N33" s="556"/>
      <c r="O33" s="557"/>
      <c r="P33" s="558"/>
      <c r="Q33" s="555"/>
      <c r="R33" s="556"/>
      <c r="S33" s="556"/>
      <c r="T33" s="557"/>
      <c r="U33" s="558"/>
      <c r="V33" s="555"/>
      <c r="W33" s="556"/>
      <c r="X33" s="549"/>
      <c r="Y33" s="554"/>
      <c r="Z33" s="529"/>
      <c r="AA33" s="527"/>
      <c r="AB33" s="521"/>
      <c r="AC33" s="521"/>
      <c r="AD33" s="528"/>
      <c r="AE33" s="529">
        <f t="shared" si="2"/>
        <v>0</v>
      </c>
      <c r="AF33" s="530">
        <f t="shared" si="3"/>
        <v>10</v>
      </c>
      <c r="AG33" s="530">
        <f t="shared" si="4"/>
        <v>0</v>
      </c>
      <c r="AH33" s="530">
        <f t="shared" si="5"/>
        <v>0</v>
      </c>
      <c r="AI33" s="531">
        <f t="shared" si="6"/>
        <v>0</v>
      </c>
      <c r="AJ33" s="163"/>
      <c r="AK33" s="510"/>
      <c r="AL33" s="132" t="str">
        <f>IF($D33="","",IF(VLOOKUP($D33,Licenciés!$A:$AC,14,FALSE)&lt;10000000,"0"&amp;VLOOKUP($D33,Licenciés!$A:$AC,14,FALSE),VLOOKUP($D33,Licenciés!$A:$AC,14,FALSE)))</f>
        <v>04410080</v>
      </c>
      <c r="AM33" s="211">
        <f>IF($D33="","",VLOOKUP($D33,Licenciés!$A:$AC,23,FALSE))</f>
        <v>0</v>
      </c>
      <c r="AN33" s="30">
        <f>IF($D33="","",VLOOKUP($D33,Licenciés!$A:$AC,16,FALSE))</f>
        <v>44819</v>
      </c>
      <c r="AO33" s="31" t="str">
        <f>IF($D33="","",VLOOKUP($D33,Licenciés!$A:$AC,20,FALSE))</f>
        <v>Attestation autoquestionnaire pour majeur</v>
      </c>
      <c r="AP33" s="211" t="str">
        <f>IF($D33="","",VLOOKUP($D33,Licenciés!$A:$AC,5,FALSE))</f>
        <v>T</v>
      </c>
      <c r="AQ33" s="211">
        <f>IF($D33="","",VLOOKUP($D33,Licenciés!$A:$AC,10,FALSE))</f>
        <v>-40</v>
      </c>
      <c r="AR33" s="211" t="str">
        <f>IF($D33="","",VLOOKUP($D33,Licenciés!$A:$AC,11,FALSE))</f>
        <v>M</v>
      </c>
      <c r="AS33" s="211" t="str">
        <f>IF($D33="","",VLOOKUP($D33,Licenciés!$A:$AC,29,FALSE))</f>
        <v>Française</v>
      </c>
      <c r="AT33" s="30">
        <f>IF($D33="","",VLOOKUP($D33,Licenciés!$A:$AC,28,FALSE))</f>
        <v>0</v>
      </c>
      <c r="AU33" s="211">
        <f>IF($D33="","",VLOOKUP($D33,Licenciés!$A:$AZ,35,FALSE))</f>
        <v>0</v>
      </c>
      <c r="AV33" s="211">
        <f>IF($D33="","",VLOOKUP($D33,Licenciés!$A:$AZ,36,FALSE))</f>
        <v>0</v>
      </c>
      <c r="AW33" s="31" t="str">
        <f>IF($D33="","",VLOOKUP($D33,Licenciés!$A:$AZ,37,FALSE))</f>
        <v>amo-mer-tt@orange.fr</v>
      </c>
    </row>
    <row r="34" spans="1:49" s="101" customFormat="1" ht="15.75" customHeight="1">
      <c r="A34" s="519">
        <v>29</v>
      </c>
      <c r="B34" s="520" t="str">
        <f t="shared" si="0"/>
        <v>04</v>
      </c>
      <c r="C34" s="521" t="str">
        <f t="shared" si="1"/>
        <v>45</v>
      </c>
      <c r="D34" s="547">
        <v>4527145</v>
      </c>
      <c r="E34" s="523" t="str">
        <f>IF($D34="","",(VLOOKUP($D34,Licenciés!$A:$AC,2,FALSE)&amp;" "&amp;VLOOKUP($D34,Licenciés!$A:$AC,3,FALSE)))</f>
        <v>AUMOND Lucas</v>
      </c>
      <c r="F34" s="29" t="str">
        <f>IF($D34="","",VLOOKUP($D34,Licenciés!$A:$AC,15,FALSE))</f>
        <v>PING ST JEAN 45</v>
      </c>
      <c r="G34" s="525">
        <f>IF($D34="","",VLOOKUP($D34,Licenciés!$A:$AC,8,FALSE))</f>
        <v>37417</v>
      </c>
      <c r="H34" s="521">
        <f>IF($D34="","",VLOOKUP($D34,Licenciés!$A:$AC,21,FALSE))</f>
        <v>1829</v>
      </c>
      <c r="I34" s="521">
        <f>IF($D34="","",IF(VLOOKUP($D34,Licenciés!$A:$AC,24,FALSE)="Numerote","n° "&amp;VLOOKUP($D34,Licenciés!$A:$AC,23,FALSE),(VLOOKUP($D34,Licenciés!$A:$AC,24,FALSE))))</f>
        <v>18</v>
      </c>
      <c r="J34" s="521" t="str">
        <f>IF($D34="","",VLOOKUP($D34,Licenciés!$A:$AC,9,FALSE))</f>
        <v>S</v>
      </c>
      <c r="K34" s="526"/>
      <c r="L34" s="942">
        <v>9</v>
      </c>
      <c r="M34" s="534"/>
      <c r="N34" s="534"/>
      <c r="O34" s="535"/>
      <c r="P34" s="536"/>
      <c r="Q34" s="533"/>
      <c r="R34" s="534"/>
      <c r="S34" s="534"/>
      <c r="T34" s="535"/>
      <c r="U34" s="536"/>
      <c r="V34" s="533"/>
      <c r="W34" s="534"/>
      <c r="X34" s="534"/>
      <c r="Y34" s="528"/>
      <c r="Z34" s="552"/>
      <c r="AA34" s="553"/>
      <c r="AB34" s="521"/>
      <c r="AC34" s="521"/>
      <c r="AD34" s="528"/>
      <c r="AE34" s="529">
        <f t="shared" si="2"/>
        <v>0</v>
      </c>
      <c r="AF34" s="530">
        <f t="shared" si="3"/>
        <v>9</v>
      </c>
      <c r="AG34" s="530">
        <f t="shared" si="4"/>
        <v>0</v>
      </c>
      <c r="AH34" s="530">
        <f t="shared" si="5"/>
        <v>0</v>
      </c>
      <c r="AI34" s="531">
        <f t="shared" si="6"/>
        <v>0</v>
      </c>
      <c r="AJ34" s="383"/>
      <c r="AK34" s="509"/>
      <c r="AL34" s="132" t="str">
        <f>IF($D34="","",IF(VLOOKUP($D34,Licenciés!$A:$AC,14,FALSE)&lt;10000000,"0"&amp;VLOOKUP($D34,Licenciés!$A:$AC,14,FALSE),VLOOKUP($D34,Licenciés!$A:$AC,14,FALSE)))</f>
        <v>04450751</v>
      </c>
      <c r="AM34" s="211">
        <f>IF($D34="","",VLOOKUP($D34,Licenciés!$A:$AC,23,FALSE))</f>
        <v>0</v>
      </c>
      <c r="AN34" s="30">
        <f>IF($D34="","",VLOOKUP($D34,Licenciés!$A:$AC,16,FALSE))</f>
        <v>44806</v>
      </c>
      <c r="AO34" s="31" t="str">
        <f>IF($D34="","",VLOOKUP($D34,Licenciés!$A:$AC,20,FALSE))</f>
        <v>Attestation autoquestionnaire pour majeur</v>
      </c>
      <c r="AP34" s="211" t="str">
        <f>IF($D34="","",VLOOKUP($D34,Licenciés!$A:$AC,5,FALSE))</f>
        <v>T</v>
      </c>
      <c r="AQ34" s="211">
        <f>IF($D34="","",VLOOKUP($D34,Licenciés!$A:$AC,10,FALSE))</f>
        <v>-40</v>
      </c>
      <c r="AR34" s="211" t="str">
        <f>IF($D34="","",VLOOKUP($D34,Licenciés!$A:$AC,11,FALSE))</f>
        <v>M</v>
      </c>
      <c r="AS34" s="211" t="str">
        <f>IF($D34="","",VLOOKUP($D34,Licenciés!$A:$AC,29,FALSE))</f>
        <v>Française</v>
      </c>
      <c r="AT34" s="30">
        <f>IF($D34="","",VLOOKUP($D34,Licenciés!$A:$AC,28,FALSE))</f>
        <v>43282</v>
      </c>
      <c r="AU34" s="211">
        <f>IF($D34="","",VLOOKUP($D34,Licenciés!$A:$AZ,35,FALSE))</f>
        <v>237321907</v>
      </c>
      <c r="AV34" s="211">
        <f>IF($D34="","",VLOOKUP($D34,Licenciés!$A:$AZ,36,FALSE))</f>
        <v>619840696</v>
      </c>
      <c r="AW34" s="31" t="str">
        <f>IF($D34="","",VLOOKUP($D34,Licenciés!$A:$AZ,37,FALSE))</f>
        <v>lucasaumond08@gmail.com</v>
      </c>
    </row>
    <row r="35" spans="1:49" s="101" customFormat="1" ht="15" customHeight="1">
      <c r="A35" s="519">
        <v>30</v>
      </c>
      <c r="B35" s="619" t="str">
        <f t="shared" si="0"/>
        <v>12</v>
      </c>
      <c r="C35" s="549" t="str">
        <f t="shared" si="1"/>
        <v>85</v>
      </c>
      <c r="D35" s="550">
        <v>8518818</v>
      </c>
      <c r="E35" s="523" t="str">
        <f>IF($D35="","",(VLOOKUP($D35,Licenciés!$A:$AC,2,FALSE)&amp;" "&amp;VLOOKUP($D35,Licenciés!$A:$AC,3,FALSE)))</f>
        <v>BROCHARD Simon</v>
      </c>
      <c r="F35" s="29" t="str">
        <f>IF($D35="","",VLOOKUP($D35,Licenciés!$A:$AC,15,FALSE))</f>
        <v>FERRIERE VENDEE TENNIS DE TABLE</v>
      </c>
      <c r="G35" s="525">
        <f>IF($D35="","",VLOOKUP($D35,Licenciés!$A:$AC,8,FALSE))</f>
        <v>36552</v>
      </c>
      <c r="H35" s="521">
        <f>IF($D35="","",VLOOKUP($D35,Licenciés!$A:$AC,21,FALSE))</f>
        <v>1905</v>
      </c>
      <c r="I35" s="521">
        <f>IF($D35="","",IF(VLOOKUP($D35,Licenciés!$A:$AC,24,FALSE)="Numerote","n° "&amp;VLOOKUP($D35,Licenciés!$A:$AC,23,FALSE),(VLOOKUP($D35,Licenciés!$A:$AC,24,FALSE))))</f>
        <v>19</v>
      </c>
      <c r="J35" s="521" t="str">
        <f>IF($D35="","",VLOOKUP($D35,Licenciés!$A:$AC,9,FALSE))</f>
        <v>S</v>
      </c>
      <c r="K35" s="552"/>
      <c r="L35" s="555">
        <v>8</v>
      </c>
      <c r="M35" s="556"/>
      <c r="N35" s="556"/>
      <c r="O35" s="557"/>
      <c r="P35" s="558"/>
      <c r="Q35" s="556"/>
      <c r="R35" s="556"/>
      <c r="S35" s="556"/>
      <c r="T35" s="557"/>
      <c r="U35" s="558"/>
      <c r="V35" s="555"/>
      <c r="W35" s="556"/>
      <c r="X35" s="556"/>
      <c r="Y35" s="554"/>
      <c r="Z35" s="552"/>
      <c r="AA35" s="553"/>
      <c r="AB35" s="521"/>
      <c r="AC35" s="521"/>
      <c r="AD35" s="528"/>
      <c r="AE35" s="529">
        <f t="shared" si="2"/>
        <v>0</v>
      </c>
      <c r="AF35" s="530">
        <f t="shared" si="3"/>
        <v>8</v>
      </c>
      <c r="AG35" s="530">
        <f t="shared" si="4"/>
        <v>0</v>
      </c>
      <c r="AH35" s="530">
        <f t="shared" si="5"/>
        <v>0</v>
      </c>
      <c r="AI35" s="531">
        <f t="shared" si="6"/>
        <v>0</v>
      </c>
      <c r="AJ35" s="383" t="s">
        <v>122</v>
      </c>
      <c r="AK35" s="509"/>
      <c r="AL35" s="132">
        <f>IF($D35="","",IF(VLOOKUP($D35,Licenciés!$A:$AC,14,FALSE)&lt;10000000,"0"&amp;VLOOKUP($D35,Licenciés!$A:$AC,14,FALSE),VLOOKUP($D35,Licenciés!$A:$AC,14,FALSE)))</f>
        <v>12850024</v>
      </c>
      <c r="AM35" s="211">
        <f>IF($D35="","",VLOOKUP($D35,Licenciés!$A:$AC,23,FALSE))</f>
        <v>0</v>
      </c>
      <c r="AN35" s="30">
        <f>IF($D35="","",VLOOKUP($D35,Licenciés!$A:$AC,16,FALSE))</f>
        <v>44811</v>
      </c>
      <c r="AO35" s="31" t="str">
        <f>IF($D35="","",VLOOKUP($D35,Licenciés!$A:$AC,20,FALSE))</f>
        <v>Standard</v>
      </c>
      <c r="AP35" s="211" t="str">
        <f>IF($D35="","",VLOOKUP($D35,Licenciés!$A:$AC,5,FALSE))</f>
        <v>T</v>
      </c>
      <c r="AQ35" s="211">
        <f>IF($D35="","",VLOOKUP($D35,Licenciés!$A:$AC,10,FALSE))</f>
        <v>-40</v>
      </c>
      <c r="AR35" s="211" t="str">
        <f>IF($D35="","",VLOOKUP($D35,Licenciés!$A:$AC,11,FALSE))</f>
        <v>M</v>
      </c>
      <c r="AS35" s="211" t="str">
        <f>IF($D35="","",VLOOKUP($D35,Licenciés!$A:$AC,29,FALSE))</f>
        <v>Française</v>
      </c>
      <c r="AT35" s="30">
        <f>IF($D35="","",VLOOKUP($D35,Licenciés!$A:$AC,28,FALSE))</f>
        <v>0</v>
      </c>
      <c r="AU35" s="211">
        <f>IF($D35="","",VLOOKUP($D35,Licenciés!$A:$AZ,35,FALSE))</f>
        <v>0</v>
      </c>
      <c r="AV35" s="211">
        <f>IF($D35="","",VLOOKUP($D35,Licenciés!$A:$AZ,36,FALSE))</f>
        <v>695425352</v>
      </c>
      <c r="AW35" s="31" t="str">
        <f>IF($D35="","",VLOOKUP($D35,Licenciés!$A:$AZ,37,FALSE))</f>
        <v>brochard.simon85140@gmail.com</v>
      </c>
    </row>
    <row r="36" spans="1:49" s="101" customFormat="1" ht="15" customHeight="1">
      <c r="A36" s="519">
        <v>31</v>
      </c>
      <c r="B36" s="619" t="str">
        <f t="shared" si="0"/>
        <v>08</v>
      </c>
      <c r="C36" s="549" t="str">
        <f t="shared" si="1"/>
        <v>94</v>
      </c>
      <c r="D36" s="547">
        <v>9418401</v>
      </c>
      <c r="E36" s="523" t="str">
        <f>IF($D36="","",(VLOOKUP($D36,Licenciés!$A:$AC,2,FALSE)&amp;" "&amp;VLOOKUP($D36,Licenciés!$A:$AC,3,FALSE)))</f>
        <v>DIOP Ousmane</v>
      </c>
      <c r="F36" s="29" t="str">
        <f>IF($D36="","",VLOOKUP($D36,Licenciés!$A:$AC,15,FALSE))</f>
        <v>BREVANNAISE AS</v>
      </c>
      <c r="G36" s="525">
        <f>IF($D36="","",VLOOKUP($D36,Licenciés!$A:$AC,8,FALSE))</f>
        <v>30049</v>
      </c>
      <c r="H36" s="521">
        <f>IF($D36="","",VLOOKUP($D36,Licenciés!$A:$AC,21,FALSE))</f>
        <v>1745</v>
      </c>
      <c r="I36" s="521">
        <f>IF($D36="","",IF(VLOOKUP($D36,Licenciés!$A:$AC,24,FALSE)="Numerote","n° "&amp;VLOOKUP($D36,Licenciés!$A:$AC,23,FALSE),(VLOOKUP($D36,Licenciés!$A:$AC,24,FALSE))))</f>
        <v>17</v>
      </c>
      <c r="J36" s="521" t="str">
        <f>IF($D36="","",VLOOKUP($D36,Licenciés!$A:$AC,9,FALSE))</f>
        <v>V1</v>
      </c>
      <c r="K36" s="552"/>
      <c r="L36" s="555">
        <v>7</v>
      </c>
      <c r="M36" s="556"/>
      <c r="N36" s="556"/>
      <c r="O36" s="557"/>
      <c r="P36" s="558"/>
      <c r="Q36" s="556"/>
      <c r="R36" s="556"/>
      <c r="S36" s="556"/>
      <c r="T36" s="557"/>
      <c r="U36" s="558"/>
      <c r="V36" s="555"/>
      <c r="W36" s="556"/>
      <c r="X36" s="556"/>
      <c r="Y36" s="554"/>
      <c r="Z36" s="526"/>
      <c r="AA36" s="527"/>
      <c r="AB36" s="521"/>
      <c r="AC36" s="521"/>
      <c r="AD36" s="528"/>
      <c r="AE36" s="529">
        <f t="shared" si="2"/>
        <v>0</v>
      </c>
      <c r="AF36" s="530">
        <f t="shared" si="3"/>
        <v>7</v>
      </c>
      <c r="AG36" s="530">
        <f t="shared" si="4"/>
        <v>0</v>
      </c>
      <c r="AH36" s="530">
        <f t="shared" si="5"/>
        <v>0</v>
      </c>
      <c r="AI36" s="531">
        <f t="shared" si="6"/>
        <v>0</v>
      </c>
      <c r="AJ36" s="383" t="s">
        <v>122</v>
      </c>
      <c r="AK36" s="510"/>
      <c r="AL36" s="132" t="str">
        <f>IF($D36="","",IF(VLOOKUP($D36,Licenciés!$A:$AC,14,FALSE)&lt;10000000,"0"&amp;VLOOKUP($D36,Licenciés!$A:$AC,14,FALSE),VLOOKUP($D36,Licenciés!$A:$AC,14,FALSE)))</f>
        <v>08940866</v>
      </c>
      <c r="AM36" s="211">
        <f>IF($D36="","",VLOOKUP($D36,Licenciés!$A:$AC,23,FALSE))</f>
        <v>0</v>
      </c>
      <c r="AN36" s="30">
        <f>IF($D36="","",VLOOKUP($D36,Licenciés!$A:$AC,16,FALSE))</f>
        <v>44799</v>
      </c>
      <c r="AO36" s="31" t="str">
        <f>IF($D36="","",VLOOKUP($D36,Licenciés!$A:$AC,20,FALSE))</f>
        <v>Attestation autoquestionnaire pour majeur</v>
      </c>
      <c r="AP36" s="211" t="str">
        <f>IF($D36="","",VLOOKUP($D36,Licenciés!$A:$AC,5,FALSE))</f>
        <v>T</v>
      </c>
      <c r="AQ36" s="211">
        <f>IF($D36="","",VLOOKUP($D36,Licenciés!$A:$AC,10,FALSE))</f>
        <v>-50</v>
      </c>
      <c r="AR36" s="211" t="str">
        <f>IF($D36="","",VLOOKUP($D36,Licenciés!$A:$AC,11,FALSE))</f>
        <v>M</v>
      </c>
      <c r="AS36" s="211" t="str">
        <f>IF($D36="","",VLOOKUP($D36,Licenciés!$A:$AC,29,FALSE))</f>
        <v>Française</v>
      </c>
      <c r="AT36" s="30">
        <f>IF($D36="","",VLOOKUP($D36,Licenciés!$A:$AC,28,FALSE))</f>
        <v>44743</v>
      </c>
      <c r="AU36" s="211">
        <f>IF($D36="","",VLOOKUP($D36,Licenciés!$A:$AZ,35,FALSE))</f>
        <v>0</v>
      </c>
      <c r="AV36" s="211">
        <f>IF($D36="","",VLOOKUP($D36,Licenciés!$A:$AZ,36,FALSE))</f>
        <v>652864523</v>
      </c>
      <c r="AW36" s="31" t="str">
        <f>IF($D36="","",VLOOKUP($D36,Licenciés!$A:$AZ,37,FALSE))</f>
        <v>odiop459@gmail.com</v>
      </c>
    </row>
    <row r="37" spans="1:49" s="101" customFormat="1" ht="15" customHeight="1">
      <c r="A37" s="519">
        <v>32</v>
      </c>
      <c r="B37" s="520" t="str">
        <f t="shared" si="0"/>
        <v>03</v>
      </c>
      <c r="C37" s="521" t="str">
        <f t="shared" si="1"/>
        <v>56</v>
      </c>
      <c r="D37" s="548">
        <v>5618984</v>
      </c>
      <c r="E37" s="523" t="str">
        <f>IF($D37="","",(VLOOKUP($D37,Licenciés!$A:$AC,2,FALSE)&amp;" "&amp;VLOOKUP($D37,Licenciés!$A:$AC,3,FALSE)))</f>
        <v>GILLEN Alexander</v>
      </c>
      <c r="F37" s="29" t="str">
        <f>IF($D37="","",VLOOKUP($D37,Licenciés!$A:$AC,15,FALSE))</f>
        <v>GARDE DU VOEU HENNEBONT</v>
      </c>
      <c r="G37" s="525">
        <f>IF($D37="","",VLOOKUP($D37,Licenciés!$A:$AC,8,FALSE))</f>
        <v>36411</v>
      </c>
      <c r="H37" s="521">
        <f>IF($D37="","",VLOOKUP($D37,Licenciés!$A:$AC,21,FALSE))</f>
        <v>2163</v>
      </c>
      <c r="I37" s="521" t="str">
        <f>IF($D37="","",IF(VLOOKUP($D37,Licenciés!$A:$AC,24,FALSE)="Numerote","n° "&amp;VLOOKUP($D37,Licenciés!$A:$AC,23,FALSE),(VLOOKUP($D37,Licenciés!$A:$AC,24,FALSE))))</f>
        <v>n° 678</v>
      </c>
      <c r="J37" s="521" t="str">
        <f>IF($D37="","",VLOOKUP($D37,Licenciés!$A:$AC,9,FALSE))</f>
        <v>S</v>
      </c>
      <c r="K37" s="526"/>
      <c r="L37" s="943">
        <v>0</v>
      </c>
      <c r="M37" s="534"/>
      <c r="N37" s="534"/>
      <c r="O37" s="535"/>
      <c r="P37" s="536"/>
      <c r="Q37" s="533"/>
      <c r="R37" s="534"/>
      <c r="S37" s="534"/>
      <c r="T37" s="535"/>
      <c r="U37" s="536"/>
      <c r="V37" s="537"/>
      <c r="W37" s="534"/>
      <c r="X37" s="534"/>
      <c r="Y37" s="528"/>
      <c r="Z37" s="526"/>
      <c r="AA37" s="527"/>
      <c r="AB37" s="521"/>
      <c r="AC37" s="521"/>
      <c r="AD37" s="528"/>
      <c r="AE37" s="529">
        <f t="shared" si="2"/>
        <v>0</v>
      </c>
      <c r="AF37" s="530">
        <f t="shared" si="3"/>
        <v>0</v>
      </c>
      <c r="AG37" s="530">
        <f t="shared" si="4"/>
        <v>0</v>
      </c>
      <c r="AH37" s="530">
        <f t="shared" si="5"/>
        <v>0</v>
      </c>
      <c r="AI37" s="531">
        <f t="shared" si="6"/>
        <v>0</v>
      </c>
      <c r="AJ37" s="494" t="s">
        <v>7198</v>
      </c>
      <c r="AK37" s="510"/>
      <c r="AL37" s="132" t="str">
        <f>IF($D37="","",IF(VLOOKUP($D37,Licenciés!$A:$AC,14,FALSE)&lt;10000000,"0"&amp;VLOOKUP($D37,Licenciés!$A:$AC,14,FALSE),VLOOKUP($D37,Licenciés!$A:$AC,14,FALSE)))</f>
        <v>03560039</v>
      </c>
      <c r="AM37" s="211">
        <f>IF($D37="","",VLOOKUP($D37,Licenciés!$A:$AC,23,FALSE))</f>
        <v>678</v>
      </c>
      <c r="AN37" s="30">
        <f>IF($D37="","",VLOOKUP($D37,Licenciés!$A:$AC,16,FALSE))</f>
        <v>44809</v>
      </c>
      <c r="AO37" s="31" t="str">
        <f>IF($D37="","",VLOOKUP($D37,Licenciés!$A:$AC,20,FALSE))</f>
        <v>Attestation autoquestionnaire pour majeur</v>
      </c>
      <c r="AP37" s="211" t="str">
        <f>IF($D37="","",VLOOKUP($D37,Licenciés!$A:$AC,5,FALSE))</f>
        <v>T</v>
      </c>
      <c r="AQ37" s="211">
        <f>IF($D37="","",VLOOKUP($D37,Licenciés!$A:$AC,10,FALSE))</f>
        <v>-40</v>
      </c>
      <c r="AR37" s="211" t="str">
        <f>IF($D37="","",VLOOKUP($D37,Licenciés!$A:$AC,11,FALSE))</f>
        <v>M</v>
      </c>
      <c r="AS37" s="211" t="str">
        <f>IF($D37="","",VLOOKUP($D37,Licenciés!$A:$AC,29,FALSE))</f>
        <v>CEE</v>
      </c>
      <c r="AT37" s="30">
        <f>IF($D37="","",VLOOKUP($D37,Licenciés!$A:$AC,28,FALSE))</f>
        <v>0</v>
      </c>
      <c r="AU37" s="211">
        <f>IF($D37="","",VLOOKUP($D37,Licenciés!$A:$AZ,35,FALSE))</f>
        <v>0</v>
      </c>
      <c r="AV37" s="211">
        <f>IF($D37="","",VLOOKUP($D37,Licenciés!$A:$AZ,36,FALSE))</f>
        <v>0</v>
      </c>
      <c r="AW37" s="31" t="str">
        <f>IF($D37="","",VLOOKUP($D37,Licenciés!$A:$AZ,37,FALSE))</f>
        <v>Gvhtt.com@gmail.com</v>
      </c>
    </row>
    <row r="38" spans="1:49" s="101" customFormat="1" ht="15" customHeight="1">
      <c r="A38" s="519">
        <v>33</v>
      </c>
      <c r="B38" s="619" t="str">
        <f t="shared" si="0"/>
        <v>03</v>
      </c>
      <c r="C38" s="549" t="str">
        <f t="shared" si="1"/>
        <v>22</v>
      </c>
      <c r="D38" s="550">
        <v>2213191</v>
      </c>
      <c r="E38" s="523" t="str">
        <f>IF($D38="","",(VLOOKUP($D38,Licenciés!$A:$AC,2,FALSE)&amp;" "&amp;VLOOKUP($D38,Licenciés!$A:$AC,3,FALSE)))</f>
        <v>BOURGET Baptiste</v>
      </c>
      <c r="F38" s="29" t="str">
        <f>IF($D38="","",VLOOKUP($D38,Licenciés!$A:$AC,15,FALSE))</f>
        <v>Argantel Club PLERIN</v>
      </c>
      <c r="G38" s="525">
        <f>IF($D38="","",VLOOKUP($D38,Licenciés!$A:$AC,8,FALSE))</f>
        <v>34829</v>
      </c>
      <c r="H38" s="521">
        <f>IF($D38="","",VLOOKUP($D38,Licenciés!$A:$AC,21,FALSE))</f>
        <v>2158</v>
      </c>
      <c r="I38" s="521" t="str">
        <f>IF($D38="","",IF(VLOOKUP($D38,Licenciés!$A:$AC,24,FALSE)="Numerote","n° "&amp;VLOOKUP($D38,Licenciés!$A:$AC,23,FALSE),(VLOOKUP($D38,Licenciés!$A:$AC,24,FALSE))))</f>
        <v>n° 687</v>
      </c>
      <c r="J38" s="521" t="str">
        <f>IF($D38="","",VLOOKUP($D38,Licenciés!$A:$AC,9,FALSE))</f>
        <v>S</v>
      </c>
      <c r="K38" s="552"/>
      <c r="L38" s="555"/>
      <c r="M38" s="556">
        <v>100</v>
      </c>
      <c r="N38" s="556"/>
      <c r="O38" s="557"/>
      <c r="P38" s="558"/>
      <c r="Q38" s="556"/>
      <c r="R38" s="556"/>
      <c r="S38" s="556"/>
      <c r="T38" s="557"/>
      <c r="U38" s="536"/>
      <c r="V38" s="537"/>
      <c r="W38" s="534"/>
      <c r="X38" s="534"/>
      <c r="Y38" s="528"/>
      <c r="Z38" s="552"/>
      <c r="AA38" s="553"/>
      <c r="AB38" s="521"/>
      <c r="AC38" s="521"/>
      <c r="AD38" s="528"/>
      <c r="AE38" s="529">
        <f t="shared" si="2"/>
        <v>0</v>
      </c>
      <c r="AF38" s="530">
        <f t="shared" si="3"/>
        <v>1</v>
      </c>
      <c r="AG38" s="530">
        <f t="shared" si="4"/>
        <v>0</v>
      </c>
      <c r="AH38" s="530">
        <f t="shared" si="5"/>
        <v>0</v>
      </c>
      <c r="AI38" s="531">
        <f t="shared" si="6"/>
        <v>0</v>
      </c>
      <c r="AJ38" s="129" t="s">
        <v>119</v>
      </c>
      <c r="AK38" s="509"/>
      <c r="AL38" s="132" t="str">
        <f>IF($D38="","",IF(VLOOKUP($D38,Licenciés!$A:$AC,14,FALSE)&lt;10000000,"0"&amp;VLOOKUP($D38,Licenciés!$A:$AC,14,FALSE),VLOOKUP($D38,Licenciés!$A:$AC,14,FALSE)))</f>
        <v>03220033</v>
      </c>
      <c r="AM38" s="211">
        <f>IF($D38="","",VLOOKUP($D38,Licenciés!$A:$AC,23,FALSE))</f>
        <v>687</v>
      </c>
      <c r="AN38" s="30">
        <f>IF($D38="","",VLOOKUP($D38,Licenciés!$A:$AC,16,FALSE))</f>
        <v>44818</v>
      </c>
      <c r="AO38" s="31" t="str">
        <f>IF($D38="","",VLOOKUP($D38,Licenciés!$A:$AC,20,FALSE))</f>
        <v>Attestation autoquestionnaire pour majeur</v>
      </c>
      <c r="AP38" s="211" t="str">
        <f>IF($D38="","",VLOOKUP($D38,Licenciés!$A:$AC,5,FALSE))</f>
        <v>T</v>
      </c>
      <c r="AQ38" s="211">
        <f>IF($D38="","",VLOOKUP($D38,Licenciés!$A:$AC,10,FALSE))</f>
        <v>-40</v>
      </c>
      <c r="AR38" s="211" t="str">
        <f>IF($D38="","",VLOOKUP($D38,Licenciés!$A:$AC,11,FALSE))</f>
        <v>M</v>
      </c>
      <c r="AS38" s="211" t="str">
        <f>IF($D38="","",VLOOKUP($D38,Licenciés!$A:$AC,29,FALSE))</f>
        <v>Française</v>
      </c>
      <c r="AT38" s="30">
        <f>IF($D38="","",VLOOKUP($D38,Licenciés!$A:$AC,28,FALSE))</f>
        <v>0</v>
      </c>
      <c r="AU38" s="211">
        <f>IF($D38="","",VLOOKUP($D38,Licenciés!$A:$AZ,35,FALSE))</f>
        <v>296604538</v>
      </c>
      <c r="AV38" s="211">
        <f>IF($D38="","",VLOOKUP($D38,Licenciés!$A:$AZ,36,FALSE))</f>
        <v>603535009</v>
      </c>
      <c r="AW38" s="31" t="str">
        <f>IF($D38="","",VLOOKUP($D38,Licenciés!$A:$AZ,37,FALSE))</f>
        <v>baptiste.bourget@hotmail.com</v>
      </c>
    </row>
    <row r="39" spans="1:49" s="101" customFormat="1" ht="15" customHeight="1">
      <c r="A39" s="519">
        <v>34</v>
      </c>
      <c r="B39" s="619" t="str">
        <f t="shared" si="0"/>
        <v>08</v>
      </c>
      <c r="C39" s="549" t="str">
        <f t="shared" si="1"/>
        <v>92</v>
      </c>
      <c r="D39" s="550">
        <v>9233887</v>
      </c>
      <c r="E39" s="523" t="str">
        <f>IF($D39="","",(VLOOKUP($D39,Licenciés!$A:$AC,2,FALSE)&amp;" "&amp;VLOOKUP($D39,Licenciés!$A:$AC,3,FALSE)))</f>
        <v>GRASSO Damien</v>
      </c>
      <c r="F39" s="29" t="str">
        <f>IF($D39="","",VLOOKUP($D39,Licenciés!$A:$AC,15,FALSE))</f>
        <v>MALAKOFF USMM</v>
      </c>
      <c r="G39" s="525">
        <f>IF($D39="","",VLOOKUP($D39,Licenciés!$A:$AC,8,FALSE))</f>
        <v>35147</v>
      </c>
      <c r="H39" s="521">
        <f>IF($D39="","",VLOOKUP($D39,Licenciés!$A:$AC,21,FALSE))</f>
        <v>1981</v>
      </c>
      <c r="I39" s="521">
        <f>IF($D39="","",IF(VLOOKUP($D39,Licenciés!$A:$AC,24,FALSE)="Numerote","n° "&amp;VLOOKUP($D39,Licenciés!$A:$AC,23,FALSE),(VLOOKUP($D39,Licenciés!$A:$AC,24,FALSE))))</f>
        <v>19</v>
      </c>
      <c r="J39" s="521" t="str">
        <f>IF($D39="","",VLOOKUP($D39,Licenciés!$A:$AC,9,FALSE))</f>
        <v>S</v>
      </c>
      <c r="K39" s="552"/>
      <c r="L39" s="555"/>
      <c r="M39" s="556">
        <v>100</v>
      </c>
      <c r="N39" s="556"/>
      <c r="O39" s="557"/>
      <c r="P39" s="558"/>
      <c r="Q39" s="556"/>
      <c r="R39" s="556"/>
      <c r="S39" s="556"/>
      <c r="T39" s="557"/>
      <c r="U39" s="536"/>
      <c r="V39" s="537"/>
      <c r="W39" s="534"/>
      <c r="X39" s="534"/>
      <c r="Y39" s="528"/>
      <c r="Z39" s="552"/>
      <c r="AA39" s="553"/>
      <c r="AB39" s="521"/>
      <c r="AC39" s="521"/>
      <c r="AD39" s="528"/>
      <c r="AE39" s="529">
        <f t="shared" si="2"/>
        <v>0</v>
      </c>
      <c r="AF39" s="530">
        <f t="shared" si="3"/>
        <v>1</v>
      </c>
      <c r="AG39" s="530">
        <f t="shared" si="4"/>
        <v>0</v>
      </c>
      <c r="AH39" s="530">
        <f t="shared" si="5"/>
        <v>0</v>
      </c>
      <c r="AI39" s="531">
        <f t="shared" si="6"/>
        <v>0</v>
      </c>
      <c r="AJ39" s="129" t="s">
        <v>119</v>
      </c>
      <c r="AK39" s="509"/>
      <c r="AL39" s="132" t="str">
        <f>IF($D39="","",IF(VLOOKUP($D39,Licenciés!$A:$AC,14,FALSE)&lt;10000000,"0"&amp;VLOOKUP($D39,Licenciés!$A:$AC,14,FALSE),VLOOKUP($D39,Licenciés!$A:$AC,14,FALSE)))</f>
        <v>08920018</v>
      </c>
      <c r="AM39" s="211">
        <f>IF($D39="","",VLOOKUP($D39,Licenciés!$A:$AC,23,FALSE))</f>
        <v>0</v>
      </c>
      <c r="AN39" s="30">
        <f>IF($D39="","",VLOOKUP($D39,Licenciés!$A:$AC,16,FALSE))</f>
        <v>44751</v>
      </c>
      <c r="AO39" s="31" t="str">
        <f>IF($D39="","",VLOOKUP($D39,Licenciés!$A:$AC,20,FALSE))</f>
        <v>Attestation autoquestionnaire pour majeur</v>
      </c>
      <c r="AP39" s="211" t="str">
        <f>IF($D39="","",VLOOKUP($D39,Licenciés!$A:$AC,5,FALSE))</f>
        <v>T</v>
      </c>
      <c r="AQ39" s="211">
        <f>IF($D39="","",VLOOKUP($D39,Licenciés!$A:$AC,10,FALSE))</f>
        <v>-40</v>
      </c>
      <c r="AR39" s="211" t="str">
        <f>IF($D39="","",VLOOKUP($D39,Licenciés!$A:$AC,11,FALSE))</f>
        <v>M</v>
      </c>
      <c r="AS39" s="211" t="str">
        <f>IF($D39="","",VLOOKUP($D39,Licenciés!$A:$AC,29,FALSE))</f>
        <v>Française</v>
      </c>
      <c r="AT39" s="30">
        <f>IF($D39="","",VLOOKUP($D39,Licenciés!$A:$AC,28,FALSE))</f>
        <v>0</v>
      </c>
      <c r="AU39" s="211">
        <f>IF($D39="","",VLOOKUP($D39,Licenciés!$A:$AZ,35,FALSE))</f>
        <v>146542053</v>
      </c>
      <c r="AV39" s="211">
        <f>IF($D39="","",VLOOKUP($D39,Licenciés!$A:$AZ,36,FALSE))</f>
        <v>0</v>
      </c>
      <c r="AW39" s="31" t="str">
        <f>IF($D39="","",VLOOKUP($D39,Licenciés!$A:$AZ,37,FALSE))</f>
        <v>damien.grasso@laposte.net</v>
      </c>
    </row>
    <row r="40" spans="1:49" s="101" customFormat="1" ht="15" customHeight="1">
      <c r="A40" s="519">
        <v>35</v>
      </c>
      <c r="B40" s="619" t="str">
        <f t="shared" si="0"/>
        <v>04</v>
      </c>
      <c r="C40" s="549" t="str">
        <f t="shared" si="1"/>
        <v>36</v>
      </c>
      <c r="D40" s="550">
        <v>365574</v>
      </c>
      <c r="E40" s="523" t="str">
        <f>IF($D40="","",(VLOOKUP($D40,Licenciés!$A:$AC,2,FALSE)&amp;" "&amp;VLOOKUP($D40,Licenciés!$A:$AC,3,FALSE)))</f>
        <v>BIDRON Jean baptiste</v>
      </c>
      <c r="F40" s="29" t="str">
        <f>IF($D40="","",VLOOKUP($D40,Licenciés!$A:$AC,15,FALSE))</f>
        <v>BERRICHONNE-CHATEAUROUX</v>
      </c>
      <c r="G40" s="525">
        <f>IF($D40="","",VLOOKUP($D40,Licenciés!$A:$AC,8,FALSE))</f>
        <v>35455</v>
      </c>
      <c r="H40" s="521">
        <f>IF($D40="","",VLOOKUP($D40,Licenciés!$A:$AC,21,FALSE))</f>
        <v>1950</v>
      </c>
      <c r="I40" s="521">
        <f>IF($D40="","",IF(VLOOKUP($D40,Licenciés!$A:$AC,24,FALSE)="Numerote","n° "&amp;VLOOKUP($D40,Licenciés!$A:$AC,23,FALSE),(VLOOKUP($D40,Licenciés!$A:$AC,24,FALSE))))</f>
        <v>19</v>
      </c>
      <c r="J40" s="521" t="str">
        <f>IF($D40="","",VLOOKUP($D40,Licenciés!$A:$AC,9,FALSE))</f>
        <v>S</v>
      </c>
      <c r="K40" s="552"/>
      <c r="L40" s="555"/>
      <c r="M40" s="556">
        <v>100</v>
      </c>
      <c r="N40" s="556"/>
      <c r="O40" s="557"/>
      <c r="P40" s="558"/>
      <c r="Q40" s="556"/>
      <c r="R40" s="556"/>
      <c r="S40" s="556"/>
      <c r="T40" s="557"/>
      <c r="U40" s="536"/>
      <c r="V40" s="537"/>
      <c r="W40" s="534"/>
      <c r="X40" s="534"/>
      <c r="Y40" s="528"/>
      <c r="Z40" s="552"/>
      <c r="AA40" s="553"/>
      <c r="AB40" s="521"/>
      <c r="AC40" s="521"/>
      <c r="AD40" s="528"/>
      <c r="AE40" s="529">
        <f t="shared" si="2"/>
        <v>0</v>
      </c>
      <c r="AF40" s="530">
        <f t="shared" si="3"/>
        <v>1</v>
      </c>
      <c r="AG40" s="530">
        <f t="shared" si="4"/>
        <v>0</v>
      </c>
      <c r="AH40" s="530">
        <f t="shared" si="5"/>
        <v>0</v>
      </c>
      <c r="AI40" s="531">
        <f t="shared" si="6"/>
        <v>0</v>
      </c>
      <c r="AJ40" s="129" t="s">
        <v>119</v>
      </c>
      <c r="AK40" s="509"/>
      <c r="AL40" s="132" t="str">
        <f>IF($D40="","",IF(VLOOKUP($D40,Licenciés!$A:$AC,14,FALSE)&lt;10000000,"0"&amp;VLOOKUP($D40,Licenciés!$A:$AC,14,FALSE),VLOOKUP($D40,Licenciés!$A:$AC,14,FALSE)))</f>
        <v>04360454</v>
      </c>
      <c r="AM40" s="211">
        <f>IF($D40="","",VLOOKUP($D40,Licenciés!$A:$AC,23,FALSE))</f>
        <v>0</v>
      </c>
      <c r="AN40" s="30">
        <f>IF($D40="","",VLOOKUP($D40,Licenciés!$A:$AC,16,FALSE))</f>
        <v>44810</v>
      </c>
      <c r="AO40" s="31" t="str">
        <f>IF($D40="","",VLOOKUP($D40,Licenciés!$A:$AC,20,FALSE))</f>
        <v>Attestation autoquestionnaire pour majeur</v>
      </c>
      <c r="AP40" s="211" t="str">
        <f>IF($D40="","",VLOOKUP($D40,Licenciés!$A:$AC,5,FALSE))</f>
        <v>T</v>
      </c>
      <c r="AQ40" s="211">
        <f>IF($D40="","",VLOOKUP($D40,Licenciés!$A:$AC,10,FALSE))</f>
        <v>-40</v>
      </c>
      <c r="AR40" s="211" t="str">
        <f>IF($D40="","",VLOOKUP($D40,Licenciés!$A:$AC,11,FALSE))</f>
        <v>M</v>
      </c>
      <c r="AS40" s="211" t="str">
        <f>IF($D40="","",VLOOKUP($D40,Licenciés!$A:$AC,29,FALSE))</f>
        <v>Française</v>
      </c>
      <c r="AT40" s="30">
        <f>IF($D40="","",VLOOKUP($D40,Licenciés!$A:$AC,28,FALSE))</f>
        <v>0</v>
      </c>
      <c r="AU40" s="211">
        <f>IF($D40="","",VLOOKUP($D40,Licenciés!$A:$AZ,35,FALSE))</f>
        <v>0</v>
      </c>
      <c r="AV40" s="211">
        <f>IF($D40="","",VLOOKUP($D40,Licenciés!$A:$AZ,36,FALSE))</f>
        <v>0</v>
      </c>
      <c r="AW40" s="31" t="str">
        <f>IF($D40="","",VLOOKUP($D40,Licenciés!$A:$AZ,37,FALSE))</f>
        <v>christophechapgier@hotmail.com</v>
      </c>
    </row>
    <row r="41" spans="1:49" s="101" customFormat="1" ht="15" customHeight="1">
      <c r="A41" s="519">
        <v>36</v>
      </c>
      <c r="B41" s="619" t="str">
        <f t="shared" si="0"/>
        <v>12</v>
      </c>
      <c r="C41" s="549" t="str">
        <f t="shared" si="1"/>
        <v>53</v>
      </c>
      <c r="D41" s="550">
        <v>5319838</v>
      </c>
      <c r="E41" s="523" t="str">
        <f>IF($D41="","",(VLOOKUP($D41,Licenciés!$A:$AC,2,FALSE)&amp;" "&amp;VLOOKUP($D41,Licenciés!$A:$AC,3,FALSE)))</f>
        <v>JOUVIN Tanguy</v>
      </c>
      <c r="F41" s="29" t="str">
        <f>IF($D41="","",VLOOKUP($D41,Licenciés!$A:$AC,15,FALSE))</f>
        <v>ERNEENNE Sport Tennis de Table</v>
      </c>
      <c r="G41" s="525">
        <f>IF($D41="","",VLOOKUP($D41,Licenciés!$A:$AC,8,FALSE))</f>
        <v>35706</v>
      </c>
      <c r="H41" s="521">
        <f>IF($D41="","",VLOOKUP($D41,Licenciés!$A:$AC,21,FALSE))</f>
        <v>1917</v>
      </c>
      <c r="I41" s="521">
        <f>IF($D41="","",IF(VLOOKUP($D41,Licenciés!$A:$AC,24,FALSE)="Numerote","n° "&amp;VLOOKUP($D41,Licenciés!$A:$AC,23,FALSE),(VLOOKUP($D41,Licenciés!$A:$AC,24,FALSE))))</f>
        <v>19</v>
      </c>
      <c r="J41" s="521" t="str">
        <f>IF($D41="","",VLOOKUP($D41,Licenciés!$A:$AC,9,FALSE))</f>
        <v>S</v>
      </c>
      <c r="K41" s="552"/>
      <c r="L41" s="555"/>
      <c r="M41" s="556">
        <v>100</v>
      </c>
      <c r="N41" s="556"/>
      <c r="O41" s="557"/>
      <c r="P41" s="558"/>
      <c r="Q41" s="556"/>
      <c r="R41" s="556"/>
      <c r="S41" s="556"/>
      <c r="T41" s="557"/>
      <c r="U41" s="536"/>
      <c r="V41" s="537"/>
      <c r="W41" s="534"/>
      <c r="X41" s="534"/>
      <c r="Y41" s="528"/>
      <c r="Z41" s="552"/>
      <c r="AA41" s="553"/>
      <c r="AB41" s="521"/>
      <c r="AC41" s="521"/>
      <c r="AD41" s="528"/>
      <c r="AE41" s="529">
        <f t="shared" si="2"/>
        <v>0</v>
      </c>
      <c r="AF41" s="530">
        <f t="shared" si="3"/>
        <v>1</v>
      </c>
      <c r="AG41" s="530">
        <f t="shared" si="4"/>
        <v>0</v>
      </c>
      <c r="AH41" s="530">
        <f t="shared" si="5"/>
        <v>0</v>
      </c>
      <c r="AI41" s="531">
        <f t="shared" si="6"/>
        <v>0</v>
      </c>
      <c r="AJ41" s="129" t="s">
        <v>119</v>
      </c>
      <c r="AK41" s="509"/>
      <c r="AL41" s="132">
        <f>IF($D41="","",IF(VLOOKUP($D41,Licenciés!$A:$AC,14,FALSE)&lt;10000000,"0"&amp;VLOOKUP($D41,Licenciés!$A:$AC,14,FALSE),VLOOKUP($D41,Licenciés!$A:$AC,14,FALSE)))</f>
        <v>12530017</v>
      </c>
      <c r="AM41" s="211">
        <f>IF($D41="","",VLOOKUP($D41,Licenciés!$A:$AC,23,FALSE))</f>
        <v>0</v>
      </c>
      <c r="AN41" s="30">
        <f>IF($D41="","",VLOOKUP($D41,Licenciés!$A:$AC,16,FALSE))</f>
        <v>44805</v>
      </c>
      <c r="AO41" s="31" t="str">
        <f>IF($D41="","",VLOOKUP($D41,Licenciés!$A:$AC,20,FALSE))</f>
        <v>Attestation autoquestionnaire pour majeur</v>
      </c>
      <c r="AP41" s="211" t="str">
        <f>IF($D41="","",VLOOKUP($D41,Licenciés!$A:$AC,5,FALSE))</f>
        <v>T</v>
      </c>
      <c r="AQ41" s="211">
        <f>IF($D41="","",VLOOKUP($D41,Licenciés!$A:$AC,10,FALSE))</f>
        <v>-40</v>
      </c>
      <c r="AR41" s="211" t="str">
        <f>IF($D41="","",VLOOKUP($D41,Licenciés!$A:$AC,11,FALSE))</f>
        <v>M</v>
      </c>
      <c r="AS41" s="211" t="str">
        <f>IF($D41="","",VLOOKUP($D41,Licenciés!$A:$AC,29,FALSE))</f>
        <v>Française</v>
      </c>
      <c r="AT41" s="30">
        <f>IF($D41="","",VLOOKUP($D41,Licenciés!$A:$AC,28,FALSE))</f>
        <v>0</v>
      </c>
      <c r="AU41" s="211">
        <f>IF($D41="","",VLOOKUP($D41,Licenciés!$A:$AZ,35,FALSE))</f>
        <v>0</v>
      </c>
      <c r="AV41" s="211">
        <f>IF($D41="","",VLOOKUP($D41,Licenciés!$A:$AZ,36,FALSE))</f>
        <v>626414910</v>
      </c>
      <c r="AW41" s="31" t="str">
        <f>IF($D41="","",VLOOKUP($D41,Licenciés!$A:$AZ,37,FALSE))</f>
        <v>jouvintanguy369@gmail.com</v>
      </c>
    </row>
    <row r="42" spans="1:49" s="101" customFormat="1" ht="15" customHeight="1">
      <c r="A42" s="519">
        <v>37</v>
      </c>
      <c r="B42" s="619" t="str">
        <f t="shared" si="0"/>
        <v>04</v>
      </c>
      <c r="C42" s="549" t="str">
        <f t="shared" si="1"/>
        <v>36</v>
      </c>
      <c r="D42" s="550">
        <v>365804</v>
      </c>
      <c r="E42" s="523" t="str">
        <f>IF($D42="","",(VLOOKUP($D42,Licenciés!$A:$AC,2,FALSE)&amp;" "&amp;VLOOKUP($D42,Licenciés!$A:$AC,3,FALSE)))</f>
        <v>DEMANET Alexis</v>
      </c>
      <c r="F42" s="29" t="str">
        <f>IF($D42="","",VLOOKUP($D42,Licenciés!$A:$AC,15,FALSE))</f>
        <v>BERRICHONNE-CHATEAUROUX</v>
      </c>
      <c r="G42" s="525">
        <f>IF($D42="","",VLOOKUP($D42,Licenciés!$A:$AC,8,FALSE))</f>
        <v>37520</v>
      </c>
      <c r="H42" s="521">
        <f>IF($D42="","",VLOOKUP($D42,Licenciés!$A:$AC,21,FALSE))</f>
        <v>1991</v>
      </c>
      <c r="I42" s="521">
        <f>IF($D42="","",IF(VLOOKUP($D42,Licenciés!$A:$AC,24,FALSE)="Numerote","n° "&amp;VLOOKUP($D42,Licenciés!$A:$AC,23,FALSE),(VLOOKUP($D42,Licenciés!$A:$AC,24,FALSE))))</f>
        <v>19</v>
      </c>
      <c r="J42" s="521" t="str">
        <f>IF($D42="","",VLOOKUP($D42,Licenciés!$A:$AC,9,FALSE))</f>
        <v>S</v>
      </c>
      <c r="K42" s="552"/>
      <c r="L42" s="555"/>
      <c r="M42" s="556">
        <v>80</v>
      </c>
      <c r="N42" s="556"/>
      <c r="O42" s="557"/>
      <c r="P42" s="558"/>
      <c r="Q42" s="556"/>
      <c r="R42" s="556"/>
      <c r="S42" s="556"/>
      <c r="T42" s="557"/>
      <c r="U42" s="536"/>
      <c r="V42" s="537"/>
      <c r="W42" s="534"/>
      <c r="X42" s="534"/>
      <c r="Y42" s="528"/>
      <c r="Z42" s="552"/>
      <c r="AA42" s="553"/>
      <c r="AB42" s="521"/>
      <c r="AC42" s="521"/>
      <c r="AD42" s="528"/>
      <c r="AE42" s="529">
        <f t="shared" si="2"/>
        <v>0</v>
      </c>
      <c r="AF42" s="530">
        <f t="shared" si="3"/>
        <v>0</v>
      </c>
      <c r="AG42" s="530">
        <f t="shared" si="4"/>
        <v>80</v>
      </c>
      <c r="AH42" s="530">
        <f t="shared" si="5"/>
        <v>0</v>
      </c>
      <c r="AI42" s="531">
        <f t="shared" si="6"/>
        <v>0</v>
      </c>
      <c r="AJ42" s="129" t="s">
        <v>119</v>
      </c>
      <c r="AK42" s="509"/>
      <c r="AL42" s="132" t="str">
        <f>IF($D42="","",IF(VLOOKUP($D42,Licenciés!$A:$AC,14,FALSE)&lt;10000000,"0"&amp;VLOOKUP($D42,Licenciés!$A:$AC,14,FALSE),VLOOKUP($D42,Licenciés!$A:$AC,14,FALSE)))</f>
        <v>04360454</v>
      </c>
      <c r="AM42" s="211">
        <f>IF($D42="","",VLOOKUP($D42,Licenciés!$A:$AC,23,FALSE))</f>
        <v>0</v>
      </c>
      <c r="AN42" s="30">
        <f>IF($D42="","",VLOOKUP($D42,Licenciés!$A:$AC,16,FALSE))</f>
        <v>44810</v>
      </c>
      <c r="AO42" s="31" t="str">
        <f>IF($D42="","",VLOOKUP($D42,Licenciés!$A:$AC,20,FALSE))</f>
        <v>Attestation autoquestionnaire pour majeur</v>
      </c>
      <c r="AP42" s="211" t="str">
        <f>IF($D42="","",VLOOKUP($D42,Licenciés!$A:$AC,5,FALSE))</f>
        <v>T</v>
      </c>
      <c r="AQ42" s="211">
        <f>IF($D42="","",VLOOKUP($D42,Licenciés!$A:$AC,10,FALSE))</f>
        <v>-40</v>
      </c>
      <c r="AR42" s="211" t="str">
        <f>IF($D42="","",VLOOKUP($D42,Licenciés!$A:$AC,11,FALSE))</f>
        <v>M</v>
      </c>
      <c r="AS42" s="211" t="str">
        <f>IF($D42="","",VLOOKUP($D42,Licenciés!$A:$AC,29,FALSE))</f>
        <v>Française</v>
      </c>
      <c r="AT42" s="30">
        <f>IF($D42="","",VLOOKUP($D42,Licenciés!$A:$AC,28,FALSE))</f>
        <v>43282</v>
      </c>
      <c r="AU42" s="211">
        <f>IF($D42="","",VLOOKUP($D42,Licenciés!$A:$AZ,35,FALSE))</f>
        <v>0</v>
      </c>
      <c r="AV42" s="211">
        <f>IF($D42="","",VLOOKUP($D42,Licenciés!$A:$AZ,36,FALSE))</f>
        <v>660580796</v>
      </c>
      <c r="AW42" s="31" t="str">
        <f>IF($D42="","",VLOOKUP($D42,Licenciés!$A:$AZ,37,FALSE))</f>
        <v>beule36@live.fr</v>
      </c>
    </row>
    <row r="43" spans="1:49" s="101" customFormat="1" ht="15" customHeight="1">
      <c r="A43" s="519">
        <v>38</v>
      </c>
      <c r="B43" s="619" t="str">
        <f t="shared" si="0"/>
        <v>08</v>
      </c>
      <c r="C43" s="549" t="str">
        <f t="shared" si="1"/>
        <v>94</v>
      </c>
      <c r="D43" s="550">
        <v>9413418</v>
      </c>
      <c r="E43" s="523" t="str">
        <f>IF($D43="","",(VLOOKUP($D43,Licenciés!$A:$AC,2,FALSE)&amp;" "&amp;VLOOKUP($D43,Licenciés!$A:$AC,3,FALSE)))</f>
        <v>GERMAIN Pierre Mathieu</v>
      </c>
      <c r="F43" s="29" t="str">
        <f>IF($D43="","",VLOOKUP($D43,Licenciés!$A:$AC,15,FALSE))</f>
        <v>THIAIS AS TT</v>
      </c>
      <c r="G43" s="525">
        <f>IF($D43="","",VLOOKUP($D43,Licenciés!$A:$AC,8,FALSE))</f>
        <v>31715</v>
      </c>
      <c r="H43" s="521">
        <f>IF($D43="","",VLOOKUP($D43,Licenciés!$A:$AC,21,FALSE))</f>
        <v>1991</v>
      </c>
      <c r="I43" s="521">
        <f>IF($D43="","",IF(VLOOKUP($D43,Licenciés!$A:$AC,24,FALSE)="Numerote","n° "&amp;VLOOKUP($D43,Licenciés!$A:$AC,23,FALSE),(VLOOKUP($D43,Licenciés!$A:$AC,24,FALSE))))</f>
        <v>19</v>
      </c>
      <c r="J43" s="521" t="str">
        <f>IF($D43="","",VLOOKUP($D43,Licenciés!$A:$AC,9,FALSE))</f>
        <v>S</v>
      </c>
      <c r="K43" s="552"/>
      <c r="L43" s="555"/>
      <c r="M43" s="556">
        <v>80</v>
      </c>
      <c r="N43" s="556"/>
      <c r="O43" s="557"/>
      <c r="P43" s="558"/>
      <c r="Q43" s="556"/>
      <c r="R43" s="556"/>
      <c r="S43" s="556"/>
      <c r="T43" s="557"/>
      <c r="U43" s="536"/>
      <c r="V43" s="533"/>
      <c r="W43" s="534"/>
      <c r="X43" s="534"/>
      <c r="Y43" s="528"/>
      <c r="Z43" s="552"/>
      <c r="AA43" s="553"/>
      <c r="AB43" s="521"/>
      <c r="AC43" s="521"/>
      <c r="AD43" s="528"/>
      <c r="AE43" s="529">
        <f t="shared" si="2"/>
        <v>0</v>
      </c>
      <c r="AF43" s="530">
        <f t="shared" si="3"/>
        <v>0</v>
      </c>
      <c r="AG43" s="530">
        <f t="shared" si="4"/>
        <v>80</v>
      </c>
      <c r="AH43" s="530">
        <f t="shared" si="5"/>
        <v>0</v>
      </c>
      <c r="AI43" s="531">
        <f t="shared" si="6"/>
        <v>0</v>
      </c>
      <c r="AJ43" s="129" t="s">
        <v>119</v>
      </c>
      <c r="AK43" s="509"/>
      <c r="AL43" s="132" t="str">
        <f>IF($D43="","",IF(VLOOKUP($D43,Licenciés!$A:$AC,14,FALSE)&lt;10000000,"0"&amp;VLOOKUP($D43,Licenciés!$A:$AC,14,FALSE),VLOOKUP($D43,Licenciés!$A:$AC,14,FALSE)))</f>
        <v>08940459</v>
      </c>
      <c r="AM43" s="211">
        <f>IF($D43="","",VLOOKUP($D43,Licenciés!$A:$AC,23,FALSE))</f>
        <v>0</v>
      </c>
      <c r="AN43" s="30">
        <f>IF($D43="","",VLOOKUP($D43,Licenciés!$A:$AC,16,FALSE))</f>
        <v>44748</v>
      </c>
      <c r="AO43" s="31" t="str">
        <f>IF($D43="","",VLOOKUP($D43,Licenciés!$A:$AC,20,FALSE))</f>
        <v>Attestation autoquestionnaire pour majeur</v>
      </c>
      <c r="AP43" s="211" t="str">
        <f>IF($D43="","",VLOOKUP($D43,Licenciés!$A:$AC,5,FALSE))</f>
        <v>T</v>
      </c>
      <c r="AQ43" s="211">
        <f>IF($D43="","",VLOOKUP($D43,Licenciés!$A:$AC,10,FALSE))</f>
        <v>-40</v>
      </c>
      <c r="AR43" s="211" t="str">
        <f>IF($D43="","",VLOOKUP($D43,Licenciés!$A:$AC,11,FALSE))</f>
        <v>M</v>
      </c>
      <c r="AS43" s="211" t="str">
        <f>IF($D43="","",VLOOKUP($D43,Licenciés!$A:$AC,29,FALSE))</f>
        <v>Française</v>
      </c>
      <c r="AT43" s="30">
        <f>IF($D43="","",VLOOKUP($D43,Licenciés!$A:$AC,28,FALSE))</f>
        <v>0</v>
      </c>
      <c r="AU43" s="211">
        <f>IF($D43="","",VLOOKUP($D43,Licenciés!$A:$AZ,35,FALSE))</f>
        <v>0</v>
      </c>
      <c r="AV43" s="211">
        <f>IF($D43="","",VLOOKUP($D43,Licenciés!$A:$AZ,36,FALSE))</f>
        <v>686599580</v>
      </c>
      <c r="AW43" s="31" t="str">
        <f>IF($D43="","",VLOOKUP($D43,Licenciés!$A:$AZ,37,FALSE))</f>
        <v>germain.pierremathieu@gmail.com</v>
      </c>
    </row>
    <row r="44" spans="1:49" s="101" customFormat="1" ht="15" customHeight="1">
      <c r="A44" s="519">
        <v>39</v>
      </c>
      <c r="B44" s="619" t="str">
        <f t="shared" si="0"/>
        <v>03</v>
      </c>
      <c r="C44" s="549" t="str">
        <f t="shared" si="1"/>
        <v>56</v>
      </c>
      <c r="D44" s="550">
        <v>5618054</v>
      </c>
      <c r="E44" s="523" t="str">
        <f>IF($D44="","",(VLOOKUP($D44,Licenciés!$A:$AC,2,FALSE)&amp;" "&amp;VLOOKUP($D44,Licenciés!$A:$AC,3,FALSE)))</f>
        <v>JEGOUX Mathis</v>
      </c>
      <c r="F44" s="29" t="str">
        <f>IF($D44="","",VLOOKUP($D44,Licenciés!$A:$AC,15,FALSE))</f>
        <v>E.S PLESCOP T.T</v>
      </c>
      <c r="G44" s="525">
        <f>IF($D44="","",VLOOKUP($D44,Licenciés!$A:$AC,8,FALSE))</f>
        <v>36481</v>
      </c>
      <c r="H44" s="521">
        <f>IF($D44="","",VLOOKUP($D44,Licenciés!$A:$AC,21,FALSE))</f>
        <v>1838</v>
      </c>
      <c r="I44" s="521">
        <f>IF($D44="","",IF(VLOOKUP($D44,Licenciés!$A:$AC,24,FALSE)="Numerote","n° "&amp;VLOOKUP($D44,Licenciés!$A:$AC,23,FALSE),(VLOOKUP($D44,Licenciés!$A:$AC,24,FALSE))))</f>
        <v>18</v>
      </c>
      <c r="J44" s="521" t="str">
        <f>IF($D44="","",VLOOKUP($D44,Licenciés!$A:$AC,9,FALSE))</f>
        <v>S</v>
      </c>
      <c r="K44" s="552"/>
      <c r="L44" s="555"/>
      <c r="M44" s="556">
        <v>80</v>
      </c>
      <c r="N44" s="556"/>
      <c r="O44" s="557"/>
      <c r="P44" s="558"/>
      <c r="Q44" s="556"/>
      <c r="R44" s="556"/>
      <c r="S44" s="556"/>
      <c r="T44" s="557"/>
      <c r="U44" s="536"/>
      <c r="V44" s="533"/>
      <c r="W44" s="534"/>
      <c r="X44" s="534"/>
      <c r="Y44" s="528"/>
      <c r="Z44" s="552"/>
      <c r="AA44" s="553"/>
      <c r="AB44" s="521"/>
      <c r="AC44" s="521"/>
      <c r="AD44" s="528"/>
      <c r="AE44" s="529">
        <f t="shared" si="2"/>
        <v>0</v>
      </c>
      <c r="AF44" s="530">
        <f t="shared" si="3"/>
        <v>0</v>
      </c>
      <c r="AG44" s="530">
        <f t="shared" si="4"/>
        <v>80</v>
      </c>
      <c r="AH44" s="530">
        <f t="shared" si="5"/>
        <v>0</v>
      </c>
      <c r="AI44" s="531">
        <f t="shared" si="6"/>
        <v>0</v>
      </c>
      <c r="AJ44" s="129" t="s">
        <v>119</v>
      </c>
      <c r="AK44" s="509"/>
      <c r="AL44" s="132" t="str">
        <f>IF($D44="","",IF(VLOOKUP($D44,Licenciés!$A:$AC,14,FALSE)&lt;10000000,"0"&amp;VLOOKUP($D44,Licenciés!$A:$AC,14,FALSE),VLOOKUP($D44,Licenciés!$A:$AC,14,FALSE)))</f>
        <v>03560020</v>
      </c>
      <c r="AM44" s="211">
        <f>IF($D44="","",VLOOKUP($D44,Licenciés!$A:$AC,23,FALSE))</f>
        <v>0</v>
      </c>
      <c r="AN44" s="30">
        <f>IF($D44="","",VLOOKUP($D44,Licenciés!$A:$AC,16,FALSE))</f>
        <v>44818</v>
      </c>
      <c r="AO44" s="31" t="str">
        <f>IF($D44="","",VLOOKUP($D44,Licenciés!$A:$AC,20,FALSE))</f>
        <v>Standard</v>
      </c>
      <c r="AP44" s="211" t="str">
        <f>IF($D44="","",VLOOKUP($D44,Licenciés!$A:$AC,5,FALSE))</f>
        <v>T</v>
      </c>
      <c r="AQ44" s="211">
        <f>IF($D44="","",VLOOKUP($D44,Licenciés!$A:$AC,10,FALSE))</f>
        <v>-40</v>
      </c>
      <c r="AR44" s="211" t="str">
        <f>IF($D44="","",VLOOKUP($D44,Licenciés!$A:$AC,11,FALSE))</f>
        <v>M</v>
      </c>
      <c r="AS44" s="211" t="str">
        <f>IF($D44="","",VLOOKUP($D44,Licenciés!$A:$AC,29,FALSE))</f>
        <v>Française</v>
      </c>
      <c r="AT44" s="30">
        <f>IF($D44="","",VLOOKUP($D44,Licenciés!$A:$AC,28,FALSE))</f>
        <v>0</v>
      </c>
      <c r="AU44" s="211">
        <f>IF($D44="","",VLOOKUP($D44,Licenciés!$A:$AZ,35,FALSE))</f>
        <v>983252440</v>
      </c>
      <c r="AV44" s="211">
        <f>IF($D44="","",VLOOKUP($D44,Licenciés!$A:$AZ,36,FALSE))</f>
        <v>621674697</v>
      </c>
      <c r="AW44" s="31" t="str">
        <f>IF($D44="","",VLOOKUP($D44,Licenciés!$A:$AZ,37,FALSE))</f>
        <v>jegoux.pierreyves@bbox.fr</v>
      </c>
    </row>
    <row r="45" spans="1:49" s="101" customFormat="1" ht="15" customHeight="1">
      <c r="A45" s="519">
        <v>40</v>
      </c>
      <c r="B45" s="619" t="str">
        <f t="shared" si="0"/>
        <v>12</v>
      </c>
      <c r="C45" s="549" t="str">
        <f t="shared" si="1"/>
        <v>53</v>
      </c>
      <c r="D45" s="550">
        <v>5323425</v>
      </c>
      <c r="E45" s="523" t="str">
        <f>IF($D45="","",(VLOOKUP($D45,Licenciés!$A:$AC,2,FALSE)&amp;" "&amp;VLOOKUP($D45,Licenciés!$A:$AC,3,FALSE)))</f>
        <v>FLEURIOT Tom</v>
      </c>
      <c r="F45" s="29" t="str">
        <f>IF($D45="","",VLOOKUP($D45,Licenciés!$A:$AC,15,FALSE))</f>
        <v>CHANGE Union Sportive</v>
      </c>
      <c r="G45" s="525">
        <f>IF($D45="","",VLOOKUP($D45,Licenciés!$A:$AC,8,FALSE))</f>
        <v>37747</v>
      </c>
      <c r="H45" s="521">
        <f>IF($D45="","",VLOOKUP($D45,Licenciés!$A:$AC,21,FALSE))</f>
        <v>1772</v>
      </c>
      <c r="I45" s="521">
        <f>IF($D45="","",IF(VLOOKUP($D45,Licenciés!$A:$AC,24,FALSE)="Numerote","n° "&amp;VLOOKUP($D45,Licenciés!$A:$AC,23,FALSE),(VLOOKUP($D45,Licenciés!$A:$AC,24,FALSE))))</f>
        <v>17</v>
      </c>
      <c r="J45" s="521" t="str">
        <f>IF($D45="","",VLOOKUP($D45,Licenciés!$A:$AC,9,FALSE))</f>
        <v>S</v>
      </c>
      <c r="K45" s="552"/>
      <c r="L45" s="555"/>
      <c r="M45" s="556">
        <v>80</v>
      </c>
      <c r="N45" s="556"/>
      <c r="O45" s="557"/>
      <c r="P45" s="558"/>
      <c r="Q45" s="556"/>
      <c r="R45" s="556"/>
      <c r="S45" s="556"/>
      <c r="T45" s="557"/>
      <c r="U45" s="536"/>
      <c r="V45" s="533"/>
      <c r="W45" s="534"/>
      <c r="X45" s="534"/>
      <c r="Y45" s="528"/>
      <c r="Z45" s="552"/>
      <c r="AA45" s="553"/>
      <c r="AB45" s="521"/>
      <c r="AC45" s="521"/>
      <c r="AD45" s="528"/>
      <c r="AE45" s="529">
        <f t="shared" si="2"/>
        <v>0</v>
      </c>
      <c r="AF45" s="530">
        <f t="shared" si="3"/>
        <v>0</v>
      </c>
      <c r="AG45" s="530">
        <f t="shared" si="4"/>
        <v>80</v>
      </c>
      <c r="AH45" s="530">
        <f t="shared" si="5"/>
        <v>0</v>
      </c>
      <c r="AI45" s="531">
        <f t="shared" si="6"/>
        <v>0</v>
      </c>
      <c r="AJ45" s="129" t="s">
        <v>119</v>
      </c>
      <c r="AK45" s="509"/>
      <c r="AL45" s="132">
        <f>IF($D45="","",IF(VLOOKUP($D45,Licenciés!$A:$AC,14,FALSE)&lt;10000000,"0"&amp;VLOOKUP($D45,Licenciés!$A:$AC,14,FALSE),VLOOKUP($D45,Licenciés!$A:$AC,14,FALSE)))</f>
        <v>12530060</v>
      </c>
      <c r="AM45" s="211">
        <f>IF($D45="","",VLOOKUP($D45,Licenciés!$A:$AC,23,FALSE))</f>
        <v>0</v>
      </c>
      <c r="AN45" s="30">
        <f>IF($D45="","",VLOOKUP($D45,Licenciés!$A:$AC,16,FALSE))</f>
        <v>44812</v>
      </c>
      <c r="AO45" s="31" t="str">
        <f>IF($D45="","",VLOOKUP($D45,Licenciés!$A:$AC,20,FALSE))</f>
        <v>Standard</v>
      </c>
      <c r="AP45" s="211" t="str">
        <f>IF($D45="","",VLOOKUP($D45,Licenciés!$A:$AC,5,FALSE))</f>
        <v>T</v>
      </c>
      <c r="AQ45" s="211">
        <f>IF($D45="","",VLOOKUP($D45,Licenciés!$A:$AC,10,FALSE))</f>
        <v>-40</v>
      </c>
      <c r="AR45" s="211" t="str">
        <f>IF($D45="","",VLOOKUP($D45,Licenciés!$A:$AC,11,FALSE))</f>
        <v>M</v>
      </c>
      <c r="AS45" s="211" t="str">
        <f>IF($D45="","",VLOOKUP($D45,Licenciés!$A:$AC,29,FALSE))</f>
        <v>Française</v>
      </c>
      <c r="AT45" s="30">
        <f>IF($D45="","",VLOOKUP($D45,Licenciés!$A:$AC,28,FALSE))</f>
        <v>43282</v>
      </c>
      <c r="AU45" s="211">
        <f>IF($D45="","",VLOOKUP($D45,Licenciés!$A:$AZ,35,FALSE))</f>
        <v>243262720</v>
      </c>
      <c r="AV45" s="211">
        <f>IF($D45="","",VLOOKUP($D45,Licenciés!$A:$AZ,36,FALSE))</f>
        <v>624838646</v>
      </c>
      <c r="AW45" s="31" t="str">
        <f>IF($D45="","",VLOOKUP($D45,Licenciés!$A:$AZ,37,FALSE))</f>
        <v>tomfleuriot05@gmail.com</v>
      </c>
    </row>
    <row r="46" spans="1:49" s="101" customFormat="1" ht="15" customHeight="1">
      <c r="A46" s="519">
        <v>41</v>
      </c>
      <c r="B46" s="619" t="str">
        <f t="shared" si="0"/>
        <v>08</v>
      </c>
      <c r="C46" s="549" t="str">
        <f t="shared" si="1"/>
        <v>78</v>
      </c>
      <c r="D46" s="550">
        <v>7840811</v>
      </c>
      <c r="E46" s="523" t="str">
        <f>IF($D46="","",(VLOOKUP($D46,Licenciés!$A:$AC,2,FALSE)&amp;" "&amp;VLOOKUP($D46,Licenciés!$A:$AC,3,FALSE)))</f>
        <v>EYMARD Virgile</v>
      </c>
      <c r="F46" s="29" t="str">
        <f>IF($D46="","",VLOOKUP($D46,Licenciés!$A:$AC,15,FALSE))</f>
        <v>CHESNAY 78 AS</v>
      </c>
      <c r="G46" s="525">
        <f>IF($D46="","",VLOOKUP($D46,Licenciés!$A:$AC,8,FALSE))</f>
        <v>35030</v>
      </c>
      <c r="H46" s="521">
        <f>IF($D46="","",VLOOKUP($D46,Licenciés!$A:$AC,21,FALSE))</f>
        <v>2010</v>
      </c>
      <c r="I46" s="521">
        <f>IF($D46="","",IF(VLOOKUP($D46,Licenciés!$A:$AC,24,FALSE)="Numerote","n° "&amp;VLOOKUP($D46,Licenciés!$A:$AC,23,FALSE),(VLOOKUP($D46,Licenciés!$A:$AC,24,FALSE))))</f>
        <v>20</v>
      </c>
      <c r="J46" s="521" t="str">
        <f>IF($D46="","",VLOOKUP($D46,Licenciés!$A:$AC,9,FALSE))</f>
        <v>S</v>
      </c>
      <c r="K46" s="552"/>
      <c r="L46" s="555"/>
      <c r="M46" s="556">
        <v>65</v>
      </c>
      <c r="N46" s="556"/>
      <c r="O46" s="557"/>
      <c r="P46" s="558"/>
      <c r="Q46" s="556"/>
      <c r="R46" s="556"/>
      <c r="S46" s="556"/>
      <c r="T46" s="557"/>
      <c r="U46" s="536"/>
      <c r="V46" s="533"/>
      <c r="W46" s="534"/>
      <c r="X46" s="534"/>
      <c r="Y46" s="528"/>
      <c r="Z46" s="552"/>
      <c r="AA46" s="553"/>
      <c r="AB46" s="521"/>
      <c r="AC46" s="521"/>
      <c r="AD46" s="528"/>
      <c r="AE46" s="529">
        <f t="shared" si="2"/>
        <v>0</v>
      </c>
      <c r="AF46" s="530">
        <f t="shared" si="3"/>
        <v>0</v>
      </c>
      <c r="AG46" s="530">
        <f t="shared" si="4"/>
        <v>65</v>
      </c>
      <c r="AH46" s="530">
        <f t="shared" si="5"/>
        <v>0</v>
      </c>
      <c r="AI46" s="531">
        <f t="shared" si="6"/>
        <v>0</v>
      </c>
      <c r="AJ46" s="129" t="s">
        <v>119</v>
      </c>
      <c r="AK46" s="509"/>
      <c r="AL46" s="132" t="str">
        <f>IF($D46="","",IF(VLOOKUP($D46,Licenciés!$A:$AC,14,FALSE)&lt;10000000,"0"&amp;VLOOKUP($D46,Licenciés!$A:$AC,14,FALSE),VLOOKUP($D46,Licenciés!$A:$AC,14,FALSE)))</f>
        <v>08780080</v>
      </c>
      <c r="AM46" s="211">
        <f>IF($D46="","",VLOOKUP($D46,Licenciés!$A:$AC,23,FALSE))</f>
        <v>0</v>
      </c>
      <c r="AN46" s="30">
        <f>IF($D46="","",VLOOKUP($D46,Licenciés!$A:$AC,16,FALSE))</f>
        <v>44815</v>
      </c>
      <c r="AO46" s="31" t="str">
        <f>IF($D46="","",VLOOKUP($D46,Licenciés!$A:$AC,20,FALSE))</f>
        <v>Attestation autoquestionnaire pour majeur</v>
      </c>
      <c r="AP46" s="211" t="str">
        <f>IF($D46="","",VLOOKUP($D46,Licenciés!$A:$AC,5,FALSE))</f>
        <v>T</v>
      </c>
      <c r="AQ46" s="211">
        <f>IF($D46="","",VLOOKUP($D46,Licenciés!$A:$AC,10,FALSE))</f>
        <v>-40</v>
      </c>
      <c r="AR46" s="211" t="str">
        <f>IF($D46="","",VLOOKUP($D46,Licenciés!$A:$AC,11,FALSE))</f>
        <v>M</v>
      </c>
      <c r="AS46" s="211" t="str">
        <f>IF($D46="","",VLOOKUP($D46,Licenciés!$A:$AC,29,FALSE))</f>
        <v>Française</v>
      </c>
      <c r="AT46" s="30">
        <f>IF($D46="","",VLOOKUP($D46,Licenciés!$A:$AC,28,FALSE))</f>
        <v>44743</v>
      </c>
      <c r="AU46" s="211">
        <f>IF($D46="","",VLOOKUP($D46,Licenciés!$A:$AZ,35,FALSE))</f>
        <v>0</v>
      </c>
      <c r="AV46" s="211">
        <f>IF($D46="","",VLOOKUP($D46,Licenciés!$A:$AZ,36,FALSE))</f>
        <v>782999012</v>
      </c>
      <c r="AW46" s="31" t="str">
        <f>IF($D46="","",VLOOKUP($D46,Licenciés!$A:$AZ,37,FALSE))</f>
        <v>veymard@live.fr</v>
      </c>
    </row>
    <row r="47" spans="1:49" s="101" customFormat="1" ht="15" customHeight="1">
      <c r="A47" s="519">
        <v>42</v>
      </c>
      <c r="B47" s="619" t="str">
        <f t="shared" si="0"/>
        <v>03</v>
      </c>
      <c r="C47" s="549" t="str">
        <f t="shared" si="1"/>
        <v>35</v>
      </c>
      <c r="D47" s="550">
        <v>9424313</v>
      </c>
      <c r="E47" s="523" t="str">
        <f>IF($D47="","",(VLOOKUP($D47,Licenciés!$A:$AC,2,FALSE)&amp;" "&amp;VLOOKUP($D47,Licenciés!$A:$AC,3,FALSE)))</f>
        <v>DUPERTHUIS Lucas</v>
      </c>
      <c r="F47" s="29" t="str">
        <f>IF($D47="","",VLOOKUP($D47,Licenciés!$A:$AC,15,FALSE))</f>
        <v>RENNES TOUR D AUVERGNE</v>
      </c>
      <c r="G47" s="525">
        <f>IF($D47="","",VLOOKUP($D47,Licenciés!$A:$AC,8,FALSE))</f>
        <v>34883</v>
      </c>
      <c r="H47" s="521">
        <f>IF($D47="","",VLOOKUP($D47,Licenciés!$A:$AC,21,FALSE))</f>
        <v>1967</v>
      </c>
      <c r="I47" s="521">
        <f>IF($D47="","",IF(VLOOKUP($D47,Licenciés!$A:$AC,24,FALSE)="Numerote","n° "&amp;VLOOKUP($D47,Licenciés!$A:$AC,23,FALSE),(VLOOKUP($D47,Licenciés!$A:$AC,24,FALSE))))</f>
        <v>19</v>
      </c>
      <c r="J47" s="521" t="str">
        <f>IF($D47="","",VLOOKUP($D47,Licenciés!$A:$AC,9,FALSE))</f>
        <v>S</v>
      </c>
      <c r="K47" s="552"/>
      <c r="L47" s="555"/>
      <c r="M47" s="556">
        <v>65</v>
      </c>
      <c r="N47" s="556"/>
      <c r="O47" s="557"/>
      <c r="P47" s="558"/>
      <c r="Q47" s="556"/>
      <c r="R47" s="556"/>
      <c r="S47" s="556"/>
      <c r="T47" s="557"/>
      <c r="U47" s="536"/>
      <c r="V47" s="533"/>
      <c r="W47" s="534"/>
      <c r="X47" s="534"/>
      <c r="Y47" s="528"/>
      <c r="Z47" s="552"/>
      <c r="AA47" s="553"/>
      <c r="AB47" s="521"/>
      <c r="AC47" s="521"/>
      <c r="AD47" s="528"/>
      <c r="AE47" s="529">
        <f t="shared" si="2"/>
        <v>0</v>
      </c>
      <c r="AF47" s="530">
        <f t="shared" si="3"/>
        <v>0</v>
      </c>
      <c r="AG47" s="530">
        <f t="shared" si="4"/>
        <v>65</v>
      </c>
      <c r="AH47" s="530">
        <f t="shared" si="5"/>
        <v>0</v>
      </c>
      <c r="AI47" s="531">
        <f t="shared" si="6"/>
        <v>0</v>
      </c>
      <c r="AJ47" s="129" t="s">
        <v>119</v>
      </c>
      <c r="AK47" s="509"/>
      <c r="AL47" s="132" t="str">
        <f>IF($D47="","",IF(VLOOKUP($D47,Licenciés!$A:$AC,14,FALSE)&lt;10000000,"0"&amp;VLOOKUP($D47,Licenciés!$A:$AC,14,FALSE),VLOOKUP($D47,Licenciés!$A:$AC,14,FALSE)))</f>
        <v>03350014</v>
      </c>
      <c r="AM47" s="211">
        <f>IF($D47="","",VLOOKUP($D47,Licenciés!$A:$AC,23,FALSE))</f>
        <v>0</v>
      </c>
      <c r="AN47" s="30">
        <f>IF($D47="","",VLOOKUP($D47,Licenciés!$A:$AC,16,FALSE))</f>
        <v>44825</v>
      </c>
      <c r="AO47" s="31" t="str">
        <f>IF($D47="","",VLOOKUP($D47,Licenciés!$A:$AC,20,FALSE))</f>
        <v>Standard</v>
      </c>
      <c r="AP47" s="211" t="str">
        <f>IF($D47="","",VLOOKUP($D47,Licenciés!$A:$AC,5,FALSE))</f>
        <v>T</v>
      </c>
      <c r="AQ47" s="211">
        <f>IF($D47="","",VLOOKUP($D47,Licenciés!$A:$AC,10,FALSE))</f>
        <v>-40</v>
      </c>
      <c r="AR47" s="211" t="str">
        <f>IF($D47="","",VLOOKUP($D47,Licenciés!$A:$AC,11,FALSE))</f>
        <v>M</v>
      </c>
      <c r="AS47" s="211" t="str">
        <f>IF($D47="","",VLOOKUP($D47,Licenciés!$A:$AC,29,FALSE))</f>
        <v>Française</v>
      </c>
      <c r="AT47" s="30">
        <f>IF($D47="","",VLOOKUP($D47,Licenciés!$A:$AC,28,FALSE))</f>
        <v>44743</v>
      </c>
      <c r="AU47" s="211">
        <f>IF($D47="","",VLOOKUP($D47,Licenciés!$A:$AZ,35,FALSE))</f>
        <v>0</v>
      </c>
      <c r="AV47" s="211">
        <f>IF($D47="","",VLOOKUP($D47,Licenciés!$A:$AZ,36,FALSE))</f>
        <v>645751905</v>
      </c>
      <c r="AW47" s="31" t="str">
        <f>IF($D47="","",VLOOKUP($D47,Licenciés!$A:$AZ,37,FALSE))</f>
        <v>lucas.dupert94@gmail.com</v>
      </c>
    </row>
    <row r="48" spans="1:49" s="101" customFormat="1" ht="15" customHeight="1">
      <c r="A48" s="519">
        <v>43</v>
      </c>
      <c r="B48" s="619" t="str">
        <f t="shared" si="0"/>
        <v>12</v>
      </c>
      <c r="C48" s="549" t="str">
        <f t="shared" si="1"/>
        <v>44</v>
      </c>
      <c r="D48" s="550">
        <v>4444014</v>
      </c>
      <c r="E48" s="523" t="str">
        <f>IF($D48="","",(VLOOKUP($D48,Licenciés!$A:$AC,2,FALSE)&amp;" "&amp;VLOOKUP($D48,Licenciés!$A:$AC,3,FALSE)))</f>
        <v>BERNARD Axel</v>
      </c>
      <c r="F48" s="29" t="str">
        <f>IF($D48="","",VLOOKUP($D48,Licenciés!$A:$AC,15,FALSE))</f>
        <v>NANTES TENNIS DE TABLE</v>
      </c>
      <c r="G48" s="525">
        <f>IF($D48="","",VLOOKUP($D48,Licenciés!$A:$AC,8,FALSE))</f>
        <v>35538</v>
      </c>
      <c r="H48" s="521">
        <f>IF($D48="","",VLOOKUP($D48,Licenciés!$A:$AC,21,FALSE))</f>
        <v>1885</v>
      </c>
      <c r="I48" s="521">
        <f>IF($D48="","",IF(VLOOKUP($D48,Licenciés!$A:$AC,24,FALSE)="Numerote","n° "&amp;VLOOKUP($D48,Licenciés!$A:$AC,23,FALSE),(VLOOKUP($D48,Licenciés!$A:$AC,24,FALSE))))</f>
        <v>18</v>
      </c>
      <c r="J48" s="521" t="str">
        <f>IF($D48="","",VLOOKUP($D48,Licenciés!$A:$AC,9,FALSE))</f>
        <v>S</v>
      </c>
      <c r="K48" s="552"/>
      <c r="L48" s="555"/>
      <c r="M48" s="556">
        <v>65</v>
      </c>
      <c r="N48" s="556"/>
      <c r="O48" s="557"/>
      <c r="P48" s="558"/>
      <c r="Q48" s="556"/>
      <c r="R48" s="556"/>
      <c r="S48" s="556"/>
      <c r="T48" s="557"/>
      <c r="U48" s="536"/>
      <c r="V48" s="533"/>
      <c r="W48" s="534"/>
      <c r="X48" s="534"/>
      <c r="Y48" s="528"/>
      <c r="Z48" s="552"/>
      <c r="AA48" s="553"/>
      <c r="AB48" s="521"/>
      <c r="AC48" s="521"/>
      <c r="AD48" s="528"/>
      <c r="AE48" s="529">
        <f t="shared" si="2"/>
        <v>0</v>
      </c>
      <c r="AF48" s="530">
        <f t="shared" si="3"/>
        <v>0</v>
      </c>
      <c r="AG48" s="530">
        <f t="shared" si="4"/>
        <v>65</v>
      </c>
      <c r="AH48" s="530">
        <f t="shared" si="5"/>
        <v>0</v>
      </c>
      <c r="AI48" s="531">
        <f t="shared" si="6"/>
        <v>0</v>
      </c>
      <c r="AJ48" s="129" t="s">
        <v>119</v>
      </c>
      <c r="AK48" s="509"/>
      <c r="AL48" s="132">
        <f>IF($D48="","",IF(VLOOKUP($D48,Licenciés!$A:$AC,14,FALSE)&lt;10000000,"0"&amp;VLOOKUP($D48,Licenciés!$A:$AC,14,FALSE),VLOOKUP($D48,Licenciés!$A:$AC,14,FALSE)))</f>
        <v>12440281</v>
      </c>
      <c r="AM48" s="211">
        <f>IF($D48="","",VLOOKUP($D48,Licenciés!$A:$AC,23,FALSE))</f>
        <v>0</v>
      </c>
      <c r="AN48" s="30">
        <f>IF($D48="","",VLOOKUP($D48,Licenciés!$A:$AC,16,FALSE))</f>
        <v>44814</v>
      </c>
      <c r="AO48" s="31" t="str">
        <f>IF($D48="","",VLOOKUP($D48,Licenciés!$A:$AC,20,FALSE))</f>
        <v>Standard</v>
      </c>
      <c r="AP48" s="211" t="str">
        <f>IF($D48="","",VLOOKUP($D48,Licenciés!$A:$AC,5,FALSE))</f>
        <v>T</v>
      </c>
      <c r="AQ48" s="211">
        <f>IF($D48="","",VLOOKUP($D48,Licenciés!$A:$AC,10,FALSE))</f>
        <v>-40</v>
      </c>
      <c r="AR48" s="211" t="str">
        <f>IF($D48="","",VLOOKUP($D48,Licenciés!$A:$AC,11,FALSE))</f>
        <v>M</v>
      </c>
      <c r="AS48" s="211" t="str">
        <f>IF($D48="","",VLOOKUP($D48,Licenciés!$A:$AC,29,FALSE))</f>
        <v>Française</v>
      </c>
      <c r="AT48" s="30">
        <f>IF($D48="","",VLOOKUP($D48,Licenciés!$A:$AC,28,FALSE))</f>
        <v>44743</v>
      </c>
      <c r="AU48" s="211">
        <f>IF($D48="","",VLOOKUP($D48,Licenciés!$A:$AZ,35,FALSE))</f>
        <v>0</v>
      </c>
      <c r="AV48" s="211">
        <f>IF($D48="","",VLOOKUP($D48,Licenciés!$A:$AZ,36,FALSE))</f>
        <v>786478039</v>
      </c>
      <c r="AW48" s="31" t="str">
        <f>IF($D48="","",VLOOKUP($D48,Licenciés!$A:$AZ,37,FALSE))</f>
        <v>mraxel44@gmail.com</v>
      </c>
    </row>
    <row r="49" spans="1:49" s="101" customFormat="1" ht="15" customHeight="1">
      <c r="A49" s="519">
        <v>44</v>
      </c>
      <c r="B49" s="619" t="str">
        <f t="shared" si="0"/>
        <v>04</v>
      </c>
      <c r="C49" s="549" t="str">
        <f t="shared" si="1"/>
        <v>45</v>
      </c>
      <c r="D49" s="550">
        <v>187492</v>
      </c>
      <c r="E49" s="523" t="str">
        <f>IF($D49="","",(VLOOKUP($D49,Licenciés!$A:$AC,2,FALSE)&amp;" "&amp;VLOOKUP($D49,Licenciés!$A:$AC,3,FALSE)))</f>
        <v>LAFAIX Benjamin</v>
      </c>
      <c r="F49" s="29" t="str">
        <f>IF($D49="","",VLOOKUP($D49,Licenciés!$A:$AC,15,FALSE))</f>
        <v>GIEN AS TT</v>
      </c>
      <c r="G49" s="525">
        <f>IF($D49="","",VLOOKUP($D49,Licenciés!$A:$AC,8,FALSE))</f>
        <v>35498</v>
      </c>
      <c r="H49" s="521">
        <f>IF($D49="","",VLOOKUP($D49,Licenciés!$A:$AC,21,FALSE))</f>
        <v>1821</v>
      </c>
      <c r="I49" s="521">
        <f>IF($D49="","",IF(VLOOKUP($D49,Licenciés!$A:$AC,24,FALSE)="Numerote","n° "&amp;VLOOKUP($D49,Licenciés!$A:$AC,23,FALSE),(VLOOKUP($D49,Licenciés!$A:$AC,24,FALSE))))</f>
        <v>18</v>
      </c>
      <c r="J49" s="521" t="str">
        <f>IF($D49="","",VLOOKUP($D49,Licenciés!$A:$AC,9,FALSE))</f>
        <v>S</v>
      </c>
      <c r="K49" s="552"/>
      <c r="L49" s="555"/>
      <c r="M49" s="556">
        <v>65</v>
      </c>
      <c r="N49" s="556"/>
      <c r="O49" s="557"/>
      <c r="P49" s="558"/>
      <c r="Q49" s="556"/>
      <c r="R49" s="556"/>
      <c r="S49" s="556"/>
      <c r="T49" s="557"/>
      <c r="U49" s="536"/>
      <c r="V49" s="533"/>
      <c r="W49" s="534"/>
      <c r="X49" s="534"/>
      <c r="Y49" s="528"/>
      <c r="Z49" s="552"/>
      <c r="AA49" s="553"/>
      <c r="AB49" s="521"/>
      <c r="AC49" s="521"/>
      <c r="AD49" s="528"/>
      <c r="AE49" s="529">
        <f t="shared" si="2"/>
        <v>0</v>
      </c>
      <c r="AF49" s="530">
        <f t="shared" si="3"/>
        <v>0</v>
      </c>
      <c r="AG49" s="530">
        <f t="shared" si="4"/>
        <v>65</v>
      </c>
      <c r="AH49" s="530">
        <f t="shared" si="5"/>
        <v>0</v>
      </c>
      <c r="AI49" s="531">
        <f t="shared" si="6"/>
        <v>0</v>
      </c>
      <c r="AJ49" s="129" t="s">
        <v>119</v>
      </c>
      <c r="AK49" s="509"/>
      <c r="AL49" s="132" t="str">
        <f>IF($D49="","",IF(VLOOKUP($D49,Licenciés!$A:$AC,14,FALSE)&lt;10000000,"0"&amp;VLOOKUP($D49,Licenciés!$A:$AC,14,FALSE),VLOOKUP($D49,Licenciés!$A:$AC,14,FALSE)))</f>
        <v>04450108</v>
      </c>
      <c r="AM49" s="211">
        <f>IF($D49="","",VLOOKUP($D49,Licenciés!$A:$AC,23,FALSE))</f>
        <v>0</v>
      </c>
      <c r="AN49" s="30">
        <f>IF($D49="","",VLOOKUP($D49,Licenciés!$A:$AC,16,FALSE))</f>
        <v>44800</v>
      </c>
      <c r="AO49" s="31" t="str">
        <f>IF($D49="","",VLOOKUP($D49,Licenciés!$A:$AC,20,FALSE))</f>
        <v>Attestation autoquestionnaire pour majeur</v>
      </c>
      <c r="AP49" s="211" t="str">
        <f>IF($D49="","",VLOOKUP($D49,Licenciés!$A:$AC,5,FALSE))</f>
        <v>T</v>
      </c>
      <c r="AQ49" s="211">
        <f>IF($D49="","",VLOOKUP($D49,Licenciés!$A:$AC,10,FALSE))</f>
        <v>-40</v>
      </c>
      <c r="AR49" s="211" t="str">
        <f>IF($D49="","",VLOOKUP($D49,Licenciés!$A:$AC,11,FALSE))</f>
        <v>M</v>
      </c>
      <c r="AS49" s="211" t="str">
        <f>IF($D49="","",VLOOKUP($D49,Licenciés!$A:$AC,29,FALSE))</f>
        <v>Française</v>
      </c>
      <c r="AT49" s="30">
        <f>IF($D49="","",VLOOKUP($D49,Licenciés!$A:$AC,28,FALSE))</f>
        <v>43647</v>
      </c>
      <c r="AU49" s="211">
        <f>IF($D49="","",VLOOKUP($D49,Licenciés!$A:$AZ,35,FALSE))</f>
        <v>660377255</v>
      </c>
      <c r="AV49" s="211">
        <f>IF($D49="","",VLOOKUP($D49,Licenciés!$A:$AZ,36,FALSE))</f>
        <v>0</v>
      </c>
      <c r="AW49" s="31" t="str">
        <f>IF($D49="","",VLOOKUP($D49,Licenciés!$A:$AZ,37,FALSE))</f>
        <v>benjamin.lafaix@gmail.com</v>
      </c>
    </row>
    <row r="50" spans="1:49" s="101" customFormat="1" ht="15" customHeight="1">
      <c r="A50" s="519">
        <v>45</v>
      </c>
      <c r="B50" s="619" t="str">
        <f t="shared" si="0"/>
        <v>08</v>
      </c>
      <c r="C50" s="549" t="str">
        <f t="shared" si="1"/>
        <v>78</v>
      </c>
      <c r="D50" s="550">
        <v>7844301</v>
      </c>
      <c r="E50" s="523" t="str">
        <f>IF($D50="","",(VLOOKUP($D50,Licenciés!$A:$AC,2,FALSE)&amp;" "&amp;VLOOKUP($D50,Licenciés!$A:$AC,3,FALSE)))</f>
        <v>MONTMEAT Florian</v>
      </c>
      <c r="F50" s="29" t="str">
        <f>IF($D50="","",VLOOKUP($D50,Licenciés!$A:$AC,15,FALSE))</f>
        <v>JOSASSIEN TT</v>
      </c>
      <c r="G50" s="525">
        <f>IF($D50="","",VLOOKUP($D50,Licenciés!$A:$AC,8,FALSE))</f>
        <v>35332</v>
      </c>
      <c r="H50" s="521">
        <f>IF($D50="","",VLOOKUP($D50,Licenciés!$A:$AC,21,FALSE))</f>
        <v>1922</v>
      </c>
      <c r="I50" s="521">
        <f>IF($D50="","",IF(VLOOKUP($D50,Licenciés!$A:$AC,24,FALSE)="Numerote","n° "&amp;VLOOKUP($D50,Licenciés!$A:$AC,23,FALSE),(VLOOKUP($D50,Licenciés!$A:$AC,24,FALSE))))</f>
        <v>19</v>
      </c>
      <c r="J50" s="521" t="str">
        <f>IF($D50="","",VLOOKUP($D50,Licenciés!$A:$AC,9,FALSE))</f>
        <v>S</v>
      </c>
      <c r="K50" s="552"/>
      <c r="L50" s="555"/>
      <c r="M50" s="556">
        <v>55</v>
      </c>
      <c r="N50" s="556"/>
      <c r="O50" s="557"/>
      <c r="P50" s="558"/>
      <c r="Q50" s="556"/>
      <c r="R50" s="556"/>
      <c r="S50" s="556"/>
      <c r="T50" s="557"/>
      <c r="U50" s="536"/>
      <c r="V50" s="533"/>
      <c r="W50" s="534"/>
      <c r="X50" s="534"/>
      <c r="Y50" s="528"/>
      <c r="Z50" s="552"/>
      <c r="AA50" s="553"/>
      <c r="AB50" s="521"/>
      <c r="AC50" s="521"/>
      <c r="AD50" s="528"/>
      <c r="AE50" s="529">
        <f t="shared" si="2"/>
        <v>0</v>
      </c>
      <c r="AF50" s="530">
        <f t="shared" si="3"/>
        <v>0</v>
      </c>
      <c r="AG50" s="530">
        <f t="shared" si="4"/>
        <v>55</v>
      </c>
      <c r="AH50" s="530">
        <f t="shared" si="5"/>
        <v>0</v>
      </c>
      <c r="AI50" s="531">
        <f t="shared" si="6"/>
        <v>0</v>
      </c>
      <c r="AJ50" s="129" t="s">
        <v>119</v>
      </c>
      <c r="AK50" s="509"/>
      <c r="AL50" s="132" t="str">
        <f>IF($D50="","",IF(VLOOKUP($D50,Licenciés!$A:$AC,14,FALSE)&lt;10000000,"0"&amp;VLOOKUP($D50,Licenciés!$A:$AC,14,FALSE),VLOOKUP($D50,Licenciés!$A:$AC,14,FALSE)))</f>
        <v>08780440</v>
      </c>
      <c r="AM50" s="211">
        <f>IF($D50="","",VLOOKUP($D50,Licenciés!$A:$AC,23,FALSE))</f>
        <v>0</v>
      </c>
      <c r="AN50" s="30">
        <f>IF($D50="","",VLOOKUP($D50,Licenciés!$A:$AC,16,FALSE))</f>
        <v>44789</v>
      </c>
      <c r="AO50" s="31" t="str">
        <f>IF($D50="","",VLOOKUP($D50,Licenciés!$A:$AC,20,FALSE))</f>
        <v>Standard</v>
      </c>
      <c r="AP50" s="211" t="str">
        <f>IF($D50="","",VLOOKUP($D50,Licenciés!$A:$AC,5,FALSE))</f>
        <v>T</v>
      </c>
      <c r="AQ50" s="211">
        <f>IF($D50="","",VLOOKUP($D50,Licenciés!$A:$AC,10,FALSE))</f>
        <v>-40</v>
      </c>
      <c r="AR50" s="211" t="str">
        <f>IF($D50="","",VLOOKUP($D50,Licenciés!$A:$AC,11,FALSE))</f>
        <v>M</v>
      </c>
      <c r="AS50" s="211" t="str">
        <f>IF($D50="","",VLOOKUP($D50,Licenciés!$A:$AC,29,FALSE))</f>
        <v>Française</v>
      </c>
      <c r="AT50" s="30">
        <f>IF($D50="","",VLOOKUP($D50,Licenciés!$A:$AC,28,FALSE))</f>
        <v>0</v>
      </c>
      <c r="AU50" s="211">
        <f>IF($D50="","",VLOOKUP($D50,Licenciés!$A:$AZ,35,FALSE))</f>
        <v>139464795</v>
      </c>
      <c r="AV50" s="211">
        <f>IF($D50="","",VLOOKUP($D50,Licenciés!$A:$AZ,36,FALSE))</f>
        <v>619780131</v>
      </c>
      <c r="AW50" s="31" t="str">
        <f>IF($D50="","",VLOOKUP($D50,Licenciés!$A:$AZ,37,FALSE))</f>
        <v>florian.montmeat@gmail.com</v>
      </c>
    </row>
    <row r="51" spans="1:49" s="101" customFormat="1" ht="15" customHeight="1">
      <c r="A51" s="519">
        <v>46</v>
      </c>
      <c r="B51" s="619" t="str">
        <f t="shared" si="0"/>
        <v>12</v>
      </c>
      <c r="C51" s="549" t="str">
        <f t="shared" si="1"/>
        <v>49</v>
      </c>
      <c r="D51" s="550">
        <v>4922756</v>
      </c>
      <c r="E51" s="523" t="str">
        <f>IF($D51="","",(VLOOKUP($D51,Licenciés!$A:$AC,2,FALSE)&amp;" "&amp;VLOOKUP($D51,Licenciés!$A:$AC,3,FALSE)))</f>
        <v>FERTON Steven</v>
      </c>
      <c r="F51" s="29" t="str">
        <f>IF($D51="","",VLOOKUP($D51,Licenciés!$A:$AC,15,FALSE))</f>
        <v>VIVY-GENNES Entente</v>
      </c>
      <c r="G51" s="525">
        <f>IF($D51="","",VLOOKUP($D51,Licenciés!$A:$AC,8,FALSE))</f>
        <v>33249</v>
      </c>
      <c r="H51" s="521">
        <f>IF($D51="","",VLOOKUP($D51,Licenciés!$A:$AC,21,FALSE))</f>
        <v>1723</v>
      </c>
      <c r="I51" s="521">
        <f>IF($D51="","",IF(VLOOKUP($D51,Licenciés!$A:$AC,24,FALSE)="Numerote","n° "&amp;VLOOKUP($D51,Licenciés!$A:$AC,23,FALSE),(VLOOKUP($D51,Licenciés!$A:$AC,24,FALSE))))</f>
        <v>17</v>
      </c>
      <c r="J51" s="521" t="str">
        <f>IF($D51="","",VLOOKUP($D51,Licenciés!$A:$AC,9,FALSE))</f>
        <v>S</v>
      </c>
      <c r="K51" s="552"/>
      <c r="L51" s="555"/>
      <c r="M51" s="556">
        <v>50</v>
      </c>
      <c r="N51" s="556"/>
      <c r="O51" s="557"/>
      <c r="P51" s="558"/>
      <c r="Q51" s="556"/>
      <c r="R51" s="556"/>
      <c r="S51" s="556"/>
      <c r="T51" s="557"/>
      <c r="U51" s="536"/>
      <c r="V51" s="533"/>
      <c r="W51" s="534"/>
      <c r="X51" s="534"/>
      <c r="Y51" s="528"/>
      <c r="Z51" s="552"/>
      <c r="AA51" s="553"/>
      <c r="AB51" s="521"/>
      <c r="AC51" s="521"/>
      <c r="AD51" s="528"/>
      <c r="AE51" s="529">
        <f t="shared" si="2"/>
        <v>0</v>
      </c>
      <c r="AF51" s="530">
        <f t="shared" si="3"/>
        <v>0</v>
      </c>
      <c r="AG51" s="530">
        <f t="shared" si="4"/>
        <v>50</v>
      </c>
      <c r="AH51" s="530">
        <f t="shared" si="5"/>
        <v>0</v>
      </c>
      <c r="AI51" s="531">
        <f t="shared" si="6"/>
        <v>0</v>
      </c>
      <c r="AJ51" s="129" t="s">
        <v>119</v>
      </c>
      <c r="AK51" s="509"/>
      <c r="AL51" s="132">
        <f>IF($D51="","",IF(VLOOKUP($D51,Licenciés!$A:$AC,14,FALSE)&lt;10000000,"0"&amp;VLOOKUP($D51,Licenciés!$A:$AC,14,FALSE),VLOOKUP($D51,Licenciés!$A:$AC,14,FALSE)))</f>
        <v>12490027</v>
      </c>
      <c r="AM51" s="211">
        <f>IF($D51="","",VLOOKUP($D51,Licenciés!$A:$AC,23,FALSE))</f>
        <v>0</v>
      </c>
      <c r="AN51" s="30">
        <f>IF($D51="","",VLOOKUP($D51,Licenciés!$A:$AC,16,FALSE))</f>
        <v>44807</v>
      </c>
      <c r="AO51" s="31" t="str">
        <f>IF($D51="","",VLOOKUP($D51,Licenciés!$A:$AC,20,FALSE))</f>
        <v>Standard</v>
      </c>
      <c r="AP51" s="211" t="str">
        <f>IF($D51="","",VLOOKUP($D51,Licenciés!$A:$AC,5,FALSE))</f>
        <v>T</v>
      </c>
      <c r="AQ51" s="211">
        <f>IF($D51="","",VLOOKUP($D51,Licenciés!$A:$AC,10,FALSE))</f>
        <v>-40</v>
      </c>
      <c r="AR51" s="211" t="str">
        <f>IF($D51="","",VLOOKUP($D51,Licenciés!$A:$AC,11,FALSE))</f>
        <v>M</v>
      </c>
      <c r="AS51" s="211" t="str">
        <f>IF($D51="","",VLOOKUP($D51,Licenciés!$A:$AC,29,FALSE))</f>
        <v>Française</v>
      </c>
      <c r="AT51" s="30">
        <f>IF($D51="","",VLOOKUP($D51,Licenciés!$A:$AC,28,FALSE))</f>
        <v>0</v>
      </c>
      <c r="AU51" s="211">
        <f>IF($D51="","",VLOOKUP($D51,Licenciés!$A:$AZ,35,FALSE))</f>
        <v>624246559</v>
      </c>
      <c r="AV51" s="211">
        <f>IF($D51="","",VLOOKUP($D51,Licenciés!$A:$AZ,36,FALSE))</f>
        <v>624246559</v>
      </c>
      <c r="AW51" s="31" t="str">
        <f>IF($D51="","",VLOOKUP($D51,Licenciés!$A:$AZ,37,FALSE))</f>
        <v>steven.ferton@laposte.net</v>
      </c>
    </row>
    <row r="52" spans="1:49" s="101" customFormat="1" ht="15" customHeight="1">
      <c r="A52" s="519">
        <v>47</v>
      </c>
      <c r="B52" s="619" t="str">
        <f t="shared" si="0"/>
        <v>08</v>
      </c>
      <c r="C52" s="549" t="str">
        <f t="shared" si="1"/>
        <v>75</v>
      </c>
      <c r="D52" s="550">
        <v>9130236</v>
      </c>
      <c r="E52" s="523" t="str">
        <f>IF($D52="","",(VLOOKUP($D52,Licenciés!$A:$AC,2,FALSE)&amp;" "&amp;VLOOKUP($D52,Licenciés!$A:$AC,3,FALSE)))</f>
        <v>LAMBERTIN Maxime</v>
      </c>
      <c r="F52" s="29" t="str">
        <f>IF($D52="","",VLOOKUP($D52,Licenciés!$A:$AC,15,FALSE))</f>
        <v>PARIS 13 TENNIS DE TABLE</v>
      </c>
      <c r="G52" s="525">
        <f>IF($D52="","",VLOOKUP($D52,Licenciés!$A:$AC,8,FALSE))</f>
        <v>33313</v>
      </c>
      <c r="H52" s="521">
        <f>IF($D52="","",VLOOKUP($D52,Licenciés!$A:$AC,21,FALSE))</f>
        <v>1787</v>
      </c>
      <c r="I52" s="521">
        <f>IF($D52="","",IF(VLOOKUP($D52,Licenciés!$A:$AC,24,FALSE)="Numerote","n° "&amp;VLOOKUP($D52,Licenciés!$A:$AC,23,FALSE),(VLOOKUP($D52,Licenciés!$A:$AC,24,FALSE))))</f>
        <v>17</v>
      </c>
      <c r="J52" s="521" t="str">
        <f>IF($D52="","",VLOOKUP($D52,Licenciés!$A:$AC,9,FALSE))</f>
        <v>S</v>
      </c>
      <c r="K52" s="552"/>
      <c r="L52" s="555"/>
      <c r="M52" s="556">
        <v>45</v>
      </c>
      <c r="N52" s="556"/>
      <c r="O52" s="557"/>
      <c r="P52" s="558"/>
      <c r="Q52" s="556"/>
      <c r="R52" s="556"/>
      <c r="S52" s="556"/>
      <c r="T52" s="557"/>
      <c r="U52" s="536"/>
      <c r="V52" s="533"/>
      <c r="W52" s="534"/>
      <c r="X52" s="534"/>
      <c r="Y52" s="528"/>
      <c r="Z52" s="552"/>
      <c r="AA52" s="553"/>
      <c r="AB52" s="521"/>
      <c r="AC52" s="521"/>
      <c r="AD52" s="528"/>
      <c r="AE52" s="529">
        <f t="shared" si="2"/>
        <v>0</v>
      </c>
      <c r="AF52" s="530">
        <f t="shared" si="3"/>
        <v>0</v>
      </c>
      <c r="AG52" s="530">
        <f t="shared" si="4"/>
        <v>45</v>
      </c>
      <c r="AH52" s="530">
        <f t="shared" si="5"/>
        <v>0</v>
      </c>
      <c r="AI52" s="531">
        <f t="shared" si="6"/>
        <v>0</v>
      </c>
      <c r="AJ52" s="129" t="s">
        <v>119</v>
      </c>
      <c r="AK52" s="509"/>
      <c r="AL52" s="132" t="str">
        <f>IF($D52="","",IF(VLOOKUP($D52,Licenciés!$A:$AC,14,FALSE)&lt;10000000,"0"&amp;VLOOKUP($D52,Licenciés!$A:$AC,14,FALSE),VLOOKUP($D52,Licenciés!$A:$AC,14,FALSE)))</f>
        <v>08751163</v>
      </c>
      <c r="AM52" s="211">
        <f>IF($D52="","",VLOOKUP($D52,Licenciés!$A:$AC,23,FALSE))</f>
        <v>0</v>
      </c>
      <c r="AN52" s="30">
        <f>IF($D52="","",VLOOKUP($D52,Licenciés!$A:$AC,16,FALSE))</f>
        <v>44813</v>
      </c>
      <c r="AO52" s="31" t="str">
        <f>IF($D52="","",VLOOKUP($D52,Licenciés!$A:$AC,20,FALSE))</f>
        <v>Standard</v>
      </c>
      <c r="AP52" s="211" t="str">
        <f>IF($D52="","",VLOOKUP($D52,Licenciés!$A:$AC,5,FALSE))</f>
        <v>T</v>
      </c>
      <c r="AQ52" s="211">
        <f>IF($D52="","",VLOOKUP($D52,Licenciés!$A:$AC,10,FALSE))</f>
        <v>-40</v>
      </c>
      <c r="AR52" s="211" t="str">
        <f>IF($D52="","",VLOOKUP($D52,Licenciés!$A:$AC,11,FALSE))</f>
        <v>M</v>
      </c>
      <c r="AS52" s="211" t="str">
        <f>IF($D52="","",VLOOKUP($D52,Licenciés!$A:$AC,29,FALSE))</f>
        <v>Française</v>
      </c>
      <c r="AT52" s="30">
        <f>IF($D52="","",VLOOKUP($D52,Licenciés!$A:$AC,28,FALSE))</f>
        <v>43647</v>
      </c>
      <c r="AU52" s="211">
        <f>IF($D52="","",VLOOKUP($D52,Licenciés!$A:$AZ,35,FALSE))</f>
        <v>0</v>
      </c>
      <c r="AV52" s="211">
        <f>IF($D52="","",VLOOKUP($D52,Licenciés!$A:$AZ,36,FALSE))</f>
        <v>788488368</v>
      </c>
      <c r="AW52" s="31" t="str">
        <f>IF($D52="","",VLOOKUP($D52,Licenciés!$A:$AZ,37,FALSE))</f>
        <v>maxime.lambertin@inseec-france.com</v>
      </c>
    </row>
    <row r="53" spans="1:49" s="101" customFormat="1" ht="15" customHeight="1">
      <c r="A53" s="519">
        <v>48</v>
      </c>
      <c r="B53" s="619" t="str">
        <f t="shared" si="0"/>
        <v>08</v>
      </c>
      <c r="C53" s="549" t="str">
        <f t="shared" si="1"/>
        <v>78</v>
      </c>
      <c r="D53" s="550">
        <v>7870036</v>
      </c>
      <c r="E53" s="523" t="str">
        <f>IF($D53="","",(VLOOKUP($D53,Licenciés!$A:$AC,2,FALSE)&amp;" "&amp;VLOOKUP($D53,Licenciés!$A:$AC,3,FALSE)))</f>
        <v>SAWYER Joe</v>
      </c>
      <c r="F53" s="29" t="str">
        <f>IF($D53="","",VLOOKUP($D53,Licenciés!$A:$AC,15,FALSE))</f>
        <v>MARLY LE ROI US</v>
      </c>
      <c r="G53" s="525">
        <f>IF($D53="","",VLOOKUP($D53,Licenciés!$A:$AC,8,FALSE))</f>
        <v>37968</v>
      </c>
      <c r="H53" s="521">
        <f>IF($D53="","",VLOOKUP($D53,Licenciés!$A:$AC,21,FALSE))</f>
        <v>1989</v>
      </c>
      <c r="I53" s="521">
        <f>IF($D53="","",IF(VLOOKUP($D53,Licenciés!$A:$AC,24,FALSE)="Numerote","n° "&amp;VLOOKUP($D53,Licenciés!$A:$AC,23,FALSE),(VLOOKUP($D53,Licenciés!$A:$AC,24,FALSE))))</f>
        <v>19</v>
      </c>
      <c r="J53" s="521" t="str">
        <f>IF($D53="","",VLOOKUP($D53,Licenciés!$A:$AC,9,FALSE))</f>
        <v>S</v>
      </c>
      <c r="K53" s="552"/>
      <c r="L53" s="555"/>
      <c r="M53" s="556">
        <v>40</v>
      </c>
      <c r="N53" s="556"/>
      <c r="O53" s="557"/>
      <c r="P53" s="558"/>
      <c r="Q53" s="556"/>
      <c r="R53" s="556"/>
      <c r="S53" s="556"/>
      <c r="T53" s="557"/>
      <c r="U53" s="536"/>
      <c r="V53" s="533"/>
      <c r="W53" s="534"/>
      <c r="X53" s="534"/>
      <c r="Y53" s="528"/>
      <c r="Z53" s="552"/>
      <c r="AA53" s="553"/>
      <c r="AB53" s="521"/>
      <c r="AC53" s="521"/>
      <c r="AD53" s="528"/>
      <c r="AE53" s="529">
        <f t="shared" si="2"/>
        <v>0</v>
      </c>
      <c r="AF53" s="530">
        <f t="shared" si="3"/>
        <v>0</v>
      </c>
      <c r="AG53" s="530">
        <f t="shared" si="4"/>
        <v>40</v>
      </c>
      <c r="AH53" s="530">
        <f t="shared" si="5"/>
        <v>0</v>
      </c>
      <c r="AI53" s="531">
        <f t="shared" si="6"/>
        <v>0</v>
      </c>
      <c r="AJ53" s="129" t="s">
        <v>119</v>
      </c>
      <c r="AK53" s="509"/>
      <c r="AL53" s="132" t="str">
        <f>IF($D53="","",IF(VLOOKUP($D53,Licenciés!$A:$AC,14,FALSE)&lt;10000000,"0"&amp;VLOOKUP($D53,Licenciés!$A:$AC,14,FALSE),VLOOKUP($D53,Licenciés!$A:$AC,14,FALSE)))</f>
        <v>08780660</v>
      </c>
      <c r="AM53" s="211">
        <f>IF($D53="","",VLOOKUP($D53,Licenciés!$A:$AC,23,FALSE))</f>
        <v>0</v>
      </c>
      <c r="AN53" s="30">
        <f>IF($D53="","",VLOOKUP($D53,Licenciés!$A:$AC,16,FALSE))</f>
        <v>44812</v>
      </c>
      <c r="AO53" s="31" t="str">
        <f>IF($D53="","",VLOOKUP($D53,Licenciés!$A:$AC,20,FALSE))</f>
        <v>Standard</v>
      </c>
      <c r="AP53" s="211" t="str">
        <f>IF($D53="","",VLOOKUP($D53,Licenciés!$A:$AC,5,FALSE))</f>
        <v>T</v>
      </c>
      <c r="AQ53" s="211">
        <f>IF($D53="","",VLOOKUP($D53,Licenciés!$A:$AC,10,FALSE))</f>
        <v>-40</v>
      </c>
      <c r="AR53" s="211" t="str">
        <f>IF($D53="","",VLOOKUP($D53,Licenciés!$A:$AC,11,FALSE))</f>
        <v>M</v>
      </c>
      <c r="AS53" s="211" t="str">
        <f>IF($D53="","",VLOOKUP($D53,Licenciés!$A:$AC,29,FALSE))</f>
        <v>Française</v>
      </c>
      <c r="AT53" s="30">
        <f>IF($D53="","",VLOOKUP($D53,Licenciés!$A:$AC,28,FALSE))</f>
        <v>43647</v>
      </c>
      <c r="AU53" s="211">
        <f>IF($D53="","",VLOOKUP($D53,Licenciés!$A:$AZ,35,FALSE))</f>
        <v>0</v>
      </c>
      <c r="AV53" s="211">
        <f>IF($D53="","",VLOOKUP($D53,Licenciés!$A:$AZ,36,FALSE))</f>
        <v>616691707</v>
      </c>
      <c r="AW53" s="31" t="str">
        <f>IF($D53="","",VLOOKUP($D53,Licenciés!$A:$AZ,37,FALSE))</f>
        <v>clairesawyer18@gmail.com</v>
      </c>
    </row>
    <row r="54" spans="1:49" s="101" customFormat="1" ht="14.25" customHeight="1" thickBot="1">
      <c r="A54" s="630"/>
      <c r="B54" s="631" t="str">
        <f t="shared" ref="B54:B58" si="14">IF(D54&gt;0,LEFT(AL54,2)," ")</f>
        <v xml:space="preserve"> </v>
      </c>
      <c r="C54" s="632" t="str">
        <f t="shared" ref="C54:C58" si="15">RIGHT(LEFT(AL54,4),2)</f>
        <v/>
      </c>
      <c r="D54" s="633"/>
      <c r="E54" s="634" t="str">
        <f>IF($D54="","",(VLOOKUP($D54,Licenciés!$A:$AC,2,FALSE)&amp;" "&amp;VLOOKUP($D54,Licenciés!$A:$AC,3,FALSE)))</f>
        <v/>
      </c>
      <c r="F54" s="178" t="str">
        <f>IF($D54="","",VLOOKUP($D54,Licenciés!$A:$AC,15,FALSE))</f>
        <v/>
      </c>
      <c r="G54" s="635" t="str">
        <f>IF($D54="","",VLOOKUP($D54,Licenciés!$A:$AC,8,FALSE))</f>
        <v/>
      </c>
      <c r="H54" s="540" t="str">
        <f>IF($D54="","",VLOOKUP($D54,Licenciés!$A:$AC,21,FALSE))</f>
        <v/>
      </c>
      <c r="I54" s="540" t="str">
        <f>IF($D54="","",IF(VLOOKUP($D54,Licenciés!$A:$AC,24,FALSE)="Numerote","n° "&amp;VLOOKUP($D54,Licenciés!$A:$AC,23,FALSE),(VLOOKUP($D54,Licenciés!$A:$AC,24,FALSE))))</f>
        <v/>
      </c>
      <c r="J54" s="540" t="str">
        <f>IF($D54="","",VLOOKUP($D54,Licenciés!$A:$AC,9,FALSE))</f>
        <v/>
      </c>
      <c r="K54" s="636"/>
      <c r="L54" s="637"/>
      <c r="M54" s="638"/>
      <c r="N54" s="638"/>
      <c r="O54" s="639"/>
      <c r="P54" s="640"/>
      <c r="Q54" s="638"/>
      <c r="R54" s="638"/>
      <c r="S54" s="638"/>
      <c r="T54" s="639"/>
      <c r="U54" s="640"/>
      <c r="V54" s="637"/>
      <c r="W54" s="638"/>
      <c r="X54" s="638"/>
      <c r="Y54" s="641"/>
      <c r="Z54" s="636"/>
      <c r="AA54" s="642"/>
      <c r="AB54" s="540"/>
      <c r="AC54" s="540"/>
      <c r="AD54" s="544"/>
      <c r="AE54" s="595">
        <f t="shared" ref="AE54:AE58" si="16">(K54+P54+U54+Z54)+MOD(ROUND((L54+Q54+V54+AA54-AF54)/100,),100)</f>
        <v>0</v>
      </c>
      <c r="AF54" s="596">
        <f t="shared" ref="AF54:AF58" si="17">MOD(L54+Q54+V54+AA54+ROUND((M54+R54+W54+AB54-AG54)/100,),100)</f>
        <v>0</v>
      </c>
      <c r="AG54" s="596">
        <f t="shared" ref="AG54:AG58" si="18">MOD(M54+R54+W54+AB54+ROUND((N54+S54+X54+AC54-AH54)/100,),100)</f>
        <v>0</v>
      </c>
      <c r="AH54" s="596">
        <f t="shared" ref="AH54:AH58" si="19">MOD(N54+S54+X54+AC54+ROUND((O54+T54+Y54+AD54-AI54)/100,),100)</f>
        <v>0</v>
      </c>
      <c r="AI54" s="597">
        <f t="shared" ref="AI54:AI58" si="20">MOD(O54+T54+Y54+AD54,100)</f>
        <v>0</v>
      </c>
      <c r="AJ54" s="128"/>
      <c r="AK54" s="509"/>
      <c r="AL54" s="162" t="str">
        <f>IF($D54="","",IF(VLOOKUP($D54,Licenciés!$A:$AC,14,FALSE)&lt;10000000,"0"&amp;VLOOKUP($D54,Licenciés!$A:$AC,14,FALSE),VLOOKUP($D54,Licenciés!$A:$AC,14,FALSE)))</f>
        <v/>
      </c>
      <c r="AM54" s="212" t="str">
        <f>IF($D54="","",VLOOKUP($D54,Licenciés!$A:$AC,23,FALSE))</f>
        <v/>
      </c>
      <c r="AN54" s="94" t="str">
        <f>IF($D54="","",VLOOKUP($D54,Licenciés!$A:$AC,16,FALSE))</f>
        <v/>
      </c>
      <c r="AO54" s="96" t="str">
        <f>IF($D54="","",VLOOKUP($D54,Licenciés!$A:$AC,20,FALSE))</f>
        <v/>
      </c>
      <c r="AP54" s="212" t="str">
        <f>IF($D54="","",VLOOKUP($D54,Licenciés!$A:$AC,5,FALSE))</f>
        <v/>
      </c>
      <c r="AQ54" s="212" t="str">
        <f>IF($D54="","",VLOOKUP($D54,Licenciés!$A:$AC,10,FALSE))</f>
        <v/>
      </c>
      <c r="AR54" s="212" t="str">
        <f>IF($D54="","",VLOOKUP($D54,Licenciés!$A:$AC,11,FALSE))</f>
        <v/>
      </c>
      <c r="AS54" s="212" t="str">
        <f>IF($D54="","",VLOOKUP($D54,Licenciés!$A:$AC,29,FALSE))</f>
        <v/>
      </c>
      <c r="AT54" s="94" t="str">
        <f>IF($D54="","",VLOOKUP($D54,Licenciés!$A:$AC,28,FALSE))</f>
        <v/>
      </c>
      <c r="AU54" s="212" t="str">
        <f>IF($D54="","",VLOOKUP($D54,Licenciés!$A:$AZ,35,FALSE))</f>
        <v/>
      </c>
      <c r="AV54" s="212" t="str">
        <f>IF($D54="","",VLOOKUP($D54,Licenciés!$A:$AZ,36,FALSE))</f>
        <v/>
      </c>
      <c r="AW54" s="96" t="str">
        <f>IF($D54="","",VLOOKUP($D54,Licenciés!$A:$AZ,37,FALSE))</f>
        <v/>
      </c>
    </row>
    <row r="55" spans="1:49" s="101" customFormat="1" ht="15" customHeight="1" thickTop="1" thickBot="1">
      <c r="A55" s="649"/>
      <c r="B55" s="650"/>
      <c r="C55" s="651"/>
      <c r="D55" s="652"/>
      <c r="E55" s="680" t="s">
        <v>17216</v>
      </c>
      <c r="F55" s="654"/>
      <c r="G55" s="655"/>
      <c r="H55" s="651"/>
      <c r="I55" s="651"/>
      <c r="J55" s="651"/>
      <c r="K55" s="651"/>
      <c r="L55" s="656"/>
      <c r="M55" s="657"/>
      <c r="N55" s="657"/>
      <c r="O55" s="657"/>
      <c r="P55" s="657"/>
      <c r="Q55" s="657"/>
      <c r="R55" s="657"/>
      <c r="S55" s="657"/>
      <c r="T55" s="657"/>
      <c r="U55" s="657"/>
      <c r="V55" s="656"/>
      <c r="W55" s="657"/>
      <c r="X55" s="657"/>
      <c r="Y55" s="651"/>
      <c r="Z55" s="651"/>
      <c r="AA55" s="658"/>
      <c r="AB55" s="651"/>
      <c r="AC55" s="651"/>
      <c r="AD55" s="651"/>
      <c r="AE55" s="651"/>
      <c r="AF55" s="651"/>
      <c r="AG55" s="651"/>
      <c r="AH55" s="651"/>
      <c r="AI55" s="651"/>
      <c r="AJ55" s="659"/>
      <c r="AK55" s="509"/>
      <c r="AL55" s="98"/>
      <c r="AM55" s="98"/>
      <c r="AN55" s="99"/>
      <c r="AO55" s="216"/>
      <c r="AP55" s="98"/>
      <c r="AQ55" s="98"/>
      <c r="AR55" s="98"/>
      <c r="AS55" s="98"/>
      <c r="AT55" s="99"/>
      <c r="AU55" s="98"/>
      <c r="AV55" s="98"/>
      <c r="AW55" s="216"/>
    </row>
    <row r="56" spans="1:49" ht="15.95" customHeight="1" thickTop="1">
      <c r="A56" s="952" t="s">
        <v>9638</v>
      </c>
      <c r="B56" s="953" t="str">
        <f t="shared" ref="B56:B57" si="21">IF(D56&gt;0,LEFT(AL56,2)," ")</f>
        <v>08</v>
      </c>
      <c r="C56" s="954" t="str">
        <f t="shared" ref="C56:C57" si="22">RIGHT(LEFT(AL56,4),2)</f>
        <v>78</v>
      </c>
      <c r="D56" s="955">
        <v>9458615</v>
      </c>
      <c r="E56" s="956" t="str">
        <f>IF($D56="","",(VLOOKUP($D56,Licenciés!$A:$AC,2,FALSE)&amp;" "&amp;VLOOKUP($D56,Licenciés!$A:$AC,3,FALSE)))</f>
        <v>BEN ATTIA Youssef</v>
      </c>
      <c r="F56" s="957" t="str">
        <f>IF($D56="","",VLOOKUP($D56,Licenciés!$A:$AC,15,FALSE))</f>
        <v>RAMBOUILLET TT</v>
      </c>
      <c r="G56" s="958">
        <f>IF($D56="","",VLOOKUP($D56,Licenciés!$A:$AC,8,FALSE))</f>
        <v>37430</v>
      </c>
      <c r="H56" s="954">
        <v>2306</v>
      </c>
      <c r="I56" s="954" t="str">
        <f>IF($D56="","",IF(VLOOKUP($D56,Licenciés!$A:$AC,24,FALSE)="Numerote","n° "&amp;VLOOKUP($D56,Licenciés!$A:$AC,23,FALSE),(VLOOKUP($D56,Licenciés!$A:$AC,24,FALSE))))</f>
        <v>n° 446</v>
      </c>
      <c r="J56" s="954" t="str">
        <f>IF($D56="","",VLOOKUP($D56,Licenciés!$A:$AC,9,FALSE))</f>
        <v>S</v>
      </c>
      <c r="K56" s="959"/>
      <c r="L56" s="960">
        <v>60</v>
      </c>
      <c r="M56" s="954"/>
      <c r="N56" s="954"/>
      <c r="O56" s="961"/>
      <c r="P56" s="959"/>
      <c r="Q56" s="962"/>
      <c r="R56" s="954"/>
      <c r="S56" s="954"/>
      <c r="T56" s="961"/>
      <c r="U56" s="959"/>
      <c r="V56" s="960"/>
      <c r="W56" s="954"/>
      <c r="X56" s="954"/>
      <c r="Y56" s="961"/>
      <c r="Z56" s="959"/>
      <c r="AA56" s="960"/>
      <c r="AB56" s="954"/>
      <c r="AC56" s="954"/>
      <c r="AD56" s="961"/>
      <c r="AE56" s="963">
        <f t="shared" ref="AE56:AE57" si="23">(K56+P56+U56+Z56)+MOD(ROUND((L56+Q56+V56+AA56-AF56)/100,),100)</f>
        <v>0</v>
      </c>
      <c r="AF56" s="964">
        <f t="shared" ref="AF56:AF57" si="24">MOD(L56+Q56+V56+AA56+ROUND((M56+R56+W56+AB56-AG56)/100,),100)</f>
        <v>60</v>
      </c>
      <c r="AG56" s="964">
        <f t="shared" ref="AG56:AG57" si="25">MOD(M56+R56+W56+AB56+ROUND((N56+S56+X56+AC56-AH56)/100,),100)</f>
        <v>0</v>
      </c>
      <c r="AH56" s="964">
        <f t="shared" ref="AH56:AH57" si="26">MOD(N56+S56+X56+AC56+ROUND((O56+T56+Y56+AD56-AI56)/100,),100)</f>
        <v>0</v>
      </c>
      <c r="AI56" s="965">
        <f t="shared" ref="AI56:AI57" si="27">MOD(O56+T56+Y56+AD56,100)</f>
        <v>0</v>
      </c>
      <c r="AJ56" s="506"/>
      <c r="AK56" s="509"/>
      <c r="AL56" s="132" t="str">
        <f>IF($D56="","",IF(VLOOKUP($D56,Licenciés!$A:$AC,14,FALSE)&lt;10000000,"0"&amp;VLOOKUP($D56,Licenciés!$A:$AC,14,FALSE),VLOOKUP($D56,Licenciés!$A:$AC,14,FALSE)))</f>
        <v>08780078</v>
      </c>
      <c r="AM56" s="211">
        <f>IF($D56="","",VLOOKUP($D56,Licenciés!$A:$AC,23,FALSE))</f>
        <v>446</v>
      </c>
      <c r="AN56" s="30">
        <f>IF($D56="","",VLOOKUP($D56,Licenciés!$A:$AC,16,FALSE))</f>
        <v>44805</v>
      </c>
      <c r="AO56" s="31" t="str">
        <f>IF($D56="","",VLOOKUP($D56,Licenciés!$A:$AC,20,FALSE))</f>
        <v>Standard</v>
      </c>
      <c r="AP56" s="211" t="str">
        <f>IF($D56="","",VLOOKUP($D56,Licenciés!$A:$AC,5,FALSE))</f>
        <v>T</v>
      </c>
      <c r="AQ56" s="211">
        <f>IF($D56="","",VLOOKUP($D56,Licenciés!$A:$AC,10,FALSE))</f>
        <v>-40</v>
      </c>
      <c r="AR56" s="211" t="str">
        <f>IF($D56="","",VLOOKUP($D56,Licenciés!$A:$AC,11,FALSE))</f>
        <v>M</v>
      </c>
      <c r="AS56" s="211" t="str">
        <f>IF($D56="","",VLOOKUP($D56,Licenciés!$A:$AC,29,FALSE))</f>
        <v>Etranger</v>
      </c>
      <c r="AT56" s="30">
        <f>IF($D56="","",VLOOKUP($D56,Licenciés!$A:$AC,28,FALSE))</f>
        <v>43647</v>
      </c>
      <c r="AU56" s="211">
        <f>IF($D56="","",VLOOKUP($D56,Licenciés!$A:$AZ,35,FALSE))</f>
        <v>777053718</v>
      </c>
      <c r="AV56" s="211">
        <f>IF($D56="","",VLOOKUP($D56,Licenciés!$A:$AZ,36,FALSE))</f>
        <v>777051768</v>
      </c>
      <c r="AW56" s="31" t="str">
        <f>IF($D56="","",VLOOKUP($D56,Licenciés!$A:$AZ,37,FALSE))</f>
        <v>akrem.benattiaa@gmail.com</v>
      </c>
    </row>
    <row r="57" spans="1:49" ht="15.75" customHeight="1" thickBot="1">
      <c r="A57" s="966" t="s">
        <v>9638</v>
      </c>
      <c r="B57" s="967" t="str">
        <f t="shared" si="21"/>
        <v>08</v>
      </c>
      <c r="C57" s="968" t="str">
        <f t="shared" si="22"/>
        <v>92</v>
      </c>
      <c r="D57" s="969">
        <v>29588</v>
      </c>
      <c r="E57" s="970" t="str">
        <f>IF($D57="","",(VLOOKUP($D57,Licenciés!$A:$AC,2,FALSE)&amp;" "&amp;VLOOKUP($D57,Licenciés!$A:$AC,3,FALSE)))</f>
        <v>MIGLIORE Chryss</v>
      </c>
      <c r="F57" s="971" t="str">
        <f>IF($D57="","",VLOOKUP($D57,Licenciés!$A:$AC,15,FALSE))</f>
        <v>MALAKOFF USMM</v>
      </c>
      <c r="G57" s="972">
        <f>IF($D57="","",VLOOKUP($D57,Licenciés!$A:$AC,8,FALSE))</f>
        <v>36253</v>
      </c>
      <c r="H57" s="968">
        <f>IF($D57="","",VLOOKUP($D57,Licenciés!$A:$AC,21,FALSE))</f>
        <v>2094</v>
      </c>
      <c r="I57" s="968" t="str">
        <f>IF($D57="","",IF(VLOOKUP($D57,Licenciés!$A:$AC,24,FALSE)="Numerote","n° "&amp;VLOOKUP($D57,Licenciés!$A:$AC,23,FALSE),(VLOOKUP($D57,Licenciés!$A:$AC,24,FALSE))))</f>
        <v>n° 847</v>
      </c>
      <c r="J57" s="968" t="str">
        <f>IF($D57="","",VLOOKUP($D57,Licenciés!$A:$AC,9,FALSE))</f>
        <v>S</v>
      </c>
      <c r="K57" s="973"/>
      <c r="L57" s="974">
        <v>35</v>
      </c>
      <c r="M57" s="975"/>
      <c r="N57" s="975"/>
      <c r="O57" s="976"/>
      <c r="P57" s="977"/>
      <c r="Q57" s="978"/>
      <c r="R57" s="975"/>
      <c r="S57" s="975"/>
      <c r="T57" s="976"/>
      <c r="U57" s="977"/>
      <c r="V57" s="974"/>
      <c r="W57" s="975"/>
      <c r="X57" s="975"/>
      <c r="Y57" s="979"/>
      <c r="Z57" s="980"/>
      <c r="AA57" s="981"/>
      <c r="AB57" s="968"/>
      <c r="AC57" s="968"/>
      <c r="AD57" s="979"/>
      <c r="AE57" s="980">
        <f t="shared" si="23"/>
        <v>0</v>
      </c>
      <c r="AF57" s="982">
        <f t="shared" si="24"/>
        <v>35</v>
      </c>
      <c r="AG57" s="982">
        <f t="shared" si="25"/>
        <v>0</v>
      </c>
      <c r="AH57" s="982">
        <f t="shared" si="26"/>
        <v>0</v>
      </c>
      <c r="AI57" s="983">
        <f t="shared" si="27"/>
        <v>0</v>
      </c>
      <c r="AJ57" s="170"/>
      <c r="AK57" s="510"/>
      <c r="AL57" s="132" t="str">
        <f>IF($D57="","",IF(VLOOKUP($D57,Licenciés!$A:$AC,14,FALSE)&lt;10000000,"0"&amp;VLOOKUP($D57,Licenciés!$A:$AC,14,FALSE),VLOOKUP($D57,Licenciés!$A:$AC,14,FALSE)))</f>
        <v>08920018</v>
      </c>
      <c r="AM57" s="211">
        <f>IF($D57="","",VLOOKUP($D57,Licenciés!$A:$AC,23,FALSE))</f>
        <v>847</v>
      </c>
      <c r="AN57" s="30">
        <f>IF($D57="","",VLOOKUP($D57,Licenciés!$A:$AC,16,FALSE))</f>
        <v>44778</v>
      </c>
      <c r="AO57" s="31" t="str">
        <f>IF($D57="","",VLOOKUP($D57,Licenciés!$A:$AC,20,FALSE))</f>
        <v>Attestation autoquestionnaire pour majeur</v>
      </c>
      <c r="AP57" s="211" t="str">
        <f>IF($D57="","",VLOOKUP($D57,Licenciés!$A:$AC,5,FALSE))</f>
        <v>T</v>
      </c>
      <c r="AQ57" s="211">
        <f>IF($D57="","",VLOOKUP($D57,Licenciés!$A:$AC,10,FALSE))</f>
        <v>-40</v>
      </c>
      <c r="AR57" s="211" t="str">
        <f>IF($D57="","",VLOOKUP($D57,Licenciés!$A:$AC,11,FALSE))</f>
        <v>M</v>
      </c>
      <c r="AS57" s="211" t="str">
        <f>IF($D57="","",VLOOKUP($D57,Licenciés!$A:$AC,29,FALSE))</f>
        <v>Française</v>
      </c>
      <c r="AT57" s="30">
        <f>IF($D57="","",VLOOKUP($D57,Licenciés!$A:$AC,28,FALSE))</f>
        <v>44013</v>
      </c>
      <c r="AU57" s="211">
        <f>IF($D57="","",VLOOKUP($D57,Licenciés!$A:$AZ,35,FALSE))</f>
        <v>635408277</v>
      </c>
      <c r="AV57" s="211">
        <f>IF($D57="","",VLOOKUP($D57,Licenciés!$A:$AZ,36,FALSE))</f>
        <v>0</v>
      </c>
      <c r="AW57" s="31" t="str">
        <f>IF($D57="","",VLOOKUP($D57,Licenciés!$A:$AZ,37,FALSE))</f>
        <v>a-renseigner-obligatoirement@fftt.email</v>
      </c>
    </row>
    <row r="58" spans="1:49" s="101" customFormat="1" ht="15" customHeight="1" thickTop="1" thickBot="1">
      <c r="A58" s="649"/>
      <c r="B58" s="650" t="str">
        <f t="shared" si="14"/>
        <v xml:space="preserve"> </v>
      </c>
      <c r="C58" s="651" t="str">
        <f t="shared" si="15"/>
        <v/>
      </c>
      <c r="D58" s="652"/>
      <c r="E58" s="653" t="str">
        <f>IF($D58="","",(VLOOKUP($D58,Licenciés!$A:$AC,2,FALSE)&amp;" "&amp;VLOOKUP($D58,Licenciés!$A:$AC,3,FALSE)))</f>
        <v/>
      </c>
      <c r="F58" s="654" t="str">
        <f>IF($D58="","",VLOOKUP($D58,Licenciés!$A:$AC,15,FALSE))</f>
        <v/>
      </c>
      <c r="G58" s="655" t="str">
        <f>IF($D58="","",VLOOKUP($D58,Licenciés!$A:$AC,8,FALSE))</f>
        <v/>
      </c>
      <c r="H58" s="651" t="str">
        <f>IF($D58="","",VLOOKUP($D58,Licenciés!$A:$AC,21,FALSE))</f>
        <v/>
      </c>
      <c r="I58" s="651" t="str">
        <f>IF($D58="","",IF(VLOOKUP($D58,Licenciés!$A:$AC,24,FALSE)="Numerote","n° "&amp;VLOOKUP($D58,Licenciés!$A:$AC,23,FALSE),(VLOOKUP($D58,Licenciés!$A:$AC,24,FALSE))))</f>
        <v/>
      </c>
      <c r="J58" s="651" t="str">
        <f>IF($D58="","",VLOOKUP($D58,Licenciés!$A:$AC,9,FALSE))</f>
        <v/>
      </c>
      <c r="K58" s="651"/>
      <c r="L58" s="656"/>
      <c r="M58" s="657"/>
      <c r="N58" s="657"/>
      <c r="O58" s="657"/>
      <c r="P58" s="657"/>
      <c r="Q58" s="657"/>
      <c r="R58" s="657"/>
      <c r="S58" s="657"/>
      <c r="T58" s="657"/>
      <c r="U58" s="657"/>
      <c r="V58" s="656"/>
      <c r="W58" s="657"/>
      <c r="X58" s="657"/>
      <c r="Y58" s="651"/>
      <c r="Z58" s="651"/>
      <c r="AA58" s="658"/>
      <c r="AB58" s="651"/>
      <c r="AC58" s="651"/>
      <c r="AD58" s="651"/>
      <c r="AE58" s="651">
        <f t="shared" si="16"/>
        <v>0</v>
      </c>
      <c r="AF58" s="651">
        <f t="shared" si="17"/>
        <v>0</v>
      </c>
      <c r="AG58" s="651">
        <f t="shared" si="18"/>
        <v>0</v>
      </c>
      <c r="AH58" s="651">
        <f t="shared" si="19"/>
        <v>0</v>
      </c>
      <c r="AI58" s="651">
        <f t="shared" si="20"/>
        <v>0</v>
      </c>
      <c r="AJ58" s="659"/>
      <c r="AK58" s="509"/>
      <c r="AL58" s="660" t="str">
        <f>IF($D58="","",IF(VLOOKUP($D58,Licenciés!$A:$AC,14,FALSE)&lt;10000000,"0"&amp;VLOOKUP($D58,Licenciés!$A:$AC,14,FALSE),VLOOKUP($D58,Licenciés!$A:$AC,14,FALSE)))</f>
        <v/>
      </c>
      <c r="AM58" s="660" t="str">
        <f>IF($D58="","",VLOOKUP($D58,Licenciés!$A:$AC,23,FALSE))</f>
        <v/>
      </c>
      <c r="AN58" s="661" t="str">
        <f>IF($D58="","",VLOOKUP($D58,Licenciés!$A:$AC,16,FALSE))</f>
        <v/>
      </c>
      <c r="AO58" s="648" t="str">
        <f>IF($D58="","",VLOOKUP($D58,Licenciés!$A:$AC,20,FALSE))</f>
        <v/>
      </c>
      <c r="AP58" s="660" t="str">
        <f>IF($D58="","",VLOOKUP($D58,Licenciés!$A:$AC,5,FALSE))</f>
        <v/>
      </c>
      <c r="AQ58" s="660" t="str">
        <f>IF($D58="","",VLOOKUP($D58,Licenciés!$A:$AC,10,FALSE))</f>
        <v/>
      </c>
      <c r="AR58" s="660" t="str">
        <f>IF($D58="","",VLOOKUP($D58,Licenciés!$A:$AC,11,FALSE))</f>
        <v/>
      </c>
      <c r="AS58" s="660" t="str">
        <f>IF($D58="","",VLOOKUP($D58,Licenciés!$A:$AC,29,FALSE))</f>
        <v/>
      </c>
      <c r="AT58" s="661" t="str">
        <f>IF($D58="","",VLOOKUP($D58,Licenciés!$A:$AC,28,FALSE))</f>
        <v/>
      </c>
      <c r="AU58" s="660" t="str">
        <f>IF($D58="","",VLOOKUP($D58,Licenciés!$A:$AZ,35,FALSE))</f>
        <v/>
      </c>
      <c r="AV58" s="660" t="str">
        <f>IF($D58="","",VLOOKUP($D58,Licenciés!$A:$AZ,36,FALSE))</f>
        <v/>
      </c>
      <c r="AW58" s="648" t="str">
        <f>IF($D58="","",VLOOKUP($D58,Licenciés!$A:$AZ,37,FALSE))</f>
        <v/>
      </c>
    </row>
    <row r="59" spans="1:49" ht="15.75" customHeight="1" thickTop="1">
      <c r="A59" s="519" t="s">
        <v>9652</v>
      </c>
      <c r="B59" s="520" t="str">
        <f t="shared" ref="B59:B70" si="28">IF(D59&gt;0,LEFT(AL59,2)," ")</f>
        <v>08</v>
      </c>
      <c r="C59" s="521" t="str">
        <f t="shared" ref="C59:C70" si="29">RIGHT(LEFT(AL59,4),2)</f>
        <v>95</v>
      </c>
      <c r="D59" s="547">
        <v>703896</v>
      </c>
      <c r="E59" s="523" t="str">
        <f>IF($D59="","",(VLOOKUP($D59,Licenciés!$A:$AC,2,FALSE)&amp;" "&amp;VLOOKUP($D59,Licenciés!$A:$AC,3,FALSE)))</f>
        <v>DABRAINVILLE Jerome</v>
      </c>
      <c r="F59" s="29" t="str">
        <f>IF($D59="","",VLOOKUP($D59,Licenciés!$A:$AC,15,FALSE))</f>
        <v>EZANVILLE ECOUEN US</v>
      </c>
      <c r="G59" s="525">
        <f>IF($D59="","",VLOOKUP($D59,Licenciés!$A:$AC,8,FALSE))</f>
        <v>27087</v>
      </c>
      <c r="H59" s="521">
        <f>IF($D59="","",VLOOKUP($D59,Licenciés!$A:$AC,21,FALSE))</f>
        <v>2012</v>
      </c>
      <c r="I59" s="521">
        <f>IF($D59="","",IF(VLOOKUP($D59,Licenciés!$A:$AC,24,FALSE)="Numerote","n° "&amp;VLOOKUP($D59,Licenciés!$A:$AC,23,FALSE),(VLOOKUP($D59,Licenciés!$A:$AC,24,FALSE))))</f>
        <v>20</v>
      </c>
      <c r="J59" s="521" t="str">
        <f>IF($D59="","",VLOOKUP($D59,Licenciés!$A:$AC,9,FALSE))</f>
        <v>V1</v>
      </c>
      <c r="K59" s="552"/>
      <c r="L59" s="555">
        <v>6</v>
      </c>
      <c r="M59" s="556"/>
      <c r="N59" s="556"/>
      <c r="O59" s="557"/>
      <c r="P59" s="558"/>
      <c r="Q59" s="555"/>
      <c r="R59" s="556"/>
      <c r="S59" s="556"/>
      <c r="T59" s="557"/>
      <c r="U59" s="558"/>
      <c r="V59" s="555"/>
      <c r="W59" s="556"/>
      <c r="X59" s="556"/>
      <c r="Y59" s="554"/>
      <c r="Z59" s="552"/>
      <c r="AA59" s="553"/>
      <c r="AB59" s="521"/>
      <c r="AC59" s="521"/>
      <c r="AD59" s="528"/>
      <c r="AE59" s="529">
        <f t="shared" ref="AE59:AE70" si="30">(K59+P59+U59+Z59)+MOD(ROUND((L59+Q59+V59+AA59-AF59)/100,),100)</f>
        <v>0</v>
      </c>
      <c r="AF59" s="530">
        <f t="shared" ref="AF59:AF70" si="31">MOD(L59+Q59+V59+AA59+ROUND((M59+R59+W59+AB59-AG59)/100,),100)</f>
        <v>6</v>
      </c>
      <c r="AG59" s="530">
        <f t="shared" ref="AG59:AG70" si="32">MOD(M59+R59+W59+AB59+ROUND((N59+S59+X59+AC59-AH59)/100,),100)</f>
        <v>0</v>
      </c>
      <c r="AH59" s="530">
        <f t="shared" ref="AH59:AH70" si="33">MOD(N59+S59+X59+AC59+ROUND((O59+T59+Y59+AD59-AI59)/100,),100)</f>
        <v>0</v>
      </c>
      <c r="AI59" s="531">
        <f t="shared" ref="AI59:AI70" si="34">MOD(O59+T59+Y59+AD59,100)</f>
        <v>0</v>
      </c>
      <c r="AJ59" s="128" t="s">
        <v>118</v>
      </c>
      <c r="AK59" s="509"/>
      <c r="AL59" s="132" t="str">
        <f>IF($D59="","",IF(VLOOKUP($D59,Licenciés!$A:$AC,14,FALSE)&lt;10000000,"0"&amp;VLOOKUP($D59,Licenciés!$A:$AC,14,FALSE),VLOOKUP($D59,Licenciés!$A:$AC,14,FALSE)))</f>
        <v>08950481</v>
      </c>
      <c r="AM59" s="211">
        <f>IF($D59="","",VLOOKUP($D59,Licenciés!$A:$AC,23,FALSE))</f>
        <v>0</v>
      </c>
      <c r="AN59" s="30">
        <f>IF($D59="","",VLOOKUP($D59,Licenciés!$A:$AC,16,FALSE))</f>
        <v>44815</v>
      </c>
      <c r="AO59" s="31" t="str">
        <f>IF($D59="","",VLOOKUP($D59,Licenciés!$A:$AC,20,FALSE))</f>
        <v>Standard</v>
      </c>
      <c r="AP59" s="211" t="str">
        <f>IF($D59="","",VLOOKUP($D59,Licenciés!$A:$AC,5,FALSE))</f>
        <v>T</v>
      </c>
      <c r="AQ59" s="211">
        <f>IF($D59="","",VLOOKUP($D59,Licenciés!$A:$AC,10,FALSE))</f>
        <v>-50</v>
      </c>
      <c r="AR59" s="211" t="str">
        <f>IF($D59="","",VLOOKUP($D59,Licenciés!$A:$AC,11,FALSE))</f>
        <v>M</v>
      </c>
      <c r="AS59" s="211" t="str">
        <f>IF($D59="","",VLOOKUP($D59,Licenciés!$A:$AC,29,FALSE))</f>
        <v>Française</v>
      </c>
      <c r="AT59" s="30">
        <f>IF($D59="","",VLOOKUP($D59,Licenciés!$A:$AC,28,FALSE))</f>
        <v>44378</v>
      </c>
      <c r="AU59" s="211">
        <f>IF($D59="","",VLOOKUP($D59,Licenciés!$A:$AZ,35,FALSE))</f>
        <v>0</v>
      </c>
      <c r="AV59" s="211">
        <f>IF($D59="","",VLOOKUP($D59,Licenciés!$A:$AZ,36,FALSE))</f>
        <v>679963023</v>
      </c>
      <c r="AW59" s="31" t="str">
        <f>IF($D59="","",VLOOKUP($D59,Licenciés!$A:$AZ,37,FALSE))</f>
        <v>jerome.dabrainville@gmail.com</v>
      </c>
    </row>
    <row r="60" spans="1:49" ht="15.95" customHeight="1">
      <c r="A60" s="519" t="s">
        <v>9653</v>
      </c>
      <c r="B60" s="539" t="str">
        <f t="shared" si="28"/>
        <v>08</v>
      </c>
      <c r="C60" s="540" t="str">
        <f t="shared" si="29"/>
        <v>91</v>
      </c>
      <c r="D60" s="547">
        <v>9133728</v>
      </c>
      <c r="E60" s="523" t="str">
        <f>IF($D60="","",(VLOOKUP($D60,Licenciés!$A:$AC,2,FALSE)&amp;" "&amp;VLOOKUP($D60,Licenciés!$A:$AC,3,FALSE)))</f>
        <v>CUCCHIARA Clement</v>
      </c>
      <c r="F60" s="29" t="str">
        <f>IF($D60="","",VLOOKUP($D60,Licenciés!$A:$AC,15,FALSE))</f>
        <v>CHILLY-MORANGIS CTT</v>
      </c>
      <c r="G60" s="525">
        <f>IF($D60="","",VLOOKUP($D60,Licenciés!$A:$AC,8,FALSE))</f>
        <v>36452</v>
      </c>
      <c r="H60" s="521">
        <f>IF($D60="","",VLOOKUP($D60,Licenciés!$A:$AC,21,FALSE))</f>
        <v>2023</v>
      </c>
      <c r="I60" s="521">
        <f>IF($D60="","",IF(VLOOKUP($D60,Licenciés!$A:$AC,24,FALSE)="Numerote","n° "&amp;VLOOKUP($D60,Licenciés!$A:$AC,23,FALSE),(VLOOKUP($D60,Licenciés!$A:$AC,24,FALSE))))</f>
        <v>20</v>
      </c>
      <c r="J60" s="521" t="str">
        <f>IF($D60="","",VLOOKUP($D60,Licenciés!$A:$AC,9,FALSE))</f>
        <v>S</v>
      </c>
      <c r="K60" s="545"/>
      <c r="L60" s="546">
        <v>5</v>
      </c>
      <c r="M60" s="540"/>
      <c r="N60" s="540"/>
      <c r="O60" s="544"/>
      <c r="P60" s="560"/>
      <c r="Q60" s="537"/>
      <c r="R60" s="542"/>
      <c r="S60" s="542"/>
      <c r="T60" s="543"/>
      <c r="U60" s="560"/>
      <c r="V60" s="537"/>
      <c r="W60" s="542"/>
      <c r="X60" s="542"/>
      <c r="Y60" s="544"/>
      <c r="Z60" s="526"/>
      <c r="AA60" s="527"/>
      <c r="AB60" s="521"/>
      <c r="AC60" s="521"/>
      <c r="AD60" s="528"/>
      <c r="AE60" s="529">
        <f t="shared" si="30"/>
        <v>0</v>
      </c>
      <c r="AF60" s="530">
        <f t="shared" si="31"/>
        <v>5</v>
      </c>
      <c r="AG60" s="530">
        <f t="shared" si="32"/>
        <v>0</v>
      </c>
      <c r="AH60" s="530">
        <f t="shared" si="33"/>
        <v>0</v>
      </c>
      <c r="AI60" s="531">
        <f t="shared" si="34"/>
        <v>0</v>
      </c>
      <c r="AJ60" s="128" t="s">
        <v>118</v>
      </c>
      <c r="AK60" s="509"/>
      <c r="AL60" s="132" t="str">
        <f>IF($D60="","",IF(VLOOKUP($D60,Licenciés!$A:$AC,14,FALSE)&lt;10000000,"0"&amp;VLOOKUP($D60,Licenciés!$A:$AC,14,FALSE),VLOOKUP($D60,Licenciés!$A:$AC,14,FALSE)))</f>
        <v>08910918</v>
      </c>
      <c r="AM60" s="211">
        <f>IF($D60="","",VLOOKUP($D60,Licenciés!$A:$AC,23,FALSE))</f>
        <v>0</v>
      </c>
      <c r="AN60" s="30">
        <f>IF($D60="","",VLOOKUP($D60,Licenciés!$A:$AC,16,FALSE))</f>
        <v>44814</v>
      </c>
      <c r="AO60" s="31" t="str">
        <f>IF($D60="","",VLOOKUP($D60,Licenciés!$A:$AC,20,FALSE))</f>
        <v>Attestation autoquestionnaire pour majeur</v>
      </c>
      <c r="AP60" s="211" t="str">
        <f>IF($D60="","",VLOOKUP($D60,Licenciés!$A:$AC,5,FALSE))</f>
        <v>T</v>
      </c>
      <c r="AQ60" s="211">
        <f>IF($D60="","",VLOOKUP($D60,Licenciés!$A:$AC,10,FALSE))</f>
        <v>-40</v>
      </c>
      <c r="AR60" s="211" t="str">
        <f>IF($D60="","",VLOOKUP($D60,Licenciés!$A:$AC,11,FALSE))</f>
        <v>M</v>
      </c>
      <c r="AS60" s="211" t="str">
        <f>IF($D60="","",VLOOKUP($D60,Licenciés!$A:$AC,29,FALSE))</f>
        <v>Française</v>
      </c>
      <c r="AT60" s="30">
        <f>IF($D60="","",VLOOKUP($D60,Licenciés!$A:$AC,28,FALSE))</f>
        <v>0</v>
      </c>
      <c r="AU60" s="211">
        <f>IF($D60="","",VLOOKUP($D60,Licenciés!$A:$AZ,35,FALSE))</f>
        <v>169347285</v>
      </c>
      <c r="AV60" s="211">
        <f>IF($D60="","",VLOOKUP($D60,Licenciés!$A:$AZ,36,FALSE))</f>
        <v>659148156</v>
      </c>
      <c r="AW60" s="31" t="str">
        <f>IF($D60="","",VLOOKUP($D60,Licenciés!$A:$AZ,37,FALSE))</f>
        <v>clementcucchi@gmail.com</v>
      </c>
    </row>
    <row r="61" spans="1:49" s="101" customFormat="1" ht="15.95" customHeight="1">
      <c r="A61" s="519" t="s">
        <v>9654</v>
      </c>
      <c r="B61" s="520" t="str">
        <f t="shared" si="28"/>
        <v>03</v>
      </c>
      <c r="C61" s="521" t="str">
        <f t="shared" si="29"/>
        <v>56</v>
      </c>
      <c r="D61" s="550">
        <v>562603</v>
      </c>
      <c r="E61" s="523" t="str">
        <f>IF($D61="","",(VLOOKUP($D61,Licenciés!$A:$AC,2,FALSE)&amp;" "&amp;VLOOKUP($D61,Licenciés!$A:$AC,3,FALSE)))</f>
        <v>BEUSET Patrice</v>
      </c>
      <c r="F61" s="29" t="str">
        <f>IF($D61="","",VLOOKUP($D61,Licenciés!$A:$AC,15,FALSE))</f>
        <v>PLOEMEUR 56 TT</v>
      </c>
      <c r="G61" s="525">
        <f>IF($D61="","",VLOOKUP($D61,Licenciés!$A:$AC,8,FALSE))</f>
        <v>26485</v>
      </c>
      <c r="H61" s="521">
        <f>IF($D61="","",VLOOKUP($D61,Licenciés!$A:$AC,21,FALSE))</f>
        <v>1795</v>
      </c>
      <c r="I61" s="521">
        <f>IF($D61="","",IF(VLOOKUP($D61,Licenciés!$A:$AC,24,FALSE)="Numerote","n° "&amp;VLOOKUP($D61,Licenciés!$A:$AC,23,FALSE),(VLOOKUP($D61,Licenciés!$A:$AC,24,FALSE))))</f>
        <v>17</v>
      </c>
      <c r="J61" s="521" t="str">
        <f>IF($D61="","",VLOOKUP($D61,Licenciés!$A:$AC,9,FALSE))</f>
        <v>V2</v>
      </c>
      <c r="K61" s="564"/>
      <c r="L61" s="541">
        <v>4</v>
      </c>
      <c r="M61" s="565"/>
      <c r="N61" s="534"/>
      <c r="O61" s="535"/>
      <c r="P61" s="564"/>
      <c r="Q61" s="565"/>
      <c r="R61" s="565"/>
      <c r="S61" s="534"/>
      <c r="T61" s="535"/>
      <c r="U61" s="564"/>
      <c r="V61" s="565"/>
      <c r="W61" s="565"/>
      <c r="X61" s="534"/>
      <c r="Y61" s="528"/>
      <c r="Z61" s="601"/>
      <c r="AA61" s="602"/>
      <c r="AB61" s="521"/>
      <c r="AC61" s="521"/>
      <c r="AD61" s="528"/>
      <c r="AE61" s="529">
        <f t="shared" si="30"/>
        <v>0</v>
      </c>
      <c r="AF61" s="530">
        <f t="shared" si="31"/>
        <v>4</v>
      </c>
      <c r="AG61" s="530">
        <f t="shared" si="32"/>
        <v>0</v>
      </c>
      <c r="AH61" s="530">
        <f t="shared" si="33"/>
        <v>0</v>
      </c>
      <c r="AI61" s="531">
        <f t="shared" si="34"/>
        <v>0</v>
      </c>
      <c r="AJ61" s="128" t="s">
        <v>118</v>
      </c>
      <c r="AK61" s="509"/>
      <c r="AL61" s="132" t="str">
        <f>IF($D61="","",IF(VLOOKUP($D61,Licenciés!$A:$AC,14,FALSE)&lt;10000000,"0"&amp;VLOOKUP($D61,Licenciés!$A:$AC,14,FALSE),VLOOKUP($D61,Licenciés!$A:$AC,14,FALSE)))</f>
        <v>03560099</v>
      </c>
      <c r="AM61" s="211">
        <f>IF($D61="","",VLOOKUP($D61,Licenciés!$A:$AC,23,FALSE))</f>
        <v>0</v>
      </c>
      <c r="AN61" s="30">
        <f>IF($D61="","",VLOOKUP($D61,Licenciés!$A:$AC,16,FALSE))</f>
        <v>44769</v>
      </c>
      <c r="AO61" s="31" t="str">
        <f>IF($D61="","",VLOOKUP($D61,Licenciés!$A:$AC,20,FALSE))</f>
        <v>Standard</v>
      </c>
      <c r="AP61" s="211" t="str">
        <f>IF($D61="","",VLOOKUP($D61,Licenciés!$A:$AC,5,FALSE))</f>
        <v>T</v>
      </c>
      <c r="AQ61" s="211">
        <f>IF($D61="","",VLOOKUP($D61,Licenciés!$A:$AC,10,FALSE))</f>
        <v>-60</v>
      </c>
      <c r="AR61" s="211" t="str">
        <f>IF($D61="","",VLOOKUP($D61,Licenciés!$A:$AC,11,FALSE))</f>
        <v>M</v>
      </c>
      <c r="AS61" s="211" t="str">
        <f>IF($D61="","",VLOOKUP($D61,Licenciés!$A:$AC,29,FALSE))</f>
        <v>Française</v>
      </c>
      <c r="AT61" s="30">
        <f>IF($D61="","",VLOOKUP($D61,Licenciés!$A:$AC,28,FALSE))</f>
        <v>0</v>
      </c>
      <c r="AU61" s="211">
        <f>IF($D61="","",VLOOKUP($D61,Licenciés!$A:$AZ,35,FALSE))</f>
        <v>0</v>
      </c>
      <c r="AV61" s="211" t="str">
        <f>IF($D61="","",VLOOKUP($D61,Licenciés!$A:$AZ,36,FALSE))</f>
        <v>07.86.09.07.42</v>
      </c>
      <c r="AW61" s="31" t="str">
        <f>IF($D61="","",VLOOKUP($D61,Licenciés!$A:$AZ,37,FALSE))</f>
        <v>patrice.beuset@gmail.com</v>
      </c>
    </row>
    <row r="62" spans="1:49" s="101" customFormat="1" ht="15.95" customHeight="1">
      <c r="A62" s="519" t="s">
        <v>9655</v>
      </c>
      <c r="B62" s="520" t="str">
        <f t="shared" si="28"/>
        <v>04</v>
      </c>
      <c r="C62" s="521" t="str">
        <f t="shared" si="29"/>
        <v>36</v>
      </c>
      <c r="D62" s="547">
        <v>365868</v>
      </c>
      <c r="E62" s="523" t="str">
        <f>IF($D62="","",(VLOOKUP($D62,Licenciés!$A:$AC,2,FALSE)&amp;" "&amp;VLOOKUP($D62,Licenciés!$A:$AC,3,FALSE)))</f>
        <v>JOMEER Lenaic</v>
      </c>
      <c r="F62" s="29" t="str">
        <f>IF($D62="","",VLOOKUP($D62,Licenciés!$A:$AC,15,FALSE))</f>
        <v>BERRICHONNE-CHATEAUROUX</v>
      </c>
      <c r="G62" s="525">
        <f>IF($D62="","",VLOOKUP($D62,Licenciés!$A:$AC,8,FALSE))</f>
        <v>36702</v>
      </c>
      <c r="H62" s="521">
        <f>IF($D62="","",VLOOKUP($D62,Licenciés!$A:$AC,21,FALSE))</f>
        <v>2115</v>
      </c>
      <c r="I62" s="521" t="str">
        <f>IF($D62="","",IF(VLOOKUP($D62,Licenciés!$A:$AC,24,FALSE)="Numerote","n° "&amp;VLOOKUP($D62,Licenciés!$A:$AC,23,FALSE),(VLOOKUP($D62,Licenciés!$A:$AC,24,FALSE))))</f>
        <v>n° 791</v>
      </c>
      <c r="J62" s="521" t="str">
        <f>IF($D62="","",VLOOKUP($D62,Licenciés!$A:$AC,9,FALSE))</f>
        <v>S</v>
      </c>
      <c r="K62" s="526"/>
      <c r="L62" s="546">
        <v>3</v>
      </c>
      <c r="M62" s="521"/>
      <c r="N62" s="521"/>
      <c r="O62" s="528"/>
      <c r="P62" s="526"/>
      <c r="Q62" s="527"/>
      <c r="R62" s="521"/>
      <c r="S62" s="521"/>
      <c r="T62" s="528"/>
      <c r="U62" s="526"/>
      <c r="V62" s="527"/>
      <c r="W62" s="521"/>
      <c r="X62" s="521"/>
      <c r="Y62" s="528"/>
      <c r="Z62" s="545"/>
      <c r="AA62" s="546"/>
      <c r="AB62" s="521"/>
      <c r="AC62" s="521"/>
      <c r="AD62" s="528"/>
      <c r="AE62" s="529">
        <f t="shared" si="30"/>
        <v>0</v>
      </c>
      <c r="AF62" s="530">
        <f t="shared" si="31"/>
        <v>3</v>
      </c>
      <c r="AG62" s="530">
        <f t="shared" si="32"/>
        <v>0</v>
      </c>
      <c r="AH62" s="530">
        <f t="shared" si="33"/>
        <v>0</v>
      </c>
      <c r="AI62" s="531">
        <f t="shared" si="34"/>
        <v>0</v>
      </c>
      <c r="AJ62" s="128" t="s">
        <v>118</v>
      </c>
      <c r="AK62" s="509"/>
      <c r="AL62" s="132" t="str">
        <f>IF($D62="","",IF(VLOOKUP($D62,Licenciés!$A:$AC,14,FALSE)&lt;10000000,"0"&amp;VLOOKUP($D62,Licenciés!$A:$AC,14,FALSE),VLOOKUP($D62,Licenciés!$A:$AC,14,FALSE)))</f>
        <v>04360454</v>
      </c>
      <c r="AM62" s="211">
        <f>IF($D62="","",VLOOKUP($D62,Licenciés!$A:$AC,23,FALSE))</f>
        <v>791</v>
      </c>
      <c r="AN62" s="30">
        <f>IF($D62="","",VLOOKUP($D62,Licenciés!$A:$AC,16,FALSE))</f>
        <v>44819</v>
      </c>
      <c r="AO62" s="31" t="str">
        <f>IF($D62="","",VLOOKUP($D62,Licenciés!$A:$AC,20,FALSE))</f>
        <v>Standard</v>
      </c>
      <c r="AP62" s="211" t="str">
        <f>IF($D62="","",VLOOKUP($D62,Licenciés!$A:$AC,5,FALSE))</f>
        <v>T</v>
      </c>
      <c r="AQ62" s="211">
        <f>IF($D62="","",VLOOKUP($D62,Licenciés!$A:$AC,10,FALSE))</f>
        <v>-40</v>
      </c>
      <c r="AR62" s="211" t="str">
        <f>IF($D62="","",VLOOKUP($D62,Licenciés!$A:$AC,11,FALSE))</f>
        <v>M</v>
      </c>
      <c r="AS62" s="211" t="str">
        <f>IF($D62="","",VLOOKUP($D62,Licenciés!$A:$AC,29,FALSE))</f>
        <v>Française</v>
      </c>
      <c r="AT62" s="30">
        <f>IF($D62="","",VLOOKUP($D62,Licenciés!$A:$AC,28,FALSE))</f>
        <v>44378</v>
      </c>
      <c r="AU62" s="211">
        <f>IF($D62="","",VLOOKUP($D62,Licenciés!$A:$AZ,35,FALSE))</f>
        <v>254271414</v>
      </c>
      <c r="AV62" s="211">
        <f>IF($D62="","",VLOOKUP($D62,Licenciés!$A:$AZ,36,FALSE))</f>
        <v>659014352</v>
      </c>
      <c r="AW62" s="31" t="str">
        <f>IF($D62="","",VLOOKUP($D62,Licenciés!$A:$AZ,37,FALSE))</f>
        <v>mpjomeer@wanadoo.fr</v>
      </c>
    </row>
    <row r="63" spans="1:49" s="101" customFormat="1" ht="15.95" customHeight="1">
      <c r="A63" s="519" t="s">
        <v>9656</v>
      </c>
      <c r="B63" s="520" t="str">
        <f t="shared" si="28"/>
        <v>12</v>
      </c>
      <c r="C63" s="521" t="str">
        <f t="shared" si="29"/>
        <v>44</v>
      </c>
      <c r="D63" s="550">
        <v>9416997</v>
      </c>
      <c r="E63" s="523" t="str">
        <f>IF($D63="","",(VLOOKUP($D63,Licenciés!$A:$AC,2,FALSE)&amp;" "&amp;VLOOKUP($D63,Licenciés!$A:$AC,3,FALSE)))</f>
        <v>MARTINEZ Thierry</v>
      </c>
      <c r="F63" s="29" t="str">
        <f>IF($D63="","",VLOOKUP($D63,Licenciés!$A:$AC,15,FALSE))</f>
        <v>NANTES TENNIS DE TABLE</v>
      </c>
      <c r="G63" s="525">
        <f>IF($D63="","",VLOOKUP($D63,Licenciés!$A:$AC,8,FALSE))</f>
        <v>32461</v>
      </c>
      <c r="H63" s="521">
        <f>IF($D63="","",VLOOKUP($D63,Licenciés!$A:$AC,21,FALSE))</f>
        <v>1968</v>
      </c>
      <c r="I63" s="521">
        <f>IF($D63="","",IF(VLOOKUP($D63,Licenciés!$A:$AC,24,FALSE)="Numerote","n° "&amp;VLOOKUP($D63,Licenciés!$A:$AC,23,FALSE),(VLOOKUP($D63,Licenciés!$A:$AC,24,FALSE))))</f>
        <v>19</v>
      </c>
      <c r="J63" s="521" t="str">
        <f>IF($D63="","",VLOOKUP($D63,Licenciés!$A:$AC,9,FALSE))</f>
        <v>S</v>
      </c>
      <c r="K63" s="526"/>
      <c r="L63" s="533">
        <v>2</v>
      </c>
      <c r="M63" s="534"/>
      <c r="N63" s="534"/>
      <c r="O63" s="535"/>
      <c r="P63" s="536"/>
      <c r="Q63" s="534"/>
      <c r="R63" s="534"/>
      <c r="S63" s="534"/>
      <c r="T63" s="535"/>
      <c r="U63" s="536"/>
      <c r="V63" s="533"/>
      <c r="W63" s="534"/>
      <c r="X63" s="534"/>
      <c r="Y63" s="528"/>
      <c r="Z63" s="529"/>
      <c r="AA63" s="527"/>
      <c r="AB63" s="521"/>
      <c r="AC63" s="521"/>
      <c r="AD63" s="528"/>
      <c r="AE63" s="529">
        <f t="shared" si="30"/>
        <v>0</v>
      </c>
      <c r="AF63" s="530">
        <f t="shared" si="31"/>
        <v>2</v>
      </c>
      <c r="AG63" s="530">
        <f t="shared" si="32"/>
        <v>0</v>
      </c>
      <c r="AH63" s="530">
        <f t="shared" si="33"/>
        <v>0</v>
      </c>
      <c r="AI63" s="531">
        <f t="shared" si="34"/>
        <v>0</v>
      </c>
      <c r="AJ63" s="128" t="s">
        <v>118</v>
      </c>
      <c r="AK63" s="510"/>
      <c r="AL63" s="132">
        <f>IF($D63="","",IF(VLOOKUP($D63,Licenciés!$A:$AC,14,FALSE)&lt;10000000,"0"&amp;VLOOKUP($D63,Licenciés!$A:$AC,14,FALSE),VLOOKUP($D63,Licenciés!$A:$AC,14,FALSE)))</f>
        <v>12440281</v>
      </c>
      <c r="AM63" s="211">
        <f>IF($D63="","",VLOOKUP($D63,Licenciés!$A:$AC,23,FALSE))</f>
        <v>0</v>
      </c>
      <c r="AN63" s="30">
        <f>IF($D63="","",VLOOKUP($D63,Licenciés!$A:$AC,16,FALSE))</f>
        <v>44808</v>
      </c>
      <c r="AO63" s="31" t="str">
        <f>IF($D63="","",VLOOKUP($D63,Licenciés!$A:$AC,20,FALSE))</f>
        <v>Attestation autoquestionnaire pour majeur</v>
      </c>
      <c r="AP63" s="211" t="str">
        <f>IF($D63="","",VLOOKUP($D63,Licenciés!$A:$AC,5,FALSE))</f>
        <v>T</v>
      </c>
      <c r="AQ63" s="211">
        <f>IF($D63="","",VLOOKUP($D63,Licenciés!$A:$AC,10,FALSE))</f>
        <v>-40</v>
      </c>
      <c r="AR63" s="211" t="str">
        <f>IF($D63="","",VLOOKUP($D63,Licenciés!$A:$AC,11,FALSE))</f>
        <v>M</v>
      </c>
      <c r="AS63" s="211" t="str">
        <f>IF($D63="","",VLOOKUP($D63,Licenciés!$A:$AC,29,FALSE))</f>
        <v>Française</v>
      </c>
      <c r="AT63" s="30">
        <f>IF($D63="","",VLOOKUP($D63,Licenciés!$A:$AC,28,FALSE))</f>
        <v>0</v>
      </c>
      <c r="AU63" s="211">
        <f>IF($D63="","",VLOOKUP($D63,Licenciés!$A:$AZ,35,FALSE))</f>
        <v>0</v>
      </c>
      <c r="AV63" s="211">
        <f>IF($D63="","",VLOOKUP($D63,Licenciés!$A:$AZ,36,FALSE))</f>
        <v>626198601</v>
      </c>
      <c r="AW63" s="31" t="str">
        <f>IF($D63="","",VLOOKUP($D63,Licenciés!$A:$AZ,37,FALSE))</f>
        <v>sydeck1000@hotmail.com</v>
      </c>
    </row>
    <row r="64" spans="1:49" s="101" customFormat="1" ht="15.95" customHeight="1">
      <c r="A64" s="519" t="s">
        <v>3541</v>
      </c>
      <c r="B64" s="520" t="str">
        <f t="shared" si="28"/>
        <v>08</v>
      </c>
      <c r="C64" s="521" t="str">
        <f t="shared" si="29"/>
        <v>78</v>
      </c>
      <c r="D64" s="547">
        <v>7859522</v>
      </c>
      <c r="E64" s="523" t="str">
        <f>IF($D64="","",(VLOOKUP($D64,Licenciés!$A:$AC,2,FALSE)&amp;" "&amp;VLOOKUP($D64,Licenciés!$A:$AC,3,FALSE)))</f>
        <v>AADARI Nassim</v>
      </c>
      <c r="F64" s="29" t="str">
        <f>IF($D64="","",VLOOKUP($D64,Licenciés!$A:$AC,15,FALSE))</f>
        <v>SAINT-REMY-CHEVREUSE TT</v>
      </c>
      <c r="G64" s="525">
        <f>IF($D64="","",VLOOKUP($D64,Licenciés!$A:$AC,8,FALSE))</f>
        <v>37222</v>
      </c>
      <c r="H64" s="521">
        <f>IF($D64="","",VLOOKUP($D64,Licenciés!$A:$AC,21,FALSE))</f>
        <v>1922</v>
      </c>
      <c r="I64" s="521">
        <f>IF($D64="","",IF(VLOOKUP($D64,Licenciés!$A:$AC,24,FALSE)="Numerote","n° "&amp;VLOOKUP($D64,Licenciés!$A:$AC,23,FALSE),(VLOOKUP($D64,Licenciés!$A:$AC,24,FALSE))))</f>
        <v>19</v>
      </c>
      <c r="J64" s="521" t="str">
        <f>IF($D64="","",VLOOKUP($D64,Licenciés!$A:$AC,9,FALSE))</f>
        <v>S</v>
      </c>
      <c r="K64" s="526"/>
      <c r="L64" s="533">
        <v>2</v>
      </c>
      <c r="M64" s="534"/>
      <c r="N64" s="534"/>
      <c r="O64" s="535"/>
      <c r="P64" s="536"/>
      <c r="Q64" s="533"/>
      <c r="R64" s="534"/>
      <c r="S64" s="534"/>
      <c r="T64" s="535"/>
      <c r="U64" s="536"/>
      <c r="V64" s="533"/>
      <c r="W64" s="534"/>
      <c r="X64" s="534"/>
      <c r="Y64" s="528"/>
      <c r="Z64" s="526"/>
      <c r="AA64" s="527"/>
      <c r="AB64" s="521"/>
      <c r="AC64" s="521"/>
      <c r="AD64" s="528"/>
      <c r="AE64" s="529">
        <f t="shared" si="30"/>
        <v>0</v>
      </c>
      <c r="AF64" s="530">
        <f t="shared" si="31"/>
        <v>2</v>
      </c>
      <c r="AG64" s="530">
        <f t="shared" si="32"/>
        <v>0</v>
      </c>
      <c r="AH64" s="530">
        <f t="shared" si="33"/>
        <v>0</v>
      </c>
      <c r="AI64" s="531">
        <f t="shared" si="34"/>
        <v>0</v>
      </c>
      <c r="AJ64" s="128" t="s">
        <v>118</v>
      </c>
      <c r="AK64" s="509"/>
      <c r="AL64" s="132" t="str">
        <f>IF($D64="","",IF(VLOOKUP($D64,Licenciés!$A:$AC,14,FALSE)&lt;10000000,"0"&amp;VLOOKUP($D64,Licenciés!$A:$AC,14,FALSE),VLOOKUP($D64,Licenciés!$A:$AC,14,FALSE)))</f>
        <v>08780674</v>
      </c>
      <c r="AM64" s="211">
        <f>IF($D64="","",VLOOKUP($D64,Licenciés!$A:$AC,23,FALSE))</f>
        <v>0</v>
      </c>
      <c r="AN64" s="30">
        <f>IF($D64="","",VLOOKUP($D64,Licenciés!$A:$AC,16,FALSE))</f>
        <v>44807</v>
      </c>
      <c r="AO64" s="31" t="str">
        <f>IF($D64="","",VLOOKUP($D64,Licenciés!$A:$AC,20,FALSE))</f>
        <v>Standard</v>
      </c>
      <c r="AP64" s="211" t="str">
        <f>IF($D64="","",VLOOKUP($D64,Licenciés!$A:$AC,5,FALSE))</f>
        <v>T</v>
      </c>
      <c r="AQ64" s="211">
        <f>IF($D64="","",VLOOKUP($D64,Licenciés!$A:$AC,10,FALSE))</f>
        <v>-40</v>
      </c>
      <c r="AR64" s="211" t="str">
        <f>IF($D64="","",VLOOKUP($D64,Licenciés!$A:$AC,11,FALSE))</f>
        <v>M</v>
      </c>
      <c r="AS64" s="211" t="str">
        <f>IF($D64="","",VLOOKUP($D64,Licenciés!$A:$AC,29,FALSE))</f>
        <v>Française</v>
      </c>
      <c r="AT64" s="30">
        <f>IF($D64="","",VLOOKUP($D64,Licenciés!$A:$AC,28,FALSE))</f>
        <v>44378</v>
      </c>
      <c r="AU64" s="211">
        <f>IF($D64="","",VLOOKUP($D64,Licenciés!$A:$AZ,35,FALSE))</f>
        <v>0</v>
      </c>
      <c r="AV64" s="211">
        <f>IF($D64="","",VLOOKUP($D64,Licenciés!$A:$AZ,36,FALSE))</f>
        <v>0</v>
      </c>
      <c r="AW64" s="31" t="str">
        <f>IF($D64="","",VLOOKUP($D64,Licenciés!$A:$AZ,37,FALSE))</f>
        <v>nassim.aadari@gmail.com</v>
      </c>
    </row>
    <row r="65" spans="1:49" s="101" customFormat="1" ht="15.95" customHeight="1">
      <c r="A65" s="519" t="s">
        <v>9657</v>
      </c>
      <c r="B65" s="619" t="str">
        <f t="shared" si="28"/>
        <v>03</v>
      </c>
      <c r="C65" s="549" t="str">
        <f t="shared" si="29"/>
        <v>29</v>
      </c>
      <c r="D65" s="550">
        <v>2926536</v>
      </c>
      <c r="E65" s="523" t="str">
        <f>IF($D65="","",(VLOOKUP($D65,Licenciés!$A:$AC,2,FALSE)&amp;" "&amp;VLOOKUP($D65,Licenciés!$A:$AC,3,FALSE)))</f>
        <v>RIOU Benjamin</v>
      </c>
      <c r="F65" s="29" t="str">
        <f>IF($D65="","",VLOOKUP($D65,Licenciés!$A:$AC,15,FALSE))</f>
        <v>TT LANDIVISIAU</v>
      </c>
      <c r="G65" s="525">
        <f>IF($D65="","",VLOOKUP($D65,Licenciés!$A:$AC,8,FALSE))</f>
        <v>35999</v>
      </c>
      <c r="H65" s="521">
        <f>IF($D65="","",VLOOKUP($D65,Licenciés!$A:$AC,21,FALSE))</f>
        <v>1844</v>
      </c>
      <c r="I65" s="521">
        <f>IF($D65="","",IF(VLOOKUP($D65,Licenciés!$A:$AC,24,FALSE)="Numerote","n° "&amp;VLOOKUP($D65,Licenciés!$A:$AC,23,FALSE),(VLOOKUP($D65,Licenciés!$A:$AC,24,FALSE))))</f>
        <v>18</v>
      </c>
      <c r="J65" s="521" t="str">
        <f>IF($D65="","",VLOOKUP($D65,Licenciés!$A:$AC,9,FALSE))</f>
        <v>S</v>
      </c>
      <c r="K65" s="552"/>
      <c r="L65" s="553">
        <v>2</v>
      </c>
      <c r="M65" s="549"/>
      <c r="N65" s="549"/>
      <c r="O65" s="554"/>
      <c r="P65" s="552"/>
      <c r="Q65" s="553"/>
      <c r="R65" s="549"/>
      <c r="S65" s="549"/>
      <c r="T65" s="554"/>
      <c r="U65" s="552"/>
      <c r="V65" s="553"/>
      <c r="W65" s="549"/>
      <c r="X65" s="549"/>
      <c r="Y65" s="554"/>
      <c r="Z65" s="529"/>
      <c r="AA65" s="527"/>
      <c r="AB65" s="521"/>
      <c r="AC65" s="521"/>
      <c r="AD65" s="528"/>
      <c r="AE65" s="529">
        <f t="shared" si="30"/>
        <v>0</v>
      </c>
      <c r="AF65" s="530">
        <f t="shared" si="31"/>
        <v>2</v>
      </c>
      <c r="AG65" s="530">
        <f t="shared" si="32"/>
        <v>0</v>
      </c>
      <c r="AH65" s="530">
        <f t="shared" si="33"/>
        <v>0</v>
      </c>
      <c r="AI65" s="531">
        <f t="shared" si="34"/>
        <v>0</v>
      </c>
      <c r="AJ65" s="128" t="s">
        <v>118</v>
      </c>
      <c r="AK65" s="509"/>
      <c r="AL65" s="132" t="str">
        <f>IF($D65="","",IF(VLOOKUP($D65,Licenciés!$A:$AC,14,FALSE)&lt;10000000,"0"&amp;VLOOKUP($D65,Licenciés!$A:$AC,14,FALSE),VLOOKUP($D65,Licenciés!$A:$AC,14,FALSE)))</f>
        <v>03290044</v>
      </c>
      <c r="AM65" s="211">
        <f>IF($D65="","",VLOOKUP($D65,Licenciés!$A:$AC,23,FALSE))</f>
        <v>0</v>
      </c>
      <c r="AN65" s="30">
        <f>IF($D65="","",VLOOKUP($D65,Licenciés!$A:$AC,16,FALSE))</f>
        <v>44814</v>
      </c>
      <c r="AO65" s="31" t="str">
        <f>IF($D65="","",VLOOKUP($D65,Licenciés!$A:$AC,20,FALSE))</f>
        <v>Standard</v>
      </c>
      <c r="AP65" s="211" t="str">
        <f>IF($D65="","",VLOOKUP($D65,Licenciés!$A:$AC,5,FALSE))</f>
        <v>T</v>
      </c>
      <c r="AQ65" s="211">
        <f>IF($D65="","",VLOOKUP($D65,Licenciés!$A:$AC,10,FALSE))</f>
        <v>-40</v>
      </c>
      <c r="AR65" s="211" t="str">
        <f>IF($D65="","",VLOOKUP($D65,Licenciés!$A:$AC,11,FALSE))</f>
        <v>M</v>
      </c>
      <c r="AS65" s="211" t="str">
        <f>IF($D65="","",VLOOKUP($D65,Licenciés!$A:$AC,29,FALSE))</f>
        <v>Française</v>
      </c>
      <c r="AT65" s="30">
        <f>IF($D65="","",VLOOKUP($D65,Licenciés!$A:$AC,28,FALSE))</f>
        <v>0</v>
      </c>
      <c r="AU65" s="211">
        <f>IF($D65="","",VLOOKUP($D65,Licenciés!$A:$AZ,35,FALSE))</f>
        <v>0</v>
      </c>
      <c r="AV65" s="211">
        <f>IF($D65="","",VLOOKUP($D65,Licenciés!$A:$AZ,36,FALSE))</f>
        <v>634561678</v>
      </c>
      <c r="AW65" s="31" t="str">
        <f>IF($D65="","",VLOOKUP($D65,Licenciés!$A:$AZ,37,FALSE))</f>
        <v>benjamin.riou98@gmail.com</v>
      </c>
    </row>
    <row r="66" spans="1:49" s="101" customFormat="1" ht="15.95" customHeight="1">
      <c r="A66" s="519" t="s">
        <v>9658</v>
      </c>
      <c r="B66" s="539" t="str">
        <f t="shared" si="28"/>
        <v>04</v>
      </c>
      <c r="C66" s="540" t="str">
        <f t="shared" si="29"/>
        <v>45</v>
      </c>
      <c r="D66" s="547">
        <v>4517312</v>
      </c>
      <c r="E66" s="523" t="str">
        <f>IF($D66="","",(VLOOKUP($D66,Licenciés!$A:$AC,2,FALSE)&amp;" "&amp;VLOOKUP($D66,Licenciés!$A:$AC,3,FALSE)))</f>
        <v>PONCELET Baptiste</v>
      </c>
      <c r="F66" s="29" t="str">
        <f>IF($D66="","",VLOOKUP($D66,Licenciés!$A:$AC,15,FALSE))</f>
        <v>CMPJM INGRE TT</v>
      </c>
      <c r="G66" s="525">
        <f>IF($D66="","",VLOOKUP($D66,Licenciés!$A:$AC,8,FALSE))</f>
        <v>36054</v>
      </c>
      <c r="H66" s="521">
        <f>IF($D66="","",VLOOKUP($D66,Licenciés!$A:$AC,21,FALSE))</f>
        <v>1758</v>
      </c>
      <c r="I66" s="521">
        <f>IF($D66="","",IF(VLOOKUP($D66,Licenciés!$A:$AC,24,FALSE)="Numerote","n° "&amp;VLOOKUP($D66,Licenciés!$A:$AC,23,FALSE),(VLOOKUP($D66,Licenciés!$A:$AC,24,FALSE))))</f>
        <v>17</v>
      </c>
      <c r="J66" s="521" t="str">
        <f>IF($D66="","",VLOOKUP($D66,Licenciés!$A:$AC,9,FALSE))</f>
        <v>S</v>
      </c>
      <c r="K66" s="526"/>
      <c r="L66" s="527">
        <v>2</v>
      </c>
      <c r="M66" s="521"/>
      <c r="N66" s="521"/>
      <c r="O66" s="528"/>
      <c r="P66" s="526"/>
      <c r="Q66" s="527"/>
      <c r="R66" s="521"/>
      <c r="S66" s="521"/>
      <c r="T66" s="528"/>
      <c r="U66" s="526"/>
      <c r="V66" s="527"/>
      <c r="W66" s="521"/>
      <c r="X66" s="521"/>
      <c r="Y66" s="528"/>
      <c r="Z66" s="526"/>
      <c r="AA66" s="527"/>
      <c r="AB66" s="521"/>
      <c r="AC66" s="521"/>
      <c r="AD66" s="528"/>
      <c r="AE66" s="529">
        <f t="shared" si="30"/>
        <v>0</v>
      </c>
      <c r="AF66" s="530">
        <f t="shared" si="31"/>
        <v>2</v>
      </c>
      <c r="AG66" s="530">
        <f t="shared" si="32"/>
        <v>0</v>
      </c>
      <c r="AH66" s="530">
        <f t="shared" si="33"/>
        <v>0</v>
      </c>
      <c r="AI66" s="531">
        <f t="shared" si="34"/>
        <v>0</v>
      </c>
      <c r="AJ66" s="128" t="s">
        <v>118</v>
      </c>
      <c r="AK66" s="510"/>
      <c r="AL66" s="132" t="str">
        <f>IF($D66="","",IF(VLOOKUP($D66,Licenciés!$A:$AC,14,FALSE)&lt;10000000,"0"&amp;VLOOKUP($D66,Licenciés!$A:$AC,14,FALSE),VLOOKUP($D66,Licenciés!$A:$AC,14,FALSE)))</f>
        <v>04450571</v>
      </c>
      <c r="AM66" s="211">
        <f>IF($D66="","",VLOOKUP($D66,Licenciés!$A:$AC,23,FALSE))</f>
        <v>0</v>
      </c>
      <c r="AN66" s="30">
        <f>IF($D66="","",VLOOKUP($D66,Licenciés!$A:$AC,16,FALSE))</f>
        <v>44812</v>
      </c>
      <c r="AO66" s="31" t="str">
        <f>IF($D66="","",VLOOKUP($D66,Licenciés!$A:$AC,20,FALSE))</f>
        <v>Attestation autoquestionnaire pour majeur</v>
      </c>
      <c r="AP66" s="211" t="str">
        <f>IF($D66="","",VLOOKUP($D66,Licenciés!$A:$AC,5,FALSE))</f>
        <v>T</v>
      </c>
      <c r="AQ66" s="211">
        <f>IF($D66="","",VLOOKUP($D66,Licenciés!$A:$AC,10,FALSE))</f>
        <v>-40</v>
      </c>
      <c r="AR66" s="211" t="str">
        <f>IF($D66="","",VLOOKUP($D66,Licenciés!$A:$AC,11,FALSE))</f>
        <v>M</v>
      </c>
      <c r="AS66" s="211" t="str">
        <f>IF($D66="","",VLOOKUP($D66,Licenciés!$A:$AC,29,FALSE))</f>
        <v>Française</v>
      </c>
      <c r="AT66" s="30">
        <f>IF($D66="","",VLOOKUP($D66,Licenciés!$A:$AC,28,FALSE))</f>
        <v>0</v>
      </c>
      <c r="AU66" s="211">
        <f>IF($D66="","",VLOOKUP($D66,Licenciés!$A:$AZ,35,FALSE))</f>
        <v>0</v>
      </c>
      <c r="AV66" s="211">
        <f>IF($D66="","",VLOOKUP($D66,Licenciés!$A:$AZ,36,FALSE))</f>
        <v>645300487</v>
      </c>
      <c r="AW66" s="31" t="str">
        <f>IF($D66="","",VLOOKUP($D66,Licenciés!$A:$AZ,37,FALSE))</f>
        <v>baptisteponcelet@hotmail.fr</v>
      </c>
    </row>
    <row r="67" spans="1:49" s="101" customFormat="1" ht="15" customHeight="1">
      <c r="A67" s="519" t="s">
        <v>9659</v>
      </c>
      <c r="B67" s="520" t="str">
        <f t="shared" si="28"/>
        <v>04</v>
      </c>
      <c r="C67" s="521" t="str">
        <f t="shared" si="29"/>
        <v>28</v>
      </c>
      <c r="D67" s="550">
        <v>7865554</v>
      </c>
      <c r="E67" s="523" t="str">
        <f>IF($D67="","",(VLOOKUP($D67,Licenciés!$A:$AC,2,FALSE)&amp;" "&amp;VLOOKUP($D67,Licenciés!$A:$AC,3,FALSE)))</f>
        <v>MARTIN Anthony</v>
      </c>
      <c r="F67" s="29" t="str">
        <f>IF($D67="","",VLOOKUP($D67,Licenciés!$A:$AC,15,FALSE))</f>
        <v>C'CHARTRES TENNIS DE TABLE</v>
      </c>
      <c r="G67" s="525">
        <f>IF($D67="","",VLOOKUP($D67,Licenciés!$A:$AC,8,FALSE))</f>
        <v>37922</v>
      </c>
      <c r="H67" s="521">
        <f>IF($D67="","",VLOOKUP($D67,Licenciés!$A:$AC,21,FALSE))</f>
        <v>1661</v>
      </c>
      <c r="I67" s="521">
        <f>IF($D67="","",IF(VLOOKUP($D67,Licenciés!$A:$AC,24,FALSE)="Numerote","n° "&amp;VLOOKUP($D67,Licenciés!$A:$AC,23,FALSE),(VLOOKUP($D67,Licenciés!$A:$AC,24,FALSE))))</f>
        <v>16</v>
      </c>
      <c r="J67" s="521" t="str">
        <f>IF($D67="","",VLOOKUP($D67,Licenciés!$A:$AC,9,FALSE))</f>
        <v>S</v>
      </c>
      <c r="K67" s="526"/>
      <c r="L67" s="537">
        <v>2</v>
      </c>
      <c r="M67" s="534"/>
      <c r="N67" s="534"/>
      <c r="O67" s="535"/>
      <c r="P67" s="536"/>
      <c r="Q67" s="533"/>
      <c r="R67" s="534"/>
      <c r="S67" s="534"/>
      <c r="T67" s="535"/>
      <c r="U67" s="536"/>
      <c r="V67" s="533"/>
      <c r="W67" s="534"/>
      <c r="X67" s="534"/>
      <c r="Y67" s="528"/>
      <c r="Z67" s="545"/>
      <c r="AA67" s="546"/>
      <c r="AB67" s="521"/>
      <c r="AC67" s="521"/>
      <c r="AD67" s="528"/>
      <c r="AE67" s="529">
        <f t="shared" si="30"/>
        <v>0</v>
      </c>
      <c r="AF67" s="530">
        <f t="shared" si="31"/>
        <v>2</v>
      </c>
      <c r="AG67" s="530">
        <f t="shared" si="32"/>
        <v>0</v>
      </c>
      <c r="AH67" s="530">
        <f t="shared" si="33"/>
        <v>0</v>
      </c>
      <c r="AI67" s="531">
        <f t="shared" si="34"/>
        <v>0</v>
      </c>
      <c r="AJ67" s="128" t="s">
        <v>118</v>
      </c>
      <c r="AK67" s="510"/>
      <c r="AL67" s="132" t="str">
        <f>IF($D67="","",IF(VLOOKUP($D67,Licenciés!$A:$AC,14,FALSE)&lt;10000000,"0"&amp;VLOOKUP($D67,Licenciés!$A:$AC,14,FALSE),VLOOKUP($D67,Licenciés!$A:$AC,14,FALSE)))</f>
        <v>04280004</v>
      </c>
      <c r="AM67" s="211">
        <f>IF($D67="","",VLOOKUP($D67,Licenciés!$A:$AC,23,FALSE))</f>
        <v>0</v>
      </c>
      <c r="AN67" s="30">
        <f>IF($D67="","",VLOOKUP($D67,Licenciés!$A:$AC,16,FALSE))</f>
        <v>44806</v>
      </c>
      <c r="AO67" s="31" t="str">
        <f>IF($D67="","",VLOOKUP($D67,Licenciés!$A:$AC,20,FALSE))</f>
        <v>Attestation autoquestionnaire pour majeur</v>
      </c>
      <c r="AP67" s="211" t="str">
        <f>IF($D67="","",VLOOKUP($D67,Licenciés!$A:$AC,5,FALSE))</f>
        <v>T</v>
      </c>
      <c r="AQ67" s="211">
        <f>IF($D67="","",VLOOKUP($D67,Licenciés!$A:$AC,10,FALSE))</f>
        <v>-40</v>
      </c>
      <c r="AR67" s="211" t="str">
        <f>IF($D67="","",VLOOKUP($D67,Licenciés!$A:$AC,11,FALSE))</f>
        <v>M</v>
      </c>
      <c r="AS67" s="211" t="str">
        <f>IF($D67="","",VLOOKUP($D67,Licenciés!$A:$AC,29,FALSE))</f>
        <v>Française</v>
      </c>
      <c r="AT67" s="30">
        <f>IF($D67="","",VLOOKUP($D67,Licenciés!$A:$AC,28,FALSE))</f>
        <v>44743</v>
      </c>
      <c r="AU67" s="211">
        <f>IF($D67="","",VLOOKUP($D67,Licenciés!$A:$AZ,35,FALSE))</f>
        <v>0</v>
      </c>
      <c r="AV67" s="211">
        <f>IF($D67="","",VLOOKUP($D67,Licenciés!$A:$AZ,36,FALSE))</f>
        <v>0</v>
      </c>
      <c r="AW67" s="31" t="str">
        <f>IF($D67="","",VLOOKUP($D67,Licenciés!$A:$AZ,37,FALSE))</f>
        <v>valerie.martin65@wanadoo.fr</v>
      </c>
    </row>
    <row r="68" spans="1:49" s="101" customFormat="1" ht="15.95" customHeight="1">
      <c r="A68" s="608" t="s">
        <v>9638</v>
      </c>
      <c r="B68" s="520" t="str">
        <f t="shared" si="28"/>
        <v>12</v>
      </c>
      <c r="C68" s="521" t="str">
        <f t="shared" si="29"/>
        <v>44</v>
      </c>
      <c r="D68" s="522">
        <v>5984667</v>
      </c>
      <c r="E68" s="523" t="str">
        <f>IF($D68="","",(VLOOKUP($D68,Licenciés!$A:$AC,2,FALSE)&amp;" "&amp;VLOOKUP($D68,Licenciés!$A:$AC,3,FALSE)))</f>
        <v>TOMA Darius</v>
      </c>
      <c r="F68" s="29" t="str">
        <f>IF($D68="","",VLOOKUP($D68,Licenciés!$A:$AC,15,FALSE))</f>
        <v>NANTES TENNIS DE TABLE</v>
      </c>
      <c r="G68" s="525">
        <f>IF($D68="","",VLOOKUP($D68,Licenciés!$A:$AC,8,FALSE))</f>
        <v>37019</v>
      </c>
      <c r="H68" s="521">
        <f>IF($D68="","",VLOOKUP($D68,Licenciés!$A:$AC,21,FALSE))</f>
        <v>2445</v>
      </c>
      <c r="I68" s="521" t="str">
        <f>IF($D68="","",IF(VLOOKUP($D68,Licenciés!$A:$AC,24,FALSE)="Numerote","n° "&amp;VLOOKUP($D68,Licenciés!$A:$AC,23,FALSE),(VLOOKUP($D68,Licenciés!$A:$AC,24,FALSE))))</f>
        <v>n° 277</v>
      </c>
      <c r="J68" s="521" t="str">
        <f>IF($D68="","",VLOOKUP($D68,Licenciés!$A:$AC,9,FALSE))</f>
        <v>S</v>
      </c>
      <c r="K68" s="526"/>
      <c r="L68" s="944">
        <v>0.1</v>
      </c>
      <c r="M68" s="521"/>
      <c r="N68" s="521"/>
      <c r="O68" s="528"/>
      <c r="P68" s="526"/>
      <c r="Q68" s="527"/>
      <c r="R68" s="521"/>
      <c r="S68" s="521"/>
      <c r="T68" s="528"/>
      <c r="U68" s="526"/>
      <c r="V68" s="527"/>
      <c r="W68" s="521"/>
      <c r="X68" s="521"/>
      <c r="Y68" s="528"/>
      <c r="Z68" s="529"/>
      <c r="AA68" s="527"/>
      <c r="AB68" s="521"/>
      <c r="AC68" s="521"/>
      <c r="AD68" s="528"/>
      <c r="AE68" s="529">
        <f t="shared" si="30"/>
        <v>0</v>
      </c>
      <c r="AF68" s="530">
        <f t="shared" si="31"/>
        <v>0.1</v>
      </c>
      <c r="AG68" s="530">
        <f t="shared" si="32"/>
        <v>0</v>
      </c>
      <c r="AH68" s="530">
        <f t="shared" si="33"/>
        <v>0</v>
      </c>
      <c r="AI68" s="531">
        <f t="shared" si="34"/>
        <v>0</v>
      </c>
      <c r="AJ68" s="128" t="s">
        <v>118</v>
      </c>
      <c r="AK68" s="510"/>
      <c r="AL68" s="132">
        <f>IF($D68="","",IF(VLOOKUP($D68,Licenciés!$A:$AC,14,FALSE)&lt;10000000,"0"&amp;VLOOKUP($D68,Licenciés!$A:$AC,14,FALSE),VLOOKUP($D68,Licenciés!$A:$AC,14,FALSE)))</f>
        <v>12440281</v>
      </c>
      <c r="AM68" s="211">
        <f>IF($D68="","",VLOOKUP($D68,Licenciés!$A:$AC,23,FALSE))</f>
        <v>277</v>
      </c>
      <c r="AN68" s="30">
        <f>IF($D68="","",VLOOKUP($D68,Licenciés!$A:$AC,16,FALSE))</f>
        <v>44803</v>
      </c>
      <c r="AO68" s="31" t="str">
        <f>IF($D68="","",VLOOKUP($D68,Licenciés!$A:$AC,20,FALSE))</f>
        <v>Standard</v>
      </c>
      <c r="AP68" s="211" t="str">
        <f>IF($D68="","",VLOOKUP($D68,Licenciés!$A:$AC,5,FALSE))</f>
        <v>T</v>
      </c>
      <c r="AQ68" s="211">
        <f>IF($D68="","",VLOOKUP($D68,Licenciés!$A:$AC,10,FALSE))</f>
        <v>-40</v>
      </c>
      <c r="AR68" s="211" t="str">
        <f>IF($D68="","",VLOOKUP($D68,Licenciés!$A:$AC,11,FALSE))</f>
        <v>M</v>
      </c>
      <c r="AS68" s="211" t="str">
        <f>IF($D68="","",VLOOKUP($D68,Licenciés!$A:$AC,29,FALSE))</f>
        <v>CEE</v>
      </c>
      <c r="AT68" s="30">
        <f>IF($D68="","",VLOOKUP($D68,Licenciés!$A:$AC,28,FALSE))</f>
        <v>44743</v>
      </c>
      <c r="AU68" s="211">
        <f>IF($D68="","",VLOOKUP($D68,Licenciés!$A:$AZ,35,FALSE))</f>
        <v>0</v>
      </c>
      <c r="AV68" s="211">
        <f>IF($D68="","",VLOOKUP($D68,Licenciés!$A:$AZ,36,FALSE))</f>
        <v>0</v>
      </c>
      <c r="AW68" s="31" t="str">
        <f>IF($D68="","",VLOOKUP($D68,Licenciés!$A:$AZ,37,FALSE))</f>
        <v>dariustoma801@yahoo.com</v>
      </c>
    </row>
    <row r="69" spans="1:49" ht="15.95" customHeight="1">
      <c r="A69" s="608" t="s">
        <v>9638</v>
      </c>
      <c r="B69" s="520" t="str">
        <f t="shared" si="28"/>
        <v>08</v>
      </c>
      <c r="C69" s="521" t="str">
        <f t="shared" si="29"/>
        <v>94</v>
      </c>
      <c r="D69" s="547">
        <v>9130660</v>
      </c>
      <c r="E69" s="523" t="str">
        <f>IF($D69="","",(VLOOKUP($D69,Licenciés!$A:$AC,2,FALSE)&amp;" "&amp;VLOOKUP($D69,Licenciés!$A:$AC,3,FALSE)))</f>
        <v>MESSARRA Maxime</v>
      </c>
      <c r="F69" s="29" t="str">
        <f>IF($D69="","",VLOOKUP($D69,Licenciés!$A:$AC,15,FALSE))</f>
        <v>THIAIS AS TT</v>
      </c>
      <c r="G69" s="525">
        <f>IF($D69="","",VLOOKUP($D69,Licenciés!$A:$AC,8,FALSE))</f>
        <v>30512</v>
      </c>
      <c r="H69" s="521">
        <f>IF($D69="","",VLOOKUP($D69,Licenciés!$A:$AC,21,FALSE))</f>
        <v>1950</v>
      </c>
      <c r="I69" s="521">
        <f>IF($D69="","",IF(VLOOKUP($D69,Licenciés!$A:$AC,24,FALSE)="Numerote","n° "&amp;VLOOKUP($D69,Licenciés!$A:$AC,23,FALSE),(VLOOKUP($D69,Licenciés!$A:$AC,24,FALSE))))</f>
        <v>19</v>
      </c>
      <c r="J69" s="521" t="str">
        <f>IF($D69="","",VLOOKUP($D69,Licenciés!$A:$AC,9,FALSE))</f>
        <v>S</v>
      </c>
      <c r="K69" s="526"/>
      <c r="L69" s="944">
        <v>0.1</v>
      </c>
      <c r="M69" s="534"/>
      <c r="N69" s="534"/>
      <c r="O69" s="535"/>
      <c r="P69" s="536"/>
      <c r="Q69" s="533"/>
      <c r="R69" s="534"/>
      <c r="S69" s="534"/>
      <c r="T69" s="535"/>
      <c r="U69" s="536"/>
      <c r="V69" s="533"/>
      <c r="W69" s="534"/>
      <c r="X69" s="534"/>
      <c r="Y69" s="528"/>
      <c r="Z69" s="545"/>
      <c r="AA69" s="546"/>
      <c r="AB69" s="521"/>
      <c r="AC69" s="521"/>
      <c r="AD69" s="528"/>
      <c r="AE69" s="529">
        <f t="shared" si="30"/>
        <v>0</v>
      </c>
      <c r="AF69" s="530">
        <f t="shared" si="31"/>
        <v>0.1</v>
      </c>
      <c r="AG69" s="530">
        <f t="shared" si="32"/>
        <v>0</v>
      </c>
      <c r="AH69" s="530">
        <f t="shared" si="33"/>
        <v>0</v>
      </c>
      <c r="AI69" s="531">
        <f t="shared" si="34"/>
        <v>0</v>
      </c>
      <c r="AJ69" s="128" t="s">
        <v>118</v>
      </c>
      <c r="AK69" s="510"/>
      <c r="AL69" s="132" t="str">
        <f>IF($D69="","",IF(VLOOKUP($D69,Licenciés!$A:$AC,14,FALSE)&lt;10000000,"0"&amp;VLOOKUP($D69,Licenciés!$A:$AC,14,FALSE),VLOOKUP($D69,Licenciés!$A:$AC,14,FALSE)))</f>
        <v>08940459</v>
      </c>
      <c r="AM69" s="211">
        <f>IF($D69="","",VLOOKUP($D69,Licenciés!$A:$AC,23,FALSE))</f>
        <v>0</v>
      </c>
      <c r="AN69" s="30">
        <f>IF($D69="","",VLOOKUP($D69,Licenciés!$A:$AC,16,FALSE))</f>
        <v>44775</v>
      </c>
      <c r="AO69" s="31" t="str">
        <f>IF($D69="","",VLOOKUP($D69,Licenciés!$A:$AC,20,FALSE))</f>
        <v>Attestation autoquestionnaire pour majeur</v>
      </c>
      <c r="AP69" s="211" t="str">
        <f>IF($D69="","",VLOOKUP($D69,Licenciés!$A:$AC,5,FALSE))</f>
        <v>T</v>
      </c>
      <c r="AQ69" s="211">
        <f>IF($D69="","",VLOOKUP($D69,Licenciés!$A:$AC,10,FALSE))</f>
        <v>-40</v>
      </c>
      <c r="AR69" s="211" t="str">
        <f>IF($D69="","",VLOOKUP($D69,Licenciés!$A:$AC,11,FALSE))</f>
        <v>M</v>
      </c>
      <c r="AS69" s="211" t="str">
        <f>IF($D69="","",VLOOKUP($D69,Licenciés!$A:$AC,29,FALSE))</f>
        <v>Française</v>
      </c>
      <c r="AT69" s="30">
        <f>IF($D69="","",VLOOKUP($D69,Licenciés!$A:$AC,28,FALSE))</f>
        <v>44013</v>
      </c>
      <c r="AU69" s="211">
        <f>IF($D69="","",VLOOKUP($D69,Licenciés!$A:$AZ,35,FALSE))</f>
        <v>609762612</v>
      </c>
      <c r="AV69" s="211">
        <f>IF($D69="","",VLOOKUP($D69,Licenciés!$A:$AZ,36,FALSE))</f>
        <v>0</v>
      </c>
      <c r="AW69" s="31" t="str">
        <f>IF($D69="","",VLOOKUP($D69,Licenciés!$A:$AZ,37,FALSE))</f>
        <v>maximemessarra@gmail.com</v>
      </c>
    </row>
    <row r="70" spans="1:49" s="101" customFormat="1" ht="15.95" customHeight="1">
      <c r="A70" s="608" t="s">
        <v>9638</v>
      </c>
      <c r="B70" s="520" t="str">
        <f t="shared" si="28"/>
        <v>08</v>
      </c>
      <c r="C70" s="521" t="str">
        <f t="shared" si="29"/>
        <v>94</v>
      </c>
      <c r="D70" s="532">
        <v>9144437</v>
      </c>
      <c r="E70" s="523" t="str">
        <f>IF($D70="","",(VLOOKUP($D70,Licenciés!$A:$AC,2,FALSE)&amp;" "&amp;VLOOKUP($D70,Licenciés!$A:$AC,3,FALSE)))</f>
        <v>SHOBAYO Bolaji David</v>
      </c>
      <c r="F70" s="29" t="str">
        <f>IF($D70="","",VLOOKUP($D70,Licenciés!$A:$AC,15,FALSE))</f>
        <v>VILLIERS ES</v>
      </c>
      <c r="G70" s="525">
        <f>IF($D70="","",VLOOKUP($D70,Licenciés!$A:$AC,8,FALSE))</f>
        <v>35409</v>
      </c>
      <c r="H70" s="521">
        <f>IF($D70="","",VLOOKUP($D70,Licenciés!$A:$AC,21,FALSE))</f>
        <v>2354</v>
      </c>
      <c r="I70" s="521" t="str">
        <f>IF($D70="","",IF(VLOOKUP($D70,Licenciés!$A:$AC,24,FALSE)="Numerote","n° "&amp;VLOOKUP($D70,Licenciés!$A:$AC,23,FALSE),(VLOOKUP($D70,Licenciés!$A:$AC,24,FALSE))))</f>
        <v>n° 379</v>
      </c>
      <c r="J70" s="521" t="str">
        <f>IF($D70="","",VLOOKUP($D70,Licenciés!$A:$AC,9,FALSE))</f>
        <v>S</v>
      </c>
      <c r="K70" s="564"/>
      <c r="L70" s="944">
        <v>0.1</v>
      </c>
      <c r="M70" s="565"/>
      <c r="N70" s="534"/>
      <c r="O70" s="535"/>
      <c r="P70" s="564"/>
      <c r="Q70" s="565"/>
      <c r="R70" s="565"/>
      <c r="S70" s="534"/>
      <c r="T70" s="535"/>
      <c r="U70" s="564"/>
      <c r="V70" s="565"/>
      <c r="W70" s="565"/>
      <c r="X70" s="534"/>
      <c r="Y70" s="528"/>
      <c r="Z70" s="529"/>
      <c r="AA70" s="527"/>
      <c r="AB70" s="521"/>
      <c r="AC70" s="521"/>
      <c r="AD70" s="528"/>
      <c r="AE70" s="529">
        <f t="shared" si="30"/>
        <v>0</v>
      </c>
      <c r="AF70" s="530">
        <f t="shared" si="31"/>
        <v>0.1</v>
      </c>
      <c r="AG70" s="530">
        <f t="shared" si="32"/>
        <v>0</v>
      </c>
      <c r="AH70" s="530">
        <f t="shared" si="33"/>
        <v>0</v>
      </c>
      <c r="AI70" s="531">
        <f t="shared" si="34"/>
        <v>0</v>
      </c>
      <c r="AJ70" s="128" t="s">
        <v>118</v>
      </c>
      <c r="AK70" s="509"/>
      <c r="AL70" s="132" t="str">
        <f>IF($D70="","",IF(VLOOKUP($D70,Licenciés!$A:$AC,14,FALSE)&lt;10000000,"0"&amp;VLOOKUP($D70,Licenciés!$A:$AC,14,FALSE),VLOOKUP($D70,Licenciés!$A:$AC,14,FALSE)))</f>
        <v>08940549</v>
      </c>
      <c r="AM70" s="211">
        <f>IF($D70="","",VLOOKUP($D70,Licenciés!$A:$AC,23,FALSE))</f>
        <v>379</v>
      </c>
      <c r="AN70" s="30">
        <f>IF($D70="","",VLOOKUP($D70,Licenciés!$A:$AC,16,FALSE))</f>
        <v>44811</v>
      </c>
      <c r="AO70" s="31" t="str">
        <f>IF($D70="","",VLOOKUP($D70,Licenciés!$A:$AC,20,FALSE))</f>
        <v>Attestation autoquestionnaire pour majeur</v>
      </c>
      <c r="AP70" s="211" t="str">
        <f>IF($D70="","",VLOOKUP($D70,Licenciés!$A:$AC,5,FALSE))</f>
        <v>T</v>
      </c>
      <c r="AQ70" s="211">
        <f>IF($D70="","",VLOOKUP($D70,Licenciés!$A:$AC,10,FALSE))</f>
        <v>-40</v>
      </c>
      <c r="AR70" s="211" t="str">
        <f>IF($D70="","",VLOOKUP($D70,Licenciés!$A:$AC,11,FALSE))</f>
        <v>M</v>
      </c>
      <c r="AS70" s="211" t="str">
        <f>IF($D70="","",VLOOKUP($D70,Licenciés!$A:$AC,29,FALSE))</f>
        <v>Etranger</v>
      </c>
      <c r="AT70" s="30">
        <f>IF($D70="","",VLOOKUP($D70,Licenciés!$A:$AC,28,FALSE))</f>
        <v>43282</v>
      </c>
      <c r="AU70" s="211">
        <f>IF($D70="","",VLOOKUP($D70,Licenciés!$A:$AZ,35,FALSE))</f>
        <v>0</v>
      </c>
      <c r="AV70" s="211">
        <f>IF($D70="","",VLOOKUP($D70,Licenciés!$A:$AZ,36,FALSE))</f>
        <v>0</v>
      </c>
      <c r="AW70" s="31" t="str">
        <f>IF($D70="","",VLOOKUP($D70,Licenciés!$A:$AZ,37,FALSE))</f>
        <v>davidshobayo125@gmail.com</v>
      </c>
    </row>
    <row r="71" spans="1:49" s="101" customFormat="1" ht="15.95" customHeight="1">
      <c r="A71" s="608" t="s">
        <v>9638</v>
      </c>
      <c r="B71" s="520" t="str">
        <f t="shared" ref="B71" si="35">IF(D71&gt;0,LEFT(AL71,2)," ")</f>
        <v>08</v>
      </c>
      <c r="C71" s="521" t="str">
        <f t="shared" ref="C71" si="36">RIGHT(LEFT(AL71,4),2)</f>
        <v>94</v>
      </c>
      <c r="D71" s="547">
        <v>9426761</v>
      </c>
      <c r="E71" s="523" t="str">
        <f>IF($D71="","",(VLOOKUP($D71,Licenciés!$A:$AC,2,FALSE)&amp;" "&amp;VLOOKUP($D71,Licenciés!$A:$AC,3,FALSE)))</f>
        <v>HAMEL Alexandre</v>
      </c>
      <c r="F71" s="29" t="str">
        <f>IF($D71="","",VLOOKUP($D71,Licenciés!$A:$AC,15,FALSE))</f>
        <v>VINCENNOIS TT</v>
      </c>
      <c r="G71" s="525">
        <f>IF($D71="","",VLOOKUP($D71,Licenciés!$A:$AC,8,FALSE))</f>
        <v>34800</v>
      </c>
      <c r="H71" s="521">
        <f>IF($D71="","",VLOOKUP($D71,Licenciés!$A:$AC,21,FALSE))</f>
        <v>2182</v>
      </c>
      <c r="I71" s="521" t="str">
        <f>IF($D71="","",IF(VLOOKUP($D71,Licenciés!$A:$AC,24,FALSE)="Numerote","n° "&amp;VLOOKUP($D71,Licenciés!$A:$AC,23,FALSE),(VLOOKUP($D71,Licenciés!$A:$AC,24,FALSE))))</f>
        <v>n° 640</v>
      </c>
      <c r="J71" s="521" t="str">
        <f>IF($D71="","",VLOOKUP($D71,Licenciés!$A:$AC,9,FALSE))</f>
        <v>S</v>
      </c>
      <c r="K71" s="526"/>
      <c r="L71" s="944">
        <v>0.1</v>
      </c>
      <c r="M71" s="534"/>
      <c r="N71" s="534"/>
      <c r="O71" s="535"/>
      <c r="P71" s="536"/>
      <c r="Q71" s="533"/>
      <c r="R71" s="534"/>
      <c r="S71" s="534"/>
      <c r="T71" s="535"/>
      <c r="U71" s="536"/>
      <c r="V71" s="533"/>
      <c r="W71" s="534"/>
      <c r="X71" s="534"/>
      <c r="Y71" s="528"/>
      <c r="Z71" s="526"/>
      <c r="AA71" s="527"/>
      <c r="AB71" s="521"/>
      <c r="AC71" s="549"/>
      <c r="AD71" s="538"/>
      <c r="AE71" s="529">
        <f t="shared" ref="AE71:AE72" si="37">(K71+P71+U71+Z71)+MOD(ROUND((L71+Q71+V71+AA71-AF71)/100,),100)</f>
        <v>0</v>
      </c>
      <c r="AF71" s="530">
        <f t="shared" ref="AF71:AH71" si="38">MOD(L71+Q71+V71+AA71+ROUND((M71+R71+W71+AB71-AG71)/100,),100)</f>
        <v>0.1</v>
      </c>
      <c r="AG71" s="530">
        <f t="shared" si="38"/>
        <v>0</v>
      </c>
      <c r="AH71" s="530">
        <f t="shared" si="38"/>
        <v>0</v>
      </c>
      <c r="AI71" s="531">
        <f t="shared" ref="AI71:AI72" si="39">MOD(O71+T71+Y71+AD71,100)</f>
        <v>0</v>
      </c>
      <c r="AJ71" s="128" t="s">
        <v>118</v>
      </c>
      <c r="AK71" s="509"/>
      <c r="AL71" s="132" t="str">
        <f>IF($D71="","",IF(VLOOKUP($D71,Licenciés!$A:$AC,14,FALSE)&lt;10000000,"0"&amp;VLOOKUP($D71,Licenciés!$A:$AC,14,FALSE),VLOOKUP($D71,Licenciés!$A:$AC,14,FALSE)))</f>
        <v>08940096</v>
      </c>
      <c r="AM71" s="211">
        <f>IF($D71="","",VLOOKUP($D71,Licenciés!$A:$AC,23,FALSE))</f>
        <v>640</v>
      </c>
      <c r="AN71" s="30">
        <f>IF($D71="","",VLOOKUP($D71,Licenciés!$A:$AC,16,FALSE))</f>
        <v>44781</v>
      </c>
      <c r="AO71" s="31" t="str">
        <f>IF($D71="","",VLOOKUP($D71,Licenciés!$A:$AC,20,FALSE))</f>
        <v>Standard</v>
      </c>
      <c r="AP71" s="211" t="str">
        <f>IF($D71="","",VLOOKUP($D71,Licenciés!$A:$AC,5,FALSE))</f>
        <v>T</v>
      </c>
      <c r="AQ71" s="211">
        <f>IF($D71="","",VLOOKUP($D71,Licenciés!$A:$AC,10,FALSE))</f>
        <v>-40</v>
      </c>
      <c r="AR71" s="211" t="str">
        <f>IF($D71="","",VLOOKUP($D71,Licenciés!$A:$AC,11,FALSE))</f>
        <v>M</v>
      </c>
      <c r="AS71" s="211" t="str">
        <f>IF($D71="","",VLOOKUP($D71,Licenciés!$A:$AC,29,FALSE))</f>
        <v>Française</v>
      </c>
      <c r="AT71" s="30">
        <f>IF($D71="","",VLOOKUP($D71,Licenciés!$A:$AC,28,FALSE))</f>
        <v>0</v>
      </c>
      <c r="AU71" s="211">
        <f>IF($D71="","",VLOOKUP($D71,Licenciés!$A:$AZ,35,FALSE))</f>
        <v>0</v>
      </c>
      <c r="AV71" s="211">
        <f>IF($D71="","",VLOOKUP($D71,Licenciés!$A:$AZ,36,FALSE))</f>
        <v>669110578</v>
      </c>
      <c r="AW71" s="31" t="str">
        <f>IF($D71="","",VLOOKUP($D71,Licenciés!$A:$AZ,37,FALSE))</f>
        <v>alexhamel93@hotmail.fr</v>
      </c>
    </row>
    <row r="72" spans="1:49" s="101" customFormat="1" ht="15.95" customHeight="1">
      <c r="A72" s="608" t="s">
        <v>9638</v>
      </c>
      <c r="B72" s="520" t="str">
        <f t="shared" ref="B72" si="40">IF(D72&gt;0,LEFT(AL72,2)," ")</f>
        <v>03</v>
      </c>
      <c r="C72" s="521" t="str">
        <f t="shared" ref="C72" si="41">RIGHT(LEFT(AL72,4),2)</f>
        <v>22</v>
      </c>
      <c r="D72" s="550">
        <v>2214461</v>
      </c>
      <c r="E72" s="523" t="str">
        <f>IF($D72="","",(VLOOKUP($D72,Licenciés!$A:$AC,2,FALSE)&amp;" "&amp;VLOOKUP($D72,Licenciés!$A:$AC,3,FALSE)))</f>
        <v>BOURGET Martin</v>
      </c>
      <c r="F72" s="29" t="str">
        <f>IF($D72="","",VLOOKUP($D72,Licenciés!$A:$AC,15,FALSE))</f>
        <v>Argantel Club PLERIN</v>
      </c>
      <c r="G72" s="525">
        <f>IF($D72="","",VLOOKUP($D72,Licenciés!$A:$AC,8,FALSE))</f>
        <v>36879</v>
      </c>
      <c r="H72" s="521">
        <f>IF($D72="","",VLOOKUP($D72,Licenciés!$A:$AC,21,FALSE))</f>
        <v>1943</v>
      </c>
      <c r="I72" s="521">
        <f>IF($D72="","",IF(VLOOKUP($D72,Licenciés!$A:$AC,24,FALSE)="Numerote","n° "&amp;VLOOKUP($D72,Licenciés!$A:$AC,23,FALSE),(VLOOKUP($D72,Licenciés!$A:$AC,24,FALSE))))</f>
        <v>19</v>
      </c>
      <c r="J72" s="521" t="str">
        <f>IF($D72="","",VLOOKUP($D72,Licenciés!$A:$AC,9,FALSE))</f>
        <v>S</v>
      </c>
      <c r="K72" s="526"/>
      <c r="L72" s="944">
        <v>0.1</v>
      </c>
      <c r="M72" s="534"/>
      <c r="N72" s="534"/>
      <c r="O72" s="535"/>
      <c r="P72" s="536"/>
      <c r="Q72" s="533"/>
      <c r="R72" s="534"/>
      <c r="S72" s="534"/>
      <c r="T72" s="535"/>
      <c r="U72" s="536"/>
      <c r="V72" s="533"/>
      <c r="W72" s="534"/>
      <c r="X72" s="534"/>
      <c r="Y72" s="528"/>
      <c r="Z72" s="526"/>
      <c r="AA72" s="527"/>
      <c r="AB72" s="521"/>
      <c r="AC72" s="521"/>
      <c r="AD72" s="561"/>
      <c r="AE72" s="529">
        <f t="shared" si="37"/>
        <v>0</v>
      </c>
      <c r="AF72" s="530">
        <f t="shared" ref="AF72:AH72" si="42">MOD(L72+Q72+V72+AA72+ROUND((M72+R72+W72+AB72-AG72)/100,),100)</f>
        <v>0.1</v>
      </c>
      <c r="AG72" s="530">
        <f t="shared" si="42"/>
        <v>0</v>
      </c>
      <c r="AH72" s="530">
        <f t="shared" si="42"/>
        <v>0</v>
      </c>
      <c r="AI72" s="531">
        <f t="shared" si="39"/>
        <v>0</v>
      </c>
      <c r="AJ72" s="128" t="s">
        <v>118</v>
      </c>
      <c r="AK72" s="510"/>
      <c r="AL72" s="132" t="str">
        <f>IF($D72="","",IF(VLOOKUP($D72,Licenciés!$A:$AC,14,FALSE)&lt;10000000,"0"&amp;VLOOKUP($D72,Licenciés!$A:$AC,14,FALSE),VLOOKUP($D72,Licenciés!$A:$AC,14,FALSE)))</f>
        <v>03220033</v>
      </c>
      <c r="AM72" s="211">
        <f>IF($D72="","",VLOOKUP($D72,Licenciés!$A:$AC,23,FALSE))</f>
        <v>0</v>
      </c>
      <c r="AN72" s="30">
        <f>IF($D72="","",VLOOKUP($D72,Licenciés!$A:$AC,16,FALSE))</f>
        <v>44818</v>
      </c>
      <c r="AO72" s="31" t="str">
        <f>IF($D72="","",VLOOKUP($D72,Licenciés!$A:$AC,20,FALSE))</f>
        <v>Attestation autoquestionnaire pour majeur</v>
      </c>
      <c r="AP72" s="211" t="str">
        <f>IF($D72="","",VLOOKUP($D72,Licenciés!$A:$AC,5,FALSE))</f>
        <v>T</v>
      </c>
      <c r="AQ72" s="211">
        <f>IF($D72="","",VLOOKUP($D72,Licenciés!$A:$AC,10,FALSE))</f>
        <v>-40</v>
      </c>
      <c r="AR72" s="211" t="str">
        <f>IF($D72="","",VLOOKUP($D72,Licenciés!$A:$AC,11,FALSE))</f>
        <v>M</v>
      </c>
      <c r="AS72" s="211" t="str">
        <f>IF($D72="","",VLOOKUP($D72,Licenciés!$A:$AC,29,FALSE))</f>
        <v>Française</v>
      </c>
      <c r="AT72" s="30">
        <f>IF($D72="","",VLOOKUP($D72,Licenciés!$A:$AC,28,FALSE))</f>
        <v>0</v>
      </c>
      <c r="AU72" s="211">
        <f>IF($D72="","",VLOOKUP($D72,Licenciés!$A:$AZ,35,FALSE))</f>
        <v>296624538</v>
      </c>
      <c r="AV72" s="211">
        <f>IF($D72="","",VLOOKUP($D72,Licenciés!$A:$AZ,36,FALSE))</f>
        <v>682215017</v>
      </c>
      <c r="AW72" s="31" t="str">
        <f>IF($D72="","",VLOOKUP($D72,Licenciés!$A:$AZ,37,FALSE))</f>
        <v>cbm.bourget@hotmail.fr</v>
      </c>
    </row>
    <row r="73" spans="1:49" ht="15.95" customHeight="1" thickBot="1">
      <c r="A73" s="519"/>
      <c r="B73" s="539" t="str">
        <f t="shared" ref="B73" si="43">IF(D73&gt;0,LEFT(AL73,2)," ")</f>
        <v xml:space="preserve"> </v>
      </c>
      <c r="C73" s="540" t="str">
        <f t="shared" ref="C73" si="44">RIGHT(LEFT(AL73,4),2)</f>
        <v/>
      </c>
      <c r="D73" s="547"/>
      <c r="E73" s="524" t="str">
        <f>IF($D73="","",(VLOOKUP($D73,Licenciés!$A:$AC,2,FALSE)&amp;" "&amp;VLOOKUP($D73,Licenciés!$A:$AC,3,FALSE)))</f>
        <v/>
      </c>
      <c r="F73" s="29" t="str">
        <f>IF($D73="","",VLOOKUP($D73,Licenciés!$A:$AC,15,FALSE))</f>
        <v/>
      </c>
      <c r="G73" s="525" t="str">
        <f>IF($D73="","",VLOOKUP($D73,Licenciés!$A:$AC,8,FALSE))</f>
        <v/>
      </c>
      <c r="H73" s="521" t="str">
        <f>IF($D73="","",VLOOKUP($D73,Licenciés!$A:$AC,21,FALSE))</f>
        <v/>
      </c>
      <c r="I73" s="521" t="str">
        <f>IF($D73="","",IF(VLOOKUP($D73,Licenciés!$A:$AC,24,FALSE)="Numerote","n° "&amp;VLOOKUP($D73,Licenciés!$A:$AC,23,FALSE),(VLOOKUP($D73,Licenciés!$A:$AC,24,FALSE))))</f>
        <v/>
      </c>
      <c r="J73" s="521" t="str">
        <f>IF($D73="","",VLOOKUP($D73,Licenciés!$A:$AC,9,FALSE))</f>
        <v/>
      </c>
      <c r="K73" s="545"/>
      <c r="L73" s="537"/>
      <c r="M73" s="542"/>
      <c r="N73" s="542"/>
      <c r="O73" s="543"/>
      <c r="P73" s="560"/>
      <c r="Q73" s="542"/>
      <c r="R73" s="542"/>
      <c r="S73" s="542"/>
      <c r="T73" s="543"/>
      <c r="U73" s="560"/>
      <c r="V73" s="537"/>
      <c r="W73" s="542"/>
      <c r="X73" s="542"/>
      <c r="Y73" s="544"/>
      <c r="Z73" s="545"/>
      <c r="AA73" s="546"/>
      <c r="AB73" s="540"/>
      <c r="AC73" s="540"/>
      <c r="AD73" s="544"/>
      <c r="AE73" s="529">
        <f>(K73+P73+U73+Z73)+MOD(ROUND((L73+Q73+V73+AA73-AF73)/100,),100)</f>
        <v>0</v>
      </c>
      <c r="AF73" s="530">
        <f>MOD(L73+Q73+V73+AA73+ROUND((M73+R73+W73+AB73-AG73)/100,),100)</f>
        <v>0</v>
      </c>
      <c r="AG73" s="530">
        <f>MOD(M73+R73+W73+AB73+ROUND((N73+S73+X73+AC73-AH73)/100,),100)</f>
        <v>0</v>
      </c>
      <c r="AH73" s="530">
        <f>MOD(N73+S73+X73+AC73+ROUND((O73+T73+Y73+AD73-AI73)/100,),100)</f>
        <v>0</v>
      </c>
      <c r="AI73" s="531">
        <f>MOD(O73+T73+Y73+AD73,100)</f>
        <v>0</v>
      </c>
      <c r="AJ73" s="234"/>
      <c r="AK73" s="510"/>
      <c r="AL73" s="132" t="str">
        <f>IF($D73="","",IF(VLOOKUP($D73,Licenciés!$A:$AC,14,FALSE)&lt;10000000,"0"&amp;VLOOKUP($D73,Licenciés!$A:$AC,14,FALSE),VLOOKUP($D73,Licenciés!$A:$AC,14,FALSE)))</f>
        <v/>
      </c>
      <c r="AM73" s="211" t="str">
        <f>IF($D73="","",VLOOKUP($D73,Licenciés!$A:$AC,23,FALSE))</f>
        <v/>
      </c>
      <c r="AN73" s="30" t="str">
        <f>IF($D73="","",VLOOKUP($D73,Licenciés!$A:$AC,16,FALSE))</f>
        <v/>
      </c>
      <c r="AO73" s="31" t="str">
        <f>IF($D73="","",VLOOKUP($D73,Licenciés!$A:$AC,20,FALSE))</f>
        <v/>
      </c>
      <c r="AP73" s="211" t="str">
        <f>IF($D73="","",VLOOKUP($D73,Licenciés!$A:$AC,5,FALSE))</f>
        <v/>
      </c>
      <c r="AQ73" s="211" t="str">
        <f>IF($D73="","",VLOOKUP($D73,Licenciés!$A:$AC,10,FALSE))</f>
        <v/>
      </c>
      <c r="AR73" s="211" t="str">
        <f>IF($D73="","",VLOOKUP($D73,Licenciés!$A:$AC,11,FALSE))</f>
        <v/>
      </c>
      <c r="AS73" s="211" t="str">
        <f>IF($D73="","",VLOOKUP($D73,Licenciés!$A:$AC,29,FALSE))</f>
        <v/>
      </c>
      <c r="AT73" s="30" t="str">
        <f>IF($D73="","",VLOOKUP($D73,Licenciés!$A:$AC,28,FALSE))</f>
        <v/>
      </c>
      <c r="AU73" s="211" t="str">
        <f>IF($D73="","",VLOOKUP($D73,Licenciés!$A:$AZ,35,FALSE))</f>
        <v/>
      </c>
    </row>
    <row r="74" spans="1:49" s="101" customFormat="1" ht="15.95" customHeight="1" thickTop="1">
      <c r="A74" s="168"/>
      <c r="B74" s="217"/>
      <c r="C74" s="214"/>
      <c r="D74" s="215"/>
      <c r="E74" s="215"/>
      <c r="F74" s="215"/>
      <c r="G74" s="215"/>
      <c r="H74" s="215"/>
      <c r="I74" s="215"/>
      <c r="J74" s="215"/>
      <c r="K74" s="215"/>
      <c r="L74" s="169"/>
      <c r="M74" s="215"/>
      <c r="N74" s="215"/>
      <c r="O74" s="215"/>
      <c r="P74" s="215"/>
      <c r="Q74" s="169"/>
      <c r="R74" s="215"/>
      <c r="S74" s="215"/>
      <c r="T74" s="215"/>
      <c r="U74" s="215"/>
      <c r="V74" s="169"/>
      <c r="W74" s="215"/>
      <c r="X74" s="215"/>
      <c r="Y74" s="215"/>
      <c r="Z74" s="215"/>
      <c r="AA74" s="169"/>
      <c r="AB74" s="215"/>
      <c r="AC74" s="215"/>
      <c r="AD74" s="215"/>
      <c r="AE74" s="169"/>
      <c r="AF74" s="169"/>
      <c r="AG74" s="169"/>
      <c r="AH74" s="169"/>
      <c r="AI74" s="169"/>
      <c r="AJ74" s="170"/>
      <c r="AK74" s="98"/>
      <c r="AL74" s="132"/>
      <c r="AM74" s="211"/>
      <c r="AN74" s="30"/>
      <c r="AO74" s="31"/>
      <c r="AP74" s="211"/>
      <c r="AQ74" s="211"/>
      <c r="AR74" s="211"/>
      <c r="AS74" s="211"/>
      <c r="AT74" s="30"/>
      <c r="AU74" s="98"/>
      <c r="AV74" s="98"/>
      <c r="AW74" s="216"/>
    </row>
    <row r="75" spans="1:49" s="101" customFormat="1" ht="15.95" customHeight="1">
      <c r="A75" s="228"/>
      <c r="B75" s="149"/>
      <c r="C75" s="98"/>
      <c r="D75" s="216"/>
      <c r="E75" s="216"/>
      <c r="F75" s="216"/>
      <c r="G75" s="216"/>
      <c r="H75" s="216"/>
      <c r="I75" s="216"/>
      <c r="J75" s="216"/>
      <c r="K75" s="216"/>
      <c r="L75" s="229"/>
      <c r="M75" s="216"/>
      <c r="N75" s="216"/>
      <c r="O75" s="216"/>
      <c r="P75" s="216"/>
      <c r="Q75" s="229"/>
      <c r="R75" s="216"/>
      <c r="S75" s="216"/>
      <c r="T75" s="216"/>
      <c r="U75" s="216"/>
      <c r="V75" s="229"/>
      <c r="W75" s="216"/>
      <c r="X75" s="216"/>
      <c r="Y75" s="216"/>
      <c r="Z75" s="216"/>
      <c r="AA75" s="229"/>
      <c r="AB75" s="216"/>
      <c r="AC75" s="216"/>
      <c r="AD75" s="216"/>
      <c r="AE75" s="229"/>
      <c r="AF75" s="229"/>
      <c r="AG75" s="229"/>
      <c r="AH75" s="229"/>
      <c r="AI75" s="229"/>
      <c r="AJ75" s="170"/>
      <c r="AK75" s="98"/>
      <c r="AL75" s="98"/>
      <c r="AM75" s="98"/>
      <c r="AN75" s="99"/>
      <c r="AO75" s="216"/>
      <c r="AP75" s="98"/>
      <c r="AQ75" s="98"/>
      <c r="AR75" s="98"/>
      <c r="AS75" s="98"/>
      <c r="AT75" s="99"/>
      <c r="AU75" s="98"/>
      <c r="AV75" s="98"/>
      <c r="AW75" s="216"/>
    </row>
    <row r="76" spans="1:49" ht="15.95" customHeight="1">
      <c r="AD76" s="227" t="s">
        <v>162</v>
      </c>
      <c r="AI76" s="405"/>
      <c r="AJ76" s="129" t="s">
        <v>119</v>
      </c>
      <c r="AK76" s="511"/>
    </row>
    <row r="77" spans="1:49" ht="15.95" customHeight="1">
      <c r="AD77" s="206" t="s">
        <v>125</v>
      </c>
      <c r="AI77" s="405"/>
      <c r="AJ77" s="128" t="s">
        <v>118</v>
      </c>
      <c r="AK77" s="511"/>
    </row>
    <row r="78" spans="1:49" ht="15.9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403"/>
      <c r="AJ78" s="494" t="s">
        <v>7198</v>
      </c>
      <c r="AK78" s="511"/>
      <c r="AL78" s="2"/>
      <c r="AU78" s="7"/>
      <c r="AV78" s="7"/>
      <c r="AW78" s="7"/>
    </row>
    <row r="79" spans="1:49" ht="15.95" customHeight="1">
      <c r="AI79" s="405"/>
      <c r="AJ79" s="383" t="s">
        <v>122</v>
      </c>
      <c r="AK79" s="509"/>
    </row>
    <row r="80" spans="1:49" s="101" customFormat="1" ht="15.95" customHeight="1">
      <c r="A80" s="208"/>
      <c r="B80" s="130" t="str">
        <f>IF(D80&gt;0,LEFT(AL80,2)," ")</f>
        <v xml:space="preserve"> </v>
      </c>
      <c r="C80" s="211" t="str">
        <f>RIGHT(LEFT(AL80,4),2)</f>
        <v/>
      </c>
      <c r="D80" s="220"/>
      <c r="E80" s="29" t="str">
        <f>IF($D80="","",(VLOOKUP($D80,Licenciés!$A:$AC,2,FALSE)&amp;" "&amp;VLOOKUP($D80,Licenciés!$A:$AC,3,FALSE)))</f>
        <v/>
      </c>
      <c r="F80" s="29" t="str">
        <f>IF($D80="","",VLOOKUP($D80,Licenciés!$A:$AC,15,FALSE))</f>
        <v/>
      </c>
      <c r="G80" s="30" t="str">
        <f>IF($D80="","",VLOOKUP($D80,Licenciés!$A:$AC,8,FALSE))</f>
        <v/>
      </c>
      <c r="H80" s="211" t="str">
        <f>IF($D80="","",VLOOKUP($D80,Licenciés!$A:$AC,21,FALSE))</f>
        <v/>
      </c>
      <c r="I80" s="211" t="str">
        <f>IF($D80="","",IF(VLOOKUP($D80,Licenciés!$A:$AC,24,FALSE)="Numerote","n° "&amp;VLOOKUP($D80,Licenciés!$A:$AC,23,FALSE),(VLOOKUP($D80,Licenciés!$A:$AC,24,FALSE))))</f>
        <v/>
      </c>
      <c r="J80" s="211" t="str">
        <f>IF($D80="","",VLOOKUP($D80,Licenciés!$A:$AC,9,FALSE))</f>
        <v/>
      </c>
      <c r="K80" s="131"/>
      <c r="L80" s="363"/>
      <c r="M80" s="211"/>
      <c r="N80" s="211"/>
      <c r="O80" s="225"/>
      <c r="P80" s="131"/>
      <c r="Q80" s="363"/>
      <c r="R80" s="211"/>
      <c r="S80" s="211"/>
      <c r="T80" s="225"/>
      <c r="U80" s="131"/>
      <c r="V80" s="363"/>
      <c r="W80" s="211"/>
      <c r="X80" s="211"/>
      <c r="Y80" s="225"/>
      <c r="Z80" s="131"/>
      <c r="AA80" s="363"/>
      <c r="AB80" s="211"/>
      <c r="AC80" s="211"/>
      <c r="AD80" s="227"/>
      <c r="AE80" s="364">
        <f>(K80+P80+U80+Z80)+MOD(ROUND((L80+Q80+V80+AA80-AF80)/100,),100)</f>
        <v>0</v>
      </c>
      <c r="AF80" s="132">
        <f>MOD(L80+Q80+V80+AA80+ROUND((M80+R80+W80+AB80-AG80)/100,),100)</f>
        <v>0</v>
      </c>
      <c r="AG80" s="132">
        <f>MOD(M80+R80+W80+AB80+ROUND((N80+S80+X80+AC80-AH80)/100,),100)</f>
        <v>0</v>
      </c>
      <c r="AH80" s="132">
        <f>MOD(N80+S80+X80+AC80+ROUND((O80+T80+Y80+AD80-AI80)/100,),100)</f>
        <v>0</v>
      </c>
      <c r="AI80" s="213">
        <f>MOD(O80+T80+Y80+AD80,100)</f>
        <v>0</v>
      </c>
      <c r="AJ80" s="234"/>
      <c r="AK80" s="510"/>
      <c r="AL80" s="132" t="str">
        <f>IF($D80="","",IF(VLOOKUP($D80,Licenciés!$A:$AC,14,FALSE)&lt;10000000,"0"&amp;VLOOKUP($D80,Licenciés!$A:$AC,14,FALSE),VLOOKUP($D80,Licenciés!$A:$AC,14,FALSE)))</f>
        <v/>
      </c>
      <c r="AM80" s="211" t="str">
        <f>IF($D80="","",VLOOKUP($D80,Licenciés!$A:$AC,23,FALSE))</f>
        <v/>
      </c>
      <c r="AN80" s="30" t="str">
        <f>IF($D80="","",VLOOKUP($D80,Licenciés!$A:$AC,16,FALSE))</f>
        <v/>
      </c>
      <c r="AO80" s="31" t="str">
        <f>IF($D80="","",VLOOKUP($D80,Licenciés!$A:$AC,20,FALSE))</f>
        <v/>
      </c>
      <c r="AP80" s="211" t="str">
        <f>IF($D80="","",VLOOKUP($D80,Licenciés!$A:$AC,5,FALSE))</f>
        <v/>
      </c>
      <c r="AQ80" s="211" t="str">
        <f>IF($D80="","",VLOOKUP($D80,Licenciés!$A:$AC,10,FALSE))</f>
        <v/>
      </c>
      <c r="AR80" s="211" t="str">
        <f>IF($D80="","",VLOOKUP($D80,Licenciés!$A:$AC,11,FALSE))</f>
        <v/>
      </c>
      <c r="AS80" s="211" t="str">
        <f>IF($D80="","",VLOOKUP($D80,Licenciés!$A:$AC,29,FALSE))</f>
        <v/>
      </c>
      <c r="AT80" s="30" t="str">
        <f>IF($D80="","",VLOOKUP($D80,Licenciés!$A:$AC,28,FALSE))</f>
        <v/>
      </c>
      <c r="AU80" s="98"/>
      <c r="AV80" s="98"/>
      <c r="AW80" s="216"/>
    </row>
    <row r="81" spans="1:38" ht="15.95" customHeight="1"/>
    <row r="82" spans="1:38" ht="15.95" customHeight="1"/>
    <row r="83" spans="1:38" ht="15.95" customHeight="1"/>
    <row r="84" spans="1:38" ht="15.95" customHeight="1"/>
    <row r="85" spans="1:38" ht="15.95" customHeight="1">
      <c r="A85" s="7"/>
      <c r="B85" s="7"/>
      <c r="C85" s="7"/>
      <c r="D85" s="7"/>
      <c r="E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L85" s="7"/>
    </row>
    <row r="86" spans="1:38" ht="15.95" customHeight="1">
      <c r="A86" s="7"/>
      <c r="B86" s="7"/>
      <c r="C86" s="7"/>
      <c r="D86" s="7"/>
      <c r="E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L86" s="7"/>
    </row>
    <row r="87" spans="1:38" ht="15.95" customHeight="1">
      <c r="A87" s="7"/>
      <c r="B87" s="7"/>
      <c r="C87" s="7"/>
      <c r="D87" s="7"/>
      <c r="E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L87" s="7"/>
    </row>
    <row r="88" spans="1:38" ht="15.95" customHeight="1">
      <c r="A88" s="7"/>
      <c r="B88" s="7"/>
      <c r="C88" s="7"/>
      <c r="D88" s="7"/>
      <c r="E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L88" s="7"/>
    </row>
    <row r="89" spans="1:38" ht="15.95" customHeight="1">
      <c r="A89" s="7"/>
      <c r="B89" s="7"/>
      <c r="C89" s="7"/>
      <c r="D89" s="7"/>
      <c r="E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L89" s="7"/>
    </row>
    <row r="90" spans="1:38" ht="15.95" customHeight="1">
      <c r="A90" s="7"/>
      <c r="B90" s="7"/>
      <c r="C90" s="7"/>
      <c r="D90" s="7"/>
      <c r="E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L90" s="7"/>
    </row>
    <row r="91" spans="1:38" ht="15.95" customHeight="1">
      <c r="A91" s="7"/>
      <c r="B91" s="7"/>
      <c r="C91" s="7"/>
      <c r="D91" s="7"/>
      <c r="E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L91" s="7"/>
    </row>
    <row r="92" spans="1:38" ht="15.95" customHeight="1">
      <c r="A92" s="7"/>
      <c r="B92" s="7"/>
      <c r="C92" s="7"/>
      <c r="D92" s="7"/>
      <c r="E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L92" s="7"/>
    </row>
    <row r="93" spans="1:38" ht="15.95" customHeight="1">
      <c r="A93" s="7"/>
      <c r="B93" s="7"/>
      <c r="C93" s="7"/>
      <c r="D93" s="7"/>
      <c r="E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L93" s="7"/>
    </row>
    <row r="94" spans="1:38" ht="15.95" customHeight="1">
      <c r="A94" s="7"/>
      <c r="B94" s="7"/>
      <c r="C94" s="7"/>
      <c r="D94" s="7"/>
      <c r="E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L94" s="7"/>
    </row>
    <row r="95" spans="1:38" ht="15.95" customHeight="1">
      <c r="A95" s="7"/>
      <c r="B95" s="7"/>
      <c r="C95" s="7"/>
      <c r="D95" s="7"/>
      <c r="E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L95" s="7"/>
    </row>
    <row r="96" spans="1:38" ht="15.95" customHeight="1">
      <c r="A96" s="7"/>
      <c r="B96" s="7"/>
      <c r="C96" s="7"/>
      <c r="D96" s="7"/>
      <c r="E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L96" s="7"/>
    </row>
    <row r="97" spans="1:38" ht="15.95" customHeight="1">
      <c r="A97" s="7"/>
      <c r="B97" s="7"/>
      <c r="C97" s="7"/>
      <c r="D97" s="7"/>
      <c r="E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L97" s="7"/>
    </row>
    <row r="98" spans="1:38" ht="15.95" customHeight="1">
      <c r="A98" s="7"/>
      <c r="B98" s="7"/>
      <c r="C98" s="7"/>
      <c r="D98" s="7"/>
      <c r="E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L98" s="7"/>
    </row>
    <row r="99" spans="1:38" ht="15.95" customHeight="1">
      <c r="A99" s="7"/>
      <c r="B99" s="7"/>
      <c r="C99" s="7"/>
      <c r="D99" s="7"/>
      <c r="E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L99" s="7"/>
    </row>
    <row r="100" spans="1:38" ht="15.95" customHeight="1">
      <c r="A100" s="7"/>
      <c r="B100" s="7"/>
      <c r="C100" s="7"/>
      <c r="D100" s="7"/>
      <c r="E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L100" s="7"/>
    </row>
    <row r="101" spans="1:38" ht="15.95" customHeight="1">
      <c r="A101" s="7"/>
      <c r="B101" s="7"/>
      <c r="C101" s="7"/>
      <c r="D101" s="7"/>
      <c r="E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L101" s="7"/>
    </row>
    <row r="102" spans="1:38" ht="15.95" customHeight="1">
      <c r="A102" s="7"/>
      <c r="B102" s="7"/>
      <c r="C102" s="7"/>
      <c r="D102" s="7"/>
      <c r="E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L102" s="7"/>
    </row>
    <row r="103" spans="1:38" ht="15.95" customHeight="1">
      <c r="A103" s="7"/>
      <c r="B103" s="7"/>
      <c r="C103" s="7"/>
      <c r="D103" s="7"/>
      <c r="E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L103" s="7"/>
    </row>
    <row r="104" spans="1:38" ht="15.95" customHeight="1">
      <c r="A104" s="7"/>
      <c r="B104" s="7"/>
      <c r="C104" s="7"/>
      <c r="D104" s="7"/>
      <c r="E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L104" s="7"/>
    </row>
    <row r="105" spans="1:38" ht="15.95" customHeight="1">
      <c r="A105" s="7"/>
      <c r="B105" s="7"/>
      <c r="C105" s="7"/>
      <c r="D105" s="7"/>
      <c r="E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L105" s="7"/>
    </row>
    <row r="106" spans="1:38" ht="15.95" customHeight="1">
      <c r="A106" s="7"/>
      <c r="B106" s="7"/>
      <c r="C106" s="7"/>
      <c r="D106" s="7"/>
      <c r="E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L106" s="7"/>
    </row>
    <row r="107" spans="1:38" ht="15.95" customHeight="1">
      <c r="A107" s="7"/>
      <c r="B107" s="7"/>
      <c r="C107" s="7"/>
      <c r="D107" s="7"/>
      <c r="E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L107" s="7"/>
    </row>
    <row r="108" spans="1:38" ht="15.95" customHeight="1">
      <c r="A108" s="7"/>
      <c r="B108" s="7"/>
      <c r="C108" s="7"/>
      <c r="D108" s="7"/>
      <c r="E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L108" s="7"/>
    </row>
    <row r="109" spans="1:38" ht="15.95" customHeight="1">
      <c r="A109" s="7"/>
      <c r="B109" s="7"/>
      <c r="C109" s="7"/>
      <c r="D109" s="7"/>
      <c r="E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L109" s="7"/>
    </row>
    <row r="110" spans="1:38" ht="15.95" customHeight="1">
      <c r="A110" s="7"/>
      <c r="B110" s="7"/>
      <c r="C110" s="7"/>
      <c r="D110" s="7"/>
      <c r="E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L110" s="7"/>
    </row>
    <row r="111" spans="1:38" ht="15.95" customHeight="1">
      <c r="A111" s="7"/>
      <c r="B111" s="7"/>
      <c r="C111" s="7"/>
      <c r="D111" s="7"/>
      <c r="E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L111" s="7"/>
    </row>
    <row r="112" spans="1:38" ht="15.95" customHeight="1">
      <c r="A112" s="7"/>
      <c r="B112" s="7"/>
      <c r="C112" s="7"/>
      <c r="D112" s="7"/>
      <c r="E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L112" s="7"/>
    </row>
    <row r="113" spans="1:38" ht="15.95" customHeight="1">
      <c r="A113" s="7"/>
      <c r="B113" s="7"/>
      <c r="C113" s="7"/>
      <c r="D113" s="7"/>
      <c r="E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L113" s="7"/>
    </row>
    <row r="114" spans="1:38" ht="15.95" customHeight="1">
      <c r="A114" s="7"/>
      <c r="B114" s="7"/>
      <c r="C114" s="7"/>
      <c r="D114" s="7"/>
      <c r="E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L114" s="7"/>
    </row>
    <row r="115" spans="1:38" ht="15.95" customHeight="1">
      <c r="A115" s="7"/>
      <c r="B115" s="7"/>
      <c r="C115" s="7"/>
      <c r="D115" s="7"/>
      <c r="E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L115" s="7"/>
    </row>
    <row r="116" spans="1:38" ht="15.95" customHeight="1">
      <c r="A116" s="7"/>
      <c r="B116" s="7"/>
      <c r="C116" s="7"/>
      <c r="D116" s="7"/>
      <c r="E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L116" s="7"/>
    </row>
    <row r="117" spans="1:38" ht="15.95" customHeight="1">
      <c r="A117" s="7"/>
      <c r="B117" s="7"/>
      <c r="C117" s="7"/>
      <c r="D117" s="7"/>
      <c r="E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L117" s="7"/>
    </row>
    <row r="118" spans="1:38" ht="15.95" customHeight="1">
      <c r="A118" s="7"/>
      <c r="B118" s="7"/>
      <c r="C118" s="7"/>
      <c r="D118" s="7"/>
      <c r="E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L118" s="7"/>
    </row>
    <row r="119" spans="1:38" ht="15.95" customHeight="1">
      <c r="A119" s="7"/>
      <c r="B119" s="7"/>
      <c r="C119" s="7"/>
      <c r="D119" s="7"/>
      <c r="E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L119" s="7"/>
    </row>
    <row r="120" spans="1:38" ht="15.95" customHeight="1">
      <c r="A120" s="7"/>
      <c r="B120" s="7"/>
      <c r="C120" s="7"/>
      <c r="D120" s="7"/>
      <c r="E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L120" s="7"/>
    </row>
    <row r="121" spans="1:38" ht="15.95" customHeight="1">
      <c r="A121" s="7"/>
      <c r="B121" s="7"/>
      <c r="C121" s="7"/>
      <c r="D121" s="7"/>
      <c r="E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L121" s="7"/>
    </row>
    <row r="122" spans="1:38" ht="15.95" customHeight="1">
      <c r="A122" s="7"/>
      <c r="B122" s="7"/>
      <c r="C122" s="7"/>
      <c r="D122" s="7"/>
      <c r="E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L122" s="7"/>
    </row>
    <row r="123" spans="1:38" ht="15.95" customHeight="1">
      <c r="A123" s="7"/>
      <c r="B123" s="7"/>
      <c r="C123" s="7"/>
      <c r="D123" s="7"/>
      <c r="E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L123" s="7"/>
    </row>
    <row r="124" spans="1:38" ht="15.95" customHeight="1">
      <c r="A124" s="7"/>
      <c r="B124" s="7"/>
      <c r="C124" s="7"/>
      <c r="D124" s="7"/>
      <c r="E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L124" s="7"/>
    </row>
    <row r="125" spans="1:38" ht="15.95" customHeight="1">
      <c r="A125" s="7"/>
      <c r="B125" s="7"/>
      <c r="C125" s="7"/>
      <c r="D125" s="7"/>
      <c r="E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L125" s="7"/>
    </row>
    <row r="126" spans="1:38" ht="15.95" customHeight="1">
      <c r="A126" s="7"/>
      <c r="B126" s="7"/>
      <c r="C126" s="7"/>
      <c r="D126" s="7"/>
      <c r="E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L126" s="7"/>
    </row>
    <row r="127" spans="1:38" ht="15.95" customHeight="1">
      <c r="A127" s="7"/>
      <c r="B127" s="7"/>
      <c r="C127" s="7"/>
      <c r="D127" s="7"/>
      <c r="E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L127" s="7"/>
    </row>
    <row r="128" spans="1:38" ht="15.95" customHeight="1">
      <c r="A128" s="7"/>
      <c r="B128" s="7"/>
      <c r="C128" s="7"/>
      <c r="D128" s="7"/>
      <c r="E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L128" s="7"/>
    </row>
    <row r="129" spans="1:38" ht="15.95" customHeight="1">
      <c r="A129" s="7"/>
      <c r="B129" s="7"/>
      <c r="C129" s="7"/>
      <c r="D129" s="7"/>
      <c r="E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L129" s="7"/>
    </row>
    <row r="130" spans="1:38" ht="15.95" customHeight="1">
      <c r="A130" s="7"/>
      <c r="B130" s="7"/>
      <c r="C130" s="7"/>
      <c r="D130" s="7"/>
      <c r="E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L130" s="7"/>
    </row>
    <row r="131" spans="1:38" ht="15.95" customHeight="1">
      <c r="A131" s="7"/>
      <c r="B131" s="7"/>
      <c r="C131" s="7"/>
      <c r="D131" s="7"/>
      <c r="E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L131" s="7"/>
    </row>
    <row r="132" spans="1:38" ht="15.95" customHeight="1">
      <c r="A132" s="7"/>
      <c r="B132" s="7"/>
      <c r="C132" s="7"/>
      <c r="D132" s="7"/>
      <c r="E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L132" s="7"/>
    </row>
    <row r="133" spans="1:38" ht="15.95" customHeight="1">
      <c r="A133" s="7"/>
      <c r="B133" s="7"/>
      <c r="C133" s="7"/>
      <c r="D133" s="7"/>
      <c r="E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L133" s="7"/>
    </row>
    <row r="134" spans="1:38" ht="15.95" customHeight="1">
      <c r="A134" s="7"/>
      <c r="B134" s="7"/>
      <c r="C134" s="7"/>
      <c r="D134" s="7"/>
      <c r="E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L134" s="7"/>
    </row>
    <row r="135" spans="1:38" ht="15.95" customHeight="1">
      <c r="A135" s="7"/>
      <c r="B135" s="7"/>
      <c r="C135" s="7"/>
      <c r="D135" s="7"/>
      <c r="E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L135" s="7"/>
    </row>
    <row r="136" spans="1:38" ht="15.95" customHeight="1">
      <c r="A136" s="7"/>
      <c r="B136" s="7"/>
      <c r="C136" s="7"/>
      <c r="D136" s="7"/>
      <c r="E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L136" s="7"/>
    </row>
    <row r="137" spans="1:38" ht="15.95" customHeight="1">
      <c r="A137" s="7"/>
      <c r="B137" s="7"/>
      <c r="C137" s="7"/>
      <c r="D137" s="7"/>
      <c r="E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L137" s="7"/>
    </row>
    <row r="138" spans="1:38" ht="15.95" customHeight="1">
      <c r="A138" s="7"/>
      <c r="B138" s="7"/>
      <c r="C138" s="7"/>
      <c r="D138" s="7"/>
      <c r="E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L138" s="7"/>
    </row>
    <row r="139" spans="1:38" ht="15.95" customHeight="1">
      <c r="A139" s="7"/>
      <c r="B139" s="7"/>
      <c r="C139" s="7"/>
      <c r="D139" s="7"/>
      <c r="E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L139" s="7"/>
    </row>
    <row r="140" spans="1:38" ht="15.95" customHeight="1">
      <c r="A140" s="7"/>
      <c r="B140" s="7"/>
      <c r="C140" s="7"/>
      <c r="D140" s="7"/>
      <c r="E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L140" s="7"/>
    </row>
    <row r="141" spans="1:38" ht="15.95" customHeight="1">
      <c r="A141" s="7"/>
      <c r="B141" s="7"/>
      <c r="C141" s="7"/>
      <c r="D141" s="7"/>
      <c r="E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L141" s="7"/>
    </row>
    <row r="142" spans="1:38" ht="15.95" customHeight="1">
      <c r="A142" s="7"/>
      <c r="B142" s="7"/>
      <c r="C142" s="7"/>
      <c r="D142" s="7"/>
      <c r="E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L142" s="7"/>
    </row>
    <row r="143" spans="1:38" ht="15.95" customHeight="1">
      <c r="A143" s="7"/>
      <c r="B143" s="7"/>
      <c r="C143" s="7"/>
      <c r="D143" s="7"/>
      <c r="E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L143" s="7"/>
    </row>
    <row r="144" spans="1:38" ht="15.95" customHeight="1">
      <c r="A144" s="7"/>
      <c r="B144" s="7"/>
      <c r="C144" s="7"/>
      <c r="D144" s="7"/>
      <c r="E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L144" s="7"/>
    </row>
    <row r="145" spans="1:38" ht="15.95" customHeight="1">
      <c r="A145" s="7"/>
      <c r="B145" s="7"/>
      <c r="C145" s="7"/>
      <c r="D145" s="7"/>
      <c r="E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L145" s="7"/>
    </row>
    <row r="146" spans="1:38" ht="15.95" customHeight="1">
      <c r="A146" s="7"/>
      <c r="B146" s="7"/>
      <c r="C146" s="7"/>
      <c r="D146" s="7"/>
      <c r="E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L146" s="7"/>
    </row>
    <row r="147" spans="1:38" ht="15.95" customHeight="1">
      <c r="A147" s="7"/>
      <c r="B147" s="7"/>
      <c r="C147" s="7"/>
      <c r="D147" s="7"/>
      <c r="E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L147" s="7"/>
    </row>
    <row r="148" spans="1:38" ht="15.95" customHeight="1">
      <c r="A148" s="7"/>
      <c r="B148" s="7"/>
      <c r="C148" s="7"/>
      <c r="D148" s="7"/>
      <c r="E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L148" s="7"/>
    </row>
    <row r="149" spans="1:38" ht="15.95" customHeight="1">
      <c r="A149" s="7"/>
      <c r="B149" s="7"/>
      <c r="C149" s="7"/>
      <c r="D149" s="7"/>
      <c r="E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L149" s="7"/>
    </row>
    <row r="150" spans="1:38" ht="15.95" customHeight="1">
      <c r="A150" s="7"/>
      <c r="B150" s="7"/>
      <c r="C150" s="7"/>
      <c r="D150" s="7"/>
      <c r="E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L150" s="7"/>
    </row>
    <row r="151" spans="1:38" ht="15.95" customHeight="1">
      <c r="A151" s="7"/>
      <c r="B151" s="7"/>
      <c r="C151" s="7"/>
      <c r="D151" s="7"/>
      <c r="E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L151" s="7"/>
    </row>
    <row r="152" spans="1:38" ht="15.95" customHeight="1">
      <c r="A152" s="7"/>
      <c r="B152" s="7"/>
      <c r="C152" s="7"/>
      <c r="D152" s="7"/>
      <c r="E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L152" s="7"/>
    </row>
    <row r="153" spans="1:38" ht="15.95" customHeight="1">
      <c r="A153" s="7"/>
      <c r="B153" s="7"/>
      <c r="C153" s="7"/>
      <c r="D153" s="7"/>
      <c r="E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L153" s="7"/>
    </row>
    <row r="154" spans="1:38" ht="15.95" customHeight="1">
      <c r="A154" s="7"/>
      <c r="B154" s="7"/>
      <c r="C154" s="7"/>
      <c r="D154" s="7"/>
      <c r="E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L154" s="7"/>
    </row>
    <row r="155" spans="1:38" ht="15.95" customHeight="1">
      <c r="A155" s="7"/>
      <c r="B155" s="7"/>
      <c r="C155" s="7"/>
      <c r="D155" s="7"/>
      <c r="E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L155" s="7"/>
    </row>
    <row r="156" spans="1:38" ht="15.95" customHeight="1">
      <c r="A156" s="7"/>
      <c r="B156" s="7"/>
      <c r="C156" s="7"/>
      <c r="D156" s="7"/>
      <c r="E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L156" s="7"/>
    </row>
    <row r="157" spans="1:38" ht="15.95" customHeight="1">
      <c r="A157" s="7"/>
      <c r="B157" s="7"/>
      <c r="C157" s="7"/>
      <c r="D157" s="7"/>
      <c r="E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L157" s="7"/>
    </row>
    <row r="158" spans="1:38" ht="15.95" customHeight="1">
      <c r="A158" s="7"/>
      <c r="B158" s="7"/>
      <c r="C158" s="7"/>
      <c r="D158" s="7"/>
      <c r="E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L158" s="7"/>
    </row>
    <row r="159" spans="1:38" ht="15.95" customHeight="1">
      <c r="A159" s="7"/>
      <c r="B159" s="7"/>
      <c r="C159" s="7"/>
      <c r="D159" s="7"/>
      <c r="E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L159" s="7"/>
    </row>
    <row r="160" spans="1:38" ht="15.95" customHeight="1">
      <c r="A160" s="7"/>
      <c r="B160" s="7"/>
      <c r="C160" s="7"/>
      <c r="D160" s="7"/>
      <c r="E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L160" s="7"/>
    </row>
    <row r="161" spans="1:38" ht="15.95" customHeight="1">
      <c r="A161" s="7"/>
      <c r="B161" s="7"/>
      <c r="C161" s="7"/>
      <c r="D161" s="7"/>
      <c r="E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L161" s="7"/>
    </row>
    <row r="162" spans="1:38" ht="15.95" customHeight="1">
      <c r="A162" s="7"/>
      <c r="B162" s="7"/>
      <c r="C162" s="7"/>
      <c r="D162" s="7"/>
      <c r="E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L162" s="7"/>
    </row>
    <row r="163" spans="1:38" ht="15.95" customHeight="1">
      <c r="A163" s="7"/>
      <c r="B163" s="7"/>
      <c r="C163" s="7"/>
      <c r="D163" s="7"/>
      <c r="E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L163" s="7"/>
    </row>
    <row r="164" spans="1:38" ht="15.95" customHeight="1">
      <c r="A164" s="7"/>
      <c r="B164" s="7"/>
      <c r="C164" s="7"/>
      <c r="D164" s="7"/>
      <c r="E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L164" s="7"/>
    </row>
    <row r="165" spans="1:38" ht="15.95" customHeight="1">
      <c r="A165" s="7"/>
      <c r="B165" s="7"/>
      <c r="C165" s="7"/>
      <c r="D165" s="7"/>
      <c r="E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L165" s="7"/>
    </row>
    <row r="166" spans="1:38" ht="15.95" customHeight="1">
      <c r="A166" s="7"/>
      <c r="B166" s="7"/>
      <c r="C166" s="7"/>
      <c r="D166" s="7"/>
      <c r="E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L166" s="7"/>
    </row>
    <row r="167" spans="1:38" ht="15.95" customHeight="1">
      <c r="A167" s="7"/>
      <c r="B167" s="7"/>
      <c r="C167" s="7"/>
      <c r="D167" s="7"/>
      <c r="E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L167" s="7"/>
    </row>
    <row r="168" spans="1:38" ht="15.95" customHeight="1">
      <c r="A168" s="7"/>
      <c r="B168" s="7"/>
      <c r="C168" s="7"/>
      <c r="D168" s="7"/>
      <c r="E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L168" s="7"/>
    </row>
    <row r="169" spans="1:38" ht="15.95" customHeight="1">
      <c r="A169" s="7"/>
      <c r="B169" s="7"/>
      <c r="C169" s="7"/>
      <c r="D169" s="7"/>
      <c r="E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L169" s="7"/>
    </row>
    <row r="170" spans="1:38" ht="15.95" customHeight="1">
      <c r="A170" s="7"/>
      <c r="B170" s="7"/>
      <c r="C170" s="7"/>
      <c r="D170" s="7"/>
      <c r="E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L170" s="7"/>
    </row>
    <row r="171" spans="1:38" ht="15.95" customHeight="1">
      <c r="A171" s="7"/>
      <c r="B171" s="7"/>
      <c r="C171" s="7"/>
      <c r="D171" s="7"/>
      <c r="E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L171" s="7"/>
    </row>
    <row r="172" spans="1:38" ht="15.95" customHeight="1">
      <c r="A172" s="7"/>
      <c r="B172" s="7"/>
      <c r="C172" s="7"/>
      <c r="D172" s="7"/>
      <c r="E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L172" s="7"/>
    </row>
    <row r="173" spans="1:38" ht="15.95" customHeight="1">
      <c r="A173" s="7"/>
      <c r="B173" s="7"/>
      <c r="C173" s="7"/>
      <c r="D173" s="7"/>
      <c r="E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L173" s="7"/>
    </row>
    <row r="174" spans="1:38" ht="15.95" customHeight="1">
      <c r="A174" s="7"/>
      <c r="B174" s="7"/>
      <c r="C174" s="7"/>
      <c r="D174" s="7"/>
      <c r="E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L174" s="7"/>
    </row>
    <row r="175" spans="1:38" ht="15.95" customHeight="1">
      <c r="A175" s="7"/>
      <c r="B175" s="7"/>
      <c r="C175" s="7"/>
      <c r="D175" s="7"/>
      <c r="E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L175" s="7"/>
    </row>
    <row r="176" spans="1:38" ht="15.95" customHeight="1">
      <c r="A176" s="7"/>
      <c r="B176" s="7"/>
      <c r="C176" s="7"/>
      <c r="D176" s="7"/>
      <c r="E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L176" s="7"/>
    </row>
    <row r="177" spans="1:38" ht="15.95" customHeight="1">
      <c r="A177" s="7"/>
      <c r="B177" s="7"/>
      <c r="C177" s="7"/>
      <c r="D177" s="7"/>
      <c r="E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L177" s="7"/>
    </row>
    <row r="178" spans="1:38" ht="15.95" customHeight="1">
      <c r="A178" s="7"/>
      <c r="B178" s="7"/>
      <c r="C178" s="7"/>
      <c r="D178" s="7"/>
      <c r="E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L178" s="7"/>
    </row>
    <row r="179" spans="1:38" ht="15.95" customHeight="1">
      <c r="A179" s="7"/>
      <c r="B179" s="7"/>
      <c r="C179" s="7"/>
      <c r="D179" s="7"/>
      <c r="E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L179" s="7"/>
    </row>
    <row r="180" spans="1:38" ht="15.95" customHeight="1">
      <c r="A180" s="7"/>
      <c r="B180" s="7"/>
      <c r="C180" s="7"/>
      <c r="D180" s="7"/>
      <c r="E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L180" s="7"/>
    </row>
    <row r="181" spans="1:38" ht="15.95" customHeight="1">
      <c r="A181" s="7"/>
      <c r="B181" s="7"/>
      <c r="C181" s="7"/>
      <c r="D181" s="7"/>
      <c r="E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L181" s="7"/>
    </row>
    <row r="182" spans="1:38" ht="15.95" customHeight="1">
      <c r="A182" s="7"/>
      <c r="B182" s="7"/>
      <c r="C182" s="7"/>
      <c r="D182" s="7"/>
      <c r="E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L182" s="7"/>
    </row>
    <row r="183" spans="1:38" ht="15.95" customHeight="1">
      <c r="A183" s="7"/>
      <c r="B183" s="7"/>
      <c r="C183" s="7"/>
      <c r="D183" s="7"/>
      <c r="E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L183" s="7"/>
    </row>
    <row r="184" spans="1:38" ht="15.95" customHeight="1">
      <c r="A184" s="7"/>
      <c r="B184" s="7"/>
      <c r="C184" s="7"/>
      <c r="D184" s="7"/>
      <c r="E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L184" s="7"/>
    </row>
    <row r="185" spans="1:38" ht="15.95" customHeight="1">
      <c r="A185" s="7"/>
      <c r="B185" s="7"/>
      <c r="C185" s="7"/>
      <c r="D185" s="7"/>
      <c r="E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L185" s="7"/>
    </row>
    <row r="186" spans="1:38" ht="15.95" customHeight="1">
      <c r="A186" s="7"/>
      <c r="B186" s="7"/>
      <c r="C186" s="7"/>
      <c r="D186" s="7"/>
      <c r="E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L186" s="7"/>
    </row>
    <row r="187" spans="1:38" ht="15.95" customHeight="1">
      <c r="A187" s="7"/>
      <c r="B187" s="7"/>
      <c r="C187" s="7"/>
      <c r="D187" s="7"/>
      <c r="E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L187" s="7"/>
    </row>
    <row r="188" spans="1:38" ht="15.95" customHeight="1">
      <c r="A188" s="7"/>
      <c r="B188" s="7"/>
      <c r="C188" s="7"/>
      <c r="D188" s="7"/>
      <c r="E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L188" s="7"/>
    </row>
    <row r="189" spans="1:38" ht="15.95" customHeight="1">
      <c r="A189" s="7"/>
      <c r="B189" s="7"/>
      <c r="C189" s="7"/>
      <c r="D189" s="7"/>
      <c r="E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L189" s="7"/>
    </row>
    <row r="190" spans="1:38" ht="15.95" customHeight="1">
      <c r="A190" s="7"/>
      <c r="B190" s="7"/>
      <c r="C190" s="7"/>
      <c r="D190" s="7"/>
      <c r="E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L190" s="7"/>
    </row>
    <row r="191" spans="1:38" ht="15.95" customHeight="1">
      <c r="A191" s="7"/>
      <c r="B191" s="7"/>
      <c r="C191" s="7"/>
      <c r="D191" s="7"/>
      <c r="E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L191" s="7"/>
    </row>
    <row r="192" spans="1:38" ht="15.95" customHeight="1">
      <c r="A192" s="7"/>
      <c r="B192" s="7"/>
      <c r="C192" s="7"/>
      <c r="D192" s="7"/>
      <c r="E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L192" s="7"/>
    </row>
    <row r="193" spans="1:38" ht="15.95" customHeight="1">
      <c r="A193" s="7"/>
      <c r="B193" s="7"/>
      <c r="C193" s="7"/>
      <c r="D193" s="7"/>
      <c r="E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L193" s="7"/>
    </row>
    <row r="194" spans="1:38" ht="15.95" customHeight="1">
      <c r="A194" s="7"/>
      <c r="B194" s="7"/>
      <c r="C194" s="7"/>
      <c r="D194" s="7"/>
      <c r="E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L194" s="7"/>
    </row>
    <row r="195" spans="1:38" ht="15.95" customHeight="1">
      <c r="A195" s="7"/>
      <c r="B195" s="7"/>
      <c r="C195" s="7"/>
      <c r="D195" s="7"/>
      <c r="E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L195" s="7"/>
    </row>
    <row r="196" spans="1:38" ht="15.95" customHeight="1">
      <c r="A196" s="7"/>
      <c r="B196" s="7"/>
      <c r="C196" s="7"/>
      <c r="D196" s="7"/>
      <c r="E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L196" s="7"/>
    </row>
    <row r="197" spans="1:38" ht="15.95" customHeight="1">
      <c r="A197" s="7"/>
      <c r="B197" s="7"/>
      <c r="C197" s="7"/>
      <c r="D197" s="7"/>
      <c r="E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L197" s="7"/>
    </row>
    <row r="198" spans="1:38" ht="15.95" customHeight="1">
      <c r="A198" s="7"/>
      <c r="B198" s="7"/>
      <c r="C198" s="7"/>
      <c r="D198" s="7"/>
      <c r="E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L198" s="7"/>
    </row>
    <row r="199" spans="1:38" ht="15.95" customHeight="1">
      <c r="A199" s="7"/>
      <c r="B199" s="7"/>
      <c r="C199" s="7"/>
      <c r="D199" s="7"/>
      <c r="E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L199" s="7"/>
    </row>
    <row r="200" spans="1:38" ht="15.95" customHeight="1">
      <c r="A200" s="7"/>
      <c r="B200" s="7"/>
      <c r="C200" s="7"/>
      <c r="D200" s="7"/>
      <c r="E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L200" s="7"/>
    </row>
    <row r="201" spans="1:38" ht="15.95" customHeight="1">
      <c r="A201" s="7"/>
      <c r="B201" s="7"/>
      <c r="C201" s="7"/>
      <c r="D201" s="7"/>
      <c r="E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L201" s="7"/>
    </row>
    <row r="202" spans="1:38" ht="15.95" customHeight="1">
      <c r="A202" s="7"/>
      <c r="B202" s="7"/>
      <c r="C202" s="7"/>
      <c r="D202" s="7"/>
      <c r="E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L202" s="7"/>
    </row>
    <row r="203" spans="1:38" ht="15.95" customHeight="1">
      <c r="A203" s="7"/>
      <c r="B203" s="7"/>
      <c r="C203" s="7"/>
      <c r="D203" s="7"/>
      <c r="E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L203" s="7"/>
    </row>
    <row r="204" spans="1:38" ht="15.95" customHeight="1">
      <c r="A204" s="7"/>
      <c r="B204" s="7"/>
      <c r="C204" s="7"/>
      <c r="D204" s="7"/>
      <c r="E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L204" s="7"/>
    </row>
    <row r="205" spans="1:38" ht="15.95" customHeight="1">
      <c r="A205" s="7"/>
      <c r="B205" s="7"/>
      <c r="C205" s="7"/>
      <c r="D205" s="7"/>
      <c r="E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L205" s="7"/>
    </row>
    <row r="206" spans="1:38" ht="15.95" customHeight="1">
      <c r="A206" s="7"/>
      <c r="B206" s="7"/>
      <c r="C206" s="7"/>
      <c r="D206" s="7"/>
      <c r="E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L206" s="7"/>
    </row>
    <row r="207" spans="1:38" ht="15.95" customHeight="1">
      <c r="A207" s="7"/>
      <c r="B207" s="7"/>
      <c r="C207" s="7"/>
      <c r="D207" s="7"/>
      <c r="E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L207" s="7"/>
    </row>
    <row r="208" spans="1:38" ht="15.95" customHeight="1">
      <c r="A208" s="7"/>
      <c r="B208" s="7"/>
      <c r="C208" s="7"/>
      <c r="D208" s="7"/>
      <c r="E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L208" s="7"/>
    </row>
    <row r="209" spans="1:38" ht="15.95" customHeight="1">
      <c r="A209" s="7"/>
      <c r="B209" s="7"/>
      <c r="C209" s="7"/>
      <c r="D209" s="7"/>
      <c r="E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L209" s="7"/>
    </row>
    <row r="210" spans="1:38" ht="15.95" customHeight="1">
      <c r="A210" s="7"/>
      <c r="B210" s="7"/>
      <c r="C210" s="7"/>
      <c r="D210" s="7"/>
      <c r="E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L210" s="7"/>
    </row>
    <row r="211" spans="1:38" ht="15.95" customHeight="1">
      <c r="A211" s="7"/>
      <c r="B211" s="7"/>
      <c r="C211" s="7"/>
      <c r="D211" s="7"/>
      <c r="E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L211" s="7"/>
    </row>
    <row r="212" spans="1:38" ht="15.95" customHeight="1">
      <c r="A212" s="7"/>
      <c r="B212" s="7"/>
      <c r="C212" s="7"/>
      <c r="D212" s="7"/>
      <c r="E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L212" s="7"/>
    </row>
    <row r="213" spans="1:38" ht="15.95" customHeight="1">
      <c r="A213" s="7"/>
      <c r="B213" s="7"/>
      <c r="C213" s="7"/>
      <c r="D213" s="7"/>
      <c r="E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L213" s="7"/>
    </row>
    <row r="214" spans="1:38" ht="15.95" customHeight="1">
      <c r="A214" s="7"/>
      <c r="B214" s="7"/>
      <c r="C214" s="7"/>
      <c r="D214" s="7"/>
      <c r="E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L214" s="7"/>
    </row>
    <row r="215" spans="1:38" ht="15.95" customHeight="1">
      <c r="A215" s="7"/>
      <c r="B215" s="7"/>
      <c r="C215" s="7"/>
      <c r="D215" s="7"/>
      <c r="E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L215" s="7"/>
    </row>
    <row r="216" spans="1:38" ht="15.95" customHeight="1">
      <c r="A216" s="7"/>
      <c r="B216" s="7"/>
      <c r="C216" s="7"/>
      <c r="D216" s="7"/>
      <c r="E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L216" s="7"/>
    </row>
    <row r="217" spans="1:38" ht="15.95" customHeight="1">
      <c r="A217" s="7"/>
      <c r="B217" s="7"/>
      <c r="C217" s="7"/>
      <c r="D217" s="7"/>
      <c r="E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L217" s="7"/>
    </row>
    <row r="218" spans="1:38" ht="15.95" customHeight="1">
      <c r="A218" s="7"/>
      <c r="B218" s="7"/>
      <c r="C218" s="7"/>
      <c r="D218" s="7"/>
      <c r="E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L218" s="7"/>
    </row>
    <row r="219" spans="1:38" ht="15.95" customHeight="1">
      <c r="A219" s="7"/>
      <c r="B219" s="7"/>
      <c r="C219" s="7"/>
      <c r="D219" s="7"/>
      <c r="E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L219" s="7"/>
    </row>
    <row r="220" spans="1:38" ht="15.95" customHeight="1">
      <c r="A220" s="7"/>
      <c r="B220" s="7"/>
      <c r="C220" s="7"/>
      <c r="D220" s="7"/>
      <c r="E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L220" s="7"/>
    </row>
    <row r="221" spans="1:38" ht="15.95" customHeight="1">
      <c r="A221" s="7"/>
      <c r="B221" s="7"/>
      <c r="C221" s="7"/>
      <c r="D221" s="7"/>
      <c r="E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L221" s="7"/>
    </row>
    <row r="222" spans="1:38" ht="15.95" customHeight="1">
      <c r="A222" s="7"/>
      <c r="B222" s="7"/>
      <c r="C222" s="7"/>
      <c r="D222" s="7"/>
      <c r="E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L222" s="7"/>
    </row>
    <row r="223" spans="1:38" ht="15.95" customHeight="1">
      <c r="A223" s="7"/>
      <c r="B223" s="7"/>
      <c r="C223" s="7"/>
      <c r="D223" s="7"/>
      <c r="E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L223" s="7"/>
    </row>
    <row r="224" spans="1:38" ht="15.95" customHeight="1">
      <c r="A224" s="7"/>
      <c r="B224" s="7"/>
      <c r="C224" s="7"/>
      <c r="D224" s="7"/>
      <c r="E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L224" s="7"/>
    </row>
    <row r="225" spans="1:38" ht="15.95" customHeight="1">
      <c r="A225" s="7"/>
      <c r="B225" s="7"/>
      <c r="C225" s="7"/>
      <c r="D225" s="7"/>
      <c r="E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7"/>
    </row>
    <row r="226" spans="1:38" ht="15.95" customHeight="1">
      <c r="A226" s="7"/>
      <c r="B226" s="7"/>
      <c r="C226" s="7"/>
      <c r="D226" s="7"/>
      <c r="E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7"/>
    </row>
    <row r="227" spans="1:38" ht="15.95" customHeight="1">
      <c r="A227" s="7"/>
      <c r="B227" s="7"/>
      <c r="C227" s="7"/>
      <c r="D227" s="7"/>
      <c r="E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L227" s="7"/>
    </row>
    <row r="228" spans="1:38" ht="15.95" customHeight="1">
      <c r="A228" s="7"/>
      <c r="B228" s="7"/>
      <c r="C228" s="7"/>
      <c r="D228" s="7"/>
      <c r="E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L228" s="7"/>
    </row>
    <row r="229" spans="1:38" ht="15.95" customHeight="1">
      <c r="A229" s="7"/>
      <c r="B229" s="7"/>
      <c r="C229" s="7"/>
      <c r="D229" s="7"/>
      <c r="E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7"/>
    </row>
    <row r="230" spans="1:38" ht="15.95" customHeight="1">
      <c r="A230" s="7"/>
      <c r="B230" s="7"/>
      <c r="C230" s="7"/>
      <c r="D230" s="7"/>
      <c r="E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7"/>
    </row>
    <row r="231" spans="1:38" ht="15.95" customHeight="1">
      <c r="A231" s="7"/>
      <c r="B231" s="7"/>
      <c r="C231" s="7"/>
      <c r="D231" s="7"/>
      <c r="E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L231" s="7"/>
    </row>
    <row r="232" spans="1:38" ht="15.95" customHeight="1">
      <c r="A232" s="7"/>
      <c r="B232" s="7"/>
      <c r="C232" s="7"/>
      <c r="D232" s="7"/>
      <c r="E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L232" s="7"/>
    </row>
    <row r="233" spans="1:38" ht="15.95" customHeight="1">
      <c r="A233" s="7"/>
      <c r="B233" s="7"/>
      <c r="C233" s="7"/>
      <c r="D233" s="7"/>
      <c r="E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L233" s="7"/>
    </row>
    <row r="234" spans="1:38" ht="15.95" customHeight="1">
      <c r="A234" s="7"/>
      <c r="B234" s="7"/>
      <c r="C234" s="7"/>
      <c r="D234" s="7"/>
      <c r="E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L234" s="7"/>
    </row>
    <row r="235" spans="1:38" ht="15.95" customHeight="1">
      <c r="A235" s="7"/>
      <c r="B235" s="7"/>
      <c r="C235" s="7"/>
      <c r="D235" s="7"/>
      <c r="E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L235" s="7"/>
    </row>
    <row r="236" spans="1:38" ht="15.95" customHeight="1">
      <c r="A236" s="7"/>
      <c r="B236" s="7"/>
      <c r="C236" s="7"/>
      <c r="D236" s="7"/>
      <c r="E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L236" s="7"/>
    </row>
    <row r="237" spans="1:38" ht="15.95" customHeight="1">
      <c r="A237" s="7"/>
      <c r="B237" s="7"/>
      <c r="C237" s="7"/>
      <c r="D237" s="7"/>
      <c r="E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L237" s="7"/>
    </row>
    <row r="238" spans="1:38" ht="15.95" customHeight="1">
      <c r="A238" s="7"/>
      <c r="B238" s="7"/>
      <c r="C238" s="7"/>
      <c r="D238" s="7"/>
      <c r="E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L238" s="7"/>
    </row>
    <row r="239" spans="1:38" ht="15.95" customHeight="1">
      <c r="A239" s="7"/>
      <c r="B239" s="7"/>
      <c r="C239" s="7"/>
      <c r="D239" s="7"/>
      <c r="E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L239" s="7"/>
    </row>
    <row r="240" spans="1:38" ht="15.95" customHeight="1">
      <c r="A240" s="7"/>
      <c r="B240" s="7"/>
      <c r="C240" s="7"/>
      <c r="D240" s="7"/>
      <c r="E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L240" s="7"/>
    </row>
    <row r="241" spans="1:38" ht="15.95" customHeight="1">
      <c r="A241" s="7"/>
      <c r="B241" s="7"/>
      <c r="C241" s="7"/>
      <c r="D241" s="7"/>
      <c r="E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L241" s="7"/>
    </row>
    <row r="242" spans="1:38" ht="15.95" customHeight="1">
      <c r="A242" s="7"/>
      <c r="B242" s="7"/>
      <c r="C242" s="7"/>
      <c r="D242" s="7"/>
      <c r="E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L242" s="7"/>
    </row>
    <row r="243" spans="1:38" ht="15.95" customHeight="1">
      <c r="A243" s="7"/>
      <c r="B243" s="7"/>
      <c r="C243" s="7"/>
      <c r="D243" s="7"/>
      <c r="E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L243" s="7"/>
    </row>
    <row r="244" spans="1:38" ht="15.95" customHeight="1">
      <c r="A244" s="7"/>
      <c r="B244" s="7"/>
      <c r="C244" s="7"/>
      <c r="D244" s="7"/>
      <c r="E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L244" s="7"/>
    </row>
    <row r="245" spans="1:38" ht="15.95" customHeight="1">
      <c r="A245" s="7"/>
      <c r="B245" s="7"/>
      <c r="C245" s="7"/>
      <c r="D245" s="7"/>
      <c r="E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L245" s="7"/>
    </row>
    <row r="246" spans="1:38" ht="15.95" customHeight="1">
      <c r="A246" s="7"/>
      <c r="B246" s="7"/>
      <c r="C246" s="7"/>
      <c r="D246" s="7"/>
      <c r="E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L246" s="7"/>
    </row>
    <row r="247" spans="1:38" ht="15.95" customHeight="1">
      <c r="A247" s="7"/>
      <c r="B247" s="7"/>
      <c r="C247" s="7"/>
      <c r="D247" s="7"/>
      <c r="E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L247" s="7"/>
    </row>
    <row r="248" spans="1:38" ht="15.95" customHeight="1">
      <c r="A248" s="7"/>
      <c r="B248" s="7"/>
      <c r="C248" s="7"/>
      <c r="D248" s="7"/>
      <c r="E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L248" s="7"/>
    </row>
    <row r="249" spans="1:38" ht="15.95" customHeight="1">
      <c r="A249" s="7"/>
      <c r="B249" s="7"/>
      <c r="C249" s="7"/>
      <c r="D249" s="7"/>
      <c r="E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L249" s="7"/>
    </row>
    <row r="250" spans="1:38" ht="15.95" customHeight="1">
      <c r="A250" s="7"/>
      <c r="B250" s="7"/>
      <c r="C250" s="7"/>
      <c r="D250" s="7"/>
      <c r="E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L250" s="7"/>
    </row>
    <row r="251" spans="1:38" ht="15.95" customHeight="1">
      <c r="A251" s="7"/>
      <c r="B251" s="7"/>
      <c r="C251" s="7"/>
      <c r="D251" s="7"/>
      <c r="E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L251" s="7"/>
    </row>
    <row r="252" spans="1:38" ht="15.95" customHeight="1">
      <c r="A252" s="7"/>
      <c r="B252" s="7"/>
      <c r="C252" s="7"/>
      <c r="D252" s="7"/>
      <c r="E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L252" s="7"/>
    </row>
    <row r="253" spans="1:38" ht="15.95" customHeight="1">
      <c r="A253" s="7"/>
      <c r="B253" s="7"/>
      <c r="C253" s="7"/>
      <c r="D253" s="7"/>
      <c r="E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L253" s="7"/>
    </row>
    <row r="254" spans="1:38" ht="15.95" customHeight="1">
      <c r="A254" s="7"/>
      <c r="B254" s="7"/>
      <c r="C254" s="7"/>
      <c r="D254" s="7"/>
      <c r="E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L254" s="7"/>
    </row>
    <row r="255" spans="1:38" ht="15.95" customHeight="1">
      <c r="A255" s="7"/>
      <c r="B255" s="7"/>
      <c r="C255" s="7"/>
      <c r="D255" s="7"/>
      <c r="E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L255" s="7"/>
    </row>
    <row r="256" spans="1:38" ht="15.95" customHeight="1">
      <c r="A256" s="7"/>
      <c r="B256" s="7"/>
      <c r="C256" s="7"/>
      <c r="D256" s="7"/>
      <c r="E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L256" s="7"/>
    </row>
    <row r="257" spans="1:38" ht="15.95" customHeight="1">
      <c r="A257" s="7"/>
      <c r="B257" s="7"/>
      <c r="C257" s="7"/>
      <c r="D257" s="7"/>
      <c r="E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L257" s="7"/>
    </row>
    <row r="258" spans="1:38" ht="15.95" customHeight="1">
      <c r="A258" s="7"/>
      <c r="B258" s="7"/>
      <c r="C258" s="7"/>
      <c r="D258" s="7"/>
      <c r="E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L258" s="7"/>
    </row>
    <row r="259" spans="1:38" ht="15.95" customHeight="1">
      <c r="A259" s="7"/>
      <c r="B259" s="7"/>
      <c r="C259" s="7"/>
      <c r="D259" s="7"/>
      <c r="E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L259" s="7"/>
    </row>
    <row r="260" spans="1:38" ht="15.95" customHeight="1">
      <c r="A260" s="7"/>
      <c r="B260" s="7"/>
      <c r="C260" s="7"/>
      <c r="D260" s="7"/>
      <c r="E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L260" s="7"/>
    </row>
    <row r="261" spans="1:38" ht="15.95" customHeight="1">
      <c r="A261" s="7"/>
      <c r="B261" s="7"/>
      <c r="C261" s="7"/>
      <c r="D261" s="7"/>
      <c r="E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L261" s="7"/>
    </row>
    <row r="262" spans="1:38" ht="15.95" customHeight="1">
      <c r="A262" s="7"/>
      <c r="B262" s="7"/>
      <c r="C262" s="7"/>
      <c r="D262" s="7"/>
      <c r="E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L262" s="7"/>
    </row>
    <row r="263" spans="1:38" ht="15.95" customHeight="1">
      <c r="A263" s="7"/>
      <c r="B263" s="7"/>
      <c r="C263" s="7"/>
      <c r="D263" s="7"/>
      <c r="E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L263" s="7"/>
    </row>
    <row r="264" spans="1:38" ht="15.95" customHeight="1">
      <c r="A264" s="7"/>
      <c r="B264" s="7"/>
      <c r="C264" s="7"/>
      <c r="D264" s="7"/>
      <c r="E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L264" s="7"/>
    </row>
    <row r="265" spans="1:38" ht="17.100000000000001" customHeight="1">
      <c r="A265" s="7"/>
      <c r="B265" s="7"/>
      <c r="C265" s="7"/>
      <c r="D265" s="7"/>
      <c r="E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L265" s="7"/>
    </row>
    <row r="266" spans="1:38" ht="17.100000000000001" customHeight="1">
      <c r="A266" s="7"/>
      <c r="B266" s="7"/>
      <c r="C266" s="7"/>
      <c r="D266" s="7"/>
      <c r="E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L266" s="7"/>
    </row>
    <row r="267" spans="1:38" ht="17.100000000000001" customHeight="1">
      <c r="A267" s="7"/>
      <c r="B267" s="7"/>
      <c r="C267" s="7"/>
      <c r="D267" s="7"/>
      <c r="E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L267" s="7"/>
    </row>
    <row r="268" spans="1:38" ht="17.100000000000001" customHeight="1">
      <c r="A268" s="7"/>
      <c r="B268" s="7"/>
      <c r="C268" s="7"/>
      <c r="D268" s="7"/>
      <c r="E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L268" s="7"/>
    </row>
    <row r="269" spans="1:38" ht="17.100000000000001" customHeight="1">
      <c r="A269" s="7"/>
      <c r="B269" s="7"/>
      <c r="C269" s="7"/>
      <c r="D269" s="7"/>
      <c r="E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L269" s="7"/>
    </row>
    <row r="270" spans="1:38" ht="17.100000000000001" customHeight="1">
      <c r="A270" s="7"/>
      <c r="B270" s="7"/>
      <c r="C270" s="7"/>
      <c r="D270" s="7"/>
      <c r="E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L270" s="7"/>
    </row>
    <row r="271" spans="1:38" ht="17.100000000000001" customHeight="1">
      <c r="A271" s="7"/>
      <c r="B271" s="7"/>
      <c r="C271" s="7"/>
      <c r="D271" s="7"/>
      <c r="E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L271" s="7"/>
    </row>
    <row r="272" spans="1:38" ht="17.100000000000001" customHeight="1">
      <c r="A272" s="7"/>
      <c r="B272" s="7"/>
      <c r="C272" s="7"/>
      <c r="D272" s="7"/>
      <c r="E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L272" s="7"/>
    </row>
    <row r="273" spans="1:38" ht="17.100000000000001" customHeight="1">
      <c r="A273" s="7"/>
      <c r="B273" s="7"/>
      <c r="C273" s="7"/>
      <c r="D273" s="7"/>
      <c r="E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L273" s="7"/>
    </row>
    <row r="274" spans="1:38" ht="17.100000000000001" customHeight="1">
      <c r="A274" s="7"/>
      <c r="B274" s="7"/>
      <c r="C274" s="7"/>
      <c r="D274" s="7"/>
      <c r="E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L274" s="7"/>
    </row>
    <row r="275" spans="1:38" ht="17.100000000000001" customHeight="1">
      <c r="A275" s="7"/>
      <c r="B275" s="7"/>
      <c r="C275" s="7"/>
      <c r="D275" s="7"/>
      <c r="E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L275" s="7"/>
    </row>
    <row r="276" spans="1:38" ht="17.100000000000001" customHeight="1">
      <c r="A276" s="7"/>
      <c r="B276" s="7"/>
      <c r="C276" s="7"/>
      <c r="D276" s="7"/>
      <c r="E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L276" s="7"/>
    </row>
    <row r="277" spans="1:38" ht="17.100000000000001" customHeight="1">
      <c r="A277" s="7"/>
      <c r="B277" s="7"/>
      <c r="C277" s="7"/>
      <c r="D277" s="7"/>
      <c r="E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L277" s="7"/>
    </row>
    <row r="278" spans="1:38" ht="17.100000000000001" customHeight="1">
      <c r="A278" s="7"/>
      <c r="B278" s="7"/>
      <c r="C278" s="7"/>
      <c r="D278" s="7"/>
      <c r="E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L278" s="7"/>
    </row>
    <row r="279" spans="1:38" ht="17.100000000000001" customHeight="1">
      <c r="A279" s="7"/>
      <c r="B279" s="7"/>
      <c r="C279" s="7"/>
      <c r="D279" s="7"/>
      <c r="E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L279" s="7"/>
    </row>
    <row r="280" spans="1:38" ht="17.100000000000001" customHeight="1">
      <c r="A280" s="7"/>
      <c r="B280" s="7"/>
      <c r="C280" s="7"/>
      <c r="D280" s="7"/>
      <c r="E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L280" s="7"/>
    </row>
    <row r="281" spans="1:38" ht="17.100000000000001" customHeight="1">
      <c r="A281" s="7"/>
      <c r="B281" s="7"/>
      <c r="C281" s="7"/>
      <c r="D281" s="7"/>
      <c r="E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L281" s="7"/>
    </row>
    <row r="282" spans="1:38" ht="17.100000000000001" customHeight="1">
      <c r="A282" s="7"/>
      <c r="B282" s="7"/>
      <c r="C282" s="7"/>
      <c r="D282" s="7"/>
      <c r="E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L282" s="7"/>
    </row>
    <row r="283" spans="1:38" ht="17.100000000000001" customHeight="1">
      <c r="A283" s="7"/>
      <c r="B283" s="7"/>
      <c r="C283" s="7"/>
      <c r="D283" s="7"/>
      <c r="E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L283" s="7"/>
    </row>
    <row r="284" spans="1:38" ht="17.100000000000001" customHeight="1">
      <c r="A284" s="7"/>
      <c r="B284" s="7"/>
      <c r="C284" s="7"/>
      <c r="D284" s="7"/>
      <c r="E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L284" s="7"/>
    </row>
    <row r="285" spans="1:38" ht="17.100000000000001" customHeight="1">
      <c r="A285" s="7"/>
      <c r="B285" s="7"/>
      <c r="C285" s="7"/>
      <c r="D285" s="7"/>
      <c r="E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L285" s="7"/>
    </row>
    <row r="286" spans="1:38" ht="17.100000000000001" customHeight="1">
      <c r="A286" s="7"/>
      <c r="B286" s="7"/>
      <c r="C286" s="7"/>
      <c r="D286" s="7"/>
      <c r="E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L286" s="7"/>
    </row>
    <row r="287" spans="1:38" ht="17.100000000000001" customHeight="1">
      <c r="A287" s="7"/>
      <c r="B287" s="7"/>
      <c r="C287" s="7"/>
      <c r="D287" s="7"/>
      <c r="E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L287" s="7"/>
    </row>
    <row r="288" spans="1:38" ht="17.100000000000001" customHeight="1">
      <c r="A288" s="7"/>
      <c r="B288" s="7"/>
      <c r="C288" s="7"/>
      <c r="D288" s="7"/>
      <c r="E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L288" s="7"/>
    </row>
    <row r="289" spans="1:38" ht="17.100000000000001" customHeight="1">
      <c r="A289" s="7"/>
      <c r="B289" s="7"/>
      <c r="C289" s="7"/>
      <c r="D289" s="7"/>
      <c r="E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L289" s="7"/>
    </row>
    <row r="290" spans="1:38" ht="17.100000000000001" customHeight="1">
      <c r="A290" s="7"/>
      <c r="B290" s="7"/>
      <c r="C290" s="7"/>
      <c r="D290" s="7"/>
      <c r="E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L290" s="7"/>
    </row>
    <row r="291" spans="1:38" ht="17.100000000000001" customHeight="1">
      <c r="A291" s="7"/>
      <c r="B291" s="7"/>
      <c r="C291" s="7"/>
      <c r="D291" s="7"/>
      <c r="E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L291" s="7"/>
    </row>
    <row r="292" spans="1:38" ht="17.100000000000001" customHeight="1">
      <c r="A292" s="7"/>
      <c r="B292" s="7"/>
      <c r="C292" s="7"/>
      <c r="D292" s="7"/>
      <c r="E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L292" s="7"/>
    </row>
    <row r="293" spans="1:38" ht="17.100000000000001" customHeight="1">
      <c r="A293" s="7"/>
      <c r="B293" s="7"/>
      <c r="C293" s="7"/>
      <c r="D293" s="7"/>
      <c r="E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L293" s="7"/>
    </row>
    <row r="294" spans="1:38" ht="17.100000000000001" customHeight="1">
      <c r="A294" s="7"/>
      <c r="B294" s="7"/>
      <c r="C294" s="7"/>
      <c r="D294" s="7"/>
      <c r="E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L294" s="7"/>
    </row>
    <row r="295" spans="1:38" ht="17.100000000000001" customHeight="1">
      <c r="A295" s="7"/>
      <c r="B295" s="7"/>
      <c r="C295" s="7"/>
      <c r="D295" s="7"/>
      <c r="E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L295" s="7"/>
    </row>
    <row r="296" spans="1:38" ht="17.100000000000001" customHeight="1">
      <c r="A296" s="7"/>
      <c r="B296" s="7"/>
      <c r="C296" s="7"/>
      <c r="D296" s="7"/>
      <c r="E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L296" s="7"/>
    </row>
    <row r="297" spans="1:38" ht="17.100000000000001" customHeight="1">
      <c r="A297" s="7"/>
      <c r="B297" s="7"/>
      <c r="C297" s="7"/>
      <c r="D297" s="7"/>
      <c r="E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L297" s="7"/>
    </row>
    <row r="298" spans="1:38" ht="17.100000000000001" customHeight="1">
      <c r="A298" s="7"/>
      <c r="B298" s="7"/>
      <c r="C298" s="7"/>
      <c r="D298" s="7"/>
      <c r="E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L298" s="7"/>
    </row>
    <row r="299" spans="1:38" ht="17.100000000000001" customHeight="1">
      <c r="A299" s="7"/>
      <c r="B299" s="7"/>
      <c r="C299" s="7"/>
      <c r="D299" s="7"/>
      <c r="E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L299" s="7"/>
    </row>
    <row r="300" spans="1:38" ht="17.100000000000001" customHeight="1">
      <c r="A300" s="7"/>
      <c r="B300" s="7"/>
      <c r="C300" s="7"/>
      <c r="D300" s="7"/>
      <c r="E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L300" s="7"/>
    </row>
    <row r="301" spans="1:38" ht="17.100000000000001" customHeight="1">
      <c r="A301" s="7"/>
      <c r="B301" s="7"/>
      <c r="C301" s="7"/>
      <c r="D301" s="7"/>
      <c r="E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L301" s="7"/>
    </row>
    <row r="302" spans="1:38" ht="17.100000000000001" customHeight="1">
      <c r="A302" s="7"/>
      <c r="B302" s="7"/>
      <c r="C302" s="7"/>
      <c r="D302" s="7"/>
      <c r="E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L302" s="7"/>
    </row>
    <row r="303" spans="1:38" ht="17.100000000000001" customHeight="1">
      <c r="A303" s="7"/>
      <c r="B303" s="7"/>
      <c r="C303" s="7"/>
      <c r="D303" s="7"/>
      <c r="E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L303" s="7"/>
    </row>
    <row r="304" spans="1:38" ht="17.100000000000001" customHeight="1">
      <c r="A304" s="7"/>
      <c r="B304" s="7"/>
      <c r="C304" s="7"/>
      <c r="D304" s="7"/>
      <c r="E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L304" s="7"/>
    </row>
    <row r="305" spans="1:38" ht="17.100000000000001" customHeight="1">
      <c r="A305" s="7"/>
      <c r="B305" s="7"/>
      <c r="C305" s="7"/>
      <c r="D305" s="7"/>
      <c r="E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L305" s="7"/>
    </row>
    <row r="306" spans="1:38" ht="17.100000000000001" customHeight="1">
      <c r="A306" s="7"/>
      <c r="B306" s="7"/>
      <c r="C306" s="7"/>
      <c r="D306" s="7"/>
      <c r="E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L306" s="7"/>
    </row>
    <row r="307" spans="1:38" ht="17.100000000000001" customHeight="1">
      <c r="A307" s="7"/>
      <c r="B307" s="7"/>
      <c r="C307" s="7"/>
      <c r="D307" s="7"/>
      <c r="E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L307" s="7"/>
    </row>
    <row r="308" spans="1:38" ht="17.100000000000001" customHeight="1">
      <c r="A308" s="7"/>
      <c r="B308" s="7"/>
      <c r="C308" s="7"/>
      <c r="D308" s="7"/>
      <c r="E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L308" s="7"/>
    </row>
    <row r="309" spans="1:38" ht="17.100000000000001" customHeight="1">
      <c r="A309" s="7"/>
      <c r="B309" s="7"/>
      <c r="C309" s="7"/>
      <c r="D309" s="7"/>
      <c r="E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L309" s="7"/>
    </row>
    <row r="310" spans="1:38" ht="17.100000000000001" customHeight="1">
      <c r="A310" s="7"/>
      <c r="B310" s="7"/>
      <c r="C310" s="7"/>
      <c r="D310" s="7"/>
      <c r="E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L310" s="7"/>
    </row>
    <row r="311" spans="1:38" ht="17.100000000000001" customHeight="1">
      <c r="A311" s="7"/>
      <c r="B311" s="7"/>
      <c r="C311" s="7"/>
      <c r="D311" s="7"/>
      <c r="E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L311" s="7"/>
    </row>
    <row r="312" spans="1:38" ht="17.100000000000001" customHeight="1">
      <c r="A312" s="7"/>
      <c r="B312" s="7"/>
      <c r="C312" s="7"/>
      <c r="D312" s="7"/>
      <c r="E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L312" s="7"/>
    </row>
    <row r="313" spans="1:38" ht="17.100000000000001" customHeight="1">
      <c r="A313" s="7"/>
      <c r="B313" s="7"/>
      <c r="C313" s="7"/>
      <c r="D313" s="7"/>
      <c r="E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L313" s="7"/>
    </row>
    <row r="314" spans="1:38" ht="17.100000000000001" customHeight="1">
      <c r="A314" s="7"/>
      <c r="B314" s="7"/>
      <c r="C314" s="7"/>
      <c r="D314" s="7"/>
      <c r="E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L314" s="7"/>
    </row>
    <row r="315" spans="1:38" ht="17.100000000000001" customHeight="1">
      <c r="A315" s="7"/>
      <c r="B315" s="7"/>
      <c r="C315" s="7"/>
      <c r="D315" s="7"/>
      <c r="E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L315" s="7"/>
    </row>
    <row r="316" spans="1:38" ht="17.100000000000001" customHeight="1">
      <c r="A316" s="7"/>
      <c r="B316" s="7"/>
      <c r="C316" s="7"/>
      <c r="D316" s="7"/>
      <c r="E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L316" s="7"/>
    </row>
    <row r="317" spans="1:38" ht="17.100000000000001" customHeight="1">
      <c r="A317" s="7"/>
      <c r="B317" s="7"/>
      <c r="C317" s="7"/>
      <c r="D317" s="7"/>
      <c r="E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L317" s="7"/>
    </row>
    <row r="318" spans="1:38" ht="17.100000000000001" customHeight="1">
      <c r="A318" s="7"/>
      <c r="B318" s="7"/>
      <c r="C318" s="7"/>
      <c r="D318" s="7"/>
      <c r="E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L318" s="7"/>
    </row>
    <row r="319" spans="1:38" ht="17.100000000000001" customHeight="1">
      <c r="A319" s="7"/>
      <c r="B319" s="7"/>
      <c r="C319" s="7"/>
      <c r="D319" s="7"/>
      <c r="E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L319" s="7"/>
    </row>
    <row r="320" spans="1:38" ht="17.100000000000001" customHeight="1">
      <c r="A320" s="7"/>
      <c r="B320" s="7"/>
      <c r="C320" s="7"/>
      <c r="D320" s="7"/>
      <c r="E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L320" s="7"/>
    </row>
    <row r="321" spans="1:38" ht="17.100000000000001" customHeight="1">
      <c r="A321" s="7"/>
      <c r="B321" s="7"/>
      <c r="C321" s="7"/>
      <c r="D321" s="7"/>
      <c r="E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L321" s="7"/>
    </row>
    <row r="322" spans="1:38" ht="17.100000000000001" customHeight="1">
      <c r="A322" s="7"/>
      <c r="B322" s="7"/>
      <c r="C322" s="7"/>
      <c r="D322" s="7"/>
      <c r="E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L322" s="7"/>
    </row>
  </sheetData>
  <autoFilter ref="A2:AW73"/>
  <sortState ref="A6:AW53">
    <sortCondition descending="1" ref="K6:K53"/>
    <sortCondition descending="1" ref="L6:L53"/>
    <sortCondition descending="1" ref="M6:M53"/>
    <sortCondition descending="1" ref="AE6:AE53"/>
    <sortCondition descending="1" ref="AF6:AF53"/>
    <sortCondition descending="1" ref="AG6:AG53"/>
    <sortCondition descending="1" ref="AH6:AH53"/>
    <sortCondition descending="1" ref="AI6:AI53"/>
    <sortCondition descending="1" ref="H6:H53"/>
    <sortCondition descending="1" ref="G6:G53"/>
  </sortState>
  <mergeCells count="13">
    <mergeCell ref="AE4:AI4"/>
    <mergeCell ref="A1:AI1"/>
    <mergeCell ref="A3:J3"/>
    <mergeCell ref="K3:O3"/>
    <mergeCell ref="P3:T3"/>
    <mergeCell ref="U3:Y3"/>
    <mergeCell ref="Z3:AD3"/>
    <mergeCell ref="AE3:AI3"/>
    <mergeCell ref="A4:J4"/>
    <mergeCell ref="K4:O4"/>
    <mergeCell ref="P4:T4"/>
    <mergeCell ref="U4:Y4"/>
    <mergeCell ref="Z4:AD4"/>
  </mergeCells>
  <phoneticPr fontId="0" type="noConversion"/>
  <conditionalFormatting sqref="AO1:AO1048576">
    <cfRule type="cellIs" dxfId="465" priority="443" stopIfTrue="1" operator="notEqual">
      <formula>"Standard"</formula>
    </cfRule>
  </conditionalFormatting>
  <conditionalFormatting sqref="AP1:AP1048576">
    <cfRule type="cellIs" dxfId="464" priority="442" stopIfTrue="1" operator="notEqual">
      <formula>"T"</formula>
    </cfRule>
  </conditionalFormatting>
  <conditionalFormatting sqref="AT1:AT1048576">
    <cfRule type="cellIs" dxfId="463" priority="441" stopIfTrue="1" operator="greaterThanOrEqual">
      <formula>44378</formula>
    </cfRule>
  </conditionalFormatting>
  <conditionalFormatting sqref="AQ1:AQ1048576">
    <cfRule type="cellIs" priority="344" stopIfTrue="1" operator="lessThan">
      <formula>0</formula>
    </cfRule>
    <cfRule type="cellIs" dxfId="462" priority="345" stopIfTrue="1" operator="greaterThan">
      <formula>-19</formula>
    </cfRule>
  </conditionalFormatting>
  <conditionalFormatting sqref="AO78">
    <cfRule type="cellIs" dxfId="461" priority="34" stopIfTrue="1" operator="notEqual">
      <formula>"Standard"</formula>
    </cfRule>
  </conditionalFormatting>
  <conditionalFormatting sqref="AP78">
    <cfRule type="cellIs" dxfId="460" priority="33" stopIfTrue="1" operator="notEqual">
      <formula>"T"</formula>
    </cfRule>
  </conditionalFormatting>
  <conditionalFormatting sqref="AT78">
    <cfRule type="cellIs" dxfId="459" priority="32" stopIfTrue="1" operator="greaterThanOrEqual">
      <formula>44378</formula>
    </cfRule>
  </conditionalFormatting>
  <conditionalFormatting sqref="AQ78">
    <cfRule type="cellIs" dxfId="458" priority="30" stopIfTrue="1" operator="lessThan">
      <formula>-13</formula>
    </cfRule>
    <cfRule type="cellIs" dxfId="457" priority="31" stopIfTrue="1" operator="greaterThan">
      <formula>-12</formula>
    </cfRule>
  </conditionalFormatting>
  <conditionalFormatting sqref="D2:D1048576">
    <cfRule type="duplicateValues" dxfId="456" priority="1821"/>
  </conditionalFormatting>
  <conditionalFormatting sqref="D1">
    <cfRule type="duplicateValues" dxfId="455" priority="3"/>
  </conditionalFormatting>
  <conditionalFormatting sqref="J1:J1048576">
    <cfRule type="cellIs" dxfId="454" priority="1" operator="between">
      <formula>"J1"</formula>
      <formula>"J4"</formula>
    </cfRule>
  </conditionalFormatting>
  <printOptions horizontalCentered="1"/>
  <pageMargins left="0.39370078740157483" right="0" top="0" bottom="0" header="0" footer="0"/>
  <pageSetup paperSize="9" scale="72" orientation="landscape" r:id="rId1"/>
  <headerFooter alignWithMargins="0">
    <oddHeader>&amp;R&amp;D</oddHeader>
  </headerFooter>
</worksheet>
</file>

<file path=xl/worksheets/sheet11.xml><?xml version="1.0" encoding="utf-8"?>
<worksheet xmlns="http://schemas.openxmlformats.org/spreadsheetml/2006/main" xmlns:r="http://schemas.openxmlformats.org/officeDocument/2006/relationships">
  <sheetPr codeName="Feuil5">
    <tabColor rgb="FF00FF00"/>
  </sheetPr>
  <dimension ref="A1:AW57"/>
  <sheetViews>
    <sheetView showGridLines="0" showZeros="0" view="pageBreakPreview" zoomScale="71" zoomScaleNormal="75" zoomScaleSheetLayoutView="71" workbookViewId="0">
      <selection activeCell="A45" sqref="A45:XFD52"/>
    </sheetView>
  </sheetViews>
  <sheetFormatPr baseColWidth="10" defaultRowHeight="17.100000000000001" customHeight="1"/>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2" customWidth="1"/>
    <col min="7" max="7" width="11.7109375" style="6" customWidth="1"/>
    <col min="8" max="9" width="6.7109375" style="4" customWidth="1"/>
    <col min="10" max="10" width="4.7109375" style="4" customWidth="1"/>
    <col min="11" max="13" width="3.7109375" style="7" customWidth="1"/>
    <col min="14" max="15" width="3.7109375" style="4" customWidth="1"/>
    <col min="16" max="35" width="3.7109375" style="7" customWidth="1"/>
    <col min="36" max="36" width="3.7109375" style="87" customWidth="1"/>
    <col min="37" max="37" width="3.7109375" style="4" hidden="1" customWidth="1"/>
    <col min="38" max="38" width="11.42578125" style="4" hidden="1" customWidth="1"/>
    <col min="39" max="45" width="0" style="7" hidden="1" customWidth="1"/>
    <col min="46" max="46" width="13.28515625" style="7" hidden="1" customWidth="1"/>
    <col min="47" max="47" width="14" style="7" hidden="1" customWidth="1"/>
    <col min="48" max="48" width="14.42578125" style="7" hidden="1" customWidth="1"/>
    <col min="49" max="49" width="34.7109375" style="7" hidden="1" customWidth="1"/>
    <col min="50" max="16384" width="11.42578125" style="7"/>
  </cols>
  <sheetData>
    <row r="1" spans="1:49" s="3" customFormat="1" ht="26.1" customHeight="1">
      <c r="A1" s="1086" t="s">
        <v>9648</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61"/>
      <c r="AK1" s="4"/>
      <c r="AL1" s="24"/>
    </row>
    <row r="2" spans="1:49" ht="16.5" customHeight="1" thickBot="1">
      <c r="A2" s="2"/>
      <c r="B2" s="85"/>
      <c r="C2" s="8"/>
      <c r="D2" s="8"/>
      <c r="E2" s="95"/>
      <c r="F2" s="4"/>
      <c r="G2" s="4"/>
      <c r="H2" s="8"/>
      <c r="I2" s="8"/>
      <c r="J2" s="8"/>
      <c r="K2" s="8"/>
      <c r="L2" s="8"/>
      <c r="M2" s="8"/>
      <c r="N2" s="8"/>
      <c r="O2" s="8"/>
      <c r="P2" s="8"/>
      <c r="Q2" s="8"/>
      <c r="R2" s="8"/>
      <c r="S2" s="8"/>
      <c r="T2" s="8"/>
      <c r="U2" s="8"/>
      <c r="V2" s="8"/>
      <c r="W2" s="8"/>
      <c r="X2" s="8"/>
      <c r="Y2" s="8"/>
      <c r="Z2" s="8"/>
      <c r="AA2" s="8"/>
      <c r="AB2" s="8"/>
      <c r="AC2" s="8"/>
      <c r="AD2" s="8"/>
      <c r="AE2" s="8"/>
      <c r="AF2" s="8"/>
      <c r="AG2" s="8"/>
      <c r="AH2" s="8"/>
      <c r="AI2" s="8"/>
      <c r="AJ2" s="11"/>
    </row>
    <row r="3" spans="1:49" ht="21.95" customHeight="1" thickTop="1">
      <c r="A3" s="1087" t="s">
        <v>7227</v>
      </c>
      <c r="B3" s="1087"/>
      <c r="C3" s="1087"/>
      <c r="D3" s="1087"/>
      <c r="E3" s="1087"/>
      <c r="F3" s="1087"/>
      <c r="G3" s="1087"/>
      <c r="H3" s="1087"/>
      <c r="I3" s="1087"/>
      <c r="J3" s="1087"/>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86"/>
      <c r="AK3" s="516"/>
    </row>
    <row r="4" spans="1:49" ht="21.95" customHeight="1" thickBot="1">
      <c r="A4" s="993" t="s">
        <v>17213</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J4" s="86"/>
      <c r="AK4" s="516"/>
    </row>
    <row r="5" spans="1:49" ht="15.95" customHeight="1" thickTop="1">
      <c r="A5" s="17" t="s">
        <v>1</v>
      </c>
      <c r="B5" s="18" t="s">
        <v>22</v>
      </c>
      <c r="C5" s="19" t="s">
        <v>14</v>
      </c>
      <c r="D5" s="20" t="s">
        <v>13</v>
      </c>
      <c r="E5" s="90" t="s">
        <v>2</v>
      </c>
      <c r="F5" s="90" t="s">
        <v>3</v>
      </c>
      <c r="G5" s="90" t="s">
        <v>12</v>
      </c>
      <c r="H5" s="91" t="s">
        <v>10</v>
      </c>
      <c r="I5" s="90" t="s">
        <v>4</v>
      </c>
      <c r="J5" s="21" t="s">
        <v>5</v>
      </c>
      <c r="K5" s="367" t="s">
        <v>36</v>
      </c>
      <c r="L5" s="369" t="s">
        <v>37</v>
      </c>
      <c r="M5" s="374" t="s">
        <v>15</v>
      </c>
      <c r="N5" s="369" t="s">
        <v>6</v>
      </c>
      <c r="O5" s="370" t="s">
        <v>7</v>
      </c>
      <c r="P5" s="367" t="s">
        <v>36</v>
      </c>
      <c r="Q5" s="369" t="s">
        <v>37</v>
      </c>
      <c r="R5" s="374" t="s">
        <v>15</v>
      </c>
      <c r="S5" s="369" t="s">
        <v>6</v>
      </c>
      <c r="T5" s="370" t="s">
        <v>7</v>
      </c>
      <c r="U5" s="367" t="s">
        <v>36</v>
      </c>
      <c r="V5" s="369" t="s">
        <v>37</v>
      </c>
      <c r="W5" s="374" t="s">
        <v>15</v>
      </c>
      <c r="X5" s="369" t="s">
        <v>6</v>
      </c>
      <c r="Y5" s="370" t="s">
        <v>7</v>
      </c>
      <c r="Z5" s="367" t="s">
        <v>36</v>
      </c>
      <c r="AA5" s="369" t="s">
        <v>37</v>
      </c>
      <c r="AB5" s="374" t="s">
        <v>15</v>
      </c>
      <c r="AC5" s="369" t="s">
        <v>6</v>
      </c>
      <c r="AD5" s="370" t="s">
        <v>7</v>
      </c>
      <c r="AE5" s="502" t="s">
        <v>36</v>
      </c>
      <c r="AF5" s="19" t="s">
        <v>37</v>
      </c>
      <c r="AG5" s="503" t="s">
        <v>15</v>
      </c>
      <c r="AH5" s="19" t="s">
        <v>6</v>
      </c>
      <c r="AI5" s="21" t="s">
        <v>7</v>
      </c>
      <c r="AJ5" s="86"/>
      <c r="AK5" s="516"/>
      <c r="AL5" s="4" t="s">
        <v>96</v>
      </c>
      <c r="AM5" s="4" t="s">
        <v>97</v>
      </c>
      <c r="AN5" s="4" t="s">
        <v>98</v>
      </c>
      <c r="AO5" s="4" t="s">
        <v>99</v>
      </c>
      <c r="AP5" s="4" t="s">
        <v>100</v>
      </c>
      <c r="AQ5" s="4" t="s">
        <v>101</v>
      </c>
      <c r="AR5" s="4" t="s">
        <v>102</v>
      </c>
      <c r="AS5" s="6" t="s">
        <v>103</v>
      </c>
      <c r="AT5" s="6" t="s">
        <v>104</v>
      </c>
      <c r="AU5" s="4" t="s">
        <v>6875</v>
      </c>
      <c r="AV5" s="4" t="s">
        <v>6876</v>
      </c>
      <c r="AW5" s="4" t="s">
        <v>5739</v>
      </c>
    </row>
    <row r="6" spans="1:49" s="101" customFormat="1" ht="15.95" customHeight="1">
      <c r="A6" s="519">
        <v>1</v>
      </c>
      <c r="B6" s="520" t="str">
        <f t="shared" ref="B6:B29" si="0">IF(D6&gt;0,LEFT(AL6,2)," ")</f>
        <v>04</v>
      </c>
      <c r="C6" s="521" t="str">
        <f t="shared" ref="C6:C29" si="1">RIGHT(LEFT(AL6,4),2)</f>
        <v>37</v>
      </c>
      <c r="D6" s="570">
        <v>1420067</v>
      </c>
      <c r="E6" s="523" t="str">
        <f>IF($D6="","",(VLOOKUP($D6,Licenciés!$A:$AC,2,FALSE)&amp;" "&amp;VLOOKUP($D6,Licenciés!$A:$AC,3,FALSE)))</f>
        <v>ANQUETIL Mathis</v>
      </c>
      <c r="F6" s="29" t="str">
        <f>IF($D6="","",VLOOKUP($D6,Licenciés!$A:$AC,15,FALSE))</f>
        <v>4S TOURS T.T.</v>
      </c>
      <c r="G6" s="525">
        <f>IF($D6="","",VLOOKUP($D6,Licenciés!$A:$AC,8,FALSE))</f>
        <v>38569</v>
      </c>
      <c r="H6" s="521">
        <f>IF($D6="","",VLOOKUP($D6,Licenciés!$A:$AC,21,FALSE))</f>
        <v>2137</v>
      </c>
      <c r="I6" s="521" t="str">
        <f>IF($D6="","",IF(VLOOKUP($D6,Licenciés!$A:$AC,24,FALSE)="Numerote","n° "&amp;VLOOKUP($D6,Licenciés!$A:$AC,23,FALSE),(VLOOKUP($D6,Licenciés!$A:$AC,24,FALSE))))</f>
        <v>n° 740</v>
      </c>
      <c r="J6" s="521" t="str">
        <f>IF($D6="","",VLOOKUP($D6,Licenciés!$A:$AC,9,FALSE))</f>
        <v>J3</v>
      </c>
      <c r="K6" s="526"/>
      <c r="L6" s="527"/>
      <c r="M6" s="521">
        <v>52</v>
      </c>
      <c r="N6" s="521"/>
      <c r="O6" s="528"/>
      <c r="P6" s="526"/>
      <c r="Q6" s="527"/>
      <c r="R6" s="521"/>
      <c r="S6" s="521"/>
      <c r="T6" s="528"/>
      <c r="U6" s="526"/>
      <c r="V6" s="533"/>
      <c r="W6" s="534"/>
      <c r="X6" s="534"/>
      <c r="Y6" s="535"/>
      <c r="Z6" s="536"/>
      <c r="AA6" s="533"/>
      <c r="AB6" s="534"/>
      <c r="AC6" s="534"/>
      <c r="AD6" s="528"/>
      <c r="AE6" s="529">
        <f t="shared" ref="AE6:AE29" si="2">(K6+P6+U6+Z6)+MOD(ROUND((L6+Q6+V6+AA6-AF6)/100,),100)</f>
        <v>0</v>
      </c>
      <c r="AF6" s="530">
        <f t="shared" ref="AF6:AF29" si="3">MOD(L6+Q6+V6+AA6+ROUND((M6+R6+W6+AB6-AG6)/100,),100)</f>
        <v>0</v>
      </c>
      <c r="AG6" s="530">
        <f t="shared" ref="AG6:AG29" si="4">MOD(M6+R6+W6+AB6+ROUND((N6+S6+X6+AC6-AH6)/100,),100)</f>
        <v>52</v>
      </c>
      <c r="AH6" s="530">
        <f t="shared" ref="AH6:AH29" si="5">MOD(N6+S6+X6+AC6+ROUND((O6+T6+Y6+AD6-AI6)/100,),100)</f>
        <v>0</v>
      </c>
      <c r="AI6" s="531">
        <f t="shared" ref="AI6:AI29" si="6">MOD(O6+T6+Y6+AD6,100)</f>
        <v>0</v>
      </c>
      <c r="AJ6" s="495"/>
      <c r="AK6" s="516"/>
      <c r="AL6" s="132" t="str">
        <f>IF($D6="","",IF(VLOOKUP($D6,Licenciés!$A:$AC,14,FALSE)&lt;10000000,"0"&amp;VLOOKUP($D6,Licenciés!$A:$AC,14,FALSE),VLOOKUP($D6,Licenciés!$A:$AC,14,FALSE)))</f>
        <v>04370002</v>
      </c>
      <c r="AM6" s="211">
        <f>IF($D6="","",VLOOKUP($D6,Licenciés!$A:$AC,23,FALSE))</f>
        <v>740</v>
      </c>
      <c r="AN6" s="30">
        <f>IF($D6="","",VLOOKUP($D6,Licenciés!$A:$AC,16,FALSE))</f>
        <v>44804</v>
      </c>
      <c r="AO6" s="31" t="str">
        <f>IF($D6="","",VLOOKUP($D6,Licenciés!$A:$AC,20,FALSE))</f>
        <v>Attestation autoquestionnaire pour mineur</v>
      </c>
      <c r="AP6" s="211" t="str">
        <f>IF($D6="","",VLOOKUP($D6,Licenciés!$A:$AC,5,FALSE))</f>
        <v>T</v>
      </c>
      <c r="AQ6" s="211">
        <f>IF($D6="","",VLOOKUP($D6,Licenciés!$A:$AC,10,FALSE))</f>
        <v>-18</v>
      </c>
      <c r="AR6" s="211" t="str">
        <f>IF($D6="","",VLOOKUP($D6,Licenciés!$A:$AC,11,FALSE))</f>
        <v>M</v>
      </c>
      <c r="AS6" s="211" t="str">
        <f>IF($D6="","",VLOOKUP($D6,Licenciés!$A:$AC,29,FALSE))</f>
        <v>Française</v>
      </c>
      <c r="AT6" s="30">
        <f>IF($D6="","",VLOOKUP($D6,Licenciés!$A:$AC,28,FALSE))</f>
        <v>43647</v>
      </c>
      <c r="AU6" s="211">
        <f>IF($D6="","",VLOOKUP($D6,Licenciés!$A:$AZ,35,FALSE))</f>
        <v>0</v>
      </c>
      <c r="AV6" s="211">
        <f>IF($D6="","",VLOOKUP($D6,Licenciés!$A:$AZ,36,FALSE))</f>
        <v>684784698</v>
      </c>
      <c r="AW6" s="31" t="str">
        <f>IF($D6="","",VLOOKUP($D6,Licenciés!$A:$AZ,37,FALSE))</f>
        <v>estelleetanthony@laposte.net</v>
      </c>
    </row>
    <row r="7" spans="1:49" s="101" customFormat="1" ht="15.95" customHeight="1">
      <c r="A7" s="519">
        <v>2</v>
      </c>
      <c r="B7" s="520" t="str">
        <f t="shared" si="0"/>
        <v>08</v>
      </c>
      <c r="C7" s="521" t="str">
        <f t="shared" si="1"/>
        <v>95</v>
      </c>
      <c r="D7" s="566">
        <v>9533931</v>
      </c>
      <c r="E7" s="523" t="str">
        <f>IF($D7="","",(VLOOKUP($D7,Licenciés!$A:$AC,2,FALSE)&amp;" "&amp;VLOOKUP($D7,Licenciés!$A:$AC,3,FALSE)))</f>
        <v>CHENE Theo</v>
      </c>
      <c r="F7" s="29" t="str">
        <f>IF($D7="","",VLOOKUP($D7,Licenciés!$A:$AC,15,FALSE))</f>
        <v>EAUBONNE CSM TT</v>
      </c>
      <c r="G7" s="525">
        <f>IF($D7="","",VLOOKUP($D7,Licenciés!$A:$AC,8,FALSE))</f>
        <v>38062</v>
      </c>
      <c r="H7" s="521">
        <f>IF($D7="","",VLOOKUP($D7,Licenciés!$A:$AC,21,FALSE))</f>
        <v>1973</v>
      </c>
      <c r="I7" s="521">
        <f>IF($D7="","",IF(VLOOKUP($D7,Licenciés!$A:$AC,24,FALSE)="Numerote","n° "&amp;VLOOKUP($D7,Licenciés!$A:$AC,23,FALSE),(VLOOKUP($D7,Licenciés!$A:$AC,24,FALSE))))</f>
        <v>19</v>
      </c>
      <c r="J7" s="521" t="str">
        <f>IF($D7="","",VLOOKUP($D7,Licenciés!$A:$AC,9,FALSE))</f>
        <v>J4</v>
      </c>
      <c r="K7" s="526"/>
      <c r="L7" s="527"/>
      <c r="M7" s="521">
        <v>42</v>
      </c>
      <c r="N7" s="521"/>
      <c r="O7" s="528"/>
      <c r="P7" s="526"/>
      <c r="Q7" s="527"/>
      <c r="R7" s="521"/>
      <c r="S7" s="521"/>
      <c r="T7" s="528"/>
      <c r="U7" s="526"/>
      <c r="V7" s="533"/>
      <c r="W7" s="534"/>
      <c r="X7" s="534"/>
      <c r="Y7" s="535"/>
      <c r="Z7" s="536"/>
      <c r="AA7" s="533"/>
      <c r="AB7" s="534"/>
      <c r="AC7" s="534"/>
      <c r="AD7" s="538"/>
      <c r="AE7" s="529">
        <f t="shared" si="2"/>
        <v>0</v>
      </c>
      <c r="AF7" s="530">
        <f t="shared" si="3"/>
        <v>0</v>
      </c>
      <c r="AG7" s="530">
        <f t="shared" si="4"/>
        <v>42</v>
      </c>
      <c r="AH7" s="530">
        <f t="shared" si="5"/>
        <v>0</v>
      </c>
      <c r="AI7" s="531">
        <f t="shared" si="6"/>
        <v>0</v>
      </c>
      <c r="AJ7" s="495"/>
      <c r="AK7" s="516"/>
      <c r="AL7" s="132" t="str">
        <f>IF($D7="","",IF(VLOOKUP($D7,Licenciés!$A:$AC,14,FALSE)&lt;10000000,"0"&amp;VLOOKUP($D7,Licenciés!$A:$AC,14,FALSE),VLOOKUP($D7,Licenciés!$A:$AC,14,FALSE)))</f>
        <v>08950978</v>
      </c>
      <c r="AM7" s="211">
        <f>IF($D7="","",VLOOKUP($D7,Licenciés!$A:$AC,23,FALSE))</f>
        <v>0</v>
      </c>
      <c r="AN7" s="30">
        <f>IF($D7="","",VLOOKUP($D7,Licenciés!$A:$AC,16,FALSE))</f>
        <v>44790</v>
      </c>
      <c r="AO7" s="31" t="str">
        <f>IF($D7="","",VLOOKUP($D7,Licenciés!$A:$AC,20,FALSE))</f>
        <v>Standard</v>
      </c>
      <c r="AP7" s="211" t="str">
        <f>IF($D7="","",VLOOKUP($D7,Licenciés!$A:$AC,5,FALSE))</f>
        <v>T</v>
      </c>
      <c r="AQ7" s="211">
        <f>IF($D7="","",VLOOKUP($D7,Licenciés!$A:$AC,10,FALSE))</f>
        <v>-19</v>
      </c>
      <c r="AR7" s="211" t="str">
        <f>IF($D7="","",VLOOKUP($D7,Licenciés!$A:$AC,11,FALSE))</f>
        <v>M</v>
      </c>
      <c r="AS7" s="211" t="str">
        <f>IF($D7="","",VLOOKUP($D7,Licenciés!$A:$AC,29,FALSE))</f>
        <v>Française</v>
      </c>
      <c r="AT7" s="30">
        <f>IF($D7="","",VLOOKUP($D7,Licenciés!$A:$AC,28,FALSE))</f>
        <v>44378</v>
      </c>
      <c r="AU7" s="211">
        <f>IF($D7="","",VLOOKUP($D7,Licenciés!$A:$AZ,35,FALSE))</f>
        <v>0</v>
      </c>
      <c r="AV7" s="211">
        <f>IF($D7="","",VLOOKUP($D7,Licenciés!$A:$AZ,36,FALSE))</f>
        <v>621148133</v>
      </c>
      <c r="AW7" s="31" t="str">
        <f>IF($D7="","",VLOOKUP($D7,Licenciés!$A:$AZ,37,FALSE))</f>
        <v>theochene490@gmail.com</v>
      </c>
    </row>
    <row r="8" spans="1:49" s="101" customFormat="1" ht="15.95" customHeight="1">
      <c r="A8" s="519">
        <v>3</v>
      </c>
      <c r="B8" s="520" t="str">
        <f t="shared" si="0"/>
        <v>12</v>
      </c>
      <c r="C8" s="521" t="str">
        <f t="shared" si="1"/>
        <v>49</v>
      </c>
      <c r="D8" s="566">
        <v>4931743</v>
      </c>
      <c r="E8" s="523" t="str">
        <f>IF($D8="","",(VLOOKUP($D8,Licenciés!$A:$AC,2,FALSE)&amp;" "&amp;VLOOKUP($D8,Licenciés!$A:$AC,3,FALSE)))</f>
        <v>LANDREAU Antonin</v>
      </c>
      <c r="F8" s="29" t="str">
        <f>IF($D8="","",VLOOKUP($D8,Licenciés!$A:$AC,15,FALSE))</f>
        <v>ROMAGNE (LA) - S.S.</v>
      </c>
      <c r="G8" s="525">
        <f>IF($D8="","",VLOOKUP($D8,Licenciés!$A:$AC,8,FALSE))</f>
        <v>38141</v>
      </c>
      <c r="H8" s="521">
        <f>IF($D8="","",VLOOKUP($D8,Licenciés!$A:$AC,21,FALSE))</f>
        <v>2300</v>
      </c>
      <c r="I8" s="521" t="str">
        <f>IF($D8="","",IF(VLOOKUP($D8,Licenciés!$A:$AC,24,FALSE)="Numerote","n° "&amp;VLOOKUP($D8,Licenciés!$A:$AC,23,FALSE),(VLOOKUP($D8,Licenciés!$A:$AC,24,FALSE))))</f>
        <v>n° 454</v>
      </c>
      <c r="J8" s="521" t="str">
        <f>IF($D8="","",VLOOKUP($D8,Licenciés!$A:$AC,9,FALSE))</f>
        <v>J4</v>
      </c>
      <c r="K8" s="526"/>
      <c r="L8" s="527"/>
      <c r="M8" s="521">
        <v>37</v>
      </c>
      <c r="N8" s="521"/>
      <c r="O8" s="528"/>
      <c r="P8" s="526"/>
      <c r="Q8" s="527"/>
      <c r="R8" s="521"/>
      <c r="S8" s="521"/>
      <c r="T8" s="528"/>
      <c r="U8" s="526"/>
      <c r="V8" s="533"/>
      <c r="W8" s="534"/>
      <c r="X8" s="534"/>
      <c r="Y8" s="535"/>
      <c r="Z8" s="536"/>
      <c r="AA8" s="533"/>
      <c r="AB8" s="534"/>
      <c r="AC8" s="534"/>
      <c r="AD8" s="551"/>
      <c r="AE8" s="529">
        <f t="shared" si="2"/>
        <v>0</v>
      </c>
      <c r="AF8" s="530">
        <f t="shared" si="3"/>
        <v>0</v>
      </c>
      <c r="AG8" s="530">
        <f t="shared" si="4"/>
        <v>37</v>
      </c>
      <c r="AH8" s="530">
        <f t="shared" si="5"/>
        <v>0</v>
      </c>
      <c r="AI8" s="531">
        <f t="shared" si="6"/>
        <v>0</v>
      </c>
      <c r="AJ8" s="231"/>
      <c r="AK8" s="513"/>
      <c r="AL8" s="132">
        <f>IF($D8="","",IF(VLOOKUP($D8,Licenciés!$A:$AC,14,FALSE)&lt;10000000,"0"&amp;VLOOKUP($D8,Licenciés!$A:$AC,14,FALSE),VLOOKUP($D8,Licenciés!$A:$AC,14,FALSE)))</f>
        <v>12490040</v>
      </c>
      <c r="AM8" s="211">
        <f>IF($D8="","",VLOOKUP($D8,Licenciés!$A:$AC,23,FALSE))</f>
        <v>454</v>
      </c>
      <c r="AN8" s="30">
        <f>IF($D8="","",VLOOKUP($D8,Licenciés!$A:$AC,16,FALSE))</f>
        <v>44747</v>
      </c>
      <c r="AO8" s="31" t="str">
        <f>IF($D8="","",VLOOKUP($D8,Licenciés!$A:$AC,20,FALSE))</f>
        <v>Attestation autoquestionnaire pour majeur</v>
      </c>
      <c r="AP8" s="211" t="str">
        <f>IF($D8="","",VLOOKUP($D8,Licenciés!$A:$AC,5,FALSE))</f>
        <v>T</v>
      </c>
      <c r="AQ8" s="211">
        <f>IF($D8="","",VLOOKUP($D8,Licenciés!$A:$AC,10,FALSE))</f>
        <v>-19</v>
      </c>
      <c r="AR8" s="211" t="str">
        <f>IF($D8="","",VLOOKUP($D8,Licenciés!$A:$AC,11,FALSE))</f>
        <v>M</v>
      </c>
      <c r="AS8" s="211" t="str">
        <f>IF($D8="","",VLOOKUP($D8,Licenciés!$A:$AC,29,FALSE))</f>
        <v>Française</v>
      </c>
      <c r="AT8" s="30">
        <f>IF($D8="","",VLOOKUP($D8,Licenciés!$A:$AC,28,FALSE))</f>
        <v>0</v>
      </c>
      <c r="AU8" s="211">
        <f>IF($D8="","",VLOOKUP($D8,Licenciés!$A:$AZ,35,FALSE))</f>
        <v>241300737</v>
      </c>
      <c r="AV8" s="211">
        <f>IF($D8="","",VLOOKUP($D8,Licenciés!$A:$AZ,36,FALSE))</f>
        <v>623161044</v>
      </c>
      <c r="AW8" s="31" t="str">
        <f>IF($D8="","",VLOOKUP($D8,Licenciés!$A:$AZ,37,FALSE))</f>
        <v>dnma.landreau@cegetel.net</v>
      </c>
    </row>
    <row r="9" spans="1:49" s="101" customFormat="1" ht="15.95" customHeight="1">
      <c r="A9" s="519">
        <v>4</v>
      </c>
      <c r="B9" s="539" t="str">
        <f t="shared" si="0"/>
        <v>12</v>
      </c>
      <c r="C9" s="540" t="str">
        <f t="shared" si="1"/>
        <v>49</v>
      </c>
      <c r="D9" s="570">
        <v>4452342</v>
      </c>
      <c r="E9" s="523" t="str">
        <f>IF($D9="","",(VLOOKUP($D9,Licenciés!$A:$AC,2,FALSE)&amp;" "&amp;VLOOKUP($D9,Licenciés!$A:$AC,3,FALSE)))</f>
        <v>GALAIS Theo</v>
      </c>
      <c r="F9" s="29" t="str">
        <f>IF($D9="","",VLOOKUP($D9,Licenciés!$A:$AC,15,FALSE))</f>
        <v>ROMAGNE (LA) - S.S.</v>
      </c>
      <c r="G9" s="525">
        <f>IF($D9="","",VLOOKUP($D9,Licenciés!$A:$AC,8,FALSE))</f>
        <v>39205</v>
      </c>
      <c r="H9" s="521">
        <f>IF($D9="","",VLOOKUP($D9,Licenciés!$A:$AC,21,FALSE))</f>
        <v>1927</v>
      </c>
      <c r="I9" s="521">
        <f>IF($D9="","",IF(VLOOKUP($D9,Licenciés!$A:$AC,24,FALSE)="Numerote","n° "&amp;VLOOKUP($D9,Licenciés!$A:$AC,23,FALSE),(VLOOKUP($D9,Licenciés!$A:$AC,24,FALSE))))</f>
        <v>19</v>
      </c>
      <c r="J9" s="521" t="str">
        <f>IF($D9="","",VLOOKUP($D9,Licenciés!$A:$AC,9,FALSE))</f>
        <v>J1</v>
      </c>
      <c r="K9" s="526"/>
      <c r="L9" s="527"/>
      <c r="M9" s="521">
        <v>32</v>
      </c>
      <c r="N9" s="521"/>
      <c r="O9" s="528"/>
      <c r="P9" s="526"/>
      <c r="Q9" s="527"/>
      <c r="R9" s="521"/>
      <c r="S9" s="521"/>
      <c r="T9" s="528"/>
      <c r="U9" s="526"/>
      <c r="V9" s="533"/>
      <c r="W9" s="534"/>
      <c r="X9" s="534"/>
      <c r="Y9" s="535"/>
      <c r="Z9" s="536"/>
      <c r="AA9" s="533"/>
      <c r="AB9" s="534"/>
      <c r="AC9" s="534"/>
      <c r="AD9" s="551"/>
      <c r="AE9" s="529">
        <f t="shared" si="2"/>
        <v>0</v>
      </c>
      <c r="AF9" s="530">
        <f t="shared" si="3"/>
        <v>0</v>
      </c>
      <c r="AG9" s="530">
        <f t="shared" si="4"/>
        <v>32</v>
      </c>
      <c r="AH9" s="530">
        <f t="shared" si="5"/>
        <v>0</v>
      </c>
      <c r="AI9" s="531">
        <f t="shared" si="6"/>
        <v>0</v>
      </c>
      <c r="AJ9" s="231"/>
      <c r="AK9" s="513"/>
      <c r="AL9" s="132">
        <f>IF($D9="","",IF(VLOOKUP($D9,Licenciés!$A:$AC,14,FALSE)&lt;10000000,"0"&amp;VLOOKUP($D9,Licenciés!$A:$AC,14,FALSE),VLOOKUP($D9,Licenciés!$A:$AC,14,FALSE)))</f>
        <v>12490040</v>
      </c>
      <c r="AM9" s="211">
        <f>IF($D9="","",VLOOKUP($D9,Licenciés!$A:$AC,23,FALSE))</f>
        <v>0</v>
      </c>
      <c r="AN9" s="30">
        <f>IF($D9="","",VLOOKUP($D9,Licenciés!$A:$AC,16,FALSE))</f>
        <v>44747</v>
      </c>
      <c r="AO9" s="31" t="str">
        <f>IF($D9="","",VLOOKUP($D9,Licenciés!$A:$AC,20,FALSE))</f>
        <v>Standard</v>
      </c>
      <c r="AP9" s="211" t="str">
        <f>IF($D9="","",VLOOKUP($D9,Licenciés!$A:$AC,5,FALSE))</f>
        <v>T</v>
      </c>
      <c r="AQ9" s="211">
        <f>IF($D9="","",VLOOKUP($D9,Licenciés!$A:$AC,10,FALSE))</f>
        <v>-16</v>
      </c>
      <c r="AR9" s="211" t="str">
        <f>IF($D9="","",VLOOKUP($D9,Licenciés!$A:$AC,11,FALSE))</f>
        <v>M</v>
      </c>
      <c r="AS9" s="211" t="str">
        <f>IF($D9="","",VLOOKUP($D9,Licenciés!$A:$AC,29,FALSE))</f>
        <v>Française</v>
      </c>
      <c r="AT9" s="30">
        <f>IF($D9="","",VLOOKUP($D9,Licenciés!$A:$AC,28,FALSE))</f>
        <v>43647</v>
      </c>
      <c r="AU9" s="211">
        <f>IF($D9="","",VLOOKUP($D9,Licenciés!$A:$AZ,35,FALSE))</f>
        <v>240045518</v>
      </c>
      <c r="AV9" s="211">
        <f>IF($D9="","",VLOOKUP($D9,Licenciés!$A:$AZ,36,FALSE))</f>
        <v>698362913</v>
      </c>
      <c r="AW9" s="31" t="str">
        <f>IF($D9="","",VLOOKUP($D9,Licenciés!$A:$AZ,37,FALSE))</f>
        <v>jocelynemolitor@yahoo.fr</v>
      </c>
    </row>
    <row r="10" spans="1:49" s="101" customFormat="1" ht="15.95" customHeight="1">
      <c r="A10" s="519">
        <v>5</v>
      </c>
      <c r="B10" s="520" t="str">
        <f t="shared" si="0"/>
        <v>03</v>
      </c>
      <c r="C10" s="521" t="str">
        <f t="shared" si="1"/>
        <v>35</v>
      </c>
      <c r="D10" s="566">
        <v>3529162</v>
      </c>
      <c r="E10" s="523" t="str">
        <f>IF($D10="","",(VLOOKUP($D10,Licenciés!$A:$AC,2,FALSE)&amp;" "&amp;VLOOKUP($D10,Licenciés!$A:$AC,3,FALSE)))</f>
        <v>MAUDIER Nolann</v>
      </c>
      <c r="F10" s="29" t="str">
        <f>IF($D10="","",VLOOKUP($D10,Licenciés!$A:$AC,15,FALSE))</f>
        <v>THORIGNE-FOUILLARD T.T.</v>
      </c>
      <c r="G10" s="525">
        <f>IF($D10="","",VLOOKUP($D10,Licenciés!$A:$AC,8,FALSE))</f>
        <v>38376</v>
      </c>
      <c r="H10" s="521">
        <f>IF($D10="","",VLOOKUP($D10,Licenciés!$A:$AC,21,FALSE))</f>
        <v>2040</v>
      </c>
      <c r="I10" s="521" t="str">
        <f>IF($D10="","",IF(VLOOKUP($D10,Licenciés!$A:$AC,24,FALSE)="Numerote","n° "&amp;VLOOKUP($D10,Licenciés!$A:$AC,23,FALSE),(VLOOKUP($D10,Licenciés!$A:$AC,24,FALSE))))</f>
        <v>n° 995</v>
      </c>
      <c r="J10" s="521" t="str">
        <f>IF($D10="","",VLOOKUP($D10,Licenciés!$A:$AC,9,FALSE))</f>
        <v>J3</v>
      </c>
      <c r="K10" s="526"/>
      <c r="L10" s="527"/>
      <c r="M10" s="521">
        <v>28</v>
      </c>
      <c r="N10" s="521"/>
      <c r="O10" s="528"/>
      <c r="P10" s="526"/>
      <c r="Q10" s="527"/>
      <c r="R10" s="521"/>
      <c r="S10" s="521"/>
      <c r="T10" s="528"/>
      <c r="U10" s="526"/>
      <c r="V10" s="533"/>
      <c r="W10" s="534"/>
      <c r="X10" s="534"/>
      <c r="Y10" s="535"/>
      <c r="Z10" s="536"/>
      <c r="AA10" s="533"/>
      <c r="AB10" s="534"/>
      <c r="AC10" s="534"/>
      <c r="AD10" s="528"/>
      <c r="AE10" s="529">
        <f t="shared" si="2"/>
        <v>0</v>
      </c>
      <c r="AF10" s="530">
        <f t="shared" si="3"/>
        <v>0</v>
      </c>
      <c r="AG10" s="530">
        <f t="shared" si="4"/>
        <v>28</v>
      </c>
      <c r="AH10" s="530">
        <f t="shared" si="5"/>
        <v>0</v>
      </c>
      <c r="AI10" s="531">
        <f t="shared" si="6"/>
        <v>0</v>
      </c>
      <c r="AJ10" s="231"/>
      <c r="AK10" s="513"/>
      <c r="AL10" s="132" t="str">
        <f>IF($D10="","",IF(VLOOKUP($D10,Licenciés!$A:$AC,14,FALSE)&lt;10000000,"0"&amp;VLOOKUP($D10,Licenciés!$A:$AC,14,FALSE),VLOOKUP($D10,Licenciés!$A:$AC,14,FALSE)))</f>
        <v>03350060</v>
      </c>
      <c r="AM10" s="211">
        <f>IF($D10="","",VLOOKUP($D10,Licenciés!$A:$AC,23,FALSE))</f>
        <v>995</v>
      </c>
      <c r="AN10" s="30">
        <f>IF($D10="","",VLOOKUP($D10,Licenciés!$A:$AC,16,FALSE))</f>
        <v>44813</v>
      </c>
      <c r="AO10" s="31" t="str">
        <f>IF($D10="","",VLOOKUP($D10,Licenciés!$A:$AC,20,FALSE))</f>
        <v>Standard</v>
      </c>
      <c r="AP10" s="211" t="str">
        <f>IF($D10="","",VLOOKUP($D10,Licenciés!$A:$AC,5,FALSE))</f>
        <v>T</v>
      </c>
      <c r="AQ10" s="211">
        <f>IF($D10="","",VLOOKUP($D10,Licenciés!$A:$AC,10,FALSE))</f>
        <v>-18</v>
      </c>
      <c r="AR10" s="211" t="str">
        <f>IF($D10="","",VLOOKUP($D10,Licenciés!$A:$AC,11,FALSE))</f>
        <v>M</v>
      </c>
      <c r="AS10" s="211" t="str">
        <f>IF($D10="","",VLOOKUP($D10,Licenciés!$A:$AC,29,FALSE))</f>
        <v>Française</v>
      </c>
      <c r="AT10" s="30">
        <f>IF($D10="","",VLOOKUP($D10,Licenciés!$A:$AC,28,FALSE))</f>
        <v>0</v>
      </c>
      <c r="AU10" s="211">
        <f>IF($D10="","",VLOOKUP($D10,Licenciés!$A:$AZ,35,FALSE))</f>
        <v>299620752</v>
      </c>
      <c r="AV10" s="211">
        <f>IF($D10="","",VLOOKUP($D10,Licenciés!$A:$AZ,36,FALSE))</f>
        <v>679968557</v>
      </c>
      <c r="AW10" s="31" t="str">
        <f>IF($D10="","",VLOOKUP($D10,Licenciés!$A:$AZ,37,FALSE))</f>
        <v>maudier-cohuet@orange.fr</v>
      </c>
    </row>
    <row r="11" spans="1:49" s="101" customFormat="1" ht="15" customHeight="1">
      <c r="A11" s="519">
        <v>6</v>
      </c>
      <c r="B11" s="520" t="str">
        <f t="shared" si="0"/>
        <v>04</v>
      </c>
      <c r="C11" s="521" t="str">
        <f t="shared" si="1"/>
        <v>45</v>
      </c>
      <c r="D11" s="570">
        <v>4523984</v>
      </c>
      <c r="E11" s="523" t="str">
        <f>IF($D11="","",(VLOOKUP($D11,Licenciés!$A:$AC,2,FALSE)&amp;" "&amp;VLOOKUP($D11,Licenciés!$A:$AC,3,FALSE)))</f>
        <v>MAURY-BOURLET Romain</v>
      </c>
      <c r="F11" s="29" t="str">
        <f>IF($D11="","",VLOOKUP($D11,Licenciés!$A:$AC,15,FALSE))</f>
        <v>PING ST JEAN 45</v>
      </c>
      <c r="G11" s="525">
        <f>IF($D11="","",VLOOKUP($D11,Licenciés!$A:$AC,8,FALSE))</f>
        <v>39099</v>
      </c>
      <c r="H11" s="521">
        <f>IF($D11="","",VLOOKUP($D11,Licenciés!$A:$AC,21,FALSE))</f>
        <v>2024</v>
      </c>
      <c r="I11" s="521">
        <f>IF($D11="","",IF(VLOOKUP($D11,Licenciés!$A:$AC,24,FALSE)="Numerote","n° "&amp;VLOOKUP($D11,Licenciés!$A:$AC,23,FALSE),(VLOOKUP($D11,Licenciés!$A:$AC,24,FALSE))))</f>
        <v>20</v>
      </c>
      <c r="J11" s="521" t="str">
        <f>IF($D11="","",VLOOKUP($D11,Licenciés!$A:$AC,9,FALSE))</f>
        <v>J1</v>
      </c>
      <c r="K11" s="545"/>
      <c r="L11" s="546"/>
      <c r="M11" s="521">
        <v>25</v>
      </c>
      <c r="N11" s="540"/>
      <c r="O11" s="544"/>
      <c r="P11" s="545"/>
      <c r="Q11" s="546"/>
      <c r="R11" s="540"/>
      <c r="S11" s="540"/>
      <c r="T11" s="544"/>
      <c r="U11" s="545"/>
      <c r="V11" s="537"/>
      <c r="W11" s="542"/>
      <c r="X11" s="542"/>
      <c r="Y11" s="543"/>
      <c r="Z11" s="560"/>
      <c r="AA11" s="537"/>
      <c r="AB11" s="542"/>
      <c r="AC11" s="542"/>
      <c r="AD11" s="615"/>
      <c r="AE11" s="529">
        <f t="shared" si="2"/>
        <v>0</v>
      </c>
      <c r="AF11" s="530">
        <f t="shared" si="3"/>
        <v>0</v>
      </c>
      <c r="AG11" s="530">
        <f t="shared" si="4"/>
        <v>25</v>
      </c>
      <c r="AH11" s="530">
        <f t="shared" si="5"/>
        <v>0</v>
      </c>
      <c r="AI11" s="531">
        <f t="shared" si="6"/>
        <v>0</v>
      </c>
      <c r="AJ11" s="231"/>
      <c r="AK11" s="516"/>
      <c r="AL11" s="132" t="str">
        <f>IF($D11="","",IF(VLOOKUP($D11,Licenciés!$A:$AC,14,FALSE)&lt;10000000,"0"&amp;VLOOKUP($D11,Licenciés!$A:$AC,14,FALSE),VLOOKUP($D11,Licenciés!$A:$AC,14,FALSE)))</f>
        <v>04450751</v>
      </c>
      <c r="AM11" s="211">
        <f>IF($D11="","",VLOOKUP($D11,Licenciés!$A:$AC,23,FALSE))</f>
        <v>0</v>
      </c>
      <c r="AN11" s="30">
        <f>IF($D11="","",VLOOKUP($D11,Licenciés!$A:$AC,16,FALSE))</f>
        <v>44818</v>
      </c>
      <c r="AO11" s="31" t="str">
        <f>IF($D11="","",VLOOKUP($D11,Licenciés!$A:$AC,20,FALSE))</f>
        <v>Attestation autoquestionnaire pour mineur</v>
      </c>
      <c r="AP11" s="211" t="str">
        <f>IF($D11="","",VLOOKUP($D11,Licenciés!$A:$AC,5,FALSE))</f>
        <v>T</v>
      </c>
      <c r="AQ11" s="211">
        <f>IF($D11="","",VLOOKUP($D11,Licenciés!$A:$AC,10,FALSE))</f>
        <v>-16</v>
      </c>
      <c r="AR11" s="211" t="str">
        <f>IF($D11="","",VLOOKUP($D11,Licenciés!$A:$AC,11,FALSE))</f>
        <v>M</v>
      </c>
      <c r="AS11" s="211" t="str">
        <f>IF($D11="","",VLOOKUP($D11,Licenciés!$A:$AC,29,FALSE))</f>
        <v>Française</v>
      </c>
      <c r="AT11" s="30">
        <f>IF($D11="","",VLOOKUP($D11,Licenciés!$A:$AC,28,FALSE))</f>
        <v>0</v>
      </c>
      <c r="AU11" s="211">
        <f>IF($D11="","",VLOOKUP($D11,Licenciés!$A:$AZ,35,FALSE))</f>
        <v>0</v>
      </c>
      <c r="AV11" s="211">
        <f>IF($D11="","",VLOOKUP($D11,Licenciés!$A:$AZ,36,FALSE))</f>
        <v>610454645</v>
      </c>
      <c r="AW11" s="31" t="str">
        <f>IF($D11="","",VLOOKUP($D11,Licenciés!$A:$AZ,37,FALSE))</f>
        <v>celromana@gmail.com</v>
      </c>
    </row>
    <row r="12" spans="1:49" ht="15" customHeight="1">
      <c r="A12" s="519">
        <v>7</v>
      </c>
      <c r="B12" s="520" t="str">
        <f t="shared" si="0"/>
        <v>03</v>
      </c>
      <c r="C12" s="521" t="str">
        <f t="shared" si="1"/>
        <v>56</v>
      </c>
      <c r="D12" s="570">
        <v>5620540</v>
      </c>
      <c r="E12" s="523" t="str">
        <f>IF($D12="","",(VLOOKUP($D12,Licenciés!$A:$AC,2,FALSE)&amp;" "&amp;VLOOKUP($D12,Licenciés!$A:$AC,3,FALSE)))</f>
        <v>SALVAR Ewen</v>
      </c>
      <c r="F12" s="29" t="str">
        <f>IF($D12="","",VLOOKUP($D12,Licenciés!$A:$AC,15,FALSE))</f>
        <v>PLOEMEUR 56 TT</v>
      </c>
      <c r="G12" s="525">
        <f>IF($D12="","",VLOOKUP($D12,Licenciés!$A:$AC,8,FALSE))</f>
        <v>39094</v>
      </c>
      <c r="H12" s="521">
        <f>IF($D12="","",VLOOKUP($D12,Licenciés!$A:$AC,21,FALSE))</f>
        <v>1750</v>
      </c>
      <c r="I12" s="521">
        <f>IF($D12="","",IF(VLOOKUP($D12,Licenciés!$A:$AC,24,FALSE)="Numerote","n° "&amp;VLOOKUP($D12,Licenciés!$A:$AC,23,FALSE),(VLOOKUP($D12,Licenciés!$A:$AC,24,FALSE))))</f>
        <v>17</v>
      </c>
      <c r="J12" s="521" t="str">
        <f>IF($D12="","",VLOOKUP($D12,Licenciés!$A:$AC,9,FALSE))</f>
        <v>J1</v>
      </c>
      <c r="K12" s="526"/>
      <c r="L12" s="527"/>
      <c r="M12" s="540">
        <v>24</v>
      </c>
      <c r="N12" s="521"/>
      <c r="O12" s="528"/>
      <c r="P12" s="526"/>
      <c r="Q12" s="527"/>
      <c r="R12" s="521"/>
      <c r="S12" s="521"/>
      <c r="T12" s="528"/>
      <c r="U12" s="526"/>
      <c r="V12" s="533"/>
      <c r="W12" s="534"/>
      <c r="X12" s="534"/>
      <c r="Y12" s="535"/>
      <c r="Z12" s="569"/>
      <c r="AA12" s="533"/>
      <c r="AB12" s="534"/>
      <c r="AC12" s="534"/>
      <c r="AD12" s="551"/>
      <c r="AE12" s="529">
        <f t="shared" si="2"/>
        <v>0</v>
      </c>
      <c r="AF12" s="530">
        <f t="shared" si="3"/>
        <v>0</v>
      </c>
      <c r="AG12" s="530">
        <f t="shared" si="4"/>
        <v>24</v>
      </c>
      <c r="AH12" s="530">
        <f t="shared" si="5"/>
        <v>0</v>
      </c>
      <c r="AI12" s="531">
        <f t="shared" si="6"/>
        <v>0</v>
      </c>
      <c r="AJ12" s="495"/>
      <c r="AK12" s="513"/>
      <c r="AL12" s="132" t="str">
        <f>IF($D12="","",IF(VLOOKUP($D12,Licenciés!$A:$AC,14,FALSE)&lt;10000000,"0"&amp;VLOOKUP($D12,Licenciés!$A:$AC,14,FALSE),VLOOKUP($D12,Licenciés!$A:$AC,14,FALSE)))</f>
        <v>03560099</v>
      </c>
      <c r="AM12" s="211">
        <f>IF($D12="","",VLOOKUP($D12,Licenciés!$A:$AC,23,FALSE))</f>
        <v>0</v>
      </c>
      <c r="AN12" s="30">
        <f>IF($D12="","",VLOOKUP($D12,Licenciés!$A:$AC,16,FALSE))</f>
        <v>44794</v>
      </c>
      <c r="AO12" s="31" t="str">
        <f>IF($D12="","",VLOOKUP($D12,Licenciés!$A:$AC,20,FALSE))</f>
        <v>Attestation autoquestionnaire pour mineur</v>
      </c>
      <c r="AP12" s="211" t="str">
        <f>IF($D12="","",VLOOKUP($D12,Licenciés!$A:$AC,5,FALSE))</f>
        <v>T</v>
      </c>
      <c r="AQ12" s="211">
        <f>IF($D12="","",VLOOKUP($D12,Licenciés!$A:$AC,10,FALSE))</f>
        <v>-16</v>
      </c>
      <c r="AR12" s="211" t="str">
        <f>IF($D12="","",VLOOKUP($D12,Licenciés!$A:$AC,11,FALSE))</f>
        <v>M</v>
      </c>
      <c r="AS12" s="211" t="str">
        <f>IF($D12="","",VLOOKUP($D12,Licenciés!$A:$AC,29,FALSE))</f>
        <v>Française</v>
      </c>
      <c r="AT12" s="30">
        <f>IF($D12="","",VLOOKUP($D12,Licenciés!$A:$AC,28,FALSE))</f>
        <v>43282</v>
      </c>
      <c r="AU12" s="211" t="str">
        <f>IF($D12="","",VLOOKUP($D12,Licenciés!$A:$AZ,35,FALSE))</f>
        <v>02.97.23.85.84</v>
      </c>
      <c r="AV12" s="211" t="str">
        <f>IF($D12="","",VLOOKUP($D12,Licenciés!$A:$AZ,36,FALSE))</f>
        <v>06.67.43.00.56</v>
      </c>
      <c r="AW12" s="31" t="str">
        <f>IF($D12="","",VLOOKUP($D12,Licenciés!$A:$AZ,37,FALSE))</f>
        <v>gaetansalvar@bbox.fr</v>
      </c>
    </row>
    <row r="13" spans="1:49" ht="15.95" customHeight="1">
      <c r="A13" s="519">
        <v>8</v>
      </c>
      <c r="B13" s="520" t="str">
        <f t="shared" si="0"/>
        <v>08</v>
      </c>
      <c r="C13" s="521" t="str">
        <f t="shared" si="1"/>
        <v>75</v>
      </c>
      <c r="D13" s="570">
        <v>7521168</v>
      </c>
      <c r="E13" s="523" t="str">
        <f>IF($D13="","",(VLOOKUP($D13,Licenciés!$A:$AC,2,FALSE)&amp;" "&amp;VLOOKUP($D13,Licenciés!$A:$AC,3,FALSE)))</f>
        <v>FROT Nicolas</v>
      </c>
      <c r="F13" s="29" t="str">
        <f>IF($D13="","",VLOOKUP($D13,Licenciés!$A:$AC,15,FALSE))</f>
        <v>J A M PARIS 14e</v>
      </c>
      <c r="G13" s="525">
        <f>IF($D13="","",VLOOKUP($D13,Licenciés!$A:$AC,8,FALSE))</f>
        <v>38169</v>
      </c>
      <c r="H13" s="521">
        <f>IF($D13="","",VLOOKUP($D13,Licenciés!$A:$AC,21,FALSE))</f>
        <v>1838</v>
      </c>
      <c r="I13" s="521">
        <f>IF($D13="","",IF(VLOOKUP($D13,Licenciés!$A:$AC,24,FALSE)="Numerote","n° "&amp;VLOOKUP($D13,Licenciés!$A:$AC,23,FALSE),(VLOOKUP($D13,Licenciés!$A:$AC,24,FALSE))))</f>
        <v>18</v>
      </c>
      <c r="J13" s="521" t="str">
        <f>IF($D13="","",VLOOKUP($D13,Licenciés!$A:$AC,9,FALSE))</f>
        <v>J4</v>
      </c>
      <c r="K13" s="571"/>
      <c r="L13" s="563"/>
      <c r="M13" s="521">
        <v>23</v>
      </c>
      <c r="N13" s="521"/>
      <c r="O13" s="528"/>
      <c r="P13" s="571"/>
      <c r="Q13" s="563"/>
      <c r="R13" s="563"/>
      <c r="S13" s="521"/>
      <c r="T13" s="528"/>
      <c r="U13" s="571"/>
      <c r="V13" s="565"/>
      <c r="W13" s="565"/>
      <c r="X13" s="534"/>
      <c r="Y13" s="535"/>
      <c r="Z13" s="576"/>
      <c r="AA13" s="565"/>
      <c r="AB13" s="534"/>
      <c r="AC13" s="534"/>
      <c r="AD13" s="551"/>
      <c r="AE13" s="529">
        <f t="shared" si="2"/>
        <v>0</v>
      </c>
      <c r="AF13" s="530">
        <f t="shared" si="3"/>
        <v>0</v>
      </c>
      <c r="AG13" s="530">
        <f t="shared" si="4"/>
        <v>23</v>
      </c>
      <c r="AH13" s="530">
        <f t="shared" si="5"/>
        <v>0</v>
      </c>
      <c r="AI13" s="531">
        <f t="shared" si="6"/>
        <v>0</v>
      </c>
      <c r="AJ13" s="490"/>
      <c r="AK13" s="513"/>
      <c r="AL13" s="132" t="str">
        <f>IF($D13="","",IF(VLOOKUP($D13,Licenciés!$A:$AC,14,FALSE)&lt;10000000,"0"&amp;VLOOKUP($D13,Licenciés!$A:$AC,14,FALSE),VLOOKUP($D13,Licenciés!$A:$AC,14,FALSE)))</f>
        <v>08750249</v>
      </c>
      <c r="AM13" s="211">
        <f>IF($D13="","",VLOOKUP($D13,Licenciés!$A:$AC,23,FALSE))</f>
        <v>0</v>
      </c>
      <c r="AN13" s="30">
        <f>IF($D13="","",VLOOKUP($D13,Licenciés!$A:$AC,16,FALSE))</f>
        <v>44811</v>
      </c>
      <c r="AO13" s="31" t="str">
        <f>IF($D13="","",VLOOKUP($D13,Licenciés!$A:$AC,20,FALSE))</f>
        <v>Standard</v>
      </c>
      <c r="AP13" s="211" t="str">
        <f>IF($D13="","",VLOOKUP($D13,Licenciés!$A:$AC,5,FALSE))</f>
        <v>T</v>
      </c>
      <c r="AQ13" s="211">
        <f>IF($D13="","",VLOOKUP($D13,Licenciés!$A:$AC,10,FALSE))</f>
        <v>-19</v>
      </c>
      <c r="AR13" s="211" t="str">
        <f>IF($D13="","",VLOOKUP($D13,Licenciés!$A:$AC,11,FALSE))</f>
        <v>M</v>
      </c>
      <c r="AS13" s="211" t="str">
        <f>IF($D13="","",VLOOKUP($D13,Licenciés!$A:$AC,29,FALSE))</f>
        <v>Française</v>
      </c>
      <c r="AT13" s="30">
        <f>IF($D13="","",VLOOKUP($D13,Licenciés!$A:$AC,28,FALSE))</f>
        <v>0</v>
      </c>
      <c r="AU13" s="211">
        <f>IF($D13="","",VLOOKUP($D13,Licenciés!$A:$AZ,35,FALSE))</f>
        <v>140449533</v>
      </c>
      <c r="AV13" s="211">
        <f>IF($D13="","",VLOOKUP($D13,Licenciés!$A:$AZ,36,FALSE))</f>
        <v>783889414</v>
      </c>
      <c r="AW13" s="31" t="str">
        <f>IF($D13="","",VLOOKUP($D13,Licenciés!$A:$AZ,37,FALSE))</f>
        <v>nicolas.frot@free.fr</v>
      </c>
    </row>
    <row r="14" spans="1:49" s="101" customFormat="1" ht="15.95" customHeight="1">
      <c r="A14" s="519">
        <v>9</v>
      </c>
      <c r="B14" s="539" t="str">
        <f t="shared" si="0"/>
        <v>08</v>
      </c>
      <c r="C14" s="540" t="str">
        <f t="shared" si="1"/>
        <v>94</v>
      </c>
      <c r="D14" s="570">
        <v>7723740</v>
      </c>
      <c r="E14" s="523" t="str">
        <f>IF($D14="","",(VLOOKUP($D14,Licenciés!$A:$AC,2,FALSE)&amp;" "&amp;VLOOKUP($D14,Licenciés!$A:$AC,3,FALSE)))</f>
        <v>DEVAULT Eric</v>
      </c>
      <c r="F14" s="29" t="str">
        <f>IF($D14="","",VLOOKUP($D14,Licenciés!$A:$AC,15,FALSE))</f>
        <v>FONTENAYSIENNE Union Sportive TT</v>
      </c>
      <c r="G14" s="525">
        <f>IF($D14="","",VLOOKUP($D14,Licenciés!$A:$AC,8,FALSE))</f>
        <v>38204</v>
      </c>
      <c r="H14" s="521">
        <f>IF($D14="","",VLOOKUP($D14,Licenciés!$A:$AC,21,FALSE))</f>
        <v>1949</v>
      </c>
      <c r="I14" s="521">
        <f>IF($D14="","",IF(VLOOKUP($D14,Licenciés!$A:$AC,24,FALSE)="Numerote","n° "&amp;VLOOKUP($D14,Licenciés!$A:$AC,23,FALSE),(VLOOKUP($D14,Licenciés!$A:$AC,24,FALSE))))</f>
        <v>19</v>
      </c>
      <c r="J14" s="521" t="str">
        <f>IF($D14="","",VLOOKUP($D14,Licenciés!$A:$AC,9,FALSE))</f>
        <v>J4</v>
      </c>
      <c r="K14" s="526"/>
      <c r="L14" s="527"/>
      <c r="M14" s="563">
        <v>22</v>
      </c>
      <c r="N14" s="521"/>
      <c r="O14" s="528"/>
      <c r="P14" s="526"/>
      <c r="Q14" s="527"/>
      <c r="R14" s="521"/>
      <c r="S14" s="521"/>
      <c r="T14" s="528"/>
      <c r="U14" s="526"/>
      <c r="V14" s="533"/>
      <c r="W14" s="534"/>
      <c r="X14" s="534"/>
      <c r="Y14" s="535"/>
      <c r="Z14" s="536"/>
      <c r="AA14" s="533"/>
      <c r="AB14" s="534"/>
      <c r="AC14" s="534"/>
      <c r="AD14" s="528"/>
      <c r="AE14" s="529">
        <f t="shared" si="2"/>
        <v>0</v>
      </c>
      <c r="AF14" s="530">
        <f t="shared" si="3"/>
        <v>0</v>
      </c>
      <c r="AG14" s="530">
        <f t="shared" si="4"/>
        <v>22</v>
      </c>
      <c r="AH14" s="530">
        <f t="shared" si="5"/>
        <v>0</v>
      </c>
      <c r="AI14" s="531">
        <f t="shared" si="6"/>
        <v>0</v>
      </c>
      <c r="AJ14" s="231"/>
      <c r="AK14" s="513"/>
      <c r="AL14" s="132" t="str">
        <f>IF($D14="","",IF(VLOOKUP($D14,Licenciés!$A:$AC,14,FALSE)&lt;10000000,"0"&amp;VLOOKUP($D14,Licenciés!$A:$AC,14,FALSE),VLOOKUP($D14,Licenciés!$A:$AC,14,FALSE)))</f>
        <v>08940073</v>
      </c>
      <c r="AM14" s="211">
        <f>IF($D14="","",VLOOKUP($D14,Licenciés!$A:$AC,23,FALSE))</f>
        <v>0</v>
      </c>
      <c r="AN14" s="30">
        <f>IF($D14="","",VLOOKUP($D14,Licenciés!$A:$AC,16,FALSE))</f>
        <v>44814</v>
      </c>
      <c r="AO14" s="31" t="str">
        <f>IF($D14="","",VLOOKUP($D14,Licenciés!$A:$AC,20,FALSE))</f>
        <v>Standard</v>
      </c>
      <c r="AP14" s="211" t="str">
        <f>IF($D14="","",VLOOKUP($D14,Licenciés!$A:$AC,5,FALSE))</f>
        <v>T</v>
      </c>
      <c r="AQ14" s="211">
        <f>IF($D14="","",VLOOKUP($D14,Licenciés!$A:$AC,10,FALSE))</f>
        <v>-19</v>
      </c>
      <c r="AR14" s="211" t="str">
        <f>IF($D14="","",VLOOKUP($D14,Licenciés!$A:$AC,11,FALSE))</f>
        <v>M</v>
      </c>
      <c r="AS14" s="211" t="str">
        <f>IF($D14="","",VLOOKUP($D14,Licenciés!$A:$AC,29,FALSE))</f>
        <v>Française</v>
      </c>
      <c r="AT14" s="30">
        <f>IF($D14="","",VLOOKUP($D14,Licenciés!$A:$AC,28,FALSE))</f>
        <v>44743</v>
      </c>
      <c r="AU14" s="211">
        <f>IF($D14="","",VLOOKUP($D14,Licenciés!$A:$AZ,35,FALSE))</f>
        <v>953297668</v>
      </c>
      <c r="AV14" s="211">
        <f>IF($D14="","",VLOOKUP($D14,Licenciés!$A:$AZ,36,FALSE))</f>
        <v>662095178</v>
      </c>
      <c r="AW14" s="31" t="str">
        <f>IF($D14="","",VLOOKUP($D14,Licenciés!$A:$AZ,37,FALSE))</f>
        <v>dya.tof@free.fr</v>
      </c>
    </row>
    <row r="15" spans="1:49" s="101" customFormat="1" ht="15.95" customHeight="1">
      <c r="A15" s="519">
        <v>10</v>
      </c>
      <c r="B15" s="539" t="str">
        <f t="shared" si="0"/>
        <v>03</v>
      </c>
      <c r="C15" s="540" t="str">
        <f t="shared" si="1"/>
        <v>35</v>
      </c>
      <c r="D15" s="570">
        <v>7218810</v>
      </c>
      <c r="E15" s="523" t="str">
        <f>IF($D15="","",(VLOOKUP($D15,Licenciés!$A:$AC,2,FALSE)&amp;" "&amp;VLOOKUP($D15,Licenciés!$A:$AC,3,FALSE)))</f>
        <v>LEBRUN Camille</v>
      </c>
      <c r="F15" s="29" t="str">
        <f>IF($D15="","",VLOOKUP($D15,Licenciés!$A:$AC,15,FALSE))</f>
        <v>THORIGNE-FOUILLARD T.T.</v>
      </c>
      <c r="G15" s="525">
        <f>IF($D15="","",VLOOKUP($D15,Licenciés!$A:$AC,8,FALSE))</f>
        <v>38816</v>
      </c>
      <c r="H15" s="521">
        <f>IF($D15="","",VLOOKUP($D15,Licenciés!$A:$AC,21,FALSE))</f>
        <v>1968</v>
      </c>
      <c r="I15" s="521">
        <f>IF($D15="","",IF(VLOOKUP($D15,Licenciés!$A:$AC,24,FALSE)="Numerote","n° "&amp;VLOOKUP($D15,Licenciés!$A:$AC,23,FALSE),(VLOOKUP($D15,Licenciés!$A:$AC,24,FALSE))))</f>
        <v>19</v>
      </c>
      <c r="J15" s="521" t="str">
        <f>IF($D15="","",VLOOKUP($D15,Licenciés!$A:$AC,9,FALSE))</f>
        <v>J2</v>
      </c>
      <c r="K15" s="526"/>
      <c r="L15" s="527"/>
      <c r="M15" s="521">
        <v>17</v>
      </c>
      <c r="N15" s="521"/>
      <c r="O15" s="528"/>
      <c r="P15" s="526"/>
      <c r="Q15" s="527"/>
      <c r="R15" s="521"/>
      <c r="S15" s="521"/>
      <c r="T15" s="528"/>
      <c r="U15" s="526"/>
      <c r="V15" s="533"/>
      <c r="W15" s="534"/>
      <c r="X15" s="534"/>
      <c r="Y15" s="535"/>
      <c r="Z15" s="536"/>
      <c r="AA15" s="533"/>
      <c r="AB15" s="534"/>
      <c r="AC15" s="534"/>
      <c r="AD15" s="551"/>
      <c r="AE15" s="529">
        <f t="shared" si="2"/>
        <v>0</v>
      </c>
      <c r="AF15" s="530">
        <f t="shared" si="3"/>
        <v>0</v>
      </c>
      <c r="AG15" s="530">
        <f t="shared" si="4"/>
        <v>17</v>
      </c>
      <c r="AH15" s="530">
        <f t="shared" si="5"/>
        <v>0</v>
      </c>
      <c r="AI15" s="531">
        <f t="shared" si="6"/>
        <v>0</v>
      </c>
      <c r="AJ15" s="231"/>
      <c r="AK15" s="513"/>
      <c r="AL15" s="132" t="str">
        <f>IF($D15="","",IF(VLOOKUP($D15,Licenciés!$A:$AC,14,FALSE)&lt;10000000,"0"&amp;VLOOKUP($D15,Licenciés!$A:$AC,14,FALSE),VLOOKUP($D15,Licenciés!$A:$AC,14,FALSE)))</f>
        <v>03350060</v>
      </c>
      <c r="AM15" s="211">
        <f>IF($D15="","",VLOOKUP($D15,Licenciés!$A:$AC,23,FALSE))</f>
        <v>0</v>
      </c>
      <c r="AN15" s="30">
        <f>IF($D15="","",VLOOKUP($D15,Licenciés!$A:$AC,16,FALSE))</f>
        <v>44813</v>
      </c>
      <c r="AO15" s="31" t="str">
        <f>IF($D15="","",VLOOKUP($D15,Licenciés!$A:$AC,20,FALSE))</f>
        <v>Standard</v>
      </c>
      <c r="AP15" s="211" t="str">
        <f>IF($D15="","",VLOOKUP($D15,Licenciés!$A:$AC,5,FALSE))</f>
        <v>T</v>
      </c>
      <c r="AQ15" s="211">
        <f>IF($D15="","",VLOOKUP($D15,Licenciés!$A:$AC,10,FALSE))</f>
        <v>-17</v>
      </c>
      <c r="AR15" s="211" t="str">
        <f>IF($D15="","",VLOOKUP($D15,Licenciés!$A:$AC,11,FALSE))</f>
        <v>M</v>
      </c>
      <c r="AS15" s="211" t="str">
        <f>IF($D15="","",VLOOKUP($D15,Licenciés!$A:$AC,29,FALSE))</f>
        <v>Française</v>
      </c>
      <c r="AT15" s="30">
        <f>IF($D15="","",VLOOKUP($D15,Licenciés!$A:$AC,28,FALSE))</f>
        <v>44743</v>
      </c>
      <c r="AU15" s="211">
        <f>IF($D15="","",VLOOKUP($D15,Licenciés!$A:$AZ,35,FALSE))</f>
        <v>243718166</v>
      </c>
      <c r="AV15" s="211">
        <f>IF($D15="","",VLOOKUP($D15,Licenciés!$A:$AZ,36,FALSE))</f>
        <v>615540163</v>
      </c>
      <c r="AW15" s="31" t="str">
        <f>IF($D15="","",VLOOKUP($D15,Licenciés!$A:$AZ,37,FALSE))</f>
        <v>amecam.fl@gmail.com</v>
      </c>
    </row>
    <row r="16" spans="1:49" s="101" customFormat="1" ht="15.95" customHeight="1">
      <c r="A16" s="519">
        <v>11</v>
      </c>
      <c r="B16" s="520" t="str">
        <f t="shared" si="0"/>
        <v>08</v>
      </c>
      <c r="C16" s="521" t="str">
        <f t="shared" si="1"/>
        <v>92</v>
      </c>
      <c r="D16" s="570">
        <v>9245192</v>
      </c>
      <c r="E16" s="523" t="str">
        <f>IF($D16="","",(VLOOKUP($D16,Licenciés!$A:$AC,2,FALSE)&amp;" "&amp;VLOOKUP($D16,Licenciés!$A:$AC,3,FALSE)))</f>
        <v>WARIN Aiky</v>
      </c>
      <c r="F16" s="29" t="str">
        <f>IF($D16="","",VLOOKUP($D16,Licenciés!$A:$AC,15,FALSE))</f>
        <v>ANTONY SP TENNIS DE TABLE</v>
      </c>
      <c r="G16" s="525">
        <f>IF($D16="","",VLOOKUP($D16,Licenciés!$A:$AC,8,FALSE))</f>
        <v>38649</v>
      </c>
      <c r="H16" s="521">
        <f>IF($D16="","",VLOOKUP($D16,Licenciés!$A:$AC,21,FALSE))</f>
        <v>1902</v>
      </c>
      <c r="I16" s="521">
        <f>IF($D16="","",IF(VLOOKUP($D16,Licenciés!$A:$AC,24,FALSE)="Numerote","n° "&amp;VLOOKUP($D16,Licenciés!$A:$AC,23,FALSE),(VLOOKUP($D16,Licenciés!$A:$AC,24,FALSE))))</f>
        <v>19</v>
      </c>
      <c r="J16" s="521" t="str">
        <f>IF($D16="","",VLOOKUP($D16,Licenciés!$A:$AC,9,FALSE))</f>
        <v>J3</v>
      </c>
      <c r="K16" s="526"/>
      <c r="L16" s="527"/>
      <c r="M16" s="521">
        <v>15</v>
      </c>
      <c r="N16" s="521"/>
      <c r="O16" s="528"/>
      <c r="P16" s="526"/>
      <c r="Q16" s="527"/>
      <c r="R16" s="521"/>
      <c r="S16" s="521"/>
      <c r="T16" s="528"/>
      <c r="U16" s="526"/>
      <c r="V16" s="533"/>
      <c r="W16" s="534"/>
      <c r="X16" s="534"/>
      <c r="Y16" s="535"/>
      <c r="Z16" s="536"/>
      <c r="AA16" s="533"/>
      <c r="AB16" s="534"/>
      <c r="AC16" s="534"/>
      <c r="AD16" s="551"/>
      <c r="AE16" s="529">
        <f t="shared" si="2"/>
        <v>0</v>
      </c>
      <c r="AF16" s="530">
        <f t="shared" si="3"/>
        <v>0</v>
      </c>
      <c r="AG16" s="530">
        <f t="shared" si="4"/>
        <v>15</v>
      </c>
      <c r="AH16" s="530">
        <f t="shared" si="5"/>
        <v>0</v>
      </c>
      <c r="AI16" s="531">
        <f t="shared" si="6"/>
        <v>0</v>
      </c>
      <c r="AJ16" s="495"/>
      <c r="AK16" s="513"/>
      <c r="AL16" s="132" t="str">
        <f>IF($D16="","",IF(VLOOKUP($D16,Licenciés!$A:$AC,14,FALSE)&lt;10000000,"0"&amp;VLOOKUP($D16,Licenciés!$A:$AC,14,FALSE),VLOOKUP($D16,Licenciés!$A:$AC,14,FALSE)))</f>
        <v>08920031</v>
      </c>
      <c r="AM16" s="211">
        <f>IF($D16="","",VLOOKUP($D16,Licenciés!$A:$AC,23,FALSE))</f>
        <v>0</v>
      </c>
      <c r="AN16" s="30">
        <f>IF($D16="","",VLOOKUP($D16,Licenciés!$A:$AC,16,FALSE))</f>
        <v>44782</v>
      </c>
      <c r="AO16" s="31" t="str">
        <f>IF($D16="","",VLOOKUP($D16,Licenciés!$A:$AC,20,FALSE))</f>
        <v>Attestation autoquestionnaire pour mineur</v>
      </c>
      <c r="AP16" s="211" t="str">
        <f>IF($D16="","",VLOOKUP($D16,Licenciés!$A:$AC,5,FALSE))</f>
        <v>T</v>
      </c>
      <c r="AQ16" s="211">
        <f>IF($D16="","",VLOOKUP($D16,Licenciés!$A:$AC,10,FALSE))</f>
        <v>-18</v>
      </c>
      <c r="AR16" s="211" t="str">
        <f>IF($D16="","",VLOOKUP($D16,Licenciés!$A:$AC,11,FALSE))</f>
        <v>M</v>
      </c>
      <c r="AS16" s="211" t="str">
        <f>IF($D16="","",VLOOKUP($D16,Licenciés!$A:$AC,29,FALSE))</f>
        <v>Française</v>
      </c>
      <c r="AT16" s="30">
        <f>IF($D16="","",VLOOKUP($D16,Licenciés!$A:$AC,28,FALSE))</f>
        <v>0</v>
      </c>
      <c r="AU16" s="211">
        <f>IF($D16="","",VLOOKUP($D16,Licenciés!$A:$AZ,35,FALSE))</f>
        <v>0</v>
      </c>
      <c r="AV16" s="211">
        <f>IF($D16="","",VLOOKUP($D16,Licenciés!$A:$AZ,36,FALSE))</f>
        <v>0</v>
      </c>
      <c r="AW16" s="31" t="str">
        <f>IF($D16="","",VLOOKUP($D16,Licenciés!$A:$AZ,37,FALSE))</f>
        <v>aiky.warin@gmail.com</v>
      </c>
    </row>
    <row r="17" spans="1:49" ht="15.95" customHeight="1">
      <c r="A17" s="519">
        <v>12</v>
      </c>
      <c r="B17" s="520" t="str">
        <f t="shared" si="0"/>
        <v>04</v>
      </c>
      <c r="C17" s="521" t="str">
        <f t="shared" si="1"/>
        <v>36</v>
      </c>
      <c r="D17" s="570">
        <v>367448</v>
      </c>
      <c r="E17" s="523" t="str">
        <f>IF($D17="","",(VLOOKUP($D17,Licenciés!$A:$AC,2,FALSE)&amp;" "&amp;VLOOKUP($D17,Licenciés!$A:$AC,3,FALSE)))</f>
        <v>DUVIVIER Selvan</v>
      </c>
      <c r="F17" s="29" t="str">
        <f>IF($D17="","",VLOOKUP($D17,Licenciés!$A:$AC,15,FALSE))</f>
        <v>BERRICHONNE-CHATEAUROUX</v>
      </c>
      <c r="G17" s="525">
        <f>IF($D17="","",VLOOKUP($D17,Licenciés!$A:$AC,8,FALSE))</f>
        <v>38720</v>
      </c>
      <c r="H17" s="521">
        <f>IF($D17="","",VLOOKUP($D17,Licenciés!$A:$AC,21,FALSE))</f>
        <v>2022</v>
      </c>
      <c r="I17" s="521">
        <f>IF($D17="","",IF(VLOOKUP($D17,Licenciés!$A:$AC,24,FALSE)="Numerote","n° "&amp;VLOOKUP($D17,Licenciés!$A:$AC,23,FALSE),(VLOOKUP($D17,Licenciés!$A:$AC,24,FALSE))))</f>
        <v>20</v>
      </c>
      <c r="J17" s="521" t="str">
        <f>IF($D17="","",VLOOKUP($D17,Licenciés!$A:$AC,9,FALSE))</f>
        <v>J2</v>
      </c>
      <c r="K17" s="529"/>
      <c r="L17" s="559"/>
      <c r="M17" s="521">
        <v>13</v>
      </c>
      <c r="N17" s="521"/>
      <c r="O17" s="528"/>
      <c r="P17" s="529"/>
      <c r="Q17" s="559"/>
      <c r="R17" s="530"/>
      <c r="S17" s="521"/>
      <c r="T17" s="528"/>
      <c r="U17" s="529"/>
      <c r="V17" s="567"/>
      <c r="W17" s="568"/>
      <c r="X17" s="534"/>
      <c r="Y17" s="535"/>
      <c r="Z17" s="569"/>
      <c r="AA17" s="567"/>
      <c r="AB17" s="568"/>
      <c r="AC17" s="534"/>
      <c r="AD17" s="528"/>
      <c r="AE17" s="529">
        <f t="shared" si="2"/>
        <v>0</v>
      </c>
      <c r="AF17" s="530">
        <f t="shared" si="3"/>
        <v>0</v>
      </c>
      <c r="AG17" s="530">
        <f t="shared" si="4"/>
        <v>13</v>
      </c>
      <c r="AH17" s="530">
        <f t="shared" si="5"/>
        <v>0</v>
      </c>
      <c r="AI17" s="531">
        <f t="shared" si="6"/>
        <v>0</v>
      </c>
      <c r="AJ17" s="231"/>
      <c r="AK17" s="516"/>
      <c r="AL17" s="132" t="str">
        <f>IF($D17="","",IF(VLOOKUP($D17,Licenciés!$A:$AC,14,FALSE)&lt;10000000,"0"&amp;VLOOKUP($D17,Licenciés!$A:$AC,14,FALSE),VLOOKUP($D17,Licenciés!$A:$AC,14,FALSE)))</f>
        <v>04360454</v>
      </c>
      <c r="AM17" s="211">
        <f>IF($D17="","",VLOOKUP($D17,Licenciés!$A:$AC,23,FALSE))</f>
        <v>0</v>
      </c>
      <c r="AN17" s="30">
        <f>IF($D17="","",VLOOKUP($D17,Licenciés!$A:$AC,16,FALSE))</f>
        <v>44804</v>
      </c>
      <c r="AO17" s="31" t="str">
        <f>IF($D17="","",VLOOKUP($D17,Licenciés!$A:$AC,20,FALSE))</f>
        <v>Attestation autoquestionnaire pour mineur</v>
      </c>
      <c r="AP17" s="211" t="str">
        <f>IF($D17="","",VLOOKUP($D17,Licenciés!$A:$AC,5,FALSE))</f>
        <v>T</v>
      </c>
      <c r="AQ17" s="211">
        <f>IF($D17="","",VLOOKUP($D17,Licenciés!$A:$AC,10,FALSE))</f>
        <v>-17</v>
      </c>
      <c r="AR17" s="211" t="str">
        <f>IF($D17="","",VLOOKUP($D17,Licenciés!$A:$AC,11,FALSE))</f>
        <v>M</v>
      </c>
      <c r="AS17" s="211" t="str">
        <f>IF($D17="","",VLOOKUP($D17,Licenciés!$A:$AC,29,FALSE))</f>
        <v>Française</v>
      </c>
      <c r="AT17" s="30">
        <f>IF($D17="","",VLOOKUP($D17,Licenciés!$A:$AC,28,FALSE))</f>
        <v>44378</v>
      </c>
      <c r="AU17" s="211">
        <f>IF($D17="","",VLOOKUP($D17,Licenciés!$A:$AZ,35,FALSE))</f>
        <v>0</v>
      </c>
      <c r="AV17" s="211">
        <f>IF($D17="","",VLOOKUP($D17,Licenciés!$A:$AZ,36,FALSE))</f>
        <v>0</v>
      </c>
      <c r="AW17" s="31" t="str">
        <f>IF($D17="","",VLOOKUP($D17,Licenciés!$A:$AZ,37,FALSE))</f>
        <v>creolia@orange.fr</v>
      </c>
    </row>
    <row r="18" spans="1:49" s="101" customFormat="1" ht="15.95" customHeight="1">
      <c r="A18" s="519">
        <v>13</v>
      </c>
      <c r="B18" s="539" t="str">
        <f t="shared" si="0"/>
        <v>03</v>
      </c>
      <c r="C18" s="540" t="str">
        <f t="shared" si="1"/>
        <v>56</v>
      </c>
      <c r="D18" s="566">
        <v>5618705</v>
      </c>
      <c r="E18" s="523" t="str">
        <f>IF($D18="","",(VLOOKUP($D18,Licenciés!$A:$AC,2,FALSE)&amp;" "&amp;VLOOKUP($D18,Licenciés!$A:$AC,3,FALSE)))</f>
        <v>CONTE Erwan</v>
      </c>
      <c r="F18" s="29" t="str">
        <f>IF($D18="","",VLOOKUP($D18,Licenciés!$A:$AC,15,FALSE))</f>
        <v>E.S PLESCOP T.T</v>
      </c>
      <c r="G18" s="525">
        <f>IF($D18="","",VLOOKUP($D18,Licenciés!$A:$AC,8,FALSE))</f>
        <v>38387</v>
      </c>
      <c r="H18" s="521">
        <f>IF($D18="","",VLOOKUP($D18,Licenciés!$A:$AC,21,FALSE))</f>
        <v>1668</v>
      </c>
      <c r="I18" s="521">
        <f>IF($D18="","",IF(VLOOKUP($D18,Licenciés!$A:$AC,24,FALSE)="Numerote","n° "&amp;VLOOKUP($D18,Licenciés!$A:$AC,23,FALSE),(VLOOKUP($D18,Licenciés!$A:$AC,24,FALSE))))</f>
        <v>16</v>
      </c>
      <c r="J18" s="521" t="str">
        <f>IF($D18="","",VLOOKUP($D18,Licenciés!$A:$AC,9,FALSE))</f>
        <v>J3</v>
      </c>
      <c r="K18" s="526"/>
      <c r="L18" s="527"/>
      <c r="M18" s="530">
        <v>11</v>
      </c>
      <c r="N18" s="521"/>
      <c r="O18" s="528"/>
      <c r="P18" s="526"/>
      <c r="Q18" s="527"/>
      <c r="R18" s="521"/>
      <c r="S18" s="521"/>
      <c r="T18" s="528"/>
      <c r="U18" s="526"/>
      <c r="V18" s="533"/>
      <c r="W18" s="534"/>
      <c r="X18" s="534"/>
      <c r="Y18" s="535"/>
      <c r="Z18" s="536"/>
      <c r="AA18" s="533"/>
      <c r="AB18" s="568"/>
      <c r="AC18" s="534"/>
      <c r="AD18" s="551"/>
      <c r="AE18" s="529">
        <f t="shared" si="2"/>
        <v>0</v>
      </c>
      <c r="AF18" s="530">
        <f t="shared" si="3"/>
        <v>0</v>
      </c>
      <c r="AG18" s="530">
        <f t="shared" si="4"/>
        <v>11</v>
      </c>
      <c r="AH18" s="530">
        <f t="shared" si="5"/>
        <v>0</v>
      </c>
      <c r="AI18" s="531">
        <f t="shared" si="6"/>
        <v>0</v>
      </c>
      <c r="AJ18" s="231"/>
      <c r="AK18" s="516"/>
      <c r="AL18" s="132" t="str">
        <f>IF($D18="","",IF(VLOOKUP($D18,Licenciés!$A:$AC,14,FALSE)&lt;10000000,"0"&amp;VLOOKUP($D18,Licenciés!$A:$AC,14,FALSE),VLOOKUP($D18,Licenciés!$A:$AC,14,FALSE)))</f>
        <v>03560020</v>
      </c>
      <c r="AM18" s="211">
        <f>IF($D18="","",VLOOKUP($D18,Licenciés!$A:$AC,23,FALSE))</f>
        <v>0</v>
      </c>
      <c r="AN18" s="30">
        <f>IF($D18="","",VLOOKUP($D18,Licenciés!$A:$AC,16,FALSE))</f>
        <v>44817</v>
      </c>
      <c r="AO18" s="31" t="str">
        <f>IF($D18="","",VLOOKUP($D18,Licenciés!$A:$AC,20,FALSE))</f>
        <v>Standard</v>
      </c>
      <c r="AP18" s="211" t="str">
        <f>IF($D18="","",VLOOKUP($D18,Licenciés!$A:$AC,5,FALSE))</f>
        <v>T</v>
      </c>
      <c r="AQ18" s="211">
        <f>IF($D18="","",VLOOKUP($D18,Licenciés!$A:$AC,10,FALSE))</f>
        <v>-18</v>
      </c>
      <c r="AR18" s="211" t="str">
        <f>IF($D18="","",VLOOKUP($D18,Licenciés!$A:$AC,11,FALSE))</f>
        <v>M</v>
      </c>
      <c r="AS18" s="211" t="str">
        <f>IF($D18="","",VLOOKUP($D18,Licenciés!$A:$AC,29,FALSE))</f>
        <v>Française</v>
      </c>
      <c r="AT18" s="30">
        <f>IF($D18="","",VLOOKUP($D18,Licenciés!$A:$AC,28,FALSE))</f>
        <v>43647</v>
      </c>
      <c r="AU18" s="211">
        <f>IF($D18="","",VLOOKUP($D18,Licenciés!$A:$AZ,35,FALSE))</f>
        <v>297663402</v>
      </c>
      <c r="AV18" s="211">
        <f>IF($D18="","",VLOOKUP($D18,Licenciés!$A:$AZ,36,FALSE))</f>
        <v>645129210</v>
      </c>
      <c r="AW18" s="31" t="str">
        <f>IF($D18="","",VLOOKUP($D18,Licenciés!$A:$AZ,37,FALSE))</f>
        <v>edfr.conte@orange.fr</v>
      </c>
    </row>
    <row r="19" spans="1:49" s="101" customFormat="1" ht="15.95" customHeight="1">
      <c r="A19" s="519">
        <v>14</v>
      </c>
      <c r="B19" s="520" t="str">
        <f t="shared" si="0"/>
        <v>08</v>
      </c>
      <c r="C19" s="521" t="str">
        <f t="shared" si="1"/>
        <v>78</v>
      </c>
      <c r="D19" s="570">
        <v>7870008</v>
      </c>
      <c r="E19" s="523" t="str">
        <f>IF($D19="","",(VLOOKUP($D19,Licenciés!$A:$AC,2,FALSE)&amp;" "&amp;VLOOKUP($D19,Licenciés!$A:$AC,3,FALSE)))</f>
        <v>MAUCUIT Sacha</v>
      </c>
      <c r="F19" s="29" t="str">
        <f>IF($D19="","",VLOOKUP($D19,Licenciés!$A:$AC,15,FALSE))</f>
        <v>SQY PING</v>
      </c>
      <c r="G19" s="525">
        <f>IF($D19="","",VLOOKUP($D19,Licenciés!$A:$AC,8,FALSE))</f>
        <v>38880</v>
      </c>
      <c r="H19" s="521">
        <f>IF($D19="","",VLOOKUP($D19,Licenciés!$A:$AC,21,FALSE))</f>
        <v>1865</v>
      </c>
      <c r="I19" s="521">
        <f>IF($D19="","",IF(VLOOKUP($D19,Licenciés!$A:$AC,24,FALSE)="Numerote","n° "&amp;VLOOKUP($D19,Licenciés!$A:$AC,23,FALSE),(VLOOKUP($D19,Licenciés!$A:$AC,24,FALSE))))</f>
        <v>18</v>
      </c>
      <c r="J19" s="521" t="str">
        <f>IF($D19="","",VLOOKUP($D19,Licenciés!$A:$AC,9,FALSE))</f>
        <v>J2</v>
      </c>
      <c r="K19" s="529"/>
      <c r="L19" s="559"/>
      <c r="M19" s="530">
        <v>9</v>
      </c>
      <c r="N19" s="521"/>
      <c r="O19" s="528"/>
      <c r="P19" s="529"/>
      <c r="Q19" s="559"/>
      <c r="R19" s="530"/>
      <c r="S19" s="521"/>
      <c r="T19" s="528"/>
      <c r="U19" s="529"/>
      <c r="V19" s="567"/>
      <c r="W19" s="568"/>
      <c r="X19" s="534"/>
      <c r="Y19" s="535"/>
      <c r="Z19" s="569"/>
      <c r="AA19" s="567"/>
      <c r="AB19" s="568"/>
      <c r="AC19" s="534"/>
      <c r="AD19" s="551"/>
      <c r="AE19" s="529">
        <f t="shared" si="2"/>
        <v>0</v>
      </c>
      <c r="AF19" s="530">
        <f t="shared" si="3"/>
        <v>0</v>
      </c>
      <c r="AG19" s="530">
        <f t="shared" si="4"/>
        <v>9</v>
      </c>
      <c r="AH19" s="530">
        <f t="shared" si="5"/>
        <v>0</v>
      </c>
      <c r="AI19" s="531">
        <f t="shared" si="6"/>
        <v>0</v>
      </c>
      <c r="AJ19" s="128"/>
      <c r="AK19" s="516"/>
      <c r="AL19" s="132" t="str">
        <f>IF($D19="","",IF(VLOOKUP($D19,Licenciés!$A:$AC,14,FALSE)&lt;10000000,"0"&amp;VLOOKUP($D19,Licenciés!$A:$AC,14,FALSE),VLOOKUP($D19,Licenciés!$A:$AC,14,FALSE)))</f>
        <v>08781477</v>
      </c>
      <c r="AM19" s="211">
        <f>IF($D19="","",VLOOKUP($D19,Licenciés!$A:$AC,23,FALSE))</f>
        <v>0</v>
      </c>
      <c r="AN19" s="30">
        <f>IF($D19="","",VLOOKUP($D19,Licenciés!$A:$AC,16,FALSE))</f>
        <v>44814</v>
      </c>
      <c r="AO19" s="31" t="str">
        <f>IF($D19="","",VLOOKUP($D19,Licenciés!$A:$AC,20,FALSE))</f>
        <v>Attestation autoquestionnaire pour mineur</v>
      </c>
      <c r="AP19" s="211" t="str">
        <f>IF($D19="","",VLOOKUP($D19,Licenciés!$A:$AC,5,FALSE))</f>
        <v>T</v>
      </c>
      <c r="AQ19" s="211">
        <f>IF($D19="","",VLOOKUP($D19,Licenciés!$A:$AC,10,FALSE))</f>
        <v>-17</v>
      </c>
      <c r="AR19" s="211" t="str">
        <f>IF($D19="","",VLOOKUP($D19,Licenciés!$A:$AC,11,FALSE))</f>
        <v>M</v>
      </c>
      <c r="AS19" s="211" t="str">
        <f>IF($D19="","",VLOOKUP($D19,Licenciés!$A:$AC,29,FALSE))</f>
        <v>Française</v>
      </c>
      <c r="AT19" s="30">
        <f>IF($D19="","",VLOOKUP($D19,Licenciés!$A:$AC,28,FALSE))</f>
        <v>44743</v>
      </c>
      <c r="AU19" s="211">
        <f>IF($D19="","",VLOOKUP($D19,Licenciés!$A:$AZ,35,FALSE))</f>
        <v>0</v>
      </c>
      <c r="AV19" s="211">
        <f>IF($D19="","",VLOOKUP($D19,Licenciés!$A:$AZ,36,FALSE))</f>
        <v>0</v>
      </c>
      <c r="AW19" s="31" t="str">
        <f>IF($D19="","",VLOOKUP($D19,Licenciés!$A:$AZ,37,FALSE))</f>
        <v>sophie.maucuit@laposte.net</v>
      </c>
    </row>
    <row r="20" spans="1:49" s="101" customFormat="1" ht="15.95" customHeight="1">
      <c r="A20" s="519">
        <v>15</v>
      </c>
      <c r="B20" s="520" t="str">
        <f t="shared" si="0"/>
        <v>12</v>
      </c>
      <c r="C20" s="521" t="str">
        <f t="shared" si="1"/>
        <v>44</v>
      </c>
      <c r="D20" s="566">
        <v>4446328</v>
      </c>
      <c r="E20" s="523" t="str">
        <f>IF($D20="","",(VLOOKUP($D20,Licenciés!$A:$AC,2,FALSE)&amp;" "&amp;VLOOKUP($D20,Licenciés!$A:$AC,3,FALSE)))</f>
        <v>MIRALLES Youri</v>
      </c>
      <c r="F20" s="29" t="str">
        <f>IF($D20="","",VLOOKUP($D20,Licenciés!$A:$AC,15,FALSE))</f>
        <v>NANTES ST MEDARD DOULON</v>
      </c>
      <c r="G20" s="525">
        <f>IF($D20="","",VLOOKUP($D20,Licenciés!$A:$AC,8,FALSE))</f>
        <v>38000</v>
      </c>
      <c r="H20" s="521">
        <f>IF($D20="","",VLOOKUP($D20,Licenciés!$A:$AC,21,FALSE))</f>
        <v>1836</v>
      </c>
      <c r="I20" s="521">
        <f>IF($D20="","",IF(VLOOKUP($D20,Licenciés!$A:$AC,24,FALSE)="Numerote","n° "&amp;VLOOKUP($D20,Licenciés!$A:$AC,23,FALSE),(VLOOKUP($D20,Licenciés!$A:$AC,24,FALSE))))</f>
        <v>18</v>
      </c>
      <c r="J20" s="521" t="str">
        <f>IF($D20="","",VLOOKUP($D20,Licenciés!$A:$AC,9,FALSE))</f>
        <v>J4</v>
      </c>
      <c r="K20" s="529"/>
      <c r="L20" s="559"/>
      <c r="M20" s="530"/>
      <c r="N20" s="521">
        <v>100</v>
      </c>
      <c r="O20" s="528"/>
      <c r="P20" s="529"/>
      <c r="Q20" s="559"/>
      <c r="R20" s="530"/>
      <c r="S20" s="521"/>
      <c r="T20" s="528"/>
      <c r="U20" s="529"/>
      <c r="V20" s="567"/>
      <c r="W20" s="568"/>
      <c r="X20" s="534"/>
      <c r="Y20" s="535"/>
      <c r="Z20" s="569"/>
      <c r="AA20" s="567"/>
      <c r="AB20" s="568"/>
      <c r="AC20" s="534"/>
      <c r="AD20" s="551"/>
      <c r="AE20" s="529">
        <f t="shared" si="2"/>
        <v>0</v>
      </c>
      <c r="AF20" s="530">
        <f t="shared" si="3"/>
        <v>0</v>
      </c>
      <c r="AG20" s="530">
        <f t="shared" si="4"/>
        <v>1</v>
      </c>
      <c r="AH20" s="530">
        <f t="shared" si="5"/>
        <v>0</v>
      </c>
      <c r="AI20" s="531">
        <f t="shared" si="6"/>
        <v>0</v>
      </c>
      <c r="AJ20" s="129" t="s">
        <v>119</v>
      </c>
      <c r="AK20" s="513"/>
      <c r="AL20" s="132">
        <f>IF($D20="","",IF(VLOOKUP($D20,Licenciés!$A:$AC,14,FALSE)&lt;10000000,"0"&amp;VLOOKUP($D20,Licenciés!$A:$AC,14,FALSE),VLOOKUP($D20,Licenciés!$A:$AC,14,FALSE)))</f>
        <v>12440058</v>
      </c>
      <c r="AM20" s="211">
        <f>IF($D20="","",VLOOKUP($D20,Licenciés!$A:$AC,23,FALSE))</f>
        <v>0</v>
      </c>
      <c r="AN20" s="30">
        <f>IF($D20="","",VLOOKUP($D20,Licenciés!$A:$AC,16,FALSE))</f>
        <v>44811</v>
      </c>
      <c r="AO20" s="31" t="str">
        <f>IF($D20="","",VLOOKUP($D20,Licenciés!$A:$AC,20,FALSE))</f>
        <v>Attestation autoquestionnaire pour majeur</v>
      </c>
      <c r="AP20" s="211" t="str">
        <f>IF($D20="","",VLOOKUP($D20,Licenciés!$A:$AC,5,FALSE))</f>
        <v>T</v>
      </c>
      <c r="AQ20" s="211">
        <f>IF($D20="","",VLOOKUP($D20,Licenciés!$A:$AC,10,FALSE))</f>
        <v>-19</v>
      </c>
      <c r="AR20" s="211" t="str">
        <f>IF($D20="","",VLOOKUP($D20,Licenciés!$A:$AC,11,FALSE))</f>
        <v>M</v>
      </c>
      <c r="AS20" s="211" t="str">
        <f>IF($D20="","",VLOOKUP($D20,Licenciés!$A:$AC,29,FALSE))</f>
        <v>Française</v>
      </c>
      <c r="AT20" s="30">
        <f>IF($D20="","",VLOOKUP($D20,Licenciés!$A:$AC,28,FALSE))</f>
        <v>0</v>
      </c>
      <c r="AU20" s="211">
        <f>IF($D20="","",VLOOKUP($D20,Licenciés!$A:$AZ,35,FALSE))</f>
        <v>240494046</v>
      </c>
      <c r="AV20" s="211">
        <f>IF($D20="","",VLOOKUP($D20,Licenciés!$A:$AZ,36,FALSE))</f>
        <v>783668060</v>
      </c>
      <c r="AW20" s="31" t="str">
        <f>IF($D20="","",VLOOKUP($D20,Licenciés!$A:$AZ,37,FALSE))</f>
        <v>reb1411@gmail.com</v>
      </c>
    </row>
    <row r="21" spans="1:49" s="101" customFormat="1" ht="15.95" customHeight="1">
      <c r="A21" s="519">
        <v>16</v>
      </c>
      <c r="B21" s="539" t="str">
        <f t="shared" si="0"/>
        <v>04</v>
      </c>
      <c r="C21" s="540" t="str">
        <f t="shared" si="1"/>
        <v>37</v>
      </c>
      <c r="D21" s="570">
        <v>3727776</v>
      </c>
      <c r="E21" s="523" t="str">
        <f>IF($D21="","",(VLOOKUP($D21,Licenciés!$A:$AC,2,FALSE)&amp;" "&amp;VLOOKUP($D21,Licenciés!$A:$AC,3,FALSE)))</f>
        <v>PINEL Gatien</v>
      </c>
      <c r="F21" s="29" t="str">
        <f>IF($D21="","",VLOOKUP($D21,Licenciés!$A:$AC,15,FALSE))</f>
        <v>T.T. JOUE-LES-TOURS</v>
      </c>
      <c r="G21" s="525">
        <f>IF($D21="","",VLOOKUP($D21,Licenciés!$A:$AC,8,FALSE))</f>
        <v>38966</v>
      </c>
      <c r="H21" s="521">
        <f>IF($D21="","",VLOOKUP($D21,Licenciés!$A:$AC,21,FALSE))</f>
        <v>1760</v>
      </c>
      <c r="I21" s="521">
        <f>IF($D21="","",IF(VLOOKUP($D21,Licenciés!$A:$AC,24,FALSE)="Numerote","n° "&amp;VLOOKUP($D21,Licenciés!$A:$AC,23,FALSE),(VLOOKUP($D21,Licenciés!$A:$AC,24,FALSE))))</f>
        <v>17</v>
      </c>
      <c r="J21" s="521" t="str">
        <f>IF($D21="","",VLOOKUP($D21,Licenciés!$A:$AC,9,FALSE))</f>
        <v>J2</v>
      </c>
      <c r="K21" s="526"/>
      <c r="L21" s="527"/>
      <c r="M21" s="521"/>
      <c r="N21" s="521">
        <v>100</v>
      </c>
      <c r="O21" s="528"/>
      <c r="P21" s="526"/>
      <c r="Q21" s="527"/>
      <c r="R21" s="521"/>
      <c r="S21" s="521"/>
      <c r="T21" s="528"/>
      <c r="U21" s="526"/>
      <c r="V21" s="533"/>
      <c r="W21" s="534"/>
      <c r="X21" s="534"/>
      <c r="Y21" s="535"/>
      <c r="Z21" s="536"/>
      <c r="AA21" s="533"/>
      <c r="AB21" s="568"/>
      <c r="AC21" s="534"/>
      <c r="AD21" s="551"/>
      <c r="AE21" s="529">
        <f t="shared" si="2"/>
        <v>0</v>
      </c>
      <c r="AF21" s="530">
        <f t="shared" si="3"/>
        <v>0</v>
      </c>
      <c r="AG21" s="530">
        <f t="shared" si="4"/>
        <v>1</v>
      </c>
      <c r="AH21" s="530">
        <f t="shared" si="5"/>
        <v>0</v>
      </c>
      <c r="AI21" s="531">
        <f t="shared" si="6"/>
        <v>0</v>
      </c>
      <c r="AJ21" s="129" t="s">
        <v>119</v>
      </c>
      <c r="AK21" s="516"/>
      <c r="AL21" s="132" t="str">
        <f>IF($D21="","",IF(VLOOKUP($D21,Licenciés!$A:$AC,14,FALSE)&lt;10000000,"0"&amp;VLOOKUP($D21,Licenciés!$A:$AC,14,FALSE),VLOOKUP($D21,Licenciés!$A:$AC,14,FALSE)))</f>
        <v>04370566</v>
      </c>
      <c r="AM21" s="211">
        <f>IF($D21="","",VLOOKUP($D21,Licenciés!$A:$AC,23,FALSE))</f>
        <v>0</v>
      </c>
      <c r="AN21" s="30">
        <f>IF($D21="","",VLOOKUP($D21,Licenciés!$A:$AC,16,FALSE))</f>
        <v>44766</v>
      </c>
      <c r="AO21" s="31" t="str">
        <f>IF($D21="","",VLOOKUP($D21,Licenciés!$A:$AC,20,FALSE))</f>
        <v>Standard</v>
      </c>
      <c r="AP21" s="211" t="str">
        <f>IF($D21="","",VLOOKUP($D21,Licenciés!$A:$AC,5,FALSE))</f>
        <v>T</v>
      </c>
      <c r="AQ21" s="211">
        <f>IF($D21="","",VLOOKUP($D21,Licenciés!$A:$AC,10,FALSE))</f>
        <v>-17</v>
      </c>
      <c r="AR21" s="211" t="str">
        <f>IF($D21="","",VLOOKUP($D21,Licenciés!$A:$AC,11,FALSE))</f>
        <v>M</v>
      </c>
      <c r="AS21" s="211" t="str">
        <f>IF($D21="","",VLOOKUP($D21,Licenciés!$A:$AC,29,FALSE))</f>
        <v>Française</v>
      </c>
      <c r="AT21" s="30">
        <f>IF($D21="","",VLOOKUP($D21,Licenciés!$A:$AC,28,FALSE))</f>
        <v>0</v>
      </c>
      <c r="AU21" s="211">
        <f>IF($D21="","",VLOOKUP($D21,Licenciés!$A:$AZ,35,FALSE))</f>
        <v>247531727</v>
      </c>
      <c r="AV21" s="211">
        <f>IF($D21="","",VLOOKUP($D21,Licenciés!$A:$AZ,36,FALSE))</f>
        <v>660786117</v>
      </c>
      <c r="AW21" s="31" t="str">
        <f>IF($D21="","",VLOOKUP($D21,Licenciés!$A:$AZ,37,FALSE))</f>
        <v>pinel.karen@gmail.com</v>
      </c>
    </row>
    <row r="22" spans="1:49" ht="15.95" customHeight="1">
      <c r="A22" s="519">
        <v>17</v>
      </c>
      <c r="B22" s="520" t="str">
        <f t="shared" si="0"/>
        <v>08</v>
      </c>
      <c r="C22" s="521" t="str">
        <f t="shared" si="1"/>
        <v>91</v>
      </c>
      <c r="D22" s="566">
        <v>9144148</v>
      </c>
      <c r="E22" s="523" t="str">
        <f>IF($D22="","",(VLOOKUP($D22,Licenciés!$A:$AC,2,FALSE)&amp;" "&amp;VLOOKUP($D22,Licenciés!$A:$AC,3,FALSE)))</f>
        <v>PILATE Maceo</v>
      </c>
      <c r="F22" s="29" t="str">
        <f>IF($D22="","",VLOOKUP($D22,Licenciés!$A:$AC,15,FALSE))</f>
        <v>BRETIGNY CS</v>
      </c>
      <c r="G22" s="525">
        <f>IF($D22="","",VLOOKUP($D22,Licenciés!$A:$AC,8,FALSE))</f>
        <v>38725</v>
      </c>
      <c r="H22" s="521">
        <f>IF($D22="","",VLOOKUP($D22,Licenciés!$A:$AC,21,FALSE))</f>
        <v>1740</v>
      </c>
      <c r="I22" s="521">
        <f>IF($D22="","",IF(VLOOKUP($D22,Licenciés!$A:$AC,24,FALSE)="Numerote","n° "&amp;VLOOKUP($D22,Licenciés!$A:$AC,23,FALSE),(VLOOKUP($D22,Licenciés!$A:$AC,24,FALSE))))</f>
        <v>17</v>
      </c>
      <c r="J22" s="521" t="str">
        <f>IF($D22="","",VLOOKUP($D22,Licenciés!$A:$AC,9,FALSE))</f>
        <v>J2</v>
      </c>
      <c r="K22" s="526"/>
      <c r="L22" s="527"/>
      <c r="M22" s="521"/>
      <c r="N22" s="521">
        <v>100</v>
      </c>
      <c r="O22" s="528"/>
      <c r="P22" s="526"/>
      <c r="Q22" s="527"/>
      <c r="R22" s="521"/>
      <c r="S22" s="521"/>
      <c r="T22" s="528"/>
      <c r="U22" s="526"/>
      <c r="V22" s="533"/>
      <c r="W22" s="534"/>
      <c r="X22" s="534"/>
      <c r="Y22" s="535"/>
      <c r="Z22" s="569"/>
      <c r="AA22" s="533"/>
      <c r="AB22" s="568"/>
      <c r="AC22" s="534"/>
      <c r="AD22" s="551"/>
      <c r="AE22" s="529">
        <f t="shared" si="2"/>
        <v>0</v>
      </c>
      <c r="AF22" s="530">
        <f t="shared" si="3"/>
        <v>0</v>
      </c>
      <c r="AG22" s="530">
        <f t="shared" si="4"/>
        <v>1</v>
      </c>
      <c r="AH22" s="530">
        <f t="shared" si="5"/>
        <v>0</v>
      </c>
      <c r="AI22" s="531">
        <f t="shared" si="6"/>
        <v>0</v>
      </c>
      <c r="AJ22" s="129" t="s">
        <v>119</v>
      </c>
      <c r="AK22" s="516"/>
      <c r="AL22" s="132" t="str">
        <f>IF($D22="","",IF(VLOOKUP($D22,Licenciés!$A:$AC,14,FALSE)&lt;10000000,"0"&amp;VLOOKUP($D22,Licenciés!$A:$AC,14,FALSE),VLOOKUP($D22,Licenciés!$A:$AC,14,FALSE)))</f>
        <v>08910916</v>
      </c>
      <c r="AM22" s="211">
        <f>IF($D22="","",VLOOKUP($D22,Licenciés!$A:$AC,23,FALSE))</f>
        <v>0</v>
      </c>
      <c r="AN22" s="30">
        <f>IF($D22="","",VLOOKUP($D22,Licenciés!$A:$AC,16,FALSE))</f>
        <v>44803</v>
      </c>
      <c r="AO22" s="31" t="str">
        <f>IF($D22="","",VLOOKUP($D22,Licenciés!$A:$AC,20,FALSE))</f>
        <v>Attestation autoquestionnaire pour mineur</v>
      </c>
      <c r="AP22" s="211" t="str">
        <f>IF($D22="","",VLOOKUP($D22,Licenciés!$A:$AC,5,FALSE))</f>
        <v>T</v>
      </c>
      <c r="AQ22" s="211">
        <f>IF($D22="","",VLOOKUP($D22,Licenciés!$A:$AC,10,FALSE))</f>
        <v>-17</v>
      </c>
      <c r="AR22" s="211" t="str">
        <f>IF($D22="","",VLOOKUP($D22,Licenciés!$A:$AC,11,FALSE))</f>
        <v>M</v>
      </c>
      <c r="AS22" s="211" t="str">
        <f>IF($D22="","",VLOOKUP($D22,Licenciés!$A:$AC,29,FALSE))</f>
        <v>Française</v>
      </c>
      <c r="AT22" s="30">
        <f>IF($D22="","",VLOOKUP($D22,Licenciés!$A:$AC,28,FALSE))</f>
        <v>0</v>
      </c>
      <c r="AU22" s="211">
        <f>IF($D22="","",VLOOKUP($D22,Licenciés!$A:$AZ,35,FALSE))</f>
        <v>660744161</v>
      </c>
      <c r="AV22" s="211">
        <f>IF($D22="","",VLOOKUP($D22,Licenciés!$A:$AZ,36,FALSE))</f>
        <v>660259185</v>
      </c>
      <c r="AW22" s="31" t="str">
        <f>IF($D22="","",VLOOKUP($D22,Licenciés!$A:$AZ,37,FALSE))</f>
        <v>blanchecourteau@hotmail.com</v>
      </c>
    </row>
    <row r="23" spans="1:49" ht="15.95" customHeight="1">
      <c r="A23" s="519">
        <v>18</v>
      </c>
      <c r="B23" s="520" t="str">
        <f t="shared" si="0"/>
        <v>03</v>
      </c>
      <c r="C23" s="521" t="str">
        <f t="shared" si="1"/>
        <v>35</v>
      </c>
      <c r="D23" s="570">
        <v>5620810</v>
      </c>
      <c r="E23" s="523" t="str">
        <f>IF($D23="","",(VLOOKUP($D23,Licenciés!$A:$AC,2,FALSE)&amp;" "&amp;VLOOKUP($D23,Licenciés!$A:$AC,3,FALSE)))</f>
        <v>BEHIER Ewan</v>
      </c>
      <c r="F23" s="29" t="str">
        <f>IF($D23="","",VLOOKUP($D23,Licenciés!$A:$AC,15,FALSE))</f>
        <v>CESSON O.C.</v>
      </c>
      <c r="G23" s="525">
        <f>IF($D23="","",VLOOKUP($D23,Licenciés!$A:$AC,8,FALSE))</f>
        <v>38795</v>
      </c>
      <c r="H23" s="521">
        <f>IF($D23="","",VLOOKUP($D23,Licenciés!$A:$AC,21,FALSE))</f>
        <v>1728</v>
      </c>
      <c r="I23" s="521">
        <f>IF($D23="","",IF(VLOOKUP($D23,Licenciés!$A:$AC,24,FALSE)="Numerote","n° "&amp;VLOOKUP($D23,Licenciés!$A:$AC,23,FALSE),(VLOOKUP($D23,Licenciés!$A:$AC,24,FALSE))))</f>
        <v>17</v>
      </c>
      <c r="J23" s="521" t="str">
        <f>IF($D23="","",VLOOKUP($D23,Licenciés!$A:$AC,9,FALSE))</f>
        <v>J2</v>
      </c>
      <c r="K23" s="529"/>
      <c r="L23" s="559"/>
      <c r="M23" s="530"/>
      <c r="N23" s="521">
        <v>100</v>
      </c>
      <c r="O23" s="528"/>
      <c r="P23" s="529"/>
      <c r="Q23" s="559"/>
      <c r="R23" s="530"/>
      <c r="S23" s="521"/>
      <c r="T23" s="528"/>
      <c r="U23" s="529"/>
      <c r="V23" s="567"/>
      <c r="W23" s="568"/>
      <c r="X23" s="534"/>
      <c r="Y23" s="535"/>
      <c r="Z23" s="569"/>
      <c r="AA23" s="567"/>
      <c r="AB23" s="568"/>
      <c r="AC23" s="534"/>
      <c r="AD23" s="551"/>
      <c r="AE23" s="529">
        <f t="shared" si="2"/>
        <v>0</v>
      </c>
      <c r="AF23" s="530">
        <f t="shared" si="3"/>
        <v>0</v>
      </c>
      <c r="AG23" s="530">
        <f t="shared" si="4"/>
        <v>1</v>
      </c>
      <c r="AH23" s="530">
        <f t="shared" si="5"/>
        <v>0</v>
      </c>
      <c r="AI23" s="531">
        <f t="shared" si="6"/>
        <v>0</v>
      </c>
      <c r="AJ23" s="129" t="s">
        <v>119</v>
      </c>
      <c r="AK23" s="513"/>
      <c r="AL23" s="132" t="str">
        <f>IF($D23="","",IF(VLOOKUP($D23,Licenciés!$A:$AC,14,FALSE)&lt;10000000,"0"&amp;VLOOKUP($D23,Licenciés!$A:$AC,14,FALSE),VLOOKUP($D23,Licenciés!$A:$AC,14,FALSE)))</f>
        <v>03350016</v>
      </c>
      <c r="AM23" s="211">
        <f>IF($D23="","",VLOOKUP($D23,Licenciés!$A:$AC,23,FALSE))</f>
        <v>0</v>
      </c>
      <c r="AN23" s="30">
        <f>IF($D23="","",VLOOKUP($D23,Licenciés!$A:$AC,16,FALSE))</f>
        <v>44816</v>
      </c>
      <c r="AO23" s="31" t="str">
        <f>IF($D23="","",VLOOKUP($D23,Licenciés!$A:$AC,20,FALSE))</f>
        <v>Standard</v>
      </c>
      <c r="AP23" s="211" t="str">
        <f>IF($D23="","",VLOOKUP($D23,Licenciés!$A:$AC,5,FALSE))</f>
        <v>T</v>
      </c>
      <c r="AQ23" s="211">
        <f>IF($D23="","",VLOOKUP($D23,Licenciés!$A:$AC,10,FALSE))</f>
        <v>-17</v>
      </c>
      <c r="AR23" s="211" t="str">
        <f>IF($D23="","",VLOOKUP($D23,Licenciés!$A:$AC,11,FALSE))</f>
        <v>M</v>
      </c>
      <c r="AS23" s="211" t="str">
        <f>IF($D23="","",VLOOKUP($D23,Licenciés!$A:$AC,29,FALSE))</f>
        <v>Française</v>
      </c>
      <c r="AT23" s="30">
        <f>IF($D23="","",VLOOKUP($D23,Licenciés!$A:$AC,28,FALSE))</f>
        <v>44743</v>
      </c>
      <c r="AU23" s="211">
        <f>IF($D23="","",VLOOKUP($D23,Licenciés!$A:$AZ,35,FALSE))</f>
        <v>630552096</v>
      </c>
      <c r="AV23" s="211">
        <f>IF($D23="","",VLOOKUP($D23,Licenciés!$A:$AZ,36,FALSE))</f>
        <v>613762918</v>
      </c>
      <c r="AW23" s="31" t="str">
        <f>IF($D23="","",VLOOKUP($D23,Licenciés!$A:$AZ,37,FALSE))</f>
        <v>abehier@free.fr</v>
      </c>
    </row>
    <row r="24" spans="1:49" s="101" customFormat="1" ht="15.95" customHeight="1">
      <c r="A24" s="519">
        <v>19</v>
      </c>
      <c r="B24" s="520" t="str">
        <f t="shared" si="0"/>
        <v>08</v>
      </c>
      <c r="C24" s="521" t="str">
        <f t="shared" si="1"/>
        <v>77</v>
      </c>
      <c r="D24" s="570">
        <v>7727498</v>
      </c>
      <c r="E24" s="523" t="str">
        <f>IF($D24="","",(VLOOKUP($D24,Licenciés!$A:$AC,2,FALSE)&amp;" "&amp;VLOOKUP($D24,Licenciés!$A:$AC,3,FALSE)))</f>
        <v>STAUBER Julien</v>
      </c>
      <c r="F24" s="29" t="str">
        <f>IF($D24="","",VLOOKUP($D24,Licenciés!$A:$AC,15,FALSE))</f>
        <v>E. P. DE LOGNES</v>
      </c>
      <c r="G24" s="525">
        <f>IF($D24="","",VLOOKUP($D24,Licenciés!$A:$AC,8,FALSE))</f>
        <v>38786</v>
      </c>
      <c r="H24" s="521">
        <f>IF($D24="","",VLOOKUP($D24,Licenciés!$A:$AC,21,FALSE))</f>
        <v>1855</v>
      </c>
      <c r="I24" s="521">
        <f>IF($D24="","",IF(VLOOKUP($D24,Licenciés!$A:$AC,24,FALSE)="Numerote","n° "&amp;VLOOKUP($D24,Licenciés!$A:$AC,23,FALSE),(VLOOKUP($D24,Licenciés!$A:$AC,24,FALSE))))</f>
        <v>18</v>
      </c>
      <c r="J24" s="521" t="str">
        <f>IF($D24="","",VLOOKUP($D24,Licenciés!$A:$AC,9,FALSE))</f>
        <v>J2</v>
      </c>
      <c r="K24" s="529"/>
      <c r="L24" s="559"/>
      <c r="M24" s="530"/>
      <c r="N24" s="521">
        <v>80</v>
      </c>
      <c r="O24" s="528"/>
      <c r="P24" s="529"/>
      <c r="Q24" s="559"/>
      <c r="R24" s="530"/>
      <c r="S24" s="521"/>
      <c r="T24" s="528"/>
      <c r="U24" s="529"/>
      <c r="V24" s="567"/>
      <c r="W24" s="568"/>
      <c r="X24" s="534"/>
      <c r="Y24" s="535"/>
      <c r="Z24" s="569"/>
      <c r="AA24" s="567"/>
      <c r="AB24" s="568"/>
      <c r="AC24" s="534"/>
      <c r="AD24" s="551"/>
      <c r="AE24" s="529">
        <f t="shared" si="2"/>
        <v>0</v>
      </c>
      <c r="AF24" s="530">
        <f t="shared" si="3"/>
        <v>0</v>
      </c>
      <c r="AG24" s="530">
        <f t="shared" si="4"/>
        <v>0</v>
      </c>
      <c r="AH24" s="530">
        <f t="shared" si="5"/>
        <v>80</v>
      </c>
      <c r="AI24" s="531">
        <f t="shared" si="6"/>
        <v>0</v>
      </c>
      <c r="AJ24" s="129" t="s">
        <v>119</v>
      </c>
      <c r="AK24" s="513"/>
      <c r="AL24" s="132" t="str">
        <f>IF($D24="","",IF(VLOOKUP($D24,Licenciés!$A:$AC,14,FALSE)&lt;10000000,"0"&amp;VLOOKUP($D24,Licenciés!$A:$AC,14,FALSE),VLOOKUP($D24,Licenciés!$A:$AC,14,FALSE)))</f>
        <v>08771184</v>
      </c>
      <c r="AM24" s="211">
        <f>IF($D24="","",VLOOKUP($D24,Licenciés!$A:$AC,23,FALSE))</f>
        <v>0</v>
      </c>
      <c r="AN24" s="30">
        <f>IF($D24="","",VLOOKUP($D24,Licenciés!$A:$AC,16,FALSE))</f>
        <v>44803</v>
      </c>
      <c r="AO24" s="31" t="str">
        <f>IF($D24="","",VLOOKUP($D24,Licenciés!$A:$AC,20,FALSE))</f>
        <v>Attestation autoquestionnaire pour mineur</v>
      </c>
      <c r="AP24" s="211" t="str">
        <f>IF($D24="","",VLOOKUP($D24,Licenciés!$A:$AC,5,FALSE))</f>
        <v>T</v>
      </c>
      <c r="AQ24" s="211">
        <f>IF($D24="","",VLOOKUP($D24,Licenciés!$A:$AC,10,FALSE))</f>
        <v>-17</v>
      </c>
      <c r="AR24" s="211" t="str">
        <f>IF($D24="","",VLOOKUP($D24,Licenciés!$A:$AC,11,FALSE))</f>
        <v>M</v>
      </c>
      <c r="AS24" s="211" t="str">
        <f>IF($D24="","",VLOOKUP($D24,Licenciés!$A:$AC,29,FALSE))</f>
        <v>Française</v>
      </c>
      <c r="AT24" s="30">
        <f>IF($D24="","",VLOOKUP($D24,Licenciés!$A:$AC,28,FALSE))</f>
        <v>44378</v>
      </c>
      <c r="AU24" s="211">
        <f>IF($D24="","",VLOOKUP($D24,Licenciés!$A:$AZ,35,FALSE))</f>
        <v>164263052</v>
      </c>
      <c r="AV24" s="211">
        <f>IF($D24="","",VLOOKUP($D24,Licenciés!$A:$AZ,36,FALSE))</f>
        <v>615213123</v>
      </c>
      <c r="AW24" s="31" t="str">
        <f>IF($D24="","",VLOOKUP($D24,Licenciés!$A:$AZ,37,FALSE))</f>
        <v>jeff.celine@sfr.fr</v>
      </c>
    </row>
    <row r="25" spans="1:49" s="101" customFormat="1" ht="15.95" customHeight="1">
      <c r="A25" s="519">
        <v>20</v>
      </c>
      <c r="B25" s="539" t="str">
        <f t="shared" si="0"/>
        <v>04</v>
      </c>
      <c r="C25" s="540" t="str">
        <f t="shared" si="1"/>
        <v>28</v>
      </c>
      <c r="D25" s="570">
        <v>2812536</v>
      </c>
      <c r="E25" s="523" t="str">
        <f>IF($D25="","",(VLOOKUP($D25,Licenciés!$A:$AC,2,FALSE)&amp;" "&amp;VLOOKUP($D25,Licenciés!$A:$AC,3,FALSE)))</f>
        <v>TRUBERT Paul</v>
      </c>
      <c r="F25" s="29" t="str">
        <f>IF($D25="","",VLOOKUP($D25,Licenciés!$A:$AC,15,FALSE))</f>
        <v>BARJOUVILLE SCL.</v>
      </c>
      <c r="G25" s="525">
        <f>IF($D25="","",VLOOKUP($D25,Licenciés!$A:$AC,8,FALSE))</f>
        <v>38754</v>
      </c>
      <c r="H25" s="521">
        <f>IF($D25="","",VLOOKUP($D25,Licenciés!$A:$AC,21,FALSE))</f>
        <v>1824</v>
      </c>
      <c r="I25" s="521">
        <f>IF($D25="","",IF(VLOOKUP($D25,Licenciés!$A:$AC,24,FALSE)="Numerote","n° "&amp;VLOOKUP($D25,Licenciés!$A:$AC,23,FALSE),(VLOOKUP($D25,Licenciés!$A:$AC,24,FALSE))))</f>
        <v>18</v>
      </c>
      <c r="J25" s="521" t="str">
        <f>IF($D25="","",VLOOKUP($D25,Licenciés!$A:$AC,9,FALSE))</f>
        <v>J2</v>
      </c>
      <c r="K25" s="526"/>
      <c r="L25" s="527"/>
      <c r="M25" s="521"/>
      <c r="N25" s="521">
        <v>80</v>
      </c>
      <c r="O25" s="528"/>
      <c r="P25" s="526"/>
      <c r="Q25" s="527"/>
      <c r="R25" s="521"/>
      <c r="S25" s="521"/>
      <c r="T25" s="528"/>
      <c r="U25" s="526"/>
      <c r="V25" s="533"/>
      <c r="W25" s="534"/>
      <c r="X25" s="534"/>
      <c r="Y25" s="535"/>
      <c r="Z25" s="536"/>
      <c r="AA25" s="533"/>
      <c r="AB25" s="568"/>
      <c r="AC25" s="534"/>
      <c r="AD25" s="551"/>
      <c r="AE25" s="529">
        <f t="shared" si="2"/>
        <v>0</v>
      </c>
      <c r="AF25" s="530">
        <f t="shared" si="3"/>
        <v>0</v>
      </c>
      <c r="AG25" s="530">
        <f t="shared" si="4"/>
        <v>0</v>
      </c>
      <c r="AH25" s="530">
        <f t="shared" si="5"/>
        <v>80</v>
      </c>
      <c r="AI25" s="531">
        <f t="shared" si="6"/>
        <v>0</v>
      </c>
      <c r="AJ25" s="129" t="s">
        <v>119</v>
      </c>
      <c r="AK25" s="516"/>
      <c r="AL25" s="132" t="str">
        <f>IF($D25="","",IF(VLOOKUP($D25,Licenciés!$A:$AC,14,FALSE)&lt;10000000,"0"&amp;VLOOKUP($D25,Licenciés!$A:$AC,14,FALSE),VLOOKUP($D25,Licenciés!$A:$AC,14,FALSE)))</f>
        <v>04280681</v>
      </c>
      <c r="AM25" s="211">
        <f>IF($D25="","",VLOOKUP($D25,Licenciés!$A:$AC,23,FALSE))</f>
        <v>0</v>
      </c>
      <c r="AN25" s="30">
        <f>IF($D25="","",VLOOKUP($D25,Licenciés!$A:$AC,16,FALSE))</f>
        <v>44817</v>
      </c>
      <c r="AO25" s="31" t="str">
        <f>IF($D25="","",VLOOKUP($D25,Licenciés!$A:$AC,20,FALSE))</f>
        <v>Standard</v>
      </c>
      <c r="AP25" s="211" t="str">
        <f>IF($D25="","",VLOOKUP($D25,Licenciés!$A:$AC,5,FALSE))</f>
        <v>T</v>
      </c>
      <c r="AQ25" s="211">
        <f>IF($D25="","",VLOOKUP($D25,Licenciés!$A:$AC,10,FALSE))</f>
        <v>-17</v>
      </c>
      <c r="AR25" s="211" t="str">
        <f>IF($D25="","",VLOOKUP($D25,Licenciés!$A:$AC,11,FALSE))</f>
        <v>M</v>
      </c>
      <c r="AS25" s="211" t="str">
        <f>IF($D25="","",VLOOKUP($D25,Licenciés!$A:$AC,29,FALSE))</f>
        <v>Française</v>
      </c>
      <c r="AT25" s="30">
        <f>IF($D25="","",VLOOKUP($D25,Licenciés!$A:$AC,28,FALSE))</f>
        <v>43282</v>
      </c>
      <c r="AU25" s="211">
        <f>IF($D25="","",VLOOKUP($D25,Licenciés!$A:$AZ,35,FALSE))</f>
        <v>237316601</v>
      </c>
      <c r="AV25" s="211">
        <f>IF($D25="","",VLOOKUP($D25,Licenciés!$A:$AZ,36,FALSE))</f>
        <v>642506257</v>
      </c>
      <c r="AW25" s="31" t="str">
        <f>IF($D25="","",VLOOKUP($D25,Licenciés!$A:$AZ,37,FALSE))</f>
        <v>trubert.ghislaine@sfr.fr</v>
      </c>
    </row>
    <row r="26" spans="1:49" ht="15.95" customHeight="1">
      <c r="A26" s="519">
        <v>21</v>
      </c>
      <c r="B26" s="520" t="str">
        <f t="shared" si="0"/>
        <v>12</v>
      </c>
      <c r="C26" s="521" t="str">
        <f t="shared" si="1"/>
        <v>85</v>
      </c>
      <c r="D26" s="566">
        <v>8523690</v>
      </c>
      <c r="E26" s="523" t="str">
        <f>IF($D26="","",(VLOOKUP($D26,Licenciés!$A:$AC,2,FALSE)&amp;" "&amp;VLOOKUP($D26,Licenciés!$A:$AC,3,FALSE)))</f>
        <v>ROBERT Toni</v>
      </c>
      <c r="F26" s="29" t="str">
        <f>IF($D26="","",VLOOKUP($D26,Licenciés!$A:$AC,15,FALSE))</f>
        <v>FERRIERE VENDEE TENNIS DE TABLE</v>
      </c>
      <c r="G26" s="525">
        <f>IF($D26="","",VLOOKUP($D26,Licenciés!$A:$AC,8,FALSE))</f>
        <v>39011</v>
      </c>
      <c r="H26" s="521">
        <f>IF($D26="","",VLOOKUP($D26,Licenciés!$A:$AC,21,FALSE))</f>
        <v>1759</v>
      </c>
      <c r="I26" s="521">
        <f>IF($D26="","",IF(VLOOKUP($D26,Licenciés!$A:$AC,24,FALSE)="Numerote","n° "&amp;VLOOKUP($D26,Licenciés!$A:$AC,23,FALSE),(VLOOKUP($D26,Licenciés!$A:$AC,24,FALSE))))</f>
        <v>17</v>
      </c>
      <c r="J26" s="521" t="str">
        <f>IF($D26="","",VLOOKUP($D26,Licenciés!$A:$AC,9,FALSE))</f>
        <v>J2</v>
      </c>
      <c r="K26" s="526"/>
      <c r="L26" s="527"/>
      <c r="M26" s="521"/>
      <c r="N26" s="521">
        <v>80</v>
      </c>
      <c r="O26" s="528"/>
      <c r="P26" s="526"/>
      <c r="Q26" s="527"/>
      <c r="R26" s="521"/>
      <c r="S26" s="521"/>
      <c r="T26" s="528"/>
      <c r="U26" s="526"/>
      <c r="V26" s="533"/>
      <c r="W26" s="534"/>
      <c r="X26" s="534"/>
      <c r="Y26" s="535"/>
      <c r="Z26" s="569"/>
      <c r="AA26" s="533"/>
      <c r="AB26" s="568"/>
      <c r="AC26" s="534"/>
      <c r="AD26" s="551"/>
      <c r="AE26" s="529">
        <f t="shared" si="2"/>
        <v>0</v>
      </c>
      <c r="AF26" s="530">
        <f t="shared" si="3"/>
        <v>0</v>
      </c>
      <c r="AG26" s="530">
        <f t="shared" si="4"/>
        <v>0</v>
      </c>
      <c r="AH26" s="530">
        <f t="shared" si="5"/>
        <v>80</v>
      </c>
      <c r="AI26" s="531">
        <f t="shared" si="6"/>
        <v>0</v>
      </c>
      <c r="AJ26" s="129" t="s">
        <v>119</v>
      </c>
      <c r="AK26" s="516"/>
      <c r="AL26" s="132">
        <f>IF($D26="","",IF(VLOOKUP($D26,Licenciés!$A:$AC,14,FALSE)&lt;10000000,"0"&amp;VLOOKUP($D26,Licenciés!$A:$AC,14,FALSE),VLOOKUP($D26,Licenciés!$A:$AC,14,FALSE)))</f>
        <v>12850024</v>
      </c>
      <c r="AM26" s="211">
        <f>IF($D26="","",VLOOKUP($D26,Licenciés!$A:$AC,23,FALSE))</f>
        <v>0</v>
      </c>
      <c r="AN26" s="30">
        <f>IF($D26="","",VLOOKUP($D26,Licenciés!$A:$AC,16,FALSE))</f>
        <v>44793</v>
      </c>
      <c r="AO26" s="31" t="str">
        <f>IF($D26="","",VLOOKUP($D26,Licenciés!$A:$AC,20,FALSE))</f>
        <v>Standard</v>
      </c>
      <c r="AP26" s="211" t="str">
        <f>IF($D26="","",VLOOKUP($D26,Licenciés!$A:$AC,5,FALSE))</f>
        <v>T</v>
      </c>
      <c r="AQ26" s="211">
        <f>IF($D26="","",VLOOKUP($D26,Licenciés!$A:$AC,10,FALSE))</f>
        <v>-17</v>
      </c>
      <c r="AR26" s="211" t="str">
        <f>IF($D26="","",VLOOKUP($D26,Licenciés!$A:$AC,11,FALSE))</f>
        <v>M</v>
      </c>
      <c r="AS26" s="211" t="str">
        <f>IF($D26="","",VLOOKUP($D26,Licenciés!$A:$AC,29,FALSE))</f>
        <v>Française</v>
      </c>
      <c r="AT26" s="30">
        <f>IF($D26="","",VLOOKUP($D26,Licenciés!$A:$AC,28,FALSE))</f>
        <v>43282</v>
      </c>
      <c r="AU26" s="211">
        <f>IF($D26="","",VLOOKUP($D26,Licenciés!$A:$AZ,35,FALSE))</f>
        <v>251055849</v>
      </c>
      <c r="AV26" s="211">
        <f>IF($D26="","",VLOOKUP($D26,Licenciés!$A:$AZ,36,FALSE))</f>
        <v>608094082</v>
      </c>
      <c r="AW26" s="31" t="str">
        <f>IF($D26="","",VLOOKUP($D26,Licenciés!$A:$AZ,37,FALSE))</f>
        <v>sv-robert85@orange.fr</v>
      </c>
    </row>
    <row r="27" spans="1:49" ht="15.95" customHeight="1">
      <c r="A27" s="519">
        <v>22</v>
      </c>
      <c r="B27" s="520" t="str">
        <f t="shared" si="0"/>
        <v>03</v>
      </c>
      <c r="C27" s="521" t="str">
        <f t="shared" si="1"/>
        <v>22</v>
      </c>
      <c r="D27" s="566">
        <v>2218994</v>
      </c>
      <c r="E27" s="523" t="str">
        <f>IF($D27="","",(VLOOKUP($D27,Licenciés!$A:$AC,2,FALSE)&amp;" "&amp;VLOOKUP($D27,Licenciés!$A:$AC,3,FALSE)))</f>
        <v>COIFFARD Ewen</v>
      </c>
      <c r="F27" s="29" t="str">
        <f>IF($D27="","",VLOOKUP($D27,Licenciés!$A:$AC,15,FALSE))</f>
        <v>TT LOUANNEC PLOUARET LANNION</v>
      </c>
      <c r="G27" s="525">
        <f>IF($D27="","",VLOOKUP($D27,Licenciés!$A:$AC,8,FALSE))</f>
        <v>38718</v>
      </c>
      <c r="H27" s="521">
        <f>IF($D27="","",VLOOKUP($D27,Licenciés!$A:$AC,21,FALSE))</f>
        <v>1621</v>
      </c>
      <c r="I27" s="521">
        <f>IF($D27="","",IF(VLOOKUP($D27,Licenciés!$A:$AC,24,FALSE)="Numerote","n° "&amp;VLOOKUP($D27,Licenciés!$A:$AC,23,FALSE),(VLOOKUP($D27,Licenciés!$A:$AC,24,FALSE))))</f>
        <v>16</v>
      </c>
      <c r="J27" s="521" t="str">
        <f>IF($D27="","",VLOOKUP($D27,Licenciés!$A:$AC,9,FALSE))</f>
        <v>J2</v>
      </c>
      <c r="K27" s="529"/>
      <c r="L27" s="559"/>
      <c r="M27" s="530"/>
      <c r="N27" s="521">
        <v>80</v>
      </c>
      <c r="O27" s="528"/>
      <c r="P27" s="529"/>
      <c r="Q27" s="559"/>
      <c r="R27" s="530"/>
      <c r="S27" s="521"/>
      <c r="T27" s="528"/>
      <c r="U27" s="529"/>
      <c r="V27" s="567"/>
      <c r="W27" s="568"/>
      <c r="X27" s="534"/>
      <c r="Y27" s="535"/>
      <c r="Z27" s="569"/>
      <c r="AA27" s="567"/>
      <c r="AB27" s="568"/>
      <c r="AC27" s="534"/>
      <c r="AD27" s="551"/>
      <c r="AE27" s="529">
        <f t="shared" si="2"/>
        <v>0</v>
      </c>
      <c r="AF27" s="530">
        <f t="shared" si="3"/>
        <v>0</v>
      </c>
      <c r="AG27" s="530">
        <f t="shared" si="4"/>
        <v>0</v>
      </c>
      <c r="AH27" s="530">
        <f t="shared" si="5"/>
        <v>80</v>
      </c>
      <c r="AI27" s="531">
        <f t="shared" si="6"/>
        <v>0</v>
      </c>
      <c r="AJ27" s="129" t="s">
        <v>119</v>
      </c>
      <c r="AK27" s="513"/>
      <c r="AL27" s="132" t="str">
        <f>IF($D27="","",IF(VLOOKUP($D27,Licenciés!$A:$AC,14,FALSE)&lt;10000000,"0"&amp;VLOOKUP($D27,Licenciés!$A:$AC,14,FALSE),VLOOKUP($D27,Licenciés!$A:$AC,14,FALSE)))</f>
        <v>03220127</v>
      </c>
      <c r="AM27" s="211">
        <f>IF($D27="","",VLOOKUP($D27,Licenciés!$A:$AC,23,FALSE))</f>
        <v>0</v>
      </c>
      <c r="AN27" s="30">
        <f>IF($D27="","",VLOOKUP($D27,Licenciés!$A:$AC,16,FALSE))</f>
        <v>44806</v>
      </c>
      <c r="AO27" s="31" t="str">
        <f>IF($D27="","",VLOOKUP($D27,Licenciés!$A:$AC,20,FALSE))</f>
        <v>Attestation autoquestionnaire pour mineur</v>
      </c>
      <c r="AP27" s="211" t="str">
        <f>IF($D27="","",VLOOKUP($D27,Licenciés!$A:$AC,5,FALSE))</f>
        <v>T</v>
      </c>
      <c r="AQ27" s="211">
        <f>IF($D27="","",VLOOKUP($D27,Licenciés!$A:$AC,10,FALSE))</f>
        <v>-17</v>
      </c>
      <c r="AR27" s="211" t="str">
        <f>IF($D27="","",VLOOKUP($D27,Licenciés!$A:$AC,11,FALSE))</f>
        <v>M</v>
      </c>
      <c r="AS27" s="211" t="str">
        <f>IF($D27="","",VLOOKUP($D27,Licenciés!$A:$AC,29,FALSE))</f>
        <v>Française</v>
      </c>
      <c r="AT27" s="30">
        <f>IF($D27="","",VLOOKUP($D27,Licenciés!$A:$AC,28,FALSE))</f>
        <v>0</v>
      </c>
      <c r="AU27" s="211">
        <f>IF($D27="","",VLOOKUP($D27,Licenciés!$A:$AZ,35,FALSE))</f>
        <v>33296484519</v>
      </c>
      <c r="AV27" s="211">
        <f>IF($D27="","",VLOOKUP($D27,Licenciés!$A:$AZ,36,FALSE))</f>
        <v>33604013165</v>
      </c>
      <c r="AW27" s="31" t="str">
        <f>IF($D27="","",VLOOKUP($D27,Licenciés!$A:$AZ,37,FALSE))</f>
        <v>christelle.coiffard@orange.fr</v>
      </c>
    </row>
    <row r="28" spans="1:49" s="101" customFormat="1" ht="15.95" customHeight="1">
      <c r="A28" s="519">
        <v>23</v>
      </c>
      <c r="B28" s="539" t="str">
        <f t="shared" si="0"/>
        <v>08</v>
      </c>
      <c r="C28" s="540" t="str">
        <f t="shared" si="1"/>
        <v>77</v>
      </c>
      <c r="D28" s="570">
        <v>7728642</v>
      </c>
      <c r="E28" s="523" t="str">
        <f>IF($D28="","",(VLOOKUP($D28,Licenciés!$A:$AC,2,FALSE)&amp;" "&amp;VLOOKUP($D28,Licenciés!$A:$AC,3,FALSE)))</f>
        <v>BARNIER Mathieu</v>
      </c>
      <c r="F28" s="29" t="str">
        <f>IF($D28="","",VLOOKUP($D28,Licenciés!$A:$AC,15,FALSE))</f>
        <v>CHELLES TENNIS DE TABLE</v>
      </c>
      <c r="G28" s="525">
        <f>IF($D28="","",VLOOKUP($D28,Licenciés!$A:$AC,8,FALSE))</f>
        <v>38255</v>
      </c>
      <c r="H28" s="521">
        <f>IF($D28="","",VLOOKUP($D28,Licenciés!$A:$AC,21,FALSE))</f>
        <v>1660</v>
      </c>
      <c r="I28" s="521">
        <f>IF($D28="","",IF(VLOOKUP($D28,Licenciés!$A:$AC,24,FALSE)="Numerote","n° "&amp;VLOOKUP($D28,Licenciés!$A:$AC,23,FALSE),(VLOOKUP($D28,Licenciés!$A:$AC,24,FALSE))))</f>
        <v>16</v>
      </c>
      <c r="J28" s="521" t="str">
        <f>IF($D28="","",VLOOKUP($D28,Licenciés!$A:$AC,9,FALSE))</f>
        <v>J4</v>
      </c>
      <c r="K28" s="526"/>
      <c r="L28" s="527"/>
      <c r="M28" s="521"/>
      <c r="N28" s="521">
        <v>65</v>
      </c>
      <c r="O28" s="528"/>
      <c r="P28" s="526"/>
      <c r="Q28" s="527"/>
      <c r="R28" s="521"/>
      <c r="S28" s="521"/>
      <c r="T28" s="528"/>
      <c r="U28" s="526"/>
      <c r="V28" s="533"/>
      <c r="W28" s="534"/>
      <c r="X28" s="534"/>
      <c r="Y28" s="535"/>
      <c r="Z28" s="536"/>
      <c r="AA28" s="533"/>
      <c r="AB28" s="568"/>
      <c r="AC28" s="534"/>
      <c r="AD28" s="551"/>
      <c r="AE28" s="529">
        <f t="shared" si="2"/>
        <v>0</v>
      </c>
      <c r="AF28" s="530">
        <f t="shared" si="3"/>
        <v>0</v>
      </c>
      <c r="AG28" s="530">
        <f t="shared" si="4"/>
        <v>0</v>
      </c>
      <c r="AH28" s="530">
        <f t="shared" si="5"/>
        <v>65</v>
      </c>
      <c r="AI28" s="531">
        <f t="shared" si="6"/>
        <v>0</v>
      </c>
      <c r="AJ28" s="129" t="s">
        <v>119</v>
      </c>
      <c r="AK28" s="513"/>
      <c r="AL28" s="132" t="str">
        <f>IF($D28="","",IF(VLOOKUP($D28,Licenciés!$A:$AC,14,FALSE)&lt;10000000,"0"&amp;VLOOKUP($D28,Licenciés!$A:$AC,14,FALSE),VLOOKUP($D28,Licenciés!$A:$AC,14,FALSE)))</f>
        <v>08770237</v>
      </c>
      <c r="AM28" s="211">
        <f>IF($D28="","",VLOOKUP($D28,Licenciés!$A:$AC,23,FALSE))</f>
        <v>0</v>
      </c>
      <c r="AN28" s="30">
        <f>IF($D28="","",VLOOKUP($D28,Licenciés!$A:$AC,16,FALSE))</f>
        <v>44806</v>
      </c>
      <c r="AO28" s="31" t="str">
        <f>IF($D28="","",VLOOKUP($D28,Licenciés!$A:$AC,20,FALSE))</f>
        <v>Standard</v>
      </c>
      <c r="AP28" s="211" t="str">
        <f>IF($D28="","",VLOOKUP($D28,Licenciés!$A:$AC,5,FALSE))</f>
        <v>T</v>
      </c>
      <c r="AQ28" s="211">
        <f>IF($D28="","",VLOOKUP($D28,Licenciés!$A:$AC,10,FALSE))</f>
        <v>-19</v>
      </c>
      <c r="AR28" s="211" t="str">
        <f>IF($D28="","",VLOOKUP($D28,Licenciés!$A:$AC,11,FALSE))</f>
        <v>M</v>
      </c>
      <c r="AS28" s="211" t="str">
        <f>IF($D28="","",VLOOKUP($D28,Licenciés!$A:$AC,29,FALSE))</f>
        <v>Française</v>
      </c>
      <c r="AT28" s="30">
        <f>IF($D28="","",VLOOKUP($D28,Licenciés!$A:$AC,28,FALSE))</f>
        <v>0</v>
      </c>
      <c r="AU28" s="211">
        <f>IF($D28="","",VLOOKUP($D28,Licenciés!$A:$AZ,35,FALSE))</f>
        <v>0</v>
      </c>
      <c r="AV28" s="211">
        <f>IF($D28="","",VLOOKUP($D28,Licenciés!$A:$AZ,36,FALSE))</f>
        <v>0</v>
      </c>
      <c r="AW28" s="31" t="str">
        <f>IF($D28="","",VLOOKUP($D28,Licenciés!$A:$AZ,37,FALSE))</f>
        <v>mathieubarnier09@gmail.com</v>
      </c>
    </row>
    <row r="29" spans="1:49" ht="15.95" customHeight="1">
      <c r="A29" s="519">
        <v>24</v>
      </c>
      <c r="B29" s="520" t="str">
        <f t="shared" si="0"/>
        <v>12</v>
      </c>
      <c r="C29" s="521" t="str">
        <f t="shared" si="1"/>
        <v>72</v>
      </c>
      <c r="D29" s="570">
        <v>7220483</v>
      </c>
      <c r="E29" s="523" t="str">
        <f>IF($D29="","",(VLOOKUP($D29,Licenciés!$A:$AC,2,FALSE)&amp;" "&amp;VLOOKUP($D29,Licenciés!$A:$AC,3,FALSE)))</f>
        <v>ROMAGNE Benjamin</v>
      </c>
      <c r="F29" s="29" t="str">
        <f>IF($D29="","",VLOOKUP($D29,Licenciés!$A:$AC,15,FALSE))</f>
        <v>VIBRAYE ASTT</v>
      </c>
      <c r="G29" s="525">
        <f>IF($D29="","",VLOOKUP($D29,Licenciés!$A:$AC,8,FALSE))</f>
        <v>39078</v>
      </c>
      <c r="H29" s="521">
        <f>IF($D29="","",VLOOKUP($D29,Licenciés!$A:$AC,21,FALSE))</f>
        <v>1650</v>
      </c>
      <c r="I29" s="521">
        <f>IF($D29="","",IF(VLOOKUP($D29,Licenciés!$A:$AC,24,FALSE)="Numerote","n° "&amp;VLOOKUP($D29,Licenciés!$A:$AC,23,FALSE),(VLOOKUP($D29,Licenciés!$A:$AC,24,FALSE))))</f>
        <v>16</v>
      </c>
      <c r="J29" s="521" t="str">
        <f>IF($D29="","",VLOOKUP($D29,Licenciés!$A:$AC,9,FALSE))</f>
        <v>J2</v>
      </c>
      <c r="K29" s="526"/>
      <c r="L29" s="527"/>
      <c r="M29" s="521"/>
      <c r="N29" s="521">
        <v>65</v>
      </c>
      <c r="O29" s="528"/>
      <c r="P29" s="526"/>
      <c r="Q29" s="527"/>
      <c r="R29" s="521"/>
      <c r="S29" s="521"/>
      <c r="T29" s="528"/>
      <c r="U29" s="526"/>
      <c r="V29" s="533"/>
      <c r="W29" s="534"/>
      <c r="X29" s="534"/>
      <c r="Y29" s="535"/>
      <c r="Z29" s="569"/>
      <c r="AA29" s="533"/>
      <c r="AB29" s="568"/>
      <c r="AC29" s="534"/>
      <c r="AD29" s="551"/>
      <c r="AE29" s="529">
        <f t="shared" si="2"/>
        <v>0</v>
      </c>
      <c r="AF29" s="530">
        <f t="shared" si="3"/>
        <v>0</v>
      </c>
      <c r="AG29" s="530">
        <f t="shared" si="4"/>
        <v>0</v>
      </c>
      <c r="AH29" s="530">
        <f t="shared" si="5"/>
        <v>65</v>
      </c>
      <c r="AI29" s="531">
        <f t="shared" si="6"/>
        <v>0</v>
      </c>
      <c r="AJ29" s="129" t="s">
        <v>119</v>
      </c>
      <c r="AK29" s="513"/>
      <c r="AL29" s="132">
        <f>IF($D29="","",IF(VLOOKUP($D29,Licenciés!$A:$AC,14,FALSE)&lt;10000000,"0"&amp;VLOOKUP($D29,Licenciés!$A:$AC,14,FALSE),VLOOKUP($D29,Licenciés!$A:$AC,14,FALSE)))</f>
        <v>12720045</v>
      </c>
      <c r="AM29" s="211">
        <f>IF($D29="","",VLOOKUP($D29,Licenciés!$A:$AC,23,FALSE))</f>
        <v>0</v>
      </c>
      <c r="AN29" s="30">
        <f>IF($D29="","",VLOOKUP($D29,Licenciés!$A:$AC,16,FALSE))</f>
        <v>44750</v>
      </c>
      <c r="AO29" s="31" t="str">
        <f>IF($D29="","",VLOOKUP($D29,Licenciés!$A:$AC,20,FALSE))</f>
        <v>Attestation autoquestionnaire pour mineur</v>
      </c>
      <c r="AP29" s="211" t="str">
        <f>IF($D29="","",VLOOKUP($D29,Licenciés!$A:$AC,5,FALSE))</f>
        <v>T</v>
      </c>
      <c r="AQ29" s="211">
        <f>IF($D29="","",VLOOKUP($D29,Licenciés!$A:$AC,10,FALSE))</f>
        <v>-17</v>
      </c>
      <c r="AR29" s="211" t="str">
        <f>IF($D29="","",VLOOKUP($D29,Licenciés!$A:$AC,11,FALSE))</f>
        <v>M</v>
      </c>
      <c r="AS29" s="211" t="str">
        <f>IF($D29="","",VLOOKUP($D29,Licenciés!$A:$AC,29,FALSE))</f>
        <v>Française</v>
      </c>
      <c r="AT29" s="30">
        <f>IF($D29="","",VLOOKUP($D29,Licenciés!$A:$AC,28,FALSE))</f>
        <v>0</v>
      </c>
      <c r="AU29" s="211">
        <f>IF($D29="","",VLOOKUP($D29,Licenciés!$A:$AZ,35,FALSE))</f>
        <v>0</v>
      </c>
      <c r="AV29" s="211">
        <f>IF($D29="","",VLOOKUP($D29,Licenciés!$A:$AZ,36,FALSE))</f>
        <v>684849636</v>
      </c>
      <c r="AW29" s="31" t="str">
        <f>IF($D29="","",VLOOKUP($D29,Licenciés!$A:$AZ,37,FALSE))</f>
        <v>franky72320@gmail.com</v>
      </c>
    </row>
    <row r="30" spans="1:49" s="101" customFormat="1" ht="15.95" customHeight="1" thickBot="1">
      <c r="A30" s="519"/>
      <c r="B30" s="539" t="str">
        <f t="shared" ref="B30" si="7">IF(D30&gt;0,LEFT(AL30,2)," ")</f>
        <v xml:space="preserve"> </v>
      </c>
      <c r="C30" s="540" t="str">
        <f t="shared" ref="C30" si="8">RIGHT(LEFT(AL30,4),2)</f>
        <v/>
      </c>
      <c r="D30" s="681"/>
      <c r="E30" s="634" t="str">
        <f>IF($D30="","",(VLOOKUP($D30,Licenciés!$A:$AC,2,FALSE)&amp;" "&amp;VLOOKUP($D30,Licenciés!$A:$AC,3,FALSE)))</f>
        <v/>
      </c>
      <c r="F30" s="178" t="str">
        <f>IF($D30="","",VLOOKUP($D30,Licenciés!$A:$AC,15,FALSE))</f>
        <v/>
      </c>
      <c r="G30" s="635" t="str">
        <f>IF($D30="","",VLOOKUP($D30,Licenciés!$A:$AC,8,FALSE))</f>
        <v/>
      </c>
      <c r="H30" s="540" t="str">
        <f>IF($D30="","",VLOOKUP($D30,Licenciés!$A:$AC,21,FALSE))</f>
        <v/>
      </c>
      <c r="I30" s="540" t="str">
        <f>IF($D30="","",IF(VLOOKUP($D30,Licenciés!$A:$AC,24,FALSE)="Numerote","n° "&amp;VLOOKUP($D30,Licenciés!$A:$AC,23,FALSE),(VLOOKUP($D30,Licenciés!$A:$AC,24,FALSE))))</f>
        <v/>
      </c>
      <c r="J30" s="540" t="str">
        <f>IF($D30="","",VLOOKUP($D30,Licenciés!$A:$AC,9,FALSE))</f>
        <v/>
      </c>
      <c r="K30" s="545"/>
      <c r="L30" s="546"/>
      <c r="M30" s="540"/>
      <c r="N30" s="540"/>
      <c r="O30" s="544"/>
      <c r="P30" s="545"/>
      <c r="Q30" s="546"/>
      <c r="R30" s="540"/>
      <c r="S30" s="540"/>
      <c r="T30" s="544"/>
      <c r="U30" s="545"/>
      <c r="V30" s="537"/>
      <c r="W30" s="542"/>
      <c r="X30" s="542"/>
      <c r="Y30" s="543"/>
      <c r="Z30" s="560"/>
      <c r="AA30" s="537"/>
      <c r="AB30" s="682"/>
      <c r="AC30" s="542"/>
      <c r="AD30" s="561"/>
      <c r="AE30" s="595">
        <f t="shared" ref="AE30" si="9">(K30+P30+U30+Z30)+MOD(ROUND((L30+Q30+V30+AA30-AF30)/100,),100)</f>
        <v>0</v>
      </c>
      <c r="AF30" s="596">
        <f t="shared" ref="AF30" si="10">MOD(L30+Q30+V30+AA30+ROUND((M30+R30+W30+AB30-AG30)/100,),100)</f>
        <v>0</v>
      </c>
      <c r="AG30" s="596">
        <f t="shared" ref="AG30" si="11">MOD(M30+R30+W30+AB30+ROUND((N30+S30+X30+AC30-AH30)/100,),100)</f>
        <v>0</v>
      </c>
      <c r="AH30" s="596">
        <f t="shared" ref="AH30" si="12">MOD(N30+S30+X30+AC30+ROUND((O30+T30+Y30+AD30-AI30)/100,),100)</f>
        <v>0</v>
      </c>
      <c r="AI30" s="597">
        <f t="shared" ref="AI30" si="13">MOD(O30+T30+Y30+AD30,100)</f>
        <v>0</v>
      </c>
      <c r="AJ30" s="128"/>
      <c r="AK30" s="516"/>
      <c r="AL30" s="132" t="str">
        <f>IF($D30="","",IF(VLOOKUP($D30,Licenciés!$A:$AC,14,FALSE)&lt;10000000,"0"&amp;VLOOKUP($D30,Licenciés!$A:$AC,14,FALSE),VLOOKUP($D30,Licenciés!$A:$AC,14,FALSE)))</f>
        <v/>
      </c>
      <c r="AM30" s="211" t="str">
        <f>IF($D30="","",VLOOKUP($D30,Licenciés!$A:$AC,23,FALSE))</f>
        <v/>
      </c>
      <c r="AN30" s="30" t="str">
        <f>IF($D30="","",VLOOKUP($D30,Licenciés!$A:$AC,16,FALSE))</f>
        <v/>
      </c>
      <c r="AO30" s="31" t="str">
        <f>IF($D30="","",VLOOKUP($D30,Licenciés!$A:$AC,20,FALSE))</f>
        <v/>
      </c>
      <c r="AP30" s="211" t="str">
        <f>IF($D30="","",VLOOKUP($D30,Licenciés!$A:$AC,5,FALSE))</f>
        <v/>
      </c>
      <c r="AQ30" s="211" t="str">
        <f>IF($D30="","",VLOOKUP($D30,Licenciés!$A:$AC,10,FALSE))</f>
        <v/>
      </c>
      <c r="AR30" s="211" t="str">
        <f>IF($D30="","",VLOOKUP($D30,Licenciés!$A:$AC,11,FALSE))</f>
        <v/>
      </c>
      <c r="AS30" s="211" t="str">
        <f>IF($D30="","",VLOOKUP($D30,Licenciés!$A:$AC,29,FALSE))</f>
        <v/>
      </c>
      <c r="AT30" s="30" t="str">
        <f>IF($D30="","",VLOOKUP($D30,Licenciés!$A:$AC,28,FALSE))</f>
        <v/>
      </c>
      <c r="AU30" s="211" t="str">
        <f>IF($D30="","",VLOOKUP($D30,Licenciés!$A:$AZ,35,FALSE))</f>
        <v/>
      </c>
      <c r="AV30" s="211" t="str">
        <f>IF($D30="","",VLOOKUP($D30,Licenciés!$A:$AZ,36,FALSE))</f>
        <v/>
      </c>
      <c r="AW30" s="31" t="str">
        <f>IF($D30="","",VLOOKUP($D30,Licenciés!$A:$AZ,37,FALSE))</f>
        <v/>
      </c>
    </row>
    <row r="31" spans="1:49" s="101" customFormat="1" ht="13.5" customHeight="1" thickTop="1" thickBot="1">
      <c r="A31" s="649"/>
      <c r="B31" s="650"/>
      <c r="C31" s="651"/>
      <c r="D31" s="689"/>
      <c r="E31" s="680" t="s">
        <v>17216</v>
      </c>
      <c r="F31" s="654"/>
      <c r="G31" s="655"/>
      <c r="H31" s="651"/>
      <c r="I31" s="651"/>
      <c r="J31" s="651"/>
      <c r="K31" s="651"/>
      <c r="L31" s="658"/>
      <c r="M31" s="651"/>
      <c r="N31" s="651"/>
      <c r="O31" s="651"/>
      <c r="P31" s="651"/>
      <c r="Q31" s="658"/>
      <c r="R31" s="651"/>
      <c r="S31" s="651"/>
      <c r="T31" s="651"/>
      <c r="U31" s="651"/>
      <c r="V31" s="656"/>
      <c r="W31" s="657"/>
      <c r="X31" s="657"/>
      <c r="Y31" s="657"/>
      <c r="Z31" s="657"/>
      <c r="AA31" s="656"/>
      <c r="AB31" s="657"/>
      <c r="AC31" s="657"/>
      <c r="AD31" s="651"/>
      <c r="AE31" s="651"/>
      <c r="AF31" s="651"/>
      <c r="AG31" s="651"/>
      <c r="AH31" s="651"/>
      <c r="AI31" s="651"/>
      <c r="AJ31" s="659"/>
      <c r="AK31" s="513"/>
      <c r="AL31" s="132"/>
      <c r="AM31" s="211" t="str">
        <f>IF($D31="","",VLOOKUP($D31,Licenciés!$A:$AC,23,FALSE))</f>
        <v/>
      </c>
      <c r="AN31" s="30" t="str">
        <f>IF($D31="","",VLOOKUP($D31,Licenciés!$A:$AC,16,FALSE))</f>
        <v/>
      </c>
      <c r="AO31" s="31" t="str">
        <f>IF($D31="","",VLOOKUP($D31,Licenciés!$A:$AC,20,FALSE))</f>
        <v/>
      </c>
      <c r="AP31" s="211" t="str">
        <f>IF($D31="","",VLOOKUP($D31,Licenciés!$A:$AC,5,FALSE))</f>
        <v/>
      </c>
      <c r="AQ31" s="211" t="str">
        <f>IF($D31="","",VLOOKUP($D31,Licenciés!$A:$AC,10,FALSE))</f>
        <v/>
      </c>
      <c r="AR31" s="211" t="str">
        <f>IF($D31="","",VLOOKUP($D31,Licenciés!$A:$AC,11,FALSE))</f>
        <v/>
      </c>
      <c r="AS31" s="211" t="str">
        <f>IF($D31="","",VLOOKUP($D31,Licenciés!$A:$AC,29,FALSE))</f>
        <v/>
      </c>
      <c r="AT31" s="30" t="str">
        <f>IF($D31="","",VLOOKUP($D31,Licenciés!$A:$AC,28,FALSE))</f>
        <v/>
      </c>
      <c r="AU31" s="211" t="str">
        <f>IF($D31="","",VLOOKUP($D31,Licenciés!$A:$AZ,35,FALSE))</f>
        <v/>
      </c>
      <c r="AV31" s="211" t="str">
        <f>IF($D31="","",VLOOKUP($D31,Licenciés!$A:$AZ,36,FALSE))</f>
        <v/>
      </c>
      <c r="AW31" s="31" t="str">
        <f>IF($D31="","",VLOOKUP($D31,Licenciés!$A:$AZ,37,FALSE))</f>
        <v/>
      </c>
    </row>
    <row r="32" spans="1:49" s="101" customFormat="1" ht="15" customHeight="1" thickTop="1" thickBot="1">
      <c r="A32" s="662"/>
      <c r="B32" s="663" t="str">
        <f t="shared" ref="B32:B33" si="14">IF(D32&gt;0,LEFT(AL32,2)," ")</f>
        <v xml:space="preserve"> </v>
      </c>
      <c r="C32" s="664" t="str">
        <f t="shared" ref="C32:C33" si="15">RIGHT(LEFT(AL32,4),2)</f>
        <v/>
      </c>
      <c r="D32" s="665"/>
      <c r="E32" s="666" t="str">
        <f>IF($D32="","",(VLOOKUP($D32,Licenciés!$A:$AC,2,FALSE)&amp;" "&amp;VLOOKUP($D32,Licenciés!$A:$AC,3,FALSE)))</f>
        <v/>
      </c>
      <c r="F32" s="667" t="str">
        <f>IF($D32="","",VLOOKUP($D32,Licenciés!$A:$AC,15,FALSE))</f>
        <v/>
      </c>
      <c r="G32" s="668" t="str">
        <f>IF($D32="","",VLOOKUP($D32,Licenciés!$A:$AC,8,FALSE))</f>
        <v/>
      </c>
      <c r="H32" s="664" t="str">
        <f>IF($D32="","",VLOOKUP($D32,Licenciés!$A:$AC,21,FALSE))</f>
        <v/>
      </c>
      <c r="I32" s="664" t="str">
        <f>IF($D32="","",IF(VLOOKUP($D32,Licenciés!$A:$AC,24,FALSE)="Numerote","n° "&amp;VLOOKUP($D32,Licenciés!$A:$AC,23,FALSE),(VLOOKUP($D32,Licenciés!$A:$AC,24,FALSE))))</f>
        <v/>
      </c>
      <c r="J32" s="664" t="str">
        <f>IF($D32="","",VLOOKUP($D32,Licenciés!$A:$AC,9,FALSE))</f>
        <v/>
      </c>
      <c r="K32" s="669"/>
      <c r="L32" s="670"/>
      <c r="M32" s="671"/>
      <c r="N32" s="671"/>
      <c r="O32" s="672"/>
      <c r="P32" s="673"/>
      <c r="Q32" s="671"/>
      <c r="R32" s="671"/>
      <c r="S32" s="671"/>
      <c r="T32" s="672"/>
      <c r="U32" s="673"/>
      <c r="V32" s="670"/>
      <c r="W32" s="671"/>
      <c r="X32" s="671"/>
      <c r="Y32" s="674"/>
      <c r="Z32" s="669"/>
      <c r="AA32" s="675"/>
      <c r="AB32" s="664"/>
      <c r="AC32" s="664"/>
      <c r="AD32" s="674"/>
      <c r="AE32" s="676">
        <f t="shared" ref="AE32:AE33" si="16">(K32+P32+U32+Z32)+MOD(ROUND((L32+Q32+V32+AA32-AF32)/100,),100)</f>
        <v>0</v>
      </c>
      <c r="AF32" s="677">
        <f t="shared" ref="AF32:AH33" si="17">MOD(L32+Q32+V32+AA32+ROUND((M32+R32+W32+AB32-AG32)/100,),100)</f>
        <v>0</v>
      </c>
      <c r="AG32" s="677">
        <f t="shared" si="17"/>
        <v>0</v>
      </c>
      <c r="AH32" s="677">
        <f t="shared" si="17"/>
        <v>0</v>
      </c>
      <c r="AI32" s="678">
        <f t="shared" ref="AI32:AI33" si="18">MOD(O32+T32+Y32+AD32,100)</f>
        <v>0</v>
      </c>
      <c r="AJ32" s="128"/>
      <c r="AK32" s="509"/>
      <c r="AL32" s="160" t="str">
        <f>IF($D32="","",IF(VLOOKUP($D32,Licenciés!$A:$AC,14,FALSE)&lt;10000000,"0"&amp;VLOOKUP($D32,Licenciés!$A:$AC,14,FALSE),VLOOKUP($D32,Licenciés!$A:$AC,14,FALSE)))</f>
        <v/>
      </c>
      <c r="AM32" s="93" t="str">
        <f>IF($D32="","",VLOOKUP($D32,Licenciés!$A:$AC,23,FALSE))</f>
        <v/>
      </c>
      <c r="AN32" s="97" t="str">
        <f>IF($D32="","",VLOOKUP($D32,Licenciés!$A:$AC,16,FALSE))</f>
        <v/>
      </c>
      <c r="AO32" s="29" t="str">
        <f>IF($D32="","",VLOOKUP($D32,Licenciés!$A:$AC,20,FALSE))</f>
        <v/>
      </c>
      <c r="AP32" s="93" t="str">
        <f>IF($D32="","",VLOOKUP($D32,Licenciés!$A:$AC,5,FALSE))</f>
        <v/>
      </c>
      <c r="AQ32" s="93" t="str">
        <f>IF($D32="","",VLOOKUP($D32,Licenciés!$A:$AC,10,FALSE))</f>
        <v/>
      </c>
      <c r="AR32" s="93" t="str">
        <f>IF($D32="","",VLOOKUP($D32,Licenciés!$A:$AC,11,FALSE))</f>
        <v/>
      </c>
      <c r="AS32" s="93" t="str">
        <f>IF($D32="","",VLOOKUP($D32,Licenciés!$A:$AC,29,FALSE))</f>
        <v/>
      </c>
      <c r="AT32" s="97" t="str">
        <f>IF($D32="","",VLOOKUP($D32,Licenciés!$A:$AC,28,FALSE))</f>
        <v/>
      </c>
      <c r="AU32" s="93" t="str">
        <f>IF($D32="","",VLOOKUP($D32,Licenciés!$A:$AZ,35,FALSE))</f>
        <v/>
      </c>
      <c r="AV32" s="93" t="str">
        <f>IF($D32="","",VLOOKUP($D32,Licenciés!$A:$AZ,36,FALSE))</f>
        <v/>
      </c>
      <c r="AW32" s="29" t="str">
        <f>IF($D32="","",VLOOKUP($D32,Licenciés!$A:$AZ,37,FALSE))</f>
        <v/>
      </c>
    </row>
    <row r="33" spans="1:49" s="101" customFormat="1" ht="15" customHeight="1" thickTop="1" thickBot="1">
      <c r="A33" s="649"/>
      <c r="B33" s="650" t="str">
        <f t="shared" si="14"/>
        <v xml:space="preserve"> </v>
      </c>
      <c r="C33" s="651" t="str">
        <f t="shared" si="15"/>
        <v/>
      </c>
      <c r="D33" s="652"/>
      <c r="E33" s="653" t="str">
        <f>IF($D33="","",(VLOOKUP($D33,Licenciés!$A:$AC,2,FALSE)&amp;" "&amp;VLOOKUP($D33,Licenciés!$A:$AC,3,FALSE)))</f>
        <v/>
      </c>
      <c r="F33" s="654" t="str">
        <f>IF($D33="","",VLOOKUP($D33,Licenciés!$A:$AC,15,FALSE))</f>
        <v/>
      </c>
      <c r="G33" s="655" t="str">
        <f>IF($D33="","",VLOOKUP($D33,Licenciés!$A:$AC,8,FALSE))</f>
        <v/>
      </c>
      <c r="H33" s="651" t="str">
        <f>IF($D33="","",VLOOKUP($D33,Licenciés!$A:$AC,21,FALSE))</f>
        <v/>
      </c>
      <c r="I33" s="651" t="str">
        <f>IF($D33="","",IF(VLOOKUP($D33,Licenciés!$A:$AC,24,FALSE)="Numerote","n° "&amp;VLOOKUP($D33,Licenciés!$A:$AC,23,FALSE),(VLOOKUP($D33,Licenciés!$A:$AC,24,FALSE))))</f>
        <v/>
      </c>
      <c r="J33" s="651" t="str">
        <f>IF($D33="","",VLOOKUP($D33,Licenciés!$A:$AC,9,FALSE))</f>
        <v/>
      </c>
      <c r="K33" s="651"/>
      <c r="L33" s="656"/>
      <c r="M33" s="657"/>
      <c r="N33" s="657"/>
      <c r="O33" s="657"/>
      <c r="P33" s="657"/>
      <c r="Q33" s="657"/>
      <c r="R33" s="657"/>
      <c r="S33" s="657"/>
      <c r="T33" s="657"/>
      <c r="U33" s="657"/>
      <c r="V33" s="656"/>
      <c r="W33" s="657"/>
      <c r="X33" s="657"/>
      <c r="Y33" s="651"/>
      <c r="Z33" s="651"/>
      <c r="AA33" s="658"/>
      <c r="AB33" s="651"/>
      <c r="AC33" s="651"/>
      <c r="AD33" s="651"/>
      <c r="AE33" s="651">
        <f t="shared" si="16"/>
        <v>0</v>
      </c>
      <c r="AF33" s="651">
        <f t="shared" si="17"/>
        <v>0</v>
      </c>
      <c r="AG33" s="651">
        <f t="shared" si="17"/>
        <v>0</v>
      </c>
      <c r="AH33" s="651">
        <f t="shared" si="17"/>
        <v>0</v>
      </c>
      <c r="AI33" s="651">
        <f t="shared" si="18"/>
        <v>0</v>
      </c>
      <c r="AJ33" s="659"/>
      <c r="AK33" s="509"/>
      <c r="AL33" s="660" t="str">
        <f>IF($D33="","",IF(VLOOKUP($D33,Licenciés!$A:$AC,14,FALSE)&lt;10000000,"0"&amp;VLOOKUP($D33,Licenciés!$A:$AC,14,FALSE),VLOOKUP($D33,Licenciés!$A:$AC,14,FALSE)))</f>
        <v/>
      </c>
      <c r="AM33" s="660" t="str">
        <f>IF($D33="","",VLOOKUP($D33,Licenciés!$A:$AC,23,FALSE))</f>
        <v/>
      </c>
      <c r="AN33" s="661" t="str">
        <f>IF($D33="","",VLOOKUP($D33,Licenciés!$A:$AC,16,FALSE))</f>
        <v/>
      </c>
      <c r="AO33" s="648" t="str">
        <f>IF($D33="","",VLOOKUP($D33,Licenciés!$A:$AC,20,FALSE))</f>
        <v/>
      </c>
      <c r="AP33" s="660" t="str">
        <f>IF($D33="","",VLOOKUP($D33,Licenciés!$A:$AC,5,FALSE))</f>
        <v/>
      </c>
      <c r="AQ33" s="660" t="str">
        <f>IF($D33="","",VLOOKUP($D33,Licenciés!$A:$AC,10,FALSE))</f>
        <v/>
      </c>
      <c r="AR33" s="660" t="str">
        <f>IF($D33="","",VLOOKUP($D33,Licenciés!$A:$AC,11,FALSE))</f>
        <v/>
      </c>
      <c r="AS33" s="660" t="str">
        <f>IF($D33="","",VLOOKUP($D33,Licenciés!$A:$AC,29,FALSE))</f>
        <v/>
      </c>
      <c r="AT33" s="661" t="str">
        <f>IF($D33="","",VLOOKUP($D33,Licenciés!$A:$AC,28,FALSE))</f>
        <v/>
      </c>
      <c r="AU33" s="660" t="str">
        <f>IF($D33="","",VLOOKUP($D33,Licenciés!$A:$AZ,35,FALSE))</f>
        <v/>
      </c>
      <c r="AV33" s="660" t="str">
        <f>IF($D33="","",VLOOKUP($D33,Licenciés!$A:$AZ,36,FALSE))</f>
        <v/>
      </c>
      <c r="AW33" s="648" t="str">
        <f>IF($D33="","",VLOOKUP($D33,Licenciés!$A:$AZ,37,FALSE))</f>
        <v/>
      </c>
    </row>
    <row r="34" spans="1:49" s="101" customFormat="1" ht="15.95" customHeight="1" thickTop="1">
      <c r="A34" s="643" t="s">
        <v>9650</v>
      </c>
      <c r="B34" s="619" t="str">
        <f t="shared" ref="B34:B40" si="19">IF(D34&gt;0,LEFT(AL34,2)," ")</f>
        <v>03</v>
      </c>
      <c r="C34" s="549" t="str">
        <f t="shared" ref="C34:C40" si="20">RIGHT(LEFT(AL34,4),2)</f>
        <v>35</v>
      </c>
      <c r="D34" s="683">
        <v>3536247</v>
      </c>
      <c r="E34" s="523" t="str">
        <f>IF($D34="","",(VLOOKUP($D34,Licenciés!$A:$AC,2,FALSE)&amp;" "&amp;VLOOKUP($D34,Licenciés!$A:$AC,3,FALSE)))</f>
        <v>CABON Axel</v>
      </c>
      <c r="F34" s="29" t="str">
        <f>IF($D34="","",VLOOKUP($D34,Licenciés!$A:$AC,15,FALSE))</f>
        <v>RENNES TOUR D AUVERGNE</v>
      </c>
      <c r="G34" s="644">
        <f>IF($D34="","",VLOOKUP($D34,Licenciés!$A:$AC,8,FALSE))</f>
        <v>39208</v>
      </c>
      <c r="H34" s="549">
        <f>IF($D34="","",VLOOKUP($D34,Licenciés!$A:$AC,21,FALSE))</f>
        <v>1701</v>
      </c>
      <c r="I34" s="549">
        <f>IF($D34="","",IF(VLOOKUP($D34,Licenciés!$A:$AC,24,FALSE)="Numerote","n° "&amp;VLOOKUP($D34,Licenciés!$A:$AC,23,FALSE),(VLOOKUP($D34,Licenciés!$A:$AC,24,FALSE))))</f>
        <v>17</v>
      </c>
      <c r="J34" s="549" t="str">
        <f>IF($D34="","",VLOOKUP($D34,Licenciés!$A:$AC,9,FALSE))</f>
        <v>J1</v>
      </c>
      <c r="K34" s="645"/>
      <c r="L34" s="684"/>
      <c r="M34" s="646">
        <v>8</v>
      </c>
      <c r="N34" s="549"/>
      <c r="O34" s="554"/>
      <c r="P34" s="645"/>
      <c r="Q34" s="684"/>
      <c r="R34" s="646"/>
      <c r="S34" s="549"/>
      <c r="T34" s="554"/>
      <c r="U34" s="645"/>
      <c r="V34" s="685"/>
      <c r="W34" s="686"/>
      <c r="X34" s="556"/>
      <c r="Y34" s="557"/>
      <c r="Z34" s="687"/>
      <c r="AA34" s="685"/>
      <c r="AB34" s="686"/>
      <c r="AC34" s="556"/>
      <c r="AD34" s="688"/>
      <c r="AE34" s="645">
        <f t="shared" ref="AE34:AE40" si="21">(K34+P34+U34+Z34)+MOD(ROUND((L34+Q34+V34+AA34-AF34)/100,),100)</f>
        <v>0</v>
      </c>
      <c r="AF34" s="646">
        <f t="shared" ref="AF34:AF40" si="22">MOD(L34+Q34+V34+AA34+ROUND((M34+R34+W34+AB34-AG34)/100,),100)</f>
        <v>0</v>
      </c>
      <c r="AG34" s="646">
        <f t="shared" ref="AG34:AG40" si="23">MOD(M34+R34+W34+AB34+ROUND((N34+S34+X34+AC34-AH34)/100,),100)</f>
        <v>8</v>
      </c>
      <c r="AH34" s="646">
        <f t="shared" ref="AH34:AH40" si="24">MOD(N34+S34+X34+AC34+ROUND((O34+T34+Y34+AD34-AI34)/100,),100)</f>
        <v>0</v>
      </c>
      <c r="AI34" s="647">
        <f t="shared" ref="AI34:AI40" si="25">MOD(O34+T34+Y34+AD34,100)</f>
        <v>0</v>
      </c>
      <c r="AJ34" s="128" t="s">
        <v>118</v>
      </c>
      <c r="AK34" s="516"/>
      <c r="AL34" s="132" t="str">
        <f>IF($D34="","",IF(VLOOKUP($D34,Licenciés!$A:$AC,14,FALSE)&lt;10000000,"0"&amp;VLOOKUP($D34,Licenciés!$A:$AC,14,FALSE),VLOOKUP($D34,Licenciés!$A:$AC,14,FALSE)))</f>
        <v>03350014</v>
      </c>
      <c r="AM34" s="211">
        <f>IF($D34="","",VLOOKUP($D34,Licenciés!$A:$AC,23,FALSE))</f>
        <v>0</v>
      </c>
      <c r="AN34" s="30">
        <f>IF($D34="","",VLOOKUP($D34,Licenciés!$A:$AC,16,FALSE))</f>
        <v>44805</v>
      </c>
      <c r="AO34" s="31" t="str">
        <f>IF($D34="","",VLOOKUP($D34,Licenciés!$A:$AC,20,FALSE))</f>
        <v>Attestation autoquestionnaire pour mineur</v>
      </c>
      <c r="AP34" s="211" t="str">
        <f>IF($D34="","",VLOOKUP($D34,Licenciés!$A:$AC,5,FALSE))</f>
        <v>T</v>
      </c>
      <c r="AQ34" s="211">
        <f>IF($D34="","",VLOOKUP($D34,Licenciés!$A:$AC,10,FALSE))</f>
        <v>-16</v>
      </c>
      <c r="AR34" s="211" t="str">
        <f>IF($D34="","",VLOOKUP($D34,Licenciés!$A:$AC,11,FALSE))</f>
        <v>M</v>
      </c>
      <c r="AS34" s="211" t="str">
        <f>IF($D34="","",VLOOKUP($D34,Licenciés!$A:$AC,29,FALSE))</f>
        <v>Française</v>
      </c>
      <c r="AT34" s="30">
        <f>IF($D34="","",VLOOKUP($D34,Licenciés!$A:$AC,28,FALSE))</f>
        <v>43647</v>
      </c>
      <c r="AU34" s="211">
        <f>IF($D34="","",VLOOKUP($D34,Licenciés!$A:$AZ,35,FALSE))</f>
        <v>952741225</v>
      </c>
      <c r="AV34" s="211">
        <f>IF($D34="","",VLOOKUP($D34,Licenciés!$A:$AZ,36,FALSE))</f>
        <v>661582788</v>
      </c>
      <c r="AW34" s="31" t="str">
        <f>IF($D34="","",VLOOKUP($D34,Licenciés!$A:$AZ,37,FALSE))</f>
        <v>steph.cabon@free.fr</v>
      </c>
    </row>
    <row r="35" spans="1:49" s="101" customFormat="1" ht="15.95" customHeight="1">
      <c r="A35" s="519" t="s">
        <v>9651</v>
      </c>
      <c r="B35" s="539" t="str">
        <f t="shared" si="19"/>
        <v>04</v>
      </c>
      <c r="C35" s="540" t="str">
        <f t="shared" si="20"/>
        <v>18</v>
      </c>
      <c r="D35" s="570">
        <v>188324</v>
      </c>
      <c r="E35" s="523" t="str">
        <f>IF($D35="","",(VLOOKUP($D35,Licenciés!$A:$AC,2,FALSE)&amp;" "&amp;VLOOKUP($D35,Licenciés!$A:$AC,3,FALSE)))</f>
        <v>FOUCHERAND Nathan</v>
      </c>
      <c r="F35" s="29" t="str">
        <f>IF($D35="","",VLOOKUP($D35,Licenciés!$A:$AC,15,FALSE))</f>
        <v>CJM BOURGES TT</v>
      </c>
      <c r="G35" s="525">
        <f>IF($D35="","",VLOOKUP($D35,Licenciés!$A:$AC,8,FALSE))</f>
        <v>38769</v>
      </c>
      <c r="H35" s="521">
        <f>IF($D35="","",VLOOKUP($D35,Licenciés!$A:$AC,21,FALSE))</f>
        <v>1664</v>
      </c>
      <c r="I35" s="521">
        <f>IF($D35="","",IF(VLOOKUP($D35,Licenciés!$A:$AC,24,FALSE)="Numerote","n° "&amp;VLOOKUP($D35,Licenciés!$A:$AC,23,FALSE),(VLOOKUP($D35,Licenciés!$A:$AC,24,FALSE))))</f>
        <v>16</v>
      </c>
      <c r="J35" s="521" t="str">
        <f>IF($D35="","",VLOOKUP($D35,Licenciés!$A:$AC,9,FALSE))</f>
        <v>J2</v>
      </c>
      <c r="K35" s="526"/>
      <c r="L35" s="527"/>
      <c r="M35" s="521">
        <v>7</v>
      </c>
      <c r="N35" s="521"/>
      <c r="O35" s="528"/>
      <c r="P35" s="526"/>
      <c r="Q35" s="527"/>
      <c r="R35" s="521"/>
      <c r="S35" s="521"/>
      <c r="T35" s="528"/>
      <c r="U35" s="526"/>
      <c r="V35" s="533"/>
      <c r="W35" s="534"/>
      <c r="X35" s="534"/>
      <c r="Y35" s="535"/>
      <c r="Z35" s="536"/>
      <c r="AA35" s="533"/>
      <c r="AB35" s="568"/>
      <c r="AC35" s="534"/>
      <c r="AD35" s="551"/>
      <c r="AE35" s="529">
        <f t="shared" si="21"/>
        <v>0</v>
      </c>
      <c r="AF35" s="530">
        <f t="shared" si="22"/>
        <v>0</v>
      </c>
      <c r="AG35" s="530">
        <f t="shared" si="23"/>
        <v>7</v>
      </c>
      <c r="AH35" s="530">
        <f t="shared" si="24"/>
        <v>0</v>
      </c>
      <c r="AI35" s="531">
        <f t="shared" si="25"/>
        <v>0</v>
      </c>
      <c r="AJ35" s="128" t="s">
        <v>118</v>
      </c>
      <c r="AK35" s="513"/>
      <c r="AL35" s="132" t="str">
        <f>IF($D35="","",IF(VLOOKUP($D35,Licenciés!$A:$AC,14,FALSE)&lt;10000000,"0"&amp;VLOOKUP($D35,Licenciés!$A:$AC,14,FALSE),VLOOKUP($D35,Licenciés!$A:$AC,14,FALSE)))</f>
        <v>04180613</v>
      </c>
      <c r="AM35" s="211">
        <f>IF($D35="","",VLOOKUP($D35,Licenciés!$A:$AC,23,FALSE))</f>
        <v>0</v>
      </c>
      <c r="AN35" s="30">
        <f>IF($D35="","",VLOOKUP($D35,Licenciés!$A:$AC,16,FALSE))</f>
        <v>44798</v>
      </c>
      <c r="AO35" s="31" t="str">
        <f>IF($D35="","",VLOOKUP($D35,Licenciés!$A:$AC,20,FALSE))</f>
        <v>Attestation autoquestionnaire pour mineur</v>
      </c>
      <c r="AP35" s="211" t="str">
        <f>IF($D35="","",VLOOKUP($D35,Licenciés!$A:$AC,5,FALSE))</f>
        <v>T</v>
      </c>
      <c r="AQ35" s="211">
        <f>IF($D35="","",VLOOKUP($D35,Licenciés!$A:$AC,10,FALSE))</f>
        <v>-17</v>
      </c>
      <c r="AR35" s="211" t="str">
        <f>IF($D35="","",VLOOKUP($D35,Licenciés!$A:$AC,11,FALSE))</f>
        <v>M</v>
      </c>
      <c r="AS35" s="211" t="str">
        <f>IF($D35="","",VLOOKUP($D35,Licenciés!$A:$AC,29,FALSE))</f>
        <v>Française</v>
      </c>
      <c r="AT35" s="30">
        <f>IF($D35="","",VLOOKUP($D35,Licenciés!$A:$AC,28,FALSE))</f>
        <v>0</v>
      </c>
      <c r="AU35" s="211">
        <f>IF($D35="","",VLOOKUP($D35,Licenciés!$A:$AZ,35,FALSE))</f>
        <v>0</v>
      </c>
      <c r="AV35" s="211">
        <f>IF($D35="","",VLOOKUP($D35,Licenciés!$A:$AZ,36,FALSE))</f>
        <v>660319778</v>
      </c>
      <c r="AW35" s="31" t="str">
        <f>IF($D35="","",VLOOKUP($D35,Licenciés!$A:$AZ,37,FALSE))</f>
        <v>melaine.foucherand@bbox.fr</v>
      </c>
    </row>
    <row r="36" spans="1:49" ht="15.95" customHeight="1">
      <c r="A36" s="519" t="s">
        <v>9652</v>
      </c>
      <c r="B36" s="520" t="str">
        <f t="shared" si="19"/>
        <v>08</v>
      </c>
      <c r="C36" s="521" t="str">
        <f t="shared" si="20"/>
        <v>94</v>
      </c>
      <c r="D36" s="570">
        <v>9445187</v>
      </c>
      <c r="E36" s="523" t="str">
        <f>IF($D36="","",(VLOOKUP($D36,Licenciés!$A:$AC,2,FALSE)&amp;" "&amp;VLOOKUP($D36,Licenciés!$A:$AC,3,FALSE)))</f>
        <v>ARMAND Celian</v>
      </c>
      <c r="F36" s="29" t="str">
        <f>IF($D36="","",VLOOKUP($D36,Licenciés!$A:$AC,15,FALSE))</f>
        <v>CHARENTON TENNIS DE TABLE</v>
      </c>
      <c r="G36" s="525">
        <f>IF($D36="","",VLOOKUP($D36,Licenciés!$A:$AC,8,FALSE))</f>
        <v>38573</v>
      </c>
      <c r="H36" s="521">
        <f>IF($D36="","",VLOOKUP($D36,Licenciés!$A:$AC,21,FALSE))</f>
        <v>1797</v>
      </c>
      <c r="I36" s="521">
        <f>IF($D36="","",IF(VLOOKUP($D36,Licenciés!$A:$AC,24,FALSE)="Numerote","n° "&amp;VLOOKUP($D36,Licenciés!$A:$AC,23,FALSE),(VLOOKUP($D36,Licenciés!$A:$AC,24,FALSE))))</f>
        <v>17</v>
      </c>
      <c r="J36" s="521" t="str">
        <f>IF($D36="","",VLOOKUP($D36,Licenciés!$A:$AC,9,FALSE))</f>
        <v>J3</v>
      </c>
      <c r="K36" s="526"/>
      <c r="L36" s="527"/>
      <c r="M36" s="521">
        <v>6</v>
      </c>
      <c r="N36" s="521"/>
      <c r="O36" s="528"/>
      <c r="P36" s="526"/>
      <c r="Q36" s="527"/>
      <c r="R36" s="521"/>
      <c r="S36" s="521"/>
      <c r="T36" s="528"/>
      <c r="U36" s="526"/>
      <c r="V36" s="533"/>
      <c r="W36" s="534"/>
      <c r="X36" s="534"/>
      <c r="Y36" s="535"/>
      <c r="Z36" s="569"/>
      <c r="AA36" s="533"/>
      <c r="AB36" s="568"/>
      <c r="AC36" s="534"/>
      <c r="AD36" s="551"/>
      <c r="AE36" s="529">
        <f t="shared" si="21"/>
        <v>0</v>
      </c>
      <c r="AF36" s="530">
        <f t="shared" si="22"/>
        <v>0</v>
      </c>
      <c r="AG36" s="530">
        <f t="shared" si="23"/>
        <v>6</v>
      </c>
      <c r="AH36" s="530">
        <f t="shared" si="24"/>
        <v>0</v>
      </c>
      <c r="AI36" s="531">
        <f t="shared" si="25"/>
        <v>0</v>
      </c>
      <c r="AJ36" s="128" t="s">
        <v>118</v>
      </c>
      <c r="AK36" s="513"/>
      <c r="AL36" s="132" t="str">
        <f>IF($D36="","",IF(VLOOKUP($D36,Licenciés!$A:$AC,14,FALSE)&lt;10000000,"0"&amp;VLOOKUP($D36,Licenciés!$A:$AC,14,FALSE),VLOOKUP($D36,Licenciés!$A:$AC,14,FALSE)))</f>
        <v>08940052</v>
      </c>
      <c r="AM36" s="211">
        <f>IF($D36="","",VLOOKUP($D36,Licenciés!$A:$AC,23,FALSE))</f>
        <v>0</v>
      </c>
      <c r="AN36" s="30">
        <f>IF($D36="","",VLOOKUP($D36,Licenciés!$A:$AC,16,FALSE))</f>
        <v>44775</v>
      </c>
      <c r="AO36" s="31" t="str">
        <f>IF($D36="","",VLOOKUP($D36,Licenciés!$A:$AC,20,FALSE))</f>
        <v>Standard</v>
      </c>
      <c r="AP36" s="211" t="str">
        <f>IF($D36="","",VLOOKUP($D36,Licenciés!$A:$AC,5,FALSE))</f>
        <v>T</v>
      </c>
      <c r="AQ36" s="211">
        <f>IF($D36="","",VLOOKUP($D36,Licenciés!$A:$AC,10,FALSE))</f>
        <v>-18</v>
      </c>
      <c r="AR36" s="211" t="str">
        <f>IF($D36="","",VLOOKUP($D36,Licenciés!$A:$AC,11,FALSE))</f>
        <v>M</v>
      </c>
      <c r="AS36" s="211" t="str">
        <f>IF($D36="","",VLOOKUP($D36,Licenciés!$A:$AC,29,FALSE))</f>
        <v>Française</v>
      </c>
      <c r="AT36" s="30">
        <f>IF($D36="","",VLOOKUP($D36,Licenciés!$A:$AC,28,FALSE))</f>
        <v>0</v>
      </c>
      <c r="AU36" s="211">
        <f>IF($D36="","",VLOOKUP($D36,Licenciés!$A:$AZ,35,FALSE))</f>
        <v>0</v>
      </c>
      <c r="AV36" s="211">
        <f>IF($D36="","",VLOOKUP($D36,Licenciés!$A:$AZ,36,FALSE))</f>
        <v>0</v>
      </c>
      <c r="AW36" s="31" t="str">
        <f>IF($D36="","",VLOOKUP($D36,Licenciés!$A:$AZ,37,FALSE))</f>
        <v>c.ouaaz@hotmail.fr</v>
      </c>
    </row>
    <row r="37" spans="1:49" ht="15.95" customHeight="1">
      <c r="A37" s="519" t="s">
        <v>9653</v>
      </c>
      <c r="B37" s="520" t="str">
        <f t="shared" si="19"/>
        <v>03</v>
      </c>
      <c r="C37" s="521" t="str">
        <f t="shared" si="20"/>
        <v>35</v>
      </c>
      <c r="D37" s="566">
        <v>3532217</v>
      </c>
      <c r="E37" s="523" t="str">
        <f>IF($D37="","",(VLOOKUP($D37,Licenciés!$A:$AC,2,FALSE)&amp;" "&amp;VLOOKUP($D37,Licenciés!$A:$AC,3,FALSE)))</f>
        <v>LEVALOIS Martin</v>
      </c>
      <c r="F37" s="29" t="str">
        <f>IF($D37="","",VLOOKUP($D37,Licenciés!$A:$AC,15,FALSE))</f>
        <v>CESSON O.C.</v>
      </c>
      <c r="G37" s="525">
        <f>IF($D37="","",VLOOKUP($D37,Licenciés!$A:$AC,8,FALSE))</f>
        <v>38446</v>
      </c>
      <c r="H37" s="521">
        <f>IF($D37="","",VLOOKUP($D37,Licenciés!$A:$AC,21,FALSE))</f>
        <v>1990</v>
      </c>
      <c r="I37" s="521">
        <f>IF($D37="","",IF(VLOOKUP($D37,Licenciés!$A:$AC,24,FALSE)="Numerote","n° "&amp;VLOOKUP($D37,Licenciés!$A:$AC,23,FALSE),(VLOOKUP($D37,Licenciés!$A:$AC,24,FALSE))))</f>
        <v>19</v>
      </c>
      <c r="J37" s="521" t="str">
        <f>IF($D37="","",VLOOKUP($D37,Licenciés!$A:$AC,9,FALSE))</f>
        <v>J3</v>
      </c>
      <c r="K37" s="529"/>
      <c r="L37" s="559"/>
      <c r="M37" s="530">
        <v>5</v>
      </c>
      <c r="N37" s="521"/>
      <c r="O37" s="528"/>
      <c r="P37" s="529"/>
      <c r="Q37" s="559"/>
      <c r="R37" s="530"/>
      <c r="S37" s="521"/>
      <c r="T37" s="528"/>
      <c r="U37" s="529"/>
      <c r="V37" s="567"/>
      <c r="W37" s="568"/>
      <c r="X37" s="534"/>
      <c r="Y37" s="535"/>
      <c r="Z37" s="569"/>
      <c r="AA37" s="567"/>
      <c r="AB37" s="568"/>
      <c r="AC37" s="534"/>
      <c r="AD37" s="551"/>
      <c r="AE37" s="529">
        <f t="shared" si="21"/>
        <v>0</v>
      </c>
      <c r="AF37" s="530">
        <f t="shared" si="22"/>
        <v>0</v>
      </c>
      <c r="AG37" s="530">
        <f t="shared" si="23"/>
        <v>5</v>
      </c>
      <c r="AH37" s="530">
        <f t="shared" si="24"/>
        <v>0</v>
      </c>
      <c r="AI37" s="531">
        <f t="shared" si="25"/>
        <v>0</v>
      </c>
      <c r="AJ37" s="128" t="s">
        <v>118</v>
      </c>
      <c r="AK37" s="513"/>
      <c r="AL37" s="132" t="str">
        <f>IF($D37="","",IF(VLOOKUP($D37,Licenciés!$A:$AC,14,FALSE)&lt;10000000,"0"&amp;VLOOKUP($D37,Licenciés!$A:$AC,14,FALSE),VLOOKUP($D37,Licenciés!$A:$AC,14,FALSE)))</f>
        <v>03350016</v>
      </c>
      <c r="AM37" s="211">
        <f>IF($D37="","",VLOOKUP($D37,Licenciés!$A:$AC,23,FALSE))</f>
        <v>0</v>
      </c>
      <c r="AN37" s="30">
        <f>IF($D37="","",VLOOKUP($D37,Licenciés!$A:$AC,16,FALSE))</f>
        <v>44811</v>
      </c>
      <c r="AO37" s="31" t="str">
        <f>IF($D37="","",VLOOKUP($D37,Licenciés!$A:$AC,20,FALSE))</f>
        <v>Attestation autoquestionnaire pour mineur</v>
      </c>
      <c r="AP37" s="211" t="str">
        <f>IF($D37="","",VLOOKUP($D37,Licenciés!$A:$AC,5,FALSE))</f>
        <v>T</v>
      </c>
      <c r="AQ37" s="211">
        <f>IF($D37="","",VLOOKUP($D37,Licenciés!$A:$AC,10,FALSE))</f>
        <v>-18</v>
      </c>
      <c r="AR37" s="211" t="str">
        <f>IF($D37="","",VLOOKUP($D37,Licenciés!$A:$AC,11,FALSE))</f>
        <v>M</v>
      </c>
      <c r="AS37" s="211" t="str">
        <f>IF($D37="","",VLOOKUP($D37,Licenciés!$A:$AC,29,FALSE))</f>
        <v>Française</v>
      </c>
      <c r="AT37" s="30">
        <f>IF($D37="","",VLOOKUP($D37,Licenciés!$A:$AC,28,FALSE))</f>
        <v>0</v>
      </c>
      <c r="AU37" s="211">
        <f>IF($D37="","",VLOOKUP($D37,Licenciés!$A:$AZ,35,FALSE))</f>
        <v>602363455</v>
      </c>
      <c r="AV37" s="211">
        <f>IF($D37="","",VLOOKUP($D37,Licenciés!$A:$AZ,36,FALSE))</f>
        <v>611893986</v>
      </c>
      <c r="AW37" s="31" t="str">
        <f>IF($D37="","",VLOOKUP($D37,Licenciés!$A:$AZ,37,FALSE))</f>
        <v>david.levalois@club.fr</v>
      </c>
    </row>
    <row r="38" spans="1:49" s="101" customFormat="1" ht="15.95" customHeight="1">
      <c r="A38" s="519" t="s">
        <v>9654</v>
      </c>
      <c r="B38" s="539" t="str">
        <f t="shared" si="19"/>
        <v>03</v>
      </c>
      <c r="C38" s="540" t="str">
        <f t="shared" si="20"/>
        <v>35</v>
      </c>
      <c r="D38" s="570">
        <v>3534740</v>
      </c>
      <c r="E38" s="523" t="str">
        <f>IF($D38="","",(VLOOKUP($D38,Licenciés!$A:$AC,2,FALSE)&amp;" "&amp;VLOOKUP($D38,Licenciés!$A:$AC,3,FALSE)))</f>
        <v>MORIN Alexandre</v>
      </c>
      <c r="F38" s="29" t="str">
        <f>IF($D38="","",VLOOKUP($D38,Licenciés!$A:$AC,15,FALSE))</f>
        <v>TT FOUGERES-JAVENE-LECOUSSE</v>
      </c>
      <c r="G38" s="525">
        <f>IF($D38="","",VLOOKUP($D38,Licenciés!$A:$AC,8,FALSE))</f>
        <v>39106</v>
      </c>
      <c r="H38" s="521">
        <f>IF($D38="","",VLOOKUP($D38,Licenciés!$A:$AC,21,FALSE))</f>
        <v>1610</v>
      </c>
      <c r="I38" s="521">
        <f>IF($D38="","",IF(VLOOKUP($D38,Licenciés!$A:$AC,24,FALSE)="Numerote","n° "&amp;VLOOKUP($D38,Licenciés!$A:$AC,23,FALSE),(VLOOKUP($D38,Licenciés!$A:$AC,24,FALSE))))</f>
        <v>16</v>
      </c>
      <c r="J38" s="521" t="str">
        <f>IF($D38="","",VLOOKUP($D38,Licenciés!$A:$AC,9,FALSE))</f>
        <v>J1</v>
      </c>
      <c r="K38" s="526"/>
      <c r="L38" s="527"/>
      <c r="M38" s="521">
        <v>4</v>
      </c>
      <c r="N38" s="521"/>
      <c r="O38" s="528"/>
      <c r="P38" s="526"/>
      <c r="Q38" s="527"/>
      <c r="R38" s="521"/>
      <c r="S38" s="521"/>
      <c r="T38" s="528"/>
      <c r="U38" s="526"/>
      <c r="V38" s="533"/>
      <c r="W38" s="534"/>
      <c r="X38" s="534"/>
      <c r="Y38" s="535"/>
      <c r="Z38" s="536"/>
      <c r="AA38" s="533"/>
      <c r="AB38" s="568"/>
      <c r="AC38" s="534"/>
      <c r="AD38" s="551"/>
      <c r="AE38" s="529">
        <f t="shared" si="21"/>
        <v>0</v>
      </c>
      <c r="AF38" s="530">
        <f t="shared" si="22"/>
        <v>0</v>
      </c>
      <c r="AG38" s="530">
        <f t="shared" si="23"/>
        <v>4</v>
      </c>
      <c r="AH38" s="530">
        <f t="shared" si="24"/>
        <v>0</v>
      </c>
      <c r="AI38" s="531">
        <f t="shared" si="25"/>
        <v>0</v>
      </c>
      <c r="AJ38" s="128" t="s">
        <v>118</v>
      </c>
      <c r="AK38" s="516"/>
      <c r="AL38" s="132" t="str">
        <f>IF($D38="","",IF(VLOOKUP($D38,Licenciés!$A:$AC,14,FALSE)&lt;10000000,"0"&amp;VLOOKUP($D38,Licenciés!$A:$AC,14,FALSE),VLOOKUP($D38,Licenciés!$A:$AC,14,FALSE)))</f>
        <v>03350209</v>
      </c>
      <c r="AM38" s="211">
        <f>IF($D38="","",VLOOKUP($D38,Licenciés!$A:$AC,23,FALSE))</f>
        <v>0</v>
      </c>
      <c r="AN38" s="30">
        <f>IF($D38="","",VLOOKUP($D38,Licenciés!$A:$AC,16,FALSE))</f>
        <v>44804</v>
      </c>
      <c r="AO38" s="31" t="str">
        <f>IF($D38="","",VLOOKUP($D38,Licenciés!$A:$AC,20,FALSE))</f>
        <v>Standard</v>
      </c>
      <c r="AP38" s="211" t="str">
        <f>IF($D38="","",VLOOKUP($D38,Licenciés!$A:$AC,5,FALSE))</f>
        <v>T</v>
      </c>
      <c r="AQ38" s="211">
        <f>IF($D38="","",VLOOKUP($D38,Licenciés!$A:$AC,10,FALSE))</f>
        <v>-16</v>
      </c>
      <c r="AR38" s="211" t="str">
        <f>IF($D38="","",VLOOKUP($D38,Licenciés!$A:$AC,11,FALSE))</f>
        <v>M</v>
      </c>
      <c r="AS38" s="211" t="str">
        <f>IF($D38="","",VLOOKUP($D38,Licenciés!$A:$AC,29,FALSE))</f>
        <v>Française</v>
      </c>
      <c r="AT38" s="30">
        <f>IF($D38="","",VLOOKUP($D38,Licenciés!$A:$AC,28,FALSE))</f>
        <v>44743</v>
      </c>
      <c r="AU38" s="211" t="str">
        <f>IF($D38="","",VLOOKUP($D38,Licenciés!$A:$AZ,35,FALSE))</f>
        <v>06 79 84 28 92</v>
      </c>
      <c r="AV38" s="211" t="str">
        <f>IF($D38="","",VLOOKUP($D38,Licenciés!$A:$AZ,36,FALSE))</f>
        <v>06 03 48 75 42</v>
      </c>
      <c r="AW38" s="31" t="str">
        <f>IF($D38="","",VLOOKUP($D38,Licenciés!$A:$AZ,37,FALSE))</f>
        <v>nicoetmite@yahoo.fr</v>
      </c>
    </row>
    <row r="39" spans="1:49" ht="15.95" customHeight="1">
      <c r="A39" s="519" t="s">
        <v>9655</v>
      </c>
      <c r="B39" s="520" t="str">
        <f t="shared" si="19"/>
        <v>03</v>
      </c>
      <c r="C39" s="521" t="str">
        <f t="shared" si="20"/>
        <v>56</v>
      </c>
      <c r="D39" s="570">
        <v>9536161</v>
      </c>
      <c r="E39" s="523" t="str">
        <f>IF($D39="","",(VLOOKUP($D39,Licenciés!$A:$AC,2,FALSE)&amp;" "&amp;VLOOKUP($D39,Licenciés!$A:$AC,3,FALSE)))</f>
        <v>KHEZZANE Ilane</v>
      </c>
      <c r="F39" s="29" t="str">
        <f>IF($D39="","",VLOOKUP($D39,Licenciés!$A:$AC,15,FALSE))</f>
        <v>GARDE DU VOEU HENNEBONT</v>
      </c>
      <c r="G39" s="525">
        <f>IF($D39="","",VLOOKUP($D39,Licenciés!$A:$AC,8,FALSE))</f>
        <v>39265</v>
      </c>
      <c r="H39" s="521">
        <f>IF($D39="","",VLOOKUP($D39,Licenciés!$A:$AC,21,FALSE))</f>
        <v>1643</v>
      </c>
      <c r="I39" s="521">
        <f>IF($D39="","",IF(VLOOKUP($D39,Licenciés!$A:$AC,24,FALSE)="Numerote","n° "&amp;VLOOKUP($D39,Licenciés!$A:$AC,23,FALSE),(VLOOKUP($D39,Licenciés!$A:$AC,24,FALSE))))</f>
        <v>16</v>
      </c>
      <c r="J39" s="521" t="str">
        <f>IF($D39="","",VLOOKUP($D39,Licenciés!$A:$AC,9,FALSE))</f>
        <v>J1</v>
      </c>
      <c r="K39" s="526"/>
      <c r="L39" s="527"/>
      <c r="M39" s="521">
        <v>3</v>
      </c>
      <c r="N39" s="521"/>
      <c r="O39" s="528"/>
      <c r="P39" s="526"/>
      <c r="Q39" s="527"/>
      <c r="R39" s="521"/>
      <c r="S39" s="521"/>
      <c r="T39" s="528"/>
      <c r="U39" s="526"/>
      <c r="V39" s="533"/>
      <c r="W39" s="534"/>
      <c r="X39" s="534"/>
      <c r="Y39" s="535"/>
      <c r="Z39" s="569"/>
      <c r="AA39" s="533"/>
      <c r="AB39" s="568"/>
      <c r="AC39" s="534"/>
      <c r="AD39" s="551"/>
      <c r="AE39" s="529">
        <f t="shared" si="21"/>
        <v>0</v>
      </c>
      <c r="AF39" s="530">
        <f t="shared" si="22"/>
        <v>0</v>
      </c>
      <c r="AG39" s="530">
        <f t="shared" si="23"/>
        <v>3</v>
      </c>
      <c r="AH39" s="530">
        <f t="shared" si="24"/>
        <v>0</v>
      </c>
      <c r="AI39" s="531">
        <f t="shared" si="25"/>
        <v>0</v>
      </c>
      <c r="AJ39" s="128" t="s">
        <v>118</v>
      </c>
      <c r="AK39" s="516"/>
      <c r="AL39" s="132" t="str">
        <f>IF($D39="","",IF(VLOOKUP($D39,Licenciés!$A:$AC,14,FALSE)&lt;10000000,"0"&amp;VLOOKUP($D39,Licenciés!$A:$AC,14,FALSE),VLOOKUP($D39,Licenciés!$A:$AC,14,FALSE)))</f>
        <v>03560039</v>
      </c>
      <c r="AM39" s="211">
        <f>IF($D39="","",VLOOKUP($D39,Licenciés!$A:$AC,23,FALSE))</f>
        <v>0</v>
      </c>
      <c r="AN39" s="30">
        <f>IF($D39="","",VLOOKUP($D39,Licenciés!$A:$AC,16,FALSE))</f>
        <v>44789</v>
      </c>
      <c r="AO39" s="31" t="str">
        <f>IF($D39="","",VLOOKUP($D39,Licenciés!$A:$AC,20,FALSE))</f>
        <v>Attestation autoquestionnaire pour mineur</v>
      </c>
      <c r="AP39" s="211" t="str">
        <f>IF($D39="","",VLOOKUP($D39,Licenciés!$A:$AC,5,FALSE))</f>
        <v>T</v>
      </c>
      <c r="AQ39" s="211">
        <f>IF($D39="","",VLOOKUP($D39,Licenciés!$A:$AC,10,FALSE))</f>
        <v>-16</v>
      </c>
      <c r="AR39" s="211" t="str">
        <f>IF($D39="","",VLOOKUP($D39,Licenciés!$A:$AC,11,FALSE))</f>
        <v>M</v>
      </c>
      <c r="AS39" s="211" t="str">
        <f>IF($D39="","",VLOOKUP($D39,Licenciés!$A:$AC,29,FALSE))</f>
        <v>Française</v>
      </c>
      <c r="AT39" s="30">
        <f>IF($D39="","",VLOOKUP($D39,Licenciés!$A:$AC,28,FALSE))</f>
        <v>44013</v>
      </c>
      <c r="AU39" s="211">
        <f>IF($D39="","",VLOOKUP($D39,Licenciés!$A:$AZ,35,FALSE))</f>
        <v>0</v>
      </c>
      <c r="AV39" s="211">
        <f>IF($D39="","",VLOOKUP($D39,Licenciés!$A:$AZ,36,FALSE))</f>
        <v>0</v>
      </c>
      <c r="AW39" s="31" t="str">
        <f>IF($D39="","",VLOOKUP($D39,Licenciés!$A:$AZ,37,FALSE))</f>
        <v>ckhezzane@yahoo.fr</v>
      </c>
    </row>
    <row r="40" spans="1:49" s="101" customFormat="1" ht="15.95" customHeight="1">
      <c r="A40" s="519" t="s">
        <v>9656</v>
      </c>
      <c r="B40" s="539" t="str">
        <f t="shared" si="19"/>
        <v>12</v>
      </c>
      <c r="C40" s="540" t="str">
        <f t="shared" si="20"/>
        <v>49</v>
      </c>
      <c r="D40" s="566">
        <v>4932268</v>
      </c>
      <c r="E40" s="523" t="str">
        <f>IF($D40="","",(VLOOKUP($D40,Licenciés!$A:$AC,2,FALSE)&amp;" "&amp;VLOOKUP($D40,Licenciés!$A:$AC,3,FALSE)))</f>
        <v>LE BRETON Aurelien</v>
      </c>
      <c r="F40" s="29" t="str">
        <f>IF($D40="","",VLOOKUP($D40,Licenciés!$A:$AC,15,FALSE))</f>
        <v>MURS ERIGNE ASITT</v>
      </c>
      <c r="G40" s="525">
        <f>IF($D40="","",VLOOKUP($D40,Licenciés!$A:$AC,8,FALSE))</f>
        <v>38905</v>
      </c>
      <c r="H40" s="521">
        <f>IF($D40="","",VLOOKUP($D40,Licenciés!$A:$AC,21,FALSE))</f>
        <v>1589</v>
      </c>
      <c r="I40" s="521">
        <f>IF($D40="","",IF(VLOOKUP($D40,Licenciés!$A:$AC,24,FALSE)="Numerote","n° "&amp;VLOOKUP($D40,Licenciés!$A:$AC,23,FALSE),(VLOOKUP($D40,Licenciés!$A:$AC,24,FALSE))))</f>
        <v>15</v>
      </c>
      <c r="J40" s="521" t="str">
        <f>IF($D40="","",VLOOKUP($D40,Licenciés!$A:$AC,9,FALSE))</f>
        <v>J2</v>
      </c>
      <c r="K40" s="526"/>
      <c r="L40" s="527"/>
      <c r="M40" s="521">
        <v>2</v>
      </c>
      <c r="N40" s="521"/>
      <c r="O40" s="528"/>
      <c r="P40" s="526"/>
      <c r="Q40" s="527"/>
      <c r="R40" s="521"/>
      <c r="S40" s="521"/>
      <c r="T40" s="528"/>
      <c r="U40" s="526"/>
      <c r="V40" s="533"/>
      <c r="W40" s="534"/>
      <c r="X40" s="534"/>
      <c r="Y40" s="535"/>
      <c r="Z40" s="536"/>
      <c r="AA40" s="533"/>
      <c r="AB40" s="568"/>
      <c r="AC40" s="534"/>
      <c r="AD40" s="551"/>
      <c r="AE40" s="529">
        <f t="shared" si="21"/>
        <v>0</v>
      </c>
      <c r="AF40" s="530">
        <f t="shared" si="22"/>
        <v>0</v>
      </c>
      <c r="AG40" s="530">
        <f t="shared" si="23"/>
        <v>2</v>
      </c>
      <c r="AH40" s="530">
        <f t="shared" si="24"/>
        <v>0</v>
      </c>
      <c r="AI40" s="531">
        <f t="shared" si="25"/>
        <v>0</v>
      </c>
      <c r="AJ40" s="128" t="s">
        <v>118</v>
      </c>
      <c r="AK40" s="516"/>
      <c r="AL40" s="132">
        <f>IF($D40="","",IF(VLOOKUP($D40,Licenciés!$A:$AC,14,FALSE)&lt;10000000,"0"&amp;VLOOKUP($D40,Licenciés!$A:$AC,14,FALSE),VLOOKUP($D40,Licenciés!$A:$AC,14,FALSE)))</f>
        <v>12490080</v>
      </c>
      <c r="AM40" s="211">
        <f>IF($D40="","",VLOOKUP($D40,Licenciés!$A:$AC,23,FALSE))</f>
        <v>0</v>
      </c>
      <c r="AN40" s="30">
        <f>IF($D40="","",VLOOKUP($D40,Licenciés!$A:$AC,16,FALSE))</f>
        <v>44809</v>
      </c>
      <c r="AO40" s="31" t="str">
        <f>IF($D40="","",VLOOKUP($D40,Licenciés!$A:$AC,20,FALSE))</f>
        <v>Attestation autoquestionnaire pour mineur</v>
      </c>
      <c r="AP40" s="211" t="str">
        <f>IF($D40="","",VLOOKUP($D40,Licenciés!$A:$AC,5,FALSE))</f>
        <v>T</v>
      </c>
      <c r="AQ40" s="211">
        <f>IF($D40="","",VLOOKUP($D40,Licenciés!$A:$AC,10,FALSE))</f>
        <v>-17</v>
      </c>
      <c r="AR40" s="211" t="str">
        <f>IF($D40="","",VLOOKUP($D40,Licenciés!$A:$AC,11,FALSE))</f>
        <v>M</v>
      </c>
      <c r="AS40" s="211" t="str">
        <f>IF($D40="","",VLOOKUP($D40,Licenciés!$A:$AC,29,FALSE))</f>
        <v>Française</v>
      </c>
      <c r="AT40" s="30">
        <f>IF($D40="","",VLOOKUP($D40,Licenciés!$A:$AC,28,FALSE))</f>
        <v>0</v>
      </c>
      <c r="AU40" s="211">
        <f>IF($D40="","",VLOOKUP($D40,Licenciés!$A:$AZ,35,FALSE))</f>
        <v>241663039</v>
      </c>
      <c r="AV40" s="211">
        <f>IF($D40="","",VLOOKUP($D40,Licenciés!$A:$AZ,36,FALSE))</f>
        <v>663668825</v>
      </c>
      <c r="AW40" s="31" t="str">
        <f>IF($D40="","",VLOOKUP($D40,Licenciés!$A:$AZ,37,FALSE))</f>
        <v>sarah.le.breton@bbox.fr</v>
      </c>
    </row>
    <row r="41" spans="1:49" s="101" customFormat="1" ht="15.95" customHeight="1">
      <c r="A41" s="608" t="s">
        <v>9638</v>
      </c>
      <c r="B41" s="539" t="str">
        <f t="shared" ref="B41" si="26">IF(D41&gt;0,LEFT(AL41,2)," ")</f>
        <v>08</v>
      </c>
      <c r="C41" s="540" t="str">
        <f t="shared" ref="C41" si="27">RIGHT(LEFT(AL41,4),2)</f>
        <v>78</v>
      </c>
      <c r="D41" s="570">
        <v>7869110</v>
      </c>
      <c r="E41" s="523" t="str">
        <f>IF($D41="","",(VLOOKUP($D41,Licenciés!$A:$AC,2,FALSE)&amp;" "&amp;VLOOKUP($D41,Licenciés!$A:$AC,3,FALSE)))</f>
        <v>CAUCHIE Mathis</v>
      </c>
      <c r="F41" s="29" t="str">
        <f>IF($D41="","",VLOOKUP($D41,Licenciés!$A:$AC,15,FALSE))</f>
        <v>SARTROUVILLOIS TT</v>
      </c>
      <c r="G41" s="525">
        <f>IF($D41="","",VLOOKUP($D41,Licenciés!$A:$AC,8,FALSE))</f>
        <v>38130</v>
      </c>
      <c r="H41" s="521">
        <f>IF($D41="","",VLOOKUP($D41,Licenciés!$A:$AC,21,FALSE))</f>
        <v>1892</v>
      </c>
      <c r="I41" s="521">
        <f>IF($D41="","",IF(VLOOKUP($D41,Licenciés!$A:$AC,24,FALSE)="Numerote","n° "&amp;VLOOKUP($D41,Licenciés!$A:$AC,23,FALSE),(VLOOKUP($D41,Licenciés!$A:$AC,24,FALSE))))</f>
        <v>18</v>
      </c>
      <c r="J41" s="521" t="str">
        <f>IF($D41="","",VLOOKUP($D41,Licenciés!$A:$AC,9,FALSE))</f>
        <v>J4</v>
      </c>
      <c r="K41" s="526"/>
      <c r="L41" s="527"/>
      <c r="M41" s="609">
        <v>0.1</v>
      </c>
      <c r="N41" s="521"/>
      <c r="O41" s="528"/>
      <c r="P41" s="526"/>
      <c r="Q41" s="527"/>
      <c r="R41" s="521"/>
      <c r="S41" s="521"/>
      <c r="T41" s="528"/>
      <c r="U41" s="526"/>
      <c r="V41" s="533"/>
      <c r="W41" s="534"/>
      <c r="X41" s="534"/>
      <c r="Y41" s="535"/>
      <c r="Z41" s="536"/>
      <c r="AA41" s="533"/>
      <c r="AB41" s="534"/>
      <c r="AC41" s="534"/>
      <c r="AD41" s="528"/>
      <c r="AE41" s="529">
        <f t="shared" ref="AE41" si="28">(K41+P41+U41+Z41)+MOD(ROUND((L41+Q41+V41+AA41-AF41)/100,),100)</f>
        <v>0</v>
      </c>
      <c r="AF41" s="530">
        <f t="shared" ref="AF41" si="29">MOD(L41+Q41+V41+AA41+ROUND((M41+R41+W41+AB41-AG41)/100,),100)</f>
        <v>0</v>
      </c>
      <c r="AG41" s="530">
        <f t="shared" ref="AG41" si="30">MOD(M41+R41+W41+AB41+ROUND((N41+S41+X41+AC41-AH41)/100,),100)</f>
        <v>0.1</v>
      </c>
      <c r="AH41" s="530">
        <f t="shared" ref="AH41" si="31">MOD(N41+S41+X41+AC41+ROUND((O41+T41+Y41+AD41-AI41)/100,),100)</f>
        <v>0</v>
      </c>
      <c r="AI41" s="531">
        <f t="shared" ref="AI41" si="32">MOD(O41+T41+Y41+AD41,100)</f>
        <v>0</v>
      </c>
      <c r="AJ41" s="128" t="s">
        <v>118</v>
      </c>
      <c r="AK41" s="513"/>
      <c r="AL41" s="132" t="str">
        <f>IF($D41="","",IF(VLOOKUP($D41,Licenciés!$A:$AC,14,FALSE)&lt;10000000,"0"&amp;VLOOKUP($D41,Licenciés!$A:$AC,14,FALSE),VLOOKUP($D41,Licenciés!$A:$AC,14,FALSE)))</f>
        <v>08780627</v>
      </c>
      <c r="AM41" s="211">
        <f>IF($D41="","",VLOOKUP($D41,Licenciés!$A:$AC,23,FALSE))</f>
        <v>0</v>
      </c>
      <c r="AN41" s="30">
        <f>IF($D41="","",VLOOKUP($D41,Licenciés!$A:$AC,16,FALSE))</f>
        <v>44813</v>
      </c>
      <c r="AO41" s="31" t="str">
        <f>IF($D41="","",VLOOKUP($D41,Licenciés!$A:$AC,20,FALSE))</f>
        <v>Standard</v>
      </c>
      <c r="AP41" s="211" t="str">
        <f>IF($D41="","",VLOOKUP($D41,Licenciés!$A:$AC,5,FALSE))</f>
        <v>T</v>
      </c>
      <c r="AQ41" s="211">
        <f>IF($D41="","",VLOOKUP($D41,Licenciés!$A:$AC,10,FALSE))</f>
        <v>-19</v>
      </c>
      <c r="AR41" s="211" t="str">
        <f>IF($D41="","",VLOOKUP($D41,Licenciés!$A:$AC,11,FALSE))</f>
        <v>M</v>
      </c>
      <c r="AS41" s="211" t="str">
        <f>IF($D41="","",VLOOKUP($D41,Licenciés!$A:$AC,29,FALSE))</f>
        <v>Française</v>
      </c>
      <c r="AT41" s="30">
        <f>IF($D41="","",VLOOKUP($D41,Licenciés!$A:$AC,28,FALSE))</f>
        <v>43647</v>
      </c>
      <c r="AU41" s="211">
        <f>IF($D41="","",VLOOKUP($D41,Licenciés!$A:$AZ,35,FALSE))</f>
        <v>0</v>
      </c>
      <c r="AV41" s="211">
        <f>IF($D41="","",VLOOKUP($D41,Licenciés!$A:$AZ,36,FALSE))</f>
        <v>782267758</v>
      </c>
      <c r="AW41" s="31" t="str">
        <f>IF($D41="","",VLOOKUP($D41,Licenciés!$A:$AZ,37,FALSE))</f>
        <v>alain.cauchie@club-internet.fr</v>
      </c>
    </row>
    <row r="42" spans="1:49" s="101" customFormat="1" ht="15.95" customHeight="1">
      <c r="A42" s="519"/>
      <c r="B42" s="520" t="str">
        <f t="shared" ref="B42" si="33">IF(D42&gt;0,LEFT(AL42,2)," ")</f>
        <v xml:space="preserve"> </v>
      </c>
      <c r="C42" s="521" t="str">
        <f t="shared" ref="C42" si="34">RIGHT(LEFT(AL42,4),2)</f>
        <v/>
      </c>
      <c r="D42" s="566"/>
      <c r="E42" s="523" t="str">
        <f>IF($D42="","",(VLOOKUP($D42,Licenciés!$A:$AC,2,FALSE)&amp;" "&amp;VLOOKUP($D42,Licenciés!$A:$AC,3,FALSE)))</f>
        <v/>
      </c>
      <c r="F42" s="29" t="str">
        <f>IF($D42="","",VLOOKUP($D42,Licenciés!$A:$AC,15,FALSE))</f>
        <v/>
      </c>
      <c r="G42" s="525" t="str">
        <f>IF($D42="","",VLOOKUP($D42,Licenciés!$A:$AC,8,FALSE))</f>
        <v/>
      </c>
      <c r="H42" s="521" t="str">
        <f>IF($D42="","",VLOOKUP($D42,Licenciés!$A:$AC,21,FALSE))</f>
        <v/>
      </c>
      <c r="I42" s="521" t="str">
        <f>IF($D42="","",IF(VLOOKUP($D42,Licenciés!$A:$AC,24,FALSE)="Numerote","n° "&amp;VLOOKUP($D42,Licenciés!$A:$AC,23,FALSE),(VLOOKUP($D42,Licenciés!$A:$AC,24,FALSE))))</f>
        <v/>
      </c>
      <c r="J42" s="521" t="str">
        <f>IF($D42="","",VLOOKUP($D42,Licenciés!$A:$AC,9,FALSE))</f>
        <v/>
      </c>
      <c r="K42" s="526"/>
      <c r="L42" s="527"/>
      <c r="M42" s="521"/>
      <c r="N42" s="521"/>
      <c r="O42" s="528"/>
      <c r="P42" s="526"/>
      <c r="Q42" s="527"/>
      <c r="R42" s="521"/>
      <c r="S42" s="521"/>
      <c r="T42" s="528"/>
      <c r="U42" s="526"/>
      <c r="V42" s="533"/>
      <c r="W42" s="534"/>
      <c r="X42" s="534"/>
      <c r="Y42" s="535"/>
      <c r="Z42" s="536"/>
      <c r="AA42" s="533"/>
      <c r="AB42" s="534"/>
      <c r="AC42" s="534"/>
      <c r="AD42" s="551"/>
      <c r="AE42" s="529">
        <f t="shared" ref="AE42:AE43" si="35">(K42+P42+U42+Z42)+MOD(ROUND((L42+Q42+V42+AA42-AF42)/100,),100)</f>
        <v>0</v>
      </c>
      <c r="AF42" s="530">
        <f t="shared" ref="AF42:AH42" si="36">MOD(L42+Q42+V42+AA42+ROUND((M42+R42+W42+AB42-AG42)/100,),100)</f>
        <v>0</v>
      </c>
      <c r="AG42" s="530">
        <f t="shared" si="36"/>
        <v>0</v>
      </c>
      <c r="AH42" s="530">
        <f t="shared" si="36"/>
        <v>0</v>
      </c>
      <c r="AI42" s="531">
        <f t="shared" ref="AI42:AI43" si="37">MOD(O42+T42+Y42+AD42,100)</f>
        <v>0</v>
      </c>
      <c r="AJ42" s="231"/>
      <c r="AK42" s="513"/>
      <c r="AL42" s="132" t="str">
        <f>IF($D42="","",IF(VLOOKUP($D42,Licenciés!$A:$AC,14,FALSE)&lt;10000000,"0"&amp;VLOOKUP($D42,Licenciés!$A:$AC,14,FALSE),VLOOKUP($D42,Licenciés!$A:$AC,14,FALSE)))</f>
        <v/>
      </c>
      <c r="AM42" s="211" t="str">
        <f>IF($D42="","",VLOOKUP($D42,Licenciés!$A:$AC,23,FALSE))</f>
        <v/>
      </c>
      <c r="AN42" s="30" t="str">
        <f>IF($D42="","",VLOOKUP($D42,Licenciés!$A:$AC,16,FALSE))</f>
        <v/>
      </c>
      <c r="AO42" s="31" t="str">
        <f>IF($D42="","",VLOOKUP($D42,Licenciés!$A:$AC,20,FALSE))</f>
        <v/>
      </c>
      <c r="AP42" s="211" t="str">
        <f>IF($D42="","",VLOOKUP($D42,Licenciés!$A:$AC,5,FALSE))</f>
        <v/>
      </c>
      <c r="AQ42" s="211" t="str">
        <f>IF($D42="","",VLOOKUP($D42,Licenciés!$A:$AC,10,FALSE))</f>
        <v/>
      </c>
      <c r="AR42" s="211" t="str">
        <f>IF($D42="","",VLOOKUP($D42,Licenciés!$A:$AC,11,FALSE))</f>
        <v/>
      </c>
      <c r="AS42" s="211" t="str">
        <f>IF($D42="","",VLOOKUP($D42,Licenciés!$A:$AC,29,FALSE))</f>
        <v/>
      </c>
      <c r="AT42" s="30" t="str">
        <f>IF($D42="","",VLOOKUP($D42,Licenciés!$A:$AC,28,FALSE))</f>
        <v/>
      </c>
      <c r="AU42" s="211" t="str">
        <f>IF($D42="","",VLOOKUP($D42,Licenciés!$A:$AZ,35,FALSE))</f>
        <v/>
      </c>
      <c r="AV42" s="211" t="str">
        <f>IF($D42="","",VLOOKUP($D42,Licenciés!$A:$AZ,36,FALSE))</f>
        <v/>
      </c>
      <c r="AW42" s="31" t="str">
        <f>IF($D42="","",VLOOKUP($D42,Licenciés!$A:$AZ,37,FALSE))</f>
        <v/>
      </c>
    </row>
    <row r="43" spans="1:49" s="101" customFormat="1" ht="15.95" customHeight="1" thickBot="1">
      <c r="A43" s="519"/>
      <c r="B43" s="539" t="str">
        <f t="shared" ref="B43" si="38">IF(D43&gt;0,LEFT(AL43,2)," ")</f>
        <v xml:space="preserve"> </v>
      </c>
      <c r="C43" s="540" t="str">
        <f t="shared" ref="C43" si="39">RIGHT(LEFT(AL43,4),2)</f>
        <v/>
      </c>
      <c r="D43" s="577"/>
      <c r="E43" s="524" t="str">
        <f>IF($D43="","",(VLOOKUP($D43,Licenciés!$A:$AC,2,FALSE)&amp;" "&amp;VLOOKUP($D43,Licenciés!$A:$AC,3,FALSE)))</f>
        <v/>
      </c>
      <c r="F43" s="29" t="str">
        <f>IF($D43="","",VLOOKUP($D43,Licenciés!$A:$AC,15,FALSE))</f>
        <v/>
      </c>
      <c r="G43" s="525" t="str">
        <f>IF($D43="","",VLOOKUP($D43,Licenciés!$A:$AC,8,FALSE))</f>
        <v/>
      </c>
      <c r="H43" s="521" t="str">
        <f>IF($D43="","",VLOOKUP($D43,Licenciés!$A:$AC,21,FALSE))</f>
        <v/>
      </c>
      <c r="I43" s="521" t="str">
        <f>IF($D43="","",IF(VLOOKUP($D43,Licenciés!$A:$AC,24,FALSE)="Numerote","n° "&amp;VLOOKUP($D43,Licenciés!$A:$AC,23,FALSE),(VLOOKUP($D43,Licenciés!$A:$AC,24,FALSE))))</f>
        <v/>
      </c>
      <c r="J43" s="521" t="str">
        <f>IF($D43="","",VLOOKUP($D43,Licenciés!$A:$AC,9,FALSE))</f>
        <v/>
      </c>
      <c r="K43" s="526"/>
      <c r="L43" s="527"/>
      <c r="M43" s="527"/>
      <c r="N43" s="521"/>
      <c r="O43" s="528"/>
      <c r="P43" s="526"/>
      <c r="Q43" s="527"/>
      <c r="R43" s="521"/>
      <c r="S43" s="521"/>
      <c r="T43" s="528"/>
      <c r="U43" s="526"/>
      <c r="V43" s="533"/>
      <c r="W43" s="534"/>
      <c r="X43" s="534"/>
      <c r="Y43" s="535"/>
      <c r="Z43" s="536"/>
      <c r="AA43" s="533"/>
      <c r="AB43" s="534"/>
      <c r="AC43" s="534"/>
      <c r="AD43" s="538"/>
      <c r="AE43" s="529">
        <f t="shared" si="35"/>
        <v>0</v>
      </c>
      <c r="AF43" s="530">
        <f t="shared" ref="AF43:AH43" si="40">MOD(L43+Q43+V43+AA43+ROUND((M43+R43+W43+AB43-AG43)/100,),100)</f>
        <v>0</v>
      </c>
      <c r="AG43" s="530">
        <f t="shared" si="40"/>
        <v>0</v>
      </c>
      <c r="AH43" s="530">
        <f t="shared" si="40"/>
        <v>0</v>
      </c>
      <c r="AI43" s="531">
        <f t="shared" si="37"/>
        <v>0</v>
      </c>
      <c r="AJ43" s="234"/>
      <c r="AK43" s="513"/>
      <c r="AL43" s="132" t="str">
        <f>IF($D43="","",IF(VLOOKUP($D43,Licenciés!$A:$AC,14,FALSE)&lt;10000000,"0"&amp;VLOOKUP($D43,Licenciés!$A:$AC,14,FALSE),VLOOKUP($D43,Licenciés!$A:$AC,14,FALSE)))</f>
        <v/>
      </c>
      <c r="AM43" s="211" t="str">
        <f>IF($D43="","",VLOOKUP($D43,Licenciés!$A:$AC,23,FALSE))</f>
        <v/>
      </c>
      <c r="AN43" s="30" t="str">
        <f>IF($D43="","",VLOOKUP($D43,Licenciés!$A:$AC,16,FALSE))</f>
        <v/>
      </c>
      <c r="AO43" s="31" t="str">
        <f>IF($D43="","",VLOOKUP($D43,Licenciés!$A:$AC,20,FALSE))</f>
        <v/>
      </c>
      <c r="AP43" s="211" t="str">
        <f>IF($D43="","",VLOOKUP($D43,Licenciés!$A:$AC,5,FALSE))</f>
        <v/>
      </c>
      <c r="AQ43" s="211" t="str">
        <f>IF($D43="","",VLOOKUP($D43,Licenciés!$A:$AC,10,FALSE))</f>
        <v/>
      </c>
      <c r="AR43" s="211" t="str">
        <f>IF($D43="","",VLOOKUP($D43,Licenciés!$A:$AC,11,FALSE))</f>
        <v/>
      </c>
      <c r="AS43" s="211" t="str">
        <f>IF($D43="","",VLOOKUP($D43,Licenciés!$A:$AC,29,FALSE))</f>
        <v/>
      </c>
      <c r="AT43" s="30" t="str">
        <f>IF($D43="","",VLOOKUP($D43,Licenciés!$A:$AC,28,FALSE))</f>
        <v/>
      </c>
      <c r="AU43" s="211" t="str">
        <f>IF($D43="","",VLOOKUP($D43,Licenciés!$A:$AZ,35,FALSE))</f>
        <v/>
      </c>
      <c r="AV43" s="211" t="str">
        <f>IF($D43="","",VLOOKUP($D43,Licenciés!$A:$AZ,36,FALSE))</f>
        <v/>
      </c>
      <c r="AW43" s="31" t="str">
        <f>IF($D43="","",VLOOKUP($D43,Licenciés!$A:$AZ,37,FALSE))</f>
        <v/>
      </c>
    </row>
    <row r="44" spans="1:49" ht="15.95" customHeight="1" thickTop="1">
      <c r="A44" s="147"/>
      <c r="B44" s="217"/>
      <c r="C44" s="217"/>
      <c r="D44" s="217"/>
      <c r="E44" s="217"/>
      <c r="F44" s="217"/>
      <c r="G44" s="217"/>
      <c r="H44" s="217"/>
      <c r="I44" s="217"/>
      <c r="J44" s="217"/>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L44" s="98"/>
      <c r="AM44" s="98"/>
      <c r="AN44" s="99"/>
      <c r="AO44" s="216"/>
      <c r="AP44" s="98"/>
      <c r="AQ44" s="98"/>
      <c r="AR44" s="98"/>
      <c r="AS44" s="98"/>
      <c r="AT44" s="99"/>
    </row>
    <row r="45" spans="1:49" ht="15.95" hidden="1" customHeight="1">
      <c r="AE45" s="98"/>
    </row>
    <row r="46" spans="1:49" ht="15.95" hidden="1" customHeight="1">
      <c r="AD46" s="390" t="s">
        <v>3278</v>
      </c>
      <c r="AI46" s="406"/>
      <c r="AJ46" s="129" t="s">
        <v>119</v>
      </c>
      <c r="AK46" s="513" t="s">
        <v>119</v>
      </c>
    </row>
    <row r="47" spans="1:49" ht="15.95" hidden="1" customHeight="1">
      <c r="AI47" s="406"/>
      <c r="AJ47" s="128" t="s">
        <v>118</v>
      </c>
      <c r="AK47" s="513" t="s">
        <v>118</v>
      </c>
    </row>
    <row r="48" spans="1:49" ht="15.95" hidden="1"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403"/>
      <c r="AJ48" s="494" t="s">
        <v>7198</v>
      </c>
      <c r="AK48" s="513" t="s">
        <v>7198</v>
      </c>
      <c r="AL48" s="2"/>
    </row>
    <row r="49" spans="1:46" ht="15.95" hidden="1" customHeight="1">
      <c r="AI49" s="406"/>
      <c r="AJ49" s="495" t="s">
        <v>122</v>
      </c>
      <c r="AK49" s="516" t="s">
        <v>122</v>
      </c>
    </row>
    <row r="50" spans="1:46" s="101" customFormat="1" ht="15.95" hidden="1" customHeight="1">
      <c r="A50" s="236"/>
      <c r="B50" s="130" t="str">
        <f>IF(D50&gt;0,LEFT(AL50,2)," ")</f>
        <v xml:space="preserve"> </v>
      </c>
      <c r="C50" s="211" t="str">
        <f>RIGHT(LEFT(AL50,4),2)</f>
        <v/>
      </c>
      <c r="D50" s="365"/>
      <c r="E50" s="29" t="str">
        <f>IF($D50="","",(VLOOKUP($D50,Licenciés!$A:$AC,2,FALSE)&amp;" "&amp;VLOOKUP($D50,Licenciés!$A:$AC,3,FALSE)))</f>
        <v/>
      </c>
      <c r="F50" s="29" t="str">
        <f>IF($D50="","",VLOOKUP($D50,Licenciés!$A:$AC,15,FALSE))</f>
        <v/>
      </c>
      <c r="G50" s="30" t="str">
        <f>IF($D50="","",VLOOKUP($D50,Licenciés!$A:$AC,8,FALSE))</f>
        <v/>
      </c>
      <c r="H50" s="211" t="str">
        <f>IF($D50="","",VLOOKUP($D50,Licenciés!$A:$AC,21,FALSE))</f>
        <v/>
      </c>
      <c r="I50" s="211" t="str">
        <f>IF($D50="","",IF(VLOOKUP($D50,Licenciés!$A:$AC,24,FALSE)="Numerote","n° "&amp;VLOOKUP($D50,Licenciés!$A:$AC,23,FALSE),(VLOOKUP($D50,Licenciés!$A:$AC,24,FALSE))))</f>
        <v/>
      </c>
      <c r="J50" s="211" t="str">
        <f>IF($D50="","",VLOOKUP($D50,Licenciés!$A:$AC,9,FALSE))</f>
        <v/>
      </c>
      <c r="K50" s="131"/>
      <c r="L50" s="363"/>
      <c r="M50" s="226"/>
      <c r="N50" s="211"/>
      <c r="O50" s="225"/>
      <c r="P50" s="131"/>
      <c r="Q50" s="363"/>
      <c r="R50" s="211"/>
      <c r="S50" s="211"/>
      <c r="T50" s="225"/>
      <c r="U50" s="131"/>
      <c r="V50" s="189"/>
      <c r="W50" s="226"/>
      <c r="X50" s="226"/>
      <c r="Y50" s="194"/>
      <c r="Z50" s="195"/>
      <c r="AA50" s="189"/>
      <c r="AB50" s="226"/>
      <c r="AC50" s="226"/>
      <c r="AD50" s="225"/>
      <c r="AE50" s="364">
        <f>(K50+P50+U50+Z50)+MOD(ROUND((L50+Q50+V50+AA50-AF50)/100,),100)</f>
        <v>0</v>
      </c>
      <c r="AF50" s="132">
        <f>MOD(L50+Q50+V50+AA50+ROUND((M50+R50+W50+AB50-AG50)/100,),100)</f>
        <v>0</v>
      </c>
      <c r="AG50" s="132">
        <f>MOD(M50+R50+W50+AB50+ROUND((N50+S50+X50+AC50-AH50)/100,),100)</f>
        <v>0</v>
      </c>
      <c r="AH50" s="132">
        <f>MOD(N50+S50+X50+AC50+ROUND((O50+T50+Y50+AD50-AI50)/100,),100)</f>
        <v>0</v>
      </c>
      <c r="AI50" s="213">
        <f>MOD(O50+T50+Y50+AD50,100)</f>
        <v>0</v>
      </c>
      <c r="AJ50" s="234"/>
      <c r="AK50" s="513"/>
      <c r="AL50" s="132" t="str">
        <f>IF($D50="","",IF(VLOOKUP($D50,Licenciés!$A:$AC,14,FALSE)&lt;10000000,"0"&amp;VLOOKUP($D50,Licenciés!$A:$AC,14,FALSE),VLOOKUP($D50,Licenciés!$A:$AC,14,FALSE)))</f>
        <v/>
      </c>
      <c r="AM50" s="211" t="str">
        <f>IF($D50="","",VLOOKUP($D50,Licenciés!$A:$AC,23,FALSE))</f>
        <v/>
      </c>
      <c r="AN50" s="30" t="str">
        <f>IF($D50="","",VLOOKUP($D50,Licenciés!$A:$AC,16,FALSE))</f>
        <v/>
      </c>
      <c r="AO50" s="31" t="str">
        <f>IF($D50="","",VLOOKUP($D50,Licenciés!$A:$AC,20,FALSE))</f>
        <v/>
      </c>
      <c r="AP50" s="211" t="str">
        <f>IF($D50="","",VLOOKUP($D50,Licenciés!$A:$AC,5,FALSE))</f>
        <v/>
      </c>
      <c r="AQ50" s="211" t="str">
        <f>IF($D50="","",VLOOKUP($D50,Licenciés!$A:$AC,10,FALSE))</f>
        <v/>
      </c>
      <c r="AR50" s="211" t="str">
        <f>IF($D50="","",VLOOKUP($D50,Licenciés!$A:$AC,11,FALSE))</f>
        <v/>
      </c>
      <c r="AS50" s="211" t="str">
        <f>IF($D50="","",VLOOKUP($D50,Licenciés!$A:$AC,29,FALSE))</f>
        <v/>
      </c>
      <c r="AT50" s="30" t="str">
        <f>IF($D50="","",VLOOKUP($D50,Licenciés!$A:$AC,28,FALSE))</f>
        <v/>
      </c>
    </row>
    <row r="51" spans="1:46" ht="15.95" hidden="1" customHeight="1"/>
    <row r="52" spans="1:46" ht="15.95" hidden="1" customHeight="1"/>
    <row r="53" spans="1:46" ht="15.95" customHeight="1"/>
    <row r="54" spans="1:46" ht="15.95" customHeight="1"/>
    <row r="55" spans="1:46" ht="15.95" customHeight="1"/>
    <row r="56" spans="1:46" ht="15.95" customHeight="1"/>
    <row r="57" spans="1:46" ht="15.95" customHeight="1"/>
  </sheetData>
  <autoFilter ref="A2:AW43"/>
  <sortState ref="A6:AW29">
    <sortCondition descending="1" ref="L6:L29"/>
    <sortCondition descending="1" ref="M6:M29"/>
    <sortCondition descending="1" ref="N6:N29"/>
    <sortCondition descending="1" ref="AE6:AE29"/>
    <sortCondition descending="1" ref="AF6:AF29"/>
    <sortCondition descending="1" ref="AG6:AG29"/>
    <sortCondition descending="1" ref="AH6:AH29"/>
    <sortCondition descending="1" ref="AI6:AI29"/>
    <sortCondition descending="1" ref="H6:H29"/>
    <sortCondition descending="1" ref="G6:G29"/>
  </sortState>
  <mergeCells count="13">
    <mergeCell ref="A1:AI1"/>
    <mergeCell ref="Z3:AD3"/>
    <mergeCell ref="AE4:AI4"/>
    <mergeCell ref="Z4:AD4"/>
    <mergeCell ref="K4:O4"/>
    <mergeCell ref="U3:Y3"/>
    <mergeCell ref="P3:T3"/>
    <mergeCell ref="P4:T4"/>
    <mergeCell ref="U4:Y4"/>
    <mergeCell ref="A3:J3"/>
    <mergeCell ref="K3:O3"/>
    <mergeCell ref="A4:J4"/>
    <mergeCell ref="AE3:AI3"/>
  </mergeCells>
  <phoneticPr fontId="0" type="noConversion"/>
  <conditionalFormatting sqref="AO1:AO31 AO34:AO1048576">
    <cfRule type="cellIs" dxfId="453" priority="362" stopIfTrue="1" operator="notEqual">
      <formula>"Standard"</formula>
    </cfRule>
  </conditionalFormatting>
  <conditionalFormatting sqref="AP1:AP31 AP34:AP1048576">
    <cfRule type="cellIs" dxfId="452" priority="361" stopIfTrue="1" operator="notEqual">
      <formula>"T"</formula>
    </cfRule>
  </conditionalFormatting>
  <conditionalFormatting sqref="AT1:AT31 AT34:AT1048576">
    <cfRule type="cellIs" dxfId="451" priority="360" stopIfTrue="1" operator="greaterThanOrEqual">
      <formula>44378</formula>
    </cfRule>
  </conditionalFormatting>
  <conditionalFormatting sqref="J1:J31 J34:J1048576">
    <cfRule type="cellIs" dxfId="450" priority="271" stopIfTrue="1" operator="between">
      <formula>"C1"</formula>
      <formula>"C2"</formula>
    </cfRule>
  </conditionalFormatting>
  <conditionalFormatting sqref="AQ1:AQ31 AQ34:AQ1048576">
    <cfRule type="cellIs" dxfId="449" priority="268" stopIfTrue="1" operator="lessThan">
      <formula>-18</formula>
    </cfRule>
    <cfRule type="cellIs" dxfId="448" priority="269" stopIfTrue="1" operator="greaterThan">
      <formula>-16</formula>
    </cfRule>
  </conditionalFormatting>
  <conditionalFormatting sqref="AQ41 AQ5:AQ15">
    <cfRule type="cellIs" priority="125" stopIfTrue="1" operator="lessThan">
      <formula>0</formula>
    </cfRule>
    <cfRule type="cellIs" dxfId="447" priority="126" stopIfTrue="1" operator="greaterThan">
      <formula>-19</formula>
    </cfRule>
  </conditionalFormatting>
  <conditionalFormatting sqref="AO48">
    <cfRule type="cellIs" dxfId="446" priority="71" stopIfTrue="1" operator="notEqual">
      <formula>"Standard"</formula>
    </cfRule>
  </conditionalFormatting>
  <conditionalFormatting sqref="AP48">
    <cfRule type="cellIs" dxfId="445" priority="70" stopIfTrue="1" operator="notEqual">
      <formula>"T"</formula>
    </cfRule>
  </conditionalFormatting>
  <conditionalFormatting sqref="AT48">
    <cfRule type="cellIs" dxfId="444" priority="69" stopIfTrue="1" operator="greaterThanOrEqual">
      <formula>44378</formula>
    </cfRule>
  </conditionalFormatting>
  <conditionalFormatting sqref="AQ48">
    <cfRule type="cellIs" dxfId="443" priority="66" stopIfTrue="1" operator="lessThan">
      <formula>-15</formula>
    </cfRule>
    <cfRule type="cellIs" dxfId="442" priority="67" stopIfTrue="1" operator="greaterThan">
      <formula>-14</formula>
    </cfRule>
  </conditionalFormatting>
  <conditionalFormatting sqref="AO48">
    <cfRule type="cellIs" dxfId="441" priority="64" stopIfTrue="1" operator="notEqual">
      <formula>"Standard"</formula>
    </cfRule>
  </conditionalFormatting>
  <conditionalFormatting sqref="AP48">
    <cfRule type="cellIs" dxfId="440" priority="63" stopIfTrue="1" operator="notEqual">
      <formula>"T"</formula>
    </cfRule>
  </conditionalFormatting>
  <conditionalFormatting sqref="AT48">
    <cfRule type="cellIs" dxfId="439" priority="62" stopIfTrue="1" operator="greaterThanOrEqual">
      <formula>44378</formula>
    </cfRule>
  </conditionalFormatting>
  <conditionalFormatting sqref="AQ48">
    <cfRule type="cellIs" dxfId="438" priority="58" stopIfTrue="1" operator="lessThan">
      <formula>-13</formula>
    </cfRule>
    <cfRule type="cellIs" dxfId="437" priority="59" stopIfTrue="1" operator="greaterThan">
      <formula>-12</formula>
    </cfRule>
  </conditionalFormatting>
  <conditionalFormatting sqref="AO48">
    <cfRule type="cellIs" dxfId="436" priority="56" stopIfTrue="1" operator="notEqual">
      <formula>"Standard"</formula>
    </cfRule>
  </conditionalFormatting>
  <conditionalFormatting sqref="AP48">
    <cfRule type="cellIs" dxfId="435" priority="55" stopIfTrue="1" operator="notEqual">
      <formula>"T"</formula>
    </cfRule>
  </conditionalFormatting>
  <conditionalFormatting sqref="AT48">
    <cfRule type="cellIs" dxfId="434" priority="54" stopIfTrue="1" operator="greaterThanOrEqual">
      <formula>44378</formula>
    </cfRule>
  </conditionalFormatting>
  <conditionalFormatting sqref="AQ48">
    <cfRule type="cellIs" dxfId="433" priority="52" stopIfTrue="1" operator="lessThan">
      <formula>-11</formula>
    </cfRule>
  </conditionalFormatting>
  <conditionalFormatting sqref="AO48">
    <cfRule type="cellIs" dxfId="432" priority="50" stopIfTrue="1" operator="notEqual">
      <formula>"Standard"</formula>
    </cfRule>
  </conditionalFormatting>
  <conditionalFormatting sqref="AP48">
    <cfRule type="cellIs" dxfId="431" priority="49" stopIfTrue="1" operator="notEqual">
      <formula>"T"</formula>
    </cfRule>
  </conditionalFormatting>
  <conditionalFormatting sqref="AT48">
    <cfRule type="cellIs" dxfId="430" priority="48" stopIfTrue="1" operator="greaterThanOrEqual">
      <formula>44378</formula>
    </cfRule>
  </conditionalFormatting>
  <conditionalFormatting sqref="AQ48">
    <cfRule type="cellIs" dxfId="429" priority="45" stopIfTrue="1" operator="lessThan">
      <formula>-18</formula>
    </cfRule>
    <cfRule type="cellIs" dxfId="428" priority="46" stopIfTrue="1" operator="greaterThan">
      <formula>-16</formula>
    </cfRule>
  </conditionalFormatting>
  <conditionalFormatting sqref="AQ48">
    <cfRule type="cellIs" priority="42" stopIfTrue="1" operator="lessThan">
      <formula>0</formula>
    </cfRule>
    <cfRule type="cellIs" dxfId="427" priority="43" stopIfTrue="1" operator="greaterThan">
      <formula>-19</formula>
    </cfRule>
  </conditionalFormatting>
  <conditionalFormatting sqref="AO48">
    <cfRule type="cellIs" dxfId="426" priority="41" stopIfTrue="1" operator="notEqual">
      <formula>"Standard"</formula>
    </cfRule>
  </conditionalFormatting>
  <conditionalFormatting sqref="AP48">
    <cfRule type="cellIs" dxfId="425" priority="40" stopIfTrue="1" operator="notEqual">
      <formula>"T"</formula>
    </cfRule>
  </conditionalFormatting>
  <conditionalFormatting sqref="AT48">
    <cfRule type="cellIs" dxfId="424" priority="39" stopIfTrue="1" operator="greaterThanOrEqual">
      <formula>44378</formula>
    </cfRule>
  </conditionalFormatting>
  <conditionalFormatting sqref="AQ48">
    <cfRule type="cellIs" dxfId="423" priority="36" stopIfTrue="1" operator="lessThan">
      <formula>-15</formula>
    </cfRule>
    <cfRule type="cellIs" dxfId="422" priority="37" stopIfTrue="1" operator="greaterThan">
      <formula>-14</formula>
    </cfRule>
  </conditionalFormatting>
  <conditionalFormatting sqref="AO48">
    <cfRule type="cellIs" dxfId="421" priority="34" stopIfTrue="1" operator="notEqual">
      <formula>"Standard"</formula>
    </cfRule>
  </conditionalFormatting>
  <conditionalFormatting sqref="AP48">
    <cfRule type="cellIs" dxfId="420" priority="33" stopIfTrue="1" operator="notEqual">
      <formula>"T"</formula>
    </cfRule>
  </conditionalFormatting>
  <conditionalFormatting sqref="AT48">
    <cfRule type="cellIs" dxfId="419" priority="32" stopIfTrue="1" operator="greaterThanOrEqual">
      <formula>44378</formula>
    </cfRule>
  </conditionalFormatting>
  <conditionalFormatting sqref="AQ48">
    <cfRule type="cellIs" dxfId="418" priority="30" stopIfTrue="1" operator="lessThan">
      <formula>-11</formula>
    </cfRule>
  </conditionalFormatting>
  <conditionalFormatting sqref="AO48">
    <cfRule type="cellIs" dxfId="417" priority="28" stopIfTrue="1" operator="notEqual">
      <formula>"Standard"</formula>
    </cfRule>
  </conditionalFormatting>
  <conditionalFormatting sqref="AP48">
    <cfRule type="cellIs" dxfId="416" priority="27" stopIfTrue="1" operator="notEqual">
      <formula>"T"</formula>
    </cfRule>
  </conditionalFormatting>
  <conditionalFormatting sqref="AT48">
    <cfRule type="cellIs" dxfId="415" priority="26" stopIfTrue="1" operator="greaterThanOrEqual">
      <formula>44378</formula>
    </cfRule>
  </conditionalFormatting>
  <conditionalFormatting sqref="AQ48">
    <cfRule type="cellIs" dxfId="414" priority="24" stopIfTrue="1" operator="lessThan">
      <formula>-13</formula>
    </cfRule>
    <cfRule type="cellIs" dxfId="413" priority="25" stopIfTrue="1" operator="greaterThan">
      <formula>-12</formula>
    </cfRule>
  </conditionalFormatting>
  <conditionalFormatting sqref="D2:D31 D34:D1048576">
    <cfRule type="duplicateValues" dxfId="412" priority="798"/>
  </conditionalFormatting>
  <conditionalFormatting sqref="D1">
    <cfRule type="duplicateValues" dxfId="411" priority="12"/>
  </conditionalFormatting>
  <conditionalFormatting sqref="AQ31">
    <cfRule type="cellIs" priority="9" stopIfTrue="1" operator="lessThan">
      <formula>0</formula>
    </cfRule>
    <cfRule type="cellIs" dxfId="410" priority="10" stopIfTrue="1" operator="greaterThan">
      <formula>-19</formula>
    </cfRule>
  </conditionalFormatting>
  <conditionalFormatting sqref="W28">
    <cfRule type="cellIs" dxfId="409" priority="8" operator="between">
      <formula>"C1"</formula>
      <formula>"c2"</formula>
    </cfRule>
  </conditionalFormatting>
  <conditionalFormatting sqref="AO32:AO33">
    <cfRule type="cellIs" dxfId="408" priority="6" stopIfTrue="1" operator="notEqual">
      <formula>"Standard"</formula>
    </cfRule>
  </conditionalFormatting>
  <conditionalFormatting sqref="AP32:AP33">
    <cfRule type="cellIs" dxfId="407" priority="5" stopIfTrue="1" operator="notEqual">
      <formula>"T"</formula>
    </cfRule>
  </conditionalFormatting>
  <conditionalFormatting sqref="AT32:AT33">
    <cfRule type="cellIs" dxfId="406" priority="4" stopIfTrue="1" operator="greaterThanOrEqual">
      <formula>44378</formula>
    </cfRule>
  </conditionalFormatting>
  <conditionalFormatting sqref="AQ32:AQ33">
    <cfRule type="cellIs" priority="2" stopIfTrue="1" operator="lessThan">
      <formula>0</formula>
    </cfRule>
    <cfRule type="cellIs" dxfId="405" priority="3" stopIfTrue="1" operator="greaterThan">
      <formula>-19</formula>
    </cfRule>
  </conditionalFormatting>
  <conditionalFormatting sqref="D32:D33">
    <cfRule type="duplicateValues" dxfId="404" priority="7"/>
  </conditionalFormatting>
  <conditionalFormatting sqref="J32:J33">
    <cfRule type="cellIs" dxfId="403" priority="1" operator="between">
      <formula>"J1"</formula>
      <formula>"J4"</formula>
    </cfRule>
  </conditionalFormatting>
  <hyperlinks>
    <hyperlink ref="AI115" r:id="rId1" display="javascript:closeWindow();openWindowName('ind_visualiserResultatJoueurCritFed.do?idLicence=230723&amp;numeroLic=4428767','VisuResultat',500,170,'yes')"/>
    <hyperlink ref="AI131" r:id="rId2" display="javascript:closeWindow();openWindowName('ind_visualiserResultatJoueurCritFed.do?idLicence=230723&amp;numeroLic=4428767','VisuResultat',500,170,'yes')"/>
    <hyperlink ref="AI99" r:id="rId3" display="javascript:closeWindow();openWindowName('ind_visualiserResultatJoueurCritFed.do?idLicence=230723&amp;numeroLic=4428767','VisuResultat',500,170,'yes')"/>
    <hyperlink ref="AH99" r:id="rId4" display="javascript:closeWindow();openWindowName('ind_visualiserResultatJoueurCritFed.do?idLicence=230723&amp;numeroLic=4428767','VisuResultat',500,170,'yes')"/>
    <hyperlink ref="AI117" r:id="rId5" display="javascript:closeWindow();openWindowName('ind_visualiserResultatJoueurCritFed.do?idLicence=230723&amp;numeroLic=4428767','VisuResultat',500,170,'yes')"/>
    <hyperlink ref="AI128" r:id="rId6" display="javascript:closeWindow();openWindowName('ind_visualiserResultatJoueurCritFed.do?idLicence=230723&amp;numeroLic=4428767','VisuResultat',500,170,'yes')"/>
    <hyperlink ref="AI89" r:id="rId7" display="javascript:closeWindow();openWindowName('ind_visualiserResultatJoueurCritFed.do?idLicence=230723&amp;numeroLic=4428767','VisuResultat',500,170,'yes')"/>
    <hyperlink ref="AH89" r:id="rId8" display="javascript:closeWindow();openWindowName('ind_visualiserResultatJoueurCritFed.do?idLicence=230723&amp;numeroLic=4428767','VisuResultat',500,170,'yes')"/>
    <hyperlink ref="AI86" r:id="rId9" display="javascript:closeWindow();openWindowName('ind_visualiserResultatJoueurCritFed.do?idLicence=230723&amp;numeroLic=4428767','VisuResultat',500,170,'yes')"/>
  </hyperlinks>
  <printOptions horizontalCentered="1"/>
  <pageMargins left="0.39370078740157483" right="0" top="0" bottom="0" header="0" footer="0"/>
  <pageSetup paperSize="9" scale="72" orientation="landscape" r:id="rId10"/>
  <headerFooter alignWithMargins="0">
    <oddHeader>&amp;R&amp;D</oddHeader>
  </headerFooter>
  <rowBreaks count="1" manualBreakCount="1">
    <brk id="44" max="35" man="1"/>
  </rowBreaks>
</worksheet>
</file>

<file path=xl/worksheets/sheet12.xml><?xml version="1.0" encoding="utf-8"?>
<worksheet xmlns="http://schemas.openxmlformats.org/spreadsheetml/2006/main" xmlns:r="http://schemas.openxmlformats.org/officeDocument/2006/relationships">
  <sheetPr codeName="Feuil6">
    <tabColor rgb="FFFFFF00"/>
  </sheetPr>
  <dimension ref="A1:AW54"/>
  <sheetViews>
    <sheetView showGridLines="0" showZeros="0" view="pageBreakPreview" zoomScale="71" zoomScaleNormal="75" zoomScaleSheetLayoutView="71" workbookViewId="0">
      <selection activeCell="A46" sqref="A46:XFD52"/>
    </sheetView>
  </sheetViews>
  <sheetFormatPr baseColWidth="10" defaultRowHeight="17.100000000000001" customHeight="1"/>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2" customWidth="1"/>
    <col min="7" max="7" width="11.7109375" style="6" customWidth="1"/>
    <col min="8" max="9" width="6.7109375" style="4" customWidth="1"/>
    <col min="10" max="10" width="4.7109375" style="4" customWidth="1"/>
    <col min="11" max="35" width="3.7109375" style="4" customWidth="1"/>
    <col min="36" max="36" width="3.7109375" style="87" customWidth="1"/>
    <col min="37" max="37" width="3.7109375" style="4" hidden="1" customWidth="1"/>
    <col min="38" max="38" width="11.42578125" style="2" hidden="1" customWidth="1"/>
    <col min="39" max="45" width="0" style="7" hidden="1" customWidth="1"/>
    <col min="46" max="46" width="14.28515625" style="7" hidden="1" customWidth="1"/>
    <col min="47" max="47" width="13.28515625" style="7" hidden="1" customWidth="1"/>
    <col min="48" max="48" width="14.42578125" style="7" hidden="1" customWidth="1"/>
    <col min="49" max="49" width="31" style="7" hidden="1" customWidth="1"/>
    <col min="50" max="16384" width="11.42578125" style="7"/>
  </cols>
  <sheetData>
    <row r="1" spans="1:49" s="3" customFormat="1" ht="26.1" customHeight="1">
      <c r="A1" s="1086" t="s">
        <v>9648</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58"/>
      <c r="AK1" s="518"/>
      <c r="AL1" s="23"/>
    </row>
    <row r="2" spans="1:49" ht="17.100000000000001" customHeight="1" thickBot="1">
      <c r="A2" s="2"/>
      <c r="B2" s="85"/>
      <c r="E2" s="95"/>
      <c r="F2" s="5"/>
      <c r="G2" s="5"/>
      <c r="H2" s="5"/>
      <c r="I2" s="5"/>
      <c r="J2" s="5"/>
      <c r="K2" s="8"/>
      <c r="L2" s="8"/>
      <c r="M2" s="8"/>
      <c r="N2" s="8"/>
      <c r="O2" s="8"/>
      <c r="P2" s="8"/>
      <c r="Q2" s="8"/>
      <c r="R2" s="8"/>
      <c r="S2" s="8"/>
      <c r="T2" s="8"/>
      <c r="U2" s="8"/>
      <c r="V2" s="8"/>
      <c r="W2" s="8"/>
      <c r="X2" s="8"/>
      <c r="Y2" s="8"/>
      <c r="Z2" s="8"/>
      <c r="AA2" s="8"/>
      <c r="AB2" s="8"/>
      <c r="AC2" s="8"/>
      <c r="AD2" s="8"/>
      <c r="AE2" s="8"/>
      <c r="AF2" s="8"/>
      <c r="AG2" s="8"/>
      <c r="AH2" s="8"/>
      <c r="AI2" s="8"/>
      <c r="AJ2" s="8"/>
    </row>
    <row r="3" spans="1:49" ht="21.95" customHeight="1" thickTop="1">
      <c r="A3" s="1087" t="s">
        <v>9634</v>
      </c>
      <c r="B3" s="1087"/>
      <c r="C3" s="1087"/>
      <c r="D3" s="1087"/>
      <c r="E3" s="1087"/>
      <c r="F3" s="1087"/>
      <c r="G3" s="1087"/>
      <c r="H3" s="1087"/>
      <c r="I3" s="1087"/>
      <c r="J3" s="1087"/>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86"/>
      <c r="AK3" s="516"/>
    </row>
    <row r="4" spans="1:49" s="2" customFormat="1" ht="21.95" customHeight="1" thickBot="1">
      <c r="A4" s="993" t="s">
        <v>17213</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J4" s="86"/>
      <c r="AK4" s="516"/>
    </row>
    <row r="5" spans="1:49" ht="15.95" customHeight="1" thickTop="1">
      <c r="A5" s="17" t="s">
        <v>1</v>
      </c>
      <c r="B5" s="18" t="s">
        <v>22</v>
      </c>
      <c r="C5" s="19" t="s">
        <v>14</v>
      </c>
      <c r="D5" s="20" t="s">
        <v>13</v>
      </c>
      <c r="E5" s="90" t="s">
        <v>2</v>
      </c>
      <c r="F5" s="90" t="s">
        <v>3</v>
      </c>
      <c r="G5" s="90" t="s">
        <v>12</v>
      </c>
      <c r="H5" s="91" t="s">
        <v>10</v>
      </c>
      <c r="I5" s="90" t="s">
        <v>4</v>
      </c>
      <c r="J5" s="21" t="s">
        <v>5</v>
      </c>
      <c r="K5" s="367" t="s">
        <v>36</v>
      </c>
      <c r="L5" s="369" t="s">
        <v>15</v>
      </c>
      <c r="M5" s="374" t="s">
        <v>6</v>
      </c>
      <c r="N5" s="369" t="s">
        <v>7</v>
      </c>
      <c r="O5" s="370" t="s">
        <v>8</v>
      </c>
      <c r="P5" s="367" t="s">
        <v>36</v>
      </c>
      <c r="Q5" s="369" t="s">
        <v>15</v>
      </c>
      <c r="R5" s="374" t="s">
        <v>6</v>
      </c>
      <c r="S5" s="369" t="s">
        <v>7</v>
      </c>
      <c r="T5" s="370" t="s">
        <v>8</v>
      </c>
      <c r="U5" s="367" t="s">
        <v>36</v>
      </c>
      <c r="V5" s="369" t="s">
        <v>15</v>
      </c>
      <c r="W5" s="374" t="s">
        <v>6</v>
      </c>
      <c r="X5" s="369" t="s">
        <v>7</v>
      </c>
      <c r="Y5" s="370" t="s">
        <v>8</v>
      </c>
      <c r="Z5" s="367" t="s">
        <v>36</v>
      </c>
      <c r="AA5" s="369" t="s">
        <v>15</v>
      </c>
      <c r="AB5" s="374" t="s">
        <v>6</v>
      </c>
      <c r="AC5" s="369" t="s">
        <v>7</v>
      </c>
      <c r="AD5" s="370" t="s">
        <v>8</v>
      </c>
      <c r="AE5" s="367" t="s">
        <v>36</v>
      </c>
      <c r="AF5" s="369" t="s">
        <v>15</v>
      </c>
      <c r="AG5" s="374" t="s">
        <v>6</v>
      </c>
      <c r="AH5" s="369" t="s">
        <v>7</v>
      </c>
      <c r="AI5" s="370" t="s">
        <v>8</v>
      </c>
      <c r="AJ5" s="86"/>
      <c r="AK5" s="516"/>
      <c r="AL5" s="4" t="s">
        <v>96</v>
      </c>
      <c r="AM5" s="4" t="s">
        <v>97</v>
      </c>
      <c r="AN5" s="4" t="s">
        <v>98</v>
      </c>
      <c r="AO5" s="4" t="s">
        <v>99</v>
      </c>
      <c r="AP5" s="4" t="s">
        <v>100</v>
      </c>
      <c r="AQ5" s="4" t="s">
        <v>101</v>
      </c>
      <c r="AR5" s="4" t="s">
        <v>102</v>
      </c>
      <c r="AS5" s="6" t="s">
        <v>103</v>
      </c>
      <c r="AT5" s="6" t="s">
        <v>104</v>
      </c>
      <c r="AU5" s="4" t="s">
        <v>6875</v>
      </c>
      <c r="AV5" s="4" t="s">
        <v>6876</v>
      </c>
      <c r="AW5" s="4" t="s">
        <v>5739</v>
      </c>
    </row>
    <row r="6" spans="1:49" ht="15.95" customHeight="1">
      <c r="A6" s="519">
        <v>1</v>
      </c>
      <c r="B6" s="520" t="str">
        <f t="shared" ref="B6:B29" si="0">IF(D6&gt;0,LEFT(AL6,2)," ")</f>
        <v>08</v>
      </c>
      <c r="C6" s="521" t="str">
        <f t="shared" ref="C6:C29" si="1">RIGHT(LEFT(AL6,4),2)</f>
        <v>78</v>
      </c>
      <c r="D6" s="570">
        <v>6948403</v>
      </c>
      <c r="E6" s="523" t="str">
        <f>IF($D6="","",(VLOOKUP($D6,Licenciés!$A:$AC,2,FALSE)&amp;" "&amp;VLOOKUP($D6,Licenciés!$A:$AC,3,FALSE)))</f>
        <v>MIYAKE Taira</v>
      </c>
      <c r="F6" s="29" t="str">
        <f>IF($D6="","",VLOOKUP($D6,Licenciés!$A:$AC,15,FALSE))</f>
        <v>VERSAILLES SCTT</v>
      </c>
      <c r="G6" s="525">
        <f>IF($D6="","",VLOOKUP($D6,Licenciés!$A:$AC,8,FALSE))</f>
        <v>40149</v>
      </c>
      <c r="H6" s="521">
        <f>IF($D6="","",VLOOKUP($D6,Licenciés!$A:$AC,21,FALSE))</f>
        <v>1497</v>
      </c>
      <c r="I6" s="521">
        <f>IF($D6="","",IF(VLOOKUP($D6,Licenciés!$A:$AC,24,FALSE)="Numerote","n° "&amp;VLOOKUP($D6,Licenciés!$A:$AC,23,FALSE),(VLOOKUP($D6,Licenciés!$A:$AC,24,FALSE))))</f>
        <v>14</v>
      </c>
      <c r="J6" s="521" t="str">
        <f>IF($D6="","",VLOOKUP($D6,Licenciés!$A:$AC,9,FALSE))</f>
        <v>C1</v>
      </c>
      <c r="K6" s="529"/>
      <c r="L6" s="559"/>
      <c r="M6" s="521">
        <v>52</v>
      </c>
      <c r="N6" s="556"/>
      <c r="O6" s="557"/>
      <c r="P6" s="569"/>
      <c r="Q6" s="567"/>
      <c r="R6" s="568"/>
      <c r="S6" s="556"/>
      <c r="T6" s="557"/>
      <c r="U6" s="569"/>
      <c r="V6" s="567"/>
      <c r="W6" s="568"/>
      <c r="X6" s="556"/>
      <c r="Y6" s="557"/>
      <c r="Z6" s="569"/>
      <c r="AA6" s="567"/>
      <c r="AB6" s="575"/>
      <c r="AC6" s="534"/>
      <c r="AD6" s="528"/>
      <c r="AE6" s="529">
        <f t="shared" ref="AE6:AE29" si="2">(K6+P6+U6+Z6)+MOD(ROUND((L6+Q6+V6+AA6-AF6)/100,),100)</f>
        <v>0</v>
      </c>
      <c r="AF6" s="530">
        <f t="shared" ref="AF6:AF29" si="3">MOD(L6+Q6+V6+AA6+ROUND((M6+R6+W6+AB6-AG6)/100,),100)</f>
        <v>0</v>
      </c>
      <c r="AG6" s="530">
        <f t="shared" ref="AG6:AG29" si="4">MOD(M6+R6+W6+AB6+ROUND((N6+S6+X6+AC6-AH6)/100,),100)</f>
        <v>52</v>
      </c>
      <c r="AH6" s="530">
        <f t="shared" ref="AH6:AH29" si="5">MOD(N6+S6+X6+AC6+ROUND((O6+T6+Y6+AD6-AI6)/100,),100)</f>
        <v>0</v>
      </c>
      <c r="AI6" s="531">
        <f t="shared" ref="AI6:AI29" si="6">MOD(O6+T6+Y6+AD6,100)</f>
        <v>0</v>
      </c>
      <c r="AJ6" s="231"/>
      <c r="AK6" s="513"/>
      <c r="AL6" s="132" t="str">
        <f>IF($D6="","",IF(VLOOKUP($D6,Licenciés!$A:$AC,14,FALSE)&lt;10000000,"0"&amp;VLOOKUP($D6,Licenciés!$A:$AC,14,FALSE),VLOOKUP($D6,Licenciés!$A:$AC,14,FALSE)))</f>
        <v>08780329</v>
      </c>
      <c r="AM6" s="211">
        <f>IF($D6="","",VLOOKUP($D6,Licenciés!$A:$AC,23,FALSE))</f>
        <v>0</v>
      </c>
      <c r="AN6" s="30">
        <f>IF($D6="","",VLOOKUP($D6,Licenciés!$A:$AC,16,FALSE))</f>
        <v>44806</v>
      </c>
      <c r="AO6" s="31" t="str">
        <f>IF($D6="","",VLOOKUP($D6,Licenciés!$A:$AC,20,FALSE))</f>
        <v>Attestation autoquestionnaire pour mineur</v>
      </c>
      <c r="AP6" s="211" t="str">
        <f>IF($D6="","",VLOOKUP($D6,Licenciés!$A:$AC,5,FALSE))</f>
        <v>T</v>
      </c>
      <c r="AQ6" s="211">
        <f>IF($D6="","",VLOOKUP($D6,Licenciés!$A:$AC,10,FALSE))</f>
        <v>-14</v>
      </c>
      <c r="AR6" s="211" t="str">
        <f>IF($D6="","",VLOOKUP($D6,Licenciés!$A:$AC,11,FALSE))</f>
        <v>M</v>
      </c>
      <c r="AS6" s="211" t="str">
        <f>IF($D6="","",VLOOKUP($D6,Licenciés!$A:$AC,29,FALSE))</f>
        <v>Etranger</v>
      </c>
      <c r="AT6" s="30">
        <f>IF($D6="","",VLOOKUP($D6,Licenciés!$A:$AC,28,FALSE))</f>
        <v>43530</v>
      </c>
      <c r="AU6" s="211">
        <f>IF($D6="","",VLOOKUP($D6,Licenciés!$A:$AZ,35,FALSE))</f>
        <v>0</v>
      </c>
      <c r="AV6" s="211">
        <f>IF($D6="","",VLOOKUP($D6,Licenciés!$A:$AZ,36,FALSE))</f>
        <v>769521277</v>
      </c>
      <c r="AW6" s="31" t="str">
        <f>IF($D6="","",VLOOKUP($D6,Licenciés!$A:$AZ,37,FALSE))</f>
        <v>ckodera.zelkova.serrata@gmail.com</v>
      </c>
    </row>
    <row r="7" spans="1:49" s="101" customFormat="1" ht="15.95" customHeight="1">
      <c r="A7" s="519">
        <v>2</v>
      </c>
      <c r="B7" s="520" t="str">
        <f t="shared" si="0"/>
        <v>08</v>
      </c>
      <c r="C7" s="521" t="str">
        <f t="shared" si="1"/>
        <v>95</v>
      </c>
      <c r="D7" s="566">
        <v>9535911</v>
      </c>
      <c r="E7" s="523" t="str">
        <f>IF($D7="","",(VLOOKUP($D7,Licenciés!$A:$AC,2,FALSE)&amp;" "&amp;VLOOKUP($D7,Licenciés!$A:$AC,3,FALSE)))</f>
        <v>SOLARI Ilan</v>
      </c>
      <c r="F7" s="29" t="str">
        <f>IF($D7="","",VLOOKUP($D7,Licenciés!$A:$AC,15,FALSE))</f>
        <v>ERMONT-PLESSIS BOUCHARD TT</v>
      </c>
      <c r="G7" s="525">
        <f>IF($D7="","",VLOOKUP($D7,Licenciés!$A:$AC,8,FALSE))</f>
        <v>39637</v>
      </c>
      <c r="H7" s="521">
        <f>IF($D7="","",VLOOKUP($D7,Licenciés!$A:$AC,21,FALSE))</f>
        <v>1823</v>
      </c>
      <c r="I7" s="521">
        <f>IF($D7="","",IF(VLOOKUP($D7,Licenciés!$A:$AC,24,FALSE)="Numerote","n° "&amp;VLOOKUP($D7,Licenciés!$A:$AC,23,FALSE),(VLOOKUP($D7,Licenciés!$A:$AC,24,FALSE))))</f>
        <v>18</v>
      </c>
      <c r="J7" s="521" t="str">
        <f>IF($D7="","",VLOOKUP($D7,Licenciés!$A:$AC,9,FALSE))</f>
        <v>C2</v>
      </c>
      <c r="K7" s="571"/>
      <c r="L7" s="563"/>
      <c r="M7" s="521">
        <v>42</v>
      </c>
      <c r="N7" s="534"/>
      <c r="O7" s="535"/>
      <c r="P7" s="564"/>
      <c r="Q7" s="565"/>
      <c r="R7" s="565"/>
      <c r="S7" s="534"/>
      <c r="T7" s="535"/>
      <c r="U7" s="564"/>
      <c r="V7" s="565"/>
      <c r="W7" s="534"/>
      <c r="X7" s="534"/>
      <c r="Y7" s="535"/>
      <c r="Z7" s="564"/>
      <c r="AA7" s="565"/>
      <c r="AB7" s="565"/>
      <c r="AC7" s="534"/>
      <c r="AD7" s="528"/>
      <c r="AE7" s="529">
        <f t="shared" si="2"/>
        <v>0</v>
      </c>
      <c r="AF7" s="530">
        <f t="shared" si="3"/>
        <v>0</v>
      </c>
      <c r="AG7" s="530">
        <f t="shared" si="4"/>
        <v>42</v>
      </c>
      <c r="AH7" s="530">
        <f t="shared" si="5"/>
        <v>0</v>
      </c>
      <c r="AI7" s="531">
        <f t="shared" si="6"/>
        <v>0</v>
      </c>
      <c r="AJ7" s="230"/>
      <c r="AK7" s="513"/>
      <c r="AL7" s="132" t="str">
        <f>IF($D7="","",IF(VLOOKUP($D7,Licenciés!$A:$AC,14,FALSE)&lt;10000000,"0"&amp;VLOOKUP($D7,Licenciés!$A:$AC,14,FALSE),VLOOKUP($D7,Licenciés!$A:$AC,14,FALSE)))</f>
        <v>08951411</v>
      </c>
      <c r="AM7" s="211">
        <f>IF($D7="","",VLOOKUP($D7,Licenciés!$A:$AC,23,FALSE))</f>
        <v>0</v>
      </c>
      <c r="AN7" s="30">
        <f>IF($D7="","",VLOOKUP($D7,Licenciés!$A:$AC,16,FALSE))</f>
        <v>44772</v>
      </c>
      <c r="AO7" s="31" t="str">
        <f>IF($D7="","",VLOOKUP($D7,Licenciés!$A:$AC,20,FALSE))</f>
        <v>Attestation autoquestionnaire pour mineur</v>
      </c>
      <c r="AP7" s="211" t="str">
        <f>IF($D7="","",VLOOKUP($D7,Licenciés!$A:$AC,5,FALSE))</f>
        <v>T</v>
      </c>
      <c r="AQ7" s="211">
        <f>IF($D7="","",VLOOKUP($D7,Licenciés!$A:$AC,10,FALSE))</f>
        <v>-15</v>
      </c>
      <c r="AR7" s="211" t="str">
        <f>IF($D7="","",VLOOKUP($D7,Licenciés!$A:$AC,11,FALSE))</f>
        <v>M</v>
      </c>
      <c r="AS7" s="211" t="str">
        <f>IF($D7="","",VLOOKUP($D7,Licenciés!$A:$AC,29,FALSE))</f>
        <v>Française</v>
      </c>
      <c r="AT7" s="30">
        <f>IF($D7="","",VLOOKUP($D7,Licenciés!$A:$AC,28,FALSE))</f>
        <v>44378</v>
      </c>
      <c r="AU7" s="211" t="str">
        <f>IF($D7="","",VLOOKUP($D7,Licenciés!$A:$AZ,35,FALSE))</f>
        <v>07 77 84 71 83</v>
      </c>
      <c r="AV7" s="211" t="str">
        <f>IF($D7="","",VLOOKUP($D7,Licenciés!$A:$AZ,36,FALSE))</f>
        <v>06 87 78 58 86</v>
      </c>
      <c r="AW7" s="31" t="str">
        <f>IF($D7="","",VLOOKUP($D7,Licenciés!$A:$AZ,37,FALSE))</f>
        <v>sandra.solari@laposte.net</v>
      </c>
    </row>
    <row r="8" spans="1:49" s="101" customFormat="1" ht="15.95" customHeight="1">
      <c r="A8" s="519">
        <v>3</v>
      </c>
      <c r="B8" s="520" t="str">
        <f t="shared" si="0"/>
        <v>08</v>
      </c>
      <c r="C8" s="521" t="str">
        <f t="shared" si="1"/>
        <v>78</v>
      </c>
      <c r="D8" s="570">
        <v>7870503</v>
      </c>
      <c r="E8" s="523" t="str">
        <f>IF($D8="","",(VLOOKUP($D8,Licenciés!$A:$AC,2,FALSE)&amp;" "&amp;VLOOKUP($D8,Licenciés!$A:$AC,3,FALSE)))</f>
        <v>TROUBAT Edgar</v>
      </c>
      <c r="F8" s="29" t="str">
        <f>IF($D8="","",VLOOKUP($D8,Licenciés!$A:$AC,15,FALSE))</f>
        <v>VERSAILLES SCTT</v>
      </c>
      <c r="G8" s="525">
        <f>IF($D8="","",VLOOKUP($D8,Licenciés!$A:$AC,8,FALSE))</f>
        <v>39639</v>
      </c>
      <c r="H8" s="521">
        <f>IF($D8="","",VLOOKUP($D8,Licenciés!$A:$AC,21,FALSE))</f>
        <v>1725</v>
      </c>
      <c r="I8" s="521">
        <f>IF($D8="","",IF(VLOOKUP($D8,Licenciés!$A:$AC,24,FALSE)="Numerote","n° "&amp;VLOOKUP($D8,Licenciés!$A:$AC,23,FALSE),(VLOOKUP($D8,Licenciés!$A:$AC,24,FALSE))))</f>
        <v>17</v>
      </c>
      <c r="J8" s="521" t="str">
        <f>IF($D8="","",VLOOKUP($D8,Licenciés!$A:$AC,9,FALSE))</f>
        <v>C2</v>
      </c>
      <c r="K8" s="562"/>
      <c r="L8" s="574"/>
      <c r="M8" s="521">
        <v>37</v>
      </c>
      <c r="N8" s="534"/>
      <c r="O8" s="535"/>
      <c r="P8" s="576"/>
      <c r="Q8" s="575"/>
      <c r="R8" s="575"/>
      <c r="S8" s="534"/>
      <c r="T8" s="535"/>
      <c r="U8" s="576"/>
      <c r="V8" s="575"/>
      <c r="W8" s="575"/>
      <c r="X8" s="534"/>
      <c r="Y8" s="535"/>
      <c r="Z8" s="576"/>
      <c r="AA8" s="575"/>
      <c r="AB8" s="575"/>
      <c r="AC8" s="534"/>
      <c r="AD8" s="528"/>
      <c r="AE8" s="529">
        <f t="shared" si="2"/>
        <v>0</v>
      </c>
      <c r="AF8" s="530">
        <f t="shared" si="3"/>
        <v>0</v>
      </c>
      <c r="AG8" s="530">
        <f t="shared" si="4"/>
        <v>37</v>
      </c>
      <c r="AH8" s="530">
        <f t="shared" si="5"/>
        <v>0</v>
      </c>
      <c r="AI8" s="531">
        <f t="shared" si="6"/>
        <v>0</v>
      </c>
      <c r="AJ8" s="230"/>
      <c r="AK8" s="513"/>
      <c r="AL8" s="132" t="str">
        <f>IF($D8="","",IF(VLOOKUP($D8,Licenciés!$A:$AC,14,FALSE)&lt;10000000,"0"&amp;VLOOKUP($D8,Licenciés!$A:$AC,14,FALSE),VLOOKUP($D8,Licenciés!$A:$AC,14,FALSE)))</f>
        <v>08780329</v>
      </c>
      <c r="AM8" s="211">
        <f>IF($D8="","",VLOOKUP($D8,Licenciés!$A:$AC,23,FALSE))</f>
        <v>0</v>
      </c>
      <c r="AN8" s="30">
        <f>IF($D8="","",VLOOKUP($D8,Licenciés!$A:$AC,16,FALSE))</f>
        <v>44795</v>
      </c>
      <c r="AO8" s="31" t="str">
        <f>IF($D8="","",VLOOKUP($D8,Licenciés!$A:$AC,20,FALSE))</f>
        <v>Attestation autoquestionnaire pour mineur</v>
      </c>
      <c r="AP8" s="211" t="str">
        <f>IF($D8="","",VLOOKUP($D8,Licenciés!$A:$AC,5,FALSE))</f>
        <v>T</v>
      </c>
      <c r="AQ8" s="211">
        <f>IF($D8="","",VLOOKUP($D8,Licenciés!$A:$AC,10,FALSE))</f>
        <v>-15</v>
      </c>
      <c r="AR8" s="211" t="str">
        <f>IF($D8="","",VLOOKUP($D8,Licenciés!$A:$AC,11,FALSE))</f>
        <v>M</v>
      </c>
      <c r="AS8" s="211" t="str">
        <f>IF($D8="","",VLOOKUP($D8,Licenciés!$A:$AC,29,FALSE))</f>
        <v>Française</v>
      </c>
      <c r="AT8" s="30">
        <f>IF($D8="","",VLOOKUP($D8,Licenciés!$A:$AC,28,FALSE))</f>
        <v>0</v>
      </c>
      <c r="AU8" s="211">
        <f>IF($D8="","",VLOOKUP($D8,Licenciés!$A:$AZ,35,FALSE))</f>
        <v>644895596</v>
      </c>
      <c r="AV8" s="211">
        <f>IF($D8="","",VLOOKUP($D8,Licenciés!$A:$AZ,36,FALSE))</f>
        <v>656773375</v>
      </c>
      <c r="AW8" s="31" t="str">
        <f>IF($D8="","",VLOOKUP($D8,Licenciés!$A:$AZ,37,FALSE))</f>
        <v>aftroubat@wanadoo.fr</v>
      </c>
    </row>
    <row r="9" spans="1:49" s="101" customFormat="1" ht="15.95" customHeight="1">
      <c r="A9" s="519">
        <v>4</v>
      </c>
      <c r="B9" s="520" t="str">
        <f t="shared" si="0"/>
        <v>04</v>
      </c>
      <c r="C9" s="521" t="str">
        <f t="shared" si="1"/>
        <v>28</v>
      </c>
      <c r="D9" s="570">
        <v>2813460</v>
      </c>
      <c r="E9" s="523" t="str">
        <f>IF($D9="","",(VLOOKUP($D9,Licenciés!$A:$AC,2,FALSE)&amp;" "&amp;VLOOKUP($D9,Licenciés!$A:$AC,3,FALSE)))</f>
        <v>BARBEAU Dorian</v>
      </c>
      <c r="F9" s="29" t="str">
        <f>IF($D9="","",VLOOKUP($D9,Licenciés!$A:$AC,15,FALSE))</f>
        <v>C'CHARTRES TENNIS DE TABLE</v>
      </c>
      <c r="G9" s="525">
        <f>IF($D9="","",VLOOKUP($D9,Licenciés!$A:$AC,8,FALSE))</f>
        <v>39642</v>
      </c>
      <c r="H9" s="521">
        <f>IF($D9="","",VLOOKUP($D9,Licenciés!$A:$AC,21,FALSE))</f>
        <v>1506</v>
      </c>
      <c r="I9" s="521">
        <f>IF($D9="","",IF(VLOOKUP($D9,Licenciés!$A:$AC,24,FALSE)="Numerote","n° "&amp;VLOOKUP($D9,Licenciés!$A:$AC,23,FALSE),(VLOOKUP($D9,Licenciés!$A:$AC,24,FALSE))))</f>
        <v>15</v>
      </c>
      <c r="J9" s="521" t="str">
        <f>IF($D9="","",VLOOKUP($D9,Licenciés!$A:$AC,9,FALSE))</f>
        <v>C2</v>
      </c>
      <c r="K9" s="526"/>
      <c r="L9" s="527"/>
      <c r="M9" s="521">
        <v>32</v>
      </c>
      <c r="N9" s="534"/>
      <c r="O9" s="535"/>
      <c r="P9" s="536"/>
      <c r="Q9" s="533"/>
      <c r="R9" s="534"/>
      <c r="S9" s="534"/>
      <c r="T9" s="535"/>
      <c r="U9" s="536"/>
      <c r="V9" s="533"/>
      <c r="W9" s="534"/>
      <c r="X9" s="534"/>
      <c r="Y9" s="535"/>
      <c r="Z9" s="536"/>
      <c r="AA9" s="533"/>
      <c r="AB9" s="565"/>
      <c r="AC9" s="534"/>
      <c r="AD9" s="528"/>
      <c r="AE9" s="529">
        <f t="shared" si="2"/>
        <v>0</v>
      </c>
      <c r="AF9" s="530">
        <f t="shared" si="3"/>
        <v>0</v>
      </c>
      <c r="AG9" s="530">
        <f t="shared" si="4"/>
        <v>32</v>
      </c>
      <c r="AH9" s="530">
        <f t="shared" si="5"/>
        <v>0</v>
      </c>
      <c r="AI9" s="531">
        <f t="shared" si="6"/>
        <v>0</v>
      </c>
      <c r="AJ9" s="234"/>
      <c r="AK9" s="513"/>
      <c r="AL9" s="132" t="str">
        <f>IF($D9="","",IF(VLOOKUP($D9,Licenciés!$A:$AC,14,FALSE)&lt;10000000,"0"&amp;VLOOKUP($D9,Licenciés!$A:$AC,14,FALSE),VLOOKUP($D9,Licenciés!$A:$AC,14,FALSE)))</f>
        <v>04280004</v>
      </c>
      <c r="AM9" s="211">
        <f>IF($D9="","",VLOOKUP($D9,Licenciés!$A:$AC,23,FALSE))</f>
        <v>0</v>
      </c>
      <c r="AN9" s="30">
        <f>IF($D9="","",VLOOKUP($D9,Licenciés!$A:$AC,16,FALSE))</f>
        <v>44791</v>
      </c>
      <c r="AO9" s="31" t="str">
        <f>IF($D9="","",VLOOKUP($D9,Licenciés!$A:$AC,20,FALSE))</f>
        <v>Attestation autoquestionnaire pour mineur</v>
      </c>
      <c r="AP9" s="211" t="str">
        <f>IF($D9="","",VLOOKUP($D9,Licenciés!$A:$AC,5,FALSE))</f>
        <v>T</v>
      </c>
      <c r="AQ9" s="211">
        <f>IF($D9="","",VLOOKUP($D9,Licenciés!$A:$AC,10,FALSE))</f>
        <v>-15</v>
      </c>
      <c r="AR9" s="211" t="str">
        <f>IF($D9="","",VLOOKUP($D9,Licenciés!$A:$AC,11,FALSE))</f>
        <v>M</v>
      </c>
      <c r="AS9" s="211" t="str">
        <f>IF($D9="","",VLOOKUP($D9,Licenciés!$A:$AC,29,FALSE))</f>
        <v>Française</v>
      </c>
      <c r="AT9" s="30">
        <f>IF($D9="","",VLOOKUP($D9,Licenciés!$A:$AC,28,FALSE))</f>
        <v>0</v>
      </c>
      <c r="AU9" s="211">
        <f>IF($D9="","",VLOOKUP($D9,Licenciés!$A:$AZ,35,FALSE))</f>
        <v>0</v>
      </c>
      <c r="AV9" s="211">
        <f>IF($D9="","",VLOOKUP($D9,Licenciés!$A:$AZ,36,FALSE))</f>
        <v>632815020</v>
      </c>
      <c r="AW9" s="31" t="str">
        <f>IF($D9="","",VLOOKUP($D9,Licenciés!$A:$AZ,37,FALSE))</f>
        <v>Nicolas.barbeau@orange.fr</v>
      </c>
    </row>
    <row r="10" spans="1:49" ht="15.95" customHeight="1">
      <c r="A10" s="519">
        <v>5</v>
      </c>
      <c r="B10" s="520" t="str">
        <f t="shared" si="0"/>
        <v>08</v>
      </c>
      <c r="C10" s="521" t="str">
        <f t="shared" si="1"/>
        <v>95</v>
      </c>
      <c r="D10" s="570">
        <v>9536829</v>
      </c>
      <c r="E10" s="524" t="str">
        <f>IF($D10="","",(VLOOKUP($D10,Licenciés!$A:$AC,2,FALSE)&amp;" "&amp;VLOOKUP($D10,Licenciés!$A:$AC,3,FALSE)))</f>
        <v>DE PAS Raphael</v>
      </c>
      <c r="F10" s="29" t="str">
        <f>IF($D10="","",VLOOKUP($D10,Licenciés!$A:$AC,15,FALSE))</f>
        <v>EZANVILLE ECOUEN US</v>
      </c>
      <c r="G10" s="525">
        <f>IF($D10="","",VLOOKUP($D10,Licenciés!$A:$AC,8,FALSE))</f>
        <v>39546</v>
      </c>
      <c r="H10" s="521">
        <f>IF($D10="","",VLOOKUP($D10,Licenciés!$A:$AC,21,FALSE))</f>
        <v>1487</v>
      </c>
      <c r="I10" s="521">
        <f>IF($D10="","",IF(VLOOKUP($D10,Licenciés!$A:$AC,24,FALSE)="Numerote","n° "&amp;VLOOKUP($D10,Licenciés!$A:$AC,23,FALSE),(VLOOKUP($D10,Licenciés!$A:$AC,24,FALSE))))</f>
        <v>14</v>
      </c>
      <c r="J10" s="521" t="str">
        <f>IF($D10="","",VLOOKUP($D10,Licenciés!$A:$AC,9,FALSE))</f>
        <v>C2</v>
      </c>
      <c r="K10" s="529"/>
      <c r="L10" s="559"/>
      <c r="M10" s="521">
        <v>28</v>
      </c>
      <c r="N10" s="534"/>
      <c r="O10" s="535"/>
      <c r="P10" s="569"/>
      <c r="Q10" s="567"/>
      <c r="R10" s="568"/>
      <c r="S10" s="534"/>
      <c r="T10" s="535"/>
      <c r="U10" s="569"/>
      <c r="V10" s="567"/>
      <c r="W10" s="568"/>
      <c r="X10" s="534"/>
      <c r="Y10" s="535"/>
      <c r="Z10" s="569"/>
      <c r="AA10" s="567"/>
      <c r="AB10" s="575"/>
      <c r="AC10" s="534"/>
      <c r="AD10" s="528"/>
      <c r="AE10" s="529">
        <f t="shared" si="2"/>
        <v>0</v>
      </c>
      <c r="AF10" s="530">
        <f t="shared" si="3"/>
        <v>0</v>
      </c>
      <c r="AG10" s="530">
        <f t="shared" si="4"/>
        <v>28</v>
      </c>
      <c r="AH10" s="530">
        <f t="shared" si="5"/>
        <v>0</v>
      </c>
      <c r="AI10" s="531">
        <f t="shared" si="6"/>
        <v>0</v>
      </c>
      <c r="AJ10" s="234"/>
      <c r="AK10" s="513"/>
      <c r="AL10" s="132" t="str">
        <f>IF($D10="","",IF(VLOOKUP($D10,Licenciés!$A:$AC,14,FALSE)&lt;10000000,"0"&amp;VLOOKUP($D10,Licenciés!$A:$AC,14,FALSE),VLOOKUP($D10,Licenciés!$A:$AC,14,FALSE)))</f>
        <v>08950481</v>
      </c>
      <c r="AM10" s="211">
        <f>IF($D10="","",VLOOKUP($D10,Licenciés!$A:$AC,23,FALSE))</f>
        <v>0</v>
      </c>
      <c r="AN10" s="30">
        <f>IF($D10="","",VLOOKUP($D10,Licenciés!$A:$AC,16,FALSE))</f>
        <v>44815</v>
      </c>
      <c r="AO10" s="31" t="str">
        <f>IF($D10="","",VLOOKUP($D10,Licenciés!$A:$AC,20,FALSE))</f>
        <v>Attestation autoquestionnaire pour mineur</v>
      </c>
      <c r="AP10" s="211" t="str">
        <f>IF($D10="","",VLOOKUP($D10,Licenciés!$A:$AC,5,FALSE))</f>
        <v>T</v>
      </c>
      <c r="AQ10" s="211">
        <f>IF($D10="","",VLOOKUP($D10,Licenciés!$A:$AC,10,FALSE))</f>
        <v>-15</v>
      </c>
      <c r="AR10" s="211" t="str">
        <f>IF($D10="","",VLOOKUP($D10,Licenciés!$A:$AC,11,FALSE))</f>
        <v>M</v>
      </c>
      <c r="AS10" s="211" t="str">
        <f>IF($D10="","",VLOOKUP($D10,Licenciés!$A:$AC,29,FALSE))</f>
        <v>Française</v>
      </c>
      <c r="AT10" s="30">
        <f>IF($D10="","",VLOOKUP($D10,Licenciés!$A:$AC,28,FALSE))</f>
        <v>44378</v>
      </c>
      <c r="AU10" s="211">
        <f>IF($D10="","",VLOOKUP($D10,Licenciés!$A:$AZ,35,FALSE))</f>
        <v>0</v>
      </c>
      <c r="AV10" s="211">
        <f>IF($D10="","",VLOOKUP($D10,Licenciés!$A:$AZ,36,FALSE))</f>
        <v>626584113</v>
      </c>
      <c r="AW10" s="31" t="str">
        <f>IF($D10="","",VLOOKUP($D10,Licenciés!$A:$AZ,37,FALSE))</f>
        <v>youridepas@gmail.com</v>
      </c>
    </row>
    <row r="11" spans="1:49" s="101" customFormat="1" ht="15.95" customHeight="1">
      <c r="A11" s="519">
        <v>6</v>
      </c>
      <c r="B11" s="520" t="str">
        <f t="shared" si="0"/>
        <v>12</v>
      </c>
      <c r="C11" s="521" t="str">
        <f t="shared" si="1"/>
        <v>85</v>
      </c>
      <c r="D11" s="566">
        <v>8527166</v>
      </c>
      <c r="E11" s="523" t="str">
        <f>IF($D11="","",(VLOOKUP($D11,Licenciés!$A:$AC,2,FALSE)&amp;" "&amp;VLOOKUP($D11,Licenciés!$A:$AC,3,FALSE)))</f>
        <v>MARSAUD Noa</v>
      </c>
      <c r="F11" s="29" t="str">
        <f>IF($D11="","",VLOOKUP($D11,Licenciés!$A:$AC,15,FALSE))</f>
        <v>FERRIERE VENDEE TENNIS DE TABLE</v>
      </c>
      <c r="G11" s="525">
        <f>IF($D11="","",VLOOKUP($D11,Licenciés!$A:$AC,8,FALSE))</f>
        <v>39743</v>
      </c>
      <c r="H11" s="521">
        <f>IF($D11="","",VLOOKUP($D11,Licenciés!$A:$AC,21,FALSE))</f>
        <v>1547</v>
      </c>
      <c r="I11" s="521">
        <f>IF($D11="","",IF(VLOOKUP($D11,Licenciés!$A:$AC,24,FALSE)="Numerote","n° "&amp;VLOOKUP($D11,Licenciés!$A:$AC,23,FALSE),(VLOOKUP($D11,Licenciés!$A:$AC,24,FALSE))))</f>
        <v>15</v>
      </c>
      <c r="J11" s="521" t="str">
        <f>IF($D11="","",VLOOKUP($D11,Licenciés!$A:$AC,9,FALSE))</f>
        <v>C2</v>
      </c>
      <c r="K11" s="571"/>
      <c r="L11" s="563"/>
      <c r="M11" s="521">
        <v>25</v>
      </c>
      <c r="N11" s="534"/>
      <c r="O11" s="535"/>
      <c r="P11" s="564"/>
      <c r="Q11" s="565"/>
      <c r="R11" s="565"/>
      <c r="S11" s="534"/>
      <c r="T11" s="535"/>
      <c r="U11" s="564"/>
      <c r="V11" s="565"/>
      <c r="W11" s="565"/>
      <c r="X11" s="534"/>
      <c r="Y11" s="535"/>
      <c r="Z11" s="564"/>
      <c r="AA11" s="565"/>
      <c r="AB11" s="565"/>
      <c r="AC11" s="534"/>
      <c r="AD11" s="528"/>
      <c r="AE11" s="529">
        <f t="shared" si="2"/>
        <v>0</v>
      </c>
      <c r="AF11" s="530">
        <f t="shared" si="3"/>
        <v>0</v>
      </c>
      <c r="AG11" s="530">
        <f t="shared" si="4"/>
        <v>25</v>
      </c>
      <c r="AH11" s="530">
        <f t="shared" si="5"/>
        <v>0</v>
      </c>
      <c r="AI11" s="531">
        <f t="shared" si="6"/>
        <v>0</v>
      </c>
      <c r="AJ11" s="230"/>
      <c r="AK11" s="513"/>
      <c r="AL11" s="132">
        <f>IF($D11="","",IF(VLOOKUP($D11,Licenciés!$A:$AC,14,FALSE)&lt;10000000,"0"&amp;VLOOKUP($D11,Licenciés!$A:$AC,14,FALSE),VLOOKUP($D11,Licenciés!$A:$AC,14,FALSE)))</f>
        <v>12850024</v>
      </c>
      <c r="AM11" s="211">
        <f>IF($D11="","",VLOOKUP($D11,Licenciés!$A:$AC,23,FALSE))</f>
        <v>0</v>
      </c>
      <c r="AN11" s="30">
        <f>IF($D11="","",VLOOKUP($D11,Licenciés!$A:$AC,16,FALSE))</f>
        <v>44788</v>
      </c>
      <c r="AO11" s="31" t="str">
        <f>IF($D11="","",VLOOKUP($D11,Licenciés!$A:$AC,20,FALSE))</f>
        <v>Attestation autoquestionnaire pour mineur</v>
      </c>
      <c r="AP11" s="211" t="str">
        <f>IF($D11="","",VLOOKUP($D11,Licenciés!$A:$AC,5,FALSE))</f>
        <v>T</v>
      </c>
      <c r="AQ11" s="211">
        <f>IF($D11="","",VLOOKUP($D11,Licenciés!$A:$AC,10,FALSE))</f>
        <v>-15</v>
      </c>
      <c r="AR11" s="211" t="str">
        <f>IF($D11="","",VLOOKUP($D11,Licenciés!$A:$AC,11,FALSE))</f>
        <v>M</v>
      </c>
      <c r="AS11" s="211" t="str">
        <f>IF($D11="","",VLOOKUP($D11,Licenciés!$A:$AC,29,FALSE))</f>
        <v>Française</v>
      </c>
      <c r="AT11" s="30">
        <f>IF($D11="","",VLOOKUP($D11,Licenciés!$A:$AC,28,FALSE))</f>
        <v>0</v>
      </c>
      <c r="AU11" s="211">
        <f>IF($D11="","",VLOOKUP($D11,Licenciés!$A:$AZ,35,FALSE))</f>
        <v>0</v>
      </c>
      <c r="AV11" s="211">
        <f>IF($D11="","",VLOOKUP($D11,Licenciés!$A:$AZ,36,FALSE))</f>
        <v>677078079</v>
      </c>
      <c r="AW11" s="31" t="str">
        <f>IF($D11="","",VLOOKUP($D11,Licenciés!$A:$AZ,37,FALSE))</f>
        <v>guichard.emmanuelle@neuf.fr</v>
      </c>
    </row>
    <row r="12" spans="1:49" s="101" customFormat="1" ht="15.95" customHeight="1">
      <c r="A12" s="519">
        <v>7</v>
      </c>
      <c r="B12" s="520" t="str">
        <f t="shared" si="0"/>
        <v>12</v>
      </c>
      <c r="C12" s="521" t="str">
        <f t="shared" si="1"/>
        <v>53</v>
      </c>
      <c r="D12" s="566">
        <v>5324922</v>
      </c>
      <c r="E12" s="523" t="str">
        <f>IF($D12="","",(VLOOKUP($D12,Licenciés!$A:$AC,2,FALSE)&amp;" "&amp;VLOOKUP($D12,Licenciés!$A:$AC,3,FALSE)))</f>
        <v>BUCHARD Isidore</v>
      </c>
      <c r="F12" s="29" t="str">
        <f>IF($D12="","",VLOOKUP($D12,Licenciés!$A:$AC,15,FALSE))</f>
        <v>ERNEENNE Sport Tennis de Table</v>
      </c>
      <c r="G12" s="525">
        <f>IF($D12="","",VLOOKUP($D12,Licenciés!$A:$AC,8,FALSE))</f>
        <v>39561</v>
      </c>
      <c r="H12" s="521">
        <f>IF($D12="","",VLOOKUP($D12,Licenciés!$A:$AC,21,FALSE))</f>
        <v>1508</v>
      </c>
      <c r="I12" s="521">
        <f>IF($D12="","",IF(VLOOKUP($D12,Licenciés!$A:$AC,24,FALSE)="Numerote","n° "&amp;VLOOKUP($D12,Licenciés!$A:$AC,23,FALSE),(VLOOKUP($D12,Licenciés!$A:$AC,24,FALSE))))</f>
        <v>15</v>
      </c>
      <c r="J12" s="521" t="str">
        <f>IF($D12="","",VLOOKUP($D12,Licenciés!$A:$AC,9,FALSE))</f>
        <v>C2</v>
      </c>
      <c r="K12" s="529"/>
      <c r="L12" s="559"/>
      <c r="M12" s="540">
        <v>24</v>
      </c>
      <c r="N12" s="534"/>
      <c r="O12" s="535"/>
      <c r="P12" s="569"/>
      <c r="Q12" s="567"/>
      <c r="R12" s="568"/>
      <c r="S12" s="534"/>
      <c r="T12" s="535"/>
      <c r="U12" s="569"/>
      <c r="V12" s="567"/>
      <c r="W12" s="568"/>
      <c r="X12" s="534"/>
      <c r="Y12" s="535"/>
      <c r="Z12" s="569"/>
      <c r="AA12" s="567"/>
      <c r="AB12" s="565"/>
      <c r="AC12" s="534"/>
      <c r="AD12" s="528"/>
      <c r="AE12" s="529">
        <f t="shared" si="2"/>
        <v>0</v>
      </c>
      <c r="AF12" s="530">
        <f t="shared" si="3"/>
        <v>0</v>
      </c>
      <c r="AG12" s="530">
        <f t="shared" si="4"/>
        <v>24</v>
      </c>
      <c r="AH12" s="530">
        <f t="shared" si="5"/>
        <v>0</v>
      </c>
      <c r="AI12" s="531">
        <f t="shared" si="6"/>
        <v>0</v>
      </c>
      <c r="AJ12" s="231"/>
      <c r="AK12" s="513"/>
      <c r="AL12" s="132">
        <f>IF($D12="","",IF(VLOOKUP($D12,Licenciés!$A:$AC,14,FALSE)&lt;10000000,"0"&amp;VLOOKUP($D12,Licenciés!$A:$AC,14,FALSE),VLOOKUP($D12,Licenciés!$A:$AC,14,FALSE)))</f>
        <v>12530017</v>
      </c>
      <c r="AM12" s="211">
        <f>IF($D12="","",VLOOKUP($D12,Licenciés!$A:$AC,23,FALSE))</f>
        <v>0</v>
      </c>
      <c r="AN12" s="30">
        <f>IF($D12="","",VLOOKUP($D12,Licenciés!$A:$AC,16,FALSE))</f>
        <v>44753</v>
      </c>
      <c r="AO12" s="31" t="str">
        <f>IF($D12="","",VLOOKUP($D12,Licenciés!$A:$AC,20,FALSE))</f>
        <v>Attestation autoquestionnaire pour mineur</v>
      </c>
      <c r="AP12" s="211" t="str">
        <f>IF($D12="","",VLOOKUP($D12,Licenciés!$A:$AC,5,FALSE))</f>
        <v>T</v>
      </c>
      <c r="AQ12" s="211">
        <f>IF($D12="","",VLOOKUP($D12,Licenciés!$A:$AC,10,FALSE))</f>
        <v>-15</v>
      </c>
      <c r="AR12" s="211" t="str">
        <f>IF($D12="","",VLOOKUP($D12,Licenciés!$A:$AC,11,FALSE))</f>
        <v>M</v>
      </c>
      <c r="AS12" s="211" t="str">
        <f>IF($D12="","",VLOOKUP($D12,Licenciés!$A:$AC,29,FALSE))</f>
        <v>Française</v>
      </c>
      <c r="AT12" s="30">
        <f>IF($D12="","",VLOOKUP($D12,Licenciés!$A:$AC,28,FALSE))</f>
        <v>44378</v>
      </c>
      <c r="AU12" s="211">
        <f>IF($D12="","",VLOOKUP($D12,Licenciés!$A:$AZ,35,FALSE))</f>
        <v>243023874</v>
      </c>
      <c r="AV12" s="211">
        <f>IF($D12="","",VLOOKUP($D12,Licenciés!$A:$AZ,36,FALSE))</f>
        <v>677506481</v>
      </c>
      <c r="AW12" s="31" t="str">
        <f>IF($D12="","",VLOOKUP($D12,Licenciés!$A:$AZ,37,FALSE))</f>
        <v>jeffbuchard@yahoo.fr</v>
      </c>
    </row>
    <row r="13" spans="1:49" s="101" customFormat="1" ht="15.95" customHeight="1">
      <c r="A13" s="519">
        <v>8</v>
      </c>
      <c r="B13" s="520" t="str">
        <f t="shared" si="0"/>
        <v>04</v>
      </c>
      <c r="C13" s="521" t="str">
        <f t="shared" si="1"/>
        <v>37</v>
      </c>
      <c r="D13" s="570">
        <v>3727136</v>
      </c>
      <c r="E13" s="523" t="str">
        <f>IF($D13="","",(VLOOKUP($D13,Licenciés!$A:$AC,2,FALSE)&amp;" "&amp;VLOOKUP($D13,Licenciés!$A:$AC,3,FALSE)))</f>
        <v>WALCH SOLIN Archibald</v>
      </c>
      <c r="F13" s="29" t="str">
        <f>IF($D13="","",VLOOKUP($D13,Licenciés!$A:$AC,15,FALSE))</f>
        <v>4S TOURS T.T.</v>
      </c>
      <c r="G13" s="525">
        <f>IF($D13="","",VLOOKUP($D13,Licenciés!$A:$AC,8,FALSE))</f>
        <v>40006</v>
      </c>
      <c r="H13" s="521">
        <f>IF($D13="","",VLOOKUP($D13,Licenciés!$A:$AC,21,FALSE))</f>
        <v>1558</v>
      </c>
      <c r="I13" s="521">
        <f>IF($D13="","",IF(VLOOKUP($D13,Licenciés!$A:$AC,24,FALSE)="Numerote","n° "&amp;VLOOKUP($D13,Licenciés!$A:$AC,23,FALSE),(VLOOKUP($D13,Licenciés!$A:$AC,24,FALSE))))</f>
        <v>15</v>
      </c>
      <c r="J13" s="521" t="str">
        <f>IF($D13="","",VLOOKUP($D13,Licenciés!$A:$AC,9,FALSE))</f>
        <v>C1</v>
      </c>
      <c r="K13" s="571"/>
      <c r="L13" s="563"/>
      <c r="M13" s="521">
        <v>23</v>
      </c>
      <c r="N13" s="534"/>
      <c r="O13" s="535"/>
      <c r="P13" s="564"/>
      <c r="Q13" s="565"/>
      <c r="R13" s="565"/>
      <c r="S13" s="534"/>
      <c r="T13" s="535"/>
      <c r="U13" s="564"/>
      <c r="V13" s="565"/>
      <c r="W13" s="565"/>
      <c r="X13" s="534"/>
      <c r="Y13" s="535"/>
      <c r="Z13" s="564"/>
      <c r="AA13" s="565"/>
      <c r="AB13" s="565"/>
      <c r="AC13" s="534"/>
      <c r="AD13" s="551"/>
      <c r="AE13" s="529">
        <f t="shared" si="2"/>
        <v>0</v>
      </c>
      <c r="AF13" s="530">
        <f t="shared" si="3"/>
        <v>0</v>
      </c>
      <c r="AG13" s="530">
        <f t="shared" si="4"/>
        <v>23</v>
      </c>
      <c r="AH13" s="530">
        <f t="shared" si="5"/>
        <v>0</v>
      </c>
      <c r="AI13" s="531">
        <f t="shared" si="6"/>
        <v>0</v>
      </c>
      <c r="AJ13" s="231"/>
      <c r="AK13" s="513"/>
      <c r="AL13" s="132" t="str">
        <f>IF($D13="","",IF(VLOOKUP($D13,Licenciés!$A:$AC,14,FALSE)&lt;10000000,"0"&amp;VLOOKUP($D13,Licenciés!$A:$AC,14,FALSE),VLOOKUP($D13,Licenciés!$A:$AC,14,FALSE)))</f>
        <v>04370002</v>
      </c>
      <c r="AM13" s="211">
        <f>IF($D13="","",VLOOKUP($D13,Licenciés!$A:$AC,23,FALSE))</f>
        <v>0</v>
      </c>
      <c r="AN13" s="30">
        <f>IF($D13="","",VLOOKUP($D13,Licenciés!$A:$AC,16,FALSE))</f>
        <v>44811</v>
      </c>
      <c r="AO13" s="31" t="str">
        <f>IF($D13="","",VLOOKUP($D13,Licenciés!$A:$AC,20,FALSE))</f>
        <v>Attestation autoquestionnaire pour mineur</v>
      </c>
      <c r="AP13" s="211" t="str">
        <f>IF($D13="","",VLOOKUP($D13,Licenciés!$A:$AC,5,FALSE))</f>
        <v>T</v>
      </c>
      <c r="AQ13" s="211">
        <f>IF($D13="","",VLOOKUP($D13,Licenciés!$A:$AC,10,FALSE))</f>
        <v>-14</v>
      </c>
      <c r="AR13" s="211" t="str">
        <f>IF($D13="","",VLOOKUP($D13,Licenciés!$A:$AC,11,FALSE))</f>
        <v>M</v>
      </c>
      <c r="AS13" s="211" t="str">
        <f>IF($D13="","",VLOOKUP($D13,Licenciés!$A:$AC,29,FALSE))</f>
        <v>Française</v>
      </c>
      <c r="AT13" s="30">
        <f>IF($D13="","",VLOOKUP($D13,Licenciés!$A:$AC,28,FALSE))</f>
        <v>0</v>
      </c>
      <c r="AU13" s="211">
        <f>IF($D13="","",VLOOKUP($D13,Licenciés!$A:$AZ,35,FALSE))</f>
        <v>769496836</v>
      </c>
      <c r="AV13" s="211">
        <f>IF($D13="","",VLOOKUP($D13,Licenciés!$A:$AZ,36,FALSE))</f>
        <v>659648094</v>
      </c>
      <c r="AW13" s="31" t="str">
        <f>IF($D13="","",VLOOKUP($D13,Licenciés!$A:$AZ,37,FALSE))</f>
        <v>walch.guillaume@free.fr</v>
      </c>
    </row>
    <row r="14" spans="1:49" ht="15.95" customHeight="1">
      <c r="A14" s="519">
        <v>9</v>
      </c>
      <c r="B14" s="520" t="str">
        <f t="shared" si="0"/>
        <v>08</v>
      </c>
      <c r="C14" s="521" t="str">
        <f t="shared" si="1"/>
        <v>78</v>
      </c>
      <c r="D14" s="570">
        <v>7874356</v>
      </c>
      <c r="E14" s="523" t="str">
        <f>IF($D14="","",(VLOOKUP($D14,Licenciés!$A:$AC,2,FALSE)&amp;" "&amp;VLOOKUP($D14,Licenciés!$A:$AC,3,FALSE)))</f>
        <v>LIGNON Maxime</v>
      </c>
      <c r="F14" s="29" t="str">
        <f>IF($D14="","",VLOOKUP($D14,Licenciés!$A:$AC,15,FALSE))</f>
        <v>ELANCOURT CTT</v>
      </c>
      <c r="G14" s="525">
        <f>IF($D14="","",VLOOKUP($D14,Licenciés!$A:$AC,8,FALSE))</f>
        <v>39574</v>
      </c>
      <c r="H14" s="521">
        <f>IF($D14="","",VLOOKUP($D14,Licenciés!$A:$AC,21,FALSE))</f>
        <v>1396</v>
      </c>
      <c r="I14" s="521">
        <f>IF($D14="","",IF(VLOOKUP($D14,Licenciés!$A:$AC,24,FALSE)="Numerote","n° "&amp;VLOOKUP($D14,Licenciés!$A:$AC,23,FALSE),(VLOOKUP($D14,Licenciés!$A:$AC,24,FALSE))))</f>
        <v>13</v>
      </c>
      <c r="J14" s="521" t="str">
        <f>IF($D14="","",VLOOKUP($D14,Licenciés!$A:$AC,9,FALSE))</f>
        <v>C2</v>
      </c>
      <c r="K14" s="562"/>
      <c r="L14" s="574"/>
      <c r="M14" s="563">
        <v>22</v>
      </c>
      <c r="N14" s="534"/>
      <c r="O14" s="535"/>
      <c r="P14" s="576"/>
      <c r="Q14" s="575"/>
      <c r="R14" s="575"/>
      <c r="S14" s="534"/>
      <c r="T14" s="535"/>
      <c r="U14" s="576"/>
      <c r="V14" s="575"/>
      <c r="W14" s="575"/>
      <c r="X14" s="534"/>
      <c r="Y14" s="535"/>
      <c r="Z14" s="576"/>
      <c r="AA14" s="575"/>
      <c r="AB14" s="565"/>
      <c r="AC14" s="534"/>
      <c r="AD14" s="528"/>
      <c r="AE14" s="529">
        <f t="shared" si="2"/>
        <v>0</v>
      </c>
      <c r="AF14" s="530">
        <f t="shared" si="3"/>
        <v>0</v>
      </c>
      <c r="AG14" s="530">
        <f t="shared" si="4"/>
        <v>22</v>
      </c>
      <c r="AH14" s="530">
        <f t="shared" si="5"/>
        <v>0</v>
      </c>
      <c r="AI14" s="531">
        <f t="shared" si="6"/>
        <v>0</v>
      </c>
      <c r="AJ14" s="230"/>
      <c r="AK14" s="513"/>
      <c r="AL14" s="132" t="str">
        <f>IF($D14="","",IF(VLOOKUP($D14,Licenciés!$A:$AC,14,FALSE)&lt;10000000,"0"&amp;VLOOKUP($D14,Licenciés!$A:$AC,14,FALSE),VLOOKUP($D14,Licenciés!$A:$AC,14,FALSE)))</f>
        <v>08780496</v>
      </c>
      <c r="AM14" s="211">
        <f>IF($D14="","",VLOOKUP($D14,Licenciés!$A:$AC,23,FALSE))</f>
        <v>0</v>
      </c>
      <c r="AN14" s="30">
        <f>IF($D14="","",VLOOKUP($D14,Licenciés!$A:$AC,16,FALSE))</f>
        <v>44788</v>
      </c>
      <c r="AO14" s="31" t="str">
        <f>IF($D14="","",VLOOKUP($D14,Licenciés!$A:$AC,20,FALSE))</f>
        <v>Attestation autoquestionnaire pour mineur</v>
      </c>
      <c r="AP14" s="211" t="str">
        <f>IF($D14="","",VLOOKUP($D14,Licenciés!$A:$AC,5,FALSE))</f>
        <v>T</v>
      </c>
      <c r="AQ14" s="211">
        <f>IF($D14="","",VLOOKUP($D14,Licenciés!$A:$AC,10,FALSE))</f>
        <v>-15</v>
      </c>
      <c r="AR14" s="211" t="str">
        <f>IF($D14="","",VLOOKUP($D14,Licenciés!$A:$AC,11,FALSE))</f>
        <v>M</v>
      </c>
      <c r="AS14" s="211" t="str">
        <f>IF($D14="","",VLOOKUP($D14,Licenciés!$A:$AC,29,FALSE))</f>
        <v>Française</v>
      </c>
      <c r="AT14" s="30">
        <f>IF($D14="","",VLOOKUP($D14,Licenciés!$A:$AC,28,FALSE))</f>
        <v>0</v>
      </c>
      <c r="AU14" s="211">
        <f>IF($D14="","",VLOOKUP($D14,Licenciés!$A:$AZ,35,FALSE))</f>
        <v>0</v>
      </c>
      <c r="AV14" s="211">
        <f>IF($D14="","",VLOOKUP($D14,Licenciés!$A:$AZ,36,FALSE))</f>
        <v>0</v>
      </c>
      <c r="AW14" s="31" t="str">
        <f>IF($D14="","",VLOOKUP($D14,Licenciés!$A:$AZ,37,FALSE))</f>
        <v>Blignon@hotmail.com</v>
      </c>
    </row>
    <row r="15" spans="1:49" s="101" customFormat="1" ht="15.95" customHeight="1">
      <c r="A15" s="519">
        <v>10</v>
      </c>
      <c r="B15" s="520" t="str">
        <f t="shared" si="0"/>
        <v>12</v>
      </c>
      <c r="C15" s="521" t="str">
        <f t="shared" si="1"/>
        <v>44</v>
      </c>
      <c r="D15" s="566">
        <v>4455080</v>
      </c>
      <c r="E15" s="523" t="str">
        <f>IF($D15="","",(VLOOKUP($D15,Licenciés!$A:$AC,2,FALSE)&amp;" "&amp;VLOOKUP($D15,Licenciés!$A:$AC,3,FALSE)))</f>
        <v>GABILLARD Mael</v>
      </c>
      <c r="F15" s="29" t="str">
        <f>IF($D15="","",VLOOKUP($D15,Licenciés!$A:$AC,15,FALSE))</f>
        <v>ORVAULT SPORT TENNIS DE TABLE</v>
      </c>
      <c r="G15" s="525">
        <f>IF($D15="","",VLOOKUP($D15,Licenciés!$A:$AC,8,FALSE))</f>
        <v>39997</v>
      </c>
      <c r="H15" s="521">
        <f>IF($D15="","",VLOOKUP($D15,Licenciés!$A:$AC,21,FALSE))</f>
        <v>1651</v>
      </c>
      <c r="I15" s="521">
        <f>IF($D15="","",IF(VLOOKUP($D15,Licenciés!$A:$AC,24,FALSE)="Numerote","n° "&amp;VLOOKUP($D15,Licenciés!$A:$AC,23,FALSE),(VLOOKUP($D15,Licenciés!$A:$AC,24,FALSE))))</f>
        <v>16</v>
      </c>
      <c r="J15" s="521" t="str">
        <f>IF($D15="","",VLOOKUP($D15,Licenciés!$A:$AC,9,FALSE))</f>
        <v>C1</v>
      </c>
      <c r="K15" s="526"/>
      <c r="L15" s="527"/>
      <c r="M15" s="521">
        <v>17</v>
      </c>
      <c r="N15" s="534"/>
      <c r="O15" s="535"/>
      <c r="P15" s="536"/>
      <c r="Q15" s="533"/>
      <c r="R15" s="534"/>
      <c r="S15" s="534"/>
      <c r="T15" s="535"/>
      <c r="U15" s="536"/>
      <c r="V15" s="533"/>
      <c r="W15" s="534"/>
      <c r="X15" s="534"/>
      <c r="Y15" s="535"/>
      <c r="Z15" s="536"/>
      <c r="AA15" s="533"/>
      <c r="AB15" s="534"/>
      <c r="AC15" s="534"/>
      <c r="AD15" s="528"/>
      <c r="AE15" s="529">
        <f t="shared" si="2"/>
        <v>0</v>
      </c>
      <c r="AF15" s="530">
        <f t="shared" si="3"/>
        <v>0</v>
      </c>
      <c r="AG15" s="530">
        <f t="shared" si="4"/>
        <v>17</v>
      </c>
      <c r="AH15" s="530">
        <f t="shared" si="5"/>
        <v>0</v>
      </c>
      <c r="AI15" s="531">
        <f t="shared" si="6"/>
        <v>0</v>
      </c>
      <c r="AJ15" s="231"/>
      <c r="AK15" s="513"/>
      <c r="AL15" s="132">
        <f>IF($D15="","",IF(VLOOKUP($D15,Licenciés!$A:$AC,14,FALSE)&lt;10000000,"0"&amp;VLOOKUP($D15,Licenciés!$A:$AC,14,FALSE),VLOOKUP($D15,Licenciés!$A:$AC,14,FALSE)))</f>
        <v>12440141</v>
      </c>
      <c r="AM15" s="211">
        <f>IF($D15="","",VLOOKUP($D15,Licenciés!$A:$AC,23,FALSE))</f>
        <v>0</v>
      </c>
      <c r="AN15" s="30">
        <f>IF($D15="","",VLOOKUP($D15,Licenciés!$A:$AC,16,FALSE))</f>
        <v>44809</v>
      </c>
      <c r="AO15" s="31" t="str">
        <f>IF($D15="","",VLOOKUP($D15,Licenciés!$A:$AC,20,FALSE))</f>
        <v>Attestation autoquestionnaire pour mineur</v>
      </c>
      <c r="AP15" s="211" t="str">
        <f>IF($D15="","",VLOOKUP($D15,Licenciés!$A:$AC,5,FALSE))</f>
        <v>T</v>
      </c>
      <c r="AQ15" s="211">
        <f>IF($D15="","",VLOOKUP($D15,Licenciés!$A:$AC,10,FALSE))</f>
        <v>-14</v>
      </c>
      <c r="AR15" s="211" t="str">
        <f>IF($D15="","",VLOOKUP($D15,Licenciés!$A:$AC,11,FALSE))</f>
        <v>M</v>
      </c>
      <c r="AS15" s="211" t="str">
        <f>IF($D15="","",VLOOKUP($D15,Licenciés!$A:$AC,29,FALSE))</f>
        <v>Française</v>
      </c>
      <c r="AT15" s="30">
        <f>IF($D15="","",VLOOKUP($D15,Licenciés!$A:$AC,28,FALSE))</f>
        <v>0</v>
      </c>
      <c r="AU15" s="211">
        <f>IF($D15="","",VLOOKUP($D15,Licenciés!$A:$AZ,35,FALSE))</f>
        <v>0</v>
      </c>
      <c r="AV15" s="211">
        <f>IF($D15="","",VLOOKUP($D15,Licenciés!$A:$AZ,36,FALSE))</f>
        <v>688441121</v>
      </c>
      <c r="AW15" s="31" t="str">
        <f>IF($D15="","",VLOOKUP($D15,Licenciés!$A:$AZ,37,FALSE))</f>
        <v>fgabillard@gmail.com</v>
      </c>
    </row>
    <row r="16" spans="1:49" s="101" customFormat="1" ht="15.95" customHeight="1">
      <c r="A16" s="519">
        <v>11</v>
      </c>
      <c r="B16" s="520" t="str">
        <f t="shared" si="0"/>
        <v>04</v>
      </c>
      <c r="C16" s="521" t="str">
        <f t="shared" si="1"/>
        <v>18</v>
      </c>
      <c r="D16" s="570">
        <v>189874</v>
      </c>
      <c r="E16" s="523" t="str">
        <f>IF($D16="","",(VLOOKUP($D16,Licenciés!$A:$AC,2,FALSE)&amp;" "&amp;VLOOKUP($D16,Licenciés!$A:$AC,3,FALSE)))</f>
        <v>COLIN Lucas</v>
      </c>
      <c r="F16" s="29" t="str">
        <f>IF($D16="","",VLOOKUP($D16,Licenciés!$A:$AC,15,FALSE))</f>
        <v>CERCLE PONGISTE MEHUNOIS</v>
      </c>
      <c r="G16" s="525">
        <f>IF($D16="","",VLOOKUP($D16,Licenciés!$A:$AC,8,FALSE))</f>
        <v>39813</v>
      </c>
      <c r="H16" s="521">
        <f>IF($D16="","",VLOOKUP($D16,Licenciés!$A:$AC,21,FALSE))</f>
        <v>1477</v>
      </c>
      <c r="I16" s="521">
        <f>IF($D16="","",IF(VLOOKUP($D16,Licenciés!$A:$AC,24,FALSE)="Numerote","n° "&amp;VLOOKUP($D16,Licenciés!$A:$AC,23,FALSE),(VLOOKUP($D16,Licenciés!$A:$AC,24,FALSE))))</f>
        <v>14</v>
      </c>
      <c r="J16" s="521" t="str">
        <f>IF($D16="","",VLOOKUP($D16,Licenciés!$A:$AC,9,FALSE))</f>
        <v>C2</v>
      </c>
      <c r="K16" s="562"/>
      <c r="L16" s="574"/>
      <c r="M16" s="521">
        <v>15</v>
      </c>
      <c r="N16" s="534"/>
      <c r="O16" s="535"/>
      <c r="P16" s="576"/>
      <c r="Q16" s="575"/>
      <c r="R16" s="575"/>
      <c r="S16" s="534"/>
      <c r="T16" s="535"/>
      <c r="U16" s="576"/>
      <c r="V16" s="575"/>
      <c r="W16" s="575"/>
      <c r="X16" s="534"/>
      <c r="Y16" s="535"/>
      <c r="Z16" s="576"/>
      <c r="AA16" s="575"/>
      <c r="AB16" s="565"/>
      <c r="AC16" s="534"/>
      <c r="AD16" s="528"/>
      <c r="AE16" s="529">
        <f t="shared" si="2"/>
        <v>0</v>
      </c>
      <c r="AF16" s="530">
        <f t="shared" si="3"/>
        <v>0</v>
      </c>
      <c r="AG16" s="530">
        <f t="shared" si="4"/>
        <v>15</v>
      </c>
      <c r="AH16" s="530">
        <f t="shared" si="5"/>
        <v>0</v>
      </c>
      <c r="AI16" s="531">
        <f t="shared" si="6"/>
        <v>0</v>
      </c>
      <c r="AJ16" s="230"/>
      <c r="AK16" s="513"/>
      <c r="AL16" s="132" t="str">
        <f>IF($D16="","",IF(VLOOKUP($D16,Licenciés!$A:$AC,14,FALSE)&lt;10000000,"0"&amp;VLOOKUP($D16,Licenciés!$A:$AC,14,FALSE),VLOOKUP($D16,Licenciés!$A:$AC,14,FALSE)))</f>
        <v>04180174</v>
      </c>
      <c r="AM16" s="211">
        <f>IF($D16="","",VLOOKUP($D16,Licenciés!$A:$AC,23,FALSE))</f>
        <v>0</v>
      </c>
      <c r="AN16" s="30">
        <f>IF($D16="","",VLOOKUP($D16,Licenciés!$A:$AC,16,FALSE))</f>
        <v>44816</v>
      </c>
      <c r="AO16" s="31" t="str">
        <f>IF($D16="","",VLOOKUP($D16,Licenciés!$A:$AC,20,FALSE))</f>
        <v>Attestation autoquestionnaire pour mineur</v>
      </c>
      <c r="AP16" s="211" t="str">
        <f>IF($D16="","",VLOOKUP($D16,Licenciés!$A:$AC,5,FALSE))</f>
        <v>T</v>
      </c>
      <c r="AQ16" s="211">
        <f>IF($D16="","",VLOOKUP($D16,Licenciés!$A:$AC,10,FALSE))</f>
        <v>-15</v>
      </c>
      <c r="AR16" s="211" t="str">
        <f>IF($D16="","",VLOOKUP($D16,Licenciés!$A:$AC,11,FALSE))</f>
        <v>M</v>
      </c>
      <c r="AS16" s="211" t="str">
        <f>IF($D16="","",VLOOKUP($D16,Licenciés!$A:$AC,29,FALSE))</f>
        <v>Française</v>
      </c>
      <c r="AT16" s="30">
        <f>IF($D16="","",VLOOKUP($D16,Licenciés!$A:$AC,28,FALSE))</f>
        <v>0</v>
      </c>
      <c r="AU16" s="211">
        <f>IF($D16="","",VLOOKUP($D16,Licenciés!$A:$AZ,35,FALSE))</f>
        <v>0</v>
      </c>
      <c r="AV16" s="211">
        <f>IF($D16="","",VLOOKUP($D16,Licenciés!$A:$AZ,36,FALSE))</f>
        <v>698318984</v>
      </c>
      <c r="AW16" s="31" t="str">
        <f>IF($D16="","",VLOOKUP($D16,Licenciés!$A:$AZ,37,FALSE))</f>
        <v>acolin18500@gmail.com</v>
      </c>
    </row>
    <row r="17" spans="1:49" s="101" customFormat="1" ht="15.95" customHeight="1">
      <c r="A17" s="519">
        <v>12</v>
      </c>
      <c r="B17" s="520" t="str">
        <f t="shared" si="0"/>
        <v>08</v>
      </c>
      <c r="C17" s="521" t="str">
        <f t="shared" si="1"/>
        <v>77</v>
      </c>
      <c r="D17" s="570">
        <v>7875407</v>
      </c>
      <c r="E17" s="523" t="str">
        <f>IF($D17="","",(VLOOKUP($D17,Licenciés!$A:$AC,2,FALSE)&amp;" "&amp;VLOOKUP($D17,Licenciés!$A:$AC,3,FALSE)))</f>
        <v>LIU Aaron</v>
      </c>
      <c r="F17" s="29" t="str">
        <f>IF($D17="","",VLOOKUP($D17,Licenciés!$A:$AC,15,FALSE))</f>
        <v>E. P. DE LOGNES</v>
      </c>
      <c r="G17" s="525">
        <f>IF($D17="","",VLOOKUP($D17,Licenciés!$A:$AC,8,FALSE))</f>
        <v>39457</v>
      </c>
      <c r="H17" s="521">
        <f>IF($D17="","",VLOOKUP($D17,Licenciés!$A:$AC,21,FALSE))</f>
        <v>1615</v>
      </c>
      <c r="I17" s="521">
        <f>IF($D17="","",IF(VLOOKUP($D17,Licenciés!$A:$AC,24,FALSE)="Numerote","n° "&amp;VLOOKUP($D17,Licenciés!$A:$AC,23,FALSE),(VLOOKUP($D17,Licenciés!$A:$AC,24,FALSE))))</f>
        <v>16</v>
      </c>
      <c r="J17" s="521" t="str">
        <f>IF($D17="","",VLOOKUP($D17,Licenciés!$A:$AC,9,FALSE))</f>
        <v>C2</v>
      </c>
      <c r="K17" s="526"/>
      <c r="L17" s="527"/>
      <c r="M17" s="521">
        <v>13</v>
      </c>
      <c r="N17" s="534"/>
      <c r="O17" s="535"/>
      <c r="P17" s="536"/>
      <c r="Q17" s="533"/>
      <c r="R17" s="534"/>
      <c r="S17" s="534"/>
      <c r="T17" s="535"/>
      <c r="U17" s="536"/>
      <c r="V17" s="533"/>
      <c r="W17" s="534"/>
      <c r="X17" s="534"/>
      <c r="Y17" s="535"/>
      <c r="Z17" s="536"/>
      <c r="AA17" s="533"/>
      <c r="AB17" s="534"/>
      <c r="AC17" s="534"/>
      <c r="AD17" s="551"/>
      <c r="AE17" s="529">
        <f t="shared" si="2"/>
        <v>0</v>
      </c>
      <c r="AF17" s="530">
        <f t="shared" si="3"/>
        <v>0</v>
      </c>
      <c r="AG17" s="530">
        <f t="shared" si="4"/>
        <v>13</v>
      </c>
      <c r="AH17" s="530">
        <f t="shared" si="5"/>
        <v>0</v>
      </c>
      <c r="AI17" s="531">
        <f t="shared" si="6"/>
        <v>0</v>
      </c>
      <c r="AJ17" s="231"/>
      <c r="AK17" s="513"/>
      <c r="AL17" s="132" t="str">
        <f>IF($D17="","",IF(VLOOKUP($D17,Licenciés!$A:$AC,14,FALSE)&lt;10000000,"0"&amp;VLOOKUP($D17,Licenciés!$A:$AC,14,FALSE),VLOOKUP($D17,Licenciés!$A:$AC,14,FALSE)))</f>
        <v>08771184</v>
      </c>
      <c r="AM17" s="211">
        <f>IF($D17="","",VLOOKUP($D17,Licenciés!$A:$AC,23,FALSE))</f>
        <v>0</v>
      </c>
      <c r="AN17" s="30">
        <f>IF($D17="","",VLOOKUP($D17,Licenciés!$A:$AC,16,FALSE))</f>
        <v>44803</v>
      </c>
      <c r="AO17" s="31" t="str">
        <f>IF($D17="","",VLOOKUP($D17,Licenciés!$A:$AC,20,FALSE))</f>
        <v>Attestation autoquestionnaire pour mineur</v>
      </c>
      <c r="AP17" s="211" t="str">
        <f>IF($D17="","",VLOOKUP($D17,Licenciés!$A:$AC,5,FALSE))</f>
        <v>T</v>
      </c>
      <c r="AQ17" s="211">
        <f>IF($D17="","",VLOOKUP($D17,Licenciés!$A:$AC,10,FALSE))</f>
        <v>-15</v>
      </c>
      <c r="AR17" s="211" t="str">
        <f>IF($D17="","",VLOOKUP($D17,Licenciés!$A:$AC,11,FALSE))</f>
        <v>M</v>
      </c>
      <c r="AS17" s="211" t="str">
        <f>IF($D17="","",VLOOKUP($D17,Licenciés!$A:$AC,29,FALSE))</f>
        <v>Française</v>
      </c>
      <c r="AT17" s="30">
        <f>IF($D17="","",VLOOKUP($D17,Licenciés!$A:$AC,28,FALSE))</f>
        <v>44378</v>
      </c>
      <c r="AU17" s="211">
        <f>IF($D17="","",VLOOKUP($D17,Licenciés!$A:$AZ,35,FALSE))</f>
        <v>0</v>
      </c>
      <c r="AV17" s="211">
        <f>IF($D17="","",VLOOKUP($D17,Licenciés!$A:$AZ,36,FALSE))</f>
        <v>786357597</v>
      </c>
      <c r="AW17" s="31" t="str">
        <f>IF($D17="","",VLOOKUP($D17,Licenciés!$A:$AZ,37,FALSE))</f>
        <v>Huangemilie@hotmail.com</v>
      </c>
    </row>
    <row r="18" spans="1:49" ht="15.95" customHeight="1">
      <c r="A18" s="519">
        <v>13</v>
      </c>
      <c r="B18" s="520" t="str">
        <f t="shared" si="0"/>
        <v>08</v>
      </c>
      <c r="C18" s="521" t="str">
        <f t="shared" si="1"/>
        <v>78</v>
      </c>
      <c r="D18" s="570">
        <v>7874803</v>
      </c>
      <c r="E18" s="524" t="str">
        <f>IF($D18="","",(VLOOKUP($D18,Licenciés!$A:$AC,2,FALSE)&amp;" "&amp;VLOOKUP($D18,Licenciés!$A:$AC,3,FALSE)))</f>
        <v>CHU Olivier</v>
      </c>
      <c r="F18" s="29" t="str">
        <f>IF($D18="","",VLOOKUP($D18,Licenciés!$A:$AC,15,FALSE))</f>
        <v>ELANCOURT CTT</v>
      </c>
      <c r="G18" s="525">
        <f>IF($D18="","",VLOOKUP($D18,Licenciés!$A:$AC,8,FALSE))</f>
        <v>39748</v>
      </c>
      <c r="H18" s="521">
        <f>IF($D18="","",VLOOKUP($D18,Licenciés!$A:$AC,21,FALSE))</f>
        <v>1662</v>
      </c>
      <c r="I18" s="521">
        <f>IF($D18="","",IF(VLOOKUP($D18,Licenciés!$A:$AC,24,FALSE)="Numerote","n° "&amp;VLOOKUP($D18,Licenciés!$A:$AC,23,FALSE),(VLOOKUP($D18,Licenciés!$A:$AC,24,FALSE))))</f>
        <v>16</v>
      </c>
      <c r="J18" s="521" t="str">
        <f>IF($D18="","",VLOOKUP($D18,Licenciés!$A:$AC,9,FALSE))</f>
        <v>C2</v>
      </c>
      <c r="K18" s="571"/>
      <c r="L18" s="563"/>
      <c r="M18" s="530"/>
      <c r="N18" s="534">
        <v>100</v>
      </c>
      <c r="O18" s="535"/>
      <c r="P18" s="564"/>
      <c r="Q18" s="565"/>
      <c r="R18" s="565"/>
      <c r="S18" s="534"/>
      <c r="T18" s="535"/>
      <c r="U18" s="564"/>
      <c r="V18" s="565"/>
      <c r="W18" s="534"/>
      <c r="X18" s="534"/>
      <c r="Y18" s="535"/>
      <c r="Z18" s="576"/>
      <c r="AA18" s="565"/>
      <c r="AB18" s="565"/>
      <c r="AC18" s="534"/>
      <c r="AD18" s="528"/>
      <c r="AE18" s="529">
        <f t="shared" si="2"/>
        <v>0</v>
      </c>
      <c r="AF18" s="530">
        <f t="shared" si="3"/>
        <v>0</v>
      </c>
      <c r="AG18" s="530">
        <f t="shared" si="4"/>
        <v>1</v>
      </c>
      <c r="AH18" s="530">
        <f t="shared" si="5"/>
        <v>0</v>
      </c>
      <c r="AI18" s="531">
        <f t="shared" si="6"/>
        <v>0</v>
      </c>
      <c r="AJ18" s="129" t="s">
        <v>119</v>
      </c>
      <c r="AK18" s="513"/>
      <c r="AL18" s="132" t="str">
        <f>IF($D18="","",IF(VLOOKUP($D18,Licenciés!$A:$AC,14,FALSE)&lt;10000000,"0"&amp;VLOOKUP($D18,Licenciés!$A:$AC,14,FALSE),VLOOKUP($D18,Licenciés!$A:$AC,14,FALSE)))</f>
        <v>08780496</v>
      </c>
      <c r="AM18" s="211">
        <f>IF($D18="","",VLOOKUP($D18,Licenciés!$A:$AC,23,FALSE))</f>
        <v>0</v>
      </c>
      <c r="AN18" s="30">
        <f>IF($D18="","",VLOOKUP($D18,Licenciés!$A:$AC,16,FALSE))</f>
        <v>44794</v>
      </c>
      <c r="AO18" s="31" t="str">
        <f>IF($D18="","",VLOOKUP($D18,Licenciés!$A:$AC,20,FALSE))</f>
        <v>Attestation autoquestionnaire pour mineur</v>
      </c>
      <c r="AP18" s="211" t="str">
        <f>IF($D18="","",VLOOKUP($D18,Licenciés!$A:$AC,5,FALSE))</f>
        <v>T</v>
      </c>
      <c r="AQ18" s="211">
        <f>IF($D18="","",VLOOKUP($D18,Licenciés!$A:$AC,10,FALSE))</f>
        <v>-15</v>
      </c>
      <c r="AR18" s="211" t="str">
        <f>IF($D18="","",VLOOKUP($D18,Licenciés!$A:$AC,11,FALSE))</f>
        <v>M</v>
      </c>
      <c r="AS18" s="211" t="str">
        <f>IF($D18="","",VLOOKUP($D18,Licenciés!$A:$AC,29,FALSE))</f>
        <v>Française</v>
      </c>
      <c r="AT18" s="30">
        <f>IF($D18="","",VLOOKUP($D18,Licenciés!$A:$AC,28,FALSE))</f>
        <v>44743</v>
      </c>
      <c r="AU18" s="211">
        <f>IF($D18="","",VLOOKUP($D18,Licenciés!$A:$AZ,35,FALSE))</f>
        <v>0</v>
      </c>
      <c r="AV18" s="211">
        <f>IF($D18="","",VLOOKUP($D18,Licenciés!$A:$AZ,36,FALSE))</f>
        <v>681294106</v>
      </c>
      <c r="AW18" s="31" t="str">
        <f>IF($D18="","",VLOOKUP($D18,Licenciés!$A:$AZ,37,FALSE))</f>
        <v>martyn.chu@yahoo.com</v>
      </c>
    </row>
    <row r="19" spans="1:49" ht="15.95" customHeight="1">
      <c r="A19" s="519">
        <v>14</v>
      </c>
      <c r="B19" s="520" t="str">
        <f t="shared" si="0"/>
        <v>04</v>
      </c>
      <c r="C19" s="521" t="str">
        <f t="shared" si="1"/>
        <v>37</v>
      </c>
      <c r="D19" s="570">
        <v>3533685</v>
      </c>
      <c r="E19" s="523" t="str">
        <f>IF($D19="","",(VLOOKUP($D19,Licenciés!$A:$AC,2,FALSE)&amp;" "&amp;VLOOKUP($D19,Licenciés!$A:$AC,3,FALSE)))</f>
        <v>GUITOU Antonin</v>
      </c>
      <c r="F19" s="29" t="str">
        <f>IF($D19="","",VLOOKUP($D19,Licenciés!$A:$AC,15,FALSE))</f>
        <v>4S TOURS T.T.</v>
      </c>
      <c r="G19" s="525">
        <f>IF($D19="","",VLOOKUP($D19,Licenciés!$A:$AC,8,FALSE))</f>
        <v>39921</v>
      </c>
      <c r="H19" s="521">
        <f>IF($D19="","",VLOOKUP($D19,Licenciés!$A:$AC,21,FALSE))</f>
        <v>1544</v>
      </c>
      <c r="I19" s="521">
        <f>IF($D19="","",IF(VLOOKUP($D19,Licenciés!$A:$AC,24,FALSE)="Numerote","n° "&amp;VLOOKUP($D19,Licenciés!$A:$AC,23,FALSE),(VLOOKUP($D19,Licenciés!$A:$AC,24,FALSE))))</f>
        <v>15</v>
      </c>
      <c r="J19" s="521" t="str">
        <f>IF($D19="","",VLOOKUP($D19,Licenciés!$A:$AC,9,FALSE))</f>
        <v>C1</v>
      </c>
      <c r="K19" s="571"/>
      <c r="L19" s="563"/>
      <c r="M19" s="530"/>
      <c r="N19" s="534">
        <v>100</v>
      </c>
      <c r="O19" s="535"/>
      <c r="P19" s="564"/>
      <c r="Q19" s="565"/>
      <c r="R19" s="565"/>
      <c r="S19" s="534"/>
      <c r="T19" s="535"/>
      <c r="U19" s="564"/>
      <c r="V19" s="565"/>
      <c r="W19" s="565"/>
      <c r="X19" s="534"/>
      <c r="Y19" s="535"/>
      <c r="Z19" s="576"/>
      <c r="AA19" s="565"/>
      <c r="AB19" s="565"/>
      <c r="AC19" s="534"/>
      <c r="AD19" s="528"/>
      <c r="AE19" s="529">
        <f t="shared" si="2"/>
        <v>0</v>
      </c>
      <c r="AF19" s="530">
        <f t="shared" si="3"/>
        <v>0</v>
      </c>
      <c r="AG19" s="530">
        <f t="shared" si="4"/>
        <v>1</v>
      </c>
      <c r="AH19" s="530">
        <f t="shared" si="5"/>
        <v>0</v>
      </c>
      <c r="AI19" s="531">
        <f t="shared" si="6"/>
        <v>0</v>
      </c>
      <c r="AJ19" s="129" t="s">
        <v>119</v>
      </c>
      <c r="AK19" s="513"/>
      <c r="AL19" s="132" t="str">
        <f>IF($D19="","",IF(VLOOKUP($D19,Licenciés!$A:$AC,14,FALSE)&lt;10000000,"0"&amp;VLOOKUP($D19,Licenciés!$A:$AC,14,FALSE),VLOOKUP($D19,Licenciés!$A:$AC,14,FALSE)))</f>
        <v>04370002</v>
      </c>
      <c r="AM19" s="211">
        <f>IF($D19="","",VLOOKUP($D19,Licenciés!$A:$AC,23,FALSE))</f>
        <v>0</v>
      </c>
      <c r="AN19" s="30">
        <f>IF($D19="","",VLOOKUP($D19,Licenciés!$A:$AC,16,FALSE))</f>
        <v>44813</v>
      </c>
      <c r="AO19" s="31" t="str">
        <f>IF($D19="","",VLOOKUP($D19,Licenciés!$A:$AC,20,FALSE))</f>
        <v>Standard</v>
      </c>
      <c r="AP19" s="211" t="str">
        <f>IF($D19="","",VLOOKUP($D19,Licenciés!$A:$AC,5,FALSE))</f>
        <v>T</v>
      </c>
      <c r="AQ19" s="211">
        <f>IF($D19="","",VLOOKUP($D19,Licenciés!$A:$AC,10,FALSE))</f>
        <v>-14</v>
      </c>
      <c r="AR19" s="211" t="str">
        <f>IF($D19="","",VLOOKUP($D19,Licenciés!$A:$AC,11,FALSE))</f>
        <v>M</v>
      </c>
      <c r="AS19" s="211" t="str">
        <f>IF($D19="","",VLOOKUP($D19,Licenciés!$A:$AC,29,FALSE))</f>
        <v>Française</v>
      </c>
      <c r="AT19" s="30">
        <f>IF($D19="","",VLOOKUP($D19,Licenciés!$A:$AC,28,FALSE))</f>
        <v>44013</v>
      </c>
      <c r="AU19" s="211">
        <f>IF($D19="","",VLOOKUP($D19,Licenciés!$A:$AZ,35,FALSE))</f>
        <v>661876345</v>
      </c>
      <c r="AV19" s="211">
        <f>IF($D19="","",VLOOKUP($D19,Licenciés!$A:$AZ,36,FALSE))</f>
        <v>662436345</v>
      </c>
      <c r="AW19" s="31" t="str">
        <f>IF($D19="","",VLOOKUP($D19,Licenciés!$A:$AZ,37,FALSE))</f>
        <v>nguitou@hotmail.com</v>
      </c>
    </row>
    <row r="20" spans="1:49" s="101" customFormat="1" ht="15.95" customHeight="1">
      <c r="A20" s="519">
        <v>15</v>
      </c>
      <c r="B20" s="520" t="str">
        <f t="shared" si="0"/>
        <v>08</v>
      </c>
      <c r="C20" s="521" t="str">
        <f t="shared" si="1"/>
        <v>95</v>
      </c>
      <c r="D20" s="570">
        <v>9537023</v>
      </c>
      <c r="E20" s="523" t="str">
        <f>IF($D20="","",(VLOOKUP($D20,Licenciés!$A:$AC,2,FALSE)&amp;" "&amp;VLOOKUP($D20,Licenciés!$A:$AC,3,FALSE)))</f>
        <v>LOOCK Soren</v>
      </c>
      <c r="F20" s="29" t="str">
        <f>IF($D20="","",VLOOKUP($D20,Licenciés!$A:$AC,15,FALSE))</f>
        <v>HERBLAY ASTT</v>
      </c>
      <c r="G20" s="525">
        <f>IF($D20="","",VLOOKUP($D20,Licenciés!$A:$AC,8,FALSE))</f>
        <v>40312</v>
      </c>
      <c r="H20" s="521">
        <f>IF($D20="","",VLOOKUP($D20,Licenciés!$A:$AC,21,FALSE))</f>
        <v>1413</v>
      </c>
      <c r="I20" s="521">
        <f>IF($D20="","",IF(VLOOKUP($D20,Licenciés!$A:$AC,24,FALSE)="Numerote","n° "&amp;VLOOKUP($D20,Licenciés!$A:$AC,23,FALSE),(VLOOKUP($D20,Licenciés!$A:$AC,24,FALSE))))</f>
        <v>14</v>
      </c>
      <c r="J20" s="521" t="str">
        <f>IF($D20="","",VLOOKUP($D20,Licenciés!$A:$AC,9,FALSE))</f>
        <v>M2</v>
      </c>
      <c r="K20" s="526"/>
      <c r="L20" s="527"/>
      <c r="M20" s="530"/>
      <c r="N20" s="521">
        <v>100</v>
      </c>
      <c r="O20" s="528"/>
      <c r="P20" s="526"/>
      <c r="Q20" s="527"/>
      <c r="R20" s="521"/>
      <c r="S20" s="521"/>
      <c r="T20" s="528"/>
      <c r="U20" s="526"/>
      <c r="V20" s="527"/>
      <c r="W20" s="521"/>
      <c r="X20" s="521"/>
      <c r="Y20" s="528"/>
      <c r="Z20" s="526"/>
      <c r="AA20" s="527"/>
      <c r="AB20" s="521"/>
      <c r="AC20" s="521"/>
      <c r="AD20" s="551"/>
      <c r="AE20" s="529">
        <f t="shared" si="2"/>
        <v>0</v>
      </c>
      <c r="AF20" s="530">
        <f t="shared" si="3"/>
        <v>0</v>
      </c>
      <c r="AG20" s="530">
        <f t="shared" si="4"/>
        <v>1</v>
      </c>
      <c r="AH20" s="530">
        <f t="shared" si="5"/>
        <v>0</v>
      </c>
      <c r="AI20" s="531">
        <f t="shared" si="6"/>
        <v>0</v>
      </c>
      <c r="AJ20" s="129" t="s">
        <v>119</v>
      </c>
      <c r="AK20" s="513"/>
      <c r="AL20" s="132" t="str">
        <f>IF($D20="","",IF(VLOOKUP($D20,Licenciés!$A:$AC,14,FALSE)&lt;10000000,"0"&amp;VLOOKUP($D20,Licenciés!$A:$AC,14,FALSE),VLOOKUP($D20,Licenciés!$A:$AC,14,FALSE)))</f>
        <v>08950479</v>
      </c>
      <c r="AM20" s="211">
        <f>IF($D20="","",VLOOKUP($D20,Licenciés!$A:$AC,23,FALSE))</f>
        <v>0</v>
      </c>
      <c r="AN20" s="30">
        <f>IF($D20="","",VLOOKUP($D20,Licenciés!$A:$AC,16,FALSE))</f>
        <v>44791</v>
      </c>
      <c r="AO20" s="31" t="str">
        <f>IF($D20="","",VLOOKUP($D20,Licenciés!$A:$AC,20,FALSE))</f>
        <v>Attestation autoquestionnaire pour mineur</v>
      </c>
      <c r="AP20" s="211" t="str">
        <f>IF($D20="","",VLOOKUP($D20,Licenciés!$A:$AC,5,FALSE))</f>
        <v>T</v>
      </c>
      <c r="AQ20" s="211">
        <f>IF($D20="","",VLOOKUP($D20,Licenciés!$A:$AC,10,FALSE))</f>
        <v>-13</v>
      </c>
      <c r="AR20" s="211" t="str">
        <f>IF($D20="","",VLOOKUP($D20,Licenciés!$A:$AC,11,FALSE))</f>
        <v>M</v>
      </c>
      <c r="AS20" s="211" t="str">
        <f>IF($D20="","",VLOOKUP($D20,Licenciés!$A:$AC,29,FALSE))</f>
        <v>Française</v>
      </c>
      <c r="AT20" s="30">
        <f>IF($D20="","",VLOOKUP($D20,Licenciés!$A:$AC,28,FALSE))</f>
        <v>0</v>
      </c>
      <c r="AU20" s="211">
        <f>IF($D20="","",VLOOKUP($D20,Licenciés!$A:$AZ,35,FALSE))</f>
        <v>0</v>
      </c>
      <c r="AV20" s="211">
        <f>IF($D20="","",VLOOKUP($D20,Licenciés!$A:$AZ,36,FALSE))</f>
        <v>664734120</v>
      </c>
      <c r="AW20" s="31" t="str">
        <f>IF($D20="","",VLOOKUP($D20,Licenciés!$A:$AZ,37,FALSE))</f>
        <v>alexandre.moricet@free.fr</v>
      </c>
    </row>
    <row r="21" spans="1:49" s="101" customFormat="1" ht="15.95" customHeight="1">
      <c r="A21" s="519">
        <v>16</v>
      </c>
      <c r="B21" s="520" t="str">
        <f t="shared" si="0"/>
        <v>12</v>
      </c>
      <c r="C21" s="521" t="str">
        <f t="shared" si="1"/>
        <v>49</v>
      </c>
      <c r="D21" s="570">
        <v>4936828</v>
      </c>
      <c r="E21" s="523" t="str">
        <f>IF($D21="","",(VLOOKUP($D21,Licenciés!$A:$AC,2,FALSE)&amp;" "&amp;VLOOKUP($D21,Licenciés!$A:$AC,3,FALSE)))</f>
        <v>CHUPIN Noah</v>
      </c>
      <c r="F21" s="29" t="str">
        <f>IF($D21="","",VLOOKUP($D21,Licenciés!$A:$AC,15,FALSE))</f>
        <v>ROMAGNE (LA) - S.S.</v>
      </c>
      <c r="G21" s="525">
        <f>IF($D21="","",VLOOKUP($D21,Licenciés!$A:$AC,8,FALSE))</f>
        <v>39730</v>
      </c>
      <c r="H21" s="521">
        <f>IF($D21="","",VLOOKUP($D21,Licenciés!$A:$AC,21,FALSE))</f>
        <v>1385</v>
      </c>
      <c r="I21" s="521">
        <f>IF($D21="","",IF(VLOOKUP($D21,Licenciés!$A:$AC,24,FALSE)="Numerote","n° "&amp;VLOOKUP($D21,Licenciés!$A:$AC,23,FALSE),(VLOOKUP($D21,Licenciés!$A:$AC,24,FALSE))))</f>
        <v>13</v>
      </c>
      <c r="J21" s="521" t="str">
        <f>IF($D21="","",VLOOKUP($D21,Licenciés!$A:$AC,9,FALSE))</f>
        <v>C2</v>
      </c>
      <c r="K21" s="562"/>
      <c r="L21" s="574"/>
      <c r="M21" s="530"/>
      <c r="N21" s="534">
        <v>100</v>
      </c>
      <c r="O21" s="535"/>
      <c r="P21" s="576"/>
      <c r="Q21" s="575"/>
      <c r="R21" s="575"/>
      <c r="S21" s="534"/>
      <c r="T21" s="535"/>
      <c r="U21" s="576"/>
      <c r="V21" s="575"/>
      <c r="W21" s="575"/>
      <c r="X21" s="534"/>
      <c r="Y21" s="535"/>
      <c r="Z21" s="576"/>
      <c r="AA21" s="575"/>
      <c r="AB21" s="565"/>
      <c r="AC21" s="534"/>
      <c r="AD21" s="528"/>
      <c r="AE21" s="529">
        <f t="shared" si="2"/>
        <v>0</v>
      </c>
      <c r="AF21" s="530">
        <f t="shared" si="3"/>
        <v>0</v>
      </c>
      <c r="AG21" s="530">
        <f t="shared" si="4"/>
        <v>1</v>
      </c>
      <c r="AH21" s="530">
        <f t="shared" si="5"/>
        <v>0</v>
      </c>
      <c r="AI21" s="531">
        <f t="shared" si="6"/>
        <v>0</v>
      </c>
      <c r="AJ21" s="129" t="s">
        <v>119</v>
      </c>
      <c r="AK21" s="513"/>
      <c r="AL21" s="132">
        <f>IF($D21="","",IF(VLOOKUP($D21,Licenciés!$A:$AC,14,FALSE)&lt;10000000,"0"&amp;VLOOKUP($D21,Licenciés!$A:$AC,14,FALSE),VLOOKUP($D21,Licenciés!$A:$AC,14,FALSE)))</f>
        <v>12490040</v>
      </c>
      <c r="AM21" s="211">
        <f>IF($D21="","",VLOOKUP($D21,Licenciés!$A:$AC,23,FALSE))</f>
        <v>0</v>
      </c>
      <c r="AN21" s="30">
        <f>IF($D21="","",VLOOKUP($D21,Licenciés!$A:$AC,16,FALSE))</f>
        <v>44747</v>
      </c>
      <c r="AO21" s="31" t="str">
        <f>IF($D21="","",VLOOKUP($D21,Licenciés!$A:$AC,20,FALSE))</f>
        <v>Attestation autoquestionnaire pour mineur</v>
      </c>
      <c r="AP21" s="211" t="str">
        <f>IF($D21="","",VLOOKUP($D21,Licenciés!$A:$AC,5,FALSE))</f>
        <v>T</v>
      </c>
      <c r="AQ21" s="211">
        <f>IF($D21="","",VLOOKUP($D21,Licenciés!$A:$AC,10,FALSE))</f>
        <v>-15</v>
      </c>
      <c r="AR21" s="211" t="str">
        <f>IF($D21="","",VLOOKUP($D21,Licenciés!$A:$AC,11,FALSE))</f>
        <v>M</v>
      </c>
      <c r="AS21" s="211" t="str">
        <f>IF($D21="","",VLOOKUP($D21,Licenciés!$A:$AC,29,FALSE))</f>
        <v>Française</v>
      </c>
      <c r="AT21" s="30">
        <f>IF($D21="","",VLOOKUP($D21,Licenciés!$A:$AC,28,FALSE))</f>
        <v>0</v>
      </c>
      <c r="AU21" s="211">
        <f>IF($D21="","",VLOOKUP($D21,Licenciés!$A:$AZ,35,FALSE))</f>
        <v>241585086</v>
      </c>
      <c r="AV21" s="211">
        <f>IF($D21="","",VLOOKUP($D21,Licenciés!$A:$AZ,36,FALSE))</f>
        <v>617316425</v>
      </c>
      <c r="AW21" s="31" t="str">
        <f>IF($D21="","",VLOOKUP($D21,Licenciés!$A:$AZ,37,FALSE))</f>
        <v>b.chupin@club-internet.fr</v>
      </c>
    </row>
    <row r="22" spans="1:49" s="101" customFormat="1" ht="15.95" customHeight="1">
      <c r="A22" s="519">
        <v>17</v>
      </c>
      <c r="B22" s="520" t="str">
        <f t="shared" si="0"/>
        <v>03</v>
      </c>
      <c r="C22" s="521" t="str">
        <f t="shared" si="1"/>
        <v>35</v>
      </c>
      <c r="D22" s="570">
        <v>3535071</v>
      </c>
      <c r="E22" s="524" t="str">
        <f>IF($D22="","",(VLOOKUP($D22,Licenciés!$A:$AC,2,FALSE)&amp;" "&amp;VLOOKUP($D22,Licenciés!$A:$AC,3,FALSE)))</f>
        <v>LE GOURIEREC Nolan</v>
      </c>
      <c r="F22" s="29" t="str">
        <f>IF($D22="","",VLOOKUP($D22,Licenciés!$A:$AC,15,FALSE))</f>
        <v>U.S. VERN</v>
      </c>
      <c r="G22" s="525">
        <f>IF($D22="","",VLOOKUP($D22,Licenciés!$A:$AC,8,FALSE))</f>
        <v>39477</v>
      </c>
      <c r="H22" s="521">
        <f>IF($D22="","",VLOOKUP($D22,Licenciés!$A:$AC,21,FALSE))</f>
        <v>1190</v>
      </c>
      <c r="I22" s="521">
        <f>IF($D22="","",IF(VLOOKUP($D22,Licenciés!$A:$AC,24,FALSE)="Numerote","n° "&amp;VLOOKUP($D22,Licenciés!$A:$AC,23,FALSE),(VLOOKUP($D22,Licenciés!$A:$AC,24,FALSE))))</f>
        <v>11</v>
      </c>
      <c r="J22" s="521" t="str">
        <f>IF($D22="","",VLOOKUP($D22,Licenciés!$A:$AC,9,FALSE))</f>
        <v>C2</v>
      </c>
      <c r="K22" s="571"/>
      <c r="L22" s="563"/>
      <c r="M22" s="530"/>
      <c r="N22" s="534">
        <v>100</v>
      </c>
      <c r="O22" s="535"/>
      <c r="P22" s="564"/>
      <c r="Q22" s="565"/>
      <c r="R22" s="565"/>
      <c r="S22" s="534"/>
      <c r="T22" s="535"/>
      <c r="U22" s="564"/>
      <c r="V22" s="565"/>
      <c r="W22" s="534"/>
      <c r="X22" s="534"/>
      <c r="Y22" s="535"/>
      <c r="Z22" s="564"/>
      <c r="AA22" s="565"/>
      <c r="AB22" s="565"/>
      <c r="AC22" s="534"/>
      <c r="AD22" s="528"/>
      <c r="AE22" s="529">
        <f t="shared" si="2"/>
        <v>0</v>
      </c>
      <c r="AF22" s="530">
        <f t="shared" si="3"/>
        <v>0</v>
      </c>
      <c r="AG22" s="530">
        <f t="shared" si="4"/>
        <v>1</v>
      </c>
      <c r="AH22" s="530">
        <f t="shared" si="5"/>
        <v>0</v>
      </c>
      <c r="AI22" s="531">
        <f t="shared" si="6"/>
        <v>0</v>
      </c>
      <c r="AJ22" s="129" t="s">
        <v>119</v>
      </c>
      <c r="AK22" s="513"/>
      <c r="AL22" s="132" t="str">
        <f>IF($D22="","",IF(VLOOKUP($D22,Licenciés!$A:$AC,14,FALSE)&lt;10000000,"0"&amp;VLOOKUP($D22,Licenciés!$A:$AC,14,FALSE),VLOOKUP($D22,Licenciés!$A:$AC,14,FALSE)))</f>
        <v>03350022</v>
      </c>
      <c r="AM22" s="211">
        <f>IF($D22="","",VLOOKUP($D22,Licenciés!$A:$AC,23,FALSE))</f>
        <v>0</v>
      </c>
      <c r="AN22" s="30">
        <f>IF($D22="","",VLOOKUP($D22,Licenciés!$A:$AC,16,FALSE))</f>
        <v>44771</v>
      </c>
      <c r="AO22" s="31" t="str">
        <f>IF($D22="","",VLOOKUP($D22,Licenciés!$A:$AC,20,FALSE))</f>
        <v>Attestation autoquestionnaire pour mineur</v>
      </c>
      <c r="AP22" s="211" t="str">
        <f>IF($D22="","",VLOOKUP($D22,Licenciés!$A:$AC,5,FALSE))</f>
        <v>T</v>
      </c>
      <c r="AQ22" s="211">
        <f>IF($D22="","",VLOOKUP($D22,Licenciés!$A:$AC,10,FALSE))</f>
        <v>-15</v>
      </c>
      <c r="AR22" s="211" t="str">
        <f>IF($D22="","",VLOOKUP($D22,Licenciés!$A:$AC,11,FALSE))</f>
        <v>M</v>
      </c>
      <c r="AS22" s="211" t="str">
        <f>IF($D22="","",VLOOKUP($D22,Licenciés!$A:$AC,29,FALSE))</f>
        <v>Française</v>
      </c>
      <c r="AT22" s="30">
        <f>IF($D22="","",VLOOKUP($D22,Licenciés!$A:$AC,28,FALSE))</f>
        <v>0</v>
      </c>
      <c r="AU22" s="211">
        <f>IF($D22="","",VLOOKUP($D22,Licenciés!$A:$AZ,35,FALSE))</f>
        <v>0</v>
      </c>
      <c r="AV22" s="211">
        <f>IF($D22="","",VLOOKUP($D22,Licenciés!$A:$AZ,36,FALSE))</f>
        <v>767711321</v>
      </c>
      <c r="AW22" s="31" t="str">
        <f>IF($D22="","",VLOOKUP($D22,Licenciés!$A:$AZ,37,FALSE))</f>
        <v>famillelegourierec@free.fr</v>
      </c>
    </row>
    <row r="23" spans="1:49" s="101" customFormat="1" ht="15.95" customHeight="1">
      <c r="A23" s="519">
        <v>18</v>
      </c>
      <c r="B23" s="520" t="str">
        <f t="shared" si="0"/>
        <v>12</v>
      </c>
      <c r="C23" s="521" t="str">
        <f t="shared" si="1"/>
        <v>49</v>
      </c>
      <c r="D23" s="566">
        <v>4934995</v>
      </c>
      <c r="E23" s="524" t="str">
        <f>IF($D23="","",(VLOOKUP($D23,Licenciés!$A:$AC,2,FALSE)&amp;" "&amp;VLOOKUP($D23,Licenciés!$A:$AC,3,FALSE)))</f>
        <v>NEAU Mahe</v>
      </c>
      <c r="F23" s="29" t="str">
        <f>IF($D23="","",VLOOKUP($D23,Licenciés!$A:$AC,15,FALSE))</f>
        <v>ROMAGNE (LA) - S.S.</v>
      </c>
      <c r="G23" s="525">
        <f>IF($D23="","",VLOOKUP($D23,Licenciés!$A:$AC,8,FALSE))</f>
        <v>39710</v>
      </c>
      <c r="H23" s="521">
        <f>IF($D23="","",VLOOKUP($D23,Licenciés!$A:$AC,21,FALSE))</f>
        <v>1559</v>
      </c>
      <c r="I23" s="521">
        <f>IF($D23="","",IF(VLOOKUP($D23,Licenciés!$A:$AC,24,FALSE)="Numerote","n° "&amp;VLOOKUP($D23,Licenciés!$A:$AC,23,FALSE),(VLOOKUP($D23,Licenciés!$A:$AC,24,FALSE))))</f>
        <v>15</v>
      </c>
      <c r="J23" s="521" t="str">
        <f>IF($D23="","",VLOOKUP($D23,Licenciés!$A:$AC,9,FALSE))</f>
        <v>C2</v>
      </c>
      <c r="K23" s="571"/>
      <c r="L23" s="563"/>
      <c r="M23" s="521"/>
      <c r="N23" s="534">
        <v>80</v>
      </c>
      <c r="O23" s="535"/>
      <c r="P23" s="564"/>
      <c r="Q23" s="565"/>
      <c r="R23" s="565"/>
      <c r="S23" s="534"/>
      <c r="T23" s="535"/>
      <c r="U23" s="564"/>
      <c r="V23" s="565"/>
      <c r="W23" s="534"/>
      <c r="X23" s="534"/>
      <c r="Y23" s="535"/>
      <c r="Z23" s="564"/>
      <c r="AA23" s="565"/>
      <c r="AB23" s="565"/>
      <c r="AC23" s="534"/>
      <c r="AD23" s="528"/>
      <c r="AE23" s="529">
        <f t="shared" si="2"/>
        <v>0</v>
      </c>
      <c r="AF23" s="530">
        <f t="shared" si="3"/>
        <v>0</v>
      </c>
      <c r="AG23" s="530">
        <f t="shared" si="4"/>
        <v>0</v>
      </c>
      <c r="AH23" s="530">
        <f t="shared" si="5"/>
        <v>80</v>
      </c>
      <c r="AI23" s="531">
        <f t="shared" si="6"/>
        <v>0</v>
      </c>
      <c r="AJ23" s="129" t="s">
        <v>119</v>
      </c>
      <c r="AK23" s="513"/>
      <c r="AL23" s="132">
        <f>IF($D23="","",IF(VLOOKUP($D23,Licenciés!$A:$AC,14,FALSE)&lt;10000000,"0"&amp;VLOOKUP($D23,Licenciés!$A:$AC,14,FALSE),VLOOKUP($D23,Licenciés!$A:$AC,14,FALSE)))</f>
        <v>12490040</v>
      </c>
      <c r="AM23" s="211">
        <f>IF($D23="","",VLOOKUP($D23,Licenciés!$A:$AC,23,FALSE))</f>
        <v>0</v>
      </c>
      <c r="AN23" s="30">
        <f>IF($D23="","",VLOOKUP($D23,Licenciés!$A:$AC,16,FALSE))</f>
        <v>44773</v>
      </c>
      <c r="AO23" s="31" t="str">
        <f>IF($D23="","",VLOOKUP($D23,Licenciés!$A:$AC,20,FALSE))</f>
        <v>Attestation autoquestionnaire pour mineur</v>
      </c>
      <c r="AP23" s="211" t="str">
        <f>IF($D23="","",VLOOKUP($D23,Licenciés!$A:$AC,5,FALSE))</f>
        <v>T</v>
      </c>
      <c r="AQ23" s="211">
        <f>IF($D23="","",VLOOKUP($D23,Licenciés!$A:$AC,10,FALSE))</f>
        <v>-15</v>
      </c>
      <c r="AR23" s="211" t="str">
        <f>IF($D23="","",VLOOKUP($D23,Licenciés!$A:$AC,11,FALSE))</f>
        <v>M</v>
      </c>
      <c r="AS23" s="211" t="str">
        <f>IF($D23="","",VLOOKUP($D23,Licenciés!$A:$AC,29,FALSE))</f>
        <v>Française</v>
      </c>
      <c r="AT23" s="30">
        <f>IF($D23="","",VLOOKUP($D23,Licenciés!$A:$AC,28,FALSE))</f>
        <v>0</v>
      </c>
      <c r="AU23" s="211">
        <f>IF($D23="","",VLOOKUP($D23,Licenciés!$A:$AZ,35,FALSE))</f>
        <v>0</v>
      </c>
      <c r="AV23" s="211">
        <f>IF($D23="","",VLOOKUP($D23,Licenciés!$A:$AZ,36,FALSE))</f>
        <v>609381604</v>
      </c>
      <c r="AW23" s="31" t="str">
        <f>IF($D23="","",VLOOKUP($D23,Licenciés!$A:$AZ,37,FALSE))</f>
        <v>karineau7@gmail.com</v>
      </c>
    </row>
    <row r="24" spans="1:49" s="101" customFormat="1" ht="15.95" customHeight="1">
      <c r="A24" s="519">
        <v>19</v>
      </c>
      <c r="B24" s="520" t="str">
        <f t="shared" si="0"/>
        <v>08</v>
      </c>
      <c r="C24" s="521" t="str">
        <f t="shared" si="1"/>
        <v>94</v>
      </c>
      <c r="D24" s="570">
        <v>9457149</v>
      </c>
      <c r="E24" s="524" t="str">
        <f>IF($D24="","",(VLOOKUP($D24,Licenciés!$A:$AC,2,FALSE)&amp;" "&amp;VLOOKUP($D24,Licenciés!$A:$AC,3,FALSE)))</f>
        <v>STORA Elie</v>
      </c>
      <c r="F24" s="29" t="str">
        <f>IF($D24="","",VLOOKUP($D24,Licenciés!$A:$AC,15,FALSE))</f>
        <v>FONTENAYSIENNE Union Sportive TT</v>
      </c>
      <c r="G24" s="525">
        <f>IF($D24="","",VLOOKUP($D24,Licenciés!$A:$AC,8,FALSE))</f>
        <v>39449</v>
      </c>
      <c r="H24" s="521">
        <f>IF($D24="","",VLOOKUP($D24,Licenciés!$A:$AC,21,FALSE))</f>
        <v>1300</v>
      </c>
      <c r="I24" s="521">
        <f>IF($D24="","",IF(VLOOKUP($D24,Licenciés!$A:$AC,24,FALSE)="Numerote","n° "&amp;VLOOKUP($D24,Licenciés!$A:$AC,23,FALSE),(VLOOKUP($D24,Licenciés!$A:$AC,24,FALSE))))</f>
        <v>13</v>
      </c>
      <c r="J24" s="521" t="str">
        <f>IF($D24="","",VLOOKUP($D24,Licenciés!$A:$AC,9,FALSE))</f>
        <v>C2</v>
      </c>
      <c r="K24" s="571"/>
      <c r="L24" s="563"/>
      <c r="M24" s="521"/>
      <c r="N24" s="534">
        <v>80</v>
      </c>
      <c r="O24" s="535"/>
      <c r="P24" s="564"/>
      <c r="Q24" s="565"/>
      <c r="R24" s="565"/>
      <c r="S24" s="534"/>
      <c r="T24" s="535"/>
      <c r="U24" s="564"/>
      <c r="V24" s="565"/>
      <c r="W24" s="534"/>
      <c r="X24" s="534"/>
      <c r="Y24" s="535"/>
      <c r="Z24" s="564"/>
      <c r="AA24" s="565"/>
      <c r="AB24" s="565"/>
      <c r="AC24" s="534"/>
      <c r="AD24" s="528"/>
      <c r="AE24" s="529">
        <f t="shared" si="2"/>
        <v>0</v>
      </c>
      <c r="AF24" s="530">
        <f t="shared" si="3"/>
        <v>0</v>
      </c>
      <c r="AG24" s="530">
        <f t="shared" si="4"/>
        <v>0</v>
      </c>
      <c r="AH24" s="530">
        <f t="shared" si="5"/>
        <v>80</v>
      </c>
      <c r="AI24" s="531">
        <f t="shared" si="6"/>
        <v>0</v>
      </c>
      <c r="AJ24" s="129" t="s">
        <v>119</v>
      </c>
      <c r="AK24" s="513"/>
      <c r="AL24" s="132" t="str">
        <f>IF($D24="","",IF(VLOOKUP($D24,Licenciés!$A:$AC,14,FALSE)&lt;10000000,"0"&amp;VLOOKUP($D24,Licenciés!$A:$AC,14,FALSE),VLOOKUP($D24,Licenciés!$A:$AC,14,FALSE)))</f>
        <v>08940073</v>
      </c>
      <c r="AM24" s="211">
        <f>IF($D24="","",VLOOKUP($D24,Licenciés!$A:$AC,23,FALSE))</f>
        <v>0</v>
      </c>
      <c r="AN24" s="30">
        <f>IF($D24="","",VLOOKUP($D24,Licenciés!$A:$AC,16,FALSE))</f>
        <v>44797</v>
      </c>
      <c r="AO24" s="31" t="str">
        <f>IF($D24="","",VLOOKUP($D24,Licenciés!$A:$AC,20,FALSE))</f>
        <v>Attestation autoquestionnaire pour mineur</v>
      </c>
      <c r="AP24" s="211" t="str">
        <f>IF($D24="","",VLOOKUP($D24,Licenciés!$A:$AC,5,FALSE))</f>
        <v>T</v>
      </c>
      <c r="AQ24" s="211">
        <f>IF($D24="","",VLOOKUP($D24,Licenciés!$A:$AC,10,FALSE))</f>
        <v>-15</v>
      </c>
      <c r="AR24" s="211" t="str">
        <f>IF($D24="","",VLOOKUP($D24,Licenciés!$A:$AC,11,FALSE))</f>
        <v>M</v>
      </c>
      <c r="AS24" s="211" t="str">
        <f>IF($D24="","",VLOOKUP($D24,Licenciés!$A:$AC,29,FALSE))</f>
        <v>Française</v>
      </c>
      <c r="AT24" s="30">
        <f>IF($D24="","",VLOOKUP($D24,Licenciés!$A:$AC,28,FALSE))</f>
        <v>0</v>
      </c>
      <c r="AU24" s="211">
        <f>IF($D24="","",VLOOKUP($D24,Licenciés!$A:$AZ,35,FALSE))</f>
        <v>673008158</v>
      </c>
      <c r="AV24" s="211">
        <f>IF($D24="","",VLOOKUP($D24,Licenciés!$A:$AZ,36,FALSE))</f>
        <v>686661627</v>
      </c>
      <c r="AW24" s="31" t="str">
        <f>IF($D24="","",VLOOKUP($D24,Licenciés!$A:$AZ,37,FALSE))</f>
        <v>olivierstora@protonmail.com</v>
      </c>
    </row>
    <row r="25" spans="1:49" s="101" customFormat="1" ht="15.95" customHeight="1">
      <c r="A25" s="519">
        <v>20</v>
      </c>
      <c r="B25" s="520" t="str">
        <f t="shared" si="0"/>
        <v>04</v>
      </c>
      <c r="C25" s="521" t="str">
        <f t="shared" si="1"/>
        <v>37</v>
      </c>
      <c r="D25" s="566">
        <v>3728136</v>
      </c>
      <c r="E25" s="524" t="str">
        <f>IF($D25="","",(VLOOKUP($D25,Licenciés!$A:$AC,2,FALSE)&amp;" "&amp;VLOOKUP($D25,Licenciés!$A:$AC,3,FALSE)))</f>
        <v>BRAMOULLE Edouard</v>
      </c>
      <c r="F25" s="29" t="str">
        <f>IF($D25="","",VLOOKUP($D25,Licenciés!$A:$AC,15,FALSE))</f>
        <v>4S TOURS T.T.</v>
      </c>
      <c r="G25" s="525">
        <f>IF($D25="","",VLOOKUP($D25,Licenciés!$A:$AC,8,FALSE))</f>
        <v>39888</v>
      </c>
      <c r="H25" s="521">
        <f>IF($D25="","",VLOOKUP($D25,Licenciés!$A:$AC,21,FALSE))</f>
        <v>1293</v>
      </c>
      <c r="I25" s="521">
        <f>IF($D25="","",IF(VLOOKUP($D25,Licenciés!$A:$AC,24,FALSE)="Numerote","n° "&amp;VLOOKUP($D25,Licenciés!$A:$AC,23,FALSE),(VLOOKUP($D25,Licenciés!$A:$AC,24,FALSE))))</f>
        <v>12</v>
      </c>
      <c r="J25" s="521" t="str">
        <f>IF($D25="","",VLOOKUP($D25,Licenciés!$A:$AC,9,FALSE))</f>
        <v>C1</v>
      </c>
      <c r="K25" s="571"/>
      <c r="L25" s="563"/>
      <c r="M25" s="530"/>
      <c r="N25" s="534">
        <v>80</v>
      </c>
      <c r="O25" s="535"/>
      <c r="P25" s="564"/>
      <c r="Q25" s="565"/>
      <c r="R25" s="565"/>
      <c r="S25" s="534"/>
      <c r="T25" s="535"/>
      <c r="U25" s="564"/>
      <c r="V25" s="565"/>
      <c r="W25" s="534"/>
      <c r="X25" s="534"/>
      <c r="Y25" s="535"/>
      <c r="Z25" s="564"/>
      <c r="AA25" s="565"/>
      <c r="AB25" s="565"/>
      <c r="AC25" s="534"/>
      <c r="AD25" s="528"/>
      <c r="AE25" s="529">
        <f t="shared" si="2"/>
        <v>0</v>
      </c>
      <c r="AF25" s="530">
        <f t="shared" si="3"/>
        <v>0</v>
      </c>
      <c r="AG25" s="530">
        <f t="shared" si="4"/>
        <v>0</v>
      </c>
      <c r="AH25" s="530">
        <f t="shared" si="5"/>
        <v>80</v>
      </c>
      <c r="AI25" s="531">
        <f t="shared" si="6"/>
        <v>0</v>
      </c>
      <c r="AJ25" s="129" t="s">
        <v>119</v>
      </c>
      <c r="AK25" s="513"/>
      <c r="AL25" s="132" t="str">
        <f>IF($D25="","",IF(VLOOKUP($D25,Licenciés!$A:$AC,14,FALSE)&lt;10000000,"0"&amp;VLOOKUP($D25,Licenciés!$A:$AC,14,FALSE),VLOOKUP($D25,Licenciés!$A:$AC,14,FALSE)))</f>
        <v>04370002</v>
      </c>
      <c r="AM25" s="211">
        <f>IF($D25="","",VLOOKUP($D25,Licenciés!$A:$AC,23,FALSE))</f>
        <v>0</v>
      </c>
      <c r="AN25" s="30">
        <f>IF($D25="","",VLOOKUP($D25,Licenciés!$A:$AC,16,FALSE))</f>
        <v>44792</v>
      </c>
      <c r="AO25" s="31" t="str">
        <f>IF($D25="","",VLOOKUP($D25,Licenciés!$A:$AC,20,FALSE))</f>
        <v>Attestation autoquestionnaire pour mineur</v>
      </c>
      <c r="AP25" s="211" t="str">
        <f>IF($D25="","",VLOOKUP($D25,Licenciés!$A:$AC,5,FALSE))</f>
        <v>T</v>
      </c>
      <c r="AQ25" s="211">
        <f>IF($D25="","",VLOOKUP($D25,Licenciés!$A:$AC,10,FALSE))</f>
        <v>-14</v>
      </c>
      <c r="AR25" s="211" t="str">
        <f>IF($D25="","",VLOOKUP($D25,Licenciés!$A:$AC,11,FALSE))</f>
        <v>M</v>
      </c>
      <c r="AS25" s="211" t="str">
        <f>IF($D25="","",VLOOKUP($D25,Licenciés!$A:$AC,29,FALSE))</f>
        <v>Française</v>
      </c>
      <c r="AT25" s="30">
        <f>IF($D25="","",VLOOKUP($D25,Licenciés!$A:$AC,28,FALSE))</f>
        <v>0</v>
      </c>
      <c r="AU25" s="211">
        <f>IF($D25="","",VLOOKUP($D25,Licenciés!$A:$AZ,35,FALSE))</f>
        <v>0</v>
      </c>
      <c r="AV25" s="211">
        <f>IF($D25="","",VLOOKUP($D25,Licenciés!$A:$AZ,36,FALSE))</f>
        <v>634400436</v>
      </c>
      <c r="AW25" s="31" t="str">
        <f>IF($D25="","",VLOOKUP($D25,Licenciés!$A:$AZ,37,FALSE))</f>
        <v>celinebramoulle@orange.fr</v>
      </c>
    </row>
    <row r="26" spans="1:49" s="101" customFormat="1" ht="15.95" customHeight="1">
      <c r="A26" s="519">
        <v>21</v>
      </c>
      <c r="B26" s="520" t="str">
        <f t="shared" si="0"/>
        <v>03</v>
      </c>
      <c r="C26" s="521" t="str">
        <f t="shared" si="1"/>
        <v>35</v>
      </c>
      <c r="D26" s="570">
        <v>3536363</v>
      </c>
      <c r="E26" s="524" t="str">
        <f>IF($D26="","",(VLOOKUP($D26,Licenciés!$A:$AC,2,FALSE)&amp;" "&amp;VLOOKUP($D26,Licenciés!$A:$AC,3,FALSE)))</f>
        <v>RAISON Benjamin</v>
      </c>
      <c r="F26" s="29" t="str">
        <f>IF($D26="","",VLOOKUP($D26,Licenciés!$A:$AC,15,FALSE))</f>
        <v>BETTONNAIS C.S.</v>
      </c>
      <c r="G26" s="525">
        <f>IF($D26="","",VLOOKUP($D26,Licenciés!$A:$AC,8,FALSE))</f>
        <v>39846</v>
      </c>
      <c r="H26" s="521">
        <f>IF($D26="","",VLOOKUP($D26,Licenciés!$A:$AC,21,FALSE))</f>
        <v>1099</v>
      </c>
      <c r="I26" s="521">
        <f>IF($D26="","",IF(VLOOKUP($D26,Licenciés!$A:$AC,24,FALSE)="Numerote","n° "&amp;VLOOKUP($D26,Licenciés!$A:$AC,23,FALSE),(VLOOKUP($D26,Licenciés!$A:$AC,24,FALSE))))</f>
        <v>10</v>
      </c>
      <c r="J26" s="521" t="str">
        <f>IF($D26="","",VLOOKUP($D26,Licenciés!$A:$AC,9,FALSE))</f>
        <v>C1</v>
      </c>
      <c r="K26" s="562"/>
      <c r="L26" s="574"/>
      <c r="M26" s="530"/>
      <c r="N26" s="534">
        <v>80</v>
      </c>
      <c r="O26" s="535"/>
      <c r="P26" s="576"/>
      <c r="Q26" s="575"/>
      <c r="R26" s="575"/>
      <c r="S26" s="534"/>
      <c r="T26" s="535"/>
      <c r="U26" s="946"/>
      <c r="V26" s="575"/>
      <c r="W26" s="575"/>
      <c r="X26" s="534"/>
      <c r="Y26" s="535"/>
      <c r="Z26" s="576"/>
      <c r="AA26" s="575"/>
      <c r="AB26" s="565"/>
      <c r="AC26" s="534"/>
      <c r="AD26" s="528"/>
      <c r="AE26" s="529">
        <f t="shared" si="2"/>
        <v>0</v>
      </c>
      <c r="AF26" s="530">
        <f t="shared" si="3"/>
        <v>0</v>
      </c>
      <c r="AG26" s="530">
        <f t="shared" si="4"/>
        <v>0</v>
      </c>
      <c r="AH26" s="530">
        <f t="shared" si="5"/>
        <v>80</v>
      </c>
      <c r="AI26" s="531">
        <f t="shared" si="6"/>
        <v>0</v>
      </c>
      <c r="AJ26" s="129" t="s">
        <v>119</v>
      </c>
      <c r="AK26" s="513"/>
      <c r="AL26" s="132" t="str">
        <f>IF($D26="","",IF(VLOOKUP($D26,Licenciés!$A:$AC,14,FALSE)&lt;10000000,"0"&amp;VLOOKUP($D26,Licenciés!$A:$AC,14,FALSE),VLOOKUP($D26,Licenciés!$A:$AC,14,FALSE)))</f>
        <v>03350161</v>
      </c>
      <c r="AM26" s="211">
        <f>IF($D26="","",VLOOKUP($D26,Licenciés!$A:$AC,23,FALSE))</f>
        <v>0</v>
      </c>
      <c r="AN26" s="30">
        <f>IF($D26="","",VLOOKUP($D26,Licenciés!$A:$AC,16,FALSE))</f>
        <v>44810</v>
      </c>
      <c r="AO26" s="31" t="str">
        <f>IF($D26="","",VLOOKUP($D26,Licenciés!$A:$AC,20,FALSE))</f>
        <v>Attestation autoquestionnaire pour mineur</v>
      </c>
      <c r="AP26" s="211" t="str">
        <f>IF($D26="","",VLOOKUP($D26,Licenciés!$A:$AC,5,FALSE))</f>
        <v>T</v>
      </c>
      <c r="AQ26" s="211">
        <f>IF($D26="","",VLOOKUP($D26,Licenciés!$A:$AC,10,FALSE))</f>
        <v>-14</v>
      </c>
      <c r="AR26" s="211" t="str">
        <f>IF($D26="","",VLOOKUP($D26,Licenciés!$A:$AC,11,FALSE))</f>
        <v>M</v>
      </c>
      <c r="AS26" s="211" t="str">
        <f>IF($D26="","",VLOOKUP($D26,Licenciés!$A:$AC,29,FALSE))</f>
        <v>Française</v>
      </c>
      <c r="AT26" s="30">
        <f>IF($D26="","",VLOOKUP($D26,Licenciés!$A:$AC,28,FALSE))</f>
        <v>44743</v>
      </c>
      <c r="AU26" s="211">
        <f>IF($D26="","",VLOOKUP($D26,Licenciés!$A:$AZ,35,FALSE))</f>
        <v>0</v>
      </c>
      <c r="AV26" s="211">
        <f>IF($D26="","",VLOOKUP($D26,Licenciés!$A:$AZ,36,FALSE))</f>
        <v>634662642</v>
      </c>
      <c r="AW26" s="31" t="str">
        <f>IF($D26="","",VLOOKUP($D26,Licenciés!$A:$AZ,37,FALSE))</f>
        <v>cswierkowski@gmail.com</v>
      </c>
    </row>
    <row r="27" spans="1:49" s="101" customFormat="1" ht="15.95" customHeight="1">
      <c r="A27" s="519">
        <v>22</v>
      </c>
      <c r="B27" s="520" t="str">
        <f t="shared" si="0"/>
        <v>08</v>
      </c>
      <c r="C27" s="521" t="str">
        <f t="shared" si="1"/>
        <v>92</v>
      </c>
      <c r="D27" s="570">
        <v>9251393</v>
      </c>
      <c r="E27" s="523" t="str">
        <f>IF($D27="","",(VLOOKUP($D27,Licenciés!$A:$AC,2,FALSE)&amp;" "&amp;VLOOKUP($D27,Licenciés!$A:$AC,3,FALSE)))</f>
        <v>JACQUES Antoine</v>
      </c>
      <c r="F27" s="29" t="str">
        <f>IF($D27="","",VLOOKUP($D27,Licenciés!$A:$AC,15,FALSE))</f>
        <v>CLAMART CSM</v>
      </c>
      <c r="G27" s="525">
        <f>IF($D27="","",VLOOKUP($D27,Licenciés!$A:$AC,8,FALSE))</f>
        <v>40250</v>
      </c>
      <c r="H27" s="521">
        <f>IF($D27="","",VLOOKUP($D27,Licenciés!$A:$AC,21,FALSE))</f>
        <v>1098</v>
      </c>
      <c r="I27" s="521">
        <f>IF($D27="","",IF(VLOOKUP($D27,Licenciés!$A:$AC,24,FALSE)="Numerote","n° "&amp;VLOOKUP($D27,Licenciés!$A:$AC,23,FALSE),(VLOOKUP($D27,Licenciés!$A:$AC,24,FALSE))))</f>
        <v>10</v>
      </c>
      <c r="J27" s="521" t="str">
        <f>IF($D27="","",VLOOKUP($D27,Licenciés!$A:$AC,9,FALSE))</f>
        <v>M2</v>
      </c>
      <c r="K27" s="526"/>
      <c r="L27" s="527"/>
      <c r="M27" s="530"/>
      <c r="N27" s="521">
        <v>80</v>
      </c>
      <c r="O27" s="528"/>
      <c r="P27" s="526"/>
      <c r="Q27" s="527"/>
      <c r="R27" s="521"/>
      <c r="S27" s="521"/>
      <c r="T27" s="528"/>
      <c r="U27" s="526"/>
      <c r="V27" s="527"/>
      <c r="W27" s="521"/>
      <c r="X27" s="521"/>
      <c r="Y27" s="528"/>
      <c r="Z27" s="526"/>
      <c r="AA27" s="527"/>
      <c r="AB27" s="563"/>
      <c r="AC27" s="521"/>
      <c r="AD27" s="528"/>
      <c r="AE27" s="529">
        <f t="shared" si="2"/>
        <v>0</v>
      </c>
      <c r="AF27" s="530">
        <f t="shared" si="3"/>
        <v>0</v>
      </c>
      <c r="AG27" s="530">
        <f t="shared" si="4"/>
        <v>0</v>
      </c>
      <c r="AH27" s="530">
        <f t="shared" si="5"/>
        <v>80</v>
      </c>
      <c r="AI27" s="531">
        <f t="shared" si="6"/>
        <v>0</v>
      </c>
      <c r="AJ27" s="129" t="s">
        <v>119</v>
      </c>
      <c r="AK27" s="513"/>
      <c r="AL27" s="132" t="str">
        <f>IF($D27="","",IF(VLOOKUP($D27,Licenciés!$A:$AC,14,FALSE)&lt;10000000,"0"&amp;VLOOKUP($D27,Licenciés!$A:$AC,14,FALSE),VLOOKUP($D27,Licenciés!$A:$AC,14,FALSE)))</f>
        <v>08920111</v>
      </c>
      <c r="AM27" s="211">
        <f>IF($D27="","",VLOOKUP($D27,Licenciés!$A:$AC,23,FALSE))</f>
        <v>0</v>
      </c>
      <c r="AN27" s="30">
        <f>IF($D27="","",VLOOKUP($D27,Licenciés!$A:$AC,16,FALSE))</f>
        <v>44748</v>
      </c>
      <c r="AO27" s="31" t="str">
        <f>IF($D27="","",VLOOKUP($D27,Licenciés!$A:$AC,20,FALSE))</f>
        <v>Attestation autoquestionnaire pour mineur</v>
      </c>
      <c r="AP27" s="211" t="str">
        <f>IF($D27="","",VLOOKUP($D27,Licenciés!$A:$AC,5,FALSE))</f>
        <v>T</v>
      </c>
      <c r="AQ27" s="211">
        <f>IF($D27="","",VLOOKUP($D27,Licenciés!$A:$AC,10,FALSE))</f>
        <v>-13</v>
      </c>
      <c r="AR27" s="211" t="str">
        <f>IF($D27="","",VLOOKUP($D27,Licenciés!$A:$AC,11,FALSE))</f>
        <v>M</v>
      </c>
      <c r="AS27" s="211" t="str">
        <f>IF($D27="","",VLOOKUP($D27,Licenciés!$A:$AC,29,FALSE))</f>
        <v>Française</v>
      </c>
      <c r="AT27" s="30">
        <f>IF($D27="","",VLOOKUP($D27,Licenciés!$A:$AC,28,FALSE))</f>
        <v>0</v>
      </c>
      <c r="AU27" s="211">
        <f>IF($D27="","",VLOOKUP($D27,Licenciés!$A:$AZ,35,FALSE))</f>
        <v>0</v>
      </c>
      <c r="AV27" s="211">
        <f>IF($D27="","",VLOOKUP($D27,Licenciés!$A:$AZ,36,FALSE))</f>
        <v>675221656</v>
      </c>
      <c r="AW27" s="31" t="str">
        <f>IF($D27="","",VLOOKUP($D27,Licenciés!$A:$AZ,37,FALSE))</f>
        <v>KOFISS@HOTMAIL.COM</v>
      </c>
    </row>
    <row r="28" spans="1:49" s="101" customFormat="1" ht="15.95" customHeight="1">
      <c r="A28" s="519">
        <v>23</v>
      </c>
      <c r="B28" s="520" t="str">
        <f t="shared" si="0"/>
        <v>08</v>
      </c>
      <c r="C28" s="521" t="str">
        <f t="shared" si="1"/>
        <v>95</v>
      </c>
      <c r="D28" s="570">
        <v>9454825</v>
      </c>
      <c r="E28" s="524" t="str">
        <f>IF($D28="","",(VLOOKUP($D28,Licenciés!$A:$AC,2,FALSE)&amp;" "&amp;VLOOKUP($D28,Licenciés!$A:$AC,3,FALSE)))</f>
        <v>PIRES Theo</v>
      </c>
      <c r="F28" s="29" t="str">
        <f>IF($D28="","",VLOOKUP($D28,Licenciés!$A:$AC,15,FALSE))</f>
        <v>PONTOISE CERGY A.S.</v>
      </c>
      <c r="G28" s="525">
        <f>IF($D28="","",VLOOKUP($D28,Licenciés!$A:$AC,8,FALSE))</f>
        <v>39906</v>
      </c>
      <c r="H28" s="521">
        <f>IF($D28="","",VLOOKUP($D28,Licenciés!$A:$AC,21,FALSE))</f>
        <v>1400</v>
      </c>
      <c r="I28" s="521">
        <f>IF($D28="","",IF(VLOOKUP($D28,Licenciés!$A:$AC,24,FALSE)="Numerote","n° "&amp;VLOOKUP($D28,Licenciés!$A:$AC,23,FALSE),(VLOOKUP($D28,Licenciés!$A:$AC,24,FALSE))))</f>
        <v>14</v>
      </c>
      <c r="J28" s="521" t="str">
        <f>IF($D28="","",VLOOKUP($D28,Licenciés!$A:$AC,9,FALSE))</f>
        <v>C1</v>
      </c>
      <c r="K28" s="571"/>
      <c r="L28" s="563"/>
      <c r="M28" s="521"/>
      <c r="N28" s="534">
        <v>65</v>
      </c>
      <c r="O28" s="535"/>
      <c r="P28" s="564"/>
      <c r="Q28" s="565"/>
      <c r="R28" s="565"/>
      <c r="S28" s="534"/>
      <c r="T28" s="535"/>
      <c r="U28" s="578"/>
      <c r="V28" s="565"/>
      <c r="W28" s="565"/>
      <c r="X28" s="534"/>
      <c r="Y28" s="535"/>
      <c r="Z28" s="564"/>
      <c r="AA28" s="565"/>
      <c r="AB28" s="565"/>
      <c r="AC28" s="534"/>
      <c r="AD28" s="528"/>
      <c r="AE28" s="529">
        <f t="shared" si="2"/>
        <v>0</v>
      </c>
      <c r="AF28" s="530">
        <f t="shared" si="3"/>
        <v>0</v>
      </c>
      <c r="AG28" s="530">
        <f t="shared" si="4"/>
        <v>0</v>
      </c>
      <c r="AH28" s="530">
        <f t="shared" si="5"/>
        <v>65</v>
      </c>
      <c r="AI28" s="531">
        <f t="shared" si="6"/>
        <v>0</v>
      </c>
      <c r="AJ28" s="129" t="s">
        <v>119</v>
      </c>
      <c r="AK28" s="513"/>
      <c r="AL28" s="132" t="str">
        <f>IF($D28="","",IF(VLOOKUP($D28,Licenciés!$A:$AC,14,FALSE)&lt;10000000,"0"&amp;VLOOKUP($D28,Licenciés!$A:$AC,14,FALSE),VLOOKUP($D28,Licenciés!$A:$AC,14,FALSE)))</f>
        <v>08950330</v>
      </c>
      <c r="AM28" s="211">
        <f>IF($D28="","",VLOOKUP($D28,Licenciés!$A:$AC,23,FALSE))</f>
        <v>0</v>
      </c>
      <c r="AN28" s="30">
        <f>IF($D28="","",VLOOKUP($D28,Licenciés!$A:$AC,16,FALSE))</f>
        <v>44794</v>
      </c>
      <c r="AO28" s="31" t="str">
        <f>IF($D28="","",VLOOKUP($D28,Licenciés!$A:$AC,20,FALSE))</f>
        <v>Attestation autoquestionnaire pour mineur</v>
      </c>
      <c r="AP28" s="211" t="str">
        <f>IF($D28="","",VLOOKUP($D28,Licenciés!$A:$AC,5,FALSE))</f>
        <v>T</v>
      </c>
      <c r="AQ28" s="211">
        <f>IF($D28="","",VLOOKUP($D28,Licenciés!$A:$AC,10,FALSE))</f>
        <v>-14</v>
      </c>
      <c r="AR28" s="211" t="str">
        <f>IF($D28="","",VLOOKUP($D28,Licenciés!$A:$AC,11,FALSE))</f>
        <v>M</v>
      </c>
      <c r="AS28" s="211" t="str">
        <f>IF($D28="","",VLOOKUP($D28,Licenciés!$A:$AC,29,FALSE))</f>
        <v>Française</v>
      </c>
      <c r="AT28" s="30">
        <f>IF($D28="","",VLOOKUP($D28,Licenciés!$A:$AC,28,FALSE))</f>
        <v>44743</v>
      </c>
      <c r="AU28" s="211">
        <f>IF($D28="","",VLOOKUP($D28,Licenciés!$A:$AZ,35,FALSE))</f>
        <v>0</v>
      </c>
      <c r="AV28" s="211">
        <f>IF($D28="","",VLOOKUP($D28,Licenciés!$A:$AZ,36,FALSE))</f>
        <v>0</v>
      </c>
      <c r="AW28" s="31" t="str">
        <f>IF($D28="","",VLOOKUP($D28,Licenciés!$A:$AZ,37,FALSE))</f>
        <v>jose.pires.net@neuf.fr</v>
      </c>
    </row>
    <row r="29" spans="1:49" s="101" customFormat="1" ht="15.95" customHeight="1">
      <c r="A29" s="519">
        <v>24</v>
      </c>
      <c r="B29" s="520" t="str">
        <f t="shared" si="0"/>
        <v>12</v>
      </c>
      <c r="C29" s="521" t="str">
        <f t="shared" si="1"/>
        <v>44</v>
      </c>
      <c r="D29" s="570">
        <v>4448205</v>
      </c>
      <c r="E29" s="524" t="str">
        <f>IF($D29="","",(VLOOKUP($D29,Licenciés!$A:$AC,2,FALSE)&amp;" "&amp;VLOOKUP($D29,Licenciés!$A:$AC,3,FALSE)))</f>
        <v>SYLVAIN Julien</v>
      </c>
      <c r="F29" s="29" t="str">
        <f>IF($D29="","",VLOOKUP($D29,Licenciés!$A:$AC,15,FALSE))</f>
        <v>NANTES ST MEDARD DOULON</v>
      </c>
      <c r="G29" s="525">
        <f>IF($D29="","",VLOOKUP($D29,Licenciés!$A:$AC,8,FALSE))</f>
        <v>39775</v>
      </c>
      <c r="H29" s="521">
        <f>IF($D29="","",VLOOKUP($D29,Licenciés!$A:$AC,21,FALSE))</f>
        <v>1380</v>
      </c>
      <c r="I29" s="521">
        <f>IF($D29="","",IF(VLOOKUP($D29,Licenciés!$A:$AC,24,FALSE)="Numerote","n° "&amp;VLOOKUP($D29,Licenciés!$A:$AC,23,FALSE),(VLOOKUP($D29,Licenciés!$A:$AC,24,FALSE))))</f>
        <v>13</v>
      </c>
      <c r="J29" s="521" t="str">
        <f>IF($D29="","",VLOOKUP($D29,Licenciés!$A:$AC,9,FALSE))</f>
        <v>C2</v>
      </c>
      <c r="K29" s="571"/>
      <c r="L29" s="563"/>
      <c r="M29" s="521"/>
      <c r="N29" s="534">
        <v>65</v>
      </c>
      <c r="O29" s="535"/>
      <c r="P29" s="564"/>
      <c r="Q29" s="565"/>
      <c r="R29" s="565"/>
      <c r="S29" s="534"/>
      <c r="T29" s="535"/>
      <c r="U29" s="564"/>
      <c r="V29" s="565"/>
      <c r="W29" s="534"/>
      <c r="X29" s="534"/>
      <c r="Y29" s="535"/>
      <c r="Z29" s="564"/>
      <c r="AA29" s="565"/>
      <c r="AB29" s="565"/>
      <c r="AC29" s="534"/>
      <c r="AD29" s="528"/>
      <c r="AE29" s="529">
        <f t="shared" si="2"/>
        <v>0</v>
      </c>
      <c r="AF29" s="530">
        <f t="shared" si="3"/>
        <v>0</v>
      </c>
      <c r="AG29" s="530">
        <f t="shared" si="4"/>
        <v>0</v>
      </c>
      <c r="AH29" s="530">
        <f t="shared" si="5"/>
        <v>65</v>
      </c>
      <c r="AI29" s="531">
        <f t="shared" si="6"/>
        <v>0</v>
      </c>
      <c r="AJ29" s="129" t="s">
        <v>119</v>
      </c>
      <c r="AK29" s="513"/>
      <c r="AL29" s="132">
        <f>IF($D29="","",IF(VLOOKUP($D29,Licenciés!$A:$AC,14,FALSE)&lt;10000000,"0"&amp;VLOOKUP($D29,Licenciés!$A:$AC,14,FALSE),VLOOKUP($D29,Licenciés!$A:$AC,14,FALSE)))</f>
        <v>12440058</v>
      </c>
      <c r="AM29" s="211">
        <f>IF($D29="","",VLOOKUP($D29,Licenciés!$A:$AC,23,FALSE))</f>
        <v>0</v>
      </c>
      <c r="AN29" s="30">
        <f>IF($D29="","",VLOOKUP($D29,Licenciés!$A:$AC,16,FALSE))</f>
        <v>44811</v>
      </c>
      <c r="AO29" s="31" t="str">
        <f>IF($D29="","",VLOOKUP($D29,Licenciés!$A:$AC,20,FALSE))</f>
        <v>Attestation autoquestionnaire pour mineur</v>
      </c>
      <c r="AP29" s="211" t="str">
        <f>IF($D29="","",VLOOKUP($D29,Licenciés!$A:$AC,5,FALSE))</f>
        <v>T</v>
      </c>
      <c r="AQ29" s="211">
        <f>IF($D29="","",VLOOKUP($D29,Licenciés!$A:$AC,10,FALSE))</f>
        <v>-15</v>
      </c>
      <c r="AR29" s="211" t="str">
        <f>IF($D29="","",VLOOKUP($D29,Licenciés!$A:$AC,11,FALSE))</f>
        <v>M</v>
      </c>
      <c r="AS29" s="211" t="str">
        <f>IF($D29="","",VLOOKUP($D29,Licenciés!$A:$AC,29,FALSE))</f>
        <v>Française</v>
      </c>
      <c r="AT29" s="30">
        <f>IF($D29="","",VLOOKUP($D29,Licenciés!$A:$AC,28,FALSE))</f>
        <v>0</v>
      </c>
      <c r="AU29" s="211">
        <f>IF($D29="","",VLOOKUP($D29,Licenciés!$A:$AZ,35,FALSE))</f>
        <v>253458476</v>
      </c>
      <c r="AV29" s="211">
        <f>IF($D29="","",VLOOKUP($D29,Licenciés!$A:$AZ,36,FALSE))</f>
        <v>760262445</v>
      </c>
      <c r="AW29" s="31" t="str">
        <f>IF($D29="","",VLOOKUP($D29,Licenciés!$A:$AZ,37,FALSE))</f>
        <v>arnaud.sylvain.perso@gmail.com</v>
      </c>
    </row>
    <row r="30" spans="1:49" s="101" customFormat="1" ht="15.95" customHeight="1" thickBot="1">
      <c r="A30" s="519"/>
      <c r="B30" s="539" t="str">
        <f t="shared" ref="B30" si="7">IF(D30&gt;0,LEFT(AL30,2)," ")</f>
        <v xml:space="preserve"> </v>
      </c>
      <c r="C30" s="540" t="str">
        <f t="shared" ref="C30" si="8">RIGHT(LEFT(AL30,4),2)</f>
        <v/>
      </c>
      <c r="D30" s="690"/>
      <c r="E30" s="634" t="str">
        <f>IF($D30="","",(VLOOKUP($D30,Licenciés!$A:$AC,2,FALSE)&amp;" "&amp;VLOOKUP($D30,Licenciés!$A:$AC,3,FALSE)))</f>
        <v/>
      </c>
      <c r="F30" s="178" t="str">
        <f>IF($D30="","",VLOOKUP($D30,Licenciés!$A:$AC,15,FALSE))</f>
        <v/>
      </c>
      <c r="G30" s="635" t="str">
        <f>IF($D30="","",VLOOKUP($D30,Licenciés!$A:$AC,8,FALSE))</f>
        <v/>
      </c>
      <c r="H30" s="540" t="str">
        <f>IF($D30="","",VLOOKUP($D30,Licenciés!$A:$AC,21,FALSE))</f>
        <v/>
      </c>
      <c r="I30" s="540" t="str">
        <f>IF($D30="","",IF(VLOOKUP($D30,Licenciés!$A:$AC,24,FALSE)="Numerote","n° "&amp;VLOOKUP($D30,Licenciés!$A:$AC,23,FALSE),(VLOOKUP($D30,Licenciés!$A:$AC,24,FALSE))))</f>
        <v/>
      </c>
      <c r="J30" s="540" t="str">
        <f>IF($D30="","",VLOOKUP($D30,Licenciés!$A:$AC,9,FALSE))</f>
        <v/>
      </c>
      <c r="K30" s="691"/>
      <c r="L30" s="692"/>
      <c r="M30" s="540"/>
      <c r="N30" s="542"/>
      <c r="O30" s="543"/>
      <c r="P30" s="693"/>
      <c r="Q30" s="694"/>
      <c r="R30" s="694"/>
      <c r="S30" s="542"/>
      <c r="T30" s="543"/>
      <c r="U30" s="693"/>
      <c r="V30" s="694"/>
      <c r="W30" s="694"/>
      <c r="X30" s="542"/>
      <c r="Y30" s="543"/>
      <c r="Z30" s="693"/>
      <c r="AA30" s="694"/>
      <c r="AB30" s="541"/>
      <c r="AC30" s="542"/>
      <c r="AD30" s="544"/>
      <c r="AE30" s="595">
        <f t="shared" ref="AE30" si="9">(K30+P30+U30+Z30)+MOD(ROUND((L30+Q30+V30+AA30-AF30)/100,),100)</f>
        <v>0</v>
      </c>
      <c r="AF30" s="596">
        <f t="shared" ref="AF30" si="10">MOD(L30+Q30+V30+AA30+ROUND((M30+R30+W30+AB30-AG30)/100,),100)</f>
        <v>0</v>
      </c>
      <c r="AG30" s="596">
        <f t="shared" ref="AG30" si="11">MOD(M30+R30+W30+AB30+ROUND((N30+S30+X30+AC30-AH30)/100,),100)</f>
        <v>0</v>
      </c>
      <c r="AH30" s="596">
        <f t="shared" ref="AH30" si="12">MOD(N30+S30+X30+AC30+ROUND((O30+T30+Y30+AD30-AI30)/100,),100)</f>
        <v>0</v>
      </c>
      <c r="AI30" s="597">
        <f t="shared" ref="AI30" si="13">MOD(O30+T30+Y30+AD30,100)</f>
        <v>0</v>
      </c>
      <c r="AJ30" s="129"/>
      <c r="AK30" s="513"/>
      <c r="AL30" s="132" t="str">
        <f>IF($D30="","",IF(VLOOKUP($D30,Licenciés!$A:$AC,14,FALSE)&lt;10000000,"0"&amp;VLOOKUP($D30,Licenciés!$A:$AC,14,FALSE),VLOOKUP($D30,Licenciés!$A:$AC,14,FALSE)))</f>
        <v/>
      </c>
      <c r="AM30" s="211" t="str">
        <f>IF($D30="","",VLOOKUP($D30,Licenciés!$A:$AC,23,FALSE))</f>
        <v/>
      </c>
      <c r="AN30" s="30" t="str">
        <f>IF($D30="","",VLOOKUP($D30,Licenciés!$A:$AC,16,FALSE))</f>
        <v/>
      </c>
      <c r="AO30" s="31" t="str">
        <f>IF($D30="","",VLOOKUP($D30,Licenciés!$A:$AC,20,FALSE))</f>
        <v/>
      </c>
      <c r="AP30" s="211" t="str">
        <f>IF($D30="","",VLOOKUP($D30,Licenciés!$A:$AC,5,FALSE))</f>
        <v/>
      </c>
      <c r="AQ30" s="211" t="str">
        <f>IF($D30="","",VLOOKUP($D30,Licenciés!$A:$AC,10,FALSE))</f>
        <v/>
      </c>
      <c r="AR30" s="211" t="str">
        <f>IF($D30="","",VLOOKUP($D30,Licenciés!$A:$AC,11,FALSE))</f>
        <v/>
      </c>
      <c r="AS30" s="211" t="str">
        <f>IF($D30="","",VLOOKUP($D30,Licenciés!$A:$AC,29,FALSE))</f>
        <v/>
      </c>
      <c r="AT30" s="30" t="str">
        <f>IF($D30="","",VLOOKUP($D30,Licenciés!$A:$AC,28,FALSE))</f>
        <v/>
      </c>
      <c r="AU30" s="211" t="str">
        <f>IF($D30="","",VLOOKUP($D30,Licenciés!$A:$AZ,35,FALSE))</f>
        <v/>
      </c>
      <c r="AV30" s="211" t="str">
        <f>IF($D30="","",VLOOKUP($D30,Licenciés!$A:$AZ,36,FALSE))</f>
        <v/>
      </c>
      <c r="AW30" s="31" t="str">
        <f>IF($D30="","",VLOOKUP($D30,Licenciés!$A:$AZ,37,FALSE))</f>
        <v/>
      </c>
    </row>
    <row r="31" spans="1:49" s="101" customFormat="1" ht="15.95" customHeight="1" thickTop="1" thickBot="1">
      <c r="A31" s="649"/>
      <c r="B31" s="650"/>
      <c r="C31" s="651"/>
      <c r="D31" s="700"/>
      <c r="E31" s="680" t="s">
        <v>17216</v>
      </c>
      <c r="F31" s="654"/>
      <c r="G31" s="655"/>
      <c r="H31" s="651"/>
      <c r="I31" s="651"/>
      <c r="J31" s="651"/>
      <c r="K31" s="701"/>
      <c r="L31" s="701"/>
      <c r="M31" s="702"/>
      <c r="N31" s="657"/>
      <c r="O31" s="657"/>
      <c r="P31" s="702"/>
      <c r="Q31" s="702"/>
      <c r="R31" s="702"/>
      <c r="S31" s="657"/>
      <c r="T31" s="657"/>
      <c r="U31" s="702"/>
      <c r="V31" s="702"/>
      <c r="W31" s="702"/>
      <c r="X31" s="657"/>
      <c r="Y31" s="657"/>
      <c r="Z31" s="702"/>
      <c r="AA31" s="702"/>
      <c r="AB31" s="702"/>
      <c r="AC31" s="657"/>
      <c r="AD31" s="651"/>
      <c r="AE31" s="651"/>
      <c r="AF31" s="651"/>
      <c r="AG31" s="651"/>
      <c r="AH31" s="651"/>
      <c r="AI31" s="651"/>
      <c r="AJ31" s="659"/>
      <c r="AK31" s="513"/>
      <c r="AL31" s="132"/>
      <c r="AM31" s="211"/>
      <c r="AN31" s="30"/>
      <c r="AO31" s="31"/>
      <c r="AP31" s="211"/>
      <c r="AQ31" s="211"/>
      <c r="AR31" s="211"/>
      <c r="AS31" s="211"/>
      <c r="AT31" s="30"/>
      <c r="AU31" s="211"/>
      <c r="AV31" s="211"/>
      <c r="AW31" s="31"/>
    </row>
    <row r="32" spans="1:49" s="101" customFormat="1" ht="15" customHeight="1" thickTop="1" thickBot="1">
      <c r="A32" s="662"/>
      <c r="B32" s="663" t="str">
        <f t="shared" ref="B32:B33" si="14">IF(D32&gt;0,LEFT(AL32,2)," ")</f>
        <v xml:space="preserve"> </v>
      </c>
      <c r="C32" s="664" t="str">
        <f t="shared" ref="C32:C33" si="15">RIGHT(LEFT(AL32,4),2)</f>
        <v/>
      </c>
      <c r="D32" s="665"/>
      <c r="E32" s="666" t="str">
        <f>IF($D32="","",(VLOOKUP($D32,Licenciés!$A:$AC,2,FALSE)&amp;" "&amp;VLOOKUP($D32,Licenciés!$A:$AC,3,FALSE)))</f>
        <v/>
      </c>
      <c r="F32" s="667" t="str">
        <f>IF($D32="","",VLOOKUP($D32,Licenciés!$A:$AC,15,FALSE))</f>
        <v/>
      </c>
      <c r="G32" s="668" t="str">
        <f>IF($D32="","",VLOOKUP($D32,Licenciés!$A:$AC,8,FALSE))</f>
        <v/>
      </c>
      <c r="H32" s="664" t="str">
        <f>IF($D32="","",VLOOKUP($D32,Licenciés!$A:$AC,21,FALSE))</f>
        <v/>
      </c>
      <c r="I32" s="664" t="str">
        <f>IF($D32="","",IF(VLOOKUP($D32,Licenciés!$A:$AC,24,FALSE)="Numerote","n° "&amp;VLOOKUP($D32,Licenciés!$A:$AC,23,FALSE),(VLOOKUP($D32,Licenciés!$A:$AC,24,FALSE))))</f>
        <v/>
      </c>
      <c r="J32" s="664" t="str">
        <f>IF($D32="","",VLOOKUP($D32,Licenciés!$A:$AC,9,FALSE))</f>
        <v/>
      </c>
      <c r="K32" s="669"/>
      <c r="L32" s="670"/>
      <c r="M32" s="671"/>
      <c r="N32" s="671"/>
      <c r="O32" s="672"/>
      <c r="P32" s="673"/>
      <c r="Q32" s="671"/>
      <c r="R32" s="671"/>
      <c r="S32" s="671"/>
      <c r="T32" s="672"/>
      <c r="U32" s="673"/>
      <c r="V32" s="670"/>
      <c r="W32" s="671"/>
      <c r="X32" s="671"/>
      <c r="Y32" s="674"/>
      <c r="Z32" s="669"/>
      <c r="AA32" s="675"/>
      <c r="AB32" s="664"/>
      <c r="AC32" s="664"/>
      <c r="AD32" s="674"/>
      <c r="AE32" s="676">
        <f t="shared" ref="AE32:AE33" si="16">(K32+P32+U32+Z32)+MOD(ROUND((L32+Q32+V32+AA32-AF32)/100,),100)</f>
        <v>0</v>
      </c>
      <c r="AF32" s="677">
        <f t="shared" ref="AF32:AH33" si="17">MOD(L32+Q32+V32+AA32+ROUND((M32+R32+W32+AB32-AG32)/100,),100)</f>
        <v>0</v>
      </c>
      <c r="AG32" s="677">
        <f t="shared" si="17"/>
        <v>0</v>
      </c>
      <c r="AH32" s="677">
        <f t="shared" si="17"/>
        <v>0</v>
      </c>
      <c r="AI32" s="678">
        <f t="shared" ref="AI32:AI33" si="18">MOD(O32+T32+Y32+AD32,100)</f>
        <v>0</v>
      </c>
      <c r="AJ32" s="128"/>
      <c r="AK32" s="509"/>
      <c r="AL32" s="160" t="str">
        <f>IF($D32="","",IF(VLOOKUP($D32,Licenciés!$A:$AC,14,FALSE)&lt;10000000,"0"&amp;VLOOKUP($D32,Licenciés!$A:$AC,14,FALSE),VLOOKUP($D32,Licenciés!$A:$AC,14,FALSE)))</f>
        <v/>
      </c>
      <c r="AM32" s="93" t="str">
        <f>IF($D32="","",VLOOKUP($D32,Licenciés!$A:$AC,23,FALSE))</f>
        <v/>
      </c>
      <c r="AN32" s="97" t="str">
        <f>IF($D32="","",VLOOKUP($D32,Licenciés!$A:$AC,16,FALSE))</f>
        <v/>
      </c>
      <c r="AO32" s="29" t="str">
        <f>IF($D32="","",VLOOKUP($D32,Licenciés!$A:$AC,20,FALSE))</f>
        <v/>
      </c>
      <c r="AP32" s="93" t="str">
        <f>IF($D32="","",VLOOKUP($D32,Licenciés!$A:$AC,5,FALSE))</f>
        <v/>
      </c>
      <c r="AQ32" s="93" t="str">
        <f>IF($D32="","",VLOOKUP($D32,Licenciés!$A:$AC,10,FALSE))</f>
        <v/>
      </c>
      <c r="AR32" s="93" t="str">
        <f>IF($D32="","",VLOOKUP($D32,Licenciés!$A:$AC,11,FALSE))</f>
        <v/>
      </c>
      <c r="AS32" s="93" t="str">
        <f>IF($D32="","",VLOOKUP($D32,Licenciés!$A:$AC,29,FALSE))</f>
        <v/>
      </c>
      <c r="AT32" s="97" t="str">
        <f>IF($D32="","",VLOOKUP($D32,Licenciés!$A:$AC,28,FALSE))</f>
        <v/>
      </c>
      <c r="AU32" s="93" t="str">
        <f>IF($D32="","",VLOOKUP($D32,Licenciés!$A:$AZ,35,FALSE))</f>
        <v/>
      </c>
      <c r="AV32" s="93" t="str">
        <f>IF($D32="","",VLOOKUP($D32,Licenciés!$A:$AZ,36,FALSE))</f>
        <v/>
      </c>
      <c r="AW32" s="29" t="str">
        <f>IF($D32="","",VLOOKUP($D32,Licenciés!$A:$AZ,37,FALSE))</f>
        <v/>
      </c>
    </row>
    <row r="33" spans="1:49" s="101" customFormat="1" ht="14.25" customHeight="1" thickTop="1" thickBot="1">
      <c r="A33" s="649"/>
      <c r="B33" s="650" t="str">
        <f t="shared" si="14"/>
        <v xml:space="preserve"> </v>
      </c>
      <c r="C33" s="651" t="str">
        <f t="shared" si="15"/>
        <v/>
      </c>
      <c r="D33" s="652"/>
      <c r="E33" s="653" t="str">
        <f>IF($D33="","",(VLOOKUP($D33,Licenciés!$A:$AC,2,FALSE)&amp;" "&amp;VLOOKUP($D33,Licenciés!$A:$AC,3,FALSE)))</f>
        <v/>
      </c>
      <c r="F33" s="654" t="str">
        <f>IF($D33="","",VLOOKUP($D33,Licenciés!$A:$AC,15,FALSE))</f>
        <v/>
      </c>
      <c r="G33" s="655" t="str">
        <f>IF($D33="","",VLOOKUP($D33,Licenciés!$A:$AC,8,FALSE))</f>
        <v/>
      </c>
      <c r="H33" s="651" t="str">
        <f>IF($D33="","",VLOOKUP($D33,Licenciés!$A:$AC,21,FALSE))</f>
        <v/>
      </c>
      <c r="I33" s="651" t="str">
        <f>IF($D33="","",IF(VLOOKUP($D33,Licenciés!$A:$AC,24,FALSE)="Numerote","n° "&amp;VLOOKUP($D33,Licenciés!$A:$AC,23,FALSE),(VLOOKUP($D33,Licenciés!$A:$AC,24,FALSE))))</f>
        <v/>
      </c>
      <c r="J33" s="651" t="str">
        <f>IF($D33="","",VLOOKUP($D33,Licenciés!$A:$AC,9,FALSE))</f>
        <v/>
      </c>
      <c r="K33" s="651"/>
      <c r="L33" s="656"/>
      <c r="M33" s="657"/>
      <c r="N33" s="657"/>
      <c r="O33" s="657"/>
      <c r="P33" s="657"/>
      <c r="Q33" s="657"/>
      <c r="R33" s="657"/>
      <c r="S33" s="657"/>
      <c r="T33" s="657"/>
      <c r="U33" s="657"/>
      <c r="V33" s="656"/>
      <c r="W33" s="657"/>
      <c r="X33" s="657"/>
      <c r="Y33" s="651"/>
      <c r="Z33" s="651"/>
      <c r="AA33" s="658"/>
      <c r="AB33" s="651"/>
      <c r="AC33" s="651"/>
      <c r="AD33" s="651"/>
      <c r="AE33" s="651">
        <f t="shared" si="16"/>
        <v>0</v>
      </c>
      <c r="AF33" s="651">
        <f t="shared" si="17"/>
        <v>0</v>
      </c>
      <c r="AG33" s="651">
        <f t="shared" si="17"/>
        <v>0</v>
      </c>
      <c r="AH33" s="651">
        <f t="shared" si="17"/>
        <v>0</v>
      </c>
      <c r="AI33" s="651">
        <f t="shared" si="18"/>
        <v>0</v>
      </c>
      <c r="AJ33" s="659"/>
      <c r="AK33" s="509"/>
      <c r="AL33" s="660" t="str">
        <f>IF($D33="","",IF(VLOOKUP($D33,Licenciés!$A:$AC,14,FALSE)&lt;10000000,"0"&amp;VLOOKUP($D33,Licenciés!$A:$AC,14,FALSE),VLOOKUP($D33,Licenciés!$A:$AC,14,FALSE)))</f>
        <v/>
      </c>
      <c r="AM33" s="660" t="str">
        <f>IF($D33="","",VLOOKUP($D33,Licenciés!$A:$AC,23,FALSE))</f>
        <v/>
      </c>
      <c r="AN33" s="661" t="str">
        <f>IF($D33="","",VLOOKUP($D33,Licenciés!$A:$AC,16,FALSE))</f>
        <v/>
      </c>
      <c r="AO33" s="648" t="str">
        <f>IF($D33="","",VLOOKUP($D33,Licenciés!$A:$AC,20,FALSE))</f>
        <v/>
      </c>
      <c r="AP33" s="660" t="str">
        <f>IF($D33="","",VLOOKUP($D33,Licenciés!$A:$AC,5,FALSE))</f>
        <v/>
      </c>
      <c r="AQ33" s="660" t="str">
        <f>IF($D33="","",VLOOKUP($D33,Licenciés!$A:$AC,10,FALSE))</f>
        <v/>
      </c>
      <c r="AR33" s="660" t="str">
        <f>IF($D33="","",VLOOKUP($D33,Licenciés!$A:$AC,11,FALSE))</f>
        <v/>
      </c>
      <c r="AS33" s="660" t="str">
        <f>IF($D33="","",VLOOKUP($D33,Licenciés!$A:$AC,29,FALSE))</f>
        <v/>
      </c>
      <c r="AT33" s="661" t="str">
        <f>IF($D33="","",VLOOKUP($D33,Licenciés!$A:$AC,28,FALSE))</f>
        <v/>
      </c>
      <c r="AU33" s="660" t="str">
        <f>IF($D33="","",VLOOKUP($D33,Licenciés!$A:$AZ,35,FALSE))</f>
        <v/>
      </c>
      <c r="AV33" s="660" t="str">
        <f>IF($D33="","",VLOOKUP($D33,Licenciés!$A:$AZ,36,FALSE))</f>
        <v/>
      </c>
      <c r="AW33" s="648" t="str">
        <f>IF($D33="","",VLOOKUP($D33,Licenciés!$A:$AZ,37,FALSE))</f>
        <v/>
      </c>
    </row>
    <row r="34" spans="1:49" s="101" customFormat="1" ht="15.95" customHeight="1" thickTop="1">
      <c r="A34" s="643" t="s">
        <v>9650</v>
      </c>
      <c r="B34" s="619" t="str">
        <f t="shared" ref="B34:B42" si="19">IF(D34&gt;0,LEFT(AL34,2)," ")</f>
        <v>08</v>
      </c>
      <c r="C34" s="549" t="str">
        <f t="shared" ref="C34:C42" si="20">RIGHT(LEFT(AL34,4),2)</f>
        <v>78</v>
      </c>
      <c r="D34" s="695">
        <v>7878891</v>
      </c>
      <c r="E34" s="524" t="str">
        <f>IF($D34="","",(VLOOKUP($D34,Licenciés!$A:$AC,2,FALSE)&amp;" "&amp;VLOOKUP($D34,Licenciés!$A:$AC,3,FALSE)))</f>
        <v>GUILLEBERT Simon</v>
      </c>
      <c r="F34" s="29" t="str">
        <f>IF($D34="","",VLOOKUP($D34,Licenciés!$A:$AC,15,FALSE))</f>
        <v>VELIZY CTT</v>
      </c>
      <c r="G34" s="644">
        <f>IF($D34="","",VLOOKUP($D34,Licenciés!$A:$AC,8,FALSE))</f>
        <v>39636</v>
      </c>
      <c r="H34" s="549">
        <f>IF($D34="","",VLOOKUP($D34,Licenciés!$A:$AC,21,FALSE))</f>
        <v>1358</v>
      </c>
      <c r="I34" s="549">
        <f>IF($D34="","",IF(VLOOKUP($D34,Licenciés!$A:$AC,24,FALSE)="Numerote","n° "&amp;VLOOKUP($D34,Licenciés!$A:$AC,23,FALSE),(VLOOKUP($D34,Licenciés!$A:$AC,24,FALSE))))</f>
        <v>13</v>
      </c>
      <c r="J34" s="549" t="str">
        <f>IF($D34="","",VLOOKUP($D34,Licenciés!$A:$AC,9,FALSE))</f>
        <v>C2</v>
      </c>
      <c r="K34" s="696"/>
      <c r="L34" s="697"/>
      <c r="M34" s="646">
        <v>11</v>
      </c>
      <c r="N34" s="556"/>
      <c r="O34" s="557"/>
      <c r="P34" s="698"/>
      <c r="Q34" s="699"/>
      <c r="R34" s="699"/>
      <c r="S34" s="556"/>
      <c r="T34" s="557"/>
      <c r="U34" s="698"/>
      <c r="V34" s="699"/>
      <c r="W34" s="556"/>
      <c r="X34" s="556"/>
      <c r="Y34" s="557"/>
      <c r="Z34" s="698"/>
      <c r="AA34" s="699"/>
      <c r="AB34" s="699"/>
      <c r="AC34" s="556"/>
      <c r="AD34" s="554"/>
      <c r="AE34" s="645">
        <f t="shared" ref="AE34:AE42" si="21">(K34+P34+U34+Z34)+MOD(ROUND((L34+Q34+V34+AA34-AF34)/100,),100)</f>
        <v>0</v>
      </c>
      <c r="AF34" s="646">
        <f t="shared" ref="AF34:AF42" si="22">MOD(L34+Q34+V34+AA34+ROUND((M34+R34+W34+AB34-AG34)/100,),100)</f>
        <v>0</v>
      </c>
      <c r="AG34" s="646">
        <f t="shared" ref="AG34:AG42" si="23">MOD(M34+R34+W34+AB34+ROUND((N34+S34+X34+AC34-AH34)/100,),100)</f>
        <v>11</v>
      </c>
      <c r="AH34" s="646">
        <f t="shared" ref="AH34:AH42" si="24">MOD(N34+S34+X34+AC34+ROUND((O34+T34+Y34+AD34-AI34)/100,),100)</f>
        <v>0</v>
      </c>
      <c r="AI34" s="647">
        <f t="shared" ref="AI34:AI42" si="25">MOD(O34+T34+Y34+AD34,100)</f>
        <v>0</v>
      </c>
      <c r="AJ34" s="128" t="s">
        <v>118</v>
      </c>
      <c r="AK34" s="513"/>
      <c r="AL34" s="132" t="str">
        <f>IF($D34="","",IF(VLOOKUP($D34,Licenciés!$A:$AC,14,FALSE)&lt;10000000,"0"&amp;VLOOKUP($D34,Licenciés!$A:$AC,14,FALSE),VLOOKUP($D34,Licenciés!$A:$AC,14,FALSE)))</f>
        <v>08780356</v>
      </c>
      <c r="AM34" s="211">
        <f>IF($D34="","",VLOOKUP($D34,Licenciés!$A:$AC,23,FALSE))</f>
        <v>0</v>
      </c>
      <c r="AN34" s="30">
        <f>IF($D34="","",VLOOKUP($D34,Licenciés!$A:$AC,16,FALSE))</f>
        <v>44816</v>
      </c>
      <c r="AO34" s="31" t="str">
        <f>IF($D34="","",VLOOKUP($D34,Licenciés!$A:$AC,20,FALSE))</f>
        <v>Standard</v>
      </c>
      <c r="AP34" s="211" t="str">
        <f>IF($D34="","",VLOOKUP($D34,Licenciés!$A:$AC,5,FALSE))</f>
        <v>T</v>
      </c>
      <c r="AQ34" s="211">
        <f>IF($D34="","",VLOOKUP($D34,Licenciés!$A:$AC,10,FALSE))</f>
        <v>-15</v>
      </c>
      <c r="AR34" s="211" t="str">
        <f>IF($D34="","",VLOOKUP($D34,Licenciés!$A:$AC,11,FALSE))</f>
        <v>M</v>
      </c>
      <c r="AS34" s="211" t="str">
        <f>IF($D34="","",VLOOKUP($D34,Licenciés!$A:$AC,29,FALSE))</f>
        <v>Française</v>
      </c>
      <c r="AT34" s="30">
        <f>IF($D34="","",VLOOKUP($D34,Licenciés!$A:$AC,28,FALSE))</f>
        <v>0</v>
      </c>
      <c r="AU34" s="211">
        <f>IF($D34="","",VLOOKUP($D34,Licenciés!$A:$AZ,35,FALSE))</f>
        <v>0</v>
      </c>
      <c r="AV34" s="211">
        <f>IF($D34="","",VLOOKUP($D34,Licenciés!$A:$AZ,36,FALSE))</f>
        <v>664182325</v>
      </c>
      <c r="AW34" s="31" t="str">
        <f>IF($D34="","",VLOOKUP($D34,Licenciés!$A:$AZ,37,FALSE))</f>
        <v>k.guillebert@gmail.com</v>
      </c>
    </row>
    <row r="35" spans="1:49" s="101" customFormat="1" ht="15.95" customHeight="1">
      <c r="A35" s="519" t="s">
        <v>9651</v>
      </c>
      <c r="B35" s="520" t="str">
        <f t="shared" si="19"/>
        <v>04</v>
      </c>
      <c r="C35" s="521" t="str">
        <f t="shared" si="20"/>
        <v>37</v>
      </c>
      <c r="D35" s="570">
        <v>3730117</v>
      </c>
      <c r="E35" s="524" t="str">
        <f>IF($D35="","",(VLOOKUP($D35,Licenciés!$A:$AC,2,FALSE)&amp;" "&amp;VLOOKUP($D35,Licenciés!$A:$AC,3,FALSE)))</f>
        <v>LECOMTE Anatole</v>
      </c>
      <c r="F35" s="29" t="str">
        <f>IF($D35="","",VLOOKUP($D35,Licenciés!$A:$AC,15,FALSE))</f>
        <v>4S TOURS T.T.</v>
      </c>
      <c r="G35" s="525">
        <f>IF($D35="","",VLOOKUP($D35,Licenciés!$A:$AC,8,FALSE))</f>
        <v>39584</v>
      </c>
      <c r="H35" s="521">
        <f>IF($D35="","",VLOOKUP($D35,Licenciés!$A:$AC,21,FALSE))</f>
        <v>1485</v>
      </c>
      <c r="I35" s="521">
        <f>IF($D35="","",IF(VLOOKUP($D35,Licenciés!$A:$AC,24,FALSE)="Numerote","n° "&amp;VLOOKUP($D35,Licenciés!$A:$AC,23,FALSE),(VLOOKUP($D35,Licenciés!$A:$AC,24,FALSE))))</f>
        <v>14</v>
      </c>
      <c r="J35" s="521" t="str">
        <f>IF($D35="","",VLOOKUP($D35,Licenciés!$A:$AC,9,FALSE))</f>
        <v>C2</v>
      </c>
      <c r="K35" s="562"/>
      <c r="L35" s="574"/>
      <c r="M35" s="530">
        <v>9</v>
      </c>
      <c r="N35" s="534"/>
      <c r="O35" s="535"/>
      <c r="P35" s="576"/>
      <c r="Q35" s="575"/>
      <c r="R35" s="575"/>
      <c r="S35" s="534"/>
      <c r="T35" s="535"/>
      <c r="U35" s="576"/>
      <c r="V35" s="575"/>
      <c r="W35" s="568"/>
      <c r="X35" s="534"/>
      <c r="Y35" s="535"/>
      <c r="Z35" s="576"/>
      <c r="AA35" s="575"/>
      <c r="AB35" s="565"/>
      <c r="AC35" s="534"/>
      <c r="AD35" s="528"/>
      <c r="AE35" s="529">
        <f t="shared" si="21"/>
        <v>0</v>
      </c>
      <c r="AF35" s="530">
        <f t="shared" si="22"/>
        <v>0</v>
      </c>
      <c r="AG35" s="530">
        <f t="shared" si="23"/>
        <v>9</v>
      </c>
      <c r="AH35" s="530">
        <f t="shared" si="24"/>
        <v>0</v>
      </c>
      <c r="AI35" s="531">
        <f t="shared" si="25"/>
        <v>0</v>
      </c>
      <c r="AJ35" s="128" t="s">
        <v>118</v>
      </c>
      <c r="AK35" s="513"/>
      <c r="AL35" s="132" t="str">
        <f>IF($D35="","",IF(VLOOKUP($D35,Licenciés!$A:$AC,14,FALSE)&lt;10000000,"0"&amp;VLOOKUP($D35,Licenciés!$A:$AC,14,FALSE),VLOOKUP($D35,Licenciés!$A:$AC,14,FALSE)))</f>
        <v>04370002</v>
      </c>
      <c r="AM35" s="211">
        <f>IF($D35="","",VLOOKUP($D35,Licenciés!$A:$AC,23,FALSE))</f>
        <v>0</v>
      </c>
      <c r="AN35" s="30">
        <f>IF($D35="","",VLOOKUP($D35,Licenciés!$A:$AC,16,FALSE))</f>
        <v>44807</v>
      </c>
      <c r="AO35" s="31" t="str">
        <f>IF($D35="","",VLOOKUP($D35,Licenciés!$A:$AC,20,FALSE))</f>
        <v>Attestation autoquestionnaire pour mineur</v>
      </c>
      <c r="AP35" s="211" t="str">
        <f>IF($D35="","",VLOOKUP($D35,Licenciés!$A:$AC,5,FALSE))</f>
        <v>T</v>
      </c>
      <c r="AQ35" s="211">
        <f>IF($D35="","",VLOOKUP($D35,Licenciés!$A:$AC,10,FALSE))</f>
        <v>-15</v>
      </c>
      <c r="AR35" s="211" t="str">
        <f>IF($D35="","",VLOOKUP($D35,Licenciés!$A:$AC,11,FALSE))</f>
        <v>M</v>
      </c>
      <c r="AS35" s="211" t="str">
        <f>IF($D35="","",VLOOKUP($D35,Licenciés!$A:$AC,29,FALSE))</f>
        <v>Française</v>
      </c>
      <c r="AT35" s="30">
        <f>IF($D35="","",VLOOKUP($D35,Licenciés!$A:$AC,28,FALSE))</f>
        <v>0</v>
      </c>
      <c r="AU35" s="211">
        <f>IF($D35="","",VLOOKUP($D35,Licenciés!$A:$AZ,35,FALSE))</f>
        <v>247232931</v>
      </c>
      <c r="AV35" s="211">
        <f>IF($D35="","",VLOOKUP($D35,Licenciés!$A:$AZ,36,FALSE))</f>
        <v>681791132</v>
      </c>
      <c r="AW35" s="31" t="str">
        <f>IF($D35="","",VLOOKUP($D35,Licenciés!$A:$AZ,37,FALSE))</f>
        <v>karineroumi@hotmail.com</v>
      </c>
    </row>
    <row r="36" spans="1:49" s="101" customFormat="1" ht="15.95" customHeight="1">
      <c r="A36" s="519" t="s">
        <v>9652</v>
      </c>
      <c r="B36" s="520" t="str">
        <f t="shared" si="19"/>
        <v>08</v>
      </c>
      <c r="C36" s="521" t="str">
        <f t="shared" si="20"/>
        <v>91</v>
      </c>
      <c r="D36" s="570">
        <v>9144082</v>
      </c>
      <c r="E36" s="524" t="str">
        <f>IF($D36="","",(VLOOKUP($D36,Licenciés!$A:$AC,2,FALSE)&amp;" "&amp;VLOOKUP($D36,Licenciés!$A:$AC,3,FALSE)))</f>
        <v>BARCELO Valentin</v>
      </c>
      <c r="F36" s="29" t="str">
        <f>IF($D36="","",VLOOKUP($D36,Licenciés!$A:$AC,15,FALSE))</f>
        <v>CHILLY-MORANGIS CTT</v>
      </c>
      <c r="G36" s="525">
        <f>IF($D36="","",VLOOKUP($D36,Licenciés!$A:$AC,8,FALSE))</f>
        <v>39453</v>
      </c>
      <c r="H36" s="521">
        <f>IF($D36="","",VLOOKUP($D36,Licenciés!$A:$AC,21,FALSE))</f>
        <v>1396</v>
      </c>
      <c r="I36" s="521">
        <f>IF($D36="","",IF(VLOOKUP($D36,Licenciés!$A:$AC,24,FALSE)="Numerote","n° "&amp;VLOOKUP($D36,Licenciés!$A:$AC,23,FALSE),(VLOOKUP($D36,Licenciés!$A:$AC,24,FALSE))))</f>
        <v>13</v>
      </c>
      <c r="J36" s="521" t="str">
        <f>IF($D36="","",VLOOKUP($D36,Licenciés!$A:$AC,9,FALSE))</f>
        <v>C2</v>
      </c>
      <c r="K36" s="571"/>
      <c r="L36" s="563"/>
      <c r="M36" s="530">
        <v>8</v>
      </c>
      <c r="N36" s="534"/>
      <c r="O36" s="535"/>
      <c r="P36" s="564"/>
      <c r="Q36" s="565"/>
      <c r="R36" s="565"/>
      <c r="S36" s="534"/>
      <c r="T36" s="535"/>
      <c r="U36" s="578"/>
      <c r="V36" s="565"/>
      <c r="W36" s="565"/>
      <c r="X36" s="534"/>
      <c r="Y36" s="535"/>
      <c r="Z36" s="564"/>
      <c r="AA36" s="565"/>
      <c r="AB36" s="565"/>
      <c r="AC36" s="534"/>
      <c r="AD36" s="528"/>
      <c r="AE36" s="529">
        <f t="shared" si="21"/>
        <v>0</v>
      </c>
      <c r="AF36" s="530">
        <f t="shared" si="22"/>
        <v>0</v>
      </c>
      <c r="AG36" s="530">
        <f t="shared" si="23"/>
        <v>8</v>
      </c>
      <c r="AH36" s="530">
        <f t="shared" si="24"/>
        <v>0</v>
      </c>
      <c r="AI36" s="531">
        <f t="shared" si="25"/>
        <v>0</v>
      </c>
      <c r="AJ36" s="128" t="s">
        <v>118</v>
      </c>
      <c r="AK36" s="513"/>
      <c r="AL36" s="132" t="str">
        <f>IF($D36="","",IF(VLOOKUP($D36,Licenciés!$A:$AC,14,FALSE)&lt;10000000,"0"&amp;VLOOKUP($D36,Licenciés!$A:$AC,14,FALSE),VLOOKUP($D36,Licenciés!$A:$AC,14,FALSE)))</f>
        <v>08910918</v>
      </c>
      <c r="AM36" s="211">
        <f>IF($D36="","",VLOOKUP($D36,Licenciés!$A:$AC,23,FALSE))</f>
        <v>0</v>
      </c>
      <c r="AN36" s="30">
        <f>IF($D36="","",VLOOKUP($D36,Licenciés!$A:$AC,16,FALSE))</f>
        <v>44815</v>
      </c>
      <c r="AO36" s="31" t="str">
        <f>IF($D36="","",VLOOKUP($D36,Licenciés!$A:$AC,20,FALSE))</f>
        <v>Standard</v>
      </c>
      <c r="AP36" s="211" t="str">
        <f>IF($D36="","",VLOOKUP($D36,Licenciés!$A:$AC,5,FALSE))</f>
        <v>T</v>
      </c>
      <c r="AQ36" s="211">
        <f>IF($D36="","",VLOOKUP($D36,Licenciés!$A:$AC,10,FALSE))</f>
        <v>-15</v>
      </c>
      <c r="AR36" s="211" t="str">
        <f>IF($D36="","",VLOOKUP($D36,Licenciés!$A:$AC,11,FALSE))</f>
        <v>M</v>
      </c>
      <c r="AS36" s="211" t="str">
        <f>IF($D36="","",VLOOKUP($D36,Licenciés!$A:$AC,29,FALSE))</f>
        <v>Française</v>
      </c>
      <c r="AT36" s="30">
        <f>IF($D36="","",VLOOKUP($D36,Licenciés!$A:$AC,28,FALSE))</f>
        <v>0</v>
      </c>
      <c r="AU36" s="211">
        <f>IF($D36="","",VLOOKUP($D36,Licenciés!$A:$AZ,35,FALSE))</f>
        <v>660926254</v>
      </c>
      <c r="AV36" s="211">
        <f>IF($D36="","",VLOOKUP($D36,Licenciés!$A:$AZ,36,FALSE))</f>
        <v>699427329</v>
      </c>
      <c r="AW36" s="31" t="str">
        <f>IF($D36="","",VLOOKUP($D36,Licenciés!$A:$AZ,37,FALSE))</f>
        <v>g.barce37@gmail.com</v>
      </c>
    </row>
    <row r="37" spans="1:49" s="101" customFormat="1" ht="15.95" customHeight="1">
      <c r="A37" s="519" t="s">
        <v>9653</v>
      </c>
      <c r="B37" s="520" t="str">
        <f t="shared" si="19"/>
        <v>08</v>
      </c>
      <c r="C37" s="521" t="str">
        <f t="shared" si="20"/>
        <v>75</v>
      </c>
      <c r="D37" s="570">
        <v>7525119</v>
      </c>
      <c r="E37" s="523" t="str">
        <f>IF($D37="","",(VLOOKUP($D37,Licenciés!$A:$AC,2,FALSE)&amp;" "&amp;VLOOKUP($D37,Licenciés!$A:$AC,3,FALSE)))</f>
        <v>HUA Louis</v>
      </c>
      <c r="F37" s="29" t="str">
        <f>IF($D37="","",VLOOKUP($D37,Licenciés!$A:$AC,15,FALSE))</f>
        <v>PARIS 13 TENNIS DE TABLE</v>
      </c>
      <c r="G37" s="525">
        <f>IF($D37="","",VLOOKUP($D37,Licenciés!$A:$AC,8,FALSE))</f>
        <v>40145</v>
      </c>
      <c r="H37" s="521">
        <f>IF($D37="","",VLOOKUP($D37,Licenciés!$A:$AC,21,FALSE))</f>
        <v>1490</v>
      </c>
      <c r="I37" s="521">
        <f>IF($D37="","",IF(VLOOKUP($D37,Licenciés!$A:$AC,24,FALSE)="Numerote","n° "&amp;VLOOKUP($D37,Licenciés!$A:$AC,23,FALSE),(VLOOKUP($D37,Licenciés!$A:$AC,24,FALSE))))</f>
        <v>14</v>
      </c>
      <c r="J37" s="521" t="str">
        <f>IF($D37="","",VLOOKUP($D37,Licenciés!$A:$AC,9,FALSE))</f>
        <v>C1</v>
      </c>
      <c r="K37" s="571"/>
      <c r="L37" s="563"/>
      <c r="M37" s="521">
        <v>7</v>
      </c>
      <c r="N37" s="534"/>
      <c r="O37" s="535"/>
      <c r="P37" s="564"/>
      <c r="Q37" s="565"/>
      <c r="R37" s="565"/>
      <c r="S37" s="534"/>
      <c r="T37" s="535"/>
      <c r="U37" s="564"/>
      <c r="V37" s="565"/>
      <c r="W37" s="565"/>
      <c r="X37" s="534"/>
      <c r="Y37" s="535"/>
      <c r="Z37" s="564"/>
      <c r="AA37" s="565"/>
      <c r="AB37" s="565"/>
      <c r="AC37" s="534"/>
      <c r="AD37" s="528"/>
      <c r="AE37" s="529">
        <f t="shared" si="21"/>
        <v>0</v>
      </c>
      <c r="AF37" s="530">
        <f t="shared" si="22"/>
        <v>0</v>
      </c>
      <c r="AG37" s="530">
        <f t="shared" si="23"/>
        <v>7</v>
      </c>
      <c r="AH37" s="530">
        <f t="shared" si="24"/>
        <v>0</v>
      </c>
      <c r="AI37" s="531">
        <f t="shared" si="25"/>
        <v>0</v>
      </c>
      <c r="AJ37" s="128" t="s">
        <v>118</v>
      </c>
      <c r="AK37" s="513"/>
      <c r="AL37" s="132" t="str">
        <f>IF($D37="","",IF(VLOOKUP($D37,Licenciés!$A:$AC,14,FALSE)&lt;10000000,"0"&amp;VLOOKUP($D37,Licenciés!$A:$AC,14,FALSE),VLOOKUP($D37,Licenciés!$A:$AC,14,FALSE)))</f>
        <v>08751163</v>
      </c>
      <c r="AM37" s="211">
        <f>IF($D37="","",VLOOKUP($D37,Licenciés!$A:$AC,23,FALSE))</f>
        <v>0</v>
      </c>
      <c r="AN37" s="30">
        <f>IF($D37="","",VLOOKUP($D37,Licenciés!$A:$AC,16,FALSE))</f>
        <v>44771</v>
      </c>
      <c r="AO37" s="31" t="str">
        <f>IF($D37="","",VLOOKUP($D37,Licenciés!$A:$AC,20,FALSE))</f>
        <v>Attestation autoquestionnaire pour mineur</v>
      </c>
      <c r="AP37" s="211" t="str">
        <f>IF($D37="","",VLOOKUP($D37,Licenciés!$A:$AC,5,FALSE))</f>
        <v>T</v>
      </c>
      <c r="AQ37" s="211">
        <f>IF($D37="","",VLOOKUP($D37,Licenciés!$A:$AC,10,FALSE))</f>
        <v>-14</v>
      </c>
      <c r="AR37" s="211" t="str">
        <f>IF($D37="","",VLOOKUP($D37,Licenciés!$A:$AC,11,FALSE))</f>
        <v>M</v>
      </c>
      <c r="AS37" s="211" t="str">
        <f>IF($D37="","",VLOOKUP($D37,Licenciés!$A:$AC,29,FALSE))</f>
        <v>Française</v>
      </c>
      <c r="AT37" s="30">
        <f>IF($D37="","",VLOOKUP($D37,Licenciés!$A:$AC,28,FALSE))</f>
        <v>0</v>
      </c>
      <c r="AU37" s="211">
        <f>IF($D37="","",VLOOKUP($D37,Licenciés!$A:$AZ,35,FALSE))</f>
        <v>0</v>
      </c>
      <c r="AV37" s="211">
        <f>IF($D37="","",VLOOKUP($D37,Licenciés!$A:$AZ,36,FALSE))</f>
        <v>667344515</v>
      </c>
      <c r="AW37" s="31" t="str">
        <f>IF($D37="","",VLOOKUP($D37,Licenciés!$A:$AZ,37,FALSE))</f>
        <v>alayhua@icloud.com</v>
      </c>
    </row>
    <row r="38" spans="1:49" s="101" customFormat="1" ht="15.95" customHeight="1">
      <c r="A38" s="519" t="s">
        <v>9654</v>
      </c>
      <c r="B38" s="520" t="str">
        <f t="shared" si="19"/>
        <v>03</v>
      </c>
      <c r="C38" s="521" t="str">
        <f t="shared" si="20"/>
        <v>35</v>
      </c>
      <c r="D38" s="566">
        <v>3536017</v>
      </c>
      <c r="E38" s="524" t="str">
        <f>IF($D38="","",(VLOOKUP($D38,Licenciés!$A:$AC,2,FALSE)&amp;" "&amp;VLOOKUP($D38,Licenciés!$A:$AC,3,FALSE)))</f>
        <v>TREUJOU Pierre</v>
      </c>
      <c r="F38" s="29" t="str">
        <f>IF($D38="","",VLOOKUP($D38,Licenciés!$A:$AC,15,FALSE))</f>
        <v>AURORE DE VITRE TT</v>
      </c>
      <c r="G38" s="525">
        <f>IF($D38="","",VLOOKUP($D38,Licenciés!$A:$AC,8,FALSE))</f>
        <v>39509</v>
      </c>
      <c r="H38" s="521">
        <f>IF($D38="","",VLOOKUP($D38,Licenciés!$A:$AC,21,FALSE))</f>
        <v>1291</v>
      </c>
      <c r="I38" s="521">
        <f>IF($D38="","",IF(VLOOKUP($D38,Licenciés!$A:$AC,24,FALSE)="Numerote","n° "&amp;VLOOKUP($D38,Licenciés!$A:$AC,23,FALSE),(VLOOKUP($D38,Licenciés!$A:$AC,24,FALSE))))</f>
        <v>12</v>
      </c>
      <c r="J38" s="521" t="str">
        <f>IF($D38="","",VLOOKUP($D38,Licenciés!$A:$AC,9,FALSE))</f>
        <v>C2</v>
      </c>
      <c r="K38" s="571"/>
      <c r="L38" s="563"/>
      <c r="M38" s="521">
        <v>6</v>
      </c>
      <c r="N38" s="534"/>
      <c r="O38" s="535"/>
      <c r="P38" s="564"/>
      <c r="Q38" s="565"/>
      <c r="R38" s="565"/>
      <c r="S38" s="534"/>
      <c r="T38" s="535"/>
      <c r="U38" s="564"/>
      <c r="V38" s="565"/>
      <c r="W38" s="534"/>
      <c r="X38" s="534"/>
      <c r="Y38" s="535"/>
      <c r="Z38" s="564"/>
      <c r="AA38" s="565"/>
      <c r="AB38" s="565"/>
      <c r="AC38" s="534"/>
      <c r="AD38" s="528"/>
      <c r="AE38" s="529">
        <f t="shared" si="21"/>
        <v>0</v>
      </c>
      <c r="AF38" s="530">
        <f t="shared" si="22"/>
        <v>0</v>
      </c>
      <c r="AG38" s="530">
        <f t="shared" si="23"/>
        <v>6</v>
      </c>
      <c r="AH38" s="530">
        <f t="shared" si="24"/>
        <v>0</v>
      </c>
      <c r="AI38" s="531">
        <f t="shared" si="25"/>
        <v>0</v>
      </c>
      <c r="AJ38" s="128" t="s">
        <v>118</v>
      </c>
      <c r="AK38" s="513"/>
      <c r="AL38" s="132" t="str">
        <f>IF($D38="","",IF(VLOOKUP($D38,Licenciés!$A:$AC,14,FALSE)&lt;10000000,"0"&amp;VLOOKUP($D38,Licenciés!$A:$AC,14,FALSE),VLOOKUP($D38,Licenciés!$A:$AC,14,FALSE)))</f>
        <v>03350021</v>
      </c>
      <c r="AM38" s="211">
        <f>IF($D38="","",VLOOKUP($D38,Licenciés!$A:$AC,23,FALSE))</f>
        <v>0</v>
      </c>
      <c r="AN38" s="30">
        <f>IF($D38="","",VLOOKUP($D38,Licenciés!$A:$AC,16,FALSE))</f>
        <v>44754</v>
      </c>
      <c r="AO38" s="31" t="str">
        <f>IF($D38="","",VLOOKUP($D38,Licenciés!$A:$AC,20,FALSE))</f>
        <v>Standard</v>
      </c>
      <c r="AP38" s="211" t="str">
        <f>IF($D38="","",VLOOKUP($D38,Licenciés!$A:$AC,5,FALSE))</f>
        <v>T</v>
      </c>
      <c r="AQ38" s="211">
        <f>IF($D38="","",VLOOKUP($D38,Licenciés!$A:$AC,10,FALSE))</f>
        <v>-15</v>
      </c>
      <c r="AR38" s="211" t="str">
        <f>IF($D38="","",VLOOKUP($D38,Licenciés!$A:$AC,11,FALSE))</f>
        <v>M</v>
      </c>
      <c r="AS38" s="211" t="str">
        <f>IF($D38="","",VLOOKUP($D38,Licenciés!$A:$AC,29,FALSE))</f>
        <v>Française</v>
      </c>
      <c r="AT38" s="30">
        <f>IF($D38="","",VLOOKUP($D38,Licenciés!$A:$AC,28,FALSE))</f>
        <v>0</v>
      </c>
      <c r="AU38" s="211">
        <f>IF($D38="","",VLOOKUP($D38,Licenciés!$A:$AZ,35,FALSE))</f>
        <v>0</v>
      </c>
      <c r="AV38" s="211">
        <f>IF($D38="","",VLOOKUP($D38,Licenciés!$A:$AZ,36,FALSE))</f>
        <v>629975981</v>
      </c>
      <c r="AW38" s="31" t="str">
        <f>IF($D38="","",VLOOKUP($D38,Licenciés!$A:$AZ,37,FALSE))</f>
        <v>stepdel@wanadoo.fr</v>
      </c>
    </row>
    <row r="39" spans="1:49" s="101" customFormat="1" ht="15.95" customHeight="1">
      <c r="A39" s="519" t="s">
        <v>9655</v>
      </c>
      <c r="B39" s="520" t="str">
        <f t="shared" si="19"/>
        <v>03</v>
      </c>
      <c r="C39" s="521" t="str">
        <f t="shared" si="20"/>
        <v>29</v>
      </c>
      <c r="D39" s="566">
        <v>2937577</v>
      </c>
      <c r="E39" s="524" t="str">
        <f>IF($D39="","",(VLOOKUP($D39,Licenciés!$A:$AC,2,FALSE)&amp;" "&amp;VLOOKUP($D39,Licenciés!$A:$AC,3,FALSE)))</f>
        <v>SOUCHON Alexandre</v>
      </c>
      <c r="F39" s="29" t="str">
        <f>IF($D39="","",VLOOKUP($D39,Licenciés!$A:$AC,15,FALSE))</f>
        <v>RP FOUESNANT</v>
      </c>
      <c r="G39" s="525">
        <f>IF($D39="","",VLOOKUP($D39,Licenciés!$A:$AC,8,FALSE))</f>
        <v>39890</v>
      </c>
      <c r="H39" s="521">
        <f>IF($D39="","",VLOOKUP($D39,Licenciés!$A:$AC,21,FALSE))</f>
        <v>1412</v>
      </c>
      <c r="I39" s="521">
        <f>IF($D39="","",IF(VLOOKUP($D39,Licenciés!$A:$AC,24,FALSE)="Numerote","n° "&amp;VLOOKUP($D39,Licenciés!$A:$AC,23,FALSE),(VLOOKUP($D39,Licenciés!$A:$AC,24,FALSE))))</f>
        <v>14</v>
      </c>
      <c r="J39" s="521" t="str">
        <f>IF($D39="","",VLOOKUP($D39,Licenciés!$A:$AC,9,FALSE))</f>
        <v>C1</v>
      </c>
      <c r="K39" s="571"/>
      <c r="L39" s="563"/>
      <c r="M39" s="530">
        <v>5</v>
      </c>
      <c r="N39" s="534"/>
      <c r="O39" s="535"/>
      <c r="P39" s="564"/>
      <c r="Q39" s="565"/>
      <c r="R39" s="565"/>
      <c r="S39" s="534"/>
      <c r="T39" s="535"/>
      <c r="U39" s="578"/>
      <c r="V39" s="565"/>
      <c r="W39" s="534"/>
      <c r="X39" s="534"/>
      <c r="Y39" s="535"/>
      <c r="Z39" s="564"/>
      <c r="AA39" s="565"/>
      <c r="AB39" s="565"/>
      <c r="AC39" s="534"/>
      <c r="AD39" s="528"/>
      <c r="AE39" s="529">
        <f t="shared" si="21"/>
        <v>0</v>
      </c>
      <c r="AF39" s="530">
        <f t="shared" si="22"/>
        <v>0</v>
      </c>
      <c r="AG39" s="530">
        <f t="shared" si="23"/>
        <v>5</v>
      </c>
      <c r="AH39" s="530">
        <f t="shared" si="24"/>
        <v>0</v>
      </c>
      <c r="AI39" s="531">
        <f t="shared" si="25"/>
        <v>0</v>
      </c>
      <c r="AJ39" s="128" t="s">
        <v>118</v>
      </c>
      <c r="AK39" s="513"/>
      <c r="AL39" s="132" t="str">
        <f>IF($D39="","",IF(VLOOKUP($D39,Licenciés!$A:$AC,14,FALSE)&lt;10000000,"0"&amp;VLOOKUP($D39,Licenciés!$A:$AC,14,FALSE),VLOOKUP($D39,Licenciés!$A:$AC,14,FALSE)))</f>
        <v>03290229</v>
      </c>
      <c r="AM39" s="211">
        <f>IF($D39="","",VLOOKUP($D39,Licenciés!$A:$AC,23,FALSE))</f>
        <v>0</v>
      </c>
      <c r="AN39" s="30">
        <f>IF($D39="","",VLOOKUP($D39,Licenciés!$A:$AC,16,FALSE))</f>
        <v>44813</v>
      </c>
      <c r="AO39" s="31" t="str">
        <f>IF($D39="","",VLOOKUP($D39,Licenciés!$A:$AC,20,FALSE))</f>
        <v>Attestation autoquestionnaire pour mineur</v>
      </c>
      <c r="AP39" s="211" t="str">
        <f>IF($D39="","",VLOOKUP($D39,Licenciés!$A:$AC,5,FALSE))</f>
        <v>T</v>
      </c>
      <c r="AQ39" s="211">
        <f>IF($D39="","",VLOOKUP($D39,Licenciés!$A:$AC,10,FALSE))</f>
        <v>-14</v>
      </c>
      <c r="AR39" s="211" t="str">
        <f>IF($D39="","",VLOOKUP($D39,Licenciés!$A:$AC,11,FALSE))</f>
        <v>M</v>
      </c>
      <c r="AS39" s="211" t="str">
        <f>IF($D39="","",VLOOKUP($D39,Licenciés!$A:$AC,29,FALSE))</f>
        <v>Française</v>
      </c>
      <c r="AT39" s="30">
        <f>IF($D39="","",VLOOKUP($D39,Licenciés!$A:$AC,28,FALSE))</f>
        <v>43647</v>
      </c>
      <c r="AU39" s="211">
        <f>IF($D39="","",VLOOKUP($D39,Licenciés!$A:$AZ,35,FALSE))</f>
        <v>0</v>
      </c>
      <c r="AV39" s="211">
        <f>IF($D39="","",VLOOKUP($D39,Licenciés!$A:$AZ,36,FALSE))</f>
        <v>663617773</v>
      </c>
      <c r="AW39" s="31" t="str">
        <f>IF($D39="","",VLOOKUP($D39,Licenciés!$A:$AZ,37,FALSE))</f>
        <v>nicosouchon@wanadoo.fr</v>
      </c>
    </row>
    <row r="40" spans="1:49" s="101" customFormat="1" ht="15.95" customHeight="1">
      <c r="A40" s="519" t="s">
        <v>9656</v>
      </c>
      <c r="B40" s="520" t="str">
        <f t="shared" si="19"/>
        <v>04</v>
      </c>
      <c r="C40" s="521" t="str">
        <f t="shared" si="20"/>
        <v>45</v>
      </c>
      <c r="D40" s="570">
        <v>4526611</v>
      </c>
      <c r="E40" s="524" t="str">
        <f>IF($D40="","",(VLOOKUP($D40,Licenciés!$A:$AC,2,FALSE)&amp;" "&amp;VLOOKUP($D40,Licenciés!$A:$AC,3,FALSE)))</f>
        <v>FAYEL Noe</v>
      </c>
      <c r="F40" s="29" t="str">
        <f>IF($D40="","",VLOOKUP($D40,Licenciés!$A:$AC,15,FALSE))</f>
        <v>USM OLIVET TENNIS DE TABLE</v>
      </c>
      <c r="G40" s="525">
        <f>IF($D40="","",VLOOKUP($D40,Licenciés!$A:$AC,8,FALSE))</f>
        <v>39800</v>
      </c>
      <c r="H40" s="521">
        <f>IF($D40="","",VLOOKUP($D40,Licenciés!$A:$AC,21,FALSE))</f>
        <v>1488</v>
      </c>
      <c r="I40" s="521">
        <f>IF($D40="","",IF(VLOOKUP($D40,Licenciés!$A:$AC,24,FALSE)="Numerote","n° "&amp;VLOOKUP($D40,Licenciés!$A:$AC,23,FALSE),(VLOOKUP($D40,Licenciés!$A:$AC,24,FALSE))))</f>
        <v>14</v>
      </c>
      <c r="J40" s="521" t="str">
        <f>IF($D40="","",VLOOKUP($D40,Licenciés!$A:$AC,9,FALSE))</f>
        <v>C2</v>
      </c>
      <c r="K40" s="571"/>
      <c r="L40" s="563"/>
      <c r="M40" s="521">
        <v>4</v>
      </c>
      <c r="N40" s="534"/>
      <c r="O40" s="535"/>
      <c r="P40" s="564"/>
      <c r="Q40" s="565"/>
      <c r="R40" s="565"/>
      <c r="S40" s="534"/>
      <c r="T40" s="535"/>
      <c r="U40" s="564"/>
      <c r="V40" s="565"/>
      <c r="W40" s="534"/>
      <c r="X40" s="534"/>
      <c r="Y40" s="535"/>
      <c r="Z40" s="564"/>
      <c r="AA40" s="565"/>
      <c r="AB40" s="565"/>
      <c r="AC40" s="534"/>
      <c r="AD40" s="528"/>
      <c r="AE40" s="529">
        <f t="shared" si="21"/>
        <v>0</v>
      </c>
      <c r="AF40" s="530">
        <f t="shared" si="22"/>
        <v>0</v>
      </c>
      <c r="AG40" s="530">
        <f t="shared" si="23"/>
        <v>4</v>
      </c>
      <c r="AH40" s="530">
        <f t="shared" si="24"/>
        <v>0</v>
      </c>
      <c r="AI40" s="531">
        <f t="shared" si="25"/>
        <v>0</v>
      </c>
      <c r="AJ40" s="128" t="s">
        <v>118</v>
      </c>
      <c r="AK40" s="513"/>
      <c r="AL40" s="132" t="str">
        <f>IF($D40="","",IF(VLOOKUP($D40,Licenciés!$A:$AC,14,FALSE)&lt;10000000,"0"&amp;VLOOKUP($D40,Licenciés!$A:$AC,14,FALSE),VLOOKUP($D40,Licenciés!$A:$AC,14,FALSE)))</f>
        <v>04450410</v>
      </c>
      <c r="AM40" s="211">
        <f>IF($D40="","",VLOOKUP($D40,Licenciés!$A:$AC,23,FALSE))</f>
        <v>0</v>
      </c>
      <c r="AN40" s="30">
        <f>IF($D40="","",VLOOKUP($D40,Licenciés!$A:$AC,16,FALSE))</f>
        <v>44806</v>
      </c>
      <c r="AO40" s="31" t="str">
        <f>IF($D40="","",VLOOKUP($D40,Licenciés!$A:$AC,20,FALSE))</f>
        <v>Attestation autoquestionnaire pour mineur</v>
      </c>
      <c r="AP40" s="211" t="str">
        <f>IF($D40="","",VLOOKUP($D40,Licenciés!$A:$AC,5,FALSE))</f>
        <v>T</v>
      </c>
      <c r="AQ40" s="211">
        <f>IF($D40="","",VLOOKUP($D40,Licenciés!$A:$AC,10,FALSE))</f>
        <v>-15</v>
      </c>
      <c r="AR40" s="211" t="str">
        <f>IF($D40="","",VLOOKUP($D40,Licenciés!$A:$AC,11,FALSE))</f>
        <v>M</v>
      </c>
      <c r="AS40" s="211" t="str">
        <f>IF($D40="","",VLOOKUP($D40,Licenciés!$A:$AC,29,FALSE))</f>
        <v>Française</v>
      </c>
      <c r="AT40" s="30">
        <f>IF($D40="","",VLOOKUP($D40,Licenciés!$A:$AC,28,FALSE))</f>
        <v>0</v>
      </c>
      <c r="AU40" s="211">
        <f>IF($D40="","",VLOOKUP($D40,Licenciés!$A:$AZ,35,FALSE))</f>
        <v>238642369</v>
      </c>
      <c r="AV40" s="211">
        <f>IF($D40="","",VLOOKUP($D40,Licenciés!$A:$AZ,36,FALSE))</f>
        <v>695644052</v>
      </c>
      <c r="AW40" s="31" t="str">
        <f>IF($D40="","",VLOOKUP($D40,Licenciés!$A:$AZ,37,FALSE))</f>
        <v>nathalie.fayel@orange.fr</v>
      </c>
    </row>
    <row r="41" spans="1:49" s="101" customFormat="1" ht="15.95" customHeight="1">
      <c r="A41" s="519" t="s">
        <v>3541</v>
      </c>
      <c r="B41" s="520" t="str">
        <f t="shared" si="19"/>
        <v>04</v>
      </c>
      <c r="C41" s="521" t="str">
        <f t="shared" si="20"/>
        <v>37</v>
      </c>
      <c r="D41" s="570">
        <v>3343148</v>
      </c>
      <c r="E41" s="523" t="str">
        <f>IF($D41="","",(VLOOKUP($D41,Licenciés!$A:$AC,2,FALSE)&amp;" "&amp;VLOOKUP($D41,Licenciés!$A:$AC,3,FALSE)))</f>
        <v>CLEMENT Theotime</v>
      </c>
      <c r="F41" s="29" t="str">
        <f>IF($D41="","",VLOOKUP($D41,Licenciés!$A:$AC,15,FALSE))</f>
        <v>4S TOURS T.T.</v>
      </c>
      <c r="G41" s="525">
        <f>IF($D41="","",VLOOKUP($D41,Licenciés!$A:$AC,8,FALSE))</f>
        <v>39836</v>
      </c>
      <c r="H41" s="521">
        <f>IF($D41="","",VLOOKUP($D41,Licenciés!$A:$AC,21,FALSE))</f>
        <v>1279</v>
      </c>
      <c r="I41" s="521">
        <f>IF($D41="","",IF(VLOOKUP($D41,Licenciés!$A:$AC,24,FALSE)="Numerote","n° "&amp;VLOOKUP($D41,Licenciés!$A:$AC,23,FALSE),(VLOOKUP($D41,Licenciés!$A:$AC,24,FALSE))))</f>
        <v>12</v>
      </c>
      <c r="J41" s="521" t="str">
        <f>IF($D41="","",VLOOKUP($D41,Licenciés!$A:$AC,9,FALSE))</f>
        <v>C1</v>
      </c>
      <c r="K41" s="562"/>
      <c r="L41" s="574"/>
      <c r="M41" s="521">
        <v>3</v>
      </c>
      <c r="N41" s="534"/>
      <c r="O41" s="535"/>
      <c r="P41" s="576"/>
      <c r="Q41" s="575"/>
      <c r="R41" s="575"/>
      <c r="S41" s="534"/>
      <c r="T41" s="535"/>
      <c r="U41" s="576"/>
      <c r="V41" s="575"/>
      <c r="W41" s="575"/>
      <c r="X41" s="534"/>
      <c r="Y41" s="535"/>
      <c r="Z41" s="576"/>
      <c r="AA41" s="575"/>
      <c r="AB41" s="565"/>
      <c r="AC41" s="534"/>
      <c r="AD41" s="528"/>
      <c r="AE41" s="529">
        <f t="shared" si="21"/>
        <v>0</v>
      </c>
      <c r="AF41" s="530">
        <f t="shared" si="22"/>
        <v>0</v>
      </c>
      <c r="AG41" s="530">
        <f t="shared" si="23"/>
        <v>3</v>
      </c>
      <c r="AH41" s="530">
        <f t="shared" si="24"/>
        <v>0</v>
      </c>
      <c r="AI41" s="531">
        <f t="shared" si="25"/>
        <v>0</v>
      </c>
      <c r="AJ41" s="128" t="s">
        <v>118</v>
      </c>
      <c r="AK41" s="513"/>
      <c r="AL41" s="132" t="str">
        <f>IF($D41="","",IF(VLOOKUP($D41,Licenciés!$A:$AC,14,FALSE)&lt;10000000,"0"&amp;VLOOKUP($D41,Licenciés!$A:$AC,14,FALSE),VLOOKUP($D41,Licenciés!$A:$AC,14,FALSE)))</f>
        <v>04370002</v>
      </c>
      <c r="AM41" s="211">
        <f>IF($D41="","",VLOOKUP($D41,Licenciés!$A:$AC,23,FALSE))</f>
        <v>0</v>
      </c>
      <c r="AN41" s="30">
        <f>IF($D41="","",VLOOKUP($D41,Licenciés!$A:$AC,16,FALSE))</f>
        <v>44807</v>
      </c>
      <c r="AO41" s="31" t="str">
        <f>IF($D41="","",VLOOKUP($D41,Licenciés!$A:$AC,20,FALSE))</f>
        <v>Attestation autoquestionnaire pour mineur</v>
      </c>
      <c r="AP41" s="211" t="str">
        <f>IF($D41="","",VLOOKUP($D41,Licenciés!$A:$AC,5,FALSE))</f>
        <v>T</v>
      </c>
      <c r="AQ41" s="211">
        <f>IF($D41="","",VLOOKUP($D41,Licenciés!$A:$AC,10,FALSE))</f>
        <v>-14</v>
      </c>
      <c r="AR41" s="211" t="str">
        <f>IF($D41="","",VLOOKUP($D41,Licenciés!$A:$AC,11,FALSE))</f>
        <v>M</v>
      </c>
      <c r="AS41" s="211" t="str">
        <f>IF($D41="","",VLOOKUP($D41,Licenciés!$A:$AC,29,FALSE))</f>
        <v>Française</v>
      </c>
      <c r="AT41" s="30">
        <f>IF($D41="","",VLOOKUP($D41,Licenciés!$A:$AC,28,FALSE))</f>
        <v>44743</v>
      </c>
      <c r="AU41" s="211">
        <f>IF($D41="","",VLOOKUP($D41,Licenciés!$A:$AZ,35,FALSE))</f>
        <v>0</v>
      </c>
      <c r="AV41" s="211">
        <f>IF($D41="","",VLOOKUP($D41,Licenciés!$A:$AZ,36,FALSE))</f>
        <v>663160228</v>
      </c>
      <c r="AW41" s="31" t="str">
        <f>IF($D41="","",VLOOKUP($D41,Licenciés!$A:$AZ,37,FALSE))</f>
        <v>clement.clara@bbox.fr</v>
      </c>
    </row>
    <row r="42" spans="1:49" s="101" customFormat="1" ht="15.95" customHeight="1">
      <c r="A42" s="519" t="s">
        <v>9657</v>
      </c>
      <c r="B42" s="520" t="str">
        <f t="shared" si="19"/>
        <v>12</v>
      </c>
      <c r="C42" s="521" t="str">
        <f t="shared" si="20"/>
        <v>53</v>
      </c>
      <c r="D42" s="566">
        <v>5325506</v>
      </c>
      <c r="E42" s="523" t="str">
        <f>IF($D42="","",(VLOOKUP($D42,Licenciés!$A:$AC,2,FALSE)&amp;" "&amp;VLOOKUP($D42,Licenciés!$A:$AC,3,FALSE)))</f>
        <v>SANGNIER LAFFONT Nolann</v>
      </c>
      <c r="F42" s="29" t="str">
        <f>IF($D42="","",VLOOKUP($D42,Licenciés!$A:$AC,15,FALSE))</f>
        <v>LAVAL Francs Archers</v>
      </c>
      <c r="G42" s="525">
        <f>IF($D42="","",VLOOKUP($D42,Licenciés!$A:$AC,8,FALSE))</f>
        <v>39833</v>
      </c>
      <c r="H42" s="521">
        <f>IF($D42="","",VLOOKUP($D42,Licenciés!$A:$AC,21,FALSE))</f>
        <v>1399</v>
      </c>
      <c r="I42" s="521">
        <f>IF($D42="","",IF(VLOOKUP($D42,Licenciés!$A:$AC,24,FALSE)="Numerote","n° "&amp;VLOOKUP($D42,Licenciés!$A:$AC,23,FALSE),(VLOOKUP($D42,Licenciés!$A:$AC,24,FALSE))))</f>
        <v>13</v>
      </c>
      <c r="J42" s="521" t="str">
        <f>IF($D42="","",VLOOKUP($D42,Licenciés!$A:$AC,9,FALSE))</f>
        <v>C1</v>
      </c>
      <c r="K42" s="571"/>
      <c r="L42" s="563"/>
      <c r="M42" s="565">
        <v>2</v>
      </c>
      <c r="N42" s="534"/>
      <c r="O42" s="535"/>
      <c r="P42" s="564"/>
      <c r="Q42" s="565"/>
      <c r="R42" s="565"/>
      <c r="S42" s="534"/>
      <c r="T42" s="535"/>
      <c r="U42" s="564"/>
      <c r="V42" s="565"/>
      <c r="W42" s="565"/>
      <c r="X42" s="534"/>
      <c r="Y42" s="535"/>
      <c r="Z42" s="564"/>
      <c r="AA42" s="565"/>
      <c r="AB42" s="565"/>
      <c r="AC42" s="534"/>
      <c r="AD42" s="528"/>
      <c r="AE42" s="529">
        <f t="shared" si="21"/>
        <v>0</v>
      </c>
      <c r="AF42" s="530">
        <f t="shared" si="22"/>
        <v>0</v>
      </c>
      <c r="AG42" s="530">
        <f t="shared" si="23"/>
        <v>2</v>
      </c>
      <c r="AH42" s="530">
        <f t="shared" si="24"/>
        <v>0</v>
      </c>
      <c r="AI42" s="531">
        <f t="shared" si="25"/>
        <v>0</v>
      </c>
      <c r="AJ42" s="128" t="s">
        <v>118</v>
      </c>
      <c r="AK42" s="513"/>
      <c r="AL42" s="132">
        <f>IF($D42="","",IF(VLOOKUP($D42,Licenciés!$A:$AC,14,FALSE)&lt;10000000,"0"&amp;VLOOKUP($D42,Licenciés!$A:$AC,14,FALSE),VLOOKUP($D42,Licenciés!$A:$AC,14,FALSE)))</f>
        <v>12530022</v>
      </c>
      <c r="AM42" s="211">
        <f>IF($D42="","",VLOOKUP($D42,Licenciés!$A:$AC,23,FALSE))</f>
        <v>0</v>
      </c>
      <c r="AN42" s="30">
        <f>IF($D42="","",VLOOKUP($D42,Licenciés!$A:$AC,16,FALSE))</f>
        <v>44817</v>
      </c>
      <c r="AO42" s="31" t="str">
        <f>IF($D42="","",VLOOKUP($D42,Licenciés!$A:$AC,20,FALSE))</f>
        <v>Standard</v>
      </c>
      <c r="AP42" s="211" t="str">
        <f>IF($D42="","",VLOOKUP($D42,Licenciés!$A:$AC,5,FALSE))</f>
        <v>T</v>
      </c>
      <c r="AQ42" s="211">
        <f>IF($D42="","",VLOOKUP($D42,Licenciés!$A:$AC,10,FALSE))</f>
        <v>-14</v>
      </c>
      <c r="AR42" s="211" t="str">
        <f>IF($D42="","",VLOOKUP($D42,Licenciés!$A:$AC,11,FALSE))</f>
        <v>M</v>
      </c>
      <c r="AS42" s="211" t="str">
        <f>IF($D42="","",VLOOKUP($D42,Licenciés!$A:$AC,29,FALSE))</f>
        <v>Française</v>
      </c>
      <c r="AT42" s="30">
        <f>IF($D42="","",VLOOKUP($D42,Licenciés!$A:$AC,28,FALSE))</f>
        <v>43282</v>
      </c>
      <c r="AU42" s="211">
        <f>IF($D42="","",VLOOKUP($D42,Licenciés!$A:$AZ,35,FALSE))</f>
        <v>243986832</v>
      </c>
      <c r="AV42" s="211">
        <f>IF($D42="","",VLOOKUP($D42,Licenciés!$A:$AZ,36,FALSE))</f>
        <v>687303326</v>
      </c>
      <c r="AW42" s="31" t="str">
        <f>IF($D42="","",VLOOKUP($D42,Licenciés!$A:$AZ,37,FALSE))</f>
        <v>chris.laffont1@orange.fr</v>
      </c>
    </row>
    <row r="43" spans="1:49" ht="15.95" customHeight="1">
      <c r="A43" s="608" t="s">
        <v>9638</v>
      </c>
      <c r="B43" s="520" t="str">
        <f t="shared" ref="B43" si="26">IF(D43&gt;0,LEFT(AL43,2)," ")</f>
        <v>03</v>
      </c>
      <c r="C43" s="521" t="str">
        <f t="shared" ref="C43" si="27">RIGHT(LEFT(AL43,4),2)</f>
        <v>56</v>
      </c>
      <c r="D43" s="566">
        <v>5624230</v>
      </c>
      <c r="E43" s="523" t="str">
        <f>IF($D43="","",(VLOOKUP($D43,Licenciés!$A:$AC,2,FALSE)&amp;" "&amp;VLOOKUP($D43,Licenciés!$A:$AC,3,FALSE)))</f>
        <v>BAYALA Ble-Jean-Pierre</v>
      </c>
      <c r="F43" s="29" t="str">
        <f>IF($D43="","",VLOOKUP($D43,Licenciés!$A:$AC,15,FALSE))</f>
        <v>GARDE DU VOEU HENNEBONT</v>
      </c>
      <c r="G43" s="525">
        <f>IF($D43="","",VLOOKUP($D43,Licenciés!$A:$AC,8,FALSE))</f>
        <v>39574</v>
      </c>
      <c r="H43" s="521">
        <f>IF($D43="","",VLOOKUP($D43,Licenciés!$A:$AC,21,FALSE))</f>
        <v>1600</v>
      </c>
      <c r="I43" s="521">
        <f>IF($D43="","",IF(VLOOKUP($D43,Licenciés!$A:$AC,24,FALSE)="Numerote","n° "&amp;VLOOKUP($D43,Licenciés!$A:$AC,23,FALSE),(VLOOKUP($D43,Licenciés!$A:$AC,24,FALSE))))</f>
        <v>16</v>
      </c>
      <c r="J43" s="521" t="str">
        <f>IF($D43="","",VLOOKUP($D43,Licenciés!$A:$AC,9,FALSE))</f>
        <v>C2</v>
      </c>
      <c r="K43" s="529"/>
      <c r="L43" s="559"/>
      <c r="M43" s="610">
        <v>0.1</v>
      </c>
      <c r="N43" s="534"/>
      <c r="O43" s="535"/>
      <c r="P43" s="569"/>
      <c r="Q43" s="567"/>
      <c r="R43" s="568"/>
      <c r="S43" s="534"/>
      <c r="T43" s="535"/>
      <c r="U43" s="569"/>
      <c r="V43" s="567"/>
      <c r="W43" s="568"/>
      <c r="X43" s="534"/>
      <c r="Y43" s="535"/>
      <c r="Z43" s="569"/>
      <c r="AA43" s="567"/>
      <c r="AB43" s="565"/>
      <c r="AC43" s="534"/>
      <c r="AD43" s="528"/>
      <c r="AE43" s="529">
        <f t="shared" ref="AE43" si="28">(K43+P43+U43+Z43)+MOD(ROUND((L43+Q43+V43+AA43-AF43)/100,),100)</f>
        <v>0</v>
      </c>
      <c r="AF43" s="530">
        <f t="shared" ref="AF43" si="29">MOD(L43+Q43+V43+AA43+ROUND((M43+R43+W43+AB43-AG43)/100,),100)</f>
        <v>0</v>
      </c>
      <c r="AG43" s="530">
        <f t="shared" ref="AG43" si="30">MOD(M43+R43+W43+AB43+ROUND((N43+S43+X43+AC43-AH43)/100,),100)</f>
        <v>0.1</v>
      </c>
      <c r="AH43" s="530">
        <f t="shared" ref="AH43" si="31">MOD(N43+S43+X43+AC43+ROUND((O43+T43+Y43+AD43-AI43)/100,),100)</f>
        <v>0</v>
      </c>
      <c r="AI43" s="531">
        <f t="shared" ref="AI43" si="32">MOD(O43+T43+Y43+AD43,100)</f>
        <v>0</v>
      </c>
      <c r="AJ43" s="128" t="s">
        <v>118</v>
      </c>
      <c r="AK43" s="513"/>
      <c r="AL43" s="132" t="str">
        <f>IF($D43="","",IF(VLOOKUP($D43,Licenciés!$A:$AC,14,FALSE)&lt;10000000,"0"&amp;VLOOKUP($D43,Licenciés!$A:$AC,14,FALSE),VLOOKUP($D43,Licenciés!$A:$AC,14,FALSE)))</f>
        <v>03560039</v>
      </c>
      <c r="AM43" s="211">
        <f>IF($D43="","",VLOOKUP($D43,Licenciés!$A:$AC,23,FALSE))</f>
        <v>0</v>
      </c>
      <c r="AN43" s="30">
        <f>IF($D43="","",VLOOKUP($D43,Licenciés!$A:$AC,16,FALSE))</f>
        <v>44809</v>
      </c>
      <c r="AO43" s="31" t="str">
        <f>IF($D43="","",VLOOKUP($D43,Licenciés!$A:$AC,20,FALSE))</f>
        <v>Standard</v>
      </c>
      <c r="AP43" s="211" t="str">
        <f>IF($D43="","",VLOOKUP($D43,Licenciés!$A:$AC,5,FALSE))</f>
        <v>T</v>
      </c>
      <c r="AQ43" s="211">
        <f>IF($D43="","",VLOOKUP($D43,Licenciés!$A:$AC,10,FALSE))</f>
        <v>-15</v>
      </c>
      <c r="AR43" s="211" t="str">
        <f>IF($D43="","",VLOOKUP($D43,Licenciés!$A:$AC,11,FALSE))</f>
        <v>M</v>
      </c>
      <c r="AS43" s="211" t="str">
        <f>IF($D43="","",VLOOKUP($D43,Licenciés!$A:$AC,29,FALSE))</f>
        <v>Etranger</v>
      </c>
      <c r="AT43" s="30">
        <f>IF($D43="","",VLOOKUP($D43,Licenciés!$A:$AC,28,FALSE))</f>
        <v>44743</v>
      </c>
      <c r="AU43" s="211">
        <f>IF($D43="","",VLOOKUP($D43,Licenciés!$A:$AZ,35,FALSE))</f>
        <v>0</v>
      </c>
      <c r="AV43" s="211">
        <f>IF($D43="","",VLOOKUP($D43,Licenciés!$A:$AZ,36,FALSE))</f>
        <v>0</v>
      </c>
      <c r="AW43" s="31" t="str">
        <f>IF($D43="","",VLOOKUP($D43,Licenciés!$A:$AZ,37,FALSE))</f>
        <v>jeromeboyer.gvhtt@gmail.com</v>
      </c>
    </row>
    <row r="44" spans="1:49" s="101" customFormat="1" ht="15.95" customHeight="1" thickBot="1">
      <c r="A44" s="519"/>
      <c r="B44" s="539" t="str">
        <f>IF(D44&gt;0,LEFT(AL44,2)," ")</f>
        <v xml:space="preserve"> </v>
      </c>
      <c r="C44" s="540" t="str">
        <f>RIGHT(LEFT(AL44,4),2)</f>
        <v/>
      </c>
      <c r="D44" s="620"/>
      <c r="E44" s="524" t="str">
        <f>IF($D44="","",(VLOOKUP($D44,Licenciés!$A:$AC,2,FALSE)&amp;" "&amp;VLOOKUP($D44,Licenciés!$A:$AC,3,FALSE)))</f>
        <v/>
      </c>
      <c r="F44" s="29" t="str">
        <f>IF($D44="","",VLOOKUP($D44,Licenciés!$A:$AC,15,FALSE))</f>
        <v/>
      </c>
      <c r="G44" s="525" t="str">
        <f>IF($D44="","",VLOOKUP($D44,Licenciés!$A:$AC,8,FALSE))</f>
        <v/>
      </c>
      <c r="H44" s="521" t="str">
        <f>IF($D44="","",VLOOKUP($D44,Licenciés!$A:$AC,21,FALSE))</f>
        <v/>
      </c>
      <c r="I44" s="521" t="str">
        <f>IF($D44="","",IF(VLOOKUP($D44,Licenciés!$A:$AC,24,FALSE)="Numerote","n° "&amp;VLOOKUP($D44,Licenciés!$A:$AC,23,FALSE),(VLOOKUP($D44,Licenciés!$A:$AC,24,FALSE))))</f>
        <v/>
      </c>
      <c r="J44" s="521" t="str">
        <f>IF($D44="","",VLOOKUP($D44,Licenciés!$A:$AC,9,FALSE))</f>
        <v/>
      </c>
      <c r="K44" s="571"/>
      <c r="L44" s="563"/>
      <c r="M44" s="565"/>
      <c r="N44" s="534"/>
      <c r="O44" s="535"/>
      <c r="P44" s="564"/>
      <c r="Q44" s="565"/>
      <c r="R44" s="565"/>
      <c r="S44" s="534"/>
      <c r="T44" s="535"/>
      <c r="U44" s="564"/>
      <c r="V44" s="565"/>
      <c r="W44" s="565"/>
      <c r="X44" s="534"/>
      <c r="Y44" s="535"/>
      <c r="Z44" s="564"/>
      <c r="AA44" s="565"/>
      <c r="AB44" s="565"/>
      <c r="AC44" s="534"/>
      <c r="AD44" s="528"/>
      <c r="AE44" s="529">
        <f t="shared" ref="AE44" si="33">(K44+P44+U44+Z44)+MOD(ROUND((L44+Q44+V44+AA44-AF44)/100,),100)</f>
        <v>0</v>
      </c>
      <c r="AF44" s="530">
        <f t="shared" ref="AF44:AH44" si="34">MOD(L44+Q44+V44+AA44+ROUND((M44+R44+W44+AB44-AG44)/100,),100)</f>
        <v>0</v>
      </c>
      <c r="AG44" s="530">
        <f t="shared" si="34"/>
        <v>0</v>
      </c>
      <c r="AH44" s="530">
        <f t="shared" si="34"/>
        <v>0</v>
      </c>
      <c r="AI44" s="531">
        <f t="shared" ref="AI44" si="35">MOD(O44+T44+Y44+AD44,100)</f>
        <v>0</v>
      </c>
      <c r="AJ44" s="234"/>
      <c r="AK44" s="513"/>
      <c r="AL44" s="132" t="str">
        <f>IF($D44="","",IF(VLOOKUP($D44,Licenciés!$A:$AC,14,FALSE)&lt;10000000,"0"&amp;VLOOKUP($D44,Licenciés!$A:$AC,14,FALSE),VLOOKUP($D44,Licenciés!$A:$AC,14,FALSE)))</f>
        <v/>
      </c>
      <c r="AM44" s="211" t="str">
        <f>IF($D44="","",VLOOKUP($D44,Licenciés!$A:$AC,23,FALSE))</f>
        <v/>
      </c>
      <c r="AN44" s="30" t="str">
        <f>IF($D44="","",VLOOKUP($D44,Licenciés!$A:$AC,16,FALSE))</f>
        <v/>
      </c>
      <c r="AO44" s="31" t="str">
        <f>IF($D44="","",VLOOKUP($D44,Licenciés!$A:$AC,20,FALSE))</f>
        <v/>
      </c>
      <c r="AP44" s="211" t="str">
        <f>IF($D44="","",VLOOKUP($D44,Licenciés!$A:$AC,5,FALSE))</f>
        <v/>
      </c>
      <c r="AQ44" s="211" t="str">
        <f>IF($D44="","",VLOOKUP($D44,Licenciés!$A:$AC,10,FALSE))</f>
        <v/>
      </c>
      <c r="AR44" s="211" t="str">
        <f>IF($D44="","",VLOOKUP($D44,Licenciés!$A:$AC,11,FALSE))</f>
        <v/>
      </c>
      <c r="AS44" s="211" t="str">
        <f>IF($D44="","",VLOOKUP($D44,Licenciés!$A:$AC,29,FALSE))</f>
        <v/>
      </c>
      <c r="AT44" s="30" t="str">
        <f>IF($D44="","",VLOOKUP($D44,Licenciés!$A:$AC,28,FALSE))</f>
        <v/>
      </c>
      <c r="AU44" s="211" t="str">
        <f>IF($D44="","",VLOOKUP($D44,Licenciés!$A:$AZ,35,FALSE))</f>
        <v/>
      </c>
      <c r="AV44" s="211" t="str">
        <f>IF($D44="","",VLOOKUP($D44,Licenciés!$A:$AZ,36,FALSE))</f>
        <v/>
      </c>
      <c r="AW44" s="31" t="str">
        <f>IF($D44="","",VLOOKUP($D44,Licenciés!$A:$AZ,37,FALSE))</f>
        <v/>
      </c>
    </row>
    <row r="45" spans="1:49" s="101" customFormat="1" ht="15.95" customHeight="1" thickTop="1">
      <c r="A45" s="151"/>
      <c r="B45" s="152"/>
      <c r="C45" s="214"/>
      <c r="D45" s="153"/>
      <c r="E45" s="215"/>
      <c r="F45" s="215"/>
      <c r="G45" s="154"/>
      <c r="H45" s="214"/>
      <c r="I45" s="214"/>
      <c r="J45" s="214"/>
      <c r="K45" s="155"/>
      <c r="L45" s="155"/>
      <c r="M45" s="155"/>
      <c r="N45" s="214"/>
      <c r="O45" s="214"/>
      <c r="P45" s="155"/>
      <c r="Q45" s="155"/>
      <c r="R45" s="155"/>
      <c r="S45" s="214"/>
      <c r="T45" s="214"/>
      <c r="U45" s="155"/>
      <c r="V45" s="155"/>
      <c r="W45" s="155"/>
      <c r="X45" s="214"/>
      <c r="Y45" s="214"/>
      <c r="Z45" s="155"/>
      <c r="AA45" s="155"/>
      <c r="AB45" s="155"/>
      <c r="AC45" s="214"/>
      <c r="AD45" s="214"/>
      <c r="AE45" s="155"/>
      <c r="AF45" s="155"/>
      <c r="AG45" s="155"/>
      <c r="AH45" s="155"/>
      <c r="AI45" s="155"/>
      <c r="AJ45" s="100"/>
      <c r="AK45" s="510"/>
      <c r="AL45" s="98"/>
      <c r="AM45" s="98"/>
      <c r="AN45" s="99"/>
      <c r="AO45" s="216"/>
      <c r="AP45" s="98"/>
      <c r="AQ45" s="98"/>
      <c r="AR45" s="98"/>
      <c r="AS45" s="98"/>
      <c r="AT45" s="99"/>
    </row>
    <row r="46" spans="1:49" ht="15.95" hidden="1" customHeight="1"/>
    <row r="47" spans="1:49" ht="15.95" hidden="1" customHeight="1">
      <c r="AI47" s="407"/>
      <c r="AJ47" s="129" t="s">
        <v>119</v>
      </c>
      <c r="AK47" s="513" t="s">
        <v>119</v>
      </c>
    </row>
    <row r="48" spans="1:49" ht="15.95" hidden="1" customHeight="1">
      <c r="AI48" s="407"/>
      <c r="AJ48" s="128" t="s">
        <v>118</v>
      </c>
      <c r="AK48" s="513" t="s">
        <v>118</v>
      </c>
    </row>
    <row r="49" spans="1:46" ht="15.95" hidden="1"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403"/>
      <c r="AJ49" s="494" t="s">
        <v>7198</v>
      </c>
      <c r="AK49" s="513" t="s">
        <v>7198</v>
      </c>
    </row>
    <row r="50" spans="1:46" ht="15.95" hidden="1" customHeight="1">
      <c r="AI50" s="407"/>
      <c r="AJ50" s="383" t="s">
        <v>122</v>
      </c>
      <c r="AK50" s="516" t="s">
        <v>122</v>
      </c>
    </row>
    <row r="51" spans="1:46" ht="15.95" hidden="1" customHeight="1">
      <c r="A51" s="208"/>
      <c r="B51" s="130" t="str">
        <f>IF(D51&gt;0,LEFT(AL51,2)," ")</f>
        <v xml:space="preserve"> </v>
      </c>
      <c r="C51" s="211" t="str">
        <f>RIGHT(LEFT(AL51,4),2)</f>
        <v/>
      </c>
      <c r="D51" s="220"/>
      <c r="E51" s="29" t="str">
        <f>IF($D51="","",(VLOOKUP($D51,Licenciés!$A:$AC,2,FALSE)&amp;" "&amp;VLOOKUP($D51,Licenciés!$A:$AC,3,FALSE)))</f>
        <v/>
      </c>
      <c r="F51" s="29" t="str">
        <f>IF($D51="","",VLOOKUP($D51,Licenciés!$A:$AC,15,FALSE))</f>
        <v/>
      </c>
      <c r="G51" s="30" t="str">
        <f>IF($D51="","",VLOOKUP($D51,Licenciés!$A:$AC,8,FALSE))</f>
        <v/>
      </c>
      <c r="H51" s="211" t="str">
        <f>IF($D51="","",VLOOKUP($D51,Licenciés!$A:$AC,21,FALSE))</f>
        <v/>
      </c>
      <c r="I51" s="211" t="str">
        <f>IF($D51="","",IF(VLOOKUP($D51,Licenciés!$A:$AC,24,FALSE)="Numerote","n° "&amp;VLOOKUP($D51,Licenciés!$A:$AC,23,FALSE),(VLOOKUP($D51,Licenciés!$A:$AC,24,FALSE))))</f>
        <v/>
      </c>
      <c r="J51" s="211" t="str">
        <f>IF($D51="","",VLOOKUP($D51,Licenciés!$A:$AC,9,FALSE))</f>
        <v/>
      </c>
      <c r="K51" s="144"/>
      <c r="L51" s="145"/>
      <c r="M51" s="192"/>
      <c r="N51" s="226"/>
      <c r="O51" s="194"/>
      <c r="P51" s="198"/>
      <c r="Q51" s="192"/>
      <c r="R51" s="192"/>
      <c r="S51" s="226"/>
      <c r="T51" s="194"/>
      <c r="U51" s="198"/>
      <c r="V51" s="192"/>
      <c r="W51" s="192"/>
      <c r="X51" s="226"/>
      <c r="Y51" s="194"/>
      <c r="Z51" s="198"/>
      <c r="AA51" s="192"/>
      <c r="AB51" s="192"/>
      <c r="AC51" s="226"/>
      <c r="AD51" s="225"/>
      <c r="AE51" s="364">
        <f>(K51+P51+U51+Z51)+MOD(ROUND((L51+Q51+V51+AA51-AF51)/100,),100)</f>
        <v>0</v>
      </c>
      <c r="AF51" s="132">
        <f>MOD(L51+Q51+V51+AA51+ROUND((M51+R51+W51+AB51-AG51)/100,),100)</f>
        <v>0</v>
      </c>
      <c r="AG51" s="132">
        <f>MOD(M51+R51+W51+AB51+ROUND((N51+S51+X51+AC51-AH51)/100,),100)</f>
        <v>0</v>
      </c>
      <c r="AH51" s="132">
        <f>MOD(N51+S51+X51+AC51+ROUND((O51+T51+Y51+AD51-AI51)/100,),100)</f>
        <v>0</v>
      </c>
      <c r="AI51" s="213">
        <f>MOD(O51+T51+Y51+AD51,100)</f>
        <v>0</v>
      </c>
      <c r="AJ51" s="231"/>
      <c r="AK51" s="513"/>
      <c r="AL51" s="132" t="str">
        <f>IF($D51="","",IF(VLOOKUP($D51,Licenciés!$A:$AC,14,FALSE)&lt;10000000,"0"&amp;VLOOKUP($D51,Licenciés!$A:$AC,14,FALSE),VLOOKUP($D51,Licenciés!$A:$AC,14,FALSE)))</f>
        <v/>
      </c>
      <c r="AM51" s="211" t="str">
        <f>IF($D51="","",VLOOKUP($D51,Licenciés!$A:$AC,23,FALSE))</f>
        <v/>
      </c>
      <c r="AN51" s="30" t="str">
        <f>IF($D51="","",VLOOKUP($D51,Licenciés!$A:$AC,16,FALSE))</f>
        <v/>
      </c>
      <c r="AO51" s="31" t="str">
        <f>IF($D51="","",VLOOKUP($D51,Licenciés!$A:$AC,20,FALSE))</f>
        <v/>
      </c>
      <c r="AP51" s="211" t="str">
        <f>IF($D51="","",VLOOKUP($D51,Licenciés!$A:$AC,5,FALSE))</f>
        <v/>
      </c>
      <c r="AQ51" s="211" t="str">
        <f>IF($D51="","",VLOOKUP($D51,Licenciés!$A:$AC,10,FALSE))</f>
        <v/>
      </c>
      <c r="AR51" s="211" t="str">
        <f>IF($D51="","",VLOOKUP($D51,Licenciés!$A:$AC,11,FALSE))</f>
        <v/>
      </c>
      <c r="AS51" s="211" t="str">
        <f>IF($D51="","",VLOOKUP($D51,Licenciés!$A:$AC,29,FALSE))</f>
        <v/>
      </c>
      <c r="AT51" s="30" t="str">
        <f>IF($D51="","",VLOOKUP($D51,Licenciés!$A:$AC,28,FALSE))</f>
        <v/>
      </c>
    </row>
    <row r="52" spans="1:46" ht="15.95" hidden="1" customHeight="1"/>
    <row r="53" spans="1:46" ht="15.95" customHeight="1"/>
    <row r="54" spans="1:46" ht="15.95" customHeight="1"/>
  </sheetData>
  <autoFilter ref="A2:AW44"/>
  <sortState ref="A6:AW29">
    <sortCondition descending="1" ref="L6:L29"/>
    <sortCondition descending="1" ref="M6:M29"/>
    <sortCondition descending="1" ref="N6:N29"/>
    <sortCondition descending="1" ref="AE6:AE29"/>
    <sortCondition descending="1" ref="AF6:AF29"/>
    <sortCondition descending="1" ref="AG6:AG29"/>
    <sortCondition descending="1" ref="AH6:AH29"/>
    <sortCondition descending="1" ref="AI6:AI29"/>
    <sortCondition descending="1" ref="H6:H29"/>
    <sortCondition descending="1" ref="G6:G29"/>
  </sortState>
  <mergeCells count="13">
    <mergeCell ref="U3:Y3"/>
    <mergeCell ref="A3:J3"/>
    <mergeCell ref="K3:O3"/>
    <mergeCell ref="A1:AI1"/>
    <mergeCell ref="K4:O4"/>
    <mergeCell ref="U4:Y4"/>
    <mergeCell ref="AE3:AI3"/>
    <mergeCell ref="Z3:AD3"/>
    <mergeCell ref="Z4:AD4"/>
    <mergeCell ref="AE4:AI4"/>
    <mergeCell ref="P3:T3"/>
    <mergeCell ref="A4:J4"/>
    <mergeCell ref="P4:T4"/>
  </mergeCells>
  <phoneticPr fontId="0" type="noConversion"/>
  <conditionalFormatting sqref="AO1:AO17 AO20:AO31 AO34:AO1048576">
    <cfRule type="cellIs" dxfId="402" priority="391" stopIfTrue="1" operator="notEqual">
      <formula>"Standard"</formula>
    </cfRule>
  </conditionalFormatting>
  <conditionalFormatting sqref="AP1:AP17 AP20:AP31 AP34:AP1048576">
    <cfRule type="cellIs" dxfId="401" priority="390" stopIfTrue="1" operator="notEqual">
      <formula>"T"</formula>
    </cfRule>
  </conditionalFormatting>
  <conditionalFormatting sqref="AT1:AT17 AT20:AT31 AT34:AT1048576">
    <cfRule type="cellIs" dxfId="400" priority="389" stopIfTrue="1" operator="greaterThanOrEqual">
      <formula>44378</formula>
    </cfRule>
  </conditionalFormatting>
  <conditionalFormatting sqref="AQ1:AQ17 AQ20:AQ31 AQ34:AQ1048576">
    <cfRule type="cellIs" dxfId="399" priority="300" stopIfTrue="1" operator="lessThan">
      <formula>-15</formula>
    </cfRule>
    <cfRule type="cellIs" dxfId="398" priority="301" stopIfTrue="1" operator="greaterThan">
      <formula>-14</formula>
    </cfRule>
  </conditionalFormatting>
  <conditionalFormatting sqref="AQ43 AQ5:AQ7">
    <cfRule type="cellIs" priority="119" stopIfTrue="1" operator="lessThan">
      <formula>0</formula>
    </cfRule>
    <cfRule type="cellIs" dxfId="397" priority="120" stopIfTrue="1" operator="greaterThan">
      <formula>-19</formula>
    </cfRule>
  </conditionalFormatting>
  <conditionalFormatting sqref="AO49">
    <cfRule type="cellIs" dxfId="396" priority="88" stopIfTrue="1" operator="notEqual">
      <formula>"Standard"</formula>
    </cfRule>
  </conditionalFormatting>
  <conditionalFormatting sqref="AP49">
    <cfRule type="cellIs" dxfId="395" priority="87" stopIfTrue="1" operator="notEqual">
      <formula>"T"</formula>
    </cfRule>
  </conditionalFormatting>
  <conditionalFormatting sqref="AT49">
    <cfRule type="cellIs" dxfId="394" priority="86" stopIfTrue="1" operator="greaterThanOrEqual">
      <formula>44378</formula>
    </cfRule>
  </conditionalFormatting>
  <conditionalFormatting sqref="AQ49">
    <cfRule type="cellIs" dxfId="393" priority="82" stopIfTrue="1" operator="lessThan">
      <formula>-13</formula>
    </cfRule>
    <cfRule type="cellIs" dxfId="392" priority="83" stopIfTrue="1" operator="greaterThan">
      <formula>-12</formula>
    </cfRule>
  </conditionalFormatting>
  <conditionalFormatting sqref="AO49">
    <cfRule type="cellIs" dxfId="391" priority="80" stopIfTrue="1" operator="notEqual">
      <formula>"Standard"</formula>
    </cfRule>
  </conditionalFormatting>
  <conditionalFormatting sqref="AP49">
    <cfRule type="cellIs" dxfId="390" priority="79" stopIfTrue="1" operator="notEqual">
      <formula>"T"</formula>
    </cfRule>
  </conditionalFormatting>
  <conditionalFormatting sqref="AT49">
    <cfRule type="cellIs" dxfId="389" priority="78" stopIfTrue="1" operator="greaterThanOrEqual">
      <formula>44378</formula>
    </cfRule>
  </conditionalFormatting>
  <conditionalFormatting sqref="AQ49">
    <cfRule type="cellIs" dxfId="388" priority="76" stopIfTrue="1" operator="lessThan">
      <formula>-11</formula>
    </cfRule>
  </conditionalFormatting>
  <conditionalFormatting sqref="AO49">
    <cfRule type="cellIs" dxfId="387" priority="74" stopIfTrue="1" operator="notEqual">
      <formula>"Standard"</formula>
    </cfRule>
  </conditionalFormatting>
  <conditionalFormatting sqref="AP49">
    <cfRule type="cellIs" dxfId="386" priority="73" stopIfTrue="1" operator="notEqual">
      <formula>"T"</formula>
    </cfRule>
  </conditionalFormatting>
  <conditionalFormatting sqref="AT49">
    <cfRule type="cellIs" dxfId="385" priority="72" stopIfTrue="1" operator="greaterThanOrEqual">
      <formula>44378</formula>
    </cfRule>
  </conditionalFormatting>
  <conditionalFormatting sqref="AQ49">
    <cfRule type="cellIs" dxfId="384" priority="69" stopIfTrue="1" operator="lessThan">
      <formula>-18</formula>
    </cfRule>
    <cfRule type="cellIs" dxfId="383" priority="70" stopIfTrue="1" operator="greaterThan">
      <formula>-16</formula>
    </cfRule>
  </conditionalFormatting>
  <conditionalFormatting sqref="AQ49">
    <cfRule type="cellIs" priority="66" stopIfTrue="1" operator="lessThan">
      <formula>0</formula>
    </cfRule>
    <cfRule type="cellIs" dxfId="382" priority="67" stopIfTrue="1" operator="greaterThan">
      <formula>-19</formula>
    </cfRule>
  </conditionalFormatting>
  <conditionalFormatting sqref="AO49">
    <cfRule type="cellIs" dxfId="381" priority="65" stopIfTrue="1" operator="notEqual">
      <formula>"Standard"</formula>
    </cfRule>
  </conditionalFormatting>
  <conditionalFormatting sqref="AP49">
    <cfRule type="cellIs" dxfId="380" priority="64" stopIfTrue="1" operator="notEqual">
      <formula>"T"</formula>
    </cfRule>
  </conditionalFormatting>
  <conditionalFormatting sqref="AT49">
    <cfRule type="cellIs" dxfId="379" priority="63" stopIfTrue="1" operator="greaterThanOrEqual">
      <formula>44378</formula>
    </cfRule>
  </conditionalFormatting>
  <conditionalFormatting sqref="AQ49">
    <cfRule type="cellIs" dxfId="378" priority="60" stopIfTrue="1" operator="lessThan">
      <formula>-15</formula>
    </cfRule>
    <cfRule type="cellIs" dxfId="377" priority="61" stopIfTrue="1" operator="greaterThan">
      <formula>-14</formula>
    </cfRule>
  </conditionalFormatting>
  <conditionalFormatting sqref="AO49">
    <cfRule type="cellIs" dxfId="376" priority="58" stopIfTrue="1" operator="notEqual">
      <formula>"Standard"</formula>
    </cfRule>
  </conditionalFormatting>
  <conditionalFormatting sqref="AP49">
    <cfRule type="cellIs" dxfId="375" priority="57" stopIfTrue="1" operator="notEqual">
      <formula>"T"</formula>
    </cfRule>
  </conditionalFormatting>
  <conditionalFormatting sqref="AT49">
    <cfRule type="cellIs" dxfId="374" priority="56" stopIfTrue="1" operator="greaterThanOrEqual">
      <formula>44378</formula>
    </cfRule>
  </conditionalFormatting>
  <conditionalFormatting sqref="AQ49">
    <cfRule type="cellIs" dxfId="373" priority="54" stopIfTrue="1" operator="lessThan">
      <formula>-11</formula>
    </cfRule>
  </conditionalFormatting>
  <conditionalFormatting sqref="AO49">
    <cfRule type="cellIs" dxfId="372" priority="52" stopIfTrue="1" operator="notEqual">
      <formula>"Standard"</formula>
    </cfRule>
  </conditionalFormatting>
  <conditionalFormatting sqref="AP49">
    <cfRule type="cellIs" dxfId="371" priority="51" stopIfTrue="1" operator="notEqual">
      <formula>"T"</formula>
    </cfRule>
  </conditionalFormatting>
  <conditionalFormatting sqref="AT49">
    <cfRule type="cellIs" dxfId="370" priority="50" stopIfTrue="1" operator="greaterThanOrEqual">
      <formula>44378</formula>
    </cfRule>
  </conditionalFormatting>
  <conditionalFormatting sqref="AQ49">
    <cfRule type="cellIs" dxfId="369" priority="48" stopIfTrue="1" operator="lessThan">
      <formula>-13</formula>
    </cfRule>
    <cfRule type="cellIs" dxfId="368" priority="49" stopIfTrue="1" operator="greaterThan">
      <formula>-12</formula>
    </cfRule>
  </conditionalFormatting>
  <conditionalFormatting sqref="D2:D3 D20:D31 D5:D17 D34:D1048576">
    <cfRule type="duplicateValues" dxfId="367" priority="40"/>
  </conditionalFormatting>
  <conditionalFormatting sqref="D1">
    <cfRule type="duplicateValues" dxfId="366" priority="21"/>
  </conditionalFormatting>
  <conditionalFormatting sqref="AO18:AO19">
    <cfRule type="cellIs" dxfId="365" priority="18" stopIfTrue="1" operator="notEqual">
      <formula>"Standard"</formula>
    </cfRule>
  </conditionalFormatting>
  <conditionalFormatting sqref="AP18:AP19">
    <cfRule type="cellIs" dxfId="364" priority="17" stopIfTrue="1" operator="notEqual">
      <formula>"T"</formula>
    </cfRule>
  </conditionalFormatting>
  <conditionalFormatting sqref="AT18:AT19">
    <cfRule type="cellIs" dxfId="363" priority="16" stopIfTrue="1" operator="greaterThanOrEqual">
      <formula>44378</formula>
    </cfRule>
  </conditionalFormatting>
  <conditionalFormatting sqref="J1:J3 J5:J31 J34:J1048576">
    <cfRule type="cellIs" dxfId="362" priority="12" operator="between">
      <formula>"M1"</formula>
      <formula>"M2"</formula>
    </cfRule>
  </conditionalFormatting>
  <conditionalFormatting sqref="AQ18:AQ19">
    <cfRule type="cellIs" dxfId="361" priority="13" stopIfTrue="1" operator="lessThan">
      <formula>-13</formula>
    </cfRule>
    <cfRule type="cellIs" dxfId="360" priority="14" stopIfTrue="1" operator="greaterThan">
      <formula>-12</formula>
    </cfRule>
  </conditionalFormatting>
  <conditionalFormatting sqref="AQ18:AQ19">
    <cfRule type="cellIs" priority="10" stopIfTrue="1" operator="lessThan">
      <formula>0</formula>
    </cfRule>
    <cfRule type="cellIs" dxfId="359" priority="11" stopIfTrue="1" operator="greaterThan">
      <formula>-19</formula>
    </cfRule>
  </conditionalFormatting>
  <conditionalFormatting sqref="D18:D19">
    <cfRule type="duplicateValues" dxfId="358" priority="19"/>
  </conditionalFormatting>
  <conditionalFormatting sqref="J4">
    <cfRule type="cellIs" dxfId="357" priority="8" stopIfTrue="1" operator="between">
      <formula>"C1"</formula>
      <formula>"C2"</formula>
    </cfRule>
  </conditionalFormatting>
  <conditionalFormatting sqref="D4">
    <cfRule type="duplicateValues" dxfId="356" priority="9"/>
  </conditionalFormatting>
  <conditionalFormatting sqref="AO32:AO33">
    <cfRule type="cellIs" dxfId="355" priority="6" stopIfTrue="1" operator="notEqual">
      <formula>"Standard"</formula>
    </cfRule>
  </conditionalFormatting>
  <conditionalFormatting sqref="AP32:AP33">
    <cfRule type="cellIs" dxfId="354" priority="5" stopIfTrue="1" operator="notEqual">
      <formula>"T"</formula>
    </cfRule>
  </conditionalFormatting>
  <conditionalFormatting sqref="AT32:AT33">
    <cfRule type="cellIs" dxfId="353" priority="4" stopIfTrue="1" operator="greaterThanOrEqual">
      <formula>44378</formula>
    </cfRule>
  </conditionalFormatting>
  <conditionalFormatting sqref="AQ32:AQ33">
    <cfRule type="cellIs" priority="2" stopIfTrue="1" operator="lessThan">
      <formula>0</formula>
    </cfRule>
    <cfRule type="cellIs" dxfId="352" priority="3" stopIfTrue="1" operator="greaterThan">
      <formula>-19</formula>
    </cfRule>
  </conditionalFormatting>
  <conditionalFormatting sqref="D32:D33">
    <cfRule type="duplicateValues" dxfId="351" priority="7"/>
  </conditionalFormatting>
  <conditionalFormatting sqref="J32:J33">
    <cfRule type="cellIs" dxfId="350" priority="1" operator="between">
      <formula>"J1"</formula>
      <formula>"J4"</formula>
    </cfRule>
  </conditionalFormatting>
  <printOptions horizontalCentered="1"/>
  <pageMargins left="0.39370078740157483" right="0" top="0" bottom="0" header="0" footer="0"/>
  <pageSetup paperSize="9" scale="72" orientation="landscape" r:id="rId1"/>
  <headerFooter alignWithMargins="0">
    <oddHeader>&amp;R&amp;D</oddHeader>
  </headerFooter>
</worksheet>
</file>

<file path=xl/worksheets/sheet13.xml><?xml version="1.0" encoding="utf-8"?>
<worksheet xmlns="http://schemas.openxmlformats.org/spreadsheetml/2006/main" xmlns:r="http://schemas.openxmlformats.org/officeDocument/2006/relationships">
  <sheetPr codeName="Feuil7">
    <tabColor rgb="FFCC9CCC"/>
  </sheetPr>
  <dimension ref="A1:AW61"/>
  <sheetViews>
    <sheetView showGridLines="0" showZeros="0" view="pageBreakPreview" topLeftCell="A6" zoomScale="71" zoomScaleNormal="71" zoomScaleSheetLayoutView="71" workbookViewId="0">
      <selection activeCell="A48" sqref="A48:XFD59"/>
    </sheetView>
  </sheetViews>
  <sheetFormatPr baseColWidth="10" defaultRowHeight="12"/>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2" customWidth="1"/>
    <col min="7" max="7" width="11.7109375" style="6" customWidth="1"/>
    <col min="8" max="9" width="6.7109375" style="4" customWidth="1"/>
    <col min="10" max="10" width="4.7109375" style="4" customWidth="1"/>
    <col min="11" max="35" width="3.7109375" style="4" customWidth="1"/>
    <col min="36" max="36" width="3.7109375" style="87" customWidth="1"/>
    <col min="37" max="37" width="3.7109375" style="4" hidden="1" customWidth="1"/>
    <col min="38" max="38" width="11.42578125" style="2" hidden="1" customWidth="1"/>
    <col min="39" max="45" width="0" style="7" hidden="1" customWidth="1"/>
    <col min="46" max="46" width="14.42578125" style="7" hidden="1" customWidth="1"/>
    <col min="47" max="47" width="14.85546875" style="7" hidden="1" customWidth="1"/>
    <col min="48" max="48" width="13.5703125" style="7" hidden="1" customWidth="1"/>
    <col min="49" max="49" width="33.5703125" style="7" hidden="1" customWidth="1"/>
    <col min="50" max="16384" width="11.42578125" style="7"/>
  </cols>
  <sheetData>
    <row r="1" spans="1:49" s="3" customFormat="1" ht="26.1" customHeight="1">
      <c r="A1" s="1086" t="s">
        <v>9648</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58"/>
      <c r="AK1" s="4"/>
      <c r="AL1" s="23"/>
    </row>
    <row r="2" spans="1:49" ht="17.100000000000001" customHeight="1" thickBot="1">
      <c r="A2" s="2"/>
      <c r="B2" s="85"/>
      <c r="E2" s="95"/>
      <c r="F2" s="4"/>
      <c r="G2" s="4"/>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49" ht="21.95" customHeight="1" thickTop="1">
      <c r="A3" s="1087" t="s">
        <v>38</v>
      </c>
      <c r="B3" s="1087"/>
      <c r="C3" s="1087"/>
      <c r="D3" s="1087"/>
      <c r="E3" s="1087"/>
      <c r="F3" s="1087"/>
      <c r="G3" s="1087"/>
      <c r="H3" s="1087"/>
      <c r="I3" s="1087"/>
      <c r="J3" s="1087"/>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8"/>
    </row>
    <row r="4" spans="1:49" s="2" customFormat="1" ht="21.95" customHeight="1" thickBot="1">
      <c r="A4" s="993" t="s">
        <v>17214</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J4" s="87"/>
      <c r="AK4" s="4"/>
    </row>
    <row r="5" spans="1:49" ht="15.95" customHeight="1" thickTop="1">
      <c r="A5" s="17" t="s">
        <v>1</v>
      </c>
      <c r="B5" s="18" t="s">
        <v>22</v>
      </c>
      <c r="C5" s="19" t="s">
        <v>14</v>
      </c>
      <c r="D5" s="20" t="s">
        <v>13</v>
      </c>
      <c r="E5" s="90" t="s">
        <v>2</v>
      </c>
      <c r="F5" s="90" t="s">
        <v>3</v>
      </c>
      <c r="G5" s="90" t="s">
        <v>12</v>
      </c>
      <c r="H5" s="91" t="s">
        <v>10</v>
      </c>
      <c r="I5" s="90" t="s">
        <v>4</v>
      </c>
      <c r="J5" s="21" t="s">
        <v>5</v>
      </c>
      <c r="K5" s="367" t="s">
        <v>36</v>
      </c>
      <c r="L5" s="369" t="s">
        <v>6</v>
      </c>
      <c r="M5" s="374" t="s">
        <v>7</v>
      </c>
      <c r="N5" s="369" t="s">
        <v>8</v>
      </c>
      <c r="O5" s="370" t="s">
        <v>0</v>
      </c>
      <c r="P5" s="367" t="s">
        <v>36</v>
      </c>
      <c r="Q5" s="369" t="s">
        <v>6</v>
      </c>
      <c r="R5" s="374" t="s">
        <v>7</v>
      </c>
      <c r="S5" s="369" t="s">
        <v>8</v>
      </c>
      <c r="T5" s="370" t="s">
        <v>0</v>
      </c>
      <c r="U5" s="367" t="s">
        <v>36</v>
      </c>
      <c r="V5" s="369" t="s">
        <v>6</v>
      </c>
      <c r="W5" s="374" t="s">
        <v>7</v>
      </c>
      <c r="X5" s="369" t="s">
        <v>8</v>
      </c>
      <c r="Y5" s="370" t="s">
        <v>0</v>
      </c>
      <c r="Z5" s="367" t="s">
        <v>36</v>
      </c>
      <c r="AA5" s="369" t="s">
        <v>6</v>
      </c>
      <c r="AB5" s="374" t="s">
        <v>7</v>
      </c>
      <c r="AC5" s="369" t="s">
        <v>8</v>
      </c>
      <c r="AD5" s="370" t="s">
        <v>0</v>
      </c>
      <c r="AE5" s="367" t="s">
        <v>6</v>
      </c>
      <c r="AF5" s="374" t="s">
        <v>7</v>
      </c>
      <c r="AG5" s="492" t="s">
        <v>8</v>
      </c>
      <c r="AH5" s="369" t="s">
        <v>0</v>
      </c>
      <c r="AI5" s="370" t="s">
        <v>113</v>
      </c>
      <c r="AJ5" s="22"/>
      <c r="AK5" s="513"/>
      <c r="AL5" s="4" t="s">
        <v>96</v>
      </c>
      <c r="AM5" s="4" t="s">
        <v>97</v>
      </c>
      <c r="AN5" s="4" t="s">
        <v>98</v>
      </c>
      <c r="AO5" s="4" t="s">
        <v>99</v>
      </c>
      <c r="AP5" s="4" t="s">
        <v>100</v>
      </c>
      <c r="AQ5" s="4" t="s">
        <v>101</v>
      </c>
      <c r="AR5" s="4" t="s">
        <v>102</v>
      </c>
      <c r="AS5" s="6" t="s">
        <v>103</v>
      </c>
      <c r="AT5" s="6" t="s">
        <v>104</v>
      </c>
      <c r="AU5" s="4" t="s">
        <v>6875</v>
      </c>
      <c r="AV5" s="4" t="s">
        <v>6876</v>
      </c>
      <c r="AW5" s="4" t="s">
        <v>5739</v>
      </c>
    </row>
    <row r="6" spans="1:49" ht="15.95" customHeight="1">
      <c r="A6" s="519">
        <v>1</v>
      </c>
      <c r="B6" s="520" t="str">
        <f t="shared" ref="B6:B29" si="0">IF(D6&gt;0,LEFT(AL6,2)," ")</f>
        <v>04</v>
      </c>
      <c r="C6" s="521" t="str">
        <f t="shared" ref="C6:C29" si="1">RIGHT(LEFT(AL6,4),2)</f>
        <v>28</v>
      </c>
      <c r="D6" s="570">
        <v>2814428</v>
      </c>
      <c r="E6" s="523" t="str">
        <f>IF($D6="","",(VLOOKUP($D6,Licenciés!$A:$AC,2,FALSE)&amp;" "&amp;VLOOKUP($D6,Licenciés!$A:$AC,3,FALSE)))</f>
        <v>MIKLASZEWSKI Nathan</v>
      </c>
      <c r="F6" s="29" t="str">
        <f>IF($D6="","",VLOOKUP($D6,Licenciés!$A:$AC,15,FALSE))</f>
        <v>AMICALE EPERNON</v>
      </c>
      <c r="G6" s="525">
        <f>IF($D6="","",VLOOKUP($D6,Licenciés!$A:$AC,8,FALSE))</f>
        <v>40274</v>
      </c>
      <c r="H6" s="521">
        <f>IF($D6="","",VLOOKUP($D6,Licenciés!$A:$AC,21,FALSE))</f>
        <v>1316</v>
      </c>
      <c r="I6" s="521">
        <f>IF($D6="","",IF(VLOOKUP($D6,Licenciés!$A:$AC,24,FALSE)="Numerote","n° "&amp;VLOOKUP($D6,Licenciés!$A:$AC,23,FALSE),(VLOOKUP($D6,Licenciés!$A:$AC,24,FALSE))))</f>
        <v>13</v>
      </c>
      <c r="J6" s="521" t="str">
        <f>IF($D6="","",VLOOKUP($D6,Licenciés!$A:$AC,9,FALSE))</f>
        <v>M2</v>
      </c>
      <c r="K6" s="571"/>
      <c r="L6" s="563"/>
      <c r="M6" s="530">
        <v>65</v>
      </c>
      <c r="N6" s="521"/>
      <c r="O6" s="528"/>
      <c r="P6" s="571"/>
      <c r="Q6" s="563"/>
      <c r="R6" s="563"/>
      <c r="S6" s="521"/>
      <c r="T6" s="528"/>
      <c r="U6" s="571"/>
      <c r="V6" s="563"/>
      <c r="W6" s="563"/>
      <c r="X6" s="521"/>
      <c r="Y6" s="528"/>
      <c r="Z6" s="562"/>
      <c r="AA6" s="563"/>
      <c r="AB6" s="563"/>
      <c r="AC6" s="521"/>
      <c r="AD6" s="528"/>
      <c r="AE6" s="529">
        <f t="shared" ref="AE6:AE29" si="2">(K6+P6+U6+Z6)+MOD(ROUND((L6+Q6+V6+AA6-AF6)/100,),100)</f>
        <v>0</v>
      </c>
      <c r="AF6" s="530">
        <f t="shared" ref="AF6:AF29" si="3">MOD(L6+Q6+V6+AA6+ROUND((M6+R6+W6+AB6-AG6)/100,),100)</f>
        <v>0</v>
      </c>
      <c r="AG6" s="530">
        <f t="shared" ref="AG6:AG29" si="4">MOD(M6+R6+W6+AB6+ROUND((N6+S6+X6+AC6-AH6)/100,),100)</f>
        <v>65</v>
      </c>
      <c r="AH6" s="530">
        <f t="shared" ref="AH6:AH29" si="5">MOD(N6+S6+X6+AC6+ROUND((O6+T6+Y6+AD6-AI6)/100,),100)</f>
        <v>0</v>
      </c>
      <c r="AI6" s="531">
        <f t="shared" ref="AI6:AI29" si="6">MOD(O6+T6+Y6+AD6,100)</f>
        <v>0</v>
      </c>
      <c r="AJ6" s="230"/>
      <c r="AK6" s="513"/>
      <c r="AL6" s="132" t="str">
        <f>IF($D6="","",IF(VLOOKUP($D6,Licenciés!$A:$AC,14,FALSE)&lt;10000000,"0"&amp;VLOOKUP($D6,Licenciés!$A:$AC,14,FALSE),VLOOKUP($D6,Licenciés!$A:$AC,14,FALSE)))</f>
        <v>04280045</v>
      </c>
      <c r="AM6" s="211">
        <f>IF($D6="","",VLOOKUP($D6,Licenciés!$A:$AC,23,FALSE))</f>
        <v>0</v>
      </c>
      <c r="AN6" s="30">
        <f>IF($D6="","",VLOOKUP($D6,Licenciés!$A:$AC,16,FALSE))</f>
        <v>44790</v>
      </c>
      <c r="AO6" s="31" t="str">
        <f>IF($D6="","",VLOOKUP($D6,Licenciés!$A:$AC,20,FALSE))</f>
        <v>Attestation autoquestionnaire pour mineur</v>
      </c>
      <c r="AP6" s="211" t="str">
        <f>IF($D6="","",VLOOKUP($D6,Licenciés!$A:$AC,5,FALSE))</f>
        <v>T</v>
      </c>
      <c r="AQ6" s="211">
        <f>IF($D6="","",VLOOKUP($D6,Licenciés!$A:$AC,10,FALSE))</f>
        <v>-13</v>
      </c>
      <c r="AR6" s="211" t="str">
        <f>IF($D6="","",VLOOKUP($D6,Licenciés!$A:$AC,11,FALSE))</f>
        <v>M</v>
      </c>
      <c r="AS6" s="211" t="str">
        <f>IF($D6="","",VLOOKUP($D6,Licenciés!$A:$AC,29,FALSE))</f>
        <v>Française</v>
      </c>
      <c r="AT6" s="30">
        <f>IF($D6="","",VLOOKUP($D6,Licenciés!$A:$AC,28,FALSE))</f>
        <v>0</v>
      </c>
      <c r="AU6" s="211">
        <f>IF($D6="","",VLOOKUP($D6,Licenciés!$A:$AZ,35,FALSE))</f>
        <v>0</v>
      </c>
      <c r="AV6" s="211">
        <f>IF($D6="","",VLOOKUP($D6,Licenciés!$A:$AZ,36,FALSE))</f>
        <v>652366509</v>
      </c>
      <c r="AW6" s="31" t="str">
        <f>IF($D6="","",VLOOKUP($D6,Licenciés!$A:$AZ,37,FALSE))</f>
        <v>miklaszewski@free.fr</v>
      </c>
    </row>
    <row r="7" spans="1:49" s="101" customFormat="1" ht="15.95" customHeight="1">
      <c r="A7" s="519">
        <v>2</v>
      </c>
      <c r="B7" s="520" t="str">
        <f t="shared" si="0"/>
        <v>03</v>
      </c>
      <c r="C7" s="521" t="str">
        <f t="shared" si="1"/>
        <v>35</v>
      </c>
      <c r="D7" s="566">
        <v>3537790</v>
      </c>
      <c r="E7" s="523" t="str">
        <f>IF($D7="","",(VLOOKUP($D7,Licenciés!$A:$AC,2,FALSE)&amp;" "&amp;VLOOKUP($D7,Licenciés!$A:$AC,3,FALSE)))</f>
        <v>BOUKHCHIM Enzo</v>
      </c>
      <c r="F7" s="29" t="str">
        <f>IF($D7="","",VLOOKUP($D7,Licenciés!$A:$AC,15,FALSE))</f>
        <v>AURORE DE VITRE TT</v>
      </c>
      <c r="G7" s="525">
        <f>IF($D7="","",VLOOKUP($D7,Licenciés!$A:$AC,8,FALSE))</f>
        <v>40507</v>
      </c>
      <c r="H7" s="521">
        <f>IF($D7="","",VLOOKUP($D7,Licenciés!$A:$AC,21,FALSE))</f>
        <v>1188</v>
      </c>
      <c r="I7" s="521">
        <f>IF($D7="","",IF(VLOOKUP($D7,Licenciés!$A:$AC,24,FALSE)="Numerote","n° "&amp;VLOOKUP($D7,Licenciés!$A:$AC,23,FALSE),(VLOOKUP($D7,Licenciés!$A:$AC,24,FALSE))))</f>
        <v>11</v>
      </c>
      <c r="J7" s="521" t="str">
        <f>IF($D7="","",VLOOKUP($D7,Licenciés!$A:$AC,9,FALSE))</f>
        <v>M2</v>
      </c>
      <c r="K7" s="526"/>
      <c r="L7" s="527"/>
      <c r="M7" s="521">
        <v>52</v>
      </c>
      <c r="N7" s="521"/>
      <c r="O7" s="528"/>
      <c r="P7" s="526"/>
      <c r="Q7" s="527"/>
      <c r="R7" s="521"/>
      <c r="S7" s="521"/>
      <c r="T7" s="528"/>
      <c r="U7" s="526"/>
      <c r="V7" s="527"/>
      <c r="W7" s="521"/>
      <c r="X7" s="521"/>
      <c r="Y7" s="528"/>
      <c r="Z7" s="526"/>
      <c r="AA7" s="527"/>
      <c r="AB7" s="563"/>
      <c r="AC7" s="521"/>
      <c r="AD7" s="528"/>
      <c r="AE7" s="529">
        <f t="shared" si="2"/>
        <v>0</v>
      </c>
      <c r="AF7" s="530">
        <f t="shared" si="3"/>
        <v>0</v>
      </c>
      <c r="AG7" s="530">
        <f t="shared" si="4"/>
        <v>52</v>
      </c>
      <c r="AH7" s="530">
        <f t="shared" si="5"/>
        <v>0</v>
      </c>
      <c r="AI7" s="531">
        <f t="shared" si="6"/>
        <v>0</v>
      </c>
      <c r="AJ7" s="231"/>
      <c r="AK7" s="513"/>
      <c r="AL7" s="132" t="str">
        <f>IF($D7="","",IF(VLOOKUP($D7,Licenciés!$A:$AC,14,FALSE)&lt;10000000,"0"&amp;VLOOKUP($D7,Licenciés!$A:$AC,14,FALSE),VLOOKUP($D7,Licenciés!$A:$AC,14,FALSE)))</f>
        <v>03350021</v>
      </c>
      <c r="AM7" s="211">
        <f>IF($D7="","",VLOOKUP($D7,Licenciés!$A:$AC,23,FALSE))</f>
        <v>0</v>
      </c>
      <c r="AN7" s="30">
        <f>IF($D7="","",VLOOKUP($D7,Licenciés!$A:$AC,16,FALSE))</f>
        <v>44754</v>
      </c>
      <c r="AO7" s="31" t="str">
        <f>IF($D7="","",VLOOKUP($D7,Licenciés!$A:$AC,20,FALSE))</f>
        <v>Attestation autoquestionnaire pour mineur</v>
      </c>
      <c r="AP7" s="211" t="str">
        <f>IF($D7="","",VLOOKUP($D7,Licenciés!$A:$AC,5,FALSE))</f>
        <v>T</v>
      </c>
      <c r="AQ7" s="211">
        <f>IF($D7="","",VLOOKUP($D7,Licenciés!$A:$AC,10,FALSE))</f>
        <v>-13</v>
      </c>
      <c r="AR7" s="211" t="str">
        <f>IF($D7="","",VLOOKUP($D7,Licenciés!$A:$AC,11,FALSE))</f>
        <v>M</v>
      </c>
      <c r="AS7" s="211" t="str">
        <f>IF($D7="","",VLOOKUP($D7,Licenciés!$A:$AC,29,FALSE))</f>
        <v>Française</v>
      </c>
      <c r="AT7" s="30">
        <f>IF($D7="","",VLOOKUP($D7,Licenciés!$A:$AC,28,FALSE))</f>
        <v>0</v>
      </c>
      <c r="AU7" s="211">
        <f>IF($D7="","",VLOOKUP($D7,Licenciés!$A:$AZ,35,FALSE))</f>
        <v>0</v>
      </c>
      <c r="AV7" s="211">
        <f>IF($D7="","",VLOOKUP($D7,Licenciés!$A:$AZ,36,FALSE))</f>
        <v>0</v>
      </c>
      <c r="AW7" s="31" t="str">
        <f>IF($D7="","",VLOOKUP($D7,Licenciés!$A:$AZ,37,FALSE))</f>
        <v>mehdi.boukhchim@yahoo.fr</v>
      </c>
    </row>
    <row r="8" spans="1:49" ht="15.95" customHeight="1">
      <c r="A8" s="519">
        <v>3</v>
      </c>
      <c r="B8" s="520" t="str">
        <f t="shared" si="0"/>
        <v>08</v>
      </c>
      <c r="C8" s="521" t="str">
        <f t="shared" si="1"/>
        <v>95</v>
      </c>
      <c r="D8" s="570">
        <v>9536531</v>
      </c>
      <c r="E8" s="523" t="str">
        <f>IF($D8="","",(VLOOKUP($D8,Licenciés!$A:$AC,2,FALSE)&amp;" "&amp;VLOOKUP($D8,Licenciés!$A:$AC,3,FALSE)))</f>
        <v>COHEN Raphael</v>
      </c>
      <c r="F8" s="29" t="str">
        <f>IF($D8="","",VLOOKUP($D8,Licenciés!$A:$AC,15,FALSE))</f>
        <v>HERBLAY ASTT</v>
      </c>
      <c r="G8" s="525">
        <f>IF($D8="","",VLOOKUP($D8,Licenciés!$A:$AC,8,FALSE))</f>
        <v>40696</v>
      </c>
      <c r="H8" s="521">
        <f>IF($D8="","",VLOOKUP($D8,Licenciés!$A:$AC,21,FALSE))</f>
        <v>1255</v>
      </c>
      <c r="I8" s="521">
        <f>IF($D8="","",IF(VLOOKUP($D8,Licenciés!$A:$AC,24,FALSE)="Numerote","n° "&amp;VLOOKUP($D8,Licenciés!$A:$AC,23,FALSE),(VLOOKUP($D8,Licenciés!$A:$AC,24,FALSE))))</f>
        <v>12</v>
      </c>
      <c r="J8" s="521" t="str">
        <f>IF($D8="","",VLOOKUP($D8,Licenciés!$A:$AC,9,FALSE))</f>
        <v>M1</v>
      </c>
      <c r="K8" s="562"/>
      <c r="L8" s="574"/>
      <c r="M8" s="521">
        <v>42</v>
      </c>
      <c r="N8" s="521"/>
      <c r="O8" s="528"/>
      <c r="P8" s="562"/>
      <c r="Q8" s="574"/>
      <c r="R8" s="574"/>
      <c r="S8" s="521"/>
      <c r="T8" s="528"/>
      <c r="U8" s="562"/>
      <c r="V8" s="574"/>
      <c r="W8" s="574"/>
      <c r="X8" s="521"/>
      <c r="Y8" s="528"/>
      <c r="Z8" s="562"/>
      <c r="AA8" s="574"/>
      <c r="AB8" s="563"/>
      <c r="AC8" s="521"/>
      <c r="AD8" s="528"/>
      <c r="AE8" s="529">
        <f t="shared" si="2"/>
        <v>0</v>
      </c>
      <c r="AF8" s="530">
        <f t="shared" si="3"/>
        <v>0</v>
      </c>
      <c r="AG8" s="530">
        <f t="shared" si="4"/>
        <v>42</v>
      </c>
      <c r="AH8" s="530">
        <f t="shared" si="5"/>
        <v>0</v>
      </c>
      <c r="AI8" s="531">
        <f t="shared" si="6"/>
        <v>0</v>
      </c>
      <c r="AJ8" s="234"/>
      <c r="AK8" s="513"/>
      <c r="AL8" s="132" t="str">
        <f>IF($D8="","",IF(VLOOKUP($D8,Licenciés!$A:$AC,14,FALSE)&lt;10000000,"0"&amp;VLOOKUP($D8,Licenciés!$A:$AC,14,FALSE),VLOOKUP($D8,Licenciés!$A:$AC,14,FALSE)))</f>
        <v>08950479</v>
      </c>
      <c r="AM8" s="211">
        <f>IF($D8="","",VLOOKUP($D8,Licenciés!$A:$AC,23,FALSE))</f>
        <v>0</v>
      </c>
      <c r="AN8" s="30">
        <f>IF($D8="","",VLOOKUP($D8,Licenciés!$A:$AC,16,FALSE))</f>
        <v>44791</v>
      </c>
      <c r="AO8" s="31" t="str">
        <f>IF($D8="","",VLOOKUP($D8,Licenciés!$A:$AC,20,FALSE))</f>
        <v>Attestation autoquestionnaire pour mineur</v>
      </c>
      <c r="AP8" s="211" t="str">
        <f>IF($D8="","",VLOOKUP($D8,Licenciés!$A:$AC,5,FALSE))</f>
        <v>T</v>
      </c>
      <c r="AQ8" s="211">
        <f>IF($D8="","",VLOOKUP($D8,Licenciés!$A:$AC,10,FALSE))</f>
        <v>-12</v>
      </c>
      <c r="AR8" s="211" t="str">
        <f>IF($D8="","",VLOOKUP($D8,Licenciés!$A:$AC,11,FALSE))</f>
        <v>M</v>
      </c>
      <c r="AS8" s="211" t="str">
        <f>IF($D8="","",VLOOKUP($D8,Licenciés!$A:$AC,29,FALSE))</f>
        <v>Française</v>
      </c>
      <c r="AT8" s="30">
        <f>IF($D8="","",VLOOKUP($D8,Licenciés!$A:$AC,28,FALSE))</f>
        <v>0</v>
      </c>
      <c r="AU8" s="211">
        <f>IF($D8="","",VLOOKUP($D8,Licenciés!$A:$AZ,35,FALSE))</f>
        <v>0</v>
      </c>
      <c r="AV8" s="211">
        <f>IF($D8="","",VLOOKUP($D8,Licenciés!$A:$AZ,36,FALSE))</f>
        <v>664835904</v>
      </c>
      <c r="AW8" s="31" t="str">
        <f>IF($D8="","",VLOOKUP($D8,Licenciés!$A:$AZ,37,FALSE))</f>
        <v>alexandre.moricet@free.fr</v>
      </c>
    </row>
    <row r="9" spans="1:49" ht="15.95" customHeight="1">
      <c r="A9" s="519">
        <v>4</v>
      </c>
      <c r="B9" s="520" t="str">
        <f t="shared" si="0"/>
        <v>12</v>
      </c>
      <c r="C9" s="521" t="str">
        <f t="shared" si="1"/>
        <v>44</v>
      </c>
      <c r="D9" s="566">
        <v>4461365</v>
      </c>
      <c r="E9" s="523" t="str">
        <f>IF($D9="","",(VLOOKUP($D9,Licenciés!$A:$AC,2,FALSE)&amp;" "&amp;VLOOKUP($D9,Licenciés!$A:$AC,3,FALSE)))</f>
        <v>RICHARD Nikita</v>
      </c>
      <c r="F9" s="29" t="str">
        <f>IF($D9="","",VLOOKUP($D9,Licenciés!$A:$AC,15,FALSE))</f>
        <v>ORVAULT SPORT TENNIS DE TABLE</v>
      </c>
      <c r="G9" s="525">
        <f>IF($D9="","",VLOOKUP($D9,Licenciés!$A:$AC,8,FALSE))</f>
        <v>40465</v>
      </c>
      <c r="H9" s="521">
        <f>IF($D9="","",VLOOKUP($D9,Licenciés!$A:$AC,21,FALSE))</f>
        <v>1406</v>
      </c>
      <c r="I9" s="521">
        <f>IF($D9="","",IF(VLOOKUP($D9,Licenciés!$A:$AC,24,FALSE)="Numerote","n° "&amp;VLOOKUP($D9,Licenciés!$A:$AC,23,FALSE),(VLOOKUP($D9,Licenciés!$A:$AC,24,FALSE))))</f>
        <v>14</v>
      </c>
      <c r="J9" s="521" t="str">
        <f>IF($D9="","",VLOOKUP($D9,Licenciés!$A:$AC,9,FALSE))</f>
        <v>M2</v>
      </c>
      <c r="K9" s="529"/>
      <c r="L9" s="559"/>
      <c r="M9" s="521">
        <v>37</v>
      </c>
      <c r="N9" s="521"/>
      <c r="O9" s="528"/>
      <c r="P9" s="529"/>
      <c r="Q9" s="559"/>
      <c r="R9" s="530"/>
      <c r="S9" s="521"/>
      <c r="T9" s="528"/>
      <c r="U9" s="529"/>
      <c r="V9" s="559"/>
      <c r="W9" s="530"/>
      <c r="X9" s="521"/>
      <c r="Y9" s="528"/>
      <c r="Z9" s="529"/>
      <c r="AA9" s="559"/>
      <c r="AB9" s="521"/>
      <c r="AC9" s="521"/>
      <c r="AD9" s="551"/>
      <c r="AE9" s="529">
        <f t="shared" si="2"/>
        <v>0</v>
      </c>
      <c r="AF9" s="530">
        <f t="shared" si="3"/>
        <v>0</v>
      </c>
      <c r="AG9" s="530">
        <f t="shared" si="4"/>
        <v>37</v>
      </c>
      <c r="AH9" s="530">
        <f t="shared" si="5"/>
        <v>0</v>
      </c>
      <c r="AI9" s="531">
        <f t="shared" si="6"/>
        <v>0</v>
      </c>
      <c r="AJ9" s="231"/>
      <c r="AK9" s="513"/>
      <c r="AL9" s="132">
        <f>IF($D9="","",IF(VLOOKUP($D9,Licenciés!$A:$AC,14,FALSE)&lt;10000000,"0"&amp;VLOOKUP($D9,Licenciés!$A:$AC,14,FALSE),VLOOKUP($D9,Licenciés!$A:$AC,14,FALSE)))</f>
        <v>12440141</v>
      </c>
      <c r="AM9" s="211">
        <f>IF($D9="","",VLOOKUP($D9,Licenciés!$A:$AC,23,FALSE))</f>
        <v>0</v>
      </c>
      <c r="AN9" s="30">
        <f>IF($D9="","",VLOOKUP($D9,Licenciés!$A:$AC,16,FALSE))</f>
        <v>44809</v>
      </c>
      <c r="AO9" s="31" t="str">
        <f>IF($D9="","",VLOOKUP($D9,Licenciés!$A:$AC,20,FALSE))</f>
        <v>Attestation autoquestionnaire pour mineur</v>
      </c>
      <c r="AP9" s="211" t="str">
        <f>IF($D9="","",VLOOKUP($D9,Licenciés!$A:$AC,5,FALSE))</f>
        <v>T</v>
      </c>
      <c r="AQ9" s="211">
        <f>IF($D9="","",VLOOKUP($D9,Licenciés!$A:$AC,10,FALSE))</f>
        <v>-13</v>
      </c>
      <c r="AR9" s="211" t="str">
        <f>IF($D9="","",VLOOKUP($D9,Licenciés!$A:$AC,11,FALSE))</f>
        <v>M</v>
      </c>
      <c r="AS9" s="211" t="str">
        <f>IF($D9="","",VLOOKUP($D9,Licenciés!$A:$AC,29,FALSE))</f>
        <v>Française</v>
      </c>
      <c r="AT9" s="30">
        <f>IF($D9="","",VLOOKUP($D9,Licenciés!$A:$AC,28,FALSE))</f>
        <v>0</v>
      </c>
      <c r="AU9" s="211" t="str">
        <f>IF($D9="","",VLOOKUP($D9,Licenciés!$A:$AZ,35,FALSE))</f>
        <v>09 71 23 74 09</v>
      </c>
      <c r="AV9" s="211" t="str">
        <f>IF($D9="","",VLOOKUP($D9,Licenciés!$A:$AZ,36,FALSE))</f>
        <v>07 81 52 41 59</v>
      </c>
      <c r="AW9" s="31" t="str">
        <f>IF($D9="","",VLOOKUP($D9,Licenciés!$A:$AZ,37,FALSE))</f>
        <v>rodolpherichard@yahoo.fr</v>
      </c>
    </row>
    <row r="10" spans="1:49" ht="15.95" customHeight="1">
      <c r="A10" s="519">
        <v>5</v>
      </c>
      <c r="B10" s="520" t="str">
        <f t="shared" si="0"/>
        <v>03</v>
      </c>
      <c r="C10" s="521" t="str">
        <f t="shared" si="1"/>
        <v>29</v>
      </c>
      <c r="D10" s="566">
        <v>2939389</v>
      </c>
      <c r="E10" s="523" t="str">
        <f>IF($D10="","",(VLOOKUP($D10,Licenciés!$A:$AC,2,FALSE)&amp;" "&amp;VLOOKUP($D10,Licenciés!$A:$AC,3,FALSE)))</f>
        <v>POULAIN Pierre</v>
      </c>
      <c r="F10" s="29" t="str">
        <f>IF($D10="","",VLOOKUP($D10,Licenciés!$A:$AC,15,FALSE))</f>
        <v>RP FOUESNANT</v>
      </c>
      <c r="G10" s="525">
        <f>IF($D10="","",VLOOKUP($D10,Licenciés!$A:$AC,8,FALSE))</f>
        <v>40354</v>
      </c>
      <c r="H10" s="521">
        <f>IF($D10="","",VLOOKUP($D10,Licenciés!$A:$AC,21,FALSE))</f>
        <v>1133</v>
      </c>
      <c r="I10" s="521">
        <f>IF($D10="","",IF(VLOOKUP($D10,Licenciés!$A:$AC,24,FALSE)="Numerote","n° "&amp;VLOOKUP($D10,Licenciés!$A:$AC,23,FALSE),(VLOOKUP($D10,Licenciés!$A:$AC,24,FALSE))))</f>
        <v>11</v>
      </c>
      <c r="J10" s="521" t="str">
        <f>IF($D10="","",VLOOKUP($D10,Licenciés!$A:$AC,9,FALSE))</f>
        <v>M2</v>
      </c>
      <c r="K10" s="571"/>
      <c r="L10" s="563"/>
      <c r="M10" s="521">
        <v>32</v>
      </c>
      <c r="N10" s="521"/>
      <c r="O10" s="528"/>
      <c r="P10" s="571"/>
      <c r="Q10" s="563"/>
      <c r="R10" s="563"/>
      <c r="S10" s="521"/>
      <c r="T10" s="528"/>
      <c r="U10" s="571"/>
      <c r="V10" s="563"/>
      <c r="W10" s="563"/>
      <c r="X10" s="521"/>
      <c r="Y10" s="528"/>
      <c r="Z10" s="562"/>
      <c r="AA10" s="563"/>
      <c r="AB10" s="563"/>
      <c r="AC10" s="521"/>
      <c r="AD10" s="528"/>
      <c r="AE10" s="529">
        <f t="shared" si="2"/>
        <v>0</v>
      </c>
      <c r="AF10" s="530">
        <f t="shared" si="3"/>
        <v>0</v>
      </c>
      <c r="AG10" s="530">
        <f t="shared" si="4"/>
        <v>32</v>
      </c>
      <c r="AH10" s="530">
        <f t="shared" si="5"/>
        <v>0</v>
      </c>
      <c r="AI10" s="531">
        <f t="shared" si="6"/>
        <v>0</v>
      </c>
      <c r="AJ10" s="230"/>
      <c r="AK10" s="513"/>
      <c r="AL10" s="132" t="str">
        <f>IF($D10="","",IF(VLOOKUP($D10,Licenciés!$A:$AC,14,FALSE)&lt;10000000,"0"&amp;VLOOKUP($D10,Licenciés!$A:$AC,14,FALSE),VLOOKUP($D10,Licenciés!$A:$AC,14,FALSE)))</f>
        <v>03290229</v>
      </c>
      <c r="AM10" s="211">
        <f>IF($D10="","",VLOOKUP($D10,Licenciés!$A:$AC,23,FALSE))</f>
        <v>0</v>
      </c>
      <c r="AN10" s="30">
        <f>IF($D10="","",VLOOKUP($D10,Licenciés!$A:$AC,16,FALSE))</f>
        <v>44813</v>
      </c>
      <c r="AO10" s="31" t="str">
        <f>IF($D10="","",VLOOKUP($D10,Licenciés!$A:$AC,20,FALSE))</f>
        <v>Standard</v>
      </c>
      <c r="AP10" s="211" t="str">
        <f>IF($D10="","",VLOOKUP($D10,Licenciés!$A:$AC,5,FALSE))</f>
        <v>T</v>
      </c>
      <c r="AQ10" s="211">
        <f>IF($D10="","",VLOOKUP($D10,Licenciés!$A:$AC,10,FALSE))</f>
        <v>-13</v>
      </c>
      <c r="AR10" s="211" t="str">
        <f>IF($D10="","",VLOOKUP($D10,Licenciés!$A:$AC,11,FALSE))</f>
        <v>M</v>
      </c>
      <c r="AS10" s="211" t="str">
        <f>IF($D10="","",VLOOKUP($D10,Licenciés!$A:$AC,29,FALSE))</f>
        <v>Française</v>
      </c>
      <c r="AT10" s="30">
        <f>IF($D10="","",VLOOKUP($D10,Licenciés!$A:$AC,28,FALSE))</f>
        <v>0</v>
      </c>
      <c r="AU10" s="211">
        <f>IF($D10="","",VLOOKUP($D10,Licenciés!$A:$AZ,35,FALSE))</f>
        <v>659810169</v>
      </c>
      <c r="AV10" s="211">
        <f>IF($D10="","",VLOOKUP($D10,Licenciés!$A:$AZ,36,FALSE))</f>
        <v>601724624</v>
      </c>
      <c r="AW10" s="31" t="str">
        <f>IF($D10="","",VLOOKUP($D10,Licenciés!$A:$AZ,37,FALSE))</f>
        <v>henripoulain@yahoo.fr</v>
      </c>
    </row>
    <row r="11" spans="1:49" ht="15.95" customHeight="1">
      <c r="A11" s="519">
        <v>6</v>
      </c>
      <c r="B11" s="520" t="str">
        <f t="shared" si="0"/>
        <v>03</v>
      </c>
      <c r="C11" s="521" t="str">
        <f t="shared" si="1"/>
        <v>29</v>
      </c>
      <c r="D11" s="566">
        <v>2939978</v>
      </c>
      <c r="E11" s="523" t="str">
        <f>IF($D11="","",(VLOOKUP($D11,Licenciés!$A:$AC,2,FALSE)&amp;" "&amp;VLOOKUP($D11,Licenciés!$A:$AC,3,FALSE)))</f>
        <v>GUIVARCH Iwen</v>
      </c>
      <c r="F11" s="29" t="str">
        <f>IF($D11="","",VLOOKUP($D11,Licenciés!$A:$AC,15,FALSE))</f>
        <v>PPC KERHUONNAIS</v>
      </c>
      <c r="G11" s="525">
        <f>IF($D11="","",VLOOKUP($D11,Licenciés!$A:$AC,8,FALSE))</f>
        <v>40393</v>
      </c>
      <c r="H11" s="521">
        <f>IF($D11="","",VLOOKUP($D11,Licenciés!$A:$AC,21,FALSE))</f>
        <v>1150</v>
      </c>
      <c r="I11" s="521">
        <f>IF($D11="","",IF(VLOOKUP($D11,Licenciés!$A:$AC,24,FALSE)="Numerote","n° "&amp;VLOOKUP($D11,Licenciés!$A:$AC,23,FALSE),(VLOOKUP($D11,Licenciés!$A:$AC,24,FALSE))))</f>
        <v>11</v>
      </c>
      <c r="J11" s="521" t="str">
        <f>IF($D11="","",VLOOKUP($D11,Licenciés!$A:$AC,9,FALSE))</f>
        <v>M2</v>
      </c>
      <c r="K11" s="526"/>
      <c r="L11" s="527"/>
      <c r="M11" s="521">
        <v>28</v>
      </c>
      <c r="N11" s="521"/>
      <c r="O11" s="528"/>
      <c r="P11" s="526"/>
      <c r="Q11" s="527"/>
      <c r="R11" s="521"/>
      <c r="S11" s="521"/>
      <c r="T11" s="528"/>
      <c r="U11" s="526"/>
      <c r="V11" s="527"/>
      <c r="W11" s="521"/>
      <c r="X11" s="521"/>
      <c r="Y11" s="528"/>
      <c r="Z11" s="529"/>
      <c r="AA11" s="527"/>
      <c r="AB11" s="563"/>
      <c r="AC11" s="521"/>
      <c r="AD11" s="528"/>
      <c r="AE11" s="529">
        <f t="shared" si="2"/>
        <v>0</v>
      </c>
      <c r="AF11" s="530">
        <f t="shared" si="3"/>
        <v>0</v>
      </c>
      <c r="AG11" s="530">
        <f t="shared" si="4"/>
        <v>28</v>
      </c>
      <c r="AH11" s="530">
        <f t="shared" si="5"/>
        <v>0</v>
      </c>
      <c r="AI11" s="531">
        <f t="shared" si="6"/>
        <v>0</v>
      </c>
      <c r="AJ11" s="231"/>
      <c r="AK11" s="513"/>
      <c r="AL11" s="132" t="str">
        <f>IF($D11="","",IF(VLOOKUP($D11,Licenciés!$A:$AC,14,FALSE)&lt;10000000,"0"&amp;VLOOKUP($D11,Licenciés!$A:$AC,14,FALSE),VLOOKUP($D11,Licenciés!$A:$AC,14,FALSE)))</f>
        <v>03290081</v>
      </c>
      <c r="AM11" s="211">
        <f>IF($D11="","",VLOOKUP($D11,Licenciés!$A:$AC,23,FALSE))</f>
        <v>0</v>
      </c>
      <c r="AN11" s="30">
        <f>IF($D11="","",VLOOKUP($D11,Licenciés!$A:$AC,16,FALSE))</f>
        <v>44805</v>
      </c>
      <c r="AO11" s="31" t="str">
        <f>IF($D11="","",VLOOKUP($D11,Licenciés!$A:$AC,20,FALSE))</f>
        <v>Attestation autoquestionnaire pour mineur</v>
      </c>
      <c r="AP11" s="211" t="str">
        <f>IF($D11="","",VLOOKUP($D11,Licenciés!$A:$AC,5,FALSE))</f>
        <v>T</v>
      </c>
      <c r="AQ11" s="211">
        <f>IF($D11="","",VLOOKUP($D11,Licenciés!$A:$AC,10,FALSE))</f>
        <v>-13</v>
      </c>
      <c r="AR11" s="211" t="str">
        <f>IF($D11="","",VLOOKUP($D11,Licenciés!$A:$AC,11,FALSE))</f>
        <v>M</v>
      </c>
      <c r="AS11" s="211" t="str">
        <f>IF($D11="","",VLOOKUP($D11,Licenciés!$A:$AC,29,FALSE))</f>
        <v>Française</v>
      </c>
      <c r="AT11" s="30">
        <f>IF($D11="","",VLOOKUP($D11,Licenciés!$A:$AC,28,FALSE))</f>
        <v>44378</v>
      </c>
      <c r="AU11" s="211">
        <f>IF($D11="","",VLOOKUP($D11,Licenciés!$A:$AZ,35,FALSE))</f>
        <v>222085722</v>
      </c>
      <c r="AV11" s="211">
        <f>IF($D11="","",VLOOKUP($D11,Licenciés!$A:$AZ,36,FALSE))</f>
        <v>625480441</v>
      </c>
      <c r="AW11" s="31" t="str">
        <f>IF($D11="","",VLOOKUP($D11,Licenciés!$A:$AZ,37,FALSE))</f>
        <v>mael.guivarch@live.fr</v>
      </c>
    </row>
    <row r="12" spans="1:49" ht="15.95" customHeight="1">
      <c r="A12" s="519">
        <v>7</v>
      </c>
      <c r="B12" s="520" t="str">
        <f t="shared" si="0"/>
        <v>08</v>
      </c>
      <c r="C12" s="521" t="str">
        <f t="shared" si="1"/>
        <v>77</v>
      </c>
      <c r="D12" s="570">
        <v>7730881</v>
      </c>
      <c r="E12" s="523" t="str">
        <f>IF($D12="","",(VLOOKUP($D12,Licenciés!$A:$AC,2,FALSE)&amp;" "&amp;VLOOKUP($D12,Licenciés!$A:$AC,3,FALSE)))</f>
        <v>RABEMANANTSOA Tsilavo</v>
      </c>
      <c r="F12" s="29" t="str">
        <f>IF($D12="","",VLOOKUP($D12,Licenciés!$A:$AC,15,FALSE))</f>
        <v>E. P. DE LOGNES</v>
      </c>
      <c r="G12" s="525">
        <f>IF($D12="","",VLOOKUP($D12,Licenciés!$A:$AC,8,FALSE))</f>
        <v>40274</v>
      </c>
      <c r="H12" s="521">
        <f>IF($D12="","",VLOOKUP($D12,Licenciés!$A:$AC,21,FALSE))</f>
        <v>1393</v>
      </c>
      <c r="I12" s="521">
        <f>IF($D12="","",IF(VLOOKUP($D12,Licenciés!$A:$AC,24,FALSE)="Numerote","n° "&amp;VLOOKUP($D12,Licenciés!$A:$AC,23,FALSE),(VLOOKUP($D12,Licenciés!$A:$AC,24,FALSE))))</f>
        <v>13</v>
      </c>
      <c r="J12" s="521" t="str">
        <f>IF($D12="","",VLOOKUP($D12,Licenciés!$A:$AC,9,FALSE))</f>
        <v>M2</v>
      </c>
      <c r="K12" s="571"/>
      <c r="L12" s="563"/>
      <c r="M12" s="521">
        <v>25</v>
      </c>
      <c r="N12" s="521"/>
      <c r="O12" s="528"/>
      <c r="P12" s="571"/>
      <c r="Q12" s="563"/>
      <c r="R12" s="563"/>
      <c r="S12" s="521"/>
      <c r="T12" s="528"/>
      <c r="U12" s="571"/>
      <c r="V12" s="563"/>
      <c r="W12" s="521"/>
      <c r="X12" s="521"/>
      <c r="Y12" s="528"/>
      <c r="Z12" s="562"/>
      <c r="AA12" s="563"/>
      <c r="AB12" s="563"/>
      <c r="AC12" s="521"/>
      <c r="AD12" s="551"/>
      <c r="AE12" s="529">
        <f t="shared" si="2"/>
        <v>0</v>
      </c>
      <c r="AF12" s="530">
        <f t="shared" si="3"/>
        <v>0</v>
      </c>
      <c r="AG12" s="530">
        <f t="shared" si="4"/>
        <v>25</v>
      </c>
      <c r="AH12" s="530">
        <f t="shared" si="5"/>
        <v>0</v>
      </c>
      <c r="AI12" s="531">
        <f t="shared" si="6"/>
        <v>0</v>
      </c>
      <c r="AJ12" s="234"/>
      <c r="AK12" s="513"/>
      <c r="AL12" s="132" t="str">
        <f>IF($D12="","",IF(VLOOKUP($D12,Licenciés!$A:$AC,14,FALSE)&lt;10000000,"0"&amp;VLOOKUP($D12,Licenciés!$A:$AC,14,FALSE),VLOOKUP($D12,Licenciés!$A:$AC,14,FALSE)))</f>
        <v>08771184</v>
      </c>
      <c r="AM12" s="211">
        <f>IF($D12="","",VLOOKUP($D12,Licenciés!$A:$AC,23,FALSE))</f>
        <v>0</v>
      </c>
      <c r="AN12" s="30">
        <f>IF($D12="","",VLOOKUP($D12,Licenciés!$A:$AC,16,FALSE))</f>
        <v>44798</v>
      </c>
      <c r="AO12" s="31" t="str">
        <f>IF($D12="","",VLOOKUP($D12,Licenciés!$A:$AC,20,FALSE))</f>
        <v>Attestation autoquestionnaire pour mineur</v>
      </c>
      <c r="AP12" s="211" t="str">
        <f>IF($D12="","",VLOOKUP($D12,Licenciés!$A:$AC,5,FALSE))</f>
        <v>T</v>
      </c>
      <c r="AQ12" s="211">
        <f>IF($D12="","",VLOOKUP($D12,Licenciés!$A:$AC,10,FALSE))</f>
        <v>-13</v>
      </c>
      <c r="AR12" s="211" t="str">
        <f>IF($D12="","",VLOOKUP($D12,Licenciés!$A:$AC,11,FALSE))</f>
        <v>M</v>
      </c>
      <c r="AS12" s="211" t="str">
        <f>IF($D12="","",VLOOKUP($D12,Licenciés!$A:$AC,29,FALSE))</f>
        <v>Française</v>
      </c>
      <c r="AT12" s="30">
        <f>IF($D12="","",VLOOKUP($D12,Licenciés!$A:$AC,28,FALSE))</f>
        <v>44743</v>
      </c>
      <c r="AU12" s="211">
        <f>IF($D12="","",VLOOKUP($D12,Licenciés!$A:$AZ,35,FALSE))</f>
        <v>0</v>
      </c>
      <c r="AV12" s="211">
        <f>IF($D12="","",VLOOKUP($D12,Licenciés!$A:$AZ,36,FALSE))</f>
        <v>0</v>
      </c>
      <c r="AW12" s="31" t="str">
        <f>IF($D12="","",VLOOKUP($D12,Licenciés!$A:$AZ,37,FALSE))</f>
        <v>hajaina2007@yahoo.fr</v>
      </c>
    </row>
    <row r="13" spans="1:49" ht="15.95" customHeight="1">
      <c r="A13" s="519">
        <v>8</v>
      </c>
      <c r="B13" s="520" t="str">
        <f t="shared" si="0"/>
        <v>08</v>
      </c>
      <c r="C13" s="521" t="str">
        <f t="shared" si="1"/>
        <v>92</v>
      </c>
      <c r="D13" s="570">
        <v>9251653</v>
      </c>
      <c r="E13" s="523" t="str">
        <f>IF($D13="","",(VLOOKUP($D13,Licenciés!$A:$AC,2,FALSE)&amp;" "&amp;VLOOKUP($D13,Licenciés!$A:$AC,3,FALSE)))</f>
        <v>ROL Adrien</v>
      </c>
      <c r="F13" s="29" t="str">
        <f>IF($D13="","",VLOOKUP($D13,Licenciés!$A:$AC,15,FALSE))</f>
        <v>LEVALLOIS SPORTING CLUB TT</v>
      </c>
      <c r="G13" s="525">
        <f>IF($D13="","",VLOOKUP($D13,Licenciés!$A:$AC,8,FALSE))</f>
        <v>40279</v>
      </c>
      <c r="H13" s="521">
        <f>IF($D13="","",VLOOKUP($D13,Licenciés!$A:$AC,21,FALSE))</f>
        <v>957</v>
      </c>
      <c r="I13" s="521">
        <f>IF($D13="","",IF(VLOOKUP($D13,Licenciés!$A:$AC,24,FALSE)="Numerote","n° "&amp;VLOOKUP($D13,Licenciés!$A:$AC,23,FALSE),(VLOOKUP($D13,Licenciés!$A:$AC,24,FALSE))))</f>
        <v>9</v>
      </c>
      <c r="J13" s="521" t="str">
        <f>IF($D13="","",VLOOKUP($D13,Licenciés!$A:$AC,9,FALSE))</f>
        <v>M2</v>
      </c>
      <c r="K13" s="526"/>
      <c r="L13" s="527"/>
      <c r="M13" s="540">
        <v>24</v>
      </c>
      <c r="N13" s="521"/>
      <c r="O13" s="528"/>
      <c r="P13" s="526"/>
      <c r="Q13" s="527"/>
      <c r="R13" s="521"/>
      <c r="S13" s="521"/>
      <c r="T13" s="528"/>
      <c r="U13" s="526"/>
      <c r="V13" s="527"/>
      <c r="W13" s="521"/>
      <c r="X13" s="521"/>
      <c r="Y13" s="528"/>
      <c r="Z13" s="529"/>
      <c r="AA13" s="527"/>
      <c r="AB13" s="521"/>
      <c r="AC13" s="521"/>
      <c r="AD13" s="551"/>
      <c r="AE13" s="529">
        <f t="shared" si="2"/>
        <v>0</v>
      </c>
      <c r="AF13" s="530">
        <f t="shared" si="3"/>
        <v>0</v>
      </c>
      <c r="AG13" s="530">
        <f t="shared" si="4"/>
        <v>24</v>
      </c>
      <c r="AH13" s="530">
        <f t="shared" si="5"/>
        <v>0</v>
      </c>
      <c r="AI13" s="531">
        <f t="shared" si="6"/>
        <v>0</v>
      </c>
      <c r="AJ13" s="231"/>
      <c r="AK13" s="513"/>
      <c r="AL13" s="132" t="str">
        <f>IF($D13="","",IF(VLOOKUP($D13,Licenciés!$A:$AC,14,FALSE)&lt;10000000,"0"&amp;VLOOKUP($D13,Licenciés!$A:$AC,14,FALSE),VLOOKUP($D13,Licenciés!$A:$AC,14,FALSE)))</f>
        <v>08921458</v>
      </c>
      <c r="AM13" s="211">
        <f>IF($D13="","",VLOOKUP($D13,Licenciés!$A:$AC,23,FALSE))</f>
        <v>0</v>
      </c>
      <c r="AN13" s="30">
        <f>IF($D13="","",VLOOKUP($D13,Licenciés!$A:$AC,16,FALSE))</f>
        <v>44811</v>
      </c>
      <c r="AO13" s="31" t="str">
        <f>IF($D13="","",VLOOKUP($D13,Licenciés!$A:$AC,20,FALSE))</f>
        <v>Attestation autoquestionnaire pour mineur</v>
      </c>
      <c r="AP13" s="211" t="str">
        <f>IF($D13="","",VLOOKUP($D13,Licenciés!$A:$AC,5,FALSE))</f>
        <v>T</v>
      </c>
      <c r="AQ13" s="211">
        <f>IF($D13="","",VLOOKUP($D13,Licenciés!$A:$AC,10,FALSE))</f>
        <v>-13</v>
      </c>
      <c r="AR13" s="211" t="str">
        <f>IF($D13="","",VLOOKUP($D13,Licenciés!$A:$AC,11,FALSE))</f>
        <v>M</v>
      </c>
      <c r="AS13" s="211" t="str">
        <f>IF($D13="","",VLOOKUP($D13,Licenciés!$A:$AC,29,FALSE))</f>
        <v>Française</v>
      </c>
      <c r="AT13" s="30">
        <f>IF($D13="","",VLOOKUP($D13,Licenciés!$A:$AC,28,FALSE))</f>
        <v>0</v>
      </c>
      <c r="AU13" s="211">
        <f>IF($D13="","",VLOOKUP($D13,Licenciés!$A:$AZ,35,FALSE))</f>
        <v>0</v>
      </c>
      <c r="AV13" s="211">
        <f>IF($D13="","",VLOOKUP($D13,Licenciés!$A:$AZ,36,FALSE))</f>
        <v>672754199</v>
      </c>
      <c r="AW13" s="31" t="str">
        <f>IF($D13="","",VLOOKUP($D13,Licenciés!$A:$AZ,37,FALSE))</f>
        <v>arol@unofi.fr</v>
      </c>
    </row>
    <row r="14" spans="1:49" s="101" customFormat="1" ht="15.95" customHeight="1">
      <c r="A14" s="519">
        <v>9</v>
      </c>
      <c r="B14" s="520" t="str">
        <f t="shared" si="0"/>
        <v>03</v>
      </c>
      <c r="C14" s="521" t="str">
        <f t="shared" si="1"/>
        <v>35</v>
      </c>
      <c r="D14" s="566">
        <v>3536915</v>
      </c>
      <c r="E14" s="523" t="str">
        <f>IF($D14="","",(VLOOKUP($D14,Licenciés!$A:$AC,2,FALSE)&amp;" "&amp;VLOOKUP($D14,Licenciés!$A:$AC,3,FALSE)))</f>
        <v>POULIZAC Annaec</v>
      </c>
      <c r="F14" s="29" t="str">
        <f>IF($D14="","",VLOOKUP($D14,Licenciés!$A:$AC,15,FALSE))</f>
        <v>LA RICHARDAIS PING</v>
      </c>
      <c r="G14" s="525">
        <f>IF($D14="","",VLOOKUP($D14,Licenciés!$A:$AC,8,FALSE))</f>
        <v>40514</v>
      </c>
      <c r="H14" s="521">
        <f>IF($D14="","",VLOOKUP($D14,Licenciés!$A:$AC,21,FALSE))</f>
        <v>1149</v>
      </c>
      <c r="I14" s="521">
        <f>IF($D14="","",IF(VLOOKUP($D14,Licenciés!$A:$AC,24,FALSE)="Numerote","n° "&amp;VLOOKUP($D14,Licenciés!$A:$AC,23,FALSE),(VLOOKUP($D14,Licenciés!$A:$AC,24,FALSE))))</f>
        <v>11</v>
      </c>
      <c r="J14" s="521" t="str">
        <f>IF($D14="","",VLOOKUP($D14,Licenciés!$A:$AC,9,FALSE))</f>
        <v>M2</v>
      </c>
      <c r="K14" s="526"/>
      <c r="L14" s="527"/>
      <c r="M14" s="521">
        <v>23</v>
      </c>
      <c r="N14" s="521"/>
      <c r="O14" s="528"/>
      <c r="P14" s="526"/>
      <c r="Q14" s="527"/>
      <c r="R14" s="521"/>
      <c r="S14" s="521"/>
      <c r="T14" s="528"/>
      <c r="U14" s="526"/>
      <c r="V14" s="527"/>
      <c r="W14" s="521"/>
      <c r="X14" s="521"/>
      <c r="Y14" s="528"/>
      <c r="Z14" s="526"/>
      <c r="AA14" s="527"/>
      <c r="AB14" s="563"/>
      <c r="AC14" s="521"/>
      <c r="AD14" s="528"/>
      <c r="AE14" s="529">
        <f t="shared" si="2"/>
        <v>0</v>
      </c>
      <c r="AF14" s="530">
        <f t="shared" si="3"/>
        <v>0</v>
      </c>
      <c r="AG14" s="530">
        <f t="shared" si="4"/>
        <v>23</v>
      </c>
      <c r="AH14" s="530">
        <f t="shared" si="5"/>
        <v>0</v>
      </c>
      <c r="AI14" s="531">
        <f t="shared" si="6"/>
        <v>0</v>
      </c>
      <c r="AJ14" s="231"/>
      <c r="AK14" s="513"/>
      <c r="AL14" s="132" t="str">
        <f>IF($D14="","",IF(VLOOKUP($D14,Licenciés!$A:$AC,14,FALSE)&lt;10000000,"0"&amp;VLOOKUP($D14,Licenciés!$A:$AC,14,FALSE),VLOOKUP($D14,Licenciés!$A:$AC,14,FALSE)))</f>
        <v>03350227</v>
      </c>
      <c r="AM14" s="211">
        <f>IF($D14="","",VLOOKUP($D14,Licenciés!$A:$AC,23,FALSE))</f>
        <v>0</v>
      </c>
      <c r="AN14" s="30">
        <f>IF($D14="","",VLOOKUP($D14,Licenciés!$A:$AC,16,FALSE))</f>
        <v>44803</v>
      </c>
      <c r="AO14" s="31" t="str">
        <f>IF($D14="","",VLOOKUP($D14,Licenciés!$A:$AC,20,FALSE))</f>
        <v>Attestation autoquestionnaire pour mineur</v>
      </c>
      <c r="AP14" s="211" t="str">
        <f>IF($D14="","",VLOOKUP($D14,Licenciés!$A:$AC,5,FALSE))</f>
        <v>T</v>
      </c>
      <c r="AQ14" s="211">
        <f>IF($D14="","",VLOOKUP($D14,Licenciés!$A:$AC,10,FALSE))</f>
        <v>-13</v>
      </c>
      <c r="AR14" s="211" t="str">
        <f>IF($D14="","",VLOOKUP($D14,Licenciés!$A:$AC,11,FALSE))</f>
        <v>M</v>
      </c>
      <c r="AS14" s="211" t="str">
        <f>IF($D14="","",VLOOKUP($D14,Licenciés!$A:$AC,29,FALSE))</f>
        <v>Française</v>
      </c>
      <c r="AT14" s="30">
        <f>IF($D14="","",VLOOKUP($D14,Licenciés!$A:$AC,28,FALSE))</f>
        <v>0</v>
      </c>
      <c r="AU14" s="211">
        <f>IF($D14="","",VLOOKUP($D14,Licenciés!$A:$AZ,35,FALSE))</f>
        <v>0</v>
      </c>
      <c r="AV14" s="211">
        <f>IF($D14="","",VLOOKUP($D14,Licenciés!$A:$AZ,36,FALSE))</f>
        <v>0</v>
      </c>
      <c r="AW14" s="31" t="str">
        <f>IF($D14="","",VLOOKUP($D14,Licenciés!$A:$AZ,37,FALSE))</f>
        <v>fpoulizac@aol.com</v>
      </c>
    </row>
    <row r="15" spans="1:49" ht="15.95" customHeight="1">
      <c r="A15" s="519">
        <v>10</v>
      </c>
      <c r="B15" s="520" t="str">
        <f t="shared" si="0"/>
        <v>04</v>
      </c>
      <c r="C15" s="521" t="str">
        <f t="shared" si="1"/>
        <v>41</v>
      </c>
      <c r="D15" s="570">
        <v>7220252</v>
      </c>
      <c r="E15" s="523" t="str">
        <f>IF($D15="","",(VLOOKUP($D15,Licenciés!$A:$AC,2,FALSE)&amp;" "&amp;VLOOKUP($D15,Licenciés!$A:$AC,3,FALSE)))</f>
        <v>FONTAINE Maxence</v>
      </c>
      <c r="F15" s="29" t="str">
        <f>IF($D15="","",VLOOKUP($D15,Licenciés!$A:$AC,15,FALSE))</f>
        <v xml:space="preserve">AZE TENNIS DE TABLE </v>
      </c>
      <c r="G15" s="525">
        <f>IF($D15="","",VLOOKUP($D15,Licenciés!$A:$AC,8,FALSE))</f>
        <v>40330</v>
      </c>
      <c r="H15" s="521">
        <f>IF($D15="","",VLOOKUP($D15,Licenciés!$A:$AC,21,FALSE))</f>
        <v>1094</v>
      </c>
      <c r="I15" s="521">
        <f>IF($D15="","",IF(VLOOKUP($D15,Licenciés!$A:$AC,24,FALSE)="Numerote","n° "&amp;VLOOKUP($D15,Licenciés!$A:$AC,23,FALSE),(VLOOKUP($D15,Licenciés!$A:$AC,24,FALSE))))</f>
        <v>10</v>
      </c>
      <c r="J15" s="521" t="str">
        <f>IF($D15="","",VLOOKUP($D15,Licenciés!$A:$AC,9,FALSE))</f>
        <v>M2</v>
      </c>
      <c r="K15" s="529"/>
      <c r="L15" s="559"/>
      <c r="M15" s="563">
        <v>22</v>
      </c>
      <c r="N15" s="521"/>
      <c r="O15" s="528"/>
      <c r="P15" s="529"/>
      <c r="Q15" s="559"/>
      <c r="R15" s="530"/>
      <c r="S15" s="521"/>
      <c r="T15" s="528"/>
      <c r="U15" s="529"/>
      <c r="V15" s="559"/>
      <c r="W15" s="574"/>
      <c r="X15" s="521"/>
      <c r="Y15" s="528"/>
      <c r="Z15" s="529"/>
      <c r="AA15" s="559"/>
      <c r="AB15" s="563"/>
      <c r="AC15" s="521"/>
      <c r="AD15" s="528"/>
      <c r="AE15" s="529">
        <f t="shared" si="2"/>
        <v>0</v>
      </c>
      <c r="AF15" s="530">
        <f t="shared" si="3"/>
        <v>0</v>
      </c>
      <c r="AG15" s="530">
        <f t="shared" si="4"/>
        <v>22</v>
      </c>
      <c r="AH15" s="530">
        <f t="shared" si="5"/>
        <v>0</v>
      </c>
      <c r="AI15" s="531">
        <f t="shared" si="6"/>
        <v>0</v>
      </c>
      <c r="AJ15" s="383"/>
      <c r="AK15" s="513"/>
      <c r="AL15" s="132" t="str">
        <f>IF($D15="","",IF(VLOOKUP($D15,Licenciés!$A:$AC,14,FALSE)&lt;10000000,"0"&amp;VLOOKUP($D15,Licenciés!$A:$AC,14,FALSE),VLOOKUP($D15,Licenciés!$A:$AC,14,FALSE)))</f>
        <v>04410696</v>
      </c>
      <c r="AM15" s="211">
        <f>IF($D15="","",VLOOKUP($D15,Licenciés!$A:$AC,23,FALSE))</f>
        <v>0</v>
      </c>
      <c r="AN15" s="30">
        <f>IF($D15="","",VLOOKUP($D15,Licenciés!$A:$AC,16,FALSE))</f>
        <v>44781</v>
      </c>
      <c r="AO15" s="31" t="str">
        <f>IF($D15="","",VLOOKUP($D15,Licenciés!$A:$AC,20,FALSE))</f>
        <v>Standard</v>
      </c>
      <c r="AP15" s="211" t="str">
        <f>IF($D15="","",VLOOKUP($D15,Licenciés!$A:$AC,5,FALSE))</f>
        <v>T</v>
      </c>
      <c r="AQ15" s="211">
        <f>IF($D15="","",VLOOKUP($D15,Licenciés!$A:$AC,10,FALSE))</f>
        <v>-13</v>
      </c>
      <c r="AR15" s="211" t="str">
        <f>IF($D15="","",VLOOKUP($D15,Licenciés!$A:$AC,11,FALSE))</f>
        <v>M</v>
      </c>
      <c r="AS15" s="211" t="str">
        <f>IF($D15="","",VLOOKUP($D15,Licenciés!$A:$AC,29,FALSE))</f>
        <v>Française</v>
      </c>
      <c r="AT15" s="30">
        <f>IF($D15="","",VLOOKUP($D15,Licenciés!$A:$AC,28,FALSE))</f>
        <v>44378</v>
      </c>
      <c r="AU15" s="211">
        <f>IF($D15="","",VLOOKUP($D15,Licenciés!$A:$AZ,35,FALSE))</f>
        <v>243630527</v>
      </c>
      <c r="AV15" s="211">
        <f>IF($D15="","",VLOOKUP($D15,Licenciés!$A:$AZ,36,FALSE))</f>
        <v>650724296</v>
      </c>
      <c r="AW15" s="31" t="str">
        <f>IF($D15="","",VLOOKUP($D15,Licenciés!$A:$AZ,37,FALSE))</f>
        <v>muriel.couturier@libertysurf.fr</v>
      </c>
    </row>
    <row r="16" spans="1:49" ht="15.95" customHeight="1">
      <c r="A16" s="519">
        <v>11</v>
      </c>
      <c r="B16" s="520" t="str">
        <f t="shared" si="0"/>
        <v>04</v>
      </c>
      <c r="C16" s="521" t="str">
        <f t="shared" si="1"/>
        <v>18</v>
      </c>
      <c r="D16" s="570">
        <v>189875</v>
      </c>
      <c r="E16" s="523" t="str">
        <f>IF($D16="","",(VLOOKUP($D16,Licenciés!$A:$AC,2,FALSE)&amp;" "&amp;VLOOKUP($D16,Licenciés!$A:$AC,3,FALSE)))</f>
        <v>COLIN Tom</v>
      </c>
      <c r="F16" s="29" t="str">
        <f>IF($D16="","",VLOOKUP($D16,Licenciés!$A:$AC,15,FALSE))</f>
        <v>CERCLE PONGISTE MEHUNOIS</v>
      </c>
      <c r="G16" s="525">
        <f>IF($D16="","",VLOOKUP($D16,Licenciés!$A:$AC,8,FALSE))</f>
        <v>40420</v>
      </c>
      <c r="H16" s="521">
        <f>IF($D16="","",VLOOKUP($D16,Licenciés!$A:$AC,21,FALSE))</f>
        <v>1271</v>
      </c>
      <c r="I16" s="521">
        <f>IF($D16="","",IF(VLOOKUP($D16,Licenciés!$A:$AC,24,FALSE)="Numerote","n° "&amp;VLOOKUP($D16,Licenciés!$A:$AC,23,FALSE),(VLOOKUP($D16,Licenciés!$A:$AC,24,FALSE))))</f>
        <v>12</v>
      </c>
      <c r="J16" s="521" t="str">
        <f>IF($D16="","",VLOOKUP($D16,Licenciés!$A:$AC,9,FALSE))</f>
        <v>M2</v>
      </c>
      <c r="K16" s="529"/>
      <c r="L16" s="559"/>
      <c r="M16" s="521">
        <v>17</v>
      </c>
      <c r="N16" s="521"/>
      <c r="O16" s="528"/>
      <c r="P16" s="529"/>
      <c r="Q16" s="559"/>
      <c r="R16" s="530"/>
      <c r="S16" s="521"/>
      <c r="T16" s="528"/>
      <c r="U16" s="529"/>
      <c r="V16" s="559"/>
      <c r="W16" s="530"/>
      <c r="X16" s="521"/>
      <c r="Y16" s="528"/>
      <c r="Z16" s="529"/>
      <c r="AA16" s="559"/>
      <c r="AB16" s="563"/>
      <c r="AC16" s="521"/>
      <c r="AD16" s="528"/>
      <c r="AE16" s="529">
        <f t="shared" si="2"/>
        <v>0</v>
      </c>
      <c r="AF16" s="530">
        <f t="shared" si="3"/>
        <v>0</v>
      </c>
      <c r="AG16" s="530">
        <f t="shared" si="4"/>
        <v>17</v>
      </c>
      <c r="AH16" s="530">
        <f t="shared" si="5"/>
        <v>0</v>
      </c>
      <c r="AI16" s="531">
        <f t="shared" si="6"/>
        <v>0</v>
      </c>
      <c r="AJ16" s="231"/>
      <c r="AK16" s="513"/>
      <c r="AL16" s="132" t="str">
        <f>IF($D16="","",IF(VLOOKUP($D16,Licenciés!$A:$AC,14,FALSE)&lt;10000000,"0"&amp;VLOOKUP($D16,Licenciés!$A:$AC,14,FALSE),VLOOKUP($D16,Licenciés!$A:$AC,14,FALSE)))</f>
        <v>04180174</v>
      </c>
      <c r="AM16" s="211">
        <f>IF($D16="","",VLOOKUP($D16,Licenciés!$A:$AC,23,FALSE))</f>
        <v>0</v>
      </c>
      <c r="AN16" s="30">
        <f>IF($D16="","",VLOOKUP($D16,Licenciés!$A:$AC,16,FALSE))</f>
        <v>44816</v>
      </c>
      <c r="AO16" s="31" t="str">
        <f>IF($D16="","",VLOOKUP($D16,Licenciés!$A:$AC,20,FALSE))</f>
        <v>Attestation autoquestionnaire pour mineur</v>
      </c>
      <c r="AP16" s="211" t="str">
        <f>IF($D16="","",VLOOKUP($D16,Licenciés!$A:$AC,5,FALSE))</f>
        <v>T</v>
      </c>
      <c r="AQ16" s="211">
        <f>IF($D16="","",VLOOKUP($D16,Licenciés!$A:$AC,10,FALSE))</f>
        <v>-13</v>
      </c>
      <c r="AR16" s="211" t="str">
        <f>IF($D16="","",VLOOKUP($D16,Licenciés!$A:$AC,11,FALSE))</f>
        <v>M</v>
      </c>
      <c r="AS16" s="211" t="str">
        <f>IF($D16="","",VLOOKUP($D16,Licenciés!$A:$AC,29,FALSE))</f>
        <v>Française</v>
      </c>
      <c r="AT16" s="30">
        <f>IF($D16="","",VLOOKUP($D16,Licenciés!$A:$AC,28,FALSE))</f>
        <v>44743</v>
      </c>
      <c r="AU16" s="211">
        <f>IF($D16="","",VLOOKUP($D16,Licenciés!$A:$AZ,35,FALSE))</f>
        <v>0</v>
      </c>
      <c r="AV16" s="211">
        <f>IF($D16="","",VLOOKUP($D16,Licenciés!$A:$AZ,36,FALSE))</f>
        <v>660149228</v>
      </c>
      <c r="AW16" s="31" t="str">
        <f>IF($D16="","",VLOOKUP($D16,Licenciés!$A:$AZ,37,FALSE))</f>
        <v>acolin18500@gmail.com</v>
      </c>
    </row>
    <row r="17" spans="1:49" ht="15.95" customHeight="1">
      <c r="A17" s="519">
        <v>12</v>
      </c>
      <c r="B17" s="520" t="str">
        <f t="shared" si="0"/>
        <v>08</v>
      </c>
      <c r="C17" s="521" t="str">
        <f t="shared" si="1"/>
        <v>95</v>
      </c>
      <c r="D17" s="570">
        <v>9536827</v>
      </c>
      <c r="E17" s="523" t="str">
        <f>IF($D17="","",(VLOOKUP($D17,Licenciés!$A:$AC,2,FALSE)&amp;" "&amp;VLOOKUP($D17,Licenciés!$A:$AC,3,FALSE)))</f>
        <v>DE PAS Benjamin</v>
      </c>
      <c r="F17" s="29" t="str">
        <f>IF($D17="","",VLOOKUP($D17,Licenciés!$A:$AC,15,FALSE))</f>
        <v>EZANVILLE ECOUEN US</v>
      </c>
      <c r="G17" s="525">
        <f>IF($D17="","",VLOOKUP($D17,Licenciés!$A:$AC,8,FALSE))</f>
        <v>40695</v>
      </c>
      <c r="H17" s="521">
        <f>IF($D17="","",VLOOKUP($D17,Licenciés!$A:$AC,21,FALSE))</f>
        <v>953</v>
      </c>
      <c r="I17" s="521">
        <f>IF($D17="","",IF(VLOOKUP($D17,Licenciés!$A:$AC,24,FALSE)="Numerote","n° "&amp;VLOOKUP($D17,Licenciés!$A:$AC,23,FALSE),(VLOOKUP($D17,Licenciés!$A:$AC,24,FALSE))))</f>
        <v>9</v>
      </c>
      <c r="J17" s="521" t="str">
        <f>IF($D17="","",VLOOKUP($D17,Licenciés!$A:$AC,9,FALSE))</f>
        <v>M1</v>
      </c>
      <c r="K17" s="529"/>
      <c r="L17" s="559"/>
      <c r="M17" s="628">
        <v>0.1</v>
      </c>
      <c r="N17" s="521"/>
      <c r="O17" s="528"/>
      <c r="P17" s="629"/>
      <c r="Q17" s="559"/>
      <c r="R17" s="530"/>
      <c r="S17" s="521"/>
      <c r="T17" s="528"/>
      <c r="U17" s="529"/>
      <c r="V17" s="559"/>
      <c r="W17" s="530"/>
      <c r="X17" s="521"/>
      <c r="Y17" s="528"/>
      <c r="Z17" s="529"/>
      <c r="AA17" s="559"/>
      <c r="AB17" s="530"/>
      <c r="AC17" s="521"/>
      <c r="AD17" s="551"/>
      <c r="AE17" s="529">
        <f t="shared" si="2"/>
        <v>0</v>
      </c>
      <c r="AF17" s="530">
        <f t="shared" si="3"/>
        <v>0</v>
      </c>
      <c r="AG17" s="530">
        <f t="shared" si="4"/>
        <v>0.1</v>
      </c>
      <c r="AH17" s="530">
        <f t="shared" si="5"/>
        <v>0</v>
      </c>
      <c r="AI17" s="531">
        <f t="shared" si="6"/>
        <v>0</v>
      </c>
      <c r="AJ17" s="494" t="s">
        <v>7198</v>
      </c>
      <c r="AK17" s="513"/>
      <c r="AL17" s="132" t="str">
        <f>IF($D17="","",IF(VLOOKUP($D17,Licenciés!$A:$AC,14,FALSE)&lt;10000000,"0"&amp;VLOOKUP($D17,Licenciés!$A:$AC,14,FALSE),VLOOKUP($D17,Licenciés!$A:$AC,14,FALSE)))</f>
        <v>08950481</v>
      </c>
      <c r="AM17" s="211">
        <f>IF($D17="","",VLOOKUP($D17,Licenciés!$A:$AC,23,FALSE))</f>
        <v>0</v>
      </c>
      <c r="AN17" s="30">
        <f>IF($D17="","",VLOOKUP($D17,Licenciés!$A:$AC,16,FALSE))</f>
        <v>44815</v>
      </c>
      <c r="AO17" s="31" t="str">
        <f>IF($D17="","",VLOOKUP($D17,Licenciés!$A:$AC,20,FALSE))</f>
        <v>Attestation autoquestionnaire pour mineur</v>
      </c>
      <c r="AP17" s="211" t="str">
        <f>IF($D17="","",VLOOKUP($D17,Licenciés!$A:$AC,5,FALSE))</f>
        <v>T</v>
      </c>
      <c r="AQ17" s="211">
        <f>IF($D17="","",VLOOKUP($D17,Licenciés!$A:$AC,10,FALSE))</f>
        <v>-12</v>
      </c>
      <c r="AR17" s="211" t="str">
        <f>IF($D17="","",VLOOKUP($D17,Licenciés!$A:$AC,11,FALSE))</f>
        <v>M</v>
      </c>
      <c r="AS17" s="211" t="str">
        <f>IF($D17="","",VLOOKUP($D17,Licenciés!$A:$AC,29,FALSE))</f>
        <v>Française</v>
      </c>
      <c r="AT17" s="30">
        <f>IF($D17="","",VLOOKUP($D17,Licenciés!$A:$AC,28,FALSE))</f>
        <v>44378</v>
      </c>
      <c r="AU17" s="211">
        <f>IF($D17="","",VLOOKUP($D17,Licenciés!$A:$AZ,35,FALSE))</f>
        <v>0</v>
      </c>
      <c r="AV17" s="211">
        <f>IF($D17="","",VLOOKUP($D17,Licenciés!$A:$AZ,36,FALSE))</f>
        <v>616858796</v>
      </c>
      <c r="AW17" s="31" t="str">
        <f>IF($D17="","",VLOOKUP($D17,Licenciés!$A:$AZ,37,FALSE))</f>
        <v>youridepas@gmail.com</v>
      </c>
    </row>
    <row r="18" spans="1:49" s="101" customFormat="1" ht="15.95" customHeight="1">
      <c r="A18" s="519">
        <v>13</v>
      </c>
      <c r="B18" s="520" t="str">
        <f t="shared" si="0"/>
        <v>12</v>
      </c>
      <c r="C18" s="521" t="str">
        <f t="shared" si="1"/>
        <v>49</v>
      </c>
      <c r="D18" s="570">
        <v>4935808</v>
      </c>
      <c r="E18" s="586" t="str">
        <f>IF($D18="","",(VLOOKUP($D18,Licenciés!$A:$AC,2,FALSE)&amp;" "&amp;VLOOKUP($D18,Licenciés!$A:$AC,3,FALSE)))</f>
        <v>LEROUX Tilian</v>
      </c>
      <c r="F18" s="31" t="str">
        <f>IF($D18="","",VLOOKUP($D18,Licenciés!$A:$AC,15,FALSE))</f>
        <v>ROMAGNE (LA) - S.S.</v>
      </c>
      <c r="G18" s="525">
        <f>IF($D18="","",VLOOKUP($D18,Licenciés!$A:$AC,8,FALSE))</f>
        <v>40296</v>
      </c>
      <c r="H18" s="521">
        <f>IF($D18="","",VLOOKUP($D18,Licenciés!$A:$AC,21,FALSE))</f>
        <v>1165</v>
      </c>
      <c r="I18" s="521">
        <f>IF($D18="","",IF(VLOOKUP($D18,Licenciés!$A:$AC,24,FALSE)="Numerote","n° "&amp;VLOOKUP($D18,Licenciés!$A:$AC,23,FALSE),(VLOOKUP($D18,Licenciés!$A:$AC,24,FALSE))))</f>
        <v>11</v>
      </c>
      <c r="J18" s="521" t="str">
        <f>IF($D18="","",VLOOKUP($D18,Licenciés!$A:$AC,9,FALSE))</f>
        <v>M2</v>
      </c>
      <c r="K18" s="526"/>
      <c r="L18" s="527"/>
      <c r="M18" s="530"/>
      <c r="N18" s="521">
        <v>100</v>
      </c>
      <c r="O18" s="528"/>
      <c r="P18" s="526"/>
      <c r="Q18" s="527"/>
      <c r="R18" s="521"/>
      <c r="S18" s="521"/>
      <c r="T18" s="528"/>
      <c r="U18" s="526"/>
      <c r="V18" s="527"/>
      <c r="W18" s="563"/>
      <c r="X18" s="521"/>
      <c r="Y18" s="528"/>
      <c r="Z18" s="526"/>
      <c r="AA18" s="527"/>
      <c r="AB18" s="521"/>
      <c r="AC18" s="521"/>
      <c r="AD18" s="528"/>
      <c r="AE18" s="529">
        <f t="shared" si="2"/>
        <v>0</v>
      </c>
      <c r="AF18" s="530">
        <f t="shared" si="3"/>
        <v>0</v>
      </c>
      <c r="AG18" s="530">
        <f t="shared" si="4"/>
        <v>1</v>
      </c>
      <c r="AH18" s="530">
        <f t="shared" si="5"/>
        <v>0</v>
      </c>
      <c r="AI18" s="531">
        <f t="shared" si="6"/>
        <v>0</v>
      </c>
      <c r="AJ18" s="129" t="s">
        <v>119</v>
      </c>
      <c r="AK18" s="510"/>
      <c r="AL18" s="132">
        <f>IF($D18="","",IF(VLOOKUP($D18,Licenciés!$A:$AC,14,FALSE)&lt;10000000,"0"&amp;VLOOKUP($D18,Licenciés!$A:$AC,14,FALSE),VLOOKUP($D18,Licenciés!$A:$AC,14,FALSE)))</f>
        <v>12490040</v>
      </c>
      <c r="AM18" s="211">
        <f>IF($D18="","",VLOOKUP($D18,Licenciés!$A:$AC,23,FALSE))</f>
        <v>0</v>
      </c>
      <c r="AN18" s="30">
        <f>IF($D18="","",VLOOKUP($D18,Licenciés!$A:$AC,16,FALSE))</f>
        <v>44773</v>
      </c>
      <c r="AO18" s="31" t="str">
        <f>IF($D18="","",VLOOKUP($D18,Licenciés!$A:$AC,20,FALSE))</f>
        <v>Attestation autoquestionnaire pour mineur</v>
      </c>
      <c r="AP18" s="211" t="str">
        <f>IF($D18="","",VLOOKUP($D18,Licenciés!$A:$AC,5,FALSE))</f>
        <v>T</v>
      </c>
      <c r="AQ18" s="211">
        <f>IF($D18="","",VLOOKUP($D18,Licenciés!$A:$AC,10,FALSE))</f>
        <v>-13</v>
      </c>
      <c r="AR18" s="211" t="str">
        <f>IF($D18="","",VLOOKUP($D18,Licenciés!$A:$AC,11,FALSE))</f>
        <v>M</v>
      </c>
      <c r="AS18" s="211" t="str">
        <f>IF($D18="","",VLOOKUP($D18,Licenciés!$A:$AC,29,FALSE))</f>
        <v>Française</v>
      </c>
      <c r="AT18" s="30">
        <f>IF($D18="","",VLOOKUP($D18,Licenciés!$A:$AC,28,FALSE))</f>
        <v>0</v>
      </c>
      <c r="AU18" s="211">
        <f>IF($D18="","",VLOOKUP($D18,Licenciés!$A:$AZ,35,FALSE))</f>
        <v>0</v>
      </c>
      <c r="AV18" s="211">
        <f>IF($D18="","",VLOOKUP($D18,Licenciés!$A:$AZ,36,FALSE))</f>
        <v>678673273</v>
      </c>
      <c r="AW18" s="31" t="str">
        <f>IF($D18="","",VLOOKUP($D18,Licenciés!$A:$AZ,37,FALSE))</f>
        <v>chtvleroux@free.fr</v>
      </c>
    </row>
    <row r="19" spans="1:49" s="101" customFormat="1" ht="15.95" customHeight="1">
      <c r="A19" s="519">
        <v>14</v>
      </c>
      <c r="B19" s="520" t="str">
        <f t="shared" si="0"/>
        <v>04</v>
      </c>
      <c r="C19" s="521" t="str">
        <f t="shared" si="1"/>
        <v>37</v>
      </c>
      <c r="D19" s="566">
        <v>3733719</v>
      </c>
      <c r="E19" s="523" t="str">
        <f>IF($D19="","",(VLOOKUP($D19,Licenciés!$A:$AC,2,FALSE)&amp;" "&amp;VLOOKUP($D19,Licenciés!$A:$AC,3,FALSE)))</f>
        <v>MUSIICHUK Oleksii</v>
      </c>
      <c r="F19" s="29" t="str">
        <f>IF($D19="","",VLOOKUP($D19,Licenciés!$A:$AC,15,FALSE))</f>
        <v>4S TOURS T.T.</v>
      </c>
      <c r="G19" s="525">
        <f>IF($D19="","",VLOOKUP($D19,Licenciés!$A:$AC,8,FALSE))</f>
        <v>40399</v>
      </c>
      <c r="H19" s="521">
        <f>IF($D19="","",VLOOKUP($D19,Licenciés!$A:$AC,21,FALSE))</f>
        <v>1098</v>
      </c>
      <c r="I19" s="521">
        <f>IF($D19="","",IF(VLOOKUP($D19,Licenciés!$A:$AC,24,FALSE)="Numerote","n° "&amp;VLOOKUP($D19,Licenciés!$A:$AC,23,FALSE),(VLOOKUP($D19,Licenciés!$A:$AC,24,FALSE))))</f>
        <v>10</v>
      </c>
      <c r="J19" s="521" t="str">
        <f>IF($D19="","",VLOOKUP($D19,Licenciés!$A:$AC,9,FALSE))</f>
        <v>M2</v>
      </c>
      <c r="K19" s="571"/>
      <c r="L19" s="563"/>
      <c r="M19" s="530"/>
      <c r="N19" s="521">
        <v>100</v>
      </c>
      <c r="O19" s="528"/>
      <c r="P19" s="571"/>
      <c r="Q19" s="563"/>
      <c r="R19" s="563"/>
      <c r="S19" s="521"/>
      <c r="T19" s="528"/>
      <c r="U19" s="571"/>
      <c r="V19" s="563"/>
      <c r="W19" s="521"/>
      <c r="X19" s="521"/>
      <c r="Y19" s="528"/>
      <c r="Z19" s="571"/>
      <c r="AA19" s="563"/>
      <c r="AB19" s="563"/>
      <c r="AC19" s="588"/>
      <c r="AD19" s="605"/>
      <c r="AE19" s="529">
        <f t="shared" si="2"/>
        <v>0</v>
      </c>
      <c r="AF19" s="530">
        <f t="shared" si="3"/>
        <v>0</v>
      </c>
      <c r="AG19" s="530">
        <f t="shared" si="4"/>
        <v>1</v>
      </c>
      <c r="AH19" s="530">
        <f t="shared" si="5"/>
        <v>0</v>
      </c>
      <c r="AI19" s="531">
        <f t="shared" si="6"/>
        <v>0</v>
      </c>
      <c r="AJ19" s="129" t="s">
        <v>119</v>
      </c>
      <c r="AK19" s="510"/>
      <c r="AL19" s="132" t="str">
        <f>IF($D19="","",IF(VLOOKUP($D19,Licenciés!$A:$AC,14,FALSE)&lt;10000000,"0"&amp;VLOOKUP($D19,Licenciés!$A:$AC,14,FALSE),VLOOKUP($D19,Licenciés!$A:$AC,14,FALSE)))</f>
        <v>04370002</v>
      </c>
      <c r="AM19" s="211">
        <f>IF($D19="","",VLOOKUP($D19,Licenciés!$A:$AC,23,FALSE))</f>
        <v>0</v>
      </c>
      <c r="AN19" s="30">
        <f>IF($D19="","",VLOOKUP($D19,Licenciés!$A:$AC,16,FALSE))</f>
        <v>44813</v>
      </c>
      <c r="AO19" s="31" t="str">
        <f>IF($D19="","",VLOOKUP($D19,Licenciés!$A:$AC,20,FALSE))</f>
        <v>Attestation autoquestionnaire pour mineur</v>
      </c>
      <c r="AP19" s="211" t="str">
        <f>IF($D19="","",VLOOKUP($D19,Licenciés!$A:$AC,5,FALSE))</f>
        <v>T</v>
      </c>
      <c r="AQ19" s="211">
        <f>IF($D19="","",VLOOKUP($D19,Licenciés!$A:$AC,10,FALSE))</f>
        <v>-13</v>
      </c>
      <c r="AR19" s="211" t="str">
        <f>IF($D19="","",VLOOKUP($D19,Licenciés!$A:$AC,11,FALSE))</f>
        <v>M</v>
      </c>
      <c r="AS19" s="211" t="str">
        <f>IF($D19="","",VLOOKUP($D19,Licenciés!$A:$AC,29,FALSE))</f>
        <v>Etranger</v>
      </c>
      <c r="AT19" s="30">
        <f>IF($D19="","",VLOOKUP($D19,Licenciés!$A:$AC,28,FALSE))</f>
        <v>0</v>
      </c>
      <c r="AU19" s="211">
        <f>IF($D19="","",VLOOKUP($D19,Licenciés!$A:$AZ,35,FALSE))</f>
        <v>247383739</v>
      </c>
      <c r="AV19" s="211" t="str">
        <f>IF($D19="","",VLOOKUP($D19,Licenciés!$A:$AZ,36,FALSE))</f>
        <v>+380 50 352 6973</v>
      </c>
      <c r="AW19" s="31" t="str">
        <f>IF($D19="","",VLOOKUP($D19,Licenciés!$A:$AZ,37,FALSE))</f>
        <v>genyaprischepa@gmail.com</v>
      </c>
    </row>
    <row r="20" spans="1:49" ht="15.95" customHeight="1">
      <c r="A20" s="519">
        <v>15</v>
      </c>
      <c r="B20" s="520" t="str">
        <f t="shared" si="0"/>
        <v>03</v>
      </c>
      <c r="C20" s="521" t="str">
        <f t="shared" si="1"/>
        <v>35</v>
      </c>
      <c r="D20" s="570">
        <v>3539101</v>
      </c>
      <c r="E20" s="523" t="str">
        <f>IF($D20="","",(VLOOKUP($D20,Licenciés!$A:$AC,2,FALSE)&amp;" "&amp;VLOOKUP($D20,Licenciés!$A:$AC,3,FALSE)))</f>
        <v>RONSIN Marius</v>
      </c>
      <c r="F20" s="29" t="str">
        <f>IF($D20="","",VLOOKUP($D20,Licenciés!$A:$AC,15,FALSE))</f>
        <v>RENNES TOUR D AUVERGNE</v>
      </c>
      <c r="G20" s="525">
        <f>IF($D20="","",VLOOKUP($D20,Licenciés!$A:$AC,8,FALSE))</f>
        <v>40877</v>
      </c>
      <c r="H20" s="521">
        <f>IF($D20="","",VLOOKUP($D20,Licenciés!$A:$AC,21,FALSE))</f>
        <v>953</v>
      </c>
      <c r="I20" s="521">
        <f>IF($D20="","",IF(VLOOKUP($D20,Licenciés!$A:$AC,24,FALSE)="Numerote","n° "&amp;VLOOKUP($D20,Licenciés!$A:$AC,23,FALSE),(VLOOKUP($D20,Licenciés!$A:$AC,24,FALSE))))</f>
        <v>9</v>
      </c>
      <c r="J20" s="521" t="str">
        <f>IF($D20="","",VLOOKUP($D20,Licenciés!$A:$AC,9,FALSE))</f>
        <v>M1</v>
      </c>
      <c r="K20" s="571"/>
      <c r="L20" s="563"/>
      <c r="M20" s="530"/>
      <c r="N20" s="521">
        <v>100</v>
      </c>
      <c r="O20" s="528"/>
      <c r="P20" s="571"/>
      <c r="Q20" s="563"/>
      <c r="R20" s="563"/>
      <c r="S20" s="521"/>
      <c r="T20" s="528"/>
      <c r="U20" s="571"/>
      <c r="V20" s="563"/>
      <c r="W20" s="563"/>
      <c r="X20" s="521"/>
      <c r="Y20" s="528"/>
      <c r="Z20" s="562"/>
      <c r="AA20" s="563"/>
      <c r="AB20" s="563"/>
      <c r="AC20" s="521"/>
      <c r="AD20" s="528"/>
      <c r="AE20" s="529">
        <f t="shared" si="2"/>
        <v>0</v>
      </c>
      <c r="AF20" s="530">
        <f t="shared" si="3"/>
        <v>0</v>
      </c>
      <c r="AG20" s="530">
        <f t="shared" si="4"/>
        <v>1</v>
      </c>
      <c r="AH20" s="530">
        <f t="shared" si="5"/>
        <v>0</v>
      </c>
      <c r="AI20" s="531">
        <f t="shared" si="6"/>
        <v>0</v>
      </c>
      <c r="AJ20" s="129" t="s">
        <v>119</v>
      </c>
      <c r="AK20" s="513"/>
      <c r="AL20" s="132" t="str">
        <f>IF($D20="","",IF(VLOOKUP($D20,Licenciés!$A:$AC,14,FALSE)&lt;10000000,"0"&amp;VLOOKUP($D20,Licenciés!$A:$AC,14,FALSE),VLOOKUP($D20,Licenciés!$A:$AC,14,FALSE)))</f>
        <v>03350014</v>
      </c>
      <c r="AM20" s="211">
        <f>IF($D20="","",VLOOKUP($D20,Licenciés!$A:$AC,23,FALSE))</f>
        <v>0</v>
      </c>
      <c r="AN20" s="30">
        <f>IF($D20="","",VLOOKUP($D20,Licenciés!$A:$AC,16,FALSE))</f>
        <v>44792</v>
      </c>
      <c r="AO20" s="31" t="str">
        <f>IF($D20="","",VLOOKUP($D20,Licenciés!$A:$AC,20,FALSE))</f>
        <v>Attestation autoquestionnaire pour mineur</v>
      </c>
      <c r="AP20" s="211" t="str">
        <f>IF($D20="","",VLOOKUP($D20,Licenciés!$A:$AC,5,FALSE))</f>
        <v>T</v>
      </c>
      <c r="AQ20" s="211">
        <f>IF($D20="","",VLOOKUP($D20,Licenciés!$A:$AC,10,FALSE))</f>
        <v>-12</v>
      </c>
      <c r="AR20" s="211" t="str">
        <f>IF($D20="","",VLOOKUP($D20,Licenciés!$A:$AC,11,FALSE))</f>
        <v>M</v>
      </c>
      <c r="AS20" s="211" t="str">
        <f>IF($D20="","",VLOOKUP($D20,Licenciés!$A:$AC,29,FALSE))</f>
        <v>Française</v>
      </c>
      <c r="AT20" s="30">
        <f>IF($D20="","",VLOOKUP($D20,Licenciés!$A:$AC,28,FALSE))</f>
        <v>0</v>
      </c>
      <c r="AU20" s="211">
        <f>IF($D20="","",VLOOKUP($D20,Licenciés!$A:$AZ,35,FALSE))</f>
        <v>0</v>
      </c>
      <c r="AV20" s="211">
        <f>IF($D20="","",VLOOKUP($D20,Licenciés!$A:$AZ,36,FALSE))</f>
        <v>610897609</v>
      </c>
      <c r="AW20" s="31" t="str">
        <f>IF($D20="","",VLOOKUP($D20,Licenciés!$A:$AZ,37,FALSE))</f>
        <v>pronsin@kertrucks.com</v>
      </c>
    </row>
    <row r="21" spans="1:49" ht="15.95" customHeight="1">
      <c r="A21" s="519">
        <v>16</v>
      </c>
      <c r="B21" s="520" t="str">
        <f t="shared" si="0"/>
        <v>08</v>
      </c>
      <c r="C21" s="521" t="str">
        <f t="shared" si="1"/>
        <v>77</v>
      </c>
      <c r="D21" s="570">
        <v>7730883</v>
      </c>
      <c r="E21" s="523" t="str">
        <f>IF($D21="","",(VLOOKUP($D21,Licenciés!$A:$AC,2,FALSE)&amp;" "&amp;VLOOKUP($D21,Licenciés!$A:$AC,3,FALSE)))</f>
        <v>RABEMANANTSOA Timiary</v>
      </c>
      <c r="F21" s="29" t="str">
        <f>IF($D21="","",VLOOKUP($D21,Licenciés!$A:$AC,15,FALSE))</f>
        <v>E. P. DE LOGNES</v>
      </c>
      <c r="G21" s="525">
        <f>IF($D21="","",VLOOKUP($D21,Licenciés!$A:$AC,8,FALSE))</f>
        <v>41048</v>
      </c>
      <c r="H21" s="521">
        <f>IF($D21="","",VLOOKUP($D21,Licenciés!$A:$AC,21,FALSE))</f>
        <v>881</v>
      </c>
      <c r="I21" s="521">
        <f>IF($D21="","",IF(VLOOKUP($D21,Licenciés!$A:$AC,24,FALSE)="Numerote","n° "&amp;VLOOKUP($D21,Licenciés!$A:$AC,23,FALSE),(VLOOKUP($D21,Licenciés!$A:$AC,24,FALSE))))</f>
        <v>8</v>
      </c>
      <c r="J21" s="521" t="str">
        <f>IF($D21="","",VLOOKUP($D21,Licenciés!$A:$AC,9,FALSE))</f>
        <v>B2</v>
      </c>
      <c r="K21" s="526"/>
      <c r="L21" s="527"/>
      <c r="M21" s="530"/>
      <c r="N21" s="521">
        <v>100</v>
      </c>
      <c r="O21" s="528"/>
      <c r="P21" s="526"/>
      <c r="Q21" s="527"/>
      <c r="R21" s="521"/>
      <c r="S21" s="521"/>
      <c r="T21" s="528"/>
      <c r="U21" s="526"/>
      <c r="V21" s="527"/>
      <c r="W21" s="563"/>
      <c r="X21" s="521"/>
      <c r="Y21" s="528"/>
      <c r="Z21" s="529"/>
      <c r="AA21" s="527"/>
      <c r="AB21" s="521"/>
      <c r="AC21" s="521"/>
      <c r="AD21" s="587"/>
      <c r="AE21" s="529">
        <f t="shared" si="2"/>
        <v>0</v>
      </c>
      <c r="AF21" s="530">
        <f t="shared" si="3"/>
        <v>0</v>
      </c>
      <c r="AG21" s="530">
        <f t="shared" si="4"/>
        <v>1</v>
      </c>
      <c r="AH21" s="530">
        <f t="shared" si="5"/>
        <v>0</v>
      </c>
      <c r="AI21" s="531">
        <f t="shared" si="6"/>
        <v>0</v>
      </c>
      <c r="AJ21" s="129" t="s">
        <v>119</v>
      </c>
      <c r="AK21" s="513"/>
      <c r="AL21" s="132" t="str">
        <f>IF($D21="","",IF(VLOOKUP($D21,Licenciés!$A:$AC,14,FALSE)&lt;10000000,"0"&amp;VLOOKUP($D21,Licenciés!$A:$AC,14,FALSE),VLOOKUP($D21,Licenciés!$A:$AC,14,FALSE)))</f>
        <v>08771184</v>
      </c>
      <c r="AM21" s="211">
        <f>IF($D21="","",VLOOKUP($D21,Licenciés!$A:$AC,23,FALSE))</f>
        <v>0</v>
      </c>
      <c r="AN21" s="30">
        <f>IF($D21="","",VLOOKUP($D21,Licenciés!$A:$AC,16,FALSE))</f>
        <v>44798</v>
      </c>
      <c r="AO21" s="31" t="str">
        <f>IF($D21="","",VLOOKUP($D21,Licenciés!$A:$AC,20,FALSE))</f>
        <v>Attestation autoquestionnaire pour mineur</v>
      </c>
      <c r="AP21" s="211" t="str">
        <f>IF($D21="","",VLOOKUP($D21,Licenciés!$A:$AC,5,FALSE))</f>
        <v>T</v>
      </c>
      <c r="AQ21" s="211">
        <f>IF($D21="","",VLOOKUP($D21,Licenciés!$A:$AC,10,FALSE))</f>
        <v>-11</v>
      </c>
      <c r="AR21" s="211" t="str">
        <f>IF($D21="","",VLOOKUP($D21,Licenciés!$A:$AC,11,FALSE))</f>
        <v>M</v>
      </c>
      <c r="AS21" s="211" t="str">
        <f>IF($D21="","",VLOOKUP($D21,Licenciés!$A:$AC,29,FALSE))</f>
        <v>Française</v>
      </c>
      <c r="AT21" s="30">
        <f>IF($D21="","",VLOOKUP($D21,Licenciés!$A:$AC,28,FALSE))</f>
        <v>44743</v>
      </c>
      <c r="AU21" s="211">
        <f>IF($D21="","",VLOOKUP($D21,Licenciés!$A:$AZ,35,FALSE))</f>
        <v>0</v>
      </c>
      <c r="AV21" s="211">
        <f>IF($D21="","",VLOOKUP($D21,Licenciés!$A:$AZ,36,FALSE))</f>
        <v>0</v>
      </c>
      <c r="AW21" s="31" t="str">
        <f>IF($D21="","",VLOOKUP($D21,Licenciés!$A:$AZ,37,FALSE))</f>
        <v>hajaina2007@yahoo.fr</v>
      </c>
    </row>
    <row r="22" spans="1:49" ht="15.95" customHeight="1">
      <c r="A22" s="519">
        <v>17</v>
      </c>
      <c r="B22" s="520" t="str">
        <f t="shared" si="0"/>
        <v>08</v>
      </c>
      <c r="C22" s="521" t="str">
        <f t="shared" si="1"/>
        <v>92</v>
      </c>
      <c r="D22" s="566">
        <v>9251405</v>
      </c>
      <c r="E22" s="523" t="str">
        <f>IF($D22="","",(VLOOKUP($D22,Licenciés!$A:$AC,2,FALSE)&amp;" "&amp;VLOOKUP($D22,Licenciés!$A:$AC,3,FALSE)))</f>
        <v>HOLTZ-DURAND Eliott</v>
      </c>
      <c r="F22" s="29" t="str">
        <f>IF($D22="","",VLOOKUP($D22,Licenciés!$A:$AC,15,FALSE))</f>
        <v>CLAMART CSM</v>
      </c>
      <c r="G22" s="525">
        <f>IF($D22="","",VLOOKUP($D22,Licenciés!$A:$AC,8,FALSE))</f>
        <v>40191</v>
      </c>
      <c r="H22" s="521">
        <f>IF($D22="","",VLOOKUP($D22,Licenciés!$A:$AC,21,FALSE))</f>
        <v>865</v>
      </c>
      <c r="I22" s="521">
        <f>IF($D22="","",IF(VLOOKUP($D22,Licenciés!$A:$AC,24,FALSE)="Numerote","n° "&amp;VLOOKUP($D22,Licenciés!$A:$AC,23,FALSE),(VLOOKUP($D22,Licenciés!$A:$AC,24,FALSE))))</f>
        <v>8</v>
      </c>
      <c r="J22" s="521" t="str">
        <f>IF($D22="","",VLOOKUP($D22,Licenciés!$A:$AC,9,FALSE))</f>
        <v>M2</v>
      </c>
      <c r="K22" s="526"/>
      <c r="L22" s="527"/>
      <c r="M22" s="521"/>
      <c r="N22" s="521">
        <v>100</v>
      </c>
      <c r="O22" s="528"/>
      <c r="P22" s="526"/>
      <c r="Q22" s="527"/>
      <c r="R22" s="521"/>
      <c r="S22" s="521"/>
      <c r="T22" s="528"/>
      <c r="U22" s="526"/>
      <c r="V22" s="527"/>
      <c r="W22" s="563"/>
      <c r="X22" s="521"/>
      <c r="Y22" s="528"/>
      <c r="Z22" s="529"/>
      <c r="AA22" s="527"/>
      <c r="AB22" s="563"/>
      <c r="AC22" s="521"/>
      <c r="AD22" s="528"/>
      <c r="AE22" s="529">
        <f t="shared" si="2"/>
        <v>0</v>
      </c>
      <c r="AF22" s="530">
        <f t="shared" si="3"/>
        <v>0</v>
      </c>
      <c r="AG22" s="530">
        <f t="shared" si="4"/>
        <v>1</v>
      </c>
      <c r="AH22" s="530">
        <f t="shared" si="5"/>
        <v>0</v>
      </c>
      <c r="AI22" s="531">
        <f t="shared" si="6"/>
        <v>0</v>
      </c>
      <c r="AJ22" s="129" t="s">
        <v>119</v>
      </c>
      <c r="AK22" s="513"/>
      <c r="AL22" s="132" t="str">
        <f>IF($D22="","",IF(VLOOKUP($D22,Licenciés!$A:$AC,14,FALSE)&lt;10000000,"0"&amp;VLOOKUP($D22,Licenciés!$A:$AC,14,FALSE),VLOOKUP($D22,Licenciés!$A:$AC,14,FALSE)))</f>
        <v>08920111</v>
      </c>
      <c r="AM22" s="211">
        <f>IF($D22="","",VLOOKUP($D22,Licenciés!$A:$AC,23,FALSE))</f>
        <v>0</v>
      </c>
      <c r="AN22" s="30">
        <f>IF($D22="","",VLOOKUP($D22,Licenciés!$A:$AC,16,FALSE))</f>
        <v>44747</v>
      </c>
      <c r="AO22" s="31" t="str">
        <f>IF($D22="","",VLOOKUP($D22,Licenciés!$A:$AC,20,FALSE))</f>
        <v>Attestation autoquestionnaire pour mineur</v>
      </c>
      <c r="AP22" s="211" t="str">
        <f>IF($D22="","",VLOOKUP($D22,Licenciés!$A:$AC,5,FALSE))</f>
        <v>T</v>
      </c>
      <c r="AQ22" s="211">
        <f>IF($D22="","",VLOOKUP($D22,Licenciés!$A:$AC,10,FALSE))</f>
        <v>-13</v>
      </c>
      <c r="AR22" s="211" t="str">
        <f>IF($D22="","",VLOOKUP($D22,Licenciés!$A:$AC,11,FALSE))</f>
        <v>M</v>
      </c>
      <c r="AS22" s="211" t="str">
        <f>IF($D22="","",VLOOKUP($D22,Licenciés!$A:$AC,29,FALSE))</f>
        <v>Française</v>
      </c>
      <c r="AT22" s="30">
        <f>IF($D22="","",VLOOKUP($D22,Licenciés!$A:$AC,28,FALSE))</f>
        <v>0</v>
      </c>
      <c r="AU22" s="211">
        <f>IF($D22="","",VLOOKUP($D22,Licenciés!$A:$AZ,35,FALSE))</f>
        <v>146441235</v>
      </c>
      <c r="AV22" s="211">
        <f>IF($D22="","",VLOOKUP($D22,Licenciés!$A:$AZ,36,FALSE))</f>
        <v>663686107</v>
      </c>
      <c r="AW22" s="31" t="str">
        <f>IF($D22="","",VLOOKUP($D22,Licenciés!$A:$AZ,37,FALSE))</f>
        <v>BHOLTZ@LAPOSTE.NET</v>
      </c>
    </row>
    <row r="23" spans="1:49" ht="15.95" customHeight="1">
      <c r="A23" s="519">
        <v>18</v>
      </c>
      <c r="B23" s="520" t="str">
        <f t="shared" si="0"/>
        <v>12</v>
      </c>
      <c r="C23" s="521" t="str">
        <f t="shared" si="1"/>
        <v>53</v>
      </c>
      <c r="D23" s="566">
        <v>5326002</v>
      </c>
      <c r="E23" s="523" t="str">
        <f>IF($D23="","",(VLOOKUP($D23,Licenciés!$A:$AC,2,FALSE)&amp;" "&amp;VLOOKUP($D23,Licenciés!$A:$AC,3,FALSE)))</f>
        <v>MOUSSAY Dorian</v>
      </c>
      <c r="F23" s="29" t="str">
        <f>IF($D23="","",VLOOKUP($D23,Licenciés!$A:$AC,15,FALSE))</f>
        <v>ERNEENNE Sport Tennis de Table</v>
      </c>
      <c r="G23" s="525">
        <f>IF($D23="","",VLOOKUP($D23,Licenciés!$A:$AC,8,FALSE))</f>
        <v>40438</v>
      </c>
      <c r="H23" s="521">
        <f>IF($D23="","",VLOOKUP($D23,Licenciés!$A:$AC,21,FALSE))</f>
        <v>1023</v>
      </c>
      <c r="I23" s="521">
        <f>IF($D23="","",IF(VLOOKUP($D23,Licenciés!$A:$AC,24,FALSE)="Numerote","n° "&amp;VLOOKUP($D23,Licenciés!$A:$AC,23,FALSE),(VLOOKUP($D23,Licenciés!$A:$AC,24,FALSE))))</f>
        <v>10</v>
      </c>
      <c r="J23" s="521" t="str">
        <f>IF($D23="","",VLOOKUP($D23,Licenciés!$A:$AC,9,FALSE))</f>
        <v>M2</v>
      </c>
      <c r="K23" s="526"/>
      <c r="L23" s="527"/>
      <c r="M23" s="521"/>
      <c r="N23" s="521">
        <v>80</v>
      </c>
      <c r="O23" s="528"/>
      <c r="P23" s="526"/>
      <c r="Q23" s="527"/>
      <c r="R23" s="521"/>
      <c r="S23" s="521"/>
      <c r="T23" s="528"/>
      <c r="U23" s="526"/>
      <c r="V23" s="527"/>
      <c r="W23" s="563"/>
      <c r="X23" s="521"/>
      <c r="Y23" s="528"/>
      <c r="Z23" s="529"/>
      <c r="AA23" s="527"/>
      <c r="AB23" s="563"/>
      <c r="AC23" s="521"/>
      <c r="AD23" s="528"/>
      <c r="AE23" s="529">
        <f t="shared" si="2"/>
        <v>0</v>
      </c>
      <c r="AF23" s="530">
        <f t="shared" si="3"/>
        <v>0</v>
      </c>
      <c r="AG23" s="530">
        <f t="shared" si="4"/>
        <v>0</v>
      </c>
      <c r="AH23" s="530">
        <f t="shared" si="5"/>
        <v>80</v>
      </c>
      <c r="AI23" s="531">
        <f t="shared" si="6"/>
        <v>0</v>
      </c>
      <c r="AJ23" s="129" t="s">
        <v>119</v>
      </c>
      <c r="AK23" s="513"/>
      <c r="AL23" s="132">
        <f>IF($D23="","",IF(VLOOKUP($D23,Licenciés!$A:$AC,14,FALSE)&lt;10000000,"0"&amp;VLOOKUP($D23,Licenciés!$A:$AC,14,FALSE),VLOOKUP($D23,Licenciés!$A:$AC,14,FALSE)))</f>
        <v>12530017</v>
      </c>
      <c r="AM23" s="211">
        <f>IF($D23="","",VLOOKUP($D23,Licenciés!$A:$AC,23,FALSE))</f>
        <v>0</v>
      </c>
      <c r="AN23" s="30">
        <f>IF($D23="","",VLOOKUP($D23,Licenciés!$A:$AC,16,FALSE))</f>
        <v>44814</v>
      </c>
      <c r="AO23" s="31" t="str">
        <f>IF($D23="","",VLOOKUP($D23,Licenciés!$A:$AC,20,FALSE))</f>
        <v>Standard</v>
      </c>
      <c r="AP23" s="211" t="str">
        <f>IF($D23="","",VLOOKUP($D23,Licenciés!$A:$AC,5,FALSE))</f>
        <v>T</v>
      </c>
      <c r="AQ23" s="211">
        <f>IF($D23="","",VLOOKUP($D23,Licenciés!$A:$AC,10,FALSE))</f>
        <v>-13</v>
      </c>
      <c r="AR23" s="211" t="str">
        <f>IF($D23="","",VLOOKUP($D23,Licenciés!$A:$AC,11,FALSE))</f>
        <v>M</v>
      </c>
      <c r="AS23" s="211" t="str">
        <f>IF($D23="","",VLOOKUP($D23,Licenciés!$A:$AC,29,FALSE))</f>
        <v>Française</v>
      </c>
      <c r="AT23" s="30">
        <f>IF($D23="","",VLOOKUP($D23,Licenciés!$A:$AC,28,FALSE))</f>
        <v>0</v>
      </c>
      <c r="AU23" s="211">
        <f>IF($D23="","",VLOOKUP($D23,Licenciés!$A:$AZ,35,FALSE))</f>
        <v>0</v>
      </c>
      <c r="AV23" s="211">
        <f>IF($D23="","",VLOOKUP($D23,Licenciés!$A:$AZ,36,FALSE))</f>
        <v>0</v>
      </c>
      <c r="AW23" s="31" t="str">
        <f>IF($D23="","",VLOOKUP($D23,Licenciés!$A:$AZ,37,FALSE))</f>
        <v>mericpeggy@outlook.fr</v>
      </c>
    </row>
    <row r="24" spans="1:49" ht="15.95" customHeight="1">
      <c r="A24" s="519">
        <v>19</v>
      </c>
      <c r="B24" s="520" t="str">
        <f t="shared" si="0"/>
        <v>03</v>
      </c>
      <c r="C24" s="521" t="str">
        <f t="shared" si="1"/>
        <v>29</v>
      </c>
      <c r="D24" s="566">
        <v>2936522</v>
      </c>
      <c r="E24" s="523" t="str">
        <f>IF($D24="","",(VLOOKUP($D24,Licenciés!$A:$AC,2,FALSE)&amp;" "&amp;VLOOKUP($D24,Licenciés!$A:$AC,3,FALSE)))</f>
        <v>VIENNOT Paul</v>
      </c>
      <c r="F24" s="29" t="str">
        <f>IF($D24="","",VLOOKUP($D24,Licenciés!$A:$AC,15,FALSE))</f>
        <v>SAINT-DIVY SPORT TT</v>
      </c>
      <c r="G24" s="525">
        <f>IF($D24="","",VLOOKUP($D24,Licenciés!$A:$AC,8,FALSE))</f>
        <v>40285</v>
      </c>
      <c r="H24" s="521">
        <f>IF($D24="","",VLOOKUP($D24,Licenciés!$A:$AC,21,FALSE))</f>
        <v>964</v>
      </c>
      <c r="I24" s="521">
        <f>IF($D24="","",IF(VLOOKUP($D24,Licenciés!$A:$AC,24,FALSE)="Numerote","n° "&amp;VLOOKUP($D24,Licenciés!$A:$AC,23,FALSE),(VLOOKUP($D24,Licenciés!$A:$AC,24,FALSE))))</f>
        <v>9</v>
      </c>
      <c r="J24" s="521" t="str">
        <f>IF($D24="","",VLOOKUP($D24,Licenciés!$A:$AC,9,FALSE))</f>
        <v>M2</v>
      </c>
      <c r="K24" s="571"/>
      <c r="L24" s="563"/>
      <c r="M24" s="530"/>
      <c r="N24" s="521">
        <v>80</v>
      </c>
      <c r="O24" s="528"/>
      <c r="P24" s="571"/>
      <c r="Q24" s="563"/>
      <c r="R24" s="563"/>
      <c r="S24" s="521"/>
      <c r="T24" s="528"/>
      <c r="U24" s="571"/>
      <c r="V24" s="563"/>
      <c r="W24" s="563"/>
      <c r="X24" s="521"/>
      <c r="Y24" s="528"/>
      <c r="Z24" s="562"/>
      <c r="AA24" s="563"/>
      <c r="AB24" s="563"/>
      <c r="AC24" s="521"/>
      <c r="AD24" s="581"/>
      <c r="AE24" s="529">
        <f t="shared" si="2"/>
        <v>0</v>
      </c>
      <c r="AF24" s="530">
        <f t="shared" si="3"/>
        <v>0</v>
      </c>
      <c r="AG24" s="530">
        <f t="shared" si="4"/>
        <v>0</v>
      </c>
      <c r="AH24" s="530">
        <f t="shared" si="5"/>
        <v>80</v>
      </c>
      <c r="AI24" s="531">
        <f t="shared" si="6"/>
        <v>0</v>
      </c>
      <c r="AJ24" s="129" t="s">
        <v>119</v>
      </c>
      <c r="AK24" s="513"/>
      <c r="AL24" s="132" t="str">
        <f>IF($D24="","",IF(VLOOKUP($D24,Licenciés!$A:$AC,14,FALSE)&lt;10000000,"0"&amp;VLOOKUP($D24,Licenciés!$A:$AC,14,FALSE),VLOOKUP($D24,Licenciés!$A:$AC,14,FALSE)))</f>
        <v>03290052</v>
      </c>
      <c r="AM24" s="211">
        <f>IF($D24="","",VLOOKUP($D24,Licenciés!$A:$AC,23,FALSE))</f>
        <v>0</v>
      </c>
      <c r="AN24" s="30">
        <f>IF($D24="","",VLOOKUP($D24,Licenciés!$A:$AC,16,FALSE))</f>
        <v>44791</v>
      </c>
      <c r="AO24" s="31" t="str">
        <f>IF($D24="","",VLOOKUP($D24,Licenciés!$A:$AC,20,FALSE))</f>
        <v>Attestation autoquestionnaire pour mineur</v>
      </c>
      <c r="AP24" s="211" t="str">
        <f>IF($D24="","",VLOOKUP($D24,Licenciés!$A:$AC,5,FALSE))</f>
        <v>T</v>
      </c>
      <c r="AQ24" s="211">
        <f>IF($D24="","",VLOOKUP($D24,Licenciés!$A:$AC,10,FALSE))</f>
        <v>-13</v>
      </c>
      <c r="AR24" s="211" t="str">
        <f>IF($D24="","",VLOOKUP($D24,Licenciés!$A:$AC,11,FALSE))</f>
        <v>M</v>
      </c>
      <c r="AS24" s="211" t="str">
        <f>IF($D24="","",VLOOKUP($D24,Licenciés!$A:$AC,29,FALSE))</f>
        <v>Française</v>
      </c>
      <c r="AT24" s="30">
        <f>IF($D24="","",VLOOKUP($D24,Licenciés!$A:$AC,28,FALSE))</f>
        <v>0</v>
      </c>
      <c r="AU24" s="211">
        <f>IF($D24="","",VLOOKUP($D24,Licenciés!$A:$AZ,35,FALSE))</f>
        <v>0</v>
      </c>
      <c r="AV24" s="211">
        <f>IF($D24="","",VLOOKUP($D24,Licenciés!$A:$AZ,36,FALSE))</f>
        <v>687179129</v>
      </c>
      <c r="AW24" s="31" t="str">
        <f>IF($D24="","",VLOOKUP($D24,Licenciés!$A:$AZ,37,FALSE))</f>
        <v>nicolas.viennot.sdstt@gmail.com</v>
      </c>
    </row>
    <row r="25" spans="1:49" ht="15.95" customHeight="1">
      <c r="A25" s="519">
        <v>20</v>
      </c>
      <c r="B25" s="520" t="str">
        <f t="shared" si="0"/>
        <v>04</v>
      </c>
      <c r="C25" s="521" t="str">
        <f t="shared" si="1"/>
        <v>45</v>
      </c>
      <c r="D25" s="570">
        <v>4529255</v>
      </c>
      <c r="E25" s="523" t="str">
        <f>IF($D25="","",(VLOOKUP($D25,Licenciés!$A:$AC,2,FALSE)&amp;" "&amp;VLOOKUP($D25,Licenciés!$A:$AC,3,FALSE)))</f>
        <v>GODARD Jessim</v>
      </c>
      <c r="F25" s="29" t="str">
        <f>IF($D25="","",VLOOKUP($D25,Licenciés!$A:$AC,15,FALSE))</f>
        <v>CHATEAUNEUF TT</v>
      </c>
      <c r="G25" s="525">
        <f>IF($D25="","",VLOOKUP($D25,Licenciés!$A:$AC,8,FALSE))</f>
        <v>40370</v>
      </c>
      <c r="H25" s="521">
        <f>IF($D25="","",VLOOKUP($D25,Licenciés!$A:$AC,21,FALSE))</f>
        <v>938</v>
      </c>
      <c r="I25" s="521">
        <f>IF($D25="","",IF(VLOOKUP($D25,Licenciés!$A:$AC,24,FALSE)="Numerote","n° "&amp;VLOOKUP($D25,Licenciés!$A:$AC,23,FALSE),(VLOOKUP($D25,Licenciés!$A:$AC,24,FALSE))))</f>
        <v>9</v>
      </c>
      <c r="J25" s="521" t="str">
        <f>IF($D25="","",VLOOKUP($D25,Licenciés!$A:$AC,9,FALSE))</f>
        <v>M2</v>
      </c>
      <c r="K25" s="571"/>
      <c r="L25" s="563"/>
      <c r="M25" s="530"/>
      <c r="N25" s="521">
        <v>80</v>
      </c>
      <c r="O25" s="528"/>
      <c r="P25" s="571"/>
      <c r="Q25" s="563"/>
      <c r="R25" s="563"/>
      <c r="S25" s="521"/>
      <c r="T25" s="528"/>
      <c r="U25" s="571"/>
      <c r="V25" s="563"/>
      <c r="W25" s="521"/>
      <c r="X25" s="521"/>
      <c r="Y25" s="528"/>
      <c r="Z25" s="562"/>
      <c r="AA25" s="563"/>
      <c r="AB25" s="563"/>
      <c r="AC25" s="521"/>
      <c r="AD25" s="551"/>
      <c r="AE25" s="529">
        <f t="shared" si="2"/>
        <v>0</v>
      </c>
      <c r="AF25" s="530">
        <f t="shared" si="3"/>
        <v>0</v>
      </c>
      <c r="AG25" s="530">
        <f t="shared" si="4"/>
        <v>0</v>
      </c>
      <c r="AH25" s="530">
        <f t="shared" si="5"/>
        <v>80</v>
      </c>
      <c r="AI25" s="531">
        <f t="shared" si="6"/>
        <v>0</v>
      </c>
      <c r="AJ25" s="129" t="s">
        <v>119</v>
      </c>
      <c r="AK25" s="513"/>
      <c r="AL25" s="132" t="str">
        <f>IF($D25="","",IF(VLOOKUP($D25,Licenciés!$A:$AC,14,FALSE)&lt;10000000,"0"&amp;VLOOKUP($D25,Licenciés!$A:$AC,14,FALSE),VLOOKUP($D25,Licenciés!$A:$AC,14,FALSE)))</f>
        <v>04450759</v>
      </c>
      <c r="AM25" s="211">
        <f>IF($D25="","",VLOOKUP($D25,Licenciés!$A:$AC,23,FALSE))</f>
        <v>0</v>
      </c>
      <c r="AN25" s="30">
        <f>IF($D25="","",VLOOKUP($D25,Licenciés!$A:$AC,16,FALSE))</f>
        <v>44804</v>
      </c>
      <c r="AO25" s="31" t="str">
        <f>IF($D25="","",VLOOKUP($D25,Licenciés!$A:$AC,20,FALSE))</f>
        <v>Attestation autoquestionnaire pour mineur</v>
      </c>
      <c r="AP25" s="211" t="str">
        <f>IF($D25="","",VLOOKUP($D25,Licenciés!$A:$AC,5,FALSE))</f>
        <v>T</v>
      </c>
      <c r="AQ25" s="211">
        <f>IF($D25="","",VLOOKUP($D25,Licenciés!$A:$AC,10,FALSE))</f>
        <v>-13</v>
      </c>
      <c r="AR25" s="211" t="str">
        <f>IF($D25="","",VLOOKUP($D25,Licenciés!$A:$AC,11,FALSE))</f>
        <v>M</v>
      </c>
      <c r="AS25" s="211" t="str">
        <f>IF($D25="","",VLOOKUP($D25,Licenciés!$A:$AC,29,FALSE))</f>
        <v>Française</v>
      </c>
      <c r="AT25" s="30">
        <f>IF($D25="","",VLOOKUP($D25,Licenciés!$A:$AC,28,FALSE))</f>
        <v>0</v>
      </c>
      <c r="AU25" s="211">
        <f>IF($D25="","",VLOOKUP($D25,Licenciés!$A:$AZ,35,FALSE))</f>
        <v>0</v>
      </c>
      <c r="AV25" s="211">
        <f>IF($D25="","",VLOOKUP($D25,Licenciés!$A:$AZ,36,FALSE))</f>
        <v>670086824</v>
      </c>
      <c r="AW25" s="31" t="str">
        <f>IF($D25="","",VLOOKUP($D25,Licenciés!$A:$AZ,37,FALSE))</f>
        <v>magali-godard@hotmail.fr</v>
      </c>
    </row>
    <row r="26" spans="1:49" ht="15.95" customHeight="1">
      <c r="A26" s="519">
        <v>21</v>
      </c>
      <c r="B26" s="520" t="str">
        <f t="shared" si="0"/>
        <v>08</v>
      </c>
      <c r="C26" s="521" t="str">
        <f t="shared" si="1"/>
        <v>94</v>
      </c>
      <c r="D26" s="570">
        <v>9456501</v>
      </c>
      <c r="E26" s="523" t="str">
        <f>IF($D26="","",(VLOOKUP($D26,Licenciés!$A:$AC,2,FALSE)&amp;" "&amp;VLOOKUP($D26,Licenciés!$A:$AC,3,FALSE)))</f>
        <v>PIRES David</v>
      </c>
      <c r="F26" s="29" t="str">
        <f>IF($D26="","",VLOOKUP($D26,Licenciés!$A:$AC,15,FALSE))</f>
        <v>THIAIS AS TT</v>
      </c>
      <c r="G26" s="525">
        <f>IF($D26="","",VLOOKUP($D26,Licenciés!$A:$AC,8,FALSE))</f>
        <v>40842</v>
      </c>
      <c r="H26" s="521">
        <f>IF($D26="","",VLOOKUP($D26,Licenciés!$A:$AC,21,FALSE))</f>
        <v>865</v>
      </c>
      <c r="I26" s="521">
        <f>IF($D26="","",IF(VLOOKUP($D26,Licenciés!$A:$AC,24,FALSE)="Numerote","n° "&amp;VLOOKUP($D26,Licenciés!$A:$AC,23,FALSE),(VLOOKUP($D26,Licenciés!$A:$AC,24,FALSE))))</f>
        <v>8</v>
      </c>
      <c r="J26" s="521" t="str">
        <f>IF($D26="","",VLOOKUP($D26,Licenciés!$A:$AC,9,FALSE))</f>
        <v>M1</v>
      </c>
      <c r="K26" s="571"/>
      <c r="L26" s="563"/>
      <c r="M26" s="530"/>
      <c r="N26" s="521">
        <v>80</v>
      </c>
      <c r="O26" s="528"/>
      <c r="P26" s="571"/>
      <c r="Q26" s="563"/>
      <c r="R26" s="563"/>
      <c r="S26" s="521"/>
      <c r="T26" s="528"/>
      <c r="U26" s="571"/>
      <c r="V26" s="563"/>
      <c r="W26" s="521"/>
      <c r="X26" s="521"/>
      <c r="Y26" s="528"/>
      <c r="Z26" s="562"/>
      <c r="AA26" s="563"/>
      <c r="AB26" s="563"/>
      <c r="AC26" s="521"/>
      <c r="AD26" s="528"/>
      <c r="AE26" s="529">
        <f t="shared" si="2"/>
        <v>0</v>
      </c>
      <c r="AF26" s="530">
        <f t="shared" si="3"/>
        <v>0</v>
      </c>
      <c r="AG26" s="530">
        <f t="shared" si="4"/>
        <v>0</v>
      </c>
      <c r="AH26" s="530">
        <f t="shared" si="5"/>
        <v>80</v>
      </c>
      <c r="AI26" s="531">
        <f t="shared" si="6"/>
        <v>0</v>
      </c>
      <c r="AJ26" s="129" t="s">
        <v>119</v>
      </c>
      <c r="AK26" s="513"/>
      <c r="AL26" s="132" t="str">
        <f>IF($D26="","",IF(VLOOKUP($D26,Licenciés!$A:$AC,14,FALSE)&lt;10000000,"0"&amp;VLOOKUP($D26,Licenciés!$A:$AC,14,FALSE),VLOOKUP($D26,Licenciés!$A:$AC,14,FALSE)))</f>
        <v>08940459</v>
      </c>
      <c r="AM26" s="211">
        <f>IF($D26="","",VLOOKUP($D26,Licenciés!$A:$AC,23,FALSE))</f>
        <v>0</v>
      </c>
      <c r="AN26" s="30">
        <f>IF($D26="","",VLOOKUP($D26,Licenciés!$A:$AC,16,FALSE))</f>
        <v>44760</v>
      </c>
      <c r="AO26" s="31" t="str">
        <f>IF($D26="","",VLOOKUP($D26,Licenciés!$A:$AC,20,FALSE))</f>
        <v>Attestation autoquestionnaire pour mineur</v>
      </c>
      <c r="AP26" s="211" t="str">
        <f>IF($D26="","",VLOOKUP($D26,Licenciés!$A:$AC,5,FALSE))</f>
        <v>T</v>
      </c>
      <c r="AQ26" s="211">
        <f>IF($D26="","",VLOOKUP($D26,Licenciés!$A:$AC,10,FALSE))</f>
        <v>-12</v>
      </c>
      <c r="AR26" s="211" t="str">
        <f>IF($D26="","",VLOOKUP($D26,Licenciés!$A:$AC,11,FALSE))</f>
        <v>M</v>
      </c>
      <c r="AS26" s="211" t="str">
        <f>IF($D26="","",VLOOKUP($D26,Licenciés!$A:$AC,29,FALSE))</f>
        <v>Française</v>
      </c>
      <c r="AT26" s="30">
        <f>IF($D26="","",VLOOKUP($D26,Licenciés!$A:$AC,28,FALSE))</f>
        <v>0</v>
      </c>
      <c r="AU26" s="211">
        <f>IF($D26="","",VLOOKUP($D26,Licenciés!$A:$AZ,35,FALSE))</f>
        <v>0</v>
      </c>
      <c r="AV26" s="211">
        <f>IF($D26="","",VLOOKUP($D26,Licenciés!$A:$AZ,36,FALSE))</f>
        <v>0</v>
      </c>
      <c r="AW26" s="31" t="str">
        <f>IF($D26="","",VLOOKUP($D26,Licenciés!$A:$AZ,37,FALSE))</f>
        <v>jose.pires.net@neuf.fr</v>
      </c>
    </row>
    <row r="27" spans="1:49" ht="15.95" customHeight="1">
      <c r="A27" s="519">
        <v>22</v>
      </c>
      <c r="B27" s="520" t="str">
        <f t="shared" si="0"/>
        <v>04</v>
      </c>
      <c r="C27" s="521" t="str">
        <f t="shared" si="1"/>
        <v>37</v>
      </c>
      <c r="D27" s="570">
        <v>3731932</v>
      </c>
      <c r="E27" s="523" t="str">
        <f>IF($D27="","",(VLOOKUP($D27,Licenciés!$A:$AC,2,FALSE)&amp;" "&amp;VLOOKUP($D27,Licenciés!$A:$AC,3,FALSE)))</f>
        <v>BONNET Soen</v>
      </c>
      <c r="F27" s="29" t="str">
        <f>IF($D27="","",VLOOKUP($D27,Licenciés!$A:$AC,15,FALSE))</f>
        <v>E.S. LA VILLE-AUX-DAMES TT</v>
      </c>
      <c r="G27" s="525">
        <f>IF($D27="","",VLOOKUP($D27,Licenciés!$A:$AC,8,FALSE))</f>
        <v>41035</v>
      </c>
      <c r="H27" s="521">
        <f>IF($D27="","",VLOOKUP($D27,Licenciés!$A:$AC,21,FALSE))</f>
        <v>809</v>
      </c>
      <c r="I27" s="521">
        <f>IF($D27="","",IF(VLOOKUP($D27,Licenciés!$A:$AC,24,FALSE)="Numerote","n° "&amp;VLOOKUP($D27,Licenciés!$A:$AC,23,FALSE),(VLOOKUP($D27,Licenciés!$A:$AC,24,FALSE))))</f>
        <v>8</v>
      </c>
      <c r="J27" s="521" t="str">
        <f>IF($D27="","",VLOOKUP($D27,Licenciés!$A:$AC,9,FALSE))</f>
        <v>B2</v>
      </c>
      <c r="K27" s="526"/>
      <c r="L27" s="527"/>
      <c r="M27" s="521"/>
      <c r="N27" s="521">
        <v>80</v>
      </c>
      <c r="O27" s="528"/>
      <c r="P27" s="526"/>
      <c r="Q27" s="527"/>
      <c r="R27" s="521"/>
      <c r="S27" s="521"/>
      <c r="T27" s="528"/>
      <c r="U27" s="526"/>
      <c r="V27" s="527"/>
      <c r="W27" s="521"/>
      <c r="X27" s="521"/>
      <c r="Y27" s="528"/>
      <c r="Z27" s="529"/>
      <c r="AA27" s="527"/>
      <c r="AB27" s="521"/>
      <c r="AC27" s="521"/>
      <c r="AD27" s="528"/>
      <c r="AE27" s="529">
        <f t="shared" si="2"/>
        <v>0</v>
      </c>
      <c r="AF27" s="530">
        <f t="shared" si="3"/>
        <v>0</v>
      </c>
      <c r="AG27" s="530">
        <f t="shared" si="4"/>
        <v>0</v>
      </c>
      <c r="AH27" s="530">
        <f t="shared" si="5"/>
        <v>80</v>
      </c>
      <c r="AI27" s="531">
        <f t="shared" si="6"/>
        <v>0</v>
      </c>
      <c r="AJ27" s="129" t="s">
        <v>119</v>
      </c>
      <c r="AK27" s="513"/>
      <c r="AL27" s="132" t="str">
        <f>IF($D27="","",IF(VLOOKUP($D27,Licenciés!$A:$AC,14,FALSE)&lt;10000000,"0"&amp;VLOOKUP($D27,Licenciés!$A:$AC,14,FALSE),VLOOKUP($D27,Licenciés!$A:$AC,14,FALSE)))</f>
        <v>04370439</v>
      </c>
      <c r="AM27" s="211">
        <f>IF($D27="","",VLOOKUP($D27,Licenciés!$A:$AC,23,FALSE))</f>
        <v>0</v>
      </c>
      <c r="AN27" s="30">
        <f>IF($D27="","",VLOOKUP($D27,Licenciés!$A:$AC,16,FALSE))</f>
        <v>44812</v>
      </c>
      <c r="AO27" s="31" t="str">
        <f>IF($D27="","",VLOOKUP($D27,Licenciés!$A:$AC,20,FALSE))</f>
        <v>Standard</v>
      </c>
      <c r="AP27" s="211" t="str">
        <f>IF($D27="","",VLOOKUP($D27,Licenciés!$A:$AC,5,FALSE))</f>
        <v>T</v>
      </c>
      <c r="AQ27" s="211">
        <f>IF($D27="","",VLOOKUP($D27,Licenciés!$A:$AC,10,FALSE))</f>
        <v>-11</v>
      </c>
      <c r="AR27" s="211" t="str">
        <f>IF($D27="","",VLOOKUP($D27,Licenciés!$A:$AC,11,FALSE))</f>
        <v>M</v>
      </c>
      <c r="AS27" s="211" t="str">
        <f>IF($D27="","",VLOOKUP($D27,Licenciés!$A:$AC,29,FALSE))</f>
        <v>Française</v>
      </c>
      <c r="AT27" s="30">
        <f>IF($D27="","",VLOOKUP($D27,Licenciés!$A:$AC,28,FALSE))</f>
        <v>0</v>
      </c>
      <c r="AU27" s="211">
        <f>IF($D27="","",VLOOKUP($D27,Licenciés!$A:$AZ,35,FALSE))</f>
        <v>612213355</v>
      </c>
      <c r="AV27" s="211">
        <f>IF($D27="","",VLOOKUP($D27,Licenciés!$A:$AZ,36,FALSE))</f>
        <v>667583500</v>
      </c>
      <c r="AW27" s="31" t="str">
        <f>IF($D27="","",VLOOKUP($D27,Licenciés!$A:$AZ,37,FALSE))</f>
        <v>virgile.bonnet85@gmail.com</v>
      </c>
    </row>
    <row r="28" spans="1:49" s="101" customFormat="1" ht="15.95" customHeight="1">
      <c r="A28" s="519">
        <v>23</v>
      </c>
      <c r="B28" s="520" t="str">
        <f t="shared" si="0"/>
        <v>08</v>
      </c>
      <c r="C28" s="521" t="str">
        <f t="shared" si="1"/>
        <v>78</v>
      </c>
      <c r="D28" s="570">
        <v>7882819</v>
      </c>
      <c r="E28" s="523" t="str">
        <f>IF($D28="","",(VLOOKUP($D28,Licenciés!$A:$AC,2,FALSE)&amp;" "&amp;VLOOKUP($D28,Licenciés!$A:$AC,3,FALSE)))</f>
        <v>SEREHEN Ruben</v>
      </c>
      <c r="F28" s="29" t="str">
        <f>IF($D28="","",VLOOKUP($D28,Licenciés!$A:$AC,15,FALSE))</f>
        <v>CHESNAY 78 AS</v>
      </c>
      <c r="G28" s="525">
        <f>IF($D28="","",VLOOKUP($D28,Licenciés!$A:$AC,8,FALSE))</f>
        <v>40225</v>
      </c>
      <c r="H28" s="521">
        <f>IF($D28="","",VLOOKUP($D28,Licenciés!$A:$AC,21,FALSE))</f>
        <v>1101</v>
      </c>
      <c r="I28" s="521">
        <f>IF($D28="","",IF(VLOOKUP($D28,Licenciés!$A:$AC,24,FALSE)="Numerote","n° "&amp;VLOOKUP($D28,Licenciés!$A:$AC,23,FALSE),(VLOOKUP($D28,Licenciés!$A:$AC,24,FALSE))))</f>
        <v>11</v>
      </c>
      <c r="J28" s="521" t="str">
        <f>IF($D28="","",VLOOKUP($D28,Licenciés!$A:$AC,9,FALSE))</f>
        <v>M2</v>
      </c>
      <c r="K28" s="526"/>
      <c r="L28" s="527"/>
      <c r="M28" s="521"/>
      <c r="N28" s="521">
        <v>65</v>
      </c>
      <c r="O28" s="528"/>
      <c r="P28" s="526"/>
      <c r="Q28" s="527"/>
      <c r="R28" s="521"/>
      <c r="S28" s="521"/>
      <c r="T28" s="528"/>
      <c r="U28" s="526"/>
      <c r="V28" s="527"/>
      <c r="W28" s="521"/>
      <c r="X28" s="521"/>
      <c r="Y28" s="528"/>
      <c r="Z28" s="526"/>
      <c r="AA28" s="527"/>
      <c r="AB28" s="563"/>
      <c r="AC28" s="521"/>
      <c r="AD28" s="528"/>
      <c r="AE28" s="529">
        <f t="shared" si="2"/>
        <v>0</v>
      </c>
      <c r="AF28" s="530">
        <f t="shared" si="3"/>
        <v>0</v>
      </c>
      <c r="AG28" s="530">
        <f t="shared" si="4"/>
        <v>0</v>
      </c>
      <c r="AH28" s="530">
        <f t="shared" si="5"/>
        <v>65</v>
      </c>
      <c r="AI28" s="531">
        <f t="shared" si="6"/>
        <v>0</v>
      </c>
      <c r="AJ28" s="129" t="s">
        <v>119</v>
      </c>
      <c r="AK28" s="513"/>
      <c r="AL28" s="132" t="str">
        <f>IF($D28="","",IF(VLOOKUP($D28,Licenciés!$A:$AC,14,FALSE)&lt;10000000,"0"&amp;VLOOKUP($D28,Licenciés!$A:$AC,14,FALSE),VLOOKUP($D28,Licenciés!$A:$AC,14,FALSE)))</f>
        <v>08780080</v>
      </c>
      <c r="AM28" s="211">
        <f>IF($D28="","",VLOOKUP($D28,Licenciés!$A:$AC,23,FALSE))</f>
        <v>0</v>
      </c>
      <c r="AN28" s="30">
        <f>IF($D28="","",VLOOKUP($D28,Licenciés!$A:$AC,16,FALSE))</f>
        <v>44809</v>
      </c>
      <c r="AO28" s="31" t="str">
        <f>IF($D28="","",VLOOKUP($D28,Licenciés!$A:$AC,20,FALSE))</f>
        <v>Attestation autoquestionnaire pour mineur</v>
      </c>
      <c r="AP28" s="211" t="str">
        <f>IF($D28="","",VLOOKUP($D28,Licenciés!$A:$AC,5,FALSE))</f>
        <v>T</v>
      </c>
      <c r="AQ28" s="211">
        <f>IF($D28="","",VLOOKUP($D28,Licenciés!$A:$AC,10,FALSE))</f>
        <v>-13</v>
      </c>
      <c r="AR28" s="211" t="str">
        <f>IF($D28="","",VLOOKUP($D28,Licenciés!$A:$AC,11,FALSE))</f>
        <v>M</v>
      </c>
      <c r="AS28" s="211" t="str">
        <f>IF($D28="","",VLOOKUP($D28,Licenciés!$A:$AC,29,FALSE))</f>
        <v>Française</v>
      </c>
      <c r="AT28" s="30">
        <f>IF($D28="","",VLOOKUP($D28,Licenciés!$A:$AC,28,FALSE))</f>
        <v>0</v>
      </c>
      <c r="AU28" s="211">
        <f>IF($D28="","",VLOOKUP($D28,Licenciés!$A:$AZ,35,FALSE))</f>
        <v>0</v>
      </c>
      <c r="AV28" s="211">
        <f>IF($D28="","",VLOOKUP($D28,Licenciés!$A:$AZ,36,FALSE))</f>
        <v>619053544</v>
      </c>
      <c r="AW28" s="31" t="str">
        <f>IF($D28="","",VLOOKUP($D28,Licenciés!$A:$AZ,37,FALSE))</f>
        <v>famille.serehen@gmail.com</v>
      </c>
    </row>
    <row r="29" spans="1:49" ht="15.95" customHeight="1">
      <c r="A29" s="519">
        <v>24</v>
      </c>
      <c r="B29" s="520" t="str">
        <f t="shared" si="0"/>
        <v>12</v>
      </c>
      <c r="C29" s="521" t="str">
        <f t="shared" si="1"/>
        <v>72</v>
      </c>
      <c r="D29" s="570">
        <v>7221254</v>
      </c>
      <c r="E29" s="523" t="str">
        <f>IF($D29="","",(VLOOKUP($D29,Licenciés!$A:$AC,2,FALSE)&amp;" "&amp;VLOOKUP($D29,Licenciés!$A:$AC,3,FALSE)))</f>
        <v>VERCHERE Simon</v>
      </c>
      <c r="F29" s="29" t="str">
        <f>IF($D29="","",VLOOKUP($D29,Licenciés!$A:$AC,15,FALSE))</f>
        <v>LE MANS SARTHE TENNIS DE TABLE</v>
      </c>
      <c r="G29" s="525">
        <f>IF($D29="","",VLOOKUP($D29,Licenciés!$A:$AC,8,FALSE))</f>
        <v>40326</v>
      </c>
      <c r="H29" s="521">
        <f>IF($D29="","",VLOOKUP($D29,Licenciés!$A:$AC,21,FALSE))</f>
        <v>871</v>
      </c>
      <c r="I29" s="521">
        <f>IF($D29="","",IF(VLOOKUP($D29,Licenciés!$A:$AC,24,FALSE)="Numerote","n° "&amp;VLOOKUP($D29,Licenciés!$A:$AC,23,FALSE),(VLOOKUP($D29,Licenciés!$A:$AC,24,FALSE))))</f>
        <v>8</v>
      </c>
      <c r="J29" s="521" t="str">
        <f>IF($D29="","",VLOOKUP($D29,Licenciés!$A:$AC,9,FALSE))</f>
        <v>M2</v>
      </c>
      <c r="K29" s="562"/>
      <c r="L29" s="574"/>
      <c r="M29" s="530"/>
      <c r="N29" s="521">
        <v>65</v>
      </c>
      <c r="O29" s="528"/>
      <c r="P29" s="562"/>
      <c r="Q29" s="574"/>
      <c r="R29" s="574"/>
      <c r="S29" s="521"/>
      <c r="T29" s="528"/>
      <c r="U29" s="562"/>
      <c r="V29" s="574"/>
      <c r="W29" s="530"/>
      <c r="X29" s="521"/>
      <c r="Y29" s="528"/>
      <c r="Z29" s="562"/>
      <c r="AA29" s="574"/>
      <c r="AB29" s="574"/>
      <c r="AC29" s="521"/>
      <c r="AD29" s="528"/>
      <c r="AE29" s="529">
        <f t="shared" si="2"/>
        <v>0</v>
      </c>
      <c r="AF29" s="530">
        <f t="shared" si="3"/>
        <v>0</v>
      </c>
      <c r="AG29" s="530">
        <f t="shared" si="4"/>
        <v>0</v>
      </c>
      <c r="AH29" s="530">
        <f t="shared" si="5"/>
        <v>65</v>
      </c>
      <c r="AI29" s="531">
        <f t="shared" si="6"/>
        <v>0</v>
      </c>
      <c r="AJ29" s="129" t="s">
        <v>119</v>
      </c>
      <c r="AK29" s="513"/>
      <c r="AL29" s="132">
        <f>IF($D29="","",IF(VLOOKUP($D29,Licenciés!$A:$AC,14,FALSE)&lt;10000000,"0"&amp;VLOOKUP($D29,Licenciés!$A:$AC,14,FALSE),VLOOKUP($D29,Licenciés!$A:$AC,14,FALSE)))</f>
        <v>12720104</v>
      </c>
      <c r="AM29" s="211">
        <f>IF($D29="","",VLOOKUP($D29,Licenciés!$A:$AC,23,FALSE))</f>
        <v>0</v>
      </c>
      <c r="AN29" s="30">
        <f>IF($D29="","",VLOOKUP($D29,Licenciés!$A:$AC,16,FALSE))</f>
        <v>44809</v>
      </c>
      <c r="AO29" s="31" t="str">
        <f>IF($D29="","",VLOOKUP($D29,Licenciés!$A:$AC,20,FALSE))</f>
        <v>Attestation autoquestionnaire pour mineur</v>
      </c>
      <c r="AP29" s="211" t="str">
        <f>IF($D29="","",VLOOKUP($D29,Licenciés!$A:$AC,5,FALSE))</f>
        <v>T</v>
      </c>
      <c r="AQ29" s="211">
        <f>IF($D29="","",VLOOKUP($D29,Licenciés!$A:$AC,10,FALSE))</f>
        <v>-13</v>
      </c>
      <c r="AR29" s="211" t="str">
        <f>IF($D29="","",VLOOKUP($D29,Licenciés!$A:$AC,11,FALSE))</f>
        <v>M</v>
      </c>
      <c r="AS29" s="211" t="str">
        <f>IF($D29="","",VLOOKUP($D29,Licenciés!$A:$AC,29,FALSE))</f>
        <v>Française</v>
      </c>
      <c r="AT29" s="30">
        <f>IF($D29="","",VLOOKUP($D29,Licenciés!$A:$AC,28,FALSE))</f>
        <v>0</v>
      </c>
      <c r="AU29" s="211">
        <f>IF($D29="","",VLOOKUP($D29,Licenciés!$A:$AZ,35,FALSE))</f>
        <v>243142660</v>
      </c>
      <c r="AV29" s="211">
        <f>IF($D29="","",VLOOKUP($D29,Licenciés!$A:$AZ,36,FALSE))</f>
        <v>659682844</v>
      </c>
      <c r="AW29" s="31" t="str">
        <f>IF($D29="","",VLOOKUP($D29,Licenciés!$A:$AZ,37,FALSE))</f>
        <v>wilfridverchere@yahoo.fr</v>
      </c>
    </row>
    <row r="30" spans="1:49" ht="15.95" customHeight="1" thickBot="1">
      <c r="A30" s="630"/>
      <c r="B30" s="539" t="str">
        <f t="shared" ref="B30" si="7">IF(D30&gt;0,LEFT(AL30,2)," ")</f>
        <v xml:space="preserve"> </v>
      </c>
      <c r="C30" s="540" t="str">
        <f t="shared" ref="C30" si="8">RIGHT(LEFT(AL30,4),2)</f>
        <v/>
      </c>
      <c r="D30" s="690"/>
      <c r="E30" s="634" t="str">
        <f>IF($D30="","",(VLOOKUP($D30,Licenciés!$A:$AC,2,FALSE)&amp;" "&amp;VLOOKUP($D30,Licenciés!$A:$AC,3,FALSE)))</f>
        <v/>
      </c>
      <c r="F30" s="178" t="str">
        <f>IF($D30="","",VLOOKUP($D30,Licenciés!$A:$AC,15,FALSE))</f>
        <v/>
      </c>
      <c r="G30" s="635" t="str">
        <f>IF($D30="","",VLOOKUP($D30,Licenciés!$A:$AC,8,FALSE))</f>
        <v/>
      </c>
      <c r="H30" s="540" t="str">
        <f>IF($D30="","",VLOOKUP($D30,Licenciés!$A:$AC,21,FALSE))</f>
        <v/>
      </c>
      <c r="I30" s="540" t="str">
        <f>IF($D30="","",IF(VLOOKUP($D30,Licenciés!$A:$AC,24,FALSE)="Numerote","n° "&amp;VLOOKUP($D30,Licenciés!$A:$AC,23,FALSE),(VLOOKUP($D30,Licenciés!$A:$AC,24,FALSE))))</f>
        <v/>
      </c>
      <c r="J30" s="540" t="str">
        <f>IF($D30="","",VLOOKUP($D30,Licenciés!$A:$AC,9,FALSE))</f>
        <v/>
      </c>
      <c r="K30" s="601"/>
      <c r="L30" s="602"/>
      <c r="M30" s="540"/>
      <c r="N30" s="540"/>
      <c r="O30" s="544"/>
      <c r="P30" s="601"/>
      <c r="Q30" s="602"/>
      <c r="R30" s="602"/>
      <c r="S30" s="540"/>
      <c r="T30" s="544"/>
      <c r="U30" s="601"/>
      <c r="V30" s="602"/>
      <c r="W30" s="602"/>
      <c r="X30" s="540"/>
      <c r="Y30" s="544"/>
      <c r="Z30" s="691"/>
      <c r="AA30" s="602"/>
      <c r="AB30" s="602"/>
      <c r="AC30" s="540"/>
      <c r="AD30" s="544"/>
      <c r="AE30" s="595">
        <f t="shared" ref="AE30" si="9">(K30+P30+U30+Z30)+MOD(ROUND((L30+Q30+V30+AA30-AF30)/100,),100)</f>
        <v>0</v>
      </c>
      <c r="AF30" s="596">
        <f t="shared" ref="AF30" si="10">MOD(L30+Q30+V30+AA30+ROUND((M30+R30+W30+AB30-AG30)/100,),100)</f>
        <v>0</v>
      </c>
      <c r="AG30" s="596">
        <f t="shared" ref="AG30" si="11">MOD(M30+R30+W30+AB30+ROUND((N30+S30+X30+AC30-AH30)/100,),100)</f>
        <v>0</v>
      </c>
      <c r="AH30" s="596">
        <f t="shared" ref="AH30" si="12">MOD(N30+S30+X30+AC30+ROUND((O30+T30+Y30+AD30-AI30)/100,),100)</f>
        <v>0</v>
      </c>
      <c r="AI30" s="597">
        <f t="shared" ref="AI30" si="13">MOD(O30+T30+Y30+AD30,100)</f>
        <v>0</v>
      </c>
      <c r="AJ30" s="128"/>
      <c r="AK30" s="513"/>
      <c r="AL30" s="132" t="str">
        <f>IF($D30="","",IF(VLOOKUP($D30,Licenciés!$A:$AC,14,FALSE)&lt;10000000,"0"&amp;VLOOKUP($D30,Licenciés!$A:$AC,14,FALSE),VLOOKUP($D30,Licenciés!$A:$AC,14,FALSE)))</f>
        <v/>
      </c>
      <c r="AM30" s="211" t="str">
        <f>IF($D30="","",VLOOKUP($D30,Licenciés!$A:$AC,23,FALSE))</f>
        <v/>
      </c>
      <c r="AN30" s="30" t="str">
        <f>IF($D30="","",VLOOKUP($D30,Licenciés!$A:$AC,16,FALSE))</f>
        <v/>
      </c>
      <c r="AO30" s="31" t="str">
        <f>IF($D30="","",VLOOKUP($D30,Licenciés!$A:$AC,20,FALSE))</f>
        <v/>
      </c>
      <c r="AP30" s="211" t="str">
        <f>IF($D30="","",VLOOKUP($D30,Licenciés!$A:$AC,5,FALSE))</f>
        <v/>
      </c>
      <c r="AQ30" s="211" t="str">
        <f>IF($D30="","",VLOOKUP($D30,Licenciés!$A:$AC,10,FALSE))</f>
        <v/>
      </c>
      <c r="AR30" s="211" t="str">
        <f>IF($D30="","",VLOOKUP($D30,Licenciés!$A:$AC,11,FALSE))</f>
        <v/>
      </c>
      <c r="AS30" s="211" t="str">
        <f>IF($D30="","",VLOOKUP($D30,Licenciés!$A:$AC,29,FALSE))</f>
        <v/>
      </c>
      <c r="AT30" s="30" t="str">
        <f>IF($D30="","",VLOOKUP($D30,Licenciés!$A:$AC,28,FALSE))</f>
        <v/>
      </c>
      <c r="AU30" s="211" t="str">
        <f>IF($D30="","",VLOOKUP($D30,Licenciés!$A:$AZ,35,FALSE))</f>
        <v/>
      </c>
      <c r="AV30" s="211" t="str">
        <f>IF($D30="","",VLOOKUP($D30,Licenciés!$A:$AZ,36,FALSE))</f>
        <v/>
      </c>
      <c r="AW30" s="31" t="str">
        <f>IF($D30="","",VLOOKUP($D30,Licenciés!$A:$AZ,37,FALSE))</f>
        <v/>
      </c>
    </row>
    <row r="31" spans="1:49" ht="15.95" customHeight="1" thickTop="1" thickBot="1">
      <c r="A31" s="649"/>
      <c r="B31" s="650"/>
      <c r="C31" s="651"/>
      <c r="D31" s="700"/>
      <c r="E31" s="680" t="s">
        <v>17217</v>
      </c>
      <c r="F31" s="654"/>
      <c r="G31" s="655"/>
      <c r="H31" s="651"/>
      <c r="I31" s="651"/>
      <c r="J31" s="651"/>
      <c r="K31" s="701"/>
      <c r="L31" s="701"/>
      <c r="M31" s="702"/>
      <c r="N31" s="651"/>
      <c r="O31" s="651"/>
      <c r="P31" s="701"/>
      <c r="Q31" s="701"/>
      <c r="R31" s="701"/>
      <c r="S31" s="651"/>
      <c r="T31" s="651"/>
      <c r="U31" s="701"/>
      <c r="V31" s="701"/>
      <c r="W31" s="701"/>
      <c r="X31" s="651"/>
      <c r="Y31" s="651"/>
      <c r="Z31" s="701"/>
      <c r="AA31" s="701"/>
      <c r="AB31" s="701"/>
      <c r="AC31" s="651"/>
      <c r="AD31" s="703"/>
      <c r="AE31" s="651"/>
      <c r="AF31" s="651"/>
      <c r="AG31" s="651"/>
      <c r="AH31" s="651"/>
      <c r="AI31" s="651"/>
      <c r="AJ31" s="659"/>
      <c r="AK31" s="513"/>
      <c r="AL31" s="132"/>
      <c r="AM31" s="211"/>
      <c r="AN31" s="30"/>
      <c r="AO31" s="31"/>
      <c r="AP31" s="211"/>
      <c r="AQ31" s="211"/>
      <c r="AR31" s="211"/>
      <c r="AS31" s="211"/>
      <c r="AT31" s="30"/>
      <c r="AU31" s="211"/>
      <c r="AV31" s="211"/>
      <c r="AW31" s="31"/>
    </row>
    <row r="32" spans="1:49" s="101" customFormat="1" ht="15" customHeight="1" thickTop="1" thickBot="1">
      <c r="A32" s="662"/>
      <c r="B32" s="663" t="str">
        <f t="shared" ref="B32" si="14">IF(D32&gt;0,LEFT(AL32,2)," ")</f>
        <v xml:space="preserve"> </v>
      </c>
      <c r="C32" s="664" t="str">
        <f t="shared" ref="C32" si="15">RIGHT(LEFT(AL32,4),2)</f>
        <v/>
      </c>
      <c r="D32" s="665"/>
      <c r="E32" s="666" t="str">
        <f>IF($D32="","",(VLOOKUP($D32,Licenciés!$A:$AC,2,FALSE)&amp;" "&amp;VLOOKUP($D32,Licenciés!$A:$AC,3,FALSE)))</f>
        <v/>
      </c>
      <c r="F32" s="667" t="str">
        <f>IF($D32="","",VLOOKUP($D32,Licenciés!$A:$AC,15,FALSE))</f>
        <v/>
      </c>
      <c r="G32" s="668" t="str">
        <f>IF($D32="","",VLOOKUP($D32,Licenciés!$A:$AC,8,FALSE))</f>
        <v/>
      </c>
      <c r="H32" s="664" t="str">
        <f>IF($D32="","",VLOOKUP($D32,Licenciés!$A:$AC,21,FALSE))</f>
        <v/>
      </c>
      <c r="I32" s="664" t="str">
        <f>IF($D32="","",IF(VLOOKUP($D32,Licenciés!$A:$AC,24,FALSE)="Numerote","n° "&amp;VLOOKUP($D32,Licenciés!$A:$AC,23,FALSE),(VLOOKUP($D32,Licenciés!$A:$AC,24,FALSE))))</f>
        <v/>
      </c>
      <c r="J32" s="664" t="str">
        <f>IF($D32="","",VLOOKUP($D32,Licenciés!$A:$AC,9,FALSE))</f>
        <v/>
      </c>
      <c r="K32" s="669"/>
      <c r="L32" s="670"/>
      <c r="M32" s="671"/>
      <c r="N32" s="671"/>
      <c r="O32" s="672"/>
      <c r="P32" s="673"/>
      <c r="Q32" s="671"/>
      <c r="R32" s="671"/>
      <c r="S32" s="671"/>
      <c r="T32" s="672"/>
      <c r="U32" s="673"/>
      <c r="V32" s="670"/>
      <c r="W32" s="671"/>
      <c r="X32" s="671"/>
      <c r="Y32" s="674"/>
      <c r="Z32" s="669"/>
      <c r="AA32" s="675"/>
      <c r="AB32" s="664"/>
      <c r="AC32" s="664"/>
      <c r="AD32" s="674"/>
      <c r="AE32" s="676">
        <f t="shared" ref="AE32" si="16">(K32+P32+U32+Z32)+MOD(ROUND((L32+Q32+V32+AA32-AF32)/100,),100)</f>
        <v>0</v>
      </c>
      <c r="AF32" s="677">
        <f t="shared" ref="AF32:AH32" si="17">MOD(L32+Q32+V32+AA32+ROUND((M32+R32+W32+AB32-AG32)/100,),100)</f>
        <v>0</v>
      </c>
      <c r="AG32" s="677">
        <f t="shared" si="17"/>
        <v>0</v>
      </c>
      <c r="AH32" s="677">
        <f t="shared" si="17"/>
        <v>0</v>
      </c>
      <c r="AI32" s="678">
        <f t="shared" ref="AI32" si="18">MOD(O32+T32+Y32+AD32,100)</f>
        <v>0</v>
      </c>
      <c r="AJ32" s="128"/>
      <c r="AK32" s="509"/>
      <c r="AL32" s="160" t="str">
        <f>IF($D32="","",IF(VLOOKUP($D32,Licenciés!$A:$AC,14,FALSE)&lt;10000000,"0"&amp;VLOOKUP($D32,Licenciés!$A:$AC,14,FALSE),VLOOKUP($D32,Licenciés!$A:$AC,14,FALSE)))</f>
        <v/>
      </c>
      <c r="AM32" s="93" t="str">
        <f>IF($D32="","",VLOOKUP($D32,Licenciés!$A:$AC,23,FALSE))</f>
        <v/>
      </c>
      <c r="AN32" s="97" t="str">
        <f>IF($D32="","",VLOOKUP($D32,Licenciés!$A:$AC,16,FALSE))</f>
        <v/>
      </c>
      <c r="AO32" s="29" t="str">
        <f>IF($D32="","",VLOOKUP($D32,Licenciés!$A:$AC,20,FALSE))</f>
        <v/>
      </c>
      <c r="AP32" s="93" t="str">
        <f>IF($D32="","",VLOOKUP($D32,Licenciés!$A:$AC,5,FALSE))</f>
        <v/>
      </c>
      <c r="AQ32" s="93" t="str">
        <f>IF($D32="","",VLOOKUP($D32,Licenciés!$A:$AC,10,FALSE))</f>
        <v/>
      </c>
      <c r="AR32" s="93" t="str">
        <f>IF($D32="","",VLOOKUP($D32,Licenciés!$A:$AC,11,FALSE))</f>
        <v/>
      </c>
      <c r="AS32" s="93" t="str">
        <f>IF($D32="","",VLOOKUP($D32,Licenciés!$A:$AC,29,FALSE))</f>
        <v/>
      </c>
      <c r="AT32" s="97" t="str">
        <f>IF($D32="","",VLOOKUP($D32,Licenciés!$A:$AC,28,FALSE))</f>
        <v/>
      </c>
      <c r="AU32" s="93" t="str">
        <f>IF($D32="","",VLOOKUP($D32,Licenciés!$A:$AZ,35,FALSE))</f>
        <v/>
      </c>
      <c r="AV32" s="93" t="str">
        <f>IF($D32="","",VLOOKUP($D32,Licenciés!$A:$AZ,36,FALSE))</f>
        <v/>
      </c>
      <c r="AW32" s="29" t="str">
        <f>IF($D32="","",VLOOKUP($D32,Licenciés!$A:$AZ,37,FALSE))</f>
        <v/>
      </c>
    </row>
    <row r="33" spans="1:49" s="101" customFormat="1" ht="14.25" customHeight="1" thickTop="1" thickBot="1">
      <c r="A33" s="649"/>
      <c r="B33" s="650" t="str">
        <f t="shared" ref="B33" si="19">IF(D33&gt;0,LEFT(AL33,2)," ")</f>
        <v xml:space="preserve"> </v>
      </c>
      <c r="C33" s="651" t="str">
        <f t="shared" ref="C33" si="20">RIGHT(LEFT(AL33,4),2)</f>
        <v/>
      </c>
      <c r="D33" s="652"/>
      <c r="E33" s="653" t="str">
        <f>IF($D33="","",(VLOOKUP($D33,Licenciés!$A:$AC,2,FALSE)&amp;" "&amp;VLOOKUP($D33,Licenciés!$A:$AC,3,FALSE)))</f>
        <v/>
      </c>
      <c r="F33" s="654" t="str">
        <f>IF($D33="","",VLOOKUP($D33,Licenciés!$A:$AC,15,FALSE))</f>
        <v/>
      </c>
      <c r="G33" s="655" t="str">
        <f>IF($D33="","",VLOOKUP($D33,Licenciés!$A:$AC,8,FALSE))</f>
        <v/>
      </c>
      <c r="H33" s="651" t="str">
        <f>IF($D33="","",VLOOKUP($D33,Licenciés!$A:$AC,21,FALSE))</f>
        <v/>
      </c>
      <c r="I33" s="651" t="str">
        <f>IF($D33="","",IF(VLOOKUP($D33,Licenciés!$A:$AC,24,FALSE)="Numerote","n° "&amp;VLOOKUP($D33,Licenciés!$A:$AC,23,FALSE),(VLOOKUP($D33,Licenciés!$A:$AC,24,FALSE))))</f>
        <v/>
      </c>
      <c r="J33" s="651" t="str">
        <f>IF($D33="","",VLOOKUP($D33,Licenciés!$A:$AC,9,FALSE))</f>
        <v/>
      </c>
      <c r="K33" s="651"/>
      <c r="L33" s="656"/>
      <c r="M33" s="657"/>
      <c r="N33" s="657"/>
      <c r="O33" s="657"/>
      <c r="P33" s="657"/>
      <c r="Q33" s="657"/>
      <c r="R33" s="657"/>
      <c r="S33" s="657"/>
      <c r="T33" s="657"/>
      <c r="U33" s="657"/>
      <c r="V33" s="656"/>
      <c r="W33" s="657"/>
      <c r="X33" s="657"/>
      <c r="Y33" s="651"/>
      <c r="Z33" s="651"/>
      <c r="AA33" s="658"/>
      <c r="AB33" s="651"/>
      <c r="AC33" s="651"/>
      <c r="AD33" s="651"/>
      <c r="AE33" s="651">
        <f t="shared" ref="AE33" si="21">(K33+P33+U33+Z33)+MOD(ROUND((L33+Q33+V33+AA33-AF33)/100,),100)</f>
        <v>0</v>
      </c>
      <c r="AF33" s="651">
        <f t="shared" ref="AF33:AH33" si="22">MOD(L33+Q33+V33+AA33+ROUND((M33+R33+W33+AB33-AG33)/100,),100)</f>
        <v>0</v>
      </c>
      <c r="AG33" s="651">
        <f t="shared" si="22"/>
        <v>0</v>
      </c>
      <c r="AH33" s="651">
        <f t="shared" si="22"/>
        <v>0</v>
      </c>
      <c r="AI33" s="651">
        <f t="shared" ref="AI33" si="23">MOD(O33+T33+Y33+AD33,100)</f>
        <v>0</v>
      </c>
      <c r="AJ33" s="659"/>
      <c r="AK33" s="509"/>
      <c r="AL33" s="660" t="str">
        <f>IF($D33="","",IF(VLOOKUP($D33,Licenciés!$A:$AC,14,FALSE)&lt;10000000,"0"&amp;VLOOKUP($D33,Licenciés!$A:$AC,14,FALSE),VLOOKUP($D33,Licenciés!$A:$AC,14,FALSE)))</f>
        <v/>
      </c>
      <c r="AM33" s="660" t="str">
        <f>IF($D33="","",VLOOKUP($D33,Licenciés!$A:$AC,23,FALSE))</f>
        <v/>
      </c>
      <c r="AN33" s="661" t="str">
        <f>IF($D33="","",VLOOKUP($D33,Licenciés!$A:$AC,16,FALSE))</f>
        <v/>
      </c>
      <c r="AO33" s="648" t="str">
        <f>IF($D33="","",VLOOKUP($D33,Licenciés!$A:$AC,20,FALSE))</f>
        <v/>
      </c>
      <c r="AP33" s="660" t="str">
        <f>IF($D33="","",VLOOKUP($D33,Licenciés!$A:$AC,5,FALSE))</f>
        <v/>
      </c>
      <c r="AQ33" s="660" t="str">
        <f>IF($D33="","",VLOOKUP($D33,Licenciés!$A:$AC,10,FALSE))</f>
        <v/>
      </c>
      <c r="AR33" s="660" t="str">
        <f>IF($D33="","",VLOOKUP($D33,Licenciés!$A:$AC,11,FALSE))</f>
        <v/>
      </c>
      <c r="AS33" s="660" t="str">
        <f>IF($D33="","",VLOOKUP($D33,Licenciés!$A:$AC,29,FALSE))</f>
        <v/>
      </c>
      <c r="AT33" s="661" t="str">
        <f>IF($D33="","",VLOOKUP($D33,Licenciés!$A:$AC,28,FALSE))</f>
        <v/>
      </c>
      <c r="AU33" s="660" t="str">
        <f>IF($D33="","",VLOOKUP($D33,Licenciés!$A:$AZ,35,FALSE))</f>
        <v/>
      </c>
      <c r="AV33" s="660" t="str">
        <f>IF($D33="","",VLOOKUP($D33,Licenciés!$A:$AZ,36,FALSE))</f>
        <v/>
      </c>
      <c r="AW33" s="648" t="str">
        <f>IF($D33="","",VLOOKUP($D33,Licenciés!$A:$AZ,37,FALSE))</f>
        <v/>
      </c>
    </row>
    <row r="34" spans="1:49" ht="15.95" customHeight="1" thickTop="1">
      <c r="A34" s="643" t="s">
        <v>9650</v>
      </c>
      <c r="B34" s="619" t="str">
        <f t="shared" ref="B34:B44" si="24">IF(D34&gt;0,LEFT(AL34,2)," ")</f>
        <v>08</v>
      </c>
      <c r="C34" s="549" t="str">
        <f t="shared" ref="C34:C44" si="25">RIGHT(LEFT(AL34,4),2)</f>
        <v>78</v>
      </c>
      <c r="D34" s="695">
        <v>7872082</v>
      </c>
      <c r="E34" s="523" t="str">
        <f>IF($D34="","",(VLOOKUP($D34,Licenciés!$A:$AC,2,FALSE)&amp;" "&amp;VLOOKUP($D34,Licenciés!$A:$AC,3,FALSE)))</f>
        <v>MOUTIC Robin</v>
      </c>
      <c r="F34" s="29" t="str">
        <f>IF($D34="","",VLOOKUP($D34,Licenciés!$A:$AC,15,FALSE))</f>
        <v>SARTROUVILLOIS TT</v>
      </c>
      <c r="G34" s="644">
        <f>IF($D34="","",VLOOKUP($D34,Licenciés!$A:$AC,8,FALSE))</f>
        <v>40409</v>
      </c>
      <c r="H34" s="549">
        <f>IF($D34="","",VLOOKUP($D34,Licenciés!$A:$AC,21,FALSE))</f>
        <v>1144</v>
      </c>
      <c r="I34" s="549">
        <f>IF($D34="","",IF(VLOOKUP($D34,Licenciés!$A:$AC,24,FALSE)="Numerote","n° "&amp;VLOOKUP($D34,Licenciés!$A:$AC,23,FALSE),(VLOOKUP($D34,Licenciés!$A:$AC,24,FALSE))))</f>
        <v>11</v>
      </c>
      <c r="J34" s="549" t="str">
        <f>IF($D34="","",VLOOKUP($D34,Licenciés!$A:$AC,9,FALSE))</f>
        <v>M2</v>
      </c>
      <c r="K34" s="552"/>
      <c r="L34" s="553"/>
      <c r="M34" s="549">
        <v>15</v>
      </c>
      <c r="N34" s="549"/>
      <c r="O34" s="554"/>
      <c r="P34" s="552"/>
      <c r="Q34" s="553"/>
      <c r="R34" s="549"/>
      <c r="S34" s="549"/>
      <c r="T34" s="554"/>
      <c r="U34" s="552"/>
      <c r="V34" s="553"/>
      <c r="W34" s="549"/>
      <c r="X34" s="549"/>
      <c r="Y34" s="554"/>
      <c r="Z34" s="645"/>
      <c r="AA34" s="553"/>
      <c r="AB34" s="697"/>
      <c r="AC34" s="549"/>
      <c r="AD34" s="554"/>
      <c r="AE34" s="645">
        <f t="shared" ref="AE34:AE44" si="26">(K34+P34+U34+Z34)+MOD(ROUND((L34+Q34+V34+AA34-AF34)/100,),100)</f>
        <v>0</v>
      </c>
      <c r="AF34" s="646">
        <f t="shared" ref="AF34:AF44" si="27">MOD(L34+Q34+V34+AA34+ROUND((M34+R34+W34+AB34-AG34)/100,),100)</f>
        <v>0</v>
      </c>
      <c r="AG34" s="646">
        <f t="shared" ref="AG34:AG44" si="28">MOD(M34+R34+W34+AB34+ROUND((N34+S34+X34+AC34-AH34)/100,),100)</f>
        <v>15</v>
      </c>
      <c r="AH34" s="646">
        <f t="shared" ref="AH34:AH44" si="29">MOD(N34+S34+X34+AC34+ROUND((O34+T34+Y34+AD34-AI34)/100,),100)</f>
        <v>0</v>
      </c>
      <c r="AI34" s="647">
        <f t="shared" ref="AI34:AI44" si="30">MOD(O34+T34+Y34+AD34,100)</f>
        <v>0</v>
      </c>
      <c r="AJ34" s="128" t="s">
        <v>118</v>
      </c>
      <c r="AK34" s="513"/>
      <c r="AL34" s="132" t="str">
        <f>IF($D34="","",IF(VLOOKUP($D34,Licenciés!$A:$AC,14,FALSE)&lt;10000000,"0"&amp;VLOOKUP($D34,Licenciés!$A:$AC,14,FALSE),VLOOKUP($D34,Licenciés!$A:$AC,14,FALSE)))</f>
        <v>08780627</v>
      </c>
      <c r="AM34" s="211">
        <f>IF($D34="","",VLOOKUP($D34,Licenciés!$A:$AC,23,FALSE))</f>
        <v>0</v>
      </c>
      <c r="AN34" s="30">
        <f>IF($D34="","",VLOOKUP($D34,Licenciés!$A:$AC,16,FALSE))</f>
        <v>44805</v>
      </c>
      <c r="AO34" s="31" t="str">
        <f>IF($D34="","",VLOOKUP($D34,Licenciés!$A:$AC,20,FALSE))</f>
        <v>Attestation autoquestionnaire pour mineur</v>
      </c>
      <c r="AP34" s="211" t="str">
        <f>IF($D34="","",VLOOKUP($D34,Licenciés!$A:$AC,5,FALSE))</f>
        <v>T</v>
      </c>
      <c r="AQ34" s="211">
        <f>IF($D34="","",VLOOKUP($D34,Licenciés!$A:$AC,10,FALSE))</f>
        <v>-13</v>
      </c>
      <c r="AR34" s="211" t="str">
        <f>IF($D34="","",VLOOKUP($D34,Licenciés!$A:$AC,11,FALSE))</f>
        <v>M</v>
      </c>
      <c r="AS34" s="211" t="str">
        <f>IF($D34="","",VLOOKUP($D34,Licenciés!$A:$AC,29,FALSE))</f>
        <v>Française</v>
      </c>
      <c r="AT34" s="30">
        <f>IF($D34="","",VLOOKUP($D34,Licenciés!$A:$AC,28,FALSE))</f>
        <v>0</v>
      </c>
      <c r="AU34" s="211">
        <f>IF($D34="","",VLOOKUP($D34,Licenciés!$A:$AZ,35,FALSE))</f>
        <v>0</v>
      </c>
      <c r="AV34" s="211">
        <f>IF($D34="","",VLOOKUP($D34,Licenciés!$A:$AZ,36,FALSE))</f>
        <v>0</v>
      </c>
      <c r="AW34" s="31" t="str">
        <f>IF($D34="","",VLOOKUP($D34,Licenciés!$A:$AZ,37,FALSE))</f>
        <v>mouticdel@gmail.com</v>
      </c>
    </row>
    <row r="35" spans="1:49" ht="15.95" customHeight="1">
      <c r="A35" s="519" t="s">
        <v>9651</v>
      </c>
      <c r="B35" s="520" t="str">
        <f t="shared" si="24"/>
        <v>04</v>
      </c>
      <c r="C35" s="521" t="str">
        <f t="shared" si="25"/>
        <v>37</v>
      </c>
      <c r="D35" s="570">
        <v>3730699</v>
      </c>
      <c r="E35" s="523" t="str">
        <f>IF($D35="","",(VLOOKUP($D35,Licenciés!$A:$AC,2,FALSE)&amp;" "&amp;VLOOKUP($D35,Licenciés!$A:$AC,3,FALSE)))</f>
        <v>HUBERT Leny</v>
      </c>
      <c r="F35" s="29" t="str">
        <f>IF($D35="","",VLOOKUP($D35,Licenciés!$A:$AC,15,FALSE))</f>
        <v>U.S.E. AVOINE-BEAUMONT</v>
      </c>
      <c r="G35" s="525">
        <f>IF($D35="","",VLOOKUP($D35,Licenciés!$A:$AC,8,FALSE))</f>
        <v>40898</v>
      </c>
      <c r="H35" s="521">
        <f>IF($D35="","",VLOOKUP($D35,Licenciés!$A:$AC,21,FALSE))</f>
        <v>978</v>
      </c>
      <c r="I35" s="521">
        <f>IF($D35="","",IF(VLOOKUP($D35,Licenciés!$A:$AC,24,FALSE)="Numerote","n° "&amp;VLOOKUP($D35,Licenciés!$A:$AC,23,FALSE),(VLOOKUP($D35,Licenciés!$A:$AC,24,FALSE))))</f>
        <v>9</v>
      </c>
      <c r="J35" s="521" t="str">
        <f>IF($D35="","",VLOOKUP($D35,Licenciés!$A:$AC,9,FALSE))</f>
        <v>M1</v>
      </c>
      <c r="K35" s="526"/>
      <c r="L35" s="527"/>
      <c r="M35" s="521">
        <v>13</v>
      </c>
      <c r="N35" s="521"/>
      <c r="O35" s="528"/>
      <c r="P35" s="526"/>
      <c r="Q35" s="527"/>
      <c r="R35" s="521"/>
      <c r="S35" s="521"/>
      <c r="T35" s="528"/>
      <c r="U35" s="526"/>
      <c r="V35" s="527"/>
      <c r="W35" s="563"/>
      <c r="X35" s="521"/>
      <c r="Y35" s="528"/>
      <c r="Z35" s="529"/>
      <c r="AA35" s="527"/>
      <c r="AB35" s="521"/>
      <c r="AC35" s="521"/>
      <c r="AD35" s="528"/>
      <c r="AE35" s="529">
        <f t="shared" si="26"/>
        <v>0</v>
      </c>
      <c r="AF35" s="530">
        <f t="shared" si="27"/>
        <v>0</v>
      </c>
      <c r="AG35" s="530">
        <f t="shared" si="28"/>
        <v>13</v>
      </c>
      <c r="AH35" s="530">
        <f t="shared" si="29"/>
        <v>0</v>
      </c>
      <c r="AI35" s="531">
        <f t="shared" si="30"/>
        <v>0</v>
      </c>
      <c r="AJ35" s="128" t="s">
        <v>118</v>
      </c>
      <c r="AK35" s="513"/>
      <c r="AL35" s="132" t="str">
        <f>IF($D35="","",IF(VLOOKUP($D35,Licenciés!$A:$AC,14,FALSE)&lt;10000000,"0"&amp;VLOOKUP($D35,Licenciés!$A:$AC,14,FALSE),VLOOKUP($D35,Licenciés!$A:$AC,14,FALSE)))</f>
        <v>04370038</v>
      </c>
      <c r="AM35" s="211">
        <f>IF($D35="","",VLOOKUP($D35,Licenciés!$A:$AC,23,FALSE))</f>
        <v>0</v>
      </c>
      <c r="AN35" s="30">
        <f>IF($D35="","",VLOOKUP($D35,Licenciés!$A:$AC,16,FALSE))</f>
        <v>44806</v>
      </c>
      <c r="AO35" s="31" t="str">
        <f>IF($D35="","",VLOOKUP($D35,Licenciés!$A:$AC,20,FALSE))</f>
        <v>Attestation autoquestionnaire pour mineur</v>
      </c>
      <c r="AP35" s="211" t="str">
        <f>IF($D35="","",VLOOKUP($D35,Licenciés!$A:$AC,5,FALSE))</f>
        <v>T</v>
      </c>
      <c r="AQ35" s="211">
        <f>IF($D35="","",VLOOKUP($D35,Licenciés!$A:$AC,10,FALSE))</f>
        <v>-12</v>
      </c>
      <c r="AR35" s="211" t="str">
        <f>IF($D35="","",VLOOKUP($D35,Licenciés!$A:$AC,11,FALSE))</f>
        <v>M</v>
      </c>
      <c r="AS35" s="211" t="str">
        <f>IF($D35="","",VLOOKUP($D35,Licenciés!$A:$AC,29,FALSE))</f>
        <v>Française</v>
      </c>
      <c r="AT35" s="30">
        <f>IF($D35="","",VLOOKUP($D35,Licenciés!$A:$AC,28,FALSE))</f>
        <v>0</v>
      </c>
      <c r="AU35" s="211">
        <f>IF($D35="","",VLOOKUP($D35,Licenciés!$A:$AZ,35,FALSE))</f>
        <v>0</v>
      </c>
      <c r="AV35" s="211">
        <f>IF($D35="","",VLOOKUP($D35,Licenciés!$A:$AZ,36,FALSE))</f>
        <v>682374813</v>
      </c>
      <c r="AW35" s="31" t="str">
        <f>IF($D35="","",VLOOKUP($D35,Licenciés!$A:$AZ,37,FALSE))</f>
        <v>minipouce333@orange.fr</v>
      </c>
    </row>
    <row r="36" spans="1:49" ht="15.95" customHeight="1">
      <c r="A36" s="519" t="s">
        <v>9652</v>
      </c>
      <c r="B36" s="520" t="str">
        <f t="shared" si="24"/>
        <v>03</v>
      </c>
      <c r="C36" s="521" t="str">
        <f t="shared" si="25"/>
        <v>35</v>
      </c>
      <c r="D36" s="566">
        <v>3536585</v>
      </c>
      <c r="E36" s="523" t="str">
        <f>IF($D36="","",(VLOOKUP($D36,Licenciés!$A:$AC,2,FALSE)&amp;" "&amp;VLOOKUP($D36,Licenciés!$A:$AC,3,FALSE)))</f>
        <v>JAN Lenny</v>
      </c>
      <c r="F36" s="29" t="str">
        <f>IF($D36="","",VLOOKUP($D36,Licenciés!$A:$AC,15,FALSE))</f>
        <v>THORIGNE-FOUILLARD T.T.</v>
      </c>
      <c r="G36" s="525">
        <f>IF($D36="","",VLOOKUP($D36,Licenciés!$A:$AC,8,FALSE))</f>
        <v>40214</v>
      </c>
      <c r="H36" s="521">
        <f>IF($D36="","",VLOOKUP($D36,Licenciés!$A:$AC,21,FALSE))</f>
        <v>1302</v>
      </c>
      <c r="I36" s="521">
        <f>IF($D36="","",IF(VLOOKUP($D36,Licenciés!$A:$AC,24,FALSE)="Numerote","n° "&amp;VLOOKUP($D36,Licenciés!$A:$AC,23,FALSE),(VLOOKUP($D36,Licenciés!$A:$AC,24,FALSE))))</f>
        <v>13</v>
      </c>
      <c r="J36" s="521" t="str">
        <f>IF($D36="","",VLOOKUP($D36,Licenciés!$A:$AC,9,FALSE))</f>
        <v>M2</v>
      </c>
      <c r="K36" s="526"/>
      <c r="L36" s="527"/>
      <c r="M36" s="530">
        <v>11</v>
      </c>
      <c r="N36" s="521"/>
      <c r="O36" s="528"/>
      <c r="P36" s="526"/>
      <c r="Q36" s="527"/>
      <c r="R36" s="521"/>
      <c r="S36" s="521"/>
      <c r="T36" s="528"/>
      <c r="U36" s="526"/>
      <c r="V36" s="527"/>
      <c r="W36" s="563"/>
      <c r="X36" s="521"/>
      <c r="Y36" s="528"/>
      <c r="Z36" s="529"/>
      <c r="AA36" s="527"/>
      <c r="AB36" s="563"/>
      <c r="AC36" s="521"/>
      <c r="AD36" s="528"/>
      <c r="AE36" s="529">
        <f t="shared" si="26"/>
        <v>0</v>
      </c>
      <c r="AF36" s="530">
        <f t="shared" si="27"/>
        <v>0</v>
      </c>
      <c r="AG36" s="530">
        <f t="shared" si="28"/>
        <v>11</v>
      </c>
      <c r="AH36" s="530">
        <f t="shared" si="29"/>
        <v>0</v>
      </c>
      <c r="AI36" s="531">
        <f t="shared" si="30"/>
        <v>0</v>
      </c>
      <c r="AJ36" s="128" t="s">
        <v>118</v>
      </c>
      <c r="AK36" s="513"/>
      <c r="AL36" s="132" t="str">
        <f>IF($D36="","",IF(VLOOKUP($D36,Licenciés!$A:$AC,14,FALSE)&lt;10000000,"0"&amp;VLOOKUP($D36,Licenciés!$A:$AC,14,FALSE),VLOOKUP($D36,Licenciés!$A:$AC,14,FALSE)))</f>
        <v>03350060</v>
      </c>
      <c r="AM36" s="211">
        <f>IF($D36="","",VLOOKUP($D36,Licenciés!$A:$AC,23,FALSE))</f>
        <v>0</v>
      </c>
      <c r="AN36" s="30">
        <f>IF($D36="","",VLOOKUP($D36,Licenciés!$A:$AC,16,FALSE))</f>
        <v>44813</v>
      </c>
      <c r="AO36" s="31" t="str">
        <f>IF($D36="","",VLOOKUP($D36,Licenciés!$A:$AC,20,FALSE))</f>
        <v>Attestation autoquestionnaire pour mineur</v>
      </c>
      <c r="AP36" s="211" t="str">
        <f>IF($D36="","",VLOOKUP($D36,Licenciés!$A:$AC,5,FALSE))</f>
        <v>T</v>
      </c>
      <c r="AQ36" s="211">
        <f>IF($D36="","",VLOOKUP($D36,Licenciés!$A:$AC,10,FALSE))</f>
        <v>-13</v>
      </c>
      <c r="AR36" s="211" t="str">
        <f>IF($D36="","",VLOOKUP($D36,Licenciés!$A:$AC,11,FALSE))</f>
        <v>M</v>
      </c>
      <c r="AS36" s="211" t="str">
        <f>IF($D36="","",VLOOKUP($D36,Licenciés!$A:$AC,29,FALSE))</f>
        <v>Française</v>
      </c>
      <c r="AT36" s="30">
        <f>IF($D36="","",VLOOKUP($D36,Licenciés!$A:$AC,28,FALSE))</f>
        <v>0</v>
      </c>
      <c r="AU36" s="211">
        <f>IF($D36="","",VLOOKUP($D36,Licenciés!$A:$AZ,35,FALSE))</f>
        <v>299415996</v>
      </c>
      <c r="AV36" s="211">
        <f>IF($D36="","",VLOOKUP($D36,Licenciés!$A:$AZ,36,FALSE))</f>
        <v>787874667</v>
      </c>
      <c r="AW36" s="31" t="str">
        <f>IF($D36="","",VLOOKUP($D36,Licenciés!$A:$AZ,37,FALSE))</f>
        <v>sylvain.jan@wanadoo.fr</v>
      </c>
    </row>
    <row r="37" spans="1:49" ht="15.95" customHeight="1">
      <c r="A37" s="519" t="s">
        <v>9653</v>
      </c>
      <c r="B37" s="520" t="str">
        <f t="shared" si="24"/>
        <v>08</v>
      </c>
      <c r="C37" s="521" t="str">
        <f t="shared" si="25"/>
        <v>77</v>
      </c>
      <c r="D37" s="570">
        <v>7877567</v>
      </c>
      <c r="E37" s="523" t="str">
        <f>IF($D37="","",(VLOOKUP($D37,Licenciés!$A:$AC,2,FALSE)&amp;" "&amp;VLOOKUP($D37,Licenciés!$A:$AC,3,FALSE)))</f>
        <v>LIU Nathan</v>
      </c>
      <c r="F37" s="29" t="str">
        <f>IF($D37="","",VLOOKUP($D37,Licenciés!$A:$AC,15,FALSE))</f>
        <v>E. P. DE LOGNES</v>
      </c>
      <c r="G37" s="525">
        <f>IF($D37="","",VLOOKUP($D37,Licenciés!$A:$AC,8,FALSE))</f>
        <v>40304</v>
      </c>
      <c r="H37" s="521">
        <f>IF($D37="","",VLOOKUP($D37,Licenciés!$A:$AC,21,FALSE))</f>
        <v>1198</v>
      </c>
      <c r="I37" s="521">
        <f>IF($D37="","",IF(VLOOKUP($D37,Licenciés!$A:$AC,24,FALSE)="Numerote","n° "&amp;VLOOKUP($D37,Licenciés!$A:$AC,23,FALSE),(VLOOKUP($D37,Licenciés!$A:$AC,24,FALSE))))</f>
        <v>11</v>
      </c>
      <c r="J37" s="521" t="str">
        <f>IF($D37="","",VLOOKUP($D37,Licenciés!$A:$AC,9,FALSE))</f>
        <v>M2</v>
      </c>
      <c r="K37" s="571"/>
      <c r="L37" s="563"/>
      <c r="M37" s="530">
        <v>9</v>
      </c>
      <c r="N37" s="521"/>
      <c r="O37" s="528"/>
      <c r="P37" s="571"/>
      <c r="Q37" s="563"/>
      <c r="R37" s="563"/>
      <c r="S37" s="521"/>
      <c r="T37" s="528"/>
      <c r="U37" s="571"/>
      <c r="V37" s="563"/>
      <c r="W37" s="521"/>
      <c r="X37" s="521"/>
      <c r="Y37" s="528"/>
      <c r="Z37" s="562"/>
      <c r="AA37" s="563"/>
      <c r="AB37" s="563"/>
      <c r="AC37" s="521"/>
      <c r="AD37" s="528"/>
      <c r="AE37" s="529">
        <f t="shared" si="26"/>
        <v>0</v>
      </c>
      <c r="AF37" s="530">
        <f t="shared" si="27"/>
        <v>0</v>
      </c>
      <c r="AG37" s="530">
        <f t="shared" si="28"/>
        <v>9</v>
      </c>
      <c r="AH37" s="530">
        <f t="shared" si="29"/>
        <v>0</v>
      </c>
      <c r="AI37" s="531">
        <f t="shared" si="30"/>
        <v>0</v>
      </c>
      <c r="AJ37" s="128" t="s">
        <v>118</v>
      </c>
      <c r="AK37" s="513"/>
      <c r="AL37" s="132" t="str">
        <f>IF($D37="","",IF(VLOOKUP($D37,Licenciés!$A:$AC,14,FALSE)&lt;10000000,"0"&amp;VLOOKUP($D37,Licenciés!$A:$AC,14,FALSE),VLOOKUP($D37,Licenciés!$A:$AC,14,FALSE)))</f>
        <v>08771184</v>
      </c>
      <c r="AM37" s="211">
        <f>IF($D37="","",VLOOKUP($D37,Licenciés!$A:$AC,23,FALSE))</f>
        <v>0</v>
      </c>
      <c r="AN37" s="30">
        <f>IF($D37="","",VLOOKUP($D37,Licenciés!$A:$AC,16,FALSE))</f>
        <v>44803</v>
      </c>
      <c r="AO37" s="31" t="str">
        <f>IF($D37="","",VLOOKUP($D37,Licenciés!$A:$AC,20,FALSE))</f>
        <v>Attestation autoquestionnaire pour mineur</v>
      </c>
      <c r="AP37" s="211" t="str">
        <f>IF($D37="","",VLOOKUP($D37,Licenciés!$A:$AC,5,FALSE))</f>
        <v>T</v>
      </c>
      <c r="AQ37" s="211">
        <f>IF($D37="","",VLOOKUP($D37,Licenciés!$A:$AC,10,FALSE))</f>
        <v>-13</v>
      </c>
      <c r="AR37" s="211" t="str">
        <f>IF($D37="","",VLOOKUP($D37,Licenciés!$A:$AC,11,FALSE))</f>
        <v>M</v>
      </c>
      <c r="AS37" s="211" t="str">
        <f>IF($D37="","",VLOOKUP($D37,Licenciés!$A:$AC,29,FALSE))</f>
        <v>Française</v>
      </c>
      <c r="AT37" s="30">
        <f>IF($D37="","",VLOOKUP($D37,Licenciés!$A:$AC,28,FALSE))</f>
        <v>44378</v>
      </c>
      <c r="AU37" s="211">
        <f>IF($D37="","",VLOOKUP($D37,Licenciés!$A:$AZ,35,FALSE))</f>
        <v>0</v>
      </c>
      <c r="AV37" s="211">
        <f>IF($D37="","",VLOOKUP($D37,Licenciés!$A:$AZ,36,FALSE))</f>
        <v>786357597</v>
      </c>
      <c r="AW37" s="31" t="str">
        <f>IF($D37="","",VLOOKUP($D37,Licenciés!$A:$AZ,37,FALSE))</f>
        <v>huangemilie@hotmail.com</v>
      </c>
    </row>
    <row r="38" spans="1:49" ht="15.95" customHeight="1">
      <c r="A38" s="519" t="s">
        <v>9654</v>
      </c>
      <c r="B38" s="520" t="str">
        <f t="shared" si="24"/>
        <v>08</v>
      </c>
      <c r="C38" s="521" t="str">
        <f t="shared" si="25"/>
        <v>92</v>
      </c>
      <c r="D38" s="570">
        <v>7879345</v>
      </c>
      <c r="E38" s="523" t="str">
        <f>IF($D38="","",(VLOOKUP($D38,Licenciés!$A:$AC,2,FALSE)&amp;" "&amp;VLOOKUP($D38,Licenciés!$A:$AC,3,FALSE)))</f>
        <v>ANDRE Leo</v>
      </c>
      <c r="F38" s="29" t="str">
        <f>IF($D38="","",VLOOKUP($D38,Licenciés!$A:$AC,15,FALSE))</f>
        <v>RUEIL ATHLETIC CLUB TT</v>
      </c>
      <c r="G38" s="525">
        <f>IF($D38="","",VLOOKUP($D38,Licenciés!$A:$AC,8,FALSE))</f>
        <v>40618</v>
      </c>
      <c r="H38" s="521">
        <f>IF($D38="","",VLOOKUP($D38,Licenciés!$A:$AC,21,FALSE))</f>
        <v>1014</v>
      </c>
      <c r="I38" s="521">
        <f>IF($D38="","",IF(VLOOKUP($D38,Licenciés!$A:$AC,24,FALSE)="Numerote","n° "&amp;VLOOKUP($D38,Licenciés!$A:$AC,23,FALSE),(VLOOKUP($D38,Licenciés!$A:$AC,24,FALSE))))</f>
        <v>10</v>
      </c>
      <c r="J38" s="521" t="str">
        <f>IF($D38="","",VLOOKUP($D38,Licenciés!$A:$AC,9,FALSE))</f>
        <v>M1</v>
      </c>
      <c r="K38" s="571"/>
      <c r="L38" s="563"/>
      <c r="M38" s="530">
        <v>8</v>
      </c>
      <c r="N38" s="521"/>
      <c r="O38" s="528"/>
      <c r="P38" s="571"/>
      <c r="Q38" s="563"/>
      <c r="R38" s="563"/>
      <c r="S38" s="521"/>
      <c r="T38" s="528"/>
      <c r="U38" s="571"/>
      <c r="V38" s="563"/>
      <c r="W38" s="563"/>
      <c r="X38" s="521"/>
      <c r="Y38" s="528"/>
      <c r="Z38" s="562"/>
      <c r="AA38" s="563"/>
      <c r="AB38" s="563"/>
      <c r="AC38" s="521"/>
      <c r="AD38" s="528"/>
      <c r="AE38" s="529">
        <f t="shared" si="26"/>
        <v>0</v>
      </c>
      <c r="AF38" s="530">
        <f t="shared" si="27"/>
        <v>0</v>
      </c>
      <c r="AG38" s="530">
        <f t="shared" si="28"/>
        <v>8</v>
      </c>
      <c r="AH38" s="530">
        <f t="shared" si="29"/>
        <v>0</v>
      </c>
      <c r="AI38" s="531">
        <f t="shared" si="30"/>
        <v>0</v>
      </c>
      <c r="AJ38" s="128" t="s">
        <v>118</v>
      </c>
      <c r="AK38" s="513"/>
      <c r="AL38" s="132" t="str">
        <f>IF($D38="","",IF(VLOOKUP($D38,Licenciés!$A:$AC,14,FALSE)&lt;10000000,"0"&amp;VLOOKUP($D38,Licenciés!$A:$AC,14,FALSE),VLOOKUP($D38,Licenciés!$A:$AC,14,FALSE)))</f>
        <v>08920309</v>
      </c>
      <c r="AM38" s="211">
        <f>IF($D38="","",VLOOKUP($D38,Licenciés!$A:$AC,23,FALSE))</f>
        <v>0</v>
      </c>
      <c r="AN38" s="30">
        <f>IF($D38="","",VLOOKUP($D38,Licenciés!$A:$AC,16,FALSE))</f>
        <v>44809</v>
      </c>
      <c r="AO38" s="31" t="str">
        <f>IF($D38="","",VLOOKUP($D38,Licenciés!$A:$AC,20,FALSE))</f>
        <v>Attestation autoquestionnaire pour mineur</v>
      </c>
      <c r="AP38" s="211" t="str">
        <f>IF($D38="","",VLOOKUP($D38,Licenciés!$A:$AC,5,FALSE))</f>
        <v>T</v>
      </c>
      <c r="AQ38" s="211">
        <f>IF($D38="","",VLOOKUP($D38,Licenciés!$A:$AC,10,FALSE))</f>
        <v>-12</v>
      </c>
      <c r="AR38" s="211" t="str">
        <f>IF($D38="","",VLOOKUP($D38,Licenciés!$A:$AC,11,FALSE))</f>
        <v>M</v>
      </c>
      <c r="AS38" s="211" t="str">
        <f>IF($D38="","",VLOOKUP($D38,Licenciés!$A:$AC,29,FALSE))</f>
        <v>Française</v>
      </c>
      <c r="AT38" s="30">
        <f>IF($D38="","",VLOOKUP($D38,Licenciés!$A:$AC,28,FALSE))</f>
        <v>44743</v>
      </c>
      <c r="AU38" s="211">
        <f>IF($D38="","",VLOOKUP($D38,Licenciés!$A:$AZ,35,FALSE))</f>
        <v>0</v>
      </c>
      <c r="AV38" s="211">
        <f>IF($D38="","",VLOOKUP($D38,Licenciés!$A:$AZ,36,FALSE))</f>
        <v>607365750</v>
      </c>
      <c r="AW38" s="31" t="str">
        <f>IF($D38="","",VLOOKUP($D38,Licenciés!$A:$AZ,37,FALSE))</f>
        <v>andre.bruno1@9online.fr</v>
      </c>
    </row>
    <row r="39" spans="1:49" ht="15.95" customHeight="1">
      <c r="A39" s="519" t="s">
        <v>9655</v>
      </c>
      <c r="B39" s="520" t="str">
        <f t="shared" si="24"/>
        <v>12</v>
      </c>
      <c r="C39" s="521" t="str">
        <f t="shared" si="25"/>
        <v>44</v>
      </c>
      <c r="D39" s="566">
        <v>4457590</v>
      </c>
      <c r="E39" s="523" t="str">
        <f>IF($D39="","",(VLOOKUP($D39,Licenciés!$A:$AC,2,FALSE)&amp;" "&amp;VLOOKUP($D39,Licenciés!$A:$AC,3,FALSE)))</f>
        <v>SERDOBBEL Leon</v>
      </c>
      <c r="F39" s="29" t="str">
        <f>IF($D39="","",VLOOKUP($D39,Licenciés!$A:$AC,15,FALSE))</f>
        <v>ST JULIEN TENNIS DE TABLE</v>
      </c>
      <c r="G39" s="525">
        <f>IF($D39="","",VLOOKUP($D39,Licenciés!$A:$AC,8,FALSE))</f>
        <v>40857</v>
      </c>
      <c r="H39" s="521">
        <f>IF($D39="","",VLOOKUP($D39,Licenciés!$A:$AC,21,FALSE))</f>
        <v>726</v>
      </c>
      <c r="I39" s="521">
        <f>IF($D39="","",IF(VLOOKUP($D39,Licenciés!$A:$AC,24,FALSE)="Numerote","n° "&amp;VLOOKUP($D39,Licenciés!$A:$AC,23,FALSE),(VLOOKUP($D39,Licenciés!$A:$AC,24,FALSE))))</f>
        <v>7</v>
      </c>
      <c r="J39" s="521" t="str">
        <f>IF($D39="","",VLOOKUP($D39,Licenciés!$A:$AC,9,FALSE))</f>
        <v>M1</v>
      </c>
      <c r="K39" s="571"/>
      <c r="L39" s="563"/>
      <c r="M39" s="521">
        <v>7</v>
      </c>
      <c r="N39" s="521"/>
      <c r="O39" s="528"/>
      <c r="P39" s="571"/>
      <c r="Q39" s="563"/>
      <c r="R39" s="563"/>
      <c r="S39" s="521"/>
      <c r="T39" s="528"/>
      <c r="U39" s="571"/>
      <c r="V39" s="563"/>
      <c r="W39" s="563"/>
      <c r="X39" s="521"/>
      <c r="Y39" s="528"/>
      <c r="Z39" s="562"/>
      <c r="AA39" s="563"/>
      <c r="AB39" s="563"/>
      <c r="AC39" s="521"/>
      <c r="AD39" s="581"/>
      <c r="AE39" s="529">
        <f t="shared" si="26"/>
        <v>0</v>
      </c>
      <c r="AF39" s="530">
        <f t="shared" si="27"/>
        <v>0</v>
      </c>
      <c r="AG39" s="530">
        <f t="shared" si="28"/>
        <v>7</v>
      </c>
      <c r="AH39" s="530">
        <f t="shared" si="29"/>
        <v>0</v>
      </c>
      <c r="AI39" s="531">
        <f t="shared" si="30"/>
        <v>0</v>
      </c>
      <c r="AJ39" s="128" t="s">
        <v>118</v>
      </c>
      <c r="AK39" s="513"/>
      <c r="AL39" s="132">
        <f>IF($D39="","",IF(VLOOKUP($D39,Licenciés!$A:$AC,14,FALSE)&lt;10000000,"0"&amp;VLOOKUP($D39,Licenciés!$A:$AC,14,FALSE),VLOOKUP($D39,Licenciés!$A:$AC,14,FALSE)))</f>
        <v>12440138</v>
      </c>
      <c r="AM39" s="211">
        <f>IF($D39="","",VLOOKUP($D39,Licenciés!$A:$AC,23,FALSE))</f>
        <v>0</v>
      </c>
      <c r="AN39" s="30">
        <f>IF($D39="","",VLOOKUP($D39,Licenciés!$A:$AC,16,FALSE))</f>
        <v>44762</v>
      </c>
      <c r="AO39" s="31" t="str">
        <f>IF($D39="","",VLOOKUP($D39,Licenciés!$A:$AC,20,FALSE))</f>
        <v>Standard</v>
      </c>
      <c r="AP39" s="211" t="str">
        <f>IF($D39="","",VLOOKUP($D39,Licenciés!$A:$AC,5,FALSE))</f>
        <v>T</v>
      </c>
      <c r="AQ39" s="211">
        <f>IF($D39="","",VLOOKUP($D39,Licenciés!$A:$AC,10,FALSE))</f>
        <v>-12</v>
      </c>
      <c r="AR39" s="211" t="str">
        <f>IF($D39="","",VLOOKUP($D39,Licenciés!$A:$AC,11,FALSE))</f>
        <v>M</v>
      </c>
      <c r="AS39" s="211" t="str">
        <f>IF($D39="","",VLOOKUP($D39,Licenciés!$A:$AC,29,FALSE))</f>
        <v>Française</v>
      </c>
      <c r="AT39" s="30">
        <f>IF($D39="","",VLOOKUP($D39,Licenciés!$A:$AC,28,FALSE))</f>
        <v>0</v>
      </c>
      <c r="AU39" s="211">
        <f>IF($D39="","",VLOOKUP($D39,Licenciés!$A:$AZ,35,FALSE))</f>
        <v>251809377</v>
      </c>
      <c r="AV39" s="211">
        <f>IF($D39="","",VLOOKUP($D39,Licenciés!$A:$AZ,36,FALSE))</f>
        <v>675406606</v>
      </c>
      <c r="AW39" s="31" t="str">
        <f>IF($D39="","",VLOOKUP($D39,Licenciés!$A:$AZ,37,FALSE))</f>
        <v>pierreserdobbel@aol.com</v>
      </c>
    </row>
    <row r="40" spans="1:49" s="101" customFormat="1" ht="15.95" customHeight="1">
      <c r="A40" s="519" t="s">
        <v>9656</v>
      </c>
      <c r="B40" s="520" t="str">
        <f t="shared" si="24"/>
        <v>12</v>
      </c>
      <c r="C40" s="521" t="str">
        <f t="shared" si="25"/>
        <v>44</v>
      </c>
      <c r="D40" s="566">
        <v>4452424</v>
      </c>
      <c r="E40" s="523" t="str">
        <f>IF($D40="","",(VLOOKUP($D40,Licenciés!$A:$AC,2,FALSE)&amp;" "&amp;VLOOKUP($D40,Licenciés!$A:$AC,3,FALSE)))</f>
        <v>KERDAVID Corentin</v>
      </c>
      <c r="F40" s="29" t="str">
        <f>IF($D40="","",VLOOKUP($D40,Licenciés!$A:$AC,15,FALSE))</f>
        <v>PONT ST MARTIN U.S.</v>
      </c>
      <c r="G40" s="525">
        <f>IF($D40="","",VLOOKUP($D40,Licenciés!$A:$AC,8,FALSE))</f>
        <v>40592</v>
      </c>
      <c r="H40" s="521">
        <f>IF($D40="","",VLOOKUP($D40,Licenciés!$A:$AC,21,FALSE))</f>
        <v>933</v>
      </c>
      <c r="I40" s="521">
        <f>IF($D40="","",IF(VLOOKUP($D40,Licenciés!$A:$AC,24,FALSE)="Numerote","n° "&amp;VLOOKUP($D40,Licenciés!$A:$AC,23,FALSE),(VLOOKUP($D40,Licenciés!$A:$AC,24,FALSE))))</f>
        <v>9</v>
      </c>
      <c r="J40" s="521" t="str">
        <f>IF($D40="","",VLOOKUP($D40,Licenciés!$A:$AC,9,FALSE))</f>
        <v>M1</v>
      </c>
      <c r="K40" s="571"/>
      <c r="L40" s="563"/>
      <c r="M40" s="521">
        <v>6</v>
      </c>
      <c r="N40" s="521"/>
      <c r="O40" s="528"/>
      <c r="P40" s="571"/>
      <c r="Q40" s="563"/>
      <c r="R40" s="563"/>
      <c r="S40" s="521"/>
      <c r="T40" s="528"/>
      <c r="U40" s="571"/>
      <c r="V40" s="563"/>
      <c r="W40" s="521"/>
      <c r="X40" s="521"/>
      <c r="Y40" s="528"/>
      <c r="Z40" s="571"/>
      <c r="AA40" s="563"/>
      <c r="AB40" s="563"/>
      <c r="AC40" s="521"/>
      <c r="AD40" s="551"/>
      <c r="AE40" s="529">
        <f t="shared" si="26"/>
        <v>0</v>
      </c>
      <c r="AF40" s="530">
        <f t="shared" si="27"/>
        <v>0</v>
      </c>
      <c r="AG40" s="530">
        <f t="shared" si="28"/>
        <v>6</v>
      </c>
      <c r="AH40" s="530">
        <f t="shared" si="29"/>
        <v>0</v>
      </c>
      <c r="AI40" s="531">
        <f t="shared" si="30"/>
        <v>0</v>
      </c>
      <c r="AJ40" s="128" t="s">
        <v>118</v>
      </c>
      <c r="AK40" s="513"/>
      <c r="AL40" s="132">
        <f>IF($D40="","",IF(VLOOKUP($D40,Licenciés!$A:$AC,14,FALSE)&lt;10000000,"0"&amp;VLOOKUP($D40,Licenciés!$A:$AC,14,FALSE),VLOOKUP($D40,Licenciés!$A:$AC,14,FALSE)))</f>
        <v>12440056</v>
      </c>
      <c r="AM40" s="211">
        <f>IF($D40="","",VLOOKUP($D40,Licenciés!$A:$AC,23,FALSE))</f>
        <v>0</v>
      </c>
      <c r="AN40" s="30">
        <f>IF($D40="","",VLOOKUP($D40,Licenciés!$A:$AC,16,FALSE))</f>
        <v>44802</v>
      </c>
      <c r="AO40" s="31" t="str">
        <f>IF($D40="","",VLOOKUP($D40,Licenciés!$A:$AC,20,FALSE))</f>
        <v>Attestation autoquestionnaire pour mineur</v>
      </c>
      <c r="AP40" s="211" t="str">
        <f>IF($D40="","",VLOOKUP($D40,Licenciés!$A:$AC,5,FALSE))</f>
        <v>T</v>
      </c>
      <c r="AQ40" s="211">
        <f>IF($D40="","",VLOOKUP($D40,Licenciés!$A:$AC,10,FALSE))</f>
        <v>-12</v>
      </c>
      <c r="AR40" s="211" t="str">
        <f>IF($D40="","",VLOOKUP($D40,Licenciés!$A:$AC,11,FALSE))</f>
        <v>M</v>
      </c>
      <c r="AS40" s="211" t="str">
        <f>IF($D40="","",VLOOKUP($D40,Licenciés!$A:$AC,29,FALSE))</f>
        <v>Française</v>
      </c>
      <c r="AT40" s="30">
        <f>IF($D40="","",VLOOKUP($D40,Licenciés!$A:$AC,28,FALSE))</f>
        <v>0</v>
      </c>
      <c r="AU40" s="211">
        <f>IF($D40="","",VLOOKUP($D40,Licenciés!$A:$AZ,35,FALSE))</f>
        <v>0</v>
      </c>
      <c r="AV40" s="211">
        <f>IF($D40="","",VLOOKUP($D40,Licenciés!$A:$AZ,36,FALSE))</f>
        <v>663613317</v>
      </c>
      <c r="AW40" s="31" t="str">
        <f>IF($D40="","",VLOOKUP($D40,Licenciés!$A:$AZ,37,FALSE))</f>
        <v>g.lhonnen@yahoo.com</v>
      </c>
    </row>
    <row r="41" spans="1:49" ht="15.95" customHeight="1">
      <c r="A41" s="519" t="s">
        <v>3541</v>
      </c>
      <c r="B41" s="520" t="str">
        <f t="shared" si="24"/>
        <v>04</v>
      </c>
      <c r="C41" s="521" t="str">
        <f t="shared" si="25"/>
        <v>37</v>
      </c>
      <c r="D41" s="570">
        <v>3729111</v>
      </c>
      <c r="E41" s="523" t="str">
        <f>IF($D41="","",(VLOOKUP($D41,Licenciés!$A:$AC,2,FALSE)&amp;" "&amp;VLOOKUP($D41,Licenciés!$A:$AC,3,FALSE)))</f>
        <v>MOUQUET Benjamin</v>
      </c>
      <c r="F41" s="29" t="str">
        <f>IF($D41="","",VLOOKUP($D41,Licenciés!$A:$AC,15,FALSE))</f>
        <v>A.S. FONDETTES</v>
      </c>
      <c r="G41" s="525">
        <f>IF($D41="","",VLOOKUP($D41,Licenciés!$A:$AC,8,FALSE))</f>
        <v>40318</v>
      </c>
      <c r="H41" s="521">
        <f>IF($D41="","",VLOOKUP($D41,Licenciés!$A:$AC,21,FALSE))</f>
        <v>983</v>
      </c>
      <c r="I41" s="521">
        <f>IF($D41="","",IF(VLOOKUP($D41,Licenciés!$A:$AC,24,FALSE)="Numerote","n° "&amp;VLOOKUP($D41,Licenciés!$A:$AC,23,FALSE),(VLOOKUP($D41,Licenciés!$A:$AC,24,FALSE))))</f>
        <v>9</v>
      </c>
      <c r="J41" s="521" t="str">
        <f>IF($D41="","",VLOOKUP($D41,Licenciés!$A:$AC,9,FALSE))</f>
        <v>M2</v>
      </c>
      <c r="K41" s="562"/>
      <c r="L41" s="574"/>
      <c r="M41" s="530">
        <v>5</v>
      </c>
      <c r="N41" s="521"/>
      <c r="O41" s="528"/>
      <c r="P41" s="562"/>
      <c r="Q41" s="574"/>
      <c r="R41" s="574"/>
      <c r="S41" s="521"/>
      <c r="T41" s="528"/>
      <c r="U41" s="562"/>
      <c r="V41" s="574"/>
      <c r="W41" s="530"/>
      <c r="X41" s="521"/>
      <c r="Y41" s="528"/>
      <c r="Z41" s="562"/>
      <c r="AA41" s="574"/>
      <c r="AB41" s="574"/>
      <c r="AC41" s="521"/>
      <c r="AD41" s="551"/>
      <c r="AE41" s="529">
        <f t="shared" si="26"/>
        <v>0</v>
      </c>
      <c r="AF41" s="530">
        <f t="shared" si="27"/>
        <v>0</v>
      </c>
      <c r="AG41" s="530">
        <f t="shared" si="28"/>
        <v>5</v>
      </c>
      <c r="AH41" s="530">
        <f t="shared" si="29"/>
        <v>0</v>
      </c>
      <c r="AI41" s="531">
        <f t="shared" si="30"/>
        <v>0</v>
      </c>
      <c r="AJ41" s="128" t="s">
        <v>118</v>
      </c>
      <c r="AK41" s="513"/>
      <c r="AL41" s="132" t="str">
        <f>IF($D41="","",IF(VLOOKUP($D41,Licenciés!$A:$AC,14,FALSE)&lt;10000000,"0"&amp;VLOOKUP($D41,Licenciés!$A:$AC,14,FALSE),VLOOKUP($D41,Licenciés!$A:$AC,14,FALSE)))</f>
        <v>04370183</v>
      </c>
      <c r="AM41" s="211">
        <f>IF($D41="","",VLOOKUP($D41,Licenciés!$A:$AC,23,FALSE))</f>
        <v>0</v>
      </c>
      <c r="AN41" s="30">
        <f>IF($D41="","",VLOOKUP($D41,Licenciés!$A:$AC,16,FALSE))</f>
        <v>44780</v>
      </c>
      <c r="AO41" s="31" t="str">
        <f>IF($D41="","",VLOOKUP($D41,Licenciés!$A:$AC,20,FALSE))</f>
        <v>Standard</v>
      </c>
      <c r="AP41" s="211" t="str">
        <f>IF($D41="","",VLOOKUP($D41,Licenciés!$A:$AC,5,FALSE))</f>
        <v>T</v>
      </c>
      <c r="AQ41" s="211">
        <f>IF($D41="","",VLOOKUP($D41,Licenciés!$A:$AC,10,FALSE))</f>
        <v>-13</v>
      </c>
      <c r="AR41" s="211" t="str">
        <f>IF($D41="","",VLOOKUP($D41,Licenciés!$A:$AC,11,FALSE))</f>
        <v>M</v>
      </c>
      <c r="AS41" s="211" t="str">
        <f>IF($D41="","",VLOOKUP($D41,Licenciés!$A:$AC,29,FALSE))</f>
        <v>Française</v>
      </c>
      <c r="AT41" s="30">
        <f>IF($D41="","",VLOOKUP($D41,Licenciés!$A:$AC,28,FALSE))</f>
        <v>0</v>
      </c>
      <c r="AU41" s="211">
        <f>IF($D41="","",VLOOKUP($D41,Licenciés!$A:$AZ,35,FALSE))</f>
        <v>615795528</v>
      </c>
      <c r="AV41" s="211">
        <f>IF($D41="","",VLOOKUP($D41,Licenciés!$A:$AZ,36,FALSE))</f>
        <v>615464772</v>
      </c>
      <c r="AW41" s="31" t="str">
        <f>IF($D41="","",VLOOKUP($D41,Licenciés!$A:$AZ,37,FALSE))</f>
        <v>averneau78@hotmail.fr</v>
      </c>
    </row>
    <row r="42" spans="1:49" ht="15.95" customHeight="1">
      <c r="A42" s="519" t="s">
        <v>9657</v>
      </c>
      <c r="B42" s="520" t="str">
        <f t="shared" si="24"/>
        <v>12</v>
      </c>
      <c r="C42" s="521" t="str">
        <f t="shared" si="25"/>
        <v>49</v>
      </c>
      <c r="D42" s="582">
        <v>4939159</v>
      </c>
      <c r="E42" s="523" t="str">
        <f>IF($D42="","",(VLOOKUP($D42,Licenciés!$A:$AC,2,FALSE)&amp;" "&amp;VLOOKUP($D42,Licenciés!$A:$AC,3,FALSE)))</f>
        <v>LEBRASSEUR Noah</v>
      </c>
      <c r="F42" s="29" t="str">
        <f>IF($D42="","",VLOOKUP($D42,Licenciés!$A:$AC,15,FALSE))</f>
        <v>LES LOUPS D'ANGERS TT</v>
      </c>
      <c r="G42" s="525">
        <f>IF($D42="","",VLOOKUP($D42,Licenciés!$A:$AC,8,FALSE))</f>
        <v>40944</v>
      </c>
      <c r="H42" s="521">
        <f>IF($D42="","",VLOOKUP($D42,Licenciés!$A:$AC,21,FALSE))</f>
        <v>1021</v>
      </c>
      <c r="I42" s="521">
        <f>IF($D42="","",IF(VLOOKUP($D42,Licenciés!$A:$AC,24,FALSE)="Numerote","n° "&amp;VLOOKUP($D42,Licenciés!$A:$AC,23,FALSE),(VLOOKUP($D42,Licenciés!$A:$AC,24,FALSE))))</f>
        <v>10</v>
      </c>
      <c r="J42" s="521" t="str">
        <f>IF($D42="","",VLOOKUP($D42,Licenciés!$A:$AC,9,FALSE))</f>
        <v>B2</v>
      </c>
      <c r="K42" s="526"/>
      <c r="L42" s="527"/>
      <c r="M42" s="521">
        <v>4</v>
      </c>
      <c r="N42" s="521"/>
      <c r="O42" s="528"/>
      <c r="P42" s="526"/>
      <c r="Q42" s="527"/>
      <c r="R42" s="521"/>
      <c r="S42" s="521"/>
      <c r="T42" s="528"/>
      <c r="U42" s="526"/>
      <c r="V42" s="527"/>
      <c r="W42" s="521"/>
      <c r="X42" s="521"/>
      <c r="Y42" s="528"/>
      <c r="Z42" s="529"/>
      <c r="AA42" s="527"/>
      <c r="AB42" s="563"/>
      <c r="AC42" s="521"/>
      <c r="AD42" s="528"/>
      <c r="AE42" s="529">
        <f t="shared" si="26"/>
        <v>0</v>
      </c>
      <c r="AF42" s="530">
        <f t="shared" si="27"/>
        <v>0</v>
      </c>
      <c r="AG42" s="530">
        <f t="shared" si="28"/>
        <v>4</v>
      </c>
      <c r="AH42" s="530">
        <f t="shared" si="29"/>
        <v>0</v>
      </c>
      <c r="AI42" s="531">
        <f t="shared" si="30"/>
        <v>0</v>
      </c>
      <c r="AJ42" s="128" t="s">
        <v>118</v>
      </c>
      <c r="AK42" s="513"/>
      <c r="AL42" s="132">
        <f>IF($D42="","",IF(VLOOKUP($D42,Licenciés!$A:$AC,14,FALSE)&lt;10000000,"0"&amp;VLOOKUP($D42,Licenciés!$A:$AC,14,FALSE),VLOOKUP($D42,Licenciés!$A:$AC,14,FALSE)))</f>
        <v>12490073</v>
      </c>
      <c r="AM42" s="211">
        <f>IF($D42="","",VLOOKUP($D42,Licenciés!$A:$AC,23,FALSE))</f>
        <v>0</v>
      </c>
      <c r="AN42" s="30">
        <f>IF($D42="","",VLOOKUP($D42,Licenciés!$A:$AC,16,FALSE))</f>
        <v>44773</v>
      </c>
      <c r="AO42" s="31" t="str">
        <f>IF($D42="","",VLOOKUP($D42,Licenciés!$A:$AC,20,FALSE))</f>
        <v>Attestation autoquestionnaire pour mineur</v>
      </c>
      <c r="AP42" s="211" t="str">
        <f>IF($D42="","",VLOOKUP($D42,Licenciés!$A:$AC,5,FALSE))</f>
        <v>T</v>
      </c>
      <c r="AQ42" s="211">
        <f>IF($D42="","",VLOOKUP($D42,Licenciés!$A:$AC,10,FALSE))</f>
        <v>-11</v>
      </c>
      <c r="AR42" s="211" t="str">
        <f>IF($D42="","",VLOOKUP($D42,Licenciés!$A:$AC,11,FALSE))</f>
        <v>M</v>
      </c>
      <c r="AS42" s="211" t="str">
        <f>IF($D42="","",VLOOKUP($D42,Licenciés!$A:$AC,29,FALSE))</f>
        <v>Française</v>
      </c>
      <c r="AT42" s="30">
        <f>IF($D42="","",VLOOKUP($D42,Licenciés!$A:$AC,28,FALSE))</f>
        <v>0</v>
      </c>
      <c r="AU42" s="211">
        <f>IF($D42="","",VLOOKUP($D42,Licenciés!$A:$AZ,35,FALSE))</f>
        <v>0</v>
      </c>
      <c r="AV42" s="211">
        <f>IF($D42="","",VLOOKUP($D42,Licenciés!$A:$AZ,36,FALSE))</f>
        <v>781621283</v>
      </c>
      <c r="AW42" s="31" t="str">
        <f>IF($D42="","",VLOOKUP($D42,Licenciés!$A:$AZ,37,FALSE))</f>
        <v>cyril.lebrasseur@gmail.com</v>
      </c>
    </row>
    <row r="43" spans="1:49" ht="15.95" customHeight="1">
      <c r="A43" s="519" t="s">
        <v>9658</v>
      </c>
      <c r="B43" s="520" t="str">
        <f t="shared" si="24"/>
        <v>04</v>
      </c>
      <c r="C43" s="521" t="str">
        <f t="shared" si="25"/>
        <v>18</v>
      </c>
      <c r="D43" s="570">
        <v>188848</v>
      </c>
      <c r="E43" s="523" t="str">
        <f>IF($D43="","",(VLOOKUP($D43,Licenciés!$A:$AC,2,FALSE)&amp;" "&amp;VLOOKUP($D43,Licenciés!$A:$AC,3,FALSE)))</f>
        <v>FOUCHERAND Elliot</v>
      </c>
      <c r="F43" s="29" t="str">
        <f>IF($D43="","",VLOOKUP($D43,Licenciés!$A:$AC,15,FALSE))</f>
        <v>CJM BOURGES TT</v>
      </c>
      <c r="G43" s="525">
        <f>IF($D43="","",VLOOKUP($D43,Licenciés!$A:$AC,8,FALSE))</f>
        <v>40306</v>
      </c>
      <c r="H43" s="521">
        <f>IF($D43="","",VLOOKUP($D43,Licenciés!$A:$AC,21,FALSE))</f>
        <v>875</v>
      </c>
      <c r="I43" s="521">
        <f>IF($D43="","",IF(VLOOKUP($D43,Licenciés!$A:$AC,24,FALSE)="Numerote","n° "&amp;VLOOKUP($D43,Licenciés!$A:$AC,23,FALSE),(VLOOKUP($D43,Licenciés!$A:$AC,24,FALSE))))</f>
        <v>8</v>
      </c>
      <c r="J43" s="521" t="str">
        <f>IF($D43="","",VLOOKUP($D43,Licenciés!$A:$AC,9,FALSE))</f>
        <v>M2</v>
      </c>
      <c r="K43" s="571"/>
      <c r="L43" s="563"/>
      <c r="M43" s="521">
        <v>3</v>
      </c>
      <c r="N43" s="521"/>
      <c r="O43" s="528"/>
      <c r="P43" s="571"/>
      <c r="Q43" s="563"/>
      <c r="R43" s="563"/>
      <c r="S43" s="521"/>
      <c r="T43" s="528"/>
      <c r="U43" s="571"/>
      <c r="V43" s="563"/>
      <c r="W43" s="563"/>
      <c r="X43" s="521"/>
      <c r="Y43" s="528"/>
      <c r="Z43" s="562"/>
      <c r="AA43" s="563"/>
      <c r="AB43" s="563"/>
      <c r="AC43" s="521"/>
      <c r="AD43" s="528"/>
      <c r="AE43" s="529">
        <f t="shared" si="26"/>
        <v>0</v>
      </c>
      <c r="AF43" s="530">
        <f t="shared" si="27"/>
        <v>0</v>
      </c>
      <c r="AG43" s="530">
        <f t="shared" si="28"/>
        <v>3</v>
      </c>
      <c r="AH43" s="530">
        <f t="shared" si="29"/>
        <v>0</v>
      </c>
      <c r="AI43" s="531">
        <f t="shared" si="30"/>
        <v>0</v>
      </c>
      <c r="AJ43" s="128" t="s">
        <v>118</v>
      </c>
      <c r="AK43" s="513"/>
      <c r="AL43" s="132" t="str">
        <f>IF($D43="","",IF(VLOOKUP($D43,Licenciés!$A:$AC,14,FALSE)&lt;10000000,"0"&amp;VLOOKUP($D43,Licenciés!$A:$AC,14,FALSE),VLOOKUP($D43,Licenciés!$A:$AC,14,FALSE)))</f>
        <v>04180613</v>
      </c>
      <c r="AM43" s="211">
        <f>IF($D43="","",VLOOKUP($D43,Licenciés!$A:$AC,23,FALSE))</f>
        <v>0</v>
      </c>
      <c r="AN43" s="30">
        <f>IF($D43="","",VLOOKUP($D43,Licenciés!$A:$AC,16,FALSE))</f>
        <v>44798</v>
      </c>
      <c r="AO43" s="31" t="str">
        <f>IF($D43="","",VLOOKUP($D43,Licenciés!$A:$AC,20,FALSE))</f>
        <v>Attestation autoquestionnaire pour mineur</v>
      </c>
      <c r="AP43" s="211" t="str">
        <f>IF($D43="","",VLOOKUP($D43,Licenciés!$A:$AC,5,FALSE))</f>
        <v>T</v>
      </c>
      <c r="AQ43" s="211">
        <f>IF($D43="","",VLOOKUP($D43,Licenciés!$A:$AC,10,FALSE))</f>
        <v>-13</v>
      </c>
      <c r="AR43" s="211" t="str">
        <f>IF($D43="","",VLOOKUP($D43,Licenciés!$A:$AC,11,FALSE))</f>
        <v>M</v>
      </c>
      <c r="AS43" s="211" t="str">
        <f>IF($D43="","",VLOOKUP($D43,Licenciés!$A:$AC,29,FALSE))</f>
        <v>Française</v>
      </c>
      <c r="AT43" s="30">
        <f>IF($D43="","",VLOOKUP($D43,Licenciés!$A:$AC,28,FALSE))</f>
        <v>0</v>
      </c>
      <c r="AU43" s="211">
        <f>IF($D43="","",VLOOKUP($D43,Licenciés!$A:$AZ,35,FALSE))</f>
        <v>0</v>
      </c>
      <c r="AV43" s="211">
        <f>IF($D43="","",VLOOKUP($D43,Licenciés!$A:$AZ,36,FALSE))</f>
        <v>660319778</v>
      </c>
      <c r="AW43" s="31" t="str">
        <f>IF($D43="","",VLOOKUP($D43,Licenciés!$A:$AZ,37,FALSE))</f>
        <v>jerome.foucherand@bbox.fr</v>
      </c>
    </row>
    <row r="44" spans="1:49" ht="15.95" customHeight="1">
      <c r="A44" s="519" t="s">
        <v>9659</v>
      </c>
      <c r="B44" s="520" t="str">
        <f t="shared" si="24"/>
        <v>04</v>
      </c>
      <c r="C44" s="521" t="str">
        <f t="shared" si="25"/>
        <v>37</v>
      </c>
      <c r="D44" s="566">
        <v>396620</v>
      </c>
      <c r="E44" s="523" t="str">
        <f>IF($D44="","",(VLOOKUP($D44,Licenciés!$A:$AC,2,FALSE)&amp;" "&amp;VLOOKUP($D44,Licenciés!$A:$AC,3,FALSE)))</f>
        <v>XU Leon</v>
      </c>
      <c r="F44" s="29" t="str">
        <f>IF($D44="","",VLOOKUP($D44,Licenciés!$A:$AC,15,FALSE))</f>
        <v>T.T. JOUE-LES-TOURS</v>
      </c>
      <c r="G44" s="525">
        <f>IF($D44="","",VLOOKUP($D44,Licenciés!$A:$AC,8,FALSE))</f>
        <v>40379</v>
      </c>
      <c r="H44" s="521">
        <f>IF($D44="","",VLOOKUP($D44,Licenciés!$A:$AC,21,FALSE))</f>
        <v>613</v>
      </c>
      <c r="I44" s="521">
        <f>IF($D44="","",IF(VLOOKUP($D44,Licenciés!$A:$AC,24,FALSE)="Numerote","n° "&amp;VLOOKUP($D44,Licenciés!$A:$AC,23,FALSE),(VLOOKUP($D44,Licenciés!$A:$AC,24,FALSE))))</f>
        <v>6</v>
      </c>
      <c r="J44" s="521" t="str">
        <f>IF($D44="","",VLOOKUP($D44,Licenciés!$A:$AC,9,FALSE))</f>
        <v>M2</v>
      </c>
      <c r="K44" s="571"/>
      <c r="L44" s="563"/>
      <c r="M44" s="565">
        <v>2</v>
      </c>
      <c r="N44" s="521"/>
      <c r="O44" s="528"/>
      <c r="P44" s="571"/>
      <c r="Q44" s="563"/>
      <c r="R44" s="563"/>
      <c r="S44" s="521"/>
      <c r="T44" s="528"/>
      <c r="U44" s="571"/>
      <c r="V44" s="563"/>
      <c r="W44" s="563"/>
      <c r="X44" s="521"/>
      <c r="Y44" s="528"/>
      <c r="Z44" s="562"/>
      <c r="AA44" s="563"/>
      <c r="AB44" s="563"/>
      <c r="AC44" s="521"/>
      <c r="AD44" s="581"/>
      <c r="AE44" s="529">
        <f t="shared" si="26"/>
        <v>0</v>
      </c>
      <c r="AF44" s="530">
        <f t="shared" si="27"/>
        <v>0</v>
      </c>
      <c r="AG44" s="530">
        <f t="shared" si="28"/>
        <v>2</v>
      </c>
      <c r="AH44" s="530">
        <f t="shared" si="29"/>
        <v>0</v>
      </c>
      <c r="AI44" s="531">
        <f t="shared" si="30"/>
        <v>0</v>
      </c>
      <c r="AJ44" s="128" t="s">
        <v>118</v>
      </c>
      <c r="AK44" s="513"/>
      <c r="AL44" s="132" t="str">
        <f>IF($D44="","",IF(VLOOKUP($D44,Licenciés!$A:$AC,14,FALSE)&lt;10000000,"0"&amp;VLOOKUP($D44,Licenciés!$A:$AC,14,FALSE),VLOOKUP($D44,Licenciés!$A:$AC,14,FALSE)))</f>
        <v>04370566</v>
      </c>
      <c r="AM44" s="211">
        <f>IF($D44="","",VLOOKUP($D44,Licenciés!$A:$AC,23,FALSE))</f>
        <v>0</v>
      </c>
      <c r="AN44" s="30">
        <f>IF($D44="","",VLOOKUP($D44,Licenciés!$A:$AC,16,FALSE))</f>
        <v>44786</v>
      </c>
      <c r="AO44" s="31" t="str">
        <f>IF($D44="","",VLOOKUP($D44,Licenciés!$A:$AC,20,FALSE))</f>
        <v>Attestation autoquestionnaire pour mineur</v>
      </c>
      <c r="AP44" s="211" t="str">
        <f>IF($D44="","",VLOOKUP($D44,Licenciés!$A:$AC,5,FALSE))</f>
        <v>T</v>
      </c>
      <c r="AQ44" s="211">
        <f>IF($D44="","",VLOOKUP($D44,Licenciés!$A:$AC,10,FALSE))</f>
        <v>-13</v>
      </c>
      <c r="AR44" s="211" t="str">
        <f>IF($D44="","",VLOOKUP($D44,Licenciés!$A:$AC,11,FALSE))</f>
        <v>M</v>
      </c>
      <c r="AS44" s="211" t="str">
        <f>IF($D44="","",VLOOKUP($D44,Licenciés!$A:$AC,29,FALSE))</f>
        <v>Française</v>
      </c>
      <c r="AT44" s="30">
        <f>IF($D44="","",VLOOKUP($D44,Licenciés!$A:$AC,28,FALSE))</f>
        <v>44743</v>
      </c>
      <c r="AU44" s="211">
        <f>IF($D44="","",VLOOKUP($D44,Licenciés!$A:$AZ,35,FALSE))</f>
        <v>0</v>
      </c>
      <c r="AV44" s="211">
        <f>IF($D44="","",VLOOKUP($D44,Licenciés!$A:$AZ,36,FALSE))</f>
        <v>672604251</v>
      </c>
      <c r="AW44" s="31" t="str">
        <f>IF($D44="","",VLOOKUP($D44,Licenciés!$A:$AZ,37,FALSE))</f>
        <v>gangs500@msn.com</v>
      </c>
    </row>
    <row r="45" spans="1:49" ht="15.95" customHeight="1">
      <c r="A45" s="519"/>
      <c r="B45" s="520" t="str">
        <f t="shared" ref="B45" si="31">IF(D45&gt;0,LEFT(AL45,2)," ")</f>
        <v xml:space="preserve"> </v>
      </c>
      <c r="C45" s="521" t="str">
        <f t="shared" ref="C45" si="32">RIGHT(LEFT(AL45,4),2)</f>
        <v/>
      </c>
      <c r="D45" s="570"/>
      <c r="E45" s="523" t="str">
        <f>IF($D45="","",(VLOOKUP($D45,Licenciés!$A:$AC,2,FALSE)&amp;" "&amp;VLOOKUP($D45,Licenciés!$A:$AC,3,FALSE)))</f>
        <v/>
      </c>
      <c r="F45" s="29" t="str">
        <f>IF($D45="","",VLOOKUP($D45,Licenciés!$A:$AC,15,FALSE))</f>
        <v/>
      </c>
      <c r="G45" s="525" t="str">
        <f>IF($D45="","",VLOOKUP($D45,Licenciés!$A:$AC,8,FALSE))</f>
        <v/>
      </c>
      <c r="H45" s="521" t="str">
        <f>IF($D45="","",VLOOKUP($D45,Licenciés!$A:$AC,21,FALSE))</f>
        <v/>
      </c>
      <c r="I45" s="521" t="str">
        <f>IF($D45="","",IF(VLOOKUP($D45,Licenciés!$A:$AC,24,FALSE)="Numerote","n° "&amp;VLOOKUP($D45,Licenciés!$A:$AC,23,FALSE),(VLOOKUP($D45,Licenciés!$A:$AC,24,FALSE))))</f>
        <v/>
      </c>
      <c r="J45" s="521" t="str">
        <f>IF($D45="","",VLOOKUP($D45,Licenciés!$A:$AC,9,FALSE))</f>
        <v/>
      </c>
      <c r="K45" s="526"/>
      <c r="L45" s="527"/>
      <c r="M45" s="521"/>
      <c r="N45" s="521"/>
      <c r="O45" s="528"/>
      <c r="P45" s="526"/>
      <c r="Q45" s="527"/>
      <c r="R45" s="521"/>
      <c r="S45" s="521"/>
      <c r="T45" s="528"/>
      <c r="U45" s="526"/>
      <c r="V45" s="527"/>
      <c r="W45" s="521"/>
      <c r="X45" s="521"/>
      <c r="Y45" s="528"/>
      <c r="Z45" s="529"/>
      <c r="AA45" s="527"/>
      <c r="AB45" s="521"/>
      <c r="AC45" s="521"/>
      <c r="AD45" s="551"/>
      <c r="AE45" s="529">
        <f t="shared" ref="AE45" si="33">(K45+P45+U45+Z45)+MOD(ROUND((L45+Q45+V45+AA45-AF45)/100,),100)</f>
        <v>0</v>
      </c>
      <c r="AF45" s="530">
        <f t="shared" ref="AF45" si="34">MOD(L45+Q45+V45+AA45+ROUND((M45+R45+W45+AB45-AG45)/100,),100)</f>
        <v>0</v>
      </c>
      <c r="AG45" s="530">
        <f t="shared" ref="AG45" si="35">MOD(M45+R45+W45+AB45+ROUND((N45+S45+X45+AC45-AH45)/100,),100)</f>
        <v>0</v>
      </c>
      <c r="AH45" s="530">
        <f t="shared" ref="AH45" si="36">MOD(N45+S45+X45+AC45+ROUND((O45+T45+Y45+AD45-AI45)/100,),100)</f>
        <v>0</v>
      </c>
      <c r="AI45" s="531">
        <f t="shared" ref="AI45" si="37">MOD(O45+T45+Y45+AD45,100)</f>
        <v>0</v>
      </c>
      <c r="AJ45" s="231"/>
      <c r="AK45" s="513"/>
      <c r="AL45" s="132" t="str">
        <f>IF($D45="","",IF(VLOOKUP($D45,Licenciés!$A:$AC,14,FALSE)&lt;10000000,"0"&amp;VLOOKUP($D45,Licenciés!$A:$AC,14,FALSE),VLOOKUP($D45,Licenciés!$A:$AC,14,FALSE)))</f>
        <v/>
      </c>
      <c r="AM45" s="211" t="str">
        <f>IF($D45="","",VLOOKUP($D45,Licenciés!$A:$AC,23,FALSE))</f>
        <v/>
      </c>
      <c r="AN45" s="30" t="str">
        <f>IF($D45="","",VLOOKUP($D45,Licenciés!$A:$AC,16,FALSE))</f>
        <v/>
      </c>
      <c r="AO45" s="31" t="str">
        <f>IF($D45="","",VLOOKUP($D45,Licenciés!$A:$AC,20,FALSE))</f>
        <v/>
      </c>
      <c r="AP45" s="211" t="str">
        <f>IF($D45="","",VLOOKUP($D45,Licenciés!$A:$AC,5,FALSE))</f>
        <v/>
      </c>
      <c r="AQ45" s="211" t="str">
        <f>IF($D45="","",VLOOKUP($D45,Licenciés!$A:$AC,10,FALSE))</f>
        <v/>
      </c>
      <c r="AR45" s="211" t="str">
        <f>IF($D45="","",VLOOKUP($D45,Licenciés!$A:$AC,11,FALSE))</f>
        <v/>
      </c>
      <c r="AS45" s="211" t="str">
        <f>IF($D45="","",VLOOKUP($D45,Licenciés!$A:$AC,29,FALSE))</f>
        <v/>
      </c>
      <c r="AT45" s="30" t="str">
        <f>IF($D45="","",VLOOKUP($D45,Licenciés!$A:$AC,28,FALSE))</f>
        <v/>
      </c>
      <c r="AU45" s="211" t="str">
        <f>IF($D45="","",VLOOKUP($D45,Licenciés!$A:$AZ,35,FALSE))</f>
        <v/>
      </c>
      <c r="AV45" s="211" t="str">
        <f>IF($D45="","",VLOOKUP($D45,Licenciés!$A:$AZ,36,FALSE))</f>
        <v/>
      </c>
      <c r="AW45" s="31" t="str">
        <f>IF($D45="","",VLOOKUP($D45,Licenciés!$A:$AZ,37,FALSE))</f>
        <v/>
      </c>
    </row>
    <row r="46" spans="1:49" s="101" customFormat="1" ht="15.95" customHeight="1" thickBot="1">
      <c r="A46" s="519"/>
      <c r="B46" s="539" t="str">
        <f>IF(D46&gt;0,LEFT(AL46,2)," ")</f>
        <v xml:space="preserve"> </v>
      </c>
      <c r="C46" s="540" t="str">
        <f>RIGHT(LEFT(AL46,4),2)</f>
        <v/>
      </c>
      <c r="D46" s="572"/>
      <c r="E46" s="524" t="str">
        <f>IF($D46="","",(VLOOKUP($D46,Licenciés!$A:$AC,2,FALSE)&amp;" "&amp;VLOOKUP($D46,Licenciés!$A:$AC,3,FALSE)))</f>
        <v/>
      </c>
      <c r="F46" s="29" t="str">
        <f>IF($D46="","",VLOOKUP($D46,Licenciés!$A:$AC,15,FALSE))</f>
        <v/>
      </c>
      <c r="G46" s="525" t="str">
        <f>IF($D46="","",VLOOKUP($D46,Licenciés!$A:$AC,8,FALSE))</f>
        <v/>
      </c>
      <c r="H46" s="521" t="str">
        <f>IF($D46="","",VLOOKUP($D46,Licenciés!$A:$AC,21,FALSE))</f>
        <v/>
      </c>
      <c r="I46" s="521" t="str">
        <f>IF($D46="","",IF(VLOOKUP($D46,Licenciés!$A:$AC,24,FALSE)="Numerote","n° "&amp;VLOOKUP($D46,Licenciés!$A:$AC,23,FALSE),(VLOOKUP($D46,Licenciés!$A:$AC,24,FALSE))))</f>
        <v/>
      </c>
      <c r="J46" s="521" t="str">
        <f>IF($D46="","",VLOOKUP($D46,Licenciés!$A:$AC,9,FALSE))</f>
        <v/>
      </c>
      <c r="K46" s="526"/>
      <c r="L46" s="527"/>
      <c r="M46" s="527"/>
      <c r="N46" s="521"/>
      <c r="O46" s="528"/>
      <c r="P46" s="526"/>
      <c r="Q46" s="527"/>
      <c r="R46" s="521"/>
      <c r="S46" s="521"/>
      <c r="T46" s="528"/>
      <c r="U46" s="526"/>
      <c r="V46" s="527"/>
      <c r="W46" s="521"/>
      <c r="X46" s="521"/>
      <c r="Y46" s="528"/>
      <c r="Z46" s="526"/>
      <c r="AA46" s="527"/>
      <c r="AB46" s="521"/>
      <c r="AC46" s="521"/>
      <c r="AD46" s="615"/>
      <c r="AE46" s="585">
        <f t="shared" ref="AE46" si="38">(K46+P46+U46+Z46)+MOD(ROUND((L46+Q46+V46+AA46-AF46)/100,),100)</f>
        <v>0</v>
      </c>
      <c r="AF46" s="583">
        <f t="shared" ref="AF46:AH46" si="39">MOD(L46+Q46+V46+AA46+ROUND((M46+R46+W46+AB46-AG46)/100,),100)</f>
        <v>0</v>
      </c>
      <c r="AG46" s="583">
        <f t="shared" si="39"/>
        <v>0</v>
      </c>
      <c r="AH46" s="583">
        <f t="shared" si="39"/>
        <v>0</v>
      </c>
      <c r="AI46" s="584">
        <f t="shared" ref="AI46" si="40">MOD(O46+T46+Y46+AD46,100)</f>
        <v>0</v>
      </c>
      <c r="AJ46" s="234"/>
      <c r="AK46" s="513"/>
      <c r="AL46" s="132" t="str">
        <f>IF($D46="","",IF(VLOOKUP($D46,Licenciés!$A:$AC,14,FALSE)&lt;10000000,"0"&amp;VLOOKUP($D46,Licenciés!$A:$AC,14,FALSE),VLOOKUP($D46,Licenciés!$A:$AC,14,FALSE)))</f>
        <v/>
      </c>
      <c r="AM46" s="211" t="str">
        <f>IF($D46="","",VLOOKUP($D46,Licenciés!$A:$AC,23,FALSE))</f>
        <v/>
      </c>
      <c r="AN46" s="30" t="str">
        <f>IF($D46="","",VLOOKUP($D46,Licenciés!$A:$AC,16,FALSE))</f>
        <v/>
      </c>
      <c r="AO46" s="31" t="str">
        <f>IF($D46="","",VLOOKUP($D46,Licenciés!$A:$AC,20,FALSE))</f>
        <v/>
      </c>
      <c r="AP46" s="211" t="str">
        <f>IF($D46="","",VLOOKUP($D46,Licenciés!$A:$AC,5,FALSE))</f>
        <v/>
      </c>
      <c r="AQ46" s="211" t="str">
        <f>IF($D46="","",VLOOKUP($D46,Licenciés!$A:$AC,10,FALSE))</f>
        <v/>
      </c>
      <c r="AR46" s="211" t="str">
        <f>IF($D46="","",VLOOKUP($D46,Licenciés!$A:$AC,11,FALSE))</f>
        <v/>
      </c>
      <c r="AS46" s="211" t="str">
        <f>IF($D46="","",VLOOKUP($D46,Licenciés!$A:$AC,29,FALSE))</f>
        <v/>
      </c>
      <c r="AT46" s="30" t="str">
        <f>IF($D46="","",VLOOKUP($D46,Licenciés!$A:$AC,28,FALSE))</f>
        <v/>
      </c>
      <c r="AU46" s="211" t="str">
        <f>IF($D46="","",VLOOKUP($D46,Licenciés!$A:$AZ,35,FALSE))</f>
        <v/>
      </c>
      <c r="AV46" s="211" t="str">
        <f>IF($D46="","",VLOOKUP($D46,Licenciés!$A:$AZ,36,FALSE))</f>
        <v/>
      </c>
      <c r="AW46" s="31" t="str">
        <f>IF($D46="","",VLOOKUP($D46,Licenciés!$A:$AZ,37,FALSE))</f>
        <v/>
      </c>
    </row>
    <row r="47" spans="1:49" ht="15.95" customHeight="1" thickTop="1">
      <c r="A47" s="147"/>
      <c r="B47" s="156"/>
      <c r="C47" s="156"/>
      <c r="D47" s="156"/>
      <c r="E47" s="156"/>
      <c r="F47" s="156"/>
      <c r="G47" s="156"/>
      <c r="H47" s="156"/>
      <c r="I47" s="156"/>
      <c r="J47" s="156"/>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L47" s="162"/>
      <c r="AM47" s="212"/>
      <c r="AN47" s="94"/>
      <c r="AO47" s="96"/>
      <c r="AP47" s="212"/>
      <c r="AQ47" s="212"/>
      <c r="AR47" s="212"/>
      <c r="AS47" s="212"/>
      <c r="AT47" s="94"/>
    </row>
    <row r="48" spans="1:49" ht="15.95" hidden="1" customHeight="1"/>
    <row r="49" spans="1:46" ht="15.95" hidden="1" customHeight="1">
      <c r="AI49" s="407"/>
      <c r="AJ49" s="129" t="s">
        <v>119</v>
      </c>
      <c r="AK49" s="513" t="s">
        <v>119</v>
      </c>
    </row>
    <row r="50" spans="1:46" ht="15.95" hidden="1" customHeight="1">
      <c r="AI50" s="407"/>
      <c r="AJ50" s="128" t="s">
        <v>118</v>
      </c>
      <c r="AK50" s="513" t="s">
        <v>118</v>
      </c>
    </row>
    <row r="51" spans="1:46" ht="15.95" hidden="1"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403"/>
      <c r="AJ51" s="494" t="s">
        <v>7198</v>
      </c>
      <c r="AK51" s="513" t="s">
        <v>7198</v>
      </c>
    </row>
    <row r="52" spans="1:46" ht="15.95" hidden="1" customHeight="1">
      <c r="AI52" s="407"/>
      <c r="AJ52" s="383" t="s">
        <v>122</v>
      </c>
      <c r="AK52" s="516" t="s">
        <v>122</v>
      </c>
    </row>
    <row r="53" spans="1:46" ht="15.95" hidden="1" customHeight="1">
      <c r="A53" s="179"/>
      <c r="B53" s="174" t="str">
        <f>IF(D53&gt;0,LEFT(AL53,2)," ")</f>
        <v xml:space="preserve"> </v>
      </c>
      <c r="C53" s="218" t="str">
        <f>RIGHT(LEFT(AL53,4),2)</f>
        <v/>
      </c>
      <c r="D53" s="180"/>
      <c r="E53" s="178" t="str">
        <f>IF($D53="","",(VLOOKUP($D53,Licenciés!$A:$AC,2,FALSE)&amp;" "&amp;VLOOKUP($D53,Licenciés!$A:$AC,3,FALSE)))</f>
        <v/>
      </c>
      <c r="F53" s="178" t="str">
        <f>IF($D53="","",VLOOKUP($D53,Licenciés!$A:$AC,15,FALSE))</f>
        <v/>
      </c>
      <c r="G53" s="181" t="str">
        <f>IF($D53="","",VLOOKUP($D53,Licenciés!$A:$AC,8,FALSE))</f>
        <v/>
      </c>
      <c r="H53" s="218" t="str">
        <f>IF($D53="","",VLOOKUP($D53,Licenciés!$A:$AC,21,FALSE))</f>
        <v/>
      </c>
      <c r="I53" s="218" t="str">
        <f>IF($D53="","",IF(VLOOKUP($D53,Licenciés!$A:$AC,24,FALSE)="Numerote","n° "&amp;VLOOKUP($D53,Licenciés!$A:$AC,23,FALSE),(VLOOKUP($D53,Licenciés!$A:$AC,24,FALSE))))</f>
        <v/>
      </c>
      <c r="J53" s="218" t="str">
        <f>IF($D53="","",VLOOKUP($D53,Licenciés!$A:$AC,9,FALSE))</f>
        <v/>
      </c>
      <c r="K53" s="182"/>
      <c r="L53" s="183"/>
      <c r="M53" s="218"/>
      <c r="N53" s="218"/>
      <c r="O53" s="184"/>
      <c r="P53" s="182"/>
      <c r="Q53" s="183"/>
      <c r="R53" s="218"/>
      <c r="S53" s="218"/>
      <c r="T53" s="184"/>
      <c r="U53" s="182"/>
      <c r="V53" s="183"/>
      <c r="W53" s="218"/>
      <c r="X53" s="218"/>
      <c r="Y53" s="184"/>
      <c r="Z53" s="185"/>
      <c r="AA53" s="183"/>
      <c r="AB53" s="218"/>
      <c r="AC53" s="218"/>
      <c r="AD53" s="184"/>
      <c r="AE53" s="185">
        <f>(K53+P53+U53+Z53)+MOD(ROUND((L53+Q53+V53+AA53-AF53)/100,),100)</f>
        <v>0</v>
      </c>
      <c r="AF53" s="186">
        <f>MOD(L53+Q53+V53+AA53+ROUND((M53+R53+W53+AB53-AG53)/100,),100)</f>
        <v>0</v>
      </c>
      <c r="AG53" s="186">
        <f>MOD(M53+R53+W53+AB53+ROUND((N53+S53+X53+AC53-AH53)/100,),100)</f>
        <v>0</v>
      </c>
      <c r="AH53" s="186">
        <f>MOD(N53+S53+X53+AC53+ROUND((O53+T53+Y53+AD53-AI53)/100,),100)</f>
        <v>0</v>
      </c>
      <c r="AI53" s="187">
        <f>MOD(O53+T53+Y53+AD53,100)</f>
        <v>0</v>
      </c>
      <c r="AJ53" s="232"/>
      <c r="AK53" s="510"/>
      <c r="AL53" s="132" t="str">
        <f>IF($D53="","",IF(VLOOKUP($D53,Licenciés!$A:$AC,14,FALSE)&lt;10000000,"0"&amp;VLOOKUP($D53,Licenciés!$A:$AC,14,FALSE),VLOOKUP($D53,Licenciés!$A:$AC,14,FALSE)))</f>
        <v/>
      </c>
      <c r="AM53" s="211" t="str">
        <f>IF($D53="","",VLOOKUP($D53,Licenciés!$A:$AC,23,FALSE))</f>
        <v/>
      </c>
      <c r="AN53" s="30" t="str">
        <f>IF($D53="","",VLOOKUP($D53,Licenciés!$A:$AC,16,FALSE))</f>
        <v/>
      </c>
      <c r="AO53" s="31" t="str">
        <f>IF($D53="","",VLOOKUP($D53,Licenciés!$A:$AC,20,FALSE))</f>
        <v/>
      </c>
      <c r="AP53" s="211" t="str">
        <f>IF($D53="","",VLOOKUP($D53,Licenciés!$A:$AC,5,FALSE))</f>
        <v/>
      </c>
      <c r="AQ53" s="211" t="str">
        <f>IF($D53="","",VLOOKUP($D53,Licenciés!$A:$AC,10,FALSE))</f>
        <v/>
      </c>
      <c r="AR53" s="211" t="str">
        <f>IF($D53="","",VLOOKUP($D53,Licenciés!$A:$AC,11,FALSE))</f>
        <v/>
      </c>
      <c r="AS53" s="211" t="str">
        <f>IF($D53="","",VLOOKUP($D53,Licenciés!$A:$AC,29,FALSE))</f>
        <v/>
      </c>
      <c r="AT53" s="30" t="str">
        <f>IF($D53="","",VLOOKUP($D53,Licenciés!$A:$AC,28,FALSE))</f>
        <v/>
      </c>
    </row>
    <row r="54" spans="1:46" ht="15.95" hidden="1" customHeight="1"/>
    <row r="55" spans="1:46" ht="15.95" hidden="1" customHeight="1"/>
    <row r="56" spans="1:46" ht="15.95" hidden="1" customHeight="1"/>
    <row r="57" spans="1:46" ht="15.95" hidden="1" customHeight="1"/>
    <row r="58" spans="1:46" ht="15.95" hidden="1" customHeight="1"/>
    <row r="59" spans="1:46" ht="15.95" hidden="1" customHeight="1"/>
    <row r="60" spans="1:46" ht="15.95" customHeight="1"/>
    <row r="61" spans="1:46" ht="15.95" customHeight="1"/>
  </sheetData>
  <autoFilter ref="A2:AW46"/>
  <sortState ref="A6:AW29">
    <sortCondition descending="1" ref="L6:L29"/>
    <sortCondition descending="1" ref="M6:M29"/>
    <sortCondition descending="1" ref="N6:N29"/>
    <sortCondition descending="1" ref="AE6:AE29"/>
    <sortCondition descending="1" ref="AF6:AF29"/>
    <sortCondition descending="1" ref="AG6:AG29"/>
    <sortCondition descending="1" ref="AH6:AH29"/>
    <sortCondition descending="1" ref="AI6:AI29"/>
    <sortCondition descending="1" ref="H6:H29"/>
    <sortCondition descending="1" ref="G6:G29"/>
  </sortState>
  <mergeCells count="13">
    <mergeCell ref="A1:AI1"/>
    <mergeCell ref="A3:J3"/>
    <mergeCell ref="K3:O3"/>
    <mergeCell ref="P3:T3"/>
    <mergeCell ref="U3:Y3"/>
    <mergeCell ref="Z3:AD3"/>
    <mergeCell ref="AE3:AI3"/>
    <mergeCell ref="AE4:AI4"/>
    <mergeCell ref="K4:O4"/>
    <mergeCell ref="A4:J4"/>
    <mergeCell ref="P4:T4"/>
    <mergeCell ref="U4:Y4"/>
    <mergeCell ref="Z4:AD4"/>
  </mergeCells>
  <phoneticPr fontId="0" type="noConversion"/>
  <conditionalFormatting sqref="AO1:AO17 AO20:AO31 AO34:AO1048576">
    <cfRule type="cellIs" dxfId="349" priority="434" stopIfTrue="1" operator="notEqual">
      <formula>"Standard"</formula>
    </cfRule>
  </conditionalFormatting>
  <conditionalFormatting sqref="AP1:AP17 AP20:AP31 AP34:AP1048576">
    <cfRule type="cellIs" dxfId="348" priority="433" stopIfTrue="1" operator="notEqual">
      <formula>"T"</formula>
    </cfRule>
  </conditionalFormatting>
  <conditionalFormatting sqref="AT1:AT17 AT20:AT31 AT34:AT1048576">
    <cfRule type="cellIs" dxfId="347" priority="432" stopIfTrue="1" operator="greaterThanOrEqual">
      <formula>44378</formula>
    </cfRule>
  </conditionalFormatting>
  <conditionalFormatting sqref="AQ1:AQ17 AQ20:AQ31 AQ34:AQ1048576">
    <cfRule type="cellIs" dxfId="346" priority="341" stopIfTrue="1" operator="lessThan">
      <formula>-13</formula>
    </cfRule>
    <cfRule type="cellIs" dxfId="345" priority="342" stopIfTrue="1" operator="greaterThan">
      <formula>-12</formula>
    </cfRule>
  </conditionalFormatting>
  <conditionalFormatting sqref="AQ35:AQ44 AQ20:AQ21 AQ5:AQ17 AQ23:AQ31">
    <cfRule type="cellIs" priority="116" stopIfTrue="1" operator="lessThan">
      <formula>0</formula>
    </cfRule>
    <cfRule type="cellIs" dxfId="344" priority="117" stopIfTrue="1" operator="greaterThan">
      <formula>-19</formula>
    </cfRule>
  </conditionalFormatting>
  <conditionalFormatting sqref="AO51">
    <cfRule type="cellIs" dxfId="343" priority="77" stopIfTrue="1" operator="notEqual">
      <formula>"Standard"</formula>
    </cfRule>
  </conditionalFormatting>
  <conditionalFormatting sqref="AP51">
    <cfRule type="cellIs" dxfId="342" priority="76" stopIfTrue="1" operator="notEqual">
      <formula>"T"</formula>
    </cfRule>
  </conditionalFormatting>
  <conditionalFormatting sqref="AT51">
    <cfRule type="cellIs" dxfId="341" priority="75" stopIfTrue="1" operator="greaterThanOrEqual">
      <formula>44378</formula>
    </cfRule>
  </conditionalFormatting>
  <conditionalFormatting sqref="AQ51">
    <cfRule type="cellIs" dxfId="340" priority="73" stopIfTrue="1" operator="lessThan">
      <formula>-11</formula>
    </cfRule>
  </conditionalFormatting>
  <conditionalFormatting sqref="AO51">
    <cfRule type="cellIs" dxfId="339" priority="71" stopIfTrue="1" operator="notEqual">
      <formula>"Standard"</formula>
    </cfRule>
  </conditionalFormatting>
  <conditionalFormatting sqref="AP51">
    <cfRule type="cellIs" dxfId="338" priority="70" stopIfTrue="1" operator="notEqual">
      <formula>"T"</formula>
    </cfRule>
  </conditionalFormatting>
  <conditionalFormatting sqref="AT51">
    <cfRule type="cellIs" dxfId="337" priority="69" stopIfTrue="1" operator="greaterThanOrEqual">
      <formula>44378</formula>
    </cfRule>
  </conditionalFormatting>
  <conditionalFormatting sqref="AQ51">
    <cfRule type="cellIs" dxfId="336" priority="66" stopIfTrue="1" operator="lessThan">
      <formula>-18</formula>
    </cfRule>
    <cfRule type="cellIs" dxfId="335" priority="67" stopIfTrue="1" operator="greaterThan">
      <formula>-16</formula>
    </cfRule>
  </conditionalFormatting>
  <conditionalFormatting sqref="AQ51">
    <cfRule type="cellIs" priority="63" stopIfTrue="1" operator="lessThan">
      <formula>0</formula>
    </cfRule>
    <cfRule type="cellIs" dxfId="334" priority="64" stopIfTrue="1" operator="greaterThan">
      <formula>-19</formula>
    </cfRule>
  </conditionalFormatting>
  <conditionalFormatting sqref="AO51">
    <cfRule type="cellIs" dxfId="333" priority="62" stopIfTrue="1" operator="notEqual">
      <formula>"Standard"</formula>
    </cfRule>
  </conditionalFormatting>
  <conditionalFormatting sqref="AP51">
    <cfRule type="cellIs" dxfId="332" priority="61" stopIfTrue="1" operator="notEqual">
      <formula>"T"</formula>
    </cfRule>
  </conditionalFormatting>
  <conditionalFormatting sqref="AT51">
    <cfRule type="cellIs" dxfId="331" priority="60" stopIfTrue="1" operator="greaterThanOrEqual">
      <formula>44378</formula>
    </cfRule>
  </conditionalFormatting>
  <conditionalFormatting sqref="AQ51">
    <cfRule type="cellIs" dxfId="330" priority="57" stopIfTrue="1" operator="lessThan">
      <formula>-15</formula>
    </cfRule>
    <cfRule type="cellIs" dxfId="329" priority="58" stopIfTrue="1" operator="greaterThan">
      <formula>-14</formula>
    </cfRule>
  </conditionalFormatting>
  <conditionalFormatting sqref="AO51">
    <cfRule type="cellIs" dxfId="328" priority="55" stopIfTrue="1" operator="notEqual">
      <formula>"Standard"</formula>
    </cfRule>
  </conditionalFormatting>
  <conditionalFormatting sqref="AP51">
    <cfRule type="cellIs" dxfId="327" priority="54" stopIfTrue="1" operator="notEqual">
      <formula>"T"</formula>
    </cfRule>
  </conditionalFormatting>
  <conditionalFormatting sqref="AT51">
    <cfRule type="cellIs" dxfId="326" priority="53" stopIfTrue="1" operator="greaterThanOrEqual">
      <formula>44378</formula>
    </cfRule>
  </conditionalFormatting>
  <conditionalFormatting sqref="AQ51">
    <cfRule type="cellIs" dxfId="325" priority="51" stopIfTrue="1" operator="lessThan">
      <formula>-11</formula>
    </cfRule>
  </conditionalFormatting>
  <conditionalFormatting sqref="AO51">
    <cfRule type="cellIs" dxfId="324" priority="49" stopIfTrue="1" operator="notEqual">
      <formula>"Standard"</formula>
    </cfRule>
  </conditionalFormatting>
  <conditionalFormatting sqref="AP51">
    <cfRule type="cellIs" dxfId="323" priority="48" stopIfTrue="1" operator="notEqual">
      <formula>"T"</formula>
    </cfRule>
  </conditionalFormatting>
  <conditionalFormatting sqref="AT51">
    <cfRule type="cellIs" dxfId="322" priority="47" stopIfTrue="1" operator="greaterThanOrEqual">
      <formula>44378</formula>
    </cfRule>
  </conditionalFormatting>
  <conditionalFormatting sqref="AQ51">
    <cfRule type="cellIs" dxfId="321" priority="45" stopIfTrue="1" operator="lessThan">
      <formula>-13</formula>
    </cfRule>
    <cfRule type="cellIs" dxfId="320" priority="46" stopIfTrue="1" operator="greaterThan">
      <formula>-12</formula>
    </cfRule>
  </conditionalFormatting>
  <conditionalFormatting sqref="D20:D31 D2:D3 D5:D17 D34:D1048576">
    <cfRule type="duplicateValues" dxfId="319" priority="912"/>
  </conditionalFormatting>
  <conditionalFormatting sqref="D1">
    <cfRule type="duplicateValues" dxfId="318" priority="26"/>
  </conditionalFormatting>
  <conditionalFormatting sqref="AO18:AO19">
    <cfRule type="cellIs" dxfId="317" priority="23" stopIfTrue="1" operator="notEqual">
      <formula>"Standard"</formula>
    </cfRule>
  </conditionalFormatting>
  <conditionalFormatting sqref="AP18:AP19">
    <cfRule type="cellIs" dxfId="316" priority="22" stopIfTrue="1" operator="notEqual">
      <formula>"T"</formula>
    </cfRule>
  </conditionalFormatting>
  <conditionalFormatting sqref="AT18:AT19">
    <cfRule type="cellIs" dxfId="315" priority="21" stopIfTrue="1" operator="greaterThanOrEqual">
      <formula>44378</formula>
    </cfRule>
  </conditionalFormatting>
  <conditionalFormatting sqref="J1:J3 J5:J31 J34:J1048576">
    <cfRule type="cellIs" dxfId="314" priority="19" operator="between">
      <formula>"B1"</formula>
      <formula>"B2"</formula>
    </cfRule>
  </conditionalFormatting>
  <conditionalFormatting sqref="AQ18:AQ19">
    <cfRule type="cellIs" dxfId="313" priority="20" stopIfTrue="1" operator="lessThan">
      <formula>-11</formula>
    </cfRule>
  </conditionalFormatting>
  <conditionalFormatting sqref="AQ18:AQ19">
    <cfRule type="cellIs" priority="17" stopIfTrue="1" operator="lessThan">
      <formula>0</formula>
    </cfRule>
    <cfRule type="cellIs" dxfId="312" priority="18" stopIfTrue="1" operator="greaterThan">
      <formula>-19</formula>
    </cfRule>
  </conditionalFormatting>
  <conditionalFormatting sqref="D18:D19">
    <cfRule type="duplicateValues" dxfId="311" priority="24"/>
  </conditionalFormatting>
  <conditionalFormatting sqref="J4">
    <cfRule type="cellIs" dxfId="310" priority="15" stopIfTrue="1" operator="between">
      <formula>"C1"</formula>
      <formula>"C2"</formula>
    </cfRule>
  </conditionalFormatting>
  <conditionalFormatting sqref="D4">
    <cfRule type="duplicateValues" dxfId="309" priority="16"/>
  </conditionalFormatting>
  <conditionalFormatting sqref="AO33">
    <cfRule type="cellIs" dxfId="308" priority="13" stopIfTrue="1" operator="notEqual">
      <formula>"Standard"</formula>
    </cfRule>
  </conditionalFormatting>
  <conditionalFormatting sqref="AP33">
    <cfRule type="cellIs" dxfId="307" priority="12" stopIfTrue="1" operator="notEqual">
      <formula>"T"</formula>
    </cfRule>
  </conditionalFormatting>
  <conditionalFormatting sqref="AT33">
    <cfRule type="cellIs" dxfId="306" priority="11" stopIfTrue="1" operator="greaterThanOrEqual">
      <formula>44378</formula>
    </cfRule>
  </conditionalFormatting>
  <conditionalFormatting sqref="AQ33">
    <cfRule type="cellIs" priority="9" stopIfTrue="1" operator="lessThan">
      <formula>0</formula>
    </cfRule>
    <cfRule type="cellIs" dxfId="305" priority="10" stopIfTrue="1" operator="greaterThan">
      <formula>-19</formula>
    </cfRule>
  </conditionalFormatting>
  <conditionalFormatting sqref="D33">
    <cfRule type="duplicateValues" dxfId="304" priority="14"/>
  </conditionalFormatting>
  <conditionalFormatting sqref="J33">
    <cfRule type="cellIs" dxfId="303" priority="8" operator="between">
      <formula>"J1"</formula>
      <formula>"J4"</formula>
    </cfRule>
  </conditionalFormatting>
  <conditionalFormatting sqref="AO32">
    <cfRule type="cellIs" dxfId="302" priority="6" stopIfTrue="1" operator="notEqual">
      <formula>"Standard"</formula>
    </cfRule>
  </conditionalFormatting>
  <conditionalFormatting sqref="AP32">
    <cfRule type="cellIs" dxfId="301" priority="5" stopIfTrue="1" operator="notEqual">
      <formula>"T"</formula>
    </cfRule>
  </conditionalFormatting>
  <conditionalFormatting sqref="AT32">
    <cfRule type="cellIs" dxfId="300" priority="4" stopIfTrue="1" operator="greaterThanOrEqual">
      <formula>44378</formula>
    </cfRule>
  </conditionalFormatting>
  <conditionalFormatting sqref="AQ32">
    <cfRule type="cellIs" priority="2" stopIfTrue="1" operator="lessThan">
      <formula>0</formula>
    </cfRule>
    <cfRule type="cellIs" dxfId="299" priority="3" stopIfTrue="1" operator="greaterThan">
      <formula>-19</formula>
    </cfRule>
  </conditionalFormatting>
  <conditionalFormatting sqref="D32">
    <cfRule type="duplicateValues" dxfId="298" priority="7"/>
  </conditionalFormatting>
  <conditionalFormatting sqref="J32">
    <cfRule type="cellIs" dxfId="297" priority="1" operator="between">
      <formula>"J1"</formula>
      <formula>"J4"</formula>
    </cfRule>
  </conditionalFormatting>
  <printOptions horizontalCentered="1"/>
  <pageMargins left="0.39370078740157483" right="0" top="0" bottom="0" header="0" footer="0"/>
  <pageSetup paperSize="9" scale="72" orientation="landscape" r:id="rId1"/>
  <headerFooter alignWithMargins="0">
    <oddHeader>&amp;R&amp;D</oddHeader>
  </headerFooter>
</worksheet>
</file>

<file path=xl/worksheets/sheet14.xml><?xml version="1.0" encoding="utf-8"?>
<worksheet xmlns="http://schemas.openxmlformats.org/spreadsheetml/2006/main" xmlns:r="http://schemas.openxmlformats.org/officeDocument/2006/relationships">
  <sheetPr codeName="Feuil8">
    <tabColor rgb="FF008080"/>
  </sheetPr>
  <dimension ref="A1:AW98"/>
  <sheetViews>
    <sheetView showGridLines="0" showZeros="0" view="pageBreakPreview" zoomScale="71" zoomScaleNormal="100" zoomScaleSheetLayoutView="71" workbookViewId="0">
      <selection activeCell="A45" sqref="A45:XFD53"/>
    </sheetView>
  </sheetViews>
  <sheetFormatPr baseColWidth="10" defaultRowHeight="12"/>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2" customWidth="1"/>
    <col min="7" max="7" width="11.7109375" style="6" customWidth="1"/>
    <col min="8" max="9" width="6.7109375" style="4" customWidth="1"/>
    <col min="10" max="10" width="4.7109375" style="4" customWidth="1"/>
    <col min="11" max="35" width="3.7109375" style="4" customWidth="1"/>
    <col min="36" max="36" width="3.7109375" style="87" customWidth="1"/>
    <col min="37" max="37" width="3.7109375" style="4" hidden="1" customWidth="1"/>
    <col min="38" max="38" width="11.42578125" style="2" hidden="1" customWidth="1"/>
    <col min="39" max="45" width="0" style="7" hidden="1" customWidth="1"/>
    <col min="46" max="46" width="13.5703125" style="7" hidden="1" customWidth="1"/>
    <col min="47" max="48" width="0" style="7" hidden="1" customWidth="1"/>
    <col min="49" max="49" width="33.5703125" style="7" hidden="1" customWidth="1"/>
    <col min="50" max="16384" width="11.42578125" style="7"/>
  </cols>
  <sheetData>
    <row r="1" spans="1:49" s="3" customFormat="1" ht="26.1" customHeight="1">
      <c r="A1" s="1086" t="s">
        <v>9648</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58"/>
      <c r="AK1" s="4"/>
      <c r="AL1" s="23"/>
    </row>
    <row r="2" spans="1:49" ht="17.100000000000001" customHeight="1" thickBot="1">
      <c r="A2" s="2"/>
      <c r="B2" s="85"/>
      <c r="E2" s="95"/>
      <c r="F2" s="4"/>
      <c r="G2" s="4"/>
      <c r="H2" s="8"/>
      <c r="I2" s="8"/>
      <c r="J2" s="8"/>
      <c r="K2" s="8"/>
      <c r="L2" s="8"/>
      <c r="M2" s="8"/>
      <c r="N2" s="8"/>
      <c r="O2" s="8"/>
      <c r="P2" s="8"/>
      <c r="Q2" s="8"/>
      <c r="R2" s="8"/>
      <c r="S2" s="8"/>
      <c r="T2" s="8"/>
      <c r="U2" s="8"/>
      <c r="V2" s="8"/>
      <c r="W2" s="8"/>
      <c r="X2" s="8"/>
      <c r="Y2" s="8"/>
      <c r="Z2" s="8"/>
      <c r="AA2" s="8"/>
      <c r="AB2" s="8"/>
      <c r="AC2" s="8"/>
      <c r="AD2" s="8"/>
      <c r="AE2" s="8"/>
      <c r="AF2" s="8"/>
      <c r="AG2" s="8"/>
      <c r="AH2" s="8"/>
      <c r="AI2" s="8"/>
      <c r="AJ2" s="8"/>
    </row>
    <row r="3" spans="1:49" ht="21.95" customHeight="1" thickTop="1">
      <c r="A3" s="1087" t="s">
        <v>9635</v>
      </c>
      <c r="B3" s="1087"/>
      <c r="C3" s="1087"/>
      <c r="D3" s="1087"/>
      <c r="E3" s="1087"/>
      <c r="F3" s="1087"/>
      <c r="G3" s="1087"/>
      <c r="H3" s="1087"/>
      <c r="I3" s="1087"/>
      <c r="J3" s="1087"/>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8"/>
    </row>
    <row r="4" spans="1:49" s="2" customFormat="1" ht="21.95" customHeight="1" thickBot="1">
      <c r="A4" s="993" t="s">
        <v>17214</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J4" s="87"/>
      <c r="AK4" s="4"/>
    </row>
    <row r="5" spans="1:49" ht="15.95" customHeight="1" thickTop="1">
      <c r="A5" s="17" t="s">
        <v>1</v>
      </c>
      <c r="B5" s="18" t="s">
        <v>22</v>
      </c>
      <c r="C5" s="19" t="s">
        <v>14</v>
      </c>
      <c r="D5" s="20" t="s">
        <v>13</v>
      </c>
      <c r="E5" s="90" t="s">
        <v>2</v>
      </c>
      <c r="F5" s="90" t="s">
        <v>3</v>
      </c>
      <c r="G5" s="90" t="s">
        <v>12</v>
      </c>
      <c r="H5" s="91" t="s">
        <v>10</v>
      </c>
      <c r="I5" s="90" t="s">
        <v>4</v>
      </c>
      <c r="J5" s="21" t="s">
        <v>5</v>
      </c>
      <c r="K5" s="367" t="s">
        <v>36</v>
      </c>
      <c r="L5" s="369" t="s">
        <v>7</v>
      </c>
      <c r="M5" s="374" t="s">
        <v>8</v>
      </c>
      <c r="N5" s="369" t="s">
        <v>0</v>
      </c>
      <c r="O5" s="370" t="s">
        <v>113</v>
      </c>
      <c r="P5" s="367" t="s">
        <v>36</v>
      </c>
      <c r="Q5" s="369" t="s">
        <v>7</v>
      </c>
      <c r="R5" s="374" t="s">
        <v>8</v>
      </c>
      <c r="S5" s="369" t="s">
        <v>0</v>
      </c>
      <c r="T5" s="370" t="s">
        <v>113</v>
      </c>
      <c r="U5" s="367" t="s">
        <v>36</v>
      </c>
      <c r="V5" s="369" t="s">
        <v>7</v>
      </c>
      <c r="W5" s="374" t="s">
        <v>8</v>
      </c>
      <c r="X5" s="369" t="s">
        <v>0</v>
      </c>
      <c r="Y5" s="370" t="s">
        <v>113</v>
      </c>
      <c r="Z5" s="367" t="s">
        <v>36</v>
      </c>
      <c r="AA5" s="369" t="s">
        <v>7</v>
      </c>
      <c r="AB5" s="374" t="s">
        <v>8</v>
      </c>
      <c r="AC5" s="369" t="s">
        <v>0</v>
      </c>
      <c r="AD5" s="370" t="s">
        <v>113</v>
      </c>
      <c r="AE5" s="367" t="s">
        <v>36</v>
      </c>
      <c r="AF5" s="369" t="s">
        <v>7</v>
      </c>
      <c r="AG5" s="374" t="s">
        <v>8</v>
      </c>
      <c r="AH5" s="369" t="s">
        <v>0</v>
      </c>
      <c r="AI5" s="370" t="s">
        <v>113</v>
      </c>
      <c r="AJ5" s="8"/>
      <c r="AL5" s="4" t="s">
        <v>96</v>
      </c>
      <c r="AM5" s="4" t="s">
        <v>97</v>
      </c>
      <c r="AN5" s="4" t="s">
        <v>98</v>
      </c>
      <c r="AO5" s="4" t="s">
        <v>99</v>
      </c>
      <c r="AP5" s="4" t="s">
        <v>100</v>
      </c>
      <c r="AQ5" s="4" t="s">
        <v>101</v>
      </c>
      <c r="AR5" s="4" t="s">
        <v>102</v>
      </c>
      <c r="AS5" s="6" t="s">
        <v>103</v>
      </c>
      <c r="AT5" s="6" t="s">
        <v>104</v>
      </c>
      <c r="AU5" s="4" t="s">
        <v>6875</v>
      </c>
      <c r="AV5" s="4" t="s">
        <v>6876</v>
      </c>
      <c r="AW5" s="4" t="s">
        <v>5739</v>
      </c>
    </row>
    <row r="6" spans="1:49" ht="15.95" customHeight="1">
      <c r="A6" s="519">
        <v>1</v>
      </c>
      <c r="B6" s="520" t="str">
        <f t="shared" ref="B6:B29" si="0">IF(D6&gt;0,LEFT(AL6,2)," ")</f>
        <v>12</v>
      </c>
      <c r="C6" s="521" t="str">
        <f t="shared" ref="C6:C29" si="1">RIGHT(LEFT(AL6,4),2)</f>
        <v>49</v>
      </c>
      <c r="D6" s="582">
        <v>4939159</v>
      </c>
      <c r="E6" s="523" t="str">
        <f>IF($D6="","",(VLOOKUP($D6,Licenciés!$A:$AC,2,FALSE)&amp;" "&amp;VLOOKUP($D6,Licenciés!$A:$AC,3,FALSE)))</f>
        <v>LEBRASSEUR Noah</v>
      </c>
      <c r="F6" s="29" t="str">
        <f>IF($D6="","",VLOOKUP($D6,Licenciés!$A:$AC,15,FALSE))</f>
        <v>LES LOUPS D'ANGERS TT</v>
      </c>
      <c r="G6" s="525">
        <f>IF($D6="","",VLOOKUP($D6,Licenciés!$A:$AC,8,FALSE))</f>
        <v>40944</v>
      </c>
      <c r="H6" s="521">
        <f>IF($D6="","",VLOOKUP($D6,Licenciés!$A:$AC,21,FALSE))</f>
        <v>1021</v>
      </c>
      <c r="I6" s="521">
        <f>IF($D6="","",IF(VLOOKUP($D6,Licenciés!$A:$AC,24,FALSE)="Numerote","n° "&amp;VLOOKUP($D6,Licenciés!$A:$AC,23,FALSE),(VLOOKUP($D6,Licenciés!$A:$AC,24,FALSE))))</f>
        <v>10</v>
      </c>
      <c r="J6" s="521" t="str">
        <f>IF($D6="","",VLOOKUP($D6,Licenciés!$A:$AC,9,FALSE))</f>
        <v>B2</v>
      </c>
      <c r="K6" s="526"/>
      <c r="L6" s="527">
        <v>4</v>
      </c>
      <c r="M6" s="521"/>
      <c r="N6" s="521"/>
      <c r="O6" s="528"/>
      <c r="P6" s="526"/>
      <c r="Q6" s="527"/>
      <c r="R6" s="521"/>
      <c r="S6" s="521"/>
      <c r="T6" s="528"/>
      <c r="U6" s="526"/>
      <c r="V6" s="527"/>
      <c r="W6" s="521"/>
      <c r="X6" s="521"/>
      <c r="Y6" s="528"/>
      <c r="Z6" s="529"/>
      <c r="AA6" s="527"/>
      <c r="AB6" s="563"/>
      <c r="AC6" s="521"/>
      <c r="AD6" s="528"/>
      <c r="AE6" s="529">
        <f t="shared" ref="AE6:AE29" si="2">(K6+P6+U6+Z6)+MOD(ROUND((L6+Q6+V6+AA6-AF6)/100,),100)</f>
        <v>0</v>
      </c>
      <c r="AF6" s="530">
        <f t="shared" ref="AF6:AF29" si="3">MOD(L6+Q6+V6+AA6+ROUND((M6+R6+W6+AB6-AG6)/100,),100)</f>
        <v>4</v>
      </c>
      <c r="AG6" s="530">
        <f t="shared" ref="AG6:AG29" si="4">MOD(M6+R6+W6+AB6+ROUND((N6+S6+X6+AC6-AH6)/100,),100)</f>
        <v>0</v>
      </c>
      <c r="AH6" s="530">
        <f t="shared" ref="AH6:AH29" si="5">MOD(N6+S6+X6+AC6+ROUND((O6+T6+Y6+AD6-AI6)/100,),100)</f>
        <v>0</v>
      </c>
      <c r="AI6" s="531">
        <f t="shared" ref="AI6:AI29" si="6">MOD(O6+T6+Y6+AD6,100)</f>
        <v>0</v>
      </c>
      <c r="AJ6" s="128" t="s">
        <v>118</v>
      </c>
      <c r="AK6" s="513"/>
      <c r="AL6" s="132">
        <f>IF($D6="","",IF(VLOOKUP($D6,Licenciés!$A:$AC,14,FALSE)&lt;10000000,"0"&amp;VLOOKUP($D6,Licenciés!$A:$AC,14,FALSE),VLOOKUP($D6,Licenciés!$A:$AC,14,FALSE)))</f>
        <v>12490073</v>
      </c>
      <c r="AM6" s="211">
        <f>IF($D6="","",VLOOKUP($D6,Licenciés!$A:$AC,23,FALSE))</f>
        <v>0</v>
      </c>
      <c r="AN6" s="30">
        <f>IF($D6="","",VLOOKUP($D6,Licenciés!$A:$AC,16,FALSE))</f>
        <v>44773</v>
      </c>
      <c r="AO6" s="31" t="str">
        <f>IF($D6="","",VLOOKUP($D6,Licenciés!$A:$AC,20,FALSE))</f>
        <v>Attestation autoquestionnaire pour mineur</v>
      </c>
      <c r="AP6" s="211" t="str">
        <f>IF($D6="","",VLOOKUP($D6,Licenciés!$A:$AC,5,FALSE))</f>
        <v>T</v>
      </c>
      <c r="AQ6" s="211">
        <f>IF($D6="","",VLOOKUP($D6,Licenciés!$A:$AC,10,FALSE))</f>
        <v>-11</v>
      </c>
      <c r="AR6" s="211" t="str">
        <f>IF($D6="","",VLOOKUP($D6,Licenciés!$A:$AC,11,FALSE))</f>
        <v>M</v>
      </c>
      <c r="AS6" s="211" t="str">
        <f>IF($D6="","",VLOOKUP($D6,Licenciés!$A:$AC,29,FALSE))</f>
        <v>Française</v>
      </c>
      <c r="AT6" s="30">
        <f>IF($D6="","",VLOOKUP($D6,Licenciés!$A:$AC,28,FALSE))</f>
        <v>0</v>
      </c>
      <c r="AU6" s="211">
        <f>IF($D6="","",VLOOKUP($D6,Licenciés!$A:$AZ,35,FALSE))</f>
        <v>0</v>
      </c>
      <c r="AV6" s="211">
        <f>IF($D6="","",VLOOKUP($D6,Licenciés!$A:$AZ,36,FALSE))</f>
        <v>781621283</v>
      </c>
      <c r="AW6" s="31" t="str">
        <f>IF($D6="","",VLOOKUP($D6,Licenciés!$A:$AZ,37,FALSE))</f>
        <v>cyril.lebrasseur@gmail.com</v>
      </c>
    </row>
    <row r="7" spans="1:49" ht="15.95" customHeight="1">
      <c r="A7" s="519">
        <v>2</v>
      </c>
      <c r="B7" s="520" t="str">
        <f t="shared" si="0"/>
        <v>08</v>
      </c>
      <c r="C7" s="521" t="str">
        <f t="shared" si="1"/>
        <v>92</v>
      </c>
      <c r="D7" s="570">
        <v>9253819</v>
      </c>
      <c r="E7" s="523" t="str">
        <f>IF($D7="","",(VLOOKUP($D7,Licenciés!$A:$AC,2,FALSE)&amp;" "&amp;VLOOKUP($D7,Licenciés!$A:$AC,3,FALSE)))</f>
        <v>MAYOMBO Tommy</v>
      </c>
      <c r="F7" s="29" t="str">
        <f>IF($D7="","",VLOOKUP($D7,Licenciés!$A:$AC,15,FALSE))</f>
        <v>ANTONY SP TENNIS DE TABLE</v>
      </c>
      <c r="G7" s="525">
        <f>IF($D7="","",VLOOKUP($D7,Licenciés!$A:$AC,8,FALSE))</f>
        <v>41073</v>
      </c>
      <c r="H7" s="521">
        <f>IF($D7="","",VLOOKUP($D7,Licenciés!$A:$AC,21,FALSE))</f>
        <v>752</v>
      </c>
      <c r="I7" s="521">
        <f>IF($D7="","",IF(VLOOKUP($D7,Licenciés!$A:$AC,24,FALSE)="Numerote","n° "&amp;VLOOKUP($D7,Licenciés!$A:$AC,23,FALSE),(VLOOKUP($D7,Licenciés!$A:$AC,24,FALSE))))</f>
        <v>7</v>
      </c>
      <c r="J7" s="521" t="str">
        <f>IF($D7="","",VLOOKUP($D7,Licenciés!$A:$AC,9,FALSE))</f>
        <v>B2</v>
      </c>
      <c r="K7" s="529"/>
      <c r="L7" s="559"/>
      <c r="M7" s="530">
        <v>65</v>
      </c>
      <c r="N7" s="521"/>
      <c r="O7" s="528"/>
      <c r="P7" s="529"/>
      <c r="Q7" s="559"/>
      <c r="R7" s="530"/>
      <c r="S7" s="521"/>
      <c r="T7" s="528"/>
      <c r="U7" s="529"/>
      <c r="V7" s="559"/>
      <c r="W7" s="574"/>
      <c r="X7" s="521"/>
      <c r="Y7" s="528"/>
      <c r="Z7" s="529"/>
      <c r="AA7" s="559"/>
      <c r="AB7" s="530"/>
      <c r="AC7" s="521"/>
      <c r="AD7" s="528"/>
      <c r="AE7" s="529">
        <f t="shared" si="2"/>
        <v>0</v>
      </c>
      <c r="AF7" s="530">
        <f t="shared" si="3"/>
        <v>0</v>
      </c>
      <c r="AG7" s="530">
        <f t="shared" si="4"/>
        <v>65</v>
      </c>
      <c r="AH7" s="530">
        <f t="shared" si="5"/>
        <v>0</v>
      </c>
      <c r="AI7" s="531">
        <f t="shared" si="6"/>
        <v>0</v>
      </c>
      <c r="AJ7" s="232"/>
      <c r="AK7" s="510"/>
      <c r="AL7" s="132" t="str">
        <f>IF($D7="","",IF(VLOOKUP($D7,Licenciés!$A:$AC,14,FALSE)&lt;10000000,"0"&amp;VLOOKUP($D7,Licenciés!$A:$AC,14,FALSE),VLOOKUP($D7,Licenciés!$A:$AC,14,FALSE)))</f>
        <v>08920031</v>
      </c>
      <c r="AM7" s="211">
        <f>IF($D7="","",VLOOKUP($D7,Licenciés!$A:$AC,23,FALSE))</f>
        <v>0</v>
      </c>
      <c r="AN7" s="30">
        <f>IF($D7="","",VLOOKUP($D7,Licenciés!$A:$AC,16,FALSE))</f>
        <v>44812</v>
      </c>
      <c r="AO7" s="31" t="str">
        <f>IF($D7="","",VLOOKUP($D7,Licenciés!$A:$AC,20,FALSE))</f>
        <v>Attestation autoquestionnaire pour mineur</v>
      </c>
      <c r="AP7" s="211" t="str">
        <f>IF($D7="","",VLOOKUP($D7,Licenciés!$A:$AC,5,FALSE))</f>
        <v>T</v>
      </c>
      <c r="AQ7" s="211">
        <f>IF($D7="","",VLOOKUP($D7,Licenciés!$A:$AC,10,FALSE))</f>
        <v>-11</v>
      </c>
      <c r="AR7" s="211" t="str">
        <f>IF($D7="","",VLOOKUP($D7,Licenciés!$A:$AC,11,FALSE))</f>
        <v>M</v>
      </c>
      <c r="AS7" s="211" t="str">
        <f>IF($D7="","",VLOOKUP($D7,Licenciés!$A:$AC,29,FALSE))</f>
        <v>Française</v>
      </c>
      <c r="AT7" s="30">
        <f>IF($D7="","",VLOOKUP($D7,Licenciés!$A:$AC,28,FALSE))</f>
        <v>0</v>
      </c>
      <c r="AU7" s="211">
        <f>IF($D7="","",VLOOKUP($D7,Licenciés!$A:$AZ,35,FALSE))</f>
        <v>770012880</v>
      </c>
      <c r="AV7" s="211">
        <f>IF($D7="","",VLOOKUP($D7,Licenciés!$A:$AZ,36,FALSE))</f>
        <v>672011015</v>
      </c>
      <c r="AW7" s="31" t="str">
        <f>IF($D7="","",VLOOKUP($D7,Licenciés!$A:$AZ,37,FALSE))</f>
        <v>sandyvi@hotmail.com</v>
      </c>
    </row>
    <row r="8" spans="1:49" ht="15.95" customHeight="1">
      <c r="A8" s="519">
        <v>3</v>
      </c>
      <c r="B8" s="520" t="str">
        <f t="shared" si="0"/>
        <v>04</v>
      </c>
      <c r="C8" s="521" t="str">
        <f t="shared" si="1"/>
        <v>41</v>
      </c>
      <c r="D8" s="570">
        <v>4114116</v>
      </c>
      <c r="E8" s="586" t="str">
        <f>IF($D8="","",(VLOOKUP($D8,Licenciés!$A:$AC,2,FALSE)&amp;" "&amp;VLOOKUP($D8,Licenciés!$A:$AC,3,FALSE)))</f>
        <v>MARTIN Thilyo</v>
      </c>
      <c r="F8" s="31" t="str">
        <f>IF($D8="","",VLOOKUP($D8,Licenciés!$A:$AC,15,FALSE))</f>
        <v>AS.CHAILLES TT.</v>
      </c>
      <c r="G8" s="525">
        <f>IF($D8="","",VLOOKUP($D8,Licenciés!$A:$AC,8,FALSE))</f>
        <v>41099</v>
      </c>
      <c r="H8" s="521">
        <f>IF($D8="","",VLOOKUP($D8,Licenciés!$A:$AC,21,FALSE))</f>
        <v>767</v>
      </c>
      <c r="I8" s="521">
        <f>IF($D8="","",IF(VLOOKUP($D8,Licenciés!$A:$AC,24,FALSE)="Numerote","n° "&amp;VLOOKUP($D8,Licenciés!$A:$AC,23,FALSE),(VLOOKUP($D8,Licenciés!$A:$AC,24,FALSE))))</f>
        <v>7</v>
      </c>
      <c r="J8" s="521" t="str">
        <f>IF($D8="","",VLOOKUP($D8,Licenciés!$A:$AC,9,FALSE))</f>
        <v>B2</v>
      </c>
      <c r="K8" s="529"/>
      <c r="L8" s="559"/>
      <c r="M8" s="521">
        <v>52</v>
      </c>
      <c r="N8" s="521"/>
      <c r="O8" s="528"/>
      <c r="P8" s="529"/>
      <c r="Q8" s="559"/>
      <c r="R8" s="530"/>
      <c r="S8" s="521"/>
      <c r="T8" s="528"/>
      <c r="U8" s="529"/>
      <c r="V8" s="559"/>
      <c r="W8" s="574"/>
      <c r="X8" s="521"/>
      <c r="Y8" s="528"/>
      <c r="Z8" s="529"/>
      <c r="AA8" s="559"/>
      <c r="AB8" s="530"/>
      <c r="AC8" s="521"/>
      <c r="AD8" s="528"/>
      <c r="AE8" s="529">
        <f t="shared" si="2"/>
        <v>0</v>
      </c>
      <c r="AF8" s="530">
        <f t="shared" si="3"/>
        <v>0</v>
      </c>
      <c r="AG8" s="530">
        <f t="shared" si="4"/>
        <v>52</v>
      </c>
      <c r="AH8" s="530">
        <f t="shared" si="5"/>
        <v>0</v>
      </c>
      <c r="AI8" s="531">
        <f t="shared" si="6"/>
        <v>0</v>
      </c>
      <c r="AJ8" s="232"/>
      <c r="AK8" s="510"/>
      <c r="AL8" s="132" t="str">
        <f>IF($D8="","",IF(VLOOKUP($D8,Licenciés!$A:$AC,14,FALSE)&lt;10000000,"0"&amp;VLOOKUP($D8,Licenciés!$A:$AC,14,FALSE),VLOOKUP($D8,Licenciés!$A:$AC,14,FALSE)))</f>
        <v>04410697</v>
      </c>
      <c r="AM8" s="211">
        <f>IF($D8="","",VLOOKUP($D8,Licenciés!$A:$AC,23,FALSE))</f>
        <v>0</v>
      </c>
      <c r="AN8" s="30">
        <f>IF($D8="","",VLOOKUP($D8,Licenciés!$A:$AC,16,FALSE))</f>
        <v>44796</v>
      </c>
      <c r="AO8" s="31" t="str">
        <f>IF($D8="","",VLOOKUP($D8,Licenciés!$A:$AC,20,FALSE))</f>
        <v>Attestation autoquestionnaire pour mineur</v>
      </c>
      <c r="AP8" s="211" t="str">
        <f>IF($D8="","",VLOOKUP($D8,Licenciés!$A:$AC,5,FALSE))</f>
        <v>T</v>
      </c>
      <c r="AQ8" s="211">
        <f>IF($D8="","",VLOOKUP($D8,Licenciés!$A:$AC,10,FALSE))</f>
        <v>-11</v>
      </c>
      <c r="AR8" s="211" t="str">
        <f>IF($D8="","",VLOOKUP($D8,Licenciés!$A:$AC,11,FALSE))</f>
        <v>M</v>
      </c>
      <c r="AS8" s="211" t="str">
        <f>IF($D8="","",VLOOKUP($D8,Licenciés!$A:$AC,29,FALSE))</f>
        <v>Française</v>
      </c>
      <c r="AT8" s="30">
        <f>IF($D8="","",VLOOKUP($D8,Licenciés!$A:$AC,28,FALSE))</f>
        <v>0</v>
      </c>
      <c r="AU8" s="211">
        <f>IF($D8="","",VLOOKUP($D8,Licenciés!$A:$AZ,35,FALSE))</f>
        <v>254443704</v>
      </c>
      <c r="AV8" s="211">
        <f>IF($D8="","",VLOOKUP($D8,Licenciés!$A:$AZ,36,FALSE))</f>
        <v>664181355</v>
      </c>
      <c r="AW8" s="31" t="str">
        <f>IF($D8="","",VLOOKUP($D8,Licenciés!$A:$AZ,37,FALSE))</f>
        <v>sandra.garnier41@gmail.com</v>
      </c>
    </row>
    <row r="9" spans="1:49" s="101" customFormat="1" ht="15.95" customHeight="1">
      <c r="A9" s="519">
        <v>4</v>
      </c>
      <c r="B9" s="520" t="str">
        <f t="shared" si="0"/>
        <v>08</v>
      </c>
      <c r="C9" s="521" t="str">
        <f t="shared" si="1"/>
        <v>78</v>
      </c>
      <c r="D9" s="570">
        <v>7882040</v>
      </c>
      <c r="E9" s="586" t="str">
        <f>IF($D9="","",(VLOOKUP($D9,Licenciés!$A:$AC,2,FALSE)&amp;" "&amp;VLOOKUP($D9,Licenciés!$A:$AC,3,FALSE)))</f>
        <v>FOUBERT Elie-Pierre</v>
      </c>
      <c r="F9" s="31" t="str">
        <f>IF($D9="","",VLOOKUP($D9,Licenciés!$A:$AC,15,FALSE))</f>
        <v>SAINT GERMAIN TUE</v>
      </c>
      <c r="G9" s="525">
        <f>IF($D9="","",VLOOKUP($D9,Licenciés!$A:$AC,8,FALSE))</f>
        <v>40989</v>
      </c>
      <c r="H9" s="521">
        <f>IF($D9="","",VLOOKUP($D9,Licenciés!$A:$AC,21,FALSE))</f>
        <v>693</v>
      </c>
      <c r="I9" s="521">
        <f>IF($D9="","",IF(VLOOKUP($D9,Licenciés!$A:$AC,24,FALSE)="Numerote","n° "&amp;VLOOKUP($D9,Licenciés!$A:$AC,23,FALSE),(VLOOKUP($D9,Licenciés!$A:$AC,24,FALSE))))</f>
        <v>6</v>
      </c>
      <c r="J9" s="521" t="str">
        <f>IF($D9="","",VLOOKUP($D9,Licenciés!$A:$AC,9,FALSE))</f>
        <v>B2</v>
      </c>
      <c r="K9" s="526"/>
      <c r="L9" s="527"/>
      <c r="M9" s="521">
        <v>42</v>
      </c>
      <c r="N9" s="521"/>
      <c r="O9" s="528"/>
      <c r="P9" s="526"/>
      <c r="Q9" s="527"/>
      <c r="R9" s="521"/>
      <c r="S9" s="521"/>
      <c r="T9" s="528"/>
      <c r="U9" s="526"/>
      <c r="V9" s="527"/>
      <c r="W9" s="563"/>
      <c r="X9" s="521"/>
      <c r="Y9" s="528"/>
      <c r="Z9" s="526"/>
      <c r="AA9" s="527"/>
      <c r="AB9" s="521"/>
      <c r="AC9" s="521"/>
      <c r="AD9" s="587"/>
      <c r="AE9" s="529">
        <f t="shared" si="2"/>
        <v>0</v>
      </c>
      <c r="AF9" s="530">
        <f t="shared" si="3"/>
        <v>0</v>
      </c>
      <c r="AG9" s="530">
        <f t="shared" si="4"/>
        <v>42</v>
      </c>
      <c r="AH9" s="530">
        <f t="shared" si="5"/>
        <v>0</v>
      </c>
      <c r="AI9" s="531">
        <f t="shared" si="6"/>
        <v>0</v>
      </c>
      <c r="AJ9" s="232"/>
      <c r="AK9" s="510"/>
      <c r="AL9" s="132" t="str">
        <f>IF($D9="","",IF(VLOOKUP($D9,Licenciés!$A:$AC,14,FALSE)&lt;10000000,"0"&amp;VLOOKUP($D9,Licenciés!$A:$AC,14,FALSE),VLOOKUP($D9,Licenciés!$A:$AC,14,FALSE)))</f>
        <v>08780224</v>
      </c>
      <c r="AM9" s="211">
        <f>IF($D9="","",VLOOKUP($D9,Licenciés!$A:$AC,23,FALSE))</f>
        <v>0</v>
      </c>
      <c r="AN9" s="30">
        <f>IF($D9="","",VLOOKUP($D9,Licenciés!$A:$AC,16,FALSE))</f>
        <v>44815</v>
      </c>
      <c r="AO9" s="31" t="str">
        <f>IF($D9="","",VLOOKUP($D9,Licenciés!$A:$AC,20,FALSE))</f>
        <v>Attestation autoquestionnaire pour mineur</v>
      </c>
      <c r="AP9" s="211" t="str">
        <f>IF($D9="","",VLOOKUP($D9,Licenciés!$A:$AC,5,FALSE))</f>
        <v>T</v>
      </c>
      <c r="AQ9" s="211">
        <f>IF($D9="","",VLOOKUP($D9,Licenciés!$A:$AC,10,FALSE))</f>
        <v>-11</v>
      </c>
      <c r="AR9" s="211" t="str">
        <f>IF($D9="","",VLOOKUP($D9,Licenciés!$A:$AC,11,FALSE))</f>
        <v>M</v>
      </c>
      <c r="AS9" s="211" t="str">
        <f>IF($D9="","",VLOOKUP($D9,Licenciés!$A:$AC,29,FALSE))</f>
        <v>Française</v>
      </c>
      <c r="AT9" s="30">
        <f>IF($D9="","",VLOOKUP($D9,Licenciés!$A:$AC,28,FALSE))</f>
        <v>0</v>
      </c>
      <c r="AU9" s="211">
        <f>IF($D9="","",VLOOKUP($D9,Licenciés!$A:$AZ,35,FALSE))</f>
        <v>0</v>
      </c>
      <c r="AV9" s="211">
        <f>IF($D9="","",VLOOKUP($D9,Licenciés!$A:$AZ,36,FALSE))</f>
        <v>637915713</v>
      </c>
      <c r="AW9" s="31" t="str">
        <f>IF($D9="","",VLOOKUP($D9,Licenciés!$A:$AZ,37,FALSE))</f>
        <v>foubertana@gmail.com</v>
      </c>
    </row>
    <row r="10" spans="1:49" s="101" customFormat="1" ht="15.95" customHeight="1">
      <c r="A10" s="519">
        <v>5</v>
      </c>
      <c r="B10" s="520" t="str">
        <f t="shared" si="0"/>
        <v>12</v>
      </c>
      <c r="C10" s="521" t="str">
        <f t="shared" si="1"/>
        <v>44</v>
      </c>
      <c r="D10" s="566">
        <v>4457513</v>
      </c>
      <c r="E10" s="523" t="str">
        <f>IF($D10="","",(VLOOKUP($D10,Licenciés!$A:$AC,2,FALSE)&amp;" "&amp;VLOOKUP($D10,Licenciés!$A:$AC,3,FALSE)))</f>
        <v>LANGEVIN Yahiko</v>
      </c>
      <c r="F10" s="29" t="str">
        <f>IF($D10="","",VLOOKUP($D10,Licenciés!$A:$AC,15,FALSE))</f>
        <v>SUCE SUR ERDRE</v>
      </c>
      <c r="G10" s="525">
        <f>IF($D10="","",VLOOKUP($D10,Licenciés!$A:$AC,8,FALSE))</f>
        <v>41355</v>
      </c>
      <c r="H10" s="521">
        <f>IF($D10="","",VLOOKUP($D10,Licenciés!$A:$AC,21,FALSE))</f>
        <v>742</v>
      </c>
      <c r="I10" s="521">
        <f>IF($D10="","",IF(VLOOKUP($D10,Licenciés!$A:$AC,24,FALSE)="Numerote","n° "&amp;VLOOKUP($D10,Licenciés!$A:$AC,23,FALSE),(VLOOKUP($D10,Licenciés!$A:$AC,24,FALSE))))</f>
        <v>7</v>
      </c>
      <c r="J10" s="521" t="str">
        <f>IF($D10="","",VLOOKUP($D10,Licenciés!$A:$AC,9,FALSE))</f>
        <v>B1</v>
      </c>
      <c r="K10" s="526"/>
      <c r="L10" s="527"/>
      <c r="M10" s="521">
        <v>37</v>
      </c>
      <c r="N10" s="521"/>
      <c r="O10" s="528"/>
      <c r="P10" s="526"/>
      <c r="Q10" s="527"/>
      <c r="R10" s="521"/>
      <c r="S10" s="521"/>
      <c r="T10" s="528"/>
      <c r="U10" s="526"/>
      <c r="V10" s="527"/>
      <c r="W10" s="563"/>
      <c r="X10" s="521"/>
      <c r="Y10" s="528"/>
      <c r="Z10" s="526"/>
      <c r="AA10" s="527"/>
      <c r="AB10" s="521"/>
      <c r="AC10" s="588"/>
      <c r="AD10" s="589"/>
      <c r="AE10" s="529">
        <f t="shared" si="2"/>
        <v>0</v>
      </c>
      <c r="AF10" s="530">
        <f t="shared" si="3"/>
        <v>0</v>
      </c>
      <c r="AG10" s="530">
        <f t="shared" si="4"/>
        <v>37</v>
      </c>
      <c r="AH10" s="530">
        <f t="shared" si="5"/>
        <v>0</v>
      </c>
      <c r="AI10" s="531">
        <f t="shared" si="6"/>
        <v>0</v>
      </c>
      <c r="AJ10" s="232"/>
      <c r="AK10" s="510"/>
      <c r="AL10" s="132">
        <f>IF($D10="","",IF(VLOOKUP($D10,Licenciés!$A:$AC,14,FALSE)&lt;10000000,"0"&amp;VLOOKUP($D10,Licenciés!$A:$AC,14,FALSE),VLOOKUP($D10,Licenciés!$A:$AC,14,FALSE)))</f>
        <v>12440176</v>
      </c>
      <c r="AM10" s="211">
        <f>IF($D10="","",VLOOKUP($D10,Licenciés!$A:$AC,23,FALSE))</f>
        <v>0</v>
      </c>
      <c r="AN10" s="30">
        <f>IF($D10="","",VLOOKUP($D10,Licenciés!$A:$AC,16,FALSE))</f>
        <v>44808</v>
      </c>
      <c r="AO10" s="31" t="str">
        <f>IF($D10="","",VLOOKUP($D10,Licenciés!$A:$AC,20,FALSE))</f>
        <v>Attestation autoquestionnaire pour mineur</v>
      </c>
      <c r="AP10" s="211" t="str">
        <f>IF($D10="","",VLOOKUP($D10,Licenciés!$A:$AC,5,FALSE))</f>
        <v>T</v>
      </c>
      <c r="AQ10" s="211">
        <f>IF($D10="","",VLOOKUP($D10,Licenciés!$A:$AC,10,FALSE))</f>
        <v>-10</v>
      </c>
      <c r="AR10" s="211" t="str">
        <f>IF($D10="","",VLOOKUP($D10,Licenciés!$A:$AC,11,FALSE))</f>
        <v>M</v>
      </c>
      <c r="AS10" s="211" t="str">
        <f>IF($D10="","",VLOOKUP($D10,Licenciés!$A:$AC,29,FALSE))</f>
        <v>Française</v>
      </c>
      <c r="AT10" s="30">
        <f>IF($D10="","",VLOOKUP($D10,Licenciés!$A:$AC,28,FALSE))</f>
        <v>44743</v>
      </c>
      <c r="AU10" s="211">
        <f>IF($D10="","",VLOOKUP($D10,Licenciés!$A:$AZ,35,FALSE))</f>
        <v>0</v>
      </c>
      <c r="AV10" s="211">
        <f>IF($D10="","",VLOOKUP($D10,Licenciés!$A:$AZ,36,FALSE))</f>
        <v>630480249</v>
      </c>
      <c r="AW10" s="31" t="str">
        <f>IF($D10="","",VLOOKUP($D10,Licenciés!$A:$AZ,37,FALSE))</f>
        <v>alex.langevin44@gmail.com</v>
      </c>
    </row>
    <row r="11" spans="1:49" ht="15.95" customHeight="1">
      <c r="A11" s="519">
        <v>6</v>
      </c>
      <c r="B11" s="520" t="str">
        <f t="shared" si="0"/>
        <v>12</v>
      </c>
      <c r="C11" s="521" t="str">
        <f t="shared" si="1"/>
        <v>53</v>
      </c>
      <c r="D11" s="566">
        <v>5327345</v>
      </c>
      <c r="E11" s="523" t="str">
        <f>IF($D11="","",(VLOOKUP($D11,Licenciés!$A:$AC,2,FALSE)&amp;" "&amp;VLOOKUP($D11,Licenciés!$A:$AC,3,FALSE)))</f>
        <v>DOUARD Timeo</v>
      </c>
      <c r="F11" s="29" t="str">
        <f>IF($D11="","",VLOOKUP($D11,Licenciés!$A:$AC,15,FALSE))</f>
        <v>CHANGE Union Sportive</v>
      </c>
      <c r="G11" s="525">
        <f>IF($D11="","",VLOOKUP($D11,Licenciés!$A:$AC,8,FALSE))</f>
        <v>41059</v>
      </c>
      <c r="H11" s="521">
        <f>IF($D11="","",VLOOKUP($D11,Licenciés!$A:$AC,21,FALSE))</f>
        <v>758</v>
      </c>
      <c r="I11" s="521">
        <f>IF($D11="","",IF(VLOOKUP($D11,Licenciés!$A:$AC,24,FALSE)="Numerote","n° "&amp;VLOOKUP($D11,Licenciés!$A:$AC,23,FALSE),(VLOOKUP($D11,Licenciés!$A:$AC,24,FALSE))))</f>
        <v>7</v>
      </c>
      <c r="J11" s="521" t="str">
        <f>IF($D11="","",VLOOKUP($D11,Licenciés!$A:$AC,9,FALSE))</f>
        <v>B2</v>
      </c>
      <c r="K11" s="529"/>
      <c r="L11" s="559"/>
      <c r="M11" s="521">
        <v>32</v>
      </c>
      <c r="N11" s="521"/>
      <c r="O11" s="528"/>
      <c r="P11" s="529"/>
      <c r="Q11" s="559"/>
      <c r="R11" s="530"/>
      <c r="S11" s="521"/>
      <c r="T11" s="528"/>
      <c r="U11" s="529"/>
      <c r="V11" s="559"/>
      <c r="W11" s="574"/>
      <c r="X11" s="521"/>
      <c r="Y11" s="528"/>
      <c r="Z11" s="529"/>
      <c r="AA11" s="559"/>
      <c r="AB11" s="530"/>
      <c r="AC11" s="521"/>
      <c r="AD11" s="528"/>
      <c r="AE11" s="529">
        <f t="shared" si="2"/>
        <v>0</v>
      </c>
      <c r="AF11" s="530">
        <f t="shared" si="3"/>
        <v>0</v>
      </c>
      <c r="AG11" s="530">
        <f t="shared" si="4"/>
        <v>32</v>
      </c>
      <c r="AH11" s="530">
        <f t="shared" si="5"/>
        <v>0</v>
      </c>
      <c r="AI11" s="531">
        <f t="shared" si="6"/>
        <v>0</v>
      </c>
      <c r="AJ11" s="232"/>
      <c r="AK11" s="510"/>
      <c r="AL11" s="132">
        <f>IF($D11="","",IF(VLOOKUP($D11,Licenciés!$A:$AC,14,FALSE)&lt;10000000,"0"&amp;VLOOKUP($D11,Licenciés!$A:$AC,14,FALSE),VLOOKUP($D11,Licenciés!$A:$AC,14,FALSE)))</f>
        <v>12530060</v>
      </c>
      <c r="AM11" s="211">
        <f>IF($D11="","",VLOOKUP($D11,Licenciés!$A:$AC,23,FALSE))</f>
        <v>0</v>
      </c>
      <c r="AN11" s="30">
        <f>IF($D11="","",VLOOKUP($D11,Licenciés!$A:$AC,16,FALSE))</f>
        <v>44781</v>
      </c>
      <c r="AO11" s="31" t="str">
        <f>IF($D11="","",VLOOKUP($D11,Licenciés!$A:$AC,20,FALSE))</f>
        <v>Attestation autoquestionnaire pour mineur</v>
      </c>
      <c r="AP11" s="211" t="str">
        <f>IF($D11="","",VLOOKUP($D11,Licenciés!$A:$AC,5,FALSE))</f>
        <v>T</v>
      </c>
      <c r="AQ11" s="211">
        <f>IF($D11="","",VLOOKUP($D11,Licenciés!$A:$AC,10,FALSE))</f>
        <v>-11</v>
      </c>
      <c r="AR11" s="211" t="str">
        <f>IF($D11="","",VLOOKUP($D11,Licenciés!$A:$AC,11,FALSE))</f>
        <v>M</v>
      </c>
      <c r="AS11" s="211" t="str">
        <f>IF($D11="","",VLOOKUP($D11,Licenciés!$A:$AC,29,FALSE))</f>
        <v>Française</v>
      </c>
      <c r="AT11" s="30">
        <f>IF($D11="","",VLOOKUP($D11,Licenciés!$A:$AC,28,FALSE))</f>
        <v>44098</v>
      </c>
      <c r="AU11" s="211">
        <f>IF($D11="","",VLOOKUP($D11,Licenciés!$A:$AZ,35,FALSE))</f>
        <v>982306240</v>
      </c>
      <c r="AV11" s="211">
        <f>IF($D11="","",VLOOKUP($D11,Licenciés!$A:$AZ,36,FALSE))</f>
        <v>610848779</v>
      </c>
      <c r="AW11" s="31" t="str">
        <f>IF($D11="","",VLOOKUP($D11,Licenciés!$A:$AZ,37,FALSE))</f>
        <v>migwell35@hotmail.fr</v>
      </c>
    </row>
    <row r="12" spans="1:49" ht="15.95" customHeight="1">
      <c r="A12" s="519">
        <v>7</v>
      </c>
      <c r="B12" s="520" t="str">
        <f t="shared" si="0"/>
        <v>04</v>
      </c>
      <c r="C12" s="521" t="str">
        <f t="shared" si="1"/>
        <v>45</v>
      </c>
      <c r="D12" s="570">
        <v>4529851</v>
      </c>
      <c r="E12" s="586" t="str">
        <f>IF($D12="","",(VLOOKUP($D12,Licenciés!$A:$AC,2,FALSE)&amp;" "&amp;VLOOKUP($D12,Licenciés!$A:$AC,3,FALSE)))</f>
        <v>LENOIR Gabin</v>
      </c>
      <c r="F12" s="31" t="str">
        <f>IF($D12="","",VLOOKUP($D12,Licenciés!$A:$AC,15,FALSE))</f>
        <v>PING ST JEAN 45</v>
      </c>
      <c r="G12" s="525">
        <f>IF($D12="","",VLOOKUP($D12,Licenciés!$A:$AC,8,FALSE))</f>
        <v>40962</v>
      </c>
      <c r="H12" s="521">
        <f>IF($D12="","",VLOOKUP($D12,Licenciés!$A:$AC,21,FALSE))</f>
        <v>681</v>
      </c>
      <c r="I12" s="521">
        <f>IF($D12="","",IF(VLOOKUP($D12,Licenciés!$A:$AC,24,FALSE)="Numerote","n° "&amp;VLOOKUP($D12,Licenciés!$A:$AC,23,FALSE),(VLOOKUP($D12,Licenciés!$A:$AC,24,FALSE))))</f>
        <v>6</v>
      </c>
      <c r="J12" s="521" t="str">
        <f>IF($D12="","",VLOOKUP($D12,Licenciés!$A:$AC,9,FALSE))</f>
        <v>B2</v>
      </c>
      <c r="K12" s="529"/>
      <c r="L12" s="559"/>
      <c r="M12" s="521">
        <v>28</v>
      </c>
      <c r="N12" s="521"/>
      <c r="O12" s="528"/>
      <c r="P12" s="529"/>
      <c r="Q12" s="559"/>
      <c r="R12" s="530"/>
      <c r="S12" s="521"/>
      <c r="T12" s="528"/>
      <c r="U12" s="529"/>
      <c r="V12" s="559"/>
      <c r="W12" s="530"/>
      <c r="X12" s="521"/>
      <c r="Y12" s="528"/>
      <c r="Z12" s="529"/>
      <c r="AA12" s="559"/>
      <c r="AB12" s="530"/>
      <c r="AC12" s="521"/>
      <c r="AD12" s="528"/>
      <c r="AE12" s="529">
        <f t="shared" si="2"/>
        <v>0</v>
      </c>
      <c r="AF12" s="530">
        <f t="shared" si="3"/>
        <v>0</v>
      </c>
      <c r="AG12" s="530">
        <f t="shared" si="4"/>
        <v>28</v>
      </c>
      <c r="AH12" s="530">
        <f t="shared" si="5"/>
        <v>0</v>
      </c>
      <c r="AI12" s="531">
        <f t="shared" si="6"/>
        <v>0</v>
      </c>
      <c r="AJ12" s="232"/>
      <c r="AK12" s="510"/>
      <c r="AL12" s="132" t="str">
        <f>IF($D12="","",IF(VLOOKUP($D12,Licenciés!$A:$AC,14,FALSE)&lt;10000000,"0"&amp;VLOOKUP($D12,Licenciés!$A:$AC,14,FALSE),VLOOKUP($D12,Licenciés!$A:$AC,14,FALSE)))</f>
        <v>04450751</v>
      </c>
      <c r="AM12" s="211">
        <f>IF($D12="","",VLOOKUP($D12,Licenciés!$A:$AC,23,FALSE))</f>
        <v>0</v>
      </c>
      <c r="AN12" s="30">
        <f>IF($D12="","",VLOOKUP($D12,Licenciés!$A:$AC,16,FALSE))</f>
        <v>44798</v>
      </c>
      <c r="AO12" s="31" t="str">
        <f>IF($D12="","",VLOOKUP($D12,Licenciés!$A:$AC,20,FALSE))</f>
        <v>Attestation autoquestionnaire pour mineur</v>
      </c>
      <c r="AP12" s="211" t="str">
        <f>IF($D12="","",VLOOKUP($D12,Licenciés!$A:$AC,5,FALSE))</f>
        <v>T</v>
      </c>
      <c r="AQ12" s="211">
        <f>IF($D12="","",VLOOKUP($D12,Licenciés!$A:$AC,10,FALSE))</f>
        <v>-11</v>
      </c>
      <c r="AR12" s="211" t="str">
        <f>IF($D12="","",VLOOKUP($D12,Licenciés!$A:$AC,11,FALSE))</f>
        <v>M</v>
      </c>
      <c r="AS12" s="211" t="str">
        <f>IF($D12="","",VLOOKUP($D12,Licenciés!$A:$AC,29,FALSE))</f>
        <v>Française</v>
      </c>
      <c r="AT12" s="30">
        <f>IF($D12="","",VLOOKUP($D12,Licenciés!$A:$AC,28,FALSE))</f>
        <v>43647</v>
      </c>
      <c r="AU12" s="211">
        <f>IF($D12="","",VLOOKUP($D12,Licenciés!$A:$AZ,35,FALSE))</f>
        <v>0</v>
      </c>
      <c r="AV12" s="211">
        <f>IF($D12="","",VLOOKUP($D12,Licenciés!$A:$AZ,36,FALSE))</f>
        <v>631240877</v>
      </c>
      <c r="AW12" s="31" t="str">
        <f>IF($D12="","",VLOOKUP($D12,Licenciés!$A:$AZ,37,FALSE))</f>
        <v>lenoir_franck@yahoo.fr</v>
      </c>
    </row>
    <row r="13" spans="1:49" s="101" customFormat="1" ht="15.95" customHeight="1">
      <c r="A13" s="519">
        <v>8</v>
      </c>
      <c r="B13" s="520" t="str">
        <f t="shared" si="0"/>
        <v>03</v>
      </c>
      <c r="C13" s="521" t="str">
        <f t="shared" si="1"/>
        <v>35</v>
      </c>
      <c r="D13" s="566">
        <v>3537575</v>
      </c>
      <c r="E13" s="586" t="str">
        <f>IF($D13="","",(VLOOKUP($D13,Licenciés!$A:$AC,2,FALSE)&amp;" "&amp;VLOOKUP($D13,Licenciés!$A:$AC,3,FALSE)))</f>
        <v>MENDES Telio</v>
      </c>
      <c r="F13" s="31" t="str">
        <f>IF($D13="","",VLOOKUP($D13,Licenciés!$A:$AC,15,FALSE))</f>
        <v>THORIGNE-FOUILLARD T.T.</v>
      </c>
      <c r="G13" s="525">
        <f>IF($D13="","",VLOOKUP($D13,Licenciés!$A:$AC,8,FALSE))</f>
        <v>41528</v>
      </c>
      <c r="H13" s="521">
        <f>IF($D13="","",VLOOKUP($D13,Licenciés!$A:$AC,21,FALSE))</f>
        <v>640</v>
      </c>
      <c r="I13" s="521">
        <f>IF($D13="","",IF(VLOOKUP($D13,Licenciés!$A:$AC,24,FALSE)="Numerote","n° "&amp;VLOOKUP($D13,Licenciés!$A:$AC,23,FALSE),(VLOOKUP($D13,Licenciés!$A:$AC,24,FALSE))))</f>
        <v>6</v>
      </c>
      <c r="J13" s="521" t="str">
        <f>IF($D13="","",VLOOKUP($D13,Licenciés!$A:$AC,9,FALSE))</f>
        <v>B1</v>
      </c>
      <c r="K13" s="526"/>
      <c r="L13" s="527"/>
      <c r="M13" s="521">
        <v>25</v>
      </c>
      <c r="N13" s="521"/>
      <c r="O13" s="528"/>
      <c r="P13" s="526"/>
      <c r="Q13" s="527"/>
      <c r="R13" s="521"/>
      <c r="S13" s="521"/>
      <c r="T13" s="528"/>
      <c r="U13" s="526"/>
      <c r="V13" s="527"/>
      <c r="W13" s="563"/>
      <c r="X13" s="521"/>
      <c r="Y13" s="528"/>
      <c r="Z13" s="526"/>
      <c r="AA13" s="527"/>
      <c r="AB13" s="521"/>
      <c r="AC13" s="521"/>
      <c r="AD13" s="587"/>
      <c r="AE13" s="529">
        <f t="shared" si="2"/>
        <v>0</v>
      </c>
      <c r="AF13" s="530">
        <f t="shared" si="3"/>
        <v>0</v>
      </c>
      <c r="AG13" s="530">
        <f t="shared" si="4"/>
        <v>25</v>
      </c>
      <c r="AH13" s="530">
        <f t="shared" si="5"/>
        <v>0</v>
      </c>
      <c r="AI13" s="531">
        <f t="shared" si="6"/>
        <v>0</v>
      </c>
      <c r="AJ13" s="232"/>
      <c r="AK13" s="510"/>
      <c r="AL13" s="132" t="str">
        <f>IF($D13="","",IF(VLOOKUP($D13,Licenciés!$A:$AC,14,FALSE)&lt;10000000,"0"&amp;VLOOKUP($D13,Licenciés!$A:$AC,14,FALSE),VLOOKUP($D13,Licenciés!$A:$AC,14,FALSE)))</f>
        <v>03350060</v>
      </c>
      <c r="AM13" s="211">
        <f>IF($D13="","",VLOOKUP($D13,Licenciés!$A:$AC,23,FALSE))</f>
        <v>0</v>
      </c>
      <c r="AN13" s="30">
        <f>IF($D13="","",VLOOKUP($D13,Licenciés!$A:$AC,16,FALSE))</f>
        <v>44813</v>
      </c>
      <c r="AO13" s="31" t="str">
        <f>IF($D13="","",VLOOKUP($D13,Licenciés!$A:$AC,20,FALSE))</f>
        <v>Attestation autoquestionnaire pour mineur</v>
      </c>
      <c r="AP13" s="211" t="str">
        <f>IF($D13="","",VLOOKUP($D13,Licenciés!$A:$AC,5,FALSE))</f>
        <v>T</v>
      </c>
      <c r="AQ13" s="211">
        <f>IF($D13="","",VLOOKUP($D13,Licenciés!$A:$AC,10,FALSE))</f>
        <v>-10</v>
      </c>
      <c r="AR13" s="211" t="str">
        <f>IF($D13="","",VLOOKUP($D13,Licenciés!$A:$AC,11,FALSE))</f>
        <v>M</v>
      </c>
      <c r="AS13" s="211" t="str">
        <f>IF($D13="","",VLOOKUP($D13,Licenciés!$A:$AC,29,FALSE))</f>
        <v>Française</v>
      </c>
      <c r="AT13" s="30">
        <f>IF($D13="","",VLOOKUP($D13,Licenciés!$A:$AC,28,FALSE))</f>
        <v>0</v>
      </c>
      <c r="AU13" s="211">
        <f>IF($D13="","",VLOOKUP($D13,Licenciés!$A:$AZ,35,FALSE))</f>
        <v>0</v>
      </c>
      <c r="AV13" s="211">
        <f>IF($D13="","",VLOOKUP($D13,Licenciés!$A:$AZ,36,FALSE))</f>
        <v>618844423</v>
      </c>
      <c r="AW13" s="31" t="str">
        <f>IF($D13="","",VLOOKUP($D13,Licenciés!$A:$AZ,37,FALSE))</f>
        <v>lagrima35@gmail.com</v>
      </c>
    </row>
    <row r="14" spans="1:49" s="101" customFormat="1" ht="15.95" customHeight="1">
      <c r="A14" s="519">
        <v>9</v>
      </c>
      <c r="B14" s="520" t="str">
        <f t="shared" si="0"/>
        <v>12</v>
      </c>
      <c r="C14" s="521" t="str">
        <f t="shared" si="1"/>
        <v>44</v>
      </c>
      <c r="D14" s="566">
        <v>4456400</v>
      </c>
      <c r="E14" s="523" t="str">
        <f>IF($D14="","",(VLOOKUP($D14,Licenciés!$A:$AC,2,FALSE)&amp;" "&amp;VLOOKUP($D14,Licenciés!$A:$AC,3,FALSE)))</f>
        <v>NOUBLANCHE Raphael</v>
      </c>
      <c r="F14" s="29" t="str">
        <f>IF($D14="","",VLOOKUP($D14,Licenciés!$A:$AC,15,FALSE))</f>
        <v>NANTES ST JOSEPH TENNIS DE TABLE</v>
      </c>
      <c r="G14" s="525">
        <f>IF($D14="","",VLOOKUP($D14,Licenciés!$A:$AC,8,FALSE))</f>
        <v>41024</v>
      </c>
      <c r="H14" s="521">
        <f>IF($D14="","",VLOOKUP($D14,Licenciés!$A:$AC,21,FALSE))</f>
        <v>745</v>
      </c>
      <c r="I14" s="521">
        <f>IF($D14="","",IF(VLOOKUP($D14,Licenciés!$A:$AC,24,FALSE)="Numerote","n° "&amp;VLOOKUP($D14,Licenciés!$A:$AC,23,FALSE),(VLOOKUP($D14,Licenciés!$A:$AC,24,FALSE))))</f>
        <v>7</v>
      </c>
      <c r="J14" s="521" t="str">
        <f>IF($D14="","",VLOOKUP($D14,Licenciés!$A:$AC,9,FALSE))</f>
        <v>B2</v>
      </c>
      <c r="K14" s="526"/>
      <c r="L14" s="527"/>
      <c r="M14" s="540">
        <v>24</v>
      </c>
      <c r="N14" s="521"/>
      <c r="O14" s="528"/>
      <c r="P14" s="526"/>
      <c r="Q14" s="527"/>
      <c r="R14" s="521"/>
      <c r="S14" s="521"/>
      <c r="T14" s="528"/>
      <c r="U14" s="526"/>
      <c r="V14" s="527"/>
      <c r="W14" s="563"/>
      <c r="X14" s="521"/>
      <c r="Y14" s="528"/>
      <c r="Z14" s="526"/>
      <c r="AA14" s="527"/>
      <c r="AB14" s="521"/>
      <c r="AC14" s="588"/>
      <c r="AD14" s="589"/>
      <c r="AE14" s="529">
        <f t="shared" si="2"/>
        <v>0</v>
      </c>
      <c r="AF14" s="530">
        <f t="shared" si="3"/>
        <v>0</v>
      </c>
      <c r="AG14" s="530">
        <f t="shared" si="4"/>
        <v>24</v>
      </c>
      <c r="AH14" s="530">
        <f t="shared" si="5"/>
        <v>0</v>
      </c>
      <c r="AI14" s="531">
        <f t="shared" si="6"/>
        <v>0</v>
      </c>
      <c r="AJ14" s="232"/>
      <c r="AK14" s="510"/>
      <c r="AL14" s="132">
        <f>IF($D14="","",IF(VLOOKUP($D14,Licenciés!$A:$AC,14,FALSE)&lt;10000000,"0"&amp;VLOOKUP($D14,Licenciés!$A:$AC,14,FALSE),VLOOKUP($D14,Licenciés!$A:$AC,14,FALSE)))</f>
        <v>12440116</v>
      </c>
      <c r="AM14" s="211">
        <f>IF($D14="","",VLOOKUP($D14,Licenciés!$A:$AC,23,FALSE))</f>
        <v>0</v>
      </c>
      <c r="AN14" s="30">
        <f>IF($D14="","",VLOOKUP($D14,Licenciés!$A:$AC,16,FALSE))</f>
        <v>44812</v>
      </c>
      <c r="AO14" s="31" t="str">
        <f>IF($D14="","",VLOOKUP($D14,Licenciés!$A:$AC,20,FALSE))</f>
        <v>Standard</v>
      </c>
      <c r="AP14" s="211" t="str">
        <f>IF($D14="","",VLOOKUP($D14,Licenciés!$A:$AC,5,FALSE))</f>
        <v>T</v>
      </c>
      <c r="AQ14" s="211">
        <f>IF($D14="","",VLOOKUP($D14,Licenciés!$A:$AC,10,FALSE))</f>
        <v>-11</v>
      </c>
      <c r="AR14" s="211" t="str">
        <f>IF($D14="","",VLOOKUP($D14,Licenciés!$A:$AC,11,FALSE))</f>
        <v>M</v>
      </c>
      <c r="AS14" s="211" t="str">
        <f>IF($D14="","",VLOOKUP($D14,Licenciés!$A:$AC,29,FALSE))</f>
        <v>Française</v>
      </c>
      <c r="AT14" s="30">
        <f>IF($D14="","",VLOOKUP($D14,Licenciés!$A:$AC,28,FALSE))</f>
        <v>44013</v>
      </c>
      <c r="AU14" s="211">
        <f>IF($D14="","",VLOOKUP($D14,Licenciés!$A:$AZ,35,FALSE))</f>
        <v>962374114</v>
      </c>
      <c r="AV14" s="211">
        <f>IF($D14="","",VLOOKUP($D14,Licenciés!$A:$AZ,36,FALSE))</f>
        <v>662694773</v>
      </c>
      <c r="AW14" s="31" t="str">
        <f>IF($D14="","",VLOOKUP($D14,Licenciés!$A:$AZ,37,FALSE))</f>
        <v>nadoo_na@yahoo.com</v>
      </c>
    </row>
    <row r="15" spans="1:49" ht="15.95" customHeight="1">
      <c r="A15" s="519">
        <v>10</v>
      </c>
      <c r="B15" s="520" t="str">
        <f t="shared" si="0"/>
        <v>12</v>
      </c>
      <c r="C15" s="521" t="str">
        <f t="shared" si="1"/>
        <v>44</v>
      </c>
      <c r="D15" s="566">
        <v>4459576</v>
      </c>
      <c r="E15" s="523" t="str">
        <f>IF($D15="","",(VLOOKUP($D15,Licenciés!$A:$AC,2,FALSE)&amp;" "&amp;VLOOKUP($D15,Licenciés!$A:$AC,3,FALSE)))</f>
        <v>SLIMANI Yanis</v>
      </c>
      <c r="F15" s="29" t="str">
        <f>IF($D15="","",VLOOKUP($D15,Licenciés!$A:$AC,15,FALSE))</f>
        <v>ORVAULT SPORT TENNIS DE TABLE</v>
      </c>
      <c r="G15" s="525">
        <f>IF($D15="","",VLOOKUP($D15,Licenciés!$A:$AC,8,FALSE))</f>
        <v>41097</v>
      </c>
      <c r="H15" s="521">
        <f>IF($D15="","",VLOOKUP($D15,Licenciés!$A:$AC,21,FALSE))</f>
        <v>666</v>
      </c>
      <c r="I15" s="521">
        <f>IF($D15="","",IF(VLOOKUP($D15,Licenciés!$A:$AC,24,FALSE)="Numerote","n° "&amp;VLOOKUP($D15,Licenciés!$A:$AC,23,FALSE),(VLOOKUP($D15,Licenciés!$A:$AC,24,FALSE))))</f>
        <v>6</v>
      </c>
      <c r="J15" s="521" t="str">
        <f>IF($D15="","",VLOOKUP($D15,Licenciés!$A:$AC,9,FALSE))</f>
        <v>B2</v>
      </c>
      <c r="K15" s="529"/>
      <c r="L15" s="559"/>
      <c r="M15" s="521">
        <v>23</v>
      </c>
      <c r="N15" s="521"/>
      <c r="O15" s="528"/>
      <c r="P15" s="529"/>
      <c r="Q15" s="559"/>
      <c r="R15" s="530"/>
      <c r="S15" s="521"/>
      <c r="T15" s="528"/>
      <c r="U15" s="529"/>
      <c r="V15" s="559"/>
      <c r="W15" s="574"/>
      <c r="X15" s="521"/>
      <c r="Y15" s="528"/>
      <c r="Z15" s="529"/>
      <c r="AA15" s="559"/>
      <c r="AB15" s="530"/>
      <c r="AC15" s="521"/>
      <c r="AD15" s="587"/>
      <c r="AE15" s="529">
        <f t="shared" si="2"/>
        <v>0</v>
      </c>
      <c r="AF15" s="530">
        <f t="shared" si="3"/>
        <v>0</v>
      </c>
      <c r="AG15" s="530">
        <f t="shared" si="4"/>
        <v>23</v>
      </c>
      <c r="AH15" s="530">
        <f t="shared" si="5"/>
        <v>0</v>
      </c>
      <c r="AI15" s="531">
        <f t="shared" si="6"/>
        <v>0</v>
      </c>
      <c r="AJ15" s="232"/>
      <c r="AK15" s="510"/>
      <c r="AL15" s="132">
        <f>IF($D15="","",IF(VLOOKUP($D15,Licenciés!$A:$AC,14,FALSE)&lt;10000000,"0"&amp;VLOOKUP($D15,Licenciés!$A:$AC,14,FALSE),VLOOKUP($D15,Licenciés!$A:$AC,14,FALSE)))</f>
        <v>12440141</v>
      </c>
      <c r="AM15" s="211">
        <f>IF($D15="","",VLOOKUP($D15,Licenciés!$A:$AC,23,FALSE))</f>
        <v>0</v>
      </c>
      <c r="AN15" s="30">
        <f>IF($D15="","",VLOOKUP($D15,Licenciés!$A:$AC,16,FALSE))</f>
        <v>44809</v>
      </c>
      <c r="AO15" s="31" t="str">
        <f>IF($D15="","",VLOOKUP($D15,Licenciés!$A:$AC,20,FALSE))</f>
        <v>Attestation autoquestionnaire pour mineur</v>
      </c>
      <c r="AP15" s="211" t="str">
        <f>IF($D15="","",VLOOKUP($D15,Licenciés!$A:$AC,5,FALSE))</f>
        <v>T</v>
      </c>
      <c r="AQ15" s="211">
        <f>IF($D15="","",VLOOKUP($D15,Licenciés!$A:$AC,10,FALSE))</f>
        <v>-11</v>
      </c>
      <c r="AR15" s="211" t="str">
        <f>IF($D15="","",VLOOKUP($D15,Licenciés!$A:$AC,11,FALSE))</f>
        <v>M</v>
      </c>
      <c r="AS15" s="211" t="str">
        <f>IF($D15="","",VLOOKUP($D15,Licenciés!$A:$AC,29,FALSE))</f>
        <v>Française</v>
      </c>
      <c r="AT15" s="30">
        <f>IF($D15="","",VLOOKUP($D15,Licenciés!$A:$AC,28,FALSE))</f>
        <v>0</v>
      </c>
      <c r="AU15" s="211">
        <f>IF($D15="","",VLOOKUP($D15,Licenciés!$A:$AZ,35,FALSE))</f>
        <v>0</v>
      </c>
      <c r="AV15" s="211">
        <f>IF($D15="","",VLOOKUP($D15,Licenciés!$A:$AZ,36,FALSE))</f>
        <v>786311702</v>
      </c>
      <c r="AW15" s="31" t="str">
        <f>IF($D15="","",VLOOKUP($D15,Licenciés!$A:$AZ,37,FALSE))</f>
        <v>audrey44.13@hotmail.fr</v>
      </c>
    </row>
    <row r="16" spans="1:49" ht="15.95" customHeight="1">
      <c r="A16" s="519">
        <v>11</v>
      </c>
      <c r="B16" s="520" t="str">
        <f t="shared" si="0"/>
        <v>04</v>
      </c>
      <c r="C16" s="521" t="str">
        <f t="shared" si="1"/>
        <v>45</v>
      </c>
      <c r="D16" s="570">
        <v>4528713</v>
      </c>
      <c r="E16" s="586" t="str">
        <f>IF($D16="","",(VLOOKUP($D16,Licenciés!$A:$AC,2,FALSE)&amp;" "&amp;VLOOKUP($D16,Licenciés!$A:$AC,3,FALSE)))</f>
        <v>PRUVOT Jules</v>
      </c>
      <c r="F16" s="31" t="str">
        <f>IF($D16="","",VLOOKUP($D16,Licenciés!$A:$AC,15,FALSE))</f>
        <v>DONNERY TT</v>
      </c>
      <c r="G16" s="525">
        <f>IF($D16="","",VLOOKUP($D16,Licenciés!$A:$AC,8,FALSE))</f>
        <v>40946</v>
      </c>
      <c r="H16" s="521">
        <f>IF($D16="","",VLOOKUP($D16,Licenciés!$A:$AC,21,FALSE))</f>
        <v>579</v>
      </c>
      <c r="I16" s="521">
        <f>IF($D16="","",IF(VLOOKUP($D16,Licenciés!$A:$AC,24,FALSE)="Numerote","n° "&amp;VLOOKUP($D16,Licenciés!$A:$AC,23,FALSE),(VLOOKUP($D16,Licenciés!$A:$AC,24,FALSE))))</f>
        <v>5</v>
      </c>
      <c r="J16" s="521" t="str">
        <f>IF($D16="","",VLOOKUP($D16,Licenciés!$A:$AC,9,FALSE))</f>
        <v>B2</v>
      </c>
      <c r="K16" s="529"/>
      <c r="L16" s="559"/>
      <c r="M16" s="563">
        <v>22</v>
      </c>
      <c r="N16" s="521"/>
      <c r="O16" s="528"/>
      <c r="P16" s="529"/>
      <c r="Q16" s="559"/>
      <c r="R16" s="530"/>
      <c r="S16" s="521"/>
      <c r="T16" s="528"/>
      <c r="U16" s="529"/>
      <c r="V16" s="559"/>
      <c r="W16" s="574"/>
      <c r="X16" s="521"/>
      <c r="Y16" s="528"/>
      <c r="Z16" s="529"/>
      <c r="AA16" s="559"/>
      <c r="AB16" s="530"/>
      <c r="AC16" s="521"/>
      <c r="AD16" s="528"/>
      <c r="AE16" s="529">
        <f t="shared" si="2"/>
        <v>0</v>
      </c>
      <c r="AF16" s="530">
        <f t="shared" si="3"/>
        <v>0</v>
      </c>
      <c r="AG16" s="530">
        <f t="shared" si="4"/>
        <v>22</v>
      </c>
      <c r="AH16" s="530">
        <f t="shared" si="5"/>
        <v>0</v>
      </c>
      <c r="AI16" s="531">
        <f t="shared" si="6"/>
        <v>0</v>
      </c>
      <c r="AJ16" s="232"/>
      <c r="AK16" s="510"/>
      <c r="AL16" s="132" t="str">
        <f>IF($D16="","",IF(VLOOKUP($D16,Licenciés!$A:$AC,14,FALSE)&lt;10000000,"0"&amp;VLOOKUP($D16,Licenciés!$A:$AC,14,FALSE),VLOOKUP($D16,Licenciés!$A:$AC,14,FALSE)))</f>
        <v>04450429</v>
      </c>
      <c r="AM16" s="211">
        <f>IF($D16="","",VLOOKUP($D16,Licenciés!$A:$AC,23,FALSE))</f>
        <v>0</v>
      </c>
      <c r="AN16" s="30">
        <f>IF($D16="","",VLOOKUP($D16,Licenciés!$A:$AC,16,FALSE))</f>
        <v>44805</v>
      </c>
      <c r="AO16" s="31" t="str">
        <f>IF($D16="","",VLOOKUP($D16,Licenciés!$A:$AC,20,FALSE))</f>
        <v>Attestation autoquestionnaire pour mineur</v>
      </c>
      <c r="AP16" s="211" t="str">
        <f>IF($D16="","",VLOOKUP($D16,Licenciés!$A:$AC,5,FALSE))</f>
        <v>T</v>
      </c>
      <c r="AQ16" s="211">
        <f>IF($D16="","",VLOOKUP($D16,Licenciés!$A:$AC,10,FALSE))</f>
        <v>-11</v>
      </c>
      <c r="AR16" s="211" t="str">
        <f>IF($D16="","",VLOOKUP($D16,Licenciés!$A:$AC,11,FALSE))</f>
        <v>M</v>
      </c>
      <c r="AS16" s="211" t="str">
        <f>IF($D16="","",VLOOKUP($D16,Licenciés!$A:$AC,29,FALSE))</f>
        <v>Française</v>
      </c>
      <c r="AT16" s="30">
        <f>IF($D16="","",VLOOKUP($D16,Licenciés!$A:$AC,28,FALSE))</f>
        <v>0</v>
      </c>
      <c r="AU16" s="211">
        <f>IF($D16="","",VLOOKUP($D16,Licenciés!$A:$AZ,35,FALSE))</f>
        <v>238595699</v>
      </c>
      <c r="AV16" s="211">
        <f>IF($D16="","",VLOOKUP($D16,Licenciés!$A:$AZ,36,FALSE))</f>
        <v>0</v>
      </c>
      <c r="AW16" s="31" t="str">
        <f>IF($D16="","",VLOOKUP($D16,Licenciés!$A:$AZ,37,FALSE))</f>
        <v>fabienpruvot45@free.fr</v>
      </c>
    </row>
    <row r="17" spans="1:49" s="101" customFormat="1" ht="15.95" customHeight="1">
      <c r="A17" s="519">
        <v>12</v>
      </c>
      <c r="B17" s="520" t="str">
        <f t="shared" si="0"/>
        <v>12</v>
      </c>
      <c r="C17" s="521" t="str">
        <f t="shared" si="1"/>
        <v>72</v>
      </c>
      <c r="D17" s="566">
        <v>7224029</v>
      </c>
      <c r="E17" s="523" t="str">
        <f>IF($D17="","",(VLOOKUP($D17,Licenciés!$A:$AC,2,FALSE)&amp;" "&amp;VLOOKUP($D17,Licenciés!$A:$AC,3,FALSE)))</f>
        <v>BRUNEAU Enzo</v>
      </c>
      <c r="F17" s="29" t="str">
        <f>IF($D17="","",VLOOKUP($D17,Licenciés!$A:$AC,15,FALSE))</f>
        <v>FOULLETOURTE T.T.</v>
      </c>
      <c r="G17" s="525">
        <f>IF($D17="","",VLOOKUP($D17,Licenciés!$A:$AC,8,FALSE))</f>
        <v>40995</v>
      </c>
      <c r="H17" s="521">
        <f>IF($D17="","",VLOOKUP($D17,Licenciés!$A:$AC,21,FALSE))</f>
        <v>658</v>
      </c>
      <c r="I17" s="521">
        <f>IF($D17="","",IF(VLOOKUP($D17,Licenciés!$A:$AC,24,FALSE)="Numerote","n° "&amp;VLOOKUP($D17,Licenciés!$A:$AC,23,FALSE),(VLOOKUP($D17,Licenciés!$A:$AC,24,FALSE))))</f>
        <v>6</v>
      </c>
      <c r="J17" s="521" t="str">
        <f>IF($D17="","",VLOOKUP($D17,Licenciés!$A:$AC,9,FALSE))</f>
        <v>B2</v>
      </c>
      <c r="K17" s="526"/>
      <c r="L17" s="527"/>
      <c r="M17" s="521">
        <v>17</v>
      </c>
      <c r="N17" s="521"/>
      <c r="O17" s="528"/>
      <c r="P17" s="526"/>
      <c r="Q17" s="527"/>
      <c r="R17" s="521"/>
      <c r="S17" s="521"/>
      <c r="T17" s="528"/>
      <c r="U17" s="526"/>
      <c r="V17" s="527"/>
      <c r="W17" s="563"/>
      <c r="X17" s="521"/>
      <c r="Y17" s="528"/>
      <c r="Z17" s="526"/>
      <c r="AA17" s="527"/>
      <c r="AB17" s="521"/>
      <c r="AC17" s="588"/>
      <c r="AD17" s="531"/>
      <c r="AE17" s="529">
        <f t="shared" si="2"/>
        <v>0</v>
      </c>
      <c r="AF17" s="530">
        <f t="shared" si="3"/>
        <v>0</v>
      </c>
      <c r="AG17" s="530">
        <f t="shared" si="4"/>
        <v>17</v>
      </c>
      <c r="AH17" s="530">
        <f t="shared" si="5"/>
        <v>0</v>
      </c>
      <c r="AI17" s="531">
        <f t="shared" si="6"/>
        <v>0</v>
      </c>
      <c r="AJ17" s="232"/>
      <c r="AK17" s="510"/>
      <c r="AL17" s="132">
        <f>IF($D17="","",IF(VLOOKUP($D17,Licenciés!$A:$AC,14,FALSE)&lt;10000000,"0"&amp;VLOOKUP($D17,Licenciés!$A:$AC,14,FALSE),VLOOKUP($D17,Licenciés!$A:$AC,14,FALSE)))</f>
        <v>12720110</v>
      </c>
      <c r="AM17" s="211">
        <f>IF($D17="","",VLOOKUP($D17,Licenciés!$A:$AC,23,FALSE))</f>
        <v>0</v>
      </c>
      <c r="AN17" s="30">
        <f>IF($D17="","",VLOOKUP($D17,Licenciés!$A:$AC,16,FALSE))</f>
        <v>44781</v>
      </c>
      <c r="AO17" s="31" t="str">
        <f>IF($D17="","",VLOOKUP($D17,Licenciés!$A:$AC,20,FALSE))</f>
        <v>Attestation autoquestionnaire pour mineur</v>
      </c>
      <c r="AP17" s="211" t="str">
        <f>IF($D17="","",VLOOKUP($D17,Licenciés!$A:$AC,5,FALSE))</f>
        <v>T</v>
      </c>
      <c r="AQ17" s="211">
        <f>IF($D17="","",VLOOKUP($D17,Licenciés!$A:$AC,10,FALSE))</f>
        <v>-11</v>
      </c>
      <c r="AR17" s="211" t="str">
        <f>IF($D17="","",VLOOKUP($D17,Licenciés!$A:$AC,11,FALSE))</f>
        <v>M</v>
      </c>
      <c r="AS17" s="211" t="str">
        <f>IF($D17="","",VLOOKUP($D17,Licenciés!$A:$AC,29,FALSE))</f>
        <v>Française</v>
      </c>
      <c r="AT17" s="30">
        <f>IF($D17="","",VLOOKUP($D17,Licenciés!$A:$AC,28,FALSE))</f>
        <v>0</v>
      </c>
      <c r="AU17" s="211">
        <f>IF($D17="","",VLOOKUP($D17,Licenciés!$A:$AZ,35,FALSE))</f>
        <v>0</v>
      </c>
      <c r="AV17" s="211">
        <f>IF($D17="","",VLOOKUP($D17,Licenciés!$A:$AZ,36,FALSE))</f>
        <v>618533771</v>
      </c>
      <c r="AW17" s="31" t="str">
        <f>IF($D17="","",VLOOKUP($D17,Licenciés!$A:$AZ,37,FALSE))</f>
        <v>Caro.bruneau16@gmail.com</v>
      </c>
    </row>
    <row r="18" spans="1:49" ht="15.95" customHeight="1">
      <c r="A18" s="519">
        <v>13</v>
      </c>
      <c r="B18" s="520" t="str">
        <f t="shared" si="0"/>
        <v>03</v>
      </c>
      <c r="C18" s="521" t="str">
        <f t="shared" si="1"/>
        <v>29</v>
      </c>
      <c r="D18" s="566">
        <v>2940850</v>
      </c>
      <c r="E18" s="523" t="str">
        <f>IF($D18="","",(VLOOKUP($D18,Licenciés!$A:$AC,2,FALSE)&amp;" "&amp;VLOOKUP($D18,Licenciés!$A:$AC,3,FALSE)))</f>
        <v>PRIGENT Milo</v>
      </c>
      <c r="F18" s="29" t="str">
        <f>IF($D18="","",VLOOKUP($D18,Licenciés!$A:$AC,15,FALSE))</f>
        <v>TT LANDIVISIAU</v>
      </c>
      <c r="G18" s="525">
        <f>IF($D18="","",VLOOKUP($D18,Licenciés!$A:$AC,8,FALSE))</f>
        <v>41149</v>
      </c>
      <c r="H18" s="521">
        <f>IF($D18="","",VLOOKUP($D18,Licenciés!$A:$AC,21,FALSE))</f>
        <v>606</v>
      </c>
      <c r="I18" s="521">
        <f>IF($D18="","",IF(VLOOKUP($D18,Licenciés!$A:$AC,24,FALSE)="Numerote","n° "&amp;VLOOKUP($D18,Licenciés!$A:$AC,23,FALSE),(VLOOKUP($D18,Licenciés!$A:$AC,24,FALSE))))</f>
        <v>6</v>
      </c>
      <c r="J18" s="521" t="str">
        <f>IF($D18="","",VLOOKUP($D18,Licenciés!$A:$AC,9,FALSE))</f>
        <v>B2</v>
      </c>
      <c r="K18" s="529"/>
      <c r="L18" s="559"/>
      <c r="M18" s="521">
        <v>15</v>
      </c>
      <c r="N18" s="521"/>
      <c r="O18" s="528"/>
      <c r="P18" s="529"/>
      <c r="Q18" s="559"/>
      <c r="R18" s="530"/>
      <c r="S18" s="521"/>
      <c r="T18" s="528"/>
      <c r="U18" s="529"/>
      <c r="V18" s="559"/>
      <c r="W18" s="574"/>
      <c r="X18" s="521"/>
      <c r="Y18" s="528"/>
      <c r="Z18" s="529"/>
      <c r="AA18" s="559"/>
      <c r="AB18" s="530"/>
      <c r="AC18" s="521"/>
      <c r="AD18" s="528"/>
      <c r="AE18" s="529">
        <f t="shared" si="2"/>
        <v>0</v>
      </c>
      <c r="AF18" s="530">
        <f t="shared" si="3"/>
        <v>0</v>
      </c>
      <c r="AG18" s="530">
        <f t="shared" si="4"/>
        <v>15</v>
      </c>
      <c r="AH18" s="530">
        <f t="shared" si="5"/>
        <v>0</v>
      </c>
      <c r="AI18" s="531">
        <f t="shared" si="6"/>
        <v>0</v>
      </c>
      <c r="AJ18" s="232"/>
      <c r="AK18" s="510"/>
      <c r="AL18" s="132" t="str">
        <f>IF($D18="","",IF(VLOOKUP($D18,Licenciés!$A:$AC,14,FALSE)&lt;10000000,"0"&amp;VLOOKUP($D18,Licenciés!$A:$AC,14,FALSE),VLOOKUP($D18,Licenciés!$A:$AC,14,FALSE)))</f>
        <v>03290044</v>
      </c>
      <c r="AM18" s="211">
        <f>IF($D18="","",VLOOKUP($D18,Licenciés!$A:$AC,23,FALSE))</f>
        <v>0</v>
      </c>
      <c r="AN18" s="30">
        <f>IF($D18="","",VLOOKUP($D18,Licenciés!$A:$AC,16,FALSE))</f>
        <v>44812</v>
      </c>
      <c r="AO18" s="31" t="str">
        <f>IF($D18="","",VLOOKUP($D18,Licenciés!$A:$AC,20,FALSE))</f>
        <v>Attestation autoquestionnaire pour mineur</v>
      </c>
      <c r="AP18" s="211" t="str">
        <f>IF($D18="","",VLOOKUP($D18,Licenciés!$A:$AC,5,FALSE))</f>
        <v>T</v>
      </c>
      <c r="AQ18" s="211">
        <f>IF($D18="","",VLOOKUP($D18,Licenciés!$A:$AC,10,FALSE))</f>
        <v>-11</v>
      </c>
      <c r="AR18" s="211" t="str">
        <f>IF($D18="","",VLOOKUP($D18,Licenciés!$A:$AC,11,FALSE))</f>
        <v>M</v>
      </c>
      <c r="AS18" s="211" t="str">
        <f>IF($D18="","",VLOOKUP($D18,Licenciés!$A:$AC,29,FALSE))</f>
        <v>Française</v>
      </c>
      <c r="AT18" s="30">
        <f>IF($D18="","",VLOOKUP($D18,Licenciés!$A:$AC,28,FALSE))</f>
        <v>0</v>
      </c>
      <c r="AU18" s="211">
        <f>IF($D18="","",VLOOKUP($D18,Licenciés!$A:$AZ,35,FALSE))</f>
        <v>0</v>
      </c>
      <c r="AV18" s="211">
        <f>IF($D18="","",VLOOKUP($D18,Licenciés!$A:$AZ,36,FALSE))</f>
        <v>604013977</v>
      </c>
      <c r="AW18" s="31" t="str">
        <f>IF($D18="","",VLOOKUP($D18,Licenciés!$A:$AZ,37,FALSE))</f>
        <v>regalchampi@gmail.com</v>
      </c>
    </row>
    <row r="19" spans="1:49" ht="15.95" customHeight="1">
      <c r="A19" s="519">
        <v>14</v>
      </c>
      <c r="B19" s="520" t="str">
        <f t="shared" si="0"/>
        <v>04</v>
      </c>
      <c r="C19" s="521" t="str">
        <f t="shared" si="1"/>
        <v>37</v>
      </c>
      <c r="D19" s="570">
        <v>3732260</v>
      </c>
      <c r="E19" s="586" t="str">
        <f>IF($D19="","",(VLOOKUP($D19,Licenciés!$A:$AC,2,FALSE)&amp;" "&amp;VLOOKUP($D19,Licenciés!$A:$AC,3,FALSE)))</f>
        <v>LE PAGE GUERINET Louis</v>
      </c>
      <c r="F19" s="31" t="str">
        <f>IF($D19="","",VLOOKUP($D19,Licenciés!$A:$AC,15,FALSE))</f>
        <v>ST-AVERTIN SPORTS TT</v>
      </c>
      <c r="G19" s="525">
        <f>IF($D19="","",VLOOKUP($D19,Licenciés!$A:$AC,8,FALSE))</f>
        <v>41123</v>
      </c>
      <c r="H19" s="521">
        <f>IF($D19="","",VLOOKUP($D19,Licenciés!$A:$AC,21,FALSE))</f>
        <v>660</v>
      </c>
      <c r="I19" s="521">
        <f>IF($D19="","",IF(VLOOKUP($D19,Licenciés!$A:$AC,24,FALSE)="Numerote","n° "&amp;VLOOKUP($D19,Licenciés!$A:$AC,23,FALSE),(VLOOKUP($D19,Licenciés!$A:$AC,24,FALSE))))</f>
        <v>6</v>
      </c>
      <c r="J19" s="521" t="str">
        <f>IF($D19="","",VLOOKUP($D19,Licenciés!$A:$AC,9,FALSE))</f>
        <v>B2</v>
      </c>
      <c r="K19" s="529"/>
      <c r="L19" s="559"/>
      <c r="M19" s="521">
        <v>13</v>
      </c>
      <c r="N19" s="521"/>
      <c r="O19" s="528"/>
      <c r="P19" s="529"/>
      <c r="Q19" s="559"/>
      <c r="R19" s="530"/>
      <c r="S19" s="521"/>
      <c r="T19" s="528"/>
      <c r="U19" s="529"/>
      <c r="V19" s="559"/>
      <c r="W19" s="574"/>
      <c r="X19" s="521"/>
      <c r="Y19" s="528"/>
      <c r="Z19" s="529"/>
      <c r="AA19" s="559"/>
      <c r="AB19" s="530"/>
      <c r="AC19" s="521"/>
      <c r="AD19" s="587"/>
      <c r="AE19" s="529">
        <f t="shared" si="2"/>
        <v>0</v>
      </c>
      <c r="AF19" s="530">
        <f t="shared" si="3"/>
        <v>0</v>
      </c>
      <c r="AG19" s="530">
        <f t="shared" si="4"/>
        <v>13</v>
      </c>
      <c r="AH19" s="530">
        <f t="shared" si="5"/>
        <v>0</v>
      </c>
      <c r="AI19" s="531">
        <f t="shared" si="6"/>
        <v>0</v>
      </c>
      <c r="AJ19" s="232"/>
      <c r="AK19" s="510"/>
      <c r="AL19" s="132" t="str">
        <f>IF($D19="","",IF(VLOOKUP($D19,Licenciés!$A:$AC,14,FALSE)&lt;10000000,"0"&amp;VLOOKUP($D19,Licenciés!$A:$AC,14,FALSE),VLOOKUP($D19,Licenciés!$A:$AC,14,FALSE)))</f>
        <v>04370269</v>
      </c>
      <c r="AM19" s="211">
        <f>IF($D19="","",VLOOKUP($D19,Licenciés!$A:$AC,23,FALSE))</f>
        <v>0</v>
      </c>
      <c r="AN19" s="30">
        <f>IF($D19="","",VLOOKUP($D19,Licenciés!$A:$AC,16,FALSE))</f>
        <v>44807</v>
      </c>
      <c r="AO19" s="31" t="str">
        <f>IF($D19="","",VLOOKUP($D19,Licenciés!$A:$AC,20,FALSE))</f>
        <v>Attestation autoquestionnaire pour mineur</v>
      </c>
      <c r="AP19" s="211" t="str">
        <f>IF($D19="","",VLOOKUP($D19,Licenciés!$A:$AC,5,FALSE))</f>
        <v>T</v>
      </c>
      <c r="AQ19" s="211">
        <f>IF($D19="","",VLOOKUP($D19,Licenciés!$A:$AC,10,FALSE))</f>
        <v>-11</v>
      </c>
      <c r="AR19" s="211" t="str">
        <f>IF($D19="","",VLOOKUP($D19,Licenciés!$A:$AC,11,FALSE))</f>
        <v>M</v>
      </c>
      <c r="AS19" s="211" t="str">
        <f>IF($D19="","",VLOOKUP($D19,Licenciés!$A:$AC,29,FALSE))</f>
        <v>Française</v>
      </c>
      <c r="AT19" s="30">
        <f>IF($D19="","",VLOOKUP($D19,Licenciés!$A:$AC,28,FALSE))</f>
        <v>0</v>
      </c>
      <c r="AU19" s="211">
        <f>IF($D19="","",VLOOKUP($D19,Licenciés!$A:$AZ,35,FALSE))</f>
        <v>628335430</v>
      </c>
      <c r="AV19" s="211">
        <f>IF($D19="","",VLOOKUP($D19,Licenciés!$A:$AZ,36,FALSE))</f>
        <v>628324639</v>
      </c>
      <c r="AW19" s="31" t="str">
        <f>IF($D19="","",VLOOKUP($D19,Licenciés!$A:$AZ,37,FALSE))</f>
        <v>le_page.bernard@yahoo.fr</v>
      </c>
    </row>
    <row r="20" spans="1:49" s="101" customFormat="1" ht="15.95" customHeight="1">
      <c r="A20" s="519">
        <v>15</v>
      </c>
      <c r="B20" s="520" t="str">
        <f t="shared" si="0"/>
        <v>08</v>
      </c>
      <c r="C20" s="521" t="str">
        <f t="shared" si="1"/>
        <v>93</v>
      </c>
      <c r="D20" s="566">
        <v>9323466</v>
      </c>
      <c r="E20" s="523" t="str">
        <f>IF($D20="","",(VLOOKUP($D20,Licenciés!$A:$AC,2,FALSE)&amp;" "&amp;VLOOKUP($D20,Licenciés!$A:$AC,3,FALSE)))</f>
        <v>HADDOU Aylan</v>
      </c>
      <c r="F20" s="29" t="str">
        <f>IF($D20="","",VLOOKUP($D20,Licenciés!$A:$AC,15,FALSE))</f>
        <v>NOISY LE GRAND CSTT</v>
      </c>
      <c r="G20" s="525">
        <f>IF($D20="","",VLOOKUP($D20,Licenciés!$A:$AC,8,FALSE))</f>
        <v>41297</v>
      </c>
      <c r="H20" s="521">
        <f>IF($D20="","",VLOOKUP($D20,Licenciés!$A:$AC,21,FALSE))</f>
        <v>671</v>
      </c>
      <c r="I20" s="521">
        <f>IF($D20="","",IF(VLOOKUP($D20,Licenciés!$A:$AC,24,FALSE)="Numerote","n° "&amp;VLOOKUP($D20,Licenciés!$A:$AC,23,FALSE),(VLOOKUP($D20,Licenciés!$A:$AC,24,FALSE))))</f>
        <v>6</v>
      </c>
      <c r="J20" s="521" t="str">
        <f>IF($D20="","",VLOOKUP($D20,Licenciés!$A:$AC,9,FALSE))</f>
        <v>B1</v>
      </c>
      <c r="K20" s="526"/>
      <c r="L20" s="527"/>
      <c r="M20" s="530"/>
      <c r="N20" s="521">
        <v>100</v>
      </c>
      <c r="O20" s="528"/>
      <c r="P20" s="526"/>
      <c r="Q20" s="527"/>
      <c r="R20" s="521"/>
      <c r="S20" s="521"/>
      <c r="T20" s="528"/>
      <c r="U20" s="526"/>
      <c r="V20" s="527"/>
      <c r="W20" s="563"/>
      <c r="X20" s="521"/>
      <c r="Y20" s="528"/>
      <c r="Z20" s="526"/>
      <c r="AA20" s="527"/>
      <c r="AB20" s="521"/>
      <c r="AC20" s="588"/>
      <c r="AD20" s="589"/>
      <c r="AE20" s="529">
        <f t="shared" si="2"/>
        <v>0</v>
      </c>
      <c r="AF20" s="530">
        <f t="shared" si="3"/>
        <v>0</v>
      </c>
      <c r="AG20" s="530">
        <f t="shared" si="4"/>
        <v>1</v>
      </c>
      <c r="AH20" s="530">
        <f t="shared" si="5"/>
        <v>0</v>
      </c>
      <c r="AI20" s="531">
        <f t="shared" si="6"/>
        <v>0</v>
      </c>
      <c r="AJ20" s="129" t="s">
        <v>119</v>
      </c>
      <c r="AK20" s="510"/>
      <c r="AL20" s="132" t="str">
        <f>IF($D20="","",IF(VLOOKUP($D20,Licenciés!$A:$AC,14,FALSE)&lt;10000000,"0"&amp;VLOOKUP($D20,Licenciés!$A:$AC,14,FALSE),VLOOKUP($D20,Licenciés!$A:$AC,14,FALSE)))</f>
        <v>08930610</v>
      </c>
      <c r="AM20" s="211">
        <f>IF($D20="","",VLOOKUP($D20,Licenciés!$A:$AC,23,FALSE))</f>
        <v>0</v>
      </c>
      <c r="AN20" s="30">
        <f>IF($D20="","",VLOOKUP($D20,Licenciés!$A:$AC,16,FALSE))</f>
        <v>44809</v>
      </c>
      <c r="AO20" s="31" t="str">
        <f>IF($D20="","",VLOOKUP($D20,Licenciés!$A:$AC,20,FALSE))</f>
        <v>Attestation autoquestionnaire pour mineur</v>
      </c>
      <c r="AP20" s="211" t="str">
        <f>IF($D20="","",VLOOKUP($D20,Licenciés!$A:$AC,5,FALSE))</f>
        <v>T</v>
      </c>
      <c r="AQ20" s="211">
        <f>IF($D20="","",VLOOKUP($D20,Licenciés!$A:$AC,10,FALSE))</f>
        <v>-10</v>
      </c>
      <c r="AR20" s="211" t="str">
        <f>IF($D20="","",VLOOKUP($D20,Licenciés!$A:$AC,11,FALSE))</f>
        <v>M</v>
      </c>
      <c r="AS20" s="211" t="str">
        <f>IF($D20="","",VLOOKUP($D20,Licenciés!$A:$AC,29,FALSE))</f>
        <v>Française</v>
      </c>
      <c r="AT20" s="30">
        <f>IF($D20="","",VLOOKUP($D20,Licenciés!$A:$AC,28,FALSE))</f>
        <v>0</v>
      </c>
      <c r="AU20" s="211">
        <f>IF($D20="","",VLOOKUP($D20,Licenciés!$A:$AZ,35,FALSE))</f>
        <v>0</v>
      </c>
      <c r="AV20" s="211">
        <f>IF($D20="","",VLOOKUP($D20,Licenciés!$A:$AZ,36,FALSE))</f>
        <v>660625607</v>
      </c>
      <c r="AW20" s="31" t="str">
        <f>IF($D20="","",VLOOKUP($D20,Licenciés!$A:$AZ,37,FALSE))</f>
        <v>hocine152009@hotmail.fr</v>
      </c>
    </row>
    <row r="21" spans="1:49" ht="15.95" customHeight="1">
      <c r="A21" s="519">
        <v>16</v>
      </c>
      <c r="B21" s="520" t="str">
        <f t="shared" si="0"/>
        <v>12</v>
      </c>
      <c r="C21" s="521" t="str">
        <f t="shared" si="1"/>
        <v>44</v>
      </c>
      <c r="D21" s="566">
        <v>4458740</v>
      </c>
      <c r="E21" s="523" t="str">
        <f>IF($D21="","",(VLOOKUP($D21,Licenciés!$A:$AC,2,FALSE)&amp;" "&amp;VLOOKUP($D21,Licenciés!$A:$AC,3,FALSE)))</f>
        <v>LALOUE Bastien</v>
      </c>
      <c r="F21" s="29" t="str">
        <f>IF($D21="","",VLOOKUP($D21,Licenciés!$A:$AC,15,FALSE))</f>
        <v>MESANGER T.T.</v>
      </c>
      <c r="G21" s="525">
        <f>IF($D21="","",VLOOKUP($D21,Licenciés!$A:$AC,8,FALSE))</f>
        <v>41319</v>
      </c>
      <c r="H21" s="521">
        <f>IF($D21="","",VLOOKUP($D21,Licenciés!$A:$AC,21,FALSE))</f>
        <v>647</v>
      </c>
      <c r="I21" s="521">
        <f>IF($D21="","",IF(VLOOKUP($D21,Licenciés!$A:$AC,24,FALSE)="Numerote","n° "&amp;VLOOKUP($D21,Licenciés!$A:$AC,23,FALSE),(VLOOKUP($D21,Licenciés!$A:$AC,24,FALSE))))</f>
        <v>6</v>
      </c>
      <c r="J21" s="521" t="str">
        <f>IF($D21="","",VLOOKUP($D21,Licenciés!$A:$AC,9,FALSE))</f>
        <v>B1</v>
      </c>
      <c r="K21" s="529"/>
      <c r="L21" s="559"/>
      <c r="M21" s="530"/>
      <c r="N21" s="521">
        <v>100</v>
      </c>
      <c r="O21" s="528"/>
      <c r="P21" s="529"/>
      <c r="Q21" s="559"/>
      <c r="R21" s="530"/>
      <c r="S21" s="521"/>
      <c r="T21" s="528"/>
      <c r="U21" s="529"/>
      <c r="V21" s="559"/>
      <c r="W21" s="530"/>
      <c r="X21" s="521"/>
      <c r="Y21" s="528"/>
      <c r="Z21" s="529"/>
      <c r="AA21" s="559"/>
      <c r="AB21" s="530"/>
      <c r="AC21" s="521"/>
      <c r="AD21" s="590"/>
      <c r="AE21" s="529">
        <f t="shared" si="2"/>
        <v>0</v>
      </c>
      <c r="AF21" s="530">
        <f t="shared" si="3"/>
        <v>0</v>
      </c>
      <c r="AG21" s="530">
        <f t="shared" si="4"/>
        <v>1</v>
      </c>
      <c r="AH21" s="530">
        <f t="shared" si="5"/>
        <v>0</v>
      </c>
      <c r="AI21" s="531">
        <f t="shared" si="6"/>
        <v>0</v>
      </c>
      <c r="AJ21" s="129" t="s">
        <v>119</v>
      </c>
      <c r="AK21" s="510"/>
      <c r="AL21" s="132">
        <f>IF($D21="","",IF(VLOOKUP($D21,Licenciés!$A:$AC,14,FALSE)&lt;10000000,"0"&amp;VLOOKUP($D21,Licenciés!$A:$AC,14,FALSE),VLOOKUP($D21,Licenciés!$A:$AC,14,FALSE)))</f>
        <v>12440144</v>
      </c>
      <c r="AM21" s="211">
        <f>IF($D21="","",VLOOKUP($D21,Licenciés!$A:$AC,23,FALSE))</f>
        <v>0</v>
      </c>
      <c r="AN21" s="30">
        <f>IF($D21="","",VLOOKUP($D21,Licenciés!$A:$AC,16,FALSE))</f>
        <v>44805</v>
      </c>
      <c r="AO21" s="31" t="str">
        <f>IF($D21="","",VLOOKUP($D21,Licenciés!$A:$AC,20,FALSE))</f>
        <v>Attestation autoquestionnaire pour mineur</v>
      </c>
      <c r="AP21" s="211" t="str">
        <f>IF($D21="","",VLOOKUP($D21,Licenciés!$A:$AC,5,FALSE))</f>
        <v>T</v>
      </c>
      <c r="AQ21" s="211">
        <f>IF($D21="","",VLOOKUP($D21,Licenciés!$A:$AC,10,FALSE))</f>
        <v>-10</v>
      </c>
      <c r="AR21" s="211" t="str">
        <f>IF($D21="","",VLOOKUP($D21,Licenciés!$A:$AC,11,FALSE))</f>
        <v>M</v>
      </c>
      <c r="AS21" s="211" t="str">
        <f>IF($D21="","",VLOOKUP($D21,Licenciés!$A:$AC,29,FALSE))</f>
        <v>Française</v>
      </c>
      <c r="AT21" s="30">
        <f>IF($D21="","",VLOOKUP($D21,Licenciés!$A:$AC,28,FALSE))</f>
        <v>0</v>
      </c>
      <c r="AU21" s="211">
        <f>IF($D21="","",VLOOKUP($D21,Licenciés!$A:$AZ,35,FALSE))</f>
        <v>0</v>
      </c>
      <c r="AV21" s="211">
        <f>IF($D21="","",VLOOKUP($D21,Licenciés!$A:$AZ,36,FALSE))</f>
        <v>0</v>
      </c>
      <c r="AW21" s="31" t="str">
        <f>IF($D21="","",VLOOKUP($D21,Licenciés!$A:$AZ,37,FALSE))</f>
        <v>yohannlaloue@orange.fr</v>
      </c>
    </row>
    <row r="22" spans="1:49" ht="15.95" customHeight="1">
      <c r="A22" s="519">
        <v>17</v>
      </c>
      <c r="B22" s="520" t="str">
        <f t="shared" si="0"/>
        <v>04</v>
      </c>
      <c r="C22" s="521" t="str">
        <f t="shared" si="1"/>
        <v>18</v>
      </c>
      <c r="D22" s="566">
        <v>369045</v>
      </c>
      <c r="E22" s="586" t="str">
        <f>IF($D22="","",(VLOOKUP($D22,Licenciés!$A:$AC,2,FALSE)&amp;" "&amp;VLOOKUP($D22,Licenciés!$A:$AC,3,FALSE)))</f>
        <v>OKAMOTO Yugo</v>
      </c>
      <c r="F22" s="31" t="str">
        <f>IF($D22="","",VLOOKUP($D22,Licenciés!$A:$AC,15,FALSE))</f>
        <v>CJM BOURGES TT</v>
      </c>
      <c r="G22" s="525">
        <f>IF($D22="","",VLOOKUP($D22,Licenciés!$A:$AC,8,FALSE))</f>
        <v>41139</v>
      </c>
      <c r="H22" s="521">
        <f>IF($D22="","",VLOOKUP($D22,Licenciés!$A:$AC,21,FALSE))</f>
        <v>604</v>
      </c>
      <c r="I22" s="521">
        <f>IF($D22="","",IF(VLOOKUP($D22,Licenciés!$A:$AC,24,FALSE)="Numerote","n° "&amp;VLOOKUP($D22,Licenciés!$A:$AC,23,FALSE),(VLOOKUP($D22,Licenciés!$A:$AC,24,FALSE))))</f>
        <v>6</v>
      </c>
      <c r="J22" s="521" t="str">
        <f>IF($D22="","",VLOOKUP($D22,Licenciés!$A:$AC,9,FALSE))</f>
        <v>B2</v>
      </c>
      <c r="K22" s="529"/>
      <c r="L22" s="559"/>
      <c r="M22" s="530"/>
      <c r="N22" s="521">
        <v>100</v>
      </c>
      <c r="O22" s="528"/>
      <c r="P22" s="529"/>
      <c r="Q22" s="559"/>
      <c r="R22" s="530"/>
      <c r="S22" s="521"/>
      <c r="T22" s="528"/>
      <c r="U22" s="529"/>
      <c r="V22" s="559"/>
      <c r="W22" s="530"/>
      <c r="X22" s="521"/>
      <c r="Y22" s="528"/>
      <c r="Z22" s="529"/>
      <c r="AA22" s="559"/>
      <c r="AB22" s="530"/>
      <c r="AC22" s="521"/>
      <c r="AD22" s="528"/>
      <c r="AE22" s="529">
        <f t="shared" si="2"/>
        <v>0</v>
      </c>
      <c r="AF22" s="530">
        <f t="shared" si="3"/>
        <v>0</v>
      </c>
      <c r="AG22" s="530">
        <f t="shared" si="4"/>
        <v>1</v>
      </c>
      <c r="AH22" s="530">
        <f t="shared" si="5"/>
        <v>0</v>
      </c>
      <c r="AI22" s="531">
        <f t="shared" si="6"/>
        <v>0</v>
      </c>
      <c r="AJ22" s="129" t="s">
        <v>119</v>
      </c>
      <c r="AK22" s="510"/>
      <c r="AL22" s="132" t="str">
        <f>IF($D22="","",IF(VLOOKUP($D22,Licenciés!$A:$AC,14,FALSE)&lt;10000000,"0"&amp;VLOOKUP($D22,Licenciés!$A:$AC,14,FALSE),VLOOKUP($D22,Licenciés!$A:$AC,14,FALSE)))</f>
        <v>04180613</v>
      </c>
      <c r="AM22" s="211">
        <f>IF($D22="","",VLOOKUP($D22,Licenciés!$A:$AC,23,FALSE))</f>
        <v>0</v>
      </c>
      <c r="AN22" s="30">
        <f>IF($D22="","",VLOOKUP($D22,Licenciés!$A:$AC,16,FALSE))</f>
        <v>44790</v>
      </c>
      <c r="AO22" s="31" t="str">
        <f>IF($D22="","",VLOOKUP($D22,Licenciés!$A:$AC,20,FALSE))</f>
        <v>Standard</v>
      </c>
      <c r="AP22" s="211" t="str">
        <f>IF($D22="","",VLOOKUP($D22,Licenciés!$A:$AC,5,FALSE))</f>
        <v>T</v>
      </c>
      <c r="AQ22" s="211">
        <f>IF($D22="","",VLOOKUP($D22,Licenciés!$A:$AC,10,FALSE))</f>
        <v>-11</v>
      </c>
      <c r="AR22" s="211" t="str">
        <f>IF($D22="","",VLOOKUP($D22,Licenciés!$A:$AC,11,FALSE))</f>
        <v>M</v>
      </c>
      <c r="AS22" s="211" t="str">
        <f>IF($D22="","",VLOOKUP($D22,Licenciés!$A:$AC,29,FALSE))</f>
        <v>Française</v>
      </c>
      <c r="AT22" s="30">
        <f>IF($D22="","",VLOOKUP($D22,Licenciés!$A:$AC,28,FALSE))</f>
        <v>44743</v>
      </c>
      <c r="AU22" s="211">
        <f>IF($D22="","",VLOOKUP($D22,Licenciés!$A:$AZ,35,FALSE))</f>
        <v>0</v>
      </c>
      <c r="AV22" s="211">
        <f>IF($D22="","",VLOOKUP($D22,Licenciés!$A:$AZ,36,FALSE))</f>
        <v>674265223</v>
      </c>
      <c r="AW22" s="31" t="str">
        <f>IF($D22="","",VLOOKUP($D22,Licenciés!$A:$AZ,37,FALSE))</f>
        <v>yuriko0205@hotmail.com</v>
      </c>
    </row>
    <row r="23" spans="1:49" s="101" customFormat="1" ht="15.95" customHeight="1">
      <c r="A23" s="519">
        <v>18</v>
      </c>
      <c r="B23" s="520" t="str">
        <f t="shared" si="0"/>
        <v>03</v>
      </c>
      <c r="C23" s="521" t="str">
        <f t="shared" si="1"/>
        <v>29</v>
      </c>
      <c r="D23" s="570">
        <v>2941511</v>
      </c>
      <c r="E23" s="586" t="str">
        <f>IF($D23="","",(VLOOKUP($D23,Licenciés!$A:$AC,2,FALSE)&amp;" "&amp;VLOOKUP($D23,Licenciés!$A:$AC,3,FALSE)))</f>
        <v>MICHEL Nathan</v>
      </c>
      <c r="F23" s="31" t="str">
        <f>IF($D23="","",VLOOKUP($D23,Licenciés!$A:$AC,15,FALSE))</f>
        <v>LEGION ST-PIERRE BREST</v>
      </c>
      <c r="G23" s="525">
        <f>IF($D23="","",VLOOKUP($D23,Licenciés!$A:$AC,8,FALSE))</f>
        <v>41009</v>
      </c>
      <c r="H23" s="521">
        <f>IF($D23="","",VLOOKUP($D23,Licenciés!$A:$AC,21,FALSE))</f>
        <v>587</v>
      </c>
      <c r="I23" s="521">
        <f>IF($D23="","",IF(VLOOKUP($D23,Licenciés!$A:$AC,24,FALSE)="Numerote","n° "&amp;VLOOKUP($D23,Licenciés!$A:$AC,23,FALSE),(VLOOKUP($D23,Licenciés!$A:$AC,24,FALSE))))</f>
        <v>5</v>
      </c>
      <c r="J23" s="521" t="str">
        <f>IF($D23="","",VLOOKUP($D23,Licenciés!$A:$AC,9,FALSE))</f>
        <v>B2</v>
      </c>
      <c r="K23" s="526"/>
      <c r="L23" s="527"/>
      <c r="M23" s="521"/>
      <c r="N23" s="521">
        <v>100</v>
      </c>
      <c r="O23" s="528"/>
      <c r="P23" s="526"/>
      <c r="Q23" s="527"/>
      <c r="R23" s="521"/>
      <c r="S23" s="521"/>
      <c r="T23" s="528"/>
      <c r="U23" s="526"/>
      <c r="V23" s="527"/>
      <c r="W23" s="521"/>
      <c r="X23" s="521"/>
      <c r="Y23" s="528"/>
      <c r="Z23" s="526"/>
      <c r="AA23" s="527"/>
      <c r="AB23" s="521"/>
      <c r="AC23" s="521"/>
      <c r="AD23" s="528"/>
      <c r="AE23" s="529">
        <f t="shared" si="2"/>
        <v>0</v>
      </c>
      <c r="AF23" s="530">
        <f t="shared" si="3"/>
        <v>0</v>
      </c>
      <c r="AG23" s="530">
        <f t="shared" si="4"/>
        <v>1</v>
      </c>
      <c r="AH23" s="530">
        <f t="shared" si="5"/>
        <v>0</v>
      </c>
      <c r="AI23" s="531">
        <f t="shared" si="6"/>
        <v>0</v>
      </c>
      <c r="AJ23" s="129" t="s">
        <v>119</v>
      </c>
      <c r="AK23" s="510"/>
      <c r="AL23" s="132" t="str">
        <f>IF($D23="","",IF(VLOOKUP($D23,Licenciés!$A:$AC,14,FALSE)&lt;10000000,"0"&amp;VLOOKUP($D23,Licenciés!$A:$AC,14,FALSE),VLOOKUP($D23,Licenciés!$A:$AC,14,FALSE)))</f>
        <v>03290090</v>
      </c>
      <c r="AM23" s="211">
        <f>IF($D23="","",VLOOKUP($D23,Licenciés!$A:$AC,23,FALSE))</f>
        <v>0</v>
      </c>
      <c r="AN23" s="30">
        <f>IF($D23="","",VLOOKUP($D23,Licenciés!$A:$AC,16,FALSE))</f>
        <v>44807</v>
      </c>
      <c r="AO23" s="31" t="str">
        <f>IF($D23="","",VLOOKUP($D23,Licenciés!$A:$AC,20,FALSE))</f>
        <v>Attestation autoquestionnaire pour mineur</v>
      </c>
      <c r="AP23" s="211" t="str">
        <f>IF($D23="","",VLOOKUP($D23,Licenciés!$A:$AC,5,FALSE))</f>
        <v>T</v>
      </c>
      <c r="AQ23" s="211">
        <f>IF($D23="","",VLOOKUP($D23,Licenciés!$A:$AC,10,FALSE))</f>
        <v>-11</v>
      </c>
      <c r="AR23" s="211" t="str">
        <f>IF($D23="","",VLOOKUP($D23,Licenciés!$A:$AC,11,FALSE))</f>
        <v>M</v>
      </c>
      <c r="AS23" s="211" t="str">
        <f>IF($D23="","",VLOOKUP($D23,Licenciés!$A:$AC,29,FALSE))</f>
        <v>Française</v>
      </c>
      <c r="AT23" s="30">
        <f>IF($D23="","",VLOOKUP($D23,Licenciés!$A:$AC,28,FALSE))</f>
        <v>0</v>
      </c>
      <c r="AU23" s="211">
        <f>IF($D23="","",VLOOKUP($D23,Licenciés!$A:$AZ,35,FALSE))</f>
        <v>0</v>
      </c>
      <c r="AV23" s="211">
        <f>IF($D23="","",VLOOKUP($D23,Licenciés!$A:$AZ,36,FALSE))</f>
        <v>674354949</v>
      </c>
      <c r="AW23" s="31" t="str">
        <f>IF($D23="","",VLOOKUP($D23,Licenciés!$A:$AZ,37,FALSE))</f>
        <v>elarna@outlook.fr</v>
      </c>
    </row>
    <row r="24" spans="1:49" ht="15.95" customHeight="1">
      <c r="A24" s="519">
        <v>19</v>
      </c>
      <c r="B24" s="520" t="str">
        <f t="shared" si="0"/>
        <v>08</v>
      </c>
      <c r="C24" s="521" t="str">
        <f t="shared" si="1"/>
        <v>91</v>
      </c>
      <c r="D24" s="570">
        <v>9147141</v>
      </c>
      <c r="E24" s="523" t="str">
        <f>IF($D24="","",(VLOOKUP($D24,Licenciés!$A:$AC,2,FALSE)&amp;" "&amp;VLOOKUP($D24,Licenciés!$A:$AC,3,FALSE)))</f>
        <v>MELASSE Marley</v>
      </c>
      <c r="F24" s="29" t="str">
        <f>IF($D24="","",VLOOKUP($D24,Licenciés!$A:$AC,15,FALSE))</f>
        <v>DRAVEIL TENNIS DE TABLE</v>
      </c>
      <c r="G24" s="525">
        <f>IF($D24="","",VLOOKUP($D24,Licenciés!$A:$AC,8,FALSE))</f>
        <v>41006</v>
      </c>
      <c r="H24" s="521">
        <f>IF($D24="","",VLOOKUP($D24,Licenciés!$A:$AC,21,FALSE))</f>
        <v>662</v>
      </c>
      <c r="I24" s="521">
        <f>IF($D24="","",IF(VLOOKUP($D24,Licenciés!$A:$AC,24,FALSE)="Numerote","n° "&amp;VLOOKUP($D24,Licenciés!$A:$AC,23,FALSE),(VLOOKUP($D24,Licenciés!$A:$AC,24,FALSE))))</f>
        <v>6</v>
      </c>
      <c r="J24" s="521" t="str">
        <f>IF($D24="","",VLOOKUP($D24,Licenciés!$A:$AC,9,FALSE))</f>
        <v>B2</v>
      </c>
      <c r="K24" s="529"/>
      <c r="L24" s="559"/>
      <c r="M24" s="521"/>
      <c r="N24" s="521">
        <v>80</v>
      </c>
      <c r="O24" s="528"/>
      <c r="P24" s="529"/>
      <c r="Q24" s="559"/>
      <c r="R24" s="530"/>
      <c r="S24" s="521"/>
      <c r="T24" s="528"/>
      <c r="U24" s="529"/>
      <c r="V24" s="559"/>
      <c r="W24" s="530"/>
      <c r="X24" s="521"/>
      <c r="Y24" s="528"/>
      <c r="Z24" s="529"/>
      <c r="AA24" s="559"/>
      <c r="AB24" s="530"/>
      <c r="AC24" s="521"/>
      <c r="AD24" s="528"/>
      <c r="AE24" s="529">
        <f t="shared" si="2"/>
        <v>0</v>
      </c>
      <c r="AF24" s="530">
        <f t="shared" si="3"/>
        <v>0</v>
      </c>
      <c r="AG24" s="530">
        <f t="shared" si="4"/>
        <v>0</v>
      </c>
      <c r="AH24" s="530">
        <f t="shared" si="5"/>
        <v>80</v>
      </c>
      <c r="AI24" s="531">
        <f t="shared" si="6"/>
        <v>0</v>
      </c>
      <c r="AJ24" s="129" t="s">
        <v>119</v>
      </c>
      <c r="AK24" s="510"/>
      <c r="AL24" s="132" t="str">
        <f>IF($D24="","",IF(VLOOKUP($D24,Licenciés!$A:$AC,14,FALSE)&lt;10000000,"0"&amp;VLOOKUP($D24,Licenciés!$A:$AC,14,FALSE),VLOOKUP($D24,Licenciés!$A:$AC,14,FALSE)))</f>
        <v>08910214</v>
      </c>
      <c r="AM24" s="211">
        <f>IF($D24="","",VLOOKUP($D24,Licenciés!$A:$AC,23,FALSE))</f>
        <v>0</v>
      </c>
      <c r="AN24" s="30">
        <f>IF($D24="","",VLOOKUP($D24,Licenciés!$A:$AC,16,FALSE))</f>
        <v>44795</v>
      </c>
      <c r="AO24" s="31" t="str">
        <f>IF($D24="","",VLOOKUP($D24,Licenciés!$A:$AC,20,FALSE))</f>
        <v>Attestation autoquestionnaire pour mineur</v>
      </c>
      <c r="AP24" s="211" t="str">
        <f>IF($D24="","",VLOOKUP($D24,Licenciés!$A:$AC,5,FALSE))</f>
        <v>T</v>
      </c>
      <c r="AQ24" s="211">
        <f>IF($D24="","",VLOOKUP($D24,Licenciés!$A:$AC,10,FALSE))</f>
        <v>-11</v>
      </c>
      <c r="AR24" s="211" t="str">
        <f>IF($D24="","",VLOOKUP($D24,Licenciés!$A:$AC,11,FALSE))</f>
        <v>M</v>
      </c>
      <c r="AS24" s="211" t="str">
        <f>IF($D24="","",VLOOKUP($D24,Licenciés!$A:$AC,29,FALSE))</f>
        <v>Française</v>
      </c>
      <c r="AT24" s="30">
        <f>IF($D24="","",VLOOKUP($D24,Licenciés!$A:$AC,28,FALSE))</f>
        <v>0</v>
      </c>
      <c r="AU24" s="211">
        <f>IF($D24="","",VLOOKUP($D24,Licenciés!$A:$AZ,35,FALSE))</f>
        <v>0</v>
      </c>
      <c r="AV24" s="211">
        <f>IF($D24="","",VLOOKUP($D24,Licenciés!$A:$AZ,36,FALSE))</f>
        <v>658920321</v>
      </c>
      <c r="AW24" s="31" t="str">
        <f>IF($D24="","",VLOOKUP($D24,Licenciés!$A:$AZ,37,FALSE))</f>
        <v>melanie.melasse@paris.fr</v>
      </c>
    </row>
    <row r="25" spans="1:49" ht="15.95" customHeight="1">
      <c r="A25" s="519">
        <v>20</v>
      </c>
      <c r="B25" s="520" t="str">
        <f t="shared" si="0"/>
        <v>04</v>
      </c>
      <c r="C25" s="521" t="str">
        <f t="shared" si="1"/>
        <v>45</v>
      </c>
      <c r="D25" s="566">
        <v>4532589</v>
      </c>
      <c r="E25" s="586" t="str">
        <f>IF($D25="","",(VLOOKUP($D25,Licenciés!$A:$AC,2,FALSE)&amp;" "&amp;VLOOKUP($D25,Licenciés!$A:$AC,3,FALSE)))</f>
        <v>LOUSTALOT Arthur</v>
      </c>
      <c r="F25" s="31" t="str">
        <f>IF($D25="","",VLOOKUP($D25,Licenciés!$A:$AC,15,FALSE))</f>
        <v>UNITE SPORTIVE FERTESIENNE</v>
      </c>
      <c r="G25" s="525">
        <f>IF($D25="","",VLOOKUP($D25,Licenciés!$A:$AC,8,FALSE))</f>
        <v>41080</v>
      </c>
      <c r="H25" s="521">
        <f>IF($D25="","",VLOOKUP($D25,Licenciés!$A:$AC,21,FALSE))</f>
        <v>604</v>
      </c>
      <c r="I25" s="521">
        <f>IF($D25="","",IF(VLOOKUP($D25,Licenciés!$A:$AC,24,FALSE)="Numerote","n° "&amp;VLOOKUP($D25,Licenciés!$A:$AC,23,FALSE),(VLOOKUP($D25,Licenciés!$A:$AC,24,FALSE))))</f>
        <v>6</v>
      </c>
      <c r="J25" s="521" t="str">
        <f>IF($D25="","",VLOOKUP($D25,Licenciés!$A:$AC,9,FALSE))</f>
        <v>B2</v>
      </c>
      <c r="K25" s="529"/>
      <c r="L25" s="559"/>
      <c r="M25" s="530"/>
      <c r="N25" s="521">
        <v>80</v>
      </c>
      <c r="O25" s="528"/>
      <c r="P25" s="529"/>
      <c r="Q25" s="559"/>
      <c r="R25" s="530"/>
      <c r="S25" s="521"/>
      <c r="T25" s="528"/>
      <c r="U25" s="529"/>
      <c r="V25" s="559"/>
      <c r="W25" s="530"/>
      <c r="X25" s="521"/>
      <c r="Y25" s="528"/>
      <c r="Z25" s="529"/>
      <c r="AA25" s="559"/>
      <c r="AB25" s="530"/>
      <c r="AC25" s="521"/>
      <c r="AD25" s="528"/>
      <c r="AE25" s="529">
        <f t="shared" si="2"/>
        <v>0</v>
      </c>
      <c r="AF25" s="530">
        <f t="shared" si="3"/>
        <v>0</v>
      </c>
      <c r="AG25" s="530">
        <f t="shared" si="4"/>
        <v>0</v>
      </c>
      <c r="AH25" s="530">
        <f t="shared" si="5"/>
        <v>80</v>
      </c>
      <c r="AI25" s="531">
        <f t="shared" si="6"/>
        <v>0</v>
      </c>
      <c r="AJ25" s="129" t="s">
        <v>119</v>
      </c>
      <c r="AK25" s="510"/>
      <c r="AL25" s="132" t="str">
        <f>IF($D25="","",IF(VLOOKUP($D25,Licenciés!$A:$AC,14,FALSE)&lt;10000000,"0"&amp;VLOOKUP($D25,Licenciés!$A:$AC,14,FALSE),VLOOKUP($D25,Licenciés!$A:$AC,14,FALSE)))</f>
        <v>04450773</v>
      </c>
      <c r="AM25" s="211">
        <f>IF($D25="","",VLOOKUP($D25,Licenciés!$A:$AC,23,FALSE))</f>
        <v>0</v>
      </c>
      <c r="AN25" s="30">
        <f>IF($D25="","",VLOOKUP($D25,Licenciés!$A:$AC,16,FALSE))</f>
        <v>44825</v>
      </c>
      <c r="AO25" s="31" t="str">
        <f>IF($D25="","",VLOOKUP($D25,Licenciés!$A:$AC,20,FALSE))</f>
        <v>Standard</v>
      </c>
      <c r="AP25" s="211" t="str">
        <f>IF($D25="","",VLOOKUP($D25,Licenciés!$A:$AC,5,FALSE))</f>
        <v>T</v>
      </c>
      <c r="AQ25" s="211">
        <f>IF($D25="","",VLOOKUP($D25,Licenciés!$A:$AC,10,FALSE))</f>
        <v>-11</v>
      </c>
      <c r="AR25" s="211" t="str">
        <f>IF($D25="","",VLOOKUP($D25,Licenciés!$A:$AC,11,FALSE))</f>
        <v>M</v>
      </c>
      <c r="AS25" s="211" t="str">
        <f>IF($D25="","",VLOOKUP($D25,Licenciés!$A:$AC,29,FALSE))</f>
        <v>Française</v>
      </c>
      <c r="AT25" s="30">
        <f>IF($D25="","",VLOOKUP($D25,Licenciés!$A:$AC,28,FALSE))</f>
        <v>0</v>
      </c>
      <c r="AU25" s="211">
        <f>IF($D25="","",VLOOKUP($D25,Licenciés!$A:$AZ,35,FALSE))</f>
        <v>0</v>
      </c>
      <c r="AV25" s="211">
        <f>IF($D25="","",VLOOKUP($D25,Licenciés!$A:$AZ,36,FALSE))</f>
        <v>662125855</v>
      </c>
      <c r="AW25" s="31" t="str">
        <f>IF($D25="","",VLOOKUP($D25,Licenciés!$A:$AZ,37,FALSE))</f>
        <v>jerome.loustalot@orange.fr</v>
      </c>
    </row>
    <row r="26" spans="1:49" ht="15.95" customHeight="1">
      <c r="A26" s="519">
        <v>21</v>
      </c>
      <c r="B26" s="520" t="str">
        <f t="shared" si="0"/>
        <v>12</v>
      </c>
      <c r="C26" s="521" t="str">
        <f t="shared" si="1"/>
        <v>53</v>
      </c>
      <c r="D26" s="566">
        <v>5328129</v>
      </c>
      <c r="E26" s="586" t="str">
        <f>IF($D26="","",(VLOOKUP($D26,Licenciés!$A:$AC,2,FALSE)&amp;" "&amp;VLOOKUP($D26,Licenciés!$A:$AC,3,FALSE)))</f>
        <v>KERZERHO Vadim</v>
      </c>
      <c r="F26" s="31" t="str">
        <f>IF($D26="","",VLOOKUP($D26,Licenciés!$A:$AC,15,FALSE))</f>
        <v>CHANGE Union Sportive</v>
      </c>
      <c r="G26" s="525">
        <f>IF($D26="","",VLOOKUP($D26,Licenciés!$A:$AC,8,FALSE))</f>
        <v>41383</v>
      </c>
      <c r="H26" s="521">
        <f>IF($D26="","",VLOOKUP($D26,Licenciés!$A:$AC,21,FALSE))</f>
        <v>556</v>
      </c>
      <c r="I26" s="521">
        <f>IF($D26="","",IF(VLOOKUP($D26,Licenciés!$A:$AC,24,FALSE)="Numerote","n° "&amp;VLOOKUP($D26,Licenciés!$A:$AC,23,FALSE),(VLOOKUP($D26,Licenciés!$A:$AC,24,FALSE))))</f>
        <v>5</v>
      </c>
      <c r="J26" s="521" t="str">
        <f>IF($D26="","",VLOOKUP($D26,Licenciés!$A:$AC,9,FALSE))</f>
        <v>B1</v>
      </c>
      <c r="K26" s="526"/>
      <c r="L26" s="527"/>
      <c r="M26" s="521"/>
      <c r="N26" s="521">
        <v>80</v>
      </c>
      <c r="O26" s="528"/>
      <c r="P26" s="526"/>
      <c r="Q26" s="527"/>
      <c r="R26" s="521"/>
      <c r="S26" s="521"/>
      <c r="T26" s="528"/>
      <c r="U26" s="526"/>
      <c r="V26" s="527"/>
      <c r="W26" s="521"/>
      <c r="X26" s="521"/>
      <c r="Y26" s="528"/>
      <c r="Z26" s="529"/>
      <c r="AA26" s="527"/>
      <c r="AB26" s="521"/>
      <c r="AC26" s="521"/>
      <c r="AD26" s="528"/>
      <c r="AE26" s="529">
        <f t="shared" si="2"/>
        <v>0</v>
      </c>
      <c r="AF26" s="530">
        <f t="shared" si="3"/>
        <v>0</v>
      </c>
      <c r="AG26" s="530">
        <f t="shared" si="4"/>
        <v>0</v>
      </c>
      <c r="AH26" s="530">
        <f t="shared" si="5"/>
        <v>80</v>
      </c>
      <c r="AI26" s="531">
        <f t="shared" si="6"/>
        <v>0</v>
      </c>
      <c r="AJ26" s="129" t="s">
        <v>119</v>
      </c>
      <c r="AK26" s="510"/>
      <c r="AL26" s="132">
        <f>IF($D26="","",IF(VLOOKUP($D26,Licenciés!$A:$AC,14,FALSE)&lt;10000000,"0"&amp;VLOOKUP($D26,Licenciés!$A:$AC,14,FALSE),VLOOKUP($D26,Licenciés!$A:$AC,14,FALSE)))</f>
        <v>12530060</v>
      </c>
      <c r="AM26" s="211">
        <f>IF($D26="","",VLOOKUP($D26,Licenciés!$A:$AC,23,FALSE))</f>
        <v>0</v>
      </c>
      <c r="AN26" s="30">
        <f>IF($D26="","",VLOOKUP($D26,Licenciés!$A:$AC,16,FALSE))</f>
        <v>44813</v>
      </c>
      <c r="AO26" s="31" t="str">
        <f>IF($D26="","",VLOOKUP($D26,Licenciés!$A:$AC,20,FALSE))</f>
        <v>Attestation autoquestionnaire pour mineur</v>
      </c>
      <c r="AP26" s="211" t="str">
        <f>IF($D26="","",VLOOKUP($D26,Licenciés!$A:$AC,5,FALSE))</f>
        <v>T</v>
      </c>
      <c r="AQ26" s="211">
        <f>IF($D26="","",VLOOKUP($D26,Licenciés!$A:$AC,10,FALSE))</f>
        <v>-10</v>
      </c>
      <c r="AR26" s="211" t="str">
        <f>IF($D26="","",VLOOKUP($D26,Licenciés!$A:$AC,11,FALSE))</f>
        <v>M</v>
      </c>
      <c r="AS26" s="211" t="str">
        <f>IF($D26="","",VLOOKUP($D26,Licenciés!$A:$AC,29,FALSE))</f>
        <v>Française</v>
      </c>
      <c r="AT26" s="30">
        <f>IF($D26="","",VLOOKUP($D26,Licenciés!$A:$AC,28,FALSE))</f>
        <v>0</v>
      </c>
      <c r="AU26" s="211">
        <f>IF($D26="","",VLOOKUP($D26,Licenciés!$A:$AZ,35,FALSE))</f>
        <v>0</v>
      </c>
      <c r="AV26" s="211">
        <f>IF($D26="","",VLOOKUP($D26,Licenciés!$A:$AZ,36,FALSE))</f>
        <v>677773201</v>
      </c>
      <c r="AW26" s="31" t="str">
        <f>IF($D26="","",VLOOKUP($D26,Licenciés!$A:$AZ,37,FALSE))</f>
        <v>stephanie.bainvel@hotmail.fr</v>
      </c>
    </row>
    <row r="27" spans="1:49" s="101" customFormat="1" ht="15.95" customHeight="1">
      <c r="A27" s="519">
        <v>22</v>
      </c>
      <c r="B27" s="520" t="str">
        <f t="shared" si="0"/>
        <v>03</v>
      </c>
      <c r="C27" s="521" t="str">
        <f t="shared" si="1"/>
        <v>56</v>
      </c>
      <c r="D27" s="566">
        <v>5623348</v>
      </c>
      <c r="E27" s="586" t="str">
        <f>IF($D27="","",(VLOOKUP($D27,Licenciés!$A:$AC,2,FALSE)&amp;" "&amp;VLOOKUP($D27,Licenciés!$A:$AC,3,FALSE)))</f>
        <v>KERVAZO Paul</v>
      </c>
      <c r="F27" s="31" t="str">
        <f>IF($D27="","",VLOOKUP($D27,Licenciés!$A:$AC,15,FALSE))</f>
        <v>F.L. LANESTER</v>
      </c>
      <c r="G27" s="525">
        <f>IF($D27="","",VLOOKUP($D27,Licenciés!$A:$AC,8,FALSE))</f>
        <v>41541</v>
      </c>
      <c r="H27" s="521">
        <f>IF($D27="","",VLOOKUP($D27,Licenciés!$A:$AC,21,FALSE))</f>
        <v>554</v>
      </c>
      <c r="I27" s="521">
        <f>IF($D27="","",IF(VLOOKUP($D27,Licenciés!$A:$AC,24,FALSE)="Numerote","n° "&amp;VLOOKUP($D27,Licenciés!$A:$AC,23,FALSE),(VLOOKUP($D27,Licenciés!$A:$AC,24,FALSE))))</f>
        <v>5</v>
      </c>
      <c r="J27" s="521" t="str">
        <f>IF($D27="","",VLOOKUP($D27,Licenciés!$A:$AC,9,FALSE))</f>
        <v>B1</v>
      </c>
      <c r="K27" s="526"/>
      <c r="L27" s="527"/>
      <c r="M27" s="521"/>
      <c r="N27" s="521">
        <v>80</v>
      </c>
      <c r="O27" s="528"/>
      <c r="P27" s="526"/>
      <c r="Q27" s="527"/>
      <c r="R27" s="521"/>
      <c r="S27" s="521"/>
      <c r="T27" s="528"/>
      <c r="U27" s="526"/>
      <c r="V27" s="527"/>
      <c r="W27" s="521"/>
      <c r="X27" s="521"/>
      <c r="Y27" s="528"/>
      <c r="Z27" s="526"/>
      <c r="AA27" s="527"/>
      <c r="AB27" s="521"/>
      <c r="AC27" s="521"/>
      <c r="AD27" s="590"/>
      <c r="AE27" s="529">
        <f t="shared" si="2"/>
        <v>0</v>
      </c>
      <c r="AF27" s="530">
        <f t="shared" si="3"/>
        <v>0</v>
      </c>
      <c r="AG27" s="530">
        <f t="shared" si="4"/>
        <v>0</v>
      </c>
      <c r="AH27" s="530">
        <f t="shared" si="5"/>
        <v>80</v>
      </c>
      <c r="AI27" s="531">
        <f t="shared" si="6"/>
        <v>0</v>
      </c>
      <c r="AJ27" s="129" t="s">
        <v>119</v>
      </c>
      <c r="AK27" s="510"/>
      <c r="AL27" s="132" t="str">
        <f>IF($D27="","",IF(VLOOKUP($D27,Licenciés!$A:$AC,14,FALSE)&lt;10000000,"0"&amp;VLOOKUP($D27,Licenciés!$A:$AC,14,FALSE),VLOOKUP($D27,Licenciés!$A:$AC,14,FALSE)))</f>
        <v>03560059</v>
      </c>
      <c r="AM27" s="211">
        <f>IF($D27="","",VLOOKUP($D27,Licenciés!$A:$AC,23,FALSE))</f>
        <v>0</v>
      </c>
      <c r="AN27" s="30">
        <f>IF($D27="","",VLOOKUP($D27,Licenciés!$A:$AC,16,FALSE))</f>
        <v>44813</v>
      </c>
      <c r="AO27" s="31" t="str">
        <f>IF($D27="","",VLOOKUP($D27,Licenciés!$A:$AC,20,FALSE))</f>
        <v>Attestation autoquestionnaire pour mineur</v>
      </c>
      <c r="AP27" s="211" t="str">
        <f>IF($D27="","",VLOOKUP($D27,Licenciés!$A:$AC,5,FALSE))</f>
        <v>T</v>
      </c>
      <c r="AQ27" s="211">
        <f>IF($D27="","",VLOOKUP($D27,Licenciés!$A:$AC,10,FALSE))</f>
        <v>-10</v>
      </c>
      <c r="AR27" s="211" t="str">
        <f>IF($D27="","",VLOOKUP($D27,Licenciés!$A:$AC,11,FALSE))</f>
        <v>M</v>
      </c>
      <c r="AS27" s="211" t="str">
        <f>IF($D27="","",VLOOKUP($D27,Licenciés!$A:$AC,29,FALSE))</f>
        <v>Française</v>
      </c>
      <c r="AT27" s="30">
        <f>IF($D27="","",VLOOKUP($D27,Licenciés!$A:$AC,28,FALSE))</f>
        <v>0</v>
      </c>
      <c r="AU27" s="211">
        <f>IF($D27="","",VLOOKUP($D27,Licenciés!$A:$AZ,35,FALSE))</f>
        <v>0</v>
      </c>
      <c r="AV27" s="211">
        <f>IF($D27="","",VLOOKUP($D27,Licenciés!$A:$AZ,36,FALSE))</f>
        <v>662210595</v>
      </c>
      <c r="AW27" s="31" t="str">
        <f>IF($D27="","",VLOOKUP($D27,Licenciés!$A:$AZ,37,FALSE))</f>
        <v>benjamin.kervazo@laposte.net</v>
      </c>
    </row>
    <row r="28" spans="1:49" ht="15.95" customHeight="1">
      <c r="A28" s="519">
        <v>23</v>
      </c>
      <c r="B28" s="520" t="str">
        <f t="shared" si="0"/>
        <v>08</v>
      </c>
      <c r="C28" s="521" t="str">
        <f t="shared" si="1"/>
        <v>78</v>
      </c>
      <c r="D28" s="570">
        <v>7884612</v>
      </c>
      <c r="E28" s="523" t="str">
        <f>IF($D28="","",(VLOOKUP($D28,Licenciés!$A:$AC,2,FALSE)&amp;" "&amp;VLOOKUP($D28,Licenciés!$A:$AC,3,FALSE)))</f>
        <v>GODEAU Lancelot</v>
      </c>
      <c r="F28" s="29" t="str">
        <f>IF($D28="","",VLOOKUP($D28,Licenciés!$A:$AC,15,FALSE))</f>
        <v>SARTROUVILLOIS TT</v>
      </c>
      <c r="G28" s="525">
        <f>IF($D28="","",VLOOKUP($D28,Licenciés!$A:$AC,8,FALSE))</f>
        <v>41143</v>
      </c>
      <c r="H28" s="521">
        <f>IF($D28="","",VLOOKUP($D28,Licenciés!$A:$AC,21,FALSE))</f>
        <v>594</v>
      </c>
      <c r="I28" s="521">
        <f>IF($D28="","",IF(VLOOKUP($D28,Licenciés!$A:$AC,24,FALSE)="Numerote","n° "&amp;VLOOKUP($D28,Licenciés!$A:$AC,23,FALSE),(VLOOKUP($D28,Licenciés!$A:$AC,24,FALSE))))</f>
        <v>5</v>
      </c>
      <c r="J28" s="521" t="str">
        <f>IF($D28="","",VLOOKUP($D28,Licenciés!$A:$AC,9,FALSE))</f>
        <v>B2</v>
      </c>
      <c r="K28" s="529"/>
      <c r="L28" s="559"/>
      <c r="M28" s="521"/>
      <c r="N28" s="521">
        <v>65</v>
      </c>
      <c r="O28" s="528"/>
      <c r="P28" s="529"/>
      <c r="Q28" s="559"/>
      <c r="R28" s="530"/>
      <c r="S28" s="521"/>
      <c r="T28" s="528"/>
      <c r="U28" s="529"/>
      <c r="V28" s="559"/>
      <c r="W28" s="530"/>
      <c r="X28" s="521"/>
      <c r="Y28" s="528"/>
      <c r="Z28" s="529"/>
      <c r="AA28" s="559"/>
      <c r="AB28" s="530"/>
      <c r="AC28" s="521"/>
      <c r="AD28" s="528"/>
      <c r="AE28" s="529">
        <f t="shared" si="2"/>
        <v>0</v>
      </c>
      <c r="AF28" s="530">
        <f t="shared" si="3"/>
        <v>0</v>
      </c>
      <c r="AG28" s="530">
        <f t="shared" si="4"/>
        <v>0</v>
      </c>
      <c r="AH28" s="530">
        <f t="shared" si="5"/>
        <v>65</v>
      </c>
      <c r="AI28" s="531">
        <f t="shared" si="6"/>
        <v>0</v>
      </c>
      <c r="AJ28" s="129" t="s">
        <v>119</v>
      </c>
      <c r="AK28" s="510"/>
      <c r="AL28" s="132" t="str">
        <f>IF($D28="","",IF(VLOOKUP($D28,Licenciés!$A:$AC,14,FALSE)&lt;10000000,"0"&amp;VLOOKUP($D28,Licenciés!$A:$AC,14,FALSE),VLOOKUP($D28,Licenciés!$A:$AC,14,FALSE)))</f>
        <v>08780627</v>
      </c>
      <c r="AM28" s="211">
        <f>IF($D28="","",VLOOKUP($D28,Licenciés!$A:$AC,23,FALSE))</f>
        <v>0</v>
      </c>
      <c r="AN28" s="30">
        <f>IF($D28="","",VLOOKUP($D28,Licenciés!$A:$AC,16,FALSE))</f>
        <v>44805</v>
      </c>
      <c r="AO28" s="31" t="str">
        <f>IF($D28="","",VLOOKUP($D28,Licenciés!$A:$AC,20,FALSE))</f>
        <v>Attestation autoquestionnaire pour mineur</v>
      </c>
      <c r="AP28" s="211" t="str">
        <f>IF($D28="","",VLOOKUP($D28,Licenciés!$A:$AC,5,FALSE))</f>
        <v>T</v>
      </c>
      <c r="AQ28" s="211">
        <f>IF($D28="","",VLOOKUP($D28,Licenciés!$A:$AC,10,FALSE))</f>
        <v>-11</v>
      </c>
      <c r="AR28" s="211" t="str">
        <f>IF($D28="","",VLOOKUP($D28,Licenciés!$A:$AC,11,FALSE))</f>
        <v>M</v>
      </c>
      <c r="AS28" s="211" t="str">
        <f>IF($D28="","",VLOOKUP($D28,Licenciés!$A:$AC,29,FALSE))</f>
        <v>Française</v>
      </c>
      <c r="AT28" s="30">
        <f>IF($D28="","",VLOOKUP($D28,Licenciés!$A:$AC,28,FALSE))</f>
        <v>44743</v>
      </c>
      <c r="AU28" s="211">
        <f>IF($D28="","",VLOOKUP($D28,Licenciés!$A:$AZ,35,FALSE))</f>
        <v>678691764</v>
      </c>
      <c r="AV28" s="211">
        <f>IF($D28="","",VLOOKUP($D28,Licenciés!$A:$AZ,36,FALSE))</f>
        <v>0</v>
      </c>
      <c r="AW28" s="31" t="str">
        <f>IF($D28="","",VLOOKUP($D28,Licenciés!$A:$AZ,37,FALSE))</f>
        <v>cfgodeau@gmail.com</v>
      </c>
    </row>
    <row r="29" spans="1:49" ht="15.95" customHeight="1">
      <c r="A29" s="519">
        <v>24</v>
      </c>
      <c r="B29" s="520" t="str">
        <f t="shared" si="0"/>
        <v>12</v>
      </c>
      <c r="C29" s="521" t="str">
        <f t="shared" si="1"/>
        <v>85</v>
      </c>
      <c r="D29" s="566">
        <v>8530775</v>
      </c>
      <c r="E29" s="586" t="str">
        <f>IF($D29="","",(VLOOKUP($D29,Licenciés!$A:$AC,2,FALSE)&amp;" "&amp;VLOOKUP($D29,Licenciés!$A:$AC,3,FALSE)))</f>
        <v>BADOUH Solal</v>
      </c>
      <c r="F29" s="31" t="str">
        <f>IF($D29="","",VLOOKUP($D29,Licenciés!$A:$AC,15,FALSE))</f>
        <v>ST HILAIRE DE LOULAY</v>
      </c>
      <c r="G29" s="525">
        <f>IF($D29="","",VLOOKUP($D29,Licenciés!$A:$AC,8,FALSE))</f>
        <v>40991</v>
      </c>
      <c r="H29" s="521">
        <f>IF($D29="","",VLOOKUP($D29,Licenciés!$A:$AC,21,FALSE))</f>
        <v>564</v>
      </c>
      <c r="I29" s="521">
        <f>IF($D29="","",IF(VLOOKUP($D29,Licenciés!$A:$AC,24,FALSE)="Numerote","n° "&amp;VLOOKUP($D29,Licenciés!$A:$AC,23,FALSE),(VLOOKUP($D29,Licenciés!$A:$AC,24,FALSE))))</f>
        <v>5</v>
      </c>
      <c r="J29" s="521" t="str">
        <f>IF($D29="","",VLOOKUP($D29,Licenciés!$A:$AC,9,FALSE))</f>
        <v>B2</v>
      </c>
      <c r="K29" s="529"/>
      <c r="L29" s="559"/>
      <c r="M29" s="530"/>
      <c r="N29" s="521">
        <v>65</v>
      </c>
      <c r="O29" s="528"/>
      <c r="P29" s="529"/>
      <c r="Q29" s="559"/>
      <c r="R29" s="530"/>
      <c r="S29" s="521"/>
      <c r="T29" s="528"/>
      <c r="U29" s="529"/>
      <c r="V29" s="559"/>
      <c r="W29" s="530"/>
      <c r="X29" s="521"/>
      <c r="Y29" s="528"/>
      <c r="Z29" s="529"/>
      <c r="AA29" s="559"/>
      <c r="AB29" s="530"/>
      <c r="AC29" s="521"/>
      <c r="AD29" s="528"/>
      <c r="AE29" s="529">
        <f t="shared" si="2"/>
        <v>0</v>
      </c>
      <c r="AF29" s="530">
        <f t="shared" si="3"/>
        <v>0</v>
      </c>
      <c r="AG29" s="530">
        <f t="shared" si="4"/>
        <v>0</v>
      </c>
      <c r="AH29" s="530">
        <f t="shared" si="5"/>
        <v>65</v>
      </c>
      <c r="AI29" s="531">
        <f t="shared" si="6"/>
        <v>0</v>
      </c>
      <c r="AJ29" s="129" t="s">
        <v>119</v>
      </c>
      <c r="AK29" s="510"/>
      <c r="AL29" s="132">
        <f>IF($D29="","",IF(VLOOKUP($D29,Licenciés!$A:$AC,14,FALSE)&lt;10000000,"0"&amp;VLOOKUP($D29,Licenciés!$A:$AC,14,FALSE),VLOOKUP($D29,Licenciés!$A:$AC,14,FALSE)))</f>
        <v>12850057</v>
      </c>
      <c r="AM29" s="211">
        <f>IF($D29="","",VLOOKUP($D29,Licenciés!$A:$AC,23,FALSE))</f>
        <v>0</v>
      </c>
      <c r="AN29" s="30">
        <f>IF($D29="","",VLOOKUP($D29,Licenciés!$A:$AC,16,FALSE))</f>
        <v>44809</v>
      </c>
      <c r="AO29" s="31" t="str">
        <f>IF($D29="","",VLOOKUP($D29,Licenciés!$A:$AC,20,FALSE))</f>
        <v>Attestation autoquestionnaire pour mineur</v>
      </c>
      <c r="AP29" s="211" t="str">
        <f>IF($D29="","",VLOOKUP($D29,Licenciés!$A:$AC,5,FALSE))</f>
        <v>T</v>
      </c>
      <c r="AQ29" s="211">
        <f>IF($D29="","",VLOOKUP($D29,Licenciés!$A:$AC,10,FALSE))</f>
        <v>-11</v>
      </c>
      <c r="AR29" s="211" t="str">
        <f>IF($D29="","",VLOOKUP($D29,Licenciés!$A:$AC,11,FALSE))</f>
        <v>M</v>
      </c>
      <c r="AS29" s="211" t="str">
        <f>IF($D29="","",VLOOKUP($D29,Licenciés!$A:$AC,29,FALSE))</f>
        <v>Française</v>
      </c>
      <c r="AT29" s="30">
        <f>IF($D29="","",VLOOKUP($D29,Licenciés!$A:$AC,28,FALSE))</f>
        <v>0</v>
      </c>
      <c r="AU29" s="211">
        <f>IF($D29="","",VLOOKUP($D29,Licenciés!$A:$AZ,35,FALSE))</f>
        <v>0</v>
      </c>
      <c r="AV29" s="211">
        <f>IF($D29="","",VLOOKUP($D29,Licenciés!$A:$AZ,36,FALSE))</f>
        <v>685205762</v>
      </c>
      <c r="AW29" s="31" t="str">
        <f>IF($D29="","",VLOOKUP($D29,Licenciés!$A:$AZ,37,FALSE))</f>
        <v>matsotinou@gmail.com</v>
      </c>
    </row>
    <row r="30" spans="1:49" s="101" customFormat="1" ht="15.95" customHeight="1" thickBot="1">
      <c r="A30" s="630"/>
      <c r="B30" s="539" t="str">
        <f t="shared" ref="B30" si="7">IF(D30&gt;0,LEFT(AL30,2)," ")</f>
        <v xml:space="preserve"> </v>
      </c>
      <c r="C30" s="540" t="str">
        <f t="shared" ref="C30" si="8">RIGHT(LEFT(AL30,4),2)</f>
        <v/>
      </c>
      <c r="D30" s="681"/>
      <c r="E30" s="634" t="str">
        <f>IF($D30="","",(VLOOKUP($D30,Licenciés!$A:$AC,2,FALSE)&amp;" "&amp;VLOOKUP($D30,Licenciés!$A:$AC,3,FALSE)))</f>
        <v/>
      </c>
      <c r="F30" s="178" t="str">
        <f>IF($D30="","",VLOOKUP($D30,Licenciés!$A:$AC,15,FALSE))</f>
        <v/>
      </c>
      <c r="G30" s="635" t="str">
        <f>IF($D30="","",VLOOKUP($D30,Licenciés!$A:$AC,8,FALSE))</f>
        <v/>
      </c>
      <c r="H30" s="540" t="str">
        <f>IF($D30="","",VLOOKUP($D30,Licenciés!$A:$AC,21,FALSE))</f>
        <v/>
      </c>
      <c r="I30" s="540" t="str">
        <f>IF($D30="","",IF(VLOOKUP($D30,Licenciés!$A:$AC,24,FALSE)="Numerote","n° "&amp;VLOOKUP($D30,Licenciés!$A:$AC,23,FALSE),(VLOOKUP($D30,Licenciés!$A:$AC,24,FALSE))))</f>
        <v/>
      </c>
      <c r="J30" s="540" t="str">
        <f>IF($D30="","",VLOOKUP($D30,Licenciés!$A:$AC,9,FALSE))</f>
        <v/>
      </c>
      <c r="K30" s="545"/>
      <c r="L30" s="546"/>
      <c r="M30" s="540"/>
      <c r="N30" s="540"/>
      <c r="O30" s="544"/>
      <c r="P30" s="545"/>
      <c r="Q30" s="546"/>
      <c r="R30" s="540"/>
      <c r="S30" s="540"/>
      <c r="T30" s="544"/>
      <c r="U30" s="545"/>
      <c r="V30" s="546"/>
      <c r="W30" s="602"/>
      <c r="X30" s="540"/>
      <c r="Y30" s="544"/>
      <c r="Z30" s="545"/>
      <c r="AA30" s="546"/>
      <c r="AB30" s="540"/>
      <c r="AC30" s="540"/>
      <c r="AD30" s="704"/>
      <c r="AE30" s="595">
        <f t="shared" ref="AE30" si="9">(K30+P30+U30+Z30)+MOD(ROUND((L30+Q30+V30+AA30-AF30)/100,),100)</f>
        <v>0</v>
      </c>
      <c r="AF30" s="596">
        <f t="shared" ref="AF30" si="10">MOD(L30+Q30+V30+AA30+ROUND((M30+R30+W30+AB30-AG30)/100,),100)</f>
        <v>0</v>
      </c>
      <c r="AG30" s="596">
        <f t="shared" ref="AG30" si="11">MOD(M30+R30+W30+AB30+ROUND((N30+S30+X30+AC30-AH30)/100,),100)</f>
        <v>0</v>
      </c>
      <c r="AH30" s="596">
        <f t="shared" ref="AH30" si="12">MOD(N30+S30+X30+AC30+ROUND((O30+T30+Y30+AD30-AI30)/100,),100)</f>
        <v>0</v>
      </c>
      <c r="AI30" s="597">
        <f t="shared" ref="AI30" si="13">MOD(O30+T30+Y30+AD30,100)</f>
        <v>0</v>
      </c>
      <c r="AJ30" s="128"/>
      <c r="AK30" s="510"/>
      <c r="AL30" s="132" t="str">
        <f>IF($D30="","",IF(VLOOKUP($D30,Licenciés!$A:$AC,14,FALSE)&lt;10000000,"0"&amp;VLOOKUP($D30,Licenciés!$A:$AC,14,FALSE),VLOOKUP($D30,Licenciés!$A:$AC,14,FALSE)))</f>
        <v/>
      </c>
      <c r="AM30" s="211" t="str">
        <f>IF($D30="","",VLOOKUP($D30,Licenciés!$A:$AC,23,FALSE))</f>
        <v/>
      </c>
      <c r="AN30" s="30" t="str">
        <f>IF($D30="","",VLOOKUP($D30,Licenciés!$A:$AC,16,FALSE))</f>
        <v/>
      </c>
      <c r="AO30" s="31" t="str">
        <f>IF($D30="","",VLOOKUP($D30,Licenciés!$A:$AC,20,FALSE))</f>
        <v/>
      </c>
      <c r="AP30" s="211" t="str">
        <f>IF($D30="","",VLOOKUP($D30,Licenciés!$A:$AC,5,FALSE))</f>
        <v/>
      </c>
      <c r="AQ30" s="211" t="str">
        <f>IF($D30="","",VLOOKUP($D30,Licenciés!$A:$AC,10,FALSE))</f>
        <v/>
      </c>
      <c r="AR30" s="211" t="str">
        <f>IF($D30="","",VLOOKUP($D30,Licenciés!$A:$AC,11,FALSE))</f>
        <v/>
      </c>
      <c r="AS30" s="211" t="str">
        <f>IF($D30="","",VLOOKUP($D30,Licenciés!$A:$AC,29,FALSE))</f>
        <v/>
      </c>
      <c r="AT30" s="30" t="str">
        <f>IF($D30="","",VLOOKUP($D30,Licenciés!$A:$AC,28,FALSE))</f>
        <v/>
      </c>
      <c r="AU30" s="211" t="str">
        <f>IF($D30="","",VLOOKUP($D30,Licenciés!$A:$AZ,35,FALSE))</f>
        <v/>
      </c>
      <c r="AV30" s="211" t="str">
        <f>IF($D30="","",VLOOKUP($D30,Licenciés!$A:$AZ,36,FALSE))</f>
        <v/>
      </c>
      <c r="AW30" s="31" t="str">
        <f>IF($D30="","",VLOOKUP($D30,Licenciés!$A:$AZ,37,FALSE))</f>
        <v/>
      </c>
    </row>
    <row r="31" spans="1:49" ht="15.95" customHeight="1" thickTop="1" thickBot="1">
      <c r="A31" s="649"/>
      <c r="B31" s="650"/>
      <c r="C31" s="651"/>
      <c r="D31" s="700"/>
      <c r="E31" s="680" t="s">
        <v>17218</v>
      </c>
      <c r="F31" s="654"/>
      <c r="G31" s="655"/>
      <c r="H31" s="651"/>
      <c r="I31" s="651"/>
      <c r="J31" s="651"/>
      <c r="K31" s="651"/>
      <c r="L31" s="658"/>
      <c r="M31" s="702"/>
      <c r="N31" s="651"/>
      <c r="O31" s="651"/>
      <c r="P31" s="651"/>
      <c r="Q31" s="658"/>
      <c r="R31" s="651"/>
      <c r="S31" s="651"/>
      <c r="T31" s="651"/>
      <c r="U31" s="651"/>
      <c r="V31" s="658"/>
      <c r="W31" s="651"/>
      <c r="X31" s="651"/>
      <c r="Y31" s="651"/>
      <c r="Z31" s="651"/>
      <c r="AA31" s="658"/>
      <c r="AB31" s="651"/>
      <c r="AC31" s="651"/>
      <c r="AD31" s="651"/>
      <c r="AE31" s="651"/>
      <c r="AF31" s="651"/>
      <c r="AG31" s="651"/>
      <c r="AH31" s="651"/>
      <c r="AI31" s="651"/>
      <c r="AJ31" s="659"/>
      <c r="AK31" s="510"/>
      <c r="AL31" s="132"/>
      <c r="AM31" s="211"/>
      <c r="AN31" s="30"/>
      <c r="AO31" s="31"/>
      <c r="AP31" s="211"/>
      <c r="AQ31" s="211"/>
      <c r="AR31" s="211"/>
      <c r="AS31" s="211"/>
      <c r="AT31" s="30"/>
      <c r="AU31" s="211"/>
      <c r="AV31" s="211"/>
      <c r="AW31" s="31"/>
    </row>
    <row r="32" spans="1:49" s="101" customFormat="1" ht="15" customHeight="1" thickTop="1" thickBot="1">
      <c r="A32" s="662"/>
      <c r="B32" s="663" t="str">
        <f t="shared" ref="B32:B33" si="14">IF(D32&gt;0,LEFT(AL32,2)," ")</f>
        <v xml:space="preserve"> </v>
      </c>
      <c r="C32" s="664" t="str">
        <f t="shared" ref="C32:C33" si="15">RIGHT(LEFT(AL32,4),2)</f>
        <v/>
      </c>
      <c r="D32" s="665"/>
      <c r="E32" s="666" t="str">
        <f>IF($D32="","",(VLOOKUP($D32,Licenciés!$A:$AC,2,FALSE)&amp;" "&amp;VLOOKUP($D32,Licenciés!$A:$AC,3,FALSE)))</f>
        <v/>
      </c>
      <c r="F32" s="667" t="str">
        <f>IF($D32="","",VLOOKUP($D32,Licenciés!$A:$AC,15,FALSE))</f>
        <v/>
      </c>
      <c r="G32" s="668" t="str">
        <f>IF($D32="","",VLOOKUP($D32,Licenciés!$A:$AC,8,FALSE))</f>
        <v/>
      </c>
      <c r="H32" s="664" t="str">
        <f>IF($D32="","",VLOOKUP($D32,Licenciés!$A:$AC,21,FALSE))</f>
        <v/>
      </c>
      <c r="I32" s="664" t="str">
        <f>IF($D32="","",IF(VLOOKUP($D32,Licenciés!$A:$AC,24,FALSE)="Numerote","n° "&amp;VLOOKUP($D32,Licenciés!$A:$AC,23,FALSE),(VLOOKUP($D32,Licenciés!$A:$AC,24,FALSE))))</f>
        <v/>
      </c>
      <c r="J32" s="664" t="str">
        <f>IF($D32="","",VLOOKUP($D32,Licenciés!$A:$AC,9,FALSE))</f>
        <v/>
      </c>
      <c r="K32" s="669"/>
      <c r="L32" s="670"/>
      <c r="M32" s="671"/>
      <c r="N32" s="671"/>
      <c r="O32" s="672"/>
      <c r="P32" s="673"/>
      <c r="Q32" s="671"/>
      <c r="R32" s="671"/>
      <c r="S32" s="671"/>
      <c r="T32" s="672"/>
      <c r="U32" s="673"/>
      <c r="V32" s="670"/>
      <c r="W32" s="671"/>
      <c r="X32" s="671"/>
      <c r="Y32" s="674"/>
      <c r="Z32" s="669"/>
      <c r="AA32" s="675"/>
      <c r="AB32" s="664"/>
      <c r="AC32" s="664"/>
      <c r="AD32" s="674"/>
      <c r="AE32" s="676">
        <f t="shared" ref="AE32:AE33" si="16">(K32+P32+U32+Z32)+MOD(ROUND((L32+Q32+V32+AA32-AF32)/100,),100)</f>
        <v>0</v>
      </c>
      <c r="AF32" s="677">
        <f t="shared" ref="AF32:AH33" si="17">MOD(L32+Q32+V32+AA32+ROUND((M32+R32+W32+AB32-AG32)/100,),100)</f>
        <v>0</v>
      </c>
      <c r="AG32" s="677">
        <f t="shared" si="17"/>
        <v>0</v>
      </c>
      <c r="AH32" s="677">
        <f t="shared" si="17"/>
        <v>0</v>
      </c>
      <c r="AI32" s="678">
        <f t="shared" ref="AI32:AI33" si="18">MOD(O32+T32+Y32+AD32,100)</f>
        <v>0</v>
      </c>
      <c r="AJ32" s="128"/>
      <c r="AK32" s="509"/>
      <c r="AL32" s="160" t="str">
        <f>IF($D32="","",IF(VLOOKUP($D32,Licenciés!$A:$AC,14,FALSE)&lt;10000000,"0"&amp;VLOOKUP($D32,Licenciés!$A:$AC,14,FALSE),VLOOKUP($D32,Licenciés!$A:$AC,14,FALSE)))</f>
        <v/>
      </c>
      <c r="AM32" s="93" t="str">
        <f>IF($D32="","",VLOOKUP($D32,Licenciés!$A:$AC,23,FALSE))</f>
        <v/>
      </c>
      <c r="AN32" s="97" t="str">
        <f>IF($D32="","",VLOOKUP($D32,Licenciés!$A:$AC,16,FALSE))</f>
        <v/>
      </c>
      <c r="AO32" s="29" t="str">
        <f>IF($D32="","",VLOOKUP($D32,Licenciés!$A:$AC,20,FALSE))</f>
        <v/>
      </c>
      <c r="AP32" s="93" t="str">
        <f>IF($D32="","",VLOOKUP($D32,Licenciés!$A:$AC,5,FALSE))</f>
        <v/>
      </c>
      <c r="AQ32" s="93" t="str">
        <f>IF($D32="","",VLOOKUP($D32,Licenciés!$A:$AC,10,FALSE))</f>
        <v/>
      </c>
      <c r="AR32" s="93" t="str">
        <f>IF($D32="","",VLOOKUP($D32,Licenciés!$A:$AC,11,FALSE))</f>
        <v/>
      </c>
      <c r="AS32" s="93" t="str">
        <f>IF($D32="","",VLOOKUP($D32,Licenciés!$A:$AC,29,FALSE))</f>
        <v/>
      </c>
      <c r="AT32" s="97" t="str">
        <f>IF($D32="","",VLOOKUP($D32,Licenciés!$A:$AC,28,FALSE))</f>
        <v/>
      </c>
      <c r="AU32" s="93" t="str">
        <f>IF($D32="","",VLOOKUP($D32,Licenciés!$A:$AZ,35,FALSE))</f>
        <v/>
      </c>
      <c r="AV32" s="93" t="str">
        <f>IF($D32="","",VLOOKUP($D32,Licenciés!$A:$AZ,36,FALSE))</f>
        <v/>
      </c>
      <c r="AW32" s="29" t="str">
        <f>IF($D32="","",VLOOKUP($D32,Licenciés!$A:$AZ,37,FALSE))</f>
        <v/>
      </c>
    </row>
    <row r="33" spans="1:49" s="101" customFormat="1" ht="14.25" customHeight="1" thickTop="1" thickBot="1">
      <c r="A33" s="649"/>
      <c r="B33" s="650" t="str">
        <f t="shared" si="14"/>
        <v xml:space="preserve"> </v>
      </c>
      <c r="C33" s="651" t="str">
        <f t="shared" si="15"/>
        <v/>
      </c>
      <c r="D33" s="652"/>
      <c r="E33" s="653" t="str">
        <f>IF($D33="","",(VLOOKUP($D33,Licenciés!$A:$AC,2,FALSE)&amp;" "&amp;VLOOKUP($D33,Licenciés!$A:$AC,3,FALSE)))</f>
        <v/>
      </c>
      <c r="F33" s="654" t="str">
        <f>IF($D33="","",VLOOKUP($D33,Licenciés!$A:$AC,15,FALSE))</f>
        <v/>
      </c>
      <c r="G33" s="655" t="str">
        <f>IF($D33="","",VLOOKUP($D33,Licenciés!$A:$AC,8,FALSE))</f>
        <v/>
      </c>
      <c r="H33" s="651" t="str">
        <f>IF($D33="","",VLOOKUP($D33,Licenciés!$A:$AC,21,FALSE))</f>
        <v/>
      </c>
      <c r="I33" s="651" t="str">
        <f>IF($D33="","",IF(VLOOKUP($D33,Licenciés!$A:$AC,24,FALSE)="Numerote","n° "&amp;VLOOKUP($D33,Licenciés!$A:$AC,23,FALSE),(VLOOKUP($D33,Licenciés!$A:$AC,24,FALSE))))</f>
        <v/>
      </c>
      <c r="J33" s="651" t="str">
        <f>IF($D33="","",VLOOKUP($D33,Licenciés!$A:$AC,9,FALSE))</f>
        <v/>
      </c>
      <c r="K33" s="651"/>
      <c r="L33" s="656"/>
      <c r="M33" s="657"/>
      <c r="N33" s="657"/>
      <c r="O33" s="657"/>
      <c r="P33" s="657"/>
      <c r="Q33" s="657"/>
      <c r="R33" s="657"/>
      <c r="S33" s="657"/>
      <c r="T33" s="657"/>
      <c r="U33" s="657"/>
      <c r="V33" s="656"/>
      <c r="W33" s="657"/>
      <c r="X33" s="657"/>
      <c r="Y33" s="651"/>
      <c r="Z33" s="651"/>
      <c r="AA33" s="658"/>
      <c r="AB33" s="651"/>
      <c r="AC33" s="651"/>
      <c r="AD33" s="651"/>
      <c r="AE33" s="651">
        <f t="shared" si="16"/>
        <v>0</v>
      </c>
      <c r="AF33" s="651">
        <f t="shared" si="17"/>
        <v>0</v>
      </c>
      <c r="AG33" s="651">
        <f t="shared" si="17"/>
        <v>0</v>
      </c>
      <c r="AH33" s="651">
        <f t="shared" si="17"/>
        <v>0</v>
      </c>
      <c r="AI33" s="651">
        <f t="shared" si="18"/>
        <v>0</v>
      </c>
      <c r="AJ33" s="659"/>
      <c r="AK33" s="509"/>
      <c r="AL33" s="660" t="str">
        <f>IF($D33="","",IF(VLOOKUP($D33,Licenciés!$A:$AC,14,FALSE)&lt;10000000,"0"&amp;VLOOKUP($D33,Licenciés!$A:$AC,14,FALSE),VLOOKUP($D33,Licenciés!$A:$AC,14,FALSE)))</f>
        <v/>
      </c>
      <c r="AM33" s="660" t="str">
        <f>IF($D33="","",VLOOKUP($D33,Licenciés!$A:$AC,23,FALSE))</f>
        <v/>
      </c>
      <c r="AN33" s="661" t="str">
        <f>IF($D33="","",VLOOKUP($D33,Licenciés!$A:$AC,16,FALSE))</f>
        <v/>
      </c>
      <c r="AO33" s="648" t="str">
        <f>IF($D33="","",VLOOKUP($D33,Licenciés!$A:$AC,20,FALSE))</f>
        <v/>
      </c>
      <c r="AP33" s="660" t="str">
        <f>IF($D33="","",VLOOKUP($D33,Licenciés!$A:$AC,5,FALSE))</f>
        <v/>
      </c>
      <c r="AQ33" s="660" t="str">
        <f>IF($D33="","",VLOOKUP($D33,Licenciés!$A:$AC,10,FALSE))</f>
        <v/>
      </c>
      <c r="AR33" s="660" t="str">
        <f>IF($D33="","",VLOOKUP($D33,Licenciés!$A:$AC,11,FALSE))</f>
        <v/>
      </c>
      <c r="AS33" s="660" t="str">
        <f>IF($D33="","",VLOOKUP($D33,Licenciés!$A:$AC,29,FALSE))</f>
        <v/>
      </c>
      <c r="AT33" s="661" t="str">
        <f>IF($D33="","",VLOOKUP($D33,Licenciés!$A:$AC,28,FALSE))</f>
        <v/>
      </c>
      <c r="AU33" s="660" t="str">
        <f>IF($D33="","",VLOOKUP($D33,Licenciés!$A:$AZ,35,FALSE))</f>
        <v/>
      </c>
      <c r="AV33" s="660" t="str">
        <f>IF($D33="","",VLOOKUP($D33,Licenciés!$A:$AZ,36,FALSE))</f>
        <v/>
      </c>
      <c r="AW33" s="648" t="str">
        <f>IF($D33="","",VLOOKUP($D33,Licenciés!$A:$AZ,37,FALSE))</f>
        <v/>
      </c>
    </row>
    <row r="34" spans="1:49" s="101" customFormat="1" ht="15.95" customHeight="1" thickTop="1">
      <c r="A34" s="643" t="s">
        <v>9650</v>
      </c>
      <c r="B34" s="619" t="str">
        <f t="shared" ref="B34:B43" si="19">IF(D34&gt;0,LEFT(AL34,2)," ")</f>
        <v>12</v>
      </c>
      <c r="C34" s="549" t="str">
        <f t="shared" ref="C34:C43" si="20">RIGHT(LEFT(AL34,4),2)</f>
        <v>85</v>
      </c>
      <c r="D34" s="683">
        <v>8527536</v>
      </c>
      <c r="E34" s="523" t="str">
        <f>IF($D34="","",(VLOOKUP($D34,Licenciés!$A:$AC,2,FALSE)&amp;" "&amp;VLOOKUP($D34,Licenciés!$A:$AC,3,FALSE)))</f>
        <v>LIAIGRE Ezio</v>
      </c>
      <c r="F34" s="29" t="str">
        <f>IF($D34="","",VLOOKUP($D34,Licenciés!$A:$AC,15,FALSE))</f>
        <v>ST HILAIRE DE LOULAY</v>
      </c>
      <c r="G34" s="644">
        <f>IF($D34="","",VLOOKUP($D34,Licenciés!$A:$AC,8,FALSE))</f>
        <v>41062</v>
      </c>
      <c r="H34" s="549">
        <f>IF($D34="","",VLOOKUP($D34,Licenciés!$A:$AC,21,FALSE))</f>
        <v>686</v>
      </c>
      <c r="I34" s="549">
        <f>IF($D34="","",IF(VLOOKUP($D34,Licenciés!$A:$AC,24,FALSE)="Numerote","n° "&amp;VLOOKUP($D34,Licenciés!$A:$AC,23,FALSE),(VLOOKUP($D34,Licenciés!$A:$AC,24,FALSE))))</f>
        <v>6</v>
      </c>
      <c r="J34" s="549" t="str">
        <f>IF($D34="","",VLOOKUP($D34,Licenciés!$A:$AC,9,FALSE))</f>
        <v>B2</v>
      </c>
      <c r="K34" s="552"/>
      <c r="L34" s="553"/>
      <c r="M34" s="646">
        <v>11</v>
      </c>
      <c r="N34" s="549"/>
      <c r="O34" s="554"/>
      <c r="P34" s="552"/>
      <c r="Q34" s="553"/>
      <c r="R34" s="549"/>
      <c r="S34" s="549"/>
      <c r="T34" s="554"/>
      <c r="U34" s="552"/>
      <c r="V34" s="553"/>
      <c r="W34" s="697"/>
      <c r="X34" s="549"/>
      <c r="Y34" s="554"/>
      <c r="Z34" s="552"/>
      <c r="AA34" s="553"/>
      <c r="AB34" s="549"/>
      <c r="AC34" s="705"/>
      <c r="AD34" s="706"/>
      <c r="AE34" s="645">
        <f t="shared" ref="AE34:AE43" si="21">(K34+P34+U34+Z34)+MOD(ROUND((L34+Q34+V34+AA34-AF34)/100,),100)</f>
        <v>0</v>
      </c>
      <c r="AF34" s="646">
        <f t="shared" ref="AF34:AF43" si="22">MOD(L34+Q34+V34+AA34+ROUND((M34+R34+W34+AB34-AG34)/100,),100)</f>
        <v>0</v>
      </c>
      <c r="AG34" s="646">
        <f t="shared" ref="AG34:AG43" si="23">MOD(M34+R34+W34+AB34+ROUND((N34+S34+X34+AC34-AH34)/100,),100)</f>
        <v>11</v>
      </c>
      <c r="AH34" s="646">
        <f t="shared" ref="AH34:AH43" si="24">MOD(N34+S34+X34+AC34+ROUND((O34+T34+Y34+AD34-AI34)/100,),100)</f>
        <v>0</v>
      </c>
      <c r="AI34" s="647">
        <f t="shared" ref="AI34:AI43" si="25">MOD(O34+T34+Y34+AD34,100)</f>
        <v>0</v>
      </c>
      <c r="AJ34" s="128" t="s">
        <v>118</v>
      </c>
      <c r="AK34" s="510"/>
      <c r="AL34" s="132">
        <f>IF($D34="","",IF(VLOOKUP($D34,Licenciés!$A:$AC,14,FALSE)&lt;10000000,"0"&amp;VLOOKUP($D34,Licenciés!$A:$AC,14,FALSE),VLOOKUP($D34,Licenciés!$A:$AC,14,FALSE)))</f>
        <v>12850057</v>
      </c>
      <c r="AM34" s="211">
        <f>IF($D34="","",VLOOKUP($D34,Licenciés!$A:$AC,23,FALSE))</f>
        <v>0</v>
      </c>
      <c r="AN34" s="30">
        <f>IF($D34="","",VLOOKUP($D34,Licenciés!$A:$AC,16,FALSE))</f>
        <v>44809</v>
      </c>
      <c r="AO34" s="31" t="str">
        <f>IF($D34="","",VLOOKUP($D34,Licenciés!$A:$AC,20,FALSE))</f>
        <v>Standard</v>
      </c>
      <c r="AP34" s="211" t="str">
        <f>IF($D34="","",VLOOKUP($D34,Licenciés!$A:$AC,5,FALSE))</f>
        <v>T</v>
      </c>
      <c r="AQ34" s="211">
        <f>IF($D34="","",VLOOKUP($D34,Licenciés!$A:$AC,10,FALSE))</f>
        <v>-11</v>
      </c>
      <c r="AR34" s="211" t="str">
        <f>IF($D34="","",VLOOKUP($D34,Licenciés!$A:$AC,11,FALSE))</f>
        <v>M</v>
      </c>
      <c r="AS34" s="211" t="str">
        <f>IF($D34="","",VLOOKUP($D34,Licenciés!$A:$AC,29,FALSE))</f>
        <v>Française</v>
      </c>
      <c r="AT34" s="30">
        <f>IF($D34="","",VLOOKUP($D34,Licenciés!$A:$AC,28,FALSE))</f>
        <v>0</v>
      </c>
      <c r="AU34" s="211">
        <f>IF($D34="","",VLOOKUP($D34,Licenciés!$A:$AZ,35,FALSE))</f>
        <v>0</v>
      </c>
      <c r="AV34" s="211">
        <f>IF($D34="","",VLOOKUP($D34,Licenciés!$A:$AZ,36,FALSE))</f>
        <v>0</v>
      </c>
      <c r="AW34" s="31" t="str">
        <f>IF($D34="","",VLOOKUP($D34,Licenciés!$A:$AZ,37,FALSE))</f>
        <v>charlene.liaigre@yahoo.fr</v>
      </c>
    </row>
    <row r="35" spans="1:49" ht="15.95" customHeight="1">
      <c r="A35" s="519" t="s">
        <v>9651</v>
      </c>
      <c r="B35" s="520" t="str">
        <f t="shared" si="19"/>
        <v>04</v>
      </c>
      <c r="C35" s="521" t="str">
        <f t="shared" si="20"/>
        <v>36</v>
      </c>
      <c r="D35" s="570">
        <v>368691</v>
      </c>
      <c r="E35" s="523" t="str">
        <f>IF($D35="","",(VLOOKUP($D35,Licenciés!$A:$AC,2,FALSE)&amp;" "&amp;VLOOKUP($D35,Licenciés!$A:$AC,3,FALSE)))</f>
        <v>CUCHERAT Antoine</v>
      </c>
      <c r="F35" s="29" t="str">
        <f>IF($D35="","",VLOOKUP($D35,Licenciés!$A:$AC,15,FALSE))</f>
        <v>BERRICHONNE-CHATEAUROUX</v>
      </c>
      <c r="G35" s="525">
        <f>IF($D35="","",VLOOKUP($D35,Licenciés!$A:$AC,8,FALSE))</f>
        <v>41078</v>
      </c>
      <c r="H35" s="521">
        <f>IF($D35="","",VLOOKUP($D35,Licenciés!$A:$AC,21,FALSE))</f>
        <v>578</v>
      </c>
      <c r="I35" s="521">
        <f>IF($D35="","",IF(VLOOKUP($D35,Licenciés!$A:$AC,24,FALSE)="Numerote","n° "&amp;VLOOKUP($D35,Licenciés!$A:$AC,23,FALSE),(VLOOKUP($D35,Licenciés!$A:$AC,24,FALSE))))</f>
        <v>5</v>
      </c>
      <c r="J35" s="521" t="str">
        <f>IF($D35="","",VLOOKUP($D35,Licenciés!$A:$AC,9,FALSE))</f>
        <v>B2</v>
      </c>
      <c r="K35" s="529"/>
      <c r="L35" s="559"/>
      <c r="M35" s="530">
        <v>9</v>
      </c>
      <c r="N35" s="521"/>
      <c r="O35" s="528"/>
      <c r="P35" s="529"/>
      <c r="Q35" s="559"/>
      <c r="R35" s="530"/>
      <c r="S35" s="521"/>
      <c r="T35" s="528"/>
      <c r="U35" s="529"/>
      <c r="V35" s="559"/>
      <c r="W35" s="530"/>
      <c r="X35" s="521"/>
      <c r="Y35" s="528"/>
      <c r="Z35" s="529"/>
      <c r="AA35" s="559"/>
      <c r="AB35" s="530"/>
      <c r="AC35" s="521"/>
      <c r="AD35" s="528"/>
      <c r="AE35" s="529">
        <f t="shared" si="21"/>
        <v>0</v>
      </c>
      <c r="AF35" s="530">
        <f t="shared" si="22"/>
        <v>0</v>
      </c>
      <c r="AG35" s="530">
        <f t="shared" si="23"/>
        <v>9</v>
      </c>
      <c r="AH35" s="530">
        <f t="shared" si="24"/>
        <v>0</v>
      </c>
      <c r="AI35" s="531">
        <f t="shared" si="25"/>
        <v>0</v>
      </c>
      <c r="AJ35" s="128" t="s">
        <v>118</v>
      </c>
      <c r="AK35" s="510"/>
      <c r="AL35" s="132" t="str">
        <f>IF($D35="","",IF(VLOOKUP($D35,Licenciés!$A:$AC,14,FALSE)&lt;10000000,"0"&amp;VLOOKUP($D35,Licenciés!$A:$AC,14,FALSE),VLOOKUP($D35,Licenciés!$A:$AC,14,FALSE)))</f>
        <v>04360454</v>
      </c>
      <c r="AM35" s="211">
        <f>IF($D35="","",VLOOKUP($D35,Licenciés!$A:$AC,23,FALSE))</f>
        <v>0</v>
      </c>
      <c r="AN35" s="30">
        <f>IF($D35="","",VLOOKUP($D35,Licenciés!$A:$AC,16,FALSE))</f>
        <v>44812</v>
      </c>
      <c r="AO35" s="31" t="str">
        <f>IF($D35="","",VLOOKUP($D35,Licenciés!$A:$AC,20,FALSE))</f>
        <v>Attestation autoquestionnaire pour mineur</v>
      </c>
      <c r="AP35" s="211" t="str">
        <f>IF($D35="","",VLOOKUP($D35,Licenciés!$A:$AC,5,FALSE))</f>
        <v>T</v>
      </c>
      <c r="AQ35" s="211">
        <f>IF($D35="","",VLOOKUP($D35,Licenciés!$A:$AC,10,FALSE))</f>
        <v>-11</v>
      </c>
      <c r="AR35" s="211" t="str">
        <f>IF($D35="","",VLOOKUP($D35,Licenciés!$A:$AC,11,FALSE))</f>
        <v>M</v>
      </c>
      <c r="AS35" s="211" t="str">
        <f>IF($D35="","",VLOOKUP($D35,Licenciés!$A:$AC,29,FALSE))</f>
        <v>Française</v>
      </c>
      <c r="AT35" s="30">
        <f>IF($D35="","",VLOOKUP($D35,Licenciés!$A:$AC,28,FALSE))</f>
        <v>0</v>
      </c>
      <c r="AU35" s="211">
        <f>IF($D35="","",VLOOKUP($D35,Licenciés!$A:$AZ,35,FALSE))</f>
        <v>0</v>
      </c>
      <c r="AV35" s="211">
        <f>IF($D35="","",VLOOKUP($D35,Licenciés!$A:$AZ,36,FALSE))</f>
        <v>681740595</v>
      </c>
      <c r="AW35" s="31" t="str">
        <f>IF($D35="","",VLOOKUP($D35,Licenciés!$A:$AZ,37,FALSE))</f>
        <v>rosegautier@sfr.fr</v>
      </c>
    </row>
    <row r="36" spans="1:49" ht="15.95" customHeight="1">
      <c r="A36" s="519" t="s">
        <v>9652</v>
      </c>
      <c r="B36" s="520" t="str">
        <f t="shared" si="19"/>
        <v>04</v>
      </c>
      <c r="C36" s="521" t="str">
        <f t="shared" si="20"/>
        <v>37</v>
      </c>
      <c r="D36" s="570">
        <v>3730204</v>
      </c>
      <c r="E36" s="586" t="str">
        <f>IF($D36="","",(VLOOKUP($D36,Licenciés!$A:$AC,2,FALSE)&amp;" "&amp;VLOOKUP($D36,Licenciés!$A:$AC,3,FALSE)))</f>
        <v>CHAINTRON-FRESNEAU Joshua</v>
      </c>
      <c r="F36" s="31" t="str">
        <f>IF($D36="","",VLOOKUP($D36,Licenciés!$A:$AC,15,FALSE))</f>
        <v>4S TOURS T.T.</v>
      </c>
      <c r="G36" s="525">
        <f>IF($D36="","",VLOOKUP($D36,Licenciés!$A:$AC,8,FALSE))</f>
        <v>40932</v>
      </c>
      <c r="H36" s="521">
        <f>IF($D36="","",VLOOKUP($D36,Licenciés!$A:$AC,21,FALSE))</f>
        <v>619</v>
      </c>
      <c r="I36" s="521">
        <f>IF($D36="","",IF(VLOOKUP($D36,Licenciés!$A:$AC,24,FALSE)="Numerote","n° "&amp;VLOOKUP($D36,Licenciés!$A:$AC,23,FALSE),(VLOOKUP($D36,Licenciés!$A:$AC,24,FALSE))))</f>
        <v>6</v>
      </c>
      <c r="J36" s="521" t="str">
        <f>IF($D36="","",VLOOKUP($D36,Licenciés!$A:$AC,9,FALSE))</f>
        <v>B2</v>
      </c>
      <c r="K36" s="529"/>
      <c r="L36" s="559"/>
      <c r="M36" s="530">
        <v>8</v>
      </c>
      <c r="N36" s="521"/>
      <c r="O36" s="528"/>
      <c r="P36" s="529"/>
      <c r="Q36" s="559"/>
      <c r="R36" s="530"/>
      <c r="S36" s="521"/>
      <c r="T36" s="528"/>
      <c r="U36" s="529"/>
      <c r="V36" s="559"/>
      <c r="W36" s="530"/>
      <c r="X36" s="521"/>
      <c r="Y36" s="528"/>
      <c r="Z36" s="529"/>
      <c r="AA36" s="559"/>
      <c r="AB36" s="530"/>
      <c r="AC36" s="521"/>
      <c r="AD36" s="528"/>
      <c r="AE36" s="529">
        <f t="shared" si="21"/>
        <v>0</v>
      </c>
      <c r="AF36" s="530">
        <f t="shared" si="22"/>
        <v>0</v>
      </c>
      <c r="AG36" s="530">
        <f t="shared" si="23"/>
        <v>8</v>
      </c>
      <c r="AH36" s="530">
        <f t="shared" si="24"/>
        <v>0</v>
      </c>
      <c r="AI36" s="531">
        <f t="shared" si="25"/>
        <v>0</v>
      </c>
      <c r="AJ36" s="128" t="s">
        <v>118</v>
      </c>
      <c r="AK36" s="510"/>
      <c r="AL36" s="132" t="str">
        <f>IF($D36="","",IF(VLOOKUP($D36,Licenciés!$A:$AC,14,FALSE)&lt;10000000,"0"&amp;VLOOKUP($D36,Licenciés!$A:$AC,14,FALSE),VLOOKUP($D36,Licenciés!$A:$AC,14,FALSE)))</f>
        <v>04370002</v>
      </c>
      <c r="AM36" s="211">
        <f>IF($D36="","",VLOOKUP($D36,Licenciés!$A:$AC,23,FALSE))</f>
        <v>0</v>
      </c>
      <c r="AN36" s="30">
        <f>IF($D36="","",VLOOKUP($D36,Licenciés!$A:$AC,16,FALSE))</f>
        <v>44818</v>
      </c>
      <c r="AO36" s="31" t="str">
        <f>IF($D36="","",VLOOKUP($D36,Licenciés!$A:$AC,20,FALSE))</f>
        <v>Attestation autoquestionnaire pour mineur</v>
      </c>
      <c r="AP36" s="211" t="str">
        <f>IF($D36="","",VLOOKUP($D36,Licenciés!$A:$AC,5,FALSE))</f>
        <v>T</v>
      </c>
      <c r="AQ36" s="211">
        <f>IF($D36="","",VLOOKUP($D36,Licenciés!$A:$AC,10,FALSE))</f>
        <v>-11</v>
      </c>
      <c r="AR36" s="211" t="str">
        <f>IF($D36="","",VLOOKUP($D36,Licenciés!$A:$AC,11,FALSE))</f>
        <v>M</v>
      </c>
      <c r="AS36" s="211" t="str">
        <f>IF($D36="","",VLOOKUP($D36,Licenciés!$A:$AC,29,FALSE))</f>
        <v>Française</v>
      </c>
      <c r="AT36" s="30">
        <f>IF($D36="","",VLOOKUP($D36,Licenciés!$A:$AC,28,FALSE))</f>
        <v>0</v>
      </c>
      <c r="AU36" s="211">
        <f>IF($D36="","",VLOOKUP($D36,Licenciés!$A:$AZ,35,FALSE))</f>
        <v>0</v>
      </c>
      <c r="AV36" s="211">
        <f>IF($D36="","",VLOOKUP($D36,Licenciés!$A:$AZ,36,FALSE))</f>
        <v>643322964</v>
      </c>
      <c r="AW36" s="31" t="str">
        <f>IF($D36="","",VLOOKUP($D36,Licenciés!$A:$AZ,37,FALSE))</f>
        <v>chaintron-cindy37@laposte.net</v>
      </c>
    </row>
    <row r="37" spans="1:49" s="101" customFormat="1" ht="15.95" customHeight="1">
      <c r="A37" s="519" t="s">
        <v>9653</v>
      </c>
      <c r="B37" s="520" t="str">
        <f t="shared" si="19"/>
        <v>12</v>
      </c>
      <c r="C37" s="521" t="str">
        <f t="shared" si="20"/>
        <v>85</v>
      </c>
      <c r="D37" s="566">
        <v>8529758</v>
      </c>
      <c r="E37" s="586" t="str">
        <f>IF($D37="","",(VLOOKUP($D37,Licenciés!$A:$AC,2,FALSE)&amp;" "&amp;VLOOKUP($D37,Licenciés!$A:$AC,3,FALSE)))</f>
        <v>GELE FORT Axel</v>
      </c>
      <c r="F37" s="31" t="str">
        <f>IF($D37="","",VLOOKUP($D37,Licenciés!$A:$AC,15,FALSE))</f>
        <v>HERBIERS (LES) TENNIS DE TABLE</v>
      </c>
      <c r="G37" s="525">
        <f>IF($D37="","",VLOOKUP($D37,Licenciés!$A:$AC,8,FALSE))</f>
        <v>40910</v>
      </c>
      <c r="H37" s="521">
        <f>IF($D37="","",VLOOKUP($D37,Licenciés!$A:$AC,21,FALSE))</f>
        <v>611</v>
      </c>
      <c r="I37" s="521">
        <f>IF($D37="","",IF(VLOOKUP($D37,Licenciés!$A:$AC,24,FALSE)="Numerote","n° "&amp;VLOOKUP($D37,Licenciés!$A:$AC,23,FALSE),(VLOOKUP($D37,Licenciés!$A:$AC,24,FALSE))))</f>
        <v>6</v>
      </c>
      <c r="J37" s="521" t="str">
        <f>IF($D37="","",VLOOKUP($D37,Licenciés!$A:$AC,9,FALSE))</f>
        <v>B2</v>
      </c>
      <c r="K37" s="526"/>
      <c r="L37" s="527"/>
      <c r="M37" s="521">
        <v>7</v>
      </c>
      <c r="N37" s="521"/>
      <c r="O37" s="528"/>
      <c r="P37" s="526"/>
      <c r="Q37" s="527"/>
      <c r="R37" s="521"/>
      <c r="S37" s="521"/>
      <c r="T37" s="528"/>
      <c r="U37" s="526"/>
      <c r="V37" s="527"/>
      <c r="W37" s="521"/>
      <c r="X37" s="521"/>
      <c r="Y37" s="528"/>
      <c r="Z37" s="526"/>
      <c r="AA37" s="527"/>
      <c r="AB37" s="521"/>
      <c r="AC37" s="521"/>
      <c r="AD37" s="590"/>
      <c r="AE37" s="529">
        <f t="shared" si="21"/>
        <v>0</v>
      </c>
      <c r="AF37" s="530">
        <f t="shared" si="22"/>
        <v>0</v>
      </c>
      <c r="AG37" s="530">
        <f t="shared" si="23"/>
        <v>7</v>
      </c>
      <c r="AH37" s="530">
        <f t="shared" si="24"/>
        <v>0</v>
      </c>
      <c r="AI37" s="531">
        <f t="shared" si="25"/>
        <v>0</v>
      </c>
      <c r="AJ37" s="128" t="s">
        <v>118</v>
      </c>
      <c r="AK37" s="510"/>
      <c r="AL37" s="132">
        <f>IF($D37="","",IF(VLOOKUP($D37,Licenciés!$A:$AC,14,FALSE)&lt;10000000,"0"&amp;VLOOKUP($D37,Licenciés!$A:$AC,14,FALSE),VLOOKUP($D37,Licenciés!$A:$AC,14,FALSE)))</f>
        <v>12851011</v>
      </c>
      <c r="AM37" s="211">
        <f>IF($D37="","",VLOOKUP($D37,Licenciés!$A:$AC,23,FALSE))</f>
        <v>0</v>
      </c>
      <c r="AN37" s="30">
        <f>IF($D37="","",VLOOKUP($D37,Licenciés!$A:$AC,16,FALSE))</f>
        <v>44766</v>
      </c>
      <c r="AO37" s="31" t="str">
        <f>IF($D37="","",VLOOKUP($D37,Licenciés!$A:$AC,20,FALSE))</f>
        <v>Attestation autoquestionnaire pour mineur</v>
      </c>
      <c r="AP37" s="211" t="str">
        <f>IF($D37="","",VLOOKUP($D37,Licenciés!$A:$AC,5,FALSE))</f>
        <v>T</v>
      </c>
      <c r="AQ37" s="211">
        <f>IF($D37="","",VLOOKUP($D37,Licenciés!$A:$AC,10,FALSE))</f>
        <v>-11</v>
      </c>
      <c r="AR37" s="211" t="str">
        <f>IF($D37="","",VLOOKUP($D37,Licenciés!$A:$AC,11,FALSE))</f>
        <v>M</v>
      </c>
      <c r="AS37" s="211" t="str">
        <f>IF($D37="","",VLOOKUP($D37,Licenciés!$A:$AC,29,FALSE))</f>
        <v>Française</v>
      </c>
      <c r="AT37" s="30">
        <f>IF($D37="","",VLOOKUP($D37,Licenciés!$A:$AC,28,FALSE))</f>
        <v>0</v>
      </c>
      <c r="AU37" s="211">
        <f>IF($D37="","",VLOOKUP($D37,Licenciés!$A:$AZ,35,FALSE))</f>
        <v>0</v>
      </c>
      <c r="AV37" s="211">
        <f>IF($D37="","",VLOOKUP($D37,Licenciés!$A:$AZ,36,FALSE))</f>
        <v>626205612</v>
      </c>
      <c r="AW37" s="31" t="str">
        <f>IF($D37="","",VLOOKUP($D37,Licenciés!$A:$AZ,37,FALSE))</f>
        <v>geledenis@orange.fr</v>
      </c>
    </row>
    <row r="38" spans="1:49" ht="15.95" customHeight="1">
      <c r="A38" s="519" t="s">
        <v>9654</v>
      </c>
      <c r="B38" s="520" t="str">
        <f t="shared" si="19"/>
        <v>03</v>
      </c>
      <c r="C38" s="521" t="str">
        <f t="shared" si="20"/>
        <v>35</v>
      </c>
      <c r="D38" s="566">
        <v>3539910</v>
      </c>
      <c r="E38" s="523" t="str">
        <f>IF($D38="","",(VLOOKUP($D38,Licenciés!$A:$AC,2,FALSE)&amp;" "&amp;VLOOKUP($D38,Licenciés!$A:$AC,3,FALSE)))</f>
        <v>DES COURIERES Arthur</v>
      </c>
      <c r="F38" s="29" t="str">
        <f>IF($D38="","",VLOOKUP($D38,Licenciés!$A:$AC,15,FALSE))</f>
        <v>AURORE DE VITRE TT</v>
      </c>
      <c r="G38" s="525">
        <f>IF($D38="","",VLOOKUP($D38,Licenciés!$A:$AC,8,FALSE))</f>
        <v>41150</v>
      </c>
      <c r="H38" s="521">
        <f>IF($D38="","",VLOOKUP($D38,Licenciés!$A:$AC,21,FALSE))</f>
        <v>528</v>
      </c>
      <c r="I38" s="521">
        <f>IF($D38="","",IF(VLOOKUP($D38,Licenciés!$A:$AC,24,FALSE)="Numerote","n° "&amp;VLOOKUP($D38,Licenciés!$A:$AC,23,FALSE),(VLOOKUP($D38,Licenciés!$A:$AC,24,FALSE))))</f>
        <v>5</v>
      </c>
      <c r="J38" s="521" t="str">
        <f>IF($D38="","",VLOOKUP($D38,Licenciés!$A:$AC,9,FALSE))</f>
        <v>B2</v>
      </c>
      <c r="K38" s="529"/>
      <c r="L38" s="559"/>
      <c r="M38" s="521">
        <v>6</v>
      </c>
      <c r="N38" s="521"/>
      <c r="O38" s="528"/>
      <c r="P38" s="529"/>
      <c r="Q38" s="559"/>
      <c r="R38" s="530"/>
      <c r="S38" s="521"/>
      <c r="T38" s="528"/>
      <c r="U38" s="529"/>
      <c r="V38" s="559"/>
      <c r="W38" s="530"/>
      <c r="X38" s="521"/>
      <c r="Y38" s="528"/>
      <c r="Z38" s="529"/>
      <c r="AA38" s="559"/>
      <c r="AB38" s="530"/>
      <c r="AC38" s="521"/>
      <c r="AD38" s="528"/>
      <c r="AE38" s="529">
        <f t="shared" si="21"/>
        <v>0</v>
      </c>
      <c r="AF38" s="530">
        <f t="shared" si="22"/>
        <v>0</v>
      </c>
      <c r="AG38" s="530">
        <f t="shared" si="23"/>
        <v>6</v>
      </c>
      <c r="AH38" s="530">
        <f t="shared" si="24"/>
        <v>0</v>
      </c>
      <c r="AI38" s="531">
        <f t="shared" si="25"/>
        <v>0</v>
      </c>
      <c r="AJ38" s="128" t="s">
        <v>118</v>
      </c>
      <c r="AK38" s="510"/>
      <c r="AL38" s="132" t="str">
        <f>IF($D38="","",IF(VLOOKUP($D38,Licenciés!$A:$AC,14,FALSE)&lt;10000000,"0"&amp;VLOOKUP($D38,Licenciés!$A:$AC,14,FALSE),VLOOKUP($D38,Licenciés!$A:$AC,14,FALSE)))</f>
        <v>03350021</v>
      </c>
      <c r="AM38" s="211">
        <f>IF($D38="","",VLOOKUP($D38,Licenciés!$A:$AC,23,FALSE))</f>
        <v>0</v>
      </c>
      <c r="AN38" s="30">
        <f>IF($D38="","",VLOOKUP($D38,Licenciés!$A:$AC,16,FALSE))</f>
        <v>44754</v>
      </c>
      <c r="AO38" s="31" t="str">
        <f>IF($D38="","",VLOOKUP($D38,Licenciés!$A:$AC,20,FALSE))</f>
        <v>Standard</v>
      </c>
      <c r="AP38" s="211" t="str">
        <f>IF($D38="","",VLOOKUP($D38,Licenciés!$A:$AC,5,FALSE))</f>
        <v>T</v>
      </c>
      <c r="AQ38" s="211">
        <f>IF($D38="","",VLOOKUP($D38,Licenciés!$A:$AC,10,FALSE))</f>
        <v>-11</v>
      </c>
      <c r="AR38" s="211" t="str">
        <f>IF($D38="","",VLOOKUP($D38,Licenciés!$A:$AC,11,FALSE))</f>
        <v>M</v>
      </c>
      <c r="AS38" s="211" t="str">
        <f>IF($D38="","",VLOOKUP($D38,Licenciés!$A:$AC,29,FALSE))</f>
        <v>Française</v>
      </c>
      <c r="AT38" s="30">
        <f>IF($D38="","",VLOOKUP($D38,Licenciés!$A:$AC,28,FALSE))</f>
        <v>0</v>
      </c>
      <c r="AU38" s="211">
        <f>IF($D38="","",VLOOKUP($D38,Licenciés!$A:$AZ,35,FALSE))</f>
        <v>0</v>
      </c>
      <c r="AV38" s="211">
        <f>IF($D38="","",VLOOKUP($D38,Licenciés!$A:$AZ,36,FALSE))</f>
        <v>618051473</v>
      </c>
      <c r="AW38" s="31" t="str">
        <f>IF($D38="","",VLOOKUP($D38,Licenciés!$A:$AZ,37,FALSE))</f>
        <v>madescourieres@gmail.com</v>
      </c>
    </row>
    <row r="39" spans="1:49" ht="15.95" customHeight="1">
      <c r="A39" s="519" t="s">
        <v>9655</v>
      </c>
      <c r="B39" s="520" t="str">
        <f t="shared" si="19"/>
        <v>03</v>
      </c>
      <c r="C39" s="521" t="str">
        <f t="shared" si="20"/>
        <v>56</v>
      </c>
      <c r="D39" s="566">
        <v>5622714</v>
      </c>
      <c r="E39" s="586" t="str">
        <f>IF($D39="","",(VLOOKUP($D39,Licenciés!$A:$AC,2,FALSE)&amp;" "&amp;VLOOKUP($D39,Licenciés!$A:$AC,3,FALSE)))</f>
        <v>BOURGUES Titouan</v>
      </c>
      <c r="F39" s="31" t="str">
        <f>IF($D39="","",VLOOKUP($D39,Licenciés!$A:$AC,15,FALSE))</f>
        <v>U.S. PLOUAYSIENNE</v>
      </c>
      <c r="G39" s="525">
        <f>IF($D39="","",VLOOKUP($D39,Licenciés!$A:$AC,8,FALSE))</f>
        <v>41155</v>
      </c>
      <c r="H39" s="521">
        <f>IF($D39="","",VLOOKUP($D39,Licenciés!$A:$AC,21,FALSE))</f>
        <v>586</v>
      </c>
      <c r="I39" s="521">
        <f>IF($D39="","",IF(VLOOKUP($D39,Licenciés!$A:$AC,24,FALSE)="Numerote","n° "&amp;VLOOKUP($D39,Licenciés!$A:$AC,23,FALSE),(VLOOKUP($D39,Licenciés!$A:$AC,24,FALSE))))</f>
        <v>5</v>
      </c>
      <c r="J39" s="521" t="str">
        <f>IF($D39="","",VLOOKUP($D39,Licenciés!$A:$AC,9,FALSE))</f>
        <v>B2</v>
      </c>
      <c r="K39" s="529"/>
      <c r="L39" s="559"/>
      <c r="M39" s="530">
        <v>5</v>
      </c>
      <c r="N39" s="521"/>
      <c r="O39" s="528"/>
      <c r="P39" s="529"/>
      <c r="Q39" s="559"/>
      <c r="R39" s="530"/>
      <c r="S39" s="521"/>
      <c r="T39" s="528"/>
      <c r="U39" s="529"/>
      <c r="V39" s="559"/>
      <c r="W39" s="530"/>
      <c r="X39" s="521"/>
      <c r="Y39" s="528"/>
      <c r="Z39" s="529"/>
      <c r="AA39" s="559"/>
      <c r="AB39" s="530"/>
      <c r="AC39" s="521"/>
      <c r="AD39" s="528"/>
      <c r="AE39" s="529">
        <f t="shared" si="21"/>
        <v>0</v>
      </c>
      <c r="AF39" s="530">
        <f t="shared" si="22"/>
        <v>0</v>
      </c>
      <c r="AG39" s="530">
        <f t="shared" si="23"/>
        <v>5</v>
      </c>
      <c r="AH39" s="530">
        <f t="shared" si="24"/>
        <v>0</v>
      </c>
      <c r="AI39" s="531">
        <f t="shared" si="25"/>
        <v>0</v>
      </c>
      <c r="AJ39" s="128" t="s">
        <v>118</v>
      </c>
      <c r="AK39" s="510"/>
      <c r="AL39" s="132" t="str">
        <f>IF($D39="","",IF(VLOOKUP($D39,Licenciés!$A:$AC,14,FALSE)&lt;10000000,"0"&amp;VLOOKUP($D39,Licenciés!$A:$AC,14,FALSE),VLOOKUP($D39,Licenciés!$A:$AC,14,FALSE)))</f>
        <v>03560028</v>
      </c>
      <c r="AM39" s="211">
        <f>IF($D39="","",VLOOKUP($D39,Licenciés!$A:$AC,23,FALSE))</f>
        <v>0</v>
      </c>
      <c r="AN39" s="30">
        <f>IF($D39="","",VLOOKUP($D39,Licenciés!$A:$AC,16,FALSE))</f>
        <v>44816</v>
      </c>
      <c r="AO39" s="31" t="str">
        <f>IF($D39="","",VLOOKUP($D39,Licenciés!$A:$AC,20,FALSE))</f>
        <v>Attestation autoquestionnaire pour mineur</v>
      </c>
      <c r="AP39" s="211" t="str">
        <f>IF($D39="","",VLOOKUP($D39,Licenciés!$A:$AC,5,FALSE))</f>
        <v>T</v>
      </c>
      <c r="AQ39" s="211">
        <f>IF($D39="","",VLOOKUP($D39,Licenciés!$A:$AC,10,FALSE))</f>
        <v>-11</v>
      </c>
      <c r="AR39" s="211" t="str">
        <f>IF($D39="","",VLOOKUP($D39,Licenciés!$A:$AC,11,FALSE))</f>
        <v>M</v>
      </c>
      <c r="AS39" s="211" t="str">
        <f>IF($D39="","",VLOOKUP($D39,Licenciés!$A:$AC,29,FALSE))</f>
        <v>Française</v>
      </c>
      <c r="AT39" s="30">
        <f>IF($D39="","",VLOOKUP($D39,Licenciés!$A:$AC,28,FALSE))</f>
        <v>0</v>
      </c>
      <c r="AU39" s="211">
        <f>IF($D39="","",VLOOKUP($D39,Licenciés!$A:$AZ,35,FALSE))</f>
        <v>0</v>
      </c>
      <c r="AV39" s="211">
        <f>IF($D39="","",VLOOKUP($D39,Licenciés!$A:$AZ,36,FALSE))</f>
        <v>671152223</v>
      </c>
      <c r="AW39" s="31" t="str">
        <f>IF($D39="","",VLOOKUP($D39,Licenciés!$A:$AZ,37,FALSE))</f>
        <v>sarah3254@hotmail.com</v>
      </c>
    </row>
    <row r="40" spans="1:49" ht="15.95" customHeight="1">
      <c r="A40" s="519" t="s">
        <v>9656</v>
      </c>
      <c r="B40" s="520" t="str">
        <f t="shared" si="19"/>
        <v>04</v>
      </c>
      <c r="C40" s="521" t="str">
        <f t="shared" si="20"/>
        <v>36</v>
      </c>
      <c r="D40" s="570">
        <v>368421</v>
      </c>
      <c r="E40" s="586" t="str">
        <f>IF($D40="","",(VLOOKUP($D40,Licenciés!$A:$AC,2,FALSE)&amp;" "&amp;VLOOKUP($D40,Licenciés!$A:$AC,3,FALSE)))</f>
        <v>SART Nathan</v>
      </c>
      <c r="F40" s="31" t="str">
        <f>IF($D40="","",VLOOKUP($D40,Licenciés!$A:$AC,15,FALSE))</f>
        <v>BERRICHONNE-CHATEAUROUX</v>
      </c>
      <c r="G40" s="525">
        <f>IF($D40="","",VLOOKUP($D40,Licenciés!$A:$AC,8,FALSE))</f>
        <v>41380</v>
      </c>
      <c r="H40" s="521">
        <f>IF($D40="","",VLOOKUP($D40,Licenciés!$A:$AC,21,FALSE))</f>
        <v>584</v>
      </c>
      <c r="I40" s="521">
        <f>IF($D40="","",IF(VLOOKUP($D40,Licenciés!$A:$AC,24,FALSE)="Numerote","n° "&amp;VLOOKUP($D40,Licenciés!$A:$AC,23,FALSE),(VLOOKUP($D40,Licenciés!$A:$AC,24,FALSE))))</f>
        <v>5</v>
      </c>
      <c r="J40" s="521" t="str">
        <f>IF($D40="","",VLOOKUP($D40,Licenciés!$A:$AC,9,FALSE))</f>
        <v>B1</v>
      </c>
      <c r="K40" s="526"/>
      <c r="L40" s="527"/>
      <c r="M40" s="521">
        <v>4</v>
      </c>
      <c r="N40" s="521"/>
      <c r="O40" s="528"/>
      <c r="P40" s="526"/>
      <c r="Q40" s="527"/>
      <c r="R40" s="521"/>
      <c r="S40" s="521"/>
      <c r="T40" s="528"/>
      <c r="U40" s="526"/>
      <c r="V40" s="527"/>
      <c r="W40" s="521"/>
      <c r="X40" s="521"/>
      <c r="Y40" s="528"/>
      <c r="Z40" s="529"/>
      <c r="AA40" s="527"/>
      <c r="AB40" s="521"/>
      <c r="AC40" s="521"/>
      <c r="AD40" s="528"/>
      <c r="AE40" s="529">
        <f t="shared" si="21"/>
        <v>0</v>
      </c>
      <c r="AF40" s="530">
        <f t="shared" si="22"/>
        <v>0</v>
      </c>
      <c r="AG40" s="530">
        <f t="shared" si="23"/>
        <v>4</v>
      </c>
      <c r="AH40" s="530">
        <f t="shared" si="24"/>
        <v>0</v>
      </c>
      <c r="AI40" s="531">
        <f t="shared" si="25"/>
        <v>0</v>
      </c>
      <c r="AJ40" s="128" t="s">
        <v>118</v>
      </c>
      <c r="AK40" s="510"/>
      <c r="AL40" s="132" t="str">
        <f>IF($D40="","",IF(VLOOKUP($D40,Licenciés!$A:$AC,14,FALSE)&lt;10000000,"0"&amp;VLOOKUP($D40,Licenciés!$A:$AC,14,FALSE),VLOOKUP($D40,Licenciés!$A:$AC,14,FALSE)))</f>
        <v>04360454</v>
      </c>
      <c r="AM40" s="211">
        <f>IF($D40="","",VLOOKUP($D40,Licenciés!$A:$AC,23,FALSE))</f>
        <v>0</v>
      </c>
      <c r="AN40" s="30">
        <f>IF($D40="","",VLOOKUP($D40,Licenciés!$A:$AC,16,FALSE))</f>
        <v>44810</v>
      </c>
      <c r="AO40" s="31" t="str">
        <f>IF($D40="","",VLOOKUP($D40,Licenciés!$A:$AC,20,FALSE))</f>
        <v>Attestation autoquestionnaire pour mineur</v>
      </c>
      <c r="AP40" s="211" t="str">
        <f>IF($D40="","",VLOOKUP($D40,Licenciés!$A:$AC,5,FALSE))</f>
        <v>T</v>
      </c>
      <c r="AQ40" s="211">
        <f>IF($D40="","",VLOOKUP($D40,Licenciés!$A:$AC,10,FALSE))</f>
        <v>-10</v>
      </c>
      <c r="AR40" s="211" t="str">
        <f>IF($D40="","",VLOOKUP($D40,Licenciés!$A:$AC,11,FALSE))</f>
        <v>M</v>
      </c>
      <c r="AS40" s="211" t="str">
        <f>IF($D40="","",VLOOKUP($D40,Licenciés!$A:$AC,29,FALSE))</f>
        <v>Française</v>
      </c>
      <c r="AT40" s="30">
        <f>IF($D40="","",VLOOKUP($D40,Licenciés!$A:$AC,28,FALSE))</f>
        <v>0</v>
      </c>
      <c r="AU40" s="211">
        <f>IF($D40="","",VLOOKUP($D40,Licenciés!$A:$AZ,35,FALSE))</f>
        <v>0</v>
      </c>
      <c r="AV40" s="211">
        <f>IF($D40="","",VLOOKUP($D40,Licenciés!$A:$AZ,36,FALSE))</f>
        <v>687751378</v>
      </c>
      <c r="AW40" s="31" t="str">
        <f>IF($D40="","",VLOOKUP($D40,Licenciés!$A:$AZ,37,FALSE))</f>
        <v>sartf36@gmail.com</v>
      </c>
    </row>
    <row r="41" spans="1:49" s="101" customFormat="1" ht="15.95" customHeight="1">
      <c r="A41" s="519" t="s">
        <v>3541</v>
      </c>
      <c r="B41" s="520" t="str">
        <f t="shared" si="19"/>
        <v>03</v>
      </c>
      <c r="C41" s="521" t="str">
        <f t="shared" si="20"/>
        <v>35</v>
      </c>
      <c r="D41" s="566">
        <v>3540249</v>
      </c>
      <c r="E41" s="523" t="str">
        <f>IF($D41="","",(VLOOKUP($D41,Licenciés!$A:$AC,2,FALSE)&amp;" "&amp;VLOOKUP($D41,Licenciés!$A:$AC,3,FALSE)))</f>
        <v>RAYNARD Romain</v>
      </c>
      <c r="F41" s="29" t="str">
        <f>IF($D41="","",VLOOKUP($D41,Licenciés!$A:$AC,15,FALSE))</f>
        <v>AURORE DE VITRE TT</v>
      </c>
      <c r="G41" s="525">
        <f>IF($D41="","",VLOOKUP($D41,Licenciés!$A:$AC,8,FALSE))</f>
        <v>41121</v>
      </c>
      <c r="H41" s="521">
        <f>IF($D41="","",VLOOKUP($D41,Licenciés!$A:$AC,21,FALSE))</f>
        <v>530</v>
      </c>
      <c r="I41" s="521">
        <f>IF($D41="","",IF(VLOOKUP($D41,Licenciés!$A:$AC,24,FALSE)="Numerote","n° "&amp;VLOOKUP($D41,Licenciés!$A:$AC,23,FALSE),(VLOOKUP($D41,Licenciés!$A:$AC,24,FALSE))))</f>
        <v>5</v>
      </c>
      <c r="J41" s="521" t="str">
        <f>IF($D41="","",VLOOKUP($D41,Licenciés!$A:$AC,9,FALSE))</f>
        <v>B2</v>
      </c>
      <c r="K41" s="526"/>
      <c r="L41" s="527"/>
      <c r="M41" s="521">
        <v>3</v>
      </c>
      <c r="N41" s="521"/>
      <c r="O41" s="528"/>
      <c r="P41" s="526"/>
      <c r="Q41" s="527"/>
      <c r="R41" s="521"/>
      <c r="S41" s="521"/>
      <c r="T41" s="528"/>
      <c r="U41" s="526"/>
      <c r="V41" s="527"/>
      <c r="W41" s="563"/>
      <c r="X41" s="521"/>
      <c r="Y41" s="528"/>
      <c r="Z41" s="526"/>
      <c r="AA41" s="527"/>
      <c r="AB41" s="521"/>
      <c r="AC41" s="521"/>
      <c r="AD41" s="587"/>
      <c r="AE41" s="529">
        <f t="shared" si="21"/>
        <v>0</v>
      </c>
      <c r="AF41" s="530">
        <f t="shared" si="22"/>
        <v>0</v>
      </c>
      <c r="AG41" s="530">
        <f t="shared" si="23"/>
        <v>3</v>
      </c>
      <c r="AH41" s="530">
        <f t="shared" si="24"/>
        <v>0</v>
      </c>
      <c r="AI41" s="531">
        <f t="shared" si="25"/>
        <v>0</v>
      </c>
      <c r="AJ41" s="128" t="s">
        <v>118</v>
      </c>
      <c r="AK41" s="510"/>
      <c r="AL41" s="132" t="str">
        <f>IF($D41="","",IF(VLOOKUP($D41,Licenciés!$A:$AC,14,FALSE)&lt;10000000,"0"&amp;VLOOKUP($D41,Licenciés!$A:$AC,14,FALSE),VLOOKUP($D41,Licenciés!$A:$AC,14,FALSE)))</f>
        <v>03350021</v>
      </c>
      <c r="AM41" s="211">
        <f>IF($D41="","",VLOOKUP($D41,Licenciés!$A:$AC,23,FALSE))</f>
        <v>0</v>
      </c>
      <c r="AN41" s="30">
        <f>IF($D41="","",VLOOKUP($D41,Licenciés!$A:$AC,16,FALSE))</f>
        <v>44811</v>
      </c>
      <c r="AO41" s="31" t="str">
        <f>IF($D41="","",VLOOKUP($D41,Licenciés!$A:$AC,20,FALSE))</f>
        <v>Attestation autoquestionnaire pour mineur</v>
      </c>
      <c r="AP41" s="211" t="str">
        <f>IF($D41="","",VLOOKUP($D41,Licenciés!$A:$AC,5,FALSE))</f>
        <v>T</v>
      </c>
      <c r="AQ41" s="211">
        <f>IF($D41="","",VLOOKUP($D41,Licenciés!$A:$AC,10,FALSE))</f>
        <v>-11</v>
      </c>
      <c r="AR41" s="211" t="str">
        <f>IF($D41="","",VLOOKUP($D41,Licenciés!$A:$AC,11,FALSE))</f>
        <v>M</v>
      </c>
      <c r="AS41" s="211" t="str">
        <f>IF($D41="","",VLOOKUP($D41,Licenciés!$A:$AC,29,FALSE))</f>
        <v>Française</v>
      </c>
      <c r="AT41" s="30">
        <f>IF($D41="","",VLOOKUP($D41,Licenciés!$A:$AC,28,FALSE))</f>
        <v>0</v>
      </c>
      <c r="AU41" s="211">
        <f>IF($D41="","",VLOOKUP($D41,Licenciés!$A:$AZ,35,FALSE))</f>
        <v>0</v>
      </c>
      <c r="AV41" s="211">
        <f>IF($D41="","",VLOOKUP($D41,Licenciés!$A:$AZ,36,FALSE))</f>
        <v>0</v>
      </c>
      <c r="AW41" s="31" t="str">
        <f>IF($D41="","",VLOOKUP($D41,Licenciés!$A:$AZ,37,FALSE))</f>
        <v>lafamilleraynard@gmail.com</v>
      </c>
    </row>
    <row r="42" spans="1:49" ht="15.95" customHeight="1">
      <c r="A42" s="519" t="s">
        <v>9657</v>
      </c>
      <c r="B42" s="520" t="str">
        <f t="shared" si="19"/>
        <v>12</v>
      </c>
      <c r="C42" s="521" t="str">
        <f t="shared" si="20"/>
        <v>44</v>
      </c>
      <c r="D42" s="566">
        <v>4454499</v>
      </c>
      <c r="E42" s="586" t="str">
        <f>IF($D42="","",(VLOOKUP($D42,Licenciés!$A:$AC,2,FALSE)&amp;" "&amp;VLOOKUP($D42,Licenciés!$A:$AC,3,FALSE)))</f>
        <v>LAPORTE-ECHASSERIEAU Liam</v>
      </c>
      <c r="F42" s="31" t="str">
        <f>IF($D42="","",VLOOKUP($D42,Licenciés!$A:$AC,15,FALSE))</f>
        <v>JOVEENNE LANGUEUROISE E.S.</v>
      </c>
      <c r="G42" s="525">
        <f>IF($D42="","",VLOOKUP($D42,Licenciés!$A:$AC,8,FALSE))</f>
        <v>41187</v>
      </c>
      <c r="H42" s="521">
        <f>IF($D42="","",VLOOKUP($D42,Licenciés!$A:$AC,21,FALSE))</f>
        <v>519</v>
      </c>
      <c r="I42" s="521">
        <f>IF($D42="","",IF(VLOOKUP($D42,Licenciés!$A:$AC,24,FALSE)="Numerote","n° "&amp;VLOOKUP($D42,Licenciés!$A:$AC,23,FALSE),(VLOOKUP($D42,Licenciés!$A:$AC,24,FALSE))))</f>
        <v>5</v>
      </c>
      <c r="J42" s="521" t="str">
        <f>IF($D42="","",VLOOKUP($D42,Licenciés!$A:$AC,9,FALSE))</f>
        <v>B2</v>
      </c>
      <c r="K42" s="526"/>
      <c r="L42" s="527"/>
      <c r="M42" s="565">
        <v>2</v>
      </c>
      <c r="N42" s="521"/>
      <c r="O42" s="528"/>
      <c r="P42" s="526"/>
      <c r="Q42" s="527"/>
      <c r="R42" s="521"/>
      <c r="S42" s="521"/>
      <c r="T42" s="528"/>
      <c r="U42" s="526"/>
      <c r="V42" s="527"/>
      <c r="W42" s="521"/>
      <c r="X42" s="521"/>
      <c r="Y42" s="528"/>
      <c r="Z42" s="529"/>
      <c r="AA42" s="527"/>
      <c r="AB42" s="521"/>
      <c r="AC42" s="521"/>
      <c r="AD42" s="528"/>
      <c r="AE42" s="529">
        <f t="shared" si="21"/>
        <v>0</v>
      </c>
      <c r="AF42" s="530">
        <f t="shared" si="22"/>
        <v>0</v>
      </c>
      <c r="AG42" s="530">
        <f t="shared" si="23"/>
        <v>2</v>
      </c>
      <c r="AH42" s="530">
        <f t="shared" si="24"/>
        <v>0</v>
      </c>
      <c r="AI42" s="531">
        <f t="shared" si="25"/>
        <v>0</v>
      </c>
      <c r="AJ42" s="128" t="s">
        <v>118</v>
      </c>
      <c r="AK42" s="510"/>
      <c r="AL42" s="132">
        <f>IF($D42="","",IF(VLOOKUP($D42,Licenciés!$A:$AC,14,FALSE)&lt;10000000,"0"&amp;VLOOKUP($D42,Licenciés!$A:$AC,14,FALSE),VLOOKUP($D42,Licenciés!$A:$AC,14,FALSE)))</f>
        <v>12440009</v>
      </c>
      <c r="AM42" s="211">
        <f>IF($D42="","",VLOOKUP($D42,Licenciés!$A:$AC,23,FALSE))</f>
        <v>0</v>
      </c>
      <c r="AN42" s="30">
        <f>IF($D42="","",VLOOKUP($D42,Licenciés!$A:$AC,16,FALSE))</f>
        <v>44808</v>
      </c>
      <c r="AO42" s="31" t="str">
        <f>IF($D42="","",VLOOKUP($D42,Licenciés!$A:$AC,20,FALSE))</f>
        <v>Standard</v>
      </c>
      <c r="AP42" s="211" t="str">
        <f>IF($D42="","",VLOOKUP($D42,Licenciés!$A:$AC,5,FALSE))</f>
        <v>T</v>
      </c>
      <c r="AQ42" s="211">
        <f>IF($D42="","",VLOOKUP($D42,Licenciés!$A:$AC,10,FALSE))</f>
        <v>-11</v>
      </c>
      <c r="AR42" s="211" t="str">
        <f>IF($D42="","",VLOOKUP($D42,Licenciés!$A:$AC,11,FALSE))</f>
        <v>M</v>
      </c>
      <c r="AS42" s="211" t="str">
        <f>IF($D42="","",VLOOKUP($D42,Licenciés!$A:$AC,29,FALSE))</f>
        <v>Française</v>
      </c>
      <c r="AT42" s="30">
        <f>IF($D42="","",VLOOKUP($D42,Licenciés!$A:$AC,28,FALSE))</f>
        <v>0</v>
      </c>
      <c r="AU42" s="211">
        <f>IF($D42="","",VLOOKUP($D42,Licenciés!$A:$AZ,35,FALSE))</f>
        <v>0</v>
      </c>
      <c r="AV42" s="211">
        <f>IF($D42="","",VLOOKUP($D42,Licenciés!$A:$AZ,36,FALSE))</f>
        <v>608056767</v>
      </c>
      <c r="AW42" s="31" t="str">
        <f>IF($D42="","",VLOOKUP($D42,Licenciés!$A:$AZ,37,FALSE))</f>
        <v>valeriejerome@ymail.com</v>
      </c>
    </row>
    <row r="43" spans="1:49" s="101" customFormat="1" ht="15.95" customHeight="1" thickBot="1">
      <c r="A43" s="519"/>
      <c r="B43" s="520" t="str">
        <f t="shared" si="19"/>
        <v xml:space="preserve"> </v>
      </c>
      <c r="C43" s="521" t="str">
        <f t="shared" si="20"/>
        <v/>
      </c>
      <c r="D43" s="572"/>
      <c r="E43" s="573" t="str">
        <f>IF($D43="","",(VLOOKUP($D43,Licenciés!$A:$AC,2,FALSE)&amp;" "&amp;VLOOKUP($D43,Licenciés!$A:$AC,3,FALSE)))</f>
        <v/>
      </c>
      <c r="F43" s="31" t="str">
        <f>IF($D43="","",VLOOKUP($D43,Licenciés!$A:$AC,15,FALSE))</f>
        <v/>
      </c>
      <c r="G43" s="525" t="str">
        <f>IF($D43="","",VLOOKUP($D43,Licenciés!$A:$AC,8,FALSE))</f>
        <v/>
      </c>
      <c r="H43" s="521" t="str">
        <f>IF($D43="","",VLOOKUP($D43,Licenciés!$A:$AC,21,FALSE))</f>
        <v/>
      </c>
      <c r="I43" s="521" t="str">
        <f>IF($D43="","",IF(VLOOKUP($D43,Licenciés!$A:$AC,24,FALSE)="Numerote","n° "&amp;VLOOKUP($D43,Licenciés!$A:$AC,23,FALSE),(VLOOKUP($D43,Licenciés!$A:$AC,24,FALSE))))</f>
        <v/>
      </c>
      <c r="J43" s="521" t="str">
        <f>IF($D43="","",VLOOKUP($D43,Licenciés!$A:$AC,9,FALSE))</f>
        <v/>
      </c>
      <c r="K43" s="545"/>
      <c r="L43" s="537"/>
      <c r="M43" s="542"/>
      <c r="N43" s="540"/>
      <c r="O43" s="544"/>
      <c r="P43" s="545"/>
      <c r="Q43" s="546"/>
      <c r="R43" s="540"/>
      <c r="S43" s="540"/>
      <c r="T43" s="544"/>
      <c r="U43" s="545"/>
      <c r="V43" s="546"/>
      <c r="W43" s="540"/>
      <c r="X43" s="540"/>
      <c r="Y43" s="544"/>
      <c r="Z43" s="545"/>
      <c r="AA43" s="546"/>
      <c r="AB43" s="540"/>
      <c r="AC43" s="540"/>
      <c r="AD43" s="544"/>
      <c r="AE43" s="529">
        <f t="shared" si="21"/>
        <v>0</v>
      </c>
      <c r="AF43" s="530">
        <f t="shared" si="22"/>
        <v>0</v>
      </c>
      <c r="AG43" s="530">
        <f t="shared" si="23"/>
        <v>0</v>
      </c>
      <c r="AH43" s="530">
        <f t="shared" si="24"/>
        <v>0</v>
      </c>
      <c r="AI43" s="531">
        <f t="shared" si="25"/>
        <v>0</v>
      </c>
      <c r="AJ43" s="163"/>
      <c r="AK43" s="4"/>
      <c r="AL43" s="132" t="str">
        <f>IF($D43="","",IF(VLOOKUP($D43,Licenciés!$A:$AC,14,FALSE)&lt;10000000,"0"&amp;VLOOKUP($D43,Licenciés!$A:$AC,14,FALSE),VLOOKUP($D43,Licenciés!$A:$AC,14,FALSE)))</f>
        <v/>
      </c>
      <c r="AM43" s="211" t="str">
        <f>IF($D43="","",VLOOKUP($D43,Licenciés!$A:$AC,23,FALSE))</f>
        <v/>
      </c>
      <c r="AN43" s="30" t="str">
        <f>IF($D43="","",VLOOKUP($D43,Licenciés!$A:$AC,16,FALSE))</f>
        <v/>
      </c>
      <c r="AO43" s="31" t="str">
        <f>IF($D43="","",VLOOKUP($D43,Licenciés!$A:$AC,20,FALSE))</f>
        <v/>
      </c>
      <c r="AP43" s="211" t="str">
        <f>IF($D43="","",VLOOKUP($D43,Licenciés!$A:$AC,5,FALSE))</f>
        <v/>
      </c>
      <c r="AQ43" s="211" t="str">
        <f>IF($D43="","",VLOOKUP($D43,Licenciés!$A:$AC,10,FALSE))</f>
        <v/>
      </c>
      <c r="AR43" s="211" t="str">
        <f>IF($D43="","",VLOOKUP($D43,Licenciés!$A:$AC,11,FALSE))</f>
        <v/>
      </c>
      <c r="AS43" s="211" t="str">
        <f>IF($D43="","",VLOOKUP($D43,Licenciés!$A:$AC,29,FALSE))</f>
        <v/>
      </c>
      <c r="AT43" s="30" t="str">
        <f>IF($D43="","",VLOOKUP($D43,Licenciés!$A:$AC,28,FALSE))</f>
        <v/>
      </c>
      <c r="AU43" s="211" t="str">
        <f>IF($D43="","",VLOOKUP($D43,Licenciés!$A:$AZ,35,FALSE))</f>
        <v/>
      </c>
      <c r="AV43" s="211" t="str">
        <f>IF($D43="","",VLOOKUP($D43,Licenciés!$A:$AZ,36,FALSE))</f>
        <v/>
      </c>
      <c r="AW43" s="31" t="str">
        <f>IF($D43="","",VLOOKUP($D43,Licenciés!$A:$AZ,37,FALSE))</f>
        <v/>
      </c>
    </row>
    <row r="44" spans="1:49" ht="15.95" customHeight="1" thickTop="1">
      <c r="A44" s="1"/>
      <c r="B44" s="14"/>
      <c r="C44" s="1"/>
      <c r="D44" s="190"/>
      <c r="E44" s="190"/>
      <c r="F44" s="190"/>
      <c r="G44" s="19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49" ht="15.95" hidden="1" customHeight="1"/>
    <row r="46" spans="1:49" ht="15.95" hidden="1" customHeight="1"/>
    <row r="47" spans="1:49" ht="15.95" hidden="1" customHeight="1">
      <c r="AI47" s="407"/>
      <c r="AJ47" s="129" t="s">
        <v>119</v>
      </c>
      <c r="AK47" s="513" t="s">
        <v>119</v>
      </c>
    </row>
    <row r="48" spans="1:49" ht="15.95" hidden="1" customHeight="1">
      <c r="AI48" s="407"/>
      <c r="AJ48" s="128" t="s">
        <v>118</v>
      </c>
      <c r="AK48" s="513" t="s">
        <v>118</v>
      </c>
    </row>
    <row r="49" spans="1:46" ht="15.95" hidden="1"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403"/>
      <c r="AJ49" s="494" t="s">
        <v>7198</v>
      </c>
      <c r="AK49" s="513" t="s">
        <v>7198</v>
      </c>
    </row>
    <row r="50" spans="1:46" ht="15.95" hidden="1" customHeight="1">
      <c r="AI50" s="407"/>
      <c r="AJ50" s="383" t="s">
        <v>122</v>
      </c>
      <c r="AK50" s="516" t="s">
        <v>122</v>
      </c>
    </row>
    <row r="51" spans="1:46" ht="15.95" hidden="1" customHeight="1">
      <c r="A51" s="179"/>
      <c r="B51" s="130" t="str">
        <f>IF(D51&gt;0,LEFT(AL51,2)," ")</f>
        <v xml:space="preserve"> </v>
      </c>
      <c r="C51" s="211" t="str">
        <f>RIGHT(LEFT(AL51,4),2)</f>
        <v/>
      </c>
      <c r="D51" s="126"/>
      <c r="E51" s="29" t="str">
        <f>IF($D51="","",(VLOOKUP($D51,Licenciés!$A:$AC,2,FALSE)&amp;" "&amp;VLOOKUP($D51,Licenciés!$A:$AC,3,FALSE)))</f>
        <v/>
      </c>
      <c r="F51" s="29" t="str">
        <f>IF($D51="","",VLOOKUP($D51,Licenciés!$A:$AC,15,FALSE))</f>
        <v/>
      </c>
      <c r="G51" s="30" t="str">
        <f>IF($D51="","",VLOOKUP($D51,Licenciés!$A:$AC,8,FALSE))</f>
        <v/>
      </c>
      <c r="H51" s="211" t="str">
        <f>IF($D51="","",VLOOKUP($D51,Licenciés!$A:$AC,21,FALSE))</f>
        <v/>
      </c>
      <c r="I51" s="211" t="str">
        <f>IF($D51="","",IF(VLOOKUP($D51,Licenciés!$A:$AC,24,FALSE)="Numerote","n° "&amp;VLOOKUP($D51,Licenciés!$A:$AC,23,FALSE),(VLOOKUP($D51,Licenciés!$A:$AC,24,FALSE))))</f>
        <v/>
      </c>
      <c r="J51" s="211" t="str">
        <f>IF($D51="","",VLOOKUP($D51,Licenciés!$A:$AC,9,FALSE))</f>
        <v/>
      </c>
      <c r="K51" s="144"/>
      <c r="L51" s="145"/>
      <c r="M51" s="145"/>
      <c r="N51" s="211"/>
      <c r="O51" s="225"/>
      <c r="P51" s="144"/>
      <c r="Q51" s="145"/>
      <c r="R51" s="145"/>
      <c r="S51" s="211"/>
      <c r="T51" s="225"/>
      <c r="U51" s="144"/>
      <c r="V51" s="145"/>
      <c r="W51" s="145"/>
      <c r="X51" s="211"/>
      <c r="Y51" s="225"/>
      <c r="Z51" s="144"/>
      <c r="AA51" s="145"/>
      <c r="AB51" s="192"/>
      <c r="AC51" s="211"/>
      <c r="AD51" s="133"/>
      <c r="AE51" s="364">
        <f>(K51+P51+U51+Z51)+MOD(ROUND((L51+Q51+V51+AA51-AF51)/100,),100)</f>
        <v>0</v>
      </c>
      <c r="AF51" s="132">
        <f>MOD(L51+Q51+V51+AA51+ROUND((M51+R51+W51+AB51-AG51)/100,),100)</f>
        <v>0</v>
      </c>
      <c r="AG51" s="132">
        <f>MOD(M51+R51+W51+AB51+ROUND((N51+S51+X51+AC51-AH51)/100,),100)</f>
        <v>0</v>
      </c>
      <c r="AH51" s="132">
        <f>MOD(N51+S51+X51+AC51+ROUND((O51+T51+Y51+AD51-AI51)/100,),100)</f>
        <v>0</v>
      </c>
      <c r="AI51" s="213">
        <f>MOD(O51+T51+Y51+AD51,100)</f>
        <v>0</v>
      </c>
      <c r="AJ51" s="86"/>
      <c r="AK51" s="516"/>
      <c r="AL51" s="132" t="str">
        <f>IF($D51="","",IF(VLOOKUP($D51,Licenciés!$A:$AC,14,FALSE)&lt;10000000,"0"&amp;VLOOKUP($D51,Licenciés!$A:$AC,14,FALSE),VLOOKUP($D51,Licenciés!$A:$AC,14,FALSE)))</f>
        <v/>
      </c>
      <c r="AM51" s="211" t="str">
        <f>IF($D51="","",VLOOKUP($D51,Licenciés!$A:$AC,23,FALSE))</f>
        <v/>
      </c>
      <c r="AN51" s="30" t="str">
        <f>IF($D51="","",VLOOKUP($D51,Licenciés!$A:$AC,16,FALSE))</f>
        <v/>
      </c>
      <c r="AO51" s="31" t="str">
        <f>IF($D51="","",VLOOKUP($D51,Licenciés!$A:$AC,20,FALSE))</f>
        <v/>
      </c>
      <c r="AP51" s="211" t="str">
        <f>IF($D51="","",VLOOKUP($D51,Licenciés!$A:$AC,5,FALSE))</f>
        <v/>
      </c>
      <c r="AQ51" s="211" t="str">
        <f>IF($D51="","",VLOOKUP($D51,Licenciés!$A:$AC,10,FALSE))</f>
        <v/>
      </c>
      <c r="AR51" s="211" t="str">
        <f>IF($D51="","",VLOOKUP($D51,Licenciés!$A:$AC,11,FALSE))</f>
        <v/>
      </c>
      <c r="AS51" s="211" t="str">
        <f>IF($D51="","",VLOOKUP($D51,Licenciés!$A:$AC,29,FALSE))</f>
        <v/>
      </c>
      <c r="AT51" s="30" t="str">
        <f>IF($D51="","",VLOOKUP($D51,Licenciés!$A:$AC,28,FALSE))</f>
        <v/>
      </c>
    </row>
    <row r="52" spans="1:46" ht="15.95" hidden="1" customHeight="1"/>
    <row r="53" spans="1:46" ht="15.95" hidden="1" customHeight="1"/>
    <row r="54" spans="1:46" ht="15.95" customHeight="1"/>
    <row r="55" spans="1:46" ht="15.95" customHeight="1"/>
    <row r="56" spans="1:46" ht="15.95" customHeight="1"/>
    <row r="57" spans="1:46" ht="15.95" customHeight="1"/>
    <row r="58" spans="1:46" ht="15.95" customHeight="1"/>
    <row r="59" spans="1:46" ht="15.95" customHeight="1"/>
    <row r="60" spans="1:46" ht="15.95" customHeight="1"/>
    <row r="61" spans="1:46" ht="15.95" customHeight="1"/>
    <row r="62" spans="1:46" ht="15.95" customHeight="1"/>
    <row r="63" spans="1:46" ht="15.95" customHeight="1"/>
    <row r="64" spans="1:46"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sheetData>
  <autoFilter ref="A2:AW43"/>
  <sortState ref="A6:AW29">
    <sortCondition descending="1" ref="L6:L29"/>
    <sortCondition descending="1" ref="M6:M29"/>
    <sortCondition descending="1" ref="N6:N29"/>
    <sortCondition descending="1" ref="AE6:AE29"/>
    <sortCondition descending="1" ref="AF6:AF29"/>
    <sortCondition descending="1" ref="AG6:AG29"/>
    <sortCondition descending="1" ref="AH6:AH29"/>
    <sortCondition descending="1" ref="AI6:AI29"/>
    <sortCondition descending="1" ref="H6:H29"/>
    <sortCondition descending="1" ref="G6:G29"/>
  </sortState>
  <mergeCells count="13">
    <mergeCell ref="A4:J4"/>
    <mergeCell ref="A1:AI1"/>
    <mergeCell ref="A3:J3"/>
    <mergeCell ref="AE4:AI4"/>
    <mergeCell ref="K3:O3"/>
    <mergeCell ref="P3:T3"/>
    <mergeCell ref="U3:Y3"/>
    <mergeCell ref="Z3:AD3"/>
    <mergeCell ref="AE3:AI3"/>
    <mergeCell ref="K4:O4"/>
    <mergeCell ref="P4:T4"/>
    <mergeCell ref="U4:Y4"/>
    <mergeCell ref="Z4:AD4"/>
  </mergeCells>
  <phoneticPr fontId="43" type="noConversion"/>
  <conditionalFormatting sqref="AO1:AO5 AO7:AO31 AO34:AO1048576">
    <cfRule type="cellIs" dxfId="296" priority="420" stopIfTrue="1" operator="notEqual">
      <formula>"Standard"</formula>
    </cfRule>
  </conditionalFormatting>
  <conditionalFormatting sqref="AP1:AP5 AP7:AP31 AP34:AP1048576">
    <cfRule type="cellIs" dxfId="295" priority="419" stopIfTrue="1" operator="notEqual">
      <formula>"T"</formula>
    </cfRule>
  </conditionalFormatting>
  <conditionalFormatting sqref="AT1:AT5 AT7:AT31 AT34:AT1048576">
    <cfRule type="cellIs" dxfId="294" priority="418" stopIfTrue="1" operator="greaterThanOrEqual">
      <formula>44378</formula>
    </cfRule>
  </conditionalFormatting>
  <conditionalFormatting sqref="J1:J3 J5:J31 J34:J1048576">
    <cfRule type="cellIs" dxfId="293" priority="325" stopIfTrue="1" operator="equal">
      <formula>"P"</formula>
    </cfRule>
  </conditionalFormatting>
  <conditionalFormatting sqref="AQ1:AQ5 AQ7:AQ31 AQ34:AQ1048576">
    <cfRule type="cellIs" dxfId="292" priority="326" stopIfTrue="1" operator="lessThan">
      <formula>-11</formula>
    </cfRule>
  </conditionalFormatting>
  <conditionalFormatting sqref="AQ34:AQ39 AQ27:AQ29 AQ5 AQ7:AQ25">
    <cfRule type="cellIs" priority="121" stopIfTrue="1" operator="lessThan">
      <formula>0</formula>
    </cfRule>
    <cfRule type="cellIs" dxfId="291" priority="122" stopIfTrue="1" operator="greaterThan">
      <formula>-19</formula>
    </cfRule>
  </conditionalFormatting>
  <conditionalFormatting sqref="AO49">
    <cfRule type="cellIs" dxfId="290" priority="73" stopIfTrue="1" operator="notEqual">
      <formula>"Standard"</formula>
    </cfRule>
  </conditionalFormatting>
  <conditionalFormatting sqref="AP49">
    <cfRule type="cellIs" dxfId="289" priority="72" stopIfTrue="1" operator="notEqual">
      <formula>"T"</formula>
    </cfRule>
  </conditionalFormatting>
  <conditionalFormatting sqref="AT49">
    <cfRule type="cellIs" dxfId="288" priority="71" stopIfTrue="1" operator="greaterThanOrEqual">
      <formula>44378</formula>
    </cfRule>
  </conditionalFormatting>
  <conditionalFormatting sqref="AQ49">
    <cfRule type="cellIs" dxfId="287" priority="68" stopIfTrue="1" operator="lessThan">
      <formula>-18</formula>
    </cfRule>
    <cfRule type="cellIs" dxfId="286" priority="69" stopIfTrue="1" operator="greaterThan">
      <formula>-16</formula>
    </cfRule>
  </conditionalFormatting>
  <conditionalFormatting sqref="AQ49">
    <cfRule type="cellIs" priority="65" stopIfTrue="1" operator="lessThan">
      <formula>0</formula>
    </cfRule>
    <cfRule type="cellIs" dxfId="285" priority="66" stopIfTrue="1" operator="greaterThan">
      <formula>-19</formula>
    </cfRule>
  </conditionalFormatting>
  <conditionalFormatting sqref="AO49">
    <cfRule type="cellIs" dxfId="284" priority="64" stopIfTrue="1" operator="notEqual">
      <formula>"Standard"</formula>
    </cfRule>
  </conditionalFormatting>
  <conditionalFormatting sqref="AP49">
    <cfRule type="cellIs" dxfId="283" priority="63" stopIfTrue="1" operator="notEqual">
      <formula>"T"</formula>
    </cfRule>
  </conditionalFormatting>
  <conditionalFormatting sqref="AT49">
    <cfRule type="cellIs" dxfId="282" priority="62" stopIfTrue="1" operator="greaterThanOrEqual">
      <formula>44378</formula>
    </cfRule>
  </conditionalFormatting>
  <conditionalFormatting sqref="AQ49">
    <cfRule type="cellIs" dxfId="281" priority="59" stopIfTrue="1" operator="lessThan">
      <formula>-15</formula>
    </cfRule>
    <cfRule type="cellIs" dxfId="280" priority="60" stopIfTrue="1" operator="greaterThan">
      <formula>-14</formula>
    </cfRule>
  </conditionalFormatting>
  <conditionalFormatting sqref="AO49">
    <cfRule type="cellIs" dxfId="279" priority="57" stopIfTrue="1" operator="notEqual">
      <formula>"Standard"</formula>
    </cfRule>
  </conditionalFormatting>
  <conditionalFormatting sqref="AP49">
    <cfRule type="cellIs" dxfId="278" priority="56" stopIfTrue="1" operator="notEqual">
      <formula>"T"</formula>
    </cfRule>
  </conditionalFormatting>
  <conditionalFormatting sqref="AT49">
    <cfRule type="cellIs" dxfId="277" priority="55" stopIfTrue="1" operator="greaterThanOrEqual">
      <formula>44378</formula>
    </cfRule>
  </conditionalFormatting>
  <conditionalFormatting sqref="AQ49">
    <cfRule type="cellIs" dxfId="276" priority="53" stopIfTrue="1" operator="lessThan">
      <formula>-11</formula>
    </cfRule>
  </conditionalFormatting>
  <conditionalFormatting sqref="AO49">
    <cfRule type="cellIs" dxfId="275" priority="51" stopIfTrue="1" operator="notEqual">
      <formula>"Standard"</formula>
    </cfRule>
  </conditionalFormatting>
  <conditionalFormatting sqref="AP49">
    <cfRule type="cellIs" dxfId="274" priority="50" stopIfTrue="1" operator="notEqual">
      <formula>"T"</formula>
    </cfRule>
  </conditionalFormatting>
  <conditionalFormatting sqref="AT49">
    <cfRule type="cellIs" dxfId="273" priority="49" stopIfTrue="1" operator="greaterThanOrEqual">
      <formula>44378</formula>
    </cfRule>
  </conditionalFormatting>
  <conditionalFormatting sqref="AQ49">
    <cfRule type="cellIs" dxfId="272" priority="47" stopIfTrue="1" operator="lessThan">
      <formula>-13</formula>
    </cfRule>
    <cfRule type="cellIs" dxfId="271" priority="48" stopIfTrue="1" operator="greaterThan">
      <formula>-12</formula>
    </cfRule>
  </conditionalFormatting>
  <conditionalFormatting sqref="D2:D3 D7:D31 D5 D34:D1048576">
    <cfRule type="duplicateValues" dxfId="270" priority="952"/>
  </conditionalFormatting>
  <conditionalFormatting sqref="D1">
    <cfRule type="duplicateValues" dxfId="269" priority="28"/>
  </conditionalFormatting>
  <conditionalFormatting sqref="AO6">
    <cfRule type="cellIs" dxfId="268" priority="25" stopIfTrue="1" operator="notEqual">
      <formula>"Standard"</formula>
    </cfRule>
  </conditionalFormatting>
  <conditionalFormatting sqref="AP6">
    <cfRule type="cellIs" dxfId="267" priority="24" stopIfTrue="1" operator="notEqual">
      <formula>"T"</formula>
    </cfRule>
  </conditionalFormatting>
  <conditionalFormatting sqref="AT6">
    <cfRule type="cellIs" dxfId="266" priority="23" stopIfTrue="1" operator="greaterThanOrEqual">
      <formula>44378</formula>
    </cfRule>
  </conditionalFormatting>
  <conditionalFormatting sqref="AQ6">
    <cfRule type="cellIs" dxfId="265" priority="20" stopIfTrue="1" operator="lessThan">
      <formula>-13</formula>
    </cfRule>
    <cfRule type="cellIs" dxfId="264" priority="21" stopIfTrue="1" operator="greaterThan">
      <formula>-12</formula>
    </cfRule>
  </conditionalFormatting>
  <conditionalFormatting sqref="AQ6">
    <cfRule type="cellIs" priority="17" stopIfTrue="1" operator="lessThan">
      <formula>0</formula>
    </cfRule>
    <cfRule type="cellIs" dxfId="263" priority="18" stopIfTrue="1" operator="greaterThan">
      <formula>-19</formula>
    </cfRule>
  </conditionalFormatting>
  <conditionalFormatting sqref="D6">
    <cfRule type="duplicateValues" dxfId="262" priority="26"/>
  </conditionalFormatting>
  <conditionalFormatting sqref="J4">
    <cfRule type="cellIs" dxfId="261" priority="15" stopIfTrue="1" operator="between">
      <formula>"C1"</formula>
      <formula>"C2"</formula>
    </cfRule>
  </conditionalFormatting>
  <conditionalFormatting sqref="D4">
    <cfRule type="duplicateValues" dxfId="260" priority="16"/>
  </conditionalFormatting>
  <conditionalFormatting sqref="AO33">
    <cfRule type="cellIs" dxfId="259" priority="13" stopIfTrue="1" operator="notEqual">
      <formula>"Standard"</formula>
    </cfRule>
  </conditionalFormatting>
  <conditionalFormatting sqref="AP33">
    <cfRule type="cellIs" dxfId="258" priority="12" stopIfTrue="1" operator="notEqual">
      <formula>"T"</formula>
    </cfRule>
  </conditionalFormatting>
  <conditionalFormatting sqref="AT33">
    <cfRule type="cellIs" dxfId="257" priority="11" stopIfTrue="1" operator="greaterThanOrEqual">
      <formula>44378</formula>
    </cfRule>
  </conditionalFormatting>
  <conditionalFormatting sqref="AQ33">
    <cfRule type="cellIs" priority="9" stopIfTrue="1" operator="lessThan">
      <formula>0</formula>
    </cfRule>
    <cfRule type="cellIs" dxfId="256" priority="10" stopIfTrue="1" operator="greaterThan">
      <formula>-19</formula>
    </cfRule>
  </conditionalFormatting>
  <conditionalFormatting sqref="D33">
    <cfRule type="duplicateValues" dxfId="255" priority="14"/>
  </conditionalFormatting>
  <conditionalFormatting sqref="J33">
    <cfRule type="cellIs" dxfId="254" priority="8" operator="between">
      <formula>"J1"</formula>
      <formula>"J4"</formula>
    </cfRule>
  </conditionalFormatting>
  <conditionalFormatting sqref="AO32">
    <cfRule type="cellIs" dxfId="253" priority="6" stopIfTrue="1" operator="notEqual">
      <formula>"Standard"</formula>
    </cfRule>
  </conditionalFormatting>
  <conditionalFormatting sqref="AP32">
    <cfRule type="cellIs" dxfId="252" priority="5" stopIfTrue="1" operator="notEqual">
      <formula>"T"</formula>
    </cfRule>
  </conditionalFormatting>
  <conditionalFormatting sqref="AT32">
    <cfRule type="cellIs" dxfId="251" priority="4" stopIfTrue="1" operator="greaterThanOrEqual">
      <formula>44378</formula>
    </cfRule>
  </conditionalFormatting>
  <conditionalFormatting sqref="AQ32">
    <cfRule type="cellIs" priority="2" stopIfTrue="1" operator="lessThan">
      <formula>0</formula>
    </cfRule>
    <cfRule type="cellIs" dxfId="250" priority="3" stopIfTrue="1" operator="greaterThan">
      <formula>-19</formula>
    </cfRule>
  </conditionalFormatting>
  <conditionalFormatting sqref="D32">
    <cfRule type="duplicateValues" dxfId="249" priority="7"/>
  </conditionalFormatting>
  <conditionalFormatting sqref="J32">
    <cfRule type="cellIs" dxfId="248" priority="1" operator="between">
      <formula>"J1"</formula>
      <formula>"J4"</formula>
    </cfRule>
  </conditionalFormatting>
  <printOptions horizontalCentered="1"/>
  <pageMargins left="0.39370078740157483" right="0" top="0" bottom="0" header="0" footer="0"/>
  <pageSetup paperSize="9" scale="72" orientation="landscape" r:id="rId1"/>
  <headerFooter alignWithMargins="0">
    <oddHeader>&amp;R&amp;D</oddHeader>
  </headerFooter>
</worksheet>
</file>

<file path=xl/worksheets/sheet15.xml><?xml version="1.0" encoding="utf-8"?>
<worksheet xmlns="http://schemas.openxmlformats.org/spreadsheetml/2006/main" xmlns:r="http://schemas.openxmlformats.org/officeDocument/2006/relationships">
  <sheetPr codeName="Feuil9">
    <tabColor rgb="FFFF00FF"/>
  </sheetPr>
  <dimension ref="A1:AW359"/>
  <sheetViews>
    <sheetView showGridLines="0" showZeros="0" view="pageBreakPreview" zoomScale="71" zoomScaleNormal="100" zoomScaleSheetLayoutView="71" workbookViewId="0">
      <selection activeCell="G49" sqref="G49"/>
    </sheetView>
  </sheetViews>
  <sheetFormatPr baseColWidth="10" defaultRowHeight="12"/>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7" customWidth="1"/>
    <col min="7" max="7" width="11.7109375" style="6" customWidth="1"/>
    <col min="8" max="8" width="6.7109375" style="6" customWidth="1"/>
    <col min="9" max="9" width="6.7109375" style="4" customWidth="1"/>
    <col min="10" max="10" width="4.7109375" style="4" customWidth="1"/>
    <col min="11" max="11" width="3.7109375" style="4" customWidth="1"/>
    <col min="12" max="12" width="3.7109375" style="124" customWidth="1"/>
    <col min="13" max="16" width="3.7109375" style="4" customWidth="1"/>
    <col min="17" max="17" width="3.7109375" style="124" customWidth="1"/>
    <col min="18" max="21" width="3.7109375" style="4" customWidth="1"/>
    <col min="22" max="22" width="3.7109375" style="124" customWidth="1"/>
    <col min="23" max="26" width="3.7109375" style="4" customWidth="1"/>
    <col min="27" max="27" width="3.7109375" style="124" customWidth="1"/>
    <col min="28" max="30" width="3.7109375" style="4" customWidth="1"/>
    <col min="31" max="35" width="3.7109375" style="124" customWidth="1"/>
    <col min="36" max="36" width="3.7109375" style="87" customWidth="1"/>
    <col min="37" max="37" width="4.28515625" style="4" customWidth="1"/>
    <col min="38" max="38" width="11.140625" style="4" customWidth="1"/>
    <col min="39" max="39" width="11.42578125" style="7"/>
    <col min="40" max="40" width="16" style="7" customWidth="1"/>
    <col min="41" max="45" width="11.42578125" style="7"/>
    <col min="46" max="46" width="13.140625" style="7" customWidth="1"/>
    <col min="47" max="47" width="11.42578125" style="7"/>
    <col min="48" max="48" width="13.5703125" style="7" customWidth="1"/>
    <col min="49" max="49" width="32.5703125" style="7" customWidth="1"/>
    <col min="50" max="16384" width="11.42578125" style="7"/>
  </cols>
  <sheetData>
    <row r="1" spans="1:49" s="3" customFormat="1" ht="24" customHeight="1">
      <c r="A1" s="1086" t="s">
        <v>9649</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58"/>
      <c r="AK1" s="4"/>
      <c r="AL1" s="24"/>
    </row>
    <row r="2" spans="1:49" ht="15.95" customHeight="1" thickBot="1">
      <c r="A2" s="216"/>
      <c r="B2" s="157"/>
      <c r="C2" s="98"/>
      <c r="D2" s="216"/>
      <c r="E2" s="136"/>
      <c r="F2" s="101"/>
      <c r="G2" s="99"/>
      <c r="H2" s="98"/>
      <c r="I2" s="98"/>
      <c r="J2" s="98"/>
      <c r="K2" s="137"/>
      <c r="L2" s="138"/>
      <c r="M2" s="139"/>
      <c r="N2" s="137"/>
      <c r="O2" s="137"/>
      <c r="P2" s="137"/>
      <c r="Q2" s="138"/>
      <c r="R2" s="139"/>
      <c r="S2" s="137"/>
      <c r="T2" s="137"/>
      <c r="U2" s="137"/>
      <c r="V2" s="138"/>
      <c r="W2" s="139"/>
      <c r="X2" s="137"/>
      <c r="Y2" s="137"/>
      <c r="Z2" s="137"/>
      <c r="AA2" s="138"/>
      <c r="AB2" s="139"/>
      <c r="AC2" s="139"/>
      <c r="AD2" s="137"/>
      <c r="AE2" s="140"/>
      <c r="AF2" s="140"/>
      <c r="AG2" s="140"/>
      <c r="AH2" s="140"/>
      <c r="AI2" s="141"/>
      <c r="AL2" s="132"/>
      <c r="AM2" s="211"/>
      <c r="AN2" s="30"/>
      <c r="AO2" s="31"/>
      <c r="AP2" s="211"/>
      <c r="AQ2" s="211"/>
      <c r="AR2" s="211"/>
      <c r="AS2" s="211"/>
      <c r="AT2" s="30"/>
    </row>
    <row r="3" spans="1:49" ht="21.95" customHeight="1" thickTop="1">
      <c r="A3" s="1087" t="s">
        <v>3473</v>
      </c>
      <c r="B3" s="1087"/>
      <c r="C3" s="1087"/>
      <c r="D3" s="1087"/>
      <c r="E3" s="1087"/>
      <c r="F3" s="1087"/>
      <c r="G3" s="1087"/>
      <c r="H3" s="1087"/>
      <c r="I3" s="1087"/>
      <c r="J3" s="1087"/>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89"/>
      <c r="AK3" s="512"/>
      <c r="AL3" s="132"/>
      <c r="AM3" s="211"/>
      <c r="AN3" s="30"/>
      <c r="AO3" s="31"/>
      <c r="AP3" s="211"/>
      <c r="AQ3" s="211"/>
      <c r="AR3" s="211"/>
      <c r="AS3" s="211"/>
      <c r="AT3" s="30"/>
    </row>
    <row r="4" spans="1:49" s="2" customFormat="1" ht="21.95" customHeight="1" thickBot="1">
      <c r="A4" s="993" t="s">
        <v>17212</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J4" s="89"/>
      <c r="AK4" s="512"/>
      <c r="AL4" s="132"/>
      <c r="AM4" s="211"/>
      <c r="AN4" s="30"/>
      <c r="AO4" s="31"/>
      <c r="AP4" s="211"/>
      <c r="AQ4" s="211"/>
      <c r="AR4" s="211"/>
      <c r="AS4" s="211"/>
      <c r="AT4" s="30"/>
    </row>
    <row r="5" spans="1:49" ht="15.95" customHeight="1" thickTop="1">
      <c r="A5" s="17" t="s">
        <v>1</v>
      </c>
      <c r="B5" s="18" t="s">
        <v>22</v>
      </c>
      <c r="C5" s="19" t="s">
        <v>14</v>
      </c>
      <c r="D5" s="20" t="s">
        <v>13</v>
      </c>
      <c r="E5" s="90" t="s">
        <v>2</v>
      </c>
      <c r="F5" s="90" t="s">
        <v>3</v>
      </c>
      <c r="G5" s="90" t="s">
        <v>12</v>
      </c>
      <c r="H5" s="91" t="s">
        <v>10</v>
      </c>
      <c r="I5" s="90" t="s">
        <v>4</v>
      </c>
      <c r="J5" s="21" t="s">
        <v>5</v>
      </c>
      <c r="K5" s="367" t="s">
        <v>36</v>
      </c>
      <c r="L5" s="368" t="s">
        <v>37</v>
      </c>
      <c r="M5" s="369" t="s">
        <v>15</v>
      </c>
      <c r="N5" s="369" t="s">
        <v>6</v>
      </c>
      <c r="O5" s="370" t="s">
        <v>7</v>
      </c>
      <c r="P5" s="367" t="s">
        <v>36</v>
      </c>
      <c r="Q5" s="368" t="s">
        <v>37</v>
      </c>
      <c r="R5" s="369" t="s">
        <v>15</v>
      </c>
      <c r="S5" s="369" t="s">
        <v>6</v>
      </c>
      <c r="T5" s="370" t="s">
        <v>7</v>
      </c>
      <c r="U5" s="367" t="s">
        <v>36</v>
      </c>
      <c r="V5" s="368" t="s">
        <v>37</v>
      </c>
      <c r="W5" s="369" t="s">
        <v>15</v>
      </c>
      <c r="X5" s="369" t="s">
        <v>6</v>
      </c>
      <c r="Y5" s="370" t="s">
        <v>7</v>
      </c>
      <c r="Z5" s="367" t="s">
        <v>36</v>
      </c>
      <c r="AA5" s="368" t="s">
        <v>37</v>
      </c>
      <c r="AB5" s="369" t="s">
        <v>15</v>
      </c>
      <c r="AC5" s="369" t="s">
        <v>6</v>
      </c>
      <c r="AD5" s="370" t="s">
        <v>7</v>
      </c>
      <c r="AE5" s="371" t="s">
        <v>36</v>
      </c>
      <c r="AF5" s="368" t="s">
        <v>37</v>
      </c>
      <c r="AG5" s="372" t="s">
        <v>15</v>
      </c>
      <c r="AH5" s="372" t="s">
        <v>6</v>
      </c>
      <c r="AI5" s="373" t="s">
        <v>7</v>
      </c>
      <c r="AJ5" s="89"/>
      <c r="AK5" s="512"/>
      <c r="AL5" s="4" t="s">
        <v>96</v>
      </c>
      <c r="AM5" s="4" t="s">
        <v>97</v>
      </c>
      <c r="AN5" s="4" t="s">
        <v>98</v>
      </c>
      <c r="AO5" s="4" t="s">
        <v>99</v>
      </c>
      <c r="AP5" s="4" t="s">
        <v>100</v>
      </c>
      <c r="AQ5" s="4" t="s">
        <v>101</v>
      </c>
      <c r="AR5" s="4" t="s">
        <v>102</v>
      </c>
      <c r="AS5" s="6" t="s">
        <v>103</v>
      </c>
      <c r="AT5" s="6" t="s">
        <v>104</v>
      </c>
      <c r="AU5" s="4" t="s">
        <v>6875</v>
      </c>
      <c r="AV5" s="4" t="s">
        <v>6876</v>
      </c>
      <c r="AW5" s="4" t="s">
        <v>5739</v>
      </c>
    </row>
    <row r="6" spans="1:49" ht="15.95" customHeight="1">
      <c r="A6" s="519">
        <v>1</v>
      </c>
      <c r="B6" s="520" t="str">
        <f t="shared" ref="B6" si="0">IF(D6&gt;0,LEFT(AL6,2)," ")</f>
        <v>08</v>
      </c>
      <c r="C6" s="521" t="str">
        <f t="shared" ref="C6" si="1">RIGHT(LEFT(AL6,4),2)</f>
        <v>91</v>
      </c>
      <c r="D6" s="582">
        <v>9152858</v>
      </c>
      <c r="E6" s="523" t="str">
        <f>IF($D6="","",(VLOOKUP($D6,Licenciés!$A:$AC,2,FALSE)&amp;" "&amp;VLOOKUP($D6,Licenciés!$A:$AC,3,FALSE)))</f>
        <v>PERDOMO RAMIREZ Maria Fernanda</v>
      </c>
      <c r="F6" s="29" t="str">
        <f>IF($D6="","",VLOOKUP($D6,Licenciés!$A:$AC,15,FALSE))</f>
        <v>IGNY T.T.</v>
      </c>
      <c r="G6" s="525">
        <f>IF($D6="","",VLOOKUP($D6,Licenciés!$A:$AC,8,FALSE))</f>
        <v>34944</v>
      </c>
      <c r="H6" s="521">
        <f>IF($D6="","",VLOOKUP($D6,Licenciés!$A:$AC,21,FALSE))</f>
        <v>1725</v>
      </c>
      <c r="I6" s="521" t="str">
        <f>IF($D6="","",IF(VLOOKUP($D6,Licenciés!$A:$AC,24,FALSE)="Numerote","n° "&amp;VLOOKUP($D6,Licenciés!$A:$AC,23,FALSE),(VLOOKUP($D6,Licenciés!$A:$AC,24,FALSE))))</f>
        <v>n° 190</v>
      </c>
      <c r="J6" s="521" t="str">
        <f>IF($D6="","",VLOOKUP($D6,Licenciés!$A:$AC,9,FALSE))</f>
        <v>S</v>
      </c>
      <c r="K6" s="529"/>
      <c r="L6" s="598">
        <v>0.1</v>
      </c>
      <c r="M6" s="534"/>
      <c r="N6" s="534"/>
      <c r="O6" s="626"/>
      <c r="P6" s="536"/>
      <c r="Q6" s="533"/>
      <c r="R6" s="534"/>
      <c r="S6" s="534"/>
      <c r="T6" s="535"/>
      <c r="U6" s="536"/>
      <c r="V6" s="533"/>
      <c r="W6" s="534"/>
      <c r="X6" s="534"/>
      <c r="Y6" s="535"/>
      <c r="Z6" s="569"/>
      <c r="AA6" s="533"/>
      <c r="AB6" s="534"/>
      <c r="AC6" s="521"/>
      <c r="AD6" s="551"/>
      <c r="AE6" s="529">
        <f t="shared" ref="AE6" si="2">(K6+P6+U6+Z6)+MOD(ROUND((L6+Q6+V6+AA6-AF6)/100,),100)</f>
        <v>0</v>
      </c>
      <c r="AF6" s="530">
        <f t="shared" ref="AF6" si="3">MOD(L6+Q6+V6+AA6+ROUND((M6+R6+W6+AB6-AG6)/100,),100)</f>
        <v>0.1</v>
      </c>
      <c r="AG6" s="530">
        <f t="shared" ref="AG6" si="4">MOD(M6+R6+W6+AB6+ROUND((N6+S6+X6+AC6-AH6)/100,),100)</f>
        <v>0</v>
      </c>
      <c r="AH6" s="530">
        <f t="shared" ref="AH6" si="5">MOD(N6+S6+X6+AC6+ROUND((O6+T6+Y6+AD6-AI6)/100,),100)</f>
        <v>0</v>
      </c>
      <c r="AI6" s="531">
        <f t="shared" ref="AI6" si="6">MOD(O6+T6+Y6+AD6,100)</f>
        <v>0</v>
      </c>
      <c r="AJ6" s="234"/>
      <c r="AK6" s="513"/>
      <c r="AL6" s="132" t="str">
        <f>IF($D6="","",IF(VLOOKUP($D6,Licenciés!$A:$AC,14,FALSE)&lt;10000000,"0"&amp;VLOOKUP($D6,Licenciés!$A:$AC,14,FALSE),VLOOKUP($D6,Licenciés!$A:$AC,14,FALSE)))</f>
        <v>08910861</v>
      </c>
      <c r="AM6" s="211">
        <f>IF($D6="","",VLOOKUP($D6,Licenciés!$A:$AC,23,FALSE))</f>
        <v>190</v>
      </c>
      <c r="AN6" s="30">
        <f>IF($D6="","",VLOOKUP($D6,Licenciés!$A:$AC,16,FALSE))</f>
        <v>44823</v>
      </c>
      <c r="AO6" s="31" t="str">
        <f>IF($D6="","",VLOOKUP($D6,Licenciés!$A:$AC,20,FALSE))</f>
        <v>Standard</v>
      </c>
      <c r="AP6" s="211" t="str">
        <f>IF($D6="","",VLOOKUP($D6,Licenciés!$A:$AC,5,FALSE))</f>
        <v>T</v>
      </c>
      <c r="AQ6" s="211">
        <f>IF($D6="","",VLOOKUP($D6,Licenciés!$A:$AC,10,FALSE))</f>
        <v>-40</v>
      </c>
      <c r="AR6" s="211" t="str">
        <f>IF($D6="","",VLOOKUP($D6,Licenciés!$A:$AC,11,FALSE))</f>
        <v>F</v>
      </c>
      <c r="AS6" s="211" t="str">
        <f>IF($D6="","",VLOOKUP($D6,Licenciés!$A:$AC,29,FALSE))</f>
        <v>Etranger</v>
      </c>
      <c r="AT6" s="30">
        <f>IF($D6="","",VLOOKUP($D6,Licenciés!$A:$AC,28,FALSE))</f>
        <v>44743</v>
      </c>
      <c r="AU6" s="211">
        <f>IF($D6="","",VLOOKUP($D6,Licenciés!$A:$AZ,35,FALSE))</f>
        <v>0</v>
      </c>
      <c r="AV6" s="211">
        <f>IF($D6="","",VLOOKUP($D6,Licenciés!$A:$AZ,36,FALSE))</f>
        <v>573203404721</v>
      </c>
      <c r="AW6" s="31" t="str">
        <f>IF($D6="","",VLOOKUP($D6,Licenciés!$A:$AZ,37,FALSE))</f>
        <v>ttcampsagency@gmail.com</v>
      </c>
    </row>
    <row r="7" spans="1:49" ht="15.95" customHeight="1">
      <c r="A7" s="519">
        <v>2</v>
      </c>
      <c r="B7" s="520" t="str">
        <f t="shared" ref="B7:B29" si="7">IF(D7&gt;0,LEFT(AL7,2)," ")</f>
        <v>03</v>
      </c>
      <c r="C7" s="521" t="str">
        <f t="shared" ref="C7:C29" si="8">RIGHT(LEFT(AL7,4),2)</f>
        <v>29</v>
      </c>
      <c r="D7" s="582">
        <v>2928212</v>
      </c>
      <c r="E7" s="523" t="str">
        <f>IF($D7="","",(VLOOKUP($D7,Licenciés!$A:$AC,2,FALSE)&amp;" "&amp;VLOOKUP($D7,Licenciés!$A:$AC,3,FALSE)))</f>
        <v>MENESGUEN Adèle</v>
      </c>
      <c r="F7" s="29" t="str">
        <f>IF($D7="","",VLOOKUP($D7,Licenciés!$A:$AC,15,FALSE))</f>
        <v>LANDERNEAU TT</v>
      </c>
      <c r="G7" s="525">
        <f>IF($D7="","",VLOOKUP($D7,Licenciés!$A:$AC,8,FALSE))</f>
        <v>37879</v>
      </c>
      <c r="H7" s="521">
        <f>IF($D7="","",VLOOKUP($D7,Licenciés!$A:$AC,21,FALSE))</f>
        <v>1521</v>
      </c>
      <c r="I7" s="521">
        <f>IF($D7="","",IF(VLOOKUP($D7,Licenciés!$A:$AC,24,FALSE)="Numerote","n° "&amp;VLOOKUP($D7,Licenciés!$A:$AC,23,FALSE),(VLOOKUP($D7,Licenciés!$A:$AC,24,FALSE))))</f>
        <v>15</v>
      </c>
      <c r="J7" s="521" t="str">
        <f>IF($D7="","",VLOOKUP($D7,Licenciés!$A:$AC,9,FALSE))</f>
        <v>S</v>
      </c>
      <c r="K7" s="529"/>
      <c r="L7" s="521">
        <v>52</v>
      </c>
      <c r="M7" s="534"/>
      <c r="N7" s="534"/>
      <c r="O7" s="626"/>
      <c r="P7" s="536"/>
      <c r="Q7" s="533"/>
      <c r="R7" s="534"/>
      <c r="S7" s="534"/>
      <c r="T7" s="535"/>
      <c r="U7" s="536"/>
      <c r="V7" s="533"/>
      <c r="W7" s="534"/>
      <c r="X7" s="534"/>
      <c r="Y7" s="535"/>
      <c r="Z7" s="569"/>
      <c r="AA7" s="533"/>
      <c r="AB7" s="534"/>
      <c r="AC7" s="521"/>
      <c r="AD7" s="551"/>
      <c r="AE7" s="529">
        <f t="shared" ref="AE7:AE29" si="9">(K7+P7+U7+Z7)+MOD(ROUND((L7+Q7+V7+AA7-AF7)/100,),100)</f>
        <v>0</v>
      </c>
      <c r="AF7" s="530">
        <f t="shared" ref="AF7:AF29" si="10">MOD(L7+Q7+V7+AA7+ROUND((M7+R7+W7+AB7-AG7)/100,),100)</f>
        <v>52</v>
      </c>
      <c r="AG7" s="530">
        <f t="shared" ref="AG7:AG29" si="11">MOD(M7+R7+W7+AB7+ROUND((N7+S7+X7+AC7-AH7)/100,),100)</f>
        <v>0</v>
      </c>
      <c r="AH7" s="530">
        <f t="shared" ref="AH7:AH29" si="12">MOD(N7+S7+X7+AC7+ROUND((O7+T7+Y7+AD7-AI7)/100,),100)</f>
        <v>0</v>
      </c>
      <c r="AI7" s="531">
        <f t="shared" ref="AI7:AI29" si="13">MOD(O7+T7+Y7+AD7,100)</f>
        <v>0</v>
      </c>
      <c r="AJ7" s="234"/>
      <c r="AK7" s="513"/>
      <c r="AL7" s="132" t="str">
        <f>IF($D7="","",IF(VLOOKUP($D7,Licenciés!$A:$AC,14,FALSE)&lt;10000000,"0"&amp;VLOOKUP($D7,Licenciés!$A:$AC,14,FALSE),VLOOKUP($D7,Licenciés!$A:$AC,14,FALSE)))</f>
        <v>03290005</v>
      </c>
      <c r="AM7" s="211">
        <f>IF($D7="","",VLOOKUP($D7,Licenciés!$A:$AC,23,FALSE))</f>
        <v>0</v>
      </c>
      <c r="AN7" s="30">
        <f>IF($D7="","",VLOOKUP($D7,Licenciés!$A:$AC,16,FALSE))</f>
        <v>44757</v>
      </c>
      <c r="AO7" s="31" t="str">
        <f>IF($D7="","",VLOOKUP($D7,Licenciés!$A:$AC,20,FALSE))</f>
        <v>Attestation autoquestionnaire pour majeur</v>
      </c>
      <c r="AP7" s="211" t="str">
        <f>IF($D7="","",VLOOKUP($D7,Licenciés!$A:$AC,5,FALSE))</f>
        <v>T</v>
      </c>
      <c r="AQ7" s="211">
        <f>IF($D7="","",VLOOKUP($D7,Licenciés!$A:$AC,10,FALSE))</f>
        <v>-40</v>
      </c>
      <c r="AR7" s="211" t="str">
        <f>IF($D7="","",VLOOKUP($D7,Licenciés!$A:$AC,11,FALSE))</f>
        <v>F</v>
      </c>
      <c r="AS7" s="211" t="str">
        <f>IF($D7="","",VLOOKUP($D7,Licenciés!$A:$AC,29,FALSE))</f>
        <v>Française</v>
      </c>
      <c r="AT7" s="30">
        <f>IF($D7="","",VLOOKUP($D7,Licenciés!$A:$AC,28,FALSE))</f>
        <v>0</v>
      </c>
      <c r="AU7" s="211">
        <f>IF($D7="","",VLOOKUP($D7,Licenciés!$A:$AZ,35,FALSE))</f>
        <v>298216486</v>
      </c>
      <c r="AV7" s="211">
        <f>IF($D7="","",VLOOKUP($D7,Licenciés!$A:$AZ,36,FALSE))</f>
        <v>602356832</v>
      </c>
      <c r="AW7" s="31" t="str">
        <f>IF($D7="","",VLOOKUP($D7,Licenciés!$A:$AZ,37,FALSE))</f>
        <v>nedelec.aurelie@wanadoo.fr</v>
      </c>
    </row>
    <row r="8" spans="1:49" s="101" customFormat="1" ht="15.95" customHeight="1">
      <c r="A8" s="519">
        <v>3</v>
      </c>
      <c r="B8" s="520" t="str">
        <f t="shared" si="7"/>
        <v>08</v>
      </c>
      <c r="C8" s="521" t="str">
        <f t="shared" si="8"/>
        <v>91</v>
      </c>
      <c r="D8" s="580">
        <v>9139919</v>
      </c>
      <c r="E8" s="523" t="str">
        <f>IF($D8="","",(VLOOKUP($D8,Licenciés!$A:$AC,2,FALSE)&amp;" "&amp;VLOOKUP($D8,Licenciés!$A:$AC,3,FALSE)))</f>
        <v>CAMUS Laura</v>
      </c>
      <c r="F8" s="29" t="str">
        <f>IF($D8="","",VLOOKUP($D8,Licenciés!$A:$AC,15,FALSE))</f>
        <v>VIRY CHATILLON ES</v>
      </c>
      <c r="G8" s="525">
        <f>IF($D8="","",VLOOKUP($D8,Licenciés!$A:$AC,8,FALSE))</f>
        <v>36776</v>
      </c>
      <c r="H8" s="521">
        <f>IF($D8="","",VLOOKUP($D8,Licenciés!$A:$AC,21,FALSE))</f>
        <v>1255</v>
      </c>
      <c r="I8" s="521">
        <f>IF($D8="","",IF(VLOOKUP($D8,Licenciés!$A:$AC,24,FALSE)="Numerote","n° "&amp;VLOOKUP($D8,Licenciés!$A:$AC,23,FALSE),(VLOOKUP($D8,Licenciés!$A:$AC,24,FALSE))))</f>
        <v>12</v>
      </c>
      <c r="J8" s="521" t="str">
        <f>IF($D8="","",VLOOKUP($D8,Licenciés!$A:$AC,9,FALSE))</f>
        <v>S</v>
      </c>
      <c r="K8" s="529"/>
      <c r="L8" s="521">
        <v>42</v>
      </c>
      <c r="M8" s="534"/>
      <c r="N8" s="534"/>
      <c r="O8" s="626"/>
      <c r="P8" s="536"/>
      <c r="Q8" s="533"/>
      <c r="R8" s="534"/>
      <c r="S8" s="534"/>
      <c r="T8" s="535"/>
      <c r="U8" s="536"/>
      <c r="V8" s="533"/>
      <c r="W8" s="534"/>
      <c r="X8" s="534"/>
      <c r="Y8" s="535"/>
      <c r="Z8" s="536"/>
      <c r="AA8" s="533"/>
      <c r="AB8" s="521"/>
      <c r="AC8" s="521"/>
      <c r="AD8" s="528"/>
      <c r="AE8" s="529">
        <f t="shared" si="9"/>
        <v>0</v>
      </c>
      <c r="AF8" s="530">
        <f t="shared" si="10"/>
        <v>42</v>
      </c>
      <c r="AG8" s="530">
        <f t="shared" si="11"/>
        <v>0</v>
      </c>
      <c r="AH8" s="530">
        <f t="shared" si="12"/>
        <v>0</v>
      </c>
      <c r="AI8" s="531">
        <f t="shared" si="13"/>
        <v>0</v>
      </c>
      <c r="AJ8" s="234"/>
      <c r="AK8" s="513"/>
      <c r="AL8" s="132" t="str">
        <f>IF($D8="","",IF(VLOOKUP($D8,Licenciés!$A:$AC,14,FALSE)&lt;10000000,"0"&amp;VLOOKUP($D8,Licenciés!$A:$AC,14,FALSE),VLOOKUP($D8,Licenciés!$A:$AC,14,FALSE)))</f>
        <v>08910077</v>
      </c>
      <c r="AM8" s="211">
        <f>IF($D8="","",VLOOKUP($D8,Licenciés!$A:$AC,23,FALSE))</f>
        <v>0</v>
      </c>
      <c r="AN8" s="30">
        <f>IF($D8="","",VLOOKUP($D8,Licenciés!$A:$AC,16,FALSE))</f>
        <v>44815</v>
      </c>
      <c r="AO8" s="31" t="str">
        <f>IF($D8="","",VLOOKUP($D8,Licenciés!$A:$AC,20,FALSE))</f>
        <v>Attestation autoquestionnaire pour majeur</v>
      </c>
      <c r="AP8" s="211" t="str">
        <f>IF($D8="","",VLOOKUP($D8,Licenciés!$A:$AC,5,FALSE))</f>
        <v>T</v>
      </c>
      <c r="AQ8" s="211">
        <f>IF($D8="","",VLOOKUP($D8,Licenciés!$A:$AC,10,FALSE))</f>
        <v>-40</v>
      </c>
      <c r="AR8" s="211" t="str">
        <f>IF($D8="","",VLOOKUP($D8,Licenciés!$A:$AC,11,FALSE))</f>
        <v>F</v>
      </c>
      <c r="AS8" s="211" t="str">
        <f>IF($D8="","",VLOOKUP($D8,Licenciés!$A:$AC,29,FALSE))</f>
        <v>Française</v>
      </c>
      <c r="AT8" s="30">
        <f>IF($D8="","",VLOOKUP($D8,Licenciés!$A:$AC,28,FALSE))</f>
        <v>0</v>
      </c>
      <c r="AU8" s="211">
        <f>IF($D8="","",VLOOKUP($D8,Licenciés!$A:$AZ,35,FALSE))</f>
        <v>169444800</v>
      </c>
      <c r="AV8" s="211">
        <f>IF($D8="","",VLOOKUP($D8,Licenciés!$A:$AZ,36,FALSE))</f>
        <v>641801129</v>
      </c>
      <c r="AW8" s="31" t="str">
        <f>IF($D8="","",VLOOKUP($D8,Licenciés!$A:$AZ,37,FALSE))</f>
        <v>laura.camus26@gmail.com</v>
      </c>
    </row>
    <row r="9" spans="1:49" s="101" customFormat="1" ht="15.95" customHeight="1">
      <c r="A9" s="519">
        <v>4</v>
      </c>
      <c r="B9" s="520" t="str">
        <f t="shared" si="7"/>
        <v>08</v>
      </c>
      <c r="C9" s="521" t="str">
        <f t="shared" si="8"/>
        <v>92</v>
      </c>
      <c r="D9" s="591">
        <v>9236086</v>
      </c>
      <c r="E9" s="523" t="str">
        <f>IF($D9="","",(VLOOKUP($D9,Licenciés!$A:$AC,2,FALSE)&amp;" "&amp;VLOOKUP($D9,Licenciés!$A:$AC,3,FALSE)))</f>
        <v>BARAT Andrea</v>
      </c>
      <c r="F9" s="29" t="str">
        <f>IF($D9="","",VLOOKUP($D9,Licenciés!$A:$AC,15,FALSE))</f>
        <v>PUTEAUX TT CSM</v>
      </c>
      <c r="G9" s="525">
        <f>IF($D9="","",VLOOKUP($D9,Licenciés!$A:$AC,8,FALSE))</f>
        <v>35765</v>
      </c>
      <c r="H9" s="521">
        <f>IF($D9="","",VLOOKUP($D9,Licenciés!$A:$AC,21,FALSE))</f>
        <v>1359</v>
      </c>
      <c r="I9" s="521">
        <f>IF($D9="","",IF(VLOOKUP($D9,Licenciés!$A:$AC,24,FALSE)="Numerote","n° "&amp;VLOOKUP($D9,Licenciés!$A:$AC,23,FALSE),(VLOOKUP($D9,Licenciés!$A:$AC,24,FALSE))))</f>
        <v>13</v>
      </c>
      <c r="J9" s="521" t="str">
        <f>IF($D9="","",VLOOKUP($D9,Licenciés!$A:$AC,9,FALSE))</f>
        <v>S</v>
      </c>
      <c r="K9" s="529"/>
      <c r="L9" s="521">
        <v>37</v>
      </c>
      <c r="M9" s="534"/>
      <c r="N9" s="534"/>
      <c r="O9" s="626"/>
      <c r="P9" s="536"/>
      <c r="Q9" s="533"/>
      <c r="R9" s="534"/>
      <c r="S9" s="534"/>
      <c r="T9" s="535"/>
      <c r="U9" s="536"/>
      <c r="V9" s="533"/>
      <c r="W9" s="534"/>
      <c r="X9" s="534"/>
      <c r="Y9" s="535"/>
      <c r="Z9" s="612"/>
      <c r="AA9" s="613"/>
      <c r="AB9" s="521"/>
      <c r="AC9" s="521"/>
      <c r="AD9" s="528"/>
      <c r="AE9" s="529">
        <f t="shared" si="9"/>
        <v>0</v>
      </c>
      <c r="AF9" s="530">
        <f t="shared" si="10"/>
        <v>37</v>
      </c>
      <c r="AG9" s="530">
        <f t="shared" si="11"/>
        <v>0</v>
      </c>
      <c r="AH9" s="530">
        <f t="shared" si="12"/>
        <v>0</v>
      </c>
      <c r="AI9" s="531">
        <f t="shared" si="13"/>
        <v>0</v>
      </c>
      <c r="AJ9" s="129"/>
      <c r="AK9" s="513"/>
      <c r="AL9" s="132" t="str">
        <f>IF($D9="","",IF(VLOOKUP($D9,Licenciés!$A:$AC,14,FALSE)&lt;10000000,"0"&amp;VLOOKUP($D9,Licenciés!$A:$AC,14,FALSE),VLOOKUP($D9,Licenciés!$A:$AC,14,FALSE)))</f>
        <v>08921256</v>
      </c>
      <c r="AM9" s="211">
        <f>IF($D9="","",VLOOKUP($D9,Licenciés!$A:$AC,23,FALSE))</f>
        <v>0</v>
      </c>
      <c r="AN9" s="30">
        <f>IF($D9="","",VLOOKUP($D9,Licenciés!$A:$AC,16,FALSE))</f>
        <v>44811</v>
      </c>
      <c r="AO9" s="31" t="str">
        <f>IF($D9="","",VLOOKUP($D9,Licenciés!$A:$AC,20,FALSE))</f>
        <v>Attestation autoquestionnaire pour majeur</v>
      </c>
      <c r="AP9" s="211" t="str">
        <f>IF($D9="","",VLOOKUP($D9,Licenciés!$A:$AC,5,FALSE))</f>
        <v>T</v>
      </c>
      <c r="AQ9" s="211">
        <f>IF($D9="","",VLOOKUP($D9,Licenciés!$A:$AC,10,FALSE))</f>
        <v>-40</v>
      </c>
      <c r="AR9" s="211" t="str">
        <f>IF($D9="","",VLOOKUP($D9,Licenciés!$A:$AC,11,FALSE))</f>
        <v>F</v>
      </c>
      <c r="AS9" s="211" t="str">
        <f>IF($D9="","",VLOOKUP($D9,Licenciés!$A:$AC,29,FALSE))</f>
        <v>Française</v>
      </c>
      <c r="AT9" s="30">
        <f>IF($D9="","",VLOOKUP($D9,Licenciés!$A:$AC,28,FALSE))</f>
        <v>0</v>
      </c>
      <c r="AU9" s="211">
        <f>IF($D9="","",VLOOKUP($D9,Licenciés!$A:$AZ,35,FALSE))</f>
        <v>0</v>
      </c>
      <c r="AV9" s="211">
        <f>IF($D9="","",VLOOKUP($D9,Licenciés!$A:$AZ,36,FALSE))</f>
        <v>662049546</v>
      </c>
      <c r="AW9" s="31" t="str">
        <f>IF($D9="","",VLOOKUP($D9,Licenciés!$A:$AZ,37,FALSE))</f>
        <v>andreabarat16@gmail.com</v>
      </c>
    </row>
    <row r="10" spans="1:49" ht="15.95" customHeight="1">
      <c r="A10" s="519">
        <v>5</v>
      </c>
      <c r="B10" s="520" t="str">
        <f t="shared" si="7"/>
        <v>08</v>
      </c>
      <c r="C10" s="521" t="str">
        <f t="shared" si="8"/>
        <v>78</v>
      </c>
      <c r="D10" s="580">
        <v>7861797</v>
      </c>
      <c r="E10" s="523" t="str">
        <f>IF($D10="","",(VLOOKUP($D10,Licenciés!$A:$AC,2,FALSE)&amp;" "&amp;VLOOKUP($D10,Licenciés!$A:$AC,3,FALSE)))</f>
        <v>MOINGEON Claire</v>
      </c>
      <c r="F10" s="29" t="str">
        <f>IF($D10="","",VLOOKUP($D10,Licenciés!$A:$AC,15,FALSE))</f>
        <v>SQY PING</v>
      </c>
      <c r="G10" s="525">
        <f>IF($D10="","",VLOOKUP($D10,Licenciés!$A:$AC,8,FALSE))</f>
        <v>37474</v>
      </c>
      <c r="H10" s="521">
        <f>IF($D10="","",VLOOKUP($D10,Licenciés!$A:$AC,21,FALSE))</f>
        <v>1275</v>
      </c>
      <c r="I10" s="521">
        <f>IF($D10="","",IF(VLOOKUP($D10,Licenciés!$A:$AC,24,FALSE)="Numerote","n° "&amp;VLOOKUP($D10,Licenciés!$A:$AC,23,FALSE),(VLOOKUP($D10,Licenciés!$A:$AC,24,FALSE))))</f>
        <v>12</v>
      </c>
      <c r="J10" s="521" t="str">
        <f>IF($D10="","",VLOOKUP($D10,Licenciés!$A:$AC,9,FALSE))</f>
        <v>S</v>
      </c>
      <c r="K10" s="529"/>
      <c r="L10" s="521">
        <v>32</v>
      </c>
      <c r="M10" s="534"/>
      <c r="N10" s="534"/>
      <c r="O10" s="626"/>
      <c r="P10" s="536"/>
      <c r="Q10" s="533"/>
      <c r="R10" s="579"/>
      <c r="S10" s="534"/>
      <c r="T10" s="535"/>
      <c r="U10" s="536"/>
      <c r="V10" s="533"/>
      <c r="W10" s="534"/>
      <c r="X10" s="534"/>
      <c r="Y10" s="535"/>
      <c r="Z10" s="616"/>
      <c r="AA10" s="613"/>
      <c r="AB10" s="521"/>
      <c r="AC10" s="521"/>
      <c r="AD10" s="528"/>
      <c r="AE10" s="529">
        <f t="shared" si="9"/>
        <v>0</v>
      </c>
      <c r="AF10" s="530">
        <f t="shared" si="10"/>
        <v>32</v>
      </c>
      <c r="AG10" s="530">
        <f t="shared" si="11"/>
        <v>0</v>
      </c>
      <c r="AH10" s="530">
        <f t="shared" si="12"/>
        <v>0</v>
      </c>
      <c r="AI10" s="531">
        <f t="shared" si="13"/>
        <v>0</v>
      </c>
      <c r="AJ10" s="383"/>
      <c r="AK10" s="513"/>
      <c r="AL10" s="132" t="str">
        <f>IF($D10="","",IF(VLOOKUP($D10,Licenciés!$A:$AC,14,FALSE)&lt;10000000,"0"&amp;VLOOKUP($D10,Licenciés!$A:$AC,14,FALSE),VLOOKUP($D10,Licenciés!$A:$AC,14,FALSE)))</f>
        <v>08781477</v>
      </c>
      <c r="AM10" s="211">
        <f>IF($D10="","",VLOOKUP($D10,Licenciés!$A:$AC,23,FALSE))</f>
        <v>0</v>
      </c>
      <c r="AN10" s="30">
        <f>IF($D10="","",VLOOKUP($D10,Licenciés!$A:$AC,16,FALSE))</f>
        <v>44794</v>
      </c>
      <c r="AO10" s="31" t="str">
        <f>IF($D10="","",VLOOKUP($D10,Licenciés!$A:$AC,20,FALSE))</f>
        <v>Standard</v>
      </c>
      <c r="AP10" s="211" t="str">
        <f>IF($D10="","",VLOOKUP($D10,Licenciés!$A:$AC,5,FALSE))</f>
        <v>T</v>
      </c>
      <c r="AQ10" s="211">
        <f>IF($D10="","",VLOOKUP($D10,Licenciés!$A:$AC,10,FALSE))</f>
        <v>-40</v>
      </c>
      <c r="AR10" s="211" t="str">
        <f>IF($D10="","",VLOOKUP($D10,Licenciés!$A:$AC,11,FALSE))</f>
        <v>F</v>
      </c>
      <c r="AS10" s="211" t="str">
        <f>IF($D10="","",VLOOKUP($D10,Licenciés!$A:$AC,29,FALSE))</f>
        <v>Française</v>
      </c>
      <c r="AT10" s="30">
        <f>IF($D10="","",VLOOKUP($D10,Licenciés!$A:$AC,28,FALSE))</f>
        <v>0</v>
      </c>
      <c r="AU10" s="211">
        <f>IF($D10="","",VLOOKUP($D10,Licenciés!$A:$AZ,35,FALSE))</f>
        <v>130561370</v>
      </c>
      <c r="AV10" s="211">
        <f>IF($D10="","",VLOOKUP($D10,Licenciés!$A:$AZ,36,FALSE))</f>
        <v>0</v>
      </c>
      <c r="AW10" s="31" t="str">
        <f>IF($D10="","",VLOOKUP($D10,Licenciés!$A:$AZ,37,FALSE))</f>
        <v>claire.moingeon@free.fr</v>
      </c>
    </row>
    <row r="11" spans="1:49" s="101" customFormat="1" ht="15.95" customHeight="1">
      <c r="A11" s="519">
        <v>6</v>
      </c>
      <c r="B11" s="520" t="str">
        <f t="shared" si="7"/>
        <v>04</v>
      </c>
      <c r="C11" s="521" t="str">
        <f t="shared" si="8"/>
        <v>36</v>
      </c>
      <c r="D11" s="580">
        <v>366708</v>
      </c>
      <c r="E11" s="523" t="str">
        <f>IF($D11="","",(VLOOKUP($D11,Licenciés!$A:$AC,2,FALSE)&amp;" "&amp;VLOOKUP($D11,Licenciés!$A:$AC,3,FALSE)))</f>
        <v>BERTIN Camille</v>
      </c>
      <c r="F11" s="29" t="str">
        <f>IF($D11="","",VLOOKUP($D11,Licenciés!$A:$AC,15,FALSE))</f>
        <v>CLUB PONGISTES BUZANCEENS</v>
      </c>
      <c r="G11" s="525">
        <f>IF($D11="","",VLOOKUP($D11,Licenciés!$A:$AC,8,FALSE))</f>
        <v>37558</v>
      </c>
      <c r="H11" s="521">
        <f>IF($D11="","",VLOOKUP($D11,Licenciés!$A:$AC,21,FALSE))</f>
        <v>1097</v>
      </c>
      <c r="I11" s="521">
        <f>IF($D11="","",IF(VLOOKUP($D11,Licenciés!$A:$AC,24,FALSE)="Numerote","n° "&amp;VLOOKUP($D11,Licenciés!$A:$AC,23,FALSE),(VLOOKUP($D11,Licenciés!$A:$AC,24,FALSE))))</f>
        <v>10</v>
      </c>
      <c r="J11" s="521" t="str">
        <f>IF($D11="","",VLOOKUP($D11,Licenciés!$A:$AC,9,FALSE))</f>
        <v>S</v>
      </c>
      <c r="K11" s="529"/>
      <c r="L11" s="521">
        <v>28</v>
      </c>
      <c r="M11" s="534"/>
      <c r="N11" s="534"/>
      <c r="O11" s="626"/>
      <c r="P11" s="536"/>
      <c r="Q11" s="533"/>
      <c r="R11" s="534"/>
      <c r="S11" s="534"/>
      <c r="T11" s="535"/>
      <c r="U11" s="536"/>
      <c r="V11" s="533"/>
      <c r="W11" s="534"/>
      <c r="X11" s="534"/>
      <c r="Y11" s="535"/>
      <c r="Z11" s="536"/>
      <c r="AA11" s="533"/>
      <c r="AB11" s="521"/>
      <c r="AC11" s="521"/>
      <c r="AD11" s="528"/>
      <c r="AE11" s="529">
        <f t="shared" si="9"/>
        <v>0</v>
      </c>
      <c r="AF11" s="530">
        <f t="shared" si="10"/>
        <v>28</v>
      </c>
      <c r="AG11" s="530">
        <f t="shared" si="11"/>
        <v>0</v>
      </c>
      <c r="AH11" s="530">
        <f t="shared" si="12"/>
        <v>0</v>
      </c>
      <c r="AI11" s="531">
        <f t="shared" si="13"/>
        <v>0</v>
      </c>
      <c r="AJ11" s="234"/>
      <c r="AK11" s="515"/>
      <c r="AL11" s="132" t="str">
        <f>IF($D11="","",IF(VLOOKUP($D11,Licenciés!$A:$AC,14,FALSE)&lt;10000000,"0"&amp;VLOOKUP($D11,Licenciés!$A:$AC,14,FALSE),VLOOKUP($D11,Licenciés!$A:$AC,14,FALSE)))</f>
        <v>04360343</v>
      </c>
      <c r="AM11" s="211">
        <f>IF($D11="","",VLOOKUP($D11,Licenciés!$A:$AC,23,FALSE))</f>
        <v>0</v>
      </c>
      <c r="AN11" s="30">
        <f>IF($D11="","",VLOOKUP($D11,Licenciés!$A:$AC,16,FALSE))</f>
        <v>44798</v>
      </c>
      <c r="AO11" s="31" t="str">
        <f>IF($D11="","",VLOOKUP($D11,Licenciés!$A:$AC,20,FALSE))</f>
        <v>Attestation autoquestionnaire pour majeur</v>
      </c>
      <c r="AP11" s="211" t="str">
        <f>IF($D11="","",VLOOKUP($D11,Licenciés!$A:$AC,5,FALSE))</f>
        <v>T</v>
      </c>
      <c r="AQ11" s="211">
        <f>IF($D11="","",VLOOKUP($D11,Licenciés!$A:$AC,10,FALSE))</f>
        <v>-40</v>
      </c>
      <c r="AR11" s="211" t="str">
        <f>IF($D11="","",VLOOKUP($D11,Licenciés!$A:$AC,11,FALSE))</f>
        <v>F</v>
      </c>
      <c r="AS11" s="211" t="str">
        <f>IF($D11="","",VLOOKUP($D11,Licenciés!$A:$AC,29,FALSE))</f>
        <v>Française</v>
      </c>
      <c r="AT11" s="30">
        <f>IF($D11="","",VLOOKUP($D11,Licenciés!$A:$AC,28,FALSE))</f>
        <v>0</v>
      </c>
      <c r="AU11" s="211">
        <f>IF($D11="","",VLOOKUP($D11,Licenciés!$A:$AZ,35,FALSE))</f>
        <v>254840477</v>
      </c>
      <c r="AV11" s="211">
        <f>IF($D11="","",VLOOKUP($D11,Licenciés!$A:$AZ,36,FALSE))</f>
        <v>0</v>
      </c>
      <c r="AW11" s="31" t="str">
        <f>IF($D11="","",VLOOKUP($D11,Licenciés!$A:$AZ,37,FALSE))</f>
        <v>camillebertin01@gmail.com</v>
      </c>
    </row>
    <row r="12" spans="1:49" s="101" customFormat="1" ht="15.95" customHeight="1">
      <c r="A12" s="519">
        <v>7</v>
      </c>
      <c r="B12" s="520" t="str">
        <f t="shared" si="7"/>
        <v>08</v>
      </c>
      <c r="C12" s="521" t="str">
        <f t="shared" si="8"/>
        <v>95</v>
      </c>
      <c r="D12" s="580">
        <v>7871625</v>
      </c>
      <c r="E12" s="523" t="str">
        <f>IF($D12="","",(VLOOKUP($D12,Licenciés!$A:$AC,2,FALSE)&amp;" "&amp;VLOOKUP($D12,Licenciés!$A:$AC,3,FALSE)))</f>
        <v>CAMBONIE Cecile</v>
      </c>
      <c r="F12" s="29" t="str">
        <f>IF($D12="","",VLOOKUP($D12,Licenciés!$A:$AC,15,FALSE))</f>
        <v>PONTOISE CERGY A.S.</v>
      </c>
      <c r="G12" s="525">
        <f>IF($D12="","",VLOOKUP($D12,Licenciés!$A:$AC,8,FALSE))</f>
        <v>37941</v>
      </c>
      <c r="H12" s="521">
        <f>IF($D12="","",VLOOKUP($D12,Licenciés!$A:$AC,21,FALSE))</f>
        <v>1212</v>
      </c>
      <c r="I12" s="521">
        <f>IF($D12="","",IF(VLOOKUP($D12,Licenciés!$A:$AC,24,FALSE)="Numerote","n° "&amp;VLOOKUP($D12,Licenciés!$A:$AC,23,FALSE),(VLOOKUP($D12,Licenciés!$A:$AC,24,FALSE))))</f>
        <v>12</v>
      </c>
      <c r="J12" s="521" t="str">
        <f>IF($D12="","",VLOOKUP($D12,Licenciés!$A:$AC,9,FALSE))</f>
        <v>S</v>
      </c>
      <c r="K12" s="529"/>
      <c r="L12" s="521">
        <v>25</v>
      </c>
      <c r="M12" s="534"/>
      <c r="N12" s="534"/>
      <c r="O12" s="626"/>
      <c r="P12" s="536"/>
      <c r="Q12" s="533"/>
      <c r="R12" s="534"/>
      <c r="S12" s="534"/>
      <c r="T12" s="535"/>
      <c r="U12" s="536"/>
      <c r="V12" s="533"/>
      <c r="W12" s="534"/>
      <c r="X12" s="534"/>
      <c r="Y12" s="535"/>
      <c r="Z12" s="536"/>
      <c r="AA12" s="533"/>
      <c r="AB12" s="521"/>
      <c r="AC12" s="521"/>
      <c r="AD12" s="528"/>
      <c r="AE12" s="529">
        <f t="shared" si="9"/>
        <v>0</v>
      </c>
      <c r="AF12" s="530">
        <f t="shared" si="10"/>
        <v>25</v>
      </c>
      <c r="AG12" s="530">
        <f t="shared" si="11"/>
        <v>0</v>
      </c>
      <c r="AH12" s="530">
        <f t="shared" si="12"/>
        <v>0</v>
      </c>
      <c r="AI12" s="531">
        <f t="shared" si="13"/>
        <v>0</v>
      </c>
      <c r="AJ12" s="234"/>
      <c r="AK12" s="515"/>
      <c r="AL12" s="132" t="str">
        <f>IF($D12="","",IF(VLOOKUP($D12,Licenciés!$A:$AC,14,FALSE)&lt;10000000,"0"&amp;VLOOKUP($D12,Licenciés!$A:$AC,14,FALSE),VLOOKUP($D12,Licenciés!$A:$AC,14,FALSE)))</f>
        <v>08950330</v>
      </c>
      <c r="AM12" s="211">
        <f>IF($D12="","",VLOOKUP($D12,Licenciés!$A:$AC,23,FALSE))</f>
        <v>0</v>
      </c>
      <c r="AN12" s="30">
        <f>IF($D12="","",VLOOKUP($D12,Licenciés!$A:$AC,16,FALSE))</f>
        <v>44758</v>
      </c>
      <c r="AO12" s="31" t="str">
        <f>IF($D12="","",VLOOKUP($D12,Licenciés!$A:$AC,20,FALSE))</f>
        <v>Attestation autoquestionnaire pour majeur</v>
      </c>
      <c r="AP12" s="211" t="str">
        <f>IF($D12="","",VLOOKUP($D12,Licenciés!$A:$AC,5,FALSE))</f>
        <v>T</v>
      </c>
      <c r="AQ12" s="211">
        <f>IF($D12="","",VLOOKUP($D12,Licenciés!$A:$AC,10,FALSE))</f>
        <v>-40</v>
      </c>
      <c r="AR12" s="211" t="str">
        <f>IF($D12="","",VLOOKUP($D12,Licenciés!$A:$AC,11,FALSE))</f>
        <v>F</v>
      </c>
      <c r="AS12" s="211" t="str">
        <f>IF($D12="","",VLOOKUP($D12,Licenciés!$A:$AC,29,FALSE))</f>
        <v>Française</v>
      </c>
      <c r="AT12" s="30">
        <f>IF($D12="","",VLOOKUP($D12,Licenciés!$A:$AC,28,FALSE))</f>
        <v>0</v>
      </c>
      <c r="AU12" s="211">
        <f>IF($D12="","",VLOOKUP($D12,Licenciés!$A:$AZ,35,FALSE))</f>
        <v>130381991</v>
      </c>
      <c r="AV12" s="211">
        <f>IF($D12="","",VLOOKUP($D12,Licenciés!$A:$AZ,36,FALSE))</f>
        <v>787649615</v>
      </c>
      <c r="AW12" s="31" t="str">
        <f>IF($D12="","",VLOOKUP($D12,Licenciés!$A:$AZ,37,FALSE))</f>
        <v>isabelle.cambonie@wanadoo.fr</v>
      </c>
    </row>
    <row r="13" spans="1:49" s="101" customFormat="1" ht="15.95" customHeight="1">
      <c r="A13" s="519">
        <v>8</v>
      </c>
      <c r="B13" s="520" t="str">
        <f t="shared" si="7"/>
        <v>12</v>
      </c>
      <c r="C13" s="521" t="str">
        <f t="shared" si="8"/>
        <v>49</v>
      </c>
      <c r="D13" s="582">
        <v>4933773</v>
      </c>
      <c r="E13" s="523" t="str">
        <f>IF($D13="","",(VLOOKUP($D13,Licenciés!$A:$AC,2,FALSE)&amp;" "&amp;VLOOKUP($D13,Licenciés!$A:$AC,3,FALSE)))</f>
        <v>PAUL Philippine</v>
      </c>
      <c r="F13" s="29" t="str">
        <f>IF($D13="","",VLOOKUP($D13,Licenciés!$A:$AC,15,FALSE))</f>
        <v>CHOLET Alliance TENNIS DE TABLE</v>
      </c>
      <c r="G13" s="525">
        <f>IF($D13="","",VLOOKUP($D13,Licenciés!$A:$AC,8,FALSE))</f>
        <v>37099</v>
      </c>
      <c r="H13" s="521">
        <f>IF($D13="","",VLOOKUP($D13,Licenciés!$A:$AC,21,FALSE))</f>
        <v>1303</v>
      </c>
      <c r="I13" s="521">
        <f>IF($D13="","",IF(VLOOKUP($D13,Licenciés!$A:$AC,24,FALSE)="Numerote","n° "&amp;VLOOKUP($D13,Licenciés!$A:$AC,23,FALSE),(VLOOKUP($D13,Licenciés!$A:$AC,24,FALSE))))</f>
        <v>13</v>
      </c>
      <c r="J13" s="521" t="str">
        <f>IF($D13="","",VLOOKUP($D13,Licenciés!$A:$AC,9,FALSE))</f>
        <v>S</v>
      </c>
      <c r="K13" s="529"/>
      <c r="L13" s="521">
        <v>24</v>
      </c>
      <c r="M13" s="534"/>
      <c r="N13" s="534"/>
      <c r="O13" s="626"/>
      <c r="P13" s="536"/>
      <c r="Q13" s="533"/>
      <c r="R13" s="534"/>
      <c r="S13" s="534"/>
      <c r="T13" s="535"/>
      <c r="U13" s="536"/>
      <c r="V13" s="533"/>
      <c r="W13" s="534"/>
      <c r="X13" s="534"/>
      <c r="Y13" s="535"/>
      <c r="Z13" s="536"/>
      <c r="AA13" s="533"/>
      <c r="AB13" s="521"/>
      <c r="AC13" s="521"/>
      <c r="AD13" s="528"/>
      <c r="AE13" s="529">
        <f t="shared" si="9"/>
        <v>0</v>
      </c>
      <c r="AF13" s="530">
        <f t="shared" si="10"/>
        <v>24</v>
      </c>
      <c r="AG13" s="530">
        <f t="shared" si="11"/>
        <v>0</v>
      </c>
      <c r="AH13" s="530">
        <f t="shared" si="12"/>
        <v>0</v>
      </c>
      <c r="AI13" s="531">
        <f t="shared" si="13"/>
        <v>0</v>
      </c>
      <c r="AJ13" s="234"/>
      <c r="AK13" s="515"/>
      <c r="AL13" s="132">
        <f>IF($D13="","",IF(VLOOKUP($D13,Licenciés!$A:$AC,14,FALSE)&lt;10000000,"0"&amp;VLOOKUP($D13,Licenciés!$A:$AC,14,FALSE),VLOOKUP($D13,Licenciés!$A:$AC,14,FALSE)))</f>
        <v>12490132</v>
      </c>
      <c r="AM13" s="211">
        <f>IF($D13="","",VLOOKUP($D13,Licenciés!$A:$AC,23,FALSE))</f>
        <v>0</v>
      </c>
      <c r="AN13" s="30">
        <f>IF($D13="","",VLOOKUP($D13,Licenciés!$A:$AC,16,FALSE))</f>
        <v>44797</v>
      </c>
      <c r="AO13" s="31" t="str">
        <f>IF($D13="","",VLOOKUP($D13,Licenciés!$A:$AC,20,FALSE))</f>
        <v>Standard</v>
      </c>
      <c r="AP13" s="211" t="str">
        <f>IF($D13="","",VLOOKUP($D13,Licenciés!$A:$AC,5,FALSE))</f>
        <v>T</v>
      </c>
      <c r="AQ13" s="211">
        <f>IF($D13="","",VLOOKUP($D13,Licenciés!$A:$AC,10,FALSE))</f>
        <v>-40</v>
      </c>
      <c r="AR13" s="211" t="str">
        <f>IF($D13="","",VLOOKUP($D13,Licenciés!$A:$AC,11,FALSE))</f>
        <v>F</v>
      </c>
      <c r="AS13" s="211" t="str">
        <f>IF($D13="","",VLOOKUP($D13,Licenciés!$A:$AC,29,FALSE))</f>
        <v>Française</v>
      </c>
      <c r="AT13" s="30">
        <f>IF($D13="","",VLOOKUP($D13,Licenciés!$A:$AC,28,FALSE))</f>
        <v>44013</v>
      </c>
      <c r="AU13" s="211">
        <f>IF($D13="","",VLOOKUP($D13,Licenciés!$A:$AZ,35,FALSE))</f>
        <v>241586783</v>
      </c>
      <c r="AV13" s="211">
        <f>IF($D13="","",VLOOKUP($D13,Licenciés!$A:$AZ,36,FALSE))</f>
        <v>781580021</v>
      </c>
      <c r="AW13" s="31" t="str">
        <f>IF($D13="","",VLOOKUP($D13,Licenciés!$A:$AZ,37,FALSE))</f>
        <v>philippine.paul07@gmail.com</v>
      </c>
    </row>
    <row r="14" spans="1:49" s="101" customFormat="1" ht="15.95" customHeight="1">
      <c r="A14" s="519">
        <v>9</v>
      </c>
      <c r="B14" s="520" t="str">
        <f t="shared" si="7"/>
        <v>08</v>
      </c>
      <c r="C14" s="521" t="str">
        <f t="shared" si="8"/>
        <v>94</v>
      </c>
      <c r="D14" s="580">
        <v>9313151</v>
      </c>
      <c r="E14" s="523" t="str">
        <f>IF($D14="","",(VLOOKUP($D14,Licenciés!$A:$AC,2,FALSE)&amp;" "&amp;VLOOKUP($D14,Licenciés!$A:$AC,3,FALSE)))</f>
        <v>SACKO Karttoumou</v>
      </c>
      <c r="F14" s="29" t="str">
        <f>IF($D14="","",VLOOKUP($D14,Licenciés!$A:$AC,15,FALSE))</f>
        <v>FONTENAYSIENNE Union Sportive TT</v>
      </c>
      <c r="G14" s="525">
        <f>IF($D14="","",VLOOKUP($D14,Licenciés!$A:$AC,8,FALSE))</f>
        <v>34130</v>
      </c>
      <c r="H14" s="521">
        <f>IF($D14="","",VLOOKUP($D14,Licenciés!$A:$AC,21,FALSE))</f>
        <v>1387</v>
      </c>
      <c r="I14" s="521">
        <f>IF($D14="","",IF(VLOOKUP($D14,Licenciés!$A:$AC,24,FALSE)="Numerote","n° "&amp;VLOOKUP($D14,Licenciés!$A:$AC,23,FALSE),(VLOOKUP($D14,Licenciés!$A:$AC,24,FALSE))))</f>
        <v>13</v>
      </c>
      <c r="J14" s="521" t="str">
        <f>IF($D14="","",VLOOKUP($D14,Licenciés!$A:$AC,9,FALSE))</f>
        <v>S</v>
      </c>
      <c r="K14" s="529"/>
      <c r="L14" s="521">
        <v>23</v>
      </c>
      <c r="M14" s="534"/>
      <c r="N14" s="534"/>
      <c r="O14" s="626"/>
      <c r="P14" s="536"/>
      <c r="Q14" s="533"/>
      <c r="R14" s="534"/>
      <c r="S14" s="534"/>
      <c r="T14" s="535"/>
      <c r="U14" s="536"/>
      <c r="V14" s="533"/>
      <c r="W14" s="534"/>
      <c r="X14" s="534"/>
      <c r="Y14" s="535"/>
      <c r="Z14" s="536"/>
      <c r="AA14" s="533"/>
      <c r="AB14" s="521"/>
      <c r="AC14" s="521"/>
      <c r="AD14" s="528"/>
      <c r="AE14" s="529">
        <f t="shared" si="9"/>
        <v>0</v>
      </c>
      <c r="AF14" s="530">
        <f t="shared" si="10"/>
        <v>23</v>
      </c>
      <c r="AG14" s="530">
        <f t="shared" si="11"/>
        <v>0</v>
      </c>
      <c r="AH14" s="530">
        <f t="shared" si="12"/>
        <v>0</v>
      </c>
      <c r="AI14" s="531">
        <f t="shared" si="13"/>
        <v>0</v>
      </c>
      <c r="AJ14" s="234"/>
      <c r="AK14" s="515"/>
      <c r="AL14" s="132" t="str">
        <f>IF($D14="","",IF(VLOOKUP($D14,Licenciés!$A:$AC,14,FALSE)&lt;10000000,"0"&amp;VLOOKUP($D14,Licenciés!$A:$AC,14,FALSE),VLOOKUP($D14,Licenciés!$A:$AC,14,FALSE)))</f>
        <v>08940073</v>
      </c>
      <c r="AM14" s="211">
        <f>IF($D14="","",VLOOKUP($D14,Licenciés!$A:$AC,23,FALSE))</f>
        <v>0</v>
      </c>
      <c r="AN14" s="30">
        <f>IF($D14="","",VLOOKUP($D14,Licenciés!$A:$AC,16,FALSE))</f>
        <v>44814</v>
      </c>
      <c r="AO14" s="31" t="str">
        <f>IF($D14="","",VLOOKUP($D14,Licenciés!$A:$AC,20,FALSE))</f>
        <v>Standard</v>
      </c>
      <c r="AP14" s="211" t="str">
        <f>IF($D14="","",VLOOKUP($D14,Licenciés!$A:$AC,5,FALSE))</f>
        <v>T</v>
      </c>
      <c r="AQ14" s="211">
        <f>IF($D14="","",VLOOKUP($D14,Licenciés!$A:$AC,10,FALSE))</f>
        <v>-40</v>
      </c>
      <c r="AR14" s="211" t="str">
        <f>IF($D14="","",VLOOKUP($D14,Licenciés!$A:$AC,11,FALSE))</f>
        <v>F</v>
      </c>
      <c r="AS14" s="211" t="str">
        <f>IF($D14="","",VLOOKUP($D14,Licenciés!$A:$AC,29,FALSE))</f>
        <v>Française</v>
      </c>
      <c r="AT14" s="30">
        <f>IF($D14="","",VLOOKUP($D14,Licenciés!$A:$AC,28,FALSE))</f>
        <v>44743</v>
      </c>
      <c r="AU14" s="211">
        <f>IF($D14="","",VLOOKUP($D14,Licenciés!$A:$AZ,35,FALSE))</f>
        <v>783464079</v>
      </c>
      <c r="AV14" s="211">
        <f>IF($D14="","",VLOOKUP($D14,Licenciés!$A:$AZ,36,FALSE))</f>
        <v>0</v>
      </c>
      <c r="AW14" s="31" t="str">
        <f>IF($D14="","",VLOOKUP($D14,Licenciés!$A:$AZ,37,FALSE))</f>
        <v>karttoumou.s@hotmail.com</v>
      </c>
    </row>
    <row r="15" spans="1:49" s="101" customFormat="1" ht="15.95" customHeight="1">
      <c r="A15" s="519">
        <v>10</v>
      </c>
      <c r="B15" s="520" t="str">
        <f t="shared" si="7"/>
        <v>08</v>
      </c>
      <c r="C15" s="521" t="str">
        <f t="shared" si="8"/>
        <v>92</v>
      </c>
      <c r="D15" s="580">
        <v>9423444</v>
      </c>
      <c r="E15" s="523" t="str">
        <f>IF($D15="","",(VLOOKUP($D15,Licenciés!$A:$AC,2,FALSE)&amp;" "&amp;VLOOKUP($D15,Licenciés!$A:$AC,3,FALSE)))</f>
        <v>JOSSE Marie</v>
      </c>
      <c r="F15" s="29" t="str">
        <f>IF($D15="","",VLOOKUP($D15,Licenciés!$A:$AC,15,FALSE))</f>
        <v>CHATENAY MALABRY  T T ASV</v>
      </c>
      <c r="G15" s="525">
        <f>IF($D15="","",VLOOKUP($D15,Licenciés!$A:$AC,8,FALSE))</f>
        <v>33832</v>
      </c>
      <c r="H15" s="521">
        <f>IF($D15="","",VLOOKUP($D15,Licenciés!$A:$AC,21,FALSE))</f>
        <v>1232</v>
      </c>
      <c r="I15" s="521">
        <f>IF($D15="","",IF(VLOOKUP($D15,Licenciés!$A:$AC,24,FALSE)="Numerote","n° "&amp;VLOOKUP($D15,Licenciés!$A:$AC,23,FALSE),(VLOOKUP($D15,Licenciés!$A:$AC,24,FALSE))))</f>
        <v>12</v>
      </c>
      <c r="J15" s="521" t="str">
        <f>IF($D15="","",VLOOKUP($D15,Licenciés!$A:$AC,9,FALSE))</f>
        <v>S</v>
      </c>
      <c r="K15" s="529"/>
      <c r="L15" s="563">
        <v>22</v>
      </c>
      <c r="M15" s="521"/>
      <c r="N15" s="521"/>
      <c r="O15" s="531"/>
      <c r="P15" s="526"/>
      <c r="Q15" s="527"/>
      <c r="R15" s="521"/>
      <c r="S15" s="521"/>
      <c r="T15" s="528"/>
      <c r="U15" s="526"/>
      <c r="V15" s="527"/>
      <c r="W15" s="521"/>
      <c r="X15" s="521"/>
      <c r="Y15" s="528"/>
      <c r="Z15" s="526"/>
      <c r="AA15" s="527"/>
      <c r="AB15" s="521"/>
      <c r="AC15" s="521"/>
      <c r="AD15" s="528"/>
      <c r="AE15" s="529">
        <f t="shared" si="9"/>
        <v>0</v>
      </c>
      <c r="AF15" s="530">
        <f t="shared" si="10"/>
        <v>22</v>
      </c>
      <c r="AG15" s="530">
        <f t="shared" si="11"/>
        <v>0</v>
      </c>
      <c r="AH15" s="530">
        <f t="shared" si="12"/>
        <v>0</v>
      </c>
      <c r="AI15" s="531">
        <f t="shared" si="13"/>
        <v>0</v>
      </c>
      <c r="AJ15" s="231"/>
      <c r="AK15" s="513"/>
      <c r="AL15" s="132" t="str">
        <f>IF($D15="","",IF(VLOOKUP($D15,Licenciés!$A:$AC,14,FALSE)&lt;10000000,"0"&amp;VLOOKUP($D15,Licenciés!$A:$AC,14,FALSE),VLOOKUP($D15,Licenciés!$A:$AC,14,FALSE)))</f>
        <v>08920063</v>
      </c>
      <c r="AM15" s="211">
        <f>IF($D15="","",VLOOKUP($D15,Licenciés!$A:$AC,23,FALSE))</f>
        <v>0</v>
      </c>
      <c r="AN15" s="30">
        <f>IF($D15="","",VLOOKUP($D15,Licenciés!$A:$AC,16,FALSE))</f>
        <v>44818</v>
      </c>
      <c r="AO15" s="31" t="str">
        <f>IF($D15="","",VLOOKUP($D15,Licenciés!$A:$AC,20,FALSE))</f>
        <v>Standard</v>
      </c>
      <c r="AP15" s="211" t="str">
        <f>IF($D15="","",VLOOKUP($D15,Licenciés!$A:$AC,5,FALSE))</f>
        <v>T</v>
      </c>
      <c r="AQ15" s="211">
        <f>IF($D15="","",VLOOKUP($D15,Licenciés!$A:$AC,10,FALSE))</f>
        <v>-40</v>
      </c>
      <c r="AR15" s="211" t="str">
        <f>IF($D15="","",VLOOKUP($D15,Licenciés!$A:$AC,11,FALSE))</f>
        <v>F</v>
      </c>
      <c r="AS15" s="211" t="str">
        <f>IF($D15="","",VLOOKUP($D15,Licenciés!$A:$AC,29,FALSE))</f>
        <v>Française</v>
      </c>
      <c r="AT15" s="30">
        <f>IF($D15="","",VLOOKUP($D15,Licenciés!$A:$AC,28,FALSE))</f>
        <v>44378</v>
      </c>
      <c r="AU15" s="211">
        <f>IF($D15="","",VLOOKUP($D15,Licenciés!$A:$AZ,35,FALSE))</f>
        <v>0</v>
      </c>
      <c r="AV15" s="211">
        <f>IF($D15="","",VLOOKUP($D15,Licenciés!$A:$AZ,36,FALSE))</f>
        <v>0</v>
      </c>
      <c r="AW15" s="31" t="str">
        <f>IF($D15="","",VLOOKUP($D15,Licenciés!$A:$AZ,37,FALSE))</f>
        <v>marinette.j@hotmail.fr</v>
      </c>
    </row>
    <row r="16" spans="1:49" s="101" customFormat="1" ht="15.95" customHeight="1">
      <c r="A16" s="519">
        <v>11</v>
      </c>
      <c r="B16" s="520" t="str">
        <f t="shared" si="7"/>
        <v>08</v>
      </c>
      <c r="C16" s="521" t="str">
        <f t="shared" si="8"/>
        <v>92</v>
      </c>
      <c r="D16" s="580">
        <v>7847253</v>
      </c>
      <c r="E16" s="523" t="str">
        <f>IF($D16="","",(VLOOKUP($D16,Licenciés!$A:$AC,2,FALSE)&amp;" "&amp;VLOOKUP($D16,Licenciés!$A:$AC,3,FALSE)))</f>
        <v>MERIC Marion</v>
      </c>
      <c r="F16" s="29" t="str">
        <f>IF($D16="","",VLOOKUP($D16,Licenciés!$A:$AC,15,FALSE))</f>
        <v>BOULOGNE BILLANCOURT AC</v>
      </c>
      <c r="G16" s="525">
        <f>IF($D16="","",VLOOKUP($D16,Licenciés!$A:$AC,8,FALSE))</f>
        <v>33429</v>
      </c>
      <c r="H16" s="521">
        <f>IF($D16="","",VLOOKUP($D16,Licenciés!$A:$AC,21,FALSE))</f>
        <v>1080</v>
      </c>
      <c r="I16" s="521">
        <f>IF($D16="","",IF(VLOOKUP($D16,Licenciés!$A:$AC,24,FALSE)="Numerote","n° "&amp;VLOOKUP($D16,Licenciés!$A:$AC,23,FALSE),(VLOOKUP($D16,Licenciés!$A:$AC,24,FALSE))))</f>
        <v>10</v>
      </c>
      <c r="J16" s="521" t="str">
        <f>IF($D16="","",VLOOKUP($D16,Licenciés!$A:$AC,9,FALSE))</f>
        <v>S</v>
      </c>
      <c r="K16" s="529"/>
      <c r="L16" s="521">
        <v>17</v>
      </c>
      <c r="M16" s="534"/>
      <c r="N16" s="534"/>
      <c r="O16" s="626"/>
      <c r="P16" s="536"/>
      <c r="Q16" s="533"/>
      <c r="R16" s="534"/>
      <c r="S16" s="534"/>
      <c r="T16" s="535">
        <v>0</v>
      </c>
      <c r="U16" s="536"/>
      <c r="V16" s="533"/>
      <c r="W16" s="534"/>
      <c r="X16" s="534"/>
      <c r="Y16" s="535"/>
      <c r="Z16" s="536"/>
      <c r="AA16" s="533"/>
      <c r="AB16" s="521"/>
      <c r="AC16" s="521"/>
      <c r="AD16" s="528"/>
      <c r="AE16" s="529">
        <f t="shared" si="9"/>
        <v>0</v>
      </c>
      <c r="AF16" s="530">
        <f t="shared" si="10"/>
        <v>17</v>
      </c>
      <c r="AG16" s="530">
        <f t="shared" si="11"/>
        <v>0</v>
      </c>
      <c r="AH16" s="530">
        <f t="shared" si="12"/>
        <v>0</v>
      </c>
      <c r="AI16" s="531">
        <f t="shared" si="13"/>
        <v>0</v>
      </c>
      <c r="AJ16" s="234"/>
      <c r="AK16" s="513"/>
      <c r="AL16" s="132" t="str">
        <f>IF($D16="","",IF(VLOOKUP($D16,Licenciés!$A:$AC,14,FALSE)&lt;10000000,"0"&amp;VLOOKUP($D16,Licenciés!$A:$AC,14,FALSE),VLOOKUP($D16,Licenciés!$A:$AC,14,FALSE)))</f>
        <v>08920049</v>
      </c>
      <c r="AM16" s="211">
        <f>IF($D16="","",VLOOKUP($D16,Licenciés!$A:$AC,23,FALSE))</f>
        <v>0</v>
      </c>
      <c r="AN16" s="30">
        <f>IF($D16="","",VLOOKUP($D16,Licenciés!$A:$AC,16,FALSE))</f>
        <v>44748</v>
      </c>
      <c r="AO16" s="31" t="str">
        <f>IF($D16="","",VLOOKUP($D16,Licenciés!$A:$AC,20,FALSE))</f>
        <v>Attestation autoquestionnaire pour majeur</v>
      </c>
      <c r="AP16" s="211" t="str">
        <f>IF($D16="","",VLOOKUP($D16,Licenciés!$A:$AC,5,FALSE))</f>
        <v>T</v>
      </c>
      <c r="AQ16" s="211">
        <f>IF($D16="","",VLOOKUP($D16,Licenciés!$A:$AC,10,FALSE))</f>
        <v>-40</v>
      </c>
      <c r="AR16" s="211" t="str">
        <f>IF($D16="","",VLOOKUP($D16,Licenciés!$A:$AC,11,FALSE))</f>
        <v>F</v>
      </c>
      <c r="AS16" s="211" t="str">
        <f>IF($D16="","",VLOOKUP($D16,Licenciés!$A:$AC,29,FALSE))</f>
        <v>Française</v>
      </c>
      <c r="AT16" s="30">
        <f>IF($D16="","",VLOOKUP($D16,Licenciés!$A:$AC,28,FALSE))</f>
        <v>0</v>
      </c>
      <c r="AU16" s="211">
        <f>IF($D16="","",VLOOKUP($D16,Licenciés!$A:$AZ,35,FALSE))</f>
        <v>130243161</v>
      </c>
      <c r="AV16" s="211">
        <f>IF($D16="","",VLOOKUP($D16,Licenciés!$A:$AZ,36,FALSE))</f>
        <v>686435093</v>
      </c>
      <c r="AW16" s="31" t="str">
        <f>IF($D16="","",VLOOKUP($D16,Licenciés!$A:$AZ,37,FALSE))</f>
        <v>marionmeric@hotmail.fr</v>
      </c>
    </row>
    <row r="17" spans="1:49" s="101" customFormat="1" ht="15.95" customHeight="1">
      <c r="A17" s="519">
        <v>12</v>
      </c>
      <c r="B17" s="520" t="str">
        <f t="shared" si="7"/>
        <v>08</v>
      </c>
      <c r="C17" s="521" t="str">
        <f t="shared" si="8"/>
        <v>78</v>
      </c>
      <c r="D17" s="580">
        <v>9238768</v>
      </c>
      <c r="E17" s="524" t="str">
        <f>IF($D17="","",(VLOOKUP($D17,Licenciés!$A:$AC,2,FALSE)&amp;" "&amp;VLOOKUP($D17,Licenciés!$A:$AC,3,FALSE)))</f>
        <v>HAUTIERE Lucie</v>
      </c>
      <c r="F17" s="29" t="str">
        <f>IF($D17="","",VLOOKUP($D17,Licenciés!$A:$AC,15,FALSE))</f>
        <v>SQY PING</v>
      </c>
      <c r="G17" s="525">
        <f>IF($D17="","",VLOOKUP($D17,Licenciés!$A:$AC,8,FALSE))</f>
        <v>36805</v>
      </c>
      <c r="H17" s="521">
        <f>IF($D17="","",VLOOKUP($D17,Licenciés!$A:$AC,21,FALSE))</f>
        <v>1012</v>
      </c>
      <c r="I17" s="521">
        <f>IF($D17="","",IF(VLOOKUP($D17,Licenciés!$A:$AC,24,FALSE)="Numerote","n° "&amp;VLOOKUP($D17,Licenciés!$A:$AC,23,FALSE),(VLOOKUP($D17,Licenciés!$A:$AC,24,FALSE))))</f>
        <v>10</v>
      </c>
      <c r="J17" s="521" t="str">
        <f>IF($D17="","",VLOOKUP($D17,Licenciés!$A:$AC,9,FALSE))</f>
        <v>S</v>
      </c>
      <c r="K17" s="529"/>
      <c r="L17" s="521">
        <v>15</v>
      </c>
      <c r="M17" s="534"/>
      <c r="N17" s="534"/>
      <c r="O17" s="626"/>
      <c r="P17" s="536"/>
      <c r="Q17" s="533"/>
      <c r="R17" s="534"/>
      <c r="S17" s="534"/>
      <c r="T17" s="535"/>
      <c r="U17" s="536"/>
      <c r="V17" s="533"/>
      <c r="W17" s="534"/>
      <c r="X17" s="534"/>
      <c r="Y17" s="535"/>
      <c r="Z17" s="536"/>
      <c r="AA17" s="533"/>
      <c r="AB17" s="521"/>
      <c r="AC17" s="521"/>
      <c r="AD17" s="528"/>
      <c r="AE17" s="529">
        <f t="shared" si="9"/>
        <v>0</v>
      </c>
      <c r="AF17" s="530">
        <f t="shared" si="10"/>
        <v>15</v>
      </c>
      <c r="AG17" s="530">
        <f t="shared" si="11"/>
        <v>0</v>
      </c>
      <c r="AH17" s="530">
        <f t="shared" si="12"/>
        <v>0</v>
      </c>
      <c r="AI17" s="531">
        <f t="shared" si="13"/>
        <v>0</v>
      </c>
      <c r="AJ17" s="234"/>
      <c r="AK17" s="515"/>
      <c r="AL17" s="132" t="str">
        <f>IF($D17="","",IF(VLOOKUP($D17,Licenciés!$A:$AC,14,FALSE)&lt;10000000,"0"&amp;VLOOKUP($D17,Licenciés!$A:$AC,14,FALSE),VLOOKUP($D17,Licenciés!$A:$AC,14,FALSE)))</f>
        <v>08781477</v>
      </c>
      <c r="AM17" s="211">
        <f>IF($D17="","",VLOOKUP($D17,Licenciés!$A:$AC,23,FALSE))</f>
        <v>0</v>
      </c>
      <c r="AN17" s="30">
        <f>IF($D17="","",VLOOKUP($D17,Licenciés!$A:$AC,16,FALSE))</f>
        <v>44794</v>
      </c>
      <c r="AO17" s="31" t="str">
        <f>IF($D17="","",VLOOKUP($D17,Licenciés!$A:$AC,20,FALSE))</f>
        <v>Attestation autoquestionnaire pour majeur</v>
      </c>
      <c r="AP17" s="211" t="str">
        <f>IF($D17="","",VLOOKUP($D17,Licenciés!$A:$AC,5,FALSE))</f>
        <v>T</v>
      </c>
      <c r="AQ17" s="211">
        <f>IF($D17="","",VLOOKUP($D17,Licenciés!$A:$AC,10,FALSE))</f>
        <v>-40</v>
      </c>
      <c r="AR17" s="211" t="str">
        <f>IF($D17="","",VLOOKUP($D17,Licenciés!$A:$AC,11,FALSE))</f>
        <v>F</v>
      </c>
      <c r="AS17" s="211" t="str">
        <f>IF($D17="","",VLOOKUP($D17,Licenciés!$A:$AC,29,FALSE))</f>
        <v>Française</v>
      </c>
      <c r="AT17" s="30">
        <f>IF($D17="","",VLOOKUP($D17,Licenciés!$A:$AC,28,FALSE))</f>
        <v>0</v>
      </c>
      <c r="AU17" s="211">
        <f>IF($D17="","",VLOOKUP($D17,Licenciés!$A:$AZ,35,FALSE))</f>
        <v>0</v>
      </c>
      <c r="AV17" s="211">
        <f>IF($D17="","",VLOOKUP($D17,Licenciés!$A:$AZ,36,FALSE))</f>
        <v>0</v>
      </c>
      <c r="AW17" s="31" t="str">
        <f>IF($D17="","",VLOOKUP($D17,Licenciés!$A:$AZ,37,FALSE))</f>
        <v>jeanfrancois.hautiere@neuf.fr</v>
      </c>
    </row>
    <row r="18" spans="1:49" ht="15.95" customHeight="1">
      <c r="A18" s="519">
        <v>13</v>
      </c>
      <c r="B18" s="520" t="str">
        <f t="shared" si="7"/>
        <v>12</v>
      </c>
      <c r="C18" s="521" t="str">
        <f t="shared" si="8"/>
        <v>72</v>
      </c>
      <c r="D18" s="582">
        <v>729652</v>
      </c>
      <c r="E18" s="524" t="str">
        <f>IF($D18="","",(VLOOKUP($D18,Licenciés!$A:$AC,2,FALSE)&amp;" "&amp;VLOOKUP($D18,Licenciés!$A:$AC,3,FALSE)))</f>
        <v>THEBAULT Solene</v>
      </c>
      <c r="F18" s="29" t="str">
        <f>IF($D18="","",VLOOKUP($D18,Licenciés!$A:$AC,15,FALSE))</f>
        <v>TELOCHE TT</v>
      </c>
      <c r="G18" s="525">
        <f>IF($D18="","",VLOOKUP($D18,Licenciés!$A:$AC,8,FALSE))</f>
        <v>34645</v>
      </c>
      <c r="H18" s="521">
        <f>IF($D18="","",VLOOKUP($D18,Licenciés!$A:$AC,21,FALSE))</f>
        <v>1131</v>
      </c>
      <c r="I18" s="521">
        <f>IF($D18="","",IF(VLOOKUP($D18,Licenciés!$A:$AC,24,FALSE)="Numerote","n° "&amp;VLOOKUP($D18,Licenciés!$A:$AC,23,FALSE),(VLOOKUP($D18,Licenciés!$A:$AC,24,FALSE))))</f>
        <v>11</v>
      </c>
      <c r="J18" s="521" t="str">
        <f>IF($D18="","",VLOOKUP($D18,Licenciés!$A:$AC,9,FALSE))</f>
        <v>S</v>
      </c>
      <c r="K18" s="529"/>
      <c r="L18" s="521">
        <v>13</v>
      </c>
      <c r="M18" s="534"/>
      <c r="N18" s="534"/>
      <c r="O18" s="626"/>
      <c r="P18" s="536"/>
      <c r="Q18" s="533"/>
      <c r="R18" s="534"/>
      <c r="S18" s="534"/>
      <c r="T18" s="535"/>
      <c r="U18" s="536"/>
      <c r="V18" s="533"/>
      <c r="W18" s="534"/>
      <c r="X18" s="534"/>
      <c r="Y18" s="535"/>
      <c r="Z18" s="569"/>
      <c r="AA18" s="533"/>
      <c r="AB18" s="521"/>
      <c r="AC18" s="521"/>
      <c r="AD18" s="528"/>
      <c r="AE18" s="529">
        <f t="shared" si="9"/>
        <v>0</v>
      </c>
      <c r="AF18" s="530">
        <f t="shared" si="10"/>
        <v>13</v>
      </c>
      <c r="AG18" s="530">
        <f t="shared" si="11"/>
        <v>0</v>
      </c>
      <c r="AH18" s="530">
        <f t="shared" si="12"/>
        <v>0</v>
      </c>
      <c r="AI18" s="531">
        <f t="shared" si="13"/>
        <v>0</v>
      </c>
      <c r="AJ18" s="495"/>
      <c r="AK18" s="513"/>
      <c r="AL18" s="132">
        <f>IF($D18="","",IF(VLOOKUP($D18,Licenciés!$A:$AC,14,FALSE)&lt;10000000,"0"&amp;VLOOKUP($D18,Licenciés!$A:$AC,14,FALSE),VLOOKUP($D18,Licenciés!$A:$AC,14,FALSE)))</f>
        <v>12720044</v>
      </c>
      <c r="AM18" s="211">
        <f>IF($D18="","",VLOOKUP($D18,Licenciés!$A:$AC,23,FALSE))</f>
        <v>0</v>
      </c>
      <c r="AN18" s="30">
        <f>IF($D18="","",VLOOKUP($D18,Licenciés!$A:$AC,16,FALSE))</f>
        <v>44818</v>
      </c>
      <c r="AO18" s="31" t="str">
        <f>IF($D18="","",VLOOKUP($D18,Licenciés!$A:$AC,20,FALSE))</f>
        <v>Standard</v>
      </c>
      <c r="AP18" s="211" t="str">
        <f>IF($D18="","",VLOOKUP($D18,Licenciés!$A:$AC,5,FALSE))</f>
        <v>T</v>
      </c>
      <c r="AQ18" s="211">
        <f>IF($D18="","",VLOOKUP($D18,Licenciés!$A:$AC,10,FALSE))</f>
        <v>-40</v>
      </c>
      <c r="AR18" s="211" t="str">
        <f>IF($D18="","",VLOOKUP($D18,Licenciés!$A:$AC,11,FALSE))</f>
        <v>F</v>
      </c>
      <c r="AS18" s="211" t="str">
        <f>IF($D18="","",VLOOKUP($D18,Licenciés!$A:$AC,29,FALSE))</f>
        <v>Française</v>
      </c>
      <c r="AT18" s="30">
        <f>IF($D18="","",VLOOKUP($D18,Licenciés!$A:$AC,28,FALSE))</f>
        <v>0</v>
      </c>
      <c r="AU18" s="211">
        <f>IF($D18="","",VLOOKUP($D18,Licenciés!$A:$AZ,35,FALSE))</f>
        <v>0</v>
      </c>
      <c r="AV18" s="211">
        <f>IF($D18="","",VLOOKUP($D18,Licenciés!$A:$AZ,36,FALSE))</f>
        <v>767246191</v>
      </c>
      <c r="AW18" s="31" t="str">
        <f>IF($D18="","",VLOOKUP($D18,Licenciés!$A:$AZ,37,FALSE))</f>
        <v>thebault.solene@hotmail.fr</v>
      </c>
    </row>
    <row r="19" spans="1:49" s="101" customFormat="1" ht="15.95" customHeight="1">
      <c r="A19" s="519">
        <v>14</v>
      </c>
      <c r="B19" s="520" t="str">
        <f t="shared" si="7"/>
        <v>08</v>
      </c>
      <c r="C19" s="521" t="str">
        <f t="shared" si="8"/>
        <v>77</v>
      </c>
      <c r="D19" s="580">
        <v>7716447</v>
      </c>
      <c r="E19" s="523" t="str">
        <f>IF($D19="","",(VLOOKUP($D19,Licenciés!$A:$AC,2,FALSE)&amp;" "&amp;VLOOKUP($D19,Licenciés!$A:$AC,3,FALSE)))</f>
        <v>LEONARD Cecile</v>
      </c>
      <c r="F19" s="29" t="str">
        <f>IF($D19="","",VLOOKUP($D19,Licenciés!$A:$AC,15,FALSE))</f>
        <v>CTT MONTHYON</v>
      </c>
      <c r="G19" s="525">
        <f>IF($D19="","",VLOOKUP($D19,Licenciés!$A:$AC,8,FALSE))</f>
        <v>28372</v>
      </c>
      <c r="H19" s="521">
        <f>IF($D19="","",VLOOKUP($D19,Licenciés!$A:$AC,21,FALSE))</f>
        <v>937</v>
      </c>
      <c r="I19" s="521">
        <f>IF($D19="","",IF(VLOOKUP($D19,Licenciés!$A:$AC,24,FALSE)="Numerote","n° "&amp;VLOOKUP($D19,Licenciés!$A:$AC,23,FALSE),(VLOOKUP($D19,Licenciés!$A:$AC,24,FALSE))))</f>
        <v>9</v>
      </c>
      <c r="J19" s="521" t="str">
        <f>IF($D19="","",VLOOKUP($D19,Licenciés!$A:$AC,9,FALSE))</f>
        <v>V1</v>
      </c>
      <c r="K19" s="529"/>
      <c r="L19" s="521">
        <v>11</v>
      </c>
      <c r="M19" s="521"/>
      <c r="N19" s="521"/>
      <c r="O19" s="531"/>
      <c r="P19" s="526"/>
      <c r="Q19" s="527"/>
      <c r="R19" s="521"/>
      <c r="S19" s="521"/>
      <c r="T19" s="528"/>
      <c r="U19" s="526"/>
      <c r="V19" s="527"/>
      <c r="W19" s="521"/>
      <c r="X19" s="521"/>
      <c r="Y19" s="528"/>
      <c r="Z19" s="536"/>
      <c r="AA19" s="533"/>
      <c r="AB19" s="521"/>
      <c r="AC19" s="521"/>
      <c r="AD19" s="528"/>
      <c r="AE19" s="529">
        <f t="shared" si="9"/>
        <v>0</v>
      </c>
      <c r="AF19" s="530">
        <f t="shared" si="10"/>
        <v>11</v>
      </c>
      <c r="AG19" s="530">
        <f t="shared" si="11"/>
        <v>0</v>
      </c>
      <c r="AH19" s="530">
        <f t="shared" si="12"/>
        <v>0</v>
      </c>
      <c r="AI19" s="531">
        <f t="shared" si="13"/>
        <v>0</v>
      </c>
      <c r="AJ19" s="129"/>
      <c r="AK19" s="513"/>
      <c r="AL19" s="132" t="str">
        <f>IF($D19="","",IF(VLOOKUP($D19,Licenciés!$A:$AC,14,FALSE)&lt;10000000,"0"&amp;VLOOKUP($D19,Licenciés!$A:$AC,14,FALSE),VLOOKUP($D19,Licenciés!$A:$AC,14,FALSE)))</f>
        <v>08771201</v>
      </c>
      <c r="AM19" s="211">
        <f>IF($D19="","",VLOOKUP($D19,Licenciés!$A:$AC,23,FALSE))</f>
        <v>0</v>
      </c>
      <c r="AN19" s="30">
        <f>IF($D19="","",VLOOKUP($D19,Licenciés!$A:$AC,16,FALSE))</f>
        <v>44746</v>
      </c>
      <c r="AO19" s="31" t="str">
        <f>IF($D19="","",VLOOKUP($D19,Licenciés!$A:$AC,20,FALSE))</f>
        <v>Standard</v>
      </c>
      <c r="AP19" s="211" t="str">
        <f>IF($D19="","",VLOOKUP($D19,Licenciés!$A:$AC,5,FALSE))</f>
        <v>T</v>
      </c>
      <c r="AQ19" s="211">
        <f>IF($D19="","",VLOOKUP($D19,Licenciés!$A:$AC,10,FALSE))</f>
        <v>-50</v>
      </c>
      <c r="AR19" s="211" t="str">
        <f>IF($D19="","",VLOOKUP($D19,Licenciés!$A:$AC,11,FALSE))</f>
        <v>F</v>
      </c>
      <c r="AS19" s="211" t="str">
        <f>IF($D19="","",VLOOKUP($D19,Licenciés!$A:$AC,29,FALSE))</f>
        <v>Française</v>
      </c>
      <c r="AT19" s="30">
        <f>IF($D19="","",VLOOKUP($D19,Licenciés!$A:$AC,28,FALSE))</f>
        <v>44378</v>
      </c>
      <c r="AU19" s="211">
        <f>IF($D19="","",VLOOKUP($D19,Licenciés!$A:$AZ,35,FALSE))</f>
        <v>783682068</v>
      </c>
      <c r="AV19" s="211">
        <f>IF($D19="","",VLOOKUP($D19,Licenciés!$A:$AZ,36,FALSE))</f>
        <v>783682068</v>
      </c>
      <c r="AW19" s="31" t="str">
        <f>IF($D19="","",VLOOKUP($D19,Licenciés!$A:$AZ,37,FALSE))</f>
        <v>cchoups@yahoo.fr</v>
      </c>
    </row>
    <row r="20" spans="1:49" ht="15.95" customHeight="1">
      <c r="A20" s="519">
        <v>15</v>
      </c>
      <c r="B20" s="520" t="str">
        <f t="shared" si="7"/>
        <v>12</v>
      </c>
      <c r="C20" s="521" t="str">
        <f t="shared" si="8"/>
        <v>44</v>
      </c>
      <c r="D20" s="582">
        <v>5950668</v>
      </c>
      <c r="E20" s="523" t="str">
        <f>IF($D20="","",(VLOOKUP($D20,Licenciés!$A:$AC,2,FALSE)&amp;" "&amp;VLOOKUP($D20,Licenciés!$A:$AC,3,FALSE)))</f>
        <v>MORTREUX Maryne</v>
      </c>
      <c r="F20" s="29" t="str">
        <f>IF($D20="","",VLOOKUP($D20,Licenciés!$A:$AC,15,FALSE))</f>
        <v>NANTES TENNIS DE TABLE</v>
      </c>
      <c r="G20" s="525">
        <f>IF($D20="","",VLOOKUP($D20,Licenciés!$A:$AC,8,FALSE))</f>
        <v>34619</v>
      </c>
      <c r="H20" s="521">
        <f>IF($D20="","",VLOOKUP($D20,Licenciés!$A:$AC,21,FALSE))</f>
        <v>1077</v>
      </c>
      <c r="I20" s="521">
        <f>IF($D20="","",IF(VLOOKUP($D20,Licenciés!$A:$AC,24,FALSE)="Numerote","n° "&amp;VLOOKUP($D20,Licenciés!$A:$AC,23,FALSE),(VLOOKUP($D20,Licenciés!$A:$AC,24,FALSE))))</f>
        <v>10</v>
      </c>
      <c r="J20" s="521" t="str">
        <f>IF($D20="","",VLOOKUP($D20,Licenciés!$A:$AC,9,FALSE))</f>
        <v>S</v>
      </c>
      <c r="K20" s="529"/>
      <c r="L20" s="521">
        <v>9</v>
      </c>
      <c r="M20" s="521"/>
      <c r="N20" s="521"/>
      <c r="O20" s="531"/>
      <c r="P20" s="526"/>
      <c r="Q20" s="527"/>
      <c r="R20" s="521"/>
      <c r="S20" s="521"/>
      <c r="T20" s="528"/>
      <c r="U20" s="526"/>
      <c r="V20" s="527"/>
      <c r="W20" s="521"/>
      <c r="X20" s="521"/>
      <c r="Y20" s="528"/>
      <c r="Z20" s="536"/>
      <c r="AA20" s="533"/>
      <c r="AB20" s="521"/>
      <c r="AC20" s="521"/>
      <c r="AD20" s="528"/>
      <c r="AE20" s="529">
        <f t="shared" si="9"/>
        <v>0</v>
      </c>
      <c r="AF20" s="530">
        <f t="shared" si="10"/>
        <v>9</v>
      </c>
      <c r="AG20" s="530">
        <f t="shared" si="11"/>
        <v>0</v>
      </c>
      <c r="AH20" s="530">
        <f t="shared" si="12"/>
        <v>0</v>
      </c>
      <c r="AI20" s="531">
        <f t="shared" si="13"/>
        <v>0</v>
      </c>
      <c r="AJ20" s="129"/>
      <c r="AK20" s="515"/>
      <c r="AL20" s="132">
        <f>IF($D20="","",IF(VLOOKUP($D20,Licenciés!$A:$AC,14,FALSE)&lt;10000000,"0"&amp;VLOOKUP($D20,Licenciés!$A:$AC,14,FALSE),VLOOKUP($D20,Licenciés!$A:$AC,14,FALSE)))</f>
        <v>12440281</v>
      </c>
      <c r="AM20" s="211">
        <f>IF($D20="","",VLOOKUP($D20,Licenciés!$A:$AC,23,FALSE))</f>
        <v>0</v>
      </c>
      <c r="AN20" s="30">
        <f>IF($D20="","",VLOOKUP($D20,Licenciés!$A:$AC,16,FALSE))</f>
        <v>44814</v>
      </c>
      <c r="AO20" s="31" t="str">
        <f>IF($D20="","",VLOOKUP($D20,Licenciés!$A:$AC,20,FALSE))</f>
        <v>Standard</v>
      </c>
      <c r="AP20" s="211" t="str">
        <f>IF($D20="","",VLOOKUP($D20,Licenciés!$A:$AC,5,FALSE))</f>
        <v>T</v>
      </c>
      <c r="AQ20" s="211">
        <f>IF($D20="","",VLOOKUP($D20,Licenciés!$A:$AC,10,FALSE))</f>
        <v>-40</v>
      </c>
      <c r="AR20" s="211" t="str">
        <f>IF($D20="","",VLOOKUP($D20,Licenciés!$A:$AC,11,FALSE))</f>
        <v>F</v>
      </c>
      <c r="AS20" s="211" t="str">
        <f>IF($D20="","",VLOOKUP($D20,Licenciés!$A:$AC,29,FALSE))</f>
        <v>Française</v>
      </c>
      <c r="AT20" s="30">
        <f>IF($D20="","",VLOOKUP($D20,Licenciés!$A:$AC,28,FALSE))</f>
        <v>44743</v>
      </c>
      <c r="AU20" s="211">
        <f>IF($D20="","",VLOOKUP($D20,Licenciés!$A:$AZ,35,FALSE))</f>
        <v>0</v>
      </c>
      <c r="AV20" s="211">
        <f>IF($D20="","",VLOOKUP($D20,Licenciés!$A:$AZ,36,FALSE))</f>
        <v>617473694</v>
      </c>
      <c r="AW20" s="31" t="str">
        <f>IF($D20="","",VLOOKUP($D20,Licenciés!$A:$AZ,37,FALSE))</f>
        <v>maryne.mortreux@gmail.com</v>
      </c>
    </row>
    <row r="21" spans="1:49" s="101" customFormat="1" ht="15.95" customHeight="1">
      <c r="A21" s="519">
        <v>16</v>
      </c>
      <c r="B21" s="520" t="str">
        <f t="shared" si="7"/>
        <v>08</v>
      </c>
      <c r="C21" s="521" t="str">
        <f t="shared" si="8"/>
        <v>95</v>
      </c>
      <c r="D21" s="617">
        <v>9535919</v>
      </c>
      <c r="E21" s="524" t="str">
        <f>IF($D21="","",(VLOOKUP($D21,Licenciés!$A:$AC,2,FALSE)&amp;" "&amp;VLOOKUP($D21,Licenciés!$A:$AC,3,FALSE)))</f>
        <v>DJILGHIR Melica</v>
      </c>
      <c r="F21" s="29" t="str">
        <f>IF($D21="","",VLOOKUP($D21,Licenciés!$A:$AC,15,FALSE))</f>
        <v>SANNOIS  TT</v>
      </c>
      <c r="G21" s="525">
        <f>IF($D21="","",VLOOKUP($D21,Licenciés!$A:$AC,8,FALSE))</f>
        <v>24591</v>
      </c>
      <c r="H21" s="521">
        <f>IF($D21="","",VLOOKUP($D21,Licenciés!$A:$AC,21,FALSE))</f>
        <v>1029</v>
      </c>
      <c r="I21" s="521">
        <f>IF($D21="","",IF(VLOOKUP($D21,Licenciés!$A:$AC,24,FALSE)="Numerote","n° "&amp;VLOOKUP($D21,Licenciés!$A:$AC,23,FALSE),(VLOOKUP($D21,Licenciés!$A:$AC,24,FALSE))))</f>
        <v>10</v>
      </c>
      <c r="J21" s="521" t="str">
        <f>IF($D21="","",VLOOKUP($D21,Licenciés!$A:$AC,9,FALSE))</f>
        <v>V2</v>
      </c>
      <c r="K21" s="529"/>
      <c r="L21" s="521">
        <v>8</v>
      </c>
      <c r="M21" s="534"/>
      <c r="N21" s="534"/>
      <c r="O21" s="626"/>
      <c r="P21" s="536"/>
      <c r="Q21" s="533"/>
      <c r="R21" s="534"/>
      <c r="S21" s="534"/>
      <c r="T21" s="535"/>
      <c r="U21" s="536"/>
      <c r="V21" s="533"/>
      <c r="W21" s="534"/>
      <c r="X21" s="534"/>
      <c r="Y21" s="535"/>
      <c r="Z21" s="536"/>
      <c r="AA21" s="533"/>
      <c r="AB21" s="521"/>
      <c r="AC21" s="521"/>
      <c r="AD21" s="528"/>
      <c r="AE21" s="529">
        <f t="shared" si="9"/>
        <v>0</v>
      </c>
      <c r="AF21" s="530">
        <f t="shared" si="10"/>
        <v>8</v>
      </c>
      <c r="AG21" s="530">
        <f t="shared" si="11"/>
        <v>0</v>
      </c>
      <c r="AH21" s="530">
        <f t="shared" si="12"/>
        <v>0</v>
      </c>
      <c r="AI21" s="531">
        <f t="shared" si="13"/>
        <v>0</v>
      </c>
      <c r="AJ21" s="129"/>
      <c r="AK21" s="515"/>
      <c r="AL21" s="132" t="str">
        <f>IF($D21="","",IF(VLOOKUP($D21,Licenciés!$A:$AC,14,FALSE)&lt;10000000,"0"&amp;VLOOKUP($D21,Licenciés!$A:$AC,14,FALSE),VLOOKUP($D21,Licenciés!$A:$AC,14,FALSE)))</f>
        <v>08951273</v>
      </c>
      <c r="AM21" s="211">
        <f>IF($D21="","",VLOOKUP($D21,Licenciés!$A:$AC,23,FALSE))</f>
        <v>0</v>
      </c>
      <c r="AN21" s="30">
        <f>IF($D21="","",VLOOKUP($D21,Licenciés!$A:$AC,16,FALSE))</f>
        <v>44805</v>
      </c>
      <c r="AO21" s="31" t="str">
        <f>IF($D21="","",VLOOKUP($D21,Licenciés!$A:$AC,20,FALSE))</f>
        <v>Standard</v>
      </c>
      <c r="AP21" s="211" t="str">
        <f>IF($D21="","",VLOOKUP($D21,Licenciés!$A:$AC,5,FALSE))</f>
        <v>T</v>
      </c>
      <c r="AQ21" s="211">
        <f>IF($D21="","",VLOOKUP($D21,Licenciés!$A:$AC,10,FALSE))</f>
        <v>-60</v>
      </c>
      <c r="AR21" s="211" t="str">
        <f>IF($D21="","",VLOOKUP($D21,Licenciés!$A:$AC,11,FALSE))</f>
        <v>F</v>
      </c>
      <c r="AS21" s="211" t="str">
        <f>IF($D21="","",VLOOKUP($D21,Licenciés!$A:$AC,29,FALSE))</f>
        <v>Française</v>
      </c>
      <c r="AT21" s="30">
        <f>IF($D21="","",VLOOKUP($D21,Licenciés!$A:$AC,28,FALSE))</f>
        <v>44378</v>
      </c>
      <c r="AU21" s="211">
        <f>IF($D21="","",VLOOKUP($D21,Licenciés!$A:$AZ,35,FALSE))</f>
        <v>0</v>
      </c>
      <c r="AV21" s="211">
        <f>IF($D21="","",VLOOKUP($D21,Licenciés!$A:$AZ,36,FALSE))</f>
        <v>761302904</v>
      </c>
      <c r="AW21" s="31" t="str">
        <f>IF($D21="","",VLOOKUP($D21,Licenciés!$A:$AZ,37,FALSE))</f>
        <v>eurl_king95@yahoo.fr</v>
      </c>
    </row>
    <row r="22" spans="1:49" s="101" customFormat="1" ht="15" customHeight="1">
      <c r="A22" s="519">
        <v>17</v>
      </c>
      <c r="B22" s="520" t="str">
        <f t="shared" si="7"/>
        <v>12</v>
      </c>
      <c r="C22" s="521" t="str">
        <f t="shared" si="8"/>
        <v>53</v>
      </c>
      <c r="D22" s="570">
        <v>5321615</v>
      </c>
      <c r="E22" s="523" t="str">
        <f>IF($D22="","",(VLOOKUP($D22,Licenciés!$A:$AC,2,FALSE)&amp;" "&amp;VLOOKUP($D22,Licenciés!$A:$AC,3,FALSE)))</f>
        <v>CHARIL Anais</v>
      </c>
      <c r="F22" s="29" t="str">
        <f>IF($D22="","",VLOOKUP($D22,Licenciés!$A:$AC,15,FALSE))</f>
        <v>MONTJEAN Tennis de Table</v>
      </c>
      <c r="G22" s="525">
        <f>IF($D22="","",VLOOKUP($D22,Licenciés!$A:$AC,8,FALSE))</f>
        <v>37082</v>
      </c>
      <c r="H22" s="521">
        <f>IF($D22="","",VLOOKUP($D22,Licenciés!$A:$AC,21,FALSE))</f>
        <v>1714</v>
      </c>
      <c r="I22" s="521" t="str">
        <f>IF($D22="","",IF(VLOOKUP($D22,Licenciés!$A:$AC,24,FALSE)="Numerote","n° "&amp;VLOOKUP($D22,Licenciés!$A:$AC,23,FALSE),(VLOOKUP($D22,Licenciés!$A:$AC,24,FALSE))))</f>
        <v>n° 198</v>
      </c>
      <c r="J22" s="521" t="str">
        <f>IF($D22="","",VLOOKUP($D22,Licenciés!$A:$AC,9,FALSE))</f>
        <v>S</v>
      </c>
      <c r="K22" s="529"/>
      <c r="L22" s="943">
        <v>0.1</v>
      </c>
      <c r="M22" s="534"/>
      <c r="N22" s="534"/>
      <c r="O22" s="626"/>
      <c r="P22" s="536"/>
      <c r="Q22" s="533"/>
      <c r="R22" s="534"/>
      <c r="S22" s="534"/>
      <c r="T22" s="535"/>
      <c r="U22" s="536"/>
      <c r="V22" s="533"/>
      <c r="W22" s="534"/>
      <c r="X22" s="534"/>
      <c r="Y22" s="535"/>
      <c r="Z22" s="536"/>
      <c r="AA22" s="533"/>
      <c r="AB22" s="534"/>
      <c r="AC22" s="521"/>
      <c r="AD22" s="538"/>
      <c r="AE22" s="529">
        <f t="shared" si="9"/>
        <v>0</v>
      </c>
      <c r="AF22" s="530">
        <f t="shared" si="10"/>
        <v>0.1</v>
      </c>
      <c r="AG22" s="530">
        <f t="shared" si="11"/>
        <v>0</v>
      </c>
      <c r="AH22" s="530">
        <f t="shared" si="12"/>
        <v>0</v>
      </c>
      <c r="AI22" s="531">
        <f t="shared" si="13"/>
        <v>0</v>
      </c>
      <c r="AJ22" s="494" t="s">
        <v>7198</v>
      </c>
      <c r="AK22" s="515"/>
      <c r="AL22" s="132">
        <f>IF($D22="","",IF(VLOOKUP($D22,Licenciés!$A:$AC,14,FALSE)&lt;10000000,"0"&amp;VLOOKUP($D22,Licenciés!$A:$AC,14,FALSE),VLOOKUP($D22,Licenciés!$A:$AC,14,FALSE)))</f>
        <v>12530070</v>
      </c>
      <c r="AM22" s="211">
        <f>IF($D22="","",VLOOKUP($D22,Licenciés!$A:$AC,23,FALSE))</f>
        <v>198</v>
      </c>
      <c r="AN22" s="30">
        <f>IF($D22="","",VLOOKUP($D22,Licenciés!$A:$AC,16,FALSE))</f>
        <v>44808</v>
      </c>
      <c r="AO22" s="31" t="str">
        <f>IF($D22="","",VLOOKUP($D22,Licenciés!$A:$AC,20,FALSE))</f>
        <v>Standard</v>
      </c>
      <c r="AP22" s="211" t="str">
        <f>IF($D22="","",VLOOKUP($D22,Licenciés!$A:$AC,5,FALSE))</f>
        <v>T</v>
      </c>
      <c r="AQ22" s="211">
        <f>IF($D22="","",VLOOKUP($D22,Licenciés!$A:$AC,10,FALSE))</f>
        <v>-40</v>
      </c>
      <c r="AR22" s="211" t="str">
        <f>IF($D22="","",VLOOKUP($D22,Licenciés!$A:$AC,11,FALSE))</f>
        <v>F</v>
      </c>
      <c r="AS22" s="211" t="str">
        <f>IF($D22="","",VLOOKUP($D22,Licenciés!$A:$AC,29,FALSE))</f>
        <v>Française</v>
      </c>
      <c r="AT22" s="30">
        <f>IF($D22="","",VLOOKUP($D22,Licenciés!$A:$AC,28,FALSE))</f>
        <v>0</v>
      </c>
      <c r="AU22" s="211">
        <f>IF($D22="","",VLOOKUP($D22,Licenciés!$A:$AZ,35,FALSE))</f>
        <v>243910457</v>
      </c>
      <c r="AV22" s="211">
        <f>IF($D22="","",VLOOKUP($D22,Licenciés!$A:$AZ,36,FALSE))</f>
        <v>698873775</v>
      </c>
      <c r="AW22" s="31" t="str">
        <f>IF($D22="","",VLOOKUP($D22,Licenciés!$A:$AZ,37,FALSE))</f>
        <v>beisjukean@wanadoo.fr</v>
      </c>
    </row>
    <row r="23" spans="1:49" ht="15.95" customHeight="1">
      <c r="A23" s="519">
        <v>18</v>
      </c>
      <c r="B23" s="520" t="str">
        <f t="shared" si="7"/>
        <v>08</v>
      </c>
      <c r="C23" s="521" t="str">
        <f t="shared" si="8"/>
        <v>78</v>
      </c>
      <c r="D23" s="580">
        <v>7851714</v>
      </c>
      <c r="E23" s="523" t="str">
        <f>IF($D23="","",(VLOOKUP($D23,Licenciés!$A:$AC,2,FALSE)&amp;" "&amp;VLOOKUP($D23,Licenciés!$A:$AC,3,FALSE)))</f>
        <v>GUEDES Queenie</v>
      </c>
      <c r="F23" s="29" t="str">
        <f>IF($D23="","",VLOOKUP($D23,Licenciés!$A:$AC,15,FALSE))</f>
        <v>MAISONS-LAFFITTE. US</v>
      </c>
      <c r="G23" s="525">
        <f>IF($D23="","",VLOOKUP($D23,Licenciés!$A:$AC,8,FALSE))</f>
        <v>37516</v>
      </c>
      <c r="H23" s="521">
        <f>IF($D23="","",VLOOKUP($D23,Licenciés!$A:$AC,21,FALSE))</f>
        <v>1278</v>
      </c>
      <c r="I23" s="521">
        <f>IF($D23="","",IF(VLOOKUP($D23,Licenciés!$A:$AC,24,FALSE)="Numerote","n° "&amp;VLOOKUP($D23,Licenciés!$A:$AC,23,FALSE),(VLOOKUP($D23,Licenciés!$A:$AC,24,FALSE))))</f>
        <v>12</v>
      </c>
      <c r="J23" s="521" t="str">
        <f>IF($D23="","",VLOOKUP($D23,Licenciés!$A:$AC,9,FALSE))</f>
        <v>S</v>
      </c>
      <c r="K23" s="529"/>
      <c r="L23" s="521"/>
      <c r="M23" s="534">
        <v>100</v>
      </c>
      <c r="N23" s="534"/>
      <c r="O23" s="626"/>
      <c r="P23" s="536"/>
      <c r="Q23" s="533"/>
      <c r="R23" s="534"/>
      <c r="S23" s="534"/>
      <c r="T23" s="535"/>
      <c r="U23" s="536"/>
      <c r="V23" s="533"/>
      <c r="W23" s="534"/>
      <c r="X23" s="534"/>
      <c r="Y23" s="535"/>
      <c r="Z23" s="536"/>
      <c r="AA23" s="533"/>
      <c r="AB23" s="521"/>
      <c r="AC23" s="521"/>
      <c r="AD23" s="528"/>
      <c r="AE23" s="529">
        <f t="shared" si="9"/>
        <v>0</v>
      </c>
      <c r="AF23" s="530">
        <f t="shared" si="10"/>
        <v>1</v>
      </c>
      <c r="AG23" s="530">
        <f t="shared" si="11"/>
        <v>0</v>
      </c>
      <c r="AH23" s="530">
        <f t="shared" si="12"/>
        <v>0</v>
      </c>
      <c r="AI23" s="531">
        <f t="shared" si="13"/>
        <v>0</v>
      </c>
      <c r="AJ23" s="129" t="s">
        <v>119</v>
      </c>
      <c r="AK23" s="513"/>
      <c r="AL23" s="132" t="str">
        <f>IF($D23="","",IF(VLOOKUP($D23,Licenciés!$A:$AC,14,FALSE)&lt;10000000,"0"&amp;VLOOKUP($D23,Licenciés!$A:$AC,14,FALSE),VLOOKUP($D23,Licenciés!$A:$AC,14,FALSE)))</f>
        <v>08780130</v>
      </c>
      <c r="AM23" s="211">
        <f>IF($D23="","",VLOOKUP($D23,Licenciés!$A:$AC,23,FALSE))</f>
        <v>0</v>
      </c>
      <c r="AN23" s="30">
        <f>IF($D23="","",VLOOKUP($D23,Licenciés!$A:$AC,16,FALSE))</f>
        <v>44819</v>
      </c>
      <c r="AO23" s="31" t="str">
        <f>IF($D23="","",VLOOKUP($D23,Licenciés!$A:$AC,20,FALSE))</f>
        <v>Standard</v>
      </c>
      <c r="AP23" s="211" t="str">
        <f>IF($D23="","",VLOOKUP($D23,Licenciés!$A:$AC,5,FALSE))</f>
        <v>T</v>
      </c>
      <c r="AQ23" s="211">
        <f>IF($D23="","",VLOOKUP($D23,Licenciés!$A:$AC,10,FALSE))</f>
        <v>-40</v>
      </c>
      <c r="AR23" s="211" t="str">
        <f>IF($D23="","",VLOOKUP($D23,Licenciés!$A:$AC,11,FALSE))</f>
        <v>F</v>
      </c>
      <c r="AS23" s="211" t="str">
        <f>IF($D23="","",VLOOKUP($D23,Licenciés!$A:$AC,29,FALSE))</f>
        <v>Française</v>
      </c>
      <c r="AT23" s="30">
        <f>IF($D23="","",VLOOKUP($D23,Licenciés!$A:$AC,28,FALSE))</f>
        <v>44743</v>
      </c>
      <c r="AU23" s="211">
        <f>IF($D23="","",VLOOKUP($D23,Licenciés!$A:$AZ,35,FALSE))</f>
        <v>0</v>
      </c>
      <c r="AV23" s="211">
        <f>IF($D23="","",VLOOKUP($D23,Licenciés!$A:$AZ,36,FALSE))</f>
        <v>0</v>
      </c>
      <c r="AW23" s="31" t="str">
        <f>IF($D23="","",VLOOKUP($D23,Licenciés!$A:$AZ,37,FALSE))</f>
        <v>guedes.queenie@aol.fr</v>
      </c>
    </row>
    <row r="24" spans="1:49" s="101" customFormat="1" ht="13.5" customHeight="1">
      <c r="A24" s="519">
        <v>19</v>
      </c>
      <c r="B24" s="520" t="str">
        <f t="shared" si="7"/>
        <v>03</v>
      </c>
      <c r="C24" s="521" t="str">
        <f t="shared" si="8"/>
        <v>56</v>
      </c>
      <c r="D24" s="566">
        <v>569362</v>
      </c>
      <c r="E24" s="524" t="str">
        <f>IF($D24="","",(VLOOKUP($D24,Licenciés!$A:$AC,2,FALSE)&amp;" "&amp;VLOOKUP($D24,Licenciés!$A:$AC,3,FALSE)))</f>
        <v>MONNET Odile</v>
      </c>
      <c r="F24" s="29" t="str">
        <f>IF($D24="","",VLOOKUP($D24,Licenciés!$A:$AC,15,FALSE))</f>
        <v>CTT VANNES MENIMUR</v>
      </c>
      <c r="G24" s="525">
        <f>IF($D24="","",VLOOKUP($D24,Licenciés!$A:$AC,8,FALSE))</f>
        <v>23701</v>
      </c>
      <c r="H24" s="521">
        <f>IF($D24="","",VLOOKUP($D24,Licenciés!$A:$AC,21,FALSE))</f>
        <v>1001</v>
      </c>
      <c r="I24" s="521">
        <f>IF($D24="","",IF(VLOOKUP($D24,Licenciés!$A:$AC,24,FALSE)="Numerote","n° "&amp;VLOOKUP($D24,Licenciés!$A:$AC,23,FALSE),(VLOOKUP($D24,Licenciés!$A:$AC,24,FALSE))))</f>
        <v>10</v>
      </c>
      <c r="J24" s="521" t="str">
        <f>IF($D24="","",VLOOKUP($D24,Licenciés!$A:$AC,9,FALSE))</f>
        <v>V2</v>
      </c>
      <c r="K24" s="529"/>
      <c r="L24" s="533"/>
      <c r="M24" s="534">
        <v>100</v>
      </c>
      <c r="N24" s="534"/>
      <c r="O24" s="626"/>
      <c r="P24" s="536"/>
      <c r="Q24" s="533"/>
      <c r="R24" s="534"/>
      <c r="S24" s="534"/>
      <c r="T24" s="535"/>
      <c r="U24" s="536"/>
      <c r="V24" s="533"/>
      <c r="W24" s="534"/>
      <c r="X24" s="534"/>
      <c r="Y24" s="535"/>
      <c r="Z24" s="612"/>
      <c r="AA24" s="613"/>
      <c r="AB24" s="614"/>
      <c r="AC24" s="521"/>
      <c r="AD24" s="615"/>
      <c r="AE24" s="529">
        <f t="shared" si="9"/>
        <v>0</v>
      </c>
      <c r="AF24" s="530">
        <f t="shared" si="10"/>
        <v>1</v>
      </c>
      <c r="AG24" s="530">
        <f t="shared" si="11"/>
        <v>0</v>
      </c>
      <c r="AH24" s="530">
        <f t="shared" si="12"/>
        <v>0</v>
      </c>
      <c r="AI24" s="531">
        <f t="shared" si="13"/>
        <v>0</v>
      </c>
      <c r="AJ24" s="129" t="s">
        <v>119</v>
      </c>
      <c r="AK24" s="515"/>
      <c r="AL24" s="132" t="str">
        <f>IF($D24="","",IF(VLOOKUP($D24,Licenciés!$A:$AC,14,FALSE)&lt;10000000,"0"&amp;VLOOKUP($D24,Licenciés!$A:$AC,14,FALSE),VLOOKUP($D24,Licenciés!$A:$AC,14,FALSE)))</f>
        <v>03560049</v>
      </c>
      <c r="AM24" s="211">
        <f>IF($D24="","",VLOOKUP($D24,Licenciés!$A:$AC,23,FALSE))</f>
        <v>0</v>
      </c>
      <c r="AN24" s="30">
        <f>IF($D24="","",VLOOKUP($D24,Licenciés!$A:$AC,16,FALSE))</f>
        <v>44753</v>
      </c>
      <c r="AO24" s="31" t="str">
        <f>IF($D24="","",VLOOKUP($D24,Licenciés!$A:$AC,20,FALSE))</f>
        <v>Attestation autoquestionnaire pour majeur</v>
      </c>
      <c r="AP24" s="211" t="str">
        <f>IF($D24="","",VLOOKUP($D24,Licenciés!$A:$AC,5,FALSE))</f>
        <v>T</v>
      </c>
      <c r="AQ24" s="211">
        <f>IF($D24="","",VLOOKUP($D24,Licenciés!$A:$AC,10,FALSE))</f>
        <v>-60</v>
      </c>
      <c r="AR24" s="211" t="str">
        <f>IF($D24="","",VLOOKUP($D24,Licenciés!$A:$AC,11,FALSE))</f>
        <v>F</v>
      </c>
      <c r="AS24" s="211" t="str">
        <f>IF($D24="","",VLOOKUP($D24,Licenciés!$A:$AC,29,FALSE))</f>
        <v>Française</v>
      </c>
      <c r="AT24" s="30">
        <f>IF($D24="","",VLOOKUP($D24,Licenciés!$A:$AC,28,FALSE))</f>
        <v>0</v>
      </c>
      <c r="AU24" s="211">
        <f>IF($D24="","",VLOOKUP($D24,Licenciés!$A:$AZ,35,FALSE))</f>
        <v>0</v>
      </c>
      <c r="AV24" s="211">
        <f>IF($D24="","",VLOOKUP($D24,Licenciés!$A:$AZ,36,FALSE))</f>
        <v>615521537</v>
      </c>
      <c r="AW24" s="31" t="str">
        <f>IF($D24="","",VLOOKUP($D24,Licenciés!$A:$AZ,37,FALSE))</f>
        <v>odile.monnet@orange.fr</v>
      </c>
    </row>
    <row r="25" spans="1:49" ht="15.95" customHeight="1">
      <c r="A25" s="519">
        <v>20</v>
      </c>
      <c r="B25" s="520" t="str">
        <f t="shared" si="7"/>
        <v>12</v>
      </c>
      <c r="C25" s="521" t="str">
        <f t="shared" si="8"/>
        <v>44</v>
      </c>
      <c r="D25" s="582">
        <v>7846063</v>
      </c>
      <c r="E25" s="523" t="str">
        <f>IF($D25="","",(VLOOKUP($D25,Licenciés!$A:$AC,2,FALSE)&amp;" "&amp;VLOOKUP($D25,Licenciés!$A:$AC,3,FALSE)))</f>
        <v>BONALY Sarah</v>
      </c>
      <c r="F25" s="29" t="str">
        <f>IF($D25="","",VLOOKUP($D25,Licenciés!$A:$AC,15,FALSE))</f>
        <v>NANTES ST JOSEPH TENNIS DE TABLE</v>
      </c>
      <c r="G25" s="525">
        <f>IF($D25="","",VLOOKUP($D25,Licenciés!$A:$AC,8,FALSE))</f>
        <v>35263</v>
      </c>
      <c r="H25" s="521">
        <f>IF($D25="","",VLOOKUP($D25,Licenciés!$A:$AC,21,FALSE))</f>
        <v>978</v>
      </c>
      <c r="I25" s="521">
        <f>IF($D25="","",IF(VLOOKUP($D25,Licenciés!$A:$AC,24,FALSE)="Numerote","n° "&amp;VLOOKUP($D25,Licenciés!$A:$AC,23,FALSE),(VLOOKUP($D25,Licenciés!$A:$AC,24,FALSE))))</f>
        <v>9</v>
      </c>
      <c r="J25" s="521" t="str">
        <f>IF($D25="","",VLOOKUP($D25,Licenciés!$A:$AC,9,FALSE))</f>
        <v>S</v>
      </c>
      <c r="K25" s="529"/>
      <c r="L25" s="533"/>
      <c r="M25" s="534">
        <v>100</v>
      </c>
      <c r="N25" s="534"/>
      <c r="O25" s="626"/>
      <c r="P25" s="536"/>
      <c r="Q25" s="533"/>
      <c r="R25" s="534"/>
      <c r="S25" s="534"/>
      <c r="T25" s="535"/>
      <c r="U25" s="536"/>
      <c r="V25" s="533"/>
      <c r="W25" s="534"/>
      <c r="X25" s="534"/>
      <c r="Y25" s="535"/>
      <c r="Z25" s="612"/>
      <c r="AA25" s="613"/>
      <c r="AB25" s="521"/>
      <c r="AC25" s="521"/>
      <c r="AD25" s="528"/>
      <c r="AE25" s="529">
        <f t="shared" si="9"/>
        <v>0</v>
      </c>
      <c r="AF25" s="530">
        <f t="shared" si="10"/>
        <v>1</v>
      </c>
      <c r="AG25" s="530">
        <f t="shared" si="11"/>
        <v>0</v>
      </c>
      <c r="AH25" s="530">
        <f t="shared" si="12"/>
        <v>0</v>
      </c>
      <c r="AI25" s="531">
        <f t="shared" si="13"/>
        <v>0</v>
      </c>
      <c r="AJ25" s="129" t="s">
        <v>119</v>
      </c>
      <c r="AK25" s="513"/>
      <c r="AL25" s="132">
        <f>IF($D25="","",IF(VLOOKUP($D25,Licenciés!$A:$AC,14,FALSE)&lt;10000000,"0"&amp;VLOOKUP($D25,Licenciés!$A:$AC,14,FALSE),VLOOKUP($D25,Licenciés!$A:$AC,14,FALSE)))</f>
        <v>12440116</v>
      </c>
      <c r="AM25" s="211">
        <f>IF($D25="","",VLOOKUP($D25,Licenciés!$A:$AC,23,FALSE))</f>
        <v>0</v>
      </c>
      <c r="AN25" s="30">
        <f>IF($D25="","",VLOOKUP($D25,Licenciés!$A:$AC,16,FALSE))</f>
        <v>44815</v>
      </c>
      <c r="AO25" s="31" t="str">
        <f>IF($D25="","",VLOOKUP($D25,Licenciés!$A:$AC,20,FALSE))</f>
        <v>Attestation autoquestionnaire pour majeur</v>
      </c>
      <c r="AP25" s="211" t="str">
        <f>IF($D25="","",VLOOKUP($D25,Licenciés!$A:$AC,5,FALSE))</f>
        <v>T</v>
      </c>
      <c r="AQ25" s="211">
        <f>IF($D25="","",VLOOKUP($D25,Licenciés!$A:$AC,10,FALSE))</f>
        <v>-40</v>
      </c>
      <c r="AR25" s="211" t="str">
        <f>IF($D25="","",VLOOKUP($D25,Licenciés!$A:$AC,11,FALSE))</f>
        <v>F</v>
      </c>
      <c r="AS25" s="211" t="str">
        <f>IF($D25="","",VLOOKUP($D25,Licenciés!$A:$AC,29,FALSE))</f>
        <v>Française</v>
      </c>
      <c r="AT25" s="30">
        <f>IF($D25="","",VLOOKUP($D25,Licenciés!$A:$AC,28,FALSE))</f>
        <v>0</v>
      </c>
      <c r="AU25" s="211">
        <f>IF($D25="","",VLOOKUP($D25,Licenciés!$A:$AZ,35,FALSE))</f>
        <v>0</v>
      </c>
      <c r="AV25" s="211">
        <f>IF($D25="","",VLOOKUP($D25,Licenciés!$A:$AZ,36,FALSE))</f>
        <v>689861136</v>
      </c>
      <c r="AW25" s="31" t="str">
        <f>IF($D25="","",VLOOKUP($D25,Licenciés!$A:$AZ,37,FALSE))</f>
        <v>sarah.bonaly@orange.fr</v>
      </c>
    </row>
    <row r="26" spans="1:49" ht="15.95" customHeight="1">
      <c r="A26" s="519">
        <v>21</v>
      </c>
      <c r="B26" s="520" t="str">
        <f t="shared" si="7"/>
        <v>04</v>
      </c>
      <c r="C26" s="521" t="str">
        <f t="shared" si="8"/>
        <v>18</v>
      </c>
      <c r="D26" s="582">
        <v>188065</v>
      </c>
      <c r="E26" s="524" t="str">
        <f>IF($D26="","",(VLOOKUP($D26,Licenciés!$A:$AC,2,FALSE)&amp;" "&amp;VLOOKUP($D26,Licenciés!$A:$AC,3,FALSE)))</f>
        <v>JOURDAN Lucille</v>
      </c>
      <c r="F26" s="29" t="str">
        <f>IF($D26="","",VLOOKUP($D26,Licenciés!$A:$AC,15,FALSE))</f>
        <v>CERCLE PONGISTE MEHUNOIS</v>
      </c>
      <c r="G26" s="525">
        <f>IF($D26="","",VLOOKUP($D26,Licenciés!$A:$AC,8,FALSE))</f>
        <v>37820</v>
      </c>
      <c r="H26" s="521">
        <f>IF($D26="","",VLOOKUP($D26,Licenciés!$A:$AC,21,FALSE))</f>
        <v>883</v>
      </c>
      <c r="I26" s="521">
        <f>IF($D26="","",IF(VLOOKUP($D26,Licenciés!$A:$AC,24,FALSE)="Numerote","n° "&amp;VLOOKUP($D26,Licenciés!$A:$AC,23,FALSE),(VLOOKUP($D26,Licenciés!$A:$AC,24,FALSE))))</f>
        <v>8</v>
      </c>
      <c r="J26" s="521" t="str">
        <f>IF($D26="","",VLOOKUP($D26,Licenciés!$A:$AC,9,FALSE))</f>
        <v>S</v>
      </c>
      <c r="K26" s="529"/>
      <c r="L26" s="533"/>
      <c r="M26" s="534">
        <v>100</v>
      </c>
      <c r="N26" s="534"/>
      <c r="O26" s="626"/>
      <c r="P26" s="536"/>
      <c r="Q26" s="533"/>
      <c r="R26" s="534"/>
      <c r="S26" s="534"/>
      <c r="T26" s="535"/>
      <c r="U26" s="536"/>
      <c r="V26" s="533"/>
      <c r="W26" s="534"/>
      <c r="X26" s="534"/>
      <c r="Y26" s="535"/>
      <c r="Z26" s="536"/>
      <c r="AA26" s="533"/>
      <c r="AB26" s="521"/>
      <c r="AC26" s="521"/>
      <c r="AD26" s="528"/>
      <c r="AE26" s="529">
        <f t="shared" si="9"/>
        <v>0</v>
      </c>
      <c r="AF26" s="530">
        <f t="shared" si="10"/>
        <v>1</v>
      </c>
      <c r="AG26" s="530">
        <f t="shared" si="11"/>
        <v>0</v>
      </c>
      <c r="AH26" s="530">
        <f t="shared" si="12"/>
        <v>0</v>
      </c>
      <c r="AI26" s="531">
        <f t="shared" si="13"/>
        <v>0</v>
      </c>
      <c r="AJ26" s="129" t="s">
        <v>119</v>
      </c>
      <c r="AK26" s="513"/>
      <c r="AL26" s="132" t="str">
        <f>IF($D26="","",IF(VLOOKUP($D26,Licenciés!$A:$AC,14,FALSE)&lt;10000000,"0"&amp;VLOOKUP($D26,Licenciés!$A:$AC,14,FALSE),VLOOKUP($D26,Licenciés!$A:$AC,14,FALSE)))</f>
        <v>04180174</v>
      </c>
      <c r="AM26" s="211">
        <f>IF($D26="","",VLOOKUP($D26,Licenciés!$A:$AC,23,FALSE))</f>
        <v>0</v>
      </c>
      <c r="AN26" s="30">
        <f>IF($D26="","",VLOOKUP($D26,Licenciés!$A:$AC,16,FALSE))</f>
        <v>44818</v>
      </c>
      <c r="AO26" s="31" t="str">
        <f>IF($D26="","",VLOOKUP($D26,Licenciés!$A:$AC,20,FALSE))</f>
        <v>Attestation autoquestionnaire pour majeur</v>
      </c>
      <c r="AP26" s="211" t="str">
        <f>IF($D26="","",VLOOKUP($D26,Licenciés!$A:$AC,5,FALSE))</f>
        <v>T</v>
      </c>
      <c r="AQ26" s="211">
        <f>IF($D26="","",VLOOKUP($D26,Licenciés!$A:$AC,10,FALSE))</f>
        <v>-40</v>
      </c>
      <c r="AR26" s="211" t="str">
        <f>IF($D26="","",VLOOKUP($D26,Licenciés!$A:$AC,11,FALSE))</f>
        <v>F</v>
      </c>
      <c r="AS26" s="211" t="str">
        <f>IF($D26="","",VLOOKUP($D26,Licenciés!$A:$AC,29,FALSE))</f>
        <v>Française</v>
      </c>
      <c r="AT26" s="30">
        <f>IF($D26="","",VLOOKUP($D26,Licenciés!$A:$AC,28,FALSE))</f>
        <v>0</v>
      </c>
      <c r="AU26" s="211">
        <f>IF($D26="","",VLOOKUP($D26,Licenciés!$A:$AZ,35,FALSE))</f>
        <v>0</v>
      </c>
      <c r="AV26" s="211">
        <f>IF($D26="","",VLOOKUP($D26,Licenciés!$A:$AZ,36,FALSE))</f>
        <v>679494151</v>
      </c>
      <c r="AW26" s="31" t="str">
        <f>IF($D26="","",VLOOKUP($D26,Licenciés!$A:$AZ,37,FALSE))</f>
        <v>lucille.jourdan@gmail.com</v>
      </c>
    </row>
    <row r="27" spans="1:49" ht="15.95" customHeight="1">
      <c r="A27" s="519">
        <v>22</v>
      </c>
      <c r="B27" s="520" t="str">
        <f t="shared" si="7"/>
        <v>08</v>
      </c>
      <c r="C27" s="521" t="str">
        <f t="shared" si="8"/>
        <v>95</v>
      </c>
      <c r="D27" s="570">
        <v>9515091</v>
      </c>
      <c r="E27" s="523" t="str">
        <f>IF($D27="","",(VLOOKUP($D27,Licenciés!$A:$AC,2,FALSE)&amp;" "&amp;VLOOKUP($D27,Licenciés!$A:$AC,3,FALSE)))</f>
        <v>FARGE Celine</v>
      </c>
      <c r="F27" s="29" t="str">
        <f>IF($D27="","",VLOOKUP($D27,Licenciés!$A:$AC,15,FALSE))</f>
        <v>BEAUCHAMP CTT</v>
      </c>
      <c r="G27" s="525">
        <f>IF($D27="","",VLOOKUP($D27,Licenciés!$A:$AC,8,FALSE))</f>
        <v>31328</v>
      </c>
      <c r="H27" s="521">
        <f>IF($D27="","",VLOOKUP($D27,Licenciés!$A:$AC,21,FALSE))</f>
        <v>1050</v>
      </c>
      <c r="I27" s="521">
        <f>IF($D27="","",IF(VLOOKUP($D27,Licenciés!$A:$AC,24,FALSE)="Numerote","n° "&amp;VLOOKUP($D27,Licenciés!$A:$AC,23,FALSE),(VLOOKUP($D27,Licenciés!$A:$AC,24,FALSE))))</f>
        <v>10</v>
      </c>
      <c r="J27" s="521" t="str">
        <f>IF($D27="","",VLOOKUP($D27,Licenciés!$A:$AC,9,FALSE))</f>
        <v>S</v>
      </c>
      <c r="K27" s="529"/>
      <c r="L27" s="533"/>
      <c r="M27" s="534">
        <v>80</v>
      </c>
      <c r="N27" s="534"/>
      <c r="O27" s="626"/>
      <c r="P27" s="536"/>
      <c r="Q27" s="533"/>
      <c r="R27" s="534"/>
      <c r="S27" s="534"/>
      <c r="T27" s="535"/>
      <c r="U27" s="536"/>
      <c r="V27" s="533"/>
      <c r="W27" s="534"/>
      <c r="X27" s="534"/>
      <c r="Y27" s="535"/>
      <c r="Z27" s="569"/>
      <c r="AA27" s="533"/>
      <c r="AB27" s="534"/>
      <c r="AC27" s="521"/>
      <c r="AD27" s="538"/>
      <c r="AE27" s="529">
        <f t="shared" si="9"/>
        <v>0</v>
      </c>
      <c r="AF27" s="530">
        <f t="shared" si="10"/>
        <v>0</v>
      </c>
      <c r="AG27" s="530">
        <f t="shared" si="11"/>
        <v>80</v>
      </c>
      <c r="AH27" s="530">
        <f t="shared" si="12"/>
        <v>0</v>
      </c>
      <c r="AI27" s="531">
        <f t="shared" si="13"/>
        <v>0</v>
      </c>
      <c r="AJ27" s="129" t="s">
        <v>119</v>
      </c>
      <c r="AK27" s="515"/>
      <c r="AL27" s="132" t="str">
        <f>IF($D27="","",IF(VLOOKUP($D27,Licenciés!$A:$AC,14,FALSE)&lt;10000000,"0"&amp;VLOOKUP($D27,Licenciés!$A:$AC,14,FALSE),VLOOKUP($D27,Licenciés!$A:$AC,14,FALSE)))</f>
        <v>08950553</v>
      </c>
      <c r="AM27" s="211">
        <f>IF($D27="","",VLOOKUP($D27,Licenciés!$A:$AC,23,FALSE))</f>
        <v>0</v>
      </c>
      <c r="AN27" s="30">
        <f>IF($D27="","",VLOOKUP($D27,Licenciés!$A:$AC,16,FALSE))</f>
        <v>44750</v>
      </c>
      <c r="AO27" s="31" t="str">
        <f>IF($D27="","",VLOOKUP($D27,Licenciés!$A:$AC,20,FALSE))</f>
        <v>Standard</v>
      </c>
      <c r="AP27" s="211" t="str">
        <f>IF($D27="","",VLOOKUP($D27,Licenciés!$A:$AC,5,FALSE))</f>
        <v>T</v>
      </c>
      <c r="AQ27" s="211">
        <f>IF($D27="","",VLOOKUP($D27,Licenciés!$A:$AC,10,FALSE))</f>
        <v>-40</v>
      </c>
      <c r="AR27" s="211" t="str">
        <f>IF($D27="","",VLOOKUP($D27,Licenciés!$A:$AC,11,FALSE))</f>
        <v>F</v>
      </c>
      <c r="AS27" s="211" t="str">
        <f>IF($D27="","",VLOOKUP($D27,Licenciés!$A:$AC,29,FALSE))</f>
        <v>Française</v>
      </c>
      <c r="AT27" s="30">
        <f>IF($D27="","",VLOOKUP($D27,Licenciés!$A:$AC,28,FALSE))</f>
        <v>43647</v>
      </c>
      <c r="AU27" s="211">
        <f>IF($D27="","",VLOOKUP($D27,Licenciés!$A:$AZ,35,FALSE))</f>
        <v>139843680</v>
      </c>
      <c r="AV27" s="211">
        <f>IF($D27="","",VLOOKUP($D27,Licenciés!$A:$AZ,36,FALSE))</f>
        <v>674705808</v>
      </c>
      <c r="AW27" s="31" t="str">
        <f>IF($D27="","",VLOOKUP($D27,Licenciés!$A:$AZ,37,FALSE))</f>
        <v>celine.farge@gmail.com</v>
      </c>
    </row>
    <row r="28" spans="1:49" ht="15.95" customHeight="1">
      <c r="A28" s="519">
        <v>23</v>
      </c>
      <c r="B28" s="520" t="str">
        <f t="shared" si="7"/>
        <v>12</v>
      </c>
      <c r="C28" s="521" t="str">
        <f t="shared" si="8"/>
        <v>85</v>
      </c>
      <c r="D28" s="591">
        <v>8522190</v>
      </c>
      <c r="E28" s="523" t="str">
        <f>IF($D28="","",(VLOOKUP($D28,Licenciés!$A:$AC,2,FALSE)&amp;" "&amp;VLOOKUP($D28,Licenciés!$A:$AC,3,FALSE)))</f>
        <v>GAUVRIT Manon</v>
      </c>
      <c r="F28" s="29" t="str">
        <f>IF($D28="","",VLOOKUP($D28,Licenciés!$A:$AC,15,FALSE))</f>
        <v>CHALLANS OPS</v>
      </c>
      <c r="G28" s="525">
        <f>IF($D28="","",VLOOKUP($D28,Licenciés!$A:$AC,8,FALSE))</f>
        <v>36495</v>
      </c>
      <c r="H28" s="521">
        <f>IF($D28="","",VLOOKUP($D28,Licenciés!$A:$AC,21,FALSE))</f>
        <v>836</v>
      </c>
      <c r="I28" s="521">
        <f>IF($D28="","",IF(VLOOKUP($D28,Licenciés!$A:$AC,24,FALSE)="Numerote","n° "&amp;VLOOKUP($D28,Licenciés!$A:$AC,23,FALSE),(VLOOKUP($D28,Licenciés!$A:$AC,24,FALSE))))</f>
        <v>8</v>
      </c>
      <c r="J28" s="521" t="str">
        <f>IF($D28="","",VLOOKUP($D28,Licenciés!$A:$AC,9,FALSE))</f>
        <v>S</v>
      </c>
      <c r="K28" s="529"/>
      <c r="L28" s="533"/>
      <c r="M28" s="534">
        <v>80</v>
      </c>
      <c r="N28" s="534"/>
      <c r="O28" s="626"/>
      <c r="P28" s="536"/>
      <c r="Q28" s="533"/>
      <c r="R28" s="534"/>
      <c r="S28" s="534"/>
      <c r="T28" s="535"/>
      <c r="U28" s="536"/>
      <c r="V28" s="533"/>
      <c r="W28" s="534"/>
      <c r="X28" s="534"/>
      <c r="Y28" s="535"/>
      <c r="Z28" s="947"/>
      <c r="AA28" s="618"/>
      <c r="AB28" s="521"/>
      <c r="AC28" s="521"/>
      <c r="AD28" s="528"/>
      <c r="AE28" s="529">
        <f t="shared" si="9"/>
        <v>0</v>
      </c>
      <c r="AF28" s="530">
        <f t="shared" si="10"/>
        <v>0</v>
      </c>
      <c r="AG28" s="530">
        <f t="shared" si="11"/>
        <v>80</v>
      </c>
      <c r="AH28" s="530">
        <f t="shared" si="12"/>
        <v>0</v>
      </c>
      <c r="AI28" s="531">
        <f t="shared" si="13"/>
        <v>0</v>
      </c>
      <c r="AJ28" s="129" t="s">
        <v>119</v>
      </c>
      <c r="AK28" s="515"/>
      <c r="AL28" s="132">
        <f>IF($D28="","",IF(VLOOKUP($D28,Licenciés!$A:$AC,14,FALSE)&lt;10000000,"0"&amp;VLOOKUP($D28,Licenciés!$A:$AC,14,FALSE),VLOOKUP($D28,Licenciés!$A:$AC,14,FALSE)))</f>
        <v>12850026</v>
      </c>
      <c r="AM28" s="211">
        <f>IF($D28="","",VLOOKUP($D28,Licenciés!$A:$AC,23,FALSE))</f>
        <v>0</v>
      </c>
      <c r="AN28" s="30">
        <f>IF($D28="","",VLOOKUP($D28,Licenciés!$A:$AC,16,FALSE))</f>
        <v>44789</v>
      </c>
      <c r="AO28" s="31" t="str">
        <f>IF($D28="","",VLOOKUP($D28,Licenciés!$A:$AC,20,FALSE))</f>
        <v>Attestation autoquestionnaire pour majeur</v>
      </c>
      <c r="AP28" s="211" t="str">
        <f>IF($D28="","",VLOOKUP($D28,Licenciés!$A:$AC,5,FALSE))</f>
        <v>T</v>
      </c>
      <c r="AQ28" s="211">
        <f>IF($D28="","",VLOOKUP($D28,Licenciés!$A:$AC,10,FALSE))</f>
        <v>-40</v>
      </c>
      <c r="AR28" s="211" t="str">
        <f>IF($D28="","",VLOOKUP($D28,Licenciés!$A:$AC,11,FALSE))</f>
        <v>F</v>
      </c>
      <c r="AS28" s="211" t="str">
        <f>IF($D28="","",VLOOKUP($D28,Licenciés!$A:$AC,29,FALSE))</f>
        <v>Française</v>
      </c>
      <c r="AT28" s="30">
        <f>IF($D28="","",VLOOKUP($D28,Licenciés!$A:$AC,28,FALSE))</f>
        <v>0</v>
      </c>
      <c r="AU28" s="211">
        <f>IF($D28="","",VLOOKUP($D28,Licenciés!$A:$AZ,35,FALSE))</f>
        <v>251933972</v>
      </c>
      <c r="AV28" s="211">
        <f>IF($D28="","",VLOOKUP($D28,Licenciés!$A:$AZ,36,FALSE))</f>
        <v>635666213</v>
      </c>
      <c r="AW28" s="31" t="str">
        <f>IF($D28="","",VLOOKUP($D28,Licenciés!$A:$AZ,37,FALSE))</f>
        <v>manon.gauvrit99@gmail.com</v>
      </c>
    </row>
    <row r="29" spans="1:49" ht="15.95" customHeight="1">
      <c r="A29" s="519">
        <v>24</v>
      </c>
      <c r="B29" s="520" t="str">
        <f t="shared" si="7"/>
        <v>08</v>
      </c>
      <c r="C29" s="521" t="str">
        <f t="shared" si="8"/>
        <v>94</v>
      </c>
      <c r="D29" s="582">
        <v>9445144</v>
      </c>
      <c r="E29" s="523" t="str">
        <f>IF($D29="","",(VLOOKUP($D29,Licenciés!$A:$AC,2,FALSE)&amp;" "&amp;VLOOKUP($D29,Licenciés!$A:$AC,3,FALSE)))</f>
        <v>ANTUNES Lucie</v>
      </c>
      <c r="F29" s="29" t="str">
        <f>IF($D29="","",VLOOKUP($D29,Licenciés!$A:$AC,15,FALSE))</f>
        <v>Boissy saint leger ASTT</v>
      </c>
      <c r="G29" s="525">
        <f>IF($D29="","",VLOOKUP($D29,Licenciés!$A:$AC,8,FALSE))</f>
        <v>37527</v>
      </c>
      <c r="H29" s="521">
        <f>IF($D29="","",VLOOKUP($D29,Licenciés!$A:$AC,21,FALSE))</f>
        <v>1034</v>
      </c>
      <c r="I29" s="521">
        <f>IF($D29="","",IF(VLOOKUP($D29,Licenciés!$A:$AC,24,FALSE)="Numerote","n° "&amp;VLOOKUP($D29,Licenciés!$A:$AC,23,FALSE),(VLOOKUP($D29,Licenciés!$A:$AC,24,FALSE))))</f>
        <v>10</v>
      </c>
      <c r="J29" s="521" t="str">
        <f>IF($D29="","",VLOOKUP($D29,Licenciés!$A:$AC,9,FALSE))</f>
        <v>S</v>
      </c>
      <c r="K29" s="529"/>
      <c r="L29" s="533"/>
      <c r="M29" s="534">
        <v>65</v>
      </c>
      <c r="N29" s="534"/>
      <c r="O29" s="626"/>
      <c r="P29" s="536"/>
      <c r="Q29" s="533"/>
      <c r="R29" s="534"/>
      <c r="S29" s="534"/>
      <c r="T29" s="535"/>
      <c r="U29" s="536"/>
      <c r="V29" s="533"/>
      <c r="W29" s="534"/>
      <c r="X29" s="534"/>
      <c r="Y29" s="535"/>
      <c r="Z29" s="526"/>
      <c r="AA29" s="527"/>
      <c r="AB29" s="521"/>
      <c r="AC29" s="521"/>
      <c r="AD29" s="528"/>
      <c r="AE29" s="529">
        <f t="shared" si="9"/>
        <v>0</v>
      </c>
      <c r="AF29" s="530">
        <f t="shared" si="10"/>
        <v>0</v>
      </c>
      <c r="AG29" s="530">
        <f t="shared" si="11"/>
        <v>65</v>
      </c>
      <c r="AH29" s="530">
        <f t="shared" si="12"/>
        <v>0</v>
      </c>
      <c r="AI29" s="531">
        <f t="shared" si="13"/>
        <v>0</v>
      </c>
      <c r="AJ29" s="129" t="s">
        <v>119</v>
      </c>
      <c r="AK29" s="515"/>
      <c r="AL29" s="132" t="str">
        <f>IF($D29="","",IF(VLOOKUP($D29,Licenciés!$A:$AC,14,FALSE)&lt;10000000,"0"&amp;VLOOKUP($D29,Licenciés!$A:$AC,14,FALSE),VLOOKUP($D29,Licenciés!$A:$AC,14,FALSE)))</f>
        <v>08941461</v>
      </c>
      <c r="AM29" s="211">
        <f>IF($D29="","",VLOOKUP($D29,Licenciés!$A:$AC,23,FALSE))</f>
        <v>0</v>
      </c>
      <c r="AN29" s="30">
        <f>IF($D29="","",VLOOKUP($D29,Licenciés!$A:$AC,16,FALSE))</f>
        <v>44819</v>
      </c>
      <c r="AO29" s="31" t="str">
        <f>IF($D29="","",VLOOKUP($D29,Licenciés!$A:$AC,20,FALSE))</f>
        <v>Attestation autoquestionnaire pour majeur</v>
      </c>
      <c r="AP29" s="211" t="str">
        <f>IF($D29="","",VLOOKUP($D29,Licenciés!$A:$AC,5,FALSE))</f>
        <v>T</v>
      </c>
      <c r="AQ29" s="211">
        <f>IF($D29="","",VLOOKUP($D29,Licenciés!$A:$AC,10,FALSE))</f>
        <v>-40</v>
      </c>
      <c r="AR29" s="211" t="str">
        <f>IF($D29="","",VLOOKUP($D29,Licenciés!$A:$AC,11,FALSE))</f>
        <v>F</v>
      </c>
      <c r="AS29" s="211" t="str">
        <f>IF($D29="","",VLOOKUP($D29,Licenciés!$A:$AC,29,FALSE))</f>
        <v>Française</v>
      </c>
      <c r="AT29" s="30">
        <f>IF($D29="","",VLOOKUP($D29,Licenciés!$A:$AC,28,FALSE))</f>
        <v>0</v>
      </c>
      <c r="AU29" s="211">
        <f>IF($D29="","",VLOOKUP($D29,Licenciés!$A:$AZ,35,FALSE))</f>
        <v>609460766</v>
      </c>
      <c r="AV29" s="211">
        <f>IF($D29="","",VLOOKUP($D29,Licenciés!$A:$AZ,36,FALSE))</f>
        <v>609460766</v>
      </c>
      <c r="AW29" s="31" t="str">
        <f>IF($D29="","",VLOOKUP($D29,Licenciés!$A:$AZ,37,FALSE))</f>
        <v>a-lulu@hotmail.fr</v>
      </c>
    </row>
    <row r="30" spans="1:49" s="101" customFormat="1" ht="15.95" customHeight="1" thickBot="1">
      <c r="A30" s="630"/>
      <c r="B30" s="539" t="str">
        <f t="shared" ref="B30" si="14">IF(D30&gt;0,LEFT(AL30,2)," ")</f>
        <v xml:space="preserve"> </v>
      </c>
      <c r="C30" s="540" t="str">
        <f t="shared" ref="C30" si="15">RIGHT(LEFT(AL30,4),2)</f>
        <v/>
      </c>
      <c r="D30" s="707"/>
      <c r="E30" s="708" t="str">
        <f>IF($D30="","",(VLOOKUP($D30,Licenciés!$A:$AC,2,FALSE)&amp;" "&amp;VLOOKUP($D30,Licenciés!$A:$AC,3,FALSE)))</f>
        <v/>
      </c>
      <c r="F30" s="178" t="str">
        <f>IF($D30="","",VLOOKUP($D30,Licenciés!$A:$AC,15,FALSE))</f>
        <v/>
      </c>
      <c r="G30" s="635" t="str">
        <f>IF($D30="","",VLOOKUP($D30,Licenciés!$A:$AC,8,FALSE))</f>
        <v/>
      </c>
      <c r="H30" s="540" t="str">
        <f>IF($D30="","",VLOOKUP($D30,Licenciés!$A:$AC,21,FALSE))</f>
        <v/>
      </c>
      <c r="I30" s="540" t="str">
        <f>IF($D30="","",IF(VLOOKUP($D30,Licenciés!$A:$AC,24,FALSE)="Numerote","n° "&amp;VLOOKUP($D30,Licenciés!$A:$AC,23,FALSE),(VLOOKUP($D30,Licenciés!$A:$AC,24,FALSE))))</f>
        <v/>
      </c>
      <c r="J30" s="540" t="str">
        <f>IF($D30="","",VLOOKUP($D30,Licenciés!$A:$AC,9,FALSE))</f>
        <v/>
      </c>
      <c r="K30" s="595"/>
      <c r="L30" s="537"/>
      <c r="M30" s="542"/>
      <c r="N30" s="542"/>
      <c r="O30" s="709"/>
      <c r="P30" s="560"/>
      <c r="Q30" s="537"/>
      <c r="R30" s="542"/>
      <c r="S30" s="542"/>
      <c r="T30" s="543"/>
      <c r="U30" s="560"/>
      <c r="V30" s="537"/>
      <c r="W30" s="542"/>
      <c r="X30" s="542"/>
      <c r="Y30" s="543"/>
      <c r="Z30" s="560"/>
      <c r="AA30" s="537"/>
      <c r="AB30" s="542"/>
      <c r="AC30" s="540"/>
      <c r="AD30" s="710"/>
      <c r="AE30" s="595">
        <f t="shared" ref="AE30" si="16">(K30+P30+U30+Z30)+MOD(ROUND((L30+Q30+V30+AA30-AF30)/100,),100)</f>
        <v>0</v>
      </c>
      <c r="AF30" s="596">
        <f t="shared" ref="AF30" si="17">MOD(L30+Q30+V30+AA30+ROUND((M30+R30+W30+AB30-AG30)/100,),100)</f>
        <v>0</v>
      </c>
      <c r="AG30" s="596">
        <f t="shared" ref="AG30" si="18">MOD(M30+R30+W30+AB30+ROUND((N30+S30+X30+AC30-AH30)/100,),100)</f>
        <v>0</v>
      </c>
      <c r="AH30" s="596">
        <f t="shared" ref="AH30" si="19">MOD(N30+S30+X30+AC30+ROUND((O30+T30+Y30+AD30-AI30)/100,),100)</f>
        <v>0</v>
      </c>
      <c r="AI30" s="597">
        <f t="shared" ref="AI30" si="20">MOD(O30+T30+Y30+AD30,100)</f>
        <v>0</v>
      </c>
      <c r="AJ30" s="128"/>
      <c r="AK30" s="513"/>
      <c r="AL30" s="132" t="str">
        <f>IF($D30="","",IF(VLOOKUP($D30,Licenciés!$A:$AC,14,FALSE)&lt;10000000,"0"&amp;VLOOKUP($D30,Licenciés!$A:$AC,14,FALSE),VLOOKUP($D30,Licenciés!$A:$AC,14,FALSE)))</f>
        <v/>
      </c>
      <c r="AM30" s="211" t="str">
        <f>IF($D30="","",VLOOKUP($D30,Licenciés!$A:$AC,23,FALSE))</f>
        <v/>
      </c>
      <c r="AN30" s="30" t="str">
        <f>IF($D30="","",VLOOKUP($D30,Licenciés!$A:$AC,16,FALSE))</f>
        <v/>
      </c>
      <c r="AO30" s="31" t="str">
        <f>IF($D30="","",VLOOKUP($D30,Licenciés!$A:$AC,20,FALSE))</f>
        <v/>
      </c>
      <c r="AP30" s="211" t="str">
        <f>IF($D30="","",VLOOKUP($D30,Licenciés!$A:$AC,5,FALSE))</f>
        <v/>
      </c>
      <c r="AQ30" s="211" t="str">
        <f>IF($D30="","",VLOOKUP($D30,Licenciés!$A:$AC,10,FALSE))</f>
        <v/>
      </c>
      <c r="AR30" s="211" t="str">
        <f>IF($D30="","",VLOOKUP($D30,Licenciés!$A:$AC,11,FALSE))</f>
        <v/>
      </c>
      <c r="AS30" s="211" t="str">
        <f>IF($D30="","",VLOOKUP($D30,Licenciés!$A:$AC,29,FALSE))</f>
        <v/>
      </c>
      <c r="AT30" s="30" t="str">
        <f>IF($D30="","",VLOOKUP($D30,Licenciés!$A:$AC,28,FALSE))</f>
        <v/>
      </c>
      <c r="AU30" s="211" t="str">
        <f>IF($D30="","",VLOOKUP($D30,Licenciés!$A:$AZ,35,FALSE))</f>
        <v/>
      </c>
      <c r="AV30" s="211" t="str">
        <f>IF($D30="","",VLOOKUP($D30,Licenciés!$A:$AZ,36,FALSE))</f>
        <v/>
      </c>
      <c r="AW30" s="31" t="str">
        <f>IF($D30="","",VLOOKUP($D30,Licenciés!$A:$AZ,37,FALSE))</f>
        <v/>
      </c>
    </row>
    <row r="31" spans="1:49" s="101" customFormat="1" ht="15.95" customHeight="1" thickTop="1" thickBot="1">
      <c r="A31" s="649"/>
      <c r="B31" s="650"/>
      <c r="C31" s="651"/>
      <c r="D31" s="713"/>
      <c r="E31" s="680" t="s">
        <v>17216</v>
      </c>
      <c r="F31" s="654"/>
      <c r="G31" s="655"/>
      <c r="H31" s="651"/>
      <c r="I31" s="651"/>
      <c r="J31" s="651"/>
      <c r="K31" s="651"/>
      <c r="L31" s="656"/>
      <c r="M31" s="657"/>
      <c r="N31" s="657"/>
      <c r="O31" s="657"/>
      <c r="P31" s="657"/>
      <c r="Q31" s="656"/>
      <c r="R31" s="657"/>
      <c r="S31" s="657"/>
      <c r="T31" s="657"/>
      <c r="U31" s="657"/>
      <c r="V31" s="656"/>
      <c r="W31" s="657"/>
      <c r="X31" s="657"/>
      <c r="Y31" s="657"/>
      <c r="Z31" s="657"/>
      <c r="AA31" s="656"/>
      <c r="AB31" s="657"/>
      <c r="AC31" s="651"/>
      <c r="AD31" s="714"/>
      <c r="AE31" s="651"/>
      <c r="AF31" s="651"/>
      <c r="AG31" s="651"/>
      <c r="AH31" s="651"/>
      <c r="AI31" s="651"/>
      <c r="AJ31" s="659"/>
      <c r="AK31" s="513"/>
      <c r="AL31" s="132"/>
      <c r="AM31" s="211"/>
      <c r="AN31" s="30"/>
      <c r="AO31" s="31"/>
      <c r="AP31" s="211"/>
      <c r="AQ31" s="211"/>
      <c r="AR31" s="211"/>
      <c r="AS31" s="211"/>
      <c r="AT31" s="30"/>
      <c r="AU31" s="211"/>
      <c r="AV31" s="211"/>
      <c r="AW31" s="31"/>
    </row>
    <row r="32" spans="1:49" s="101" customFormat="1" ht="15" customHeight="1" thickTop="1" thickBot="1">
      <c r="A32" s="662"/>
      <c r="B32" s="663" t="str">
        <f t="shared" ref="B32:B33" si="21">IF(D32&gt;0,LEFT(AL32,2)," ")</f>
        <v xml:space="preserve"> </v>
      </c>
      <c r="C32" s="664" t="str">
        <f t="shared" ref="C32:C33" si="22">RIGHT(LEFT(AL32,4),2)</f>
        <v/>
      </c>
      <c r="D32" s="665"/>
      <c r="E32" s="666" t="str">
        <f>IF($D32="","",(VLOOKUP($D32,Licenciés!$A:$AC,2,FALSE)&amp;" "&amp;VLOOKUP($D32,Licenciés!$A:$AC,3,FALSE)))</f>
        <v/>
      </c>
      <c r="F32" s="667" t="str">
        <f>IF($D32="","",VLOOKUP($D32,Licenciés!$A:$AC,15,FALSE))</f>
        <v/>
      </c>
      <c r="G32" s="668" t="str">
        <f>IF($D32="","",VLOOKUP($D32,Licenciés!$A:$AC,8,FALSE))</f>
        <v/>
      </c>
      <c r="H32" s="664" t="str">
        <f>IF($D32="","",VLOOKUP($D32,Licenciés!$A:$AC,21,FALSE))</f>
        <v/>
      </c>
      <c r="I32" s="664" t="str">
        <f>IF($D32="","",IF(VLOOKUP($D32,Licenciés!$A:$AC,24,FALSE)="Numerote","n° "&amp;VLOOKUP($D32,Licenciés!$A:$AC,23,FALSE),(VLOOKUP($D32,Licenciés!$A:$AC,24,FALSE))))</f>
        <v/>
      </c>
      <c r="J32" s="664" t="str">
        <f>IF($D32="","",VLOOKUP($D32,Licenciés!$A:$AC,9,FALSE))</f>
        <v/>
      </c>
      <c r="K32" s="669"/>
      <c r="L32" s="670"/>
      <c r="M32" s="671"/>
      <c r="N32" s="671"/>
      <c r="O32" s="672"/>
      <c r="P32" s="673"/>
      <c r="Q32" s="671"/>
      <c r="R32" s="671"/>
      <c r="S32" s="671"/>
      <c r="T32" s="672"/>
      <c r="U32" s="673"/>
      <c r="V32" s="670"/>
      <c r="W32" s="671"/>
      <c r="X32" s="671"/>
      <c r="Y32" s="674"/>
      <c r="Z32" s="669"/>
      <c r="AA32" s="675"/>
      <c r="AB32" s="664"/>
      <c r="AC32" s="664"/>
      <c r="AD32" s="674"/>
      <c r="AE32" s="676">
        <f t="shared" ref="AE32:AE33" si="23">(K32+P32+U32+Z32)+MOD(ROUND((L32+Q32+V32+AA32-AF32)/100,),100)</f>
        <v>0</v>
      </c>
      <c r="AF32" s="677">
        <f t="shared" ref="AF32:AH33" si="24">MOD(L32+Q32+V32+AA32+ROUND((M32+R32+W32+AB32-AG32)/100,),100)</f>
        <v>0</v>
      </c>
      <c r="AG32" s="677">
        <f t="shared" si="24"/>
        <v>0</v>
      </c>
      <c r="AH32" s="677">
        <f t="shared" si="24"/>
        <v>0</v>
      </c>
      <c r="AI32" s="678">
        <f t="shared" ref="AI32:AI33" si="25">MOD(O32+T32+Y32+AD32,100)</f>
        <v>0</v>
      </c>
      <c r="AJ32" s="128"/>
      <c r="AK32" s="509"/>
      <c r="AL32" s="160" t="str">
        <f>IF($D32="","",IF(VLOOKUP($D32,Licenciés!$A:$AC,14,FALSE)&lt;10000000,"0"&amp;VLOOKUP($D32,Licenciés!$A:$AC,14,FALSE),VLOOKUP($D32,Licenciés!$A:$AC,14,FALSE)))</f>
        <v/>
      </c>
      <c r="AM32" s="93" t="str">
        <f>IF($D32="","",VLOOKUP($D32,Licenciés!$A:$AC,23,FALSE))</f>
        <v/>
      </c>
      <c r="AN32" s="97" t="str">
        <f>IF($D32="","",VLOOKUP($D32,Licenciés!$A:$AC,16,FALSE))</f>
        <v/>
      </c>
      <c r="AO32" s="29" t="str">
        <f>IF($D32="","",VLOOKUP($D32,Licenciés!$A:$AC,20,FALSE))</f>
        <v/>
      </c>
      <c r="AP32" s="93" t="str">
        <f>IF($D32="","",VLOOKUP($D32,Licenciés!$A:$AC,5,FALSE))</f>
        <v/>
      </c>
      <c r="AQ32" s="93" t="str">
        <f>IF($D32="","",VLOOKUP($D32,Licenciés!$A:$AC,10,FALSE))</f>
        <v/>
      </c>
      <c r="AR32" s="93" t="str">
        <f>IF($D32="","",VLOOKUP($D32,Licenciés!$A:$AC,11,FALSE))</f>
        <v/>
      </c>
      <c r="AS32" s="93" t="str">
        <f>IF($D32="","",VLOOKUP($D32,Licenciés!$A:$AC,29,FALSE))</f>
        <v/>
      </c>
      <c r="AT32" s="97" t="str">
        <f>IF($D32="","",VLOOKUP($D32,Licenciés!$A:$AC,28,FALSE))</f>
        <v/>
      </c>
      <c r="AU32" s="93" t="str">
        <f>IF($D32="","",VLOOKUP($D32,Licenciés!$A:$AZ,35,FALSE))</f>
        <v/>
      </c>
      <c r="AV32" s="93" t="str">
        <f>IF($D32="","",VLOOKUP($D32,Licenciés!$A:$AZ,36,FALSE))</f>
        <v/>
      </c>
      <c r="AW32" s="29" t="str">
        <f>IF($D32="","",VLOOKUP($D32,Licenciés!$A:$AZ,37,FALSE))</f>
        <v/>
      </c>
    </row>
    <row r="33" spans="1:49" s="101" customFormat="1" ht="14.25" customHeight="1" thickTop="1" thickBot="1">
      <c r="A33" s="649"/>
      <c r="B33" s="650" t="str">
        <f t="shared" si="21"/>
        <v xml:space="preserve"> </v>
      </c>
      <c r="C33" s="651" t="str">
        <f t="shared" si="22"/>
        <v/>
      </c>
      <c r="D33" s="652"/>
      <c r="E33" s="653" t="str">
        <f>IF($D33="","",(VLOOKUP($D33,Licenciés!$A:$AC,2,FALSE)&amp;" "&amp;VLOOKUP($D33,Licenciés!$A:$AC,3,FALSE)))</f>
        <v/>
      </c>
      <c r="F33" s="654" t="str">
        <f>IF($D33="","",VLOOKUP($D33,Licenciés!$A:$AC,15,FALSE))</f>
        <v/>
      </c>
      <c r="G33" s="655" t="str">
        <f>IF($D33="","",VLOOKUP($D33,Licenciés!$A:$AC,8,FALSE))</f>
        <v/>
      </c>
      <c r="H33" s="651" t="str">
        <f>IF($D33="","",VLOOKUP($D33,Licenciés!$A:$AC,21,FALSE))</f>
        <v/>
      </c>
      <c r="I33" s="651" t="str">
        <f>IF($D33="","",IF(VLOOKUP($D33,Licenciés!$A:$AC,24,FALSE)="Numerote","n° "&amp;VLOOKUP($D33,Licenciés!$A:$AC,23,FALSE),(VLOOKUP($D33,Licenciés!$A:$AC,24,FALSE))))</f>
        <v/>
      </c>
      <c r="J33" s="651" t="str">
        <f>IF($D33="","",VLOOKUP($D33,Licenciés!$A:$AC,9,FALSE))</f>
        <v/>
      </c>
      <c r="K33" s="651"/>
      <c r="L33" s="656"/>
      <c r="M33" s="657"/>
      <c r="N33" s="657"/>
      <c r="O33" s="657"/>
      <c r="P33" s="657"/>
      <c r="Q33" s="657"/>
      <c r="R33" s="657"/>
      <c r="S33" s="657"/>
      <c r="T33" s="657"/>
      <c r="U33" s="657"/>
      <c r="V33" s="656"/>
      <c r="W33" s="657"/>
      <c r="X33" s="657"/>
      <c r="Y33" s="651"/>
      <c r="Z33" s="651"/>
      <c r="AA33" s="658"/>
      <c r="AB33" s="651"/>
      <c r="AC33" s="651"/>
      <c r="AD33" s="651"/>
      <c r="AE33" s="651">
        <f t="shared" si="23"/>
        <v>0</v>
      </c>
      <c r="AF33" s="651">
        <f t="shared" si="24"/>
        <v>0</v>
      </c>
      <c r="AG33" s="651">
        <f t="shared" si="24"/>
        <v>0</v>
      </c>
      <c r="AH33" s="651">
        <f t="shared" si="24"/>
        <v>0</v>
      </c>
      <c r="AI33" s="651">
        <f t="shared" si="25"/>
        <v>0</v>
      </c>
      <c r="AJ33" s="659"/>
      <c r="AK33" s="509"/>
      <c r="AL33" s="660" t="str">
        <f>IF($D33="","",IF(VLOOKUP($D33,Licenciés!$A:$AC,14,FALSE)&lt;10000000,"0"&amp;VLOOKUP($D33,Licenciés!$A:$AC,14,FALSE),VLOOKUP($D33,Licenciés!$A:$AC,14,FALSE)))</f>
        <v/>
      </c>
      <c r="AM33" s="660" t="str">
        <f>IF($D33="","",VLOOKUP($D33,Licenciés!$A:$AC,23,FALSE))</f>
        <v/>
      </c>
      <c r="AN33" s="661" t="str">
        <f>IF($D33="","",VLOOKUP($D33,Licenciés!$A:$AC,16,FALSE))</f>
        <v/>
      </c>
      <c r="AO33" s="648" t="str">
        <f>IF($D33="","",VLOOKUP($D33,Licenciés!$A:$AC,20,FALSE))</f>
        <v/>
      </c>
      <c r="AP33" s="660" t="str">
        <f>IF($D33="","",VLOOKUP($D33,Licenciés!$A:$AC,5,FALSE))</f>
        <v/>
      </c>
      <c r="AQ33" s="660" t="str">
        <f>IF($D33="","",VLOOKUP($D33,Licenciés!$A:$AC,10,FALSE))</f>
        <v/>
      </c>
      <c r="AR33" s="660" t="str">
        <f>IF($D33="","",VLOOKUP($D33,Licenciés!$A:$AC,11,FALSE))</f>
        <v/>
      </c>
      <c r="AS33" s="660" t="str">
        <f>IF($D33="","",VLOOKUP($D33,Licenciés!$A:$AC,29,FALSE))</f>
        <v/>
      </c>
      <c r="AT33" s="661" t="str">
        <f>IF($D33="","",VLOOKUP($D33,Licenciés!$A:$AC,28,FALSE))</f>
        <v/>
      </c>
      <c r="AU33" s="660" t="str">
        <f>IF($D33="","",VLOOKUP($D33,Licenciés!$A:$AZ,35,FALSE))</f>
        <v/>
      </c>
      <c r="AV33" s="660" t="str">
        <f>IF($D33="","",VLOOKUP($D33,Licenciés!$A:$AZ,36,FALSE))</f>
        <v/>
      </c>
      <c r="AW33" s="648" t="str">
        <f>IF($D33="","",VLOOKUP($D33,Licenciés!$A:$AZ,37,FALSE))</f>
        <v/>
      </c>
    </row>
    <row r="34" spans="1:49" s="101" customFormat="1" ht="15.95" customHeight="1" thickTop="1">
      <c r="A34" s="643" t="s">
        <v>9650</v>
      </c>
      <c r="B34" s="520" t="str">
        <f t="shared" ref="B34" si="26">IF(D34&gt;0,LEFT(AL34,2)," ")</f>
        <v>12</v>
      </c>
      <c r="C34" s="521" t="str">
        <f t="shared" ref="C34" si="27">RIGHT(LEFT(AL34,4),2)</f>
        <v>49</v>
      </c>
      <c r="D34" s="570">
        <v>4530867</v>
      </c>
      <c r="E34" s="524" t="str">
        <f>IF($D34="","",(VLOOKUP($D34,Licenciés!$A:$AC,2,FALSE)&amp;" "&amp;VLOOKUP($D34,Licenciés!$A:$AC,3,FALSE)))</f>
        <v>DEPARDAY Anne</v>
      </c>
      <c r="F34" s="29" t="str">
        <f>IF($D34="","",VLOOKUP($D34,Licenciés!$A:$AC,15,FALSE))</f>
        <v>ROMAGNE (LA) - S.S.</v>
      </c>
      <c r="G34" s="525">
        <f>IF($D34="","",VLOOKUP($D34,Licenciés!$A:$AC,8,FALSE))</f>
        <v>23948</v>
      </c>
      <c r="H34" s="521">
        <f>IF($D34="","",VLOOKUP($D34,Licenciés!$A:$AC,21,FALSE))</f>
        <v>1076</v>
      </c>
      <c r="I34" s="521">
        <f>IF($D34="","",IF(VLOOKUP($D34,Licenciés!$A:$AC,24,FALSE)="Numerote","n° "&amp;VLOOKUP($D34,Licenciés!$A:$AC,23,FALSE),(VLOOKUP($D34,Licenciés!$A:$AC,24,FALSE))))</f>
        <v>10</v>
      </c>
      <c r="J34" s="521" t="str">
        <f>IF($D34="","",VLOOKUP($D34,Licenciés!$A:$AC,9,FALSE))</f>
        <v>V2</v>
      </c>
      <c r="K34" s="529"/>
      <c r="L34" s="521">
        <v>7</v>
      </c>
      <c r="M34" s="534"/>
      <c r="N34" s="534"/>
      <c r="O34" s="626"/>
      <c r="P34" s="536"/>
      <c r="Q34" s="533"/>
      <c r="R34" s="534"/>
      <c r="S34" s="534"/>
      <c r="T34" s="535"/>
      <c r="U34" s="536"/>
      <c r="V34" s="533"/>
      <c r="W34" s="534"/>
      <c r="X34" s="534"/>
      <c r="Y34" s="535"/>
      <c r="Z34" s="616"/>
      <c r="AA34" s="613"/>
      <c r="AB34" s="521"/>
      <c r="AC34" s="521"/>
      <c r="AD34" s="528"/>
      <c r="AE34" s="529">
        <f t="shared" ref="AE34" si="28">(K34+P34+U34+Z34)+MOD(ROUND((L34+Q34+V34+AA34-AF34)/100,),100)</f>
        <v>0</v>
      </c>
      <c r="AF34" s="530">
        <f t="shared" ref="AF34" si="29">MOD(L34+Q34+V34+AA34+ROUND((M34+R34+W34+AB34-AG34)/100,),100)</f>
        <v>7</v>
      </c>
      <c r="AG34" s="530">
        <f t="shared" ref="AG34" si="30">MOD(M34+R34+W34+AB34+ROUND((N34+S34+X34+AC34-AH34)/100,),100)</f>
        <v>0</v>
      </c>
      <c r="AH34" s="530">
        <f t="shared" ref="AH34" si="31">MOD(N34+S34+X34+AC34+ROUND((O34+T34+Y34+AD34-AI34)/100,),100)</f>
        <v>0</v>
      </c>
      <c r="AI34" s="531">
        <f t="shared" ref="AI34" si="32">MOD(O34+T34+Y34+AD34,100)</f>
        <v>0</v>
      </c>
      <c r="AJ34" s="234"/>
      <c r="AK34" s="513"/>
      <c r="AL34" s="132">
        <f>IF($D34="","",IF(VLOOKUP($D34,Licenciés!$A:$AC,14,FALSE)&lt;10000000,"0"&amp;VLOOKUP($D34,Licenciés!$A:$AC,14,FALSE),VLOOKUP($D34,Licenciés!$A:$AC,14,FALSE)))</f>
        <v>12490040</v>
      </c>
      <c r="AM34" s="211">
        <f>IF($D34="","",VLOOKUP($D34,Licenciés!$A:$AC,23,FALSE))</f>
        <v>0</v>
      </c>
      <c r="AN34" s="30">
        <f>IF($D34="","",VLOOKUP($D34,Licenciés!$A:$AC,16,FALSE))</f>
        <v>44748</v>
      </c>
      <c r="AO34" s="31" t="str">
        <f>IF($D34="","",VLOOKUP($D34,Licenciés!$A:$AC,20,FALSE))</f>
        <v>Standard</v>
      </c>
      <c r="AP34" s="211" t="str">
        <f>IF($D34="","",VLOOKUP($D34,Licenciés!$A:$AC,5,FALSE))</f>
        <v>T</v>
      </c>
      <c r="AQ34" s="211">
        <f>IF($D34="","",VLOOKUP($D34,Licenciés!$A:$AC,10,FALSE))</f>
        <v>-60</v>
      </c>
      <c r="AR34" s="211" t="str">
        <f>IF($D34="","",VLOOKUP($D34,Licenciés!$A:$AC,11,FALSE))</f>
        <v>F</v>
      </c>
      <c r="AS34" s="211" t="str">
        <f>IF($D34="","",VLOOKUP($D34,Licenciés!$A:$AC,29,FALSE))</f>
        <v>Française</v>
      </c>
      <c r="AT34" s="30">
        <f>IF($D34="","",VLOOKUP($D34,Licenciés!$A:$AC,28,FALSE))</f>
        <v>44715</v>
      </c>
      <c r="AU34" s="211">
        <f>IF($D34="","",VLOOKUP($D34,Licenciés!$A:$AZ,35,FALSE))</f>
        <v>0</v>
      </c>
      <c r="AV34" s="211">
        <f>IF($D34="","",VLOOKUP($D34,Licenciés!$A:$AZ,36,FALSE))</f>
        <v>643852641</v>
      </c>
      <c r="AW34" s="31" t="str">
        <f>IF($D34="","",VLOOKUP($D34,Licenciés!$A:$AZ,37,FALSE))</f>
        <v>hien.nanou@gmail.com</v>
      </c>
    </row>
    <row r="35" spans="1:49" ht="15" customHeight="1">
      <c r="A35" s="519" t="s">
        <v>9651</v>
      </c>
      <c r="B35" s="619" t="str">
        <f t="shared" ref="B35:B36" si="33">IF(D35&gt;0,LEFT(AL35,2)," ")</f>
        <v>08</v>
      </c>
      <c r="C35" s="549" t="str">
        <f t="shared" ref="C35:C36" si="34">RIGHT(LEFT(AL35,4),2)</f>
        <v>78</v>
      </c>
      <c r="D35" s="711">
        <v>789785</v>
      </c>
      <c r="E35" s="524" t="str">
        <f>IF($D35="","",(VLOOKUP($D35,Licenciés!$A:$AC,2,FALSE)&amp;" "&amp;VLOOKUP($D35,Licenciés!$A:$AC,3,FALSE)))</f>
        <v>GAUTIER Emilie</v>
      </c>
      <c r="F35" s="29" t="str">
        <f>IF($D35="","",VLOOKUP($D35,Licenciés!$A:$AC,15,FALSE))</f>
        <v>RAMBOUILLET TT</v>
      </c>
      <c r="G35" s="644">
        <f>IF($D35="","",VLOOKUP($D35,Licenciés!$A:$AC,8,FALSE))</f>
        <v>30299</v>
      </c>
      <c r="H35" s="549">
        <f>IF($D35="","",VLOOKUP($D35,Licenciés!$A:$AC,21,FALSE))</f>
        <v>915</v>
      </c>
      <c r="I35" s="549">
        <f>IF($D35="","",IF(VLOOKUP($D35,Licenciés!$A:$AC,24,FALSE)="Numerote","n° "&amp;VLOOKUP($D35,Licenciés!$A:$AC,23,FALSE),(VLOOKUP($D35,Licenciés!$A:$AC,24,FALSE))))</f>
        <v>9</v>
      </c>
      <c r="J35" s="549" t="str">
        <f>IF($D35="","",VLOOKUP($D35,Licenciés!$A:$AC,9,FALSE))</f>
        <v>V1</v>
      </c>
      <c r="K35" s="645"/>
      <c r="L35" s="549">
        <v>6</v>
      </c>
      <c r="M35" s="556"/>
      <c r="N35" s="556"/>
      <c r="O35" s="712"/>
      <c r="P35" s="558"/>
      <c r="Q35" s="555"/>
      <c r="R35" s="556"/>
      <c r="S35" s="556"/>
      <c r="T35" s="557"/>
      <c r="U35" s="558"/>
      <c r="V35" s="555"/>
      <c r="W35" s="556"/>
      <c r="X35" s="556"/>
      <c r="Y35" s="557"/>
      <c r="Z35" s="558"/>
      <c r="AA35" s="555"/>
      <c r="AB35" s="549"/>
      <c r="AC35" s="549"/>
      <c r="AD35" s="554"/>
      <c r="AE35" s="645">
        <f t="shared" ref="AE35:AE36" si="35">(K35+P35+U35+Z35)+MOD(ROUND((L35+Q35+V35+AA35-AF35)/100,),100)</f>
        <v>0</v>
      </c>
      <c r="AF35" s="646">
        <f t="shared" ref="AF35:AF36" si="36">MOD(L35+Q35+V35+AA35+ROUND((M35+R35+W35+AB35-AG35)/100,),100)</f>
        <v>6</v>
      </c>
      <c r="AG35" s="646">
        <f t="shared" ref="AG35:AG36" si="37">MOD(M35+R35+W35+AB35+ROUND((N35+S35+X35+AC35-AH35)/100,),100)</f>
        <v>0</v>
      </c>
      <c r="AH35" s="646">
        <f t="shared" ref="AH35:AH36" si="38">MOD(N35+S35+X35+AC35+ROUND((O35+T35+Y35+AD35-AI35)/100,),100)</f>
        <v>0</v>
      </c>
      <c r="AI35" s="647">
        <f t="shared" ref="AI35:AI36" si="39">MOD(O35+T35+Y35+AD35,100)</f>
        <v>0</v>
      </c>
      <c r="AJ35" s="128" t="s">
        <v>118</v>
      </c>
      <c r="AK35" s="513"/>
      <c r="AL35" s="132" t="str">
        <f>IF($D35="","",IF(VLOOKUP($D35,Licenciés!$A:$AC,14,FALSE)&lt;10000000,"0"&amp;VLOOKUP($D35,Licenciés!$A:$AC,14,FALSE),VLOOKUP($D35,Licenciés!$A:$AC,14,FALSE)))</f>
        <v>08780078</v>
      </c>
      <c r="AM35" s="211">
        <f>IF($D35="","",VLOOKUP($D35,Licenciés!$A:$AC,23,FALSE))</f>
        <v>0</v>
      </c>
      <c r="AN35" s="30">
        <f>IF($D35="","",VLOOKUP($D35,Licenciés!$A:$AC,16,FALSE))</f>
        <v>44758</v>
      </c>
      <c r="AO35" s="31" t="str">
        <f>IF($D35="","",VLOOKUP($D35,Licenciés!$A:$AC,20,FALSE))</f>
        <v>Standard</v>
      </c>
      <c r="AP35" s="211" t="str">
        <f>IF($D35="","",VLOOKUP($D35,Licenciés!$A:$AC,5,FALSE))</f>
        <v>T</v>
      </c>
      <c r="AQ35" s="211">
        <f>IF($D35="","",VLOOKUP($D35,Licenciés!$A:$AC,10,FALSE))</f>
        <v>-50</v>
      </c>
      <c r="AR35" s="211" t="str">
        <f>IF($D35="","",VLOOKUP($D35,Licenciés!$A:$AC,11,FALSE))</f>
        <v>F</v>
      </c>
      <c r="AS35" s="211" t="str">
        <f>IF($D35="","",VLOOKUP($D35,Licenciés!$A:$AC,29,FALSE))</f>
        <v>Française</v>
      </c>
      <c r="AT35" s="30">
        <f>IF($D35="","",VLOOKUP($D35,Licenciés!$A:$AC,28,FALSE))</f>
        <v>0</v>
      </c>
      <c r="AU35" s="211">
        <f>IF($D35="","",VLOOKUP($D35,Licenciés!$A:$AZ,35,FALSE))</f>
        <v>682260511</v>
      </c>
      <c r="AV35" s="211">
        <f>IF($D35="","",VLOOKUP($D35,Licenciés!$A:$AZ,36,FALSE))</f>
        <v>682260511</v>
      </c>
      <c r="AW35" s="31" t="str">
        <f>IF($D35="","",VLOOKUP($D35,Licenciés!$A:$AZ,37,FALSE))</f>
        <v>emilie.moriniere@gmail.com</v>
      </c>
    </row>
    <row r="36" spans="1:49" ht="15" customHeight="1">
      <c r="A36" s="519" t="s">
        <v>9652</v>
      </c>
      <c r="B36" s="520" t="str">
        <f t="shared" si="33"/>
        <v>04</v>
      </c>
      <c r="C36" s="521" t="str">
        <f t="shared" si="34"/>
        <v>41</v>
      </c>
      <c r="D36" s="580">
        <v>4530485</v>
      </c>
      <c r="E36" s="523" t="str">
        <f>IF($D36="","",(VLOOKUP($D36,Licenciés!$A:$AC,2,FALSE)&amp;" "&amp;VLOOKUP($D36,Licenciés!$A:$AC,3,FALSE)))</f>
        <v>HURON Nathalie</v>
      </c>
      <c r="F36" s="29" t="str">
        <f>IF($D36="","",VLOOKUP($D36,Licenciés!$A:$AC,15,FALSE))</f>
        <v>AMO.MER TT.</v>
      </c>
      <c r="G36" s="525">
        <f>IF($D36="","",VLOOKUP($D36,Licenciés!$A:$AC,8,FALSE))</f>
        <v>23517</v>
      </c>
      <c r="H36" s="521">
        <f>IF($D36="","",VLOOKUP($D36,Licenciés!$A:$AC,21,FALSE))</f>
        <v>799</v>
      </c>
      <c r="I36" s="521">
        <f>IF($D36="","",IF(VLOOKUP($D36,Licenciés!$A:$AC,24,FALSE)="Numerote","n° "&amp;VLOOKUP($D36,Licenciés!$A:$AC,23,FALSE),(VLOOKUP($D36,Licenciés!$A:$AC,24,FALSE))))</f>
        <v>7</v>
      </c>
      <c r="J36" s="521" t="str">
        <f>IF($D36="","",VLOOKUP($D36,Licenciés!$A:$AC,9,FALSE))</f>
        <v>V2</v>
      </c>
      <c r="K36" s="529"/>
      <c r="L36" s="521">
        <v>5</v>
      </c>
      <c r="M36" s="534"/>
      <c r="N36" s="534"/>
      <c r="O36" s="626"/>
      <c r="P36" s="536"/>
      <c r="Q36" s="533"/>
      <c r="R36" s="534"/>
      <c r="S36" s="534"/>
      <c r="T36" s="535"/>
      <c r="U36" s="536"/>
      <c r="V36" s="533"/>
      <c r="W36" s="534"/>
      <c r="X36" s="534"/>
      <c r="Y36" s="535"/>
      <c r="Z36" s="536"/>
      <c r="AA36" s="533"/>
      <c r="AB36" s="521"/>
      <c r="AC36" s="521"/>
      <c r="AD36" s="528"/>
      <c r="AE36" s="529">
        <f t="shared" si="35"/>
        <v>0</v>
      </c>
      <c r="AF36" s="530">
        <f t="shared" si="36"/>
        <v>5</v>
      </c>
      <c r="AG36" s="530">
        <f t="shared" si="37"/>
        <v>0</v>
      </c>
      <c r="AH36" s="530">
        <f t="shared" si="38"/>
        <v>0</v>
      </c>
      <c r="AI36" s="531">
        <f t="shared" si="39"/>
        <v>0</v>
      </c>
      <c r="AJ36" s="128" t="s">
        <v>118</v>
      </c>
      <c r="AK36" s="513"/>
      <c r="AL36" s="132" t="str">
        <f>IF($D36="","",IF(VLOOKUP($D36,Licenciés!$A:$AC,14,FALSE)&lt;10000000,"0"&amp;VLOOKUP($D36,Licenciés!$A:$AC,14,FALSE),VLOOKUP($D36,Licenciés!$A:$AC,14,FALSE)))</f>
        <v>04410080</v>
      </c>
      <c r="AM36" s="211">
        <f>IF($D36="","",VLOOKUP($D36,Licenciés!$A:$AC,23,FALSE))</f>
        <v>0</v>
      </c>
      <c r="AN36" s="30">
        <f>IF($D36="","",VLOOKUP($D36,Licenciés!$A:$AC,16,FALSE))</f>
        <v>44826</v>
      </c>
      <c r="AO36" s="31" t="str">
        <f>IF($D36="","",VLOOKUP($D36,Licenciés!$A:$AC,20,FALSE))</f>
        <v>Standard</v>
      </c>
      <c r="AP36" s="211" t="str">
        <f>IF($D36="","",VLOOKUP($D36,Licenciés!$A:$AC,5,FALSE))</f>
        <v>T</v>
      </c>
      <c r="AQ36" s="211">
        <f>IF($D36="","",VLOOKUP($D36,Licenciés!$A:$AC,10,FALSE))</f>
        <v>-60</v>
      </c>
      <c r="AR36" s="211" t="str">
        <f>IF($D36="","",VLOOKUP($D36,Licenciés!$A:$AC,11,FALSE))</f>
        <v>F</v>
      </c>
      <c r="AS36" s="211" t="str">
        <f>IF($D36="","",VLOOKUP($D36,Licenciés!$A:$AC,29,FALSE))</f>
        <v>Française</v>
      </c>
      <c r="AT36" s="30">
        <f>IF($D36="","",VLOOKUP($D36,Licenciés!$A:$AC,28,FALSE))</f>
        <v>44743</v>
      </c>
      <c r="AU36" s="211">
        <f>IF($D36="","",VLOOKUP($D36,Licenciés!$A:$AZ,35,FALSE))</f>
        <v>0</v>
      </c>
      <c r="AV36" s="211">
        <f>IF($D36="","",VLOOKUP($D36,Licenciés!$A:$AZ,36,FALSE))</f>
        <v>0</v>
      </c>
      <c r="AW36" s="31" t="str">
        <f>IF($D36="","",VLOOKUP($D36,Licenciés!$A:$AZ,37,FALSE))</f>
        <v>nathalie.huron@free.fr</v>
      </c>
    </row>
    <row r="37" spans="1:49" ht="15.95" customHeight="1">
      <c r="A37" s="519" t="s">
        <v>9653</v>
      </c>
      <c r="B37" s="520" t="str">
        <f t="shared" ref="B37:B42" si="40">IF(D37&gt;0,LEFT(AL37,2)," ")</f>
        <v>03</v>
      </c>
      <c r="C37" s="521" t="str">
        <f t="shared" ref="C37:C42" si="41">RIGHT(LEFT(AL37,4),2)</f>
        <v>35</v>
      </c>
      <c r="D37" s="582">
        <v>3521703</v>
      </c>
      <c r="E37" s="523" t="str">
        <f>IF($D37="","",(VLOOKUP($D37,Licenciés!$A:$AC,2,FALSE)&amp;" "&amp;VLOOKUP($D37,Licenciés!$A:$AC,3,FALSE)))</f>
        <v>MOLLET Marie</v>
      </c>
      <c r="F37" s="29" t="str">
        <f>IF($D37="","",VLOOKUP($D37,Licenciés!$A:$AC,15,FALSE))</f>
        <v>RENNES CERCLE PAUL BERT</v>
      </c>
      <c r="G37" s="525">
        <f>IF($D37="","",VLOOKUP($D37,Licenciés!$A:$AC,8,FALSE))</f>
        <v>34902</v>
      </c>
      <c r="H37" s="521">
        <f>IF($D37="","",VLOOKUP($D37,Licenciés!$A:$AC,21,FALSE))</f>
        <v>1817</v>
      </c>
      <c r="I37" s="521" t="str">
        <f>IF($D37="","",IF(VLOOKUP($D37,Licenciés!$A:$AC,24,FALSE)="Numerote","n° "&amp;VLOOKUP($D37,Licenciés!$A:$AC,23,FALSE),(VLOOKUP($D37,Licenciés!$A:$AC,24,FALSE))))</f>
        <v>n° 154</v>
      </c>
      <c r="J37" s="521" t="str">
        <f>IF($D37="","",VLOOKUP($D37,Licenciés!$A:$AC,9,FALSE))</f>
        <v>S</v>
      </c>
      <c r="K37" s="529"/>
      <c r="L37" s="944">
        <v>0.1</v>
      </c>
      <c r="M37" s="534"/>
      <c r="N37" s="534"/>
      <c r="O37" s="626"/>
      <c r="P37" s="536"/>
      <c r="Q37" s="533"/>
      <c r="R37" s="534"/>
      <c r="S37" s="534"/>
      <c r="T37" s="535"/>
      <c r="U37" s="536"/>
      <c r="V37" s="533"/>
      <c r="W37" s="534"/>
      <c r="X37" s="534"/>
      <c r="Y37" s="535"/>
      <c r="Z37" s="526"/>
      <c r="AA37" s="527"/>
      <c r="AB37" s="521"/>
      <c r="AC37" s="521"/>
      <c r="AD37" s="528"/>
      <c r="AE37" s="529">
        <f t="shared" ref="AE37:AE42" si="42">(K37+P37+U37+Z37)+MOD(ROUND((L37+Q37+V37+AA37-AF37)/100,),100)</f>
        <v>0</v>
      </c>
      <c r="AF37" s="530">
        <f t="shared" ref="AF37:AH42" si="43">MOD(L37+Q37+V37+AA37+ROUND((M37+R37+W37+AB37-AG37)/100,),100)</f>
        <v>0.1</v>
      </c>
      <c r="AG37" s="530">
        <f t="shared" si="43"/>
        <v>0</v>
      </c>
      <c r="AH37" s="530">
        <f t="shared" si="43"/>
        <v>0</v>
      </c>
      <c r="AI37" s="531">
        <f t="shared" ref="AI37:AI42" si="44">MOD(O37+T37+Y37+AD37,100)</f>
        <v>0</v>
      </c>
      <c r="AJ37" s="128" t="s">
        <v>118</v>
      </c>
      <c r="AK37" s="515"/>
      <c r="AL37" s="132" t="str">
        <f>IF($D37="","",IF(VLOOKUP($D37,Licenciés!$A:$AC,14,FALSE)&lt;10000000,"0"&amp;VLOOKUP($D37,Licenciés!$A:$AC,14,FALSE),VLOOKUP($D37,Licenciés!$A:$AC,14,FALSE)))</f>
        <v>03350011</v>
      </c>
      <c r="AM37" s="211">
        <f>IF($D37="","",VLOOKUP($D37,Licenciés!$A:$AC,23,FALSE))</f>
        <v>154</v>
      </c>
      <c r="AN37" s="30">
        <f>IF($D37="","",VLOOKUP($D37,Licenciés!$A:$AC,16,FALSE))</f>
        <v>44802</v>
      </c>
      <c r="AO37" s="31" t="str">
        <f>IF($D37="","",VLOOKUP($D37,Licenciés!$A:$AC,20,FALSE))</f>
        <v>Attestation autoquestionnaire pour majeur</v>
      </c>
      <c r="AP37" s="211" t="str">
        <f>IF($D37="","",VLOOKUP($D37,Licenciés!$A:$AC,5,FALSE))</f>
        <v>T</v>
      </c>
      <c r="AQ37" s="211">
        <f>IF($D37="","",VLOOKUP($D37,Licenciés!$A:$AC,10,FALSE))</f>
        <v>-40</v>
      </c>
      <c r="AR37" s="211" t="str">
        <f>IF($D37="","",VLOOKUP($D37,Licenciés!$A:$AC,11,FALSE))</f>
        <v>F</v>
      </c>
      <c r="AS37" s="211" t="str">
        <f>IF($D37="","",VLOOKUP($D37,Licenciés!$A:$AC,29,FALSE))</f>
        <v>Française</v>
      </c>
      <c r="AT37" s="30">
        <f>IF($D37="","",VLOOKUP($D37,Licenciés!$A:$AC,28,FALSE))</f>
        <v>0</v>
      </c>
      <c r="AU37" s="211">
        <f>IF($D37="","",VLOOKUP($D37,Licenciés!$A:$AZ,35,FALSE))</f>
        <v>299549581</v>
      </c>
      <c r="AV37" s="211">
        <f>IF($D37="","",VLOOKUP($D37,Licenciés!$A:$AZ,36,FALSE))</f>
        <v>643561369</v>
      </c>
      <c r="AW37" s="31" t="str">
        <f>IF($D37="","",VLOOKUP($D37,Licenciés!$A:$AZ,37,FALSE))</f>
        <v>molletmariemollet@gmail.com</v>
      </c>
    </row>
    <row r="38" spans="1:49" ht="15.95" customHeight="1">
      <c r="A38" s="519" t="s">
        <v>9654</v>
      </c>
      <c r="B38" s="520" t="str">
        <f t="shared" si="40"/>
        <v>08</v>
      </c>
      <c r="C38" s="521" t="str">
        <f t="shared" si="41"/>
        <v>93</v>
      </c>
      <c r="D38" s="582">
        <v>9322448</v>
      </c>
      <c r="E38" s="523" t="str">
        <f>IF($D38="","",(VLOOKUP($D38,Licenciés!$A:$AC,2,FALSE)&amp;" "&amp;VLOOKUP($D38,Licenciés!$A:$AC,3,FALSE)))</f>
        <v>HOUNGUE Lea</v>
      </c>
      <c r="F38" s="29" t="str">
        <f>IF($D38="","",VLOOKUP($D38,Licenciés!$A:$AC,15,FALSE))</f>
        <v>NOISY LE GRAND CSTT</v>
      </c>
      <c r="G38" s="525">
        <f>IF($D38="","",VLOOKUP($D38,Licenciés!$A:$AC,8,FALSE))</f>
        <v>34415</v>
      </c>
      <c r="H38" s="521">
        <f>IF($D38="","",VLOOKUP($D38,Licenciés!$A:$AC,21,FALSE))</f>
        <v>1497</v>
      </c>
      <c r="I38" s="521">
        <f>IF($D38="","",IF(VLOOKUP($D38,Licenciés!$A:$AC,24,FALSE)="Numerote","n° "&amp;VLOOKUP($D38,Licenciés!$A:$AC,23,FALSE),(VLOOKUP($D38,Licenciés!$A:$AC,24,FALSE))))</f>
        <v>14</v>
      </c>
      <c r="J38" s="521" t="str">
        <f>IF($D38="","",VLOOKUP($D38,Licenciés!$A:$AC,9,FALSE))</f>
        <v>S</v>
      </c>
      <c r="K38" s="529"/>
      <c r="L38" s="944">
        <v>0.1</v>
      </c>
      <c r="M38" s="534"/>
      <c r="N38" s="534"/>
      <c r="O38" s="626"/>
      <c r="P38" s="536"/>
      <c r="Q38" s="533"/>
      <c r="R38" s="534"/>
      <c r="S38" s="534"/>
      <c r="T38" s="535"/>
      <c r="U38" s="536"/>
      <c r="V38" s="533"/>
      <c r="W38" s="534"/>
      <c r="X38" s="534"/>
      <c r="Y38" s="535"/>
      <c r="Z38" s="612"/>
      <c r="AA38" s="613"/>
      <c r="AB38" s="521"/>
      <c r="AC38" s="521"/>
      <c r="AD38" s="528"/>
      <c r="AE38" s="529">
        <f t="shared" si="42"/>
        <v>0</v>
      </c>
      <c r="AF38" s="530">
        <f t="shared" si="43"/>
        <v>0.1</v>
      </c>
      <c r="AG38" s="530">
        <f t="shared" si="43"/>
        <v>0</v>
      </c>
      <c r="AH38" s="530">
        <f t="shared" si="43"/>
        <v>0</v>
      </c>
      <c r="AI38" s="531">
        <f t="shared" si="44"/>
        <v>0</v>
      </c>
      <c r="AJ38" s="128" t="s">
        <v>118</v>
      </c>
      <c r="AK38" s="513"/>
      <c r="AL38" s="132" t="str">
        <f>IF($D38="","",IF(VLOOKUP($D38,Licenciés!$A:$AC,14,FALSE)&lt;10000000,"0"&amp;VLOOKUP($D38,Licenciés!$A:$AC,14,FALSE),VLOOKUP($D38,Licenciés!$A:$AC,14,FALSE)))</f>
        <v>08930610</v>
      </c>
      <c r="AM38" s="211">
        <f>IF($D38="","",VLOOKUP($D38,Licenciés!$A:$AC,23,FALSE))</f>
        <v>0</v>
      </c>
      <c r="AN38" s="30">
        <f>IF($D38="","",VLOOKUP($D38,Licenciés!$A:$AC,16,FALSE))</f>
        <v>44808</v>
      </c>
      <c r="AO38" s="31" t="str">
        <f>IF($D38="","",VLOOKUP($D38,Licenciés!$A:$AC,20,FALSE))</f>
        <v>Attestation autoquestionnaire pour majeur</v>
      </c>
      <c r="AP38" s="211" t="str">
        <f>IF($D38="","",VLOOKUP($D38,Licenciés!$A:$AC,5,FALSE))</f>
        <v>T</v>
      </c>
      <c r="AQ38" s="211">
        <f>IF($D38="","",VLOOKUP($D38,Licenciés!$A:$AC,10,FALSE))</f>
        <v>-40</v>
      </c>
      <c r="AR38" s="211" t="str">
        <f>IF($D38="","",VLOOKUP($D38,Licenciés!$A:$AC,11,FALSE))</f>
        <v>F</v>
      </c>
      <c r="AS38" s="211" t="str">
        <f>IF($D38="","",VLOOKUP($D38,Licenciés!$A:$AC,29,FALSE))</f>
        <v>Etranger</v>
      </c>
      <c r="AT38" s="30">
        <f>IF($D38="","",VLOOKUP($D38,Licenciés!$A:$AC,28,FALSE))</f>
        <v>43647</v>
      </c>
      <c r="AU38" s="211">
        <f>IF($D38="","",VLOOKUP($D38,Licenciés!$A:$AZ,35,FALSE))</f>
        <v>0</v>
      </c>
      <c r="AV38" s="211">
        <f>IF($D38="","",VLOOKUP($D38,Licenciés!$A:$AZ,36,FALSE))</f>
        <v>0</v>
      </c>
      <c r="AW38" s="31" t="str">
        <f>IF($D38="","",VLOOKUP($D38,Licenciés!$A:$AZ,37,FALSE))</f>
        <v>lhoungue@yahoo.com</v>
      </c>
    </row>
    <row r="39" spans="1:49" ht="15.95" customHeight="1">
      <c r="A39" s="519" t="s">
        <v>9655</v>
      </c>
      <c r="B39" s="520" t="str">
        <f t="shared" si="40"/>
        <v>08</v>
      </c>
      <c r="C39" s="521" t="str">
        <f t="shared" si="41"/>
        <v>78</v>
      </c>
      <c r="D39" s="591">
        <v>7863526</v>
      </c>
      <c r="E39" s="523" t="str">
        <f>IF($D39="","",(VLOOKUP($D39,Licenciés!$A:$AC,2,FALSE)&amp;" "&amp;VLOOKUP($D39,Licenciés!$A:$AC,3,FALSE)))</f>
        <v>LEPAGE Eline</v>
      </c>
      <c r="F39" s="29" t="str">
        <f>IF($D39="","",VLOOKUP($D39,Licenciés!$A:$AC,15,FALSE))</f>
        <v>ELANCOURT CTT</v>
      </c>
      <c r="G39" s="525">
        <f>IF($D39="","",VLOOKUP($D39,Licenciés!$A:$AC,8,FALSE))</f>
        <v>37738</v>
      </c>
      <c r="H39" s="521">
        <f>IF($D39="","",VLOOKUP($D39,Licenciés!$A:$AC,21,FALSE))</f>
        <v>1410</v>
      </c>
      <c r="I39" s="521">
        <f>IF($D39="","",IF(VLOOKUP($D39,Licenciés!$A:$AC,24,FALSE)="Numerote","n° "&amp;VLOOKUP($D39,Licenciés!$A:$AC,23,FALSE),(VLOOKUP($D39,Licenciés!$A:$AC,24,FALSE))))</f>
        <v>14</v>
      </c>
      <c r="J39" s="521" t="str">
        <f>IF($D39="","",VLOOKUP($D39,Licenciés!$A:$AC,9,FALSE))</f>
        <v>S</v>
      </c>
      <c r="K39" s="529"/>
      <c r="L39" s="944">
        <v>0.1</v>
      </c>
      <c r="M39" s="534"/>
      <c r="N39" s="534"/>
      <c r="O39" s="626"/>
      <c r="P39" s="536"/>
      <c r="Q39" s="533"/>
      <c r="R39" s="534"/>
      <c r="S39" s="534"/>
      <c r="T39" s="535"/>
      <c r="U39" s="536"/>
      <c r="V39" s="533"/>
      <c r="W39" s="534"/>
      <c r="X39" s="534"/>
      <c r="Y39" s="535"/>
      <c r="Z39" s="627"/>
      <c r="AA39" s="618"/>
      <c r="AB39" s="521"/>
      <c r="AC39" s="521"/>
      <c r="AD39" s="528"/>
      <c r="AE39" s="529">
        <f t="shared" si="42"/>
        <v>0</v>
      </c>
      <c r="AF39" s="530">
        <f t="shared" si="43"/>
        <v>0.1</v>
      </c>
      <c r="AG39" s="530">
        <f t="shared" si="43"/>
        <v>0</v>
      </c>
      <c r="AH39" s="530">
        <f t="shared" si="43"/>
        <v>0</v>
      </c>
      <c r="AI39" s="531">
        <f t="shared" si="44"/>
        <v>0</v>
      </c>
      <c r="AJ39" s="128" t="s">
        <v>118</v>
      </c>
      <c r="AK39" s="515"/>
      <c r="AL39" s="132" t="str">
        <f>IF($D39="","",IF(VLOOKUP($D39,Licenciés!$A:$AC,14,FALSE)&lt;10000000,"0"&amp;VLOOKUP($D39,Licenciés!$A:$AC,14,FALSE),VLOOKUP($D39,Licenciés!$A:$AC,14,FALSE)))</f>
        <v>08780496</v>
      </c>
      <c r="AM39" s="211">
        <f>IF($D39="","",VLOOKUP($D39,Licenciés!$A:$AC,23,FALSE))</f>
        <v>0</v>
      </c>
      <c r="AN39" s="30">
        <f>IF($D39="","",VLOOKUP($D39,Licenciés!$A:$AC,16,FALSE))</f>
        <v>44816</v>
      </c>
      <c r="AO39" s="31" t="str">
        <f>IF($D39="","",VLOOKUP($D39,Licenciés!$A:$AC,20,FALSE))</f>
        <v>Attestation autoquestionnaire pour majeur</v>
      </c>
      <c r="AP39" s="211" t="str">
        <f>IF($D39="","",VLOOKUP($D39,Licenciés!$A:$AC,5,FALSE))</f>
        <v>T</v>
      </c>
      <c r="AQ39" s="211">
        <f>IF($D39="","",VLOOKUP($D39,Licenciés!$A:$AC,10,FALSE))</f>
        <v>-40</v>
      </c>
      <c r="AR39" s="211" t="str">
        <f>IF($D39="","",VLOOKUP($D39,Licenciés!$A:$AC,11,FALSE))</f>
        <v>F</v>
      </c>
      <c r="AS39" s="211" t="str">
        <f>IF($D39="","",VLOOKUP($D39,Licenciés!$A:$AC,29,FALSE))</f>
        <v>Française</v>
      </c>
      <c r="AT39" s="30">
        <f>IF($D39="","",VLOOKUP($D39,Licenciés!$A:$AC,28,FALSE))</f>
        <v>0</v>
      </c>
      <c r="AU39" s="211">
        <f>IF($D39="","",VLOOKUP($D39,Licenciés!$A:$AZ,35,FALSE))</f>
        <v>0</v>
      </c>
      <c r="AV39" s="211">
        <f>IF($D39="","",VLOOKUP($D39,Licenciés!$A:$AZ,36,FALSE))</f>
        <v>666708110</v>
      </c>
      <c r="AW39" s="31" t="str">
        <f>IF($D39="","",VLOOKUP($D39,Licenciés!$A:$AZ,37,FALSE))</f>
        <v>eline.lepage2@gmail.com</v>
      </c>
    </row>
    <row r="40" spans="1:49" ht="15.95" customHeight="1">
      <c r="A40" s="519" t="s">
        <v>9656</v>
      </c>
      <c r="B40" s="520" t="str">
        <f t="shared" si="40"/>
        <v>12</v>
      </c>
      <c r="C40" s="521" t="str">
        <f t="shared" si="41"/>
        <v>53</v>
      </c>
      <c r="D40" s="566">
        <v>5322438</v>
      </c>
      <c r="E40" s="524" t="str">
        <f>IF($D40="","",(VLOOKUP($D40,Licenciés!$A:$AC,2,FALSE)&amp;" "&amp;VLOOKUP($D40,Licenciés!$A:$AC,3,FALSE)))</f>
        <v>FAUJOUR Lea</v>
      </c>
      <c r="F40" s="29" t="str">
        <f>IF($D40="","",VLOOKUP($D40,Licenciés!$A:$AC,15,FALSE))</f>
        <v>MONTJEAN Tennis de Table</v>
      </c>
      <c r="G40" s="525">
        <f>IF($D40="","",VLOOKUP($D40,Licenciés!$A:$AC,8,FALSE))</f>
        <v>37133</v>
      </c>
      <c r="H40" s="521">
        <f>IF($D40="","",VLOOKUP($D40,Licenciés!$A:$AC,21,FALSE))</f>
        <v>1262</v>
      </c>
      <c r="I40" s="521">
        <f>IF($D40="","",IF(VLOOKUP($D40,Licenciés!$A:$AC,24,FALSE)="Numerote","n° "&amp;VLOOKUP($D40,Licenciés!$A:$AC,23,FALSE),(VLOOKUP($D40,Licenciés!$A:$AC,24,FALSE))))</f>
        <v>12</v>
      </c>
      <c r="J40" s="521" t="str">
        <f>IF($D40="","",VLOOKUP($D40,Licenciés!$A:$AC,9,FALSE))</f>
        <v>S</v>
      </c>
      <c r="K40" s="529"/>
      <c r="L40" s="944">
        <v>0.1</v>
      </c>
      <c r="M40" s="534"/>
      <c r="N40" s="534"/>
      <c r="O40" s="626"/>
      <c r="P40" s="536"/>
      <c r="Q40" s="533"/>
      <c r="R40" s="534"/>
      <c r="S40" s="534"/>
      <c r="T40" s="535"/>
      <c r="U40" s="536"/>
      <c r="V40" s="533"/>
      <c r="W40" s="534"/>
      <c r="X40" s="534"/>
      <c r="Y40" s="535"/>
      <c r="Z40" s="612"/>
      <c r="AA40" s="613"/>
      <c r="AB40" s="614"/>
      <c r="AC40" s="521"/>
      <c r="AD40" s="615"/>
      <c r="AE40" s="529">
        <f t="shared" si="42"/>
        <v>0</v>
      </c>
      <c r="AF40" s="530">
        <f t="shared" si="43"/>
        <v>0.1</v>
      </c>
      <c r="AG40" s="530">
        <f t="shared" si="43"/>
        <v>0</v>
      </c>
      <c r="AH40" s="530">
        <f t="shared" si="43"/>
        <v>0</v>
      </c>
      <c r="AI40" s="531">
        <f t="shared" si="44"/>
        <v>0</v>
      </c>
      <c r="AJ40" s="128" t="s">
        <v>118</v>
      </c>
      <c r="AK40" s="515"/>
      <c r="AL40" s="132">
        <f>IF($D40="","",IF(VLOOKUP($D40,Licenciés!$A:$AC,14,FALSE)&lt;10000000,"0"&amp;VLOOKUP($D40,Licenciés!$A:$AC,14,FALSE),VLOOKUP($D40,Licenciés!$A:$AC,14,FALSE)))</f>
        <v>12530070</v>
      </c>
      <c r="AM40" s="211">
        <f>IF($D40="","",VLOOKUP($D40,Licenciés!$A:$AC,23,FALSE))</f>
        <v>0</v>
      </c>
      <c r="AN40" s="30">
        <f>IF($D40="","",VLOOKUP($D40,Licenciés!$A:$AC,16,FALSE))</f>
        <v>44808</v>
      </c>
      <c r="AO40" s="31" t="str">
        <f>IF($D40="","",VLOOKUP($D40,Licenciés!$A:$AC,20,FALSE))</f>
        <v>Attestation autoquestionnaire pour majeur</v>
      </c>
      <c r="AP40" s="211" t="str">
        <f>IF($D40="","",VLOOKUP($D40,Licenciés!$A:$AC,5,FALSE))</f>
        <v>T</v>
      </c>
      <c r="AQ40" s="211">
        <f>IF($D40="","",VLOOKUP($D40,Licenciés!$A:$AC,10,FALSE))</f>
        <v>-40</v>
      </c>
      <c r="AR40" s="211" t="str">
        <f>IF($D40="","",VLOOKUP($D40,Licenciés!$A:$AC,11,FALSE))</f>
        <v>F</v>
      </c>
      <c r="AS40" s="211" t="str">
        <f>IF($D40="","",VLOOKUP($D40,Licenciés!$A:$AC,29,FALSE))</f>
        <v>Française</v>
      </c>
      <c r="AT40" s="30">
        <f>IF($D40="","",VLOOKUP($D40,Licenciés!$A:$AC,28,FALSE))</f>
        <v>0</v>
      </c>
      <c r="AU40" s="211">
        <f>IF($D40="","",VLOOKUP($D40,Licenciés!$A:$AZ,35,FALSE))</f>
        <v>243018487</v>
      </c>
      <c r="AV40" s="211">
        <f>IF($D40="","",VLOOKUP($D40,Licenciés!$A:$AZ,36,FALSE))</f>
        <v>676764112</v>
      </c>
      <c r="AW40" s="31" t="str">
        <f>IF($D40="","",VLOOKUP($D40,Licenciés!$A:$AZ,37,FALSE))</f>
        <v>lea.faujour@orange.fr</v>
      </c>
    </row>
    <row r="41" spans="1:49" ht="15.95" customHeight="1">
      <c r="A41" s="519" t="s">
        <v>3541</v>
      </c>
      <c r="B41" s="520" t="str">
        <f t="shared" si="40"/>
        <v>12</v>
      </c>
      <c r="C41" s="521" t="str">
        <f t="shared" si="41"/>
        <v>44</v>
      </c>
      <c r="D41" s="582">
        <v>4437391</v>
      </c>
      <c r="E41" s="524" t="str">
        <f>IF($D41="","",(VLOOKUP($D41,Licenciés!$A:$AC,2,FALSE)&amp;" "&amp;VLOOKUP($D41,Licenciés!$A:$AC,3,FALSE)))</f>
        <v>ALLEAUME Béatrice</v>
      </c>
      <c r="F41" s="29" t="str">
        <f>IF($D41="","",VLOOKUP($D41,Licenciés!$A:$AC,15,FALSE))</f>
        <v>NANTES TENNIS DE TABLE</v>
      </c>
      <c r="G41" s="525">
        <f>IF($D41="","",VLOOKUP($D41,Licenciés!$A:$AC,8,FALSE))</f>
        <v>22433</v>
      </c>
      <c r="H41" s="521">
        <f>IF($D41="","",VLOOKUP($D41,Licenciés!$A:$AC,21,FALSE))</f>
        <v>1111</v>
      </c>
      <c r="I41" s="521">
        <f>IF($D41="","",IF(VLOOKUP($D41,Licenciés!$A:$AC,24,FALSE)="Numerote","n° "&amp;VLOOKUP($D41,Licenciés!$A:$AC,23,FALSE),(VLOOKUP($D41,Licenciés!$A:$AC,24,FALSE))))</f>
        <v>11</v>
      </c>
      <c r="J41" s="521" t="str">
        <f>IF($D41="","",VLOOKUP($D41,Licenciés!$A:$AC,9,FALSE))</f>
        <v>V3</v>
      </c>
      <c r="K41" s="529"/>
      <c r="L41" s="944">
        <v>0.1</v>
      </c>
      <c r="M41" s="534"/>
      <c r="N41" s="534"/>
      <c r="O41" s="626"/>
      <c r="P41" s="536"/>
      <c r="Q41" s="533"/>
      <c r="R41" s="534"/>
      <c r="S41" s="534"/>
      <c r="T41" s="535"/>
      <c r="U41" s="536"/>
      <c r="V41" s="533"/>
      <c r="W41" s="534"/>
      <c r="X41" s="534"/>
      <c r="Y41" s="535"/>
      <c r="Z41" s="536"/>
      <c r="AA41" s="533"/>
      <c r="AB41" s="521"/>
      <c r="AC41" s="521"/>
      <c r="AD41" s="528"/>
      <c r="AE41" s="529">
        <f t="shared" si="42"/>
        <v>0</v>
      </c>
      <c r="AF41" s="530">
        <f t="shared" si="43"/>
        <v>0.1</v>
      </c>
      <c r="AG41" s="530">
        <f t="shared" si="43"/>
        <v>0</v>
      </c>
      <c r="AH41" s="530">
        <f t="shared" si="43"/>
        <v>0</v>
      </c>
      <c r="AI41" s="531">
        <f t="shared" si="44"/>
        <v>0</v>
      </c>
      <c r="AJ41" s="128" t="s">
        <v>118</v>
      </c>
      <c r="AK41" s="513"/>
      <c r="AL41" s="132">
        <f>IF($D41="","",IF(VLOOKUP($D41,Licenciés!$A:$AC,14,FALSE)&lt;10000000,"0"&amp;VLOOKUP($D41,Licenciés!$A:$AC,14,FALSE),VLOOKUP($D41,Licenciés!$A:$AC,14,FALSE)))</f>
        <v>12440281</v>
      </c>
      <c r="AM41" s="211">
        <f>IF($D41="","",VLOOKUP($D41,Licenciés!$A:$AC,23,FALSE))</f>
        <v>0</v>
      </c>
      <c r="AN41" s="30">
        <f>IF($D41="","",VLOOKUP($D41,Licenciés!$A:$AC,16,FALSE))</f>
        <v>44812</v>
      </c>
      <c r="AO41" s="31" t="str">
        <f>IF($D41="","",VLOOKUP($D41,Licenciés!$A:$AC,20,FALSE))</f>
        <v>Attestation autoquestionnaire pour majeur</v>
      </c>
      <c r="AP41" s="211" t="str">
        <f>IF($D41="","",VLOOKUP($D41,Licenciés!$A:$AC,5,FALSE))</f>
        <v>T</v>
      </c>
      <c r="AQ41" s="211">
        <f>IF($D41="","",VLOOKUP($D41,Licenciés!$A:$AC,10,FALSE))</f>
        <v>-70</v>
      </c>
      <c r="AR41" s="211" t="str">
        <f>IF($D41="","",VLOOKUP($D41,Licenciés!$A:$AC,11,FALSE))</f>
        <v>F</v>
      </c>
      <c r="AS41" s="211" t="str">
        <f>IF($D41="","",VLOOKUP($D41,Licenciés!$A:$AC,29,FALSE))</f>
        <v>Française</v>
      </c>
      <c r="AT41" s="30">
        <f>IF($D41="","",VLOOKUP($D41,Licenciés!$A:$AC,28,FALSE))</f>
        <v>0</v>
      </c>
      <c r="AU41" s="211">
        <f>IF($D41="","",VLOOKUP($D41,Licenciés!$A:$AZ,35,FALSE))</f>
        <v>0</v>
      </c>
      <c r="AV41" s="211">
        <f>IF($D41="","",VLOOKUP($D41,Licenciés!$A:$AZ,36,FALSE))</f>
        <v>672822624</v>
      </c>
      <c r="AW41" s="31" t="str">
        <f>IF($D41="","",VLOOKUP($D41,Licenciés!$A:$AZ,37,FALSE))</f>
        <v>ball44@hotmail.fr</v>
      </c>
    </row>
    <row r="42" spans="1:49" s="101" customFormat="1" ht="15.95" customHeight="1">
      <c r="A42" s="519" t="s">
        <v>9657</v>
      </c>
      <c r="B42" s="520" t="str">
        <f t="shared" si="40"/>
        <v>12</v>
      </c>
      <c r="C42" s="521" t="str">
        <f t="shared" si="41"/>
        <v>53</v>
      </c>
      <c r="D42" s="582">
        <v>5324143</v>
      </c>
      <c r="E42" s="524" t="str">
        <f>IF($D42="","",(VLOOKUP($D42,Licenciés!$A:$AC,2,FALSE)&amp;" "&amp;VLOOKUP($D42,Licenciés!$A:$AC,3,FALSE)))</f>
        <v>CHEVREUIL Ophelie</v>
      </c>
      <c r="F42" s="29" t="str">
        <f>IF($D42="","",VLOOKUP($D42,Licenciés!$A:$AC,15,FALSE))</f>
        <v>POMMERIEUX Eclair Sports</v>
      </c>
      <c r="G42" s="525">
        <f>IF($D42="","",VLOOKUP($D42,Licenciés!$A:$AC,8,FALSE))</f>
        <v>37815</v>
      </c>
      <c r="H42" s="521">
        <f>IF($D42="","",VLOOKUP($D42,Licenciés!$A:$AC,21,FALSE))</f>
        <v>1078</v>
      </c>
      <c r="I42" s="521">
        <f>IF($D42="","",IF(VLOOKUP($D42,Licenciés!$A:$AC,24,FALSE)="Numerote","n° "&amp;VLOOKUP($D42,Licenciés!$A:$AC,23,FALSE),(VLOOKUP($D42,Licenciés!$A:$AC,24,FALSE))))</f>
        <v>10</v>
      </c>
      <c r="J42" s="521" t="str">
        <f>IF($D42="","",VLOOKUP($D42,Licenciés!$A:$AC,9,FALSE))</f>
        <v>S</v>
      </c>
      <c r="K42" s="529"/>
      <c r="L42" s="944">
        <v>0.1</v>
      </c>
      <c r="M42" s="534"/>
      <c r="N42" s="534"/>
      <c r="O42" s="626"/>
      <c r="P42" s="536"/>
      <c r="Q42" s="533"/>
      <c r="R42" s="534"/>
      <c r="S42" s="534"/>
      <c r="T42" s="535"/>
      <c r="U42" s="536"/>
      <c r="V42" s="533"/>
      <c r="W42" s="534"/>
      <c r="X42" s="534"/>
      <c r="Y42" s="535"/>
      <c r="Z42" s="536"/>
      <c r="AA42" s="533"/>
      <c r="AB42" s="534"/>
      <c r="AC42" s="521"/>
      <c r="AD42" s="615"/>
      <c r="AE42" s="529">
        <f t="shared" si="42"/>
        <v>0</v>
      </c>
      <c r="AF42" s="530">
        <f t="shared" si="43"/>
        <v>0.1</v>
      </c>
      <c r="AG42" s="530">
        <f t="shared" si="43"/>
        <v>0</v>
      </c>
      <c r="AH42" s="530">
        <f t="shared" si="43"/>
        <v>0</v>
      </c>
      <c r="AI42" s="531">
        <f t="shared" si="44"/>
        <v>0</v>
      </c>
      <c r="AJ42" s="128" t="s">
        <v>118</v>
      </c>
      <c r="AK42" s="513"/>
      <c r="AL42" s="132">
        <f>IF($D42="","",IF(VLOOKUP($D42,Licenciés!$A:$AC,14,FALSE)&lt;10000000,"0"&amp;VLOOKUP($D42,Licenciés!$A:$AC,14,FALSE),VLOOKUP($D42,Licenciés!$A:$AC,14,FALSE)))</f>
        <v>12530099</v>
      </c>
      <c r="AM42" s="211">
        <f>IF($D42="","",VLOOKUP($D42,Licenciés!$A:$AC,23,FALSE))</f>
        <v>0</v>
      </c>
      <c r="AN42" s="30">
        <f>IF($D42="","",VLOOKUP($D42,Licenciés!$A:$AC,16,FALSE))</f>
        <v>44782</v>
      </c>
      <c r="AO42" s="31" t="str">
        <f>IF($D42="","",VLOOKUP($D42,Licenciés!$A:$AC,20,FALSE))</f>
        <v>Standard</v>
      </c>
      <c r="AP42" s="211" t="str">
        <f>IF($D42="","",VLOOKUP($D42,Licenciés!$A:$AC,5,FALSE))</f>
        <v>T</v>
      </c>
      <c r="AQ42" s="211">
        <f>IF($D42="","",VLOOKUP($D42,Licenciés!$A:$AC,10,FALSE))</f>
        <v>-40</v>
      </c>
      <c r="AR42" s="211" t="str">
        <f>IF($D42="","",VLOOKUP($D42,Licenciés!$A:$AC,11,FALSE))</f>
        <v>F</v>
      </c>
      <c r="AS42" s="211" t="str">
        <f>IF($D42="","",VLOOKUP($D42,Licenciés!$A:$AC,29,FALSE))</f>
        <v>Française</v>
      </c>
      <c r="AT42" s="30">
        <f>IF($D42="","",VLOOKUP($D42,Licenciés!$A:$AC,28,FALSE))</f>
        <v>0</v>
      </c>
      <c r="AU42" s="211">
        <f>IF($D42="","",VLOOKUP($D42,Licenciés!$A:$AZ,35,FALSE))</f>
        <v>243077657</v>
      </c>
      <c r="AV42" s="211" t="str">
        <f>IF($D42="","",VLOOKUP($D42,Licenciés!$A:$AZ,36,FALSE))</f>
        <v>06 83 23 33 94</v>
      </c>
      <c r="AW42" s="31" t="str">
        <f>IF($D42="","",VLOOKUP($D42,Licenciés!$A:$AZ,37,FALSE))</f>
        <v>jo.sy.op@live.fr</v>
      </c>
    </row>
    <row r="43" spans="1:49" ht="15.95" customHeight="1">
      <c r="A43" s="519"/>
      <c r="B43" s="520" t="str">
        <f t="shared" ref="B43:B44" si="45">IF(D43&gt;0,LEFT(AL43,2)," ")</f>
        <v xml:space="preserve"> </v>
      </c>
      <c r="C43" s="521" t="str">
        <f t="shared" ref="C43:C44" si="46">RIGHT(LEFT(AL43,4),2)</f>
        <v/>
      </c>
      <c r="D43" s="582"/>
      <c r="E43" s="523" t="str">
        <f>IF($D43="","",(VLOOKUP($D43,Licenciés!$A:$AC,2,FALSE)&amp;" "&amp;VLOOKUP($D43,Licenciés!$A:$AC,3,FALSE)))</f>
        <v/>
      </c>
      <c r="F43" s="29" t="str">
        <f>IF($D43="","",VLOOKUP($D43,Licenciés!$A:$AC,15,FALSE))</f>
        <v/>
      </c>
      <c r="G43" s="525" t="str">
        <f>IF($D43="","",VLOOKUP($D43,Licenciés!$A:$AC,8,FALSE))</f>
        <v/>
      </c>
      <c r="H43" s="521" t="str">
        <f>IF($D43="","",VLOOKUP($D43,Licenciés!$A:$AC,21,FALSE))</f>
        <v/>
      </c>
      <c r="I43" s="521" t="str">
        <f>IF($D43="","",IF(VLOOKUP($D43,Licenciés!$A:$AC,24,FALSE)="Numerote","n° "&amp;VLOOKUP($D43,Licenciés!$A:$AC,23,FALSE),(VLOOKUP($D43,Licenciés!$A:$AC,24,FALSE))))</f>
        <v/>
      </c>
      <c r="J43" s="521" t="str">
        <f>IF($D43="","",VLOOKUP($D43,Licenciés!$A:$AC,9,FALSE))</f>
        <v/>
      </c>
      <c r="K43" s="529"/>
      <c r="L43" s="527"/>
      <c r="M43" s="521"/>
      <c r="N43" s="521"/>
      <c r="O43" s="531"/>
      <c r="P43" s="526"/>
      <c r="Q43" s="527"/>
      <c r="R43" s="521"/>
      <c r="S43" s="521"/>
      <c r="T43" s="528"/>
      <c r="U43" s="526"/>
      <c r="V43" s="527"/>
      <c r="W43" s="521"/>
      <c r="X43" s="521"/>
      <c r="Y43" s="528"/>
      <c r="Z43" s="536"/>
      <c r="AA43" s="533"/>
      <c r="AB43" s="534"/>
      <c r="AC43" s="521"/>
      <c r="AD43" s="528"/>
      <c r="AE43" s="529">
        <f t="shared" ref="AE43:AE46" si="47">(K43+P43+U43+Z43)+MOD(ROUND((L43+Q43+V43+AA43-AF43)/100,),100)</f>
        <v>0</v>
      </c>
      <c r="AF43" s="530">
        <f t="shared" ref="AF43:AF46" si="48">MOD(L43+Q43+V43+AA43+ROUND((M43+R43+W43+AB43-AG43)/100,),100)</f>
        <v>0</v>
      </c>
      <c r="AG43" s="530">
        <f t="shared" ref="AG43:AG46" si="49">MOD(M43+R43+W43+AB43+ROUND((N43+S43+X43+AC43-AH43)/100,),100)</f>
        <v>0</v>
      </c>
      <c r="AH43" s="530">
        <f t="shared" ref="AH43:AH46" si="50">MOD(N43+S43+X43+AC43+ROUND((O43+T43+Y43+AD43-AI43)/100,),100)</f>
        <v>0</v>
      </c>
      <c r="AI43" s="531">
        <f t="shared" ref="AI43:AI46" si="51">MOD(O43+T43+Y43+AD43,100)</f>
        <v>0</v>
      </c>
      <c r="AJ43" s="128" t="s">
        <v>118</v>
      </c>
      <c r="AK43" s="515"/>
      <c r="AL43" s="132" t="str">
        <f>IF($D43="","",IF(VLOOKUP($D43,Licenciés!$A:$AC,14,FALSE)&lt;10000000,"0"&amp;VLOOKUP($D43,Licenciés!$A:$AC,14,FALSE),VLOOKUP($D43,Licenciés!$A:$AC,14,FALSE)))</f>
        <v/>
      </c>
      <c r="AM43" s="211" t="str">
        <f>IF($D43="","",VLOOKUP($D43,Licenciés!$A:$AC,23,FALSE))</f>
        <v/>
      </c>
      <c r="AN43" s="30" t="str">
        <f>IF($D43="","",VLOOKUP($D43,Licenciés!$A:$AC,16,FALSE))</f>
        <v/>
      </c>
      <c r="AO43" s="31" t="str">
        <f>IF($D43="","",VLOOKUP($D43,Licenciés!$A:$AC,20,FALSE))</f>
        <v/>
      </c>
      <c r="AP43" s="211" t="str">
        <f>IF($D43="","",VLOOKUP($D43,Licenciés!$A:$AC,5,FALSE))</f>
        <v/>
      </c>
      <c r="AQ43" s="211" t="str">
        <f>IF($D43="","",VLOOKUP($D43,Licenciés!$A:$AC,10,FALSE))</f>
        <v/>
      </c>
      <c r="AR43" s="211" t="str">
        <f>IF($D43="","",VLOOKUP($D43,Licenciés!$A:$AC,11,FALSE))</f>
        <v/>
      </c>
      <c r="AS43" s="211" t="str">
        <f>IF($D43="","",VLOOKUP($D43,Licenciés!$A:$AC,29,FALSE))</f>
        <v/>
      </c>
      <c r="AT43" s="30" t="str">
        <f>IF($D43="","",VLOOKUP($D43,Licenciés!$A:$AC,28,FALSE))</f>
        <v/>
      </c>
      <c r="AU43" s="211" t="str">
        <f>IF($D43="","",VLOOKUP($D43,Licenciés!$A:$AZ,35,FALSE))</f>
        <v/>
      </c>
      <c r="AV43" s="211" t="str">
        <f>IF($D43="","",VLOOKUP($D43,Licenciés!$A:$AZ,36,FALSE))</f>
        <v/>
      </c>
      <c r="AW43" s="31" t="str">
        <f>IF($D43="","",VLOOKUP($D43,Licenciés!$A:$AZ,37,FALSE))</f>
        <v/>
      </c>
    </row>
    <row r="44" spans="1:49" ht="15.95" customHeight="1">
      <c r="A44" s="519"/>
      <c r="B44" s="520" t="str">
        <f t="shared" si="45"/>
        <v xml:space="preserve"> </v>
      </c>
      <c r="C44" s="521" t="str">
        <f t="shared" si="46"/>
        <v/>
      </c>
      <c r="D44" s="570"/>
      <c r="E44" s="524" t="str">
        <f>IF($D44="","",(VLOOKUP($D44,Licenciés!$A:$AC,2,FALSE)&amp;" "&amp;VLOOKUP($D44,Licenciés!$A:$AC,3,FALSE)))</f>
        <v/>
      </c>
      <c r="F44" s="29" t="str">
        <f>IF($D44="","",VLOOKUP($D44,Licenciés!$A:$AC,15,FALSE))</f>
        <v/>
      </c>
      <c r="G44" s="525" t="str">
        <f>IF($D44="","",VLOOKUP($D44,Licenciés!$A:$AC,8,FALSE))</f>
        <v/>
      </c>
      <c r="H44" s="521" t="str">
        <f>IF($D44="","",VLOOKUP($D44,Licenciés!$A:$AC,21,FALSE))</f>
        <v/>
      </c>
      <c r="I44" s="521" t="str">
        <f>IF($D44="","",IF(VLOOKUP($D44,Licenciés!$A:$AC,24,FALSE)="Numerote","n° "&amp;VLOOKUP($D44,Licenciés!$A:$AC,23,FALSE),(VLOOKUP($D44,Licenciés!$A:$AC,24,FALSE))))</f>
        <v/>
      </c>
      <c r="J44" s="521" t="str">
        <f>IF($D44="","",VLOOKUP($D44,Licenciés!$A:$AC,9,FALSE))</f>
        <v/>
      </c>
      <c r="K44" s="526"/>
      <c r="L44" s="533"/>
      <c r="M44" s="534"/>
      <c r="N44" s="534"/>
      <c r="O44" s="535"/>
      <c r="P44" s="536"/>
      <c r="Q44" s="533"/>
      <c r="R44" s="534"/>
      <c r="S44" s="534"/>
      <c r="T44" s="535"/>
      <c r="U44" s="536"/>
      <c r="V44" s="533"/>
      <c r="W44" s="534"/>
      <c r="X44" s="534"/>
      <c r="Y44" s="535"/>
      <c r="Z44" s="536"/>
      <c r="AA44" s="533"/>
      <c r="AB44" s="534"/>
      <c r="AC44" s="521"/>
      <c r="AD44" s="528"/>
      <c r="AE44" s="529">
        <f t="shared" si="47"/>
        <v>0</v>
      </c>
      <c r="AF44" s="530">
        <f t="shared" si="48"/>
        <v>0</v>
      </c>
      <c r="AG44" s="530">
        <f t="shared" si="49"/>
        <v>0</v>
      </c>
      <c r="AH44" s="530">
        <f t="shared" si="50"/>
        <v>0</v>
      </c>
      <c r="AI44" s="531">
        <f t="shared" si="51"/>
        <v>0</v>
      </c>
      <c r="AJ44" s="234"/>
      <c r="AK44" s="513"/>
      <c r="AL44" s="132" t="str">
        <f>IF($D44="","",IF(VLOOKUP($D44,Licenciés!$A:$AC,14,FALSE)&lt;10000000,"0"&amp;VLOOKUP($D44,Licenciés!$A:$AC,14,FALSE),VLOOKUP($D44,Licenciés!$A:$AC,14,FALSE)))</f>
        <v/>
      </c>
      <c r="AM44" s="211" t="str">
        <f>IF($D44="","",VLOOKUP($D44,Licenciés!$A:$AC,23,FALSE))</f>
        <v/>
      </c>
      <c r="AN44" s="30" t="str">
        <f>IF($D44="","",VLOOKUP($D44,Licenciés!$A:$AC,16,FALSE))</f>
        <v/>
      </c>
      <c r="AO44" s="31" t="str">
        <f>IF($D44="","",VLOOKUP($D44,Licenciés!$A:$AC,20,FALSE))</f>
        <v/>
      </c>
      <c r="AP44" s="211" t="str">
        <f>IF($D44="","",VLOOKUP($D44,Licenciés!$A:$AC,5,FALSE))</f>
        <v/>
      </c>
      <c r="AQ44" s="211" t="str">
        <f>IF($D44="","",VLOOKUP($D44,Licenciés!$A:$AC,10,FALSE))</f>
        <v/>
      </c>
      <c r="AR44" s="211" t="str">
        <f>IF($D44="","",VLOOKUP($D44,Licenciés!$A:$AC,11,FALSE))</f>
        <v/>
      </c>
      <c r="AS44" s="211" t="str">
        <f>IF($D44="","",VLOOKUP($D44,Licenciés!$A:$AC,29,FALSE))</f>
        <v/>
      </c>
      <c r="AT44" s="30" t="str">
        <f>IF($D44="","",VLOOKUP($D44,Licenciés!$A:$AC,28,FALSE))</f>
        <v/>
      </c>
      <c r="AU44" s="211" t="str">
        <f>IF($D44="","",VLOOKUP($D44,Licenciés!$A:$AZ,35,FALSE))</f>
        <v/>
      </c>
      <c r="AV44" s="211" t="str">
        <f>IF($D44="","",VLOOKUP($D44,Licenciés!$A:$AZ,36,FALSE))</f>
        <v/>
      </c>
      <c r="AW44" s="31" t="str">
        <f>IF($D44="","",VLOOKUP($D44,Licenciés!$A:$AZ,37,FALSE))</f>
        <v/>
      </c>
    </row>
    <row r="45" spans="1:49" s="101" customFormat="1" ht="15.95" customHeight="1">
      <c r="A45" s="519"/>
      <c r="B45" s="520" t="str">
        <f t="shared" ref="B45" si="52">IF(D45&gt;0,LEFT(AL45,2)," ")</f>
        <v xml:space="preserve"> </v>
      </c>
      <c r="C45" s="521" t="str">
        <f t="shared" ref="C45:C46" si="53">RIGHT(LEFT(AL45,4),2)</f>
        <v/>
      </c>
      <c r="D45" s="570"/>
      <c r="E45" s="524" t="str">
        <f>IF($D45="","",(VLOOKUP($D45,Licenciés!$A:$AC,2,FALSE)&amp;" "&amp;VLOOKUP($D45,Licenciés!$A:$AC,3,FALSE)))</f>
        <v/>
      </c>
      <c r="F45" s="29" t="str">
        <f>IF($D45="","",VLOOKUP($D45,Licenciés!$A:$AC,15,FALSE))</f>
        <v/>
      </c>
      <c r="G45" s="525" t="str">
        <f>IF($D45="","",VLOOKUP($D45,Licenciés!$A:$AC,8,FALSE))</f>
        <v/>
      </c>
      <c r="H45" s="521" t="str">
        <f>IF($D45="","",VLOOKUP($D45,Licenciés!$A:$AC,21,FALSE))</f>
        <v/>
      </c>
      <c r="I45" s="521" t="str">
        <f>IF($D45="","",IF(VLOOKUP($D45,Licenciés!$A:$AC,24,FALSE)="Numerote","n° "&amp;VLOOKUP($D45,Licenciés!$A:$AC,23,FALSE),(VLOOKUP($D45,Licenciés!$A:$AC,24,FALSE))))</f>
        <v/>
      </c>
      <c r="J45" s="521" t="str">
        <f>IF($D45="","",VLOOKUP($D45,Licenciés!$A:$AC,9,FALSE))</f>
        <v/>
      </c>
      <c r="K45" s="526"/>
      <c r="L45" s="533"/>
      <c r="M45" s="534"/>
      <c r="N45" s="534"/>
      <c r="O45" s="535"/>
      <c r="P45" s="536"/>
      <c r="Q45" s="533"/>
      <c r="R45" s="534"/>
      <c r="S45" s="534"/>
      <c r="T45" s="535"/>
      <c r="U45" s="536"/>
      <c r="V45" s="533"/>
      <c r="W45" s="534"/>
      <c r="X45" s="534"/>
      <c r="Y45" s="535"/>
      <c r="Z45" s="536"/>
      <c r="AA45" s="533"/>
      <c r="AB45" s="534"/>
      <c r="AC45" s="521"/>
      <c r="AD45" s="615"/>
      <c r="AE45" s="529">
        <f t="shared" si="47"/>
        <v>0</v>
      </c>
      <c r="AF45" s="530">
        <f t="shared" si="48"/>
        <v>0</v>
      </c>
      <c r="AG45" s="530">
        <f t="shared" si="49"/>
        <v>0</v>
      </c>
      <c r="AH45" s="530">
        <f t="shared" si="50"/>
        <v>0</v>
      </c>
      <c r="AI45" s="531">
        <f t="shared" si="51"/>
        <v>0</v>
      </c>
      <c r="AJ45" s="234"/>
      <c r="AK45" s="513"/>
      <c r="AL45" s="132" t="str">
        <f>IF($D45="","",IF(VLOOKUP($D45,Licenciés!$A:$AC,14,FALSE)&lt;10000000,"0"&amp;VLOOKUP($D45,Licenciés!$A:$AC,14,FALSE),VLOOKUP($D45,Licenciés!$A:$AC,14,FALSE)))</f>
        <v/>
      </c>
      <c r="AM45" s="211" t="str">
        <f>IF($D45="","",VLOOKUP($D45,Licenciés!$A:$AC,23,FALSE))</f>
        <v/>
      </c>
      <c r="AN45" s="30" t="str">
        <f>IF($D45="","",VLOOKUP($D45,Licenciés!$A:$AC,16,FALSE))</f>
        <v/>
      </c>
      <c r="AO45" s="31" t="str">
        <f>IF($D45="","",VLOOKUP($D45,Licenciés!$A:$AC,20,FALSE))</f>
        <v/>
      </c>
      <c r="AP45" s="211" t="str">
        <f>IF($D45="","",VLOOKUP($D45,Licenciés!$A:$AC,5,FALSE))</f>
        <v/>
      </c>
      <c r="AQ45" s="211" t="str">
        <f>IF($D45="","",VLOOKUP($D45,Licenciés!$A:$AC,10,FALSE))</f>
        <v/>
      </c>
      <c r="AR45" s="211" t="str">
        <f>IF($D45="","",VLOOKUP($D45,Licenciés!$A:$AC,11,FALSE))</f>
        <v/>
      </c>
      <c r="AS45" s="211" t="str">
        <f>IF($D45="","",VLOOKUP($D45,Licenciés!$A:$AC,29,FALSE))</f>
        <v/>
      </c>
      <c r="AT45" s="30" t="str">
        <f>IF($D45="","",VLOOKUP($D45,Licenciés!$A:$AC,28,FALSE))</f>
        <v/>
      </c>
      <c r="AU45" s="211" t="str">
        <f>IF($D45="","",VLOOKUP($D45,Licenciés!$A:$AZ,35,FALSE))</f>
        <v/>
      </c>
      <c r="AV45" s="211" t="str">
        <f>IF($D45="","",VLOOKUP($D45,Licenciés!$A:$AZ,36,FALSE))</f>
        <v/>
      </c>
      <c r="AW45" s="31" t="str">
        <f>IF($D45="","",VLOOKUP($D45,Licenciés!$A:$AZ,37,FALSE))</f>
        <v/>
      </c>
    </row>
    <row r="46" spans="1:49" ht="15.95" customHeight="1" thickBot="1">
      <c r="A46" s="519"/>
      <c r="B46" s="520" t="str">
        <f>IF(D46&gt;0,LEFT(AL46,2)," ")</f>
        <v xml:space="preserve"> </v>
      </c>
      <c r="C46" s="521" t="str">
        <f t="shared" si="53"/>
        <v/>
      </c>
      <c r="D46" s="592"/>
      <c r="E46" s="524" t="str">
        <f>IF($D46="","",(VLOOKUP($D46,Licenciés!$A:$AC,2,FALSE)&amp;" "&amp;VLOOKUP($D46,Licenciés!$A:$AC,3,FALSE)))</f>
        <v/>
      </c>
      <c r="F46" s="29" t="str">
        <f>IF($D46="","",VLOOKUP($D46,Licenciés!$A:$AC,15,FALSE))</f>
        <v/>
      </c>
      <c r="G46" s="525" t="str">
        <f>IF($D46="","",VLOOKUP($D46,Licenciés!$A:$AC,8,FALSE))</f>
        <v/>
      </c>
      <c r="H46" s="521" t="str">
        <f>IF($D46="","",VLOOKUP($D46,Licenciés!$A:$AC,21,FALSE))</f>
        <v/>
      </c>
      <c r="I46" s="521" t="str">
        <f>IF($D46="","",IF(VLOOKUP($D46,Licenciés!$A:$AC,24,FALSE)="Numerote","n° "&amp;VLOOKUP($D46,Licenciés!$A:$AC,23,FALSE),(VLOOKUP($D46,Licenciés!$A:$AC,24,FALSE))))</f>
        <v/>
      </c>
      <c r="J46" s="521" t="str">
        <f>IF($D46="","",VLOOKUP($D46,Licenciés!$A:$AC,9,FALSE))</f>
        <v/>
      </c>
      <c r="K46" s="526"/>
      <c r="L46" s="533"/>
      <c r="M46" s="534"/>
      <c r="N46" s="534"/>
      <c r="O46" s="535"/>
      <c r="P46" s="536"/>
      <c r="Q46" s="533"/>
      <c r="R46" s="534"/>
      <c r="S46" s="534"/>
      <c r="T46" s="535"/>
      <c r="U46" s="536"/>
      <c r="V46" s="533"/>
      <c r="W46" s="534"/>
      <c r="X46" s="534"/>
      <c r="Y46" s="535"/>
      <c r="Z46" s="616"/>
      <c r="AA46" s="613"/>
      <c r="AB46" s="614"/>
      <c r="AC46" s="521"/>
      <c r="AD46" s="615"/>
      <c r="AE46" s="529">
        <f t="shared" si="47"/>
        <v>0</v>
      </c>
      <c r="AF46" s="530">
        <f t="shared" si="48"/>
        <v>0</v>
      </c>
      <c r="AG46" s="530">
        <f t="shared" si="49"/>
        <v>0</v>
      </c>
      <c r="AH46" s="530">
        <f t="shared" si="50"/>
        <v>0</v>
      </c>
      <c r="AI46" s="531">
        <f t="shared" si="51"/>
        <v>0</v>
      </c>
      <c r="AJ46" s="234"/>
      <c r="AK46" s="513"/>
      <c r="AL46" s="132" t="str">
        <f>IF($D46="","",IF(VLOOKUP($D46,Licenciés!$A:$AC,14,FALSE)&lt;10000000,"0"&amp;VLOOKUP($D46,Licenciés!$A:$AC,14,FALSE),VLOOKUP($D46,Licenciés!$A:$AC,14,FALSE)))</f>
        <v/>
      </c>
      <c r="AM46" s="211" t="str">
        <f>IF($D46="","",VLOOKUP($D46,Licenciés!$A:$AC,23,FALSE))</f>
        <v/>
      </c>
      <c r="AN46" s="30" t="str">
        <f>IF($D46="","",VLOOKUP($D46,Licenciés!$A:$AC,16,FALSE))</f>
        <v/>
      </c>
      <c r="AO46" s="31" t="str">
        <f>IF($D46="","",VLOOKUP($D46,Licenciés!$A:$AC,20,FALSE))</f>
        <v/>
      </c>
      <c r="AP46" s="211" t="str">
        <f>IF($D46="","",VLOOKUP($D46,Licenciés!$A:$AC,5,FALSE))</f>
        <v/>
      </c>
      <c r="AQ46" s="211" t="str">
        <f>IF($D46="","",VLOOKUP($D46,Licenciés!$A:$AC,10,FALSE))</f>
        <v/>
      </c>
      <c r="AR46" s="211" t="str">
        <f>IF($D46="","",VLOOKUP($D46,Licenciés!$A:$AC,11,FALSE))</f>
        <v/>
      </c>
      <c r="AS46" s="211" t="str">
        <f>IF($D46="","",VLOOKUP($D46,Licenciés!$A:$AC,29,FALSE))</f>
        <v/>
      </c>
      <c r="AT46" s="30" t="str">
        <f>IF($D46="","",VLOOKUP($D46,Licenciés!$A:$AC,28,FALSE))</f>
        <v/>
      </c>
      <c r="AU46" s="211" t="str">
        <f>IF($D46="","",VLOOKUP($D46,Licenciés!$A:$AZ,35,FALSE))</f>
        <v/>
      </c>
      <c r="AV46" s="211" t="str">
        <f>IF($D46="","",VLOOKUP($D46,Licenciés!$A:$AZ,36,FALSE))</f>
        <v/>
      </c>
      <c r="AW46" s="31" t="str">
        <f>IF($D46="","",VLOOKUP($D46,Licenciés!$A:$AZ,37,FALSE))</f>
        <v/>
      </c>
    </row>
    <row r="47" spans="1:49" ht="15.95" customHeight="1" thickTop="1">
      <c r="A47" s="190"/>
      <c r="B47" s="190"/>
      <c r="C47" s="190"/>
      <c r="D47" s="190"/>
      <c r="E47" s="190"/>
      <c r="F47" s="190"/>
      <c r="G47" s="190"/>
      <c r="H47" s="190"/>
      <c r="I47" s="190"/>
      <c r="J47" s="190"/>
      <c r="K47" s="190"/>
      <c r="L47" s="221"/>
      <c r="M47" s="190"/>
      <c r="N47" s="190"/>
      <c r="O47" s="190"/>
      <c r="P47" s="190"/>
      <c r="Q47" s="221"/>
      <c r="R47" s="190"/>
      <c r="S47" s="190"/>
      <c r="T47" s="190"/>
      <c r="U47" s="190"/>
      <c r="V47" s="221"/>
      <c r="W47" s="190"/>
      <c r="X47" s="190"/>
      <c r="Y47" s="190"/>
      <c r="Z47" s="190"/>
      <c r="AA47" s="221"/>
      <c r="AB47" s="190"/>
      <c r="AC47" s="190"/>
      <c r="AD47" s="190"/>
      <c r="AE47" s="221"/>
      <c r="AF47" s="221"/>
      <c r="AG47" s="221"/>
      <c r="AH47" s="221"/>
      <c r="AI47" s="221"/>
      <c r="AL47" s="132" t="str">
        <f>IF($D47="","",IF(VLOOKUP($D47,#REF!,14,FALSE)&lt;10000000,"0"&amp;VLOOKUP($D47,#REF!,14,FALSE),VLOOKUP($D47,#REF!,14,FALSE)))</f>
        <v/>
      </c>
      <c r="AM47" s="211" t="str">
        <f>IF($D47="","",VLOOKUP($D47,#REF!,23,FALSE))</f>
        <v/>
      </c>
      <c r="AN47" s="30" t="str">
        <f>IF($D47="","",VLOOKUP($D47,#REF!,16,FALSE))</f>
        <v/>
      </c>
      <c r="AO47" s="31" t="str">
        <f>IF($D47="","",VLOOKUP($D47,#REF!,20,FALSE))</f>
        <v/>
      </c>
      <c r="AP47" s="211" t="str">
        <f>IF($D47="","",VLOOKUP($D47,#REF!,5,FALSE))</f>
        <v/>
      </c>
      <c r="AQ47" s="211" t="str">
        <f>IF($D47="","",VLOOKUP($D47,#REF!,10,FALSE))</f>
        <v/>
      </c>
      <c r="AR47" s="211" t="str">
        <f>IF($D47="","",VLOOKUP($D47,#REF!,11,FALSE))</f>
        <v/>
      </c>
      <c r="AS47" s="211" t="str">
        <f>IF($D47="","",VLOOKUP($D47,#REF!,29,FALSE))</f>
        <v/>
      </c>
      <c r="AT47" s="30" t="str">
        <f>IF($D47="","",VLOOKUP($D47,#REF!,28,FALSE))</f>
        <v/>
      </c>
    </row>
    <row r="48" spans="1:49" ht="15.95" customHeight="1">
      <c r="A48" s="92"/>
      <c r="B48" s="92"/>
      <c r="C48" s="92"/>
      <c r="D48" s="92"/>
      <c r="E48" s="92"/>
      <c r="F48" s="92"/>
      <c r="G48" s="92"/>
      <c r="H48" s="92"/>
      <c r="I48" s="92"/>
      <c r="J48" s="92"/>
      <c r="K48" s="92"/>
      <c r="L48" s="123"/>
      <c r="M48" s="92"/>
      <c r="N48" s="92"/>
      <c r="O48" s="92"/>
      <c r="P48" s="92"/>
      <c r="Q48" s="123"/>
      <c r="R48" s="92"/>
      <c r="S48" s="92"/>
      <c r="T48" s="92"/>
      <c r="U48" s="92"/>
      <c r="V48" s="123"/>
      <c r="W48" s="92"/>
      <c r="X48" s="92"/>
      <c r="Y48" s="92"/>
      <c r="Z48" s="92"/>
      <c r="AA48" s="123"/>
      <c r="AB48" s="92"/>
      <c r="AC48" s="92"/>
      <c r="AD48" s="92"/>
      <c r="AE48" s="123"/>
      <c r="AF48" s="123"/>
      <c r="AG48" s="123"/>
      <c r="AH48" s="123"/>
      <c r="AI48" s="123"/>
      <c r="AL48" s="132"/>
      <c r="AM48" s="211"/>
      <c r="AN48" s="30"/>
      <c r="AO48" s="31"/>
      <c r="AP48" s="211"/>
      <c r="AQ48" s="211"/>
      <c r="AR48" s="211"/>
      <c r="AS48" s="211"/>
      <c r="AT48" s="30"/>
    </row>
    <row r="49" spans="1:46" ht="15.95" customHeight="1">
      <c r="A49" s="92"/>
      <c r="B49" s="92"/>
      <c r="C49" s="92"/>
      <c r="D49" s="92"/>
      <c r="E49" s="92"/>
      <c r="F49" s="92"/>
      <c r="G49" s="92"/>
      <c r="H49" s="92"/>
      <c r="I49" s="92"/>
      <c r="J49" s="92"/>
      <c r="K49" s="92"/>
      <c r="L49" s="123"/>
      <c r="M49" s="92"/>
      <c r="N49" s="92"/>
      <c r="O49" s="92"/>
      <c r="P49" s="92"/>
      <c r="Q49" s="123"/>
      <c r="R49" s="92"/>
      <c r="S49" s="92"/>
      <c r="T49" s="92"/>
      <c r="U49" s="92"/>
      <c r="V49" s="123"/>
      <c r="W49" s="92"/>
      <c r="X49" s="92"/>
      <c r="Y49" s="92"/>
      <c r="Z49" s="92"/>
      <c r="AA49" s="123"/>
      <c r="AB49" s="92"/>
      <c r="AC49" s="92"/>
      <c r="AD49" s="92"/>
      <c r="AE49" s="123"/>
      <c r="AF49" s="123"/>
      <c r="AG49" s="123"/>
      <c r="AH49" s="123"/>
      <c r="AI49" s="408"/>
      <c r="AJ49" s="129" t="s">
        <v>119</v>
      </c>
      <c r="AK49" s="514"/>
      <c r="AL49" s="132"/>
      <c r="AM49" s="211"/>
      <c r="AN49" s="30"/>
      <c r="AO49" s="31"/>
      <c r="AP49" s="211"/>
      <c r="AQ49" s="211"/>
      <c r="AR49" s="211"/>
      <c r="AS49" s="211"/>
      <c r="AT49" s="30"/>
    </row>
    <row r="50" spans="1:46" ht="15.95" customHeight="1">
      <c r="A50" s="92"/>
      <c r="B50" s="92"/>
      <c r="C50" s="92"/>
      <c r="D50" s="92"/>
      <c r="E50" s="92"/>
      <c r="F50" s="92"/>
      <c r="G50" s="92"/>
      <c r="H50" s="92"/>
      <c r="I50" s="92"/>
      <c r="J50" s="92"/>
      <c r="K50" s="92"/>
      <c r="L50" s="123"/>
      <c r="M50" s="92"/>
      <c r="N50" s="92"/>
      <c r="O50" s="92"/>
      <c r="P50" s="92"/>
      <c r="Q50" s="123"/>
      <c r="R50" s="92"/>
      <c r="S50" s="92"/>
      <c r="T50" s="92"/>
      <c r="U50" s="92"/>
      <c r="V50" s="123"/>
      <c r="W50" s="92"/>
      <c r="X50" s="92"/>
      <c r="Y50" s="92"/>
      <c r="Z50" s="92"/>
      <c r="AA50" s="123"/>
      <c r="AB50" s="92"/>
      <c r="AC50" s="92"/>
      <c r="AD50" s="92"/>
      <c r="AE50" s="123"/>
      <c r="AF50" s="123"/>
      <c r="AG50" s="123"/>
      <c r="AH50" s="123"/>
      <c r="AI50" s="408"/>
      <c r="AJ50" s="128" t="s">
        <v>118</v>
      </c>
      <c r="AK50" s="514"/>
      <c r="AL50" s="132"/>
      <c r="AM50" s="211"/>
      <c r="AN50" s="30"/>
      <c r="AO50" s="31"/>
      <c r="AP50" s="211"/>
      <c r="AQ50" s="211"/>
      <c r="AR50" s="211"/>
      <c r="AS50" s="211"/>
      <c r="AT50" s="30"/>
    </row>
    <row r="51" spans="1:46" ht="15.9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403"/>
      <c r="AJ51" s="494" t="s">
        <v>7198</v>
      </c>
      <c r="AK51" s="514"/>
      <c r="AL51" s="2"/>
    </row>
    <row r="52" spans="1:46" ht="15.95" customHeight="1">
      <c r="AI52" s="405"/>
      <c r="AJ52" s="383" t="s">
        <v>122</v>
      </c>
      <c r="AK52" s="515"/>
    </row>
    <row r="53" spans="1:46" ht="15.95" customHeight="1">
      <c r="A53" s="142"/>
      <c r="B53" s="130" t="str">
        <f>IF(D53&gt;0,LEFT(AL53,2)," ")</f>
        <v xml:space="preserve"> </v>
      </c>
      <c r="C53" s="211" t="str">
        <f>RIGHT(LEFT(AL53,4),2)</f>
        <v/>
      </c>
      <c r="D53" s="365"/>
      <c r="E53" s="29" t="str">
        <f>IF($D53="","",(VLOOKUP($D53,Licenciés!$A:$AC,2,FALSE)&amp;" "&amp;VLOOKUP($D53,Licenciés!$A:$AC,3,FALSE)))</f>
        <v/>
      </c>
      <c r="F53" s="29" t="str">
        <f>IF($D53="","",VLOOKUP($D53,Licenciés!$A:$AC,15,FALSE))</f>
        <v/>
      </c>
      <c r="G53" s="30" t="str">
        <f>IF($D53="","",VLOOKUP($D53,Licenciés!$A:$AC,8,FALSE))</f>
        <v/>
      </c>
      <c r="H53" s="211" t="str">
        <f>IF($D53="","",VLOOKUP($D53,Licenciés!$A:$AC,21,FALSE))</f>
        <v/>
      </c>
      <c r="I53" s="211" t="str">
        <f>IF($D53="","",IF(VLOOKUP($D53,Licenciés!$A:$AC,24,FALSE)="Numerote","n° "&amp;VLOOKUP($D53,Licenciés!$A:$AC,23,FALSE),(VLOOKUP($D53,Licenciés!$A:$AC,24,FALSE))))</f>
        <v/>
      </c>
      <c r="J53" s="211" t="str">
        <f>IF($D53="","",VLOOKUP($D53,Licenciés!$A:$AC,9,FALSE))</f>
        <v/>
      </c>
      <c r="K53" s="134"/>
      <c r="L53" s="189"/>
      <c r="M53" s="226"/>
      <c r="N53" s="226"/>
      <c r="O53" s="194"/>
      <c r="P53" s="195"/>
      <c r="Q53" s="189"/>
      <c r="R53" s="226"/>
      <c r="S53" s="226"/>
      <c r="T53" s="194"/>
      <c r="U53" s="195"/>
      <c r="V53" s="189"/>
      <c r="W53" s="226"/>
      <c r="X53" s="226"/>
      <c r="Y53" s="194"/>
      <c r="Z53" s="195"/>
      <c r="AA53" s="189"/>
      <c r="AB53" s="226"/>
      <c r="AC53" s="211"/>
      <c r="AD53" s="206"/>
      <c r="AE53" s="364">
        <f>(K53+P53+U53+Z53)+MOD(ROUND((L53+Q53+V53+AA53-AF53)/100,),100)</f>
        <v>0</v>
      </c>
      <c r="AF53" s="132">
        <f>MOD(L53+Q53+V53+AA53+ROUND((M53+R53+W53+AB53-AG53)/100,),100)</f>
        <v>0</v>
      </c>
      <c r="AG53" s="132">
        <f>MOD(M53+R53+W53+AB53+ROUND((N53+S53+X53+AC53-AH53)/100,),100)</f>
        <v>0</v>
      </c>
      <c r="AH53" s="132">
        <f>MOD(N53+S53+X53+AC53+ROUND((O53+T53+Y53+AD53-AI53)/100,),100)</f>
        <v>0</v>
      </c>
      <c r="AI53" s="213">
        <f>MOD(O53+T53+Y53+AD53,100)</f>
        <v>0</v>
      </c>
      <c r="AJ53" s="234"/>
      <c r="AK53" s="513"/>
      <c r="AL53" s="132" t="str">
        <f>IF($D53="","",IF(VLOOKUP($D53,Licenciés!$A:$AC,14,FALSE)&lt;10000000,"0"&amp;VLOOKUP($D53,Licenciés!$A:$AC,14,FALSE),VLOOKUP($D53,Licenciés!$A:$AC,14,FALSE)))</f>
        <v/>
      </c>
      <c r="AM53" s="211" t="str">
        <f>IF($D53="","",VLOOKUP($D53,Licenciés!$A:$AC,23,FALSE))</f>
        <v/>
      </c>
      <c r="AN53" s="30" t="str">
        <f>IF($D53="","",VLOOKUP($D53,Licenciés!$A:$AC,16,FALSE))</f>
        <v/>
      </c>
      <c r="AO53" s="31" t="str">
        <f>IF($D53="","",VLOOKUP($D53,Licenciés!$A:$AC,20,FALSE))</f>
        <v/>
      </c>
      <c r="AP53" s="211" t="str">
        <f>IF($D53="","",VLOOKUP($D53,Licenciés!$A:$AC,5,FALSE))</f>
        <v/>
      </c>
      <c r="AQ53" s="211" t="str">
        <f>IF($D53="","",VLOOKUP($D53,Licenciés!$A:$AC,10,FALSE))</f>
        <v/>
      </c>
      <c r="AR53" s="211" t="str">
        <f>IF($D53="","",VLOOKUP($D53,Licenciés!$A:$AC,11,FALSE))</f>
        <v/>
      </c>
      <c r="AS53" s="211" t="str">
        <f>IF($D53="","",VLOOKUP($D53,Licenciés!$A:$AC,29,FALSE))</f>
        <v/>
      </c>
      <c r="AT53" s="30" t="str">
        <f>IF($D53="","",VLOOKUP($D53,Licenciés!$A:$AC,28,FALSE))</f>
        <v/>
      </c>
    </row>
    <row r="54" spans="1:46" ht="15.95" customHeight="1"/>
    <row r="55" spans="1:46" ht="15.95" customHeight="1">
      <c r="A55" s="142"/>
      <c r="B55" s="130" t="str">
        <f t="shared" ref="B55:B65" si="54">IF(D55&gt;0,LEFT(AL55,2)," ")</f>
        <v xml:space="preserve"> </v>
      </c>
      <c r="C55" s="211" t="str">
        <f t="shared" ref="C55:C65" si="55">RIGHT(LEFT(AL55,4),2)</f>
        <v/>
      </c>
      <c r="D55" s="387"/>
      <c r="E55" s="29" t="str">
        <f>IF($D55="","",(VLOOKUP($D55,Licenciés!$A:$AC,2,FALSE)&amp;" "&amp;VLOOKUP($D55,Licenciés!$A:$AC,3,FALSE)))</f>
        <v/>
      </c>
      <c r="F55" s="29" t="str">
        <f>IF($D55="","",VLOOKUP($D55,Licenciés!$A:$AC,15,FALSE))</f>
        <v/>
      </c>
      <c r="G55" s="30" t="str">
        <f>IF($D55="","",VLOOKUP($D55,Licenciés!$A:$AC,8,FALSE))</f>
        <v/>
      </c>
      <c r="H55" s="211" t="str">
        <f>IF($D55="","",VLOOKUP($D55,Licenciés!$A:$AC,21,FALSE))</f>
        <v/>
      </c>
      <c r="I55" s="211" t="str">
        <f>IF($D55="","",IF(VLOOKUP($D55,Licenciés!$A:$AC,24,FALSE)="Numerote","n° "&amp;VLOOKUP($D55,Licenciés!$A:$AC,23,FALSE),(VLOOKUP($D55,Licenciés!$A:$AC,24,FALSE))))</f>
        <v/>
      </c>
      <c r="J55" s="211" t="str">
        <f>IF($D55="","",VLOOKUP($D55,Licenciés!$A:$AC,9,FALSE))</f>
        <v/>
      </c>
      <c r="K55" s="134"/>
      <c r="L55" s="189"/>
      <c r="M55" s="226"/>
      <c r="N55" s="226"/>
      <c r="O55" s="194"/>
      <c r="P55" s="195"/>
      <c r="Q55" s="189"/>
      <c r="R55" s="226"/>
      <c r="S55" s="226"/>
      <c r="T55" s="194"/>
      <c r="U55" s="195"/>
      <c r="V55" s="189"/>
      <c r="W55" s="226"/>
      <c r="X55" s="226"/>
      <c r="Y55" s="194"/>
      <c r="Z55" s="195"/>
      <c r="AA55" s="189"/>
      <c r="AB55" s="226"/>
      <c r="AC55" s="211"/>
      <c r="AD55" s="225"/>
      <c r="AE55" s="362">
        <v>0</v>
      </c>
      <c r="AF55" s="363"/>
      <c r="AG55" s="363"/>
      <c r="AH55" s="363">
        <v>0</v>
      </c>
      <c r="AI55" s="213"/>
      <c r="AJ55" s="234"/>
      <c r="AK55" s="513"/>
      <c r="AL55" s="132" t="str">
        <f>IF($D55="","",IF(VLOOKUP($D55,Licenciés!$A:$AC,14,FALSE)&lt;10000000,"0"&amp;VLOOKUP($D55,Licenciés!$A:$AC,14,FALSE),VLOOKUP($D55,Licenciés!$A:$AC,14,FALSE)))</f>
        <v/>
      </c>
      <c r="AM55" s="211" t="str">
        <f>IF($D55="","",VLOOKUP($D55,Licenciés!$A:$AC,23,FALSE))</f>
        <v/>
      </c>
      <c r="AN55" s="30" t="str">
        <f>IF($D55="","",VLOOKUP($D55,Licenciés!$A:$AC,16,FALSE))</f>
        <v/>
      </c>
      <c r="AO55" s="31" t="str">
        <f>IF($D55="","",VLOOKUP($D55,Licenciés!$A:$AC,20,FALSE))</f>
        <v/>
      </c>
      <c r="AP55" s="211" t="str">
        <f>IF($D55="","",VLOOKUP($D55,Licenciés!$A:$AC,5,FALSE))</f>
        <v/>
      </c>
      <c r="AQ55" s="211" t="str">
        <f>IF($D55="","",VLOOKUP($D55,Licenciés!$A:$AC,10,FALSE))</f>
        <v/>
      </c>
      <c r="AR55" s="211" t="str">
        <f>IF($D55="","",VLOOKUP($D55,Licenciés!$A:$AC,11,FALSE))</f>
        <v/>
      </c>
      <c r="AS55" s="211" t="str">
        <f>IF($D55="","",VLOOKUP($D55,Licenciés!$A:$AC,29,FALSE))</f>
        <v/>
      </c>
      <c r="AT55" s="30" t="str">
        <f>IF($D55="","",VLOOKUP($D55,Licenciés!$A:$AC,28,FALSE))</f>
        <v/>
      </c>
    </row>
    <row r="56" spans="1:46" ht="15.95" customHeight="1">
      <c r="A56" s="208"/>
      <c r="B56" s="130" t="str">
        <f t="shared" si="54"/>
        <v xml:space="preserve"> </v>
      </c>
      <c r="C56" s="211" t="str">
        <f t="shared" si="55"/>
        <v/>
      </c>
      <c r="D56" s="386"/>
      <c r="E56" s="29" t="str">
        <f>IF($D56="","",(VLOOKUP($D56,Licenciés!$A:$AC,2,FALSE)&amp;" "&amp;VLOOKUP($D56,Licenciés!$A:$AC,3,FALSE)))</f>
        <v/>
      </c>
      <c r="F56" s="29" t="str">
        <f>IF($D56="","",VLOOKUP($D56,Licenciés!$A:$AC,15,FALSE))</f>
        <v/>
      </c>
      <c r="G56" s="30" t="str">
        <f>IF($D56="","",VLOOKUP($D56,Licenciés!$A:$AC,8,FALSE))</f>
        <v/>
      </c>
      <c r="H56" s="211" t="str">
        <f>IF($D56="","",VLOOKUP($D56,Licenciés!$A:$AC,21,FALSE))</f>
        <v/>
      </c>
      <c r="I56" s="211" t="str">
        <f>IF($D56="","",IF(VLOOKUP($D56,Licenciés!$A:$AC,24,FALSE)="Numerote","n° "&amp;VLOOKUP($D56,Licenciés!$A:$AC,23,FALSE),(VLOOKUP($D56,Licenciés!$A:$AC,24,FALSE))))</f>
        <v/>
      </c>
      <c r="J56" s="211" t="str">
        <f>IF($D56="","",VLOOKUP($D56,Licenciés!$A:$AC,9,FALSE))</f>
        <v/>
      </c>
      <c r="K56" s="134"/>
      <c r="L56" s="189"/>
      <c r="M56" s="226"/>
      <c r="N56" s="226"/>
      <c r="O56" s="194"/>
      <c r="P56" s="195"/>
      <c r="Q56" s="189"/>
      <c r="R56" s="226"/>
      <c r="S56" s="226"/>
      <c r="T56" s="194"/>
      <c r="U56" s="195"/>
      <c r="V56" s="189"/>
      <c r="W56" s="226"/>
      <c r="X56" s="226"/>
      <c r="Y56" s="194"/>
      <c r="Z56" s="200"/>
      <c r="AA56" s="201"/>
      <c r="AB56" s="202"/>
      <c r="AC56" s="211"/>
      <c r="AD56" s="227"/>
      <c r="AE56" s="224"/>
      <c r="AF56" s="223"/>
      <c r="AG56" s="223"/>
      <c r="AH56" s="223"/>
      <c r="AI56" s="213"/>
      <c r="AJ56" s="234"/>
      <c r="AK56" s="513"/>
      <c r="AL56" s="132" t="str">
        <f>IF($D56="","",IF(VLOOKUP($D56,Licenciés!$A:$AC,14,FALSE)&lt;10000000,"0"&amp;VLOOKUP($D56,Licenciés!$A:$AC,14,FALSE),VLOOKUP($D56,Licenciés!$A:$AC,14,FALSE)))</f>
        <v/>
      </c>
      <c r="AM56" s="211" t="str">
        <f>IF($D56="","",VLOOKUP($D56,Licenciés!$A:$AC,23,FALSE))</f>
        <v/>
      </c>
      <c r="AN56" s="30" t="str">
        <f>IF($D56="","",VLOOKUP($D56,Licenciés!$A:$AC,16,FALSE))</f>
        <v/>
      </c>
      <c r="AO56" s="31" t="str">
        <f>IF($D56="","",VLOOKUP($D56,Licenciés!$A:$AC,20,FALSE))</f>
        <v/>
      </c>
      <c r="AP56" s="211" t="str">
        <f>IF($D56="","",VLOOKUP($D56,Licenciés!$A:$AC,5,FALSE))</f>
        <v/>
      </c>
      <c r="AQ56" s="211" t="str">
        <f>IF($D56="","",VLOOKUP($D56,Licenciés!$A:$AC,10,FALSE))</f>
        <v/>
      </c>
      <c r="AR56" s="211" t="str">
        <f>IF($D56="","",VLOOKUP($D56,Licenciés!$A:$AC,11,FALSE))</f>
        <v/>
      </c>
      <c r="AS56" s="211" t="str">
        <f>IF($D56="","",VLOOKUP($D56,Licenciés!$A:$AC,29,FALSE))</f>
        <v/>
      </c>
      <c r="AT56" s="30" t="str">
        <f>IF($D56="","",VLOOKUP($D56,Licenciés!$A:$AC,28,FALSE))</f>
        <v/>
      </c>
    </row>
    <row r="57" spans="1:46" ht="15.95" customHeight="1">
      <c r="A57" s="142"/>
      <c r="B57" s="130" t="str">
        <f t="shared" si="54"/>
        <v xml:space="preserve"> </v>
      </c>
      <c r="C57" s="211" t="str">
        <f t="shared" si="55"/>
        <v/>
      </c>
      <c r="D57" s="386"/>
      <c r="E57" s="29" t="str">
        <f>IF($D57="","",(VLOOKUP($D57,Licenciés!$A:$AC,2,FALSE)&amp;" "&amp;VLOOKUP($D57,Licenciés!$A:$AC,3,FALSE)))</f>
        <v/>
      </c>
      <c r="F57" s="29" t="str">
        <f>IF($D57="","",VLOOKUP($D57,Licenciés!$A:$AC,15,FALSE))</f>
        <v/>
      </c>
      <c r="G57" s="30" t="str">
        <f>IF($D57="","",VLOOKUP($D57,Licenciés!$A:$AC,8,FALSE))</f>
        <v/>
      </c>
      <c r="H57" s="211" t="str">
        <f>IF($D57="","",VLOOKUP($D57,Licenciés!$A:$AC,21,FALSE))</f>
        <v/>
      </c>
      <c r="I57" s="211" t="str">
        <f>IF($D57="","",IF(VLOOKUP($D57,Licenciés!$A:$AC,24,FALSE)="Numerote","n° "&amp;VLOOKUP($D57,Licenciés!$A:$AC,23,FALSE),(VLOOKUP($D57,Licenciés!$A:$AC,24,FALSE))))</f>
        <v/>
      </c>
      <c r="J57" s="211" t="str">
        <f>IF($D57="","",VLOOKUP($D57,Licenciés!$A:$AC,9,FALSE))</f>
        <v/>
      </c>
      <c r="K57" s="134"/>
      <c r="L57" s="189"/>
      <c r="M57" s="226"/>
      <c r="N57" s="226"/>
      <c r="O57" s="194"/>
      <c r="P57" s="195"/>
      <c r="Q57" s="189"/>
      <c r="R57" s="226"/>
      <c r="S57" s="226"/>
      <c r="T57" s="194"/>
      <c r="U57" s="195"/>
      <c r="V57" s="189"/>
      <c r="W57" s="226"/>
      <c r="X57" s="226"/>
      <c r="Y57" s="194"/>
      <c r="Z57" s="200"/>
      <c r="AA57" s="201"/>
      <c r="AB57" s="202"/>
      <c r="AC57" s="211"/>
      <c r="AD57" s="227"/>
      <c r="AE57" s="224"/>
      <c r="AF57" s="223"/>
      <c r="AG57" s="223"/>
      <c r="AH57" s="223"/>
      <c r="AI57" s="213"/>
      <c r="AJ57" s="234"/>
      <c r="AK57" s="513"/>
      <c r="AL57" s="132" t="str">
        <f>IF($D57="","",IF(VLOOKUP($D57,Licenciés!$A:$AC,14,FALSE)&lt;10000000,"0"&amp;VLOOKUP($D57,Licenciés!$A:$AC,14,FALSE),VLOOKUP($D57,Licenciés!$A:$AC,14,FALSE)))</f>
        <v/>
      </c>
      <c r="AM57" s="211" t="str">
        <f>IF($D57="","",VLOOKUP($D57,Licenciés!$A:$AC,23,FALSE))</f>
        <v/>
      </c>
      <c r="AN57" s="30" t="str">
        <f>IF($D57="","",VLOOKUP($D57,Licenciés!$A:$AC,16,FALSE))</f>
        <v/>
      </c>
      <c r="AO57" s="31" t="str">
        <f>IF($D57="","",VLOOKUP($D57,Licenciés!$A:$AC,20,FALSE))</f>
        <v/>
      </c>
      <c r="AP57" s="211" t="str">
        <f>IF($D57="","",VLOOKUP($D57,Licenciés!$A:$AC,5,FALSE))</f>
        <v/>
      </c>
      <c r="AQ57" s="211" t="str">
        <f>IF($D57="","",VLOOKUP($D57,Licenciés!$A:$AC,10,FALSE))</f>
        <v/>
      </c>
      <c r="AR57" s="211" t="str">
        <f>IF($D57="","",VLOOKUP($D57,Licenciés!$A:$AC,11,FALSE))</f>
        <v/>
      </c>
      <c r="AS57" s="211" t="str">
        <f>IF($D57="","",VLOOKUP($D57,Licenciés!$A:$AC,29,FALSE))</f>
        <v/>
      </c>
      <c r="AT57" s="30" t="str">
        <f>IF($D57="","",VLOOKUP($D57,Licenciés!$A:$AC,28,FALSE))</f>
        <v/>
      </c>
    </row>
    <row r="58" spans="1:46" ht="15.95" customHeight="1">
      <c r="A58" s="142"/>
      <c r="B58" s="130" t="str">
        <f t="shared" si="54"/>
        <v xml:space="preserve"> </v>
      </c>
      <c r="C58" s="211" t="str">
        <f t="shared" si="55"/>
        <v/>
      </c>
      <c r="D58" s="209"/>
      <c r="E58" s="29" t="str">
        <f>IF($D58="","",(VLOOKUP($D58,Licenciés!$A:$AC,2,FALSE)&amp;" "&amp;VLOOKUP($D58,Licenciés!$A:$AC,3,FALSE)))</f>
        <v/>
      </c>
      <c r="F58" s="29" t="str">
        <f>IF($D58="","",VLOOKUP($D58,Licenciés!$A:$AC,15,FALSE))</f>
        <v/>
      </c>
      <c r="G58" s="30" t="str">
        <f>IF($D58="","",VLOOKUP($D58,Licenciés!$A:$AC,8,FALSE))</f>
        <v/>
      </c>
      <c r="H58" s="211" t="str">
        <f>IF($D58="","",VLOOKUP($D58,Licenciés!$A:$AC,21,FALSE))</f>
        <v/>
      </c>
      <c r="I58" s="211" t="str">
        <f>IF($D58="","",IF(VLOOKUP($D58,Licenciés!$A:$AC,24,FALSE)="Numerote","n° "&amp;VLOOKUP($D58,Licenciés!$A:$AC,23,FALSE),(VLOOKUP($D58,Licenciés!$A:$AC,24,FALSE))))</f>
        <v/>
      </c>
      <c r="J58" s="211" t="str">
        <f>IF($D58="","",VLOOKUP($D58,Licenciés!$A:$AC,9,FALSE))</f>
        <v/>
      </c>
      <c r="K58" s="134"/>
      <c r="L58" s="363"/>
      <c r="M58" s="211"/>
      <c r="N58" s="211"/>
      <c r="O58" s="225"/>
      <c r="P58" s="131"/>
      <c r="Q58" s="363"/>
      <c r="R58" s="211"/>
      <c r="S58" s="211"/>
      <c r="T58" s="225"/>
      <c r="U58" s="131"/>
      <c r="V58" s="363"/>
      <c r="W58" s="211"/>
      <c r="X58" s="211"/>
      <c r="Y58" s="225"/>
      <c r="Z58" s="142"/>
      <c r="AA58" s="143"/>
      <c r="AB58" s="130"/>
      <c r="AC58" s="211"/>
      <c r="AD58" s="227"/>
      <c r="AE58" s="389">
        <v>0</v>
      </c>
      <c r="AF58" s="363"/>
      <c r="AG58" s="363"/>
      <c r="AH58" s="363">
        <v>0</v>
      </c>
      <c r="AI58" s="213"/>
      <c r="AJ58" s="231"/>
      <c r="AK58" s="513"/>
      <c r="AL58" s="132" t="str">
        <f>IF($D58="","",IF(VLOOKUP($D58,Licenciés!$A:$AC,14,FALSE)&lt;10000000,"0"&amp;VLOOKUP($D58,Licenciés!$A:$AC,14,FALSE),VLOOKUP($D58,Licenciés!$A:$AC,14,FALSE)))</f>
        <v/>
      </c>
      <c r="AM58" s="211" t="str">
        <f>IF($D58="","",VLOOKUP($D58,Licenciés!$A:$AC,23,FALSE))</f>
        <v/>
      </c>
      <c r="AN58" s="30" t="str">
        <f>IF($D58="","",VLOOKUP($D58,Licenciés!$A:$AC,16,FALSE))</f>
        <v/>
      </c>
      <c r="AO58" s="31" t="str">
        <f>IF($D58="","",VLOOKUP($D58,Licenciés!$A:$AC,20,FALSE))</f>
        <v/>
      </c>
      <c r="AP58" s="211" t="str">
        <f>IF($D58="","",VLOOKUP($D58,Licenciés!$A:$AC,5,FALSE))</f>
        <v/>
      </c>
      <c r="AQ58" s="211" t="str">
        <f>IF($D58="","",VLOOKUP($D58,Licenciés!$A:$AC,10,FALSE))</f>
        <v/>
      </c>
      <c r="AR58" s="211" t="str">
        <f>IF($D58="","",VLOOKUP($D58,Licenciés!$A:$AC,11,FALSE))</f>
        <v/>
      </c>
      <c r="AS58" s="211" t="str">
        <f>IF($D58="","",VLOOKUP($D58,Licenciés!$A:$AC,29,FALSE))</f>
        <v/>
      </c>
      <c r="AT58" s="30" t="str">
        <f>IF($D58="","",VLOOKUP($D58,Licenciés!$A:$AC,28,FALSE))</f>
        <v/>
      </c>
    </row>
    <row r="59" spans="1:46" ht="15.95" customHeight="1">
      <c r="A59" s="208"/>
      <c r="B59" s="130" t="str">
        <f t="shared" si="54"/>
        <v xml:space="preserve"> </v>
      </c>
      <c r="C59" s="211" t="str">
        <f t="shared" si="55"/>
        <v/>
      </c>
      <c r="D59" s="388"/>
      <c r="E59" s="29" t="str">
        <f>IF($D59="","",(VLOOKUP($D59,Licenciés!$A:$AC,2,FALSE)&amp;" "&amp;VLOOKUP($D59,Licenciés!$A:$AC,3,FALSE)))</f>
        <v/>
      </c>
      <c r="F59" s="29" t="str">
        <f>IF($D59="","",VLOOKUP($D59,Licenciés!$A:$AC,15,FALSE))</f>
        <v/>
      </c>
      <c r="G59" s="30" t="str">
        <f>IF($D59="","",VLOOKUP($D59,Licenciés!$A:$AC,8,FALSE))</f>
        <v/>
      </c>
      <c r="H59" s="211" t="str">
        <f>IF($D59="","",VLOOKUP($D59,Licenciés!$A:$AC,21,FALSE))</f>
        <v/>
      </c>
      <c r="I59" s="211" t="str">
        <f>IF($D59="","",IF(VLOOKUP($D59,Licenciés!$A:$AC,24,FALSE)="Numerote","n° "&amp;VLOOKUP($D59,Licenciés!$A:$AC,23,FALSE),(VLOOKUP($D59,Licenciés!$A:$AC,24,FALSE))))</f>
        <v/>
      </c>
      <c r="J59" s="211" t="str">
        <f>IF($D59="","",VLOOKUP($D59,Licenciés!$A:$AC,9,FALSE))</f>
        <v/>
      </c>
      <c r="K59" s="134"/>
      <c r="L59" s="363"/>
      <c r="M59" s="211"/>
      <c r="N59" s="211"/>
      <c r="O59" s="225"/>
      <c r="P59" s="131"/>
      <c r="Q59" s="363"/>
      <c r="R59" s="211"/>
      <c r="S59" s="211"/>
      <c r="T59" s="225"/>
      <c r="U59" s="131"/>
      <c r="V59" s="363"/>
      <c r="W59" s="211"/>
      <c r="X59" s="211"/>
      <c r="Y59" s="225"/>
      <c r="Z59" s="142"/>
      <c r="AA59" s="143"/>
      <c r="AB59" s="130"/>
      <c r="AC59" s="211"/>
      <c r="AD59" s="227"/>
      <c r="AE59" s="362">
        <v>0</v>
      </c>
      <c r="AF59" s="363"/>
      <c r="AG59" s="363"/>
      <c r="AH59" s="363">
        <v>0</v>
      </c>
      <c r="AI59" s="213"/>
      <c r="AJ59" s="231"/>
      <c r="AK59" s="513"/>
      <c r="AL59" s="132" t="str">
        <f>IF($D59="","",IF(VLOOKUP($D59,Licenciés!$A:$AC,14,FALSE)&lt;10000000,"0"&amp;VLOOKUP($D59,Licenciés!$A:$AC,14,FALSE),VLOOKUP($D59,Licenciés!$A:$AC,14,FALSE)))</f>
        <v/>
      </c>
      <c r="AM59" s="211" t="str">
        <f>IF($D59="","",VLOOKUP($D59,Licenciés!$A:$AC,23,FALSE))</f>
        <v/>
      </c>
      <c r="AN59" s="30" t="str">
        <f>IF($D59="","",VLOOKUP($D59,Licenciés!$A:$AC,16,FALSE))</f>
        <v/>
      </c>
      <c r="AO59" s="31" t="str">
        <f>IF($D59="","",VLOOKUP($D59,Licenciés!$A:$AC,20,FALSE))</f>
        <v/>
      </c>
      <c r="AP59" s="211" t="str">
        <f>IF($D59="","",VLOOKUP($D59,Licenciés!$A:$AC,5,FALSE))</f>
        <v/>
      </c>
      <c r="AQ59" s="211" t="str">
        <f>IF($D59="","",VLOOKUP($D59,Licenciés!$A:$AC,10,FALSE))</f>
        <v/>
      </c>
      <c r="AR59" s="211" t="str">
        <f>IF($D59="","",VLOOKUP($D59,Licenciés!$A:$AC,11,FALSE))</f>
        <v/>
      </c>
      <c r="AS59" s="211" t="str">
        <f>IF($D59="","",VLOOKUP($D59,Licenciés!$A:$AC,29,FALSE))</f>
        <v/>
      </c>
      <c r="AT59" s="30" t="str">
        <f>IF($D59="","",VLOOKUP($D59,Licenciés!$A:$AC,28,FALSE))</f>
        <v/>
      </c>
    </row>
    <row r="60" spans="1:46" ht="15.95" customHeight="1">
      <c r="A60" s="208"/>
      <c r="B60" s="130" t="str">
        <f t="shared" si="54"/>
        <v xml:space="preserve"> </v>
      </c>
      <c r="C60" s="211" t="str">
        <f t="shared" si="55"/>
        <v/>
      </c>
      <c r="D60" s="365"/>
      <c r="E60" s="29" t="str">
        <f>IF($D60="","",(VLOOKUP($D60,Licenciés!$A:$AC,2,FALSE)&amp;" "&amp;VLOOKUP($D60,Licenciés!$A:$AC,3,FALSE)))</f>
        <v/>
      </c>
      <c r="F60" s="29" t="str">
        <f>IF($D60="","",VLOOKUP($D60,Licenciés!$A:$AC,15,FALSE))</f>
        <v/>
      </c>
      <c r="G60" s="30" t="str">
        <f>IF($D60="","",VLOOKUP($D60,Licenciés!$A:$AC,8,FALSE))</f>
        <v/>
      </c>
      <c r="H60" s="211" t="str">
        <f>IF($D60="","",VLOOKUP($D60,Licenciés!$A:$AC,21,FALSE))</f>
        <v/>
      </c>
      <c r="I60" s="211" t="str">
        <f>IF($D60="","",IF(VLOOKUP($D60,Licenciés!$A:$AC,24,FALSE)="Numerote","n° "&amp;VLOOKUP($D60,Licenciés!$A:$AC,23,FALSE),(VLOOKUP($D60,Licenciés!$A:$AC,24,FALSE))))</f>
        <v/>
      </c>
      <c r="J60" s="211" t="str">
        <f>IF($D60="","",VLOOKUP($D60,Licenciés!$A:$AC,9,FALSE))</f>
        <v/>
      </c>
      <c r="K60" s="134"/>
      <c r="L60" s="189"/>
      <c r="M60" s="226"/>
      <c r="N60" s="226"/>
      <c r="O60" s="194"/>
      <c r="P60" s="195"/>
      <c r="Q60" s="189"/>
      <c r="R60" s="226"/>
      <c r="S60" s="226"/>
      <c r="T60" s="194"/>
      <c r="U60" s="195"/>
      <c r="V60" s="189"/>
      <c r="W60" s="226"/>
      <c r="X60" s="226"/>
      <c r="Y60" s="194"/>
      <c r="Z60" s="200"/>
      <c r="AA60" s="201"/>
      <c r="AB60" s="202"/>
      <c r="AC60" s="211"/>
      <c r="AD60" s="133"/>
      <c r="AE60" s="362">
        <v>0</v>
      </c>
      <c r="AF60" s="363"/>
      <c r="AG60" s="363"/>
      <c r="AH60" s="363">
        <v>0</v>
      </c>
      <c r="AI60" s="213"/>
      <c r="AJ60" s="234"/>
      <c r="AK60" s="513"/>
      <c r="AL60" s="132" t="str">
        <f>IF($D60="","",IF(VLOOKUP($D60,Licenciés!$A:$AC,14,FALSE)&lt;10000000,"0"&amp;VLOOKUP($D60,Licenciés!$A:$AC,14,FALSE),VLOOKUP($D60,Licenciés!$A:$AC,14,FALSE)))</f>
        <v/>
      </c>
      <c r="AM60" s="211" t="str">
        <f>IF($D60="","",VLOOKUP($D60,Licenciés!$A:$AC,23,FALSE))</f>
        <v/>
      </c>
      <c r="AN60" s="30" t="str">
        <f>IF($D60="","",VLOOKUP($D60,Licenciés!$A:$AC,16,FALSE))</f>
        <v/>
      </c>
      <c r="AO60" s="31" t="str">
        <f>IF($D60="","",VLOOKUP($D60,Licenciés!$A:$AC,20,FALSE))</f>
        <v/>
      </c>
      <c r="AP60" s="211" t="str">
        <f>IF($D60="","",VLOOKUP($D60,Licenciés!$A:$AC,5,FALSE))</f>
        <v/>
      </c>
      <c r="AQ60" s="211" t="str">
        <f>IF($D60="","",VLOOKUP($D60,Licenciés!$A:$AC,10,FALSE))</f>
        <v/>
      </c>
      <c r="AR60" s="211" t="str">
        <f>IF($D60="","",VLOOKUP($D60,Licenciés!$A:$AC,11,FALSE))</f>
        <v/>
      </c>
      <c r="AS60" s="211" t="str">
        <f>IF($D60="","",VLOOKUP($D60,Licenciés!$A:$AC,29,FALSE))</f>
        <v/>
      </c>
      <c r="AT60" s="30" t="str">
        <f>IF($D60="","",VLOOKUP($D60,Licenciés!$A:$AC,28,FALSE))</f>
        <v/>
      </c>
    </row>
    <row r="61" spans="1:46" ht="15.95" customHeight="1">
      <c r="A61" s="208"/>
      <c r="B61" s="130" t="str">
        <f t="shared" si="54"/>
        <v xml:space="preserve"> </v>
      </c>
      <c r="C61" s="211" t="str">
        <f t="shared" si="55"/>
        <v/>
      </c>
      <c r="D61" s="387"/>
      <c r="E61" s="29" t="str">
        <f>IF($D61="","",(VLOOKUP($D61,Licenciés!$A:$AC,2,FALSE)&amp;" "&amp;VLOOKUP($D61,Licenciés!$A:$AC,3,FALSE)))</f>
        <v/>
      </c>
      <c r="F61" s="29" t="str">
        <f>IF($D61="","",VLOOKUP($D61,Licenciés!$A:$AC,15,FALSE))</f>
        <v/>
      </c>
      <c r="G61" s="30" t="str">
        <f>IF($D61="","",VLOOKUP($D61,Licenciés!$A:$AC,8,FALSE))</f>
        <v/>
      </c>
      <c r="H61" s="211" t="str">
        <f>IF($D61="","",VLOOKUP($D61,Licenciés!$A:$AC,21,FALSE))</f>
        <v/>
      </c>
      <c r="I61" s="211" t="str">
        <f>IF($D61="","",IF(VLOOKUP($D61,Licenciés!$A:$AC,24,FALSE)="Numerote","n° "&amp;VLOOKUP($D61,Licenciés!$A:$AC,23,FALSE),(VLOOKUP($D61,Licenciés!$A:$AC,24,FALSE))))</f>
        <v/>
      </c>
      <c r="J61" s="211" t="str">
        <f>IF($D61="","",VLOOKUP($D61,Licenciés!$A:$AC,9,FALSE))</f>
        <v/>
      </c>
      <c r="K61" s="134"/>
      <c r="L61" s="189"/>
      <c r="M61" s="226"/>
      <c r="N61" s="226"/>
      <c r="O61" s="194"/>
      <c r="P61" s="195"/>
      <c r="Q61" s="189"/>
      <c r="R61" s="226"/>
      <c r="S61" s="226"/>
      <c r="T61" s="194"/>
      <c r="U61" s="195"/>
      <c r="V61" s="189"/>
      <c r="W61" s="226"/>
      <c r="X61" s="226"/>
      <c r="Y61" s="194"/>
      <c r="Z61" s="195"/>
      <c r="AA61" s="189"/>
      <c r="AB61" s="226"/>
      <c r="AC61" s="211"/>
      <c r="AD61" s="225"/>
      <c r="AE61" s="362">
        <v>0</v>
      </c>
      <c r="AF61" s="363"/>
      <c r="AG61" s="363"/>
      <c r="AH61" s="363">
        <v>0</v>
      </c>
      <c r="AI61" s="213"/>
      <c r="AJ61" s="234"/>
      <c r="AK61" s="513"/>
      <c r="AL61" s="132" t="str">
        <f>IF($D61="","",IF(VLOOKUP($D61,Licenciés!$A:$AC,14,FALSE)&lt;10000000,"0"&amp;VLOOKUP($D61,Licenciés!$A:$AC,14,FALSE),VLOOKUP($D61,Licenciés!$A:$AC,14,FALSE)))</f>
        <v/>
      </c>
      <c r="AM61" s="211" t="str">
        <f>IF($D61="","",VLOOKUP($D61,Licenciés!$A:$AC,23,FALSE))</f>
        <v/>
      </c>
      <c r="AN61" s="30" t="str">
        <f>IF($D61="","",VLOOKUP($D61,Licenciés!$A:$AC,16,FALSE))</f>
        <v/>
      </c>
      <c r="AO61" s="31" t="str">
        <f>IF($D61="","",VLOOKUP($D61,Licenciés!$A:$AC,20,FALSE))</f>
        <v/>
      </c>
      <c r="AP61" s="211" t="str">
        <f>IF($D61="","",VLOOKUP($D61,Licenciés!$A:$AC,5,FALSE))</f>
        <v/>
      </c>
      <c r="AQ61" s="211" t="str">
        <f>IF($D61="","",VLOOKUP($D61,Licenciés!$A:$AC,10,FALSE))</f>
        <v/>
      </c>
      <c r="AR61" s="211" t="str">
        <f>IF($D61="","",VLOOKUP($D61,Licenciés!$A:$AC,11,FALSE))</f>
        <v/>
      </c>
      <c r="AS61" s="211" t="str">
        <f>IF($D61="","",VLOOKUP($D61,Licenciés!$A:$AC,29,FALSE))</f>
        <v/>
      </c>
      <c r="AT61" s="30" t="str">
        <f>IF($D61="","",VLOOKUP($D61,Licenciés!$A:$AC,28,FALSE))</f>
        <v/>
      </c>
    </row>
    <row r="62" spans="1:46" s="101" customFormat="1" ht="15.95" customHeight="1">
      <c r="A62" s="208"/>
      <c r="B62" s="130" t="str">
        <f t="shared" si="54"/>
        <v xml:space="preserve"> </v>
      </c>
      <c r="C62" s="211" t="str">
        <f t="shared" si="55"/>
        <v/>
      </c>
      <c r="D62" s="209"/>
      <c r="E62" s="29" t="str">
        <f>IF($D62="","",(VLOOKUP($D62,Licenciés!$A:$AC,2,FALSE)&amp;" "&amp;VLOOKUP($D62,Licenciés!$A:$AC,3,FALSE)))</f>
        <v/>
      </c>
      <c r="F62" s="29" t="str">
        <f>IF($D62="","",VLOOKUP($D62,Licenciés!$A:$AC,15,FALSE))</f>
        <v/>
      </c>
      <c r="G62" s="30" t="str">
        <f>IF($D62="","",VLOOKUP($D62,Licenciés!$A:$AC,8,FALSE))</f>
        <v/>
      </c>
      <c r="H62" s="211" t="str">
        <f>IF($D62="","",VLOOKUP($D62,Licenciés!$A:$AC,21,FALSE))</f>
        <v/>
      </c>
      <c r="I62" s="211" t="str">
        <f>IF($D62="","",IF(VLOOKUP($D62,Licenciés!$A:$AC,24,FALSE)="Numerote","n° "&amp;VLOOKUP($D62,Licenciés!$A:$AC,23,FALSE),(VLOOKUP($D62,Licenciés!$A:$AC,24,FALSE))))</f>
        <v/>
      </c>
      <c r="J62" s="211" t="str">
        <f>IF($D62="","",VLOOKUP($D62,Licenciés!$A:$AC,9,FALSE))</f>
        <v/>
      </c>
      <c r="K62" s="131"/>
      <c r="L62" s="189"/>
      <c r="M62" s="226"/>
      <c r="N62" s="226"/>
      <c r="O62" s="194"/>
      <c r="P62" s="195"/>
      <c r="Q62" s="189"/>
      <c r="R62" s="226"/>
      <c r="S62" s="226"/>
      <c r="T62" s="194"/>
      <c r="U62" s="195"/>
      <c r="V62" s="189"/>
      <c r="W62" s="226"/>
      <c r="X62" s="226"/>
      <c r="Y62" s="194"/>
      <c r="Z62" s="195"/>
      <c r="AA62" s="189"/>
      <c r="AB62" s="226"/>
      <c r="AC62" s="211"/>
      <c r="AD62" s="225"/>
      <c r="AE62" s="362">
        <v>0</v>
      </c>
      <c r="AF62" s="363"/>
      <c r="AG62" s="363"/>
      <c r="AH62" s="363">
        <v>0</v>
      </c>
      <c r="AI62" s="213"/>
      <c r="AJ62" s="234"/>
      <c r="AK62" s="513"/>
      <c r="AL62" s="132" t="str">
        <f>IF($D62="","",IF(VLOOKUP($D62,Licenciés!$A:$AC,14,FALSE)&lt;10000000,"0"&amp;VLOOKUP($D62,Licenciés!$A:$AC,14,FALSE),VLOOKUP($D62,Licenciés!$A:$AC,14,FALSE)))</f>
        <v/>
      </c>
      <c r="AM62" s="211" t="str">
        <f>IF($D62="","",VLOOKUP($D62,Licenciés!$A:$AC,23,FALSE))</f>
        <v/>
      </c>
      <c r="AN62" s="30" t="str">
        <f>IF($D62="","",VLOOKUP($D62,Licenciés!$A:$AC,16,FALSE))</f>
        <v/>
      </c>
      <c r="AO62" s="31" t="str">
        <f>IF($D62="","",VLOOKUP($D62,Licenciés!$A:$AC,20,FALSE))</f>
        <v/>
      </c>
      <c r="AP62" s="211" t="str">
        <f>IF($D62="","",VLOOKUP($D62,Licenciés!$A:$AC,5,FALSE))</f>
        <v/>
      </c>
      <c r="AQ62" s="211" t="str">
        <f>IF($D62="","",VLOOKUP($D62,Licenciés!$A:$AC,10,FALSE))</f>
        <v/>
      </c>
      <c r="AR62" s="211" t="str">
        <f>IF($D62="","",VLOOKUP($D62,Licenciés!$A:$AC,11,FALSE))</f>
        <v/>
      </c>
      <c r="AS62" s="211" t="str">
        <f>IF($D62="","",VLOOKUP($D62,Licenciés!$A:$AC,29,FALSE))</f>
        <v/>
      </c>
      <c r="AT62" s="30" t="str">
        <f>IF($D62="","",VLOOKUP($D62,Licenciés!$A:$AC,28,FALSE))</f>
        <v/>
      </c>
    </row>
    <row r="63" spans="1:46" ht="15.95" customHeight="1">
      <c r="A63" s="208"/>
      <c r="B63" s="130" t="str">
        <f t="shared" si="54"/>
        <v xml:space="preserve"> </v>
      </c>
      <c r="C63" s="211" t="str">
        <f t="shared" si="55"/>
        <v/>
      </c>
      <c r="D63" s="220"/>
      <c r="E63" s="29" t="str">
        <f>IF($D63="","",(VLOOKUP($D63,Licenciés!$A:$AC,2,FALSE)&amp;" "&amp;VLOOKUP($D63,Licenciés!$A:$AC,3,FALSE)))</f>
        <v/>
      </c>
      <c r="F63" s="29" t="str">
        <f>IF($D63="","",VLOOKUP($D63,Licenciés!$A:$AC,15,FALSE))</f>
        <v/>
      </c>
      <c r="G63" s="30" t="str">
        <f>IF($D63="","",VLOOKUP($D63,Licenciés!$A:$AC,8,FALSE))</f>
        <v/>
      </c>
      <c r="H63" s="211" t="str">
        <f>IF($D63="","",VLOOKUP($D63,Licenciés!$A:$AC,21,FALSE))</f>
        <v/>
      </c>
      <c r="I63" s="211" t="str">
        <f>IF($D63="","",IF(VLOOKUP($D63,Licenciés!$A:$AC,24,FALSE)="Numerote","n° "&amp;VLOOKUP($D63,Licenciés!$A:$AC,23,FALSE),(VLOOKUP($D63,Licenciés!$A:$AC,24,FALSE))))</f>
        <v/>
      </c>
      <c r="J63" s="211" t="str">
        <f>IF($D63="","",VLOOKUP($D63,Licenciés!$A:$AC,9,FALSE))</f>
        <v/>
      </c>
      <c r="K63" s="134"/>
      <c r="L63" s="189"/>
      <c r="M63" s="226"/>
      <c r="N63" s="226"/>
      <c r="O63" s="194"/>
      <c r="P63" s="195"/>
      <c r="Q63" s="189"/>
      <c r="R63" s="226"/>
      <c r="S63" s="226"/>
      <c r="T63" s="194"/>
      <c r="U63" s="195"/>
      <c r="V63" s="189"/>
      <c r="W63" s="226"/>
      <c r="X63" s="226"/>
      <c r="Y63" s="194"/>
      <c r="Z63" s="200"/>
      <c r="AA63" s="201"/>
      <c r="AB63" s="202"/>
      <c r="AC63" s="211"/>
      <c r="AD63" s="133"/>
      <c r="AE63" s="362">
        <v>0</v>
      </c>
      <c r="AF63" s="363"/>
      <c r="AG63" s="363"/>
      <c r="AH63" s="363">
        <v>0</v>
      </c>
      <c r="AI63" s="213"/>
      <c r="AJ63" s="234"/>
      <c r="AK63" s="513"/>
      <c r="AL63" s="132" t="str">
        <f>IF($D63="","",IF(VLOOKUP($D63,Licenciés!$A:$AC,14,FALSE)&lt;10000000,"0"&amp;VLOOKUP($D63,Licenciés!$A:$AC,14,FALSE),VLOOKUP($D63,Licenciés!$A:$AC,14,FALSE)))</f>
        <v/>
      </c>
      <c r="AM63" s="211" t="str">
        <f>IF($D63="","",VLOOKUP($D63,Licenciés!$A:$AC,23,FALSE))</f>
        <v/>
      </c>
      <c r="AN63" s="30" t="str">
        <f>IF($D63="","",VLOOKUP($D63,Licenciés!$A:$AC,16,FALSE))</f>
        <v/>
      </c>
      <c r="AO63" s="31" t="str">
        <f>IF($D63="","",VLOOKUP($D63,Licenciés!$A:$AC,20,FALSE))</f>
        <v/>
      </c>
      <c r="AP63" s="211" t="str">
        <f>IF($D63="","",VLOOKUP($D63,Licenciés!$A:$AC,5,FALSE))</f>
        <v/>
      </c>
      <c r="AQ63" s="211" t="str">
        <f>IF($D63="","",VLOOKUP($D63,Licenciés!$A:$AC,10,FALSE))</f>
        <v/>
      </c>
      <c r="AR63" s="211" t="str">
        <f>IF($D63="","",VLOOKUP($D63,Licenciés!$A:$AC,11,FALSE))</f>
        <v/>
      </c>
      <c r="AS63" s="211" t="str">
        <f>IF($D63="","",VLOOKUP($D63,Licenciés!$A:$AC,29,FALSE))</f>
        <v/>
      </c>
      <c r="AT63" s="30" t="str">
        <f>IF($D63="","",VLOOKUP($D63,Licenciés!$A:$AC,28,FALSE))</f>
        <v/>
      </c>
    </row>
    <row r="64" spans="1:46" s="101" customFormat="1" ht="15.95" customHeight="1">
      <c r="A64" s="208"/>
      <c r="B64" s="130" t="str">
        <f t="shared" si="54"/>
        <v xml:space="preserve"> </v>
      </c>
      <c r="C64" s="211" t="str">
        <f t="shared" si="55"/>
        <v/>
      </c>
      <c r="D64" s="210"/>
      <c r="E64" s="29" t="str">
        <f>IF($D64="","",(VLOOKUP($D64,Licenciés!$A:$AC,2,FALSE)&amp;" "&amp;VLOOKUP($D64,Licenciés!$A:$AC,3,FALSE)))</f>
        <v/>
      </c>
      <c r="F64" s="29" t="str">
        <f>IF($D64="","",VLOOKUP($D64,Licenciés!$A:$AC,15,FALSE))</f>
        <v/>
      </c>
      <c r="G64" s="30" t="str">
        <f>IF($D64="","",VLOOKUP($D64,Licenciés!$A:$AC,8,FALSE))</f>
        <v/>
      </c>
      <c r="H64" s="211" t="str">
        <f>IF($D64="","",VLOOKUP($D64,Licenciés!$A:$AC,21,FALSE))</f>
        <v/>
      </c>
      <c r="I64" s="211" t="str">
        <f>IF($D64="","",IF(VLOOKUP($D64,Licenciés!$A:$AC,24,FALSE)="Numerote","n° "&amp;VLOOKUP($D64,Licenciés!$A:$AC,23,FALSE),(VLOOKUP($D64,Licenciés!$A:$AC,24,FALSE))))</f>
        <v/>
      </c>
      <c r="J64" s="211" t="str">
        <f>IF($D64="","",VLOOKUP($D64,Licenciés!$A:$AC,9,FALSE))</f>
        <v/>
      </c>
      <c r="K64" s="131"/>
      <c r="L64" s="189"/>
      <c r="M64" s="226"/>
      <c r="N64" s="226"/>
      <c r="O64" s="194"/>
      <c r="P64" s="195"/>
      <c r="Q64" s="189"/>
      <c r="R64" s="226"/>
      <c r="S64" s="226"/>
      <c r="T64" s="194"/>
      <c r="U64" s="195"/>
      <c r="V64" s="189"/>
      <c r="W64" s="226"/>
      <c r="X64" s="226"/>
      <c r="Y64" s="194"/>
      <c r="Z64" s="195"/>
      <c r="AA64" s="189"/>
      <c r="AB64" s="226"/>
      <c r="AC64" s="211"/>
      <c r="AD64" s="227"/>
      <c r="AE64" s="362">
        <v>0</v>
      </c>
      <c r="AF64" s="363"/>
      <c r="AG64" s="363"/>
      <c r="AH64" s="363">
        <v>0</v>
      </c>
      <c r="AI64" s="213"/>
      <c r="AJ64" s="234"/>
      <c r="AK64" s="513"/>
      <c r="AL64" s="132" t="str">
        <f>IF($D64="","",IF(VLOOKUP($D64,Licenciés!$A:$AC,14,FALSE)&lt;10000000,"0"&amp;VLOOKUP($D64,Licenciés!$A:$AC,14,FALSE),VLOOKUP($D64,Licenciés!$A:$AC,14,FALSE)))</f>
        <v/>
      </c>
      <c r="AM64" s="211" t="str">
        <f>IF($D64="","",VLOOKUP($D64,Licenciés!$A:$AC,23,FALSE))</f>
        <v/>
      </c>
      <c r="AN64" s="30" t="str">
        <f>IF($D64="","",VLOOKUP($D64,Licenciés!$A:$AC,16,FALSE))</f>
        <v/>
      </c>
      <c r="AO64" s="31" t="str">
        <f>IF($D64="","",VLOOKUP($D64,Licenciés!$A:$AC,20,FALSE))</f>
        <v/>
      </c>
      <c r="AP64" s="211" t="str">
        <f>IF($D64="","",VLOOKUP($D64,Licenciés!$A:$AC,5,FALSE))</f>
        <v/>
      </c>
      <c r="AQ64" s="211" t="str">
        <f>IF($D64="","",VLOOKUP($D64,Licenciés!$A:$AC,10,FALSE))</f>
        <v/>
      </c>
      <c r="AR64" s="211" t="str">
        <f>IF($D64="","",VLOOKUP($D64,Licenciés!$A:$AC,11,FALSE))</f>
        <v/>
      </c>
      <c r="AS64" s="211" t="str">
        <f>IF($D64="","",VLOOKUP($D64,Licenciés!$A:$AC,29,FALSE))</f>
        <v/>
      </c>
      <c r="AT64" s="30" t="str">
        <f>IF($D64="","",VLOOKUP($D64,Licenciés!$A:$AC,28,FALSE))</f>
        <v/>
      </c>
    </row>
    <row r="65" spans="1:46" ht="15.95" customHeight="1">
      <c r="A65" s="208"/>
      <c r="B65" s="130" t="str">
        <f t="shared" si="54"/>
        <v xml:space="preserve"> </v>
      </c>
      <c r="C65" s="211" t="str">
        <f t="shared" si="55"/>
        <v/>
      </c>
      <c r="D65" s="366"/>
      <c r="E65" s="29" t="str">
        <f>IF($D65="","",(VLOOKUP($D65,Licenciés!$A:$AC,2,FALSE)&amp;" "&amp;VLOOKUP($D65,Licenciés!$A:$AC,3,FALSE)))</f>
        <v/>
      </c>
      <c r="F65" s="29" t="str">
        <f>IF($D65="","",VLOOKUP($D65,Licenciés!$A:$AC,15,FALSE))</f>
        <v/>
      </c>
      <c r="G65" s="30" t="str">
        <f>IF($D65="","",VLOOKUP($D65,Licenciés!$A:$AC,8,FALSE))</f>
        <v/>
      </c>
      <c r="H65" s="211" t="str">
        <f>IF($D65="","",VLOOKUP($D65,Licenciés!$A:$AC,21,FALSE))</f>
        <v/>
      </c>
      <c r="I65" s="211" t="str">
        <f>IF($D65="","",IF(VLOOKUP($D65,Licenciés!$A:$AC,24,FALSE)="Numerote","n° "&amp;VLOOKUP($D65,Licenciés!$A:$AC,23,FALSE),(VLOOKUP($D65,Licenciés!$A:$AC,24,FALSE))))</f>
        <v/>
      </c>
      <c r="J65" s="211" t="str">
        <f>IF($D65="","",VLOOKUP($D65,Licenciés!$A:$AC,9,FALSE))</f>
        <v/>
      </c>
      <c r="K65" s="134"/>
      <c r="L65" s="189"/>
      <c r="M65" s="226"/>
      <c r="N65" s="226"/>
      <c r="O65" s="194"/>
      <c r="P65" s="195"/>
      <c r="Q65" s="189"/>
      <c r="R65" s="226"/>
      <c r="S65" s="226"/>
      <c r="T65" s="194"/>
      <c r="U65" s="195"/>
      <c r="V65" s="189"/>
      <c r="W65" s="226"/>
      <c r="X65" s="226"/>
      <c r="Y65" s="194"/>
      <c r="Z65" s="200"/>
      <c r="AA65" s="201"/>
      <c r="AB65" s="202"/>
      <c r="AC65" s="211"/>
      <c r="AD65" s="133"/>
      <c r="AE65" s="362">
        <v>0</v>
      </c>
      <c r="AF65" s="363"/>
      <c r="AG65" s="363"/>
      <c r="AH65" s="363">
        <v>0</v>
      </c>
      <c r="AI65" s="213"/>
      <c r="AJ65" s="234"/>
      <c r="AK65" s="513"/>
      <c r="AL65" s="132" t="str">
        <f>IF($D65="","",IF(VLOOKUP($D65,Licenciés!$A:$AC,14,FALSE)&lt;10000000,"0"&amp;VLOOKUP($D65,Licenciés!$A:$AC,14,FALSE),VLOOKUP($D65,Licenciés!$A:$AC,14,FALSE)))</f>
        <v/>
      </c>
      <c r="AM65" s="211" t="str">
        <f>IF($D65="","",VLOOKUP($D65,Licenciés!$A:$AC,23,FALSE))</f>
        <v/>
      </c>
      <c r="AN65" s="30" t="str">
        <f>IF($D65="","",VLOOKUP($D65,Licenciés!$A:$AC,16,FALSE))</f>
        <v/>
      </c>
      <c r="AO65" s="31" t="str">
        <f>IF($D65="","",VLOOKUP($D65,Licenciés!$A:$AC,20,FALSE))</f>
        <v/>
      </c>
      <c r="AP65" s="211" t="str">
        <f>IF($D65="","",VLOOKUP($D65,Licenciés!$A:$AC,5,FALSE))</f>
        <v/>
      </c>
      <c r="AQ65" s="211" t="str">
        <f>IF($D65="","",VLOOKUP($D65,Licenciés!$A:$AC,10,FALSE))</f>
        <v/>
      </c>
      <c r="AR65" s="211" t="str">
        <f>IF($D65="","",VLOOKUP($D65,Licenciés!$A:$AC,11,FALSE))</f>
        <v/>
      </c>
      <c r="AS65" s="211" t="str">
        <f>IF($D65="","",VLOOKUP($D65,Licenciés!$A:$AC,29,FALSE))</f>
        <v/>
      </c>
      <c r="AT65" s="30" t="str">
        <f>IF($D65="","",VLOOKUP($D65,Licenciés!$A:$AC,28,FALSE))</f>
        <v/>
      </c>
    </row>
    <row r="66" spans="1:46" ht="15.95" customHeight="1"/>
    <row r="67" spans="1:46" ht="15.95" customHeight="1"/>
    <row r="68" spans="1:46" ht="15.95" customHeight="1"/>
    <row r="69" spans="1:46" ht="15.95" customHeight="1">
      <c r="A69" s="7"/>
      <c r="B69" s="7"/>
      <c r="C69" s="7"/>
      <c r="D69" s="7"/>
      <c r="E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L69" s="7"/>
    </row>
    <row r="70" spans="1:46" ht="15.95" customHeight="1">
      <c r="A70" s="7"/>
      <c r="B70" s="7"/>
      <c r="C70" s="7"/>
      <c r="D70" s="7"/>
      <c r="E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L70" s="7"/>
    </row>
    <row r="71" spans="1:46" ht="15.95" customHeight="1">
      <c r="A71" s="7"/>
      <c r="B71" s="7"/>
      <c r="C71" s="7"/>
      <c r="D71" s="7"/>
      <c r="E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L71" s="7"/>
    </row>
    <row r="72" spans="1:46" ht="15.95" customHeight="1">
      <c r="A72" s="7"/>
      <c r="B72" s="7"/>
      <c r="C72" s="7"/>
      <c r="D72" s="7"/>
      <c r="E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L72" s="7"/>
    </row>
    <row r="73" spans="1:46" ht="15.95" customHeight="1">
      <c r="A73" s="7"/>
      <c r="B73" s="7"/>
      <c r="C73" s="7"/>
      <c r="D73" s="7"/>
      <c r="E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L73" s="7"/>
    </row>
    <row r="74" spans="1:46" ht="15.95" customHeight="1">
      <c r="A74" s="7"/>
      <c r="B74" s="7"/>
      <c r="C74" s="7"/>
      <c r="D74" s="7"/>
      <c r="E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L74" s="7"/>
    </row>
    <row r="75" spans="1:46" ht="15.95" customHeight="1">
      <c r="A75" s="7"/>
      <c r="B75" s="7"/>
      <c r="C75" s="7"/>
      <c r="D75" s="7"/>
      <c r="E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L75" s="7"/>
    </row>
    <row r="76" spans="1:46" ht="15.95" customHeight="1">
      <c r="A76" s="7"/>
      <c r="B76" s="7"/>
      <c r="C76" s="7"/>
      <c r="D76" s="7"/>
      <c r="E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L76" s="7"/>
    </row>
    <row r="77" spans="1:46" ht="15.95" customHeight="1">
      <c r="A77" s="7"/>
      <c r="B77" s="7"/>
      <c r="C77" s="7"/>
      <c r="D77" s="7"/>
      <c r="E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L77" s="7"/>
    </row>
    <row r="78" spans="1:46" ht="15.95" customHeight="1">
      <c r="A78" s="7"/>
      <c r="B78" s="7"/>
      <c r="C78" s="7"/>
      <c r="D78" s="7"/>
      <c r="E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L78" s="7"/>
    </row>
    <row r="79" spans="1:46" ht="15.95" customHeight="1">
      <c r="A79" s="7"/>
      <c r="B79" s="7"/>
      <c r="C79" s="7"/>
      <c r="D79" s="7"/>
      <c r="E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L79" s="7"/>
    </row>
    <row r="80" spans="1:46" ht="15.95" customHeight="1">
      <c r="A80" s="7"/>
      <c r="B80" s="7"/>
      <c r="C80" s="7"/>
      <c r="D80" s="7"/>
      <c r="E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L80" s="7"/>
    </row>
    <row r="81" spans="37:37" s="7" customFormat="1" ht="15.95" customHeight="1">
      <c r="AK81" s="4"/>
    </row>
    <row r="82" spans="37:37" s="7" customFormat="1" ht="15.95" customHeight="1">
      <c r="AK82" s="4"/>
    </row>
    <row r="83" spans="37:37" s="7" customFormat="1" ht="15.95" customHeight="1">
      <c r="AK83" s="4"/>
    </row>
    <row r="84" spans="37:37" s="7" customFormat="1" ht="15.95" customHeight="1">
      <c r="AK84" s="4"/>
    </row>
    <row r="85" spans="37:37" s="7" customFormat="1" ht="15.95" customHeight="1">
      <c r="AK85" s="4"/>
    </row>
    <row r="86" spans="37:37" s="7" customFormat="1" ht="15.95" customHeight="1">
      <c r="AK86" s="4"/>
    </row>
    <row r="87" spans="37:37" s="7" customFormat="1" ht="15.95" customHeight="1">
      <c r="AK87" s="4"/>
    </row>
    <row r="88" spans="37:37" s="7" customFormat="1" ht="15.95" customHeight="1">
      <c r="AK88" s="4"/>
    </row>
    <row r="89" spans="37:37" s="7" customFormat="1" ht="15.95" customHeight="1">
      <c r="AK89" s="4"/>
    </row>
    <row r="90" spans="37:37" s="7" customFormat="1" ht="15.95" customHeight="1">
      <c r="AK90" s="4"/>
    </row>
    <row r="91" spans="37:37" s="7" customFormat="1" ht="15.95" customHeight="1">
      <c r="AK91" s="4"/>
    </row>
    <row r="92" spans="37:37" s="7" customFormat="1" ht="15.95" customHeight="1">
      <c r="AK92" s="4"/>
    </row>
    <row r="93" spans="37:37" s="7" customFormat="1" ht="15.95" customHeight="1">
      <c r="AK93" s="4"/>
    </row>
    <row r="94" spans="37:37" s="7" customFormat="1" ht="15.95" customHeight="1">
      <c r="AK94" s="4"/>
    </row>
    <row r="95" spans="37:37" s="7" customFormat="1" ht="15.95" customHeight="1">
      <c r="AK95" s="4"/>
    </row>
    <row r="96" spans="37:37" s="7" customFormat="1" ht="15.95" customHeight="1">
      <c r="AK96" s="4"/>
    </row>
    <row r="97" spans="37:37" s="7" customFormat="1" ht="15.95" customHeight="1">
      <c r="AK97" s="4"/>
    </row>
    <row r="98" spans="37:37" s="7" customFormat="1" ht="15.95" customHeight="1">
      <c r="AK98" s="4"/>
    </row>
    <row r="99" spans="37:37" s="7" customFormat="1" ht="15.95" customHeight="1">
      <c r="AK99" s="4"/>
    </row>
    <row r="100" spans="37:37" s="7" customFormat="1" ht="15.95" customHeight="1">
      <c r="AK100" s="4"/>
    </row>
    <row r="101" spans="37:37" s="7" customFormat="1" ht="15.95" customHeight="1">
      <c r="AK101" s="4"/>
    </row>
    <row r="102" spans="37:37" s="7" customFormat="1" ht="15.95" customHeight="1">
      <c r="AK102" s="4"/>
    </row>
    <row r="103" spans="37:37" s="7" customFormat="1" ht="15.95" customHeight="1">
      <c r="AK103" s="4"/>
    </row>
    <row r="104" spans="37:37" s="7" customFormat="1" ht="15.95" customHeight="1">
      <c r="AK104" s="4"/>
    </row>
    <row r="105" spans="37:37" s="7" customFormat="1" ht="15.95" customHeight="1">
      <c r="AK105" s="4"/>
    </row>
    <row r="106" spans="37:37" s="7" customFormat="1" ht="15.95" customHeight="1">
      <c r="AK106" s="4"/>
    </row>
    <row r="107" spans="37:37" s="7" customFormat="1" ht="15.95" customHeight="1">
      <c r="AK107" s="4"/>
    </row>
    <row r="108" spans="37:37" s="7" customFormat="1" ht="15.95" customHeight="1">
      <c r="AK108" s="4"/>
    </row>
    <row r="109" spans="37:37" s="7" customFormat="1" ht="15.95" customHeight="1">
      <c r="AK109" s="4"/>
    </row>
    <row r="110" spans="37:37" s="7" customFormat="1" ht="15.95" customHeight="1">
      <c r="AK110" s="4"/>
    </row>
    <row r="111" spans="37:37" s="7" customFormat="1" ht="15.95" customHeight="1">
      <c r="AK111" s="4"/>
    </row>
    <row r="112" spans="37:37" s="7" customFormat="1" ht="15.95" customHeight="1">
      <c r="AK112" s="4"/>
    </row>
    <row r="113" spans="37:37" s="7" customFormat="1" ht="15.95" customHeight="1">
      <c r="AK113" s="4"/>
    </row>
    <row r="114" spans="37:37" s="7" customFormat="1" ht="15.95" customHeight="1">
      <c r="AK114" s="4"/>
    </row>
    <row r="115" spans="37:37" s="7" customFormat="1" ht="15.95" customHeight="1">
      <c r="AK115" s="4"/>
    </row>
    <row r="116" spans="37:37" s="7" customFormat="1" ht="15.95" customHeight="1">
      <c r="AK116" s="4"/>
    </row>
    <row r="117" spans="37:37" s="7" customFormat="1" ht="15.95" customHeight="1">
      <c r="AK117" s="4"/>
    </row>
    <row r="118" spans="37:37" s="7" customFormat="1" ht="15.95" customHeight="1">
      <c r="AK118" s="4"/>
    </row>
    <row r="119" spans="37:37" s="7" customFormat="1" ht="15.95" customHeight="1">
      <c r="AK119" s="4"/>
    </row>
    <row r="120" spans="37:37" s="7" customFormat="1" ht="15.95" customHeight="1">
      <c r="AK120" s="4"/>
    </row>
    <row r="121" spans="37:37" s="7" customFormat="1" ht="15.95" customHeight="1">
      <c r="AK121" s="4"/>
    </row>
    <row r="122" spans="37:37" s="7" customFormat="1" ht="15.95" customHeight="1">
      <c r="AK122" s="4"/>
    </row>
    <row r="123" spans="37:37" s="7" customFormat="1" ht="15.95" customHeight="1">
      <c r="AK123" s="4"/>
    </row>
    <row r="124" spans="37:37" s="7" customFormat="1" ht="15.95" customHeight="1">
      <c r="AK124" s="4"/>
    </row>
    <row r="125" spans="37:37" s="7" customFormat="1" ht="15.95" customHeight="1">
      <c r="AK125" s="4"/>
    </row>
    <row r="126" spans="37:37" s="7" customFormat="1" ht="15.95" customHeight="1">
      <c r="AK126" s="4"/>
    </row>
    <row r="127" spans="37:37" s="7" customFormat="1" ht="15.95" customHeight="1">
      <c r="AK127" s="4"/>
    </row>
    <row r="128" spans="37:37" s="7" customFormat="1" ht="15.95" customHeight="1">
      <c r="AK128" s="4"/>
    </row>
    <row r="129" spans="37:37" s="7" customFormat="1" ht="15.95" customHeight="1">
      <c r="AK129" s="4"/>
    </row>
    <row r="130" spans="37:37" s="7" customFormat="1" ht="15.95" customHeight="1">
      <c r="AK130" s="4"/>
    </row>
    <row r="131" spans="37:37" s="7" customFormat="1" ht="15.95" customHeight="1">
      <c r="AK131" s="4"/>
    </row>
    <row r="132" spans="37:37" s="7" customFormat="1" ht="15.95" customHeight="1">
      <c r="AK132" s="4"/>
    </row>
    <row r="133" spans="37:37" s="7" customFormat="1" ht="15.95" customHeight="1">
      <c r="AK133" s="4"/>
    </row>
    <row r="134" spans="37:37" s="7" customFormat="1" ht="15.95" customHeight="1">
      <c r="AK134" s="4"/>
    </row>
    <row r="135" spans="37:37" s="7" customFormat="1" ht="15.95" customHeight="1">
      <c r="AK135" s="4"/>
    </row>
    <row r="136" spans="37:37" s="7" customFormat="1" ht="15.95" customHeight="1">
      <c r="AK136" s="4"/>
    </row>
    <row r="137" spans="37:37" s="7" customFormat="1" ht="15.95" customHeight="1">
      <c r="AK137" s="4"/>
    </row>
    <row r="138" spans="37:37" s="7" customFormat="1" ht="15.95" customHeight="1">
      <c r="AK138" s="4"/>
    </row>
    <row r="139" spans="37:37" s="7" customFormat="1" ht="15.95" customHeight="1">
      <c r="AK139" s="4"/>
    </row>
    <row r="140" spans="37:37" s="7" customFormat="1" ht="15.95" customHeight="1">
      <c r="AK140" s="4"/>
    </row>
    <row r="141" spans="37:37" s="7" customFormat="1" ht="15.95" customHeight="1">
      <c r="AK141" s="4"/>
    </row>
    <row r="142" spans="37:37" s="7" customFormat="1" ht="15.95" customHeight="1">
      <c r="AK142" s="4"/>
    </row>
    <row r="143" spans="37:37" s="7" customFormat="1" ht="15.95" customHeight="1">
      <c r="AK143" s="4"/>
    </row>
    <row r="144" spans="37:37" s="7" customFormat="1" ht="15.95" customHeight="1">
      <c r="AK144" s="4"/>
    </row>
    <row r="145" spans="37:37" s="7" customFormat="1" ht="17.100000000000001" customHeight="1">
      <c r="AK145" s="4"/>
    </row>
    <row r="146" spans="37:37" s="7" customFormat="1" ht="17.100000000000001" customHeight="1">
      <c r="AK146" s="4"/>
    </row>
    <row r="147" spans="37:37" s="7" customFormat="1" ht="17.100000000000001" customHeight="1">
      <c r="AK147" s="4"/>
    </row>
    <row r="148" spans="37:37" s="7" customFormat="1" ht="17.100000000000001" customHeight="1">
      <c r="AK148" s="4"/>
    </row>
    <row r="149" spans="37:37" s="7" customFormat="1" ht="17.100000000000001" customHeight="1">
      <c r="AK149" s="4"/>
    </row>
    <row r="150" spans="37:37" s="7" customFormat="1" ht="17.100000000000001" customHeight="1">
      <c r="AK150" s="4"/>
    </row>
    <row r="151" spans="37:37" s="7" customFormat="1" ht="17.100000000000001" customHeight="1">
      <c r="AK151" s="4"/>
    </row>
    <row r="152" spans="37:37" s="7" customFormat="1" ht="17.100000000000001" customHeight="1">
      <c r="AK152" s="4"/>
    </row>
    <row r="153" spans="37:37" s="7" customFormat="1" ht="17.100000000000001" customHeight="1">
      <c r="AK153" s="4"/>
    </row>
    <row r="154" spans="37:37" s="7" customFormat="1" ht="17.100000000000001" customHeight="1">
      <c r="AK154" s="4"/>
    </row>
    <row r="155" spans="37:37" s="7" customFormat="1" ht="17.100000000000001" customHeight="1">
      <c r="AK155" s="4"/>
    </row>
    <row r="156" spans="37:37" s="7" customFormat="1" ht="17.100000000000001" customHeight="1">
      <c r="AK156" s="4"/>
    </row>
    <row r="157" spans="37:37" s="7" customFormat="1" ht="17.100000000000001" customHeight="1">
      <c r="AK157" s="4"/>
    </row>
    <row r="158" spans="37:37" s="7" customFormat="1" ht="17.100000000000001" customHeight="1">
      <c r="AK158" s="4"/>
    </row>
    <row r="159" spans="37:37" s="7" customFormat="1" ht="17.100000000000001" customHeight="1">
      <c r="AK159" s="4"/>
    </row>
    <row r="160" spans="37:37" s="7" customFormat="1" ht="17.100000000000001" customHeight="1">
      <c r="AK160" s="4"/>
    </row>
    <row r="161" spans="37:37" s="7" customFormat="1" ht="17.100000000000001" customHeight="1">
      <c r="AK161" s="4"/>
    </row>
    <row r="162" spans="37:37" s="7" customFormat="1" ht="17.100000000000001" customHeight="1">
      <c r="AK162" s="4"/>
    </row>
    <row r="163" spans="37:37" s="7" customFormat="1" ht="17.100000000000001" customHeight="1">
      <c r="AK163" s="4"/>
    </row>
    <row r="164" spans="37:37" s="7" customFormat="1" ht="17.100000000000001" customHeight="1">
      <c r="AK164" s="4"/>
    </row>
    <row r="165" spans="37:37" s="7" customFormat="1" ht="17.100000000000001" customHeight="1">
      <c r="AK165" s="4"/>
    </row>
    <row r="166" spans="37:37" s="7" customFormat="1" ht="17.100000000000001" customHeight="1">
      <c r="AK166" s="4"/>
    </row>
    <row r="167" spans="37:37" s="7" customFormat="1" ht="17.100000000000001" customHeight="1">
      <c r="AK167" s="4"/>
    </row>
    <row r="168" spans="37:37" s="7" customFormat="1" ht="17.100000000000001" customHeight="1">
      <c r="AK168" s="4"/>
    </row>
    <row r="169" spans="37:37" s="7" customFormat="1" ht="17.100000000000001" customHeight="1">
      <c r="AK169" s="4"/>
    </row>
    <row r="170" spans="37:37" s="7" customFormat="1" ht="17.100000000000001" customHeight="1">
      <c r="AK170" s="4"/>
    </row>
    <row r="171" spans="37:37" s="7" customFormat="1" ht="17.100000000000001" customHeight="1">
      <c r="AK171" s="4"/>
    </row>
    <row r="172" spans="37:37" s="7" customFormat="1" ht="17.100000000000001" customHeight="1">
      <c r="AK172" s="4"/>
    </row>
    <row r="173" spans="37:37" s="7" customFormat="1" ht="17.100000000000001" customHeight="1">
      <c r="AK173" s="4"/>
    </row>
    <row r="174" spans="37:37" s="7" customFormat="1" ht="17.100000000000001" customHeight="1">
      <c r="AK174" s="4"/>
    </row>
    <row r="175" spans="37:37" s="7" customFormat="1" ht="17.100000000000001" customHeight="1">
      <c r="AK175" s="4"/>
    </row>
    <row r="176" spans="37:37" s="7" customFormat="1" ht="17.100000000000001" customHeight="1">
      <c r="AK176" s="4"/>
    </row>
    <row r="177" spans="37:37" s="7" customFormat="1" ht="17.100000000000001" customHeight="1">
      <c r="AK177" s="4"/>
    </row>
    <row r="178" spans="37:37" s="7" customFormat="1" ht="17.100000000000001" customHeight="1">
      <c r="AK178" s="4"/>
    </row>
    <row r="179" spans="37:37" s="7" customFormat="1" ht="17.100000000000001" customHeight="1">
      <c r="AK179" s="4"/>
    </row>
    <row r="180" spans="37:37" s="7" customFormat="1" ht="17.100000000000001" customHeight="1">
      <c r="AK180" s="4"/>
    </row>
    <row r="181" spans="37:37" s="7" customFormat="1" ht="17.100000000000001" customHeight="1">
      <c r="AK181" s="4"/>
    </row>
    <row r="182" spans="37:37" s="7" customFormat="1" ht="17.100000000000001" customHeight="1">
      <c r="AK182" s="4"/>
    </row>
    <row r="183" spans="37:37" s="7" customFormat="1" ht="17.100000000000001" customHeight="1">
      <c r="AK183" s="4"/>
    </row>
    <row r="184" spans="37:37" s="7" customFormat="1" ht="17.100000000000001" customHeight="1">
      <c r="AK184" s="4"/>
    </row>
    <row r="185" spans="37:37" s="7" customFormat="1" ht="17.100000000000001" customHeight="1">
      <c r="AK185" s="4"/>
    </row>
    <row r="186" spans="37:37" s="7" customFormat="1" ht="17.100000000000001" customHeight="1">
      <c r="AK186" s="4"/>
    </row>
    <row r="187" spans="37:37" s="7" customFormat="1" ht="17.100000000000001" customHeight="1">
      <c r="AK187" s="4"/>
    </row>
    <row r="188" spans="37:37" s="7" customFormat="1" ht="17.100000000000001" customHeight="1">
      <c r="AK188" s="4"/>
    </row>
    <row r="189" spans="37:37" s="7" customFormat="1" ht="17.100000000000001" customHeight="1">
      <c r="AK189" s="4"/>
    </row>
    <row r="190" spans="37:37" s="7" customFormat="1" ht="17.100000000000001" customHeight="1">
      <c r="AK190" s="4"/>
    </row>
    <row r="191" spans="37:37" s="7" customFormat="1" ht="17.100000000000001" customHeight="1">
      <c r="AK191" s="4"/>
    </row>
    <row r="192" spans="37:37" s="7" customFormat="1" ht="17.100000000000001" customHeight="1">
      <c r="AK192" s="4"/>
    </row>
    <row r="193" spans="37:37" s="7" customFormat="1" ht="17.100000000000001" customHeight="1">
      <c r="AK193" s="4"/>
    </row>
    <row r="194" spans="37:37" s="7" customFormat="1" ht="17.100000000000001" customHeight="1">
      <c r="AK194" s="4"/>
    </row>
    <row r="195" spans="37:37" s="7" customFormat="1" ht="17.100000000000001" customHeight="1">
      <c r="AK195" s="4"/>
    </row>
    <row r="196" spans="37:37" s="7" customFormat="1" ht="17.100000000000001" customHeight="1">
      <c r="AK196" s="4"/>
    </row>
    <row r="197" spans="37:37" s="7" customFormat="1" ht="17.100000000000001" customHeight="1">
      <c r="AK197" s="4"/>
    </row>
    <row r="198" spans="37:37" s="7" customFormat="1" ht="17.100000000000001" customHeight="1">
      <c r="AK198" s="4"/>
    </row>
    <row r="199" spans="37:37" s="7" customFormat="1" ht="17.100000000000001" customHeight="1">
      <c r="AK199" s="4"/>
    </row>
    <row r="200" spans="37:37" s="7" customFormat="1" ht="17.100000000000001" customHeight="1">
      <c r="AK200" s="4"/>
    </row>
    <row r="201" spans="37:37" s="7" customFormat="1" ht="17.100000000000001" customHeight="1">
      <c r="AK201" s="4"/>
    </row>
    <row r="202" spans="37:37" s="7" customFormat="1" ht="17.100000000000001" customHeight="1">
      <c r="AK202" s="4"/>
    </row>
    <row r="203" spans="37:37" s="7" customFormat="1" ht="17.100000000000001" customHeight="1">
      <c r="AK203" s="4"/>
    </row>
    <row r="204" spans="37:37" s="7" customFormat="1" ht="17.100000000000001" customHeight="1">
      <c r="AK204" s="4"/>
    </row>
    <row r="205" spans="37:37" s="7" customFormat="1" ht="17.100000000000001" customHeight="1">
      <c r="AK205" s="4"/>
    </row>
    <row r="206" spans="37:37" s="7" customFormat="1" ht="17.100000000000001" customHeight="1">
      <c r="AK206" s="4"/>
    </row>
    <row r="207" spans="37:37" s="7" customFormat="1" ht="17.100000000000001" customHeight="1">
      <c r="AK207" s="4"/>
    </row>
    <row r="208" spans="37:37" s="7" customFormat="1" ht="17.100000000000001" customHeight="1">
      <c r="AK208" s="4"/>
    </row>
    <row r="209" spans="37:37" s="7" customFormat="1" ht="17.100000000000001" customHeight="1">
      <c r="AK209" s="4"/>
    </row>
    <row r="210" spans="37:37" s="7" customFormat="1" ht="17.100000000000001" customHeight="1">
      <c r="AK210" s="4"/>
    </row>
    <row r="211" spans="37:37" s="7" customFormat="1" ht="17.100000000000001" customHeight="1">
      <c r="AK211" s="4"/>
    </row>
    <row r="212" spans="37:37" s="7" customFormat="1" ht="17.100000000000001" customHeight="1">
      <c r="AK212" s="4"/>
    </row>
    <row r="213" spans="37:37" s="7" customFormat="1" ht="17.100000000000001" customHeight="1">
      <c r="AK213" s="4"/>
    </row>
    <row r="214" spans="37:37" s="7" customFormat="1" ht="17.100000000000001" customHeight="1">
      <c r="AK214" s="4"/>
    </row>
    <row r="215" spans="37:37" s="7" customFormat="1" ht="17.100000000000001" customHeight="1">
      <c r="AK215" s="4"/>
    </row>
    <row r="216" spans="37:37" s="7" customFormat="1" ht="17.100000000000001" customHeight="1">
      <c r="AK216" s="4"/>
    </row>
    <row r="217" spans="37:37" s="7" customFormat="1" ht="17.100000000000001" customHeight="1">
      <c r="AK217" s="4"/>
    </row>
    <row r="218" spans="37:37" s="7" customFormat="1" ht="17.100000000000001" customHeight="1">
      <c r="AK218" s="4"/>
    </row>
    <row r="219" spans="37:37" s="7" customFormat="1" ht="17.100000000000001" customHeight="1">
      <c r="AK219" s="4"/>
    </row>
    <row r="220" spans="37:37" s="7" customFormat="1" ht="17.100000000000001" customHeight="1">
      <c r="AK220" s="4"/>
    </row>
    <row r="221" spans="37:37" s="7" customFormat="1" ht="17.100000000000001" customHeight="1">
      <c r="AK221" s="4"/>
    </row>
    <row r="222" spans="37:37" s="7" customFormat="1" ht="17.100000000000001" customHeight="1">
      <c r="AK222" s="4"/>
    </row>
    <row r="223" spans="37:37" s="7" customFormat="1" ht="17.100000000000001" customHeight="1">
      <c r="AK223" s="4"/>
    </row>
    <row r="224" spans="37:37" s="7" customFormat="1" ht="17.100000000000001" customHeight="1">
      <c r="AK224" s="4"/>
    </row>
    <row r="225" spans="37:37" s="7" customFormat="1" ht="17.100000000000001" customHeight="1">
      <c r="AK225" s="4"/>
    </row>
    <row r="226" spans="37:37" s="7" customFormat="1" ht="17.100000000000001" customHeight="1">
      <c r="AK226" s="4"/>
    </row>
    <row r="227" spans="37:37" s="7" customFormat="1" ht="17.100000000000001" customHeight="1">
      <c r="AK227" s="4"/>
    </row>
    <row r="228" spans="37:37" s="7" customFormat="1" ht="17.100000000000001" customHeight="1">
      <c r="AK228" s="4"/>
    </row>
    <row r="229" spans="37:37" s="7" customFormat="1" ht="17.100000000000001" customHeight="1">
      <c r="AK229" s="4"/>
    </row>
    <row r="230" spans="37:37" s="7" customFormat="1" ht="17.100000000000001" customHeight="1">
      <c r="AK230" s="4"/>
    </row>
    <row r="231" spans="37:37" s="7" customFormat="1" ht="17.100000000000001" customHeight="1">
      <c r="AK231" s="4"/>
    </row>
    <row r="232" spans="37:37" s="7" customFormat="1" ht="17.100000000000001" customHeight="1">
      <c r="AK232" s="4"/>
    </row>
    <row r="233" spans="37:37" s="7" customFormat="1" ht="17.100000000000001" customHeight="1">
      <c r="AK233" s="4"/>
    </row>
    <row r="234" spans="37:37" s="7" customFormat="1" ht="17.100000000000001" customHeight="1">
      <c r="AK234" s="4"/>
    </row>
    <row r="235" spans="37:37" s="7" customFormat="1" ht="17.100000000000001" customHeight="1">
      <c r="AK235" s="4"/>
    </row>
    <row r="236" spans="37:37" s="7" customFormat="1" ht="17.100000000000001" customHeight="1">
      <c r="AK236" s="4"/>
    </row>
    <row r="237" spans="37:37" s="7" customFormat="1" ht="17.100000000000001" customHeight="1">
      <c r="AK237" s="4"/>
    </row>
    <row r="238" spans="37:37" s="7" customFormat="1" ht="17.100000000000001" customHeight="1">
      <c r="AK238" s="4"/>
    </row>
    <row r="239" spans="37:37" s="7" customFormat="1" ht="17.100000000000001" customHeight="1">
      <c r="AK239" s="4"/>
    </row>
    <row r="240" spans="37:37" s="7" customFormat="1" ht="17.100000000000001" customHeight="1">
      <c r="AK240" s="4"/>
    </row>
    <row r="241" spans="37:37" s="7" customFormat="1" ht="17.100000000000001" customHeight="1">
      <c r="AK241" s="4"/>
    </row>
    <row r="242" spans="37:37" s="7" customFormat="1" ht="17.100000000000001" customHeight="1">
      <c r="AK242" s="4"/>
    </row>
    <row r="243" spans="37:37" s="7" customFormat="1" ht="17.100000000000001" customHeight="1">
      <c r="AK243" s="4"/>
    </row>
    <row r="244" spans="37:37" s="7" customFormat="1" ht="17.100000000000001" customHeight="1">
      <c r="AK244" s="4"/>
    </row>
    <row r="245" spans="37:37" s="7" customFormat="1" ht="17.100000000000001" customHeight="1">
      <c r="AK245" s="4"/>
    </row>
    <row r="246" spans="37:37" s="7" customFormat="1" ht="17.100000000000001" customHeight="1">
      <c r="AK246" s="4"/>
    </row>
    <row r="247" spans="37:37" s="7" customFormat="1" ht="17.100000000000001" customHeight="1">
      <c r="AK247" s="4"/>
    </row>
    <row r="248" spans="37:37" s="7" customFormat="1" ht="17.100000000000001" customHeight="1">
      <c r="AK248" s="4"/>
    </row>
    <row r="249" spans="37:37" s="7" customFormat="1" ht="17.100000000000001" customHeight="1">
      <c r="AK249" s="4"/>
    </row>
    <row r="250" spans="37:37" s="7" customFormat="1" ht="17.100000000000001" customHeight="1">
      <c r="AK250" s="4"/>
    </row>
    <row r="251" spans="37:37" s="7" customFormat="1" ht="17.100000000000001" customHeight="1">
      <c r="AK251" s="4"/>
    </row>
    <row r="252" spans="37:37" s="7" customFormat="1" ht="17.100000000000001" customHeight="1">
      <c r="AK252" s="4"/>
    </row>
    <row r="253" spans="37:37" s="7" customFormat="1" ht="17.100000000000001" customHeight="1">
      <c r="AK253" s="4"/>
    </row>
    <row r="254" spans="37:37" s="7" customFormat="1" ht="17.100000000000001" customHeight="1">
      <c r="AK254" s="4"/>
    </row>
    <row r="255" spans="37:37" s="7" customFormat="1" ht="17.100000000000001" customHeight="1">
      <c r="AK255" s="4"/>
    </row>
    <row r="256" spans="37:37" s="7" customFormat="1" ht="17.100000000000001" customHeight="1">
      <c r="AK256" s="4"/>
    </row>
    <row r="257" spans="37:37" s="7" customFormat="1" ht="17.100000000000001" customHeight="1">
      <c r="AK257" s="4"/>
    </row>
    <row r="258" spans="37:37" s="7" customFormat="1" ht="17.100000000000001" customHeight="1">
      <c r="AK258" s="4"/>
    </row>
    <row r="259" spans="37:37" s="7" customFormat="1" ht="17.100000000000001" customHeight="1">
      <c r="AK259" s="4"/>
    </row>
    <row r="260" spans="37:37" s="7" customFormat="1" ht="17.100000000000001" customHeight="1">
      <c r="AK260" s="4"/>
    </row>
    <row r="261" spans="37:37" s="7" customFormat="1" ht="17.100000000000001" customHeight="1">
      <c r="AK261" s="4"/>
    </row>
    <row r="262" spans="37:37" s="7" customFormat="1" ht="17.100000000000001" customHeight="1">
      <c r="AK262" s="4"/>
    </row>
    <row r="263" spans="37:37" s="7" customFormat="1" ht="17.100000000000001" customHeight="1">
      <c r="AK263" s="4"/>
    </row>
    <row r="264" spans="37:37" s="7" customFormat="1" ht="17.100000000000001" customHeight="1">
      <c r="AK264" s="4"/>
    </row>
    <row r="265" spans="37:37" s="7" customFormat="1" ht="17.100000000000001" customHeight="1">
      <c r="AK265" s="4"/>
    </row>
    <row r="266" spans="37:37" s="7" customFormat="1" ht="17.100000000000001" customHeight="1">
      <c r="AK266" s="4"/>
    </row>
    <row r="267" spans="37:37" s="7" customFormat="1" ht="17.100000000000001" customHeight="1">
      <c r="AK267" s="4"/>
    </row>
    <row r="268" spans="37:37" s="7" customFormat="1" ht="17.100000000000001" customHeight="1">
      <c r="AK268" s="4"/>
    </row>
    <row r="269" spans="37:37" s="7" customFormat="1" ht="17.100000000000001" customHeight="1">
      <c r="AK269" s="4"/>
    </row>
    <row r="270" spans="37:37" s="7" customFormat="1" ht="17.100000000000001" customHeight="1">
      <c r="AK270" s="4"/>
    </row>
    <row r="271" spans="37:37" s="7" customFormat="1" ht="17.100000000000001" customHeight="1">
      <c r="AK271" s="4"/>
    </row>
    <row r="272" spans="37:37" s="7" customFormat="1" ht="17.100000000000001" customHeight="1">
      <c r="AK272" s="4"/>
    </row>
    <row r="273" spans="37:37" s="7" customFormat="1" ht="17.100000000000001" customHeight="1">
      <c r="AK273" s="4"/>
    </row>
    <row r="274" spans="37:37" s="7" customFormat="1" ht="17.100000000000001" customHeight="1">
      <c r="AK274" s="4"/>
    </row>
    <row r="275" spans="37:37" s="7" customFormat="1" ht="17.100000000000001" customHeight="1">
      <c r="AK275" s="4"/>
    </row>
    <row r="276" spans="37:37" s="7" customFormat="1" ht="17.100000000000001" customHeight="1">
      <c r="AK276" s="4"/>
    </row>
    <row r="277" spans="37:37" s="7" customFormat="1" ht="17.100000000000001" customHeight="1">
      <c r="AK277" s="4"/>
    </row>
    <row r="278" spans="37:37" s="7" customFormat="1" ht="17.100000000000001" customHeight="1">
      <c r="AK278" s="4"/>
    </row>
    <row r="279" spans="37:37" s="7" customFormat="1" ht="17.100000000000001" customHeight="1">
      <c r="AK279" s="4"/>
    </row>
    <row r="280" spans="37:37" s="7" customFormat="1" ht="17.100000000000001" customHeight="1">
      <c r="AK280" s="4"/>
    </row>
    <row r="281" spans="37:37" s="7" customFormat="1" ht="17.100000000000001" customHeight="1">
      <c r="AK281" s="4"/>
    </row>
    <row r="282" spans="37:37" s="7" customFormat="1" ht="17.100000000000001" customHeight="1">
      <c r="AK282" s="4"/>
    </row>
    <row r="283" spans="37:37" s="7" customFormat="1" ht="17.100000000000001" customHeight="1">
      <c r="AK283" s="4"/>
    </row>
    <row r="284" spans="37:37" s="7" customFormat="1" ht="17.100000000000001" customHeight="1">
      <c r="AK284" s="4"/>
    </row>
    <row r="285" spans="37:37" s="7" customFormat="1" ht="17.100000000000001" customHeight="1">
      <c r="AK285" s="4"/>
    </row>
    <row r="286" spans="37:37" s="7" customFormat="1" ht="17.100000000000001" customHeight="1">
      <c r="AK286" s="4"/>
    </row>
    <row r="287" spans="37:37" s="7" customFormat="1" ht="17.100000000000001" customHeight="1">
      <c r="AK287" s="4"/>
    </row>
    <row r="288" spans="37:37" s="7" customFormat="1" ht="17.100000000000001" customHeight="1">
      <c r="AK288" s="4"/>
    </row>
    <row r="289" spans="37:37" s="7" customFormat="1" ht="17.100000000000001" customHeight="1">
      <c r="AK289" s="4"/>
    </row>
    <row r="290" spans="37:37" s="7" customFormat="1" ht="17.100000000000001" customHeight="1">
      <c r="AK290" s="4"/>
    </row>
    <row r="291" spans="37:37" s="7" customFormat="1" ht="17.100000000000001" customHeight="1">
      <c r="AK291" s="4"/>
    </row>
    <row r="292" spans="37:37" s="7" customFormat="1" ht="17.100000000000001" customHeight="1">
      <c r="AK292" s="4"/>
    </row>
    <row r="293" spans="37:37" s="7" customFormat="1" ht="17.100000000000001" customHeight="1">
      <c r="AK293" s="4"/>
    </row>
    <row r="294" spans="37:37" s="7" customFormat="1" ht="17.100000000000001" customHeight="1">
      <c r="AK294" s="4"/>
    </row>
    <row r="295" spans="37:37" s="7" customFormat="1" ht="17.100000000000001" customHeight="1">
      <c r="AK295" s="4"/>
    </row>
    <row r="296" spans="37:37" s="7" customFormat="1" ht="17.100000000000001" customHeight="1">
      <c r="AK296" s="4"/>
    </row>
    <row r="297" spans="37:37" s="7" customFormat="1" ht="17.100000000000001" customHeight="1">
      <c r="AK297" s="4"/>
    </row>
    <row r="298" spans="37:37" s="7" customFormat="1" ht="17.100000000000001" customHeight="1">
      <c r="AK298" s="4"/>
    </row>
    <row r="299" spans="37:37" s="7" customFormat="1" ht="17.100000000000001" customHeight="1">
      <c r="AK299" s="4"/>
    </row>
    <row r="300" spans="37:37" s="7" customFormat="1" ht="17.100000000000001" customHeight="1">
      <c r="AK300" s="4"/>
    </row>
    <row r="301" spans="37:37" s="7" customFormat="1" ht="17.100000000000001" customHeight="1">
      <c r="AK301" s="4"/>
    </row>
    <row r="302" spans="37:37" s="7" customFormat="1" ht="17.100000000000001" customHeight="1">
      <c r="AK302" s="4"/>
    </row>
    <row r="303" spans="37:37" s="7" customFormat="1" ht="17.100000000000001" customHeight="1">
      <c r="AK303" s="4"/>
    </row>
    <row r="304" spans="37:37" s="7" customFormat="1" ht="17.100000000000001" customHeight="1">
      <c r="AK304" s="4"/>
    </row>
    <row r="305" spans="37:37" s="7" customFormat="1" ht="17.100000000000001" customHeight="1">
      <c r="AK305" s="4"/>
    </row>
    <row r="306" spans="37:37" s="7" customFormat="1" ht="17.100000000000001" customHeight="1">
      <c r="AK306" s="4"/>
    </row>
    <row r="307" spans="37:37" s="7" customFormat="1" ht="17.100000000000001" customHeight="1">
      <c r="AK307" s="4"/>
    </row>
    <row r="308" spans="37:37" s="7" customFormat="1" ht="17.100000000000001" customHeight="1">
      <c r="AK308" s="4"/>
    </row>
    <row r="309" spans="37:37" s="7" customFormat="1" ht="17.100000000000001" customHeight="1">
      <c r="AK309" s="4"/>
    </row>
    <row r="310" spans="37:37" s="7" customFormat="1" ht="17.100000000000001" customHeight="1">
      <c r="AK310" s="4"/>
    </row>
    <row r="311" spans="37:37" s="7" customFormat="1" ht="17.100000000000001" customHeight="1">
      <c r="AK311" s="4"/>
    </row>
    <row r="312" spans="37:37" s="7" customFormat="1" ht="17.100000000000001" customHeight="1">
      <c r="AK312" s="4"/>
    </row>
    <row r="313" spans="37:37" s="7" customFormat="1" ht="17.100000000000001" customHeight="1">
      <c r="AK313" s="4"/>
    </row>
    <row r="314" spans="37:37" s="7" customFormat="1" ht="17.100000000000001" customHeight="1">
      <c r="AK314" s="4"/>
    </row>
    <row r="315" spans="37:37" s="7" customFormat="1" ht="17.100000000000001" customHeight="1">
      <c r="AK315" s="4"/>
    </row>
    <row r="316" spans="37:37" s="7" customFormat="1" ht="17.100000000000001" customHeight="1">
      <c r="AK316" s="4"/>
    </row>
    <row r="317" spans="37:37" s="7" customFormat="1" ht="17.100000000000001" customHeight="1">
      <c r="AK317" s="4"/>
    </row>
    <row r="318" spans="37:37" s="7" customFormat="1" ht="17.100000000000001" customHeight="1">
      <c r="AK318" s="4"/>
    </row>
    <row r="319" spans="37:37" s="7" customFormat="1" ht="17.100000000000001" customHeight="1">
      <c r="AK319" s="4"/>
    </row>
    <row r="320" spans="37:37" s="7" customFormat="1" ht="17.100000000000001" customHeight="1">
      <c r="AK320" s="4"/>
    </row>
    <row r="321" spans="37:37" s="7" customFormat="1" ht="17.100000000000001" customHeight="1">
      <c r="AK321" s="4"/>
    </row>
    <row r="322" spans="37:37" s="7" customFormat="1" ht="17.100000000000001" customHeight="1">
      <c r="AK322" s="4"/>
    </row>
    <row r="323" spans="37:37" s="7" customFormat="1" ht="17.100000000000001" customHeight="1">
      <c r="AK323" s="4"/>
    </row>
    <row r="324" spans="37:37" s="7" customFormat="1" ht="17.100000000000001" customHeight="1">
      <c r="AK324" s="4"/>
    </row>
    <row r="325" spans="37:37" s="7" customFormat="1" ht="17.100000000000001" customHeight="1">
      <c r="AK325" s="4"/>
    </row>
    <row r="326" spans="37:37" s="7" customFormat="1" ht="17.100000000000001" customHeight="1">
      <c r="AK326" s="4"/>
    </row>
    <row r="327" spans="37:37" s="7" customFormat="1" ht="17.100000000000001" customHeight="1">
      <c r="AK327" s="4"/>
    </row>
    <row r="328" spans="37:37" s="7" customFormat="1" ht="17.100000000000001" customHeight="1">
      <c r="AK328" s="4"/>
    </row>
    <row r="329" spans="37:37" s="7" customFormat="1" ht="17.100000000000001" customHeight="1">
      <c r="AK329" s="4"/>
    </row>
    <row r="330" spans="37:37" s="7" customFormat="1" ht="17.100000000000001" customHeight="1">
      <c r="AK330" s="4"/>
    </row>
    <row r="331" spans="37:37" s="7" customFormat="1" ht="17.100000000000001" customHeight="1">
      <c r="AK331" s="4"/>
    </row>
    <row r="332" spans="37:37" s="7" customFormat="1" ht="17.100000000000001" customHeight="1">
      <c r="AK332" s="4"/>
    </row>
    <row r="333" spans="37:37" s="7" customFormat="1" ht="17.100000000000001" customHeight="1">
      <c r="AK333" s="4"/>
    </row>
    <row r="334" spans="37:37" s="7" customFormat="1" ht="17.100000000000001" customHeight="1">
      <c r="AK334" s="4"/>
    </row>
    <row r="335" spans="37:37" s="7" customFormat="1" ht="17.100000000000001" customHeight="1">
      <c r="AK335" s="4"/>
    </row>
    <row r="336" spans="37:37" s="7" customFormat="1" ht="17.100000000000001" customHeight="1">
      <c r="AK336" s="4"/>
    </row>
    <row r="337" spans="37:37" s="7" customFormat="1" ht="17.100000000000001" customHeight="1">
      <c r="AK337" s="4"/>
    </row>
    <row r="338" spans="37:37" s="7" customFormat="1" ht="17.100000000000001" customHeight="1">
      <c r="AK338" s="4"/>
    </row>
    <row r="339" spans="37:37" s="7" customFormat="1" ht="17.100000000000001" customHeight="1">
      <c r="AK339" s="4"/>
    </row>
    <row r="340" spans="37:37" s="7" customFormat="1" ht="17.100000000000001" customHeight="1">
      <c r="AK340" s="4"/>
    </row>
    <row r="341" spans="37:37" s="7" customFormat="1" ht="17.100000000000001" customHeight="1">
      <c r="AK341" s="4"/>
    </row>
    <row r="342" spans="37:37" s="7" customFormat="1" ht="17.100000000000001" customHeight="1">
      <c r="AK342" s="4"/>
    </row>
    <row r="343" spans="37:37" s="7" customFormat="1" ht="17.100000000000001" customHeight="1">
      <c r="AK343" s="4"/>
    </row>
    <row r="344" spans="37:37" s="7" customFormat="1" ht="17.100000000000001" customHeight="1">
      <c r="AK344" s="4"/>
    </row>
    <row r="345" spans="37:37" s="7" customFormat="1" ht="17.100000000000001" customHeight="1">
      <c r="AK345" s="4"/>
    </row>
    <row r="346" spans="37:37" s="7" customFormat="1" ht="17.100000000000001" customHeight="1">
      <c r="AK346" s="4"/>
    </row>
    <row r="347" spans="37:37" s="7" customFormat="1" ht="17.100000000000001" customHeight="1">
      <c r="AK347" s="4"/>
    </row>
    <row r="348" spans="37:37" s="7" customFormat="1" ht="17.100000000000001" customHeight="1">
      <c r="AK348" s="4"/>
    </row>
    <row r="349" spans="37:37" s="7" customFormat="1" ht="17.100000000000001" customHeight="1">
      <c r="AK349" s="4"/>
    </row>
    <row r="350" spans="37:37" s="7" customFormat="1" ht="17.100000000000001" customHeight="1">
      <c r="AK350" s="4"/>
    </row>
    <row r="351" spans="37:37" s="7" customFormat="1" ht="17.100000000000001" customHeight="1">
      <c r="AK351" s="4"/>
    </row>
    <row r="352" spans="37:37" s="7" customFormat="1" ht="17.100000000000001" customHeight="1">
      <c r="AK352" s="4"/>
    </row>
    <row r="353" spans="37:37" s="7" customFormat="1" ht="17.100000000000001" customHeight="1">
      <c r="AK353" s="4"/>
    </row>
    <row r="354" spans="37:37" s="7" customFormat="1" ht="17.100000000000001" customHeight="1">
      <c r="AK354" s="4"/>
    </row>
    <row r="355" spans="37:37" s="7" customFormat="1" ht="17.100000000000001" customHeight="1">
      <c r="AK355" s="4"/>
    </row>
    <row r="356" spans="37:37" s="7" customFormat="1" ht="17.100000000000001" customHeight="1">
      <c r="AK356" s="4"/>
    </row>
    <row r="357" spans="37:37" s="7" customFormat="1" ht="17.100000000000001" customHeight="1">
      <c r="AK357" s="4"/>
    </row>
    <row r="358" spans="37:37" s="7" customFormat="1" ht="17.100000000000001" customHeight="1">
      <c r="AK358" s="4"/>
    </row>
    <row r="359" spans="37:37" s="7" customFormat="1" ht="17.100000000000001" customHeight="1">
      <c r="AK359" s="4"/>
    </row>
  </sheetData>
  <autoFilter ref="A2:AW46"/>
  <sortState ref="A7:AW29">
    <sortCondition descending="1" ref="K7:K29"/>
    <sortCondition descending="1" ref="L7:L29"/>
    <sortCondition descending="1" ref="M7:M29"/>
    <sortCondition descending="1" ref="AE7:AE29"/>
    <sortCondition descending="1" ref="AF7:AF29"/>
    <sortCondition descending="1" ref="AG7:AG29"/>
    <sortCondition descending="1" ref="AH7:AH29"/>
    <sortCondition descending="1" ref="AI7:AI29"/>
    <sortCondition descending="1" ref="H7:H29"/>
    <sortCondition descending="1" ref="G7:G29"/>
  </sortState>
  <mergeCells count="13">
    <mergeCell ref="AE4:AI4"/>
    <mergeCell ref="A1:AI1"/>
    <mergeCell ref="A3:J3"/>
    <mergeCell ref="K3:O3"/>
    <mergeCell ref="P3:T3"/>
    <mergeCell ref="U3:Y3"/>
    <mergeCell ref="Z3:AD3"/>
    <mergeCell ref="AE3:AI3"/>
    <mergeCell ref="K4:O4"/>
    <mergeCell ref="P4:T4"/>
    <mergeCell ref="U4:Y4"/>
    <mergeCell ref="Z4:AD4"/>
    <mergeCell ref="A4:J4"/>
  </mergeCells>
  <phoneticPr fontId="43" type="noConversion"/>
  <conditionalFormatting sqref="J1:J3 J5:J31 J34:J1048576">
    <cfRule type="cellIs" dxfId="247" priority="344" stopIfTrue="1" operator="between">
      <formula>"J1"</formula>
      <formula>"J4"</formula>
    </cfRule>
  </conditionalFormatting>
  <conditionalFormatting sqref="AO1:AO31 AO34:AO1048576">
    <cfRule type="cellIs" dxfId="246" priority="343" stopIfTrue="1" operator="notEqual">
      <formula>"Standard"</formula>
    </cfRule>
  </conditionalFormatting>
  <conditionalFormatting sqref="AP1:AP31 AP34:AP1048576">
    <cfRule type="cellIs" dxfId="245" priority="342" stopIfTrue="1" operator="notEqual">
      <formula>"T"</formula>
    </cfRule>
  </conditionalFormatting>
  <conditionalFormatting sqref="AT1:AT31 AT34:AT1048576">
    <cfRule type="cellIs" dxfId="244" priority="341" stopIfTrue="1" operator="greaterThanOrEqual">
      <formula>44378</formula>
    </cfRule>
  </conditionalFormatting>
  <conditionalFormatting sqref="AQ1:AQ31 AQ34:AQ1048576">
    <cfRule type="cellIs" priority="339" stopIfTrue="1" operator="lessThan">
      <formula>0</formula>
    </cfRule>
    <cfRule type="cellIs" dxfId="243" priority="340" stopIfTrue="1" operator="greaterThan">
      <formula>-19</formula>
    </cfRule>
  </conditionalFormatting>
  <conditionalFormatting sqref="AO51">
    <cfRule type="cellIs" dxfId="242" priority="68" stopIfTrue="1" operator="notEqual">
      <formula>"Standard"</formula>
    </cfRule>
  </conditionalFormatting>
  <conditionalFormatting sqref="AP51">
    <cfRule type="cellIs" dxfId="241" priority="67" stopIfTrue="1" operator="notEqual">
      <formula>"T"</formula>
    </cfRule>
  </conditionalFormatting>
  <conditionalFormatting sqref="AT51">
    <cfRule type="cellIs" dxfId="240" priority="66" stopIfTrue="1" operator="greaterThanOrEqual">
      <formula>44378</formula>
    </cfRule>
  </conditionalFormatting>
  <conditionalFormatting sqref="AQ51">
    <cfRule type="cellIs" dxfId="239" priority="64" stopIfTrue="1" operator="lessThan">
      <formula>-11</formula>
    </cfRule>
  </conditionalFormatting>
  <conditionalFormatting sqref="AO51">
    <cfRule type="cellIs" dxfId="238" priority="62" stopIfTrue="1" operator="notEqual">
      <formula>"Standard"</formula>
    </cfRule>
  </conditionalFormatting>
  <conditionalFormatting sqref="AP51">
    <cfRule type="cellIs" dxfId="237" priority="61" stopIfTrue="1" operator="notEqual">
      <formula>"T"</formula>
    </cfRule>
  </conditionalFormatting>
  <conditionalFormatting sqref="AT51">
    <cfRule type="cellIs" dxfId="236" priority="60" stopIfTrue="1" operator="greaterThanOrEqual">
      <formula>44378</formula>
    </cfRule>
  </conditionalFormatting>
  <conditionalFormatting sqref="AQ51">
    <cfRule type="cellIs" dxfId="235" priority="58" stopIfTrue="1" operator="lessThan">
      <formula>-13</formula>
    </cfRule>
    <cfRule type="cellIs" dxfId="234" priority="59" stopIfTrue="1" operator="greaterThan">
      <formula>-12</formula>
    </cfRule>
  </conditionalFormatting>
  <conditionalFormatting sqref="D2:D3 D5:D31 D34:D1048576">
    <cfRule type="duplicateValues" dxfId="233" priority="42"/>
  </conditionalFormatting>
  <conditionalFormatting sqref="D1">
    <cfRule type="duplicateValues" dxfId="232" priority="19"/>
  </conditionalFormatting>
  <conditionalFormatting sqref="D4">
    <cfRule type="duplicateValues" dxfId="231" priority="16"/>
  </conditionalFormatting>
  <conditionalFormatting sqref="J4">
    <cfRule type="cellIs" dxfId="230" priority="15" operator="between">
      <formula>"J1"</formula>
      <formula>"J4"</formula>
    </cfRule>
  </conditionalFormatting>
  <conditionalFormatting sqref="AO33">
    <cfRule type="cellIs" dxfId="229" priority="13" stopIfTrue="1" operator="notEqual">
      <formula>"Standard"</formula>
    </cfRule>
  </conditionalFormatting>
  <conditionalFormatting sqref="AP33">
    <cfRule type="cellIs" dxfId="228" priority="12" stopIfTrue="1" operator="notEqual">
      <formula>"T"</formula>
    </cfRule>
  </conditionalFormatting>
  <conditionalFormatting sqref="AT33">
    <cfRule type="cellIs" dxfId="227" priority="11" stopIfTrue="1" operator="greaterThanOrEqual">
      <formula>44378</formula>
    </cfRule>
  </conditionalFormatting>
  <conditionalFormatting sqref="AQ33">
    <cfRule type="cellIs" priority="9" stopIfTrue="1" operator="lessThan">
      <formula>0</formula>
    </cfRule>
    <cfRule type="cellIs" dxfId="226" priority="10" stopIfTrue="1" operator="greaterThan">
      <formula>-19</formula>
    </cfRule>
  </conditionalFormatting>
  <conditionalFormatting sqref="D33">
    <cfRule type="duplicateValues" dxfId="225" priority="14"/>
  </conditionalFormatting>
  <conditionalFormatting sqref="J33">
    <cfRule type="cellIs" dxfId="224" priority="8" operator="between">
      <formula>"J1"</formula>
      <formula>"J4"</formula>
    </cfRule>
  </conditionalFormatting>
  <conditionalFormatting sqref="AO32">
    <cfRule type="cellIs" dxfId="223" priority="6" stopIfTrue="1" operator="notEqual">
      <formula>"Standard"</formula>
    </cfRule>
  </conditionalFormatting>
  <conditionalFormatting sqref="AP32">
    <cfRule type="cellIs" dxfId="222" priority="5" stopIfTrue="1" operator="notEqual">
      <formula>"T"</formula>
    </cfRule>
  </conditionalFormatting>
  <conditionalFormatting sqref="AT32">
    <cfRule type="cellIs" dxfId="221" priority="4" stopIfTrue="1" operator="greaterThanOrEqual">
      <formula>44378</formula>
    </cfRule>
  </conditionalFormatting>
  <conditionalFormatting sqref="AQ32">
    <cfRule type="cellIs" priority="2" stopIfTrue="1" operator="lessThan">
      <formula>0</formula>
    </cfRule>
    <cfRule type="cellIs" dxfId="220" priority="3" stopIfTrue="1" operator="greaterThan">
      <formula>-19</formula>
    </cfRule>
  </conditionalFormatting>
  <conditionalFormatting sqref="D32">
    <cfRule type="duplicateValues" dxfId="219" priority="7"/>
  </conditionalFormatting>
  <conditionalFormatting sqref="J32">
    <cfRule type="cellIs" dxfId="218" priority="1" operator="between">
      <formula>"J1"</formula>
      <formula>"J4"</formula>
    </cfRule>
  </conditionalFormatting>
  <printOptions horizontalCentered="1"/>
  <pageMargins left="0.19685039370078741" right="0" top="0" bottom="0" header="0" footer="0"/>
  <pageSetup paperSize="9" scale="68" orientation="landscape" r:id="rId1"/>
  <colBreaks count="1" manualBreakCount="1">
    <brk id="37" max="1048575" man="1"/>
  </colBreaks>
</worksheet>
</file>

<file path=xl/worksheets/sheet16.xml><?xml version="1.0" encoding="utf-8"?>
<worksheet xmlns="http://schemas.openxmlformats.org/spreadsheetml/2006/main" xmlns:r="http://schemas.openxmlformats.org/officeDocument/2006/relationships">
  <sheetPr codeName="Feuil10">
    <tabColor rgb="FF00FF00"/>
  </sheetPr>
  <dimension ref="A1:AW63"/>
  <sheetViews>
    <sheetView showGridLines="0" showZeros="0" view="pageBreakPreview" zoomScale="71" zoomScaleNormal="75" zoomScaleSheetLayoutView="71" workbookViewId="0">
      <selection activeCell="A44" sqref="A44:XFD54"/>
    </sheetView>
  </sheetViews>
  <sheetFormatPr baseColWidth="10" defaultRowHeight="17.100000000000001" customHeight="1"/>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2" customWidth="1"/>
    <col min="7" max="7" width="11.7109375" style="6" customWidth="1"/>
    <col min="8" max="9" width="6.7109375" style="4" customWidth="1"/>
    <col min="10" max="10" width="4.7109375" style="4" customWidth="1"/>
    <col min="11" max="13" width="3.7109375" style="7" customWidth="1"/>
    <col min="14" max="15" width="3.7109375" style="4" customWidth="1"/>
    <col min="16" max="35" width="3.7109375" style="7" customWidth="1"/>
    <col min="36" max="36" width="3.7109375" style="87" customWidth="1"/>
    <col min="37" max="37" width="3.7109375" style="4" hidden="1" customWidth="1"/>
    <col min="38" max="38" width="11.42578125" style="4" hidden="1" customWidth="1"/>
    <col min="39" max="45" width="0" style="7" hidden="1" customWidth="1"/>
    <col min="46" max="46" width="13.28515625" style="7" hidden="1" customWidth="1"/>
    <col min="47" max="47" width="0" style="7" hidden="1" customWidth="1"/>
    <col min="48" max="48" width="13" style="7" hidden="1" customWidth="1"/>
    <col min="49" max="49" width="34.140625" style="7" hidden="1" customWidth="1"/>
    <col min="50" max="50" width="0" style="7" hidden="1" customWidth="1"/>
    <col min="51" max="16384" width="11.42578125" style="7"/>
  </cols>
  <sheetData>
    <row r="1" spans="1:49" s="3" customFormat="1" ht="26.1" customHeight="1">
      <c r="A1" s="1086" t="s">
        <v>9649</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61"/>
      <c r="AK1" s="4"/>
      <c r="AL1" s="24"/>
    </row>
    <row r="2" spans="1:49" ht="17.100000000000001" customHeight="1" thickBot="1">
      <c r="A2" s="216"/>
      <c r="B2" s="157"/>
      <c r="C2" s="150"/>
      <c r="D2" s="150"/>
      <c r="E2" s="136"/>
      <c r="F2" s="149"/>
      <c r="G2" s="149"/>
      <c r="H2" s="149"/>
      <c r="I2" s="149"/>
      <c r="J2" s="149"/>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L2" s="160"/>
      <c r="AM2" s="93"/>
      <c r="AN2" s="97"/>
      <c r="AO2" s="29"/>
      <c r="AP2" s="93"/>
      <c r="AQ2" s="93"/>
      <c r="AR2" s="93"/>
      <c r="AS2" s="93"/>
      <c r="AT2" s="97"/>
    </row>
    <row r="3" spans="1:49" s="2" customFormat="1" ht="21.95" customHeight="1" thickTop="1">
      <c r="A3" s="1087" t="s">
        <v>7228</v>
      </c>
      <c r="B3" s="1087"/>
      <c r="C3" s="1087"/>
      <c r="D3" s="1087"/>
      <c r="E3" s="1087"/>
      <c r="F3" s="1087"/>
      <c r="G3" s="1087"/>
      <c r="H3" s="1087"/>
      <c r="I3" s="1087"/>
      <c r="J3" s="1087"/>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86"/>
      <c r="AK3" s="516"/>
      <c r="AL3" s="132"/>
      <c r="AM3" s="211"/>
      <c r="AN3" s="30"/>
      <c r="AO3" s="31"/>
      <c r="AP3" s="211"/>
      <c r="AQ3" s="211"/>
      <c r="AR3" s="211"/>
      <c r="AS3" s="211"/>
      <c r="AT3" s="30"/>
    </row>
    <row r="4" spans="1:49" ht="21.95" customHeight="1" thickBot="1">
      <c r="A4" s="993" t="s">
        <v>17213</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J4" s="86"/>
      <c r="AK4" s="516"/>
      <c r="AL4" s="132"/>
      <c r="AM4" s="211"/>
      <c r="AN4" s="30"/>
      <c r="AO4" s="31"/>
      <c r="AP4" s="211"/>
      <c r="AQ4" s="211"/>
      <c r="AR4" s="211"/>
      <c r="AS4" s="211"/>
      <c r="AT4" s="30"/>
    </row>
    <row r="5" spans="1:49" ht="15.95" customHeight="1" thickTop="1">
      <c r="A5" s="17" t="s">
        <v>1</v>
      </c>
      <c r="B5" s="18" t="s">
        <v>22</v>
      </c>
      <c r="C5" s="19" t="s">
        <v>14</v>
      </c>
      <c r="D5" s="20" t="s">
        <v>13</v>
      </c>
      <c r="E5" s="90" t="s">
        <v>2</v>
      </c>
      <c r="F5" s="90" t="s">
        <v>3</v>
      </c>
      <c r="G5" s="90" t="s">
        <v>12</v>
      </c>
      <c r="H5" s="91" t="s">
        <v>10</v>
      </c>
      <c r="I5" s="90" t="s">
        <v>4</v>
      </c>
      <c r="J5" s="21" t="s">
        <v>5</v>
      </c>
      <c r="K5" s="367" t="s">
        <v>36</v>
      </c>
      <c r="L5" s="369" t="s">
        <v>37</v>
      </c>
      <c r="M5" s="374" t="s">
        <v>15</v>
      </c>
      <c r="N5" s="369" t="s">
        <v>6</v>
      </c>
      <c r="O5" s="370" t="s">
        <v>7</v>
      </c>
      <c r="P5" s="367" t="s">
        <v>36</v>
      </c>
      <c r="Q5" s="369" t="s">
        <v>37</v>
      </c>
      <c r="R5" s="374" t="s">
        <v>15</v>
      </c>
      <c r="S5" s="369" t="s">
        <v>6</v>
      </c>
      <c r="T5" s="370" t="s">
        <v>7</v>
      </c>
      <c r="U5" s="367" t="s">
        <v>36</v>
      </c>
      <c r="V5" s="369" t="s">
        <v>37</v>
      </c>
      <c r="W5" s="374" t="s">
        <v>15</v>
      </c>
      <c r="X5" s="369" t="s">
        <v>6</v>
      </c>
      <c r="Y5" s="370" t="s">
        <v>7</v>
      </c>
      <c r="Z5" s="367" t="s">
        <v>36</v>
      </c>
      <c r="AA5" s="369" t="s">
        <v>37</v>
      </c>
      <c r="AB5" s="374" t="s">
        <v>15</v>
      </c>
      <c r="AC5" s="369" t="s">
        <v>6</v>
      </c>
      <c r="AD5" s="370" t="s">
        <v>7</v>
      </c>
      <c r="AE5" s="367" t="s">
        <v>36</v>
      </c>
      <c r="AF5" s="369" t="s">
        <v>37</v>
      </c>
      <c r="AG5" s="374" t="s">
        <v>15</v>
      </c>
      <c r="AH5" s="369" t="s">
        <v>6</v>
      </c>
      <c r="AI5" s="370" t="s">
        <v>7</v>
      </c>
      <c r="AJ5" s="86"/>
      <c r="AK5" s="516"/>
      <c r="AL5" s="4" t="s">
        <v>96</v>
      </c>
      <c r="AM5" s="4" t="s">
        <v>97</v>
      </c>
      <c r="AN5" s="4" t="s">
        <v>98</v>
      </c>
      <c r="AO5" s="4" t="s">
        <v>99</v>
      </c>
      <c r="AP5" s="4" t="s">
        <v>100</v>
      </c>
      <c r="AQ5" s="4" t="s">
        <v>101</v>
      </c>
      <c r="AR5" s="4" t="s">
        <v>102</v>
      </c>
      <c r="AS5" s="6" t="s">
        <v>103</v>
      </c>
      <c r="AT5" s="6" t="s">
        <v>104</v>
      </c>
      <c r="AU5" s="4" t="s">
        <v>6875</v>
      </c>
      <c r="AV5" s="4" t="s">
        <v>6876</v>
      </c>
      <c r="AW5" s="4" t="s">
        <v>5739</v>
      </c>
    </row>
    <row r="6" spans="1:49" ht="15.95" customHeight="1">
      <c r="A6" s="519">
        <v>1</v>
      </c>
      <c r="B6" s="520" t="str">
        <f t="shared" ref="B6:B29" si="0">IF(D6&gt;0,LEFT(AL6,2)," ")</f>
        <v>03</v>
      </c>
      <c r="C6" s="521" t="str">
        <f t="shared" ref="C6:C29" si="1">RIGHT(LEFT(AL6,4),2)</f>
        <v>56</v>
      </c>
      <c r="D6" s="566">
        <v>5624246</v>
      </c>
      <c r="E6" s="523" t="str">
        <f>IF($D6="","",(VLOOKUP($D6,Licenciés!$A:$AC,2,FALSE)&amp;" "&amp;VLOOKUP($D6,Licenciés!$A:$AC,3,FALSE)))</f>
        <v>SILCOCK Hannah</v>
      </c>
      <c r="F6" s="29" t="str">
        <f>IF($D6="","",VLOOKUP($D6,Licenciés!$A:$AC,15,FALSE))</f>
        <v>GARDE DU VOEU HENNEBONT</v>
      </c>
      <c r="G6" s="525">
        <f>IF($D6="","",VLOOKUP($D6,Licenciés!$A:$AC,8,FALSE))</f>
        <v>39274</v>
      </c>
      <c r="H6" s="521">
        <f>IF($D6="","",VLOOKUP($D6,Licenciés!$A:$AC,21,FALSE))</f>
        <v>1300</v>
      </c>
      <c r="I6" s="521">
        <f>IF($D6="","",IF(VLOOKUP($D6,Licenciés!$A:$AC,24,FALSE)="Numerote","n° "&amp;VLOOKUP($D6,Licenciés!$A:$AC,23,FALSE),(VLOOKUP($D6,Licenciés!$A:$AC,24,FALSE))))</f>
        <v>13</v>
      </c>
      <c r="J6" s="521" t="str">
        <f>IF($D6="","",VLOOKUP($D6,Licenciés!$A:$AC,9,FALSE))</f>
        <v>J1</v>
      </c>
      <c r="K6" s="526"/>
      <c r="L6" s="527"/>
      <c r="M6" s="521">
        <v>52</v>
      </c>
      <c r="N6" s="521"/>
      <c r="O6" s="528"/>
      <c r="P6" s="526"/>
      <c r="Q6" s="527"/>
      <c r="R6" s="521"/>
      <c r="S6" s="521"/>
      <c r="T6" s="528"/>
      <c r="U6" s="526"/>
      <c r="V6" s="527"/>
      <c r="W6" s="521"/>
      <c r="X6" s="521"/>
      <c r="Y6" s="528"/>
      <c r="Z6" s="529"/>
      <c r="AA6" s="527"/>
      <c r="AB6" s="540"/>
      <c r="AC6" s="540"/>
      <c r="AD6" s="561"/>
      <c r="AE6" s="219">
        <f t="shared" ref="AE6:AE29" si="2">(K6+P6+U6+Z6)+MOD(ROUND((L6+Q6+V6+AA6-AF6)/100,),100)</f>
        <v>0</v>
      </c>
      <c r="AF6" s="162">
        <f t="shared" ref="AF6:AF29" si="3">MOD(L6+Q6+V6+AA6+ROUND((M6+R6+W6+AB6-AG6)/100,),100)</f>
        <v>0</v>
      </c>
      <c r="AG6" s="162">
        <f t="shared" ref="AG6:AG29" si="4">MOD(M6+R6+W6+AB6+ROUND((N6+S6+X6+AC6-AH6)/100,),100)</f>
        <v>52</v>
      </c>
      <c r="AH6" s="162">
        <f t="shared" ref="AH6:AH29" si="5">MOD(N6+S6+X6+AC6+ROUND((O6+T6+Y6+AD6-AI6)/100,),100)</f>
        <v>0</v>
      </c>
      <c r="AI6" s="167">
        <f t="shared" ref="AI6:AI29" si="6">MOD(O6+T6+Y6+AD6,100)</f>
        <v>0</v>
      </c>
      <c r="AJ6" s="383"/>
      <c r="AK6" s="513"/>
      <c r="AL6" s="132" t="str">
        <f>IF($D6="","",IF(VLOOKUP($D6,Licenciés!$A:$AC,14,FALSE)&lt;10000000,"0"&amp;VLOOKUP($D6,Licenciés!$A:$AC,14,FALSE),VLOOKUP($D6,Licenciés!$A:$AC,14,FALSE)))</f>
        <v>03560039</v>
      </c>
      <c r="AM6" s="211">
        <f>IF($D6="","",VLOOKUP($D6,Licenciés!$A:$AC,23,FALSE))</f>
        <v>0</v>
      </c>
      <c r="AN6" s="30">
        <f>IF($D6="","",VLOOKUP($D6,Licenciés!$A:$AC,16,FALSE))</f>
        <v>44812</v>
      </c>
      <c r="AO6" s="31" t="str">
        <f>IF($D6="","",VLOOKUP($D6,Licenciés!$A:$AC,20,FALSE))</f>
        <v>Standard</v>
      </c>
      <c r="AP6" s="211" t="str">
        <f>IF($D6="","",VLOOKUP($D6,Licenciés!$A:$AC,5,FALSE))</f>
        <v>T</v>
      </c>
      <c r="AQ6" s="211">
        <f>IF($D6="","",VLOOKUP($D6,Licenciés!$A:$AC,10,FALSE))</f>
        <v>-16</v>
      </c>
      <c r="AR6" s="211" t="str">
        <f>IF($D6="","",VLOOKUP($D6,Licenciés!$A:$AC,11,FALSE))</f>
        <v>F</v>
      </c>
      <c r="AS6" s="211" t="str">
        <f>IF($D6="","",VLOOKUP($D6,Licenciés!$A:$AC,29,FALSE))</f>
        <v>Etranger</v>
      </c>
      <c r="AT6" s="30">
        <f>IF($D6="","",VLOOKUP($D6,Licenciés!$A:$AC,28,FALSE))</f>
        <v>44743</v>
      </c>
      <c r="AU6" s="211">
        <f>IF($D6="","",VLOOKUP($D6,Licenciés!$A:$AZ,35,FALSE))</f>
        <v>0</v>
      </c>
      <c r="AV6" s="211">
        <f>IF($D6="","",VLOOKUP($D6,Licenciés!$A:$AZ,36,FALSE))</f>
        <v>0</v>
      </c>
      <c r="AW6" s="31" t="str">
        <f>IF($D6="","",VLOOKUP($D6,Licenciés!$A:$AZ,37,FALSE))</f>
        <v>jeromeboyer.gvhtt@gmail.com</v>
      </c>
    </row>
    <row r="7" spans="1:49" ht="15.95" customHeight="1">
      <c r="A7" s="519">
        <v>2</v>
      </c>
      <c r="B7" s="520" t="str">
        <f t="shared" si="0"/>
        <v>08</v>
      </c>
      <c r="C7" s="521" t="str">
        <f t="shared" si="1"/>
        <v>92</v>
      </c>
      <c r="D7" s="570">
        <v>9248661</v>
      </c>
      <c r="E7" s="523" t="str">
        <f>IF($D7="","",(VLOOKUP($D7,Licenciés!$A:$AC,2,FALSE)&amp;" "&amp;VLOOKUP($D7,Licenciés!$A:$AC,3,FALSE)))</f>
        <v>BLAEVOET Margot</v>
      </c>
      <c r="F7" s="29" t="str">
        <f>IF($D7="","",VLOOKUP($D7,Licenciés!$A:$AC,15,FALSE))</f>
        <v>ISSY-LES-MOULINEAUX</v>
      </c>
      <c r="G7" s="525">
        <f>IF($D7="","",VLOOKUP($D7,Licenciés!$A:$AC,8,FALSE))</f>
        <v>38882</v>
      </c>
      <c r="H7" s="521">
        <f>IF($D7="","",VLOOKUP($D7,Licenciés!$A:$AC,21,FALSE))</f>
        <v>1439</v>
      </c>
      <c r="I7" s="521">
        <f>IF($D7="","",IF(VLOOKUP($D7,Licenciés!$A:$AC,24,FALSE)="Numerote","n° "&amp;VLOOKUP($D7,Licenciés!$A:$AC,23,FALSE),(VLOOKUP($D7,Licenciés!$A:$AC,24,FALSE))))</f>
        <v>14</v>
      </c>
      <c r="J7" s="521" t="str">
        <f>IF($D7="","",VLOOKUP($D7,Licenciés!$A:$AC,9,FALSE))</f>
        <v>J2</v>
      </c>
      <c r="K7" s="526"/>
      <c r="L7" s="527"/>
      <c r="M7" s="521">
        <v>42</v>
      </c>
      <c r="N7" s="521"/>
      <c r="O7" s="528"/>
      <c r="P7" s="526"/>
      <c r="Q7" s="527"/>
      <c r="R7" s="521"/>
      <c r="S7" s="521"/>
      <c r="T7" s="528"/>
      <c r="U7" s="594"/>
      <c r="V7" s="527"/>
      <c r="W7" s="534"/>
      <c r="X7" s="521"/>
      <c r="Y7" s="528"/>
      <c r="Z7" s="529"/>
      <c r="AA7" s="527"/>
      <c r="AB7" s="540"/>
      <c r="AC7" s="540"/>
      <c r="AD7" s="561"/>
      <c r="AE7" s="219">
        <f t="shared" si="2"/>
        <v>0</v>
      </c>
      <c r="AF7" s="162">
        <f t="shared" si="3"/>
        <v>0</v>
      </c>
      <c r="AG7" s="162">
        <f t="shared" si="4"/>
        <v>42</v>
      </c>
      <c r="AH7" s="162">
        <f t="shared" si="5"/>
        <v>0</v>
      </c>
      <c r="AI7" s="167">
        <f t="shared" si="6"/>
        <v>0</v>
      </c>
      <c r="AJ7" s="234"/>
      <c r="AK7" s="516"/>
      <c r="AL7" s="132" t="str">
        <f>IF($D7="","",IF(VLOOKUP($D7,Licenciés!$A:$AC,14,FALSE)&lt;10000000,"0"&amp;VLOOKUP($D7,Licenciés!$A:$AC,14,FALSE),VLOOKUP($D7,Licenciés!$A:$AC,14,FALSE)))</f>
        <v>08921190</v>
      </c>
      <c r="AM7" s="211">
        <f>IF($D7="","",VLOOKUP($D7,Licenciés!$A:$AC,23,FALSE))</f>
        <v>0</v>
      </c>
      <c r="AN7" s="30">
        <f>IF($D7="","",VLOOKUP($D7,Licenciés!$A:$AC,16,FALSE))</f>
        <v>44806</v>
      </c>
      <c r="AO7" s="31" t="str">
        <f>IF($D7="","",VLOOKUP($D7,Licenciés!$A:$AC,20,FALSE))</f>
        <v>Standard</v>
      </c>
      <c r="AP7" s="211" t="str">
        <f>IF($D7="","",VLOOKUP($D7,Licenciés!$A:$AC,5,FALSE))</f>
        <v>T</v>
      </c>
      <c r="AQ7" s="211">
        <f>IF($D7="","",VLOOKUP($D7,Licenciés!$A:$AC,10,FALSE))</f>
        <v>-17</v>
      </c>
      <c r="AR7" s="211" t="str">
        <f>IF($D7="","",VLOOKUP($D7,Licenciés!$A:$AC,11,FALSE))</f>
        <v>F</v>
      </c>
      <c r="AS7" s="211" t="str">
        <f>IF($D7="","",VLOOKUP($D7,Licenciés!$A:$AC,29,FALSE))</f>
        <v>Française</v>
      </c>
      <c r="AT7" s="30">
        <f>IF($D7="","",VLOOKUP($D7,Licenciés!$A:$AC,28,FALSE))</f>
        <v>44743</v>
      </c>
      <c r="AU7" s="211">
        <f>IF($D7="","",VLOOKUP($D7,Licenciés!$A:$AZ,35,FALSE))</f>
        <v>0</v>
      </c>
      <c r="AV7" s="211">
        <f>IF($D7="","",VLOOKUP($D7,Licenciés!$A:$AZ,36,FALSE))</f>
        <v>687325565</v>
      </c>
      <c r="AW7" s="31" t="str">
        <f>IF($D7="","",VLOOKUP($D7,Licenciés!$A:$AZ,37,FALSE))</f>
        <v>elodie.lalague@gmail.com</v>
      </c>
    </row>
    <row r="8" spans="1:49" ht="15.95" customHeight="1">
      <c r="A8" s="519">
        <v>3</v>
      </c>
      <c r="B8" s="520" t="str">
        <f t="shared" si="0"/>
        <v>08</v>
      </c>
      <c r="C8" s="521" t="str">
        <f t="shared" si="1"/>
        <v>95</v>
      </c>
      <c r="D8" s="570">
        <v>9535958</v>
      </c>
      <c r="E8" s="523" t="str">
        <f>IF($D8="","",(VLOOKUP($D8,Licenciés!$A:$AC,2,FALSE)&amp;" "&amp;VLOOKUP($D8,Licenciés!$A:$AC,3,FALSE)))</f>
        <v>DESPINOY Salome</v>
      </c>
      <c r="F8" s="29" t="str">
        <f>IF($D8="","",VLOOKUP($D8,Licenciés!$A:$AC,15,FALSE))</f>
        <v>ERMONT-PLESSIS BOUCHARD TT</v>
      </c>
      <c r="G8" s="525">
        <f>IF($D8="","",VLOOKUP($D8,Licenciés!$A:$AC,8,FALSE))</f>
        <v>38923</v>
      </c>
      <c r="H8" s="521">
        <f>IF($D8="","",VLOOKUP($D8,Licenciés!$A:$AC,21,FALSE))</f>
        <v>1366</v>
      </c>
      <c r="I8" s="521">
        <f>IF($D8="","",IF(VLOOKUP($D8,Licenciés!$A:$AC,24,FALSE)="Numerote","n° "&amp;VLOOKUP($D8,Licenciés!$A:$AC,23,FALSE),(VLOOKUP($D8,Licenciés!$A:$AC,24,FALSE))))</f>
        <v>13</v>
      </c>
      <c r="J8" s="521" t="str">
        <f>IF($D8="","",VLOOKUP($D8,Licenciés!$A:$AC,9,FALSE))</f>
        <v>J2</v>
      </c>
      <c r="K8" s="526"/>
      <c r="L8" s="527"/>
      <c r="M8" s="521">
        <v>37</v>
      </c>
      <c r="N8" s="521"/>
      <c r="O8" s="528"/>
      <c r="P8" s="526"/>
      <c r="Q8" s="527"/>
      <c r="R8" s="521"/>
      <c r="S8" s="521"/>
      <c r="T8" s="528"/>
      <c r="U8" s="526"/>
      <c r="V8" s="527"/>
      <c r="W8" s="534"/>
      <c r="X8" s="521"/>
      <c r="Y8" s="528"/>
      <c r="Z8" s="529"/>
      <c r="AA8" s="527"/>
      <c r="AB8" s="540"/>
      <c r="AC8" s="540"/>
      <c r="AD8" s="561"/>
      <c r="AE8" s="219">
        <f t="shared" si="2"/>
        <v>0</v>
      </c>
      <c r="AF8" s="162">
        <f t="shared" si="3"/>
        <v>0</v>
      </c>
      <c r="AG8" s="162">
        <f t="shared" si="4"/>
        <v>37</v>
      </c>
      <c r="AH8" s="162">
        <f t="shared" si="5"/>
        <v>0</v>
      </c>
      <c r="AI8" s="167">
        <f t="shared" si="6"/>
        <v>0</v>
      </c>
      <c r="AJ8" s="234"/>
      <c r="AK8" s="513"/>
      <c r="AL8" s="132" t="str">
        <f>IF($D8="","",IF(VLOOKUP($D8,Licenciés!$A:$AC,14,FALSE)&lt;10000000,"0"&amp;VLOOKUP($D8,Licenciés!$A:$AC,14,FALSE),VLOOKUP($D8,Licenciés!$A:$AC,14,FALSE)))</f>
        <v>08951411</v>
      </c>
      <c r="AM8" s="211">
        <f>IF($D8="","",VLOOKUP($D8,Licenciés!$A:$AC,23,FALSE))</f>
        <v>0</v>
      </c>
      <c r="AN8" s="30">
        <f>IF($D8="","",VLOOKUP($D8,Licenciés!$A:$AC,16,FALSE))</f>
        <v>44780</v>
      </c>
      <c r="AO8" s="31" t="str">
        <f>IF($D8="","",VLOOKUP($D8,Licenciés!$A:$AC,20,FALSE))</f>
        <v>Attestation autoquestionnaire pour mineur</v>
      </c>
      <c r="AP8" s="211" t="str">
        <f>IF($D8="","",VLOOKUP($D8,Licenciés!$A:$AC,5,FALSE))</f>
        <v>T</v>
      </c>
      <c r="AQ8" s="211">
        <f>IF($D8="","",VLOOKUP($D8,Licenciés!$A:$AC,10,FALSE))</f>
        <v>-17</v>
      </c>
      <c r="AR8" s="211" t="str">
        <f>IF($D8="","",VLOOKUP($D8,Licenciés!$A:$AC,11,FALSE))</f>
        <v>F</v>
      </c>
      <c r="AS8" s="211" t="str">
        <f>IF($D8="","",VLOOKUP($D8,Licenciés!$A:$AC,29,FALSE))</f>
        <v>Française</v>
      </c>
      <c r="AT8" s="30">
        <f>IF($D8="","",VLOOKUP($D8,Licenciés!$A:$AC,28,FALSE))</f>
        <v>0</v>
      </c>
      <c r="AU8" s="211">
        <f>IF($D8="","",VLOOKUP($D8,Licenciés!$A:$AZ,35,FALSE))</f>
        <v>130720992</v>
      </c>
      <c r="AV8" s="211" t="str">
        <f>IF($D8="","",VLOOKUP($D8,Licenciés!$A:$AZ,36,FALSE))</f>
        <v>06 25 18 28 39</v>
      </c>
      <c r="AW8" s="31" t="str">
        <f>IF($D8="","",VLOOKUP($D8,Licenciés!$A:$AZ,37,FALSE))</f>
        <v>salomedespinoy@gmail.com</v>
      </c>
    </row>
    <row r="9" spans="1:49" s="101" customFormat="1" ht="15.95" customHeight="1">
      <c r="A9" s="519">
        <v>4</v>
      </c>
      <c r="B9" s="520" t="str">
        <f t="shared" si="0"/>
        <v>12</v>
      </c>
      <c r="C9" s="521" t="str">
        <f t="shared" si="1"/>
        <v>72</v>
      </c>
      <c r="D9" s="566">
        <v>7216648</v>
      </c>
      <c r="E9" s="523" t="str">
        <f>IF($D9="","",(VLOOKUP($D9,Licenciés!$A:$AC,2,FALSE)&amp;" "&amp;VLOOKUP($D9,Licenciés!$A:$AC,3,FALSE)))</f>
        <v>BUREAU Clemence</v>
      </c>
      <c r="F9" s="29" t="str">
        <f>IF($D9="","",VLOOKUP($D9,Licenciés!$A:$AC,15,FALSE))</f>
        <v>LE MANS SARTHE TENNIS DE TABLE</v>
      </c>
      <c r="G9" s="525">
        <f>IF($D9="","",VLOOKUP($D9,Licenciés!$A:$AC,8,FALSE))</f>
        <v>38850</v>
      </c>
      <c r="H9" s="521">
        <f>IF($D9="","",VLOOKUP($D9,Licenciés!$A:$AC,21,FALSE))</f>
        <v>1588</v>
      </c>
      <c r="I9" s="521" t="str">
        <f>IF($D9="","",IF(VLOOKUP($D9,Licenciés!$A:$AC,24,FALSE)="Numerote","n° "&amp;VLOOKUP($D9,Licenciés!$A:$AC,23,FALSE),(VLOOKUP($D9,Licenciés!$A:$AC,24,FALSE))))</f>
        <v>n° 264</v>
      </c>
      <c r="J9" s="521" t="str">
        <f>IF($D9="","",VLOOKUP($D9,Licenciés!$A:$AC,9,FALSE))</f>
        <v>J2</v>
      </c>
      <c r="K9" s="529"/>
      <c r="L9" s="559"/>
      <c r="M9" s="521">
        <v>32</v>
      </c>
      <c r="N9" s="521"/>
      <c r="O9" s="528"/>
      <c r="P9" s="529"/>
      <c r="Q9" s="559"/>
      <c r="R9" s="530"/>
      <c r="S9" s="521"/>
      <c r="T9" s="528"/>
      <c r="U9" s="625"/>
      <c r="V9" s="559"/>
      <c r="W9" s="568"/>
      <c r="X9" s="521"/>
      <c r="Y9" s="528"/>
      <c r="Z9" s="529"/>
      <c r="AA9" s="559"/>
      <c r="AB9" s="540"/>
      <c r="AC9" s="540"/>
      <c r="AD9" s="561"/>
      <c r="AE9" s="219">
        <f t="shared" si="2"/>
        <v>0</v>
      </c>
      <c r="AF9" s="162">
        <f t="shared" si="3"/>
        <v>0</v>
      </c>
      <c r="AG9" s="162">
        <f t="shared" si="4"/>
        <v>32</v>
      </c>
      <c r="AH9" s="162">
        <f t="shared" si="5"/>
        <v>0</v>
      </c>
      <c r="AI9" s="167">
        <f t="shared" si="6"/>
        <v>0</v>
      </c>
      <c r="AJ9" s="383"/>
      <c r="AK9" s="516"/>
      <c r="AL9" s="132">
        <f>IF($D9="","",IF(VLOOKUP($D9,Licenciés!$A:$AC,14,FALSE)&lt;10000000,"0"&amp;VLOOKUP($D9,Licenciés!$A:$AC,14,FALSE),VLOOKUP($D9,Licenciés!$A:$AC,14,FALSE)))</f>
        <v>12720104</v>
      </c>
      <c r="AM9" s="211">
        <f>IF($D9="","",VLOOKUP($D9,Licenciés!$A:$AC,23,FALSE))</f>
        <v>264</v>
      </c>
      <c r="AN9" s="30">
        <f>IF($D9="","",VLOOKUP($D9,Licenciés!$A:$AC,16,FALSE))</f>
        <v>44748</v>
      </c>
      <c r="AO9" s="31" t="str">
        <f>IF($D9="","",VLOOKUP($D9,Licenciés!$A:$AC,20,FALSE))</f>
        <v>Attestation autoquestionnaire pour mineur</v>
      </c>
      <c r="AP9" s="211" t="str">
        <f>IF($D9="","",VLOOKUP($D9,Licenciés!$A:$AC,5,FALSE))</f>
        <v>T</v>
      </c>
      <c r="AQ9" s="211">
        <f>IF($D9="","",VLOOKUP($D9,Licenciés!$A:$AC,10,FALSE))</f>
        <v>-17</v>
      </c>
      <c r="AR9" s="211" t="str">
        <f>IF($D9="","",VLOOKUP($D9,Licenciés!$A:$AC,11,FALSE))</f>
        <v>F</v>
      </c>
      <c r="AS9" s="211" t="str">
        <f>IF($D9="","",VLOOKUP($D9,Licenciés!$A:$AC,29,FALSE))</f>
        <v>Française</v>
      </c>
      <c r="AT9" s="30">
        <f>IF($D9="","",VLOOKUP($D9,Licenciés!$A:$AC,28,FALSE))</f>
        <v>44378</v>
      </c>
      <c r="AU9" s="211">
        <f>IF($D9="","",VLOOKUP($D9,Licenciés!$A:$AZ,35,FALSE))</f>
        <v>243866562</v>
      </c>
      <c r="AV9" s="211">
        <f>IF($D9="","",VLOOKUP($D9,Licenciés!$A:$AZ,36,FALSE))</f>
        <v>767668148</v>
      </c>
      <c r="AW9" s="31" t="str">
        <f>IF($D9="","",VLOOKUP($D9,Licenciés!$A:$AZ,37,FALSE))</f>
        <v>bureauflorian@neuf.fr</v>
      </c>
    </row>
    <row r="10" spans="1:49" ht="15.95" customHeight="1">
      <c r="A10" s="519">
        <v>5</v>
      </c>
      <c r="B10" s="520" t="str">
        <f t="shared" si="0"/>
        <v>12</v>
      </c>
      <c r="C10" s="521" t="str">
        <f t="shared" si="1"/>
        <v>44</v>
      </c>
      <c r="D10" s="570">
        <v>4450979</v>
      </c>
      <c r="E10" s="523" t="str">
        <f>IF($D10="","",(VLOOKUP($D10,Licenciés!$A:$AC,2,FALSE)&amp;" "&amp;VLOOKUP($D10,Licenciés!$A:$AC,3,FALSE)))</f>
        <v>DEMEY Sarah</v>
      </c>
      <c r="F10" s="29" t="str">
        <f>IF($D10="","",VLOOKUP($D10,Licenciés!$A:$AC,15,FALSE))</f>
        <v>NANTES ST MEDARD DOULON</v>
      </c>
      <c r="G10" s="525">
        <f>IF($D10="","",VLOOKUP($D10,Licenciés!$A:$AC,8,FALSE))</f>
        <v>39379</v>
      </c>
      <c r="H10" s="521">
        <f>IF($D10="","",VLOOKUP($D10,Licenciés!$A:$AC,21,FALSE))</f>
        <v>1421</v>
      </c>
      <c r="I10" s="521">
        <f>IF($D10="","",IF(VLOOKUP($D10,Licenciés!$A:$AC,24,FALSE)="Numerote","n° "&amp;VLOOKUP($D10,Licenciés!$A:$AC,23,FALSE),(VLOOKUP($D10,Licenciés!$A:$AC,24,FALSE))))</f>
        <v>14</v>
      </c>
      <c r="J10" s="521" t="str">
        <f>IF($D10="","",VLOOKUP($D10,Licenciés!$A:$AC,9,FALSE))</f>
        <v>J1</v>
      </c>
      <c r="K10" s="526"/>
      <c r="L10" s="527"/>
      <c r="M10" s="521">
        <v>28</v>
      </c>
      <c r="N10" s="521"/>
      <c r="O10" s="528"/>
      <c r="P10" s="526"/>
      <c r="Q10" s="527"/>
      <c r="R10" s="521"/>
      <c r="S10" s="521"/>
      <c r="T10" s="528"/>
      <c r="U10" s="526"/>
      <c r="V10" s="527"/>
      <c r="W10" s="534"/>
      <c r="X10" s="521"/>
      <c r="Y10" s="528"/>
      <c r="Z10" s="529"/>
      <c r="AA10" s="527"/>
      <c r="AB10" s="540"/>
      <c r="AC10" s="540"/>
      <c r="AD10" s="561"/>
      <c r="AE10" s="219">
        <f t="shared" si="2"/>
        <v>0</v>
      </c>
      <c r="AF10" s="162">
        <f t="shared" si="3"/>
        <v>0</v>
      </c>
      <c r="AG10" s="162">
        <f t="shared" si="4"/>
        <v>28</v>
      </c>
      <c r="AH10" s="162">
        <f t="shared" si="5"/>
        <v>0</v>
      </c>
      <c r="AI10" s="167">
        <f t="shared" si="6"/>
        <v>0</v>
      </c>
      <c r="AJ10" s="383"/>
      <c r="AK10" s="513"/>
      <c r="AL10" s="132">
        <f>IF($D10="","",IF(VLOOKUP($D10,Licenciés!$A:$AC,14,FALSE)&lt;10000000,"0"&amp;VLOOKUP($D10,Licenciés!$A:$AC,14,FALSE),VLOOKUP($D10,Licenciés!$A:$AC,14,FALSE)))</f>
        <v>12440058</v>
      </c>
      <c r="AM10" s="211">
        <f>IF($D10="","",VLOOKUP($D10,Licenciés!$A:$AC,23,FALSE))</f>
        <v>0</v>
      </c>
      <c r="AN10" s="30">
        <f>IF($D10="","",VLOOKUP($D10,Licenciés!$A:$AC,16,FALSE))</f>
        <v>44813</v>
      </c>
      <c r="AO10" s="31" t="str">
        <f>IF($D10="","",VLOOKUP($D10,Licenciés!$A:$AC,20,FALSE))</f>
        <v>Attestation autoquestionnaire pour mineur</v>
      </c>
      <c r="AP10" s="211" t="str">
        <f>IF($D10="","",VLOOKUP($D10,Licenciés!$A:$AC,5,FALSE))</f>
        <v>T</v>
      </c>
      <c r="AQ10" s="211">
        <f>IF($D10="","",VLOOKUP($D10,Licenciés!$A:$AC,10,FALSE))</f>
        <v>-16</v>
      </c>
      <c r="AR10" s="211" t="str">
        <f>IF($D10="","",VLOOKUP($D10,Licenciés!$A:$AC,11,FALSE))</f>
        <v>F</v>
      </c>
      <c r="AS10" s="211" t="str">
        <f>IF($D10="","",VLOOKUP($D10,Licenciés!$A:$AC,29,FALSE))</f>
        <v>Française</v>
      </c>
      <c r="AT10" s="30">
        <f>IF($D10="","",VLOOKUP($D10,Licenciés!$A:$AC,28,FALSE))</f>
        <v>0</v>
      </c>
      <c r="AU10" s="211">
        <f>IF($D10="","",VLOOKUP($D10,Licenciés!$A:$AZ,35,FALSE))</f>
        <v>954589425</v>
      </c>
      <c r="AV10" s="211">
        <f>IF($D10="","",VLOOKUP($D10,Licenciés!$A:$AZ,36,FALSE))</f>
        <v>652866203</v>
      </c>
      <c r="AW10" s="31" t="str">
        <f>IF($D10="","",VLOOKUP($D10,Licenciés!$A:$AZ,37,FALSE))</f>
        <v>XAVIER.DEMEY@ALICEADSL.FR</v>
      </c>
    </row>
    <row r="11" spans="1:49" ht="15.95" customHeight="1">
      <c r="A11" s="519">
        <v>6</v>
      </c>
      <c r="B11" s="520" t="str">
        <f t="shared" si="0"/>
        <v>04</v>
      </c>
      <c r="C11" s="521" t="str">
        <f t="shared" si="1"/>
        <v>37</v>
      </c>
      <c r="D11" s="570">
        <v>3725749</v>
      </c>
      <c r="E11" s="523" t="str">
        <f>IF($D11="","",(VLOOKUP($D11,Licenciés!$A:$AC,2,FALSE)&amp;" "&amp;VLOOKUP($D11,Licenciés!$A:$AC,3,FALSE)))</f>
        <v>BERARD Elyne</v>
      </c>
      <c r="F11" s="29" t="str">
        <f>IF($D11="","",VLOOKUP($D11,Licenciés!$A:$AC,15,FALSE))</f>
        <v>T.T. JOUE-LES-TOURS</v>
      </c>
      <c r="G11" s="525">
        <f>IF($D11="","",VLOOKUP($D11,Licenciés!$A:$AC,8,FALSE))</f>
        <v>38958</v>
      </c>
      <c r="H11" s="521">
        <f>IF($D11="","",VLOOKUP($D11,Licenciés!$A:$AC,21,FALSE))</f>
        <v>1411</v>
      </c>
      <c r="I11" s="521">
        <f>IF($D11="","",IF(VLOOKUP($D11,Licenciés!$A:$AC,24,FALSE)="Numerote","n° "&amp;VLOOKUP($D11,Licenciés!$A:$AC,23,FALSE),(VLOOKUP($D11,Licenciés!$A:$AC,24,FALSE))))</f>
        <v>14</v>
      </c>
      <c r="J11" s="521" t="str">
        <f>IF($D11="","",VLOOKUP($D11,Licenciés!$A:$AC,9,FALSE))</f>
        <v>J2</v>
      </c>
      <c r="K11" s="526"/>
      <c r="L11" s="527"/>
      <c r="M11" s="521">
        <v>25</v>
      </c>
      <c r="N11" s="521"/>
      <c r="O11" s="528"/>
      <c r="P11" s="526"/>
      <c r="Q11" s="527"/>
      <c r="R11" s="521"/>
      <c r="S11" s="521"/>
      <c r="T11" s="528"/>
      <c r="U11" s="594"/>
      <c r="V11" s="527"/>
      <c r="W11" s="534"/>
      <c r="X11" s="521"/>
      <c r="Y11" s="528"/>
      <c r="Z11" s="529"/>
      <c r="AA11" s="527"/>
      <c r="AB11" s="540"/>
      <c r="AC11" s="540"/>
      <c r="AD11" s="561"/>
      <c r="AE11" s="219">
        <f t="shared" si="2"/>
        <v>0</v>
      </c>
      <c r="AF11" s="162">
        <f t="shared" si="3"/>
        <v>0</v>
      </c>
      <c r="AG11" s="162">
        <f t="shared" si="4"/>
        <v>25</v>
      </c>
      <c r="AH11" s="162">
        <f t="shared" si="5"/>
        <v>0</v>
      </c>
      <c r="AI11" s="167">
        <f t="shared" si="6"/>
        <v>0</v>
      </c>
      <c r="AJ11" s="383"/>
      <c r="AK11" s="516"/>
      <c r="AL11" s="132" t="str">
        <f>IF($D11="","",IF(VLOOKUP($D11,Licenciés!$A:$AC,14,FALSE)&lt;10000000,"0"&amp;VLOOKUP($D11,Licenciés!$A:$AC,14,FALSE),VLOOKUP($D11,Licenciés!$A:$AC,14,FALSE)))</f>
        <v>04370566</v>
      </c>
      <c r="AM11" s="211">
        <f>IF($D11="","",VLOOKUP($D11,Licenciés!$A:$AC,23,FALSE))</f>
        <v>0</v>
      </c>
      <c r="AN11" s="30">
        <f>IF($D11="","",VLOOKUP($D11,Licenciés!$A:$AC,16,FALSE))</f>
        <v>44800</v>
      </c>
      <c r="AO11" s="31" t="str">
        <f>IF($D11="","",VLOOKUP($D11,Licenciés!$A:$AC,20,FALSE))</f>
        <v>Attestation autoquestionnaire pour mineur</v>
      </c>
      <c r="AP11" s="211" t="str">
        <f>IF($D11="","",VLOOKUP($D11,Licenciés!$A:$AC,5,FALSE))</f>
        <v>T</v>
      </c>
      <c r="AQ11" s="211">
        <f>IF($D11="","",VLOOKUP($D11,Licenciés!$A:$AC,10,FALSE))</f>
        <v>-17</v>
      </c>
      <c r="AR11" s="211" t="str">
        <f>IF($D11="","",VLOOKUP($D11,Licenciés!$A:$AC,11,FALSE))</f>
        <v>F</v>
      </c>
      <c r="AS11" s="211" t="str">
        <f>IF($D11="","",VLOOKUP($D11,Licenciés!$A:$AC,29,FALSE))</f>
        <v>Française</v>
      </c>
      <c r="AT11" s="30">
        <f>IF($D11="","",VLOOKUP($D11,Licenciés!$A:$AC,28,FALSE))</f>
        <v>0</v>
      </c>
      <c r="AU11" s="211">
        <f>IF($D11="","",VLOOKUP($D11,Licenciés!$A:$AZ,35,FALSE))</f>
        <v>661090142</v>
      </c>
      <c r="AV11" s="211">
        <f>IF($D11="","",VLOOKUP($D11,Licenciés!$A:$AZ,36,FALSE))</f>
        <v>658467038</v>
      </c>
      <c r="AW11" s="31" t="str">
        <f>IF($D11="","",VLOOKUP($D11,Licenciés!$A:$AZ,37,FALSE))</f>
        <v>alya37@hotmail.fr</v>
      </c>
    </row>
    <row r="12" spans="1:49" ht="15.95" customHeight="1">
      <c r="A12" s="519">
        <v>7</v>
      </c>
      <c r="B12" s="520" t="str">
        <f t="shared" si="0"/>
        <v>08</v>
      </c>
      <c r="C12" s="521" t="str">
        <f t="shared" si="1"/>
        <v>94</v>
      </c>
      <c r="D12" s="570">
        <v>9448680</v>
      </c>
      <c r="E12" s="523" t="str">
        <f>IF($D12="","",(VLOOKUP($D12,Licenciés!$A:$AC,2,FALSE)&amp;" "&amp;VLOOKUP($D12,Licenciés!$A:$AC,3,FALSE)))</f>
        <v>VINCI Ornella</v>
      </c>
      <c r="F12" s="29" t="str">
        <f>IF($D12="","",VLOOKUP($D12,Licenciés!$A:$AC,15,FALSE))</f>
        <v>FONTENAYSIENNE Union Sportive TT</v>
      </c>
      <c r="G12" s="525">
        <f>IF($D12="","",VLOOKUP($D12,Licenciés!$A:$AC,8,FALSE))</f>
        <v>38983</v>
      </c>
      <c r="H12" s="521">
        <f>IF($D12="","",VLOOKUP($D12,Licenciés!$A:$AC,21,FALSE))</f>
        <v>1313</v>
      </c>
      <c r="I12" s="521">
        <f>IF($D12="","",IF(VLOOKUP($D12,Licenciés!$A:$AC,24,FALSE)="Numerote","n° "&amp;VLOOKUP($D12,Licenciés!$A:$AC,23,FALSE),(VLOOKUP($D12,Licenciés!$A:$AC,24,FALSE))))</f>
        <v>13</v>
      </c>
      <c r="J12" s="521" t="str">
        <f>IF($D12="","",VLOOKUP($D12,Licenciés!$A:$AC,9,FALSE))</f>
        <v>J2</v>
      </c>
      <c r="K12" s="529"/>
      <c r="L12" s="559"/>
      <c r="M12" s="540">
        <v>24</v>
      </c>
      <c r="N12" s="521"/>
      <c r="O12" s="528"/>
      <c r="P12" s="529"/>
      <c r="Q12" s="559"/>
      <c r="R12" s="530"/>
      <c r="S12" s="521"/>
      <c r="T12" s="528"/>
      <c r="U12" s="529"/>
      <c r="V12" s="559"/>
      <c r="W12" s="521"/>
      <c r="X12" s="521"/>
      <c r="Y12" s="528"/>
      <c r="Z12" s="529"/>
      <c r="AA12" s="559"/>
      <c r="AB12" s="540"/>
      <c r="AC12" s="540"/>
      <c r="AD12" s="561"/>
      <c r="AE12" s="219">
        <f t="shared" si="2"/>
        <v>0</v>
      </c>
      <c r="AF12" s="162">
        <f t="shared" si="3"/>
        <v>0</v>
      </c>
      <c r="AG12" s="162">
        <f t="shared" si="4"/>
        <v>24</v>
      </c>
      <c r="AH12" s="162">
        <f t="shared" si="5"/>
        <v>0</v>
      </c>
      <c r="AI12" s="167">
        <f t="shared" si="6"/>
        <v>0</v>
      </c>
      <c r="AJ12" s="383"/>
      <c r="AK12" s="516"/>
      <c r="AL12" s="132" t="str">
        <f>IF($D12="","",IF(VLOOKUP($D12,Licenciés!$A:$AC,14,FALSE)&lt;10000000,"0"&amp;VLOOKUP($D12,Licenciés!$A:$AC,14,FALSE),VLOOKUP($D12,Licenciés!$A:$AC,14,FALSE)))</f>
        <v>08940073</v>
      </c>
      <c r="AM12" s="211">
        <f>IF($D12="","",VLOOKUP($D12,Licenciés!$A:$AC,23,FALSE))</f>
        <v>0</v>
      </c>
      <c r="AN12" s="30">
        <f>IF($D12="","",VLOOKUP($D12,Licenciés!$A:$AC,16,FALSE))</f>
        <v>44817</v>
      </c>
      <c r="AO12" s="31" t="str">
        <f>IF($D12="","",VLOOKUP($D12,Licenciés!$A:$AC,20,FALSE))</f>
        <v>Standard</v>
      </c>
      <c r="AP12" s="211" t="str">
        <f>IF($D12="","",VLOOKUP($D12,Licenciés!$A:$AC,5,FALSE))</f>
        <v>T</v>
      </c>
      <c r="AQ12" s="211">
        <f>IF($D12="","",VLOOKUP($D12,Licenciés!$A:$AC,10,FALSE))</f>
        <v>-17</v>
      </c>
      <c r="AR12" s="211" t="str">
        <f>IF($D12="","",VLOOKUP($D12,Licenciés!$A:$AC,11,FALSE))</f>
        <v>F</v>
      </c>
      <c r="AS12" s="211" t="str">
        <f>IF($D12="","",VLOOKUP($D12,Licenciés!$A:$AC,29,FALSE))</f>
        <v>Française</v>
      </c>
      <c r="AT12" s="30">
        <f>IF($D12="","",VLOOKUP($D12,Licenciés!$A:$AC,28,FALSE))</f>
        <v>0</v>
      </c>
      <c r="AU12" s="211">
        <f>IF($D12="","",VLOOKUP($D12,Licenciés!$A:$AZ,35,FALSE))</f>
        <v>698439686</v>
      </c>
      <c r="AV12" s="211">
        <f>IF($D12="","",VLOOKUP($D12,Licenciés!$A:$AZ,36,FALSE))</f>
        <v>660817905</v>
      </c>
      <c r="AW12" s="31" t="str">
        <f>IF($D12="","",VLOOKUP($D12,Licenciés!$A:$AZ,37,FALSE))</f>
        <v>jfvinci@free.fr</v>
      </c>
    </row>
    <row r="13" spans="1:49" ht="15.95" customHeight="1">
      <c r="A13" s="519">
        <v>8</v>
      </c>
      <c r="B13" s="520" t="str">
        <f t="shared" si="0"/>
        <v>03</v>
      </c>
      <c r="C13" s="521" t="str">
        <f t="shared" si="1"/>
        <v>35</v>
      </c>
      <c r="D13" s="566">
        <v>3534611</v>
      </c>
      <c r="E13" s="523" t="str">
        <f>IF($D13="","",(VLOOKUP($D13,Licenciés!$A:$AC,2,FALSE)&amp;" "&amp;VLOOKUP($D13,Licenciés!$A:$AC,3,FALSE)))</f>
        <v>GUILLAUME-PETRE Angele</v>
      </c>
      <c r="F13" s="29" t="str">
        <f>IF($D13="","",VLOOKUP($D13,Licenciés!$A:$AC,15,FALSE))</f>
        <v>MONTFORT T.T.</v>
      </c>
      <c r="G13" s="525">
        <f>IF($D13="","",VLOOKUP($D13,Licenciés!$A:$AC,8,FALSE))</f>
        <v>38220</v>
      </c>
      <c r="H13" s="521">
        <f>IF($D13="","",VLOOKUP($D13,Licenciés!$A:$AC,21,FALSE))</f>
        <v>1372</v>
      </c>
      <c r="I13" s="521">
        <f>IF($D13="","",IF(VLOOKUP($D13,Licenciés!$A:$AC,24,FALSE)="Numerote","n° "&amp;VLOOKUP($D13,Licenciés!$A:$AC,23,FALSE),(VLOOKUP($D13,Licenciés!$A:$AC,24,FALSE))))</f>
        <v>13</v>
      </c>
      <c r="J13" s="521" t="str">
        <f>IF($D13="","",VLOOKUP($D13,Licenciés!$A:$AC,9,FALSE))</f>
        <v>J4</v>
      </c>
      <c r="K13" s="526"/>
      <c r="L13" s="527"/>
      <c r="M13" s="521">
        <v>23</v>
      </c>
      <c r="N13" s="521"/>
      <c r="O13" s="528"/>
      <c r="P13" s="526"/>
      <c r="Q13" s="527"/>
      <c r="R13" s="521"/>
      <c r="S13" s="521"/>
      <c r="T13" s="531"/>
      <c r="U13" s="526"/>
      <c r="V13" s="527"/>
      <c r="W13" s="521"/>
      <c r="X13" s="521"/>
      <c r="Y13" s="528"/>
      <c r="Z13" s="529"/>
      <c r="AA13" s="527"/>
      <c r="AB13" s="540"/>
      <c r="AC13" s="540"/>
      <c r="AD13" s="561"/>
      <c r="AE13" s="219">
        <f t="shared" si="2"/>
        <v>0</v>
      </c>
      <c r="AF13" s="162">
        <f t="shared" si="3"/>
        <v>0</v>
      </c>
      <c r="AG13" s="162">
        <f t="shared" si="4"/>
        <v>23</v>
      </c>
      <c r="AH13" s="162">
        <f t="shared" si="5"/>
        <v>0</v>
      </c>
      <c r="AI13" s="167">
        <f t="shared" si="6"/>
        <v>0</v>
      </c>
      <c r="AJ13" s="231"/>
      <c r="AK13" s="513"/>
      <c r="AL13" s="132" t="str">
        <f>IF($D13="","",IF(VLOOKUP($D13,Licenciés!$A:$AC,14,FALSE)&lt;10000000,"0"&amp;VLOOKUP($D13,Licenciés!$A:$AC,14,FALSE),VLOOKUP($D13,Licenciés!$A:$AC,14,FALSE)))</f>
        <v>03350136</v>
      </c>
      <c r="AM13" s="211">
        <f>IF($D13="","",VLOOKUP($D13,Licenciés!$A:$AC,23,FALSE))</f>
        <v>0</v>
      </c>
      <c r="AN13" s="30">
        <f>IF($D13="","",VLOOKUP($D13,Licenciés!$A:$AC,16,FALSE))</f>
        <v>44803</v>
      </c>
      <c r="AO13" s="31" t="str">
        <f>IF($D13="","",VLOOKUP($D13,Licenciés!$A:$AC,20,FALSE))</f>
        <v>Attestation autoquestionnaire pour majeur</v>
      </c>
      <c r="AP13" s="211" t="str">
        <f>IF($D13="","",VLOOKUP($D13,Licenciés!$A:$AC,5,FALSE))</f>
        <v>T</v>
      </c>
      <c r="AQ13" s="211">
        <f>IF($D13="","",VLOOKUP($D13,Licenciés!$A:$AC,10,FALSE))</f>
        <v>-19</v>
      </c>
      <c r="AR13" s="211" t="str">
        <f>IF($D13="","",VLOOKUP($D13,Licenciés!$A:$AC,11,FALSE))</f>
        <v>F</v>
      </c>
      <c r="AS13" s="211" t="str">
        <f>IF($D13="","",VLOOKUP($D13,Licenciés!$A:$AC,29,FALSE))</f>
        <v>Française</v>
      </c>
      <c r="AT13" s="30">
        <f>IF($D13="","",VLOOKUP($D13,Licenciés!$A:$AC,28,FALSE))</f>
        <v>43647</v>
      </c>
      <c r="AU13" s="211">
        <f>IF($D13="","",VLOOKUP($D13,Licenciés!$A:$AZ,35,FALSE))</f>
        <v>299094715</v>
      </c>
      <c r="AV13" s="211">
        <f>IF($D13="","",VLOOKUP($D13,Licenciés!$A:$AZ,36,FALSE))</f>
        <v>761918541</v>
      </c>
      <c r="AW13" s="31" t="str">
        <f>IF($D13="","",VLOOKUP($D13,Licenciés!$A:$AZ,37,FALSE))</f>
        <v>florence.guillaume35@wanadoo.fr</v>
      </c>
    </row>
    <row r="14" spans="1:49" s="101" customFormat="1" ht="15.95" customHeight="1">
      <c r="A14" s="519">
        <v>9</v>
      </c>
      <c r="B14" s="520" t="str">
        <f t="shared" si="0"/>
        <v>08</v>
      </c>
      <c r="C14" s="521" t="str">
        <f t="shared" si="1"/>
        <v>78</v>
      </c>
      <c r="D14" s="566">
        <v>7872484</v>
      </c>
      <c r="E14" s="523" t="str">
        <f>IF($D14="","",(VLOOKUP($D14,Licenciés!$A:$AC,2,FALSE)&amp;" "&amp;VLOOKUP($D14,Licenciés!$A:$AC,3,FALSE)))</f>
        <v>ROUSSEL Pauline</v>
      </c>
      <c r="F14" s="29" t="str">
        <f>IF($D14="","",VLOOKUP($D14,Licenciés!$A:$AC,15,FALSE))</f>
        <v>ELANCOURT CTT</v>
      </c>
      <c r="G14" s="525">
        <f>IF($D14="","",VLOOKUP($D14,Licenciés!$A:$AC,8,FALSE))</f>
        <v>39130</v>
      </c>
      <c r="H14" s="521">
        <f>IF($D14="","",VLOOKUP($D14,Licenciés!$A:$AC,21,FALSE))</f>
        <v>953</v>
      </c>
      <c r="I14" s="521">
        <f>IF($D14="","",IF(VLOOKUP($D14,Licenciés!$A:$AC,24,FALSE)="Numerote","n° "&amp;VLOOKUP($D14,Licenciés!$A:$AC,23,FALSE),(VLOOKUP($D14,Licenciés!$A:$AC,24,FALSE))))</f>
        <v>9</v>
      </c>
      <c r="J14" s="521" t="str">
        <f>IF($D14="","",VLOOKUP($D14,Licenciés!$A:$AC,9,FALSE))</f>
        <v>J1</v>
      </c>
      <c r="K14" s="545"/>
      <c r="L14" s="546"/>
      <c r="M14" s="563">
        <v>22</v>
      </c>
      <c r="N14" s="540"/>
      <c r="O14" s="544"/>
      <c r="P14" s="545"/>
      <c r="Q14" s="546"/>
      <c r="R14" s="540"/>
      <c r="S14" s="540"/>
      <c r="T14" s="544"/>
      <c r="U14" s="545"/>
      <c r="V14" s="546"/>
      <c r="W14" s="542"/>
      <c r="X14" s="540"/>
      <c r="Y14" s="544"/>
      <c r="Z14" s="545"/>
      <c r="AA14" s="546"/>
      <c r="AB14" s="540"/>
      <c r="AC14" s="540"/>
      <c r="AD14" s="561"/>
      <c r="AE14" s="219">
        <f t="shared" si="2"/>
        <v>0</v>
      </c>
      <c r="AF14" s="162">
        <f t="shared" si="3"/>
        <v>0</v>
      </c>
      <c r="AG14" s="162">
        <f t="shared" si="4"/>
        <v>22</v>
      </c>
      <c r="AH14" s="162">
        <f t="shared" si="5"/>
        <v>0</v>
      </c>
      <c r="AI14" s="167">
        <f t="shared" si="6"/>
        <v>0</v>
      </c>
      <c r="AJ14" s="383"/>
      <c r="AK14" s="516"/>
      <c r="AL14" s="132" t="str">
        <f>IF($D14="","",IF(VLOOKUP($D14,Licenciés!$A:$AC,14,FALSE)&lt;10000000,"0"&amp;VLOOKUP($D14,Licenciés!$A:$AC,14,FALSE),VLOOKUP($D14,Licenciés!$A:$AC,14,FALSE)))</f>
        <v>08780496</v>
      </c>
      <c r="AM14" s="211">
        <f>IF($D14="","",VLOOKUP($D14,Licenciés!$A:$AC,23,FALSE))</f>
        <v>0</v>
      </c>
      <c r="AN14" s="30">
        <f>IF($D14="","",VLOOKUP($D14,Licenciés!$A:$AC,16,FALSE))</f>
        <v>44789</v>
      </c>
      <c r="AO14" s="31" t="str">
        <f>IF($D14="","",VLOOKUP($D14,Licenciés!$A:$AC,20,FALSE))</f>
        <v>Attestation autoquestionnaire pour mineur</v>
      </c>
      <c r="AP14" s="211" t="str">
        <f>IF($D14="","",VLOOKUP($D14,Licenciés!$A:$AC,5,FALSE))</f>
        <v>T</v>
      </c>
      <c r="AQ14" s="211">
        <f>IF($D14="","",VLOOKUP($D14,Licenciés!$A:$AC,10,FALSE))</f>
        <v>-16</v>
      </c>
      <c r="AR14" s="211" t="str">
        <f>IF($D14="","",VLOOKUP($D14,Licenciés!$A:$AC,11,FALSE))</f>
        <v>F</v>
      </c>
      <c r="AS14" s="211" t="str">
        <f>IF($D14="","",VLOOKUP($D14,Licenciés!$A:$AC,29,FALSE))</f>
        <v>Française</v>
      </c>
      <c r="AT14" s="30">
        <f>IF($D14="","",VLOOKUP($D14,Licenciés!$A:$AC,28,FALSE))</f>
        <v>0</v>
      </c>
      <c r="AU14" s="211">
        <f>IF($D14="","",VLOOKUP($D14,Licenciés!$A:$AZ,35,FALSE))</f>
        <v>0</v>
      </c>
      <c r="AV14" s="211">
        <f>IF($D14="","",VLOOKUP($D14,Licenciés!$A:$AZ,36,FALSE))</f>
        <v>0</v>
      </c>
      <c r="AW14" s="31" t="str">
        <f>IF($D14="","",VLOOKUP($D14,Licenciés!$A:$AZ,37,FALSE))</f>
        <v>mathildedn@free.fr</v>
      </c>
    </row>
    <row r="15" spans="1:49" ht="15.95" customHeight="1">
      <c r="A15" s="519">
        <v>10</v>
      </c>
      <c r="B15" s="520" t="str">
        <f t="shared" si="0"/>
        <v>08</v>
      </c>
      <c r="C15" s="521" t="str">
        <f t="shared" si="1"/>
        <v>94</v>
      </c>
      <c r="D15" s="566">
        <v>9448305</v>
      </c>
      <c r="E15" s="523" t="str">
        <f>IF($D15="","",(VLOOKUP($D15,Licenciés!$A:$AC,2,FALSE)&amp;" "&amp;VLOOKUP($D15,Licenciés!$A:$AC,3,FALSE)))</f>
        <v>SOULIER Zoe</v>
      </c>
      <c r="F15" s="29" t="str">
        <f>IF($D15="","",VLOOKUP($D15,Licenciés!$A:$AC,15,FALSE))</f>
        <v>FONTENAYSIENNE Union Sportive TT</v>
      </c>
      <c r="G15" s="525">
        <f>IF($D15="","",VLOOKUP($D15,Licenciés!$A:$AC,8,FALSE))</f>
        <v>38858</v>
      </c>
      <c r="H15" s="521">
        <f>IF($D15="","",VLOOKUP($D15,Licenciés!$A:$AC,21,FALSE))</f>
        <v>1434</v>
      </c>
      <c r="I15" s="521">
        <f>IF($D15="","",IF(VLOOKUP($D15,Licenciés!$A:$AC,24,FALSE)="Numerote","n° "&amp;VLOOKUP($D15,Licenciés!$A:$AC,23,FALSE),(VLOOKUP($D15,Licenciés!$A:$AC,24,FALSE))))</f>
        <v>14</v>
      </c>
      <c r="J15" s="521" t="str">
        <f>IF($D15="","",VLOOKUP($D15,Licenciés!$A:$AC,9,FALSE))</f>
        <v>J2</v>
      </c>
      <c r="K15" s="526"/>
      <c r="L15" s="527"/>
      <c r="M15" s="521">
        <v>17</v>
      </c>
      <c r="N15" s="521"/>
      <c r="O15" s="528"/>
      <c r="P15" s="526"/>
      <c r="Q15" s="527"/>
      <c r="R15" s="521"/>
      <c r="S15" s="521"/>
      <c r="T15" s="528"/>
      <c r="U15" s="526"/>
      <c r="V15" s="527"/>
      <c r="W15" s="521"/>
      <c r="X15" s="521"/>
      <c r="Y15" s="528"/>
      <c r="Z15" s="529"/>
      <c r="AA15" s="527"/>
      <c r="AB15" s="540"/>
      <c r="AC15" s="540"/>
      <c r="AD15" s="561"/>
      <c r="AE15" s="219">
        <f t="shared" si="2"/>
        <v>0</v>
      </c>
      <c r="AF15" s="162">
        <f t="shared" si="3"/>
        <v>0</v>
      </c>
      <c r="AG15" s="162">
        <f t="shared" si="4"/>
        <v>17</v>
      </c>
      <c r="AH15" s="162">
        <f t="shared" si="5"/>
        <v>0</v>
      </c>
      <c r="AI15" s="167">
        <f t="shared" si="6"/>
        <v>0</v>
      </c>
      <c r="AJ15" s="231"/>
      <c r="AK15" s="513"/>
      <c r="AL15" s="132" t="str">
        <f>IF($D15="","",IF(VLOOKUP($D15,Licenciés!$A:$AC,14,FALSE)&lt;10000000,"0"&amp;VLOOKUP($D15,Licenciés!$A:$AC,14,FALSE),VLOOKUP($D15,Licenciés!$A:$AC,14,FALSE)))</f>
        <v>08940073</v>
      </c>
      <c r="AM15" s="211">
        <f>IF($D15="","",VLOOKUP($D15,Licenciés!$A:$AC,23,FALSE))</f>
        <v>0</v>
      </c>
      <c r="AN15" s="30">
        <f>IF($D15="","",VLOOKUP($D15,Licenciés!$A:$AC,16,FALSE))</f>
        <v>44804</v>
      </c>
      <c r="AO15" s="31" t="str">
        <f>IF($D15="","",VLOOKUP($D15,Licenciés!$A:$AC,20,FALSE))</f>
        <v>Attestation autoquestionnaire pour mineur</v>
      </c>
      <c r="AP15" s="211" t="str">
        <f>IF($D15="","",VLOOKUP($D15,Licenciés!$A:$AC,5,FALSE))</f>
        <v>T</v>
      </c>
      <c r="AQ15" s="211">
        <f>IF($D15="","",VLOOKUP($D15,Licenciés!$A:$AC,10,FALSE))</f>
        <v>-17</v>
      </c>
      <c r="AR15" s="211" t="str">
        <f>IF($D15="","",VLOOKUP($D15,Licenciés!$A:$AC,11,FALSE))</f>
        <v>F</v>
      </c>
      <c r="AS15" s="211" t="str">
        <f>IF($D15="","",VLOOKUP($D15,Licenciés!$A:$AC,29,FALSE))</f>
        <v>Française</v>
      </c>
      <c r="AT15" s="30">
        <f>IF($D15="","",VLOOKUP($D15,Licenciés!$A:$AC,28,FALSE))</f>
        <v>0</v>
      </c>
      <c r="AU15" s="211">
        <f>IF($D15="","",VLOOKUP($D15,Licenciés!$A:$AZ,35,FALSE))</f>
        <v>650254267</v>
      </c>
      <c r="AV15" s="211">
        <f>IF($D15="","",VLOOKUP($D15,Licenciés!$A:$AZ,36,FALSE))</f>
        <v>767676906</v>
      </c>
      <c r="AW15" s="31" t="str">
        <f>IF($D15="","",VLOOKUP($D15,Licenciés!$A:$AZ,37,FALSE))</f>
        <v>soulieraxelsson@free.fr</v>
      </c>
    </row>
    <row r="16" spans="1:49" ht="15" customHeight="1">
      <c r="A16" s="519">
        <v>11</v>
      </c>
      <c r="B16" s="520" t="str">
        <f t="shared" si="0"/>
        <v>04</v>
      </c>
      <c r="C16" s="521" t="str">
        <f t="shared" si="1"/>
        <v>28</v>
      </c>
      <c r="D16" s="570">
        <v>2812518</v>
      </c>
      <c r="E16" s="523" t="str">
        <f>IF($D16="","",(VLOOKUP($D16,Licenciés!$A:$AC,2,FALSE)&amp;" "&amp;VLOOKUP($D16,Licenciés!$A:$AC,3,FALSE)))</f>
        <v>DE MONTES Melissa</v>
      </c>
      <c r="F16" s="29" t="str">
        <f>IF($D16="","",VLOOKUP($D16,Licenciés!$A:$AC,15,FALSE))</f>
        <v>C'CHARTRES TENNIS DE TABLE</v>
      </c>
      <c r="G16" s="525">
        <f>IF($D16="","",VLOOKUP($D16,Licenciés!$A:$AC,8,FALSE))</f>
        <v>38457</v>
      </c>
      <c r="H16" s="521">
        <f>IF($D16="","",VLOOKUP($D16,Licenciés!$A:$AC,21,FALSE))</f>
        <v>1489</v>
      </c>
      <c r="I16" s="521">
        <f>IF($D16="","",IF(VLOOKUP($D16,Licenciés!$A:$AC,24,FALSE)="Numerote","n° "&amp;VLOOKUP($D16,Licenciés!$A:$AC,23,FALSE),(VLOOKUP($D16,Licenciés!$A:$AC,24,FALSE))))</f>
        <v>14</v>
      </c>
      <c r="J16" s="521" t="str">
        <f>IF($D16="","",VLOOKUP($D16,Licenciés!$A:$AC,9,FALSE))</f>
        <v>J3</v>
      </c>
      <c r="K16" s="571"/>
      <c r="L16" s="563"/>
      <c r="M16" s="521">
        <v>15</v>
      </c>
      <c r="N16" s="521"/>
      <c r="O16" s="528"/>
      <c r="P16" s="571"/>
      <c r="Q16" s="563"/>
      <c r="R16" s="563"/>
      <c r="S16" s="521"/>
      <c r="T16" s="528"/>
      <c r="U16" s="571"/>
      <c r="V16" s="563"/>
      <c r="W16" s="563"/>
      <c r="X16" s="521"/>
      <c r="Y16" s="528"/>
      <c r="Z16" s="562"/>
      <c r="AA16" s="563"/>
      <c r="AB16" s="540"/>
      <c r="AC16" s="540"/>
      <c r="AD16" s="561"/>
      <c r="AE16" s="219">
        <f t="shared" si="2"/>
        <v>0</v>
      </c>
      <c r="AF16" s="162">
        <f t="shared" si="3"/>
        <v>0</v>
      </c>
      <c r="AG16" s="162">
        <f t="shared" si="4"/>
        <v>15</v>
      </c>
      <c r="AH16" s="162">
        <f t="shared" si="5"/>
        <v>0</v>
      </c>
      <c r="AI16" s="167">
        <f t="shared" si="6"/>
        <v>0</v>
      </c>
      <c r="AJ16" s="383"/>
      <c r="AK16" s="516"/>
      <c r="AL16" s="132" t="str">
        <f>IF($D16="","",IF(VLOOKUP($D16,Licenciés!$A:$AC,14,FALSE)&lt;10000000,"0"&amp;VLOOKUP($D16,Licenciés!$A:$AC,14,FALSE),VLOOKUP($D16,Licenciés!$A:$AC,14,FALSE)))</f>
        <v>04280004</v>
      </c>
      <c r="AM16" s="211">
        <f>IF($D16="","",VLOOKUP($D16,Licenciés!$A:$AC,23,FALSE))</f>
        <v>0</v>
      </c>
      <c r="AN16" s="30">
        <f>IF($D16="","",VLOOKUP($D16,Licenciés!$A:$AC,16,FALSE))</f>
        <v>44753</v>
      </c>
      <c r="AO16" s="31" t="str">
        <f>IF($D16="","",VLOOKUP($D16,Licenciés!$A:$AC,20,FALSE))</f>
        <v>Attestation autoquestionnaire pour mineur</v>
      </c>
      <c r="AP16" s="211" t="str">
        <f>IF($D16="","",VLOOKUP($D16,Licenciés!$A:$AC,5,FALSE))</f>
        <v>T</v>
      </c>
      <c r="AQ16" s="211">
        <f>IF($D16="","",VLOOKUP($D16,Licenciés!$A:$AC,10,FALSE))</f>
        <v>-18</v>
      </c>
      <c r="AR16" s="211" t="str">
        <f>IF($D16="","",VLOOKUP($D16,Licenciés!$A:$AC,11,FALSE))</f>
        <v>F</v>
      </c>
      <c r="AS16" s="211" t="str">
        <f>IF($D16="","",VLOOKUP($D16,Licenciés!$A:$AC,29,FALSE))</f>
        <v>Française</v>
      </c>
      <c r="AT16" s="30">
        <f>IF($D16="","",VLOOKUP($D16,Licenciés!$A:$AC,28,FALSE))</f>
        <v>0</v>
      </c>
      <c r="AU16" s="211">
        <f>IF($D16="","",VLOOKUP($D16,Licenciés!$A:$AZ,35,FALSE))</f>
        <v>950552104</v>
      </c>
      <c r="AV16" s="211">
        <f>IF($D16="","",VLOOKUP($D16,Licenciés!$A:$AZ,36,FALSE))</f>
        <v>669638762</v>
      </c>
      <c r="AW16" s="31" t="str">
        <f>IF($D16="","",VLOOKUP($D16,Licenciés!$A:$AZ,37,FALSE))</f>
        <v>denis.demontes@yahoo.com</v>
      </c>
    </row>
    <row r="17" spans="1:49" ht="15.95" customHeight="1">
      <c r="A17" s="519">
        <v>12</v>
      </c>
      <c r="B17" s="520" t="str">
        <f t="shared" si="0"/>
        <v>08</v>
      </c>
      <c r="C17" s="521" t="str">
        <f t="shared" si="1"/>
        <v>92</v>
      </c>
      <c r="D17" s="566">
        <v>5962330</v>
      </c>
      <c r="E17" s="523" t="str">
        <f>IF($D17="","",(VLOOKUP($D17,Licenciés!$A:$AC,2,FALSE)&amp;" "&amp;VLOOKUP($D17,Licenciés!$A:$AC,3,FALSE)))</f>
        <v>BELACHE Melissa</v>
      </c>
      <c r="F17" s="29" t="str">
        <f>IF($D17="","",VLOOKUP($D17,Licenciés!$A:$AC,15,FALSE))</f>
        <v>COURBEVOIE SPORT TENNIS DE TABLE</v>
      </c>
      <c r="G17" s="525">
        <f>IF($D17="","",VLOOKUP($D17,Licenciés!$A:$AC,8,FALSE))</f>
        <v>38159</v>
      </c>
      <c r="H17" s="521">
        <f>IF($D17="","",VLOOKUP($D17,Licenciés!$A:$AC,21,FALSE))</f>
        <v>1409</v>
      </c>
      <c r="I17" s="521">
        <f>IF($D17="","",IF(VLOOKUP($D17,Licenciés!$A:$AC,24,FALSE)="Numerote","n° "&amp;VLOOKUP($D17,Licenciés!$A:$AC,23,FALSE),(VLOOKUP($D17,Licenciés!$A:$AC,24,FALSE))))</f>
        <v>14</v>
      </c>
      <c r="J17" s="521" t="str">
        <f>IF($D17="","",VLOOKUP($D17,Licenciés!$A:$AC,9,FALSE))</f>
        <v>J4</v>
      </c>
      <c r="K17" s="526"/>
      <c r="L17" s="527"/>
      <c r="M17" s="521">
        <v>13</v>
      </c>
      <c r="N17" s="521"/>
      <c r="O17" s="528"/>
      <c r="P17" s="526"/>
      <c r="Q17" s="527"/>
      <c r="R17" s="521"/>
      <c r="S17" s="540"/>
      <c r="T17" s="528"/>
      <c r="U17" s="526"/>
      <c r="V17" s="527"/>
      <c r="W17" s="521"/>
      <c r="X17" s="521"/>
      <c r="Y17" s="528"/>
      <c r="Z17" s="529"/>
      <c r="AA17" s="527"/>
      <c r="AB17" s="540"/>
      <c r="AC17" s="540"/>
      <c r="AD17" s="561"/>
      <c r="AE17" s="219">
        <f t="shared" si="2"/>
        <v>0</v>
      </c>
      <c r="AF17" s="162">
        <f t="shared" si="3"/>
        <v>0</v>
      </c>
      <c r="AG17" s="162">
        <f t="shared" si="4"/>
        <v>13</v>
      </c>
      <c r="AH17" s="162">
        <f t="shared" si="5"/>
        <v>0</v>
      </c>
      <c r="AI17" s="167">
        <f t="shared" si="6"/>
        <v>0</v>
      </c>
      <c r="AJ17" s="128"/>
      <c r="AK17" s="513"/>
      <c r="AL17" s="132" t="str">
        <f>IF($D17="","",IF(VLOOKUP($D17,Licenciés!$A:$AC,14,FALSE)&lt;10000000,"0"&amp;VLOOKUP($D17,Licenciés!$A:$AC,14,FALSE),VLOOKUP($D17,Licenciés!$A:$AC,14,FALSE)))</f>
        <v>08920025</v>
      </c>
      <c r="AM17" s="211">
        <f>IF($D17="","",VLOOKUP($D17,Licenciés!$A:$AC,23,FALSE))</f>
        <v>0</v>
      </c>
      <c r="AN17" s="30">
        <f>IF($D17="","",VLOOKUP($D17,Licenciés!$A:$AC,16,FALSE))</f>
        <v>44798</v>
      </c>
      <c r="AO17" s="31" t="str">
        <f>IF($D17="","",VLOOKUP($D17,Licenciés!$A:$AC,20,FALSE))</f>
        <v>Attestation autoquestionnaire pour majeur</v>
      </c>
      <c r="AP17" s="211" t="str">
        <f>IF($D17="","",VLOOKUP($D17,Licenciés!$A:$AC,5,FALSE))</f>
        <v>T</v>
      </c>
      <c r="AQ17" s="211">
        <f>IF($D17="","",VLOOKUP($D17,Licenciés!$A:$AC,10,FALSE))</f>
        <v>-19</v>
      </c>
      <c r="AR17" s="211" t="str">
        <f>IF($D17="","",VLOOKUP($D17,Licenciés!$A:$AC,11,FALSE))</f>
        <v>F</v>
      </c>
      <c r="AS17" s="211" t="str">
        <f>IF($D17="","",VLOOKUP($D17,Licenciés!$A:$AC,29,FALSE))</f>
        <v>Française</v>
      </c>
      <c r="AT17" s="30">
        <f>IF($D17="","",VLOOKUP($D17,Licenciés!$A:$AC,28,FALSE))</f>
        <v>44743</v>
      </c>
      <c r="AU17" s="211">
        <f>IF($D17="","",VLOOKUP($D17,Licenciés!$A:$AZ,35,FALSE))</f>
        <v>328644692</v>
      </c>
      <c r="AV17" s="211">
        <f>IF($D17="","",VLOOKUP($D17,Licenciés!$A:$AZ,36,FALSE))</f>
        <v>770156030</v>
      </c>
      <c r="AW17" s="31" t="str">
        <f>IF($D17="","",VLOOKUP($D17,Licenciés!$A:$AZ,37,FALSE))</f>
        <v>safia.belache@netcourrier.com</v>
      </c>
    </row>
    <row r="18" spans="1:49" ht="13.5" customHeight="1">
      <c r="A18" s="519">
        <v>13</v>
      </c>
      <c r="B18" s="520" t="str">
        <f t="shared" si="0"/>
        <v>08</v>
      </c>
      <c r="C18" s="521" t="str">
        <f t="shared" si="1"/>
        <v>92</v>
      </c>
      <c r="D18" s="570">
        <v>9248495</v>
      </c>
      <c r="E18" s="523" t="str">
        <f>IF($D18="","",(VLOOKUP($D18,Licenciés!$A:$AC,2,FALSE)&amp;" "&amp;VLOOKUP($D18,Licenciés!$A:$AC,3,FALSE)))</f>
        <v>EVANGELISTA Serena</v>
      </c>
      <c r="F18" s="29" t="str">
        <f>IF($D18="","",VLOOKUP($D18,Licenciés!$A:$AC,15,FALSE))</f>
        <v>CLAMART CSM</v>
      </c>
      <c r="G18" s="525">
        <f>IF($D18="","",VLOOKUP($D18,Licenciés!$A:$AC,8,FALSE))</f>
        <v>39425</v>
      </c>
      <c r="H18" s="521">
        <f>IF($D18="","",VLOOKUP($D18,Licenciés!$A:$AC,21,FALSE))</f>
        <v>1149</v>
      </c>
      <c r="I18" s="521">
        <f>IF($D18="","",IF(VLOOKUP($D18,Licenciés!$A:$AC,24,FALSE)="Numerote","n° "&amp;VLOOKUP($D18,Licenciés!$A:$AC,23,FALSE),(VLOOKUP($D18,Licenciés!$A:$AC,24,FALSE))))</f>
        <v>11</v>
      </c>
      <c r="J18" s="521" t="str">
        <f>IF($D18="","",VLOOKUP($D18,Licenciés!$A:$AC,9,FALSE))</f>
        <v>J1</v>
      </c>
      <c r="K18" s="526"/>
      <c r="L18" s="527"/>
      <c r="M18" s="530">
        <v>11</v>
      </c>
      <c r="N18" s="521"/>
      <c r="O18" s="528"/>
      <c r="P18" s="526"/>
      <c r="Q18" s="527"/>
      <c r="R18" s="521"/>
      <c r="S18" s="521"/>
      <c r="T18" s="528"/>
      <c r="U18" s="526"/>
      <c r="V18" s="527"/>
      <c r="W18" s="521"/>
      <c r="X18" s="521"/>
      <c r="Y18" s="528"/>
      <c r="Z18" s="529"/>
      <c r="AA18" s="527"/>
      <c r="AB18" s="521"/>
      <c r="AC18" s="521"/>
      <c r="AD18" s="551"/>
      <c r="AE18" s="364">
        <f t="shared" si="2"/>
        <v>0</v>
      </c>
      <c r="AF18" s="132">
        <f t="shared" si="3"/>
        <v>0</v>
      </c>
      <c r="AG18" s="132">
        <f t="shared" si="4"/>
        <v>11</v>
      </c>
      <c r="AH18" s="132">
        <f t="shared" si="5"/>
        <v>0</v>
      </c>
      <c r="AI18" s="213">
        <f t="shared" si="6"/>
        <v>0</v>
      </c>
      <c r="AJ18" s="128"/>
      <c r="AK18" s="513"/>
      <c r="AL18" s="132" t="str">
        <f>IF($D18="","",IF(VLOOKUP($D18,Licenciés!$A:$AC,14,FALSE)&lt;10000000,"0"&amp;VLOOKUP($D18,Licenciés!$A:$AC,14,FALSE),VLOOKUP($D18,Licenciés!$A:$AC,14,FALSE)))</f>
        <v>08920111</v>
      </c>
      <c r="AM18" s="211">
        <f>IF($D18="","",VLOOKUP($D18,Licenciés!$A:$AC,23,FALSE))</f>
        <v>0</v>
      </c>
      <c r="AN18" s="30">
        <f>IF($D18="","",VLOOKUP($D18,Licenciés!$A:$AC,16,FALSE))</f>
        <v>44804</v>
      </c>
      <c r="AO18" s="31" t="str">
        <f>IF($D18="","",VLOOKUP($D18,Licenciés!$A:$AC,20,FALSE))</f>
        <v>Standard</v>
      </c>
      <c r="AP18" s="211" t="str">
        <f>IF($D18="","",VLOOKUP($D18,Licenciés!$A:$AC,5,FALSE))</f>
        <v>T</v>
      </c>
      <c r="AQ18" s="211">
        <f>IF($D18="","",VLOOKUP($D18,Licenciés!$A:$AC,10,FALSE))</f>
        <v>-16</v>
      </c>
      <c r="AR18" s="211" t="str">
        <f>IF($D18="","",VLOOKUP($D18,Licenciés!$A:$AC,11,FALSE))</f>
        <v>F</v>
      </c>
      <c r="AS18" s="211" t="str">
        <f>IF($D18="","",VLOOKUP($D18,Licenciés!$A:$AC,29,FALSE))</f>
        <v>Française</v>
      </c>
      <c r="AT18" s="30">
        <f>IF($D18="","",VLOOKUP($D18,Licenciés!$A:$AC,28,FALSE))</f>
        <v>0</v>
      </c>
      <c r="AU18" s="211">
        <f>IF($D18="","",VLOOKUP($D18,Licenciés!$A:$AZ,35,FALSE))</f>
        <v>146448793</v>
      </c>
      <c r="AV18" s="211">
        <f>IF($D18="","",VLOOKUP($D18,Licenciés!$A:$AZ,36,FALSE))</f>
        <v>667009616</v>
      </c>
      <c r="AW18" s="31" t="str">
        <f>IF($D18="","",VLOOKUP($D18,Licenciés!$A:$AZ,37,FALSE))</f>
        <v>christine.lorut@aphp.fr</v>
      </c>
    </row>
    <row r="19" spans="1:49" s="101" customFormat="1" ht="15.95" customHeight="1">
      <c r="A19" s="643">
        <v>14</v>
      </c>
      <c r="B19" s="619" t="str">
        <f t="shared" si="0"/>
        <v>12</v>
      </c>
      <c r="C19" s="549" t="str">
        <f t="shared" si="1"/>
        <v>49</v>
      </c>
      <c r="D19" s="695">
        <v>5323146</v>
      </c>
      <c r="E19" s="523" t="str">
        <f>IF($D19="","",(VLOOKUP($D19,Licenciés!$A:$AC,2,FALSE)&amp;" "&amp;VLOOKUP($D19,Licenciés!$A:$AC,3,FALSE)))</f>
        <v>MAGUERY Flavie</v>
      </c>
      <c r="F19" s="29" t="str">
        <f>IF($D19="","",VLOOKUP($D19,Licenciés!$A:$AC,15,FALSE))</f>
        <v>LES LOUPS D'ANGERS TT</v>
      </c>
      <c r="G19" s="644">
        <f>IF($D19="","",VLOOKUP($D19,Licenciés!$A:$AC,8,FALSE))</f>
        <v>37988</v>
      </c>
      <c r="H19" s="549">
        <f>IF($D19="","",VLOOKUP($D19,Licenciés!$A:$AC,21,FALSE))</f>
        <v>1535</v>
      </c>
      <c r="I19" s="549">
        <f>IF($D19="","",IF(VLOOKUP($D19,Licenciés!$A:$AC,24,FALSE)="Numerote","n° "&amp;VLOOKUP($D19,Licenciés!$A:$AC,23,FALSE),(VLOOKUP($D19,Licenciés!$A:$AC,24,FALSE))))</f>
        <v>15</v>
      </c>
      <c r="J19" s="549" t="str">
        <f>IF($D19="","",VLOOKUP($D19,Licenciés!$A:$AC,9,FALSE))</f>
        <v>J4</v>
      </c>
      <c r="K19" s="636"/>
      <c r="L19" s="642"/>
      <c r="M19" s="646">
        <v>9</v>
      </c>
      <c r="N19" s="521"/>
      <c r="O19" s="528"/>
      <c r="P19" s="526"/>
      <c r="Q19" s="527"/>
      <c r="R19" s="521"/>
      <c r="S19" s="521"/>
      <c r="T19" s="528"/>
      <c r="U19" s="526"/>
      <c r="V19" s="527"/>
      <c r="W19" s="521"/>
      <c r="X19" s="521"/>
      <c r="Y19" s="528"/>
      <c r="Z19" s="526"/>
      <c r="AA19" s="527"/>
      <c r="AB19" s="521"/>
      <c r="AC19" s="521"/>
      <c r="AD19" s="551"/>
      <c r="AE19" s="364">
        <f t="shared" si="2"/>
        <v>0</v>
      </c>
      <c r="AF19" s="132">
        <f t="shared" si="3"/>
        <v>0</v>
      </c>
      <c r="AG19" s="132">
        <v>9</v>
      </c>
      <c r="AH19" s="132">
        <f t="shared" si="5"/>
        <v>0</v>
      </c>
      <c r="AI19" s="213">
        <f t="shared" si="6"/>
        <v>0</v>
      </c>
      <c r="AJ19" s="383" t="s">
        <v>122</v>
      </c>
      <c r="AK19" s="513"/>
      <c r="AL19" s="132">
        <f>IF($D19="","",IF(VLOOKUP($D19,Licenciés!$A:$AC,14,FALSE)&lt;10000000,"0"&amp;VLOOKUP($D19,Licenciés!$A:$AC,14,FALSE),VLOOKUP($D19,Licenciés!$A:$AC,14,FALSE)))</f>
        <v>12490073</v>
      </c>
      <c r="AM19" s="211">
        <f>IF($D19="","",VLOOKUP($D19,Licenciés!$A:$AC,23,FALSE))</f>
        <v>0</v>
      </c>
      <c r="AN19" s="30">
        <f>IF($D19="","",VLOOKUP($D19,Licenciés!$A:$AC,16,FALSE))</f>
        <v>44811</v>
      </c>
      <c r="AO19" s="31" t="str">
        <f>IF($D19="","",VLOOKUP($D19,Licenciés!$A:$AC,20,FALSE))</f>
        <v>Attestation autoquestionnaire pour majeur</v>
      </c>
      <c r="AP19" s="211" t="str">
        <f>IF($D19="","",VLOOKUP($D19,Licenciés!$A:$AC,5,FALSE))</f>
        <v>T</v>
      </c>
      <c r="AQ19" s="211">
        <f>IF($D19="","",VLOOKUP($D19,Licenciés!$A:$AC,10,FALSE))</f>
        <v>-19</v>
      </c>
      <c r="AR19" s="211" t="str">
        <f>IF($D19="","",VLOOKUP($D19,Licenciés!$A:$AC,11,FALSE))</f>
        <v>F</v>
      </c>
      <c r="AS19" s="211" t="str">
        <f>IF($D19="","",VLOOKUP($D19,Licenciés!$A:$AC,29,FALSE))</f>
        <v>Française</v>
      </c>
      <c r="AT19" s="30">
        <f>IF($D19="","",VLOOKUP($D19,Licenciés!$A:$AC,28,FALSE))</f>
        <v>44728</v>
      </c>
      <c r="AU19" s="211">
        <f>IF($D19="","",VLOOKUP($D19,Licenciés!$A:$AZ,35,FALSE))</f>
        <v>243668948</v>
      </c>
      <c r="AV19" s="211">
        <f>IF($D19="","",VLOOKUP($D19,Licenciés!$A:$AZ,36,FALSE))</f>
        <v>658988956</v>
      </c>
      <c r="AW19" s="31" t="str">
        <f>IF($D19="","",VLOOKUP($D19,Licenciés!$A:$AZ,37,FALSE))</f>
        <v>flavie.maguery@gmail.com</v>
      </c>
    </row>
    <row r="20" spans="1:49" s="101" customFormat="1" ht="15.95" customHeight="1">
      <c r="A20" s="519">
        <v>15</v>
      </c>
      <c r="B20" s="520" t="str">
        <f t="shared" si="0"/>
        <v>08</v>
      </c>
      <c r="C20" s="521" t="str">
        <f t="shared" si="1"/>
        <v>95</v>
      </c>
      <c r="D20" s="566">
        <v>9532516</v>
      </c>
      <c r="E20" s="523" t="str">
        <f>IF($D20="","",(VLOOKUP($D20,Licenciés!$A:$AC,2,FALSE)&amp;" "&amp;VLOOKUP($D20,Licenciés!$A:$AC,3,FALSE)))</f>
        <v>LE Solen</v>
      </c>
      <c r="F20" s="29" t="str">
        <f>IF($D20="","",VLOOKUP($D20,Licenciés!$A:$AC,15,FALSE))</f>
        <v>PONTOISE CERGY A.S.</v>
      </c>
      <c r="G20" s="525">
        <f>IF($D20="","",VLOOKUP($D20,Licenciés!$A:$AC,8,FALSE))</f>
        <v>39378</v>
      </c>
      <c r="H20" s="521">
        <f>IF($D20="","",VLOOKUP($D20,Licenciés!$A:$AC,21,FALSE))</f>
        <v>1162</v>
      </c>
      <c r="I20" s="521">
        <f>IF($D20="","",IF(VLOOKUP($D20,Licenciés!$A:$AC,24,FALSE)="Numerote","n° "&amp;VLOOKUP($D20,Licenciés!$A:$AC,23,FALSE),(VLOOKUP($D20,Licenciés!$A:$AC,24,FALSE))))</f>
        <v>11</v>
      </c>
      <c r="J20" s="521" t="str">
        <f>IF($D20="","",VLOOKUP($D20,Licenciés!$A:$AC,9,FALSE))</f>
        <v>J1</v>
      </c>
      <c r="K20" s="545"/>
      <c r="L20" s="546"/>
      <c r="M20" s="530"/>
      <c r="N20" s="540">
        <v>100</v>
      </c>
      <c r="O20" s="544"/>
      <c r="P20" s="545"/>
      <c r="Q20" s="546"/>
      <c r="R20" s="540"/>
      <c r="S20" s="540"/>
      <c r="T20" s="544"/>
      <c r="U20" s="545"/>
      <c r="V20" s="546"/>
      <c r="W20" s="540"/>
      <c r="X20" s="540"/>
      <c r="Y20" s="544"/>
      <c r="Z20" s="545"/>
      <c r="AA20" s="546"/>
      <c r="AB20" s="540"/>
      <c r="AC20" s="540"/>
      <c r="AD20" s="561"/>
      <c r="AE20" s="219">
        <f t="shared" si="2"/>
        <v>0</v>
      </c>
      <c r="AF20" s="162">
        <f t="shared" si="3"/>
        <v>0</v>
      </c>
      <c r="AG20" s="162">
        <f t="shared" si="4"/>
        <v>1</v>
      </c>
      <c r="AH20" s="162">
        <f t="shared" si="5"/>
        <v>0</v>
      </c>
      <c r="AI20" s="167">
        <f t="shared" si="6"/>
        <v>0</v>
      </c>
      <c r="AJ20" s="129" t="s">
        <v>119</v>
      </c>
      <c r="AK20" s="516"/>
      <c r="AL20" s="132" t="str">
        <f>IF($D20="","",IF(VLOOKUP($D20,Licenciés!$A:$AC,14,FALSE)&lt;10000000,"0"&amp;VLOOKUP($D20,Licenciés!$A:$AC,14,FALSE),VLOOKUP($D20,Licenciés!$A:$AC,14,FALSE)))</f>
        <v>08950330</v>
      </c>
      <c r="AM20" s="211">
        <f>IF($D20="","",VLOOKUP($D20,Licenciés!$A:$AC,23,FALSE))</f>
        <v>0</v>
      </c>
      <c r="AN20" s="30">
        <f>IF($D20="","",VLOOKUP($D20,Licenciés!$A:$AC,16,FALSE))</f>
        <v>44819</v>
      </c>
      <c r="AO20" s="31" t="str">
        <f>IF($D20="","",VLOOKUP($D20,Licenciés!$A:$AC,20,FALSE))</f>
        <v>Standard</v>
      </c>
      <c r="AP20" s="211" t="str">
        <f>IF($D20="","",VLOOKUP($D20,Licenciés!$A:$AC,5,FALSE))</f>
        <v>T</v>
      </c>
      <c r="AQ20" s="211">
        <f>IF($D20="","",VLOOKUP($D20,Licenciés!$A:$AC,10,FALSE))</f>
        <v>-16</v>
      </c>
      <c r="AR20" s="211" t="str">
        <f>IF($D20="","",VLOOKUP($D20,Licenciés!$A:$AC,11,FALSE))</f>
        <v>F</v>
      </c>
      <c r="AS20" s="211" t="str">
        <f>IF($D20="","",VLOOKUP($D20,Licenciés!$A:$AC,29,FALSE))</f>
        <v>Française</v>
      </c>
      <c r="AT20" s="30">
        <f>IF($D20="","",VLOOKUP($D20,Licenciés!$A:$AC,28,FALSE))</f>
        <v>44013</v>
      </c>
      <c r="AU20" s="211">
        <f>IF($D20="","",VLOOKUP($D20,Licenciés!$A:$AZ,35,FALSE))</f>
        <v>0</v>
      </c>
      <c r="AV20" s="211">
        <f>IF($D20="","",VLOOKUP($D20,Licenciés!$A:$AZ,36,FALSE))</f>
        <v>0</v>
      </c>
      <c r="AW20" s="31" t="str">
        <f>IF($D20="","",VLOOKUP($D20,Licenciés!$A:$AZ,37,FALSE))</f>
        <v>ming1997@free.fr</v>
      </c>
    </row>
    <row r="21" spans="1:49" s="101" customFormat="1" ht="15.95" customHeight="1">
      <c r="A21" s="519">
        <v>16</v>
      </c>
      <c r="B21" s="520" t="str">
        <f t="shared" si="0"/>
        <v>03</v>
      </c>
      <c r="C21" s="521" t="str">
        <f t="shared" si="1"/>
        <v>35</v>
      </c>
      <c r="D21" s="566">
        <v>3532845</v>
      </c>
      <c r="E21" s="523" t="str">
        <f>IF($D21="","",(VLOOKUP($D21,Licenciés!$A:$AC,2,FALSE)&amp;" "&amp;VLOOKUP($D21,Licenciés!$A:$AC,3,FALSE)))</f>
        <v>BALCOU MULLER Kiara-Luna</v>
      </c>
      <c r="F21" s="29" t="str">
        <f>IF($D21="","",VLOOKUP($D21,Licenciés!$A:$AC,15,FALSE))</f>
        <v>BETTONNAIS C.S.</v>
      </c>
      <c r="G21" s="525">
        <f>IF($D21="","",VLOOKUP($D21,Licenciés!$A:$AC,8,FALSE))</f>
        <v>38613</v>
      </c>
      <c r="H21" s="521">
        <f>IF($D21="","",VLOOKUP($D21,Licenciés!$A:$AC,21,FALSE))</f>
        <v>1070</v>
      </c>
      <c r="I21" s="521">
        <f>IF($D21="","",IF(VLOOKUP($D21,Licenciés!$A:$AC,24,FALSE)="Numerote","n° "&amp;VLOOKUP($D21,Licenciés!$A:$AC,23,FALSE),(VLOOKUP($D21,Licenciés!$A:$AC,24,FALSE))))</f>
        <v>10</v>
      </c>
      <c r="J21" s="521" t="str">
        <f>IF($D21="","",VLOOKUP($D21,Licenciés!$A:$AC,9,FALSE))</f>
        <v>J3</v>
      </c>
      <c r="K21" s="526"/>
      <c r="L21" s="527"/>
      <c r="M21" s="521"/>
      <c r="N21" s="521">
        <v>100</v>
      </c>
      <c r="O21" s="528"/>
      <c r="P21" s="526"/>
      <c r="Q21" s="527"/>
      <c r="R21" s="521"/>
      <c r="S21" s="624"/>
      <c r="T21" s="528"/>
      <c r="U21" s="526"/>
      <c r="V21" s="527"/>
      <c r="W21" s="521"/>
      <c r="X21" s="521"/>
      <c r="Y21" s="528"/>
      <c r="Z21" s="526"/>
      <c r="AA21" s="527"/>
      <c r="AB21" s="540"/>
      <c r="AC21" s="540"/>
      <c r="AD21" s="561"/>
      <c r="AE21" s="219">
        <f t="shared" si="2"/>
        <v>0</v>
      </c>
      <c r="AF21" s="162">
        <f t="shared" si="3"/>
        <v>0</v>
      </c>
      <c r="AG21" s="162">
        <f t="shared" si="4"/>
        <v>1</v>
      </c>
      <c r="AH21" s="162">
        <f t="shared" si="5"/>
        <v>0</v>
      </c>
      <c r="AI21" s="167">
        <f t="shared" si="6"/>
        <v>0</v>
      </c>
      <c r="AJ21" s="129" t="s">
        <v>119</v>
      </c>
      <c r="AK21" s="513"/>
      <c r="AL21" s="132" t="str">
        <f>IF($D21="","",IF(VLOOKUP($D21,Licenciés!$A:$AC,14,FALSE)&lt;10000000,"0"&amp;VLOOKUP($D21,Licenciés!$A:$AC,14,FALSE),VLOOKUP($D21,Licenciés!$A:$AC,14,FALSE)))</f>
        <v>03350161</v>
      </c>
      <c r="AM21" s="211">
        <f>IF($D21="","",VLOOKUP($D21,Licenciés!$A:$AC,23,FALSE))</f>
        <v>0</v>
      </c>
      <c r="AN21" s="30">
        <f>IF($D21="","",VLOOKUP($D21,Licenciés!$A:$AC,16,FALSE))</f>
        <v>44812</v>
      </c>
      <c r="AO21" s="31" t="str">
        <f>IF($D21="","",VLOOKUP($D21,Licenciés!$A:$AC,20,FALSE))</f>
        <v>Attestation autoquestionnaire pour mineur</v>
      </c>
      <c r="AP21" s="211" t="str">
        <f>IF($D21="","",VLOOKUP($D21,Licenciés!$A:$AC,5,FALSE))</f>
        <v>T</v>
      </c>
      <c r="AQ21" s="211">
        <f>IF($D21="","",VLOOKUP($D21,Licenciés!$A:$AC,10,FALSE))</f>
        <v>-18</v>
      </c>
      <c r="AR21" s="211" t="str">
        <f>IF($D21="","",VLOOKUP($D21,Licenciés!$A:$AC,11,FALSE))</f>
        <v>F</v>
      </c>
      <c r="AS21" s="211" t="str">
        <f>IF($D21="","",VLOOKUP($D21,Licenciés!$A:$AC,29,FALSE))</f>
        <v>Française</v>
      </c>
      <c r="AT21" s="30">
        <f>IF($D21="","",VLOOKUP($D21,Licenciés!$A:$AC,28,FALSE))</f>
        <v>44743</v>
      </c>
      <c r="AU21" s="211">
        <f>IF($D21="","",VLOOKUP($D21,Licenciés!$A:$AZ,35,FALSE))</f>
        <v>0</v>
      </c>
      <c r="AV21" s="211">
        <f>IF($D21="","",VLOOKUP($D21,Licenciés!$A:$AZ,36,FALSE))</f>
        <v>640454711</v>
      </c>
      <c r="AW21" s="31" t="str">
        <f>IF($D21="","",VLOOKUP($D21,Licenciés!$A:$AZ,37,FALSE))</f>
        <v>balcoukaty@gmail.com</v>
      </c>
    </row>
    <row r="22" spans="1:49" s="101" customFormat="1" ht="15.95" customHeight="1">
      <c r="A22" s="519">
        <v>17</v>
      </c>
      <c r="B22" s="520" t="str">
        <f t="shared" si="0"/>
        <v>04</v>
      </c>
      <c r="C22" s="521" t="str">
        <f t="shared" si="1"/>
        <v>41</v>
      </c>
      <c r="D22" s="570">
        <v>4113413</v>
      </c>
      <c r="E22" s="523" t="str">
        <f>IF($D22="","",(VLOOKUP($D22,Licenciés!$A:$AC,2,FALSE)&amp;" "&amp;VLOOKUP($D22,Licenciés!$A:$AC,3,FALSE)))</f>
        <v>COUTANT Laura</v>
      </c>
      <c r="F22" s="29" t="str">
        <f>IF($D22="","",VLOOKUP($D22,Licenciés!$A:$AC,15,FALSE))</f>
        <v xml:space="preserve">AZE TENNIS DE TABLE </v>
      </c>
      <c r="G22" s="525">
        <f>IF($D22="","",VLOOKUP($D22,Licenciés!$A:$AC,8,FALSE))</f>
        <v>39135</v>
      </c>
      <c r="H22" s="521">
        <f>IF($D22="","",VLOOKUP($D22,Licenciés!$A:$AC,21,FALSE))</f>
        <v>1013</v>
      </c>
      <c r="I22" s="521">
        <f>IF($D22="","",IF(VLOOKUP($D22,Licenciés!$A:$AC,24,FALSE)="Numerote","n° "&amp;VLOOKUP($D22,Licenciés!$A:$AC,23,FALSE),(VLOOKUP($D22,Licenciés!$A:$AC,24,FALSE))))</f>
        <v>10</v>
      </c>
      <c r="J22" s="521" t="str">
        <f>IF($D22="","",VLOOKUP($D22,Licenciés!$A:$AC,9,FALSE))</f>
        <v>J1</v>
      </c>
      <c r="K22" s="545"/>
      <c r="L22" s="546"/>
      <c r="M22" s="521"/>
      <c r="N22" s="540">
        <v>100</v>
      </c>
      <c r="O22" s="544"/>
      <c r="P22" s="545"/>
      <c r="Q22" s="546"/>
      <c r="R22" s="540"/>
      <c r="S22" s="521"/>
      <c r="T22" s="544"/>
      <c r="U22" s="545"/>
      <c r="V22" s="546"/>
      <c r="W22" s="540"/>
      <c r="X22" s="540"/>
      <c r="Y22" s="544"/>
      <c r="Z22" s="545"/>
      <c r="AA22" s="546"/>
      <c r="AB22" s="540"/>
      <c r="AC22" s="540"/>
      <c r="AD22" s="561"/>
      <c r="AE22" s="219">
        <f t="shared" si="2"/>
        <v>0</v>
      </c>
      <c r="AF22" s="162">
        <f t="shared" si="3"/>
        <v>0</v>
      </c>
      <c r="AG22" s="162">
        <f t="shared" si="4"/>
        <v>1</v>
      </c>
      <c r="AH22" s="162">
        <f t="shared" si="5"/>
        <v>0</v>
      </c>
      <c r="AI22" s="167">
        <f t="shared" si="6"/>
        <v>0</v>
      </c>
      <c r="AJ22" s="129" t="s">
        <v>119</v>
      </c>
      <c r="AK22" s="516"/>
      <c r="AL22" s="132" t="str">
        <f>IF($D22="","",IF(VLOOKUP($D22,Licenciés!$A:$AC,14,FALSE)&lt;10000000,"0"&amp;VLOOKUP($D22,Licenciés!$A:$AC,14,FALSE),VLOOKUP($D22,Licenciés!$A:$AC,14,FALSE)))</f>
        <v>04410696</v>
      </c>
      <c r="AM22" s="211">
        <f>IF($D22="","",VLOOKUP($D22,Licenciés!$A:$AC,23,FALSE))</f>
        <v>0</v>
      </c>
      <c r="AN22" s="30">
        <f>IF($D22="","",VLOOKUP($D22,Licenciés!$A:$AC,16,FALSE))</f>
        <v>44799</v>
      </c>
      <c r="AO22" s="31" t="str">
        <f>IF($D22="","",VLOOKUP($D22,Licenciés!$A:$AC,20,FALSE))</f>
        <v>Standard</v>
      </c>
      <c r="AP22" s="211" t="str">
        <f>IF($D22="","",VLOOKUP($D22,Licenciés!$A:$AC,5,FALSE))</f>
        <v>T</v>
      </c>
      <c r="AQ22" s="211">
        <f>IF($D22="","",VLOOKUP($D22,Licenciés!$A:$AC,10,FALSE))</f>
        <v>-16</v>
      </c>
      <c r="AR22" s="211" t="str">
        <f>IF($D22="","",VLOOKUP($D22,Licenciés!$A:$AC,11,FALSE))</f>
        <v>F</v>
      </c>
      <c r="AS22" s="211" t="str">
        <f>IF($D22="","",VLOOKUP($D22,Licenciés!$A:$AC,29,FALSE))</f>
        <v>Française</v>
      </c>
      <c r="AT22" s="30">
        <f>IF($D22="","",VLOOKUP($D22,Licenciés!$A:$AC,28,FALSE))</f>
        <v>0</v>
      </c>
      <c r="AU22" s="211">
        <f>IF($D22="","",VLOOKUP($D22,Licenciés!$A:$AZ,35,FALSE))</f>
        <v>254239445</v>
      </c>
      <c r="AV22" s="211">
        <f>IF($D22="","",VLOOKUP($D22,Licenciés!$A:$AZ,36,FALSE))</f>
        <v>629785204</v>
      </c>
      <c r="AW22" s="31" t="str">
        <f>IF($D22="","",VLOOKUP($D22,Licenciés!$A:$AZ,37,FALSE))</f>
        <v>coutantlaura41@gmail.com</v>
      </c>
    </row>
    <row r="23" spans="1:49" s="101" customFormat="1" ht="15.95" customHeight="1">
      <c r="A23" s="519">
        <v>18</v>
      </c>
      <c r="B23" s="539" t="str">
        <f t="shared" si="0"/>
        <v>12</v>
      </c>
      <c r="C23" s="540" t="str">
        <f t="shared" si="1"/>
        <v>85</v>
      </c>
      <c r="D23" s="570">
        <v>8523682</v>
      </c>
      <c r="E23" s="523" t="str">
        <f>IF($D23="","",(VLOOKUP($D23,Licenciés!$A:$AC,2,FALSE)&amp;" "&amp;VLOOKUP($D23,Licenciés!$A:$AC,3,FALSE)))</f>
        <v>PRIOLET Heidi</v>
      </c>
      <c r="F23" s="29" t="str">
        <f>IF($D23="","",VLOOKUP($D23,Licenciés!$A:$AC,15,FALSE))</f>
        <v>BELLEVIGNY ESBV</v>
      </c>
      <c r="G23" s="525">
        <f>IF($D23="","",VLOOKUP($D23,Licenciés!$A:$AC,8,FALSE))</f>
        <v>38946</v>
      </c>
      <c r="H23" s="521">
        <f>IF($D23="","",VLOOKUP($D23,Licenciés!$A:$AC,21,FALSE))</f>
        <v>1012</v>
      </c>
      <c r="I23" s="521">
        <f>IF($D23="","",IF(VLOOKUP($D23,Licenciés!$A:$AC,24,FALSE)="Numerote","n° "&amp;VLOOKUP($D23,Licenciés!$A:$AC,23,FALSE),(VLOOKUP($D23,Licenciés!$A:$AC,24,FALSE))))</f>
        <v>10</v>
      </c>
      <c r="J23" s="521" t="str">
        <f>IF($D23="","",VLOOKUP($D23,Licenciés!$A:$AC,9,FALSE))</f>
        <v>J2</v>
      </c>
      <c r="K23" s="526"/>
      <c r="L23" s="527"/>
      <c r="M23" s="530"/>
      <c r="N23" s="521">
        <v>100</v>
      </c>
      <c r="O23" s="528"/>
      <c r="P23" s="526"/>
      <c r="Q23" s="527"/>
      <c r="R23" s="521"/>
      <c r="S23" s="521"/>
      <c r="T23" s="528"/>
      <c r="U23" s="526"/>
      <c r="V23" s="527"/>
      <c r="W23" s="521"/>
      <c r="X23" s="521"/>
      <c r="Y23" s="528"/>
      <c r="Z23" s="526"/>
      <c r="AA23" s="527"/>
      <c r="AB23" s="540"/>
      <c r="AC23" s="540"/>
      <c r="AD23" s="561"/>
      <c r="AE23" s="219">
        <f t="shared" si="2"/>
        <v>0</v>
      </c>
      <c r="AF23" s="162">
        <f t="shared" si="3"/>
        <v>0</v>
      </c>
      <c r="AG23" s="162">
        <f t="shared" si="4"/>
        <v>1</v>
      </c>
      <c r="AH23" s="162">
        <f t="shared" si="5"/>
        <v>0</v>
      </c>
      <c r="AI23" s="167">
        <f t="shared" si="6"/>
        <v>0</v>
      </c>
      <c r="AJ23" s="129" t="s">
        <v>119</v>
      </c>
      <c r="AK23" s="516"/>
      <c r="AL23" s="132">
        <f>IF($D23="","",IF(VLOOKUP($D23,Licenciés!$A:$AC,14,FALSE)&lt;10000000,"0"&amp;VLOOKUP($D23,Licenciés!$A:$AC,14,FALSE),VLOOKUP($D23,Licenciés!$A:$AC,14,FALSE)))</f>
        <v>12850016</v>
      </c>
      <c r="AM23" s="211">
        <f>IF($D23="","",VLOOKUP($D23,Licenciés!$A:$AC,23,FALSE))</f>
        <v>0</v>
      </c>
      <c r="AN23" s="30">
        <f>IF($D23="","",VLOOKUP($D23,Licenciés!$A:$AC,16,FALSE))</f>
        <v>44812</v>
      </c>
      <c r="AO23" s="31" t="str">
        <f>IF($D23="","",VLOOKUP($D23,Licenciés!$A:$AC,20,FALSE))</f>
        <v>Attestation autoquestionnaire pour mineur</v>
      </c>
      <c r="AP23" s="211" t="str">
        <f>IF($D23="","",VLOOKUP($D23,Licenciés!$A:$AC,5,FALSE))</f>
        <v>T</v>
      </c>
      <c r="AQ23" s="211">
        <f>IF($D23="","",VLOOKUP($D23,Licenciés!$A:$AC,10,FALSE))</f>
        <v>-17</v>
      </c>
      <c r="AR23" s="211" t="str">
        <f>IF($D23="","",VLOOKUP($D23,Licenciés!$A:$AC,11,FALSE))</f>
        <v>F</v>
      </c>
      <c r="AS23" s="211" t="str">
        <f>IF($D23="","",VLOOKUP($D23,Licenciés!$A:$AC,29,FALSE))</f>
        <v>Française</v>
      </c>
      <c r="AT23" s="30">
        <f>IF($D23="","",VLOOKUP($D23,Licenciés!$A:$AC,28,FALSE))</f>
        <v>0</v>
      </c>
      <c r="AU23" s="211">
        <f>IF($D23="","",VLOOKUP($D23,Licenciés!$A:$AZ,35,FALSE))</f>
        <v>251310169</v>
      </c>
      <c r="AV23" s="211">
        <f>IF($D23="","",VLOOKUP($D23,Licenciés!$A:$AZ,36,FALSE))</f>
        <v>659526530</v>
      </c>
      <c r="AW23" s="31" t="str">
        <f>IF($D23="","",VLOOKUP($D23,Licenciés!$A:$AZ,37,FALSE))</f>
        <v>anthony.sophie.bnh@orange.fr</v>
      </c>
    </row>
    <row r="24" spans="1:49" s="101" customFormat="1" ht="15.95" customHeight="1">
      <c r="A24" s="519">
        <v>19</v>
      </c>
      <c r="B24" s="520" t="str">
        <f t="shared" si="0"/>
        <v>04</v>
      </c>
      <c r="C24" s="521" t="str">
        <f t="shared" si="1"/>
        <v>41</v>
      </c>
      <c r="D24" s="566">
        <v>4112405</v>
      </c>
      <c r="E24" s="523" t="str">
        <f>IF($D24="","",(VLOOKUP($D24,Licenciés!$A:$AC,2,FALSE)&amp;" "&amp;VLOOKUP($D24,Licenciés!$A:$AC,3,FALSE)))</f>
        <v>TRIOREAU Lucie</v>
      </c>
      <c r="F24" s="29" t="str">
        <f>IF($D24="","",VLOOKUP($D24,Licenciés!$A:$AC,15,FALSE))</f>
        <v>BLOIS PING 41</v>
      </c>
      <c r="G24" s="525">
        <f>IF($D24="","",VLOOKUP($D24,Licenciés!$A:$AC,8,FALSE))</f>
        <v>39079</v>
      </c>
      <c r="H24" s="521">
        <f>IF($D24="","",VLOOKUP($D24,Licenciés!$A:$AC,21,FALSE))</f>
        <v>1217</v>
      </c>
      <c r="I24" s="521">
        <f>IF($D24="","",IF(VLOOKUP($D24,Licenciés!$A:$AC,24,FALSE)="Numerote","n° "&amp;VLOOKUP($D24,Licenciés!$A:$AC,23,FALSE),(VLOOKUP($D24,Licenciés!$A:$AC,24,FALSE))))</f>
        <v>12</v>
      </c>
      <c r="J24" s="521" t="str">
        <f>IF($D24="","",VLOOKUP($D24,Licenciés!$A:$AC,9,FALSE))</f>
        <v>J2</v>
      </c>
      <c r="K24" s="545"/>
      <c r="L24" s="546"/>
      <c r="M24" s="530"/>
      <c r="N24" s="540">
        <v>80</v>
      </c>
      <c r="O24" s="544"/>
      <c r="P24" s="545"/>
      <c r="Q24" s="546"/>
      <c r="R24" s="540"/>
      <c r="S24" s="540"/>
      <c r="T24" s="544"/>
      <c r="U24" s="545"/>
      <c r="V24" s="546"/>
      <c r="W24" s="540"/>
      <c r="X24" s="540"/>
      <c r="Y24" s="544"/>
      <c r="Z24" s="545"/>
      <c r="AA24" s="546"/>
      <c r="AB24" s="540"/>
      <c r="AC24" s="540"/>
      <c r="AD24" s="561"/>
      <c r="AE24" s="219">
        <f t="shared" si="2"/>
        <v>0</v>
      </c>
      <c r="AF24" s="162">
        <f t="shared" si="3"/>
        <v>0</v>
      </c>
      <c r="AG24" s="162">
        <f t="shared" si="4"/>
        <v>0</v>
      </c>
      <c r="AH24" s="162">
        <f t="shared" si="5"/>
        <v>80</v>
      </c>
      <c r="AI24" s="167">
        <f t="shared" si="6"/>
        <v>0</v>
      </c>
      <c r="AJ24" s="129" t="s">
        <v>119</v>
      </c>
      <c r="AK24" s="513"/>
      <c r="AL24" s="132" t="str">
        <f>IF($D24="","",IF(VLOOKUP($D24,Licenciés!$A:$AC,14,FALSE)&lt;10000000,"0"&amp;VLOOKUP($D24,Licenciés!$A:$AC,14,FALSE),VLOOKUP($D24,Licenciés!$A:$AC,14,FALSE)))</f>
        <v>04410466</v>
      </c>
      <c r="AM24" s="211">
        <f>IF($D24="","",VLOOKUP($D24,Licenciés!$A:$AC,23,FALSE))</f>
        <v>0</v>
      </c>
      <c r="AN24" s="30">
        <f>IF($D24="","",VLOOKUP($D24,Licenciés!$A:$AC,16,FALSE))</f>
        <v>44808</v>
      </c>
      <c r="AO24" s="31" t="str">
        <f>IF($D24="","",VLOOKUP($D24,Licenciés!$A:$AC,20,FALSE))</f>
        <v>Attestation autoquestionnaire pour mineur</v>
      </c>
      <c r="AP24" s="211" t="str">
        <f>IF($D24="","",VLOOKUP($D24,Licenciés!$A:$AC,5,FALSE))</f>
        <v>T</v>
      </c>
      <c r="AQ24" s="211">
        <f>IF($D24="","",VLOOKUP($D24,Licenciés!$A:$AC,10,FALSE))</f>
        <v>-17</v>
      </c>
      <c r="AR24" s="211" t="str">
        <f>IF($D24="","",VLOOKUP($D24,Licenciés!$A:$AC,11,FALSE))</f>
        <v>F</v>
      </c>
      <c r="AS24" s="211" t="str">
        <f>IF($D24="","",VLOOKUP($D24,Licenciés!$A:$AC,29,FALSE))</f>
        <v>Française</v>
      </c>
      <c r="AT24" s="30">
        <f>IF($D24="","",VLOOKUP($D24,Licenciés!$A:$AC,28,FALSE))</f>
        <v>44743</v>
      </c>
      <c r="AU24" s="211">
        <f>IF($D24="","",VLOOKUP($D24,Licenciés!$A:$AZ,35,FALSE))</f>
        <v>0</v>
      </c>
      <c r="AV24" s="211" t="str">
        <f>IF($D24="","",VLOOKUP($D24,Licenciés!$A:$AZ,36,FALSE))</f>
        <v>07 71 84 54 50</v>
      </c>
      <c r="AW24" s="31" t="str">
        <f>IF($D24="","",VLOOKUP($D24,Licenciés!$A:$AZ,37,FALSE))</f>
        <v>isa.laurent402@orange.fr</v>
      </c>
    </row>
    <row r="25" spans="1:49" s="101" customFormat="1" ht="15.95" customHeight="1">
      <c r="A25" s="519">
        <v>20</v>
      </c>
      <c r="B25" s="520" t="str">
        <f t="shared" si="0"/>
        <v>08</v>
      </c>
      <c r="C25" s="521" t="str">
        <f t="shared" si="1"/>
        <v>94</v>
      </c>
      <c r="D25" s="566">
        <v>9448183</v>
      </c>
      <c r="E25" s="523" t="str">
        <f>IF($D25="","",(VLOOKUP($D25,Licenciés!$A:$AC,2,FALSE)&amp;" "&amp;VLOOKUP($D25,Licenciés!$A:$AC,3,FALSE)))</f>
        <v>LECUYER Ines</v>
      </c>
      <c r="F25" s="29" t="str">
        <f>IF($D25="","",VLOOKUP($D25,Licenciés!$A:$AC,15,FALSE))</f>
        <v>VGA ST MAUR US TT</v>
      </c>
      <c r="G25" s="525">
        <f>IF($D25="","",VLOOKUP($D25,Licenciés!$A:$AC,8,FALSE))</f>
        <v>38668</v>
      </c>
      <c r="H25" s="521">
        <f>IF($D25="","",VLOOKUP($D25,Licenciés!$A:$AC,21,FALSE))</f>
        <v>1160</v>
      </c>
      <c r="I25" s="521">
        <f>IF($D25="","",IF(VLOOKUP($D25,Licenciés!$A:$AC,24,FALSE)="Numerote","n° "&amp;VLOOKUP($D25,Licenciés!$A:$AC,23,FALSE),(VLOOKUP($D25,Licenciés!$A:$AC,24,FALSE))))</f>
        <v>11</v>
      </c>
      <c r="J25" s="521" t="str">
        <f>IF($D25="","",VLOOKUP($D25,Licenciés!$A:$AC,9,FALSE))</f>
        <v>J3</v>
      </c>
      <c r="K25" s="545"/>
      <c r="L25" s="546"/>
      <c r="M25" s="530"/>
      <c r="N25" s="540">
        <v>80</v>
      </c>
      <c r="O25" s="544"/>
      <c r="P25" s="545"/>
      <c r="Q25" s="546"/>
      <c r="R25" s="540"/>
      <c r="S25" s="624"/>
      <c r="T25" s="544"/>
      <c r="U25" s="545"/>
      <c r="V25" s="546"/>
      <c r="W25" s="540"/>
      <c r="X25" s="540"/>
      <c r="Y25" s="544"/>
      <c r="Z25" s="545"/>
      <c r="AA25" s="546"/>
      <c r="AB25" s="540"/>
      <c r="AC25" s="540"/>
      <c r="AD25" s="561"/>
      <c r="AE25" s="219">
        <f t="shared" si="2"/>
        <v>0</v>
      </c>
      <c r="AF25" s="162">
        <f t="shared" si="3"/>
        <v>0</v>
      </c>
      <c r="AG25" s="162">
        <f t="shared" si="4"/>
        <v>0</v>
      </c>
      <c r="AH25" s="162">
        <f t="shared" si="5"/>
        <v>80</v>
      </c>
      <c r="AI25" s="167">
        <f t="shared" si="6"/>
        <v>0</v>
      </c>
      <c r="AJ25" s="129" t="s">
        <v>119</v>
      </c>
      <c r="AK25" s="513"/>
      <c r="AL25" s="132" t="str">
        <f>IF($D25="","",IF(VLOOKUP($D25,Licenciés!$A:$AC,14,FALSE)&lt;10000000,"0"&amp;VLOOKUP($D25,Licenciés!$A:$AC,14,FALSE),VLOOKUP($D25,Licenciés!$A:$AC,14,FALSE)))</f>
        <v>08940976</v>
      </c>
      <c r="AM25" s="211">
        <f>IF($D25="","",VLOOKUP($D25,Licenciés!$A:$AC,23,FALSE))</f>
        <v>0</v>
      </c>
      <c r="AN25" s="30">
        <f>IF($D25="","",VLOOKUP($D25,Licenciés!$A:$AC,16,FALSE))</f>
        <v>44817</v>
      </c>
      <c r="AO25" s="31" t="str">
        <f>IF($D25="","",VLOOKUP($D25,Licenciés!$A:$AC,20,FALSE))</f>
        <v>Attestation autoquestionnaire pour mineur</v>
      </c>
      <c r="AP25" s="211" t="str">
        <f>IF($D25="","",VLOOKUP($D25,Licenciés!$A:$AC,5,FALSE))</f>
        <v>T</v>
      </c>
      <c r="AQ25" s="211">
        <f>IF($D25="","",VLOOKUP($D25,Licenciés!$A:$AC,10,FALSE))</f>
        <v>-18</v>
      </c>
      <c r="AR25" s="211" t="str">
        <f>IF($D25="","",VLOOKUP($D25,Licenciés!$A:$AC,11,FALSE))</f>
        <v>F</v>
      </c>
      <c r="AS25" s="211" t="str">
        <f>IF($D25="","",VLOOKUP($D25,Licenciés!$A:$AC,29,FALSE))</f>
        <v>Française</v>
      </c>
      <c r="AT25" s="30">
        <f>IF($D25="","",VLOOKUP($D25,Licenciés!$A:$AC,28,FALSE))</f>
        <v>0</v>
      </c>
      <c r="AU25" s="211">
        <f>IF($D25="","",VLOOKUP($D25,Licenciés!$A:$AZ,35,FALSE))</f>
        <v>0</v>
      </c>
      <c r="AV25" s="211">
        <f>IF($D25="","",VLOOKUP($D25,Licenciés!$A:$AZ,36,FALSE))</f>
        <v>0</v>
      </c>
      <c r="AW25" s="31" t="str">
        <f>IF($D25="","",VLOOKUP($D25,Licenciés!$A:$AZ,37,FALSE))</f>
        <v>pile.pierre@yahoo.fr</v>
      </c>
    </row>
    <row r="26" spans="1:49" s="101" customFormat="1" ht="15.95" customHeight="1">
      <c r="A26" s="519">
        <v>21</v>
      </c>
      <c r="B26" s="520" t="str">
        <f t="shared" si="0"/>
        <v>12</v>
      </c>
      <c r="C26" s="521" t="str">
        <f t="shared" si="1"/>
        <v>85</v>
      </c>
      <c r="D26" s="570">
        <v>8526263</v>
      </c>
      <c r="E26" s="523" t="str">
        <f>IF($D26="","",(VLOOKUP($D26,Licenciés!$A:$AC,2,FALSE)&amp;" "&amp;VLOOKUP($D26,Licenciés!$A:$AC,3,FALSE)))</f>
        <v>BOSSARD Lea</v>
      </c>
      <c r="F26" s="29" t="str">
        <f>IF($D26="","",VLOOKUP($D26,Licenciés!$A:$AC,15,FALSE))</f>
        <v>BELLEVIGNY ESBV</v>
      </c>
      <c r="G26" s="525">
        <f>IF($D26="","",VLOOKUP($D26,Licenciés!$A:$AC,8,FALSE))</f>
        <v>38910</v>
      </c>
      <c r="H26" s="521">
        <f>IF($D26="","",VLOOKUP($D26,Licenciés!$A:$AC,21,FALSE))</f>
        <v>1046</v>
      </c>
      <c r="I26" s="521">
        <f>IF($D26="","",IF(VLOOKUP($D26,Licenciés!$A:$AC,24,FALSE)="Numerote","n° "&amp;VLOOKUP($D26,Licenciés!$A:$AC,23,FALSE),(VLOOKUP($D26,Licenciés!$A:$AC,24,FALSE))))</f>
        <v>10</v>
      </c>
      <c r="J26" s="521" t="str">
        <f>IF($D26="","",VLOOKUP($D26,Licenciés!$A:$AC,9,FALSE))</f>
        <v>J2</v>
      </c>
      <c r="K26" s="526"/>
      <c r="L26" s="527"/>
      <c r="M26" s="521"/>
      <c r="N26" s="521">
        <v>80</v>
      </c>
      <c r="O26" s="528"/>
      <c r="P26" s="526"/>
      <c r="Q26" s="527"/>
      <c r="R26" s="521"/>
      <c r="S26" s="540"/>
      <c r="T26" s="528"/>
      <c r="U26" s="526"/>
      <c r="V26" s="527"/>
      <c r="W26" s="521"/>
      <c r="X26" s="521"/>
      <c r="Y26" s="528"/>
      <c r="Z26" s="526"/>
      <c r="AA26" s="527"/>
      <c r="AB26" s="540"/>
      <c r="AC26" s="540"/>
      <c r="AD26" s="561"/>
      <c r="AE26" s="219">
        <f t="shared" si="2"/>
        <v>0</v>
      </c>
      <c r="AF26" s="162">
        <f t="shared" si="3"/>
        <v>0</v>
      </c>
      <c r="AG26" s="162">
        <f t="shared" si="4"/>
        <v>0</v>
      </c>
      <c r="AH26" s="162">
        <f t="shared" si="5"/>
        <v>80</v>
      </c>
      <c r="AI26" s="167">
        <f t="shared" si="6"/>
        <v>0</v>
      </c>
      <c r="AJ26" s="129" t="s">
        <v>119</v>
      </c>
      <c r="AK26" s="513"/>
      <c r="AL26" s="132">
        <f>IF($D26="","",IF(VLOOKUP($D26,Licenciés!$A:$AC,14,FALSE)&lt;10000000,"0"&amp;VLOOKUP($D26,Licenciés!$A:$AC,14,FALSE),VLOOKUP($D26,Licenciés!$A:$AC,14,FALSE)))</f>
        <v>12850016</v>
      </c>
      <c r="AM26" s="211">
        <f>IF($D26="","",VLOOKUP($D26,Licenciés!$A:$AC,23,FALSE))</f>
        <v>0</v>
      </c>
      <c r="AN26" s="30">
        <f>IF($D26="","",VLOOKUP($D26,Licenciés!$A:$AC,16,FALSE))</f>
        <v>44810</v>
      </c>
      <c r="AO26" s="31" t="str">
        <f>IF($D26="","",VLOOKUP($D26,Licenciés!$A:$AC,20,FALSE))</f>
        <v>Attestation autoquestionnaire pour mineur</v>
      </c>
      <c r="AP26" s="211" t="str">
        <f>IF($D26="","",VLOOKUP($D26,Licenciés!$A:$AC,5,FALSE))</f>
        <v>T</v>
      </c>
      <c r="AQ26" s="211">
        <f>IF($D26="","",VLOOKUP($D26,Licenciés!$A:$AC,10,FALSE))</f>
        <v>-17</v>
      </c>
      <c r="AR26" s="211" t="str">
        <f>IF($D26="","",VLOOKUP($D26,Licenciés!$A:$AC,11,FALSE))</f>
        <v>F</v>
      </c>
      <c r="AS26" s="211" t="str">
        <f>IF($D26="","",VLOOKUP($D26,Licenciés!$A:$AC,29,FALSE))</f>
        <v>Française</v>
      </c>
      <c r="AT26" s="30">
        <f>IF($D26="","",VLOOKUP($D26,Licenciés!$A:$AC,28,FALSE))</f>
        <v>0</v>
      </c>
      <c r="AU26" s="211">
        <f>IF($D26="","",VLOOKUP($D26,Licenciés!$A:$AZ,35,FALSE))</f>
        <v>0</v>
      </c>
      <c r="AV26" s="211">
        <f>IF($D26="","",VLOOKUP($D26,Licenciés!$A:$AZ,36,FALSE))</f>
        <v>695168295</v>
      </c>
      <c r="AW26" s="31" t="str">
        <f>IF($D26="","",VLOOKUP($D26,Licenciés!$A:$AZ,37,FALSE))</f>
        <v>pcvl.bossard@orange.fr</v>
      </c>
    </row>
    <row r="27" spans="1:49" s="101" customFormat="1" ht="15.95" customHeight="1">
      <c r="A27" s="519">
        <v>22</v>
      </c>
      <c r="B27" s="520" t="str">
        <f t="shared" si="0"/>
        <v>03</v>
      </c>
      <c r="C27" s="521" t="str">
        <f t="shared" si="1"/>
        <v>22</v>
      </c>
      <c r="D27" s="570">
        <v>2218122</v>
      </c>
      <c r="E27" s="523" t="str">
        <f>IF($D27="","",(VLOOKUP($D27,Licenciés!$A:$AC,2,FALSE)&amp;" "&amp;VLOOKUP($D27,Licenciés!$A:$AC,3,FALSE)))</f>
        <v>LE FLEM Marine</v>
      </c>
      <c r="F27" s="29" t="str">
        <f>IF($D27="","",VLOOKUP($D27,Licenciés!$A:$AC,15,FALSE))</f>
        <v>TT Ambition-Loisirs-PLOUMAGOAR</v>
      </c>
      <c r="G27" s="525">
        <f>IF($D27="","",VLOOKUP($D27,Licenciés!$A:$AC,8,FALSE))</f>
        <v>39149</v>
      </c>
      <c r="H27" s="521">
        <f>IF($D27="","",VLOOKUP($D27,Licenciés!$A:$AC,21,FALSE))</f>
        <v>1016</v>
      </c>
      <c r="I27" s="521">
        <f>IF($D27="","",IF(VLOOKUP($D27,Licenciés!$A:$AC,24,FALSE)="Numerote","n° "&amp;VLOOKUP($D27,Licenciés!$A:$AC,23,FALSE),(VLOOKUP($D27,Licenciés!$A:$AC,24,FALSE))))</f>
        <v>10</v>
      </c>
      <c r="J27" s="521" t="str">
        <f>IF($D27="","",VLOOKUP($D27,Licenciés!$A:$AC,9,FALSE))</f>
        <v>J1</v>
      </c>
      <c r="K27" s="545"/>
      <c r="L27" s="546"/>
      <c r="M27" s="521"/>
      <c r="N27" s="540">
        <v>80</v>
      </c>
      <c r="O27" s="544"/>
      <c r="P27" s="545"/>
      <c r="Q27" s="546"/>
      <c r="R27" s="540"/>
      <c r="S27" s="521"/>
      <c r="T27" s="544"/>
      <c r="U27" s="545"/>
      <c r="V27" s="546"/>
      <c r="W27" s="540"/>
      <c r="X27" s="540"/>
      <c r="Y27" s="544"/>
      <c r="Z27" s="545"/>
      <c r="AA27" s="546"/>
      <c r="AB27" s="540"/>
      <c r="AC27" s="540"/>
      <c r="AD27" s="561"/>
      <c r="AE27" s="219">
        <f t="shared" si="2"/>
        <v>0</v>
      </c>
      <c r="AF27" s="162">
        <f t="shared" si="3"/>
        <v>0</v>
      </c>
      <c r="AG27" s="162">
        <f t="shared" si="4"/>
        <v>0</v>
      </c>
      <c r="AH27" s="162">
        <f t="shared" si="5"/>
        <v>80</v>
      </c>
      <c r="AI27" s="167">
        <f t="shared" si="6"/>
        <v>0</v>
      </c>
      <c r="AJ27" s="129" t="s">
        <v>119</v>
      </c>
      <c r="AK27" s="516"/>
      <c r="AL27" s="132" t="str">
        <f>IF($D27="","",IF(VLOOKUP($D27,Licenciés!$A:$AC,14,FALSE)&lt;10000000,"0"&amp;VLOOKUP($D27,Licenciés!$A:$AC,14,FALSE),VLOOKUP($D27,Licenciés!$A:$AC,14,FALSE)))</f>
        <v>03220123</v>
      </c>
      <c r="AM27" s="211">
        <f>IF($D27="","",VLOOKUP($D27,Licenciés!$A:$AC,23,FALSE))</f>
        <v>0</v>
      </c>
      <c r="AN27" s="30">
        <f>IF($D27="","",VLOOKUP($D27,Licenciés!$A:$AC,16,FALSE))</f>
        <v>44807</v>
      </c>
      <c r="AO27" s="31" t="str">
        <f>IF($D27="","",VLOOKUP($D27,Licenciés!$A:$AC,20,FALSE))</f>
        <v>Standard</v>
      </c>
      <c r="AP27" s="211" t="str">
        <f>IF($D27="","",VLOOKUP($D27,Licenciés!$A:$AC,5,FALSE))</f>
        <v>T</v>
      </c>
      <c r="AQ27" s="211">
        <f>IF($D27="","",VLOOKUP($D27,Licenciés!$A:$AC,10,FALSE))</f>
        <v>-16</v>
      </c>
      <c r="AR27" s="211" t="str">
        <f>IF($D27="","",VLOOKUP($D27,Licenciés!$A:$AC,11,FALSE))</f>
        <v>F</v>
      </c>
      <c r="AS27" s="211" t="str">
        <f>IF($D27="","",VLOOKUP($D27,Licenciés!$A:$AC,29,FALSE))</f>
        <v>Française</v>
      </c>
      <c r="AT27" s="30">
        <f>IF($D27="","",VLOOKUP($D27,Licenciés!$A:$AC,28,FALSE))</f>
        <v>43647</v>
      </c>
      <c r="AU27" s="211">
        <f>IF($D27="","",VLOOKUP($D27,Licenciés!$A:$AZ,35,FALSE))</f>
        <v>0</v>
      </c>
      <c r="AV27" s="211">
        <f>IF($D27="","",VLOOKUP($D27,Licenciés!$A:$AZ,36,FALSE))</f>
        <v>33664615587</v>
      </c>
      <c r="AW27" s="31" t="str">
        <f>IF($D27="","",VLOOKUP($D27,Licenciés!$A:$AZ,37,FALSE))</f>
        <v>delphine.leflem@laposte.net</v>
      </c>
    </row>
    <row r="28" spans="1:49" s="101" customFormat="1" ht="15.95" customHeight="1">
      <c r="A28" s="519">
        <v>23</v>
      </c>
      <c r="B28" s="539" t="str">
        <f t="shared" si="0"/>
        <v>12</v>
      </c>
      <c r="C28" s="540" t="str">
        <f t="shared" si="1"/>
        <v>53</v>
      </c>
      <c r="D28" s="566">
        <v>5324739</v>
      </c>
      <c r="E28" s="523" t="str">
        <f>IF($D28="","",(VLOOKUP($D28,Licenciés!$A:$AC,2,FALSE)&amp;" "&amp;VLOOKUP($D28,Licenciés!$A:$AC,3,FALSE)))</f>
        <v>HAMELIN Anaelle</v>
      </c>
      <c r="F28" s="29" t="str">
        <f>IF($D28="","",VLOOKUP($D28,Licenciés!$A:$AC,15,FALSE))</f>
        <v>CHANGE Union Sportive</v>
      </c>
      <c r="G28" s="525">
        <f>IF($D28="","",VLOOKUP($D28,Licenciés!$A:$AC,8,FALSE))</f>
        <v>38455</v>
      </c>
      <c r="H28" s="521">
        <f>IF($D28="","",VLOOKUP($D28,Licenciés!$A:$AC,21,FALSE))</f>
        <v>1125</v>
      </c>
      <c r="I28" s="521">
        <f>IF($D28="","",IF(VLOOKUP($D28,Licenciés!$A:$AC,24,FALSE)="Numerote","n° "&amp;VLOOKUP($D28,Licenciés!$A:$AC,23,FALSE),(VLOOKUP($D28,Licenciés!$A:$AC,24,FALSE))))</f>
        <v>11</v>
      </c>
      <c r="J28" s="521" t="str">
        <f>IF($D28="","",VLOOKUP($D28,Licenciés!$A:$AC,9,FALSE))</f>
        <v>J3</v>
      </c>
      <c r="K28" s="526"/>
      <c r="L28" s="527"/>
      <c r="M28" s="530"/>
      <c r="N28" s="521">
        <v>65</v>
      </c>
      <c r="O28" s="528"/>
      <c r="P28" s="526"/>
      <c r="Q28" s="527"/>
      <c r="R28" s="521"/>
      <c r="S28" s="521"/>
      <c r="T28" s="528"/>
      <c r="U28" s="526"/>
      <c r="V28" s="527"/>
      <c r="W28" s="521"/>
      <c r="X28" s="521"/>
      <c r="Y28" s="528"/>
      <c r="Z28" s="526"/>
      <c r="AA28" s="527"/>
      <c r="AB28" s="540"/>
      <c r="AC28" s="540"/>
      <c r="AD28" s="561"/>
      <c r="AE28" s="219">
        <f t="shared" si="2"/>
        <v>0</v>
      </c>
      <c r="AF28" s="162">
        <f t="shared" si="3"/>
        <v>0</v>
      </c>
      <c r="AG28" s="162">
        <f t="shared" si="4"/>
        <v>0</v>
      </c>
      <c r="AH28" s="162">
        <f t="shared" si="5"/>
        <v>65</v>
      </c>
      <c r="AI28" s="167">
        <f t="shared" si="6"/>
        <v>0</v>
      </c>
      <c r="AJ28" s="129" t="s">
        <v>119</v>
      </c>
      <c r="AK28" s="516"/>
      <c r="AL28" s="132">
        <f>IF($D28="","",IF(VLOOKUP($D28,Licenciés!$A:$AC,14,FALSE)&lt;10000000,"0"&amp;VLOOKUP($D28,Licenciés!$A:$AC,14,FALSE),VLOOKUP($D28,Licenciés!$A:$AC,14,FALSE)))</f>
        <v>12530060</v>
      </c>
      <c r="AM28" s="211">
        <f>IF($D28="","",VLOOKUP($D28,Licenciés!$A:$AC,23,FALSE))</f>
        <v>0</v>
      </c>
      <c r="AN28" s="30">
        <f>IF($D28="","",VLOOKUP($D28,Licenciés!$A:$AC,16,FALSE))</f>
        <v>44802</v>
      </c>
      <c r="AO28" s="31" t="str">
        <f>IF($D28="","",VLOOKUP($D28,Licenciés!$A:$AC,20,FALSE))</f>
        <v>Attestation autoquestionnaire pour mineur</v>
      </c>
      <c r="AP28" s="211" t="str">
        <f>IF($D28="","",VLOOKUP($D28,Licenciés!$A:$AC,5,FALSE))</f>
        <v>T</v>
      </c>
      <c r="AQ28" s="211">
        <f>IF($D28="","",VLOOKUP($D28,Licenciés!$A:$AC,10,FALSE))</f>
        <v>-18</v>
      </c>
      <c r="AR28" s="211" t="str">
        <f>IF($D28="","",VLOOKUP($D28,Licenciés!$A:$AC,11,FALSE))</f>
        <v>F</v>
      </c>
      <c r="AS28" s="211" t="str">
        <f>IF($D28="","",VLOOKUP($D28,Licenciés!$A:$AC,29,FALSE))</f>
        <v>Française</v>
      </c>
      <c r="AT28" s="30">
        <f>IF($D28="","",VLOOKUP($D28,Licenciés!$A:$AC,28,FALSE))</f>
        <v>0</v>
      </c>
      <c r="AU28" s="211">
        <f>IF($D28="","",VLOOKUP($D28,Licenciés!$A:$AZ,35,FALSE))</f>
        <v>243020779</v>
      </c>
      <c r="AV28" s="211">
        <f>IF($D28="","",VLOOKUP($D28,Licenciés!$A:$AZ,36,FALSE))</f>
        <v>669806076</v>
      </c>
      <c r="AW28" s="31" t="str">
        <f>IF($D28="","",VLOOKUP($D28,Licenciés!$A:$AZ,37,FALSE))</f>
        <v>anaelle.hml@orange.fr</v>
      </c>
    </row>
    <row r="29" spans="1:49" ht="15.95" customHeight="1">
      <c r="A29" s="519">
        <v>24</v>
      </c>
      <c r="B29" s="520" t="str">
        <f t="shared" si="0"/>
        <v>08</v>
      </c>
      <c r="C29" s="521" t="str">
        <f t="shared" si="1"/>
        <v>93</v>
      </c>
      <c r="D29" s="570">
        <v>9318967</v>
      </c>
      <c r="E29" s="523" t="str">
        <f>IF($D29="","",(VLOOKUP($D29,Licenciés!$A:$AC,2,FALSE)&amp;" "&amp;VLOOKUP($D29,Licenciés!$A:$AC,3,FALSE)))</f>
        <v>HOSENALLY Ashfani</v>
      </c>
      <c r="F29" s="29" t="str">
        <f>IF($D29="","",VLOOKUP($D29,Licenciés!$A:$AC,15,FALSE))</f>
        <v>BOURGETIN CTT</v>
      </c>
      <c r="G29" s="525">
        <f>IF($D29="","",VLOOKUP($D29,Licenciés!$A:$AC,8,FALSE))</f>
        <v>39386</v>
      </c>
      <c r="H29" s="521">
        <f>IF($D29="","",VLOOKUP($D29,Licenciés!$A:$AC,21,FALSE))</f>
        <v>1109</v>
      </c>
      <c r="I29" s="521">
        <f>IF($D29="","",IF(VLOOKUP($D29,Licenciés!$A:$AC,24,FALSE)="Numerote","n° "&amp;VLOOKUP($D29,Licenciés!$A:$AC,23,FALSE),(VLOOKUP($D29,Licenciés!$A:$AC,24,FALSE))))</f>
        <v>11</v>
      </c>
      <c r="J29" s="521" t="str">
        <f>IF($D29="","",VLOOKUP($D29,Licenciés!$A:$AC,9,FALSE))</f>
        <v>J1</v>
      </c>
      <c r="K29" s="526"/>
      <c r="L29" s="527"/>
      <c r="M29" s="521"/>
      <c r="N29" s="521">
        <v>65</v>
      </c>
      <c r="O29" s="528"/>
      <c r="P29" s="526"/>
      <c r="Q29" s="527"/>
      <c r="R29" s="521"/>
      <c r="S29" s="540"/>
      <c r="T29" s="528"/>
      <c r="U29" s="526"/>
      <c r="V29" s="527"/>
      <c r="W29" s="521"/>
      <c r="X29" s="521"/>
      <c r="Y29" s="528"/>
      <c r="Z29" s="529"/>
      <c r="AA29" s="527"/>
      <c r="AB29" s="540"/>
      <c r="AC29" s="540"/>
      <c r="AD29" s="561"/>
      <c r="AE29" s="219">
        <f t="shared" si="2"/>
        <v>0</v>
      </c>
      <c r="AF29" s="162">
        <f t="shared" si="3"/>
        <v>0</v>
      </c>
      <c r="AG29" s="162">
        <f t="shared" si="4"/>
        <v>0</v>
      </c>
      <c r="AH29" s="162">
        <f t="shared" si="5"/>
        <v>65</v>
      </c>
      <c r="AI29" s="167">
        <f t="shared" si="6"/>
        <v>0</v>
      </c>
      <c r="AJ29" s="129" t="s">
        <v>119</v>
      </c>
      <c r="AK29" s="516"/>
      <c r="AL29" s="132" t="str">
        <f>IF($D29="","",IF(VLOOKUP($D29,Licenciés!$A:$AC,14,FALSE)&lt;10000000,"0"&amp;VLOOKUP($D29,Licenciés!$A:$AC,14,FALSE),VLOOKUP($D29,Licenciés!$A:$AC,14,FALSE)))</f>
        <v>08931011</v>
      </c>
      <c r="AM29" s="211">
        <f>IF($D29="","",VLOOKUP($D29,Licenciés!$A:$AC,23,FALSE))</f>
        <v>0</v>
      </c>
      <c r="AN29" s="30">
        <f>IF($D29="","",VLOOKUP($D29,Licenciés!$A:$AC,16,FALSE))</f>
        <v>44818</v>
      </c>
      <c r="AO29" s="31" t="str">
        <f>IF($D29="","",VLOOKUP($D29,Licenciés!$A:$AC,20,FALSE))</f>
        <v>Standard</v>
      </c>
      <c r="AP29" s="211" t="str">
        <f>IF($D29="","",VLOOKUP($D29,Licenciés!$A:$AC,5,FALSE))</f>
        <v>T</v>
      </c>
      <c r="AQ29" s="211">
        <f>IF($D29="","",VLOOKUP($D29,Licenciés!$A:$AC,10,FALSE))</f>
        <v>-16</v>
      </c>
      <c r="AR29" s="211" t="str">
        <f>IF($D29="","",VLOOKUP($D29,Licenciés!$A:$AC,11,FALSE))</f>
        <v>F</v>
      </c>
      <c r="AS29" s="211" t="str">
        <f>IF($D29="","",VLOOKUP($D29,Licenciés!$A:$AC,29,FALSE))</f>
        <v>Française</v>
      </c>
      <c r="AT29" s="30">
        <f>IF($D29="","",VLOOKUP($D29,Licenciés!$A:$AC,28,FALSE))</f>
        <v>0</v>
      </c>
      <c r="AU29" s="211">
        <f>IF($D29="","",VLOOKUP($D29,Licenciés!$A:$AZ,35,FALSE))</f>
        <v>148116560</v>
      </c>
      <c r="AV29" s="211">
        <f>IF($D29="","",VLOOKUP($D29,Licenciés!$A:$AZ,36,FALSE))</f>
        <v>601356893</v>
      </c>
      <c r="AW29" s="31" t="str">
        <f>IF($D29="","",VLOOKUP($D29,Licenciés!$A:$AZ,37,FALSE))</f>
        <v>mauritiuswaves@gmail.com</v>
      </c>
    </row>
    <row r="30" spans="1:49" ht="14.25" customHeight="1" thickBot="1">
      <c r="A30" s="630"/>
      <c r="B30" s="539" t="str">
        <f t="shared" ref="B30" si="7">IF(D30&gt;0,LEFT(AL30,2)," ")</f>
        <v xml:space="preserve"> </v>
      </c>
      <c r="C30" s="540" t="str">
        <f t="shared" ref="C30" si="8">RIGHT(LEFT(AL30,4),2)</f>
        <v/>
      </c>
      <c r="D30" s="690"/>
      <c r="E30" s="634" t="str">
        <f>IF($D30="","",(VLOOKUP($D30,Licenciés!$A:$AC,2,FALSE)&amp;" "&amp;VLOOKUP($D30,Licenciés!$A:$AC,3,FALSE)))</f>
        <v/>
      </c>
      <c r="F30" s="178" t="str">
        <f>IF($D30="","",VLOOKUP($D30,Licenciés!$A:$AC,15,FALSE))</f>
        <v/>
      </c>
      <c r="G30" s="635" t="str">
        <f>IF($D30="","",VLOOKUP($D30,Licenciés!$A:$AC,8,FALSE))</f>
        <v/>
      </c>
      <c r="H30" s="540" t="str">
        <f>IF($D30="","",VLOOKUP($D30,Licenciés!$A:$AC,21,FALSE))</f>
        <v/>
      </c>
      <c r="I30" s="540" t="str">
        <f>IF($D30="","",IF(VLOOKUP($D30,Licenciés!$A:$AC,24,FALSE)="Numerote","n° "&amp;VLOOKUP($D30,Licenciés!$A:$AC,23,FALSE),(VLOOKUP($D30,Licenciés!$A:$AC,24,FALSE))))</f>
        <v/>
      </c>
      <c r="J30" s="540" t="str">
        <f>IF($D30="","",VLOOKUP($D30,Licenciés!$A:$AC,9,FALSE))</f>
        <v/>
      </c>
      <c r="K30" s="545"/>
      <c r="L30" s="546"/>
      <c r="M30" s="540"/>
      <c r="N30" s="540"/>
      <c r="O30" s="544"/>
      <c r="P30" s="545"/>
      <c r="Q30" s="546"/>
      <c r="R30" s="540"/>
      <c r="S30" s="540"/>
      <c r="T30" s="544"/>
      <c r="U30" s="593"/>
      <c r="V30" s="546"/>
      <c r="W30" s="542"/>
      <c r="X30" s="540"/>
      <c r="Y30" s="544"/>
      <c r="Z30" s="595"/>
      <c r="AA30" s="546"/>
      <c r="AB30" s="540"/>
      <c r="AC30" s="540"/>
      <c r="AD30" s="561"/>
      <c r="AE30" s="219">
        <f t="shared" ref="AE30" si="9">(K30+P30+U30+Z30)+MOD(ROUND((L30+Q30+V30+AA30-AF30)/100,),100)</f>
        <v>0</v>
      </c>
      <c r="AF30" s="162">
        <f t="shared" ref="AF30" si="10">MOD(L30+Q30+V30+AA30+ROUND((M30+R30+W30+AB30-AG30)/100,),100)</f>
        <v>0</v>
      </c>
      <c r="AG30" s="162">
        <f t="shared" ref="AG30" si="11">MOD(M30+R30+W30+AB30+ROUND((N30+S30+X30+AC30-AH30)/100,),100)</f>
        <v>0</v>
      </c>
      <c r="AH30" s="162">
        <f t="shared" ref="AH30" si="12">MOD(N30+S30+X30+AC30+ROUND((O30+T30+Y30+AD30-AI30)/100,),100)</f>
        <v>0</v>
      </c>
      <c r="AI30" s="167">
        <f t="shared" ref="AI30" si="13">MOD(O30+T30+Y30+AD30,100)</f>
        <v>0</v>
      </c>
      <c r="AJ30" s="129"/>
      <c r="AK30" s="513"/>
      <c r="AL30" s="132" t="str">
        <f>IF($D30="","",IF(VLOOKUP($D30,Licenciés!$A:$AC,14,FALSE)&lt;10000000,"0"&amp;VLOOKUP($D30,Licenciés!$A:$AC,14,FALSE),VLOOKUP($D30,Licenciés!$A:$AC,14,FALSE)))</f>
        <v/>
      </c>
      <c r="AM30" s="211" t="str">
        <f>IF($D30="","",VLOOKUP($D30,Licenciés!$A:$AC,23,FALSE))</f>
        <v/>
      </c>
      <c r="AN30" s="30" t="str">
        <f>IF($D30="","",VLOOKUP($D30,Licenciés!$A:$AC,16,FALSE))</f>
        <v/>
      </c>
      <c r="AO30" s="31" t="str">
        <f>IF($D30="","",VLOOKUP($D30,Licenciés!$A:$AC,20,FALSE))</f>
        <v/>
      </c>
      <c r="AP30" s="211" t="str">
        <f>IF($D30="","",VLOOKUP($D30,Licenciés!$A:$AC,5,FALSE))</f>
        <v/>
      </c>
      <c r="AQ30" s="211" t="str">
        <f>IF($D30="","",VLOOKUP($D30,Licenciés!$A:$AC,10,FALSE))</f>
        <v/>
      </c>
      <c r="AR30" s="211" t="str">
        <f>IF($D30="","",VLOOKUP($D30,Licenciés!$A:$AC,11,FALSE))</f>
        <v/>
      </c>
      <c r="AS30" s="211" t="str">
        <f>IF($D30="","",VLOOKUP($D30,Licenciés!$A:$AC,29,FALSE))</f>
        <v/>
      </c>
      <c r="AT30" s="30" t="str">
        <f>IF($D30="","",VLOOKUP($D30,Licenciés!$A:$AC,28,FALSE))</f>
        <v/>
      </c>
      <c r="AU30" s="211" t="str">
        <f>IF($D30="","",VLOOKUP($D30,Licenciés!$A:$AZ,35,FALSE))</f>
        <v/>
      </c>
      <c r="AV30" s="211" t="str">
        <f>IF($D30="","",VLOOKUP($D30,Licenciés!$A:$AZ,36,FALSE))</f>
        <v/>
      </c>
      <c r="AW30" s="31" t="str">
        <f>IF($D30="","",VLOOKUP($D30,Licenciés!$A:$AZ,37,FALSE))</f>
        <v/>
      </c>
    </row>
    <row r="31" spans="1:49" ht="15.95" customHeight="1" thickTop="1" thickBot="1">
      <c r="A31" s="649"/>
      <c r="B31" s="650"/>
      <c r="C31" s="651"/>
      <c r="D31" s="700"/>
      <c r="E31" s="680" t="s">
        <v>17216</v>
      </c>
      <c r="F31" s="654"/>
      <c r="G31" s="655"/>
      <c r="H31" s="651"/>
      <c r="I31" s="651"/>
      <c r="J31" s="651"/>
      <c r="K31" s="651"/>
      <c r="L31" s="658"/>
      <c r="M31" s="702"/>
      <c r="N31" s="651"/>
      <c r="O31" s="651"/>
      <c r="P31" s="651"/>
      <c r="Q31" s="658"/>
      <c r="R31" s="651"/>
      <c r="S31" s="651"/>
      <c r="T31" s="651"/>
      <c r="U31" s="651"/>
      <c r="V31" s="658"/>
      <c r="W31" s="651"/>
      <c r="X31" s="651"/>
      <c r="Y31" s="651"/>
      <c r="Z31" s="651"/>
      <c r="AA31" s="658"/>
      <c r="AB31" s="651"/>
      <c r="AC31" s="651"/>
      <c r="AD31" s="715"/>
      <c r="AE31" s="679"/>
      <c r="AF31" s="679"/>
      <c r="AG31" s="679"/>
      <c r="AH31" s="679"/>
      <c r="AI31" s="679"/>
      <c r="AJ31" s="506"/>
      <c r="AK31" s="516"/>
      <c r="AL31" s="132"/>
      <c r="AM31" s="211"/>
      <c r="AN31" s="30"/>
      <c r="AO31" s="31"/>
      <c r="AP31" s="211"/>
      <c r="AQ31" s="211"/>
      <c r="AR31" s="211"/>
      <c r="AS31" s="211"/>
      <c r="AT31" s="30"/>
      <c r="AU31" s="211"/>
      <c r="AV31" s="211"/>
      <c r="AW31" s="31"/>
    </row>
    <row r="32" spans="1:49" ht="15.95" customHeight="1" thickTop="1" thickBot="1">
      <c r="A32" s="949" t="s">
        <v>17246</v>
      </c>
      <c r="B32" s="520" t="str">
        <f t="shared" ref="B32" si="14">IF(D32&gt;0,LEFT(AL32,2)," ")</f>
        <v>12</v>
      </c>
      <c r="C32" s="521" t="str">
        <f t="shared" ref="C32" si="15">RIGHT(LEFT(AL32,4),2)</f>
        <v>44</v>
      </c>
      <c r="D32" s="570">
        <v>4452282</v>
      </c>
      <c r="E32" s="523" t="str">
        <f>IF($D32="","",(VLOOKUP($D32,Licenciés!$A:$AC,2,FALSE)&amp;" "&amp;VLOOKUP($D32,Licenciés!$A:$AC,3,FALSE)))</f>
        <v>ORIEUX Lea</v>
      </c>
      <c r="F32" s="29" t="str">
        <f>IF($D32="","",VLOOKUP($D32,Licenciés!$A:$AC,15,FALSE))</f>
        <v>ST COLOMBAN T.T.</v>
      </c>
      <c r="G32" s="525">
        <f>IF($D32="","",VLOOKUP($D32,Licenciés!$A:$AC,8,FALSE))</f>
        <v>38532</v>
      </c>
      <c r="H32" s="521">
        <f>IF($D32="","",VLOOKUP($D32,Licenciés!$A:$AC,21,FALSE))</f>
        <v>1229</v>
      </c>
      <c r="I32" s="521">
        <f>IF($D32="","",IF(VLOOKUP($D32,Licenciés!$A:$AC,24,FALSE)="Numerote","n° "&amp;VLOOKUP($D32,Licenciés!$A:$AC,23,FALSE),(VLOOKUP($D32,Licenciés!$A:$AC,24,FALSE))))</f>
        <v>12</v>
      </c>
      <c r="J32" s="521" t="str">
        <f>IF($D32="","",VLOOKUP($D32,Licenciés!$A:$AC,9,FALSE))</f>
        <v>J3</v>
      </c>
      <c r="K32" s="526"/>
      <c r="L32" s="527"/>
      <c r="M32" s="598">
        <v>0</v>
      </c>
      <c r="N32" s="521"/>
      <c r="O32" s="528"/>
      <c r="P32" s="526"/>
      <c r="Q32" s="527"/>
      <c r="R32" s="950"/>
      <c r="S32" s="521"/>
      <c r="T32" s="528"/>
      <c r="U32" s="526"/>
      <c r="V32" s="527"/>
      <c r="W32" s="563"/>
      <c r="X32" s="521"/>
      <c r="Y32" s="528"/>
      <c r="Z32" s="529"/>
      <c r="AA32" s="527"/>
      <c r="AB32" s="540"/>
      <c r="AC32" s="540"/>
      <c r="AD32" s="561"/>
      <c r="AE32" s="219">
        <f t="shared" ref="AE32" si="16">(K32+P32+U32+Z32)+MOD(ROUND((L32+Q32+V32+AA32-AF32)/100,),100)</f>
        <v>0</v>
      </c>
      <c r="AF32" s="162">
        <f t="shared" ref="AF32" si="17">MOD(L32+Q32+V32+AA32+ROUND((M32+R32+W32+AB32-AG32)/100,),100)</f>
        <v>0</v>
      </c>
      <c r="AG32" s="162">
        <f t="shared" ref="AG32" si="18">MOD(M32+R32+W32+AB32+ROUND((N32+S32+X32+AC32-AH32)/100,),100)</f>
        <v>0</v>
      </c>
      <c r="AH32" s="162">
        <f t="shared" ref="AH32" si="19">MOD(N32+S32+X32+AC32+ROUND((O32+T32+Y32+AD32-AI32)/100,),100)</f>
        <v>0</v>
      </c>
      <c r="AI32" s="167">
        <f t="shared" ref="AI32" si="20">MOD(O32+T32+Y32+AD32,100)</f>
        <v>0</v>
      </c>
      <c r="AJ32" s="494" t="s">
        <v>7198</v>
      </c>
      <c r="AK32" s="516"/>
      <c r="AL32" s="132">
        <f>IF($D32="","",IF(VLOOKUP($D32,Licenciés!$A:$AC,14,FALSE)&lt;10000000,"0"&amp;VLOOKUP($D32,Licenciés!$A:$AC,14,FALSE),VLOOKUP($D32,Licenciés!$A:$AC,14,FALSE)))</f>
        <v>12440075</v>
      </c>
      <c r="AM32" s="211">
        <f>IF($D32="","",VLOOKUP($D32,Licenciés!$A:$AC,23,FALSE))</f>
        <v>0</v>
      </c>
      <c r="AN32" s="30">
        <f>IF($D32="","",VLOOKUP($D32,Licenciés!$A:$AC,16,FALSE))</f>
        <v>44756</v>
      </c>
      <c r="AO32" s="31" t="str">
        <f>IF($D32="","",VLOOKUP($D32,Licenciés!$A:$AC,20,FALSE))</f>
        <v>Attestation autoquestionnaire pour mineur</v>
      </c>
      <c r="AP32" s="211" t="str">
        <f>IF($D32="","",VLOOKUP($D32,Licenciés!$A:$AC,5,FALSE))</f>
        <v>T</v>
      </c>
      <c r="AQ32" s="211">
        <f>IF($D32="","",VLOOKUP($D32,Licenciés!$A:$AC,10,FALSE))</f>
        <v>-18</v>
      </c>
      <c r="AR32" s="211" t="str">
        <f>IF($D32="","",VLOOKUP($D32,Licenciés!$A:$AC,11,FALSE))</f>
        <v>F</v>
      </c>
      <c r="AS32" s="211" t="str">
        <f>IF($D32="","",VLOOKUP($D32,Licenciés!$A:$AC,29,FALSE))</f>
        <v>Française</v>
      </c>
      <c r="AT32" s="30">
        <f>IF($D32="","",VLOOKUP($D32,Licenciés!$A:$AC,28,FALSE))</f>
        <v>0</v>
      </c>
      <c r="AU32" s="211">
        <f>IF($D32="","",VLOOKUP($D32,Licenciés!$A:$AZ,35,FALSE))</f>
        <v>240059858</v>
      </c>
      <c r="AV32" s="211">
        <f>IF($D32="","",VLOOKUP($D32,Licenciés!$A:$AZ,36,FALSE))</f>
        <v>647589779</v>
      </c>
      <c r="AW32" s="31" t="str">
        <f>IF($D32="","",VLOOKUP($D32,Licenciés!$A:$AZ,37,FALSE))</f>
        <v>nacl44@laposte.net</v>
      </c>
    </row>
    <row r="33" spans="1:49" s="101" customFormat="1" ht="13.5" customHeight="1" thickTop="1" thickBot="1">
      <c r="A33" s="649"/>
      <c r="B33" s="650" t="str">
        <f t="shared" ref="B33" si="21">IF(D33&gt;0,LEFT(AL33,2)," ")</f>
        <v xml:space="preserve"> </v>
      </c>
      <c r="C33" s="651" t="str">
        <f t="shared" ref="C33" si="22">RIGHT(LEFT(AL33,4),2)</f>
        <v/>
      </c>
      <c r="D33" s="652"/>
      <c r="E33" s="653" t="str">
        <f>IF($D33="","",(VLOOKUP($D33,Licenciés!$A:$AC,2,FALSE)&amp;" "&amp;VLOOKUP($D33,Licenciés!$A:$AC,3,FALSE)))</f>
        <v/>
      </c>
      <c r="F33" s="654" t="str">
        <f>IF($D33="","",VLOOKUP($D33,Licenciés!$A:$AC,15,FALSE))</f>
        <v/>
      </c>
      <c r="G33" s="655" t="str">
        <f>IF($D33="","",VLOOKUP($D33,Licenciés!$A:$AC,8,FALSE))</f>
        <v/>
      </c>
      <c r="H33" s="651" t="str">
        <f>IF($D33="","",VLOOKUP($D33,Licenciés!$A:$AC,21,FALSE))</f>
        <v/>
      </c>
      <c r="I33" s="651" t="str">
        <f>IF($D33="","",IF(VLOOKUP($D33,Licenciés!$A:$AC,24,FALSE)="Numerote","n° "&amp;VLOOKUP($D33,Licenciés!$A:$AC,23,FALSE),(VLOOKUP($D33,Licenciés!$A:$AC,24,FALSE))))</f>
        <v/>
      </c>
      <c r="J33" s="651" t="str">
        <f>IF($D33="","",VLOOKUP($D33,Licenciés!$A:$AC,9,FALSE))</f>
        <v/>
      </c>
      <c r="K33" s="651"/>
      <c r="L33" s="656"/>
      <c r="M33" s="657"/>
      <c r="N33" s="657"/>
      <c r="O33" s="657"/>
      <c r="P33" s="657"/>
      <c r="Q33" s="657"/>
      <c r="R33" s="657"/>
      <c r="S33" s="657"/>
      <c r="T33" s="657"/>
      <c r="U33" s="657"/>
      <c r="V33" s="656"/>
      <c r="W33" s="657"/>
      <c r="X33" s="657"/>
      <c r="Y33" s="651"/>
      <c r="Z33" s="651"/>
      <c r="AA33" s="658"/>
      <c r="AB33" s="651"/>
      <c r="AC33" s="651"/>
      <c r="AD33" s="651"/>
      <c r="AE33" s="651">
        <f t="shared" ref="AE33" si="23">(K33+P33+U33+Z33)+MOD(ROUND((L33+Q33+V33+AA33-AF33)/100,),100)</f>
        <v>0</v>
      </c>
      <c r="AF33" s="651">
        <f t="shared" ref="AF33:AH33" si="24">MOD(L33+Q33+V33+AA33+ROUND((M33+R33+W33+AB33-AG33)/100,),100)</f>
        <v>0</v>
      </c>
      <c r="AG33" s="651">
        <f t="shared" si="24"/>
        <v>0</v>
      </c>
      <c r="AH33" s="651">
        <f t="shared" si="24"/>
        <v>0</v>
      </c>
      <c r="AI33" s="651">
        <f t="shared" ref="AI33" si="25">MOD(O33+T33+Y33+AD33,100)</f>
        <v>0</v>
      </c>
      <c r="AJ33" s="659"/>
      <c r="AK33" s="509"/>
      <c r="AL33" s="660" t="str">
        <f>IF($D33="","",IF(VLOOKUP($D33,Licenciés!$A:$AC,14,FALSE)&lt;10000000,"0"&amp;VLOOKUP($D33,Licenciés!$A:$AC,14,FALSE),VLOOKUP($D33,Licenciés!$A:$AC,14,FALSE)))</f>
        <v/>
      </c>
      <c r="AM33" s="660" t="str">
        <f>IF($D33="","",VLOOKUP($D33,Licenciés!$A:$AC,23,FALSE))</f>
        <v/>
      </c>
      <c r="AN33" s="661" t="str">
        <f>IF($D33="","",VLOOKUP($D33,Licenciés!$A:$AC,16,FALSE))</f>
        <v/>
      </c>
      <c r="AO33" s="648" t="str">
        <f>IF($D33="","",VLOOKUP($D33,Licenciés!$A:$AC,20,FALSE))</f>
        <v/>
      </c>
      <c r="AP33" s="660" t="str">
        <f>IF($D33="","",VLOOKUP($D33,Licenciés!$A:$AC,5,FALSE))</f>
        <v/>
      </c>
      <c r="AQ33" s="660" t="str">
        <f>IF($D33="","",VLOOKUP($D33,Licenciés!$A:$AC,10,FALSE))</f>
        <v/>
      </c>
      <c r="AR33" s="660" t="str">
        <f>IF($D33="","",VLOOKUP($D33,Licenciés!$A:$AC,11,FALSE))</f>
        <v/>
      </c>
      <c r="AS33" s="660" t="str">
        <f>IF($D33="","",VLOOKUP($D33,Licenciés!$A:$AC,29,FALSE))</f>
        <v/>
      </c>
      <c r="AT33" s="661" t="str">
        <f>IF($D33="","",VLOOKUP($D33,Licenciés!$A:$AC,28,FALSE))</f>
        <v/>
      </c>
      <c r="AU33" s="660" t="str">
        <f>IF($D33="","",VLOOKUP($D33,Licenciés!$A:$AZ,35,FALSE))</f>
        <v/>
      </c>
      <c r="AV33" s="660" t="str">
        <f>IF($D33="","",VLOOKUP($D33,Licenciés!$A:$AZ,36,FALSE))</f>
        <v/>
      </c>
      <c r="AW33" s="648" t="str">
        <f>IF($D33="","",VLOOKUP($D33,Licenciés!$A:$AZ,37,FALSE))</f>
        <v/>
      </c>
    </row>
    <row r="34" spans="1:49" s="101" customFormat="1" ht="15.95" customHeight="1" thickTop="1">
      <c r="A34" s="519" t="s">
        <v>9651</v>
      </c>
      <c r="B34" s="520" t="str">
        <f t="shared" ref="B34:B40" si="26">IF(D34&gt;0,LEFT(AL34,2)," ")</f>
        <v>12</v>
      </c>
      <c r="C34" s="521" t="str">
        <f t="shared" ref="C34:C40" si="27">RIGHT(LEFT(AL34,4),2)</f>
        <v>44</v>
      </c>
      <c r="D34" s="566">
        <v>4446648</v>
      </c>
      <c r="E34" s="523" t="str">
        <f>IF($D34="","",(VLOOKUP($D34,Licenciés!$A:$AC,2,FALSE)&amp;" "&amp;VLOOKUP($D34,Licenciés!$A:$AC,3,FALSE)))</f>
        <v>SALEY Leilani</v>
      </c>
      <c r="F34" s="29" t="str">
        <f>IF($D34="","",VLOOKUP($D34,Licenciés!$A:$AC,15,FALSE))</f>
        <v>NANTES ST JOSEPH TENNIS DE TABLE</v>
      </c>
      <c r="G34" s="525">
        <f>IF($D34="","",VLOOKUP($D34,Licenciés!$A:$AC,8,FALSE))</f>
        <v>38686</v>
      </c>
      <c r="H34" s="521">
        <f>IF($D34="","",VLOOKUP($D34,Licenciés!$A:$AC,21,FALSE))</f>
        <v>1304</v>
      </c>
      <c r="I34" s="521">
        <f>IF($D34="","",IF(VLOOKUP($D34,Licenciés!$A:$AC,24,FALSE)="Numerote","n° "&amp;VLOOKUP($D34,Licenciés!$A:$AC,23,FALSE),(VLOOKUP($D34,Licenciés!$A:$AC,24,FALSE))))</f>
        <v>13</v>
      </c>
      <c r="J34" s="521" t="str">
        <f>IF($D34="","",VLOOKUP($D34,Licenciés!$A:$AC,9,FALSE))</f>
        <v>J3</v>
      </c>
      <c r="K34" s="545"/>
      <c r="L34" s="546"/>
      <c r="M34" s="530">
        <v>8</v>
      </c>
      <c r="N34" s="540"/>
      <c r="O34" s="544"/>
      <c r="P34" s="545"/>
      <c r="Q34" s="546"/>
      <c r="R34" s="540"/>
      <c r="S34" s="540"/>
      <c r="T34" s="544"/>
      <c r="U34" s="545"/>
      <c r="V34" s="546"/>
      <c r="W34" s="540"/>
      <c r="X34" s="540"/>
      <c r="Y34" s="544"/>
      <c r="Z34" s="545"/>
      <c r="AA34" s="546"/>
      <c r="AB34" s="540"/>
      <c r="AC34" s="540"/>
      <c r="AD34" s="561"/>
      <c r="AE34" s="219">
        <f t="shared" ref="AE34:AE42" si="28">(K34+P34+U34+Z34)+MOD(ROUND((L34+Q34+V34+AA34-AF34)/100,),100)</f>
        <v>0</v>
      </c>
      <c r="AF34" s="162">
        <f t="shared" ref="AF34:AH34" si="29">MOD(L34+Q34+V34+AA34+ROUND((M34+R34+W34+AB34-AG34)/100,),100)</f>
        <v>0</v>
      </c>
      <c r="AG34" s="162">
        <v>8</v>
      </c>
      <c r="AH34" s="162">
        <f t="shared" si="29"/>
        <v>0</v>
      </c>
      <c r="AI34" s="167">
        <f t="shared" ref="AI34:AI42" si="30">MOD(O34+T34+Y34+AD34,100)</f>
        <v>0</v>
      </c>
      <c r="AJ34" s="128" t="s">
        <v>118</v>
      </c>
      <c r="AK34" s="516"/>
      <c r="AL34" s="132">
        <f>IF($D34="","",IF(VLOOKUP($D34,Licenciés!$A:$AC,14,FALSE)&lt;10000000,"0"&amp;VLOOKUP($D34,Licenciés!$A:$AC,14,FALSE),VLOOKUP($D34,Licenciés!$A:$AC,14,FALSE)))</f>
        <v>12440116</v>
      </c>
      <c r="AM34" s="211">
        <f>IF($D34="","",VLOOKUP($D34,Licenciés!$A:$AC,23,FALSE))</f>
        <v>0</v>
      </c>
      <c r="AN34" s="30">
        <f>IF($D34="","",VLOOKUP($D34,Licenciés!$A:$AC,16,FALSE))</f>
        <v>44812</v>
      </c>
      <c r="AO34" s="31" t="str">
        <f>IF($D34="","",VLOOKUP($D34,Licenciés!$A:$AC,20,FALSE))</f>
        <v>Attestation autoquestionnaire pour mineur</v>
      </c>
      <c r="AP34" s="211" t="str">
        <f>IF($D34="","",VLOOKUP($D34,Licenciés!$A:$AC,5,FALSE))</f>
        <v>T</v>
      </c>
      <c r="AQ34" s="211">
        <f>IF($D34="","",VLOOKUP($D34,Licenciés!$A:$AC,10,FALSE))</f>
        <v>-18</v>
      </c>
      <c r="AR34" s="211" t="str">
        <f>IF($D34="","",VLOOKUP($D34,Licenciés!$A:$AC,11,FALSE))</f>
        <v>F</v>
      </c>
      <c r="AS34" s="211" t="str">
        <f>IF($D34="","",VLOOKUP($D34,Licenciés!$A:$AC,29,FALSE))</f>
        <v>Française</v>
      </c>
      <c r="AT34" s="30">
        <f>IF($D34="","",VLOOKUP($D34,Licenciés!$A:$AC,28,FALSE))</f>
        <v>0</v>
      </c>
      <c r="AU34" s="211">
        <f>IF($D34="","",VLOOKUP($D34,Licenciés!$A:$AZ,35,FALSE))</f>
        <v>240252815</v>
      </c>
      <c r="AV34" s="211">
        <f>IF($D34="","",VLOOKUP($D34,Licenciés!$A:$AZ,36,FALSE))</f>
        <v>615405572</v>
      </c>
      <c r="AW34" s="31" t="str">
        <f>IF($D34="","",VLOOKUP($D34,Licenciés!$A:$AZ,37,FALSE))</f>
        <v>leilani.saley@yahoo.com</v>
      </c>
    </row>
    <row r="35" spans="1:49" s="101" customFormat="1" ht="15.95" customHeight="1">
      <c r="A35" s="519" t="s">
        <v>9652</v>
      </c>
      <c r="B35" s="520" t="str">
        <f t="shared" si="26"/>
        <v>12</v>
      </c>
      <c r="C35" s="521" t="str">
        <f t="shared" si="27"/>
        <v>72</v>
      </c>
      <c r="D35" s="566">
        <v>4111546</v>
      </c>
      <c r="E35" s="523" t="str">
        <f>IF($D35="","",(VLOOKUP($D35,Licenciés!$A:$AC,2,FALSE)&amp;" "&amp;VLOOKUP($D35,Licenciés!$A:$AC,3,FALSE)))</f>
        <v>GORCE Clementine</v>
      </c>
      <c r="F35" s="29" t="str">
        <f>IF($D35="","",VLOOKUP($D35,Licenciés!$A:$AC,15,FALSE))</f>
        <v>LE MANS SARTHE TENNIS DE TABLE</v>
      </c>
      <c r="G35" s="525">
        <f>IF($D35="","",VLOOKUP($D35,Licenciés!$A:$AC,8,FALSE))</f>
        <v>39164</v>
      </c>
      <c r="H35" s="521">
        <f>IF($D35="","",VLOOKUP($D35,Licenciés!$A:$AC,21,FALSE))</f>
        <v>1174</v>
      </c>
      <c r="I35" s="521">
        <f>IF($D35="","",IF(VLOOKUP($D35,Licenciés!$A:$AC,24,FALSE)="Numerote","n° "&amp;VLOOKUP($D35,Licenciés!$A:$AC,23,FALSE),(VLOOKUP($D35,Licenciés!$A:$AC,24,FALSE))))</f>
        <v>11</v>
      </c>
      <c r="J35" s="521" t="str">
        <f>IF($D35="","",VLOOKUP($D35,Licenciés!$A:$AC,9,FALSE))</f>
        <v>J1</v>
      </c>
      <c r="K35" s="526"/>
      <c r="L35" s="527"/>
      <c r="M35" s="521">
        <v>7</v>
      </c>
      <c r="N35" s="521"/>
      <c r="O35" s="528"/>
      <c r="P35" s="526"/>
      <c r="Q35" s="527"/>
      <c r="R35" s="521"/>
      <c r="S35" s="624"/>
      <c r="T35" s="528"/>
      <c r="U35" s="526"/>
      <c r="V35" s="527"/>
      <c r="W35" s="521"/>
      <c r="X35" s="521"/>
      <c r="Y35" s="528"/>
      <c r="Z35" s="526"/>
      <c r="AA35" s="527"/>
      <c r="AB35" s="540"/>
      <c r="AC35" s="540"/>
      <c r="AD35" s="561"/>
      <c r="AE35" s="219">
        <f t="shared" si="28"/>
        <v>0</v>
      </c>
      <c r="AF35" s="162">
        <f t="shared" ref="AF35:AH35" si="31">MOD(L35+Q35+V35+AA35+ROUND((M35+R35+W35+AB35-AG35)/100,),100)</f>
        <v>0</v>
      </c>
      <c r="AG35" s="162">
        <f t="shared" si="31"/>
        <v>7</v>
      </c>
      <c r="AH35" s="162">
        <f t="shared" si="31"/>
        <v>0</v>
      </c>
      <c r="AI35" s="167">
        <f t="shared" si="30"/>
        <v>0</v>
      </c>
      <c r="AJ35" s="128" t="s">
        <v>118</v>
      </c>
      <c r="AK35" s="513"/>
      <c r="AL35" s="132">
        <f>IF($D35="","",IF(VLOOKUP($D35,Licenciés!$A:$AC,14,FALSE)&lt;10000000,"0"&amp;VLOOKUP($D35,Licenciés!$A:$AC,14,FALSE),VLOOKUP($D35,Licenciés!$A:$AC,14,FALSE)))</f>
        <v>12720104</v>
      </c>
      <c r="AM35" s="211">
        <f>IF($D35="","",VLOOKUP($D35,Licenciés!$A:$AC,23,FALSE))</f>
        <v>0</v>
      </c>
      <c r="AN35" s="30">
        <f>IF($D35="","",VLOOKUP($D35,Licenciés!$A:$AC,16,FALSE))</f>
        <v>44809</v>
      </c>
      <c r="AO35" s="31" t="str">
        <f>IF($D35="","",VLOOKUP($D35,Licenciés!$A:$AC,20,FALSE))</f>
        <v>Attestation autoquestionnaire pour mineur</v>
      </c>
      <c r="AP35" s="211" t="str">
        <f>IF($D35="","",VLOOKUP($D35,Licenciés!$A:$AC,5,FALSE))</f>
        <v>T</v>
      </c>
      <c r="AQ35" s="211">
        <f>IF($D35="","",VLOOKUP($D35,Licenciés!$A:$AC,10,FALSE))</f>
        <v>-16</v>
      </c>
      <c r="AR35" s="211" t="str">
        <f>IF($D35="","",VLOOKUP($D35,Licenciés!$A:$AC,11,FALSE))</f>
        <v>F</v>
      </c>
      <c r="AS35" s="211" t="str">
        <f>IF($D35="","",VLOOKUP($D35,Licenciés!$A:$AC,29,FALSE))</f>
        <v>Française</v>
      </c>
      <c r="AT35" s="30">
        <f>IF($D35="","",VLOOKUP($D35,Licenciés!$A:$AC,28,FALSE))</f>
        <v>44013</v>
      </c>
      <c r="AU35" s="211">
        <f>IF($D35="","",VLOOKUP($D35,Licenciés!$A:$AZ,35,FALSE))</f>
        <v>0</v>
      </c>
      <c r="AV35" s="211">
        <f>IF($D35="","",VLOOKUP($D35,Licenciés!$A:$AZ,36,FALSE))</f>
        <v>684025108</v>
      </c>
      <c r="AW35" s="31" t="str">
        <f>IF($D35="","",VLOOKUP($D35,Licenciés!$A:$AZ,37,FALSE))</f>
        <v>pgorce@gmail.com</v>
      </c>
    </row>
    <row r="36" spans="1:49" s="101" customFormat="1" ht="15.95" customHeight="1">
      <c r="A36" s="519" t="s">
        <v>9653</v>
      </c>
      <c r="B36" s="520" t="str">
        <f t="shared" si="26"/>
        <v>04</v>
      </c>
      <c r="C36" s="521" t="str">
        <f t="shared" si="27"/>
        <v>37</v>
      </c>
      <c r="D36" s="570">
        <v>3724680</v>
      </c>
      <c r="E36" s="523" t="str">
        <f>IF($D36="","",(VLOOKUP($D36,Licenciés!$A:$AC,2,FALSE)&amp;" "&amp;VLOOKUP($D36,Licenciés!$A:$AC,3,FALSE)))</f>
        <v>COGNAULT Elsa</v>
      </c>
      <c r="F36" s="29" t="str">
        <f>IF($D36="","",VLOOKUP($D36,Licenciés!$A:$AC,15,FALSE))</f>
        <v>T.T. JOUE-LES-TOURS</v>
      </c>
      <c r="G36" s="525">
        <f>IF($D36="","",VLOOKUP($D36,Licenciés!$A:$AC,8,FALSE))</f>
        <v>39341</v>
      </c>
      <c r="H36" s="521">
        <f>IF($D36="","",VLOOKUP($D36,Licenciés!$A:$AC,21,FALSE))</f>
        <v>1296</v>
      </c>
      <c r="I36" s="521">
        <f>IF($D36="","",IF(VLOOKUP($D36,Licenciés!$A:$AC,24,FALSE)="Numerote","n° "&amp;VLOOKUP($D36,Licenciés!$A:$AC,23,FALSE),(VLOOKUP($D36,Licenciés!$A:$AC,24,FALSE))))</f>
        <v>12</v>
      </c>
      <c r="J36" s="521" t="str">
        <f>IF($D36="","",VLOOKUP($D36,Licenciés!$A:$AC,9,FALSE))</f>
        <v>J1</v>
      </c>
      <c r="K36" s="545"/>
      <c r="L36" s="546"/>
      <c r="M36" s="521">
        <v>6</v>
      </c>
      <c r="N36" s="540"/>
      <c r="O36" s="544"/>
      <c r="P36" s="545"/>
      <c r="Q36" s="546"/>
      <c r="R36" s="540"/>
      <c r="S36" s="521"/>
      <c r="T36" s="544"/>
      <c r="U36" s="545"/>
      <c r="V36" s="546"/>
      <c r="W36" s="540"/>
      <c r="X36" s="540"/>
      <c r="Y36" s="544"/>
      <c r="Z36" s="545"/>
      <c r="AA36" s="546"/>
      <c r="AB36" s="540"/>
      <c r="AC36" s="540"/>
      <c r="AD36" s="561"/>
      <c r="AE36" s="219">
        <f t="shared" si="28"/>
        <v>0</v>
      </c>
      <c r="AF36" s="162">
        <f t="shared" ref="AF36:AH36" si="32">MOD(L36+Q36+V36+AA36+ROUND((M36+R36+W36+AB36-AG36)/100,),100)</f>
        <v>0</v>
      </c>
      <c r="AG36" s="162">
        <f t="shared" si="32"/>
        <v>6</v>
      </c>
      <c r="AH36" s="162">
        <f t="shared" si="32"/>
        <v>0</v>
      </c>
      <c r="AI36" s="167">
        <f t="shared" si="30"/>
        <v>0</v>
      </c>
      <c r="AJ36" s="128" t="s">
        <v>118</v>
      </c>
      <c r="AK36" s="516"/>
      <c r="AL36" s="132" t="str">
        <f>IF($D36="","",IF(VLOOKUP($D36,Licenciés!$A:$AC,14,FALSE)&lt;10000000,"0"&amp;VLOOKUP($D36,Licenciés!$A:$AC,14,FALSE),VLOOKUP($D36,Licenciés!$A:$AC,14,FALSE)))</f>
        <v>04370566</v>
      </c>
      <c r="AM36" s="211">
        <f>IF($D36="","",VLOOKUP($D36,Licenciés!$A:$AC,23,FALSE))</f>
        <v>0</v>
      </c>
      <c r="AN36" s="30">
        <f>IF($D36="","",VLOOKUP($D36,Licenciés!$A:$AC,16,FALSE))</f>
        <v>44766</v>
      </c>
      <c r="AO36" s="31" t="str">
        <f>IF($D36="","",VLOOKUP($D36,Licenciés!$A:$AC,20,FALSE))</f>
        <v>Attestation autoquestionnaire pour mineur</v>
      </c>
      <c r="AP36" s="211" t="str">
        <f>IF($D36="","",VLOOKUP($D36,Licenciés!$A:$AC,5,FALSE))</f>
        <v>T</v>
      </c>
      <c r="AQ36" s="211">
        <f>IF($D36="","",VLOOKUP($D36,Licenciés!$A:$AC,10,FALSE))</f>
        <v>-16</v>
      </c>
      <c r="AR36" s="211" t="str">
        <f>IF($D36="","",VLOOKUP($D36,Licenciés!$A:$AC,11,FALSE))</f>
        <v>F</v>
      </c>
      <c r="AS36" s="211" t="str">
        <f>IF($D36="","",VLOOKUP($D36,Licenciés!$A:$AC,29,FALSE))</f>
        <v>Française</v>
      </c>
      <c r="AT36" s="30">
        <f>IF($D36="","",VLOOKUP($D36,Licenciés!$A:$AC,28,FALSE))</f>
        <v>0</v>
      </c>
      <c r="AU36" s="211">
        <f>IF($D36="","",VLOOKUP($D36,Licenciés!$A:$AZ,35,FALSE))</f>
        <v>0</v>
      </c>
      <c r="AV36" s="211">
        <f>IF($D36="","",VLOOKUP($D36,Licenciés!$A:$AZ,36,FALSE))</f>
        <v>658607375</v>
      </c>
      <c r="AW36" s="31" t="str">
        <f>IF($D36="","",VLOOKUP($D36,Licenciés!$A:$AZ,37,FALSE))</f>
        <v>ncognault.ttjoue@gmail.com</v>
      </c>
    </row>
    <row r="37" spans="1:49" s="101" customFormat="1" ht="15.95" customHeight="1">
      <c r="A37" s="519" t="s">
        <v>9654</v>
      </c>
      <c r="B37" s="539" t="str">
        <f t="shared" si="26"/>
        <v>12</v>
      </c>
      <c r="C37" s="540" t="str">
        <f t="shared" si="27"/>
        <v>53</v>
      </c>
      <c r="D37" s="570">
        <v>5324235</v>
      </c>
      <c r="E37" s="523" t="str">
        <f>IF($D37="","",(VLOOKUP($D37,Licenciés!$A:$AC,2,FALSE)&amp;" "&amp;VLOOKUP($D37,Licenciés!$A:$AC,3,FALSE)))</f>
        <v>MACHARD Maina</v>
      </c>
      <c r="F37" s="29" t="str">
        <f>IF($D37="","",VLOOKUP($D37,Licenciés!$A:$AC,15,FALSE))</f>
        <v>CHANGE Union Sportive</v>
      </c>
      <c r="G37" s="525">
        <f>IF($D37="","",VLOOKUP($D37,Licenciés!$A:$AC,8,FALSE))</f>
        <v>39098</v>
      </c>
      <c r="H37" s="521">
        <f>IF($D37="","",VLOOKUP($D37,Licenciés!$A:$AC,21,FALSE))</f>
        <v>1293</v>
      </c>
      <c r="I37" s="521">
        <f>IF($D37="","",IF(VLOOKUP($D37,Licenciés!$A:$AC,24,FALSE)="Numerote","n° "&amp;VLOOKUP($D37,Licenciés!$A:$AC,23,FALSE),(VLOOKUP($D37,Licenciés!$A:$AC,24,FALSE))))</f>
        <v>12</v>
      </c>
      <c r="J37" s="521" t="str">
        <f>IF($D37="","",VLOOKUP($D37,Licenciés!$A:$AC,9,FALSE))</f>
        <v>J1</v>
      </c>
      <c r="K37" s="526"/>
      <c r="L37" s="527"/>
      <c r="M37" s="530">
        <v>5</v>
      </c>
      <c r="N37" s="521"/>
      <c r="O37" s="528"/>
      <c r="P37" s="526"/>
      <c r="Q37" s="527"/>
      <c r="R37" s="521"/>
      <c r="S37" s="521"/>
      <c r="T37" s="528"/>
      <c r="U37" s="526"/>
      <c r="V37" s="527"/>
      <c r="W37" s="521"/>
      <c r="X37" s="521"/>
      <c r="Y37" s="528"/>
      <c r="Z37" s="526"/>
      <c r="AA37" s="527"/>
      <c r="AB37" s="540"/>
      <c r="AC37" s="540"/>
      <c r="AD37" s="561"/>
      <c r="AE37" s="219">
        <f t="shared" si="28"/>
        <v>0</v>
      </c>
      <c r="AF37" s="162">
        <f t="shared" ref="AF37:AH37" si="33">MOD(L37+Q37+V37+AA37+ROUND((M37+R37+W37+AB37-AG37)/100,),100)</f>
        <v>0</v>
      </c>
      <c r="AG37" s="162">
        <f t="shared" si="33"/>
        <v>5</v>
      </c>
      <c r="AH37" s="162">
        <f t="shared" si="33"/>
        <v>0</v>
      </c>
      <c r="AI37" s="167">
        <f t="shared" si="30"/>
        <v>0</v>
      </c>
      <c r="AJ37" s="128" t="s">
        <v>118</v>
      </c>
      <c r="AK37" s="516"/>
      <c r="AL37" s="132">
        <f>IF($D37="","",IF(VLOOKUP($D37,Licenciés!$A:$AC,14,FALSE)&lt;10000000,"0"&amp;VLOOKUP($D37,Licenciés!$A:$AC,14,FALSE),VLOOKUP($D37,Licenciés!$A:$AC,14,FALSE)))</f>
        <v>12530060</v>
      </c>
      <c r="AM37" s="211">
        <f>IF($D37="","",VLOOKUP($D37,Licenciés!$A:$AC,23,FALSE))</f>
        <v>0</v>
      </c>
      <c r="AN37" s="30">
        <f>IF($D37="","",VLOOKUP($D37,Licenciés!$A:$AC,16,FALSE))</f>
        <v>44798</v>
      </c>
      <c r="AO37" s="31" t="str">
        <f>IF($D37="","",VLOOKUP($D37,Licenciés!$A:$AC,20,FALSE))</f>
        <v>Attestation autoquestionnaire pour mineur</v>
      </c>
      <c r="AP37" s="211" t="str">
        <f>IF($D37="","",VLOOKUP($D37,Licenciés!$A:$AC,5,FALSE))</f>
        <v>T</v>
      </c>
      <c r="AQ37" s="211">
        <f>IF($D37="","",VLOOKUP($D37,Licenciés!$A:$AC,10,FALSE))</f>
        <v>-16</v>
      </c>
      <c r="AR37" s="211" t="str">
        <f>IF($D37="","",VLOOKUP($D37,Licenciés!$A:$AC,11,FALSE))</f>
        <v>F</v>
      </c>
      <c r="AS37" s="211" t="str">
        <f>IF($D37="","",VLOOKUP($D37,Licenciés!$A:$AC,29,FALSE))</f>
        <v>Française</v>
      </c>
      <c r="AT37" s="30">
        <f>IF($D37="","",VLOOKUP($D37,Licenciés!$A:$AC,28,FALSE))</f>
        <v>0</v>
      </c>
      <c r="AU37" s="211">
        <f>IF($D37="","",VLOOKUP($D37,Licenciés!$A:$AZ,35,FALSE))</f>
        <v>0</v>
      </c>
      <c r="AV37" s="211">
        <f>IF($D37="","",VLOOKUP($D37,Licenciés!$A:$AZ,36,FALSE))</f>
        <v>611259456</v>
      </c>
      <c r="AW37" s="31" t="str">
        <f>IF($D37="","",VLOOKUP($D37,Licenciés!$A:$AZ,37,FALSE))</f>
        <v>machardmaina53@gmail.com</v>
      </c>
    </row>
    <row r="38" spans="1:49" ht="15.95" customHeight="1">
      <c r="A38" s="519" t="s">
        <v>9655</v>
      </c>
      <c r="B38" s="520" t="str">
        <f t="shared" si="26"/>
        <v>03</v>
      </c>
      <c r="C38" s="521" t="str">
        <f t="shared" si="27"/>
        <v>22</v>
      </c>
      <c r="D38" s="566">
        <v>2219046</v>
      </c>
      <c r="E38" s="523" t="str">
        <f>IF($D38="","",(VLOOKUP($D38,Licenciés!$A:$AC,2,FALSE)&amp;" "&amp;VLOOKUP($D38,Licenciés!$A:$AC,3,FALSE)))</f>
        <v>MORIN Julie</v>
      </c>
      <c r="F38" s="29" t="str">
        <f>IF($D38="","",VLOOKUP($D38,Licenciés!$A:$AC,15,FALSE))</f>
        <v>Argantel Club PLERIN</v>
      </c>
      <c r="G38" s="525">
        <f>IF($D38="","",VLOOKUP($D38,Licenciés!$A:$AC,8,FALSE))</f>
        <v>38989</v>
      </c>
      <c r="H38" s="521">
        <f>IF($D38="","",VLOOKUP($D38,Licenciés!$A:$AC,21,FALSE))</f>
        <v>902</v>
      </c>
      <c r="I38" s="521">
        <f>IF($D38="","",IF(VLOOKUP($D38,Licenciés!$A:$AC,24,FALSE)="Numerote","n° "&amp;VLOOKUP($D38,Licenciés!$A:$AC,23,FALSE),(VLOOKUP($D38,Licenciés!$A:$AC,24,FALSE))))</f>
        <v>9</v>
      </c>
      <c r="J38" s="521" t="str">
        <f>IF($D38="","",VLOOKUP($D38,Licenciés!$A:$AC,9,FALSE))</f>
        <v>J2</v>
      </c>
      <c r="K38" s="526"/>
      <c r="L38" s="527"/>
      <c r="M38" s="521">
        <v>4</v>
      </c>
      <c r="N38" s="521"/>
      <c r="O38" s="528"/>
      <c r="P38" s="526"/>
      <c r="Q38" s="527"/>
      <c r="R38" s="521"/>
      <c r="S38" s="540"/>
      <c r="T38" s="528"/>
      <c r="U38" s="526"/>
      <c r="V38" s="527"/>
      <c r="W38" s="521"/>
      <c r="X38" s="521"/>
      <c r="Y38" s="528"/>
      <c r="Z38" s="529"/>
      <c r="AA38" s="527"/>
      <c r="AB38" s="540"/>
      <c r="AC38" s="540"/>
      <c r="AD38" s="561"/>
      <c r="AE38" s="219">
        <f t="shared" si="28"/>
        <v>0</v>
      </c>
      <c r="AF38" s="162">
        <f t="shared" ref="AF38:AH38" si="34">MOD(L38+Q38+V38+AA38+ROUND((M38+R38+W38+AB38-AG38)/100,),100)</f>
        <v>0</v>
      </c>
      <c r="AG38" s="162">
        <f t="shared" si="34"/>
        <v>4</v>
      </c>
      <c r="AH38" s="162">
        <f t="shared" si="34"/>
        <v>0</v>
      </c>
      <c r="AI38" s="167">
        <f t="shared" si="30"/>
        <v>0</v>
      </c>
      <c r="AJ38" s="128" t="s">
        <v>118</v>
      </c>
      <c r="AK38" s="513"/>
      <c r="AL38" s="132" t="str">
        <f>IF($D38="","",IF(VLOOKUP($D38,Licenciés!$A:$AC,14,FALSE)&lt;10000000,"0"&amp;VLOOKUP($D38,Licenciés!$A:$AC,14,FALSE),VLOOKUP($D38,Licenciés!$A:$AC,14,FALSE)))</f>
        <v>03220033</v>
      </c>
      <c r="AM38" s="211">
        <f>IF($D38="","",VLOOKUP($D38,Licenciés!$A:$AC,23,FALSE))</f>
        <v>0</v>
      </c>
      <c r="AN38" s="30">
        <f>IF($D38="","",VLOOKUP($D38,Licenciés!$A:$AC,16,FALSE))</f>
        <v>44818</v>
      </c>
      <c r="AO38" s="31" t="str">
        <f>IF($D38="","",VLOOKUP($D38,Licenciés!$A:$AC,20,FALSE))</f>
        <v>Standard</v>
      </c>
      <c r="AP38" s="211" t="str">
        <f>IF($D38="","",VLOOKUP($D38,Licenciés!$A:$AC,5,FALSE))</f>
        <v>T</v>
      </c>
      <c r="AQ38" s="211">
        <f>IF($D38="","",VLOOKUP($D38,Licenciés!$A:$AC,10,FALSE))</f>
        <v>-17</v>
      </c>
      <c r="AR38" s="211" t="str">
        <f>IF($D38="","",VLOOKUP($D38,Licenciés!$A:$AC,11,FALSE))</f>
        <v>F</v>
      </c>
      <c r="AS38" s="211" t="str">
        <f>IF($D38="","",VLOOKUP($D38,Licenciés!$A:$AC,29,FALSE))</f>
        <v>Française</v>
      </c>
      <c r="AT38" s="30">
        <f>IF($D38="","",VLOOKUP($D38,Licenciés!$A:$AC,28,FALSE))</f>
        <v>0</v>
      </c>
      <c r="AU38" s="211">
        <f>IF($D38="","",VLOOKUP($D38,Licenciés!$A:$AZ,35,FALSE))</f>
        <v>296790316</v>
      </c>
      <c r="AV38" s="211">
        <f>IF($D38="","",VLOOKUP($D38,Licenciés!$A:$AZ,36,FALSE))</f>
        <v>687169441</v>
      </c>
      <c r="AW38" s="31" t="str">
        <f>IF($D38="","",VLOOKUP($D38,Licenciés!$A:$AZ,37,FALSE))</f>
        <v>fabrice.morin@yahoo.fr</v>
      </c>
    </row>
    <row r="39" spans="1:49" ht="14.25" customHeight="1">
      <c r="A39" s="519" t="s">
        <v>9656</v>
      </c>
      <c r="B39" s="520" t="str">
        <f t="shared" si="26"/>
        <v>04</v>
      </c>
      <c r="C39" s="521" t="str">
        <f t="shared" si="27"/>
        <v>41</v>
      </c>
      <c r="D39" s="570">
        <v>4111767</v>
      </c>
      <c r="E39" s="523" t="str">
        <f>IF($D39="","",(VLOOKUP($D39,Licenciés!$A:$AC,2,FALSE)&amp;" "&amp;VLOOKUP($D39,Licenciés!$A:$AC,3,FALSE)))</f>
        <v>SICART-LE ROY Calixta</v>
      </c>
      <c r="F39" s="29" t="str">
        <f>IF($D39="","",VLOOKUP($D39,Licenciés!$A:$AC,15,FALSE))</f>
        <v>AMO.MER TT.</v>
      </c>
      <c r="G39" s="525">
        <f>IF($D39="","",VLOOKUP($D39,Licenciés!$A:$AC,8,FALSE))</f>
        <v>38447</v>
      </c>
      <c r="H39" s="521">
        <f>IF($D39="","",VLOOKUP($D39,Licenciés!$A:$AC,21,FALSE))</f>
        <v>1189</v>
      </c>
      <c r="I39" s="521">
        <f>IF($D39="","",IF(VLOOKUP($D39,Licenciés!$A:$AC,24,FALSE)="Numerote","n° "&amp;VLOOKUP($D39,Licenciés!$A:$AC,23,FALSE),(VLOOKUP($D39,Licenciés!$A:$AC,24,FALSE))))</f>
        <v>11</v>
      </c>
      <c r="J39" s="521" t="str">
        <f>IF($D39="","",VLOOKUP($D39,Licenciés!$A:$AC,9,FALSE))</f>
        <v>J3</v>
      </c>
      <c r="K39" s="526"/>
      <c r="L39" s="527"/>
      <c r="M39" s="521">
        <v>3</v>
      </c>
      <c r="N39" s="521"/>
      <c r="O39" s="528"/>
      <c r="P39" s="526"/>
      <c r="Q39" s="527"/>
      <c r="R39" s="521"/>
      <c r="S39" s="521"/>
      <c r="T39" s="528"/>
      <c r="U39" s="594"/>
      <c r="V39" s="527"/>
      <c r="W39" s="534"/>
      <c r="X39" s="521"/>
      <c r="Y39" s="528"/>
      <c r="Z39" s="529"/>
      <c r="AA39" s="527"/>
      <c r="AB39" s="540"/>
      <c r="AC39" s="540"/>
      <c r="AD39" s="561"/>
      <c r="AE39" s="219">
        <f t="shared" si="28"/>
        <v>0</v>
      </c>
      <c r="AF39" s="162">
        <f t="shared" ref="AF39:AH39" si="35">MOD(L39+Q39+V39+AA39+ROUND((M39+R39+W39+AB39-AG39)/100,),100)</f>
        <v>0</v>
      </c>
      <c r="AG39" s="162">
        <f t="shared" si="35"/>
        <v>3</v>
      </c>
      <c r="AH39" s="162">
        <f t="shared" si="35"/>
        <v>0</v>
      </c>
      <c r="AI39" s="167">
        <f t="shared" si="30"/>
        <v>0</v>
      </c>
      <c r="AJ39" s="128" t="s">
        <v>118</v>
      </c>
      <c r="AK39" s="513"/>
      <c r="AL39" s="132" t="str">
        <f>IF($D39="","",IF(VLOOKUP($D39,Licenciés!$A:$AC,14,FALSE)&lt;10000000,"0"&amp;VLOOKUP($D39,Licenciés!$A:$AC,14,FALSE),VLOOKUP($D39,Licenciés!$A:$AC,14,FALSE)))</f>
        <v>04410080</v>
      </c>
      <c r="AM39" s="211">
        <f>IF($D39="","",VLOOKUP($D39,Licenciés!$A:$AC,23,FALSE))</f>
        <v>0</v>
      </c>
      <c r="AN39" s="30">
        <f>IF($D39="","",VLOOKUP($D39,Licenciés!$A:$AC,16,FALSE))</f>
        <v>44820</v>
      </c>
      <c r="AO39" s="31" t="str">
        <f>IF($D39="","",VLOOKUP($D39,Licenciés!$A:$AC,20,FALSE))</f>
        <v>Attestation autoquestionnaire pour mineur</v>
      </c>
      <c r="AP39" s="211" t="str">
        <f>IF($D39="","",VLOOKUP($D39,Licenciés!$A:$AC,5,FALSE))</f>
        <v>T</v>
      </c>
      <c r="AQ39" s="211">
        <f>IF($D39="","",VLOOKUP($D39,Licenciés!$A:$AC,10,FALSE))</f>
        <v>-18</v>
      </c>
      <c r="AR39" s="211" t="str">
        <f>IF($D39="","",VLOOKUP($D39,Licenciés!$A:$AC,11,FALSE))</f>
        <v>F</v>
      </c>
      <c r="AS39" s="211" t="str">
        <f>IF($D39="","",VLOOKUP($D39,Licenciés!$A:$AC,29,FALSE))</f>
        <v>Française</v>
      </c>
      <c r="AT39" s="30">
        <f>IF($D39="","",VLOOKUP($D39,Licenciés!$A:$AC,28,FALSE))</f>
        <v>0</v>
      </c>
      <c r="AU39" s="211">
        <f>IF($D39="","",VLOOKUP($D39,Licenciés!$A:$AZ,35,FALSE))</f>
        <v>254439973</v>
      </c>
      <c r="AV39" s="211">
        <f>IF($D39="","",VLOOKUP($D39,Licenciés!$A:$AZ,36,FALSE))</f>
        <v>663126498</v>
      </c>
      <c r="AW39" s="31" t="str">
        <f>IF($D39="","",VLOOKUP($D39,Licenciés!$A:$AZ,37,FALSE))</f>
        <v>m.sicart@free.fr</v>
      </c>
    </row>
    <row r="40" spans="1:49" ht="15.95" customHeight="1">
      <c r="A40" s="519" t="s">
        <v>3541</v>
      </c>
      <c r="B40" s="520" t="str">
        <f t="shared" si="26"/>
        <v>08</v>
      </c>
      <c r="C40" s="521" t="str">
        <f t="shared" si="27"/>
        <v>95</v>
      </c>
      <c r="D40" s="566">
        <v>9533653</v>
      </c>
      <c r="E40" s="523" t="str">
        <f>IF($D40="","",(VLOOKUP($D40,Licenciés!$A:$AC,2,FALSE)&amp;" "&amp;VLOOKUP($D40,Licenciés!$A:$AC,3,FALSE)))</f>
        <v>DJERRAH-OUIDIR Lylia</v>
      </c>
      <c r="F40" s="29" t="str">
        <f>IF($D40="","",VLOOKUP($D40,Licenciés!$A:$AC,15,FALSE))</f>
        <v>BEAUCHAMP CTT</v>
      </c>
      <c r="G40" s="525">
        <f>IF($D40="","",VLOOKUP($D40,Licenciés!$A:$AC,8,FALSE))</f>
        <v>38049</v>
      </c>
      <c r="H40" s="521">
        <f>IF($D40="","",VLOOKUP($D40,Licenciés!$A:$AC,21,FALSE))</f>
        <v>997</v>
      </c>
      <c r="I40" s="521">
        <f>IF($D40="","",IF(VLOOKUP($D40,Licenciés!$A:$AC,24,FALSE)="Numerote","n° "&amp;VLOOKUP($D40,Licenciés!$A:$AC,23,FALSE),(VLOOKUP($D40,Licenciés!$A:$AC,24,FALSE))))</f>
        <v>9</v>
      </c>
      <c r="J40" s="521" t="str">
        <f>IF($D40="","",VLOOKUP($D40,Licenciés!$A:$AC,9,FALSE))</f>
        <v>J4</v>
      </c>
      <c r="K40" s="526"/>
      <c r="L40" s="527"/>
      <c r="M40" s="565">
        <v>2</v>
      </c>
      <c r="N40" s="521"/>
      <c r="O40" s="528"/>
      <c r="P40" s="526"/>
      <c r="Q40" s="527"/>
      <c r="R40" s="521"/>
      <c r="S40" s="540"/>
      <c r="T40" s="528"/>
      <c r="U40" s="526"/>
      <c r="V40" s="527"/>
      <c r="W40" s="521"/>
      <c r="X40" s="521"/>
      <c r="Y40" s="528"/>
      <c r="Z40" s="529"/>
      <c r="AA40" s="527"/>
      <c r="AB40" s="540"/>
      <c r="AC40" s="540"/>
      <c r="AD40" s="561"/>
      <c r="AE40" s="219">
        <f t="shared" si="28"/>
        <v>0</v>
      </c>
      <c r="AF40" s="162">
        <f t="shared" ref="AF40:AH40" si="36">MOD(L40+Q40+V40+AA40+ROUND((M40+R40+W40+AB40-AG40)/100,),100)</f>
        <v>0</v>
      </c>
      <c r="AG40" s="162">
        <f t="shared" si="36"/>
        <v>2</v>
      </c>
      <c r="AH40" s="162">
        <f t="shared" si="36"/>
        <v>0</v>
      </c>
      <c r="AI40" s="167">
        <f t="shared" si="30"/>
        <v>0</v>
      </c>
      <c r="AJ40" s="128" t="s">
        <v>118</v>
      </c>
      <c r="AK40" s="516"/>
      <c r="AL40" s="132" t="str">
        <f>IF($D40="","",IF(VLOOKUP($D40,Licenciés!$A:$AC,14,FALSE)&lt;10000000,"0"&amp;VLOOKUP($D40,Licenciés!$A:$AC,14,FALSE),VLOOKUP($D40,Licenciés!$A:$AC,14,FALSE)))</f>
        <v>08950553</v>
      </c>
      <c r="AM40" s="211">
        <f>IF($D40="","",VLOOKUP($D40,Licenciés!$A:$AC,23,FALSE))</f>
        <v>0</v>
      </c>
      <c r="AN40" s="30">
        <f>IF($D40="","",VLOOKUP($D40,Licenciés!$A:$AC,16,FALSE))</f>
        <v>44819</v>
      </c>
      <c r="AO40" s="31" t="str">
        <f>IF($D40="","",VLOOKUP($D40,Licenciés!$A:$AC,20,FALSE))</f>
        <v>Standard</v>
      </c>
      <c r="AP40" s="211" t="str">
        <f>IF($D40="","",VLOOKUP($D40,Licenciés!$A:$AC,5,FALSE))</f>
        <v>T</v>
      </c>
      <c r="AQ40" s="211">
        <f>IF($D40="","",VLOOKUP($D40,Licenciés!$A:$AC,10,FALSE))</f>
        <v>-19</v>
      </c>
      <c r="AR40" s="211" t="str">
        <f>IF($D40="","",VLOOKUP($D40,Licenciés!$A:$AC,11,FALSE))</f>
        <v>F</v>
      </c>
      <c r="AS40" s="211" t="str">
        <f>IF($D40="","",VLOOKUP($D40,Licenciés!$A:$AC,29,FALSE))</f>
        <v>Française</v>
      </c>
      <c r="AT40" s="30">
        <f>IF($D40="","",VLOOKUP($D40,Licenciés!$A:$AC,28,FALSE))</f>
        <v>43282</v>
      </c>
      <c r="AU40" s="211">
        <f>IF($D40="","",VLOOKUP($D40,Licenciés!$A:$AZ,35,FALSE))</f>
        <v>986740323</v>
      </c>
      <c r="AV40" s="211">
        <f>IF($D40="","",VLOOKUP($D40,Licenciés!$A:$AZ,36,FALSE))</f>
        <v>761786231</v>
      </c>
      <c r="AW40" s="31" t="str">
        <f>IF($D40="","",VLOOKUP($D40,Licenciés!$A:$AZ,37,FALSE))</f>
        <v>lylouhdodr@gmail.com</v>
      </c>
    </row>
    <row r="41" spans="1:49" s="101" customFormat="1" ht="15.95" customHeight="1">
      <c r="A41" s="519"/>
      <c r="B41" s="539" t="str">
        <f t="shared" ref="B41" si="37">IF(D41&gt;0,LEFT(AL41,2)," ")</f>
        <v xml:space="preserve"> </v>
      </c>
      <c r="C41" s="540" t="str">
        <f t="shared" ref="C41" si="38">RIGHT(LEFT(AL41,4),2)</f>
        <v/>
      </c>
      <c r="D41" s="599"/>
      <c r="E41" s="524" t="str">
        <f>IF($D41="","",(VLOOKUP($D41,Licenciés!$A:$AC,2,FALSE)&amp;" "&amp;VLOOKUP($D41,Licenciés!$A:$AC,3,FALSE)))</f>
        <v/>
      </c>
      <c r="F41" s="29" t="str">
        <f>IF($D41="","",VLOOKUP($D41,Licenciés!$A:$AC,15,FALSE))</f>
        <v/>
      </c>
      <c r="G41" s="525" t="str">
        <f>IF($D41="","",VLOOKUP($D41,Licenciés!$A:$AC,8,FALSE))</f>
        <v/>
      </c>
      <c r="H41" s="521" t="str">
        <f>IF($D41="","",VLOOKUP($D41,Licenciés!$A:$AC,21,FALSE))</f>
        <v/>
      </c>
      <c r="I41" s="521" t="str">
        <f>IF($D41="","",IF(VLOOKUP($D41,Licenciés!$A:$AC,24,FALSE)="Numerote","n° "&amp;VLOOKUP($D41,Licenciés!$A:$AC,23,FALSE),(VLOOKUP($D41,Licenciés!$A:$AC,24,FALSE))))</f>
        <v/>
      </c>
      <c r="J41" s="521" t="str">
        <f>IF($D41="","",VLOOKUP($D41,Licenciés!$A:$AC,9,FALSE))</f>
        <v/>
      </c>
      <c r="K41" s="545"/>
      <c r="L41" s="546"/>
      <c r="M41" s="540"/>
      <c r="N41" s="540"/>
      <c r="O41" s="544"/>
      <c r="P41" s="545"/>
      <c r="Q41" s="546"/>
      <c r="R41" s="540"/>
      <c r="S41" s="540"/>
      <c r="T41" s="544"/>
      <c r="U41" s="593"/>
      <c r="V41" s="546"/>
      <c r="W41" s="542"/>
      <c r="X41" s="540"/>
      <c r="Y41" s="544"/>
      <c r="Z41" s="545"/>
      <c r="AA41" s="546"/>
      <c r="AB41" s="540"/>
      <c r="AC41" s="540"/>
      <c r="AD41" s="544"/>
      <c r="AE41" s="219">
        <f t="shared" si="28"/>
        <v>0</v>
      </c>
      <c r="AF41" s="162">
        <f t="shared" ref="AF41:AH41" si="39">MOD(L41+Q41+V41+AA41+ROUND((M41+R41+W41+AB41-AG41)/100,),100)</f>
        <v>0</v>
      </c>
      <c r="AG41" s="162">
        <f t="shared" si="39"/>
        <v>0</v>
      </c>
      <c r="AH41" s="162">
        <f t="shared" si="39"/>
        <v>0</v>
      </c>
      <c r="AI41" s="167">
        <f t="shared" si="30"/>
        <v>0</v>
      </c>
      <c r="AJ41" s="234"/>
      <c r="AK41" s="513"/>
      <c r="AL41" s="132" t="str">
        <f>IF($D41="","",IF(VLOOKUP($D41,Licenciés!$A:$AC,14,FALSE)&lt;10000000,"0"&amp;VLOOKUP($D41,Licenciés!$A:$AC,14,FALSE),VLOOKUP($D41,Licenciés!$A:$AC,14,FALSE)))</f>
        <v/>
      </c>
      <c r="AM41" s="211" t="str">
        <f>IF($D41="","",VLOOKUP($D41,Licenciés!$A:$AC,23,FALSE))</f>
        <v/>
      </c>
      <c r="AN41" s="30" t="str">
        <f>IF($D41="","",VLOOKUP($D41,Licenciés!$A:$AC,16,FALSE))</f>
        <v/>
      </c>
      <c r="AO41" s="31" t="str">
        <f>IF($D41="","",VLOOKUP($D41,Licenciés!$A:$AC,20,FALSE))</f>
        <v/>
      </c>
      <c r="AP41" s="211" t="str">
        <f>IF($D41="","",VLOOKUP($D41,Licenciés!$A:$AC,5,FALSE))</f>
        <v/>
      </c>
      <c r="AQ41" s="211" t="str">
        <f>IF($D41="","",VLOOKUP($D41,Licenciés!$A:$AC,10,FALSE))</f>
        <v/>
      </c>
      <c r="AR41" s="211" t="str">
        <f>IF($D41="","",VLOOKUP($D41,Licenciés!$A:$AC,11,FALSE))</f>
        <v/>
      </c>
      <c r="AS41" s="211" t="str">
        <f>IF($D41="","",VLOOKUP($D41,Licenciés!$A:$AC,29,FALSE))</f>
        <v/>
      </c>
      <c r="AT41" s="30" t="str">
        <f>IF($D41="","",VLOOKUP($D41,Licenciés!$A:$AC,28,FALSE))</f>
        <v/>
      </c>
      <c r="AU41" s="211" t="str">
        <f>IF($D41="","",VLOOKUP($D41,Licenciés!$A:$AZ,35,FALSE))</f>
        <v/>
      </c>
      <c r="AV41" s="211" t="str">
        <f>IF($D41="","",VLOOKUP($D41,Licenciés!$A:$AZ,36,FALSE))</f>
        <v/>
      </c>
      <c r="AW41" s="31" t="str">
        <f>IF($D41="","",VLOOKUP($D41,Licenciés!$A:$AZ,37,FALSE))</f>
        <v/>
      </c>
    </row>
    <row r="42" spans="1:49" s="101" customFormat="1" ht="15.95" customHeight="1" thickBot="1">
      <c r="A42" s="519"/>
      <c r="B42" s="539" t="str">
        <f>IF(D42&gt;0,LEFT(AL42,2)," ")</f>
        <v xml:space="preserve"> </v>
      </c>
      <c r="C42" s="540" t="str">
        <f>RIGHT(LEFT(AL42,4),2)</f>
        <v/>
      </c>
      <c r="D42" s="599"/>
      <c r="E42" s="524" t="str">
        <f>IF($D42="","",(VLOOKUP($D42,Licenciés!$A:$AC,2,FALSE)&amp;" "&amp;VLOOKUP($D42,Licenciés!$A:$AC,3,FALSE)))</f>
        <v/>
      </c>
      <c r="F42" s="29" t="str">
        <f>IF($D42="","",VLOOKUP($D42,Licenciés!$A:$AC,15,FALSE))</f>
        <v/>
      </c>
      <c r="G42" s="525" t="str">
        <f>IF($D42="","",VLOOKUP($D42,Licenciés!$A:$AC,8,FALSE))</f>
        <v/>
      </c>
      <c r="H42" s="521" t="str">
        <f>IF($D42="","",VLOOKUP($D42,Licenciés!$A:$AC,21,FALSE))</f>
        <v/>
      </c>
      <c r="I42" s="521" t="str">
        <f>IF($D42="","",IF(VLOOKUP($D42,Licenciés!$A:$AC,24,FALSE)="Numerote","n° "&amp;VLOOKUP($D42,Licenciés!$A:$AC,23,FALSE),(VLOOKUP($D42,Licenciés!$A:$AC,24,FALSE))))</f>
        <v/>
      </c>
      <c r="J42" s="521" t="str">
        <f>IF($D42="","",VLOOKUP($D42,Licenciés!$A:$AC,9,FALSE))</f>
        <v/>
      </c>
      <c r="K42" s="545"/>
      <c r="L42" s="546"/>
      <c r="M42" s="540"/>
      <c r="N42" s="540"/>
      <c r="O42" s="544"/>
      <c r="P42" s="545"/>
      <c r="Q42" s="546"/>
      <c r="R42" s="540"/>
      <c r="S42" s="540"/>
      <c r="T42" s="544"/>
      <c r="U42" s="593"/>
      <c r="V42" s="546"/>
      <c r="W42" s="542"/>
      <c r="X42" s="540"/>
      <c r="Y42" s="544"/>
      <c r="Z42" s="545"/>
      <c r="AA42" s="546"/>
      <c r="AB42" s="540"/>
      <c r="AC42" s="540"/>
      <c r="AD42" s="544"/>
      <c r="AE42" s="219">
        <f t="shared" si="28"/>
        <v>0</v>
      </c>
      <c r="AF42" s="162">
        <f t="shared" ref="AF42:AH42" si="40">MOD(L42+Q42+V42+AA42+ROUND((M42+R42+W42+AB42-AG42)/100,),100)</f>
        <v>0</v>
      </c>
      <c r="AG42" s="162">
        <f t="shared" si="40"/>
        <v>0</v>
      </c>
      <c r="AH42" s="162">
        <f t="shared" si="40"/>
        <v>0</v>
      </c>
      <c r="AI42" s="167">
        <f t="shared" si="30"/>
        <v>0</v>
      </c>
      <c r="AJ42" s="234"/>
      <c r="AK42" s="513"/>
      <c r="AL42" s="132" t="str">
        <f>IF($D42="","",IF(VLOOKUP($D42,Licenciés!$A:$AC,14,FALSE)&lt;10000000,"0"&amp;VLOOKUP($D42,Licenciés!$A:$AC,14,FALSE),VLOOKUP($D42,Licenciés!$A:$AC,14,FALSE)))</f>
        <v/>
      </c>
      <c r="AM42" s="211" t="str">
        <f>IF($D42="","",VLOOKUP($D42,Licenciés!$A:$AC,23,FALSE))</f>
        <v/>
      </c>
      <c r="AN42" s="30" t="str">
        <f>IF($D42="","",VLOOKUP($D42,Licenciés!$A:$AC,16,FALSE))</f>
        <v/>
      </c>
      <c r="AO42" s="31" t="str">
        <f>IF($D42="","",VLOOKUP($D42,Licenciés!$A:$AC,20,FALSE))</f>
        <v/>
      </c>
      <c r="AP42" s="211" t="str">
        <f>IF($D42="","",VLOOKUP($D42,Licenciés!$A:$AC,5,FALSE))</f>
        <v/>
      </c>
      <c r="AQ42" s="211" t="str">
        <f>IF($D42="","",VLOOKUP($D42,Licenciés!$A:$AC,10,FALSE))</f>
        <v/>
      </c>
      <c r="AR42" s="211" t="str">
        <f>IF($D42="","",VLOOKUP($D42,Licenciés!$A:$AC,11,FALSE))</f>
        <v/>
      </c>
      <c r="AS42" s="211" t="str">
        <f>IF($D42="","",VLOOKUP($D42,Licenciés!$A:$AC,29,FALSE))</f>
        <v/>
      </c>
      <c r="AT42" s="30" t="str">
        <f>IF($D42="","",VLOOKUP($D42,Licenciés!$A:$AC,28,FALSE))</f>
        <v/>
      </c>
      <c r="AU42" s="211" t="str">
        <f>IF($D42="","",VLOOKUP($D42,Licenciés!$A:$AZ,35,FALSE))</f>
        <v/>
      </c>
      <c r="AV42" s="211" t="str">
        <f>IF($D42="","",VLOOKUP($D42,Licenciés!$A:$AZ,36,FALSE))</f>
        <v/>
      </c>
      <c r="AW42" s="31" t="str">
        <f>IF($D42="","",VLOOKUP($D42,Licenciés!$A:$AZ,37,FALSE))</f>
        <v/>
      </c>
    </row>
    <row r="43" spans="1:49" ht="15.95" customHeight="1" thickTop="1">
      <c r="A43" s="1"/>
      <c r="B43" s="14"/>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49" ht="15.95" hidden="1" customHeight="1">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row>
    <row r="45" spans="1:49" ht="15.95" hidden="1" customHeight="1">
      <c r="A45" s="92"/>
      <c r="B45" s="92"/>
      <c r="C45" s="92"/>
      <c r="D45" s="92"/>
      <c r="E45" s="92"/>
      <c r="F45" s="92"/>
      <c r="G45" s="92"/>
      <c r="H45" s="92"/>
      <c r="I45" s="92"/>
      <c r="J45" s="92"/>
      <c r="K45" s="92"/>
      <c r="L45" s="123"/>
      <c r="M45" s="92"/>
      <c r="N45" s="92"/>
      <c r="O45" s="92"/>
      <c r="P45" s="92"/>
      <c r="Q45" s="123"/>
      <c r="R45" s="92"/>
      <c r="S45" s="92"/>
      <c r="T45" s="92"/>
      <c r="U45" s="92"/>
      <c r="V45" s="123"/>
      <c r="W45" s="92"/>
      <c r="X45" s="92"/>
      <c r="Y45" s="92"/>
      <c r="Z45" s="92"/>
      <c r="AA45" s="123"/>
      <c r="AB45" s="92"/>
      <c r="AC45" s="92"/>
      <c r="AD45" s="92"/>
      <c r="AE45" s="123"/>
      <c r="AF45" s="123"/>
      <c r="AG45" s="123"/>
      <c r="AH45" s="123"/>
      <c r="AI45" s="408"/>
      <c r="AJ45" s="129" t="s">
        <v>119</v>
      </c>
      <c r="AK45" s="513" t="s">
        <v>119</v>
      </c>
      <c r="AL45" s="132"/>
      <c r="AM45" s="211"/>
      <c r="AN45" s="30"/>
      <c r="AO45" s="31"/>
      <c r="AP45" s="211"/>
      <c r="AQ45" s="211"/>
      <c r="AR45" s="211"/>
      <c r="AS45" s="211"/>
      <c r="AT45" s="30"/>
    </row>
    <row r="46" spans="1:49" ht="15.95" hidden="1" customHeight="1">
      <c r="A46" s="92"/>
      <c r="B46" s="92"/>
      <c r="C46" s="92"/>
      <c r="D46" s="92"/>
      <c r="E46" s="92"/>
      <c r="F46" s="92"/>
      <c r="G46" s="92"/>
      <c r="H46" s="92"/>
      <c r="I46" s="92"/>
      <c r="J46" s="92"/>
      <c r="K46" s="92"/>
      <c r="L46" s="123"/>
      <c r="M46" s="92"/>
      <c r="N46" s="92"/>
      <c r="O46" s="92"/>
      <c r="P46" s="92"/>
      <c r="Q46" s="123"/>
      <c r="R46" s="92"/>
      <c r="S46" s="92"/>
      <c r="T46" s="92"/>
      <c r="U46" s="92"/>
      <c r="V46" s="123"/>
      <c r="W46" s="92"/>
      <c r="X46" s="92"/>
      <c r="Y46" s="92"/>
      <c r="Z46" s="92"/>
      <c r="AA46" s="123"/>
      <c r="AB46" s="92"/>
      <c r="AC46" s="92"/>
      <c r="AD46" s="92"/>
      <c r="AE46" s="123"/>
      <c r="AF46" s="123"/>
      <c r="AG46" s="123"/>
      <c r="AH46" s="123"/>
      <c r="AI46" s="408"/>
      <c r="AJ46" s="128" t="s">
        <v>118</v>
      </c>
      <c r="AK46" s="513" t="s">
        <v>118</v>
      </c>
      <c r="AL46" s="132"/>
      <c r="AM46" s="211"/>
      <c r="AN46" s="30"/>
      <c r="AO46" s="31"/>
      <c r="AP46" s="211"/>
      <c r="AQ46" s="211"/>
      <c r="AR46" s="211"/>
      <c r="AS46" s="211"/>
      <c r="AT46" s="30"/>
    </row>
    <row r="47" spans="1:49" ht="15.95" hidden="1"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403"/>
      <c r="AJ47" s="494" t="s">
        <v>7198</v>
      </c>
      <c r="AK47" s="513" t="s">
        <v>7198</v>
      </c>
      <c r="AL47" s="2"/>
    </row>
    <row r="48" spans="1:49" ht="15.95" hidden="1" customHeight="1">
      <c r="F48" s="7"/>
      <c r="H48" s="6"/>
      <c r="K48" s="4"/>
      <c r="L48" s="124"/>
      <c r="M48" s="4"/>
      <c r="P48" s="4"/>
      <c r="Q48" s="124"/>
      <c r="R48" s="4"/>
      <c r="S48" s="4"/>
      <c r="T48" s="4"/>
      <c r="U48" s="4"/>
      <c r="V48" s="124"/>
      <c r="W48" s="4"/>
      <c r="X48" s="4"/>
      <c r="Y48" s="4"/>
      <c r="Z48" s="4"/>
      <c r="AA48" s="124"/>
      <c r="AB48" s="4"/>
      <c r="AC48" s="4"/>
      <c r="AD48" s="4"/>
      <c r="AE48" s="124"/>
      <c r="AF48" s="124"/>
      <c r="AG48" s="124"/>
      <c r="AH48" s="124"/>
      <c r="AI48" s="405"/>
      <c r="AJ48" s="383" t="s">
        <v>122</v>
      </c>
      <c r="AK48" s="516" t="s">
        <v>122</v>
      </c>
    </row>
    <row r="49" spans="1:46" ht="15.95" hidden="1" customHeight="1">
      <c r="A49" s="392"/>
      <c r="B49" s="164" t="str">
        <f>IF(D49&gt;0,LEFT(AL49,2)," ")</f>
        <v xml:space="preserve"> </v>
      </c>
      <c r="C49" s="212" t="str">
        <f>RIGHT(LEFT(AL49,4),2)</f>
        <v/>
      </c>
      <c r="D49" s="393"/>
      <c r="E49" s="178" t="str">
        <f>IF($D49="","",(VLOOKUP($D49,Licenciés!$A:$AC,2,FALSE)&amp;" "&amp;VLOOKUP($D49,Licenciés!$A:$AC,3,FALSE)))</f>
        <v/>
      </c>
      <c r="F49" s="178" t="str">
        <f>IF($D49="","",VLOOKUP($D49,Licenciés!$A:$AC,15,FALSE))</f>
        <v/>
      </c>
      <c r="G49" s="94" t="str">
        <f>IF($D49="","",VLOOKUP($D49,Licenciés!$A:$AC,8,FALSE))</f>
        <v/>
      </c>
      <c r="H49" s="212" t="str">
        <f>IF($D49="","",VLOOKUP($D49,Licenciés!$A:$AC,21,FALSE))</f>
        <v/>
      </c>
      <c r="I49" s="212" t="str">
        <f>IF($D49="","",IF(VLOOKUP($D49,Licenciés!$A:$AC,24,FALSE)="Numerote","n° "&amp;VLOOKUP($D49,Licenciés!$A:$AC,23,FALSE),(VLOOKUP($D49,Licenciés!$A:$AC,24,FALSE))))</f>
        <v/>
      </c>
      <c r="J49" s="212" t="str">
        <f>IF($D49="","",VLOOKUP($D49,Licenciés!$A:$AC,9,FALSE))</f>
        <v/>
      </c>
      <c r="K49" s="165"/>
      <c r="L49" s="222"/>
      <c r="M49" s="197"/>
      <c r="N49" s="212"/>
      <c r="O49" s="166"/>
      <c r="P49" s="165"/>
      <c r="Q49" s="222"/>
      <c r="R49" s="212"/>
      <c r="S49" s="212"/>
      <c r="T49" s="166"/>
      <c r="U49" s="165"/>
      <c r="V49" s="222"/>
      <c r="W49" s="212"/>
      <c r="X49" s="212"/>
      <c r="Y49" s="166"/>
      <c r="Z49" s="219"/>
      <c r="AA49" s="222"/>
      <c r="AB49" s="212"/>
      <c r="AC49" s="212"/>
      <c r="AD49" s="394"/>
      <c r="AE49" s="219">
        <f>(K49+P49+U49+Z49)+MOD(ROUND((L49+Q49+V49+AA49-AF49)/100,),100)</f>
        <v>0</v>
      </c>
      <c r="AF49" s="162">
        <f>MOD(L49+Q49+V49+AA49+ROUND((M49+R49+W49+AB49-AG49)/100,),100)</f>
        <v>0</v>
      </c>
      <c r="AG49" s="162">
        <f>MOD(M49+R49+W49+AB49+ROUND((N49+S49+X49+AC49-AH49)/100,),100)</f>
        <v>0</v>
      </c>
      <c r="AH49" s="162">
        <f>MOD(N49+S49+X49+AC49+ROUND((O49+T49+Y49+AD49-AI49)/100,),100)</f>
        <v>0</v>
      </c>
      <c r="AI49" s="167">
        <f>MOD(O49+T49+Y49+AD49,100)</f>
        <v>0</v>
      </c>
      <c r="AJ49" s="231"/>
      <c r="AK49" s="513"/>
      <c r="AL49" s="162" t="str">
        <f>IF($D49="","",IF(VLOOKUP($D49,Licenciés!$A:$AC,14,FALSE)&lt;10000000,"0"&amp;VLOOKUP($D49,Licenciés!$A:$AC,14,FALSE),VLOOKUP($D49,Licenciés!$A:$AC,14,FALSE)))</f>
        <v/>
      </c>
      <c r="AM49" s="212" t="str">
        <f>IF($D49="","",VLOOKUP($D49,Licenciés!$A:$AC,23,FALSE))</f>
        <v/>
      </c>
      <c r="AN49" s="94" t="str">
        <f>IF($D49="","",VLOOKUP($D49,Licenciés!$A:$AC,16,FALSE))</f>
        <v/>
      </c>
      <c r="AO49" s="96" t="str">
        <f>IF($D49="","",VLOOKUP($D49,Licenciés!$A:$AC,20,FALSE))</f>
        <v/>
      </c>
      <c r="AP49" s="212" t="str">
        <f>IF($D49="","",VLOOKUP($D49,Licenciés!$A:$AC,5,FALSE))</f>
        <v/>
      </c>
      <c r="AQ49" s="212" t="str">
        <f>IF($D49="","",VLOOKUP($D49,Licenciés!$A:$AC,10,FALSE))</f>
        <v/>
      </c>
      <c r="AR49" s="212" t="str">
        <f>IF($D49="","",VLOOKUP($D49,Licenciés!$A:$AC,11,FALSE))</f>
        <v/>
      </c>
      <c r="AS49" s="212" t="str">
        <f>IF($D49="","",VLOOKUP($D49,Licenciés!$A:$AC,29,FALSE))</f>
        <v/>
      </c>
      <c r="AT49" s="94" t="str">
        <f>IF($D49="","",VLOOKUP($D49,Licenciés!$A:$AC,28,FALSE))</f>
        <v/>
      </c>
    </row>
    <row r="50" spans="1:46" ht="15.95" hidden="1" customHeight="1">
      <c r="A50" s="397"/>
      <c r="B50" s="398"/>
      <c r="C50" s="98"/>
      <c r="D50" s="399"/>
      <c r="E50" s="216"/>
      <c r="F50" s="216"/>
      <c r="G50" s="99"/>
      <c r="H50" s="98"/>
      <c r="I50" s="98"/>
      <c r="J50" s="98"/>
      <c r="K50" s="98"/>
      <c r="L50" s="400"/>
      <c r="M50" s="401"/>
      <c r="N50" s="98"/>
      <c r="O50" s="98"/>
      <c r="P50" s="98"/>
      <c r="Q50" s="400"/>
      <c r="R50" s="98"/>
      <c r="S50" s="98"/>
      <c r="T50" s="98"/>
      <c r="U50" s="98"/>
      <c r="V50" s="400"/>
      <c r="W50" s="98"/>
      <c r="X50" s="98"/>
      <c r="Y50" s="98"/>
      <c r="Z50" s="98"/>
      <c r="AA50" s="400"/>
      <c r="AB50" s="98"/>
      <c r="AC50" s="98"/>
      <c r="AD50" s="402"/>
      <c r="AE50" s="98"/>
      <c r="AF50" s="98"/>
      <c r="AG50" s="98"/>
      <c r="AH50" s="98"/>
      <c r="AI50" s="98"/>
      <c r="AJ50" s="232"/>
      <c r="AK50" s="510"/>
      <c r="AL50" s="98"/>
      <c r="AM50" s="98"/>
      <c r="AN50" s="99"/>
      <c r="AO50" s="216"/>
      <c r="AP50" s="98"/>
      <c r="AQ50" s="98"/>
      <c r="AR50" s="98"/>
      <c r="AS50" s="98"/>
      <c r="AT50" s="99"/>
    </row>
    <row r="51" spans="1:46" s="101" customFormat="1" ht="15.95" hidden="1" customHeight="1">
      <c r="A51" s="188">
        <v>25</v>
      </c>
      <c r="B51" s="171" t="str">
        <f>IF(D51&gt;0,LEFT(AL51,2)," ")</f>
        <v xml:space="preserve"> </v>
      </c>
      <c r="C51" s="93" t="str">
        <f>RIGHT(LEFT(AL51,4),2)</f>
        <v/>
      </c>
      <c r="D51" s="395"/>
      <c r="E51" s="29" t="str">
        <f>IF($D51="","",(VLOOKUP($D51,Licenciés!$A:$AC,2,FALSE)&amp;" "&amp;VLOOKUP($D51,Licenciés!$A:$AC,3,FALSE)))</f>
        <v/>
      </c>
      <c r="F51" s="29" t="str">
        <f>IF($D51="","",VLOOKUP($D51,Licenciés!$A:$AC,15,FALSE))</f>
        <v/>
      </c>
      <c r="G51" s="97" t="str">
        <f>IF($D51="","",VLOOKUP($D51,Licenciés!$A:$AC,8,FALSE))</f>
        <v/>
      </c>
      <c r="H51" s="93" t="str">
        <f>IF($D51="","",VLOOKUP($D51,Licenciés!$A:$AC,21,FALSE))</f>
        <v/>
      </c>
      <c r="I51" s="93" t="str">
        <f>IF($D51="","",IF(VLOOKUP($D51,Licenciés!$A:$AC,24,FALSE)="Numerote","n° "&amp;VLOOKUP($D51,Licenciés!$A:$AC,23,FALSE),(VLOOKUP($D51,Licenciés!$A:$AC,24,FALSE))))</f>
        <v/>
      </c>
      <c r="J51" s="93" t="str">
        <f>IF($D51="","",VLOOKUP($D51,Licenciés!$A:$AC,9,FALSE))</f>
        <v/>
      </c>
      <c r="K51" s="172"/>
      <c r="L51" s="173"/>
      <c r="M51" s="93"/>
      <c r="N51" s="93"/>
      <c r="O51" s="146"/>
      <c r="P51" s="172"/>
      <c r="Q51" s="173"/>
      <c r="R51" s="93"/>
      <c r="S51" s="93"/>
      <c r="T51" s="146"/>
      <c r="U51" s="172"/>
      <c r="V51" s="173"/>
      <c r="W51" s="196"/>
      <c r="X51" s="93"/>
      <c r="Y51" s="146"/>
      <c r="Z51" s="172"/>
      <c r="AA51" s="173"/>
      <c r="AB51" s="93"/>
      <c r="AC51" s="93"/>
      <c r="AD51" s="146"/>
      <c r="AE51" s="396">
        <v>0</v>
      </c>
      <c r="AF51" s="173">
        <v>0</v>
      </c>
      <c r="AG51" s="173">
        <v>48</v>
      </c>
      <c r="AH51" s="173">
        <v>0</v>
      </c>
      <c r="AI51" s="173">
        <v>0</v>
      </c>
      <c r="AJ51" s="234"/>
      <c r="AK51" s="513"/>
      <c r="AL51" s="160" t="str">
        <f>IF($D51="","",IF(VLOOKUP($D51,Licenciés!$A:$AC,14,FALSE)&lt;10000000,"0"&amp;VLOOKUP($D51,Licenciés!$A:$AC,14,FALSE),VLOOKUP($D51,Licenciés!$A:$AC,14,FALSE)))</f>
        <v/>
      </c>
      <c r="AM51" s="93" t="str">
        <f>IF($D51="","",VLOOKUP($D51,Licenciés!$A:$AC,23,FALSE))</f>
        <v/>
      </c>
      <c r="AN51" s="97" t="str">
        <f>IF($D51="","",VLOOKUP($D51,Licenciés!$A:$AC,16,FALSE))</f>
        <v/>
      </c>
      <c r="AO51" s="29" t="str">
        <f>IF($D51="","",VLOOKUP($D51,Licenciés!$A:$AC,20,FALSE))</f>
        <v/>
      </c>
      <c r="AP51" s="93" t="str">
        <f>IF($D51="","",VLOOKUP($D51,Licenciés!$A:$AC,5,FALSE))</f>
        <v/>
      </c>
      <c r="AQ51" s="93" t="str">
        <f>IF($D51="","",VLOOKUP($D51,Licenciés!$A:$AC,10,FALSE))</f>
        <v/>
      </c>
      <c r="AR51" s="93" t="str">
        <f>IF($D51="","",VLOOKUP($D51,Licenciés!$A:$AC,11,FALSE))</f>
        <v/>
      </c>
      <c r="AS51" s="93" t="str">
        <f>IF($D51="","",VLOOKUP($D51,Licenciés!$A:$AC,29,FALSE))</f>
        <v/>
      </c>
      <c r="AT51" s="97" t="str">
        <f>IF($D51="","",VLOOKUP($D51,Licenciés!$A:$AC,28,FALSE))</f>
        <v/>
      </c>
    </row>
    <row r="52" spans="1:46" s="101" customFormat="1" ht="15.95" hidden="1" customHeight="1">
      <c r="A52" s="208">
        <v>30</v>
      </c>
      <c r="B52" s="130" t="str">
        <f>IF(D52&gt;0,LEFT(AL52,2)," ")</f>
        <v xml:space="preserve"> </v>
      </c>
      <c r="C52" s="211" t="str">
        <f>RIGHT(LEFT(AL52,4),2)</f>
        <v/>
      </c>
      <c r="D52" s="209"/>
      <c r="E52" s="29" t="str">
        <f>IF($D52="","",(VLOOKUP($D52,Licenciés!$A:$AC,2,FALSE)&amp;" "&amp;VLOOKUP($D52,Licenciés!$A:$AC,3,FALSE)))</f>
        <v/>
      </c>
      <c r="F52" s="29" t="str">
        <f>IF($D52="","",VLOOKUP($D52,Licenciés!$A:$AC,15,FALSE))</f>
        <v/>
      </c>
      <c r="G52" s="30" t="str">
        <f>IF($D52="","",VLOOKUP($D52,Licenciés!$A:$AC,8,FALSE))</f>
        <v/>
      </c>
      <c r="H52" s="211" t="str">
        <f>IF($D52="","",VLOOKUP($D52,Licenciés!$A:$AC,21,FALSE))</f>
        <v/>
      </c>
      <c r="I52" s="211" t="str">
        <f>IF($D52="","",IF(VLOOKUP($D52,Licenciés!$A:$AC,24,FALSE)="Numerote","n° "&amp;VLOOKUP($D52,Licenciés!$A:$AC,23,FALSE),(VLOOKUP($D52,Licenciés!$A:$AC,24,FALSE))))</f>
        <v/>
      </c>
      <c r="J52" s="211" t="str">
        <f>IF($D52="","",VLOOKUP($D52,Licenciés!$A:$AC,9,FALSE))</f>
        <v/>
      </c>
      <c r="K52" s="131"/>
      <c r="L52" s="363"/>
      <c r="M52" s="211"/>
      <c r="N52" s="211"/>
      <c r="O52" s="225"/>
      <c r="P52" s="131"/>
      <c r="Q52" s="363"/>
      <c r="R52" s="211"/>
      <c r="S52" s="211"/>
      <c r="T52" s="225"/>
      <c r="U52" s="131"/>
      <c r="V52" s="363"/>
      <c r="W52" s="226"/>
      <c r="X52" s="211"/>
      <c r="Y52" s="225"/>
      <c r="Z52" s="131"/>
      <c r="AA52" s="363"/>
      <c r="AB52" s="211"/>
      <c r="AC52" s="211"/>
      <c r="AD52" s="225"/>
      <c r="AE52" s="362">
        <v>0</v>
      </c>
      <c r="AF52" s="363">
        <v>0</v>
      </c>
      <c r="AG52" s="363">
        <v>21</v>
      </c>
      <c r="AH52" s="363">
        <v>40</v>
      </c>
      <c r="AI52" s="363">
        <v>0</v>
      </c>
      <c r="AJ52" s="234"/>
      <c r="AK52" s="513"/>
      <c r="AL52" s="132" t="str">
        <f>IF($D52="","",IF(VLOOKUP($D52,Licenciés!$A:$AC,14,FALSE)&lt;10000000,"0"&amp;VLOOKUP($D52,Licenciés!$A:$AC,14,FALSE),VLOOKUP($D52,Licenciés!$A:$AC,14,FALSE)))</f>
        <v/>
      </c>
      <c r="AM52" s="211" t="str">
        <f>IF($D52="","",VLOOKUP($D52,Licenciés!$A:$AC,23,FALSE))</f>
        <v/>
      </c>
      <c r="AN52" s="30" t="str">
        <f>IF($D52="","",VLOOKUP($D52,Licenciés!$A:$AC,16,FALSE))</f>
        <v/>
      </c>
      <c r="AO52" s="31" t="str">
        <f>IF($D52="","",VLOOKUP($D52,Licenciés!$A:$AC,20,FALSE))</f>
        <v/>
      </c>
      <c r="AP52" s="211" t="str">
        <f>IF($D52="","",VLOOKUP($D52,Licenciés!$A:$AC,5,FALSE))</f>
        <v/>
      </c>
      <c r="AQ52" s="211" t="str">
        <f>IF($D52="","",VLOOKUP($D52,Licenciés!$A:$AC,10,FALSE))</f>
        <v/>
      </c>
      <c r="AR52" s="211" t="str">
        <f>IF($D52="","",VLOOKUP($D52,Licenciés!$A:$AC,11,FALSE))</f>
        <v/>
      </c>
      <c r="AS52" s="211" t="str">
        <f>IF($D52="","",VLOOKUP($D52,Licenciés!$A:$AC,29,FALSE))</f>
        <v/>
      </c>
      <c r="AT52" s="30" t="str">
        <f>IF($D52="","",VLOOKUP($D52,Licenciés!$A:$AC,28,FALSE))</f>
        <v/>
      </c>
    </row>
    <row r="53" spans="1:46" ht="15.95" hidden="1"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row>
    <row r="54" spans="1:46" ht="15.95" hidden="1"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row>
    <row r="55" spans="1:46" ht="15.9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row>
    <row r="56" spans="1:46" ht="15.9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row>
    <row r="57" spans="1:46" ht="15.9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row>
    <row r="58" spans="1:46" ht="15.95" customHeight="1"/>
    <row r="59" spans="1:46" ht="15.95" customHeight="1"/>
    <row r="60" spans="1:46" ht="15.95" customHeight="1"/>
    <row r="61" spans="1:46" ht="15.95" customHeight="1"/>
    <row r="62" spans="1:46" ht="15.95" customHeight="1"/>
    <row r="63" spans="1:46" ht="15.95" customHeight="1"/>
  </sheetData>
  <autoFilter ref="A2:AW42"/>
  <sortState ref="A6:AW29">
    <sortCondition descending="1" ref="L6:L29"/>
    <sortCondition descending="1" ref="M6:M29"/>
    <sortCondition descending="1" ref="N6:N29"/>
    <sortCondition descending="1" ref="AE6:AE29"/>
    <sortCondition descending="1" ref="AF6:AF29"/>
    <sortCondition descending="1" ref="AG6:AG29"/>
    <sortCondition descending="1" ref="AH6:AH29"/>
    <sortCondition descending="1" ref="AI6:AI29"/>
    <sortCondition descending="1" ref="H6:H29"/>
    <sortCondition descending="1" ref="G6:G29"/>
  </sortState>
  <mergeCells count="13">
    <mergeCell ref="AE4:AI4"/>
    <mergeCell ref="A1:AI1"/>
    <mergeCell ref="A3:J3"/>
    <mergeCell ref="K3:O3"/>
    <mergeCell ref="P3:T3"/>
    <mergeCell ref="U3:Y3"/>
    <mergeCell ref="Z3:AD3"/>
    <mergeCell ref="AE3:AI3"/>
    <mergeCell ref="A4:J4"/>
    <mergeCell ref="K4:O4"/>
    <mergeCell ref="P4:T4"/>
    <mergeCell ref="U4:Y4"/>
    <mergeCell ref="Z4:AD4"/>
  </mergeCells>
  <phoneticPr fontId="43" type="noConversion"/>
  <conditionalFormatting sqref="AO1:AO32 AO34:AO1048576">
    <cfRule type="cellIs" dxfId="217" priority="317" stopIfTrue="1" operator="notEqual">
      <formula>"Standard"</formula>
    </cfRule>
  </conditionalFormatting>
  <conditionalFormatting sqref="AP1:AP32 AP34:AP1048576">
    <cfRule type="cellIs" dxfId="216" priority="316" stopIfTrue="1" operator="notEqual">
      <formula>"T"</formula>
    </cfRule>
  </conditionalFormatting>
  <conditionalFormatting sqref="AT1:AT32 AT34:AT1048576">
    <cfRule type="cellIs" dxfId="215" priority="315" stopIfTrue="1" operator="greaterThanOrEqual">
      <formula>44378</formula>
    </cfRule>
  </conditionalFormatting>
  <conditionalFormatting sqref="J1:J3 J5:J32 J34:J1048576">
    <cfRule type="cellIs" dxfId="214" priority="314" stopIfTrue="1" operator="between">
      <formula>"C1"</formula>
      <formula>"C2"</formula>
    </cfRule>
  </conditionalFormatting>
  <conditionalFormatting sqref="AQ1:AQ32 AQ34:AQ1048576">
    <cfRule type="cellIs" dxfId="213" priority="312" stopIfTrue="1" operator="lessThan">
      <formula>-18</formula>
    </cfRule>
    <cfRule type="cellIs" dxfId="212" priority="313" stopIfTrue="1" operator="greaterThan">
      <formula>-16</formula>
    </cfRule>
  </conditionalFormatting>
  <conditionalFormatting sqref="AQ45:AQ48 AQ17 AQ5:AQ12">
    <cfRule type="cellIs" priority="226" stopIfTrue="1" operator="lessThan">
      <formula>0</formula>
    </cfRule>
    <cfRule type="cellIs" dxfId="211" priority="227" stopIfTrue="1" operator="greaterThan">
      <formula>-19</formula>
    </cfRule>
  </conditionalFormatting>
  <conditionalFormatting sqref="AO47">
    <cfRule type="cellIs" dxfId="210" priority="61" stopIfTrue="1" operator="notEqual">
      <formula>"Standard"</formula>
    </cfRule>
  </conditionalFormatting>
  <conditionalFormatting sqref="AP47">
    <cfRule type="cellIs" dxfId="209" priority="60" stopIfTrue="1" operator="notEqual">
      <formula>"T"</formula>
    </cfRule>
  </conditionalFormatting>
  <conditionalFormatting sqref="AT47">
    <cfRule type="cellIs" dxfId="208" priority="59" stopIfTrue="1" operator="greaterThanOrEqual">
      <formula>44378</formula>
    </cfRule>
  </conditionalFormatting>
  <conditionalFormatting sqref="AQ47">
    <cfRule type="cellIs" dxfId="207" priority="56" stopIfTrue="1" operator="lessThan">
      <formula>-15</formula>
    </cfRule>
    <cfRule type="cellIs" dxfId="206" priority="57" stopIfTrue="1" operator="greaterThan">
      <formula>-14</formula>
    </cfRule>
  </conditionalFormatting>
  <conditionalFormatting sqref="AO47">
    <cfRule type="cellIs" dxfId="205" priority="54" stopIfTrue="1" operator="notEqual">
      <formula>"Standard"</formula>
    </cfRule>
  </conditionalFormatting>
  <conditionalFormatting sqref="AP47">
    <cfRule type="cellIs" dxfId="204" priority="53" stopIfTrue="1" operator="notEqual">
      <formula>"T"</formula>
    </cfRule>
  </conditionalFormatting>
  <conditionalFormatting sqref="AT47">
    <cfRule type="cellIs" dxfId="203" priority="52" stopIfTrue="1" operator="greaterThanOrEqual">
      <formula>44378</formula>
    </cfRule>
  </conditionalFormatting>
  <conditionalFormatting sqref="AQ47">
    <cfRule type="cellIs" dxfId="202" priority="50" stopIfTrue="1" operator="lessThan">
      <formula>-11</formula>
    </cfRule>
  </conditionalFormatting>
  <conditionalFormatting sqref="AO47">
    <cfRule type="cellIs" dxfId="201" priority="48" stopIfTrue="1" operator="notEqual">
      <formula>"Standard"</formula>
    </cfRule>
  </conditionalFormatting>
  <conditionalFormatting sqref="AP47">
    <cfRule type="cellIs" dxfId="200" priority="47" stopIfTrue="1" operator="notEqual">
      <formula>"T"</formula>
    </cfRule>
  </conditionalFormatting>
  <conditionalFormatting sqref="AT47">
    <cfRule type="cellIs" dxfId="199" priority="46" stopIfTrue="1" operator="greaterThanOrEqual">
      <formula>44378</formula>
    </cfRule>
  </conditionalFormatting>
  <conditionalFormatting sqref="AQ47">
    <cfRule type="cellIs" dxfId="198" priority="44" stopIfTrue="1" operator="lessThan">
      <formula>-13</formula>
    </cfRule>
    <cfRule type="cellIs" dxfId="197" priority="45" stopIfTrue="1" operator="greaterThan">
      <formula>-12</formula>
    </cfRule>
  </conditionalFormatting>
  <conditionalFormatting sqref="D2:D3 D34:D1048576 D5:D32">
    <cfRule type="duplicateValues" dxfId="196" priority="1939"/>
  </conditionalFormatting>
  <conditionalFormatting sqref="D1">
    <cfRule type="duplicateValues" dxfId="195" priority="18"/>
  </conditionalFormatting>
  <conditionalFormatting sqref="J4">
    <cfRule type="cellIs" dxfId="194" priority="15" stopIfTrue="1" operator="between">
      <formula>"C1"</formula>
      <formula>"C2"</formula>
    </cfRule>
  </conditionalFormatting>
  <conditionalFormatting sqref="D4">
    <cfRule type="duplicateValues" dxfId="193" priority="16"/>
  </conditionalFormatting>
  <conditionalFormatting sqref="AO33">
    <cfRule type="cellIs" dxfId="192" priority="13" stopIfTrue="1" operator="notEqual">
      <formula>"Standard"</formula>
    </cfRule>
  </conditionalFormatting>
  <conditionalFormatting sqref="AP33">
    <cfRule type="cellIs" dxfId="191" priority="12" stopIfTrue="1" operator="notEqual">
      <formula>"T"</formula>
    </cfRule>
  </conditionalFormatting>
  <conditionalFormatting sqref="AT33">
    <cfRule type="cellIs" dxfId="190" priority="11" stopIfTrue="1" operator="greaterThanOrEqual">
      <formula>44378</formula>
    </cfRule>
  </conditionalFormatting>
  <conditionalFormatting sqref="AQ33">
    <cfRule type="cellIs" priority="9" stopIfTrue="1" operator="lessThan">
      <formula>0</formula>
    </cfRule>
    <cfRule type="cellIs" dxfId="189" priority="10" stopIfTrue="1" operator="greaterThan">
      <formula>-19</formula>
    </cfRule>
  </conditionalFormatting>
  <conditionalFormatting sqref="D33">
    <cfRule type="duplicateValues" dxfId="188" priority="14"/>
  </conditionalFormatting>
  <conditionalFormatting sqref="J33">
    <cfRule type="cellIs" dxfId="187" priority="8" operator="between">
      <formula>"J1"</formula>
      <formula>"J4"</formula>
    </cfRule>
  </conditionalFormatting>
  <hyperlinks>
    <hyperlink ref="AI130" r:id="rId1" display="javascript:closeWindow();openWindowName('ind_visualiserResultatJoueurCritFed.do?idLicence=230723&amp;numeroLic=4428767','VisuResultat',500,170,'yes')"/>
    <hyperlink ref="AI146" r:id="rId2" display="javascript:closeWindow();openWindowName('ind_visualiserResultatJoueurCritFed.do?idLicence=230723&amp;numeroLic=4428767','VisuResultat',500,170,'yes')"/>
    <hyperlink ref="AI114" r:id="rId3" display="javascript:closeWindow();openWindowName('ind_visualiserResultatJoueurCritFed.do?idLicence=230723&amp;numeroLic=4428767','VisuResultat',500,170,'yes')"/>
    <hyperlink ref="AH114" r:id="rId4" display="javascript:closeWindow();openWindowName('ind_visualiserResultatJoueurCritFed.do?idLicence=230723&amp;numeroLic=4428767','VisuResultat',500,170,'yes')"/>
    <hyperlink ref="AI132" r:id="rId5" display="javascript:closeWindow();openWindowName('ind_visualiserResultatJoueurCritFed.do?idLicence=230723&amp;numeroLic=4428767','VisuResultat',500,170,'yes')"/>
    <hyperlink ref="AI143" r:id="rId6" display="javascript:closeWindow();openWindowName('ind_visualiserResultatJoueurCritFed.do?idLicence=230723&amp;numeroLic=4428767','VisuResultat',500,170,'yes')"/>
    <hyperlink ref="AI104" r:id="rId7" display="javascript:closeWindow();openWindowName('ind_visualiserResultatJoueurCritFed.do?idLicence=230723&amp;numeroLic=4428767','VisuResultat',500,170,'yes')"/>
    <hyperlink ref="AH104" r:id="rId8" display="javascript:closeWindow();openWindowName('ind_visualiserResultatJoueurCritFed.do?idLicence=230723&amp;numeroLic=4428767','VisuResultat',500,170,'yes')"/>
    <hyperlink ref="AI101" r:id="rId9" display="javascript:closeWindow();openWindowName('ind_visualiserResultatJoueurCritFed.do?idLicence=230723&amp;numeroLic=4428767','VisuResultat',500,170,'yes')"/>
  </hyperlinks>
  <printOptions horizontalCentered="1"/>
  <pageMargins left="0.39370078740157483" right="0" top="0" bottom="0" header="0" footer="0"/>
  <pageSetup paperSize="9" scale="72" orientation="landscape" r:id="rId10"/>
  <colBreaks count="1" manualBreakCount="1">
    <brk id="37" max="1048575" man="1"/>
  </colBreaks>
</worksheet>
</file>

<file path=xl/worksheets/sheet17.xml><?xml version="1.0" encoding="utf-8"?>
<worksheet xmlns="http://schemas.openxmlformats.org/spreadsheetml/2006/main" xmlns:r="http://schemas.openxmlformats.org/officeDocument/2006/relationships">
  <sheetPr codeName="Feuil11">
    <tabColor rgb="FFFFFF00"/>
  </sheetPr>
  <dimension ref="A1:AX58"/>
  <sheetViews>
    <sheetView showGridLines="0" showZeros="0" view="pageBreakPreview" topLeftCell="A3" zoomScale="71" zoomScaleNormal="100" zoomScaleSheetLayoutView="71" workbookViewId="0">
      <selection activeCell="A45" sqref="A45:XFD52"/>
    </sheetView>
  </sheetViews>
  <sheetFormatPr baseColWidth="10" defaultRowHeight="17.100000000000001" customHeight="1"/>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2" customWidth="1"/>
    <col min="7" max="7" width="11.7109375" style="6" customWidth="1"/>
    <col min="8" max="9" width="6.7109375" style="4" customWidth="1"/>
    <col min="10" max="10" width="4.7109375" style="4" customWidth="1"/>
    <col min="11" max="35" width="3.7109375" style="4" customWidth="1"/>
    <col min="36" max="36" width="3.7109375" style="87" customWidth="1"/>
    <col min="37" max="37" width="3.7109375" style="4" hidden="1" customWidth="1"/>
    <col min="38" max="38" width="11.42578125" style="2" hidden="1" customWidth="1"/>
    <col min="39" max="45" width="0" style="7" hidden="1" customWidth="1"/>
    <col min="46" max="46" width="14.28515625" style="7" hidden="1" customWidth="1"/>
    <col min="47" max="47" width="13.28515625" style="7" hidden="1" customWidth="1"/>
    <col min="48" max="48" width="12.85546875" style="7" hidden="1" customWidth="1"/>
    <col min="49" max="49" width="33.7109375" style="7" hidden="1" customWidth="1"/>
    <col min="50" max="16384" width="11.42578125" style="7"/>
  </cols>
  <sheetData>
    <row r="1" spans="1:49" s="3" customFormat="1" ht="26.1" customHeight="1">
      <c r="A1" s="1086" t="s">
        <v>9649</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58"/>
      <c r="AK1" s="4"/>
      <c r="AL1" s="23"/>
    </row>
    <row r="2" spans="1:49" ht="16.5" customHeight="1" thickBot="1">
      <c r="A2" s="216"/>
      <c r="B2" s="157"/>
      <c r="C2" s="98"/>
      <c r="D2" s="216"/>
      <c r="E2" s="136"/>
      <c r="F2" s="149"/>
      <c r="G2" s="149"/>
      <c r="H2" s="149"/>
      <c r="I2" s="149"/>
      <c r="J2" s="149"/>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8"/>
    </row>
    <row r="3" spans="1:49" ht="21.95" customHeight="1" thickTop="1">
      <c r="A3" s="1087" t="s">
        <v>9636</v>
      </c>
      <c r="B3" s="1087"/>
      <c r="C3" s="1087"/>
      <c r="D3" s="1087"/>
      <c r="E3" s="1087"/>
      <c r="F3" s="1087"/>
      <c r="G3" s="1087"/>
      <c r="H3" s="1087"/>
      <c r="I3" s="1087"/>
      <c r="J3" s="1087"/>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86"/>
      <c r="AK3" s="516"/>
      <c r="AL3" s="132" t="str">
        <f>IF($D3="","",IF(VLOOKUP($D3,#REF!,14,FALSE)&lt;10000000,"0"&amp;VLOOKUP($D3,#REF!,14,FALSE),VLOOKUP($D3,#REF!,14,FALSE)))</f>
        <v/>
      </c>
      <c r="AM3" s="211" t="str">
        <f>IF($D3="","",VLOOKUP($D3,#REF!,23,FALSE))</f>
        <v/>
      </c>
      <c r="AN3" s="30" t="str">
        <f>IF($D3="","",VLOOKUP($D3,#REF!,16,FALSE))</f>
        <v/>
      </c>
      <c r="AO3" s="31" t="str">
        <f>IF($D3="","",VLOOKUP($D3,#REF!,20,FALSE))</f>
        <v/>
      </c>
      <c r="AP3" s="211" t="str">
        <f>IF($D3="","",VLOOKUP($D3,#REF!,5,FALSE))</f>
        <v/>
      </c>
      <c r="AQ3" s="211" t="str">
        <f>IF($D3="","",VLOOKUP($D3,#REF!,10,FALSE))</f>
        <v/>
      </c>
      <c r="AR3" s="211" t="str">
        <f>IF($D3="","",VLOOKUP($D3,#REF!,11,FALSE))</f>
        <v/>
      </c>
      <c r="AS3" s="211" t="str">
        <f>IF($D3="","",VLOOKUP($D3,#REF!,29,FALSE))</f>
        <v/>
      </c>
      <c r="AT3" s="30" t="str">
        <f>IF($D3="","",VLOOKUP($D3,#REF!,28,FALSE))</f>
        <v/>
      </c>
    </row>
    <row r="4" spans="1:49" ht="21.95" customHeight="1" thickBot="1">
      <c r="A4" s="993" t="s">
        <v>17214</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J4" s="86"/>
      <c r="AK4" s="516"/>
      <c r="AL4" s="132" t="str">
        <f>IF($D4="","",VLOOKUP($D4,#REF!,14,))</f>
        <v/>
      </c>
      <c r="AM4" s="211" t="str">
        <f>IF($D4="","",VLOOKUP($D4,#REF!,23,))</f>
        <v/>
      </c>
      <c r="AN4" s="30" t="str">
        <f>IF($D4="","",VLOOKUP($D4,#REF!,16,))</f>
        <v/>
      </c>
      <c r="AO4" s="31" t="str">
        <f>IF($D4="","",VLOOKUP($D4,#REF!,20,))</f>
        <v/>
      </c>
      <c r="AP4" s="211" t="str">
        <f>IF($D4="","",VLOOKUP($D4,#REF!,5,))</f>
        <v/>
      </c>
      <c r="AQ4" s="211" t="str">
        <f>IF($D4="","",VLOOKUP($D4,#REF!,10,))</f>
        <v/>
      </c>
      <c r="AR4" s="211" t="str">
        <f>IF($D4="","",VLOOKUP($D4,#REF!,11,))</f>
        <v/>
      </c>
      <c r="AS4" s="211" t="str">
        <f>IF($D4="","",VLOOKUP($D4,#REF!,29,))</f>
        <v/>
      </c>
      <c r="AT4" s="30" t="str">
        <f>IF($D4="","",VLOOKUP($D4,#REF!,28,))</f>
        <v/>
      </c>
    </row>
    <row r="5" spans="1:49" ht="15.95" customHeight="1" thickTop="1">
      <c r="A5" s="17" t="s">
        <v>1</v>
      </c>
      <c r="B5" s="18" t="s">
        <v>22</v>
      </c>
      <c r="C5" s="19" t="s">
        <v>14</v>
      </c>
      <c r="D5" s="20" t="s">
        <v>13</v>
      </c>
      <c r="E5" s="90" t="s">
        <v>2</v>
      </c>
      <c r="F5" s="90" t="s">
        <v>3</v>
      </c>
      <c r="G5" s="90" t="s">
        <v>12</v>
      </c>
      <c r="H5" s="91" t="s">
        <v>10</v>
      </c>
      <c r="I5" s="90" t="s">
        <v>4</v>
      </c>
      <c r="J5" s="21" t="s">
        <v>5</v>
      </c>
      <c r="K5" s="367" t="s">
        <v>36</v>
      </c>
      <c r="L5" s="369" t="s">
        <v>15</v>
      </c>
      <c r="M5" s="374" t="s">
        <v>6</v>
      </c>
      <c r="N5" s="369" t="s">
        <v>7</v>
      </c>
      <c r="O5" s="370" t="s">
        <v>8</v>
      </c>
      <c r="P5" s="367" t="s">
        <v>36</v>
      </c>
      <c r="Q5" s="369" t="s">
        <v>15</v>
      </c>
      <c r="R5" s="374" t="s">
        <v>6</v>
      </c>
      <c r="S5" s="369" t="s">
        <v>7</v>
      </c>
      <c r="T5" s="370" t="s">
        <v>8</v>
      </c>
      <c r="U5" s="367" t="s">
        <v>36</v>
      </c>
      <c r="V5" s="369" t="s">
        <v>15</v>
      </c>
      <c r="W5" s="374" t="s">
        <v>6</v>
      </c>
      <c r="X5" s="369" t="s">
        <v>7</v>
      </c>
      <c r="Y5" s="370" t="s">
        <v>8</v>
      </c>
      <c r="Z5" s="367" t="s">
        <v>36</v>
      </c>
      <c r="AA5" s="369" t="s">
        <v>15</v>
      </c>
      <c r="AB5" s="374" t="s">
        <v>6</v>
      </c>
      <c r="AC5" s="369" t="s">
        <v>7</v>
      </c>
      <c r="AD5" s="370" t="s">
        <v>8</v>
      </c>
      <c r="AE5" s="367" t="s">
        <v>36</v>
      </c>
      <c r="AF5" s="374" t="s">
        <v>15</v>
      </c>
      <c r="AG5" s="492" t="s">
        <v>6</v>
      </c>
      <c r="AH5" s="369" t="s">
        <v>7</v>
      </c>
      <c r="AI5" s="370" t="s">
        <v>8</v>
      </c>
      <c r="AJ5" s="86"/>
      <c r="AK5" s="516"/>
      <c r="AL5" s="4" t="s">
        <v>96</v>
      </c>
      <c r="AM5" s="4" t="s">
        <v>97</v>
      </c>
      <c r="AN5" s="4" t="s">
        <v>98</v>
      </c>
      <c r="AO5" s="4" t="s">
        <v>99</v>
      </c>
      <c r="AP5" s="4" t="s">
        <v>100</v>
      </c>
      <c r="AQ5" s="4" t="s">
        <v>101</v>
      </c>
      <c r="AR5" s="4" t="s">
        <v>102</v>
      </c>
      <c r="AS5" s="6" t="s">
        <v>103</v>
      </c>
      <c r="AT5" s="6" t="s">
        <v>104</v>
      </c>
      <c r="AU5" s="4" t="s">
        <v>6875</v>
      </c>
      <c r="AV5" s="4" t="s">
        <v>6876</v>
      </c>
      <c r="AW5" s="4" t="s">
        <v>5739</v>
      </c>
    </row>
    <row r="6" spans="1:49" s="101" customFormat="1" ht="15.95" customHeight="1">
      <c r="A6" s="519">
        <v>1</v>
      </c>
      <c r="B6" s="520" t="str">
        <f t="shared" ref="B6:B29" si="0">IF(D6&gt;0,LEFT(AL6,2)," ")</f>
        <v>08</v>
      </c>
      <c r="C6" s="521" t="str">
        <f t="shared" ref="C6:C29" si="1">RIGHT(LEFT(AL6,4),2)</f>
        <v>94</v>
      </c>
      <c r="D6" s="570">
        <v>9457171</v>
      </c>
      <c r="E6" s="523" t="str">
        <f>IF($D6="","",(VLOOKUP($D6,Licenciés!$A:$AC,2,FALSE)&amp;" "&amp;VLOOKUP($D6,Licenciés!$A:$AC,3,FALSE)))</f>
        <v>ETIENNE Lilou</v>
      </c>
      <c r="F6" s="29" t="str">
        <f>IF($D6="","",VLOOKUP($D6,Licenciés!$A:$AC,15,FALSE))</f>
        <v>US CRETEIL TENNIS DE TABLE</v>
      </c>
      <c r="G6" s="525">
        <f>IF($D6="","",VLOOKUP($D6,Licenciés!$A:$AC,8,FALSE))</f>
        <v>40263</v>
      </c>
      <c r="H6" s="521">
        <f>IF($D6="","",VLOOKUP($D6,Licenciés!$A:$AC,21,FALSE))</f>
        <v>1088</v>
      </c>
      <c r="I6" s="521">
        <f>IF($D6="","",IF(VLOOKUP($D6,Licenciés!$A:$AC,24,FALSE)="Numerote","n° "&amp;VLOOKUP($D6,Licenciés!$A:$AC,23,FALSE),(VLOOKUP($D6,Licenciés!$A:$AC,24,FALSE))))</f>
        <v>10</v>
      </c>
      <c r="J6" s="521" t="str">
        <f>IF($D6="","",VLOOKUP($D6,Licenciés!$A:$AC,9,FALSE))</f>
        <v>M2</v>
      </c>
      <c r="K6" s="526"/>
      <c r="L6" s="527"/>
      <c r="M6" s="521">
        <v>52</v>
      </c>
      <c r="N6" s="521"/>
      <c r="O6" s="528"/>
      <c r="P6" s="526"/>
      <c r="Q6" s="527"/>
      <c r="R6" s="521"/>
      <c r="S6" s="521"/>
      <c r="T6" s="528"/>
      <c r="U6" s="526"/>
      <c r="V6" s="527"/>
      <c r="W6" s="521"/>
      <c r="X6" s="521"/>
      <c r="Y6" s="528"/>
      <c r="Z6" s="526"/>
      <c r="AA6" s="527"/>
      <c r="AB6" s="521"/>
      <c r="AC6" s="521"/>
      <c r="AD6" s="551"/>
      <c r="AE6" s="529">
        <f t="shared" ref="AE6:AE29" si="2">(K6+P6+U6+Z6)+MOD(ROUND((L6+Q6+V6+AA6-AF6)/100,),100)</f>
        <v>0</v>
      </c>
      <c r="AF6" s="530">
        <f t="shared" ref="AF6:AF29" si="3">MOD(L6+Q6+V6+AA6+ROUND((M6+R6+W6+AB6-AG6)/100,),100)</f>
        <v>0</v>
      </c>
      <c r="AG6" s="530">
        <f t="shared" ref="AG6:AG29" si="4">MOD(M6+R6+W6+AB6+ROUND((N6+S6+X6+AC6-AH6)/100,),100)</f>
        <v>52</v>
      </c>
      <c r="AH6" s="530">
        <f t="shared" ref="AH6:AH29" si="5">MOD(N6+S6+X6+AC6+ROUND((O6+T6+Y6+AD6-AI6)/100,),100)</f>
        <v>0</v>
      </c>
      <c r="AI6" s="531">
        <f t="shared" ref="AI6:AI29" si="6">MOD(O6+T6+Y6+AD6,100)</f>
        <v>0</v>
      </c>
      <c r="AJ6" s="491"/>
      <c r="AK6" s="517"/>
      <c r="AL6" s="132" t="str">
        <f>IF($D6="","",IF(VLOOKUP($D6,Licenciés!$A:$AC,14,FALSE)&lt;10000000,"0"&amp;VLOOKUP($D6,Licenciés!$A:$AC,14,FALSE),VLOOKUP($D6,Licenciés!$A:$AC,14,FALSE)))</f>
        <v>08940655</v>
      </c>
      <c r="AM6" s="211">
        <f>IF($D6="","",VLOOKUP($D6,Licenciés!$A:$AC,23,FALSE))</f>
        <v>0</v>
      </c>
      <c r="AN6" s="30">
        <f>IF($D6="","",VLOOKUP($D6,Licenciés!$A:$AC,16,FALSE))</f>
        <v>44790</v>
      </c>
      <c r="AO6" s="31" t="str">
        <f>IF($D6="","",VLOOKUP($D6,Licenciés!$A:$AC,20,FALSE))</f>
        <v>Attestation autoquestionnaire pour mineur</v>
      </c>
      <c r="AP6" s="211" t="str">
        <f>IF($D6="","",VLOOKUP($D6,Licenciés!$A:$AC,5,FALSE))</f>
        <v>T</v>
      </c>
      <c r="AQ6" s="211">
        <f>IF($D6="","",VLOOKUP($D6,Licenciés!$A:$AC,10,FALSE))</f>
        <v>-13</v>
      </c>
      <c r="AR6" s="211" t="str">
        <f>IF($D6="","",VLOOKUP($D6,Licenciés!$A:$AC,11,FALSE))</f>
        <v>F</v>
      </c>
      <c r="AS6" s="211" t="str">
        <f>IF($D6="","",VLOOKUP($D6,Licenciés!$A:$AC,29,FALSE))</f>
        <v>Française</v>
      </c>
      <c r="AT6" s="30">
        <f>IF($D6="","",VLOOKUP($D6,Licenciés!$A:$AC,28,FALSE))</f>
        <v>0</v>
      </c>
      <c r="AU6" s="211">
        <f>IF($D6="","",VLOOKUP($D6,Licenciés!$A:$AZ,35,FALSE))</f>
        <v>647652625</v>
      </c>
      <c r="AV6" s="211">
        <f>IF($D6="","",VLOOKUP($D6,Licenciés!$A:$AZ,36,FALSE))</f>
        <v>0</v>
      </c>
      <c r="AW6" s="31" t="str">
        <f>IF($D6="","",VLOOKUP($D6,Licenciés!$A:$AZ,37,FALSE))</f>
        <v>mayapigier@hotmail.com</v>
      </c>
    </row>
    <row r="7" spans="1:49" ht="15.95" customHeight="1">
      <c r="A7" s="519">
        <v>2</v>
      </c>
      <c r="B7" s="520" t="str">
        <f t="shared" si="0"/>
        <v>04</v>
      </c>
      <c r="C7" s="521" t="str">
        <f t="shared" si="1"/>
        <v>41</v>
      </c>
      <c r="D7" s="566">
        <v>7220030</v>
      </c>
      <c r="E7" s="523" t="str">
        <f>IF($D7="","",(VLOOKUP($D7,Licenciés!$A:$AC,2,FALSE)&amp;" "&amp;VLOOKUP($D7,Licenciés!$A:$AC,3,FALSE)))</f>
        <v>FONTAINE Eva</v>
      </c>
      <c r="F7" s="29" t="str">
        <f>IF($D7="","",VLOOKUP($D7,Licenciés!$A:$AC,15,FALSE))</f>
        <v xml:space="preserve">AZE TENNIS DE TABLE </v>
      </c>
      <c r="G7" s="525">
        <f>IF($D7="","",VLOOKUP($D7,Licenciés!$A:$AC,8,FALSE))</f>
        <v>39832</v>
      </c>
      <c r="H7" s="521">
        <f>IF($D7="","",VLOOKUP($D7,Licenciés!$A:$AC,21,FALSE))</f>
        <v>1168</v>
      </c>
      <c r="I7" s="521">
        <f>IF($D7="","",IF(VLOOKUP($D7,Licenciés!$A:$AC,24,FALSE)="Numerote","n° "&amp;VLOOKUP($D7,Licenciés!$A:$AC,23,FALSE),(VLOOKUP($D7,Licenciés!$A:$AC,24,FALSE))))</f>
        <v>11</v>
      </c>
      <c r="J7" s="521" t="str">
        <f>IF($D7="","",VLOOKUP($D7,Licenciés!$A:$AC,9,FALSE))</f>
        <v>C1</v>
      </c>
      <c r="K7" s="526"/>
      <c r="L7" s="527"/>
      <c r="M7" s="521">
        <v>42</v>
      </c>
      <c r="N7" s="521"/>
      <c r="O7" s="528"/>
      <c r="P7" s="526"/>
      <c r="Q7" s="527"/>
      <c r="R7" s="521"/>
      <c r="S7" s="521"/>
      <c r="T7" s="528"/>
      <c r="U7" s="526"/>
      <c r="V7" s="527"/>
      <c r="W7" s="521"/>
      <c r="X7" s="521"/>
      <c r="Y7" s="528"/>
      <c r="Z7" s="529"/>
      <c r="AA7" s="527"/>
      <c r="AB7" s="521"/>
      <c r="AC7" s="521"/>
      <c r="AD7" s="551"/>
      <c r="AE7" s="529">
        <f t="shared" si="2"/>
        <v>0</v>
      </c>
      <c r="AF7" s="530">
        <f t="shared" si="3"/>
        <v>0</v>
      </c>
      <c r="AG7" s="530">
        <f t="shared" si="4"/>
        <v>42</v>
      </c>
      <c r="AH7" s="530">
        <f t="shared" si="5"/>
        <v>0</v>
      </c>
      <c r="AI7" s="531">
        <f t="shared" si="6"/>
        <v>0</v>
      </c>
      <c r="AJ7" s="491"/>
      <c r="AK7" s="517"/>
      <c r="AL7" s="132" t="str">
        <f>IF($D7="","",IF(VLOOKUP($D7,Licenciés!$A:$AC,14,FALSE)&lt;10000000,"0"&amp;VLOOKUP($D7,Licenciés!$A:$AC,14,FALSE),VLOOKUP($D7,Licenciés!$A:$AC,14,FALSE)))</f>
        <v>04410696</v>
      </c>
      <c r="AM7" s="211">
        <f>IF($D7="","",VLOOKUP($D7,Licenciés!$A:$AC,23,FALSE))</f>
        <v>0</v>
      </c>
      <c r="AN7" s="30">
        <f>IF($D7="","",VLOOKUP($D7,Licenciés!$A:$AC,16,FALSE))</f>
        <v>44781</v>
      </c>
      <c r="AO7" s="31" t="str">
        <f>IF($D7="","",VLOOKUP($D7,Licenciés!$A:$AC,20,FALSE))</f>
        <v>Standard</v>
      </c>
      <c r="AP7" s="211" t="str">
        <f>IF($D7="","",VLOOKUP($D7,Licenciés!$A:$AC,5,FALSE))</f>
        <v>T</v>
      </c>
      <c r="AQ7" s="211">
        <f>IF($D7="","",VLOOKUP($D7,Licenciés!$A:$AC,10,FALSE))</f>
        <v>-14</v>
      </c>
      <c r="AR7" s="211" t="str">
        <f>IF($D7="","",VLOOKUP($D7,Licenciés!$A:$AC,11,FALSE))</f>
        <v>F</v>
      </c>
      <c r="AS7" s="211" t="str">
        <f>IF($D7="","",VLOOKUP($D7,Licenciés!$A:$AC,29,FALSE))</f>
        <v>Française</v>
      </c>
      <c r="AT7" s="30">
        <f>IF($D7="","",VLOOKUP($D7,Licenciés!$A:$AC,28,FALSE))</f>
        <v>44743</v>
      </c>
      <c r="AU7" s="211">
        <f>IF($D7="","",VLOOKUP($D7,Licenciés!$A:$AZ,35,FALSE))</f>
        <v>243630527</v>
      </c>
      <c r="AV7" s="211">
        <f>IF($D7="","",VLOOKUP($D7,Licenciés!$A:$AZ,36,FALSE))</f>
        <v>650724296</v>
      </c>
      <c r="AW7" s="31" t="str">
        <f>IF($D7="","",VLOOKUP($D7,Licenciés!$A:$AZ,37,FALSE))</f>
        <v>muriel.couturier@libertysurf.fr</v>
      </c>
    </row>
    <row r="8" spans="1:49" s="101" customFormat="1" ht="15.95" customHeight="1">
      <c r="A8" s="519">
        <v>3</v>
      </c>
      <c r="B8" s="520" t="str">
        <f t="shared" si="0"/>
        <v>08</v>
      </c>
      <c r="C8" s="521" t="str">
        <f t="shared" si="1"/>
        <v>92</v>
      </c>
      <c r="D8" s="570">
        <v>9250380</v>
      </c>
      <c r="E8" s="523" t="str">
        <f>IF($D8="","",(VLOOKUP($D8,Licenciés!$A:$AC,2,FALSE)&amp;" "&amp;VLOOKUP($D8,Licenciés!$A:$AC,3,FALSE)))</f>
        <v>HOENEN Emma</v>
      </c>
      <c r="F8" s="29" t="str">
        <f>IF($D8="","",VLOOKUP($D8,Licenciés!$A:$AC,15,FALSE))</f>
        <v>BOIS COLOMBES SPORTS</v>
      </c>
      <c r="G8" s="525">
        <f>IF($D8="","",VLOOKUP($D8,Licenciés!$A:$AC,8,FALSE))</f>
        <v>39480</v>
      </c>
      <c r="H8" s="521">
        <f>IF($D8="","",VLOOKUP($D8,Licenciés!$A:$AC,21,FALSE))</f>
        <v>964</v>
      </c>
      <c r="I8" s="521">
        <f>IF($D8="","",IF(VLOOKUP($D8,Licenciés!$A:$AC,24,FALSE)="Numerote","n° "&amp;VLOOKUP($D8,Licenciés!$A:$AC,23,FALSE),(VLOOKUP($D8,Licenciés!$A:$AC,24,FALSE))))</f>
        <v>9</v>
      </c>
      <c r="J8" s="521" t="str">
        <f>IF($D8="","",VLOOKUP($D8,Licenciés!$A:$AC,9,FALSE))</f>
        <v>C2</v>
      </c>
      <c r="K8" s="526"/>
      <c r="L8" s="527"/>
      <c r="M8" s="521">
        <v>37</v>
      </c>
      <c r="N8" s="521"/>
      <c r="O8" s="528"/>
      <c r="P8" s="526"/>
      <c r="Q8" s="527"/>
      <c r="R8" s="521"/>
      <c r="S8" s="521"/>
      <c r="T8" s="528"/>
      <c r="U8" s="526"/>
      <c r="V8" s="527"/>
      <c r="W8" s="563"/>
      <c r="X8" s="521"/>
      <c r="Y8" s="528"/>
      <c r="Z8" s="526"/>
      <c r="AA8" s="527"/>
      <c r="AB8" s="521"/>
      <c r="AC8" s="521"/>
      <c r="AD8" s="551"/>
      <c r="AE8" s="529">
        <f t="shared" si="2"/>
        <v>0</v>
      </c>
      <c r="AF8" s="530">
        <f t="shared" si="3"/>
        <v>0</v>
      </c>
      <c r="AG8" s="530">
        <f t="shared" si="4"/>
        <v>37</v>
      </c>
      <c r="AH8" s="530">
        <f t="shared" si="5"/>
        <v>0</v>
      </c>
      <c r="AI8" s="531">
        <f t="shared" si="6"/>
        <v>0</v>
      </c>
      <c r="AJ8" s="491"/>
      <c r="AK8" s="513"/>
      <c r="AL8" s="132" t="str">
        <f>IF($D8="","",IF(VLOOKUP($D8,Licenciés!$A:$AC,14,FALSE)&lt;10000000,"0"&amp;VLOOKUP($D8,Licenciés!$A:$AC,14,FALSE),VLOOKUP($D8,Licenciés!$A:$AC,14,FALSE)))</f>
        <v>08920075</v>
      </c>
      <c r="AM8" s="211">
        <f>IF($D8="","",VLOOKUP($D8,Licenciés!$A:$AC,23,FALSE))</f>
        <v>0</v>
      </c>
      <c r="AN8" s="30">
        <f>IF($D8="","",VLOOKUP($D8,Licenciés!$A:$AC,16,FALSE))</f>
        <v>44796</v>
      </c>
      <c r="AO8" s="31" t="str">
        <f>IF($D8="","",VLOOKUP($D8,Licenciés!$A:$AC,20,FALSE))</f>
        <v>Attestation autoquestionnaire pour mineur</v>
      </c>
      <c r="AP8" s="211" t="str">
        <f>IF($D8="","",VLOOKUP($D8,Licenciés!$A:$AC,5,FALSE))</f>
        <v>T</v>
      </c>
      <c r="AQ8" s="211">
        <f>IF($D8="","",VLOOKUP($D8,Licenciés!$A:$AC,10,FALSE))</f>
        <v>-15</v>
      </c>
      <c r="AR8" s="211" t="str">
        <f>IF($D8="","",VLOOKUP($D8,Licenciés!$A:$AC,11,FALSE))</f>
        <v>F</v>
      </c>
      <c r="AS8" s="211" t="str">
        <f>IF($D8="","",VLOOKUP($D8,Licenciés!$A:$AC,29,FALSE))</f>
        <v>Française</v>
      </c>
      <c r="AT8" s="30">
        <f>IF($D8="","",VLOOKUP($D8,Licenciés!$A:$AC,28,FALSE))</f>
        <v>0</v>
      </c>
      <c r="AU8" s="211">
        <f>IF($D8="","",VLOOKUP($D8,Licenciés!$A:$AZ,35,FALSE))</f>
        <v>174542965</v>
      </c>
      <c r="AV8" s="211">
        <f>IF($D8="","",VLOOKUP($D8,Licenciés!$A:$AZ,36,FALSE))</f>
        <v>685932102</v>
      </c>
      <c r="AW8" s="31" t="str">
        <f>IF($D8="","",VLOOKUP($D8,Licenciés!$A:$AZ,37,FALSE))</f>
        <v>lendaroanna@gmail.com</v>
      </c>
    </row>
    <row r="9" spans="1:49" s="101" customFormat="1" ht="15.95" customHeight="1">
      <c r="A9" s="519">
        <v>4</v>
      </c>
      <c r="B9" s="520" t="str">
        <f t="shared" si="0"/>
        <v>03</v>
      </c>
      <c r="C9" s="521" t="str">
        <f t="shared" si="1"/>
        <v>56</v>
      </c>
      <c r="D9" s="570">
        <v>5624234</v>
      </c>
      <c r="E9" s="523" t="str">
        <f>IF($D9="","",(VLOOKUP($D9,Licenciés!$A:$AC,2,FALSE)&amp;" "&amp;VLOOKUP($D9,Licenciés!$A:$AC,3,FALSE)))</f>
        <v>FRASER Chloé</v>
      </c>
      <c r="F9" s="29" t="str">
        <f>IF($D9="","",VLOOKUP($D9,Licenciés!$A:$AC,15,FALSE))</f>
        <v>GARDE DU VOEU HENNEBONT</v>
      </c>
      <c r="G9" s="525">
        <f>IF($D9="","",VLOOKUP($D9,Licenciés!$A:$AC,8,FALSE))</f>
        <v>39786</v>
      </c>
      <c r="H9" s="521">
        <f>IF($D9="","",VLOOKUP($D9,Licenciés!$A:$AC,21,FALSE))</f>
        <v>1100</v>
      </c>
      <c r="I9" s="521">
        <f>IF($D9="","",IF(VLOOKUP($D9,Licenciés!$A:$AC,24,FALSE)="Numerote","n° "&amp;VLOOKUP($D9,Licenciés!$A:$AC,23,FALSE),(VLOOKUP($D9,Licenciés!$A:$AC,24,FALSE))))</f>
        <v>11</v>
      </c>
      <c r="J9" s="521" t="str">
        <f>IF($D9="","",VLOOKUP($D9,Licenciés!$A:$AC,9,FALSE))</f>
        <v>C2</v>
      </c>
      <c r="K9" s="526"/>
      <c r="L9" s="527"/>
      <c r="M9" s="521">
        <v>32</v>
      </c>
      <c r="N9" s="521"/>
      <c r="O9" s="528"/>
      <c r="P9" s="526"/>
      <c r="Q9" s="527"/>
      <c r="R9" s="521"/>
      <c r="S9" s="521"/>
      <c r="T9" s="528"/>
      <c r="U9" s="526"/>
      <c r="V9" s="527"/>
      <c r="W9" s="521"/>
      <c r="X9" s="521"/>
      <c r="Y9" s="528"/>
      <c r="Z9" s="529"/>
      <c r="AA9" s="527"/>
      <c r="AB9" s="521"/>
      <c r="AC9" s="521"/>
      <c r="AD9" s="551"/>
      <c r="AE9" s="529">
        <f t="shared" si="2"/>
        <v>0</v>
      </c>
      <c r="AF9" s="530">
        <f t="shared" si="3"/>
        <v>0</v>
      </c>
      <c r="AG9" s="530">
        <f t="shared" si="4"/>
        <v>32</v>
      </c>
      <c r="AH9" s="530">
        <f t="shared" si="5"/>
        <v>0</v>
      </c>
      <c r="AI9" s="531">
        <f t="shared" si="6"/>
        <v>0</v>
      </c>
      <c r="AJ9" s="383"/>
      <c r="AK9" s="513"/>
      <c r="AL9" s="132" t="str">
        <f>IF($D9="","",IF(VLOOKUP($D9,Licenciés!$A:$AC,14,FALSE)&lt;10000000,"0"&amp;VLOOKUP($D9,Licenciés!$A:$AC,14,FALSE),VLOOKUP($D9,Licenciés!$A:$AC,14,FALSE)))</f>
        <v>03560039</v>
      </c>
      <c r="AM9" s="211">
        <f>IF($D9="","",VLOOKUP($D9,Licenciés!$A:$AC,23,FALSE))</f>
        <v>0</v>
      </c>
      <c r="AN9" s="30">
        <f>IF($D9="","",VLOOKUP($D9,Licenciés!$A:$AC,16,FALSE))</f>
        <v>44810</v>
      </c>
      <c r="AO9" s="31" t="str">
        <f>IF($D9="","",VLOOKUP($D9,Licenciés!$A:$AC,20,FALSE))</f>
        <v>Standard</v>
      </c>
      <c r="AP9" s="211" t="str">
        <f>IF($D9="","",VLOOKUP($D9,Licenciés!$A:$AC,5,FALSE))</f>
        <v>T</v>
      </c>
      <c r="AQ9" s="211">
        <f>IF($D9="","",VLOOKUP($D9,Licenciés!$A:$AC,10,FALSE))</f>
        <v>-15</v>
      </c>
      <c r="AR9" s="211" t="str">
        <f>IF($D9="","",VLOOKUP($D9,Licenciés!$A:$AC,11,FALSE))</f>
        <v>F</v>
      </c>
      <c r="AS9" s="211" t="str">
        <f>IF($D9="","",VLOOKUP($D9,Licenciés!$A:$AC,29,FALSE))</f>
        <v>Etranger</v>
      </c>
      <c r="AT9" s="30">
        <f>IF($D9="","",VLOOKUP($D9,Licenciés!$A:$AC,28,FALSE))</f>
        <v>0</v>
      </c>
      <c r="AU9" s="211">
        <f>IF($D9="","",VLOOKUP($D9,Licenciés!$A:$AZ,35,FALSE))</f>
        <v>0</v>
      </c>
      <c r="AV9" s="211">
        <f>IF($D9="","",VLOOKUP($D9,Licenciés!$A:$AZ,36,FALSE))</f>
        <v>0</v>
      </c>
      <c r="AW9" s="31" t="str">
        <f>IF($D9="","",VLOOKUP($D9,Licenciés!$A:$AZ,37,FALSE))</f>
        <v>jeromeboyer.gvhtt@gmail.com</v>
      </c>
    </row>
    <row r="10" spans="1:49" ht="15.95" customHeight="1">
      <c r="A10" s="519">
        <v>5</v>
      </c>
      <c r="B10" s="520" t="str">
        <f t="shared" si="0"/>
        <v>08</v>
      </c>
      <c r="C10" s="521" t="str">
        <f t="shared" si="1"/>
        <v>95</v>
      </c>
      <c r="D10" s="570">
        <v>9536554</v>
      </c>
      <c r="E10" s="523" t="str">
        <f>IF($D10="","",(VLOOKUP($D10,Licenciés!$A:$AC,2,FALSE)&amp;" "&amp;VLOOKUP($D10,Licenciés!$A:$AC,3,FALSE)))</f>
        <v>MU Laurine</v>
      </c>
      <c r="F10" s="29" t="str">
        <f>IF($D10="","",VLOOKUP($D10,Licenciés!$A:$AC,15,FALSE))</f>
        <v>PONTOISE CERGY A.S.</v>
      </c>
      <c r="G10" s="525">
        <f>IF($D10="","",VLOOKUP($D10,Licenciés!$A:$AC,8,FALSE))</f>
        <v>39762</v>
      </c>
      <c r="H10" s="521">
        <f>IF($D10="","",VLOOKUP($D10,Licenciés!$A:$AC,21,FALSE))</f>
        <v>1238</v>
      </c>
      <c r="I10" s="521">
        <f>IF($D10="","",IF(VLOOKUP($D10,Licenciés!$A:$AC,24,FALSE)="Numerote","n° "&amp;VLOOKUP($D10,Licenciés!$A:$AC,23,FALSE),(VLOOKUP($D10,Licenciés!$A:$AC,24,FALSE))))</f>
        <v>12</v>
      </c>
      <c r="J10" s="521" t="str">
        <f>IF($D10="","",VLOOKUP($D10,Licenciés!$A:$AC,9,FALSE))</f>
        <v>C2</v>
      </c>
      <c r="K10" s="529"/>
      <c r="L10" s="567"/>
      <c r="M10" s="521">
        <v>28</v>
      </c>
      <c r="N10" s="534"/>
      <c r="O10" s="535"/>
      <c r="P10" s="569"/>
      <c r="Q10" s="567"/>
      <c r="R10" s="568"/>
      <c r="S10" s="534"/>
      <c r="T10" s="535"/>
      <c r="U10" s="569"/>
      <c r="V10" s="567"/>
      <c r="W10" s="568"/>
      <c r="X10" s="534"/>
      <c r="Y10" s="535"/>
      <c r="Z10" s="569"/>
      <c r="AA10" s="567"/>
      <c r="AB10" s="534"/>
      <c r="AC10" s="534"/>
      <c r="AD10" s="621"/>
      <c r="AE10" s="529">
        <f t="shared" si="2"/>
        <v>0</v>
      </c>
      <c r="AF10" s="530">
        <f t="shared" si="3"/>
        <v>0</v>
      </c>
      <c r="AG10" s="530">
        <f t="shared" si="4"/>
        <v>28</v>
      </c>
      <c r="AH10" s="530">
        <f t="shared" si="5"/>
        <v>0</v>
      </c>
      <c r="AI10" s="531">
        <f t="shared" si="6"/>
        <v>0</v>
      </c>
      <c r="AJ10" s="491"/>
      <c r="AK10" s="517"/>
      <c r="AL10" s="132" t="str">
        <f>IF($D10="","",IF(VLOOKUP($D10,Licenciés!$A:$AC,14,FALSE)&lt;10000000,"0"&amp;VLOOKUP($D10,Licenciés!$A:$AC,14,FALSE),VLOOKUP($D10,Licenciés!$A:$AC,14,FALSE)))</f>
        <v>08950330</v>
      </c>
      <c r="AM10" s="211">
        <f>IF($D10="","",VLOOKUP($D10,Licenciés!$A:$AC,23,FALSE))</f>
        <v>0</v>
      </c>
      <c r="AN10" s="30">
        <f>IF($D10="","",VLOOKUP($D10,Licenciés!$A:$AC,16,FALSE))</f>
        <v>44790</v>
      </c>
      <c r="AO10" s="31" t="str">
        <f>IF($D10="","",VLOOKUP($D10,Licenciés!$A:$AC,20,FALSE))</f>
        <v>Attestation autoquestionnaire pour mineur</v>
      </c>
      <c r="AP10" s="211" t="str">
        <f>IF($D10="","",VLOOKUP($D10,Licenciés!$A:$AC,5,FALSE))</f>
        <v>T</v>
      </c>
      <c r="AQ10" s="211">
        <f>IF($D10="","",VLOOKUP($D10,Licenciés!$A:$AC,10,FALSE))</f>
        <v>-15</v>
      </c>
      <c r="AR10" s="211" t="str">
        <f>IF($D10="","",VLOOKUP($D10,Licenciés!$A:$AC,11,FALSE))</f>
        <v>F</v>
      </c>
      <c r="AS10" s="211" t="str">
        <f>IF($D10="","",VLOOKUP($D10,Licenciés!$A:$AC,29,FALSE))</f>
        <v>Française</v>
      </c>
      <c r="AT10" s="30">
        <f>IF($D10="","",VLOOKUP($D10,Licenciés!$A:$AC,28,FALSE))</f>
        <v>43647</v>
      </c>
      <c r="AU10" s="211">
        <f>IF($D10="","",VLOOKUP($D10,Licenciés!$A:$AZ,35,FALSE))</f>
        <v>0</v>
      </c>
      <c r="AV10" s="211">
        <f>IF($D10="","",VLOOKUP($D10,Licenciés!$A:$AZ,36,FALSE))</f>
        <v>603677976</v>
      </c>
      <c r="AW10" s="31" t="str">
        <f>IF($D10="","",VLOOKUP($D10,Licenciés!$A:$AZ,37,FALSE))</f>
        <v>muachech@yahoo.fr</v>
      </c>
    </row>
    <row r="11" spans="1:49" ht="15.95" customHeight="1">
      <c r="A11" s="519">
        <v>6</v>
      </c>
      <c r="B11" s="520" t="str">
        <f t="shared" si="0"/>
        <v>08</v>
      </c>
      <c r="C11" s="521" t="str">
        <f t="shared" si="1"/>
        <v>94</v>
      </c>
      <c r="D11" s="570">
        <v>9453410</v>
      </c>
      <c r="E11" s="523" t="str">
        <f>IF($D11="","",(VLOOKUP($D11,Licenciés!$A:$AC,2,FALSE)&amp;" "&amp;VLOOKUP($D11,Licenciés!$A:$AC,3,FALSE)))</f>
        <v>LABOURDETTE Lucie</v>
      </c>
      <c r="F11" s="29" t="str">
        <f>IF($D11="","",VLOOKUP($D11,Licenciés!$A:$AC,15,FALSE))</f>
        <v>FONTENAYSIENNE Union Sportive TT</v>
      </c>
      <c r="G11" s="525">
        <f>IF($D11="","",VLOOKUP($D11,Licenciés!$A:$AC,8,FALSE))</f>
        <v>39663</v>
      </c>
      <c r="H11" s="521">
        <f>IF($D11="","",VLOOKUP($D11,Licenciés!$A:$AC,21,FALSE))</f>
        <v>1211</v>
      </c>
      <c r="I11" s="521">
        <f>IF($D11="","",IF(VLOOKUP($D11,Licenciés!$A:$AC,24,FALSE)="Numerote","n° "&amp;VLOOKUP($D11,Licenciés!$A:$AC,23,FALSE),(VLOOKUP($D11,Licenciés!$A:$AC,24,FALSE))))</f>
        <v>12</v>
      </c>
      <c r="J11" s="521" t="str">
        <f>IF($D11="","",VLOOKUP($D11,Licenciés!$A:$AC,9,FALSE))</f>
        <v>C2</v>
      </c>
      <c r="K11" s="529"/>
      <c r="L11" s="559"/>
      <c r="M11" s="521">
        <v>25</v>
      </c>
      <c r="N11" s="521"/>
      <c r="O11" s="528"/>
      <c r="P11" s="529"/>
      <c r="Q11" s="559"/>
      <c r="R11" s="530"/>
      <c r="S11" s="521"/>
      <c r="T11" s="528"/>
      <c r="U11" s="529"/>
      <c r="V11" s="559"/>
      <c r="W11" s="530"/>
      <c r="X11" s="521"/>
      <c r="Y11" s="528"/>
      <c r="Z11" s="529"/>
      <c r="AA11" s="559"/>
      <c r="AB11" s="521"/>
      <c r="AC11" s="521"/>
      <c r="AD11" s="551"/>
      <c r="AE11" s="529">
        <f t="shared" si="2"/>
        <v>0</v>
      </c>
      <c r="AF11" s="530">
        <f t="shared" si="3"/>
        <v>0</v>
      </c>
      <c r="AG11" s="530">
        <f t="shared" si="4"/>
        <v>25</v>
      </c>
      <c r="AH11" s="530">
        <f t="shared" si="5"/>
        <v>0</v>
      </c>
      <c r="AI11" s="531">
        <f t="shared" si="6"/>
        <v>0</v>
      </c>
      <c r="AJ11" s="491"/>
      <c r="AK11" s="513"/>
      <c r="AL11" s="132" t="str">
        <f>IF($D11="","",IF(VLOOKUP($D11,Licenciés!$A:$AC,14,FALSE)&lt;10000000,"0"&amp;VLOOKUP($D11,Licenciés!$A:$AC,14,FALSE),VLOOKUP($D11,Licenciés!$A:$AC,14,FALSE)))</f>
        <v>08940073</v>
      </c>
      <c r="AM11" s="211">
        <f>IF($D11="","",VLOOKUP($D11,Licenciés!$A:$AC,23,FALSE))</f>
        <v>0</v>
      </c>
      <c r="AN11" s="30">
        <f>IF($D11="","",VLOOKUP($D11,Licenciés!$A:$AC,16,FALSE))</f>
        <v>44748</v>
      </c>
      <c r="AO11" s="31" t="str">
        <f>IF($D11="","",VLOOKUP($D11,Licenciés!$A:$AC,20,FALSE))</f>
        <v>Attestation autoquestionnaire pour mineur</v>
      </c>
      <c r="AP11" s="211" t="str">
        <f>IF($D11="","",VLOOKUP($D11,Licenciés!$A:$AC,5,FALSE))</f>
        <v>T</v>
      </c>
      <c r="AQ11" s="211">
        <f>IF($D11="","",VLOOKUP($D11,Licenciés!$A:$AC,10,FALSE))</f>
        <v>-15</v>
      </c>
      <c r="AR11" s="211" t="str">
        <f>IF($D11="","",VLOOKUP($D11,Licenciés!$A:$AC,11,FALSE))</f>
        <v>F</v>
      </c>
      <c r="AS11" s="211" t="str">
        <f>IF($D11="","",VLOOKUP($D11,Licenciés!$A:$AC,29,FALSE))</f>
        <v>Française</v>
      </c>
      <c r="AT11" s="30">
        <f>IF($D11="","",VLOOKUP($D11,Licenciés!$A:$AC,28,FALSE))</f>
        <v>0</v>
      </c>
      <c r="AU11" s="211" t="str">
        <f>IF($D11="","",VLOOKUP($D11,Licenciés!$A:$AZ,35,FALSE))</f>
        <v>07 67 38 80 44</v>
      </c>
      <c r="AV11" s="211">
        <f>IF($D11="","",VLOOKUP($D11,Licenciés!$A:$AZ,36,FALSE))</f>
        <v>687554077</v>
      </c>
      <c r="AW11" s="31" t="str">
        <f>IF($D11="","",VLOOKUP($D11,Licenciés!$A:$AZ,37,FALSE))</f>
        <v>mstanski@hotmail.com</v>
      </c>
    </row>
    <row r="12" spans="1:49" s="101" customFormat="1" ht="15.95" customHeight="1">
      <c r="A12" s="519">
        <v>7</v>
      </c>
      <c r="B12" s="520" t="str">
        <f t="shared" si="0"/>
        <v>08</v>
      </c>
      <c r="C12" s="521" t="str">
        <f t="shared" si="1"/>
        <v>95</v>
      </c>
      <c r="D12" s="570">
        <v>9534022</v>
      </c>
      <c r="E12" s="523" t="str">
        <f>IF($D12="","",(VLOOKUP($D12,Licenciés!$A:$AC,2,FALSE)&amp;" "&amp;VLOOKUP($D12,Licenciés!$A:$AC,3,FALSE)))</f>
        <v>CHAUVIN Coralie</v>
      </c>
      <c r="F12" s="29" t="str">
        <f>IF($D12="","",VLOOKUP($D12,Licenciés!$A:$AC,15,FALSE))</f>
        <v>BEAUCHAMP CTT</v>
      </c>
      <c r="G12" s="525">
        <f>IF($D12="","",VLOOKUP($D12,Licenciés!$A:$AC,8,FALSE))</f>
        <v>39825</v>
      </c>
      <c r="H12" s="521">
        <f>IF($D12="","",VLOOKUP($D12,Licenciés!$A:$AC,21,FALSE))</f>
        <v>1048</v>
      </c>
      <c r="I12" s="521">
        <f>IF($D12="","",IF(VLOOKUP($D12,Licenciés!$A:$AC,24,FALSE)="Numerote","n° "&amp;VLOOKUP($D12,Licenciés!$A:$AC,23,FALSE),(VLOOKUP($D12,Licenciés!$A:$AC,24,FALSE))))</f>
        <v>10</v>
      </c>
      <c r="J12" s="521" t="str">
        <f>IF($D12="","",VLOOKUP($D12,Licenciés!$A:$AC,9,FALSE))</f>
        <v>C1</v>
      </c>
      <c r="K12" s="529"/>
      <c r="L12" s="559"/>
      <c r="M12" s="540">
        <v>24</v>
      </c>
      <c r="N12" s="521"/>
      <c r="O12" s="528"/>
      <c r="P12" s="529"/>
      <c r="Q12" s="559"/>
      <c r="R12" s="530"/>
      <c r="S12" s="521"/>
      <c r="T12" s="528"/>
      <c r="U12" s="529"/>
      <c r="V12" s="559"/>
      <c r="W12" s="530"/>
      <c r="X12" s="521"/>
      <c r="Y12" s="528"/>
      <c r="Z12" s="529"/>
      <c r="AA12" s="559"/>
      <c r="AB12" s="521"/>
      <c r="AC12" s="521"/>
      <c r="AD12" s="551"/>
      <c r="AE12" s="529">
        <f t="shared" si="2"/>
        <v>0</v>
      </c>
      <c r="AF12" s="530">
        <f t="shared" si="3"/>
        <v>0</v>
      </c>
      <c r="AG12" s="530">
        <f t="shared" si="4"/>
        <v>24</v>
      </c>
      <c r="AH12" s="530">
        <f t="shared" si="5"/>
        <v>0</v>
      </c>
      <c r="AI12" s="531">
        <f t="shared" si="6"/>
        <v>0</v>
      </c>
      <c r="AJ12" s="383"/>
      <c r="AK12" s="513"/>
      <c r="AL12" s="132" t="str">
        <f>IF($D12="","",IF(VLOOKUP($D12,Licenciés!$A:$AC,14,FALSE)&lt;10000000,"0"&amp;VLOOKUP($D12,Licenciés!$A:$AC,14,FALSE),VLOOKUP($D12,Licenciés!$A:$AC,14,FALSE)))</f>
        <v>08950553</v>
      </c>
      <c r="AM12" s="211">
        <f>IF($D12="","",VLOOKUP($D12,Licenciés!$A:$AC,23,FALSE))</f>
        <v>0</v>
      </c>
      <c r="AN12" s="30">
        <f>IF($D12="","",VLOOKUP($D12,Licenciés!$A:$AC,16,FALSE))</f>
        <v>44749</v>
      </c>
      <c r="AO12" s="31" t="str">
        <f>IF($D12="","",VLOOKUP($D12,Licenciés!$A:$AC,20,FALSE))</f>
        <v>Attestation autoquestionnaire pour mineur</v>
      </c>
      <c r="AP12" s="211" t="str">
        <f>IF($D12="","",VLOOKUP($D12,Licenciés!$A:$AC,5,FALSE))</f>
        <v>T</v>
      </c>
      <c r="AQ12" s="211">
        <f>IF($D12="","",VLOOKUP($D12,Licenciés!$A:$AC,10,FALSE))</f>
        <v>-14</v>
      </c>
      <c r="AR12" s="211" t="str">
        <f>IF($D12="","",VLOOKUP($D12,Licenciés!$A:$AC,11,FALSE))</f>
        <v>F</v>
      </c>
      <c r="AS12" s="211" t="str">
        <f>IF($D12="","",VLOOKUP($D12,Licenciés!$A:$AC,29,FALSE))</f>
        <v>Française</v>
      </c>
      <c r="AT12" s="30">
        <f>IF($D12="","",VLOOKUP($D12,Licenciés!$A:$AC,28,FALSE))</f>
        <v>43647</v>
      </c>
      <c r="AU12" s="211">
        <f>IF($D12="","",VLOOKUP($D12,Licenciés!$A:$AZ,35,FALSE))</f>
        <v>621540444</v>
      </c>
      <c r="AV12" s="211">
        <f>IF($D12="","",VLOOKUP($D12,Licenciés!$A:$AZ,36,FALSE))</f>
        <v>675354257</v>
      </c>
      <c r="AW12" s="31" t="str">
        <f>IF($D12="","",VLOOKUP($D12,Licenciés!$A:$AZ,37,FALSE))</f>
        <v>cocochauvin@free.fr</v>
      </c>
    </row>
    <row r="13" spans="1:49" ht="15.95" customHeight="1">
      <c r="A13" s="519">
        <v>8</v>
      </c>
      <c r="B13" s="520" t="str">
        <f t="shared" si="0"/>
        <v>08</v>
      </c>
      <c r="C13" s="521" t="str">
        <f t="shared" si="1"/>
        <v>95</v>
      </c>
      <c r="D13" s="566">
        <v>9536267</v>
      </c>
      <c r="E13" s="523" t="str">
        <f>IF($D13="","",(VLOOKUP($D13,Licenciés!$A:$AC,2,FALSE)&amp;" "&amp;VLOOKUP($D13,Licenciés!$A:$AC,3,FALSE)))</f>
        <v>PELTIER Mathilde</v>
      </c>
      <c r="F13" s="29" t="str">
        <f>IF($D13="","",VLOOKUP($D13,Licenciés!$A:$AC,15,FALSE))</f>
        <v>PONTOISE CERGY A.S.</v>
      </c>
      <c r="G13" s="525">
        <f>IF($D13="","",VLOOKUP($D13,Licenciés!$A:$AC,8,FALSE))</f>
        <v>39686</v>
      </c>
      <c r="H13" s="521">
        <f>IF($D13="","",VLOOKUP($D13,Licenciés!$A:$AC,21,FALSE))</f>
        <v>1101</v>
      </c>
      <c r="I13" s="521">
        <f>IF($D13="","",IF(VLOOKUP($D13,Licenciés!$A:$AC,24,FALSE)="Numerote","n° "&amp;VLOOKUP($D13,Licenciés!$A:$AC,23,FALSE),(VLOOKUP($D13,Licenciés!$A:$AC,24,FALSE))))</f>
        <v>11</v>
      </c>
      <c r="J13" s="521" t="str">
        <f>IF($D13="","",VLOOKUP($D13,Licenciés!$A:$AC,9,FALSE))</f>
        <v>C2</v>
      </c>
      <c r="K13" s="571"/>
      <c r="L13" s="563"/>
      <c r="M13" s="521">
        <v>23</v>
      </c>
      <c r="N13" s="521"/>
      <c r="O13" s="528"/>
      <c r="P13" s="571"/>
      <c r="Q13" s="563"/>
      <c r="R13" s="563"/>
      <c r="S13" s="521"/>
      <c r="T13" s="528"/>
      <c r="U13" s="571"/>
      <c r="V13" s="563"/>
      <c r="W13" s="563"/>
      <c r="X13" s="521"/>
      <c r="Y13" s="528"/>
      <c r="Z13" s="571"/>
      <c r="AA13" s="563"/>
      <c r="AB13" s="521"/>
      <c r="AC13" s="521"/>
      <c r="AD13" s="551"/>
      <c r="AE13" s="529">
        <f t="shared" si="2"/>
        <v>0</v>
      </c>
      <c r="AF13" s="530">
        <f t="shared" si="3"/>
        <v>0</v>
      </c>
      <c r="AG13" s="530">
        <f t="shared" si="4"/>
        <v>23</v>
      </c>
      <c r="AH13" s="530">
        <f t="shared" si="5"/>
        <v>0</v>
      </c>
      <c r="AI13" s="531">
        <f t="shared" si="6"/>
        <v>0</v>
      </c>
      <c r="AJ13" s="491"/>
      <c r="AK13" s="517"/>
      <c r="AL13" s="132" t="str">
        <f>IF($D13="","",IF(VLOOKUP($D13,Licenciés!$A:$AC,14,FALSE)&lt;10000000,"0"&amp;VLOOKUP($D13,Licenciés!$A:$AC,14,FALSE),VLOOKUP($D13,Licenciés!$A:$AC,14,FALSE)))</f>
        <v>08950330</v>
      </c>
      <c r="AM13" s="211">
        <f>IF($D13="","",VLOOKUP($D13,Licenciés!$A:$AC,23,FALSE))</f>
        <v>0</v>
      </c>
      <c r="AN13" s="30">
        <f>IF($D13="","",VLOOKUP($D13,Licenciés!$A:$AC,16,FALSE))</f>
        <v>44759</v>
      </c>
      <c r="AO13" s="31" t="str">
        <f>IF($D13="","",VLOOKUP($D13,Licenciés!$A:$AC,20,FALSE))</f>
        <v>Attestation autoquestionnaire pour mineur</v>
      </c>
      <c r="AP13" s="211" t="str">
        <f>IF($D13="","",VLOOKUP($D13,Licenciés!$A:$AC,5,FALSE))</f>
        <v>T</v>
      </c>
      <c r="AQ13" s="211">
        <f>IF($D13="","",VLOOKUP($D13,Licenciés!$A:$AC,10,FALSE))</f>
        <v>-15</v>
      </c>
      <c r="AR13" s="211" t="str">
        <f>IF($D13="","",VLOOKUP($D13,Licenciés!$A:$AC,11,FALSE))</f>
        <v>F</v>
      </c>
      <c r="AS13" s="211" t="str">
        <f>IF($D13="","",VLOOKUP($D13,Licenciés!$A:$AC,29,FALSE))</f>
        <v>Française</v>
      </c>
      <c r="AT13" s="30">
        <f>IF($D13="","",VLOOKUP($D13,Licenciés!$A:$AC,28,FALSE))</f>
        <v>44743</v>
      </c>
      <c r="AU13" s="211">
        <f>IF($D13="","",VLOOKUP($D13,Licenciés!$A:$AZ,35,FALSE))</f>
        <v>130407116</v>
      </c>
      <c r="AV13" s="211">
        <f>IF($D13="","",VLOOKUP($D13,Licenciés!$A:$AZ,36,FALSE))</f>
        <v>761455961</v>
      </c>
      <c r="AW13" s="31" t="str">
        <f>IF($D13="","",VLOOKUP($D13,Licenciés!$A:$AZ,37,FALSE))</f>
        <v>ludovic.peltier1@icloud.com</v>
      </c>
    </row>
    <row r="14" spans="1:49" s="101" customFormat="1" ht="15.95" customHeight="1">
      <c r="A14" s="519">
        <v>9</v>
      </c>
      <c r="B14" s="520" t="str">
        <f t="shared" si="0"/>
        <v>04</v>
      </c>
      <c r="C14" s="521" t="str">
        <f t="shared" si="1"/>
        <v>37</v>
      </c>
      <c r="D14" s="570">
        <v>3727799</v>
      </c>
      <c r="E14" s="523" t="str">
        <f>IF($D14="","",(VLOOKUP($D14,Licenciés!$A:$AC,2,FALSE)&amp;" "&amp;VLOOKUP($D14,Licenciés!$A:$AC,3,FALSE)))</f>
        <v>MENARD Chlea</v>
      </c>
      <c r="F14" s="29" t="str">
        <f>IF($D14="","",VLOOKUP($D14,Licenciés!$A:$AC,15,FALSE))</f>
        <v>T.T. JOUE-LES-TOURS</v>
      </c>
      <c r="G14" s="525">
        <f>IF($D14="","",VLOOKUP($D14,Licenciés!$A:$AC,8,FALSE))</f>
        <v>40135</v>
      </c>
      <c r="H14" s="521">
        <f>IF($D14="","",VLOOKUP($D14,Licenciés!$A:$AC,21,FALSE))</f>
        <v>1098</v>
      </c>
      <c r="I14" s="521">
        <f>IF($D14="","",IF(VLOOKUP($D14,Licenciés!$A:$AC,24,FALSE)="Numerote","n° "&amp;VLOOKUP($D14,Licenciés!$A:$AC,23,FALSE),(VLOOKUP($D14,Licenciés!$A:$AC,24,FALSE))))</f>
        <v>10</v>
      </c>
      <c r="J14" s="521" t="str">
        <f>IF($D14="","",VLOOKUP($D14,Licenciés!$A:$AC,9,FALSE))</f>
        <v>C1</v>
      </c>
      <c r="K14" s="529"/>
      <c r="L14" s="559"/>
      <c r="M14" s="563">
        <v>22</v>
      </c>
      <c r="N14" s="521"/>
      <c r="O14" s="528"/>
      <c r="P14" s="529"/>
      <c r="Q14" s="559"/>
      <c r="R14" s="530"/>
      <c r="S14" s="521"/>
      <c r="T14" s="528"/>
      <c r="U14" s="529"/>
      <c r="V14" s="559"/>
      <c r="W14" s="530"/>
      <c r="X14" s="521"/>
      <c r="Y14" s="528"/>
      <c r="Z14" s="529"/>
      <c r="AA14" s="559"/>
      <c r="AB14" s="521"/>
      <c r="AC14" s="521"/>
      <c r="AD14" s="551"/>
      <c r="AE14" s="529">
        <f t="shared" si="2"/>
        <v>0</v>
      </c>
      <c r="AF14" s="530">
        <f t="shared" si="3"/>
        <v>0</v>
      </c>
      <c r="AG14" s="530">
        <f t="shared" si="4"/>
        <v>22</v>
      </c>
      <c r="AH14" s="530">
        <f t="shared" si="5"/>
        <v>0</v>
      </c>
      <c r="AI14" s="531">
        <f t="shared" si="6"/>
        <v>0</v>
      </c>
      <c r="AJ14" s="491"/>
      <c r="AK14" s="513"/>
      <c r="AL14" s="132" t="str">
        <f>IF($D14="","",IF(VLOOKUP($D14,Licenciés!$A:$AC,14,FALSE)&lt;10000000,"0"&amp;VLOOKUP($D14,Licenciés!$A:$AC,14,FALSE),VLOOKUP($D14,Licenciés!$A:$AC,14,FALSE)))</f>
        <v>04370566</v>
      </c>
      <c r="AM14" s="211">
        <f>IF($D14="","",VLOOKUP($D14,Licenciés!$A:$AC,23,FALSE))</f>
        <v>0</v>
      </c>
      <c r="AN14" s="30">
        <f>IF($D14="","",VLOOKUP($D14,Licenciés!$A:$AC,16,FALSE))</f>
        <v>44766</v>
      </c>
      <c r="AO14" s="31" t="str">
        <f>IF($D14="","",VLOOKUP($D14,Licenciés!$A:$AC,20,FALSE))</f>
        <v>Standard</v>
      </c>
      <c r="AP14" s="211" t="str">
        <f>IF($D14="","",VLOOKUP($D14,Licenciés!$A:$AC,5,FALSE))</f>
        <v>T</v>
      </c>
      <c r="AQ14" s="211">
        <f>IF($D14="","",VLOOKUP($D14,Licenciés!$A:$AC,10,FALSE))</f>
        <v>-14</v>
      </c>
      <c r="AR14" s="211" t="str">
        <f>IF($D14="","",VLOOKUP($D14,Licenciés!$A:$AC,11,FALSE))</f>
        <v>F</v>
      </c>
      <c r="AS14" s="211" t="str">
        <f>IF($D14="","",VLOOKUP($D14,Licenciés!$A:$AC,29,FALSE))</f>
        <v>Française</v>
      </c>
      <c r="AT14" s="30">
        <f>IF($D14="","",VLOOKUP($D14,Licenciés!$A:$AC,28,FALSE))</f>
        <v>43647</v>
      </c>
      <c r="AU14" s="211">
        <f>IF($D14="","",VLOOKUP($D14,Licenciés!$A:$AZ,35,FALSE))</f>
        <v>0</v>
      </c>
      <c r="AV14" s="211">
        <f>IF($D14="","",VLOOKUP($D14,Licenciés!$A:$AZ,36,FALSE))</f>
        <v>767671638</v>
      </c>
      <c r="AW14" s="31" t="str">
        <f>IF($D14="","",VLOOKUP($D14,Licenciés!$A:$AZ,37,FALSE))</f>
        <v>menardjeanphilippe@yahoo.fr</v>
      </c>
    </row>
    <row r="15" spans="1:49" s="101" customFormat="1" ht="15.95" customHeight="1">
      <c r="A15" s="519">
        <v>10</v>
      </c>
      <c r="B15" s="520" t="str">
        <f t="shared" si="0"/>
        <v>12</v>
      </c>
      <c r="C15" s="521" t="str">
        <f t="shared" si="1"/>
        <v>72</v>
      </c>
      <c r="D15" s="566">
        <v>7221275</v>
      </c>
      <c r="E15" s="523" t="str">
        <f>IF($D15="","",(VLOOKUP($D15,Licenciés!$A:$AC,2,FALSE)&amp;" "&amp;VLOOKUP($D15,Licenciés!$A:$AC,3,FALSE)))</f>
        <v>GRISON Jodie</v>
      </c>
      <c r="F15" s="29" t="str">
        <f>IF($D15="","",VLOOKUP($D15,Licenciés!$A:$AC,15,FALSE))</f>
        <v>LE MANS SARTHE TENNIS DE TABLE</v>
      </c>
      <c r="G15" s="525">
        <f>IF($D15="","",VLOOKUP($D15,Licenciés!$A:$AC,8,FALSE))</f>
        <v>39682</v>
      </c>
      <c r="H15" s="521">
        <f>IF($D15="","",VLOOKUP($D15,Licenciés!$A:$AC,21,FALSE))</f>
        <v>988</v>
      </c>
      <c r="I15" s="521">
        <f>IF($D15="","",IF(VLOOKUP($D15,Licenciés!$A:$AC,24,FALSE)="Numerote","n° "&amp;VLOOKUP($D15,Licenciés!$A:$AC,23,FALSE),(VLOOKUP($D15,Licenciés!$A:$AC,24,FALSE))))</f>
        <v>9</v>
      </c>
      <c r="J15" s="521" t="str">
        <f>IF($D15="","",VLOOKUP($D15,Licenciés!$A:$AC,9,FALSE))</f>
        <v>C2</v>
      </c>
      <c r="K15" s="526"/>
      <c r="L15" s="527"/>
      <c r="M15" s="521">
        <v>17</v>
      </c>
      <c r="N15" s="521"/>
      <c r="O15" s="528"/>
      <c r="P15" s="526"/>
      <c r="Q15" s="527"/>
      <c r="R15" s="521"/>
      <c r="S15" s="521"/>
      <c r="T15" s="528"/>
      <c r="U15" s="526"/>
      <c r="V15" s="527"/>
      <c r="W15" s="521"/>
      <c r="X15" s="521"/>
      <c r="Y15" s="528"/>
      <c r="Z15" s="529"/>
      <c r="AA15" s="527"/>
      <c r="AB15" s="521"/>
      <c r="AC15" s="521"/>
      <c r="AD15" s="551"/>
      <c r="AE15" s="529">
        <f t="shared" si="2"/>
        <v>0</v>
      </c>
      <c r="AF15" s="530">
        <f t="shared" si="3"/>
        <v>0</v>
      </c>
      <c r="AG15" s="530">
        <f t="shared" si="4"/>
        <v>17</v>
      </c>
      <c r="AH15" s="530">
        <f t="shared" si="5"/>
        <v>0</v>
      </c>
      <c r="AI15" s="531">
        <f t="shared" si="6"/>
        <v>0</v>
      </c>
      <c r="AJ15" s="491"/>
      <c r="AK15" s="513"/>
      <c r="AL15" s="132">
        <f>IF($D15="","",IF(VLOOKUP($D15,Licenciés!$A:$AC,14,FALSE)&lt;10000000,"0"&amp;VLOOKUP($D15,Licenciés!$A:$AC,14,FALSE),VLOOKUP($D15,Licenciés!$A:$AC,14,FALSE)))</f>
        <v>12720104</v>
      </c>
      <c r="AM15" s="211">
        <f>IF($D15="","",VLOOKUP($D15,Licenciés!$A:$AC,23,FALSE))</f>
        <v>0</v>
      </c>
      <c r="AN15" s="30">
        <f>IF($D15="","",VLOOKUP($D15,Licenciés!$A:$AC,16,FALSE))</f>
        <v>44755</v>
      </c>
      <c r="AO15" s="31" t="str">
        <f>IF($D15="","",VLOOKUP($D15,Licenciés!$A:$AC,20,FALSE))</f>
        <v>Attestation autoquestionnaire pour mineur</v>
      </c>
      <c r="AP15" s="211" t="str">
        <f>IF($D15="","",VLOOKUP($D15,Licenciés!$A:$AC,5,FALSE))</f>
        <v>T</v>
      </c>
      <c r="AQ15" s="211">
        <f>IF($D15="","",VLOOKUP($D15,Licenciés!$A:$AC,10,FALSE))</f>
        <v>-15</v>
      </c>
      <c r="AR15" s="211" t="str">
        <f>IF($D15="","",VLOOKUP($D15,Licenciés!$A:$AC,11,FALSE))</f>
        <v>F</v>
      </c>
      <c r="AS15" s="211" t="str">
        <f>IF($D15="","",VLOOKUP($D15,Licenciés!$A:$AC,29,FALSE))</f>
        <v>Française</v>
      </c>
      <c r="AT15" s="30">
        <f>IF($D15="","",VLOOKUP($D15,Licenciés!$A:$AC,28,FALSE))</f>
        <v>43647</v>
      </c>
      <c r="AU15" s="211">
        <f>IF($D15="","",VLOOKUP($D15,Licenciés!$A:$AZ,35,FALSE))</f>
        <v>0</v>
      </c>
      <c r="AV15" s="211">
        <f>IF($D15="","",VLOOKUP($D15,Licenciés!$A:$AZ,36,FALSE))</f>
        <v>633460160</v>
      </c>
      <c r="AW15" s="31" t="str">
        <f>IF($D15="","",VLOOKUP($D15,Licenciés!$A:$AZ,37,FALSE))</f>
        <v>laurinejoubert@hotmail.fr</v>
      </c>
    </row>
    <row r="16" spans="1:49" s="101" customFormat="1" ht="15.95" customHeight="1">
      <c r="A16" s="519">
        <v>11</v>
      </c>
      <c r="B16" s="520" t="str">
        <f t="shared" si="0"/>
        <v>08</v>
      </c>
      <c r="C16" s="521" t="str">
        <f t="shared" si="1"/>
        <v>78</v>
      </c>
      <c r="D16" s="570">
        <v>7879115</v>
      </c>
      <c r="E16" s="523" t="str">
        <f>IF($D16="","",(VLOOKUP($D16,Licenciés!$A:$AC,2,FALSE)&amp;" "&amp;VLOOKUP($D16,Licenciés!$A:$AC,3,FALSE)))</f>
        <v>GROSS Eva</v>
      </c>
      <c r="F16" s="29" t="str">
        <f>IF($D16="","",VLOOKUP($D16,Licenciés!$A:$AC,15,FALSE))</f>
        <v>CHESNAY 78 AS</v>
      </c>
      <c r="G16" s="525">
        <f>IF($D16="","",VLOOKUP($D16,Licenciés!$A:$AC,8,FALSE))</f>
        <v>39650</v>
      </c>
      <c r="H16" s="521">
        <f>IF($D16="","",VLOOKUP($D16,Licenciés!$A:$AC,21,FALSE))</f>
        <v>994</v>
      </c>
      <c r="I16" s="521">
        <f>IF($D16="","",IF(VLOOKUP($D16,Licenciés!$A:$AC,24,FALSE)="Numerote","n° "&amp;VLOOKUP($D16,Licenciés!$A:$AC,23,FALSE),(VLOOKUP($D16,Licenciés!$A:$AC,24,FALSE))))</f>
        <v>9</v>
      </c>
      <c r="J16" s="521" t="str">
        <f>IF($D16="","",VLOOKUP($D16,Licenciés!$A:$AC,9,FALSE))</f>
        <v>C2</v>
      </c>
      <c r="K16" s="529"/>
      <c r="L16" s="567"/>
      <c r="M16" s="521">
        <v>15</v>
      </c>
      <c r="N16" s="534"/>
      <c r="O16" s="535"/>
      <c r="P16" s="569"/>
      <c r="Q16" s="567"/>
      <c r="R16" s="568"/>
      <c r="S16" s="534"/>
      <c r="T16" s="535"/>
      <c r="U16" s="569"/>
      <c r="V16" s="567"/>
      <c r="W16" s="568"/>
      <c r="X16" s="534"/>
      <c r="Y16" s="535"/>
      <c r="Z16" s="569"/>
      <c r="AA16" s="567"/>
      <c r="AB16" s="521"/>
      <c r="AC16" s="521"/>
      <c r="AD16" s="551"/>
      <c r="AE16" s="529">
        <f t="shared" si="2"/>
        <v>0</v>
      </c>
      <c r="AF16" s="530">
        <f t="shared" si="3"/>
        <v>0</v>
      </c>
      <c r="AG16" s="530">
        <f t="shared" si="4"/>
        <v>15</v>
      </c>
      <c r="AH16" s="530">
        <f t="shared" si="5"/>
        <v>0</v>
      </c>
      <c r="AI16" s="531">
        <f t="shared" si="6"/>
        <v>0</v>
      </c>
      <c r="AJ16" s="234"/>
      <c r="AK16" s="513"/>
      <c r="AL16" s="132" t="str">
        <f>IF($D16="","",IF(VLOOKUP($D16,Licenciés!$A:$AC,14,FALSE)&lt;10000000,"0"&amp;VLOOKUP($D16,Licenciés!$A:$AC,14,FALSE),VLOOKUP($D16,Licenciés!$A:$AC,14,FALSE)))</f>
        <v>08780080</v>
      </c>
      <c r="AM16" s="211">
        <f>IF($D16="","",VLOOKUP($D16,Licenciés!$A:$AC,23,FALSE))</f>
        <v>0</v>
      </c>
      <c r="AN16" s="30">
        <f>IF($D16="","",VLOOKUP($D16,Licenciés!$A:$AC,16,FALSE))</f>
        <v>44809</v>
      </c>
      <c r="AO16" s="31" t="str">
        <f>IF($D16="","",VLOOKUP($D16,Licenciés!$A:$AC,20,FALSE))</f>
        <v>Attestation autoquestionnaire pour mineur</v>
      </c>
      <c r="AP16" s="211" t="str">
        <f>IF($D16="","",VLOOKUP($D16,Licenciés!$A:$AC,5,FALSE))</f>
        <v>T</v>
      </c>
      <c r="AQ16" s="211">
        <f>IF($D16="","",VLOOKUP($D16,Licenciés!$A:$AC,10,FALSE))</f>
        <v>-15</v>
      </c>
      <c r="AR16" s="211" t="str">
        <f>IF($D16="","",VLOOKUP($D16,Licenciés!$A:$AC,11,FALSE))</f>
        <v>F</v>
      </c>
      <c r="AS16" s="211" t="str">
        <f>IF($D16="","",VLOOKUP($D16,Licenciés!$A:$AC,29,FALSE))</f>
        <v>Française</v>
      </c>
      <c r="AT16" s="30">
        <f>IF($D16="","",VLOOKUP($D16,Licenciés!$A:$AC,28,FALSE))</f>
        <v>0</v>
      </c>
      <c r="AU16" s="211">
        <f>IF($D16="","",VLOOKUP($D16,Licenciés!$A:$AZ,35,FALSE))</f>
        <v>0</v>
      </c>
      <c r="AV16" s="211">
        <f>IF($D16="","",VLOOKUP($D16,Licenciés!$A:$AZ,36,FALSE))</f>
        <v>619246005</v>
      </c>
      <c r="AW16" s="31" t="str">
        <f>IF($D16="","",VLOOKUP($D16,Licenciés!$A:$AZ,37,FALSE))</f>
        <v>sev78150@gmail.com</v>
      </c>
    </row>
    <row r="17" spans="1:50" s="101" customFormat="1" ht="15.95" customHeight="1">
      <c r="A17" s="519">
        <v>12</v>
      </c>
      <c r="B17" s="520" t="str">
        <f t="shared" si="0"/>
        <v>03</v>
      </c>
      <c r="C17" s="521" t="str">
        <f t="shared" si="1"/>
        <v>22</v>
      </c>
      <c r="D17" s="566">
        <v>2218758</v>
      </c>
      <c r="E17" s="523" t="str">
        <f>IF($D17="","",(VLOOKUP($D17,Licenciés!$A:$AC,2,FALSE)&amp;" "&amp;VLOOKUP($D17,Licenciés!$A:$AC,3,FALSE)))</f>
        <v>YAHIA Kenza</v>
      </c>
      <c r="F17" s="29" t="str">
        <f>IF($D17="","",VLOOKUP($D17,Licenciés!$A:$AC,15,FALSE))</f>
        <v>TT Ambition-Loisirs-PLOUMAGOAR</v>
      </c>
      <c r="G17" s="525">
        <f>IF($D17="","",VLOOKUP($D17,Licenciés!$A:$AC,8,FALSE))</f>
        <v>39618</v>
      </c>
      <c r="H17" s="521">
        <f>IF($D17="","",VLOOKUP($D17,Licenciés!$A:$AC,21,FALSE))</f>
        <v>984</v>
      </c>
      <c r="I17" s="521">
        <f>IF($D17="","",IF(VLOOKUP($D17,Licenciés!$A:$AC,24,FALSE)="Numerote","n° "&amp;VLOOKUP($D17,Licenciés!$A:$AC,23,FALSE),(VLOOKUP($D17,Licenciés!$A:$AC,24,FALSE))))</f>
        <v>9</v>
      </c>
      <c r="J17" s="521" t="str">
        <f>IF($D17="","",VLOOKUP($D17,Licenciés!$A:$AC,9,FALSE))</f>
        <v>C2</v>
      </c>
      <c r="K17" s="571"/>
      <c r="L17" s="563"/>
      <c r="M17" s="521">
        <v>13</v>
      </c>
      <c r="N17" s="521"/>
      <c r="O17" s="528"/>
      <c r="P17" s="571"/>
      <c r="Q17" s="563"/>
      <c r="R17" s="563"/>
      <c r="S17" s="521"/>
      <c r="T17" s="528"/>
      <c r="U17" s="571"/>
      <c r="V17" s="563"/>
      <c r="W17" s="563"/>
      <c r="X17" s="521"/>
      <c r="Y17" s="528"/>
      <c r="Z17" s="571"/>
      <c r="AA17" s="563"/>
      <c r="AB17" s="521"/>
      <c r="AC17" s="521"/>
      <c r="AD17" s="551"/>
      <c r="AE17" s="529">
        <f t="shared" si="2"/>
        <v>0</v>
      </c>
      <c r="AF17" s="530">
        <f t="shared" si="3"/>
        <v>0</v>
      </c>
      <c r="AG17" s="530">
        <f t="shared" si="4"/>
        <v>13</v>
      </c>
      <c r="AH17" s="530">
        <f t="shared" si="5"/>
        <v>0</v>
      </c>
      <c r="AI17" s="531">
        <f t="shared" si="6"/>
        <v>0</v>
      </c>
      <c r="AJ17" s="491"/>
      <c r="AK17" s="513"/>
      <c r="AL17" s="132" t="str">
        <f>IF($D17="","",IF(VLOOKUP($D17,Licenciés!$A:$AC,14,FALSE)&lt;10000000,"0"&amp;VLOOKUP($D17,Licenciés!$A:$AC,14,FALSE),VLOOKUP($D17,Licenciés!$A:$AC,14,FALSE)))</f>
        <v>03220123</v>
      </c>
      <c r="AM17" s="211">
        <f>IF($D17="","",VLOOKUP($D17,Licenciés!$A:$AC,23,FALSE))</f>
        <v>0</v>
      </c>
      <c r="AN17" s="30">
        <f>IF($D17="","",VLOOKUP($D17,Licenciés!$A:$AC,16,FALSE))</f>
        <v>44816</v>
      </c>
      <c r="AO17" s="31" t="str">
        <f>IF($D17="","",VLOOKUP($D17,Licenciés!$A:$AC,20,FALSE))</f>
        <v>Standard</v>
      </c>
      <c r="AP17" s="211" t="str">
        <f>IF($D17="","",VLOOKUP($D17,Licenciés!$A:$AC,5,FALSE))</f>
        <v>T</v>
      </c>
      <c r="AQ17" s="211">
        <f>IF($D17="","",VLOOKUP($D17,Licenciés!$A:$AC,10,FALSE))</f>
        <v>-15</v>
      </c>
      <c r="AR17" s="211" t="str">
        <f>IF($D17="","",VLOOKUP($D17,Licenciés!$A:$AC,11,FALSE))</f>
        <v>F</v>
      </c>
      <c r="AS17" s="211" t="str">
        <f>IF($D17="","",VLOOKUP($D17,Licenciés!$A:$AC,29,FALSE))</f>
        <v>Française</v>
      </c>
      <c r="AT17" s="30">
        <f>IF($D17="","",VLOOKUP($D17,Licenciés!$A:$AC,28,FALSE))</f>
        <v>0</v>
      </c>
      <c r="AU17" s="211">
        <f>IF($D17="","",VLOOKUP($D17,Licenciés!$A:$AZ,35,FALSE))</f>
        <v>0</v>
      </c>
      <c r="AV17" s="211">
        <f>IF($D17="","",VLOOKUP($D17,Licenciés!$A:$AZ,36,FALSE))</f>
        <v>781337715</v>
      </c>
      <c r="AW17" s="31" t="str">
        <f>IF($D17="","",VLOOKUP($D17,Licenciés!$A:$AZ,37,FALSE))</f>
        <v>marc.yahia@wanadoo.fr</v>
      </c>
    </row>
    <row r="18" spans="1:50" ht="15.95" customHeight="1">
      <c r="A18" s="519">
        <v>13</v>
      </c>
      <c r="B18" s="619" t="str">
        <f t="shared" si="0"/>
        <v>08</v>
      </c>
      <c r="C18" s="549" t="str">
        <f t="shared" si="1"/>
        <v>95</v>
      </c>
      <c r="D18" s="695">
        <v>9535505</v>
      </c>
      <c r="E18" s="523" t="str">
        <f>IF($D18="","",(VLOOKUP($D18,Licenciés!$A:$AC,2,FALSE)&amp;" "&amp;VLOOKUP($D18,Licenciés!$A:$AC,3,FALSE)))</f>
        <v>COHENDET Justine</v>
      </c>
      <c r="F18" s="29" t="str">
        <f>IF($D18="","",VLOOKUP($D18,Licenciés!$A:$AC,15,FALSE))</f>
        <v>MENUCOURT ASTT</v>
      </c>
      <c r="G18" s="644">
        <f>IF($D18="","",VLOOKUP($D18,Licenciés!$A:$AC,8,FALSE))</f>
        <v>39700</v>
      </c>
      <c r="H18" s="549">
        <f>IF($D18="","",VLOOKUP($D18,Licenciés!$A:$AC,21,FALSE))</f>
        <v>975</v>
      </c>
      <c r="I18" s="549">
        <f>IF($D18="","",IF(VLOOKUP($D18,Licenciés!$A:$AC,24,FALSE)="Numerote","n° "&amp;VLOOKUP($D18,Licenciés!$A:$AC,23,FALSE),(VLOOKUP($D18,Licenciés!$A:$AC,24,FALSE))))</f>
        <v>9</v>
      </c>
      <c r="J18" s="549" t="str">
        <f>IF($D18="","",VLOOKUP($D18,Licenciés!$A:$AC,9,FALSE))</f>
        <v>C2</v>
      </c>
      <c r="K18" s="696"/>
      <c r="L18" s="697"/>
      <c r="M18" s="646">
        <v>11</v>
      </c>
      <c r="N18" s="549"/>
      <c r="O18" s="554"/>
      <c r="P18" s="696"/>
      <c r="Q18" s="697"/>
      <c r="R18" s="697"/>
      <c r="S18" s="549"/>
      <c r="T18" s="554"/>
      <c r="U18" s="696"/>
      <c r="V18" s="697"/>
      <c r="W18" s="549"/>
      <c r="X18" s="549"/>
      <c r="Y18" s="554"/>
      <c r="Z18" s="716"/>
      <c r="AA18" s="697"/>
      <c r="AB18" s="549"/>
      <c r="AC18" s="549"/>
      <c r="AD18" s="688"/>
      <c r="AE18" s="645">
        <f t="shared" si="2"/>
        <v>0</v>
      </c>
      <c r="AF18" s="646">
        <f t="shared" si="3"/>
        <v>0</v>
      </c>
      <c r="AG18" s="646">
        <f t="shared" si="4"/>
        <v>11</v>
      </c>
      <c r="AH18" s="646">
        <f t="shared" si="5"/>
        <v>0</v>
      </c>
      <c r="AI18" s="647">
        <f t="shared" si="6"/>
        <v>0</v>
      </c>
      <c r="AJ18" s="383" t="s">
        <v>122</v>
      </c>
      <c r="AK18" s="517"/>
      <c r="AL18" s="132" t="str">
        <f>IF($D18="","",IF(VLOOKUP($D18,Licenciés!$A:$AC,14,FALSE)&lt;10000000,"0"&amp;VLOOKUP($D18,Licenciés!$A:$AC,14,FALSE),VLOOKUP($D18,Licenciés!$A:$AC,14,FALSE)))</f>
        <v>08951449</v>
      </c>
      <c r="AM18" s="211">
        <f>IF($D18="","",VLOOKUP($D18,Licenciés!$A:$AC,23,FALSE))</f>
        <v>0</v>
      </c>
      <c r="AN18" s="30">
        <f>IF($D18="","",VLOOKUP($D18,Licenciés!$A:$AC,16,FALSE))</f>
        <v>44806</v>
      </c>
      <c r="AO18" s="31" t="str">
        <f>IF($D18="","",VLOOKUP($D18,Licenciés!$A:$AC,20,FALSE))</f>
        <v>Attestation autoquestionnaire pour mineur</v>
      </c>
      <c r="AP18" s="211" t="str">
        <f>IF($D18="","",VLOOKUP($D18,Licenciés!$A:$AC,5,FALSE))</f>
        <v>T</v>
      </c>
      <c r="AQ18" s="211">
        <f>IF($D18="","",VLOOKUP($D18,Licenciés!$A:$AC,10,FALSE))</f>
        <v>-15</v>
      </c>
      <c r="AR18" s="211" t="str">
        <f>IF($D18="","",VLOOKUP($D18,Licenciés!$A:$AC,11,FALSE))</f>
        <v>F</v>
      </c>
      <c r="AS18" s="211" t="str">
        <f>IF($D18="","",VLOOKUP($D18,Licenciés!$A:$AC,29,FALSE))</f>
        <v>Française</v>
      </c>
      <c r="AT18" s="30">
        <f>IF($D18="","",VLOOKUP($D18,Licenciés!$A:$AC,28,FALSE))</f>
        <v>0</v>
      </c>
      <c r="AU18" s="211">
        <f>IF($D18="","",VLOOKUP($D18,Licenciés!$A:$AZ,35,FALSE))</f>
        <v>0</v>
      </c>
      <c r="AV18" s="211">
        <f>IF($D18="","",VLOOKUP($D18,Licenciés!$A:$AZ,36,FALSE))</f>
        <v>674540855</v>
      </c>
      <c r="AW18" s="31" t="str">
        <f>IF($D18="","",VLOOKUP($D18,Licenciés!$A:$AZ,37,FALSE))</f>
        <v>varneystephanie@yahoo.fr</v>
      </c>
    </row>
    <row r="19" spans="1:50" s="101" customFormat="1" ht="15.95" customHeight="1">
      <c r="A19" s="519">
        <v>14</v>
      </c>
      <c r="B19" s="520" t="str">
        <f t="shared" si="0"/>
        <v>04</v>
      </c>
      <c r="C19" s="521" t="str">
        <f t="shared" si="1"/>
        <v>37</v>
      </c>
      <c r="D19" s="570">
        <v>2813025</v>
      </c>
      <c r="E19" s="523" t="str">
        <f>IF($D19="","",(VLOOKUP($D19,Licenciés!$A:$AC,2,FALSE)&amp;" "&amp;VLOOKUP($D19,Licenciés!$A:$AC,3,FALSE)))</f>
        <v>CENDRIER Chloé</v>
      </c>
      <c r="F19" s="29" t="str">
        <f>IF($D19="","",VLOOKUP($D19,Licenciés!$A:$AC,15,FALSE))</f>
        <v>4S TOURS T.T.</v>
      </c>
      <c r="G19" s="525">
        <f>IF($D19="","",VLOOKUP($D19,Licenciés!$A:$AC,8,FALSE))</f>
        <v>39939</v>
      </c>
      <c r="H19" s="521">
        <f>IF($D19="","",VLOOKUP($D19,Licenciés!$A:$AC,21,FALSE))</f>
        <v>986</v>
      </c>
      <c r="I19" s="521">
        <f>IF($D19="","",IF(VLOOKUP($D19,Licenciés!$A:$AC,24,FALSE)="Numerote","n° "&amp;VLOOKUP($D19,Licenciés!$A:$AC,23,FALSE),(VLOOKUP($D19,Licenciés!$A:$AC,24,FALSE))))</f>
        <v>9</v>
      </c>
      <c r="J19" s="521" t="str">
        <f>IF($D19="","",VLOOKUP($D19,Licenciés!$A:$AC,9,FALSE))</f>
        <v>C1</v>
      </c>
      <c r="K19" s="526"/>
      <c r="L19" s="527"/>
      <c r="M19" s="530">
        <v>9</v>
      </c>
      <c r="N19" s="521"/>
      <c r="O19" s="528"/>
      <c r="P19" s="526"/>
      <c r="Q19" s="527"/>
      <c r="R19" s="521"/>
      <c r="S19" s="521"/>
      <c r="T19" s="528"/>
      <c r="U19" s="526"/>
      <c r="V19" s="527"/>
      <c r="W19" s="563"/>
      <c r="X19" s="521"/>
      <c r="Y19" s="528"/>
      <c r="Z19" s="526"/>
      <c r="AA19" s="527"/>
      <c r="AB19" s="521"/>
      <c r="AC19" s="521"/>
      <c r="AD19" s="551"/>
      <c r="AE19" s="529">
        <f t="shared" si="2"/>
        <v>0</v>
      </c>
      <c r="AF19" s="530">
        <f t="shared" si="3"/>
        <v>0</v>
      </c>
      <c r="AG19" s="530">
        <f t="shared" si="4"/>
        <v>9</v>
      </c>
      <c r="AH19" s="530">
        <f t="shared" si="5"/>
        <v>0</v>
      </c>
      <c r="AI19" s="531">
        <f t="shared" si="6"/>
        <v>0</v>
      </c>
      <c r="AJ19" s="383" t="s">
        <v>122</v>
      </c>
      <c r="AK19" s="517"/>
      <c r="AL19" s="132" t="str">
        <f>IF($D19="","",IF(VLOOKUP($D19,Licenciés!$A:$AC,14,FALSE)&lt;10000000,"0"&amp;VLOOKUP($D19,Licenciés!$A:$AC,14,FALSE),VLOOKUP($D19,Licenciés!$A:$AC,14,FALSE)))</f>
        <v>04370002</v>
      </c>
      <c r="AM19" s="211">
        <f>IF($D19="","",VLOOKUP($D19,Licenciés!$A:$AC,23,FALSE))</f>
        <v>0</v>
      </c>
      <c r="AN19" s="30">
        <f>IF($D19="","",VLOOKUP($D19,Licenciés!$A:$AC,16,FALSE))</f>
        <v>44811</v>
      </c>
      <c r="AO19" s="31" t="str">
        <f>IF($D19="","",VLOOKUP($D19,Licenciés!$A:$AC,20,FALSE))</f>
        <v>Attestation autoquestionnaire pour mineur</v>
      </c>
      <c r="AP19" s="211" t="str">
        <f>IF($D19="","",VLOOKUP($D19,Licenciés!$A:$AC,5,FALSE))</f>
        <v>T</v>
      </c>
      <c r="AQ19" s="211">
        <f>IF($D19="","",VLOOKUP($D19,Licenciés!$A:$AC,10,FALSE))</f>
        <v>-14</v>
      </c>
      <c r="AR19" s="211" t="str">
        <f>IF($D19="","",VLOOKUP($D19,Licenciés!$A:$AC,11,FALSE))</f>
        <v>F</v>
      </c>
      <c r="AS19" s="211" t="str">
        <f>IF($D19="","",VLOOKUP($D19,Licenciés!$A:$AC,29,FALSE))</f>
        <v>Française</v>
      </c>
      <c r="AT19" s="30">
        <f>IF($D19="","",VLOOKUP($D19,Licenciés!$A:$AC,28,FALSE))</f>
        <v>0</v>
      </c>
      <c r="AU19" s="211">
        <f>IF($D19="","",VLOOKUP($D19,Licenciés!$A:$AZ,35,FALSE))</f>
        <v>0</v>
      </c>
      <c r="AV19" s="211">
        <f>IF($D19="","",VLOOKUP($D19,Licenciés!$A:$AZ,36,FALSE))</f>
        <v>636200506</v>
      </c>
      <c r="AW19" s="31" t="str">
        <f>IF($D19="","",VLOOKUP($D19,Licenciés!$A:$AZ,37,FALSE))</f>
        <v>famillecendrier@gmail.com</v>
      </c>
    </row>
    <row r="20" spans="1:50" s="101" customFormat="1" ht="15.95" customHeight="1">
      <c r="A20" s="519">
        <v>15</v>
      </c>
      <c r="B20" s="520" t="str">
        <f t="shared" si="0"/>
        <v>04</v>
      </c>
      <c r="C20" s="521" t="str">
        <f t="shared" si="1"/>
        <v>37</v>
      </c>
      <c r="D20" s="570">
        <v>3726752</v>
      </c>
      <c r="E20" s="523" t="str">
        <f>IF($D20="","",(VLOOKUP($D20,Licenciés!$A:$AC,2,FALSE)&amp;" "&amp;VLOOKUP($D20,Licenciés!$A:$AC,3,FALSE)))</f>
        <v>NAUD Maelis</v>
      </c>
      <c r="F20" s="29" t="str">
        <f>IF($D20="","",VLOOKUP($D20,Licenciés!$A:$AC,15,FALSE))</f>
        <v>T.T. JOUE-LES-TOURS</v>
      </c>
      <c r="G20" s="525">
        <f>IF($D20="","",VLOOKUP($D20,Licenciés!$A:$AC,8,FALSE))</f>
        <v>39641</v>
      </c>
      <c r="H20" s="521">
        <f>IF($D20="","",VLOOKUP($D20,Licenciés!$A:$AC,21,FALSE))</f>
        <v>1040</v>
      </c>
      <c r="I20" s="521">
        <f>IF($D20="","",IF(VLOOKUP($D20,Licenciés!$A:$AC,24,FALSE)="Numerote","n° "&amp;VLOOKUP($D20,Licenciés!$A:$AC,23,FALSE),(VLOOKUP($D20,Licenciés!$A:$AC,24,FALSE))))</f>
        <v>10</v>
      </c>
      <c r="J20" s="521" t="str">
        <f>IF($D20="","",VLOOKUP($D20,Licenciés!$A:$AC,9,FALSE))</f>
        <v>C2</v>
      </c>
      <c r="K20" s="571"/>
      <c r="L20" s="565"/>
      <c r="M20" s="530">
        <v>8</v>
      </c>
      <c r="N20" s="534"/>
      <c r="O20" s="535"/>
      <c r="P20" s="564"/>
      <c r="Q20" s="565"/>
      <c r="R20" s="565"/>
      <c r="S20" s="534"/>
      <c r="T20" s="535"/>
      <c r="U20" s="564"/>
      <c r="V20" s="565"/>
      <c r="W20" s="565"/>
      <c r="X20" s="534"/>
      <c r="Y20" s="535"/>
      <c r="Z20" s="576"/>
      <c r="AA20" s="565"/>
      <c r="AB20" s="521"/>
      <c r="AC20" s="521"/>
      <c r="AD20" s="551"/>
      <c r="AE20" s="529">
        <f t="shared" si="2"/>
        <v>0</v>
      </c>
      <c r="AF20" s="530">
        <f t="shared" si="3"/>
        <v>0</v>
      </c>
      <c r="AG20" s="530">
        <f t="shared" si="4"/>
        <v>8</v>
      </c>
      <c r="AH20" s="530">
        <f t="shared" si="5"/>
        <v>0</v>
      </c>
      <c r="AI20" s="531">
        <f t="shared" si="6"/>
        <v>0</v>
      </c>
      <c r="AJ20" s="383" t="s">
        <v>122</v>
      </c>
      <c r="AK20" s="517"/>
      <c r="AL20" s="132" t="str">
        <f>IF($D20="","",IF(VLOOKUP($D20,Licenciés!$A:$AC,14,FALSE)&lt;10000000,"0"&amp;VLOOKUP($D20,Licenciés!$A:$AC,14,FALSE),VLOOKUP($D20,Licenciés!$A:$AC,14,FALSE)))</f>
        <v>04370566</v>
      </c>
      <c r="AM20" s="211">
        <f>IF($D20="","",VLOOKUP($D20,Licenciés!$A:$AC,23,FALSE))</f>
        <v>0</v>
      </c>
      <c r="AN20" s="30">
        <f>IF($D20="","",VLOOKUP($D20,Licenciés!$A:$AC,16,FALSE))</f>
        <v>44766</v>
      </c>
      <c r="AO20" s="31" t="str">
        <f>IF($D20="","",VLOOKUP($D20,Licenciés!$A:$AC,20,FALSE))</f>
        <v>Attestation autoquestionnaire pour mineur</v>
      </c>
      <c r="AP20" s="211" t="str">
        <f>IF($D20="","",VLOOKUP($D20,Licenciés!$A:$AC,5,FALSE))</f>
        <v>T</v>
      </c>
      <c r="AQ20" s="211">
        <f>IF($D20="","",VLOOKUP($D20,Licenciés!$A:$AC,10,FALSE))</f>
        <v>-15</v>
      </c>
      <c r="AR20" s="211" t="str">
        <f>IF($D20="","",VLOOKUP($D20,Licenciés!$A:$AC,11,FALSE))</f>
        <v>F</v>
      </c>
      <c r="AS20" s="211" t="str">
        <f>IF($D20="","",VLOOKUP($D20,Licenciés!$A:$AC,29,FALSE))</f>
        <v>Française</v>
      </c>
      <c r="AT20" s="30">
        <f>IF($D20="","",VLOOKUP($D20,Licenciés!$A:$AC,28,FALSE))</f>
        <v>43282</v>
      </c>
      <c r="AU20" s="211">
        <f>IF($D20="","",VLOOKUP($D20,Licenciés!$A:$AZ,35,FALSE))</f>
        <v>0</v>
      </c>
      <c r="AV20" s="211" t="str">
        <f>IF($D20="","",VLOOKUP($D20,Licenciés!$A:$AZ,36,FALSE))</f>
        <v xml:space="preserve">06 81 04 80 78 </v>
      </c>
      <c r="AW20" s="31" t="str">
        <f>IF($D20="","",VLOOKUP($D20,Licenciés!$A:$AZ,37,FALSE))</f>
        <v>fabienaud@orange.fr</v>
      </c>
    </row>
    <row r="21" spans="1:50" ht="15.95" customHeight="1">
      <c r="A21" s="519">
        <v>16</v>
      </c>
      <c r="B21" s="520" t="str">
        <f t="shared" si="0"/>
        <v>03</v>
      </c>
      <c r="C21" s="521" t="str">
        <f t="shared" si="1"/>
        <v>35</v>
      </c>
      <c r="D21" s="566">
        <v>3535994</v>
      </c>
      <c r="E21" s="523" t="str">
        <f>IF($D21="","",(VLOOKUP($D21,Licenciés!$A:$AC,2,FALSE)&amp;" "&amp;VLOOKUP($D21,Licenciés!$A:$AC,3,FALSE)))</f>
        <v>LE GOURIEREC Klervie</v>
      </c>
      <c r="F21" s="29" t="str">
        <f>IF($D21="","",VLOOKUP($D21,Licenciés!$A:$AC,15,FALSE))</f>
        <v>U.S. VERN</v>
      </c>
      <c r="G21" s="525">
        <f>IF($D21="","",VLOOKUP($D21,Licenciés!$A:$AC,8,FALSE))</f>
        <v>39953</v>
      </c>
      <c r="H21" s="521">
        <f>IF($D21="","",VLOOKUP($D21,Licenciés!$A:$AC,21,FALSE))</f>
        <v>993</v>
      </c>
      <c r="I21" s="521">
        <f>IF($D21="","",IF(VLOOKUP($D21,Licenciés!$A:$AC,24,FALSE)="Numerote","n° "&amp;VLOOKUP($D21,Licenciés!$A:$AC,23,FALSE),(VLOOKUP($D21,Licenciés!$A:$AC,24,FALSE))))</f>
        <v>9</v>
      </c>
      <c r="J21" s="521" t="str">
        <f>IF($D21="","",VLOOKUP($D21,Licenciés!$A:$AC,9,FALSE))</f>
        <v>C1</v>
      </c>
      <c r="K21" s="526"/>
      <c r="L21" s="533"/>
      <c r="M21" s="521"/>
      <c r="N21" s="534">
        <v>100</v>
      </c>
      <c r="O21" s="535"/>
      <c r="P21" s="536"/>
      <c r="Q21" s="533"/>
      <c r="R21" s="534"/>
      <c r="S21" s="534"/>
      <c r="T21" s="535"/>
      <c r="U21" s="536"/>
      <c r="V21" s="533"/>
      <c r="W21" s="534"/>
      <c r="X21" s="534"/>
      <c r="Y21" s="535"/>
      <c r="Z21" s="569"/>
      <c r="AA21" s="533"/>
      <c r="AB21" s="521"/>
      <c r="AC21" s="521"/>
      <c r="AD21" s="551"/>
      <c r="AE21" s="529">
        <f t="shared" si="2"/>
        <v>0</v>
      </c>
      <c r="AF21" s="530">
        <f t="shared" si="3"/>
        <v>0</v>
      </c>
      <c r="AG21" s="530">
        <f t="shared" si="4"/>
        <v>1</v>
      </c>
      <c r="AH21" s="530">
        <f t="shared" si="5"/>
        <v>0</v>
      </c>
      <c r="AI21" s="531">
        <f t="shared" si="6"/>
        <v>0</v>
      </c>
      <c r="AJ21" s="129" t="s">
        <v>119</v>
      </c>
      <c r="AK21" s="517"/>
      <c r="AL21" s="132" t="str">
        <f>IF($D21="","",IF(VLOOKUP($D21,Licenciés!$A:$AC,14,FALSE)&lt;10000000,"0"&amp;VLOOKUP($D21,Licenciés!$A:$AC,14,FALSE),VLOOKUP($D21,Licenciés!$A:$AC,14,FALSE)))</f>
        <v>03350022</v>
      </c>
      <c r="AM21" s="211">
        <f>IF($D21="","",VLOOKUP($D21,Licenciés!$A:$AC,23,FALSE))</f>
        <v>0</v>
      </c>
      <c r="AN21" s="30">
        <f>IF($D21="","",VLOOKUP($D21,Licenciés!$A:$AC,16,FALSE))</f>
        <v>44771</v>
      </c>
      <c r="AO21" s="31" t="str">
        <f>IF($D21="","",VLOOKUP($D21,Licenciés!$A:$AC,20,FALSE))</f>
        <v>Attestation autoquestionnaire pour mineur</v>
      </c>
      <c r="AP21" s="211" t="str">
        <f>IF($D21="","",VLOOKUP($D21,Licenciés!$A:$AC,5,FALSE))</f>
        <v>T</v>
      </c>
      <c r="AQ21" s="211">
        <f>IF($D21="","",VLOOKUP($D21,Licenciés!$A:$AC,10,FALSE))</f>
        <v>-14</v>
      </c>
      <c r="AR21" s="211" t="str">
        <f>IF($D21="","",VLOOKUP($D21,Licenciés!$A:$AC,11,FALSE))</f>
        <v>F</v>
      </c>
      <c r="AS21" s="211" t="str">
        <f>IF($D21="","",VLOOKUP($D21,Licenciés!$A:$AC,29,FALSE))</f>
        <v>Française</v>
      </c>
      <c r="AT21" s="30">
        <f>IF($D21="","",VLOOKUP($D21,Licenciés!$A:$AC,28,FALSE))</f>
        <v>0</v>
      </c>
      <c r="AU21" s="211">
        <f>IF($D21="","",VLOOKUP($D21,Licenciés!$A:$AZ,35,FALSE))</f>
        <v>0</v>
      </c>
      <c r="AV21" s="211">
        <f>IF($D21="","",VLOOKUP($D21,Licenciés!$A:$AZ,36,FALSE))</f>
        <v>766399199</v>
      </c>
      <c r="AW21" s="31" t="str">
        <f>IF($D21="","",VLOOKUP($D21,Licenciés!$A:$AZ,37,FALSE))</f>
        <v>famillelegourierec@free.fr</v>
      </c>
    </row>
    <row r="22" spans="1:50" ht="15.95" customHeight="1">
      <c r="A22" s="519">
        <v>17</v>
      </c>
      <c r="B22" s="520" t="str">
        <f t="shared" si="0"/>
        <v>04</v>
      </c>
      <c r="C22" s="521" t="str">
        <f t="shared" si="1"/>
        <v>45</v>
      </c>
      <c r="D22" s="566">
        <v>4529838</v>
      </c>
      <c r="E22" s="523" t="str">
        <f>IF($D22="","",(VLOOKUP($D22,Licenciés!$A:$AC,2,FALSE)&amp;" "&amp;VLOOKUP($D22,Licenciés!$A:$AC,3,FALSE)))</f>
        <v>ROUET Margaux</v>
      </c>
      <c r="F22" s="29" t="str">
        <f>IF($D22="","",VLOOKUP($D22,Licenciés!$A:$AC,15,FALSE))</f>
        <v>PING ST JEAN 45</v>
      </c>
      <c r="G22" s="525">
        <f>IF($D22="","",VLOOKUP($D22,Licenciés!$A:$AC,8,FALSE))</f>
        <v>39915</v>
      </c>
      <c r="H22" s="521">
        <f>IF($D22="","",VLOOKUP($D22,Licenciés!$A:$AC,21,FALSE))</f>
        <v>966</v>
      </c>
      <c r="I22" s="521">
        <f>IF($D22="","",IF(VLOOKUP($D22,Licenciés!$A:$AC,24,FALSE)="Numerote","n° "&amp;VLOOKUP($D22,Licenciés!$A:$AC,23,FALSE),(VLOOKUP($D22,Licenciés!$A:$AC,24,FALSE))))</f>
        <v>9</v>
      </c>
      <c r="J22" s="521" t="str">
        <f>IF($D22="","",VLOOKUP($D22,Licenciés!$A:$AC,9,FALSE))</f>
        <v>C1</v>
      </c>
      <c r="K22" s="526"/>
      <c r="L22" s="533"/>
      <c r="M22" s="521"/>
      <c r="N22" s="534">
        <v>100</v>
      </c>
      <c r="O22" s="535"/>
      <c r="P22" s="536"/>
      <c r="Q22" s="533"/>
      <c r="R22" s="534"/>
      <c r="S22" s="534"/>
      <c r="T22" s="535"/>
      <c r="U22" s="536"/>
      <c r="V22" s="533"/>
      <c r="W22" s="534"/>
      <c r="X22" s="534"/>
      <c r="Y22" s="535"/>
      <c r="Z22" s="569"/>
      <c r="AA22" s="533"/>
      <c r="AB22" s="521"/>
      <c r="AC22" s="521"/>
      <c r="AD22" s="551"/>
      <c r="AE22" s="529">
        <f t="shared" si="2"/>
        <v>0</v>
      </c>
      <c r="AF22" s="530">
        <f t="shared" si="3"/>
        <v>0</v>
      </c>
      <c r="AG22" s="530">
        <f t="shared" si="4"/>
        <v>1</v>
      </c>
      <c r="AH22" s="530">
        <f t="shared" si="5"/>
        <v>0</v>
      </c>
      <c r="AI22" s="531">
        <f t="shared" si="6"/>
        <v>0</v>
      </c>
      <c r="AJ22" s="129" t="s">
        <v>119</v>
      </c>
      <c r="AK22" s="513"/>
      <c r="AL22" s="132" t="str">
        <f>IF($D22="","",IF(VLOOKUP($D22,Licenciés!$A:$AC,14,FALSE)&lt;10000000,"0"&amp;VLOOKUP($D22,Licenciés!$A:$AC,14,FALSE),VLOOKUP($D22,Licenciés!$A:$AC,14,FALSE)))</f>
        <v>04450751</v>
      </c>
      <c r="AM22" s="211">
        <f>IF($D22="","",VLOOKUP($D22,Licenciés!$A:$AC,23,FALSE))</f>
        <v>0</v>
      </c>
      <c r="AN22" s="30">
        <f>IF($D22="","",VLOOKUP($D22,Licenciés!$A:$AC,16,FALSE))</f>
        <v>44798</v>
      </c>
      <c r="AO22" s="31" t="str">
        <f>IF($D22="","",VLOOKUP($D22,Licenciés!$A:$AC,20,FALSE))</f>
        <v>Attestation autoquestionnaire pour mineur</v>
      </c>
      <c r="AP22" s="211" t="str">
        <f>IF($D22="","",VLOOKUP($D22,Licenciés!$A:$AC,5,FALSE))</f>
        <v>T</v>
      </c>
      <c r="AQ22" s="211">
        <f>IF($D22="","",VLOOKUP($D22,Licenciés!$A:$AC,10,FALSE))</f>
        <v>-14</v>
      </c>
      <c r="AR22" s="211" t="str">
        <f>IF($D22="","",VLOOKUP($D22,Licenciés!$A:$AC,11,FALSE))</f>
        <v>F</v>
      </c>
      <c r="AS22" s="211" t="str">
        <f>IF($D22="","",VLOOKUP($D22,Licenciés!$A:$AC,29,FALSE))</f>
        <v>Française</v>
      </c>
      <c r="AT22" s="30">
        <f>IF($D22="","",VLOOKUP($D22,Licenciés!$A:$AC,28,FALSE))</f>
        <v>44013</v>
      </c>
      <c r="AU22" s="211">
        <f>IF($D22="","",VLOOKUP($D22,Licenciés!$A:$AZ,35,FALSE))</f>
        <v>0</v>
      </c>
      <c r="AV22" s="211">
        <f>IF($D22="","",VLOOKUP($D22,Licenciés!$A:$AZ,36,FALSE))</f>
        <v>618325891</v>
      </c>
      <c r="AW22" s="31" t="str">
        <f>IF($D22="","",VLOOKUP($D22,Licenciés!$A:$AZ,37,FALSE))</f>
        <v>ingrid.lambert@laposte.net</v>
      </c>
    </row>
    <row r="23" spans="1:50" s="101" customFormat="1" ht="15.95" customHeight="1">
      <c r="A23" s="519">
        <v>18</v>
      </c>
      <c r="B23" s="520" t="str">
        <f t="shared" si="0"/>
        <v>08</v>
      </c>
      <c r="C23" s="521" t="str">
        <f t="shared" si="1"/>
        <v>94</v>
      </c>
      <c r="D23" s="570">
        <v>9460561</v>
      </c>
      <c r="E23" s="523" t="str">
        <f>IF($D23="","",(VLOOKUP($D23,Licenciés!$A:$AC,2,FALSE)&amp;" "&amp;VLOOKUP($D23,Licenciés!$A:$AC,3,FALSE)))</f>
        <v>RIN Seangna</v>
      </c>
      <c r="F23" s="29" t="str">
        <f>IF($D23="","",VLOOKUP($D23,Licenciés!$A:$AC,15,FALSE))</f>
        <v>VITRY ES</v>
      </c>
      <c r="G23" s="525">
        <f>IF($D23="","",VLOOKUP($D23,Licenciés!$A:$AC,8,FALSE))</f>
        <v>40621</v>
      </c>
      <c r="H23" s="521">
        <f>IF($D23="","",VLOOKUP($D23,Licenciés!$A:$AC,21,FALSE))</f>
        <v>965</v>
      </c>
      <c r="I23" s="521">
        <f>IF($D23="","",IF(VLOOKUP($D23,Licenciés!$A:$AC,24,FALSE)="Numerote","n° "&amp;VLOOKUP($D23,Licenciés!$A:$AC,23,FALSE),(VLOOKUP($D23,Licenciés!$A:$AC,24,FALSE))))</f>
        <v>9</v>
      </c>
      <c r="J23" s="521" t="str">
        <f>IF($D23="","",VLOOKUP($D23,Licenciés!$A:$AC,9,FALSE))</f>
        <v>M1</v>
      </c>
      <c r="K23" s="526"/>
      <c r="L23" s="527"/>
      <c r="M23" s="530"/>
      <c r="N23" s="521">
        <v>100</v>
      </c>
      <c r="O23" s="528"/>
      <c r="P23" s="526"/>
      <c r="Q23" s="527"/>
      <c r="R23" s="521"/>
      <c r="S23" s="521"/>
      <c r="T23" s="528"/>
      <c r="U23" s="526"/>
      <c r="V23" s="527"/>
      <c r="W23" s="521"/>
      <c r="X23" s="521"/>
      <c r="Y23" s="528"/>
      <c r="Z23" s="529"/>
      <c r="AA23" s="527"/>
      <c r="AB23" s="521"/>
      <c r="AC23" s="521"/>
      <c r="AD23" s="528"/>
      <c r="AE23" s="529">
        <f t="shared" si="2"/>
        <v>0</v>
      </c>
      <c r="AF23" s="530">
        <f t="shared" si="3"/>
        <v>0</v>
      </c>
      <c r="AG23" s="530">
        <f t="shared" si="4"/>
        <v>1</v>
      </c>
      <c r="AH23" s="530">
        <f t="shared" si="5"/>
        <v>0</v>
      </c>
      <c r="AI23" s="531">
        <f t="shared" si="6"/>
        <v>0</v>
      </c>
      <c r="AJ23" s="129" t="s">
        <v>119</v>
      </c>
      <c r="AK23" s="513"/>
      <c r="AL23" s="132" t="str">
        <f>IF($D23="","",IF(VLOOKUP($D23,Licenciés!$A:$AC,14,FALSE)&lt;10000000,"0"&amp;VLOOKUP($D23,Licenciés!$A:$AC,14,FALSE),VLOOKUP($D23,Licenciés!$A:$AC,14,FALSE)))</f>
        <v>08940448</v>
      </c>
      <c r="AM23" s="211">
        <f>IF($D23="","",VLOOKUP($D23,Licenciés!$A:$AC,23,FALSE))</f>
        <v>0</v>
      </c>
      <c r="AN23" s="30">
        <f>IF($D23="","",VLOOKUP($D23,Licenciés!$A:$AC,16,FALSE))</f>
        <v>44790</v>
      </c>
      <c r="AO23" s="31" t="str">
        <f>IF($D23="","",VLOOKUP($D23,Licenciés!$A:$AC,20,FALSE))</f>
        <v>Attestation autoquestionnaire pour mineur</v>
      </c>
      <c r="AP23" s="211" t="str">
        <f>IF($D23="","",VLOOKUP($D23,Licenciés!$A:$AC,5,FALSE))</f>
        <v>T</v>
      </c>
      <c r="AQ23" s="211">
        <f>IF($D23="","",VLOOKUP($D23,Licenciés!$A:$AC,10,FALSE))</f>
        <v>-12</v>
      </c>
      <c r="AR23" s="211" t="str">
        <f>IF($D23="","",VLOOKUP($D23,Licenciés!$A:$AC,11,FALSE))</f>
        <v>F</v>
      </c>
      <c r="AS23" s="211" t="str">
        <f>IF($D23="","",VLOOKUP($D23,Licenciés!$A:$AC,29,FALSE))</f>
        <v>Etranger</v>
      </c>
      <c r="AT23" s="30">
        <f>IF($D23="","",VLOOKUP($D23,Licenciés!$A:$AC,28,FALSE))</f>
        <v>0</v>
      </c>
      <c r="AU23" s="211">
        <f>IF($D23="","",VLOOKUP($D23,Licenciés!$A:$AZ,35,FALSE))</f>
        <v>0</v>
      </c>
      <c r="AV23" s="211">
        <f>IF($D23="","",VLOOKUP($D23,Licenciés!$A:$AZ,36,FALSE))</f>
        <v>0</v>
      </c>
      <c r="AW23" s="31" t="str">
        <f>IF($D23="","",VLOOKUP($D23,Licenciés!$A:$AZ,37,FALSE))</f>
        <v>a-renseigner-obligatoirement@fftt.email</v>
      </c>
    </row>
    <row r="24" spans="1:50" ht="15.95" customHeight="1">
      <c r="A24" s="519">
        <v>19</v>
      </c>
      <c r="B24" s="520" t="str">
        <f t="shared" si="0"/>
        <v>08</v>
      </c>
      <c r="C24" s="521" t="str">
        <f t="shared" si="1"/>
        <v>95</v>
      </c>
      <c r="D24" s="570">
        <v>9535936</v>
      </c>
      <c r="E24" s="523" t="str">
        <f>IF($D24="","",(VLOOKUP($D24,Licenciés!$A:$AC,2,FALSE)&amp;" "&amp;VLOOKUP($D24,Licenciés!$A:$AC,3,FALSE)))</f>
        <v>GIRARD Clara</v>
      </c>
      <c r="F24" s="29" t="str">
        <f>IF($D24="","",VLOOKUP($D24,Licenciés!$A:$AC,15,FALSE))</f>
        <v>BEAUCHAMP CTT</v>
      </c>
      <c r="G24" s="525">
        <f>IF($D24="","",VLOOKUP($D24,Licenciés!$A:$AC,8,FALSE))</f>
        <v>39757</v>
      </c>
      <c r="H24" s="521">
        <f>IF($D24="","",VLOOKUP($D24,Licenciés!$A:$AC,21,FALSE))</f>
        <v>869</v>
      </c>
      <c r="I24" s="521">
        <f>IF($D24="","",IF(VLOOKUP($D24,Licenciés!$A:$AC,24,FALSE)="Numerote","n° "&amp;VLOOKUP($D24,Licenciés!$A:$AC,23,FALSE),(VLOOKUP($D24,Licenciés!$A:$AC,24,FALSE))))</f>
        <v>8</v>
      </c>
      <c r="J24" s="521" t="str">
        <f>IF($D24="","",VLOOKUP($D24,Licenciés!$A:$AC,9,FALSE))</f>
        <v>C2</v>
      </c>
      <c r="K24" s="562"/>
      <c r="L24" s="575"/>
      <c r="M24" s="521"/>
      <c r="N24" s="534">
        <v>100</v>
      </c>
      <c r="O24" s="535"/>
      <c r="P24" s="576"/>
      <c r="Q24" s="575"/>
      <c r="R24" s="575"/>
      <c r="S24" s="534"/>
      <c r="T24" s="535"/>
      <c r="U24" s="576"/>
      <c r="V24" s="575"/>
      <c r="W24" s="575"/>
      <c r="X24" s="534"/>
      <c r="Y24" s="535"/>
      <c r="Z24" s="576"/>
      <c r="AA24" s="575"/>
      <c r="AB24" s="521"/>
      <c r="AC24" s="521"/>
      <c r="AD24" s="551"/>
      <c r="AE24" s="529">
        <f t="shared" si="2"/>
        <v>0</v>
      </c>
      <c r="AF24" s="530">
        <f t="shared" si="3"/>
        <v>0</v>
      </c>
      <c r="AG24" s="530">
        <f t="shared" si="4"/>
        <v>1</v>
      </c>
      <c r="AH24" s="530">
        <f t="shared" si="5"/>
        <v>0</v>
      </c>
      <c r="AI24" s="531">
        <f t="shared" si="6"/>
        <v>0</v>
      </c>
      <c r="AJ24" s="129" t="s">
        <v>119</v>
      </c>
      <c r="AK24" s="517"/>
      <c r="AL24" s="132" t="str">
        <f>IF($D24="","",IF(VLOOKUP($D24,Licenciés!$A:$AC,14,FALSE)&lt;10000000,"0"&amp;VLOOKUP($D24,Licenciés!$A:$AC,14,FALSE),VLOOKUP($D24,Licenciés!$A:$AC,14,FALSE)))</f>
        <v>08950553</v>
      </c>
      <c r="AM24" s="211">
        <f>IF($D24="","",VLOOKUP($D24,Licenciés!$A:$AC,23,FALSE))</f>
        <v>0</v>
      </c>
      <c r="AN24" s="30">
        <f>IF($D24="","",VLOOKUP($D24,Licenciés!$A:$AC,16,FALSE))</f>
        <v>44781</v>
      </c>
      <c r="AO24" s="31" t="str">
        <f>IF($D24="","",VLOOKUP($D24,Licenciés!$A:$AC,20,FALSE))</f>
        <v>Standard</v>
      </c>
      <c r="AP24" s="211" t="str">
        <f>IF($D24="","",VLOOKUP($D24,Licenciés!$A:$AC,5,FALSE))</f>
        <v>T</v>
      </c>
      <c r="AQ24" s="211">
        <f>IF($D24="","",VLOOKUP($D24,Licenciés!$A:$AC,10,FALSE))</f>
        <v>-15</v>
      </c>
      <c r="AR24" s="211" t="str">
        <f>IF($D24="","",VLOOKUP($D24,Licenciés!$A:$AC,11,FALSE))</f>
        <v>F</v>
      </c>
      <c r="AS24" s="211" t="str">
        <f>IF($D24="","",VLOOKUP($D24,Licenciés!$A:$AC,29,FALSE))</f>
        <v>Française</v>
      </c>
      <c r="AT24" s="30">
        <f>IF($D24="","",VLOOKUP($D24,Licenciés!$A:$AC,28,FALSE))</f>
        <v>43647</v>
      </c>
      <c r="AU24" s="211">
        <f>IF($D24="","",VLOOKUP($D24,Licenciés!$A:$AZ,35,FALSE))</f>
        <v>637608483</v>
      </c>
      <c r="AV24" s="211">
        <f>IF($D24="","",VLOOKUP($D24,Licenciés!$A:$AZ,36,FALSE))</f>
        <v>672942880</v>
      </c>
      <c r="AW24" s="31" t="str">
        <f>IF($D24="","",VLOOKUP($D24,Licenciés!$A:$AZ,37,FALSE))</f>
        <v>delcm2018@yahoo.com</v>
      </c>
      <c r="AX24" s="101"/>
    </row>
    <row r="25" spans="1:50" ht="15.95" customHeight="1">
      <c r="A25" s="519">
        <v>20</v>
      </c>
      <c r="B25" s="520" t="str">
        <f t="shared" si="0"/>
        <v>08</v>
      </c>
      <c r="C25" s="521" t="str">
        <f t="shared" si="1"/>
        <v>92</v>
      </c>
      <c r="D25" s="570">
        <v>9251058</v>
      </c>
      <c r="E25" s="523" t="str">
        <f>IF($D25="","",(VLOOKUP($D25,Licenciés!$A:$AC,2,FALSE)&amp;" "&amp;VLOOKUP($D25,Licenciés!$A:$AC,3,FALSE)))</f>
        <v>SAADA Lea</v>
      </c>
      <c r="F25" s="29" t="str">
        <f>IF($D25="","",VLOOKUP($D25,Licenciés!$A:$AC,15,FALSE))</f>
        <v>LEVALLOIS SPORTING CLUB TT</v>
      </c>
      <c r="G25" s="525">
        <f>IF($D25="","",VLOOKUP($D25,Licenciés!$A:$AC,8,FALSE))</f>
        <v>40480</v>
      </c>
      <c r="H25" s="521">
        <f>IF($D25="","",VLOOKUP($D25,Licenciés!$A:$AC,21,FALSE))</f>
        <v>961</v>
      </c>
      <c r="I25" s="521">
        <f>IF($D25="","",IF(VLOOKUP($D25,Licenciés!$A:$AC,24,FALSE)="Numerote","n° "&amp;VLOOKUP($D25,Licenciés!$A:$AC,23,FALSE),(VLOOKUP($D25,Licenciés!$A:$AC,24,FALSE))))</f>
        <v>9</v>
      </c>
      <c r="J25" s="521" t="str">
        <f>IF($D25="","",VLOOKUP($D25,Licenciés!$A:$AC,9,FALSE))</f>
        <v>M2</v>
      </c>
      <c r="K25" s="526"/>
      <c r="L25" s="527"/>
      <c r="M25" s="530"/>
      <c r="N25" s="521">
        <v>80</v>
      </c>
      <c r="O25" s="528"/>
      <c r="P25" s="526"/>
      <c r="Q25" s="527"/>
      <c r="R25" s="521"/>
      <c r="S25" s="521"/>
      <c r="T25" s="528"/>
      <c r="U25" s="526"/>
      <c r="V25" s="527"/>
      <c r="W25" s="521"/>
      <c r="X25" s="521"/>
      <c r="Y25" s="528"/>
      <c r="Z25" s="529"/>
      <c r="AA25" s="527"/>
      <c r="AB25" s="521"/>
      <c r="AC25" s="521"/>
      <c r="AD25" s="551"/>
      <c r="AE25" s="529">
        <f t="shared" si="2"/>
        <v>0</v>
      </c>
      <c r="AF25" s="530">
        <f t="shared" si="3"/>
        <v>0</v>
      </c>
      <c r="AG25" s="530">
        <f t="shared" si="4"/>
        <v>0</v>
      </c>
      <c r="AH25" s="530">
        <f t="shared" si="5"/>
        <v>80</v>
      </c>
      <c r="AI25" s="531">
        <f t="shared" si="6"/>
        <v>0</v>
      </c>
      <c r="AJ25" s="129" t="s">
        <v>119</v>
      </c>
      <c r="AK25" s="513"/>
      <c r="AL25" s="132" t="str">
        <f>IF($D25="","",IF(VLOOKUP($D25,Licenciés!$A:$AC,14,FALSE)&lt;10000000,"0"&amp;VLOOKUP($D25,Licenciés!$A:$AC,14,FALSE),VLOOKUP($D25,Licenciés!$A:$AC,14,FALSE)))</f>
        <v>08921458</v>
      </c>
      <c r="AM25" s="211">
        <f>IF($D25="","",VLOOKUP($D25,Licenciés!$A:$AC,23,FALSE))</f>
        <v>0</v>
      </c>
      <c r="AN25" s="30">
        <f>IF($D25="","",VLOOKUP($D25,Licenciés!$A:$AC,16,FALSE))</f>
        <v>44811</v>
      </c>
      <c r="AO25" s="31" t="str">
        <f>IF($D25="","",VLOOKUP($D25,Licenciés!$A:$AC,20,FALSE))</f>
        <v>Attestation autoquestionnaire pour mineur</v>
      </c>
      <c r="AP25" s="211" t="str">
        <f>IF($D25="","",VLOOKUP($D25,Licenciés!$A:$AC,5,FALSE))</f>
        <v>T</v>
      </c>
      <c r="AQ25" s="211">
        <f>IF($D25="","",VLOOKUP($D25,Licenciés!$A:$AC,10,FALSE))</f>
        <v>-13</v>
      </c>
      <c r="AR25" s="211" t="str">
        <f>IF($D25="","",VLOOKUP($D25,Licenciés!$A:$AC,11,FALSE))</f>
        <v>F</v>
      </c>
      <c r="AS25" s="211" t="str">
        <f>IF($D25="","",VLOOKUP($D25,Licenciés!$A:$AC,29,FALSE))</f>
        <v>Française</v>
      </c>
      <c r="AT25" s="30">
        <f>IF($D25="","",VLOOKUP($D25,Licenciés!$A:$AC,28,FALSE))</f>
        <v>0</v>
      </c>
      <c r="AU25" s="211">
        <f>IF($D25="","",VLOOKUP($D25,Licenciés!$A:$AZ,35,FALSE))</f>
        <v>614293865</v>
      </c>
      <c r="AV25" s="211">
        <f>IF($D25="","",VLOOKUP($D25,Licenciés!$A:$AZ,36,FALSE))</f>
        <v>671273417</v>
      </c>
      <c r="AW25" s="31" t="str">
        <f>IF($D25="","",VLOOKUP($D25,Licenciés!$A:$AZ,37,FALSE))</f>
        <v>vjsaada@gmail.com</v>
      </c>
      <c r="AX25" s="101"/>
    </row>
    <row r="26" spans="1:50" s="101" customFormat="1" ht="15.95" customHeight="1">
      <c r="A26" s="519">
        <v>21</v>
      </c>
      <c r="B26" s="520" t="str">
        <f t="shared" si="0"/>
        <v>03</v>
      </c>
      <c r="C26" s="521" t="str">
        <f t="shared" si="1"/>
        <v>35</v>
      </c>
      <c r="D26" s="566">
        <v>3538254</v>
      </c>
      <c r="E26" s="523" t="str">
        <f>IF($D26="","",(VLOOKUP($D26,Licenciés!$A:$AC,2,FALSE)&amp;" "&amp;VLOOKUP($D26,Licenciés!$A:$AC,3,FALSE)))</f>
        <v>GUIGOURES-RUCET Salomé</v>
      </c>
      <c r="F26" s="29" t="str">
        <f>IF($D26="","",VLOOKUP($D26,Licenciés!$A:$AC,15,FALSE))</f>
        <v>RENNES TOUR D AUVERGNE</v>
      </c>
      <c r="G26" s="525">
        <f>IF($D26="","",VLOOKUP($D26,Licenciés!$A:$AC,8,FALSE))</f>
        <v>40120</v>
      </c>
      <c r="H26" s="521">
        <f>IF($D26="","",VLOOKUP($D26,Licenciés!$A:$AC,21,FALSE))</f>
        <v>903</v>
      </c>
      <c r="I26" s="521">
        <f>IF($D26="","",IF(VLOOKUP($D26,Licenciés!$A:$AC,24,FALSE)="Numerote","n° "&amp;VLOOKUP($D26,Licenciés!$A:$AC,23,FALSE),(VLOOKUP($D26,Licenciés!$A:$AC,24,FALSE))))</f>
        <v>9</v>
      </c>
      <c r="J26" s="521" t="str">
        <f>IF($D26="","",VLOOKUP($D26,Licenciés!$A:$AC,9,FALSE))</f>
        <v>C1</v>
      </c>
      <c r="K26" s="526"/>
      <c r="L26" s="533"/>
      <c r="M26" s="530"/>
      <c r="N26" s="534">
        <v>80</v>
      </c>
      <c r="O26" s="535"/>
      <c r="P26" s="536"/>
      <c r="Q26" s="533"/>
      <c r="R26" s="534"/>
      <c r="S26" s="534"/>
      <c r="T26" s="535"/>
      <c r="U26" s="536"/>
      <c r="V26" s="533"/>
      <c r="W26" s="534"/>
      <c r="X26" s="534"/>
      <c r="Y26" s="535"/>
      <c r="Z26" s="536"/>
      <c r="AA26" s="533"/>
      <c r="AB26" s="521"/>
      <c r="AC26" s="521"/>
      <c r="AD26" s="551"/>
      <c r="AE26" s="529">
        <f t="shared" si="2"/>
        <v>0</v>
      </c>
      <c r="AF26" s="530">
        <f t="shared" si="3"/>
        <v>0</v>
      </c>
      <c r="AG26" s="530">
        <f t="shared" si="4"/>
        <v>0</v>
      </c>
      <c r="AH26" s="530">
        <f t="shared" si="5"/>
        <v>80</v>
      </c>
      <c r="AI26" s="531">
        <f t="shared" si="6"/>
        <v>0</v>
      </c>
      <c r="AJ26" s="129" t="s">
        <v>119</v>
      </c>
      <c r="AK26" s="517"/>
      <c r="AL26" s="132" t="str">
        <f>IF($D26="","",IF(VLOOKUP($D26,Licenciés!$A:$AC,14,FALSE)&lt;10000000,"0"&amp;VLOOKUP($D26,Licenciés!$A:$AC,14,FALSE),VLOOKUP($D26,Licenciés!$A:$AC,14,FALSE)))</f>
        <v>03350014</v>
      </c>
      <c r="AM26" s="211">
        <f>IF($D26="","",VLOOKUP($D26,Licenciés!$A:$AC,23,FALSE))</f>
        <v>0</v>
      </c>
      <c r="AN26" s="30">
        <f>IF($D26="","",VLOOKUP($D26,Licenciés!$A:$AC,16,FALSE))</f>
        <v>44792</v>
      </c>
      <c r="AO26" s="31" t="str">
        <f>IF($D26="","",VLOOKUP($D26,Licenciés!$A:$AC,20,FALSE))</f>
        <v>Attestation autoquestionnaire pour mineur</v>
      </c>
      <c r="AP26" s="211" t="str">
        <f>IF($D26="","",VLOOKUP($D26,Licenciés!$A:$AC,5,FALSE))</f>
        <v>T</v>
      </c>
      <c r="AQ26" s="211">
        <f>IF($D26="","",VLOOKUP($D26,Licenciés!$A:$AC,10,FALSE))</f>
        <v>-14</v>
      </c>
      <c r="AR26" s="211" t="str">
        <f>IF($D26="","",VLOOKUP($D26,Licenciés!$A:$AC,11,FALSE))</f>
        <v>F</v>
      </c>
      <c r="AS26" s="211" t="str">
        <f>IF($D26="","",VLOOKUP($D26,Licenciés!$A:$AC,29,FALSE))</f>
        <v>Française</v>
      </c>
      <c r="AT26" s="30">
        <f>IF($D26="","",VLOOKUP($D26,Licenciés!$A:$AC,28,FALSE))</f>
        <v>0</v>
      </c>
      <c r="AU26" s="211">
        <f>IF($D26="","",VLOOKUP($D26,Licenciés!$A:$AZ,35,FALSE))</f>
        <v>0</v>
      </c>
      <c r="AV26" s="211">
        <f>IF($D26="","",VLOOKUP($D26,Licenciés!$A:$AZ,36,FALSE))</f>
        <v>662630693</v>
      </c>
      <c r="AW26" s="31" t="str">
        <f>IF($D26="","",VLOOKUP($D26,Licenciés!$A:$AZ,37,FALSE))</f>
        <v>g.guigoures@gmail.com</v>
      </c>
    </row>
    <row r="27" spans="1:50" ht="15.95" customHeight="1">
      <c r="A27" s="519">
        <v>22</v>
      </c>
      <c r="B27" s="520" t="str">
        <f t="shared" si="0"/>
        <v>08</v>
      </c>
      <c r="C27" s="521" t="str">
        <f t="shared" si="1"/>
        <v>75</v>
      </c>
      <c r="D27" s="566">
        <v>7524362</v>
      </c>
      <c r="E27" s="523" t="str">
        <f>IF($D27="","",(VLOOKUP($D27,Licenciés!$A:$AC,2,FALSE)&amp;" "&amp;VLOOKUP($D27,Licenciés!$A:$AC,3,FALSE)))</f>
        <v>SIBER Lea</v>
      </c>
      <c r="F27" s="29" t="str">
        <f>IF($D27="","",VLOOKUP($D27,Licenciés!$A:$AC,15,FALSE))</f>
        <v>ESPERANCE REUILLY</v>
      </c>
      <c r="G27" s="525">
        <f>IF($D27="","",VLOOKUP($D27,Licenciés!$A:$AC,8,FALSE))</f>
        <v>40110</v>
      </c>
      <c r="H27" s="521">
        <f>IF($D27="","",VLOOKUP($D27,Licenciés!$A:$AC,21,FALSE))</f>
        <v>682</v>
      </c>
      <c r="I27" s="521">
        <f>IF($D27="","",IF(VLOOKUP($D27,Licenciés!$A:$AC,24,FALSE)="Numerote","n° "&amp;VLOOKUP($D27,Licenciés!$A:$AC,23,FALSE),(VLOOKUP($D27,Licenciés!$A:$AC,24,FALSE))))</f>
        <v>6</v>
      </c>
      <c r="J27" s="521" t="str">
        <f>IF($D27="","",VLOOKUP($D27,Licenciés!$A:$AC,9,FALSE))</f>
        <v>C1</v>
      </c>
      <c r="K27" s="529"/>
      <c r="L27" s="567"/>
      <c r="M27" s="521"/>
      <c r="N27" s="534">
        <v>80</v>
      </c>
      <c r="O27" s="535"/>
      <c r="P27" s="569"/>
      <c r="Q27" s="567"/>
      <c r="R27" s="568"/>
      <c r="S27" s="534"/>
      <c r="T27" s="535"/>
      <c r="U27" s="569"/>
      <c r="V27" s="567"/>
      <c r="W27" s="568"/>
      <c r="X27" s="534"/>
      <c r="Y27" s="535"/>
      <c r="Z27" s="569"/>
      <c r="AA27" s="567"/>
      <c r="AB27" s="521"/>
      <c r="AC27" s="521"/>
      <c r="AD27" s="551"/>
      <c r="AE27" s="529">
        <f t="shared" si="2"/>
        <v>0</v>
      </c>
      <c r="AF27" s="530">
        <f t="shared" si="3"/>
        <v>0</v>
      </c>
      <c r="AG27" s="530">
        <f t="shared" si="4"/>
        <v>0</v>
      </c>
      <c r="AH27" s="530">
        <f t="shared" si="5"/>
        <v>80</v>
      </c>
      <c r="AI27" s="531">
        <f t="shared" si="6"/>
        <v>0</v>
      </c>
      <c r="AJ27" s="129" t="s">
        <v>119</v>
      </c>
      <c r="AK27" s="517"/>
      <c r="AL27" s="132" t="str">
        <f>IF($D27="","",IF(VLOOKUP($D27,Licenciés!$A:$AC,14,FALSE)&lt;10000000,"0"&amp;VLOOKUP($D27,Licenciés!$A:$AC,14,FALSE),VLOOKUP($D27,Licenciés!$A:$AC,14,FALSE)))</f>
        <v>08750074</v>
      </c>
      <c r="AM27" s="211">
        <f>IF($D27="","",VLOOKUP($D27,Licenciés!$A:$AC,23,FALSE))</f>
        <v>0</v>
      </c>
      <c r="AN27" s="30">
        <f>IF($D27="","",VLOOKUP($D27,Licenciés!$A:$AC,16,FALSE))</f>
        <v>44810</v>
      </c>
      <c r="AO27" s="31" t="str">
        <f>IF($D27="","",VLOOKUP($D27,Licenciés!$A:$AC,20,FALSE))</f>
        <v>Attestation autoquestionnaire pour mineur</v>
      </c>
      <c r="AP27" s="211" t="str">
        <f>IF($D27="","",VLOOKUP($D27,Licenciés!$A:$AC,5,FALSE))</f>
        <v>T</v>
      </c>
      <c r="AQ27" s="211">
        <f>IF($D27="","",VLOOKUP($D27,Licenciés!$A:$AC,10,FALSE))</f>
        <v>-14</v>
      </c>
      <c r="AR27" s="211" t="str">
        <f>IF($D27="","",VLOOKUP($D27,Licenciés!$A:$AC,11,FALSE))</f>
        <v>F</v>
      </c>
      <c r="AS27" s="211" t="str">
        <f>IF($D27="","",VLOOKUP($D27,Licenciés!$A:$AC,29,FALSE))</f>
        <v>Française</v>
      </c>
      <c r="AT27" s="30">
        <f>IF($D27="","",VLOOKUP($D27,Licenciés!$A:$AC,28,FALSE))</f>
        <v>0</v>
      </c>
      <c r="AU27" s="211">
        <f>IF($D27="","",VLOOKUP($D27,Licenciés!$A:$AZ,35,FALSE))</f>
        <v>0</v>
      </c>
      <c r="AV27" s="211">
        <f>IF($D27="","",VLOOKUP($D27,Licenciés!$A:$AZ,36,FALSE))</f>
        <v>606661610</v>
      </c>
      <c r="AW27" s="31" t="str">
        <f>IF($D27="","",VLOOKUP($D27,Licenciés!$A:$AZ,37,FALSE))</f>
        <v>siber.nourredine@gmail.com</v>
      </c>
    </row>
    <row r="28" spans="1:50" s="101" customFormat="1" ht="15.95" customHeight="1">
      <c r="A28" s="519">
        <v>23</v>
      </c>
      <c r="B28" s="520" t="str">
        <f t="shared" si="0"/>
        <v>04</v>
      </c>
      <c r="C28" s="521" t="str">
        <f t="shared" si="1"/>
        <v>37</v>
      </c>
      <c r="D28" s="570">
        <v>3731304</v>
      </c>
      <c r="E28" s="523" t="str">
        <f>IF($D28="","",(VLOOKUP($D28,Licenciés!$A:$AC,2,FALSE)&amp;" "&amp;VLOOKUP($D28,Licenciés!$A:$AC,3,FALSE)))</f>
        <v>GABILLET Marwa</v>
      </c>
      <c r="F28" s="29" t="str">
        <f>IF($D28="","",VLOOKUP($D28,Licenciés!$A:$AC,15,FALSE))</f>
        <v>T.T. JOUE-LES-TOURS</v>
      </c>
      <c r="G28" s="525">
        <f>IF($D28="","",VLOOKUP($D28,Licenciés!$A:$AC,8,FALSE))</f>
        <v>39840</v>
      </c>
      <c r="H28" s="521">
        <f>IF($D28="","",VLOOKUP($D28,Licenciés!$A:$AC,21,FALSE))</f>
        <v>649</v>
      </c>
      <c r="I28" s="521">
        <f>IF($D28="","",IF(VLOOKUP($D28,Licenciés!$A:$AC,24,FALSE)="Numerote","n° "&amp;VLOOKUP($D28,Licenciés!$A:$AC,23,FALSE),(VLOOKUP($D28,Licenciés!$A:$AC,24,FALSE))))</f>
        <v>6</v>
      </c>
      <c r="J28" s="521" t="str">
        <f>IF($D28="","",VLOOKUP($D28,Licenciés!$A:$AC,9,FALSE))</f>
        <v>C1</v>
      </c>
      <c r="K28" s="526"/>
      <c r="L28" s="533"/>
      <c r="M28" s="521"/>
      <c r="N28" s="534">
        <v>80</v>
      </c>
      <c r="O28" s="535"/>
      <c r="P28" s="536"/>
      <c r="Q28" s="533"/>
      <c r="R28" s="534"/>
      <c r="S28" s="534"/>
      <c r="T28" s="535"/>
      <c r="U28" s="536"/>
      <c r="V28" s="533"/>
      <c r="W28" s="534"/>
      <c r="X28" s="534"/>
      <c r="Y28" s="535"/>
      <c r="Z28" s="536"/>
      <c r="AA28" s="533"/>
      <c r="AB28" s="521"/>
      <c r="AC28" s="521"/>
      <c r="AD28" s="551"/>
      <c r="AE28" s="529">
        <f t="shared" si="2"/>
        <v>0</v>
      </c>
      <c r="AF28" s="530">
        <f t="shared" si="3"/>
        <v>0</v>
      </c>
      <c r="AG28" s="530">
        <f t="shared" si="4"/>
        <v>0</v>
      </c>
      <c r="AH28" s="530">
        <f t="shared" si="5"/>
        <v>80</v>
      </c>
      <c r="AI28" s="531">
        <f t="shared" si="6"/>
        <v>0</v>
      </c>
      <c r="AJ28" s="129" t="s">
        <v>119</v>
      </c>
      <c r="AK28" s="517"/>
      <c r="AL28" s="132" t="str">
        <f>IF($D28="","",IF(VLOOKUP($D28,Licenciés!$A:$AC,14,FALSE)&lt;10000000,"0"&amp;VLOOKUP($D28,Licenciés!$A:$AC,14,FALSE),VLOOKUP($D28,Licenciés!$A:$AC,14,FALSE)))</f>
        <v>04370566</v>
      </c>
      <c r="AM28" s="211">
        <f>IF($D28="","",VLOOKUP($D28,Licenciés!$A:$AC,23,FALSE))</f>
        <v>0</v>
      </c>
      <c r="AN28" s="30">
        <f>IF($D28="","",VLOOKUP($D28,Licenciés!$A:$AC,16,FALSE))</f>
        <v>44786</v>
      </c>
      <c r="AO28" s="31" t="str">
        <f>IF($D28="","",VLOOKUP($D28,Licenciés!$A:$AC,20,FALSE))</f>
        <v>Standard</v>
      </c>
      <c r="AP28" s="211" t="str">
        <f>IF($D28="","",VLOOKUP($D28,Licenciés!$A:$AC,5,FALSE))</f>
        <v>T</v>
      </c>
      <c r="AQ28" s="211">
        <f>IF($D28="","",VLOOKUP($D28,Licenciés!$A:$AC,10,FALSE))</f>
        <v>-14</v>
      </c>
      <c r="AR28" s="211" t="str">
        <f>IF($D28="","",VLOOKUP($D28,Licenciés!$A:$AC,11,FALSE))</f>
        <v>F</v>
      </c>
      <c r="AS28" s="211" t="str">
        <f>IF($D28="","",VLOOKUP($D28,Licenciés!$A:$AC,29,FALSE))</f>
        <v>Française</v>
      </c>
      <c r="AT28" s="30">
        <f>IF($D28="","",VLOOKUP($D28,Licenciés!$A:$AC,28,FALSE))</f>
        <v>0</v>
      </c>
      <c r="AU28" s="211">
        <f>IF($D28="","",VLOOKUP($D28,Licenciés!$A:$AZ,35,FALSE))</f>
        <v>662664092</v>
      </c>
      <c r="AV28" s="211">
        <f>IF($D28="","",VLOOKUP($D28,Licenciés!$A:$AZ,36,FALSE))</f>
        <v>664653449</v>
      </c>
      <c r="AW28" s="31" t="str">
        <f>IF($D28="","",VLOOKUP($D28,Licenciés!$A:$AZ,37,FALSE))</f>
        <v>gabillet.nadia@hotmail.fr</v>
      </c>
    </row>
    <row r="29" spans="1:50" ht="15.95" customHeight="1">
      <c r="A29" s="519">
        <v>24</v>
      </c>
      <c r="B29" s="520" t="str">
        <f t="shared" si="0"/>
        <v>08</v>
      </c>
      <c r="C29" s="521" t="str">
        <f t="shared" si="1"/>
        <v>75</v>
      </c>
      <c r="D29" s="566">
        <v>7522667</v>
      </c>
      <c r="E29" s="523" t="str">
        <f>IF($D29="","",(VLOOKUP($D29,Licenciés!$A:$AC,2,FALSE)&amp;" "&amp;VLOOKUP($D29,Licenciés!$A:$AC,3,FALSE)))</f>
        <v>BOUZIDI Ines</v>
      </c>
      <c r="F29" s="29" t="str">
        <f>IF($D29="","",VLOOKUP($D29,Licenciés!$A:$AC,15,FALSE))</f>
        <v>AP 17</v>
      </c>
      <c r="G29" s="525">
        <f>IF($D29="","",VLOOKUP($D29,Licenciés!$A:$AC,8,FALSE))</f>
        <v>39527</v>
      </c>
      <c r="H29" s="521">
        <f>IF($D29="","",VLOOKUP($D29,Licenciés!$A:$AC,21,FALSE))</f>
        <v>765</v>
      </c>
      <c r="I29" s="521">
        <f>IF($D29="","",IF(VLOOKUP($D29,Licenciés!$A:$AC,24,FALSE)="Numerote","n° "&amp;VLOOKUP($D29,Licenciés!$A:$AC,23,FALSE),(VLOOKUP($D29,Licenciés!$A:$AC,24,FALSE))))</f>
        <v>7</v>
      </c>
      <c r="J29" s="521" t="str">
        <f>IF($D29="","",VLOOKUP($D29,Licenciés!$A:$AC,9,FALSE))</f>
        <v>C2</v>
      </c>
      <c r="K29" s="529"/>
      <c r="L29" s="567"/>
      <c r="M29" s="530"/>
      <c r="N29" s="534">
        <v>65</v>
      </c>
      <c r="O29" s="535"/>
      <c r="P29" s="569"/>
      <c r="Q29" s="567"/>
      <c r="R29" s="568"/>
      <c r="S29" s="534"/>
      <c r="T29" s="535"/>
      <c r="U29" s="569"/>
      <c r="V29" s="567"/>
      <c r="W29" s="568"/>
      <c r="X29" s="534"/>
      <c r="Y29" s="535"/>
      <c r="Z29" s="569"/>
      <c r="AA29" s="567"/>
      <c r="AB29" s="521"/>
      <c r="AC29" s="521"/>
      <c r="AD29" s="551"/>
      <c r="AE29" s="529">
        <f t="shared" si="2"/>
        <v>0</v>
      </c>
      <c r="AF29" s="530">
        <f t="shared" si="3"/>
        <v>0</v>
      </c>
      <c r="AG29" s="530">
        <f t="shared" si="4"/>
        <v>0</v>
      </c>
      <c r="AH29" s="530">
        <f t="shared" si="5"/>
        <v>65</v>
      </c>
      <c r="AI29" s="531">
        <f t="shared" si="6"/>
        <v>0</v>
      </c>
      <c r="AJ29" s="129" t="s">
        <v>119</v>
      </c>
      <c r="AK29" s="517"/>
      <c r="AL29" s="132" t="str">
        <f>IF($D29="","",IF(VLOOKUP($D29,Licenciés!$A:$AC,14,FALSE)&lt;10000000,"0"&amp;VLOOKUP($D29,Licenciés!$A:$AC,14,FALSE),VLOOKUP($D29,Licenciés!$A:$AC,14,FALSE)))</f>
        <v>08751177</v>
      </c>
      <c r="AM29" s="211">
        <f>IF($D29="","",VLOOKUP($D29,Licenciés!$A:$AC,23,FALSE))</f>
        <v>0</v>
      </c>
      <c r="AN29" s="30">
        <f>IF($D29="","",VLOOKUP($D29,Licenciés!$A:$AC,16,FALSE))</f>
        <v>44749</v>
      </c>
      <c r="AO29" s="31" t="str">
        <f>IF($D29="","",VLOOKUP($D29,Licenciés!$A:$AC,20,FALSE))</f>
        <v>Attestation autoquestionnaire pour mineur</v>
      </c>
      <c r="AP29" s="211" t="str">
        <f>IF($D29="","",VLOOKUP($D29,Licenciés!$A:$AC,5,FALSE))</f>
        <v>T</v>
      </c>
      <c r="AQ29" s="211">
        <f>IF($D29="","",VLOOKUP($D29,Licenciés!$A:$AC,10,FALSE))</f>
        <v>-15</v>
      </c>
      <c r="AR29" s="211" t="str">
        <f>IF($D29="","",VLOOKUP($D29,Licenciés!$A:$AC,11,FALSE))</f>
        <v>F</v>
      </c>
      <c r="AS29" s="211" t="str">
        <f>IF($D29="","",VLOOKUP($D29,Licenciés!$A:$AC,29,FALSE))</f>
        <v>Etranger</v>
      </c>
      <c r="AT29" s="30">
        <f>IF($D29="","",VLOOKUP($D29,Licenciés!$A:$AC,28,FALSE))</f>
        <v>0</v>
      </c>
      <c r="AU29" s="211">
        <f>IF($D29="","",VLOOKUP($D29,Licenciés!$A:$AZ,35,FALSE))</f>
        <v>0</v>
      </c>
      <c r="AV29" s="211">
        <f>IF($D29="","",VLOOKUP($D29,Licenciés!$A:$AZ,36,FALSE))</f>
        <v>782958577</v>
      </c>
      <c r="AW29" s="31" t="str">
        <f>IF($D29="","",VLOOKUP($D29,Licenciés!$A:$AZ,37,FALSE))</f>
        <v>nacer73d@yahoo.fr</v>
      </c>
      <c r="AX29" s="101"/>
    </row>
    <row r="30" spans="1:50" s="101" customFormat="1" ht="15.95" customHeight="1" thickBot="1">
      <c r="A30" s="630"/>
      <c r="B30" s="539" t="str">
        <f t="shared" ref="B30" si="7">IF(D30&gt;0,LEFT(AL30,2)," ")</f>
        <v xml:space="preserve"> </v>
      </c>
      <c r="C30" s="540" t="str">
        <f t="shared" ref="C30" si="8">RIGHT(LEFT(AL30,4),2)</f>
        <v/>
      </c>
      <c r="D30" s="681"/>
      <c r="E30" s="634" t="str">
        <f>IF($D30="","",(VLOOKUP($D30,Licenciés!$A:$AC,2,FALSE)&amp;" "&amp;VLOOKUP($D30,Licenciés!$A:$AC,3,FALSE)))</f>
        <v/>
      </c>
      <c r="F30" s="178" t="str">
        <f>IF($D30="","",VLOOKUP($D30,Licenciés!$A:$AC,15,FALSE))</f>
        <v/>
      </c>
      <c r="G30" s="635" t="str">
        <f>IF($D30="","",VLOOKUP($D30,Licenciés!$A:$AC,8,FALSE))</f>
        <v/>
      </c>
      <c r="H30" s="540" t="str">
        <f>IF($D30="","",VLOOKUP($D30,Licenciés!$A:$AC,21,FALSE))</f>
        <v/>
      </c>
      <c r="I30" s="540" t="str">
        <f>IF($D30="","",IF(VLOOKUP($D30,Licenciés!$A:$AC,24,FALSE)="Numerote","n° "&amp;VLOOKUP($D30,Licenciés!$A:$AC,23,FALSE),(VLOOKUP($D30,Licenciés!$A:$AC,24,FALSE))))</f>
        <v/>
      </c>
      <c r="J30" s="540" t="str">
        <f>IF($D30="","",VLOOKUP($D30,Licenciés!$A:$AC,9,FALSE))</f>
        <v/>
      </c>
      <c r="K30" s="601"/>
      <c r="L30" s="602"/>
      <c r="M30" s="540"/>
      <c r="N30" s="540"/>
      <c r="O30" s="544"/>
      <c r="P30" s="601"/>
      <c r="Q30" s="602"/>
      <c r="R30" s="602"/>
      <c r="S30" s="540"/>
      <c r="T30" s="544"/>
      <c r="U30" s="601"/>
      <c r="V30" s="602"/>
      <c r="W30" s="602"/>
      <c r="X30" s="540"/>
      <c r="Y30" s="544"/>
      <c r="Z30" s="601"/>
      <c r="AA30" s="602"/>
      <c r="AB30" s="602"/>
      <c r="AC30" s="540"/>
      <c r="AD30" s="544"/>
      <c r="AE30" s="595">
        <f t="shared" ref="AE30" si="9">(K30+P30+U30+Z30)+MOD(ROUND((L30+Q30+V30+AA30-AF30)/100,),100)</f>
        <v>0</v>
      </c>
      <c r="AF30" s="596">
        <f t="shared" ref="AF30" si="10">MOD(L30+Q30+V30+AA30+ROUND((M30+R30+W30+AB30-AG30)/100,),100)</f>
        <v>0</v>
      </c>
      <c r="AG30" s="596">
        <f t="shared" ref="AG30" si="11">MOD(M30+R30+W30+AB30+ROUND((N30+S30+X30+AC30-AH30)/100,),100)</f>
        <v>0</v>
      </c>
      <c r="AH30" s="596">
        <f t="shared" ref="AH30" si="12">MOD(N30+S30+X30+AC30+ROUND((O30+T30+Y30+AD30-AI30)/100,),100)</f>
        <v>0</v>
      </c>
      <c r="AI30" s="597">
        <f t="shared" ref="AI30" si="13">MOD(O30+T30+Y30+AD30,100)</f>
        <v>0</v>
      </c>
      <c r="AJ30" s="128"/>
      <c r="AK30" s="513"/>
      <c r="AL30" s="132" t="str">
        <f>IF($D30="","",IF(VLOOKUP($D30,Licenciés!$A:$AC,14,FALSE)&lt;10000000,"0"&amp;VLOOKUP($D30,Licenciés!$A:$AC,14,FALSE),VLOOKUP($D30,Licenciés!$A:$AC,14,FALSE)))</f>
        <v/>
      </c>
      <c r="AM30" s="211" t="str">
        <f>IF($D30="","",VLOOKUP($D30,Licenciés!$A:$AC,23,FALSE))</f>
        <v/>
      </c>
      <c r="AN30" s="30" t="str">
        <f>IF($D30="","",VLOOKUP($D30,Licenciés!$A:$AC,16,FALSE))</f>
        <v/>
      </c>
      <c r="AO30" s="31" t="str">
        <f>IF($D30="","",VLOOKUP($D30,Licenciés!$A:$AC,20,FALSE))</f>
        <v/>
      </c>
      <c r="AP30" s="211" t="str">
        <f>IF($D30="","",VLOOKUP($D30,Licenciés!$A:$AC,5,FALSE))</f>
        <v/>
      </c>
      <c r="AQ30" s="211" t="str">
        <f>IF($D30="","",VLOOKUP($D30,Licenciés!$A:$AC,10,FALSE))</f>
        <v/>
      </c>
      <c r="AR30" s="211" t="str">
        <f>IF($D30="","",VLOOKUP($D30,Licenciés!$A:$AC,11,FALSE))</f>
        <v/>
      </c>
      <c r="AS30" s="211" t="str">
        <f>IF($D30="","",VLOOKUP($D30,Licenciés!$A:$AC,29,FALSE))</f>
        <v/>
      </c>
      <c r="AT30" s="30" t="str">
        <f>IF($D30="","",VLOOKUP($D30,Licenciés!$A:$AC,28,FALSE))</f>
        <v/>
      </c>
      <c r="AU30" s="211" t="str">
        <f>IF($D30="","",VLOOKUP($D30,Licenciés!$A:$AZ,35,FALSE))</f>
        <v/>
      </c>
      <c r="AV30" s="211" t="str">
        <f>IF($D30="","",VLOOKUP($D30,Licenciés!$A:$AZ,36,FALSE))</f>
        <v/>
      </c>
      <c r="AW30" s="31" t="str">
        <f>IF($D30="","",VLOOKUP($D30,Licenciés!$A:$AZ,37,FALSE))</f>
        <v/>
      </c>
    </row>
    <row r="31" spans="1:50" s="101" customFormat="1" ht="15.95" customHeight="1" thickTop="1" thickBot="1">
      <c r="A31" s="649"/>
      <c r="B31" s="650"/>
      <c r="C31" s="651"/>
      <c r="D31" s="700"/>
      <c r="E31" s="680" t="s">
        <v>17216</v>
      </c>
      <c r="F31" s="654"/>
      <c r="G31" s="655"/>
      <c r="H31" s="651"/>
      <c r="I31" s="651"/>
      <c r="J31" s="651"/>
      <c r="K31" s="651"/>
      <c r="L31" s="658"/>
      <c r="M31" s="702"/>
      <c r="N31" s="651"/>
      <c r="O31" s="651"/>
      <c r="P31" s="651"/>
      <c r="Q31" s="658"/>
      <c r="R31" s="651"/>
      <c r="S31" s="651"/>
      <c r="T31" s="651"/>
      <c r="U31" s="651"/>
      <c r="V31" s="658"/>
      <c r="W31" s="651"/>
      <c r="X31" s="651"/>
      <c r="Y31" s="651"/>
      <c r="Z31" s="651"/>
      <c r="AA31" s="658"/>
      <c r="AB31" s="651"/>
      <c r="AC31" s="651"/>
      <c r="AD31" s="715"/>
      <c r="AE31" s="651"/>
      <c r="AF31" s="651"/>
      <c r="AG31" s="651"/>
      <c r="AH31" s="651"/>
      <c r="AI31" s="651"/>
      <c r="AJ31" s="659"/>
      <c r="AK31" s="517"/>
      <c r="AL31" s="132"/>
      <c r="AM31" s="211"/>
      <c r="AN31" s="30"/>
      <c r="AO31" s="31"/>
      <c r="AP31" s="211"/>
      <c r="AQ31" s="211"/>
      <c r="AR31" s="211"/>
      <c r="AS31" s="211"/>
      <c r="AT31" s="30"/>
      <c r="AU31" s="211"/>
      <c r="AV31" s="211"/>
      <c r="AW31" s="31"/>
    </row>
    <row r="32" spans="1:50" s="101" customFormat="1" ht="15.95" customHeight="1" thickTop="1">
      <c r="A32" s="608" t="s">
        <v>9638</v>
      </c>
      <c r="B32" s="520" t="str">
        <f t="shared" ref="B32:B34" si="14">IF(D32&gt;0,LEFT(AL32,2)," ")</f>
        <v>12</v>
      </c>
      <c r="C32" s="521" t="str">
        <f t="shared" ref="C32:C34" si="15">RIGHT(LEFT(AL32,4),2)</f>
        <v>44</v>
      </c>
      <c r="D32" s="570">
        <v>4457382</v>
      </c>
      <c r="E32" s="523" t="str">
        <f>IF($D32="","",(VLOOKUP($D32,Licenciés!$A:$AC,2,FALSE)&amp;" "&amp;VLOOKUP($D32,Licenciés!$A:$AC,3,FALSE)))</f>
        <v>GIRARD Chloe</v>
      </c>
      <c r="F32" s="29" t="str">
        <f>IF($D32="","",VLOOKUP($D32,Licenciés!$A:$AC,15,FALSE))</f>
        <v>SAVENAY ASP TT</v>
      </c>
      <c r="G32" s="525">
        <f>IF($D32="","",VLOOKUP($D32,Licenciés!$A:$AC,8,FALSE))</f>
        <v>39817</v>
      </c>
      <c r="H32" s="521">
        <f>IF($D32="","",VLOOKUP($D32,Licenciés!$A:$AC,21,FALSE))</f>
        <v>762</v>
      </c>
      <c r="I32" s="521">
        <f>IF($D32="","",IF(VLOOKUP($D32,Licenciés!$A:$AC,24,FALSE)="Numerote","n° "&amp;VLOOKUP($D32,Licenciés!$A:$AC,23,FALSE),(VLOOKUP($D32,Licenciés!$A:$AC,24,FALSE))))</f>
        <v>7</v>
      </c>
      <c r="J32" s="521" t="str">
        <f>IF($D32="","",VLOOKUP($D32,Licenciés!$A:$AC,9,FALSE))</f>
        <v>C1</v>
      </c>
      <c r="K32" s="571"/>
      <c r="L32" s="563"/>
      <c r="M32" s="521"/>
      <c r="N32" s="521">
        <v>100</v>
      </c>
      <c r="O32" s="528"/>
      <c r="P32" s="571"/>
      <c r="Q32" s="563"/>
      <c r="R32" s="951"/>
      <c r="S32" s="521"/>
      <c r="T32" s="528"/>
      <c r="U32" s="571"/>
      <c r="V32" s="563"/>
      <c r="W32" s="521"/>
      <c r="X32" s="521"/>
      <c r="Y32" s="528"/>
      <c r="Z32" s="571"/>
      <c r="AA32" s="563"/>
      <c r="AB32" s="521"/>
      <c r="AC32" s="521"/>
      <c r="AD32" s="551"/>
      <c r="AE32" s="529">
        <f t="shared" ref="AE32:AE34" si="16">(K32+P32+U32+Z32)+MOD(ROUND((L32+Q32+V32+AA32-AF32)/100,),100)</f>
        <v>0</v>
      </c>
      <c r="AF32" s="530">
        <f t="shared" ref="AF32:AF34" si="17">MOD(L32+Q32+V32+AA32+ROUND((M32+R32+W32+AB32-AG32)/100,),100)</f>
        <v>0</v>
      </c>
      <c r="AG32" s="530">
        <f t="shared" ref="AG32:AG34" si="18">MOD(M32+R32+W32+AB32+ROUND((N32+S32+X32+AC32-AH32)/100,),100)</f>
        <v>1</v>
      </c>
      <c r="AH32" s="530">
        <f t="shared" ref="AH32:AH34" si="19">MOD(N32+S32+X32+AC32+ROUND((O32+T32+Y32+AD32-AI32)/100,),100)</f>
        <v>0</v>
      </c>
      <c r="AI32" s="531">
        <f t="shared" ref="AI32:AI34" si="20">MOD(O32+T32+Y32+AD32,100)</f>
        <v>0</v>
      </c>
      <c r="AJ32" s="129"/>
      <c r="AK32" s="517"/>
      <c r="AL32" s="132">
        <f>IF($D32="","",IF(VLOOKUP($D32,Licenciés!$A:$AC,14,FALSE)&lt;10000000,"0"&amp;VLOOKUP($D32,Licenciés!$A:$AC,14,FALSE),VLOOKUP($D32,Licenciés!$A:$AC,14,FALSE)))</f>
        <v>12440067</v>
      </c>
      <c r="AM32" s="211">
        <f>IF($D32="","",VLOOKUP($D32,Licenciés!$A:$AC,23,FALSE))</f>
        <v>0</v>
      </c>
      <c r="AN32" s="30">
        <f>IF($D32="","",VLOOKUP($D32,Licenciés!$A:$AC,16,FALSE))</f>
        <v>44792</v>
      </c>
      <c r="AO32" s="31" t="str">
        <f>IF($D32="","",VLOOKUP($D32,Licenciés!$A:$AC,20,FALSE))</f>
        <v>Attestation autoquestionnaire pour mineur</v>
      </c>
      <c r="AP32" s="211" t="str">
        <f>IF($D32="","",VLOOKUP($D32,Licenciés!$A:$AC,5,FALSE))</f>
        <v>T</v>
      </c>
      <c r="AQ32" s="211">
        <f>IF($D32="","",VLOOKUP($D32,Licenciés!$A:$AC,10,FALSE))</f>
        <v>-14</v>
      </c>
      <c r="AR32" s="211" t="str">
        <f>IF($D32="","",VLOOKUP($D32,Licenciés!$A:$AC,11,FALSE))</f>
        <v>F</v>
      </c>
      <c r="AS32" s="211" t="str">
        <f>IF($D32="","",VLOOKUP($D32,Licenciés!$A:$AC,29,FALSE))</f>
        <v>Française</v>
      </c>
      <c r="AT32" s="30">
        <f>IF($D32="","",VLOOKUP($D32,Licenciés!$A:$AC,28,FALSE))</f>
        <v>0</v>
      </c>
      <c r="AU32" s="211">
        <f>IF($D32="","",VLOOKUP($D32,Licenciés!$A:$AZ,35,FALSE))</f>
        <v>689431366</v>
      </c>
      <c r="AV32" s="211">
        <f>IF($D32="","",VLOOKUP($D32,Licenciés!$A:$AZ,36,FALSE))</f>
        <v>683677817</v>
      </c>
      <c r="AW32" s="31" t="str">
        <f>IF($D32="","",VLOOKUP($D32,Licenciés!$A:$AZ,37,FALSE))</f>
        <v>gm.girard@wanadoo.fr</v>
      </c>
      <c r="AX32" s="7"/>
    </row>
    <row r="33" spans="1:49" s="101" customFormat="1" ht="15.95" customHeight="1">
      <c r="A33" s="608" t="s">
        <v>9638</v>
      </c>
      <c r="B33" s="520" t="str">
        <f t="shared" si="14"/>
        <v>12</v>
      </c>
      <c r="C33" s="521" t="str">
        <f t="shared" si="15"/>
        <v>49</v>
      </c>
      <c r="D33" s="570">
        <v>4938666</v>
      </c>
      <c r="E33" s="523" t="str">
        <f>IF($D33="","",(VLOOKUP($D33,Licenciés!$A:$AC,2,FALSE)&amp;" "&amp;VLOOKUP($D33,Licenciés!$A:$AC,3,FALSE)))</f>
        <v>JOSEPH Melyne</v>
      </c>
      <c r="F33" s="29" t="str">
        <f>IF($D33="","",VLOOKUP($D33,Licenciés!$A:$AC,15,FALSE))</f>
        <v>ST MELAINE-MOZE LOIRE-AUBANCE TT</v>
      </c>
      <c r="G33" s="525">
        <f>IF($D33="","",VLOOKUP($D33,Licenciés!$A:$AC,8,FALSE))</f>
        <v>39560</v>
      </c>
      <c r="H33" s="521">
        <f>IF($D33="","",VLOOKUP($D33,Licenciés!$A:$AC,21,FALSE))</f>
        <v>707</v>
      </c>
      <c r="I33" s="521">
        <f>IF($D33="","",IF(VLOOKUP($D33,Licenciés!$A:$AC,24,FALSE)="Numerote","n° "&amp;VLOOKUP($D33,Licenciés!$A:$AC,23,FALSE),(VLOOKUP($D33,Licenciés!$A:$AC,24,FALSE))))</f>
        <v>7</v>
      </c>
      <c r="J33" s="521" t="str">
        <f>IF($D33="","",VLOOKUP($D33,Licenciés!$A:$AC,9,FALSE))</f>
        <v>C2</v>
      </c>
      <c r="K33" s="526"/>
      <c r="L33" s="527"/>
      <c r="M33" s="530"/>
      <c r="N33" s="521">
        <v>80</v>
      </c>
      <c r="O33" s="528"/>
      <c r="P33" s="526"/>
      <c r="Q33" s="527"/>
      <c r="R33" s="609"/>
      <c r="S33" s="521"/>
      <c r="T33" s="528"/>
      <c r="U33" s="526"/>
      <c r="V33" s="527"/>
      <c r="W33" s="563"/>
      <c r="X33" s="521"/>
      <c r="Y33" s="528"/>
      <c r="Z33" s="529"/>
      <c r="AA33" s="527"/>
      <c r="AB33" s="521"/>
      <c r="AC33" s="521"/>
      <c r="AD33" s="551"/>
      <c r="AE33" s="529">
        <f t="shared" si="16"/>
        <v>0</v>
      </c>
      <c r="AF33" s="530">
        <f t="shared" si="17"/>
        <v>0</v>
      </c>
      <c r="AG33" s="530">
        <f t="shared" si="18"/>
        <v>0</v>
      </c>
      <c r="AH33" s="530">
        <f t="shared" si="19"/>
        <v>80</v>
      </c>
      <c r="AI33" s="531">
        <f t="shared" si="20"/>
        <v>0</v>
      </c>
      <c r="AJ33" s="129"/>
      <c r="AK33" s="517"/>
      <c r="AL33" s="132">
        <f>IF($D33="","",IF(VLOOKUP($D33,Licenciés!$A:$AC,14,FALSE)&lt;10000000,"0"&amp;VLOOKUP($D33,Licenciés!$A:$AC,14,FALSE),VLOOKUP($D33,Licenciés!$A:$AC,14,FALSE)))</f>
        <v>12490098</v>
      </c>
      <c r="AM33" s="211">
        <f>IF($D33="","",VLOOKUP($D33,Licenciés!$A:$AC,23,FALSE))</f>
        <v>0</v>
      </c>
      <c r="AN33" s="30">
        <f>IF($D33="","",VLOOKUP($D33,Licenciés!$A:$AC,16,FALSE))</f>
        <v>44748</v>
      </c>
      <c r="AO33" s="31" t="str">
        <f>IF($D33="","",VLOOKUP($D33,Licenciés!$A:$AC,20,FALSE))</f>
        <v>Attestation autoquestionnaire pour mineur</v>
      </c>
      <c r="AP33" s="211" t="str">
        <f>IF($D33="","",VLOOKUP($D33,Licenciés!$A:$AC,5,FALSE))</f>
        <v>T</v>
      </c>
      <c r="AQ33" s="211">
        <f>IF($D33="","",VLOOKUP($D33,Licenciés!$A:$AC,10,FALSE))</f>
        <v>-15</v>
      </c>
      <c r="AR33" s="211" t="str">
        <f>IF($D33="","",VLOOKUP($D33,Licenciés!$A:$AC,11,FALSE))</f>
        <v>F</v>
      </c>
      <c r="AS33" s="211" t="str">
        <f>IF($D33="","",VLOOKUP($D33,Licenciés!$A:$AC,29,FALSE))</f>
        <v>Française</v>
      </c>
      <c r="AT33" s="30">
        <f>IF($D33="","",VLOOKUP($D33,Licenciés!$A:$AC,28,FALSE))</f>
        <v>0</v>
      </c>
      <c r="AU33" s="211">
        <f>IF($D33="","",VLOOKUP($D33,Licenciés!$A:$AZ,35,FALSE))</f>
        <v>241201528</v>
      </c>
      <c r="AV33" s="211">
        <f>IF($D33="","",VLOOKUP($D33,Licenciés!$A:$AZ,36,FALSE))</f>
        <v>682939758</v>
      </c>
      <c r="AW33" s="31" t="str">
        <f>IF($D33="","",VLOOKUP($D33,Licenciés!$A:$AZ,37,FALSE))</f>
        <v>tiffen.joseph@gmail.com</v>
      </c>
    </row>
    <row r="34" spans="1:49" s="101" customFormat="1" ht="15.95" customHeight="1" thickBot="1">
      <c r="A34" s="608" t="s">
        <v>9638</v>
      </c>
      <c r="B34" s="520" t="str">
        <f t="shared" si="14"/>
        <v>12</v>
      </c>
      <c r="C34" s="521" t="str">
        <f t="shared" si="15"/>
        <v>72</v>
      </c>
      <c r="D34" s="570">
        <v>7224161</v>
      </c>
      <c r="E34" s="523" t="str">
        <f>IF($D34="","",(VLOOKUP($D34,Licenciés!$A:$AC,2,FALSE)&amp;" "&amp;VLOOKUP($D34,Licenciés!$A:$AC,3,FALSE)))</f>
        <v>JULIENNE Romane</v>
      </c>
      <c r="F34" s="29" t="str">
        <f>IF($D34="","",VLOOKUP($D34,Licenciés!$A:$AC,15,FALSE))</f>
        <v>LE MANS SARTHE TENNIS DE TABLE</v>
      </c>
      <c r="G34" s="525">
        <f>IF($D34="","",VLOOKUP($D34,Licenciés!$A:$AC,8,FALSE))</f>
        <v>39496</v>
      </c>
      <c r="H34" s="521">
        <f>IF($D34="","",VLOOKUP($D34,Licenciés!$A:$AC,21,FALSE))</f>
        <v>642</v>
      </c>
      <c r="I34" s="521">
        <f>IF($D34="","",IF(VLOOKUP($D34,Licenciés!$A:$AC,24,FALSE)="Numerote","n° "&amp;VLOOKUP($D34,Licenciés!$A:$AC,23,FALSE),(VLOOKUP($D34,Licenciés!$A:$AC,24,FALSE))))</f>
        <v>6</v>
      </c>
      <c r="J34" s="521" t="str">
        <f>IF($D34="","",VLOOKUP($D34,Licenciés!$A:$AC,9,FALSE))</f>
        <v>C2</v>
      </c>
      <c r="K34" s="571"/>
      <c r="L34" s="565"/>
      <c r="M34" s="521"/>
      <c r="N34" s="534">
        <v>65</v>
      </c>
      <c r="O34" s="535"/>
      <c r="P34" s="564"/>
      <c r="Q34" s="565"/>
      <c r="R34" s="951"/>
      <c r="S34" s="534"/>
      <c r="T34" s="535"/>
      <c r="U34" s="564"/>
      <c r="V34" s="565"/>
      <c r="W34" s="565"/>
      <c r="X34" s="534"/>
      <c r="Y34" s="535"/>
      <c r="Z34" s="564"/>
      <c r="AA34" s="565"/>
      <c r="AB34" s="521"/>
      <c r="AC34" s="521"/>
      <c r="AD34" s="551"/>
      <c r="AE34" s="529">
        <f t="shared" si="16"/>
        <v>0</v>
      </c>
      <c r="AF34" s="530">
        <f t="shared" si="17"/>
        <v>0</v>
      </c>
      <c r="AG34" s="530">
        <f t="shared" si="18"/>
        <v>0</v>
      </c>
      <c r="AH34" s="530">
        <f t="shared" si="19"/>
        <v>65</v>
      </c>
      <c r="AI34" s="531">
        <f t="shared" si="20"/>
        <v>0</v>
      </c>
      <c r="AJ34" s="129"/>
      <c r="AK34" s="517"/>
      <c r="AL34" s="132">
        <f>IF($D34="","",IF(VLOOKUP($D34,Licenciés!$A:$AC,14,FALSE)&lt;10000000,"0"&amp;VLOOKUP($D34,Licenciés!$A:$AC,14,FALSE),VLOOKUP($D34,Licenciés!$A:$AC,14,FALSE)))</f>
        <v>12720104</v>
      </c>
      <c r="AM34" s="211">
        <f>IF($D34="","",VLOOKUP($D34,Licenciés!$A:$AC,23,FALSE))</f>
        <v>0</v>
      </c>
      <c r="AN34" s="30">
        <f>IF($D34="","",VLOOKUP($D34,Licenciés!$A:$AC,16,FALSE))</f>
        <v>44755</v>
      </c>
      <c r="AO34" s="31" t="str">
        <f>IF($D34="","",VLOOKUP($D34,Licenciés!$A:$AC,20,FALSE))</f>
        <v>Attestation autoquestionnaire pour mineur</v>
      </c>
      <c r="AP34" s="211" t="str">
        <f>IF($D34="","",VLOOKUP($D34,Licenciés!$A:$AC,5,FALSE))</f>
        <v>T</v>
      </c>
      <c r="AQ34" s="211">
        <f>IF($D34="","",VLOOKUP($D34,Licenciés!$A:$AC,10,FALSE))</f>
        <v>-15</v>
      </c>
      <c r="AR34" s="211" t="str">
        <f>IF($D34="","",VLOOKUP($D34,Licenciés!$A:$AC,11,FALSE))</f>
        <v>F</v>
      </c>
      <c r="AS34" s="211" t="str">
        <f>IF($D34="","",VLOOKUP($D34,Licenciés!$A:$AC,29,FALSE))</f>
        <v>Française</v>
      </c>
      <c r="AT34" s="30">
        <f>IF($D34="","",VLOOKUP($D34,Licenciés!$A:$AC,28,FALSE))</f>
        <v>0</v>
      </c>
      <c r="AU34" s="211">
        <f>IF($D34="","",VLOOKUP($D34,Licenciés!$A:$AZ,35,FALSE))</f>
        <v>243848333</v>
      </c>
      <c r="AV34" s="211">
        <f>IF($D34="","",VLOOKUP($D34,Licenciés!$A:$AZ,36,FALSE))</f>
        <v>685311118</v>
      </c>
      <c r="AW34" s="31" t="str">
        <f>IF($D34="","",VLOOKUP($D34,Licenciés!$A:$AZ,37,FALSE))</f>
        <v>juliennevero@gmail.com</v>
      </c>
    </row>
    <row r="35" spans="1:49" s="101" customFormat="1" ht="14.25" customHeight="1" thickTop="1" thickBot="1">
      <c r="A35" s="649"/>
      <c r="B35" s="650" t="str">
        <f t="shared" ref="B35" si="21">IF(D35&gt;0,LEFT(AL35,2)," ")</f>
        <v xml:space="preserve"> </v>
      </c>
      <c r="C35" s="651" t="str">
        <f t="shared" ref="C35" si="22">RIGHT(LEFT(AL35,4),2)</f>
        <v/>
      </c>
      <c r="D35" s="652"/>
      <c r="E35" s="653" t="str">
        <f>IF($D35="","",(VLOOKUP($D35,Licenciés!$A:$AC,2,FALSE)&amp;" "&amp;VLOOKUP($D35,Licenciés!$A:$AC,3,FALSE)))</f>
        <v/>
      </c>
      <c r="F35" s="654" t="str">
        <f>IF($D35="","",VLOOKUP($D35,Licenciés!$A:$AC,15,FALSE))</f>
        <v/>
      </c>
      <c r="G35" s="655" t="str">
        <f>IF($D35="","",VLOOKUP($D35,Licenciés!$A:$AC,8,FALSE))</f>
        <v/>
      </c>
      <c r="H35" s="651" t="str">
        <f>IF($D35="","",VLOOKUP($D35,Licenciés!$A:$AC,21,FALSE))</f>
        <v/>
      </c>
      <c r="I35" s="651" t="str">
        <f>IF($D35="","",IF(VLOOKUP($D35,Licenciés!$A:$AC,24,FALSE)="Numerote","n° "&amp;VLOOKUP($D35,Licenciés!$A:$AC,23,FALSE),(VLOOKUP($D35,Licenciés!$A:$AC,24,FALSE))))</f>
        <v/>
      </c>
      <c r="J35" s="651" t="str">
        <f>IF($D35="","",VLOOKUP($D35,Licenciés!$A:$AC,9,FALSE))</f>
        <v/>
      </c>
      <c r="K35" s="651"/>
      <c r="L35" s="656"/>
      <c r="M35" s="657"/>
      <c r="N35" s="657"/>
      <c r="O35" s="657"/>
      <c r="P35" s="657"/>
      <c r="Q35" s="657"/>
      <c r="R35" s="657"/>
      <c r="S35" s="657"/>
      <c r="T35" s="657"/>
      <c r="U35" s="657"/>
      <c r="V35" s="656"/>
      <c r="W35" s="657"/>
      <c r="X35" s="657"/>
      <c r="Y35" s="651"/>
      <c r="Z35" s="651"/>
      <c r="AA35" s="658"/>
      <c r="AB35" s="651"/>
      <c r="AC35" s="651"/>
      <c r="AD35" s="651"/>
      <c r="AE35" s="651">
        <f t="shared" ref="AE35" si="23">(K35+P35+U35+Z35)+MOD(ROUND((L35+Q35+V35+AA35-AF35)/100,),100)</f>
        <v>0</v>
      </c>
      <c r="AF35" s="651">
        <f t="shared" ref="AF35:AH35" si="24">MOD(L35+Q35+V35+AA35+ROUND((M35+R35+W35+AB35-AG35)/100,),100)</f>
        <v>0</v>
      </c>
      <c r="AG35" s="651">
        <f t="shared" si="24"/>
        <v>0</v>
      </c>
      <c r="AH35" s="651">
        <f t="shared" si="24"/>
        <v>0</v>
      </c>
      <c r="AI35" s="651">
        <f t="shared" ref="AI35" si="25">MOD(O35+T35+Y35+AD35,100)</f>
        <v>0</v>
      </c>
      <c r="AJ35" s="659"/>
      <c r="AK35" s="509"/>
      <c r="AL35" s="660" t="str">
        <f>IF($D35="","",IF(VLOOKUP($D35,Licenciés!$A:$AC,14,FALSE)&lt;10000000,"0"&amp;VLOOKUP($D35,Licenciés!$A:$AC,14,FALSE),VLOOKUP($D35,Licenciés!$A:$AC,14,FALSE)))</f>
        <v/>
      </c>
      <c r="AM35" s="660" t="str">
        <f>IF($D35="","",VLOOKUP($D35,Licenciés!$A:$AC,23,FALSE))</f>
        <v/>
      </c>
      <c r="AN35" s="661" t="str">
        <f>IF($D35="","",VLOOKUP($D35,Licenciés!$A:$AC,16,FALSE))</f>
        <v/>
      </c>
      <c r="AO35" s="648" t="str">
        <f>IF($D35="","",VLOOKUP($D35,Licenciés!$A:$AC,20,FALSE))</f>
        <v/>
      </c>
      <c r="AP35" s="660" t="str">
        <f>IF($D35="","",VLOOKUP($D35,Licenciés!$A:$AC,5,FALSE))</f>
        <v/>
      </c>
      <c r="AQ35" s="660" t="str">
        <f>IF($D35="","",VLOOKUP($D35,Licenciés!$A:$AC,10,FALSE))</f>
        <v/>
      </c>
      <c r="AR35" s="660" t="str">
        <f>IF($D35="","",VLOOKUP($D35,Licenciés!$A:$AC,11,FALSE))</f>
        <v/>
      </c>
      <c r="AS35" s="660" t="str">
        <f>IF($D35="","",VLOOKUP($D35,Licenciés!$A:$AC,29,FALSE))</f>
        <v/>
      </c>
      <c r="AT35" s="661" t="str">
        <f>IF($D35="","",VLOOKUP($D35,Licenciés!$A:$AC,28,FALSE))</f>
        <v/>
      </c>
      <c r="AU35" s="660" t="str">
        <f>IF($D35="","",VLOOKUP($D35,Licenciés!$A:$AZ,35,FALSE))</f>
        <v/>
      </c>
      <c r="AV35" s="660" t="str">
        <f>IF($D35="","",VLOOKUP($D35,Licenciés!$A:$AZ,36,FALSE))</f>
        <v/>
      </c>
      <c r="AW35" s="648" t="str">
        <f>IF($D35="","",VLOOKUP($D35,Licenciés!$A:$AZ,37,FALSE))</f>
        <v/>
      </c>
    </row>
    <row r="36" spans="1:49" ht="15.95" customHeight="1" thickTop="1">
      <c r="A36" s="519" t="s">
        <v>9653</v>
      </c>
      <c r="B36" s="520" t="str">
        <f t="shared" ref="B36:B41" si="26">IF(D36&gt;0,LEFT(AL36,2)," ")</f>
        <v>12</v>
      </c>
      <c r="C36" s="521" t="str">
        <f t="shared" ref="C36:C41" si="27">RIGHT(LEFT(AL36,4),2)</f>
        <v>44</v>
      </c>
      <c r="D36" s="566">
        <v>4453417</v>
      </c>
      <c r="E36" s="523" t="str">
        <f>IF($D36="","",(VLOOKUP($D36,Licenciés!$A:$AC,2,FALSE)&amp;" "&amp;VLOOKUP($D36,Licenciés!$A:$AC,3,FALSE)))</f>
        <v>JAOUEN Lea</v>
      </c>
      <c r="F36" s="29" t="str">
        <f>IF($D36="","",VLOOKUP($D36,Licenciés!$A:$AC,15,FALSE))</f>
        <v>ORVAULT SPORT TENNIS DE TABLE</v>
      </c>
      <c r="G36" s="525">
        <f>IF($D36="","",VLOOKUP($D36,Licenciés!$A:$AC,8,FALSE))</f>
        <v>39571</v>
      </c>
      <c r="H36" s="521">
        <f>IF($D36="","",VLOOKUP($D36,Licenciés!$A:$AC,21,FALSE))</f>
        <v>876</v>
      </c>
      <c r="I36" s="521">
        <f>IF($D36="","",IF(VLOOKUP($D36,Licenciés!$A:$AC,24,FALSE)="Numerote","n° "&amp;VLOOKUP($D36,Licenciés!$A:$AC,23,FALSE),(VLOOKUP($D36,Licenciés!$A:$AC,24,FALSE))))</f>
        <v>8</v>
      </c>
      <c r="J36" s="521" t="str">
        <f>IF($D36="","",VLOOKUP($D36,Licenciés!$A:$AC,9,FALSE))</f>
        <v>C2</v>
      </c>
      <c r="K36" s="529"/>
      <c r="L36" s="567"/>
      <c r="M36" s="521">
        <v>7</v>
      </c>
      <c r="N36" s="534"/>
      <c r="O36" s="535"/>
      <c r="P36" s="569"/>
      <c r="Q36" s="567"/>
      <c r="R36" s="568"/>
      <c r="S36" s="534"/>
      <c r="T36" s="535"/>
      <c r="U36" s="569"/>
      <c r="V36" s="567"/>
      <c r="W36" s="568"/>
      <c r="X36" s="534"/>
      <c r="Y36" s="535"/>
      <c r="Z36" s="569"/>
      <c r="AA36" s="567"/>
      <c r="AB36" s="521"/>
      <c r="AC36" s="521"/>
      <c r="AD36" s="551"/>
      <c r="AE36" s="529">
        <f t="shared" ref="AE36:AE41" si="28">(K36+P36+U36+Z36)+MOD(ROUND((L36+Q36+V36+AA36-AF36)/100,),100)</f>
        <v>0</v>
      </c>
      <c r="AF36" s="530">
        <f t="shared" ref="AF36:AF41" si="29">MOD(L36+Q36+V36+AA36+ROUND((M36+R36+W36+AB36-AG36)/100,),100)</f>
        <v>0</v>
      </c>
      <c r="AG36" s="530">
        <f t="shared" ref="AG36:AG41" si="30">MOD(M36+R36+W36+AB36+ROUND((N36+S36+X36+AC36-AH36)/100,),100)</f>
        <v>7</v>
      </c>
      <c r="AH36" s="530">
        <f t="shared" ref="AH36:AH41" si="31">MOD(N36+S36+X36+AC36+ROUND((O36+T36+Y36+AD36-AI36)/100,),100)</f>
        <v>0</v>
      </c>
      <c r="AI36" s="531">
        <f t="shared" ref="AI36:AI41" si="32">MOD(O36+T36+Y36+AD36,100)</f>
        <v>0</v>
      </c>
      <c r="AJ36" s="128" t="s">
        <v>118</v>
      </c>
      <c r="AK36" s="517"/>
      <c r="AL36" s="132">
        <f>IF($D36="","",IF(VLOOKUP($D36,Licenciés!$A:$AC,14,FALSE)&lt;10000000,"0"&amp;VLOOKUP($D36,Licenciés!$A:$AC,14,FALSE),VLOOKUP($D36,Licenciés!$A:$AC,14,FALSE)))</f>
        <v>12440141</v>
      </c>
      <c r="AM36" s="211">
        <f>IF($D36="","",VLOOKUP($D36,Licenciés!$A:$AC,23,FALSE))</f>
        <v>0</v>
      </c>
      <c r="AN36" s="30">
        <f>IF($D36="","",VLOOKUP($D36,Licenciés!$A:$AC,16,FALSE))</f>
        <v>44810</v>
      </c>
      <c r="AO36" s="31" t="str">
        <f>IF($D36="","",VLOOKUP($D36,Licenciés!$A:$AC,20,FALSE))</f>
        <v>Standard</v>
      </c>
      <c r="AP36" s="211" t="str">
        <f>IF($D36="","",VLOOKUP($D36,Licenciés!$A:$AC,5,FALSE))</f>
        <v>T</v>
      </c>
      <c r="AQ36" s="211">
        <f>IF($D36="","",VLOOKUP($D36,Licenciés!$A:$AC,10,FALSE))</f>
        <v>-15</v>
      </c>
      <c r="AR36" s="211" t="str">
        <f>IF($D36="","",VLOOKUP($D36,Licenciés!$A:$AC,11,FALSE))</f>
        <v>F</v>
      </c>
      <c r="AS36" s="211" t="str">
        <f>IF($D36="","",VLOOKUP($D36,Licenciés!$A:$AC,29,FALSE))</f>
        <v>Française</v>
      </c>
      <c r="AT36" s="30">
        <f>IF($D36="","",VLOOKUP($D36,Licenciés!$A:$AC,28,FALSE))</f>
        <v>0</v>
      </c>
      <c r="AU36" s="211">
        <f>IF($D36="","",VLOOKUP($D36,Licenciés!$A:$AZ,35,FALSE))</f>
        <v>649429242</v>
      </c>
      <c r="AV36" s="211">
        <f>IF($D36="","",VLOOKUP($D36,Licenciés!$A:$AZ,36,FALSE))</f>
        <v>642444935</v>
      </c>
      <c r="AW36" s="31" t="str">
        <f>IF($D36="","",VLOOKUP($D36,Licenciés!$A:$AZ,37,FALSE))</f>
        <v>chapelleca@gmail.com</v>
      </c>
    </row>
    <row r="37" spans="1:49" s="101" customFormat="1" ht="15.95" customHeight="1">
      <c r="A37" s="519" t="s">
        <v>9654</v>
      </c>
      <c r="B37" s="520" t="str">
        <f t="shared" si="26"/>
        <v>03</v>
      </c>
      <c r="C37" s="521" t="str">
        <f t="shared" si="27"/>
        <v>35</v>
      </c>
      <c r="D37" s="566">
        <v>3535718</v>
      </c>
      <c r="E37" s="523" t="str">
        <f>IF($D37="","",(VLOOKUP($D37,Licenciés!$A:$AC,2,FALSE)&amp;" "&amp;VLOOKUP($D37,Licenciés!$A:$AC,3,FALSE)))</f>
        <v>BERRANGER TRAMIER Emilie</v>
      </c>
      <c r="F37" s="29" t="str">
        <f>IF($D37="","",VLOOKUP($D37,Licenciés!$A:$AC,15,FALSE))</f>
        <v>RENNES CERCLE PAUL BERT</v>
      </c>
      <c r="G37" s="525">
        <f>IF($D37="","",VLOOKUP($D37,Licenciés!$A:$AC,8,FALSE))</f>
        <v>39574</v>
      </c>
      <c r="H37" s="521">
        <f>IF($D37="","",VLOOKUP($D37,Licenciés!$A:$AC,21,FALSE))</f>
        <v>968</v>
      </c>
      <c r="I37" s="521">
        <f>IF($D37="","",IF(VLOOKUP($D37,Licenciés!$A:$AC,24,FALSE)="Numerote","n° "&amp;VLOOKUP($D37,Licenciés!$A:$AC,23,FALSE),(VLOOKUP($D37,Licenciés!$A:$AC,24,FALSE))))</f>
        <v>9</v>
      </c>
      <c r="J37" s="521" t="str">
        <f>IF($D37="","",VLOOKUP($D37,Licenciés!$A:$AC,9,FALSE))</f>
        <v>C2</v>
      </c>
      <c r="K37" s="526"/>
      <c r="L37" s="533"/>
      <c r="M37" s="521">
        <v>6</v>
      </c>
      <c r="N37" s="534"/>
      <c r="O37" s="535"/>
      <c r="P37" s="536"/>
      <c r="Q37" s="533"/>
      <c r="R37" s="534"/>
      <c r="S37" s="534"/>
      <c r="T37" s="535"/>
      <c r="U37" s="536"/>
      <c r="V37" s="533"/>
      <c r="W37" s="534"/>
      <c r="X37" s="534"/>
      <c r="Y37" s="535"/>
      <c r="Z37" s="536"/>
      <c r="AA37" s="533"/>
      <c r="AB37" s="521"/>
      <c r="AC37" s="521"/>
      <c r="AD37" s="551"/>
      <c r="AE37" s="529">
        <f t="shared" si="28"/>
        <v>0</v>
      </c>
      <c r="AF37" s="530">
        <f t="shared" si="29"/>
        <v>0</v>
      </c>
      <c r="AG37" s="530">
        <f t="shared" si="30"/>
        <v>6</v>
      </c>
      <c r="AH37" s="530">
        <f t="shared" si="31"/>
        <v>0</v>
      </c>
      <c r="AI37" s="531">
        <f t="shared" si="32"/>
        <v>0</v>
      </c>
      <c r="AJ37" s="128" t="s">
        <v>118</v>
      </c>
      <c r="AK37" s="517"/>
      <c r="AL37" s="132" t="str">
        <f>IF($D37="","",IF(VLOOKUP($D37,Licenciés!$A:$AC,14,FALSE)&lt;10000000,"0"&amp;VLOOKUP($D37,Licenciés!$A:$AC,14,FALSE),VLOOKUP($D37,Licenciés!$A:$AC,14,FALSE)))</f>
        <v>03350011</v>
      </c>
      <c r="AM37" s="211">
        <f>IF($D37="","",VLOOKUP($D37,Licenciés!$A:$AC,23,FALSE))</f>
        <v>0</v>
      </c>
      <c r="AN37" s="30">
        <f>IF($D37="","",VLOOKUP($D37,Licenciés!$A:$AC,16,FALSE))</f>
        <v>44802</v>
      </c>
      <c r="AO37" s="31" t="str">
        <f>IF($D37="","",VLOOKUP($D37,Licenciés!$A:$AC,20,FALSE))</f>
        <v>Attestation autoquestionnaire pour mineur</v>
      </c>
      <c r="AP37" s="211" t="str">
        <f>IF($D37="","",VLOOKUP($D37,Licenciés!$A:$AC,5,FALSE))</f>
        <v>T</v>
      </c>
      <c r="AQ37" s="211">
        <f>IF($D37="","",VLOOKUP($D37,Licenciés!$A:$AC,10,FALSE))</f>
        <v>-15</v>
      </c>
      <c r="AR37" s="211" t="str">
        <f>IF($D37="","",VLOOKUP($D37,Licenciés!$A:$AC,11,FALSE))</f>
        <v>F</v>
      </c>
      <c r="AS37" s="211" t="str">
        <f>IF($D37="","",VLOOKUP($D37,Licenciés!$A:$AC,29,FALSE))</f>
        <v>Française</v>
      </c>
      <c r="AT37" s="30">
        <f>IF($D37="","",VLOOKUP($D37,Licenciés!$A:$AC,28,FALSE))</f>
        <v>0</v>
      </c>
      <c r="AU37" s="211">
        <f>IF($D37="","",VLOOKUP($D37,Licenciés!$A:$AZ,35,FALSE))</f>
        <v>0</v>
      </c>
      <c r="AV37" s="211">
        <f>IF($D37="","",VLOOKUP($D37,Licenciés!$A:$AZ,36,FALSE))</f>
        <v>675533158</v>
      </c>
      <c r="AW37" s="31" t="str">
        <f>IF($D37="","",VLOOKUP($D37,Licenciés!$A:$AZ,37,FALSE))</f>
        <v>marc.tramier@univ-rennes1.fr</v>
      </c>
    </row>
    <row r="38" spans="1:49" ht="15.95" customHeight="1">
      <c r="A38" s="519" t="s">
        <v>9655</v>
      </c>
      <c r="B38" s="520" t="str">
        <f t="shared" si="26"/>
        <v>08</v>
      </c>
      <c r="C38" s="521" t="str">
        <f t="shared" si="27"/>
        <v>92</v>
      </c>
      <c r="D38" s="566">
        <v>9249372</v>
      </c>
      <c r="E38" s="523" t="str">
        <f>IF($D38="","",(VLOOKUP($D38,Licenciés!$A:$AC,2,FALSE)&amp;" "&amp;VLOOKUP($D38,Licenciés!$A:$AC,3,FALSE)))</f>
        <v>BRENOT Jeanne</v>
      </c>
      <c r="F38" s="29" t="str">
        <f>IF($D38="","",VLOOKUP($D38,Licenciés!$A:$AC,15,FALSE))</f>
        <v>ISSY-LES-MOULINEAUX</v>
      </c>
      <c r="G38" s="525">
        <f>IF($D38="","",VLOOKUP($D38,Licenciés!$A:$AC,8,FALSE))</f>
        <v>39832</v>
      </c>
      <c r="H38" s="521">
        <f>IF($D38="","",VLOOKUP($D38,Licenciés!$A:$AC,21,FALSE))</f>
        <v>845</v>
      </c>
      <c r="I38" s="521">
        <f>IF($D38="","",IF(VLOOKUP($D38,Licenciés!$A:$AC,24,FALSE)="Numerote","n° "&amp;VLOOKUP($D38,Licenciés!$A:$AC,23,FALSE),(VLOOKUP($D38,Licenciés!$A:$AC,24,FALSE))))</f>
        <v>8</v>
      </c>
      <c r="J38" s="521" t="str">
        <f>IF($D38="","",VLOOKUP($D38,Licenciés!$A:$AC,9,FALSE))</f>
        <v>C1</v>
      </c>
      <c r="K38" s="529"/>
      <c r="L38" s="567"/>
      <c r="M38" s="530">
        <v>5</v>
      </c>
      <c r="N38" s="534"/>
      <c r="O38" s="535"/>
      <c r="P38" s="569"/>
      <c r="Q38" s="567"/>
      <c r="R38" s="568"/>
      <c r="S38" s="534"/>
      <c r="T38" s="535"/>
      <c r="U38" s="569"/>
      <c r="V38" s="567"/>
      <c r="W38" s="568"/>
      <c r="X38" s="534"/>
      <c r="Y38" s="535"/>
      <c r="Z38" s="569"/>
      <c r="AA38" s="567"/>
      <c r="AB38" s="521"/>
      <c r="AC38" s="521"/>
      <c r="AD38" s="551"/>
      <c r="AE38" s="529">
        <f t="shared" si="28"/>
        <v>0</v>
      </c>
      <c r="AF38" s="530">
        <f t="shared" si="29"/>
        <v>0</v>
      </c>
      <c r="AG38" s="530">
        <f t="shared" si="30"/>
        <v>5</v>
      </c>
      <c r="AH38" s="530">
        <f t="shared" si="31"/>
        <v>0</v>
      </c>
      <c r="AI38" s="531">
        <f t="shared" si="32"/>
        <v>0</v>
      </c>
      <c r="AJ38" s="128" t="s">
        <v>118</v>
      </c>
      <c r="AK38" s="513"/>
      <c r="AL38" s="132" t="str">
        <f>IF($D38="","",IF(VLOOKUP($D38,Licenciés!$A:$AC,14,FALSE)&lt;10000000,"0"&amp;VLOOKUP($D38,Licenciés!$A:$AC,14,FALSE),VLOOKUP($D38,Licenciés!$A:$AC,14,FALSE)))</f>
        <v>08921190</v>
      </c>
      <c r="AM38" s="211">
        <f>IF($D38="","",VLOOKUP($D38,Licenciés!$A:$AC,23,FALSE))</f>
        <v>0</v>
      </c>
      <c r="AN38" s="30">
        <f>IF($D38="","",VLOOKUP($D38,Licenciés!$A:$AC,16,FALSE))</f>
        <v>44817</v>
      </c>
      <c r="AO38" s="31" t="str">
        <f>IF($D38="","",VLOOKUP($D38,Licenciés!$A:$AC,20,FALSE))</f>
        <v>Attestation autoquestionnaire pour mineur</v>
      </c>
      <c r="AP38" s="211" t="str">
        <f>IF($D38="","",VLOOKUP($D38,Licenciés!$A:$AC,5,FALSE))</f>
        <v>T</v>
      </c>
      <c r="AQ38" s="211">
        <f>IF($D38="","",VLOOKUP($D38,Licenciés!$A:$AC,10,FALSE))</f>
        <v>-14</v>
      </c>
      <c r="AR38" s="211" t="str">
        <f>IF($D38="","",VLOOKUP($D38,Licenciés!$A:$AC,11,FALSE))</f>
        <v>F</v>
      </c>
      <c r="AS38" s="211" t="str">
        <f>IF($D38="","",VLOOKUP($D38,Licenciés!$A:$AC,29,FALSE))</f>
        <v>Française</v>
      </c>
      <c r="AT38" s="30">
        <f>IF($D38="","",VLOOKUP($D38,Licenciés!$A:$AC,28,FALSE))</f>
        <v>0</v>
      </c>
      <c r="AU38" s="211">
        <f>IF($D38="","",VLOOKUP($D38,Licenciés!$A:$AZ,35,FALSE))</f>
        <v>983024949</v>
      </c>
      <c r="AV38" s="211">
        <f>IF($D38="","",VLOOKUP($D38,Licenciés!$A:$AZ,36,FALSE))</f>
        <v>671952503</v>
      </c>
      <c r="AW38" s="31" t="str">
        <f>IF($D38="","",VLOOKUP($D38,Licenciés!$A:$AZ,37,FALSE))</f>
        <v>sophie.ceugniet@gmail.com</v>
      </c>
    </row>
    <row r="39" spans="1:49" s="101" customFormat="1" ht="15.95" customHeight="1">
      <c r="A39" s="519" t="s">
        <v>9656</v>
      </c>
      <c r="B39" s="520" t="str">
        <f t="shared" si="26"/>
        <v>04</v>
      </c>
      <c r="C39" s="521" t="str">
        <f t="shared" si="27"/>
        <v>37</v>
      </c>
      <c r="D39" s="570">
        <v>3728279</v>
      </c>
      <c r="E39" s="523" t="str">
        <f>IF($D39="","",(VLOOKUP($D39,Licenciés!$A:$AC,2,FALSE)&amp;" "&amp;VLOOKUP($D39,Licenciés!$A:$AC,3,FALSE)))</f>
        <v>BATAILLEAU Eloa</v>
      </c>
      <c r="F39" s="29" t="str">
        <f>IF($D39="","",VLOOKUP($D39,Licenciés!$A:$AC,15,FALSE))</f>
        <v>T.T. JOUE-LES-TOURS</v>
      </c>
      <c r="G39" s="525">
        <f>IF($D39="","",VLOOKUP($D39,Licenciés!$A:$AC,8,FALSE))</f>
        <v>39736</v>
      </c>
      <c r="H39" s="521">
        <f>IF($D39="","",VLOOKUP($D39,Licenciés!$A:$AC,21,FALSE))</f>
        <v>885</v>
      </c>
      <c r="I39" s="521">
        <f>IF($D39="","",IF(VLOOKUP($D39,Licenciés!$A:$AC,24,FALSE)="Numerote","n° "&amp;VLOOKUP($D39,Licenciés!$A:$AC,23,FALSE),(VLOOKUP($D39,Licenciés!$A:$AC,24,FALSE))))</f>
        <v>8</v>
      </c>
      <c r="J39" s="521" t="str">
        <f>IF($D39="","",VLOOKUP($D39,Licenciés!$A:$AC,9,FALSE))</f>
        <v>C2</v>
      </c>
      <c r="K39" s="526"/>
      <c r="L39" s="533"/>
      <c r="M39" s="521">
        <v>4</v>
      </c>
      <c r="N39" s="534"/>
      <c r="O39" s="535"/>
      <c r="P39" s="536"/>
      <c r="Q39" s="533"/>
      <c r="R39" s="534"/>
      <c r="S39" s="534"/>
      <c r="T39" s="535"/>
      <c r="U39" s="536"/>
      <c r="V39" s="533"/>
      <c r="W39" s="534"/>
      <c r="X39" s="534"/>
      <c r="Y39" s="535"/>
      <c r="Z39" s="536"/>
      <c r="AA39" s="533"/>
      <c r="AB39" s="521"/>
      <c r="AC39" s="521"/>
      <c r="AD39" s="551"/>
      <c r="AE39" s="529">
        <f t="shared" si="28"/>
        <v>0</v>
      </c>
      <c r="AF39" s="530">
        <f t="shared" si="29"/>
        <v>0</v>
      </c>
      <c r="AG39" s="530">
        <f t="shared" si="30"/>
        <v>4</v>
      </c>
      <c r="AH39" s="530">
        <f t="shared" si="31"/>
        <v>0</v>
      </c>
      <c r="AI39" s="531">
        <f t="shared" si="32"/>
        <v>0</v>
      </c>
      <c r="AJ39" s="128" t="s">
        <v>118</v>
      </c>
      <c r="AK39" s="517"/>
      <c r="AL39" s="132" t="str">
        <f>IF($D39="","",IF(VLOOKUP($D39,Licenciés!$A:$AC,14,FALSE)&lt;10000000,"0"&amp;VLOOKUP($D39,Licenciés!$A:$AC,14,FALSE),VLOOKUP($D39,Licenciés!$A:$AC,14,FALSE)))</f>
        <v>04370566</v>
      </c>
      <c r="AM39" s="211">
        <f>IF($D39="","",VLOOKUP($D39,Licenciés!$A:$AC,23,FALSE))</f>
        <v>0</v>
      </c>
      <c r="AN39" s="30">
        <f>IF($D39="","",VLOOKUP($D39,Licenciés!$A:$AC,16,FALSE))</f>
        <v>44765</v>
      </c>
      <c r="AO39" s="31" t="str">
        <f>IF($D39="","",VLOOKUP($D39,Licenciés!$A:$AC,20,FALSE))</f>
        <v>Standard</v>
      </c>
      <c r="AP39" s="211" t="str">
        <f>IF($D39="","",VLOOKUP($D39,Licenciés!$A:$AC,5,FALSE))</f>
        <v>T</v>
      </c>
      <c r="AQ39" s="211">
        <f>IF($D39="","",VLOOKUP($D39,Licenciés!$A:$AC,10,FALSE))</f>
        <v>-15</v>
      </c>
      <c r="AR39" s="211" t="str">
        <f>IF($D39="","",VLOOKUP($D39,Licenciés!$A:$AC,11,FALSE))</f>
        <v>F</v>
      </c>
      <c r="AS39" s="211" t="str">
        <f>IF($D39="","",VLOOKUP($D39,Licenciés!$A:$AC,29,FALSE))</f>
        <v>Française</v>
      </c>
      <c r="AT39" s="30">
        <f>IF($D39="","",VLOOKUP($D39,Licenciés!$A:$AC,28,FALSE))</f>
        <v>0</v>
      </c>
      <c r="AU39" s="211">
        <f>IF($D39="","",VLOOKUP($D39,Licenciés!$A:$AZ,35,FALSE))</f>
        <v>973510670</v>
      </c>
      <c r="AV39" s="211">
        <f>IF($D39="","",VLOOKUP($D39,Licenciés!$A:$AZ,36,FALSE))</f>
        <v>676033807</v>
      </c>
      <c r="AW39" s="31" t="str">
        <f>IF($D39="","",VLOOKUP($D39,Licenciés!$A:$AZ,37,FALSE))</f>
        <v>nicolasb37@sfr.fr</v>
      </c>
    </row>
    <row r="40" spans="1:49" s="101" customFormat="1" ht="15.95" customHeight="1">
      <c r="A40" s="519" t="s">
        <v>3541</v>
      </c>
      <c r="B40" s="520" t="str">
        <f t="shared" si="26"/>
        <v>03</v>
      </c>
      <c r="C40" s="521" t="str">
        <f t="shared" si="27"/>
        <v>29</v>
      </c>
      <c r="D40" s="566">
        <v>2936809</v>
      </c>
      <c r="E40" s="523" t="str">
        <f>IF($D40="","",(VLOOKUP($D40,Licenciés!$A:$AC,2,FALSE)&amp;" "&amp;VLOOKUP($D40,Licenciés!$A:$AC,3,FALSE)))</f>
        <v>VIENNOT Audrey</v>
      </c>
      <c r="F40" s="29" t="str">
        <f>IF($D40="","",VLOOKUP($D40,Licenciés!$A:$AC,15,FALSE))</f>
        <v>SAINT-DIVY SPORT TT</v>
      </c>
      <c r="G40" s="525">
        <f>IF($D40="","",VLOOKUP($D40,Licenciés!$A:$AC,8,FALSE))</f>
        <v>39611</v>
      </c>
      <c r="H40" s="521">
        <f>IF($D40="","",VLOOKUP($D40,Licenciés!$A:$AC,21,FALSE))</f>
        <v>816</v>
      </c>
      <c r="I40" s="521">
        <f>IF($D40="","",IF(VLOOKUP($D40,Licenciés!$A:$AC,24,FALSE)="Numerote","n° "&amp;VLOOKUP($D40,Licenciés!$A:$AC,23,FALSE),(VLOOKUP($D40,Licenciés!$A:$AC,24,FALSE))))</f>
        <v>8</v>
      </c>
      <c r="J40" s="521" t="str">
        <f>IF($D40="","",VLOOKUP($D40,Licenciés!$A:$AC,9,FALSE))</f>
        <v>C2</v>
      </c>
      <c r="K40" s="571"/>
      <c r="L40" s="563"/>
      <c r="M40" s="521">
        <v>3</v>
      </c>
      <c r="N40" s="521"/>
      <c r="O40" s="528"/>
      <c r="P40" s="571"/>
      <c r="Q40" s="563"/>
      <c r="R40" s="563"/>
      <c r="S40" s="521"/>
      <c r="T40" s="528"/>
      <c r="U40" s="571"/>
      <c r="V40" s="563"/>
      <c r="W40" s="563"/>
      <c r="X40" s="521"/>
      <c r="Y40" s="528"/>
      <c r="Z40" s="571"/>
      <c r="AA40" s="563"/>
      <c r="AB40" s="563"/>
      <c r="AC40" s="521"/>
      <c r="AD40" s="528"/>
      <c r="AE40" s="529">
        <f t="shared" si="28"/>
        <v>0</v>
      </c>
      <c r="AF40" s="530">
        <f t="shared" si="29"/>
        <v>0</v>
      </c>
      <c r="AG40" s="530">
        <f t="shared" si="30"/>
        <v>3</v>
      </c>
      <c r="AH40" s="530">
        <f t="shared" si="31"/>
        <v>0</v>
      </c>
      <c r="AI40" s="531">
        <f t="shared" si="32"/>
        <v>0</v>
      </c>
      <c r="AJ40" s="128" t="s">
        <v>118</v>
      </c>
      <c r="AK40" s="513"/>
      <c r="AL40" s="132" t="str">
        <f>IF($D40="","",IF(VLOOKUP($D40,Licenciés!$A:$AC,14,FALSE)&lt;10000000,"0"&amp;VLOOKUP($D40,Licenciés!$A:$AC,14,FALSE),VLOOKUP($D40,Licenciés!$A:$AC,14,FALSE)))</f>
        <v>03290052</v>
      </c>
      <c r="AM40" s="211">
        <f>IF($D40="","",VLOOKUP($D40,Licenciés!$A:$AC,23,FALSE))</f>
        <v>0</v>
      </c>
      <c r="AN40" s="30">
        <f>IF($D40="","",VLOOKUP($D40,Licenciés!$A:$AC,16,FALSE))</f>
        <v>44815</v>
      </c>
      <c r="AO40" s="31" t="str">
        <f>IF($D40="","",VLOOKUP($D40,Licenciés!$A:$AC,20,FALSE))</f>
        <v>Standard</v>
      </c>
      <c r="AP40" s="211" t="str">
        <f>IF($D40="","",VLOOKUP($D40,Licenciés!$A:$AC,5,FALSE))</f>
        <v>T</v>
      </c>
      <c r="AQ40" s="211">
        <f>IF($D40="","",VLOOKUP($D40,Licenciés!$A:$AC,10,FALSE))</f>
        <v>-15</v>
      </c>
      <c r="AR40" s="211" t="str">
        <f>IF($D40="","",VLOOKUP($D40,Licenciés!$A:$AC,11,FALSE))</f>
        <v>F</v>
      </c>
      <c r="AS40" s="211" t="str">
        <f>IF($D40="","",VLOOKUP($D40,Licenciés!$A:$AC,29,FALSE))</f>
        <v>Française</v>
      </c>
      <c r="AT40" s="30">
        <f>IF($D40="","",VLOOKUP($D40,Licenciés!$A:$AC,28,FALSE))</f>
        <v>0</v>
      </c>
      <c r="AU40" s="211">
        <f>IF($D40="","",VLOOKUP($D40,Licenciés!$A:$AZ,35,FALSE))</f>
        <v>0</v>
      </c>
      <c r="AV40" s="211">
        <f>IF($D40="","",VLOOKUP($D40,Licenciés!$A:$AZ,36,FALSE))</f>
        <v>687179129</v>
      </c>
      <c r="AW40" s="31" t="str">
        <f>IF($D40="","",VLOOKUP($D40,Licenciés!$A:$AZ,37,FALSE))</f>
        <v>nicolas.viennot.sdstt@gmail.com</v>
      </c>
    </row>
    <row r="41" spans="1:49" s="101" customFormat="1" ht="15.95" customHeight="1">
      <c r="A41" s="519" t="s">
        <v>9657</v>
      </c>
      <c r="B41" s="520" t="str">
        <f t="shared" si="26"/>
        <v>12</v>
      </c>
      <c r="C41" s="521" t="str">
        <f t="shared" si="27"/>
        <v>49</v>
      </c>
      <c r="D41" s="566">
        <v>4936781</v>
      </c>
      <c r="E41" s="523" t="str">
        <f>IF($D41="","",(VLOOKUP($D41,Licenciés!$A:$AC,2,FALSE)&amp;" "&amp;VLOOKUP($D41,Licenciés!$A:$AC,3,FALSE)))</f>
        <v>BOUFFELIERE Doriane</v>
      </c>
      <c r="F41" s="29" t="str">
        <f>IF($D41="","",VLOOKUP($D41,Licenciés!$A:$AC,15,FALSE))</f>
        <v>VERNANTES Reveil Vernantais</v>
      </c>
      <c r="G41" s="525">
        <f>IF($D41="","",VLOOKUP($D41,Licenciés!$A:$AC,8,FALSE))</f>
        <v>39527</v>
      </c>
      <c r="H41" s="521">
        <f>IF($D41="","",VLOOKUP($D41,Licenciés!$A:$AC,21,FALSE))</f>
        <v>788</v>
      </c>
      <c r="I41" s="521">
        <f>IF($D41="","",IF(VLOOKUP($D41,Licenciés!$A:$AC,24,FALSE)="Numerote","n° "&amp;VLOOKUP($D41,Licenciés!$A:$AC,23,FALSE),(VLOOKUP($D41,Licenciés!$A:$AC,24,FALSE))))</f>
        <v>7</v>
      </c>
      <c r="J41" s="521" t="str">
        <f>IF($D41="","",VLOOKUP($D41,Licenciés!$A:$AC,9,FALSE))</f>
        <v>C2</v>
      </c>
      <c r="K41" s="526"/>
      <c r="L41" s="527"/>
      <c r="M41" s="565">
        <v>2</v>
      </c>
      <c r="N41" s="521"/>
      <c r="O41" s="528"/>
      <c r="P41" s="526"/>
      <c r="Q41" s="527"/>
      <c r="R41" s="521"/>
      <c r="S41" s="521"/>
      <c r="T41" s="528"/>
      <c r="U41" s="526"/>
      <c r="V41" s="527"/>
      <c r="W41" s="521"/>
      <c r="X41" s="521"/>
      <c r="Y41" s="528"/>
      <c r="Z41" s="526"/>
      <c r="AA41" s="527"/>
      <c r="AB41" s="521"/>
      <c r="AC41" s="521"/>
      <c r="AD41" s="551"/>
      <c r="AE41" s="529">
        <f t="shared" si="28"/>
        <v>0</v>
      </c>
      <c r="AF41" s="530">
        <f t="shared" si="29"/>
        <v>0</v>
      </c>
      <c r="AG41" s="530">
        <f t="shared" si="30"/>
        <v>2</v>
      </c>
      <c r="AH41" s="530">
        <f t="shared" si="31"/>
        <v>0</v>
      </c>
      <c r="AI41" s="531">
        <f t="shared" si="32"/>
        <v>0</v>
      </c>
      <c r="AJ41" s="128" t="s">
        <v>118</v>
      </c>
      <c r="AK41" s="517"/>
      <c r="AL41" s="132">
        <f>IF($D41="","",IF(VLOOKUP($D41,Licenciés!$A:$AC,14,FALSE)&lt;10000000,"0"&amp;VLOOKUP($D41,Licenciés!$A:$AC,14,FALSE),VLOOKUP($D41,Licenciés!$A:$AC,14,FALSE)))</f>
        <v>12490064</v>
      </c>
      <c r="AM41" s="211">
        <f>IF($D41="","",VLOOKUP($D41,Licenciés!$A:$AC,23,FALSE))</f>
        <v>0</v>
      </c>
      <c r="AN41" s="30">
        <f>IF($D41="","",VLOOKUP($D41,Licenciés!$A:$AC,16,FALSE))</f>
        <v>44808</v>
      </c>
      <c r="AO41" s="31" t="str">
        <f>IF($D41="","",VLOOKUP($D41,Licenciés!$A:$AC,20,FALSE))</f>
        <v>Attestation autoquestionnaire pour mineur</v>
      </c>
      <c r="AP41" s="211" t="str">
        <f>IF($D41="","",VLOOKUP($D41,Licenciés!$A:$AC,5,FALSE))</f>
        <v>T</v>
      </c>
      <c r="AQ41" s="211">
        <f>IF($D41="","",VLOOKUP($D41,Licenciés!$A:$AC,10,FALSE))</f>
        <v>-15</v>
      </c>
      <c r="AR41" s="211" t="str">
        <f>IF($D41="","",VLOOKUP($D41,Licenciés!$A:$AC,11,FALSE))</f>
        <v>F</v>
      </c>
      <c r="AS41" s="211" t="str">
        <f>IF($D41="","",VLOOKUP($D41,Licenciés!$A:$AC,29,FALSE))</f>
        <v>Française</v>
      </c>
      <c r="AT41" s="30">
        <f>IF($D41="","",VLOOKUP($D41,Licenciés!$A:$AC,28,FALSE))</f>
        <v>0</v>
      </c>
      <c r="AU41" s="211">
        <f>IF($D41="","",VLOOKUP($D41,Licenciés!$A:$AZ,35,FALSE))</f>
        <v>0</v>
      </c>
      <c r="AV41" s="211">
        <f>IF($D41="","",VLOOKUP($D41,Licenciés!$A:$AZ,36,FALSE))</f>
        <v>632442127</v>
      </c>
      <c r="AW41" s="31" t="str">
        <f>IF($D41="","",VLOOKUP($D41,Licenciés!$A:$AZ,37,FALSE))</f>
        <v>olivier.bouffeliere@orange.fr</v>
      </c>
    </row>
    <row r="42" spans="1:49" ht="15.95" customHeight="1">
      <c r="A42" s="519"/>
      <c r="B42" s="520" t="str">
        <f t="shared" ref="B42" si="33">IF(D42&gt;0,LEFT(AL42,2)," ")</f>
        <v xml:space="preserve"> </v>
      </c>
      <c r="C42" s="521" t="str">
        <f t="shared" ref="C42" si="34">RIGHT(LEFT(AL42,4),2)</f>
        <v/>
      </c>
      <c r="D42" s="600"/>
      <c r="E42" s="524" t="str">
        <f>IF($D42="","",(VLOOKUP($D42,Licenciés!$A:$AC,2,FALSE)&amp;" "&amp;VLOOKUP($D42,Licenciés!$A:$AC,3,FALSE)))</f>
        <v/>
      </c>
      <c r="F42" s="29" t="str">
        <f>IF($D42="","",VLOOKUP($D42,Licenciés!$A:$AC,15,FALSE))</f>
        <v/>
      </c>
      <c r="G42" s="525" t="str">
        <f>IF($D42="","",VLOOKUP($D42,Licenciés!$A:$AC,8,FALSE))</f>
        <v/>
      </c>
      <c r="H42" s="521" t="str">
        <f>IF($D42="","",VLOOKUP($D42,Licenciés!$A:$AC,21,FALSE))</f>
        <v/>
      </c>
      <c r="I42" s="521" t="str">
        <f>IF($D42="","",IF(VLOOKUP($D42,Licenciés!$A:$AC,24,FALSE)="Numerote","n° "&amp;VLOOKUP($D42,Licenciés!$A:$AC,23,FALSE),(VLOOKUP($D42,Licenciés!$A:$AC,24,FALSE))))</f>
        <v/>
      </c>
      <c r="J42" s="521" t="str">
        <f>IF($D42="","",VLOOKUP($D42,Licenciés!$A:$AC,9,FALSE))</f>
        <v/>
      </c>
      <c r="K42" s="526"/>
      <c r="L42" s="533"/>
      <c r="M42" s="534"/>
      <c r="N42" s="534"/>
      <c r="O42" s="535"/>
      <c r="P42" s="536"/>
      <c r="Q42" s="533"/>
      <c r="R42" s="534"/>
      <c r="S42" s="534"/>
      <c r="T42" s="535"/>
      <c r="U42" s="536"/>
      <c r="V42" s="533"/>
      <c r="W42" s="534"/>
      <c r="X42" s="534"/>
      <c r="Y42" s="535"/>
      <c r="Z42" s="536"/>
      <c r="AA42" s="533"/>
      <c r="AB42" s="534"/>
      <c r="AC42" s="534"/>
      <c r="AD42" s="551"/>
      <c r="AE42" s="529">
        <f t="shared" ref="AE42" si="35">(K42+P42+U42+Z42)+MOD(ROUND((L42+Q42+V42+AA42-AF42)/100,),100)</f>
        <v>0</v>
      </c>
      <c r="AF42" s="530">
        <f t="shared" ref="AF42:AH42" si="36">MOD(L42+Q42+V42+AA42+ROUND((M42+R42+W42+AB42-AG42)/100,),100)</f>
        <v>0</v>
      </c>
      <c r="AG42" s="530">
        <f t="shared" si="36"/>
        <v>0</v>
      </c>
      <c r="AH42" s="530">
        <f t="shared" si="36"/>
        <v>0</v>
      </c>
      <c r="AI42" s="531">
        <f t="shared" ref="AI42" si="37">MOD(O42+T42+Y42+AD42,100)</f>
        <v>0</v>
      </c>
      <c r="AJ42" s="231"/>
      <c r="AK42" s="513"/>
      <c r="AL42" s="132" t="str">
        <f>IF($D42="","",IF(VLOOKUP($D42,Licenciés!$A:$AC,14,FALSE)&lt;10000000,"0"&amp;VLOOKUP($D42,Licenciés!$A:$AC,14,FALSE),VLOOKUP($D42,Licenciés!$A:$AC,14,FALSE)))</f>
        <v/>
      </c>
      <c r="AM42" s="211" t="str">
        <f>IF($D42="","",VLOOKUP($D42,Licenciés!$A:$AC,23,FALSE))</f>
        <v/>
      </c>
      <c r="AN42" s="30" t="str">
        <f>IF($D42="","",VLOOKUP($D42,Licenciés!$A:$AC,16,FALSE))</f>
        <v/>
      </c>
      <c r="AO42" s="31" t="str">
        <f>IF($D42="","",VLOOKUP($D42,Licenciés!$A:$AC,20,FALSE))</f>
        <v/>
      </c>
      <c r="AP42" s="211" t="str">
        <f>IF($D42="","",VLOOKUP($D42,Licenciés!$A:$AC,5,FALSE))</f>
        <v/>
      </c>
      <c r="AQ42" s="211" t="str">
        <f>IF($D42="","",VLOOKUP($D42,Licenciés!$A:$AC,10,FALSE))</f>
        <v/>
      </c>
      <c r="AR42" s="211" t="str">
        <f>IF($D42="","",VLOOKUP($D42,Licenciés!$A:$AC,11,FALSE))</f>
        <v/>
      </c>
      <c r="AS42" s="211" t="str">
        <f>IF($D42="","",VLOOKUP($D42,Licenciés!$A:$AC,29,FALSE))</f>
        <v/>
      </c>
      <c r="AT42" s="30" t="str">
        <f>IF($D42="","",VLOOKUP($D42,Licenciés!$A:$AC,28,FALSE))</f>
        <v/>
      </c>
      <c r="AU42" s="211" t="str">
        <f>IF($D42="","",VLOOKUP($D42,Licenciés!$A:$AZ,35,FALSE))</f>
        <v/>
      </c>
      <c r="AV42" s="211" t="str">
        <f>IF($D42="","",VLOOKUP($D42,Licenciés!$A:$AZ,36,FALSE))</f>
        <v/>
      </c>
      <c r="AW42" s="31" t="str">
        <f>IF($D42="","",VLOOKUP($D42,Licenciés!$A:$AZ,37,FALSE))</f>
        <v/>
      </c>
    </row>
    <row r="43" spans="1:49" s="101" customFormat="1" ht="15.95" customHeight="1" thickBot="1">
      <c r="A43" s="519"/>
      <c r="B43" s="520" t="str">
        <f>IF(D43&gt;0,LEFT(AL43,2)," ")</f>
        <v xml:space="preserve"> </v>
      </c>
      <c r="C43" s="521" t="str">
        <f>RIGHT(LEFT(AL43,4),2)</f>
        <v/>
      </c>
      <c r="D43" s="599"/>
      <c r="E43" s="524" t="str">
        <f>IF($D43="","",(VLOOKUP($D43,Licenciés!$A:$AC,2,FALSE)&amp;" "&amp;VLOOKUP($D43,Licenciés!$A:$AC,3,FALSE)))</f>
        <v/>
      </c>
      <c r="F43" s="29" t="str">
        <f>IF($D43="","",VLOOKUP($D43,Licenciés!$A:$AC,15,FALSE))</f>
        <v/>
      </c>
      <c r="G43" s="525" t="str">
        <f>IF($D43="","",VLOOKUP($D43,Licenciés!$A:$AC,8,FALSE))</f>
        <v/>
      </c>
      <c r="H43" s="521" t="str">
        <f>IF($D43="","",VLOOKUP($D43,Licenciés!$A:$AC,21,FALSE))</f>
        <v/>
      </c>
      <c r="I43" s="521" t="str">
        <f>IF($D43="","",IF(VLOOKUP($D43,Licenciés!$A:$AC,24,FALSE)="Numerote","n° "&amp;VLOOKUP($D43,Licenciés!$A:$AC,23,FALSE),(VLOOKUP($D43,Licenciés!$A:$AC,24,FALSE))))</f>
        <v/>
      </c>
      <c r="J43" s="521" t="str">
        <f>IF($D43="","",VLOOKUP($D43,Licenciés!$A:$AC,9,FALSE))</f>
        <v/>
      </c>
      <c r="K43" s="526"/>
      <c r="L43" s="533"/>
      <c r="M43" s="534"/>
      <c r="N43" s="534"/>
      <c r="O43" s="535"/>
      <c r="P43" s="536"/>
      <c r="Q43" s="533"/>
      <c r="R43" s="534"/>
      <c r="S43" s="534"/>
      <c r="T43" s="535"/>
      <c r="U43" s="536"/>
      <c r="V43" s="533"/>
      <c r="W43" s="534"/>
      <c r="X43" s="534"/>
      <c r="Y43" s="535"/>
      <c r="Z43" s="536"/>
      <c r="AA43" s="533"/>
      <c r="AB43" s="534"/>
      <c r="AC43" s="534"/>
      <c r="AD43" s="621"/>
      <c r="AE43" s="529">
        <f>(K43+P43+U43+Z43)+MOD(ROUND((L43+Q43+V43+AA43-AF43)/100,),100)</f>
        <v>0</v>
      </c>
      <c r="AF43" s="530">
        <f>MOD(L43+Q43+V43+AA43+ROUND((M43+R43+W43+AB43-AG43)/100,),100)</f>
        <v>0</v>
      </c>
      <c r="AG43" s="530">
        <f>MOD(M43+R43+W43+AB43+ROUND((N43+S43+X43+AC43-AH43)/100,),100)</f>
        <v>0</v>
      </c>
      <c r="AH43" s="530">
        <f>MOD(N43+S43+X43+AC43+ROUND((O43+T43+Y43+AD43-AI43)/100,),100)</f>
        <v>0</v>
      </c>
      <c r="AI43" s="531">
        <f>MOD(O43+T43+Y43+AD43,100)</f>
        <v>0</v>
      </c>
      <c r="AJ43" s="234"/>
      <c r="AK43" s="513"/>
      <c r="AL43" s="132" t="str">
        <f>IF($D43="","",IF(VLOOKUP($D43,Licenciés!$A:$AC,14,FALSE)&lt;10000000,"0"&amp;VLOOKUP($D43,Licenciés!$A:$AC,14,FALSE),VLOOKUP($D43,Licenciés!$A:$AC,14,FALSE)))</f>
        <v/>
      </c>
      <c r="AM43" s="211" t="str">
        <f>IF($D43="","",VLOOKUP($D43,Licenciés!$A:$AC,23,FALSE))</f>
        <v/>
      </c>
      <c r="AN43" s="30" t="str">
        <f>IF($D43="","",VLOOKUP($D43,Licenciés!$A:$AC,16,FALSE))</f>
        <v/>
      </c>
      <c r="AO43" s="31" t="str">
        <f>IF($D43="","",VLOOKUP($D43,Licenciés!$A:$AC,20,FALSE))</f>
        <v/>
      </c>
      <c r="AP43" s="211" t="str">
        <f>IF($D43="","",VLOOKUP($D43,Licenciés!$A:$AC,5,FALSE))</f>
        <v/>
      </c>
      <c r="AQ43" s="211" t="str">
        <f>IF($D43="","",VLOOKUP($D43,Licenciés!$A:$AC,10,FALSE))</f>
        <v/>
      </c>
      <c r="AR43" s="211" t="str">
        <f>IF($D43="","",VLOOKUP($D43,Licenciés!$A:$AC,11,FALSE))</f>
        <v/>
      </c>
      <c r="AS43" s="211" t="str">
        <f>IF($D43="","",VLOOKUP($D43,Licenciés!$A:$AC,29,FALSE))</f>
        <v/>
      </c>
      <c r="AT43" s="30" t="str">
        <f>IF($D43="","",VLOOKUP($D43,Licenciés!$A:$AC,28,FALSE))</f>
        <v/>
      </c>
      <c r="AU43" s="211" t="str">
        <f>IF($D43="","",VLOOKUP($D43,Licenciés!$A:$AZ,35,FALSE))</f>
        <v/>
      </c>
      <c r="AV43" s="211" t="str">
        <f>IF($D43="","",VLOOKUP($D43,Licenciés!$A:$AZ,36,FALSE))</f>
        <v/>
      </c>
      <c r="AW43" s="31" t="str">
        <f>IF($D43="","",VLOOKUP($D43,Licenciés!$A:$AZ,37,FALSE))</f>
        <v/>
      </c>
    </row>
    <row r="44" spans="1:49" s="101" customFormat="1" ht="15.95" customHeight="1" thickTop="1">
      <c r="A44" s="1"/>
      <c r="B44" s="14"/>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88"/>
      <c r="AK44" s="4"/>
      <c r="AL44" s="132" t="str">
        <f>IF($D44="","",IF(VLOOKUP($D44,#REF!,14,FALSE)&lt;10000000,"0"&amp;VLOOKUP($D44,#REF!,14,FALSE),VLOOKUP($D44,#REF!,14,FALSE)))</f>
        <v/>
      </c>
      <c r="AM44" s="211" t="str">
        <f>IF($D44="","",VLOOKUP($D44,#REF!,23,FALSE))</f>
        <v/>
      </c>
      <c r="AN44" s="30" t="str">
        <f>IF($D44="","",VLOOKUP($D44,#REF!,16,FALSE))</f>
        <v/>
      </c>
      <c r="AO44" s="31" t="str">
        <f>IF($D44="","",VLOOKUP($D44,#REF!,20,FALSE))</f>
        <v/>
      </c>
      <c r="AP44" s="211" t="str">
        <f>IF($D44="","",VLOOKUP($D44,#REF!,5,FALSE))</f>
        <v/>
      </c>
      <c r="AQ44" s="211" t="str">
        <f>IF($D44="","",VLOOKUP($D44,#REF!,10,FALSE))</f>
        <v/>
      </c>
      <c r="AR44" s="211" t="str">
        <f>IF($D44="","",VLOOKUP($D44,#REF!,11,FALSE))</f>
        <v/>
      </c>
      <c r="AS44" s="211" t="str">
        <f>IF($D44="","",VLOOKUP($D44,#REF!,29,FALSE))</f>
        <v/>
      </c>
      <c r="AT44" s="30" t="str">
        <f>IF($D44="","",VLOOKUP($D44,#REF!,28,FALSE))</f>
        <v/>
      </c>
    </row>
    <row r="45" spans="1:49" ht="15.95" hidden="1"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L45" s="132" t="str">
        <f>IF($D45="","",IF(VLOOKUP($D45,#REF!,14,FALSE)&lt;10000000,"0"&amp;VLOOKUP($D45,#REF!,14,FALSE),VLOOKUP($D45,#REF!,14,FALSE)))</f>
        <v/>
      </c>
      <c r="AM45" s="211" t="str">
        <f>IF($D45="","",VLOOKUP($D45,#REF!,23,FALSE))</f>
        <v/>
      </c>
      <c r="AN45" s="30" t="str">
        <f>IF($D45="","",VLOOKUP($D45,#REF!,16,FALSE))</f>
        <v/>
      </c>
      <c r="AO45" s="31" t="str">
        <f>IF($D45="","",VLOOKUP($D45,#REF!,20,FALSE))</f>
        <v/>
      </c>
      <c r="AP45" s="211" t="str">
        <f>IF($D45="","",VLOOKUP($D45,#REF!,5,FALSE))</f>
        <v/>
      </c>
      <c r="AQ45" s="211" t="str">
        <f>IF($D45="","",VLOOKUP($D45,#REF!,10,FALSE))</f>
        <v/>
      </c>
      <c r="AR45" s="211" t="str">
        <f>IF($D45="","",VLOOKUP($D45,#REF!,11,FALSE))</f>
        <v/>
      </c>
      <c r="AS45" s="211" t="str">
        <f>IF($D45="","",VLOOKUP($D45,#REF!,29,FALSE))</f>
        <v/>
      </c>
      <c r="AT45" s="30" t="str">
        <f>IF($D45="","",VLOOKUP($D45,#REF!,28,FALSE))</f>
        <v/>
      </c>
    </row>
    <row r="46" spans="1:49" s="101" customFormat="1" ht="15.95" hidden="1"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227" t="s">
        <v>162</v>
      </c>
      <c r="AE46" s="8"/>
      <c r="AF46" s="8"/>
      <c r="AG46" s="8"/>
      <c r="AH46" s="8"/>
      <c r="AI46" s="403"/>
      <c r="AJ46" s="129" t="s">
        <v>119</v>
      </c>
      <c r="AK46" s="513" t="s">
        <v>119</v>
      </c>
      <c r="AL46" s="132" t="str">
        <f>IF($D46="","",IF(VLOOKUP($D46,#REF!,14,FALSE)&lt;10000000,"0"&amp;VLOOKUP($D46,#REF!,14,FALSE),VLOOKUP($D46,#REF!,14,FALSE)))</f>
        <v/>
      </c>
      <c r="AM46" s="211" t="str">
        <f>IF($D46="","",VLOOKUP($D46,#REF!,23,FALSE))</f>
        <v/>
      </c>
      <c r="AN46" s="30" t="str">
        <f>IF($D46="","",VLOOKUP($D46,#REF!,16,FALSE))</f>
        <v/>
      </c>
      <c r="AO46" s="31" t="str">
        <f>IF($D46="","",VLOOKUP($D46,#REF!,20,FALSE))</f>
        <v/>
      </c>
      <c r="AP46" s="211" t="str">
        <f>IF($D46="","",VLOOKUP($D46,#REF!,5,FALSE))</f>
        <v/>
      </c>
      <c r="AQ46" s="211" t="str">
        <f>IF($D46="","",VLOOKUP($D46,#REF!,10,FALSE))</f>
        <v/>
      </c>
      <c r="AR46" s="211" t="str">
        <f>IF($D46="","",VLOOKUP($D46,#REF!,11,FALSE))</f>
        <v/>
      </c>
      <c r="AS46" s="211" t="str">
        <f>IF($D46="","",VLOOKUP($D46,#REF!,29,FALSE))</f>
        <v/>
      </c>
      <c r="AT46" s="30" t="str">
        <f>IF($D46="","",VLOOKUP($D46,#REF!,28,FALSE))</f>
        <v/>
      </c>
    </row>
    <row r="47" spans="1:49" ht="15.95" hidden="1"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390" t="s">
        <v>3279</v>
      </c>
      <c r="AE47" s="8"/>
      <c r="AF47" s="8"/>
      <c r="AG47" s="8"/>
      <c r="AH47" s="8"/>
      <c r="AI47" s="403"/>
      <c r="AJ47" s="128" t="s">
        <v>118</v>
      </c>
      <c r="AK47" s="513" t="s">
        <v>118</v>
      </c>
    </row>
    <row r="48" spans="1:49" ht="15.95" hidden="1"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403"/>
      <c r="AJ48" s="494" t="s">
        <v>7198</v>
      </c>
      <c r="AK48" s="513" t="s">
        <v>7198</v>
      </c>
    </row>
    <row r="49" spans="1:46" ht="15.95" hidden="1"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404"/>
      <c r="AJ49" s="383" t="s">
        <v>122</v>
      </c>
      <c r="AK49" s="516" t="s">
        <v>122</v>
      </c>
    </row>
    <row r="50" spans="1:46" ht="15.95" hidden="1" customHeight="1">
      <c r="A50" s="236"/>
      <c r="B50" s="130" t="str">
        <f>IF(D50&gt;0,LEFT(AL50,2)," ")</f>
        <v xml:space="preserve"> </v>
      </c>
      <c r="C50" s="211" t="str">
        <f>RIGHT(LEFT(AL50,4),2)</f>
        <v/>
      </c>
      <c r="D50" s="246"/>
      <c r="E50" s="29" t="str">
        <f>IF($D50="","",(VLOOKUP($D50,Licenciés!$A:$AC,2,FALSE)&amp;" "&amp;VLOOKUP($D50,Licenciés!$A:$AC,3,FALSE)))</f>
        <v/>
      </c>
      <c r="F50" s="29" t="str">
        <f>IF($D50="","",VLOOKUP($D50,Licenciés!$A:$AC,15,FALSE))</f>
        <v/>
      </c>
      <c r="G50" s="30" t="str">
        <f>IF($D50="","",VLOOKUP($D50,Licenciés!$A:$AC,8,FALSE))</f>
        <v/>
      </c>
      <c r="H50" s="211" t="str">
        <f>IF($D50="","",VLOOKUP($D50,Licenciés!$A:$AC,21,FALSE))</f>
        <v/>
      </c>
      <c r="I50" s="211" t="str">
        <f>IF($D50="","",IF(VLOOKUP($D50,Licenciés!$A:$AC,24,FALSE)="Numerote","n° "&amp;VLOOKUP($D50,Licenciés!$A:$AC,23,FALSE),(VLOOKUP($D50,Licenciés!$A:$AC,24,FALSE))))</f>
        <v/>
      </c>
      <c r="J50" s="211" t="str">
        <f>IF($D50="","",VLOOKUP($D50,Licenciés!$A:$AC,9,FALSE))</f>
        <v/>
      </c>
      <c r="K50" s="131"/>
      <c r="L50" s="189"/>
      <c r="M50" s="226"/>
      <c r="N50" s="226"/>
      <c r="O50" s="194"/>
      <c r="P50" s="195"/>
      <c r="Q50" s="189"/>
      <c r="R50" s="226"/>
      <c r="S50" s="226"/>
      <c r="T50" s="194"/>
      <c r="U50" s="195"/>
      <c r="V50" s="189"/>
      <c r="W50" s="226"/>
      <c r="X50" s="226"/>
      <c r="Y50" s="194"/>
      <c r="Z50" s="199"/>
      <c r="AA50" s="189"/>
      <c r="AB50" s="226"/>
      <c r="AC50" s="226"/>
      <c r="AD50" s="206"/>
      <c r="AE50" s="364">
        <f>(K50+P50+U50+Z50)+MOD(ROUND((L50+Q50+V50+AA50-AF50)/100,),100)</f>
        <v>0</v>
      </c>
      <c r="AF50" s="132">
        <f>MOD(L50+Q50+V50+AA50+ROUND((M50+R50+W50+AB50-AG50)/100,),100)</f>
        <v>0</v>
      </c>
      <c r="AG50" s="132">
        <f>MOD(M50+R50+W50+AB50+ROUND((N50+S50+X50+AC50-AH50)/100,),100)</f>
        <v>0</v>
      </c>
      <c r="AH50" s="132">
        <f>MOD(N50+S50+X50+AC50+ROUND((O50+T50+Y50+AD50-AI50)/100,),100)</f>
        <v>0</v>
      </c>
      <c r="AI50" s="213">
        <f>MOD(O50+T50+Y50+AD50,100)</f>
        <v>0</v>
      </c>
      <c r="AJ50" s="231"/>
      <c r="AK50" s="513"/>
      <c r="AL50" s="132" t="str">
        <f>IF($D50="","",IF(VLOOKUP($D50,Licenciés!$A:$AC,14,FALSE)&lt;10000000,"0"&amp;VLOOKUP($D50,Licenciés!$A:$AC,14,FALSE),VLOOKUP($D50,Licenciés!$A:$AC,14,FALSE)))</f>
        <v/>
      </c>
      <c r="AM50" s="211" t="str">
        <f>IF($D50="","",VLOOKUP($D50,Licenciés!$A:$AC,23,FALSE))</f>
        <v/>
      </c>
      <c r="AN50" s="30" t="str">
        <f>IF($D50="","",VLOOKUP($D50,Licenciés!$A:$AC,16,FALSE))</f>
        <v/>
      </c>
      <c r="AO50" s="31" t="str">
        <f>IF($D50="","",VLOOKUP($D50,Licenciés!$A:$AC,20,FALSE))</f>
        <v/>
      </c>
      <c r="AP50" s="211" t="str">
        <f>IF($D50="","",VLOOKUP($D50,Licenciés!$A:$AC,5,FALSE))</f>
        <v/>
      </c>
      <c r="AQ50" s="211" t="str">
        <f>IF($D50="","",VLOOKUP($D50,Licenciés!$A:$AC,10,FALSE))</f>
        <v/>
      </c>
      <c r="AR50" s="211" t="str">
        <f>IF($D50="","",VLOOKUP($D50,Licenciés!$A:$AC,11,FALSE))</f>
        <v/>
      </c>
      <c r="AS50" s="211" t="str">
        <f>IF($D50="","",VLOOKUP($D50,Licenciés!$A:$AC,29,FALSE))</f>
        <v/>
      </c>
      <c r="AT50" s="30" t="str">
        <f>IF($D50="","",VLOOKUP($D50,Licenciés!$A:$AC,28,FALSE))</f>
        <v/>
      </c>
    </row>
    <row r="51" spans="1:46" ht="15.95" hidden="1"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row>
    <row r="52" spans="1:46" ht="15.95" hidden="1"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row>
    <row r="53" spans="1:46" ht="15.9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row>
    <row r="54" spans="1:46" ht="15.9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row>
    <row r="55" spans="1:46" ht="15.95" customHeight="1"/>
    <row r="56" spans="1:46" ht="15.95" customHeight="1"/>
    <row r="57" spans="1:46" ht="15.95" customHeight="1"/>
    <row r="58" spans="1:46" ht="15.95" customHeight="1"/>
  </sheetData>
  <autoFilter ref="A2:AW50"/>
  <sortState ref="A6:AX29">
    <sortCondition descending="1" ref="L6:L29"/>
    <sortCondition descending="1" ref="M6:M29"/>
    <sortCondition descending="1" ref="N6:N29"/>
    <sortCondition descending="1" ref="AE6:AE29"/>
    <sortCondition descending="1" ref="AF6:AF29"/>
    <sortCondition descending="1" ref="AG6:AG29"/>
    <sortCondition descending="1" ref="AH6:AH29"/>
    <sortCondition descending="1" ref="AI6:AI29"/>
    <sortCondition descending="1" ref="H6:H29"/>
    <sortCondition descending="1" ref="G6:G29"/>
  </sortState>
  <mergeCells count="13">
    <mergeCell ref="AE4:AI4"/>
    <mergeCell ref="A1:AI1"/>
    <mergeCell ref="A3:J3"/>
    <mergeCell ref="K3:O3"/>
    <mergeCell ref="P3:T3"/>
    <mergeCell ref="U3:Y3"/>
    <mergeCell ref="Z3:AD3"/>
    <mergeCell ref="AE3:AI3"/>
    <mergeCell ref="A4:J4"/>
    <mergeCell ref="K4:O4"/>
    <mergeCell ref="P4:T4"/>
    <mergeCell ref="U4:Y4"/>
    <mergeCell ref="Z4:AD4"/>
  </mergeCells>
  <phoneticPr fontId="43" type="noConversion"/>
  <conditionalFormatting sqref="AO1:AO20 AO23:AO34 AO36:AO1048576">
    <cfRule type="cellIs" dxfId="186" priority="368" stopIfTrue="1" operator="notEqual">
      <formula>"Standard"</formula>
    </cfRule>
  </conditionalFormatting>
  <conditionalFormatting sqref="AP1:AP20 AP23:AP34 AP36:AP1048576">
    <cfRule type="cellIs" dxfId="185" priority="367" stopIfTrue="1" operator="notEqual">
      <formula>"T"</formula>
    </cfRule>
  </conditionalFormatting>
  <conditionalFormatting sqref="AT1:AT20 AT23:AT34 AT36:AT1048576">
    <cfRule type="cellIs" dxfId="184" priority="366" stopIfTrue="1" operator="greaterThanOrEqual">
      <formula>44378</formula>
    </cfRule>
  </conditionalFormatting>
  <conditionalFormatting sqref="AQ1:AQ20 AQ23:AQ34 AQ36:AQ1048576">
    <cfRule type="cellIs" dxfId="183" priority="363" stopIfTrue="1" operator="lessThan">
      <formula>-15</formula>
    </cfRule>
    <cfRule type="cellIs" dxfId="182" priority="364" stopIfTrue="1" operator="greaterThan">
      <formula>-14</formula>
    </cfRule>
  </conditionalFormatting>
  <conditionalFormatting sqref="AQ5:AQ12 AQ23:AQ28 AQ36:AQ37">
    <cfRule type="cellIs" priority="195" stopIfTrue="1" operator="lessThan">
      <formula>0</formula>
    </cfRule>
    <cfRule type="cellIs" dxfId="181" priority="196" stopIfTrue="1" operator="greaterThan">
      <formula>-19</formula>
    </cfRule>
  </conditionalFormatting>
  <conditionalFormatting sqref="AQ11:AQ12">
    <cfRule type="cellIs" dxfId="180" priority="113" stopIfTrue="1" operator="lessThan">
      <formula>-13</formula>
    </cfRule>
    <cfRule type="cellIs" dxfId="179" priority="114" stopIfTrue="1" operator="greaterThan">
      <formula>-12</formula>
    </cfRule>
  </conditionalFormatting>
  <conditionalFormatting sqref="AO48">
    <cfRule type="cellIs" dxfId="178" priority="87" stopIfTrue="1" operator="notEqual">
      <formula>"Standard"</formula>
    </cfRule>
  </conditionalFormatting>
  <conditionalFormatting sqref="AP48">
    <cfRule type="cellIs" dxfId="177" priority="86" stopIfTrue="1" operator="notEqual">
      <formula>"T"</formula>
    </cfRule>
  </conditionalFormatting>
  <conditionalFormatting sqref="AT48">
    <cfRule type="cellIs" dxfId="176" priority="85" stopIfTrue="1" operator="greaterThanOrEqual">
      <formula>44378</formula>
    </cfRule>
  </conditionalFormatting>
  <conditionalFormatting sqref="AQ48">
    <cfRule type="cellIs" dxfId="175" priority="83" stopIfTrue="1" operator="lessThan">
      <formula>-11</formula>
    </cfRule>
  </conditionalFormatting>
  <conditionalFormatting sqref="AO48">
    <cfRule type="cellIs" dxfId="174" priority="81" stopIfTrue="1" operator="notEqual">
      <formula>"Standard"</formula>
    </cfRule>
  </conditionalFormatting>
  <conditionalFormatting sqref="AP48">
    <cfRule type="cellIs" dxfId="173" priority="80" stopIfTrue="1" operator="notEqual">
      <formula>"T"</formula>
    </cfRule>
  </conditionalFormatting>
  <conditionalFormatting sqref="AT48">
    <cfRule type="cellIs" dxfId="172" priority="79" stopIfTrue="1" operator="greaterThanOrEqual">
      <formula>44378</formula>
    </cfRule>
  </conditionalFormatting>
  <conditionalFormatting sqref="AQ48">
    <cfRule type="cellIs" dxfId="171" priority="77" stopIfTrue="1" operator="lessThan">
      <formula>-13</formula>
    </cfRule>
    <cfRule type="cellIs" dxfId="170" priority="78" stopIfTrue="1" operator="greaterThan">
      <formula>-12</formula>
    </cfRule>
  </conditionalFormatting>
  <conditionalFormatting sqref="AQ40:AQ41 AQ14:AQ17 AQ30:AQ32">
    <cfRule type="cellIs" priority="70" stopIfTrue="1" operator="lessThan">
      <formula>0</formula>
    </cfRule>
    <cfRule type="cellIs" dxfId="169" priority="71" stopIfTrue="1" operator="greaterThan">
      <formula>-19</formula>
    </cfRule>
  </conditionalFormatting>
  <conditionalFormatting sqref="AQ37 AQ40:AQ41">
    <cfRule type="cellIs" dxfId="168" priority="68" stopIfTrue="1" operator="lessThan">
      <formula>-13</formula>
    </cfRule>
    <cfRule type="cellIs" dxfId="167" priority="69" stopIfTrue="1" operator="greaterThan">
      <formula>-12</formula>
    </cfRule>
  </conditionalFormatting>
  <conditionalFormatting sqref="D36:D1048576 D2:D3 D23:D34 D5:D20">
    <cfRule type="duplicateValues" dxfId="166" priority="1080"/>
  </conditionalFormatting>
  <conditionalFormatting sqref="D1">
    <cfRule type="duplicateValues" dxfId="165" priority="46"/>
  </conditionalFormatting>
  <conditionalFormatting sqref="AQ28 AQ30:AQ31">
    <cfRule type="cellIs" dxfId="164" priority="43" stopIfTrue="1" operator="lessThan">
      <formula>-13</formula>
    </cfRule>
    <cfRule type="cellIs" dxfId="163" priority="44" stopIfTrue="1" operator="greaterThan">
      <formula>-12</formula>
    </cfRule>
  </conditionalFormatting>
  <conditionalFormatting sqref="AO21:AO22">
    <cfRule type="cellIs" dxfId="162" priority="36" stopIfTrue="1" operator="notEqual">
      <formula>"Standard"</formula>
    </cfRule>
  </conditionalFormatting>
  <conditionalFormatting sqref="AP21:AP22">
    <cfRule type="cellIs" dxfId="161" priority="35" stopIfTrue="1" operator="notEqual">
      <formula>"T"</formula>
    </cfRule>
  </conditionalFormatting>
  <conditionalFormatting sqref="AT21:AT22">
    <cfRule type="cellIs" dxfId="160" priority="34" stopIfTrue="1" operator="greaterThanOrEqual">
      <formula>44378</formula>
    </cfRule>
  </conditionalFormatting>
  <conditionalFormatting sqref="AQ21:AQ22">
    <cfRule type="cellIs" dxfId="159" priority="30" stopIfTrue="1" operator="lessThan">
      <formula>-13</formula>
    </cfRule>
    <cfRule type="cellIs" dxfId="158" priority="31" stopIfTrue="1" operator="greaterThan">
      <formula>-12</formula>
    </cfRule>
  </conditionalFormatting>
  <conditionalFormatting sqref="AQ21:AQ22">
    <cfRule type="cellIs" priority="28" stopIfTrue="1" operator="lessThan">
      <formula>0</formula>
    </cfRule>
    <cfRule type="cellIs" dxfId="157" priority="29" stopIfTrue="1" operator="greaterThan">
      <formula>-19</formula>
    </cfRule>
  </conditionalFormatting>
  <conditionalFormatting sqref="D21:D22">
    <cfRule type="duplicateValues" dxfId="156" priority="27"/>
  </conditionalFormatting>
  <conditionalFormatting sqref="J1:J3 J5:J34 J36:J1048576">
    <cfRule type="cellIs" dxfId="155" priority="33" operator="between">
      <formula>"M1"</formula>
      <formula>"M2"</formula>
    </cfRule>
  </conditionalFormatting>
  <conditionalFormatting sqref="J4">
    <cfRule type="cellIs" dxfId="154" priority="25" stopIfTrue="1" operator="between">
      <formula>"C1"</formula>
      <formula>"C2"</formula>
    </cfRule>
  </conditionalFormatting>
  <conditionalFormatting sqref="D4">
    <cfRule type="duplicateValues" dxfId="153" priority="26"/>
  </conditionalFormatting>
  <conditionalFormatting sqref="AO35">
    <cfRule type="cellIs" dxfId="152" priority="23" stopIfTrue="1" operator="notEqual">
      <formula>"Standard"</formula>
    </cfRule>
  </conditionalFormatting>
  <conditionalFormatting sqref="AP35">
    <cfRule type="cellIs" dxfId="151" priority="22" stopIfTrue="1" operator="notEqual">
      <formula>"T"</formula>
    </cfRule>
  </conditionalFormatting>
  <conditionalFormatting sqref="AT35">
    <cfRule type="cellIs" dxfId="150" priority="21" stopIfTrue="1" operator="greaterThanOrEqual">
      <formula>44378</formula>
    </cfRule>
  </conditionalFormatting>
  <conditionalFormatting sqref="AQ35">
    <cfRule type="cellIs" priority="19" stopIfTrue="1" operator="lessThan">
      <formula>0</formula>
    </cfRule>
    <cfRule type="cellIs" dxfId="149" priority="20" stopIfTrue="1" operator="greaterThan">
      <formula>-19</formula>
    </cfRule>
  </conditionalFormatting>
  <conditionalFormatting sqref="D35">
    <cfRule type="duplicateValues" dxfId="148" priority="24"/>
  </conditionalFormatting>
  <conditionalFormatting sqref="J35">
    <cfRule type="cellIs" dxfId="147" priority="18" operator="between">
      <formula>"J1"</formula>
      <formula>"J4"</formula>
    </cfRule>
  </conditionalFormatting>
  <conditionalFormatting sqref="AQ32">
    <cfRule type="cellIs" dxfId="146" priority="9" stopIfTrue="1" operator="lessThan">
      <formula>-13</formula>
    </cfRule>
    <cfRule type="cellIs" dxfId="145" priority="10" stopIfTrue="1" operator="greaterThan">
      <formula>-12</formula>
    </cfRule>
  </conditionalFormatting>
  <conditionalFormatting sqref="AQ18">
    <cfRule type="cellIs" priority="7" stopIfTrue="1" operator="lessThan">
      <formula>0</formula>
    </cfRule>
    <cfRule type="cellIs" dxfId="144" priority="8" stopIfTrue="1" operator="greaterThan">
      <formula>-19</formula>
    </cfRule>
  </conditionalFormatting>
  <conditionalFormatting sqref="AQ19">
    <cfRule type="cellIs" priority="5" stopIfTrue="1" operator="lessThan">
      <formula>0</formula>
    </cfRule>
    <cfRule type="cellIs" dxfId="143" priority="6" stopIfTrue="1" operator="greaterThan">
      <formula>-19</formula>
    </cfRule>
  </conditionalFormatting>
  <conditionalFormatting sqref="AQ33">
    <cfRule type="cellIs" priority="3" stopIfTrue="1" operator="lessThan">
      <formula>0</formula>
    </cfRule>
    <cfRule type="cellIs" dxfId="142" priority="4" stopIfTrue="1" operator="greaterThan">
      <formula>-19</formula>
    </cfRule>
  </conditionalFormatting>
  <conditionalFormatting sqref="AQ20">
    <cfRule type="cellIs" priority="1" stopIfTrue="1" operator="lessThan">
      <formula>0</formula>
    </cfRule>
    <cfRule type="cellIs" dxfId="141" priority="2" stopIfTrue="1" operator="greaterThan">
      <formula>-19</formula>
    </cfRule>
  </conditionalFormatting>
  <printOptions horizontalCentered="1"/>
  <pageMargins left="0.39370078740157483" right="0" top="0" bottom="0" header="0" footer="0"/>
  <pageSetup paperSize="9" scale="72" orientation="landscape" r:id="rId1"/>
  <colBreaks count="1" manualBreakCount="1">
    <brk id="37" max="1048575" man="1"/>
  </colBreaks>
</worksheet>
</file>

<file path=xl/worksheets/sheet18.xml><?xml version="1.0" encoding="utf-8"?>
<worksheet xmlns="http://schemas.openxmlformats.org/spreadsheetml/2006/main" xmlns:r="http://schemas.openxmlformats.org/officeDocument/2006/relationships">
  <sheetPr codeName="Feuil12">
    <tabColor rgb="FFCC9CCC"/>
  </sheetPr>
  <dimension ref="A1:AX156"/>
  <sheetViews>
    <sheetView showGridLines="0" showZeros="0" view="pageBreakPreview" zoomScale="71" zoomScaleNormal="100" zoomScaleSheetLayoutView="71" workbookViewId="0">
      <selection activeCell="A36" sqref="A36:XFD49"/>
    </sheetView>
  </sheetViews>
  <sheetFormatPr baseColWidth="10" defaultRowHeight="12"/>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2" customWidth="1"/>
    <col min="7" max="7" width="11.7109375" style="6" customWidth="1"/>
    <col min="8" max="9" width="6.7109375" style="4" customWidth="1"/>
    <col min="10" max="10" width="4.7109375" style="4" customWidth="1"/>
    <col min="11" max="35" width="3.7109375" style="4" customWidth="1"/>
    <col min="36" max="36" width="3.7109375" style="87" customWidth="1"/>
    <col min="37" max="37" width="3.7109375" style="4" hidden="1" customWidth="1"/>
    <col min="38" max="38" width="11.42578125" style="2" hidden="1" customWidth="1"/>
    <col min="39" max="45" width="0" style="7" hidden="1" customWidth="1"/>
    <col min="46" max="46" width="14.42578125" style="7" hidden="1" customWidth="1"/>
    <col min="47" max="47" width="0" style="7" hidden="1" customWidth="1"/>
    <col min="48" max="48" width="15.42578125" style="7" hidden="1" customWidth="1"/>
    <col min="49" max="49" width="30.7109375" style="7" hidden="1" customWidth="1"/>
    <col min="50" max="16384" width="11.42578125" style="7"/>
  </cols>
  <sheetData>
    <row r="1" spans="1:50" s="3" customFormat="1" ht="26.1" customHeight="1">
      <c r="A1" s="1086" t="s">
        <v>9649</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58"/>
      <c r="AK1" s="518"/>
      <c r="AL1" s="23"/>
    </row>
    <row r="2" spans="1:50" ht="17.100000000000001" customHeight="1" thickBot="1">
      <c r="A2" s="216"/>
      <c r="B2" s="157"/>
      <c r="C2" s="98"/>
      <c r="D2" s="216"/>
      <c r="E2" s="136"/>
      <c r="F2" s="157"/>
      <c r="G2" s="157"/>
      <c r="H2" s="157"/>
      <c r="I2" s="157"/>
      <c r="J2" s="157"/>
      <c r="K2" s="98"/>
      <c r="L2" s="98"/>
      <c r="M2" s="98"/>
      <c r="N2" s="98"/>
      <c r="O2" s="98"/>
      <c r="P2" s="98"/>
      <c r="Q2" s="98"/>
      <c r="R2" s="98"/>
      <c r="S2" s="98"/>
      <c r="T2" s="98"/>
      <c r="U2" s="98"/>
      <c r="V2" s="98"/>
      <c r="W2" s="98"/>
      <c r="X2" s="98"/>
      <c r="Y2" s="98"/>
      <c r="Z2" s="98"/>
      <c r="AA2" s="98"/>
      <c r="AB2" s="98"/>
      <c r="AC2" s="98"/>
      <c r="AD2" s="98"/>
      <c r="AE2" s="98"/>
      <c r="AF2" s="98"/>
      <c r="AG2" s="98"/>
      <c r="AH2" s="98"/>
      <c r="AI2" s="98"/>
      <c r="AL2" s="160"/>
      <c r="AM2" s="93"/>
      <c r="AN2" s="97"/>
      <c r="AO2" s="29"/>
      <c r="AP2" s="93"/>
      <c r="AQ2" s="93"/>
      <c r="AR2" s="93"/>
      <c r="AS2" s="93"/>
      <c r="AT2" s="97"/>
    </row>
    <row r="3" spans="1:50" s="2" customFormat="1" ht="21.95" customHeight="1" thickTop="1">
      <c r="A3" s="1095" t="s">
        <v>39</v>
      </c>
      <c r="B3" s="1095"/>
      <c r="C3" s="1095"/>
      <c r="D3" s="1095"/>
      <c r="E3" s="1095"/>
      <c r="F3" s="1095"/>
      <c r="G3" s="1095"/>
      <c r="H3" s="1095"/>
      <c r="I3" s="1095"/>
      <c r="J3" s="1095"/>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11"/>
      <c r="AK3" s="4"/>
      <c r="AL3" s="132"/>
      <c r="AM3" s="211"/>
      <c r="AN3" s="30"/>
      <c r="AO3" s="31"/>
      <c r="AP3" s="211"/>
      <c r="AQ3" s="211"/>
      <c r="AR3" s="211"/>
      <c r="AS3" s="211"/>
      <c r="AT3" s="30"/>
    </row>
    <row r="4" spans="1:50" ht="21.95" customHeight="1" thickBot="1">
      <c r="A4" s="993" t="s">
        <v>17215</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L4" s="132"/>
      <c r="AM4" s="211"/>
      <c r="AN4" s="30"/>
      <c r="AO4" s="31"/>
      <c r="AP4" s="211"/>
      <c r="AQ4" s="211"/>
      <c r="AR4" s="211"/>
      <c r="AS4" s="211"/>
      <c r="AT4" s="30"/>
    </row>
    <row r="5" spans="1:50" ht="15.95" customHeight="1" thickTop="1">
      <c r="A5" s="17" t="s">
        <v>1</v>
      </c>
      <c r="B5" s="18" t="s">
        <v>22</v>
      </c>
      <c r="C5" s="19" t="s">
        <v>14</v>
      </c>
      <c r="D5" s="20" t="s">
        <v>13</v>
      </c>
      <c r="E5" s="90" t="s">
        <v>2</v>
      </c>
      <c r="F5" s="90" t="s">
        <v>3</v>
      </c>
      <c r="G5" s="90" t="s">
        <v>12</v>
      </c>
      <c r="H5" s="91" t="s">
        <v>10</v>
      </c>
      <c r="I5" s="90" t="s">
        <v>4</v>
      </c>
      <c r="J5" s="21" t="s">
        <v>5</v>
      </c>
      <c r="K5" s="367" t="s">
        <v>36</v>
      </c>
      <c r="L5" s="369" t="s">
        <v>6</v>
      </c>
      <c r="M5" s="374" t="s">
        <v>7</v>
      </c>
      <c r="N5" s="369" t="s">
        <v>8</v>
      </c>
      <c r="O5" s="370" t="s">
        <v>0</v>
      </c>
      <c r="P5" s="367" t="s">
        <v>36</v>
      </c>
      <c r="Q5" s="369" t="s">
        <v>6</v>
      </c>
      <c r="R5" s="374" t="s">
        <v>7</v>
      </c>
      <c r="S5" s="369" t="s">
        <v>8</v>
      </c>
      <c r="T5" s="370" t="s">
        <v>0</v>
      </c>
      <c r="U5" s="367" t="s">
        <v>36</v>
      </c>
      <c r="V5" s="369" t="s">
        <v>6</v>
      </c>
      <c r="W5" s="374" t="s">
        <v>7</v>
      </c>
      <c r="X5" s="369" t="s">
        <v>8</v>
      </c>
      <c r="Y5" s="370" t="s">
        <v>0</v>
      </c>
      <c r="Z5" s="367" t="s">
        <v>36</v>
      </c>
      <c r="AA5" s="369" t="s">
        <v>6</v>
      </c>
      <c r="AB5" s="374" t="s">
        <v>7</v>
      </c>
      <c r="AC5" s="369" t="s">
        <v>8</v>
      </c>
      <c r="AD5" s="370" t="s">
        <v>0</v>
      </c>
      <c r="AE5" s="367" t="s">
        <v>36</v>
      </c>
      <c r="AF5" s="374" t="s">
        <v>6</v>
      </c>
      <c r="AG5" s="492" t="s">
        <v>7</v>
      </c>
      <c r="AH5" s="369" t="s">
        <v>8</v>
      </c>
      <c r="AI5" s="370" t="s">
        <v>0</v>
      </c>
      <c r="AJ5" s="11"/>
      <c r="AL5" s="4" t="s">
        <v>96</v>
      </c>
      <c r="AM5" s="4" t="s">
        <v>97</v>
      </c>
      <c r="AN5" s="4" t="s">
        <v>98</v>
      </c>
      <c r="AO5" s="4" t="s">
        <v>99</v>
      </c>
      <c r="AP5" s="4" t="s">
        <v>100</v>
      </c>
      <c r="AQ5" s="4" t="s">
        <v>101</v>
      </c>
      <c r="AR5" s="4" t="s">
        <v>102</v>
      </c>
      <c r="AS5" s="6" t="s">
        <v>103</v>
      </c>
      <c r="AT5" s="6" t="s">
        <v>104</v>
      </c>
      <c r="AU5" s="4" t="s">
        <v>6875</v>
      </c>
      <c r="AV5" s="4" t="s">
        <v>6876</v>
      </c>
      <c r="AW5" s="4" t="s">
        <v>5739</v>
      </c>
    </row>
    <row r="6" spans="1:50" s="101" customFormat="1" ht="15" customHeight="1">
      <c r="A6" s="519">
        <v>1</v>
      </c>
      <c r="B6" s="520" t="str">
        <f t="shared" ref="B6:B21" si="0">IF(D6&gt;0,LEFT(AL6,2)," ")</f>
        <v>12</v>
      </c>
      <c r="C6" s="521" t="str">
        <f t="shared" ref="C6:C21" si="1">RIGHT(LEFT(AL6,4),2)</f>
        <v>53</v>
      </c>
      <c r="D6" s="566">
        <v>5327901</v>
      </c>
      <c r="E6" s="523" t="str">
        <f>IF($D6="","",(VLOOKUP($D6,Licenciés!$A:$AC,2,FALSE)&amp;" "&amp;VLOOKUP($D6,Licenciés!$A:$AC,3,FALSE)))</f>
        <v>ROCHUT Albane</v>
      </c>
      <c r="F6" s="29" t="str">
        <f>IF($D6="","",VLOOKUP($D6,Licenciés!$A:$AC,15,FALSE))</f>
        <v>CHANGE Union Sportive</v>
      </c>
      <c r="G6" s="525">
        <f>IF($D6="","",VLOOKUP($D6,Licenciés!$A:$AC,8,FALSE))</f>
        <v>41204</v>
      </c>
      <c r="H6" s="521">
        <f>IF($D6="","",VLOOKUP($D6,Licenciés!$A:$AC,21,FALSE))</f>
        <v>825</v>
      </c>
      <c r="I6" s="521">
        <f>IF($D6="","",IF(VLOOKUP($D6,Licenciés!$A:$AC,24,FALSE)="Numerote","n° "&amp;VLOOKUP($D6,Licenciés!$A:$AC,23,FALSE),(VLOOKUP($D6,Licenciés!$A:$AC,24,FALSE))))</f>
        <v>8</v>
      </c>
      <c r="J6" s="521" t="str">
        <f>IF($D6="","",VLOOKUP($D6,Licenciés!$A:$AC,9,FALSE))</f>
        <v>B2</v>
      </c>
      <c r="K6" s="526"/>
      <c r="L6" s="527"/>
      <c r="M6" s="521">
        <v>65</v>
      </c>
      <c r="N6" s="521"/>
      <c r="O6" s="528"/>
      <c r="P6" s="526"/>
      <c r="Q6" s="527"/>
      <c r="R6" s="521"/>
      <c r="S6" s="521"/>
      <c r="T6" s="528"/>
      <c r="U6" s="526"/>
      <c r="V6" s="527"/>
      <c r="W6" s="521"/>
      <c r="X6" s="521"/>
      <c r="Y6" s="528"/>
      <c r="Z6" s="526"/>
      <c r="AA6" s="527"/>
      <c r="AB6" s="521"/>
      <c r="AC6" s="521"/>
      <c r="AD6" s="528"/>
      <c r="AE6" s="529">
        <f t="shared" ref="AE6:AE21" si="2">(K6+P6+U6+Z6)+MOD(ROUND((L6+Q6+V6+AA6-AF6)/100,),100)</f>
        <v>0</v>
      </c>
      <c r="AF6" s="530">
        <f t="shared" ref="AF6:AF21" si="3">MOD(L6+Q6+V6+AA6+ROUND((M6+R6+W6+AB6-AG6)/100,),100)</f>
        <v>0</v>
      </c>
      <c r="AG6" s="530">
        <f t="shared" ref="AG6:AG21" si="4">MOD(M6+R6+W6+AB6+ROUND((N6+S6+X6+AC6-AH6)/100,),100)</f>
        <v>65</v>
      </c>
      <c r="AH6" s="530">
        <f t="shared" ref="AH6:AH21" si="5">MOD(N6+S6+X6+AC6+ROUND((O6+T6+Y6+AD6-AI6)/100,),100)</f>
        <v>0</v>
      </c>
      <c r="AI6" s="531">
        <f t="shared" ref="AI6:AI21" si="6">MOD(O6+T6+Y6+AD6,100)</f>
        <v>0</v>
      </c>
      <c r="AJ6" s="495"/>
      <c r="AK6" s="513"/>
      <c r="AL6" s="132">
        <f>IF($D6="","",IF(VLOOKUP($D6,Licenciés!$A:$AC,14,FALSE)&lt;10000000,"0"&amp;VLOOKUP($D6,Licenciés!$A:$AC,14,FALSE),VLOOKUP($D6,Licenciés!$A:$AC,14,FALSE)))</f>
        <v>12530060</v>
      </c>
      <c r="AM6" s="211">
        <f>IF($D6="","",VLOOKUP($D6,Licenciés!$A:$AC,23,FALSE))</f>
        <v>0</v>
      </c>
      <c r="AN6" s="30">
        <f>IF($D6="","",VLOOKUP($D6,Licenciés!$A:$AC,16,FALSE))</f>
        <v>44805</v>
      </c>
      <c r="AO6" s="31" t="str">
        <f>IF($D6="","",VLOOKUP($D6,Licenciés!$A:$AC,20,FALSE))</f>
        <v>Attestation autoquestionnaire pour mineur</v>
      </c>
      <c r="AP6" s="211" t="str">
        <f>IF($D6="","",VLOOKUP($D6,Licenciés!$A:$AC,5,FALSE))</f>
        <v>T</v>
      </c>
      <c r="AQ6" s="211">
        <f>IF($D6="","",VLOOKUP($D6,Licenciés!$A:$AC,10,FALSE))</f>
        <v>-11</v>
      </c>
      <c r="AR6" s="211" t="str">
        <f>IF($D6="","",VLOOKUP($D6,Licenciés!$A:$AC,11,FALSE))</f>
        <v>F</v>
      </c>
      <c r="AS6" s="211" t="str">
        <f>IF($D6="","",VLOOKUP($D6,Licenciés!$A:$AC,29,FALSE))</f>
        <v>Française</v>
      </c>
      <c r="AT6" s="30">
        <f>IF($D6="","",VLOOKUP($D6,Licenciés!$A:$AC,28,FALSE))</f>
        <v>0</v>
      </c>
      <c r="AU6" s="211">
        <f>IF($D6="","",VLOOKUP($D6,Licenciés!$A:$AZ,35,FALSE))</f>
        <v>0</v>
      </c>
      <c r="AV6" s="211">
        <f>IF($D6="","",VLOOKUP($D6,Licenciés!$A:$AZ,36,FALSE))</f>
        <v>0</v>
      </c>
      <c r="AW6" s="31" t="str">
        <f>IF($D6="","",VLOOKUP($D6,Licenciés!$A:$AZ,37,FALSE))</f>
        <v>aude.rochut@orange.fr</v>
      </c>
    </row>
    <row r="7" spans="1:50" s="101" customFormat="1" ht="15.95" customHeight="1">
      <c r="A7" s="519">
        <v>2</v>
      </c>
      <c r="B7" s="520" t="str">
        <f t="shared" si="0"/>
        <v>12</v>
      </c>
      <c r="C7" s="521" t="str">
        <f t="shared" si="1"/>
        <v>44</v>
      </c>
      <c r="D7" s="566">
        <v>4453794</v>
      </c>
      <c r="E7" s="523" t="str">
        <f>IF($D7="","",(VLOOKUP($D7,Licenciés!$A:$AC,2,FALSE)&amp;" "&amp;VLOOKUP($D7,Licenciés!$A:$AC,3,FALSE)))</f>
        <v>DENIAUD Lola</v>
      </c>
      <c r="F7" s="29" t="str">
        <f>IF($D7="","",VLOOKUP($D7,Licenciés!$A:$AC,15,FALSE))</f>
        <v>NANTES ST JOSEPH TENNIS DE TABLE</v>
      </c>
      <c r="G7" s="525">
        <f>IF($D7="","",VLOOKUP($D7,Licenciés!$A:$AC,8,FALSE))</f>
        <v>40301</v>
      </c>
      <c r="H7" s="521">
        <f>IF($D7="","",VLOOKUP($D7,Licenciés!$A:$AC,21,FALSE))</f>
        <v>757</v>
      </c>
      <c r="I7" s="521">
        <f>IF($D7="","",IF(VLOOKUP($D7,Licenciés!$A:$AC,24,FALSE)="Numerote","n° "&amp;VLOOKUP($D7,Licenciés!$A:$AC,23,FALSE),(VLOOKUP($D7,Licenciés!$A:$AC,24,FALSE))))</f>
        <v>7</v>
      </c>
      <c r="J7" s="521" t="str">
        <f>IF($D7="","",VLOOKUP($D7,Licenciés!$A:$AC,9,FALSE))</f>
        <v>M2</v>
      </c>
      <c r="K7" s="571"/>
      <c r="L7" s="563"/>
      <c r="M7" s="563">
        <v>50</v>
      </c>
      <c r="N7" s="521"/>
      <c r="O7" s="528"/>
      <c r="P7" s="571"/>
      <c r="Q7" s="563"/>
      <c r="R7" s="563"/>
      <c r="S7" s="521"/>
      <c r="T7" s="528"/>
      <c r="U7" s="571"/>
      <c r="V7" s="563"/>
      <c r="W7" s="563"/>
      <c r="X7" s="521"/>
      <c r="Y7" s="528"/>
      <c r="Z7" s="571"/>
      <c r="AA7" s="563"/>
      <c r="AB7" s="521"/>
      <c r="AC7" s="521"/>
      <c r="AD7" s="551"/>
      <c r="AE7" s="529">
        <f t="shared" si="2"/>
        <v>0</v>
      </c>
      <c r="AF7" s="530">
        <f t="shared" si="3"/>
        <v>0</v>
      </c>
      <c r="AG7" s="530">
        <f t="shared" si="4"/>
        <v>50</v>
      </c>
      <c r="AH7" s="530">
        <f t="shared" si="5"/>
        <v>0</v>
      </c>
      <c r="AI7" s="531">
        <f t="shared" si="6"/>
        <v>0</v>
      </c>
      <c r="AJ7" s="231"/>
      <c r="AK7" s="513"/>
      <c r="AL7" s="132">
        <f>IF($D7="","",IF(VLOOKUP($D7,Licenciés!$A:$AC,14,FALSE)&lt;10000000,"0"&amp;VLOOKUP($D7,Licenciés!$A:$AC,14,FALSE),VLOOKUP($D7,Licenciés!$A:$AC,14,FALSE)))</f>
        <v>12440116</v>
      </c>
      <c r="AM7" s="211">
        <f>IF($D7="","",VLOOKUP($D7,Licenciés!$A:$AC,23,FALSE))</f>
        <v>0</v>
      </c>
      <c r="AN7" s="30">
        <f>IF($D7="","",VLOOKUP($D7,Licenciés!$A:$AC,16,FALSE))</f>
        <v>44809</v>
      </c>
      <c r="AO7" s="31" t="str">
        <f>IF($D7="","",VLOOKUP($D7,Licenciés!$A:$AC,20,FALSE))</f>
        <v>Standard</v>
      </c>
      <c r="AP7" s="211" t="str">
        <f>IF($D7="","",VLOOKUP($D7,Licenciés!$A:$AC,5,FALSE))</f>
        <v>T</v>
      </c>
      <c r="AQ7" s="211">
        <f>IF($D7="","",VLOOKUP($D7,Licenciés!$A:$AC,10,FALSE))</f>
        <v>-13</v>
      </c>
      <c r="AR7" s="211" t="str">
        <f>IF($D7="","",VLOOKUP($D7,Licenciés!$A:$AC,11,FALSE))</f>
        <v>F</v>
      </c>
      <c r="AS7" s="211" t="str">
        <f>IF($D7="","",VLOOKUP($D7,Licenciés!$A:$AC,29,FALSE))</f>
        <v>Française</v>
      </c>
      <c r="AT7" s="30">
        <f>IF($D7="","",VLOOKUP($D7,Licenciés!$A:$AC,28,FALSE))</f>
        <v>44754</v>
      </c>
      <c r="AU7" s="211">
        <f>IF($D7="","",VLOOKUP($D7,Licenciés!$A:$AZ,35,FALSE))</f>
        <v>786752109</v>
      </c>
      <c r="AV7" s="211">
        <f>IF($D7="","",VLOOKUP($D7,Licenciés!$A:$AZ,36,FALSE))</f>
        <v>675015446</v>
      </c>
      <c r="AW7" s="31" t="str">
        <f>IF($D7="","",VLOOKUP($D7,Licenciés!$A:$AZ,37,FALSE))</f>
        <v>fabien.deniaud@orange.fr</v>
      </c>
    </row>
    <row r="8" spans="1:50" ht="15.95" customHeight="1">
      <c r="A8" s="519">
        <v>3</v>
      </c>
      <c r="B8" s="520" t="str">
        <f t="shared" si="0"/>
        <v>08</v>
      </c>
      <c r="C8" s="521" t="str">
        <f t="shared" si="1"/>
        <v>92</v>
      </c>
      <c r="D8" s="570">
        <v>9250965</v>
      </c>
      <c r="E8" s="523" t="str">
        <f>IF($D8="","",(VLOOKUP($D8,Licenciés!$A:$AC,2,FALSE)&amp;" "&amp;VLOOKUP($D8,Licenciés!$A:$AC,3,FALSE)))</f>
        <v>LOTH Manon</v>
      </c>
      <c r="F8" s="29" t="str">
        <f>IF($D8="","",VLOOKUP($D8,Licenciés!$A:$AC,15,FALSE))</f>
        <v>COURBEVOIE SPORT TENNIS DE TABLE</v>
      </c>
      <c r="G8" s="525">
        <f>IF($D8="","",VLOOKUP($D8,Licenciés!$A:$AC,8,FALSE))</f>
        <v>40462</v>
      </c>
      <c r="H8" s="521">
        <f>IF($D8="","",VLOOKUP($D8,Licenciés!$A:$AC,21,FALSE))</f>
        <v>1194</v>
      </c>
      <c r="I8" s="521">
        <f>IF($D8="","",IF(VLOOKUP($D8,Licenciés!$A:$AC,24,FALSE)="Numerote","n° "&amp;VLOOKUP($D8,Licenciés!$A:$AC,23,FALSE),(VLOOKUP($D8,Licenciés!$A:$AC,24,FALSE))))</f>
        <v>11</v>
      </c>
      <c r="J8" s="521" t="str">
        <f>IF($D8="","",VLOOKUP($D8,Licenciés!$A:$AC,9,FALSE))</f>
        <v>M2</v>
      </c>
      <c r="K8" s="526"/>
      <c r="L8" s="527"/>
      <c r="M8" s="521">
        <v>40</v>
      </c>
      <c r="N8" s="521"/>
      <c r="O8" s="528"/>
      <c r="P8" s="526"/>
      <c r="Q8" s="527"/>
      <c r="R8" s="521"/>
      <c r="S8" s="521"/>
      <c r="T8" s="528"/>
      <c r="U8" s="526"/>
      <c r="V8" s="527"/>
      <c r="W8" s="521"/>
      <c r="X8" s="521"/>
      <c r="Y8" s="528"/>
      <c r="Z8" s="529"/>
      <c r="AA8" s="527"/>
      <c r="AB8" s="521"/>
      <c r="AC8" s="521"/>
      <c r="AD8" s="551"/>
      <c r="AE8" s="529">
        <f t="shared" si="2"/>
        <v>0</v>
      </c>
      <c r="AF8" s="530">
        <f t="shared" si="3"/>
        <v>0</v>
      </c>
      <c r="AG8" s="530">
        <f t="shared" si="4"/>
        <v>40</v>
      </c>
      <c r="AH8" s="530">
        <f t="shared" si="5"/>
        <v>0</v>
      </c>
      <c r="AI8" s="531">
        <f t="shared" si="6"/>
        <v>0</v>
      </c>
      <c r="AJ8" s="231"/>
      <c r="AK8" s="513"/>
      <c r="AL8" s="132" t="str">
        <f>IF($D8="","",IF(VLOOKUP($D8,Licenciés!$A:$AC,14,FALSE)&lt;10000000,"0"&amp;VLOOKUP($D8,Licenciés!$A:$AC,14,FALSE),VLOOKUP($D8,Licenciés!$A:$AC,14,FALSE)))</f>
        <v>08920025</v>
      </c>
      <c r="AM8" s="211">
        <f>IF($D8="","",VLOOKUP($D8,Licenciés!$A:$AC,23,FALSE))</f>
        <v>0</v>
      </c>
      <c r="AN8" s="30">
        <f>IF($D8="","",VLOOKUP($D8,Licenciés!$A:$AC,16,FALSE))</f>
        <v>44749</v>
      </c>
      <c r="AO8" s="31" t="str">
        <f>IF($D8="","",VLOOKUP($D8,Licenciés!$A:$AC,20,FALSE))</f>
        <v>Standard</v>
      </c>
      <c r="AP8" s="211" t="str">
        <f>IF($D8="","",VLOOKUP($D8,Licenciés!$A:$AC,5,FALSE))</f>
        <v>T</v>
      </c>
      <c r="AQ8" s="211">
        <f>IF($D8="","",VLOOKUP($D8,Licenciés!$A:$AC,10,FALSE))</f>
        <v>-13</v>
      </c>
      <c r="AR8" s="211" t="str">
        <f>IF($D8="","",VLOOKUP($D8,Licenciés!$A:$AC,11,FALSE))</f>
        <v>F</v>
      </c>
      <c r="AS8" s="211" t="str">
        <f>IF($D8="","",VLOOKUP($D8,Licenciés!$A:$AC,29,FALSE))</f>
        <v>Française</v>
      </c>
      <c r="AT8" s="30">
        <f>IF($D8="","",VLOOKUP($D8,Licenciés!$A:$AC,28,FALSE))</f>
        <v>0</v>
      </c>
      <c r="AU8" s="211">
        <f>IF($D8="","",VLOOKUP($D8,Licenciés!$A:$AZ,35,FALSE))</f>
        <v>672899369</v>
      </c>
      <c r="AV8" s="211">
        <f>IF($D8="","",VLOOKUP($D8,Licenciés!$A:$AZ,36,FALSE))</f>
        <v>681964882</v>
      </c>
      <c r="AW8" s="31" t="str">
        <f>IF($D8="","",VLOOKUP($D8,Licenciés!$A:$AZ,37,FALSE))</f>
        <v>christelle.loth@free.fr</v>
      </c>
      <c r="AX8" s="101"/>
    </row>
    <row r="9" spans="1:50" ht="15.95" customHeight="1">
      <c r="A9" s="519">
        <v>4</v>
      </c>
      <c r="B9" s="520" t="str">
        <f t="shared" si="0"/>
        <v>04</v>
      </c>
      <c r="C9" s="521" t="str">
        <f t="shared" si="1"/>
        <v>37</v>
      </c>
      <c r="D9" s="570">
        <v>3729243</v>
      </c>
      <c r="E9" s="523" t="str">
        <f>IF($D9="","",(VLOOKUP($D9,Licenciés!$A:$AC,2,FALSE)&amp;" "&amp;VLOOKUP($D9,Licenciés!$A:$AC,3,FALSE)))</f>
        <v>CAJLAKOVIC Elma</v>
      </c>
      <c r="F9" s="29" t="str">
        <f>IF($D9="","",VLOOKUP($D9,Licenciés!$A:$AC,15,FALSE))</f>
        <v>T.T. JOUE-LES-TOURS</v>
      </c>
      <c r="G9" s="525">
        <f>IF($D9="","",VLOOKUP($D9,Licenciés!$A:$AC,8,FALSE))</f>
        <v>40266</v>
      </c>
      <c r="H9" s="521">
        <f>IF($D9="","",VLOOKUP($D9,Licenciés!$A:$AC,21,FALSE))</f>
        <v>975</v>
      </c>
      <c r="I9" s="521">
        <f>IF($D9="","",IF(VLOOKUP($D9,Licenciés!$A:$AC,24,FALSE)="Numerote","n° "&amp;VLOOKUP($D9,Licenciés!$A:$AC,23,FALSE),(VLOOKUP($D9,Licenciés!$A:$AC,24,FALSE))))</f>
        <v>9</v>
      </c>
      <c r="J9" s="521" t="str">
        <f>IF($D9="","",VLOOKUP($D9,Licenciés!$A:$AC,9,FALSE))</f>
        <v>M2</v>
      </c>
      <c r="K9" s="526"/>
      <c r="L9" s="527"/>
      <c r="M9" s="521">
        <v>35</v>
      </c>
      <c r="N9" s="521"/>
      <c r="O9" s="528"/>
      <c r="P9" s="526"/>
      <c r="Q9" s="527"/>
      <c r="R9" s="521"/>
      <c r="S9" s="521"/>
      <c r="T9" s="528"/>
      <c r="U9" s="526"/>
      <c r="V9" s="527"/>
      <c r="W9" s="521"/>
      <c r="X9" s="521"/>
      <c r="Y9" s="528"/>
      <c r="Z9" s="529"/>
      <c r="AA9" s="527"/>
      <c r="AB9" s="521"/>
      <c r="AC9" s="521"/>
      <c r="AD9" s="551"/>
      <c r="AE9" s="529">
        <f t="shared" si="2"/>
        <v>0</v>
      </c>
      <c r="AF9" s="530">
        <f t="shared" si="3"/>
        <v>0</v>
      </c>
      <c r="AG9" s="530">
        <f t="shared" si="4"/>
        <v>35</v>
      </c>
      <c r="AH9" s="530">
        <f t="shared" si="5"/>
        <v>0</v>
      </c>
      <c r="AI9" s="531">
        <f t="shared" si="6"/>
        <v>0</v>
      </c>
      <c r="AJ9" s="231"/>
      <c r="AK9" s="513"/>
      <c r="AL9" s="132" t="str">
        <f>IF($D9="","",IF(VLOOKUP($D9,Licenciés!$A:$AC,14,FALSE)&lt;10000000,"0"&amp;VLOOKUP($D9,Licenciés!$A:$AC,14,FALSE),VLOOKUP($D9,Licenciés!$A:$AC,14,FALSE)))</f>
        <v>04370566</v>
      </c>
      <c r="AM9" s="211">
        <f>IF($D9="","",VLOOKUP($D9,Licenciés!$A:$AC,23,FALSE))</f>
        <v>0</v>
      </c>
      <c r="AN9" s="30">
        <f>IF($D9="","",VLOOKUP($D9,Licenciés!$A:$AC,16,FALSE))</f>
        <v>44766</v>
      </c>
      <c r="AO9" s="31" t="str">
        <f>IF($D9="","",VLOOKUP($D9,Licenciés!$A:$AC,20,FALSE))</f>
        <v>Standard</v>
      </c>
      <c r="AP9" s="211" t="str">
        <f>IF($D9="","",VLOOKUP($D9,Licenciés!$A:$AC,5,FALSE))</f>
        <v>T</v>
      </c>
      <c r="AQ9" s="211">
        <f>IF($D9="","",VLOOKUP($D9,Licenciés!$A:$AC,10,FALSE))</f>
        <v>-13</v>
      </c>
      <c r="AR9" s="211" t="str">
        <f>IF($D9="","",VLOOKUP($D9,Licenciés!$A:$AC,11,FALSE))</f>
        <v>F</v>
      </c>
      <c r="AS9" s="211" t="str">
        <f>IF($D9="","",VLOOKUP($D9,Licenciés!$A:$AC,29,FALSE))</f>
        <v>Française</v>
      </c>
      <c r="AT9" s="30">
        <f>IF($D9="","",VLOOKUP($D9,Licenciés!$A:$AC,28,FALSE))</f>
        <v>0</v>
      </c>
      <c r="AU9" s="211">
        <f>IF($D9="","",VLOOKUP($D9,Licenciés!$A:$AZ,35,FALSE))</f>
        <v>0</v>
      </c>
      <c r="AV9" s="211">
        <f>IF($D9="","",VLOOKUP($D9,Licenciés!$A:$AZ,36,FALSE))</f>
        <v>618943682</v>
      </c>
      <c r="AW9" s="31" t="str">
        <f>IF($D9="","",VLOOKUP($D9,Licenciés!$A:$AZ,37,FALSE))</f>
        <v>enaskay@hotmail.fr</v>
      </c>
      <c r="AX9" s="101"/>
    </row>
    <row r="10" spans="1:50" ht="15.95" customHeight="1">
      <c r="A10" s="519">
        <v>5</v>
      </c>
      <c r="B10" s="520" t="str">
        <f t="shared" si="0"/>
        <v>12</v>
      </c>
      <c r="C10" s="521" t="str">
        <f t="shared" si="1"/>
        <v>44</v>
      </c>
      <c r="D10" s="566">
        <v>4457514</v>
      </c>
      <c r="E10" s="523" t="str">
        <f>IF($D10="","",(VLOOKUP($D10,Licenciés!$A:$AC,2,FALSE)&amp;" "&amp;VLOOKUP($D10,Licenciés!$A:$AC,3,FALSE)))</f>
        <v>LANGEVIN Leila</v>
      </c>
      <c r="F10" s="29" t="str">
        <f>IF($D10="","",VLOOKUP($D10,Licenciés!$A:$AC,15,FALSE))</f>
        <v>SUCE SUR ERDRE</v>
      </c>
      <c r="G10" s="525">
        <f>IF($D10="","",VLOOKUP($D10,Licenciés!$A:$AC,8,FALSE))</f>
        <v>40181</v>
      </c>
      <c r="H10" s="521">
        <f>IF($D10="","",VLOOKUP($D10,Licenciés!$A:$AC,21,FALSE))</f>
        <v>813</v>
      </c>
      <c r="I10" s="521">
        <f>IF($D10="","",IF(VLOOKUP($D10,Licenciés!$A:$AC,24,FALSE)="Numerote","n° "&amp;VLOOKUP($D10,Licenciés!$A:$AC,23,FALSE),(VLOOKUP($D10,Licenciés!$A:$AC,24,FALSE))))</f>
        <v>8</v>
      </c>
      <c r="J10" s="521" t="str">
        <f>IF($D10="","",VLOOKUP($D10,Licenciés!$A:$AC,9,FALSE))</f>
        <v>M2</v>
      </c>
      <c r="K10" s="526"/>
      <c r="L10" s="527"/>
      <c r="M10" s="521">
        <v>30</v>
      </c>
      <c r="N10" s="521"/>
      <c r="O10" s="528"/>
      <c r="P10" s="526"/>
      <c r="Q10" s="527"/>
      <c r="R10" s="521"/>
      <c r="S10" s="521"/>
      <c r="T10" s="528"/>
      <c r="U10" s="526"/>
      <c r="V10" s="527"/>
      <c r="W10" s="521"/>
      <c r="X10" s="521"/>
      <c r="Y10" s="528"/>
      <c r="Z10" s="529"/>
      <c r="AA10" s="527"/>
      <c r="AB10" s="521"/>
      <c r="AC10" s="521"/>
      <c r="AD10" s="551"/>
      <c r="AE10" s="529">
        <f t="shared" si="2"/>
        <v>0</v>
      </c>
      <c r="AF10" s="530">
        <f t="shared" si="3"/>
        <v>0</v>
      </c>
      <c r="AG10" s="530">
        <f t="shared" si="4"/>
        <v>30</v>
      </c>
      <c r="AH10" s="530">
        <f t="shared" si="5"/>
        <v>0</v>
      </c>
      <c r="AI10" s="531">
        <f t="shared" si="6"/>
        <v>0</v>
      </c>
      <c r="AJ10" s="234"/>
      <c r="AK10" s="513"/>
      <c r="AL10" s="132">
        <f>IF($D10="","",IF(VLOOKUP($D10,Licenciés!$A:$AC,14,FALSE)&lt;10000000,"0"&amp;VLOOKUP($D10,Licenciés!$A:$AC,14,FALSE),VLOOKUP($D10,Licenciés!$A:$AC,14,FALSE)))</f>
        <v>12440176</v>
      </c>
      <c r="AM10" s="211">
        <f>IF($D10="","",VLOOKUP($D10,Licenciés!$A:$AC,23,FALSE))</f>
        <v>0</v>
      </c>
      <c r="AN10" s="30">
        <f>IF($D10="","",VLOOKUP($D10,Licenciés!$A:$AC,16,FALSE))</f>
        <v>44808</v>
      </c>
      <c r="AO10" s="31" t="str">
        <f>IF($D10="","",VLOOKUP($D10,Licenciés!$A:$AC,20,FALSE))</f>
        <v>Attestation autoquestionnaire pour mineur</v>
      </c>
      <c r="AP10" s="211" t="str">
        <f>IF($D10="","",VLOOKUP($D10,Licenciés!$A:$AC,5,FALSE))</f>
        <v>T</v>
      </c>
      <c r="AQ10" s="211">
        <f>IF($D10="","",VLOOKUP($D10,Licenciés!$A:$AC,10,FALSE))</f>
        <v>-13</v>
      </c>
      <c r="AR10" s="211" t="str">
        <f>IF($D10="","",VLOOKUP($D10,Licenciés!$A:$AC,11,FALSE))</f>
        <v>F</v>
      </c>
      <c r="AS10" s="211" t="str">
        <f>IF($D10="","",VLOOKUP($D10,Licenciés!$A:$AC,29,FALSE))</f>
        <v>Française</v>
      </c>
      <c r="AT10" s="30">
        <f>IF($D10="","",VLOOKUP($D10,Licenciés!$A:$AC,28,FALSE))</f>
        <v>44754</v>
      </c>
      <c r="AU10" s="211">
        <f>IF($D10="","",VLOOKUP($D10,Licenciés!$A:$AZ,35,FALSE))</f>
        <v>0</v>
      </c>
      <c r="AV10" s="211">
        <f>IF($D10="","",VLOOKUP($D10,Licenciés!$A:$AZ,36,FALSE))</f>
        <v>630480249</v>
      </c>
      <c r="AW10" s="31" t="str">
        <f>IF($D10="","",VLOOKUP($D10,Licenciés!$A:$AZ,37,FALSE))</f>
        <v>alex.langevin44@gmail.com</v>
      </c>
      <c r="AX10" s="101"/>
    </row>
    <row r="11" spans="1:50" ht="15.95" customHeight="1">
      <c r="A11" s="519">
        <v>6</v>
      </c>
      <c r="B11" s="520" t="str">
        <f t="shared" si="0"/>
        <v>08</v>
      </c>
      <c r="C11" s="521" t="str">
        <f t="shared" si="1"/>
        <v>78</v>
      </c>
      <c r="D11" s="570">
        <v>7884364</v>
      </c>
      <c r="E11" s="523" t="str">
        <f>IF($D11="","",(VLOOKUP($D11,Licenciés!$A:$AC,2,FALSE)&amp;" "&amp;VLOOKUP($D11,Licenciés!$A:$AC,3,FALSE)))</f>
        <v>DUCHET Lulie</v>
      </c>
      <c r="F11" s="29" t="str">
        <f>IF($D11="","",VLOOKUP($D11,Licenciés!$A:$AC,15,FALSE))</f>
        <v>MAISONS-LAFFITTE. US</v>
      </c>
      <c r="G11" s="525">
        <f>IF($D11="","",VLOOKUP($D11,Licenciés!$A:$AC,8,FALSE))</f>
        <v>41129</v>
      </c>
      <c r="H11" s="521">
        <f>IF($D11="","",VLOOKUP($D11,Licenciés!$A:$AC,21,FALSE))</f>
        <v>757</v>
      </c>
      <c r="I11" s="521">
        <f>IF($D11="","",IF(VLOOKUP($D11,Licenciés!$A:$AC,24,FALSE)="Numerote","n° "&amp;VLOOKUP($D11,Licenciés!$A:$AC,23,FALSE),(VLOOKUP($D11,Licenciés!$A:$AC,24,FALSE))))</f>
        <v>7</v>
      </c>
      <c r="J11" s="521" t="str">
        <f>IF($D11="","",VLOOKUP($D11,Licenciés!$A:$AC,9,FALSE))</f>
        <v>B2</v>
      </c>
      <c r="K11" s="529"/>
      <c r="L11" s="559"/>
      <c r="M11" s="530">
        <v>25</v>
      </c>
      <c r="N11" s="521"/>
      <c r="O11" s="528"/>
      <c r="P11" s="529"/>
      <c r="Q11" s="559"/>
      <c r="R11" s="530"/>
      <c r="S11" s="521"/>
      <c r="T11" s="528"/>
      <c r="U11" s="529"/>
      <c r="V11" s="559"/>
      <c r="W11" s="530"/>
      <c r="X11" s="521"/>
      <c r="Y11" s="528"/>
      <c r="Z11" s="529"/>
      <c r="AA11" s="559"/>
      <c r="AB11" s="521"/>
      <c r="AC11" s="521"/>
      <c r="AD11" s="551"/>
      <c r="AE11" s="529">
        <f t="shared" si="2"/>
        <v>0</v>
      </c>
      <c r="AF11" s="530">
        <f t="shared" si="3"/>
        <v>0</v>
      </c>
      <c r="AG11" s="530">
        <f t="shared" si="4"/>
        <v>25</v>
      </c>
      <c r="AH11" s="530">
        <f t="shared" si="5"/>
        <v>0</v>
      </c>
      <c r="AI11" s="531">
        <f t="shared" si="6"/>
        <v>0</v>
      </c>
      <c r="AJ11" s="495"/>
      <c r="AK11" s="513"/>
      <c r="AL11" s="132" t="str">
        <f>IF($D11="","",IF(VLOOKUP($D11,Licenciés!$A:$AC,14,FALSE)&lt;10000000,"0"&amp;VLOOKUP($D11,Licenciés!$A:$AC,14,FALSE),VLOOKUP($D11,Licenciés!$A:$AC,14,FALSE)))</f>
        <v>08780130</v>
      </c>
      <c r="AM11" s="211">
        <f>IF($D11="","",VLOOKUP($D11,Licenciés!$A:$AC,23,FALSE))</f>
        <v>0</v>
      </c>
      <c r="AN11" s="30">
        <f>IF($D11="","",VLOOKUP($D11,Licenciés!$A:$AC,16,FALSE))</f>
        <v>44799</v>
      </c>
      <c r="AO11" s="31" t="str">
        <f>IF($D11="","",VLOOKUP($D11,Licenciés!$A:$AC,20,FALSE))</f>
        <v>Attestation autoquestionnaire pour mineur</v>
      </c>
      <c r="AP11" s="211" t="str">
        <f>IF($D11="","",VLOOKUP($D11,Licenciés!$A:$AC,5,FALSE))</f>
        <v>T</v>
      </c>
      <c r="AQ11" s="211">
        <f>IF($D11="","",VLOOKUP($D11,Licenciés!$A:$AC,10,FALSE))</f>
        <v>-11</v>
      </c>
      <c r="AR11" s="211" t="str">
        <f>IF($D11="","",VLOOKUP($D11,Licenciés!$A:$AC,11,FALSE))</f>
        <v>F</v>
      </c>
      <c r="AS11" s="211" t="str">
        <f>IF($D11="","",VLOOKUP($D11,Licenciés!$A:$AC,29,FALSE))</f>
        <v>Française</v>
      </c>
      <c r="AT11" s="30">
        <f>IF($D11="","",VLOOKUP($D11,Licenciés!$A:$AC,28,FALSE))</f>
        <v>0</v>
      </c>
      <c r="AU11" s="211">
        <f>IF($D11="","",VLOOKUP($D11,Licenciés!$A:$AZ,35,FALSE))</f>
        <v>0</v>
      </c>
      <c r="AV11" s="211">
        <f>IF($D11="","",VLOOKUP($D11,Licenciés!$A:$AZ,36,FALSE))</f>
        <v>683578729</v>
      </c>
      <c r="AW11" s="31" t="str">
        <f>IF($D11="","",VLOOKUP($D11,Licenciés!$A:$AZ,37,FALSE))</f>
        <v>ludovic_duchet@yahoo.fr</v>
      </c>
      <c r="AX11" s="101"/>
    </row>
    <row r="12" spans="1:50" s="101" customFormat="1" ht="14.25" customHeight="1">
      <c r="A12" s="519">
        <v>7</v>
      </c>
      <c r="B12" s="520" t="str">
        <f t="shared" si="0"/>
        <v>08</v>
      </c>
      <c r="C12" s="521" t="str">
        <f t="shared" si="1"/>
        <v>94</v>
      </c>
      <c r="D12" s="570">
        <v>9456638</v>
      </c>
      <c r="E12" s="523" t="str">
        <f>IF($D12="","",(VLOOKUP($D12,Licenciés!$A:$AC,2,FALSE)&amp;" "&amp;VLOOKUP($D12,Licenciés!$A:$AC,3,FALSE)))</f>
        <v>EDAN Romane</v>
      </c>
      <c r="F12" s="29" t="str">
        <f>IF($D12="","",VLOOKUP($D12,Licenciés!$A:$AC,15,FALSE))</f>
        <v>FONTENAYSIENNE Union Sportive TT</v>
      </c>
      <c r="G12" s="525">
        <f>IF($D12="","",VLOOKUP($D12,Licenciés!$A:$AC,8,FALSE))</f>
        <v>40414</v>
      </c>
      <c r="H12" s="521">
        <f>IF($D12="","",VLOOKUP($D12,Licenciés!$A:$AC,21,FALSE))</f>
        <v>820</v>
      </c>
      <c r="I12" s="521">
        <f>IF($D12="","",IF(VLOOKUP($D12,Licenciés!$A:$AC,24,FALSE)="Numerote","n° "&amp;VLOOKUP($D12,Licenciés!$A:$AC,23,FALSE),(VLOOKUP($D12,Licenciés!$A:$AC,24,FALSE))))</f>
        <v>8</v>
      </c>
      <c r="J12" s="521" t="str">
        <f>IF($D12="","",VLOOKUP($D12,Licenciés!$A:$AC,9,FALSE))</f>
        <v>M2</v>
      </c>
      <c r="K12" s="526"/>
      <c r="L12" s="527"/>
      <c r="M12" s="521">
        <v>20</v>
      </c>
      <c r="N12" s="521"/>
      <c r="O12" s="528"/>
      <c r="P12" s="526"/>
      <c r="Q12" s="527"/>
      <c r="R12" s="521"/>
      <c r="S12" s="521"/>
      <c r="T12" s="528"/>
      <c r="U12" s="526"/>
      <c r="V12" s="527"/>
      <c r="W12" s="521"/>
      <c r="X12" s="521"/>
      <c r="Y12" s="528"/>
      <c r="Z12" s="526"/>
      <c r="AA12" s="527"/>
      <c r="AB12" s="521"/>
      <c r="AC12" s="521"/>
      <c r="AD12" s="551"/>
      <c r="AE12" s="529">
        <f t="shared" si="2"/>
        <v>0</v>
      </c>
      <c r="AF12" s="530">
        <f t="shared" si="3"/>
        <v>0</v>
      </c>
      <c r="AG12" s="530">
        <f t="shared" si="4"/>
        <v>20</v>
      </c>
      <c r="AH12" s="530">
        <f t="shared" si="5"/>
        <v>0</v>
      </c>
      <c r="AI12" s="531">
        <f t="shared" si="6"/>
        <v>0</v>
      </c>
      <c r="AJ12" s="231"/>
      <c r="AK12" s="513"/>
      <c r="AL12" s="132" t="str">
        <f>IF($D12="","",IF(VLOOKUP($D12,Licenciés!$A:$AC,14,FALSE)&lt;10000000,"0"&amp;VLOOKUP($D12,Licenciés!$A:$AC,14,FALSE),VLOOKUP($D12,Licenciés!$A:$AC,14,FALSE)))</f>
        <v>08940073</v>
      </c>
      <c r="AM12" s="211">
        <f>IF($D12="","",VLOOKUP($D12,Licenciés!$A:$AC,23,FALSE))</f>
        <v>0</v>
      </c>
      <c r="AN12" s="30">
        <f>IF($D12="","",VLOOKUP($D12,Licenciés!$A:$AC,16,FALSE))</f>
        <v>44748</v>
      </c>
      <c r="AO12" s="31" t="str">
        <f>IF($D12="","",VLOOKUP($D12,Licenciés!$A:$AC,20,FALSE))</f>
        <v>Attestation autoquestionnaire pour mineur</v>
      </c>
      <c r="AP12" s="211" t="str">
        <f>IF($D12="","",VLOOKUP($D12,Licenciés!$A:$AC,5,FALSE))</f>
        <v>T</v>
      </c>
      <c r="AQ12" s="211">
        <f>IF($D12="","",VLOOKUP($D12,Licenciés!$A:$AC,10,FALSE))</f>
        <v>-13</v>
      </c>
      <c r="AR12" s="211" t="str">
        <f>IF($D12="","",VLOOKUP($D12,Licenciés!$A:$AC,11,FALSE))</f>
        <v>F</v>
      </c>
      <c r="AS12" s="211" t="str">
        <f>IF($D12="","",VLOOKUP($D12,Licenciés!$A:$AC,29,FALSE))</f>
        <v>Française</v>
      </c>
      <c r="AT12" s="30">
        <f>IF($D12="","",VLOOKUP($D12,Licenciés!$A:$AC,28,FALSE))</f>
        <v>0</v>
      </c>
      <c r="AU12" s="211">
        <f>IF($D12="","",VLOOKUP($D12,Licenciés!$A:$AZ,35,FALSE))</f>
        <v>682913260</v>
      </c>
      <c r="AV12" s="211">
        <f>IF($D12="","",VLOOKUP($D12,Licenciés!$A:$AZ,36,FALSE))</f>
        <v>660475135</v>
      </c>
      <c r="AW12" s="31" t="str">
        <f>IF($D12="","",VLOOKUP($D12,Licenciés!$A:$AZ,37,FALSE))</f>
        <v>brice.edan@yahoo.fr</v>
      </c>
    </row>
    <row r="13" spans="1:50" ht="15.95" customHeight="1">
      <c r="A13" s="519">
        <v>8</v>
      </c>
      <c r="B13" s="619" t="str">
        <f t="shared" si="0"/>
        <v>12</v>
      </c>
      <c r="C13" s="549" t="str">
        <f t="shared" si="1"/>
        <v>72</v>
      </c>
      <c r="D13" s="683">
        <v>3727700</v>
      </c>
      <c r="E13" s="523" t="str">
        <f>IF($D13="","",(VLOOKUP($D13,Licenciés!$A:$AC,2,FALSE)&amp;" "&amp;VLOOKUP($D13,Licenciés!$A:$AC,3,FALSE)))</f>
        <v>WIBAUX Emma</v>
      </c>
      <c r="F13" s="29" t="str">
        <f>IF($D13="","",VLOOKUP($D13,Licenciés!$A:$AC,15,FALSE))</f>
        <v>LE MANS SARTHE TENNIS DE TABLE</v>
      </c>
      <c r="G13" s="644">
        <f>IF($D13="","",VLOOKUP($D13,Licenciés!$A:$AC,8,FALSE))</f>
        <v>40667</v>
      </c>
      <c r="H13" s="549">
        <f>IF($D13="","",VLOOKUP($D13,Licenciés!$A:$AC,21,FALSE))</f>
        <v>931</v>
      </c>
      <c r="I13" s="549">
        <f>IF($D13="","",IF(VLOOKUP($D13,Licenciés!$A:$AC,24,FALSE)="Numerote","n° "&amp;VLOOKUP($D13,Licenciés!$A:$AC,23,FALSE),(VLOOKUP($D13,Licenciés!$A:$AC,24,FALSE))))</f>
        <v>9</v>
      </c>
      <c r="J13" s="549" t="str">
        <f>IF($D13="","",VLOOKUP($D13,Licenciés!$A:$AC,9,FALSE))</f>
        <v>M1</v>
      </c>
      <c r="K13" s="552"/>
      <c r="L13" s="553"/>
      <c r="M13" s="549">
        <v>15</v>
      </c>
      <c r="N13" s="549"/>
      <c r="O13" s="554"/>
      <c r="P13" s="552"/>
      <c r="Q13" s="553"/>
      <c r="R13" s="549"/>
      <c r="S13" s="549"/>
      <c r="T13" s="554"/>
      <c r="U13" s="552"/>
      <c r="V13" s="553"/>
      <c r="W13" s="549"/>
      <c r="X13" s="549"/>
      <c r="Y13" s="554"/>
      <c r="Z13" s="552"/>
      <c r="AA13" s="553"/>
      <c r="AB13" s="549"/>
      <c r="AC13" s="549"/>
      <c r="AD13" s="554"/>
      <c r="AE13" s="645">
        <f t="shared" si="2"/>
        <v>0</v>
      </c>
      <c r="AF13" s="646">
        <f t="shared" si="3"/>
        <v>0</v>
      </c>
      <c r="AG13" s="646">
        <f t="shared" si="4"/>
        <v>15</v>
      </c>
      <c r="AH13" s="646">
        <f t="shared" si="5"/>
        <v>0</v>
      </c>
      <c r="AI13" s="647">
        <f t="shared" si="6"/>
        <v>0</v>
      </c>
      <c r="AJ13" s="495" t="s">
        <v>122</v>
      </c>
      <c r="AK13" s="513"/>
      <c r="AL13" s="132">
        <f>IF($D13="","",IF(VLOOKUP($D13,Licenciés!$A:$AC,14,FALSE)&lt;10000000,"0"&amp;VLOOKUP($D13,Licenciés!$A:$AC,14,FALSE),VLOOKUP($D13,Licenciés!$A:$AC,14,FALSE)))</f>
        <v>12720104</v>
      </c>
      <c r="AM13" s="211">
        <f>IF($D13="","",VLOOKUP($D13,Licenciés!$A:$AC,23,FALSE))</f>
        <v>0</v>
      </c>
      <c r="AN13" s="30">
        <f>IF($D13="","",VLOOKUP($D13,Licenciés!$A:$AC,16,FALSE))</f>
        <v>44756</v>
      </c>
      <c r="AO13" s="31" t="str">
        <f>IF($D13="","",VLOOKUP($D13,Licenciés!$A:$AC,20,FALSE))</f>
        <v>Attestation autoquestionnaire pour mineur</v>
      </c>
      <c r="AP13" s="211" t="str">
        <f>IF($D13="","",VLOOKUP($D13,Licenciés!$A:$AC,5,FALSE))</f>
        <v>T</v>
      </c>
      <c r="AQ13" s="211">
        <f>IF($D13="","",VLOOKUP($D13,Licenciés!$A:$AC,10,FALSE))</f>
        <v>-12</v>
      </c>
      <c r="AR13" s="211" t="str">
        <f>IF($D13="","",VLOOKUP($D13,Licenciés!$A:$AC,11,FALSE))</f>
        <v>F</v>
      </c>
      <c r="AS13" s="211" t="str">
        <f>IF($D13="","",VLOOKUP($D13,Licenciés!$A:$AC,29,FALSE))</f>
        <v>Française</v>
      </c>
      <c r="AT13" s="30">
        <f>IF($D13="","",VLOOKUP($D13,Licenciés!$A:$AC,28,FALSE))</f>
        <v>0</v>
      </c>
      <c r="AU13" s="211">
        <f>IF($D13="","",VLOOKUP($D13,Licenciés!$A:$AZ,35,FALSE))</f>
        <v>0</v>
      </c>
      <c r="AV13" s="211">
        <f>IF($D13="","",VLOOKUP($D13,Licenciés!$A:$AZ,36,FALSE))</f>
        <v>613723654</v>
      </c>
      <c r="AW13" s="31" t="str">
        <f>IF($D13="","",VLOOKUP($D13,Licenciés!$A:$AZ,37,FALSE))</f>
        <v>helenewibaux@yahoo.fr</v>
      </c>
      <c r="AX13" s="101"/>
    </row>
    <row r="14" spans="1:50" ht="15.95" customHeight="1">
      <c r="A14" s="519">
        <v>9</v>
      </c>
      <c r="B14" s="520" t="str">
        <f t="shared" si="0"/>
        <v>08</v>
      </c>
      <c r="C14" s="521" t="str">
        <f t="shared" si="1"/>
        <v>92</v>
      </c>
      <c r="D14" s="570">
        <v>9251853</v>
      </c>
      <c r="E14" s="523" t="str">
        <f>IF($D14="","",(VLOOKUP($D14,Licenciés!$A:$AC,2,FALSE)&amp;" "&amp;VLOOKUP($D14,Licenciés!$A:$AC,3,FALSE)))</f>
        <v>SIMON Julia</v>
      </c>
      <c r="F14" s="29" t="str">
        <f>IF($D14="","",VLOOKUP($D14,Licenciés!$A:$AC,15,FALSE))</f>
        <v>COURBEVOIE SPORT TENNIS DE TABLE</v>
      </c>
      <c r="G14" s="525">
        <f>IF($D14="","",VLOOKUP($D14,Licenciés!$A:$AC,8,FALSE))</f>
        <v>40309</v>
      </c>
      <c r="H14" s="521">
        <f>IF($D14="","",VLOOKUP($D14,Licenciés!$A:$AC,21,FALSE))</f>
        <v>889</v>
      </c>
      <c r="I14" s="521">
        <f>IF($D14="","",IF(VLOOKUP($D14,Licenciés!$A:$AC,24,FALSE)="Numerote","n° "&amp;VLOOKUP($D14,Licenciés!$A:$AC,23,FALSE),(VLOOKUP($D14,Licenciés!$A:$AC,24,FALSE))))</f>
        <v>8</v>
      </c>
      <c r="J14" s="521" t="str">
        <f>IF($D14="","",VLOOKUP($D14,Licenciés!$A:$AC,9,FALSE))</f>
        <v>M2</v>
      </c>
      <c r="K14" s="526"/>
      <c r="L14" s="527"/>
      <c r="M14" s="521"/>
      <c r="N14" s="521">
        <v>100</v>
      </c>
      <c r="O14" s="528"/>
      <c r="P14" s="529"/>
      <c r="Q14" s="559"/>
      <c r="R14" s="530"/>
      <c r="S14" s="521"/>
      <c r="T14" s="528"/>
      <c r="U14" s="529"/>
      <c r="V14" s="559"/>
      <c r="W14" s="530"/>
      <c r="X14" s="521"/>
      <c r="Y14" s="528"/>
      <c r="Z14" s="529"/>
      <c r="AA14" s="559"/>
      <c r="AB14" s="530"/>
      <c r="AC14" s="521"/>
      <c r="AD14" s="551"/>
      <c r="AE14" s="529">
        <f t="shared" si="2"/>
        <v>0</v>
      </c>
      <c r="AF14" s="530">
        <f t="shared" si="3"/>
        <v>0</v>
      </c>
      <c r="AG14" s="530">
        <f t="shared" si="4"/>
        <v>1</v>
      </c>
      <c r="AH14" s="530">
        <f t="shared" si="5"/>
        <v>0</v>
      </c>
      <c r="AI14" s="531">
        <f t="shared" si="6"/>
        <v>0</v>
      </c>
      <c r="AJ14" s="129" t="s">
        <v>119</v>
      </c>
      <c r="AK14" s="513"/>
      <c r="AL14" s="132" t="str">
        <f>IF($D14="","",IF(VLOOKUP($D14,Licenciés!$A:$AC,14,FALSE)&lt;10000000,"0"&amp;VLOOKUP($D14,Licenciés!$A:$AC,14,FALSE),VLOOKUP($D14,Licenciés!$A:$AC,14,FALSE)))</f>
        <v>08920025</v>
      </c>
      <c r="AM14" s="211">
        <f>IF($D14="","",VLOOKUP($D14,Licenciés!$A:$AC,23,FALSE))</f>
        <v>0</v>
      </c>
      <c r="AN14" s="30">
        <f>IF($D14="","",VLOOKUP($D14,Licenciés!$A:$AC,16,FALSE))</f>
        <v>44795</v>
      </c>
      <c r="AO14" s="31" t="str">
        <f>IF($D14="","",VLOOKUP($D14,Licenciés!$A:$AC,20,FALSE))</f>
        <v>Standard</v>
      </c>
      <c r="AP14" s="211" t="str">
        <f>IF($D14="","",VLOOKUP($D14,Licenciés!$A:$AC,5,FALSE))</f>
        <v>T</v>
      </c>
      <c r="AQ14" s="211">
        <f>IF($D14="","",VLOOKUP($D14,Licenciés!$A:$AC,10,FALSE))</f>
        <v>-13</v>
      </c>
      <c r="AR14" s="211" t="str">
        <f>IF($D14="","",VLOOKUP($D14,Licenciés!$A:$AC,11,FALSE))</f>
        <v>F</v>
      </c>
      <c r="AS14" s="211" t="str">
        <f>IF($D14="","",VLOOKUP($D14,Licenciés!$A:$AC,29,FALSE))</f>
        <v>Française</v>
      </c>
      <c r="AT14" s="30">
        <f>IF($D14="","",VLOOKUP($D14,Licenciés!$A:$AC,28,FALSE))</f>
        <v>0</v>
      </c>
      <c r="AU14" s="211">
        <f>IF($D14="","",VLOOKUP($D14,Licenciés!$A:$AZ,35,FALSE))</f>
        <v>761875944</v>
      </c>
      <c r="AV14" s="211">
        <f>IF($D14="","",VLOOKUP($D14,Licenciés!$A:$AZ,36,FALSE))</f>
        <v>630157594</v>
      </c>
      <c r="AW14" s="31" t="str">
        <f>IF($D14="","",VLOOKUP($D14,Licenciés!$A:$AZ,37,FALSE))</f>
        <v>nc.simon@yahoo.fr</v>
      </c>
      <c r="AX14" s="101"/>
    </row>
    <row r="15" spans="1:50" s="101" customFormat="1" ht="15.95" customHeight="1">
      <c r="A15" s="519">
        <v>10</v>
      </c>
      <c r="B15" s="520" t="str">
        <f t="shared" si="0"/>
        <v>04</v>
      </c>
      <c r="C15" s="521" t="str">
        <f t="shared" si="1"/>
        <v>37</v>
      </c>
      <c r="D15" s="570">
        <v>3733720</v>
      </c>
      <c r="E15" s="523" t="str">
        <f>IF($D15="","",(VLOOKUP($D15,Licenciés!$A:$AC,2,FALSE)&amp;" "&amp;VLOOKUP($D15,Licenciés!$A:$AC,3,FALSE)))</f>
        <v>PRYSHCHEPA Veronika</v>
      </c>
      <c r="F15" s="29" t="str">
        <f>IF($D15="","",VLOOKUP($D15,Licenciés!$A:$AC,15,FALSE))</f>
        <v>4S TOURS T.T.</v>
      </c>
      <c r="G15" s="525">
        <f>IF($D15="","",VLOOKUP($D15,Licenciés!$A:$AC,8,FALSE))</f>
        <v>40699</v>
      </c>
      <c r="H15" s="521">
        <f>IF($D15="","",VLOOKUP($D15,Licenciés!$A:$AC,21,FALSE))</f>
        <v>841</v>
      </c>
      <c r="I15" s="521">
        <f>IF($D15="","",IF(VLOOKUP($D15,Licenciés!$A:$AC,24,FALSE)="Numerote","n° "&amp;VLOOKUP($D15,Licenciés!$A:$AC,23,FALSE),(VLOOKUP($D15,Licenciés!$A:$AC,24,FALSE))))</f>
        <v>8</v>
      </c>
      <c r="J15" s="521" t="str">
        <f>IF($D15="","",VLOOKUP($D15,Licenciés!$A:$AC,9,FALSE))</f>
        <v>M1</v>
      </c>
      <c r="K15" s="526"/>
      <c r="L15" s="527"/>
      <c r="M15" s="521"/>
      <c r="N15" s="521">
        <v>100</v>
      </c>
      <c r="O15" s="528"/>
      <c r="P15" s="529"/>
      <c r="Q15" s="559"/>
      <c r="R15" s="530"/>
      <c r="S15" s="521"/>
      <c r="T15" s="528"/>
      <c r="U15" s="529"/>
      <c r="V15" s="559"/>
      <c r="W15" s="521"/>
      <c r="X15" s="521"/>
      <c r="Y15" s="528"/>
      <c r="Z15" s="529"/>
      <c r="AA15" s="559"/>
      <c r="AB15" s="530"/>
      <c r="AC15" s="588"/>
      <c r="AD15" s="605"/>
      <c r="AE15" s="529">
        <f t="shared" si="2"/>
        <v>0</v>
      </c>
      <c r="AF15" s="530">
        <f t="shared" si="3"/>
        <v>0</v>
      </c>
      <c r="AG15" s="530">
        <f t="shared" si="4"/>
        <v>1</v>
      </c>
      <c r="AH15" s="530">
        <f t="shared" si="5"/>
        <v>0</v>
      </c>
      <c r="AI15" s="531">
        <f t="shared" si="6"/>
        <v>0</v>
      </c>
      <c r="AJ15" s="129" t="s">
        <v>119</v>
      </c>
      <c r="AK15" s="513"/>
      <c r="AL15" s="132" t="str">
        <f>IF($D15="","",IF(VLOOKUP($D15,Licenciés!$A:$AC,14,FALSE)&lt;10000000,"0"&amp;VLOOKUP($D15,Licenciés!$A:$AC,14,FALSE),VLOOKUP($D15,Licenciés!$A:$AC,14,FALSE)))</f>
        <v>04370002</v>
      </c>
      <c r="AM15" s="211">
        <f>IF($D15="","",VLOOKUP($D15,Licenciés!$A:$AC,23,FALSE))</f>
        <v>0</v>
      </c>
      <c r="AN15" s="30">
        <f>IF($D15="","",VLOOKUP($D15,Licenciés!$A:$AC,16,FALSE))</f>
        <v>44813</v>
      </c>
      <c r="AO15" s="31" t="str">
        <f>IF($D15="","",VLOOKUP($D15,Licenciés!$A:$AC,20,FALSE))</f>
        <v>Attestation autoquestionnaire pour mineur</v>
      </c>
      <c r="AP15" s="211" t="str">
        <f>IF($D15="","",VLOOKUP($D15,Licenciés!$A:$AC,5,FALSE))</f>
        <v>T</v>
      </c>
      <c r="AQ15" s="211">
        <f>IF($D15="","",VLOOKUP($D15,Licenciés!$A:$AC,10,FALSE))</f>
        <v>-12</v>
      </c>
      <c r="AR15" s="211" t="str">
        <f>IF($D15="","",VLOOKUP($D15,Licenciés!$A:$AC,11,FALSE))</f>
        <v>F</v>
      </c>
      <c r="AS15" s="211" t="str">
        <f>IF($D15="","",VLOOKUP($D15,Licenciés!$A:$AC,29,FALSE))</f>
        <v>Etranger</v>
      </c>
      <c r="AT15" s="30">
        <f>IF($D15="","",VLOOKUP($D15,Licenciés!$A:$AC,28,FALSE))</f>
        <v>0</v>
      </c>
      <c r="AU15" s="211">
        <f>IF($D15="","",VLOOKUP($D15,Licenciés!$A:$AZ,35,FALSE))</f>
        <v>247383739</v>
      </c>
      <c r="AV15" s="211" t="str">
        <f>IF($D15="","",VLOOKUP($D15,Licenciés!$A:$AZ,36,FALSE))</f>
        <v>+380 50 352 6973</v>
      </c>
      <c r="AW15" s="31" t="str">
        <f>IF($D15="","",VLOOKUP($D15,Licenciés!$A:$AZ,37,FALSE))</f>
        <v>genyaprischepa@gmail.com</v>
      </c>
    </row>
    <row r="16" spans="1:50" ht="15.95" customHeight="1">
      <c r="A16" s="519">
        <v>11</v>
      </c>
      <c r="B16" s="520" t="str">
        <f t="shared" si="0"/>
        <v>03</v>
      </c>
      <c r="C16" s="521" t="str">
        <f t="shared" si="1"/>
        <v>29</v>
      </c>
      <c r="D16" s="570">
        <v>2939997</v>
      </c>
      <c r="E16" s="523" t="str">
        <f>IF($D16="","",(VLOOKUP($D16,Licenciés!$A:$AC,2,FALSE)&amp;" "&amp;VLOOKUP($D16,Licenciés!$A:$AC,3,FALSE)))</f>
        <v>CANEVET Elaia</v>
      </c>
      <c r="F16" s="29" t="str">
        <f>IF($D16="","",VLOOKUP($D16,Licenciés!$A:$AC,15,FALSE))</f>
        <v>LES PONGISTES BIGOUDENS</v>
      </c>
      <c r="G16" s="525">
        <f>IF($D16="","",VLOOKUP($D16,Licenciés!$A:$AC,8,FALSE))</f>
        <v>40382</v>
      </c>
      <c r="H16" s="521">
        <f>IF($D16="","",VLOOKUP($D16,Licenciés!$A:$AC,21,FALSE))</f>
        <v>726</v>
      </c>
      <c r="I16" s="521">
        <f>IF($D16="","",IF(VLOOKUP($D16,Licenciés!$A:$AC,24,FALSE)="Numerote","n° "&amp;VLOOKUP($D16,Licenciés!$A:$AC,23,FALSE),(VLOOKUP($D16,Licenciés!$A:$AC,24,FALSE))))</f>
        <v>7</v>
      </c>
      <c r="J16" s="521" t="str">
        <f>IF($D16="","",VLOOKUP($D16,Licenciés!$A:$AC,9,FALSE))</f>
        <v>M2</v>
      </c>
      <c r="K16" s="526"/>
      <c r="L16" s="527"/>
      <c r="M16" s="521"/>
      <c r="N16" s="521">
        <v>100</v>
      </c>
      <c r="O16" s="528"/>
      <c r="P16" s="526"/>
      <c r="Q16" s="527"/>
      <c r="R16" s="521"/>
      <c r="S16" s="521"/>
      <c r="T16" s="528"/>
      <c r="U16" s="526"/>
      <c r="V16" s="527"/>
      <c r="W16" s="521"/>
      <c r="X16" s="521"/>
      <c r="Y16" s="528"/>
      <c r="Z16" s="529"/>
      <c r="AA16" s="527"/>
      <c r="AB16" s="521"/>
      <c r="AC16" s="521"/>
      <c r="AD16" s="551"/>
      <c r="AE16" s="529">
        <f t="shared" si="2"/>
        <v>0</v>
      </c>
      <c r="AF16" s="530">
        <f t="shared" si="3"/>
        <v>0</v>
      </c>
      <c r="AG16" s="530">
        <f t="shared" si="4"/>
        <v>1</v>
      </c>
      <c r="AH16" s="530">
        <f t="shared" si="5"/>
        <v>0</v>
      </c>
      <c r="AI16" s="531">
        <f t="shared" si="6"/>
        <v>0</v>
      </c>
      <c r="AJ16" s="129" t="s">
        <v>119</v>
      </c>
      <c r="AK16" s="513"/>
      <c r="AL16" s="132" t="str">
        <f>IF($D16="","",IF(VLOOKUP($D16,Licenciés!$A:$AC,14,FALSE)&lt;10000000,"0"&amp;VLOOKUP($D16,Licenciés!$A:$AC,14,FALSE),VLOOKUP($D16,Licenciés!$A:$AC,14,FALSE)))</f>
        <v>03290273</v>
      </c>
      <c r="AM16" s="211">
        <f>IF($D16="","",VLOOKUP($D16,Licenciés!$A:$AC,23,FALSE))</f>
        <v>0</v>
      </c>
      <c r="AN16" s="30">
        <f>IF($D16="","",VLOOKUP($D16,Licenciés!$A:$AC,16,FALSE))</f>
        <v>44819</v>
      </c>
      <c r="AO16" s="31" t="str">
        <f>IF($D16="","",VLOOKUP($D16,Licenciés!$A:$AC,20,FALSE))</f>
        <v>Attestation autoquestionnaire pour mineur</v>
      </c>
      <c r="AP16" s="211" t="str">
        <f>IF($D16="","",VLOOKUP($D16,Licenciés!$A:$AC,5,FALSE))</f>
        <v>T</v>
      </c>
      <c r="AQ16" s="211">
        <f>IF($D16="","",VLOOKUP($D16,Licenciés!$A:$AC,10,FALSE))</f>
        <v>-13</v>
      </c>
      <c r="AR16" s="211" t="str">
        <f>IF($D16="","",VLOOKUP($D16,Licenciés!$A:$AC,11,FALSE))</f>
        <v>F</v>
      </c>
      <c r="AS16" s="211" t="str">
        <f>IF($D16="","",VLOOKUP($D16,Licenciés!$A:$AC,29,FALSE))</f>
        <v>Française</v>
      </c>
      <c r="AT16" s="30">
        <f>IF($D16="","",VLOOKUP($D16,Licenciés!$A:$AC,28,FALSE))</f>
        <v>0</v>
      </c>
      <c r="AU16" s="211">
        <f>IF($D16="","",VLOOKUP($D16,Licenciés!$A:$AZ,35,FALSE))</f>
        <v>0</v>
      </c>
      <c r="AV16" s="211">
        <f>IF($D16="","",VLOOKUP($D16,Licenciés!$A:$AZ,36,FALSE))</f>
        <v>663035871</v>
      </c>
      <c r="AW16" s="31" t="str">
        <f>IF($D16="","",VLOOKUP($D16,Licenciés!$A:$AZ,37,FALSE))</f>
        <v>tony.canevet@orange.fr</v>
      </c>
      <c r="AX16" s="101"/>
    </row>
    <row r="17" spans="1:50" ht="15.95" customHeight="1">
      <c r="A17" s="519">
        <v>12</v>
      </c>
      <c r="B17" s="520" t="str">
        <f t="shared" si="0"/>
        <v>12</v>
      </c>
      <c r="C17" s="521" t="str">
        <f t="shared" si="1"/>
        <v>72</v>
      </c>
      <c r="D17" s="566">
        <v>7220258</v>
      </c>
      <c r="E17" s="523" t="str">
        <f>IF($D17="","",(VLOOKUP($D17,Licenciés!$A:$AC,2,FALSE)&amp;" "&amp;VLOOKUP($D17,Licenciés!$A:$AC,3,FALSE)))</f>
        <v>OUVRARD Lucie</v>
      </c>
      <c r="F17" s="29" t="str">
        <f>IF($D17="","",VLOOKUP($D17,Licenciés!$A:$AC,15,FALSE))</f>
        <v>LA FLECHE USF TT</v>
      </c>
      <c r="G17" s="525">
        <f>IF($D17="","",VLOOKUP($D17,Licenciés!$A:$AC,8,FALSE))</f>
        <v>40828</v>
      </c>
      <c r="H17" s="521">
        <f>IF($D17="","",VLOOKUP($D17,Licenciés!$A:$AC,21,FALSE))</f>
        <v>655</v>
      </c>
      <c r="I17" s="521">
        <f>IF($D17="","",IF(VLOOKUP($D17,Licenciés!$A:$AC,24,FALSE)="Numerote","n° "&amp;VLOOKUP($D17,Licenciés!$A:$AC,23,FALSE),(VLOOKUP($D17,Licenciés!$A:$AC,24,FALSE))))</f>
        <v>6</v>
      </c>
      <c r="J17" s="521" t="str">
        <f>IF($D17="","",VLOOKUP($D17,Licenciés!$A:$AC,9,FALSE))</f>
        <v>M1</v>
      </c>
      <c r="K17" s="526"/>
      <c r="L17" s="527"/>
      <c r="M17" s="521"/>
      <c r="N17" s="521">
        <v>100</v>
      </c>
      <c r="O17" s="528"/>
      <c r="P17" s="526"/>
      <c r="Q17" s="527"/>
      <c r="R17" s="521"/>
      <c r="S17" s="521"/>
      <c r="T17" s="528"/>
      <c r="U17" s="526"/>
      <c r="V17" s="527"/>
      <c r="W17" s="521"/>
      <c r="X17" s="521"/>
      <c r="Y17" s="528"/>
      <c r="Z17" s="529"/>
      <c r="AA17" s="527"/>
      <c r="AB17" s="521"/>
      <c r="AC17" s="521"/>
      <c r="AD17" s="551"/>
      <c r="AE17" s="529">
        <f t="shared" si="2"/>
        <v>0</v>
      </c>
      <c r="AF17" s="530">
        <f t="shared" si="3"/>
        <v>0</v>
      </c>
      <c r="AG17" s="530">
        <f t="shared" si="4"/>
        <v>1</v>
      </c>
      <c r="AH17" s="530">
        <f t="shared" si="5"/>
        <v>0</v>
      </c>
      <c r="AI17" s="531">
        <f t="shared" si="6"/>
        <v>0</v>
      </c>
      <c r="AJ17" s="129" t="s">
        <v>119</v>
      </c>
      <c r="AK17" s="513"/>
      <c r="AL17" s="132">
        <f>IF($D17="","",IF(VLOOKUP($D17,Licenciés!$A:$AC,14,FALSE)&lt;10000000,"0"&amp;VLOOKUP($D17,Licenciés!$A:$AC,14,FALSE),VLOOKUP($D17,Licenciés!$A:$AC,14,FALSE)))</f>
        <v>12720056</v>
      </c>
      <c r="AM17" s="211">
        <f>IF($D17="","",VLOOKUP($D17,Licenciés!$A:$AC,23,FALSE))</f>
        <v>0</v>
      </c>
      <c r="AN17" s="30">
        <f>IF($D17="","",VLOOKUP($D17,Licenciés!$A:$AC,16,FALSE))</f>
        <v>44805</v>
      </c>
      <c r="AO17" s="31" t="str">
        <f>IF($D17="","",VLOOKUP($D17,Licenciés!$A:$AC,20,FALSE))</f>
        <v>Attestation autoquestionnaire pour mineur</v>
      </c>
      <c r="AP17" s="211" t="str">
        <f>IF($D17="","",VLOOKUP($D17,Licenciés!$A:$AC,5,FALSE))</f>
        <v>T</v>
      </c>
      <c r="AQ17" s="211">
        <f>IF($D17="","",VLOOKUP($D17,Licenciés!$A:$AC,10,FALSE))</f>
        <v>-12</v>
      </c>
      <c r="AR17" s="211" t="str">
        <f>IF($D17="","",VLOOKUP($D17,Licenciés!$A:$AC,11,FALSE))</f>
        <v>F</v>
      </c>
      <c r="AS17" s="211" t="str">
        <f>IF($D17="","",VLOOKUP($D17,Licenciés!$A:$AC,29,FALSE))</f>
        <v>Française</v>
      </c>
      <c r="AT17" s="30">
        <f>IF($D17="","",VLOOKUP($D17,Licenciés!$A:$AC,28,FALSE))</f>
        <v>0</v>
      </c>
      <c r="AU17" s="211">
        <f>IF($D17="","",VLOOKUP($D17,Licenciés!$A:$AZ,35,FALSE))</f>
        <v>243451252</v>
      </c>
      <c r="AV17" s="211">
        <f>IF($D17="","",VLOOKUP($D17,Licenciés!$A:$AZ,36,FALSE))</f>
        <v>673443078</v>
      </c>
      <c r="AW17" s="31" t="str">
        <f>IF($D17="","",VLOOKUP($D17,Licenciés!$A:$AZ,37,FALSE))</f>
        <v>seb.ouvrard@orange.fr</v>
      </c>
      <c r="AX17" s="101"/>
    </row>
    <row r="18" spans="1:50" ht="15.95" customHeight="1">
      <c r="A18" s="519">
        <v>13</v>
      </c>
      <c r="B18" s="520" t="str">
        <f t="shared" si="0"/>
        <v>08</v>
      </c>
      <c r="C18" s="521" t="str">
        <f t="shared" si="1"/>
        <v>91</v>
      </c>
      <c r="D18" s="570">
        <v>9144354</v>
      </c>
      <c r="E18" s="523" t="str">
        <f>IF($D18="","",(VLOOKUP($D18,Licenciés!$A:$AC,2,FALSE)&amp;" "&amp;VLOOKUP($D18,Licenciés!$A:$AC,3,FALSE)))</f>
        <v>LEFEVRE Tessa</v>
      </c>
      <c r="F18" s="29" t="str">
        <f>IF($D18="","",VLOOKUP($D18,Licenciés!$A:$AC,15,FALSE))</f>
        <v>CORBEIL ESSONNES AS</v>
      </c>
      <c r="G18" s="525">
        <f>IF($D18="","",VLOOKUP($D18,Licenciés!$A:$AC,8,FALSE))</f>
        <v>41012</v>
      </c>
      <c r="H18" s="521">
        <f>IF($D18="","",VLOOKUP($D18,Licenciés!$A:$AC,21,FALSE))</f>
        <v>633</v>
      </c>
      <c r="I18" s="521">
        <f>IF($D18="","",IF(VLOOKUP($D18,Licenciés!$A:$AC,24,FALSE)="Numerote","n° "&amp;VLOOKUP($D18,Licenciés!$A:$AC,23,FALSE),(VLOOKUP($D18,Licenciés!$A:$AC,24,FALSE))))</f>
        <v>6</v>
      </c>
      <c r="J18" s="521" t="str">
        <f>IF($D18="","",VLOOKUP($D18,Licenciés!$A:$AC,9,FALSE))</f>
        <v>B2</v>
      </c>
      <c r="K18" s="526"/>
      <c r="L18" s="527"/>
      <c r="M18" s="521"/>
      <c r="N18" s="521">
        <v>100</v>
      </c>
      <c r="O18" s="528"/>
      <c r="P18" s="526"/>
      <c r="Q18" s="527"/>
      <c r="R18" s="521"/>
      <c r="S18" s="521"/>
      <c r="T18" s="528"/>
      <c r="U18" s="526"/>
      <c r="V18" s="527"/>
      <c r="W18" s="563"/>
      <c r="X18" s="521"/>
      <c r="Y18" s="528"/>
      <c r="Z18" s="529"/>
      <c r="AA18" s="527"/>
      <c r="AB18" s="521"/>
      <c r="AC18" s="521"/>
      <c r="AD18" s="587"/>
      <c r="AE18" s="529">
        <f t="shared" si="2"/>
        <v>0</v>
      </c>
      <c r="AF18" s="530">
        <f t="shared" si="3"/>
        <v>0</v>
      </c>
      <c r="AG18" s="530">
        <f t="shared" si="4"/>
        <v>1</v>
      </c>
      <c r="AH18" s="530">
        <f t="shared" si="5"/>
        <v>0</v>
      </c>
      <c r="AI18" s="531">
        <f t="shared" si="6"/>
        <v>0</v>
      </c>
      <c r="AJ18" s="129" t="s">
        <v>119</v>
      </c>
      <c r="AK18" s="513"/>
      <c r="AL18" s="132" t="str">
        <f>IF($D18="","",IF(VLOOKUP($D18,Licenciés!$A:$AC,14,FALSE)&lt;10000000,"0"&amp;VLOOKUP($D18,Licenciés!$A:$AC,14,FALSE),VLOOKUP($D18,Licenciés!$A:$AC,14,FALSE)))</f>
        <v>08910402</v>
      </c>
      <c r="AM18" s="211">
        <f>IF($D18="","",VLOOKUP($D18,Licenciés!$A:$AC,23,FALSE))</f>
        <v>0</v>
      </c>
      <c r="AN18" s="30">
        <f>IF($D18="","",VLOOKUP($D18,Licenciés!$A:$AC,16,FALSE))</f>
        <v>44775</v>
      </c>
      <c r="AO18" s="31" t="str">
        <f>IF($D18="","",VLOOKUP($D18,Licenciés!$A:$AC,20,FALSE))</f>
        <v>Attestation autoquestionnaire pour mineur</v>
      </c>
      <c r="AP18" s="211" t="str">
        <f>IF($D18="","",VLOOKUP($D18,Licenciés!$A:$AC,5,FALSE))</f>
        <v>T</v>
      </c>
      <c r="AQ18" s="211">
        <f>IF($D18="","",VLOOKUP($D18,Licenciés!$A:$AC,10,FALSE))</f>
        <v>-11</v>
      </c>
      <c r="AR18" s="211" t="str">
        <f>IF($D18="","",VLOOKUP($D18,Licenciés!$A:$AC,11,FALSE))</f>
        <v>F</v>
      </c>
      <c r="AS18" s="211" t="str">
        <f>IF($D18="","",VLOOKUP($D18,Licenciés!$A:$AC,29,FALSE))</f>
        <v>Française</v>
      </c>
      <c r="AT18" s="30">
        <f>IF($D18="","",VLOOKUP($D18,Licenciés!$A:$AC,28,FALSE))</f>
        <v>0</v>
      </c>
      <c r="AU18" s="211">
        <f>IF($D18="","",VLOOKUP($D18,Licenciés!$A:$AZ,35,FALSE))</f>
        <v>178058425</v>
      </c>
      <c r="AV18" s="211">
        <f>IF($D18="","",VLOOKUP($D18,Licenciés!$A:$AZ,36,FALSE))</f>
        <v>672752483</v>
      </c>
      <c r="AW18" s="31" t="str">
        <f>IF($D18="","",VLOOKUP($D18,Licenciés!$A:$AZ,37,FALSE))</f>
        <v>virginielefevre91@sfr.fr</v>
      </c>
      <c r="AX18" s="101"/>
    </row>
    <row r="19" spans="1:50" ht="15.95" customHeight="1">
      <c r="A19" s="519">
        <v>14</v>
      </c>
      <c r="B19" s="520" t="str">
        <f t="shared" si="0"/>
        <v>08</v>
      </c>
      <c r="C19" s="521" t="str">
        <f t="shared" si="1"/>
        <v>75</v>
      </c>
      <c r="D19" s="570">
        <v>7525708</v>
      </c>
      <c r="E19" s="523" t="str">
        <f>IF($D19="","",(VLOOKUP($D19,Licenciés!$A:$AC,2,FALSE)&amp;" "&amp;VLOOKUP($D19,Licenciés!$A:$AC,3,FALSE)))</f>
        <v>JIAO Flavie</v>
      </c>
      <c r="F19" s="29" t="str">
        <f>IF($D19="","",VLOOKUP($D19,Licenciés!$A:$AC,15,FALSE))</f>
        <v>PARIS 13 TENNIS DE TABLE</v>
      </c>
      <c r="G19" s="525">
        <f>IF($D19="","",VLOOKUP($D19,Licenciés!$A:$AC,8,FALSE))</f>
        <v>41023</v>
      </c>
      <c r="H19" s="521">
        <f>IF($D19="","",VLOOKUP($D19,Licenciés!$A:$AC,21,FALSE))</f>
        <v>665</v>
      </c>
      <c r="I19" s="521">
        <f>IF($D19="","",IF(VLOOKUP($D19,Licenciés!$A:$AC,24,FALSE)="Numerote","n° "&amp;VLOOKUP($D19,Licenciés!$A:$AC,23,FALSE),(VLOOKUP($D19,Licenciés!$A:$AC,24,FALSE))))</f>
        <v>6</v>
      </c>
      <c r="J19" s="521" t="str">
        <f>IF($D19="","",VLOOKUP($D19,Licenciés!$A:$AC,9,FALSE))</f>
        <v>B2</v>
      </c>
      <c r="K19" s="571"/>
      <c r="L19" s="527"/>
      <c r="M19" s="521"/>
      <c r="N19" s="521">
        <v>80</v>
      </c>
      <c r="O19" s="528"/>
      <c r="P19" s="526"/>
      <c r="Q19" s="527"/>
      <c r="R19" s="521"/>
      <c r="S19" s="521"/>
      <c r="T19" s="528"/>
      <c r="U19" s="526"/>
      <c r="V19" s="527"/>
      <c r="W19" s="563"/>
      <c r="X19" s="521"/>
      <c r="Y19" s="528"/>
      <c r="Z19" s="529"/>
      <c r="AA19" s="527"/>
      <c r="AB19" s="521"/>
      <c r="AC19" s="521"/>
      <c r="AD19" s="603"/>
      <c r="AE19" s="529">
        <f t="shared" si="2"/>
        <v>0</v>
      </c>
      <c r="AF19" s="530">
        <f t="shared" si="3"/>
        <v>0</v>
      </c>
      <c r="AG19" s="530">
        <f t="shared" si="4"/>
        <v>0</v>
      </c>
      <c r="AH19" s="530">
        <f t="shared" si="5"/>
        <v>80</v>
      </c>
      <c r="AI19" s="531">
        <f t="shared" si="6"/>
        <v>0</v>
      </c>
      <c r="AJ19" s="129" t="s">
        <v>119</v>
      </c>
      <c r="AK19" s="513"/>
      <c r="AL19" s="132" t="str">
        <f>IF($D19="","",IF(VLOOKUP($D19,Licenciés!$A:$AC,14,FALSE)&lt;10000000,"0"&amp;VLOOKUP($D19,Licenciés!$A:$AC,14,FALSE),VLOOKUP($D19,Licenciés!$A:$AC,14,FALSE)))</f>
        <v>08751163</v>
      </c>
      <c r="AM19" s="211">
        <f>IF($D19="","",VLOOKUP($D19,Licenciés!$A:$AC,23,FALSE))</f>
        <v>0</v>
      </c>
      <c r="AN19" s="30">
        <f>IF($D19="","",VLOOKUP($D19,Licenciés!$A:$AC,16,FALSE))</f>
        <v>44757</v>
      </c>
      <c r="AO19" s="31" t="str">
        <f>IF($D19="","",VLOOKUP($D19,Licenciés!$A:$AC,20,FALSE))</f>
        <v>Standard</v>
      </c>
      <c r="AP19" s="211" t="str">
        <f>IF($D19="","",VLOOKUP($D19,Licenciés!$A:$AC,5,FALSE))</f>
        <v>T</v>
      </c>
      <c r="AQ19" s="211">
        <f>IF($D19="","",VLOOKUP($D19,Licenciés!$A:$AC,10,FALSE))</f>
        <v>-11</v>
      </c>
      <c r="AR19" s="211" t="str">
        <f>IF($D19="","",VLOOKUP($D19,Licenciés!$A:$AC,11,FALSE))</f>
        <v>F</v>
      </c>
      <c r="AS19" s="211" t="str">
        <f>IF($D19="","",VLOOKUP($D19,Licenciés!$A:$AC,29,FALSE))</f>
        <v>Etranger</v>
      </c>
      <c r="AT19" s="30">
        <f>IF($D19="","",VLOOKUP($D19,Licenciés!$A:$AC,28,FALSE))</f>
        <v>0</v>
      </c>
      <c r="AU19" s="211">
        <f>IF($D19="","",VLOOKUP($D19,Licenciés!$A:$AZ,35,FALSE))</f>
        <v>0</v>
      </c>
      <c r="AV19" s="211">
        <f>IF($D19="","",VLOOKUP($D19,Licenciés!$A:$AZ,36,FALSE))</f>
        <v>627283521</v>
      </c>
      <c r="AW19" s="31" t="str">
        <f>IF($D19="","",VLOOKUP($D19,Licenciés!$A:$AZ,37,FALSE))</f>
        <v>yilong.jiao@hotmail.fr</v>
      </c>
      <c r="AX19" s="101"/>
    </row>
    <row r="20" spans="1:50" ht="15.95" customHeight="1">
      <c r="A20" s="519">
        <v>15</v>
      </c>
      <c r="B20" s="520" t="str">
        <f t="shared" si="0"/>
        <v>08</v>
      </c>
      <c r="C20" s="521" t="str">
        <f t="shared" si="1"/>
        <v>92</v>
      </c>
      <c r="D20" s="570">
        <v>9255160</v>
      </c>
      <c r="E20" s="523" t="str">
        <f>IF($D20="","",(VLOOKUP($D20,Licenciés!$A:$AC,2,FALSE)&amp;" "&amp;VLOOKUP($D20,Licenciés!$A:$AC,3,FALSE)))</f>
        <v>NEVES Louna</v>
      </c>
      <c r="F20" s="29" t="str">
        <f>IF($D20="","",VLOOKUP($D20,Licenciés!$A:$AC,15,FALSE))</f>
        <v>COURBEVOIE SPORT TENNIS DE TABLE</v>
      </c>
      <c r="G20" s="525">
        <f>IF($D20="","",VLOOKUP($D20,Licenciés!$A:$AC,8,FALSE))</f>
        <v>40303</v>
      </c>
      <c r="H20" s="521">
        <f>IF($D20="","",VLOOKUP($D20,Licenciés!$A:$AC,21,FALSE))</f>
        <v>648</v>
      </c>
      <c r="I20" s="521">
        <f>IF($D20="","",IF(VLOOKUP($D20,Licenciés!$A:$AC,24,FALSE)="Numerote","n° "&amp;VLOOKUP($D20,Licenciés!$A:$AC,23,FALSE),(VLOOKUP($D20,Licenciés!$A:$AC,24,FALSE))))</f>
        <v>6</v>
      </c>
      <c r="J20" s="521" t="str">
        <f>IF($D20="","",VLOOKUP($D20,Licenciés!$A:$AC,9,FALSE))</f>
        <v>M2</v>
      </c>
      <c r="K20" s="526"/>
      <c r="L20" s="527"/>
      <c r="M20" s="521"/>
      <c r="N20" s="521">
        <v>80</v>
      </c>
      <c r="O20" s="528"/>
      <c r="P20" s="526"/>
      <c r="Q20" s="527"/>
      <c r="R20" s="521"/>
      <c r="S20" s="521"/>
      <c r="T20" s="528"/>
      <c r="U20" s="526"/>
      <c r="V20" s="527"/>
      <c r="W20" s="521"/>
      <c r="X20" s="521"/>
      <c r="Y20" s="528"/>
      <c r="Z20" s="529"/>
      <c r="AA20" s="527"/>
      <c r="AB20" s="521"/>
      <c r="AC20" s="521"/>
      <c r="AD20" s="551"/>
      <c r="AE20" s="529">
        <f t="shared" si="2"/>
        <v>0</v>
      </c>
      <c r="AF20" s="530">
        <f t="shared" si="3"/>
        <v>0</v>
      </c>
      <c r="AG20" s="530">
        <f t="shared" si="4"/>
        <v>0</v>
      </c>
      <c r="AH20" s="530">
        <f t="shared" si="5"/>
        <v>80</v>
      </c>
      <c r="AI20" s="531">
        <f t="shared" si="6"/>
        <v>0</v>
      </c>
      <c r="AJ20" s="129" t="s">
        <v>119</v>
      </c>
      <c r="AK20" s="513"/>
      <c r="AL20" s="132" t="str">
        <f>IF($D20="","",IF(VLOOKUP($D20,Licenciés!$A:$AC,14,FALSE)&lt;10000000,"0"&amp;VLOOKUP($D20,Licenciés!$A:$AC,14,FALSE),VLOOKUP($D20,Licenciés!$A:$AC,14,FALSE)))</f>
        <v>08920025</v>
      </c>
      <c r="AM20" s="211">
        <f>IF($D20="","",VLOOKUP($D20,Licenciés!$A:$AC,23,FALSE))</f>
        <v>0</v>
      </c>
      <c r="AN20" s="30">
        <f>IF($D20="","",VLOOKUP($D20,Licenciés!$A:$AC,16,FALSE))</f>
        <v>44802</v>
      </c>
      <c r="AO20" s="31" t="str">
        <f>IF($D20="","",VLOOKUP($D20,Licenciés!$A:$AC,20,FALSE))</f>
        <v>Standard</v>
      </c>
      <c r="AP20" s="211" t="str">
        <f>IF($D20="","",VLOOKUP($D20,Licenciés!$A:$AC,5,FALSE))</f>
        <v>T</v>
      </c>
      <c r="AQ20" s="211">
        <f>IF($D20="","",VLOOKUP($D20,Licenciés!$A:$AC,10,FALSE))</f>
        <v>-13</v>
      </c>
      <c r="AR20" s="211" t="str">
        <f>IF($D20="","",VLOOKUP($D20,Licenciés!$A:$AC,11,FALSE))</f>
        <v>F</v>
      </c>
      <c r="AS20" s="211" t="str">
        <f>IF($D20="","",VLOOKUP($D20,Licenciés!$A:$AC,29,FALSE))</f>
        <v>Française</v>
      </c>
      <c r="AT20" s="30">
        <f>IF($D20="","",VLOOKUP($D20,Licenciés!$A:$AC,28,FALSE))</f>
        <v>0</v>
      </c>
      <c r="AU20" s="211">
        <f>IF($D20="","",VLOOKUP($D20,Licenciés!$A:$AZ,35,FALSE))</f>
        <v>147899313</v>
      </c>
      <c r="AV20" s="211">
        <f>IF($D20="","",VLOOKUP($D20,Licenciés!$A:$AZ,36,FALSE))</f>
        <v>679243512</v>
      </c>
      <c r="AW20" s="31" t="str">
        <f>IF($D20="","",VLOOKUP($D20,Licenciés!$A:$AZ,37,FALSE))</f>
        <v>caroline.neves@free.fr</v>
      </c>
      <c r="AX20" s="101"/>
    </row>
    <row r="21" spans="1:50" ht="15.95" customHeight="1">
      <c r="A21" s="519">
        <v>16</v>
      </c>
      <c r="B21" s="520" t="str">
        <f t="shared" si="0"/>
        <v>12</v>
      </c>
      <c r="C21" s="521" t="str">
        <f t="shared" si="1"/>
        <v>72</v>
      </c>
      <c r="D21" s="570">
        <v>7222495</v>
      </c>
      <c r="E21" s="523" t="str">
        <f>IF($D21="","",(VLOOKUP($D21,Licenciés!$A:$AC,2,FALSE)&amp;" "&amp;VLOOKUP($D21,Licenciés!$A:$AC,3,FALSE)))</f>
        <v>MENAGER Chloe</v>
      </c>
      <c r="F21" s="29" t="str">
        <f>IF($D21="","",VLOOKUP($D21,Licenciés!$A:$AC,15,FALSE))</f>
        <v>MAMERS CS</v>
      </c>
      <c r="G21" s="525">
        <f>IF($D21="","",VLOOKUP($D21,Licenciés!$A:$AC,8,FALSE))</f>
        <v>40344</v>
      </c>
      <c r="H21" s="521">
        <f>IF($D21="","",VLOOKUP($D21,Licenciés!$A:$AC,21,FALSE))</f>
        <v>605</v>
      </c>
      <c r="I21" s="521">
        <f>IF($D21="","",IF(VLOOKUP($D21,Licenciés!$A:$AC,24,FALSE)="Numerote","n° "&amp;VLOOKUP($D21,Licenciés!$A:$AC,23,FALSE),(VLOOKUP($D21,Licenciés!$A:$AC,24,FALSE))))</f>
        <v>6</v>
      </c>
      <c r="J21" s="521" t="str">
        <f>IF($D21="","",VLOOKUP($D21,Licenciés!$A:$AC,9,FALSE))</f>
        <v>M2</v>
      </c>
      <c r="K21" s="571"/>
      <c r="L21" s="563"/>
      <c r="M21" s="563"/>
      <c r="N21" s="521">
        <v>75</v>
      </c>
      <c r="O21" s="528"/>
      <c r="P21" s="571"/>
      <c r="Q21" s="563"/>
      <c r="R21" s="563"/>
      <c r="S21" s="521"/>
      <c r="T21" s="528"/>
      <c r="U21" s="571"/>
      <c r="V21" s="563"/>
      <c r="W21" s="563"/>
      <c r="X21" s="521"/>
      <c r="Y21" s="528"/>
      <c r="Z21" s="562"/>
      <c r="AA21" s="563"/>
      <c r="AB21" s="521"/>
      <c r="AC21" s="521"/>
      <c r="AD21" s="551"/>
      <c r="AE21" s="529">
        <f t="shared" si="2"/>
        <v>0</v>
      </c>
      <c r="AF21" s="530">
        <f t="shared" si="3"/>
        <v>0</v>
      </c>
      <c r="AG21" s="530">
        <f t="shared" si="4"/>
        <v>0</v>
      </c>
      <c r="AH21" s="530">
        <f t="shared" si="5"/>
        <v>75</v>
      </c>
      <c r="AI21" s="531">
        <f t="shared" si="6"/>
        <v>0</v>
      </c>
      <c r="AJ21" s="129" t="s">
        <v>119</v>
      </c>
      <c r="AK21" s="513"/>
      <c r="AL21" s="132">
        <f>IF($D21="","",IF(VLOOKUP($D21,Licenciés!$A:$AC,14,FALSE)&lt;10000000,"0"&amp;VLOOKUP($D21,Licenciés!$A:$AC,14,FALSE),VLOOKUP($D21,Licenciés!$A:$AC,14,FALSE)))</f>
        <v>12720066</v>
      </c>
      <c r="AM21" s="211">
        <f>IF($D21="","",VLOOKUP($D21,Licenciés!$A:$AC,23,FALSE))</f>
        <v>0</v>
      </c>
      <c r="AN21" s="30">
        <f>IF($D21="","",VLOOKUP($D21,Licenciés!$A:$AC,16,FALSE))</f>
        <v>44808</v>
      </c>
      <c r="AO21" s="31" t="str">
        <f>IF($D21="","",VLOOKUP($D21,Licenciés!$A:$AC,20,FALSE))</f>
        <v>Attestation autoquestionnaire pour mineur</v>
      </c>
      <c r="AP21" s="211" t="str">
        <f>IF($D21="","",VLOOKUP($D21,Licenciés!$A:$AC,5,FALSE))</f>
        <v>T</v>
      </c>
      <c r="AQ21" s="211">
        <f>IF($D21="","",VLOOKUP($D21,Licenciés!$A:$AC,10,FALSE))</f>
        <v>-13</v>
      </c>
      <c r="AR21" s="211" t="str">
        <f>IF($D21="","",VLOOKUP($D21,Licenciés!$A:$AC,11,FALSE))</f>
        <v>F</v>
      </c>
      <c r="AS21" s="211" t="str">
        <f>IF($D21="","",VLOOKUP($D21,Licenciés!$A:$AC,29,FALSE))</f>
        <v>Française</v>
      </c>
      <c r="AT21" s="30">
        <f>IF($D21="","",VLOOKUP($D21,Licenciés!$A:$AC,28,FALSE))</f>
        <v>0</v>
      </c>
      <c r="AU21" s="211">
        <f>IF($D21="","",VLOOKUP($D21,Licenciés!$A:$AZ,35,FALSE))</f>
        <v>243971807</v>
      </c>
      <c r="AV21" s="211">
        <f>IF($D21="","",VLOOKUP($D21,Licenciés!$A:$AZ,36,FALSE))</f>
        <v>786515258</v>
      </c>
      <c r="AW21" s="31" t="str">
        <f>IF($D21="","",VLOOKUP($D21,Licenciés!$A:$AZ,37,FALSE))</f>
        <v>ti-tonio-72@hotmail.fr</v>
      </c>
      <c r="AX21" s="101"/>
    </row>
    <row r="22" spans="1:50" s="101" customFormat="1" ht="15.95" customHeight="1" thickBot="1">
      <c r="A22" s="630"/>
      <c r="B22" s="539" t="str">
        <f t="shared" ref="B22" si="7">IF(D22&gt;0,LEFT(AL22,2)," ")</f>
        <v xml:space="preserve"> </v>
      </c>
      <c r="C22" s="540" t="str">
        <f t="shared" ref="C22" si="8">RIGHT(LEFT(AL22,4),2)</f>
        <v/>
      </c>
      <c r="D22" s="681"/>
      <c r="E22" s="634" t="str">
        <f>IF($D22="","",(VLOOKUP($D22,Licenciés!$A:$AC,2,FALSE)&amp;" "&amp;VLOOKUP($D22,Licenciés!$A:$AC,3,FALSE)))</f>
        <v/>
      </c>
      <c r="F22" s="178" t="str">
        <f>IF($D22="","",VLOOKUP($D22,Licenciés!$A:$AC,15,FALSE))</f>
        <v/>
      </c>
      <c r="G22" s="635" t="str">
        <f>IF($D22="","",VLOOKUP($D22,Licenciés!$A:$AC,8,FALSE))</f>
        <v/>
      </c>
      <c r="H22" s="540" t="str">
        <f>IF($D22="","",VLOOKUP($D22,Licenciés!$A:$AC,21,FALSE))</f>
        <v/>
      </c>
      <c r="I22" s="540" t="str">
        <f>IF($D22="","",IF(VLOOKUP($D22,Licenciés!$A:$AC,24,FALSE)="Numerote","n° "&amp;VLOOKUP($D22,Licenciés!$A:$AC,23,FALSE),(VLOOKUP($D22,Licenciés!$A:$AC,24,FALSE))))</f>
        <v/>
      </c>
      <c r="J22" s="540" t="str">
        <f>IF($D22="","",VLOOKUP($D22,Licenciés!$A:$AC,9,FALSE))</f>
        <v/>
      </c>
      <c r="K22" s="545"/>
      <c r="L22" s="546"/>
      <c r="M22" s="540"/>
      <c r="N22" s="540"/>
      <c r="O22" s="544"/>
      <c r="P22" s="545"/>
      <c r="Q22" s="546"/>
      <c r="R22" s="540"/>
      <c r="S22" s="540"/>
      <c r="T22" s="544"/>
      <c r="U22" s="545"/>
      <c r="V22" s="546"/>
      <c r="W22" s="540"/>
      <c r="X22" s="540"/>
      <c r="Y22" s="544"/>
      <c r="Z22" s="545"/>
      <c r="AA22" s="546"/>
      <c r="AB22" s="540"/>
      <c r="AC22" s="540"/>
      <c r="AD22" s="561"/>
      <c r="AE22" s="595">
        <f t="shared" ref="AE22" si="9">(K22+P22+U22+Z22)+MOD(ROUND((L22+Q22+V22+AA22-AF22)/100,),100)</f>
        <v>0</v>
      </c>
      <c r="AF22" s="596">
        <f t="shared" ref="AF22" si="10">MOD(L22+Q22+V22+AA22+ROUND((M22+R22+W22+AB22-AG22)/100,),100)</f>
        <v>0</v>
      </c>
      <c r="AG22" s="596">
        <f t="shared" ref="AG22" si="11">MOD(M22+R22+W22+AB22+ROUND((N22+S22+X22+AC22-AH22)/100,),100)</f>
        <v>0</v>
      </c>
      <c r="AH22" s="596">
        <f t="shared" ref="AH22" si="12">MOD(N22+S22+X22+AC22+ROUND((O22+T22+Y22+AD22-AI22)/100,),100)</f>
        <v>0</v>
      </c>
      <c r="AI22" s="597">
        <f t="shared" ref="AI22" si="13">MOD(O22+T22+Y22+AD22,100)</f>
        <v>0</v>
      </c>
      <c r="AJ22" s="128"/>
      <c r="AK22" s="513"/>
      <c r="AL22" s="132" t="str">
        <f>IF($D22="","",IF(VLOOKUP($D22,Licenciés!$A:$AC,14,FALSE)&lt;10000000,"0"&amp;VLOOKUP($D22,Licenciés!$A:$AC,14,FALSE),VLOOKUP($D22,Licenciés!$A:$AC,14,FALSE)))</f>
        <v/>
      </c>
      <c r="AM22" s="211" t="str">
        <f>IF($D22="","",VLOOKUP($D22,Licenciés!$A:$AC,23,FALSE))</f>
        <v/>
      </c>
      <c r="AN22" s="30" t="str">
        <f>IF($D22="","",VLOOKUP($D22,Licenciés!$A:$AC,16,FALSE))</f>
        <v/>
      </c>
      <c r="AO22" s="31" t="str">
        <f>IF($D22="","",VLOOKUP($D22,Licenciés!$A:$AC,20,FALSE))</f>
        <v/>
      </c>
      <c r="AP22" s="211" t="str">
        <f>IF($D22="","",VLOOKUP($D22,Licenciés!$A:$AC,5,FALSE))</f>
        <v/>
      </c>
      <c r="AQ22" s="211" t="str">
        <f>IF($D22="","",VLOOKUP($D22,Licenciés!$A:$AC,10,FALSE))</f>
        <v/>
      </c>
      <c r="AR22" s="211" t="str">
        <f>IF($D22="","",VLOOKUP($D22,Licenciés!$A:$AC,11,FALSE))</f>
        <v/>
      </c>
      <c r="AS22" s="211" t="str">
        <f>IF($D22="","",VLOOKUP($D22,Licenciés!$A:$AC,29,FALSE))</f>
        <v/>
      </c>
      <c r="AT22" s="30" t="str">
        <f>IF($D22="","",VLOOKUP($D22,Licenciés!$A:$AC,28,FALSE))</f>
        <v/>
      </c>
      <c r="AU22" s="211" t="str">
        <f>IF($D22="","",VLOOKUP($D22,Licenciés!$A:$AZ,35,FALSE))</f>
        <v/>
      </c>
      <c r="AV22" s="211" t="str">
        <f>IF($D22="","",VLOOKUP($D22,Licenciés!$A:$AZ,36,FALSE))</f>
        <v/>
      </c>
      <c r="AW22" s="31" t="str">
        <f>IF($D22="","",VLOOKUP($D22,Licenciés!$A:$AZ,37,FALSE))</f>
        <v/>
      </c>
    </row>
    <row r="23" spans="1:50" s="101" customFormat="1" ht="15.95" customHeight="1" thickTop="1" thickBot="1">
      <c r="A23" s="649"/>
      <c r="B23" s="650"/>
      <c r="C23" s="651"/>
      <c r="D23" s="689"/>
      <c r="E23" s="680" t="s">
        <v>17217</v>
      </c>
      <c r="F23" s="654"/>
      <c r="G23" s="655"/>
      <c r="H23" s="651"/>
      <c r="I23" s="651"/>
      <c r="J23" s="651"/>
      <c r="K23" s="651"/>
      <c r="L23" s="658"/>
      <c r="M23" s="651"/>
      <c r="N23" s="651"/>
      <c r="O23" s="651"/>
      <c r="P23" s="651"/>
      <c r="Q23" s="658"/>
      <c r="R23" s="651"/>
      <c r="S23" s="651"/>
      <c r="T23" s="651"/>
      <c r="U23" s="651"/>
      <c r="V23" s="658"/>
      <c r="W23" s="651"/>
      <c r="X23" s="651"/>
      <c r="Y23" s="651"/>
      <c r="Z23" s="651"/>
      <c r="AA23" s="658"/>
      <c r="AB23" s="651"/>
      <c r="AC23" s="651"/>
      <c r="AD23" s="715"/>
      <c r="AE23" s="651"/>
      <c r="AF23" s="651"/>
      <c r="AG23" s="651"/>
      <c r="AH23" s="651"/>
      <c r="AI23" s="651"/>
      <c r="AJ23" s="659"/>
      <c r="AK23" s="513"/>
      <c r="AL23" s="132"/>
      <c r="AM23" s="211"/>
      <c r="AN23" s="30"/>
      <c r="AO23" s="31"/>
      <c r="AP23" s="211"/>
      <c r="AQ23" s="211"/>
      <c r="AR23" s="211"/>
      <c r="AS23" s="211"/>
      <c r="AT23" s="30"/>
      <c r="AU23" s="211"/>
      <c r="AV23" s="211"/>
      <c r="AW23" s="31"/>
    </row>
    <row r="24" spans="1:50" ht="15.95" customHeight="1" thickTop="1" thickBot="1">
      <c r="A24" s="608" t="s">
        <v>9638</v>
      </c>
      <c r="B24" s="520" t="str">
        <f t="shared" ref="B24" si="14">IF(D24&gt;0,LEFT(AL24,2)," ")</f>
        <v>03</v>
      </c>
      <c r="C24" s="521" t="str">
        <f t="shared" ref="C24" si="15">RIGHT(LEFT(AL24,4),2)</f>
        <v>56</v>
      </c>
      <c r="D24" s="570">
        <v>5624235</v>
      </c>
      <c r="E24" s="523" t="str">
        <f>IF($D24="","",(VLOOKUP($D24,Licenciés!$A:$AC,2,FALSE)&amp;" "&amp;VLOOKUP($D24,Licenciés!$A:$AC,3,FALSE)))</f>
        <v>SADI Hanna</v>
      </c>
      <c r="F24" s="29" t="str">
        <f>IF($D24="","",VLOOKUP($D24,Licenciés!$A:$AC,15,FALSE))</f>
        <v>GARDE DU VOEU HENNEBONT</v>
      </c>
      <c r="G24" s="525">
        <f>IF($D24="","",VLOOKUP($D24,Licenciés!$A:$AC,8,FALSE))</f>
        <v>40303</v>
      </c>
      <c r="H24" s="521">
        <f>IF($D24="","",VLOOKUP($D24,Licenciés!$A:$AC,21,FALSE))</f>
        <v>1100</v>
      </c>
      <c r="I24" s="521">
        <f>IF($D24="","",IF(VLOOKUP($D24,Licenciés!$A:$AC,24,FALSE)="Numerote","n° "&amp;VLOOKUP($D24,Licenciés!$A:$AC,23,FALSE),(VLOOKUP($D24,Licenciés!$A:$AC,24,FALSE))))</f>
        <v>11</v>
      </c>
      <c r="J24" s="521" t="str">
        <f>IF($D24="","",VLOOKUP($D24,Licenciés!$A:$AC,9,FALSE))</f>
        <v>M2</v>
      </c>
      <c r="K24" s="571"/>
      <c r="L24" s="563"/>
      <c r="M24" s="611"/>
      <c r="N24" s="521"/>
      <c r="O24" s="528"/>
      <c r="P24" s="526"/>
      <c r="Q24" s="527"/>
      <c r="R24" s="609"/>
      <c r="S24" s="521"/>
      <c r="T24" s="528"/>
      <c r="U24" s="571"/>
      <c r="V24" s="563"/>
      <c r="W24" s="563"/>
      <c r="X24" s="521"/>
      <c r="Y24" s="528"/>
      <c r="Z24" s="562"/>
      <c r="AA24" s="563"/>
      <c r="AB24" s="521"/>
      <c r="AC24" s="521"/>
      <c r="AD24" s="551"/>
      <c r="AE24" s="529">
        <f t="shared" ref="AE24" si="16">(K24+P24+U24+Z24)+MOD(ROUND((L24+Q24+V24+AA24-AF24)/100,),100)</f>
        <v>0</v>
      </c>
      <c r="AF24" s="530">
        <f t="shared" ref="AF24" si="17">MOD(L24+Q24+V24+AA24+ROUND((M24+R24+W24+AB24-AG24)/100,),100)</f>
        <v>0</v>
      </c>
      <c r="AG24" s="530">
        <f t="shared" ref="AG24" si="18">MOD(M24+R24+W24+AB24+ROUND((N24+S24+X24+AC24-AH24)/100,),100)</f>
        <v>0</v>
      </c>
      <c r="AH24" s="530">
        <f t="shared" ref="AH24" si="19">MOD(N24+S24+X24+AC24+ROUND((O24+T24+Y24+AD24-AI24)/100,),100)</f>
        <v>0</v>
      </c>
      <c r="AI24" s="531">
        <f t="shared" ref="AI24" si="20">MOD(O24+T24+Y24+AD24,100)</f>
        <v>0</v>
      </c>
      <c r="AJ24" s="494"/>
      <c r="AK24" s="513"/>
      <c r="AL24" s="132" t="str">
        <f>IF($D24="","",IF(VLOOKUP($D24,Licenciés!$A:$AC,14,FALSE)&lt;10000000,"0"&amp;VLOOKUP($D24,Licenciés!$A:$AC,14,FALSE),VLOOKUP($D24,Licenciés!$A:$AC,14,FALSE)))</f>
        <v>03560039</v>
      </c>
      <c r="AM24" s="211">
        <f>IF($D24="","",VLOOKUP($D24,Licenciés!$A:$AC,23,FALSE))</f>
        <v>0</v>
      </c>
      <c r="AN24" s="30">
        <f>IF($D24="","",VLOOKUP($D24,Licenciés!$A:$AC,16,FALSE))</f>
        <v>44810</v>
      </c>
      <c r="AO24" s="31" t="str">
        <f>IF($D24="","",VLOOKUP($D24,Licenciés!$A:$AC,20,FALSE))</f>
        <v>Standard</v>
      </c>
      <c r="AP24" s="211" t="str">
        <f>IF($D24="","",VLOOKUP($D24,Licenciés!$A:$AC,5,FALSE))</f>
        <v>T</v>
      </c>
      <c r="AQ24" s="211">
        <f>IF($D24="","",VLOOKUP($D24,Licenciés!$A:$AC,10,FALSE))</f>
        <v>-13</v>
      </c>
      <c r="AR24" s="211" t="str">
        <f>IF($D24="","",VLOOKUP($D24,Licenciés!$A:$AC,11,FALSE))</f>
        <v>F</v>
      </c>
      <c r="AS24" s="211" t="str">
        <f>IF($D24="","",VLOOKUP($D24,Licenciés!$A:$AC,29,FALSE))</f>
        <v>Etranger</v>
      </c>
      <c r="AT24" s="30">
        <f>IF($D24="","",VLOOKUP($D24,Licenciés!$A:$AC,28,FALSE))</f>
        <v>0</v>
      </c>
      <c r="AU24" s="211">
        <f>IF($D24="","",VLOOKUP($D24,Licenciés!$A:$AZ,35,FALSE))</f>
        <v>0</v>
      </c>
      <c r="AV24" s="211">
        <f>IF($D24="","",VLOOKUP($D24,Licenciés!$A:$AZ,36,FALSE))</f>
        <v>0</v>
      </c>
      <c r="AW24" s="31" t="str">
        <f>IF($D24="","",VLOOKUP($D24,Licenciés!$A:$AZ,37,FALSE))</f>
        <v>jeromeboyer.gvhtt@gmail.com</v>
      </c>
      <c r="AX24" s="101"/>
    </row>
    <row r="25" spans="1:50" s="101" customFormat="1" ht="14.25" customHeight="1" thickTop="1" thickBot="1">
      <c r="A25" s="649"/>
      <c r="B25" s="650" t="str">
        <f t="shared" ref="B25" si="21">IF(D25&gt;0,LEFT(AL25,2)," ")</f>
        <v xml:space="preserve"> </v>
      </c>
      <c r="C25" s="651" t="str">
        <f t="shared" ref="C25" si="22">RIGHT(LEFT(AL25,4),2)</f>
        <v/>
      </c>
      <c r="D25" s="652"/>
      <c r="E25" s="653" t="str">
        <f>IF($D25="","",(VLOOKUP($D25,Licenciés!$A:$AC,2,FALSE)&amp;" "&amp;VLOOKUP($D25,Licenciés!$A:$AC,3,FALSE)))</f>
        <v/>
      </c>
      <c r="F25" s="654" t="str">
        <f>IF($D25="","",VLOOKUP($D25,Licenciés!$A:$AC,15,FALSE))</f>
        <v/>
      </c>
      <c r="G25" s="655" t="str">
        <f>IF($D25="","",VLOOKUP($D25,Licenciés!$A:$AC,8,FALSE))</f>
        <v/>
      </c>
      <c r="H25" s="651" t="str">
        <f>IF($D25="","",VLOOKUP($D25,Licenciés!$A:$AC,21,FALSE))</f>
        <v/>
      </c>
      <c r="I25" s="651" t="str">
        <f>IF($D25="","",IF(VLOOKUP($D25,Licenciés!$A:$AC,24,FALSE)="Numerote","n° "&amp;VLOOKUP($D25,Licenciés!$A:$AC,23,FALSE),(VLOOKUP($D25,Licenciés!$A:$AC,24,FALSE))))</f>
        <v/>
      </c>
      <c r="J25" s="651" t="str">
        <f>IF($D25="","",VLOOKUP($D25,Licenciés!$A:$AC,9,FALSE))</f>
        <v/>
      </c>
      <c r="K25" s="651"/>
      <c r="L25" s="656"/>
      <c r="M25" s="657"/>
      <c r="N25" s="657"/>
      <c r="O25" s="657"/>
      <c r="P25" s="657"/>
      <c r="Q25" s="657"/>
      <c r="R25" s="657"/>
      <c r="S25" s="657"/>
      <c r="T25" s="657"/>
      <c r="U25" s="657"/>
      <c r="V25" s="656"/>
      <c r="W25" s="657"/>
      <c r="X25" s="657"/>
      <c r="Y25" s="651"/>
      <c r="Z25" s="651"/>
      <c r="AA25" s="658"/>
      <c r="AB25" s="651"/>
      <c r="AC25" s="651"/>
      <c r="AD25" s="651"/>
      <c r="AE25" s="651">
        <f t="shared" ref="AE25" si="23">(K25+P25+U25+Z25)+MOD(ROUND((L25+Q25+V25+AA25-AF25)/100,),100)</f>
        <v>0</v>
      </c>
      <c r="AF25" s="651">
        <f t="shared" ref="AF25:AH25" si="24">MOD(L25+Q25+V25+AA25+ROUND((M25+R25+W25+AB25-AG25)/100,),100)</f>
        <v>0</v>
      </c>
      <c r="AG25" s="651">
        <f t="shared" si="24"/>
        <v>0</v>
      </c>
      <c r="AH25" s="651">
        <f t="shared" si="24"/>
        <v>0</v>
      </c>
      <c r="AI25" s="651">
        <f t="shared" ref="AI25" si="25">MOD(O25+T25+Y25+AD25,100)</f>
        <v>0</v>
      </c>
      <c r="AJ25" s="659"/>
      <c r="AK25" s="509"/>
      <c r="AL25" s="660" t="str">
        <f>IF($D25="","",IF(VLOOKUP($D25,Licenciés!$A:$AC,14,FALSE)&lt;10000000,"0"&amp;VLOOKUP($D25,Licenciés!$A:$AC,14,FALSE),VLOOKUP($D25,Licenciés!$A:$AC,14,FALSE)))</f>
        <v/>
      </c>
      <c r="AM25" s="660" t="str">
        <f>IF($D25="","",VLOOKUP($D25,Licenciés!$A:$AC,23,FALSE))</f>
        <v/>
      </c>
      <c r="AN25" s="661" t="str">
        <f>IF($D25="","",VLOOKUP($D25,Licenciés!$A:$AC,16,FALSE))</f>
        <v/>
      </c>
      <c r="AO25" s="648" t="str">
        <f>IF($D25="","",VLOOKUP($D25,Licenciés!$A:$AC,20,FALSE))</f>
        <v/>
      </c>
      <c r="AP25" s="660" t="str">
        <f>IF($D25="","",VLOOKUP($D25,Licenciés!$A:$AC,5,FALSE))</f>
        <v/>
      </c>
      <c r="AQ25" s="660" t="str">
        <f>IF($D25="","",VLOOKUP($D25,Licenciés!$A:$AC,10,FALSE))</f>
        <v/>
      </c>
      <c r="AR25" s="660" t="str">
        <f>IF($D25="","",VLOOKUP($D25,Licenciés!$A:$AC,11,FALSE))</f>
        <v/>
      </c>
      <c r="AS25" s="660" t="str">
        <f>IF($D25="","",VLOOKUP($D25,Licenciés!$A:$AC,29,FALSE))</f>
        <v/>
      </c>
      <c r="AT25" s="661" t="str">
        <f>IF($D25="","",VLOOKUP($D25,Licenciés!$A:$AC,28,FALSE))</f>
        <v/>
      </c>
      <c r="AU25" s="660" t="str">
        <f>IF($D25="","",VLOOKUP($D25,Licenciés!$A:$AZ,35,FALSE))</f>
        <v/>
      </c>
      <c r="AV25" s="660" t="str">
        <f>IF($D25="","",VLOOKUP($D25,Licenciés!$A:$AZ,36,FALSE))</f>
        <v/>
      </c>
      <c r="AW25" s="648" t="str">
        <f>IF($D25="","",VLOOKUP($D25,Licenciés!$A:$AZ,37,FALSE))</f>
        <v/>
      </c>
    </row>
    <row r="26" spans="1:50" ht="15.95" customHeight="1" thickTop="1">
      <c r="A26" s="519" t="s">
        <v>9651</v>
      </c>
      <c r="B26" s="520" t="str">
        <f t="shared" ref="B26:B31" si="26">IF(D26&gt;0,LEFT(AL26,2)," ")</f>
        <v>08</v>
      </c>
      <c r="C26" s="521" t="str">
        <f t="shared" ref="C26:C31" si="27">RIGHT(LEFT(AL26,4),2)</f>
        <v>94</v>
      </c>
      <c r="D26" s="570">
        <v>9461070</v>
      </c>
      <c r="E26" s="523" t="str">
        <f>IF($D26="","",(VLOOKUP($D26,Licenciés!$A:$AC,2,FALSE)&amp;" "&amp;VLOOKUP($D26,Licenciés!$A:$AC,3,FALSE)))</f>
        <v>HUANG Chloe</v>
      </c>
      <c r="F26" s="29" t="str">
        <f>IF($D26="","",VLOOKUP($D26,Licenciés!$A:$AC,15,FALSE))</f>
        <v>US CRETEIL TENNIS DE TABLE</v>
      </c>
      <c r="G26" s="525">
        <f>IF($D26="","",VLOOKUP($D26,Licenciés!$A:$AC,8,FALSE))</f>
        <v>41097</v>
      </c>
      <c r="H26" s="521">
        <f>IF($D26="","",VLOOKUP($D26,Licenciés!$A:$AC,21,FALSE))</f>
        <v>747</v>
      </c>
      <c r="I26" s="521">
        <f>IF($D26="","",IF(VLOOKUP($D26,Licenciés!$A:$AC,24,FALSE)="Numerote","n° "&amp;VLOOKUP($D26,Licenciés!$A:$AC,23,FALSE),(VLOOKUP($D26,Licenciés!$A:$AC,24,FALSE))))</f>
        <v>7</v>
      </c>
      <c r="J26" s="521" t="str">
        <f>IF($D26="","",VLOOKUP($D26,Licenciés!$A:$AC,9,FALSE))</f>
        <v>B2</v>
      </c>
      <c r="K26" s="571"/>
      <c r="L26" s="563"/>
      <c r="M26" s="563">
        <v>10</v>
      </c>
      <c r="N26" s="521"/>
      <c r="O26" s="528"/>
      <c r="P26" s="571"/>
      <c r="Q26" s="563"/>
      <c r="R26" s="563"/>
      <c r="S26" s="521"/>
      <c r="T26" s="528"/>
      <c r="U26" s="571"/>
      <c r="V26" s="563"/>
      <c r="W26" s="563"/>
      <c r="X26" s="521"/>
      <c r="Y26" s="528"/>
      <c r="Z26" s="562"/>
      <c r="AA26" s="563"/>
      <c r="AB26" s="521"/>
      <c r="AC26" s="521"/>
      <c r="AD26" s="551"/>
      <c r="AE26" s="529">
        <f t="shared" ref="AE26:AE31" si="28">(K26+P26+U26+Z26)+MOD(ROUND((L26+Q26+V26+AA26-AF26)/100,),100)</f>
        <v>0</v>
      </c>
      <c r="AF26" s="530">
        <f t="shared" ref="AF26:AF31" si="29">MOD(L26+Q26+V26+AA26+ROUND((M26+R26+W26+AB26-AG26)/100,),100)</f>
        <v>0</v>
      </c>
      <c r="AG26" s="530">
        <f t="shared" ref="AG26:AG31" si="30">MOD(M26+R26+W26+AB26+ROUND((N26+S26+X26+AC26-AH26)/100,),100)</f>
        <v>10</v>
      </c>
      <c r="AH26" s="530">
        <f t="shared" ref="AH26:AH31" si="31">MOD(N26+S26+X26+AC26+ROUND((O26+T26+Y26+AD26-AI26)/100,),100)</f>
        <v>0</v>
      </c>
      <c r="AI26" s="531">
        <f t="shared" ref="AI26:AI31" si="32">MOD(O26+T26+Y26+AD26,100)</f>
        <v>0</v>
      </c>
      <c r="AJ26" s="128" t="s">
        <v>118</v>
      </c>
      <c r="AK26" s="513"/>
      <c r="AL26" s="132" t="str">
        <f>IF($D26="","",IF(VLOOKUP($D26,Licenciés!$A:$AC,14,FALSE)&lt;10000000,"0"&amp;VLOOKUP($D26,Licenciés!$A:$AC,14,FALSE),VLOOKUP($D26,Licenciés!$A:$AC,14,FALSE)))</f>
        <v>08940655</v>
      </c>
      <c r="AM26" s="211">
        <f>IF($D26="","",VLOOKUP($D26,Licenciés!$A:$AC,23,FALSE))</f>
        <v>0</v>
      </c>
      <c r="AN26" s="30">
        <f>IF($D26="","",VLOOKUP($D26,Licenciés!$A:$AC,16,FALSE))</f>
        <v>44790</v>
      </c>
      <c r="AO26" s="31" t="str">
        <f>IF($D26="","",VLOOKUP($D26,Licenciés!$A:$AC,20,FALSE))</f>
        <v>Attestation autoquestionnaire pour mineur</v>
      </c>
      <c r="AP26" s="211" t="str">
        <f>IF($D26="","",VLOOKUP($D26,Licenciés!$A:$AC,5,FALSE))</f>
        <v>T</v>
      </c>
      <c r="AQ26" s="211">
        <f>IF($D26="","",VLOOKUP($D26,Licenciés!$A:$AC,10,FALSE))</f>
        <v>-11</v>
      </c>
      <c r="AR26" s="211" t="str">
        <f>IF($D26="","",VLOOKUP($D26,Licenciés!$A:$AC,11,FALSE))</f>
        <v>F</v>
      </c>
      <c r="AS26" s="211" t="str">
        <f>IF($D26="","",VLOOKUP($D26,Licenciés!$A:$AC,29,FALSE))</f>
        <v>Française</v>
      </c>
      <c r="AT26" s="30">
        <f>IF($D26="","",VLOOKUP($D26,Licenciés!$A:$AC,28,FALSE))</f>
        <v>0</v>
      </c>
      <c r="AU26" s="211">
        <f>IF($D26="","",VLOOKUP($D26,Licenciés!$A:$AZ,35,FALSE))</f>
        <v>0</v>
      </c>
      <c r="AV26" s="211">
        <f>IF($D26="","",VLOOKUP($D26,Licenciés!$A:$AZ,36,FALSE))</f>
        <v>0</v>
      </c>
      <c r="AW26" s="31" t="str">
        <f>IF($D26="","",VLOOKUP($D26,Licenciés!$A:$AZ,37,FALSE))</f>
        <v>jingzhang255@hotmail.com</v>
      </c>
      <c r="AX26" s="101"/>
    </row>
    <row r="27" spans="1:50" ht="15.95" customHeight="1">
      <c r="A27" s="519" t="s">
        <v>9652</v>
      </c>
      <c r="B27" s="520" t="str">
        <f t="shared" si="26"/>
        <v>08</v>
      </c>
      <c r="C27" s="521" t="str">
        <f t="shared" si="27"/>
        <v>78</v>
      </c>
      <c r="D27" s="570">
        <v>7870050</v>
      </c>
      <c r="E27" s="523" t="str">
        <f>IF($D27="","",(VLOOKUP($D27,Licenciés!$A:$AC,2,FALSE)&amp;" "&amp;VLOOKUP($D27,Licenciés!$A:$AC,3,FALSE)))</f>
        <v>HUYNH Maelyne</v>
      </c>
      <c r="F27" s="29" t="str">
        <f>IF($D27="","",VLOOKUP($D27,Licenciés!$A:$AC,15,FALSE))</f>
        <v>SARTROUVILLOIS TT</v>
      </c>
      <c r="G27" s="525">
        <f>IF($D27="","",VLOOKUP($D27,Licenciés!$A:$AC,8,FALSE))</f>
        <v>40450</v>
      </c>
      <c r="H27" s="521">
        <f>IF($D27="","",VLOOKUP($D27,Licenciés!$A:$AC,21,FALSE))</f>
        <v>782</v>
      </c>
      <c r="I27" s="521">
        <f>IF($D27="","",IF(VLOOKUP($D27,Licenciés!$A:$AC,24,FALSE)="Numerote","n° "&amp;VLOOKUP($D27,Licenciés!$A:$AC,23,FALSE),(VLOOKUP($D27,Licenciés!$A:$AC,24,FALSE))))</f>
        <v>7</v>
      </c>
      <c r="J27" s="521" t="str">
        <f>IF($D27="","",VLOOKUP($D27,Licenciés!$A:$AC,9,FALSE))</f>
        <v>M2</v>
      </c>
      <c r="K27" s="526"/>
      <c r="L27" s="527"/>
      <c r="M27" s="521">
        <v>7</v>
      </c>
      <c r="N27" s="521"/>
      <c r="O27" s="528"/>
      <c r="P27" s="526"/>
      <c r="Q27" s="527"/>
      <c r="R27" s="521"/>
      <c r="S27" s="521"/>
      <c r="T27" s="528"/>
      <c r="U27" s="526"/>
      <c r="V27" s="527"/>
      <c r="W27" s="521"/>
      <c r="X27" s="521"/>
      <c r="Y27" s="528"/>
      <c r="Z27" s="529"/>
      <c r="AA27" s="527"/>
      <c r="AB27" s="521"/>
      <c r="AC27" s="521"/>
      <c r="AD27" s="551"/>
      <c r="AE27" s="529">
        <f t="shared" si="28"/>
        <v>0</v>
      </c>
      <c r="AF27" s="530">
        <f t="shared" si="29"/>
        <v>0</v>
      </c>
      <c r="AG27" s="530">
        <f t="shared" si="30"/>
        <v>7</v>
      </c>
      <c r="AH27" s="530">
        <f t="shared" si="31"/>
        <v>0</v>
      </c>
      <c r="AI27" s="531">
        <f t="shared" si="32"/>
        <v>0</v>
      </c>
      <c r="AJ27" s="128" t="s">
        <v>118</v>
      </c>
      <c r="AK27" s="513"/>
      <c r="AL27" s="132" t="str">
        <f>IF($D27="","",IF(VLOOKUP($D27,Licenciés!$A:$AC,14,FALSE)&lt;10000000,"0"&amp;VLOOKUP($D27,Licenciés!$A:$AC,14,FALSE),VLOOKUP($D27,Licenciés!$A:$AC,14,FALSE)))</f>
        <v>08780627</v>
      </c>
      <c r="AM27" s="211">
        <f>IF($D27="","",VLOOKUP($D27,Licenciés!$A:$AC,23,FALSE))</f>
        <v>0</v>
      </c>
      <c r="AN27" s="30">
        <f>IF($D27="","",VLOOKUP($D27,Licenciés!$A:$AC,16,FALSE))</f>
        <v>44813</v>
      </c>
      <c r="AO27" s="31" t="str">
        <f>IF($D27="","",VLOOKUP($D27,Licenciés!$A:$AC,20,FALSE))</f>
        <v>Attestation autoquestionnaire pour mineur</v>
      </c>
      <c r="AP27" s="211" t="str">
        <f>IF($D27="","",VLOOKUP($D27,Licenciés!$A:$AC,5,FALSE))</f>
        <v>T</v>
      </c>
      <c r="AQ27" s="211">
        <f>IF($D27="","",VLOOKUP($D27,Licenciés!$A:$AC,10,FALSE))</f>
        <v>-13</v>
      </c>
      <c r="AR27" s="211" t="str">
        <f>IF($D27="","",VLOOKUP($D27,Licenciés!$A:$AC,11,FALSE))</f>
        <v>F</v>
      </c>
      <c r="AS27" s="211" t="str">
        <f>IF($D27="","",VLOOKUP($D27,Licenciés!$A:$AC,29,FALSE))</f>
        <v>Française</v>
      </c>
      <c r="AT27" s="30">
        <f>IF($D27="","",VLOOKUP($D27,Licenciés!$A:$AC,28,FALSE))</f>
        <v>0</v>
      </c>
      <c r="AU27" s="211">
        <f>IF($D27="","",VLOOKUP($D27,Licenciés!$A:$AZ,35,FALSE))</f>
        <v>0</v>
      </c>
      <c r="AV27" s="211">
        <f>IF($D27="","",VLOOKUP($D27,Licenciés!$A:$AZ,36,FALSE))</f>
        <v>0</v>
      </c>
      <c r="AW27" s="31" t="str">
        <f>IF($D27="","",VLOOKUP($D27,Licenciés!$A:$AZ,37,FALSE))</f>
        <v>huynh78@hotmail.com</v>
      </c>
      <c r="AX27" s="101"/>
    </row>
    <row r="28" spans="1:50" ht="15.95" customHeight="1">
      <c r="A28" s="519" t="s">
        <v>9653</v>
      </c>
      <c r="B28" s="520" t="str">
        <f t="shared" si="26"/>
        <v>08</v>
      </c>
      <c r="C28" s="521" t="str">
        <f t="shared" si="27"/>
        <v>92</v>
      </c>
      <c r="D28" s="570">
        <v>9253627</v>
      </c>
      <c r="E28" s="523" t="str">
        <f>IF($D28="","",(VLOOKUP($D28,Licenciés!$A:$AC,2,FALSE)&amp;" "&amp;VLOOKUP($D28,Licenciés!$A:$AC,3,FALSE)))</f>
        <v>LIU Katy</v>
      </c>
      <c r="F28" s="29" t="str">
        <f>IF($D28="","",VLOOKUP($D28,Licenciés!$A:$AC,15,FALSE))</f>
        <v>ASNIERES TT</v>
      </c>
      <c r="G28" s="525">
        <f>IF($D28="","",VLOOKUP($D28,Licenciés!$A:$AC,8,FALSE))</f>
        <v>40788</v>
      </c>
      <c r="H28" s="521">
        <f>IF($D28="","",VLOOKUP($D28,Licenciés!$A:$AC,21,FALSE))</f>
        <v>636</v>
      </c>
      <c r="I28" s="521">
        <f>IF($D28="","",IF(VLOOKUP($D28,Licenciés!$A:$AC,24,FALSE)="Numerote","n° "&amp;VLOOKUP($D28,Licenciés!$A:$AC,23,FALSE),(VLOOKUP($D28,Licenciés!$A:$AC,24,FALSE))))</f>
        <v>6</v>
      </c>
      <c r="J28" s="521" t="str">
        <f>IF($D28="","",VLOOKUP($D28,Licenciés!$A:$AC,9,FALSE))</f>
        <v>M1</v>
      </c>
      <c r="K28" s="526"/>
      <c r="L28" s="527"/>
      <c r="M28" s="521">
        <v>5</v>
      </c>
      <c r="N28" s="521"/>
      <c r="O28" s="528"/>
      <c r="P28" s="526"/>
      <c r="Q28" s="527"/>
      <c r="R28" s="521"/>
      <c r="S28" s="521"/>
      <c r="T28" s="528"/>
      <c r="U28" s="526"/>
      <c r="V28" s="527"/>
      <c r="W28" s="521"/>
      <c r="X28" s="521"/>
      <c r="Y28" s="528"/>
      <c r="Z28" s="529"/>
      <c r="AA28" s="527"/>
      <c r="AB28" s="521"/>
      <c r="AC28" s="521"/>
      <c r="AD28" s="551"/>
      <c r="AE28" s="529">
        <f t="shared" si="28"/>
        <v>0</v>
      </c>
      <c r="AF28" s="530">
        <f t="shared" si="29"/>
        <v>0</v>
      </c>
      <c r="AG28" s="530">
        <f t="shared" si="30"/>
        <v>5</v>
      </c>
      <c r="AH28" s="530">
        <f t="shared" si="31"/>
        <v>0</v>
      </c>
      <c r="AI28" s="531">
        <f t="shared" si="32"/>
        <v>0</v>
      </c>
      <c r="AJ28" s="128" t="s">
        <v>118</v>
      </c>
      <c r="AK28" s="513"/>
      <c r="AL28" s="132" t="str">
        <f>IF($D28="","",IF(VLOOKUP($D28,Licenciés!$A:$AC,14,FALSE)&lt;10000000,"0"&amp;VLOOKUP($D28,Licenciés!$A:$AC,14,FALSE),VLOOKUP($D28,Licenciés!$A:$AC,14,FALSE)))</f>
        <v>08920646</v>
      </c>
      <c r="AM28" s="211">
        <f>IF($D28="","",VLOOKUP($D28,Licenciés!$A:$AC,23,FALSE))</f>
        <v>0</v>
      </c>
      <c r="AN28" s="30">
        <f>IF($D28="","",VLOOKUP($D28,Licenciés!$A:$AC,16,FALSE))</f>
        <v>44796</v>
      </c>
      <c r="AO28" s="31" t="str">
        <f>IF($D28="","",VLOOKUP($D28,Licenciés!$A:$AC,20,FALSE))</f>
        <v>Attestation autoquestionnaire pour mineur</v>
      </c>
      <c r="AP28" s="211" t="str">
        <f>IF($D28="","",VLOOKUP($D28,Licenciés!$A:$AC,5,FALSE))</f>
        <v>T</v>
      </c>
      <c r="AQ28" s="211">
        <f>IF($D28="","",VLOOKUP($D28,Licenciés!$A:$AC,10,FALSE))</f>
        <v>-12</v>
      </c>
      <c r="AR28" s="211" t="str">
        <f>IF($D28="","",VLOOKUP($D28,Licenciés!$A:$AC,11,FALSE))</f>
        <v>F</v>
      </c>
      <c r="AS28" s="211" t="str">
        <f>IF($D28="","",VLOOKUP($D28,Licenciés!$A:$AC,29,FALSE))</f>
        <v>Française</v>
      </c>
      <c r="AT28" s="30">
        <f>IF($D28="","",VLOOKUP($D28,Licenciés!$A:$AC,28,FALSE))</f>
        <v>0</v>
      </c>
      <c r="AU28" s="211">
        <f>IF($D28="","",VLOOKUP($D28,Licenciés!$A:$AZ,35,FALSE))</f>
        <v>0</v>
      </c>
      <c r="AV28" s="211">
        <f>IF($D28="","",VLOOKUP($D28,Licenciés!$A:$AZ,36,FALSE))</f>
        <v>634652742</v>
      </c>
      <c r="AW28" s="31" t="str">
        <f>IF($D28="","",VLOOKUP($D28,Licenciés!$A:$AZ,37,FALSE))</f>
        <v>wasaby_918@hotmail.com</v>
      </c>
      <c r="AX28" s="101"/>
    </row>
    <row r="29" spans="1:50" ht="15.95" customHeight="1">
      <c r="A29" s="519" t="s">
        <v>9654</v>
      </c>
      <c r="B29" s="520" t="str">
        <f t="shared" si="26"/>
        <v>12</v>
      </c>
      <c r="C29" s="521" t="str">
        <f t="shared" si="27"/>
        <v>85</v>
      </c>
      <c r="D29" s="566">
        <v>8526174</v>
      </c>
      <c r="E29" s="523" t="str">
        <f>IF($D29="","",(VLOOKUP($D29,Licenciés!$A:$AC,2,FALSE)&amp;" "&amp;VLOOKUP($D29,Licenciés!$A:$AC,3,FALSE)))</f>
        <v>RABILLER Manon</v>
      </c>
      <c r="F29" s="29" t="str">
        <f>IF($D29="","",VLOOKUP($D29,Licenciés!$A:$AC,15,FALSE))</f>
        <v>BEAUFOU VENDEE (ASL)</v>
      </c>
      <c r="G29" s="525">
        <f>IF($D29="","",VLOOKUP($D29,Licenciés!$A:$AC,8,FALSE))</f>
        <v>40415</v>
      </c>
      <c r="H29" s="521">
        <f>IF($D29="","",VLOOKUP($D29,Licenciés!$A:$AC,21,FALSE))</f>
        <v>747</v>
      </c>
      <c r="I29" s="521">
        <f>IF($D29="","",IF(VLOOKUP($D29,Licenciés!$A:$AC,24,FALSE)="Numerote","n° "&amp;VLOOKUP($D29,Licenciés!$A:$AC,23,FALSE),(VLOOKUP($D29,Licenciés!$A:$AC,24,FALSE))))</f>
        <v>7</v>
      </c>
      <c r="J29" s="521" t="str">
        <f>IF($D29="","",VLOOKUP($D29,Licenciés!$A:$AC,9,FALSE))</f>
        <v>M2</v>
      </c>
      <c r="K29" s="526"/>
      <c r="L29" s="527"/>
      <c r="M29" s="521">
        <v>4</v>
      </c>
      <c r="N29" s="521"/>
      <c r="O29" s="528"/>
      <c r="P29" s="526"/>
      <c r="Q29" s="527"/>
      <c r="R29" s="521"/>
      <c r="S29" s="521"/>
      <c r="T29" s="528"/>
      <c r="U29" s="526"/>
      <c r="V29" s="527"/>
      <c r="W29" s="521"/>
      <c r="X29" s="521"/>
      <c r="Y29" s="528"/>
      <c r="Z29" s="529"/>
      <c r="AA29" s="527"/>
      <c r="AB29" s="521"/>
      <c r="AC29" s="521"/>
      <c r="AD29" s="551"/>
      <c r="AE29" s="529">
        <f t="shared" si="28"/>
        <v>0</v>
      </c>
      <c r="AF29" s="530">
        <f t="shared" si="29"/>
        <v>0</v>
      </c>
      <c r="AG29" s="530">
        <f t="shared" si="30"/>
        <v>4</v>
      </c>
      <c r="AH29" s="530">
        <f t="shared" si="31"/>
        <v>0</v>
      </c>
      <c r="AI29" s="531">
        <f t="shared" si="32"/>
        <v>0</v>
      </c>
      <c r="AJ29" s="128" t="s">
        <v>118</v>
      </c>
      <c r="AK29" s="513"/>
      <c r="AL29" s="132">
        <f>IF($D29="","",IF(VLOOKUP($D29,Licenciés!$A:$AC,14,FALSE)&lt;10000000,"0"&amp;VLOOKUP($D29,Licenciés!$A:$AC,14,FALSE),VLOOKUP($D29,Licenciés!$A:$AC,14,FALSE)))</f>
        <v>12850033</v>
      </c>
      <c r="AM29" s="211">
        <f>IF($D29="","",VLOOKUP($D29,Licenciés!$A:$AC,23,FALSE))</f>
        <v>0</v>
      </c>
      <c r="AN29" s="30">
        <f>IF($D29="","",VLOOKUP($D29,Licenciés!$A:$AC,16,FALSE))</f>
        <v>44778</v>
      </c>
      <c r="AO29" s="31" t="str">
        <f>IF($D29="","",VLOOKUP($D29,Licenciés!$A:$AC,20,FALSE))</f>
        <v>Attestation autoquestionnaire pour mineur</v>
      </c>
      <c r="AP29" s="211" t="str">
        <f>IF($D29="","",VLOOKUP($D29,Licenciés!$A:$AC,5,FALSE))</f>
        <v>T</v>
      </c>
      <c r="AQ29" s="211">
        <f>IF($D29="","",VLOOKUP($D29,Licenciés!$A:$AC,10,FALSE))</f>
        <v>-13</v>
      </c>
      <c r="AR29" s="211" t="str">
        <f>IF($D29="","",VLOOKUP($D29,Licenciés!$A:$AC,11,FALSE))</f>
        <v>F</v>
      </c>
      <c r="AS29" s="211" t="str">
        <f>IF($D29="","",VLOOKUP($D29,Licenciés!$A:$AC,29,FALSE))</f>
        <v>Française</v>
      </c>
      <c r="AT29" s="30">
        <f>IF($D29="","",VLOOKUP($D29,Licenciés!$A:$AC,28,FALSE))</f>
        <v>0</v>
      </c>
      <c r="AU29" s="211">
        <f>IF($D29="","",VLOOKUP($D29,Licenciés!$A:$AZ,35,FALSE))</f>
        <v>251622087</v>
      </c>
      <c r="AV29" s="211">
        <f>IF($D29="","",VLOOKUP($D29,Licenciés!$A:$AZ,36,FALSE))</f>
        <v>619727281</v>
      </c>
      <c r="AW29" s="31" t="str">
        <f>IF($D29="","",VLOOKUP($D29,Licenciés!$A:$AZ,37,FALSE))</f>
        <v>rabiller.patrick@bbox.fr</v>
      </c>
      <c r="AX29" s="101"/>
    </row>
    <row r="30" spans="1:50" s="101" customFormat="1" ht="15.95" customHeight="1">
      <c r="A30" s="519" t="s">
        <v>9655</v>
      </c>
      <c r="B30" s="520" t="str">
        <f t="shared" si="26"/>
        <v>03</v>
      </c>
      <c r="C30" s="521" t="str">
        <f t="shared" si="27"/>
        <v>35</v>
      </c>
      <c r="D30" s="566">
        <v>5113526</v>
      </c>
      <c r="E30" s="523" t="str">
        <f>IF($D30="","",(VLOOKUP($D30,Licenciés!$A:$AC,2,FALSE)&amp;" "&amp;VLOOKUP($D30,Licenciés!$A:$AC,3,FALSE)))</f>
        <v>LE BARS Rozane</v>
      </c>
      <c r="F30" s="29" t="str">
        <f>IF($D30="","",VLOOKUP($D30,Licenciés!$A:$AC,15,FALSE))</f>
        <v>U.S. VERN</v>
      </c>
      <c r="G30" s="525">
        <f>IF($D30="","",VLOOKUP($D30,Licenciés!$A:$AC,8,FALSE))</f>
        <v>41174</v>
      </c>
      <c r="H30" s="521">
        <f>IF($D30="","",VLOOKUP($D30,Licenciés!$A:$AC,21,FALSE))</f>
        <v>651</v>
      </c>
      <c r="I30" s="521">
        <f>IF($D30="","",IF(VLOOKUP($D30,Licenciés!$A:$AC,24,FALSE)="Numerote","n° "&amp;VLOOKUP($D30,Licenciés!$A:$AC,23,FALSE),(VLOOKUP($D30,Licenciés!$A:$AC,24,FALSE))))</f>
        <v>6</v>
      </c>
      <c r="J30" s="521" t="str">
        <f>IF($D30="","",VLOOKUP($D30,Licenciés!$A:$AC,9,FALSE))</f>
        <v>B2</v>
      </c>
      <c r="K30" s="526"/>
      <c r="L30" s="527"/>
      <c r="M30" s="521">
        <v>3</v>
      </c>
      <c r="N30" s="521"/>
      <c r="O30" s="528"/>
      <c r="P30" s="526"/>
      <c r="Q30" s="527"/>
      <c r="R30" s="521"/>
      <c r="S30" s="521"/>
      <c r="T30" s="528"/>
      <c r="U30" s="526"/>
      <c r="V30" s="527"/>
      <c r="W30" s="521"/>
      <c r="X30" s="521"/>
      <c r="Y30" s="528"/>
      <c r="Z30" s="526"/>
      <c r="AA30" s="527"/>
      <c r="AB30" s="521"/>
      <c r="AC30" s="521"/>
      <c r="AD30" s="551"/>
      <c r="AE30" s="529">
        <f t="shared" si="28"/>
        <v>0</v>
      </c>
      <c r="AF30" s="530">
        <f t="shared" si="29"/>
        <v>0</v>
      </c>
      <c r="AG30" s="530">
        <f t="shared" si="30"/>
        <v>3</v>
      </c>
      <c r="AH30" s="530">
        <f t="shared" si="31"/>
        <v>0</v>
      </c>
      <c r="AI30" s="531">
        <f t="shared" si="32"/>
        <v>0</v>
      </c>
      <c r="AJ30" s="128" t="s">
        <v>118</v>
      </c>
      <c r="AK30" s="513"/>
      <c r="AL30" s="132" t="str">
        <f>IF($D30="","",IF(VLOOKUP($D30,Licenciés!$A:$AC,14,FALSE)&lt;10000000,"0"&amp;VLOOKUP($D30,Licenciés!$A:$AC,14,FALSE),VLOOKUP($D30,Licenciés!$A:$AC,14,FALSE)))</f>
        <v>03350022</v>
      </c>
      <c r="AM30" s="211">
        <f>IF($D30="","",VLOOKUP($D30,Licenciés!$A:$AC,23,FALSE))</f>
        <v>0</v>
      </c>
      <c r="AN30" s="30">
        <f>IF($D30="","",VLOOKUP($D30,Licenciés!$A:$AC,16,FALSE))</f>
        <v>44805</v>
      </c>
      <c r="AO30" s="31" t="str">
        <f>IF($D30="","",VLOOKUP($D30,Licenciés!$A:$AC,20,FALSE))</f>
        <v>Attestation autoquestionnaire pour mineur</v>
      </c>
      <c r="AP30" s="211" t="str">
        <f>IF($D30="","",VLOOKUP($D30,Licenciés!$A:$AC,5,FALSE))</f>
        <v>T</v>
      </c>
      <c r="AQ30" s="211">
        <f>IF($D30="","",VLOOKUP($D30,Licenciés!$A:$AC,10,FALSE))</f>
        <v>-11</v>
      </c>
      <c r="AR30" s="211" t="str">
        <f>IF($D30="","",VLOOKUP($D30,Licenciés!$A:$AC,11,FALSE))</f>
        <v>F</v>
      </c>
      <c r="AS30" s="211" t="str">
        <f>IF($D30="","",VLOOKUP($D30,Licenciés!$A:$AC,29,FALSE))</f>
        <v>Française</v>
      </c>
      <c r="AT30" s="30">
        <f>IF($D30="","",VLOOKUP($D30,Licenciés!$A:$AC,28,FALSE))</f>
        <v>44747</v>
      </c>
      <c r="AU30" s="211">
        <f>IF($D30="","",VLOOKUP($D30,Licenciés!$A:$AZ,35,FALSE))</f>
        <v>664809922</v>
      </c>
      <c r="AV30" s="211">
        <f>IF($D30="","",VLOOKUP($D30,Licenciés!$A:$AZ,36,FALSE))</f>
        <v>660406614</v>
      </c>
      <c r="AW30" s="31" t="str">
        <f>IF($D30="","",VLOOKUP($D30,Licenciés!$A:$AZ,37,FALSE))</f>
        <v>glbs@hotmail.fr</v>
      </c>
    </row>
    <row r="31" spans="1:50" s="101" customFormat="1" ht="15.95" customHeight="1">
      <c r="A31" s="519" t="s">
        <v>9656</v>
      </c>
      <c r="B31" s="520" t="str">
        <f t="shared" si="26"/>
        <v>04</v>
      </c>
      <c r="C31" s="521" t="str">
        <f t="shared" si="27"/>
        <v>28</v>
      </c>
      <c r="D31" s="570">
        <v>2814038</v>
      </c>
      <c r="E31" s="523" t="str">
        <f>IF($D31="","",(VLOOKUP($D31,Licenciés!$A:$AC,2,FALSE)&amp;" "&amp;VLOOKUP($D31,Licenciés!$A:$AC,3,FALSE)))</f>
        <v>COCHIN Manon</v>
      </c>
      <c r="F31" s="29" t="str">
        <f>IF($D31="","",VLOOKUP($D31,Licenciés!$A:$AC,15,FALSE))</f>
        <v>STADE LOUPEEN</v>
      </c>
      <c r="G31" s="525">
        <f>IF($D31="","",VLOOKUP($D31,Licenciés!$A:$AC,8,FALSE))</f>
        <v>40304</v>
      </c>
      <c r="H31" s="521">
        <f>IF($D31="","",VLOOKUP($D31,Licenciés!$A:$AC,21,FALSE))</f>
        <v>669</v>
      </c>
      <c r="I31" s="521">
        <f>IF($D31="","",IF(VLOOKUP($D31,Licenciés!$A:$AC,24,FALSE)="Numerote","n° "&amp;VLOOKUP($D31,Licenciés!$A:$AC,23,FALSE),(VLOOKUP($D31,Licenciés!$A:$AC,24,FALSE))))</f>
        <v>6</v>
      </c>
      <c r="J31" s="521" t="str">
        <f>IF($D31="","",VLOOKUP($D31,Licenciés!$A:$AC,9,FALSE))</f>
        <v>M2</v>
      </c>
      <c r="K31" s="526"/>
      <c r="L31" s="527"/>
      <c r="M31" s="521">
        <v>2</v>
      </c>
      <c r="N31" s="521"/>
      <c r="O31" s="528"/>
      <c r="P31" s="526"/>
      <c r="Q31" s="527"/>
      <c r="R31" s="521"/>
      <c r="S31" s="521"/>
      <c r="T31" s="528"/>
      <c r="U31" s="526"/>
      <c r="V31" s="527"/>
      <c r="W31" s="521"/>
      <c r="X31" s="521"/>
      <c r="Y31" s="528"/>
      <c r="Z31" s="526"/>
      <c r="AA31" s="527"/>
      <c r="AB31" s="521"/>
      <c r="AC31" s="521"/>
      <c r="AD31" s="551"/>
      <c r="AE31" s="529">
        <f t="shared" si="28"/>
        <v>0</v>
      </c>
      <c r="AF31" s="530">
        <f t="shared" si="29"/>
        <v>0</v>
      </c>
      <c r="AG31" s="530">
        <f t="shared" si="30"/>
        <v>2</v>
      </c>
      <c r="AH31" s="530">
        <f t="shared" si="31"/>
        <v>0</v>
      </c>
      <c r="AI31" s="531">
        <f t="shared" si="32"/>
        <v>0</v>
      </c>
      <c r="AJ31" s="128" t="s">
        <v>118</v>
      </c>
      <c r="AK31" s="513"/>
      <c r="AL31" s="132" t="str">
        <f>IF($D31="","",IF(VLOOKUP($D31,Licenciés!$A:$AC,14,FALSE)&lt;10000000,"0"&amp;VLOOKUP($D31,Licenciés!$A:$AC,14,FALSE),VLOOKUP($D31,Licenciés!$A:$AC,14,FALSE)))</f>
        <v>04280359</v>
      </c>
      <c r="AM31" s="211">
        <f>IF($D31="","",VLOOKUP($D31,Licenciés!$A:$AC,23,FALSE))</f>
        <v>0</v>
      </c>
      <c r="AN31" s="30">
        <f>IF($D31="","",VLOOKUP($D31,Licenciés!$A:$AC,16,FALSE))</f>
        <v>44815</v>
      </c>
      <c r="AO31" s="31" t="str">
        <f>IF($D31="","",VLOOKUP($D31,Licenciés!$A:$AC,20,FALSE))</f>
        <v>Attestation autoquestionnaire pour mineur</v>
      </c>
      <c r="AP31" s="211" t="str">
        <f>IF($D31="","",VLOOKUP($D31,Licenciés!$A:$AC,5,FALSE))</f>
        <v>T</v>
      </c>
      <c r="AQ31" s="211">
        <f>IF($D31="","",VLOOKUP($D31,Licenciés!$A:$AC,10,FALSE))</f>
        <v>-13</v>
      </c>
      <c r="AR31" s="211" t="str">
        <f>IF($D31="","",VLOOKUP($D31,Licenciés!$A:$AC,11,FALSE))</f>
        <v>F</v>
      </c>
      <c r="AS31" s="211" t="str">
        <f>IF($D31="","",VLOOKUP($D31,Licenciés!$A:$AC,29,FALSE))</f>
        <v>Française</v>
      </c>
      <c r="AT31" s="30">
        <f>IF($D31="","",VLOOKUP($D31,Licenciés!$A:$AC,28,FALSE))</f>
        <v>0</v>
      </c>
      <c r="AU31" s="211">
        <f>IF($D31="","",VLOOKUP($D31,Licenciés!$A:$AZ,35,FALSE))</f>
        <v>661259303</v>
      </c>
      <c r="AV31" s="211">
        <f>IF($D31="","",VLOOKUP($D31,Licenciés!$A:$AZ,36,FALSE))</f>
        <v>627079087</v>
      </c>
      <c r="AW31" s="31" t="str">
        <f>IF($D31="","",VLOOKUP($D31,Licenciés!$A:$AZ,37,FALSE))</f>
        <v>cochinbastien@orange.fr</v>
      </c>
    </row>
    <row r="32" spans="1:50" ht="15.95" customHeight="1">
      <c r="A32" s="608" t="s">
        <v>9638</v>
      </c>
      <c r="B32" s="520" t="str">
        <f t="shared" ref="B32" si="33">IF(D32&gt;0,LEFT(AL32,2)," ")</f>
        <v>08</v>
      </c>
      <c r="C32" s="521" t="str">
        <f t="shared" ref="C32" si="34">RIGHT(LEFT(AL32,4),2)</f>
        <v>95</v>
      </c>
      <c r="D32" s="570">
        <v>9536585</v>
      </c>
      <c r="E32" s="523" t="str">
        <f>IF($D32="","",(VLOOKUP($D32,Licenciés!$A:$AC,2,FALSE)&amp;" "&amp;VLOOKUP($D32,Licenciés!$A:$AC,3,FALSE)))</f>
        <v>BELDA Chloe</v>
      </c>
      <c r="F32" s="29" t="str">
        <f>IF($D32="","",VLOOKUP($D32,Licenciés!$A:$AC,15,FALSE))</f>
        <v>MENUCOURT ASTT</v>
      </c>
      <c r="G32" s="525">
        <f>IF($D32="","",VLOOKUP($D32,Licenciés!$A:$AC,8,FALSE))</f>
        <v>40596</v>
      </c>
      <c r="H32" s="521">
        <f>IF($D32="","",VLOOKUP($D32,Licenciés!$A:$AC,21,FALSE))</f>
        <v>772</v>
      </c>
      <c r="I32" s="521">
        <f>IF($D32="","",IF(VLOOKUP($D32,Licenciés!$A:$AC,24,FALSE)="Numerote","n° "&amp;VLOOKUP($D32,Licenciés!$A:$AC,23,FALSE),(VLOOKUP($D32,Licenciés!$A:$AC,24,FALSE))))</f>
        <v>7</v>
      </c>
      <c r="J32" s="521" t="str">
        <f>IF($D32="","",VLOOKUP($D32,Licenciés!$A:$AC,9,FALSE))</f>
        <v>M1</v>
      </c>
      <c r="K32" s="526"/>
      <c r="L32" s="527"/>
      <c r="M32" s="609">
        <v>0.1</v>
      </c>
      <c r="N32" s="521"/>
      <c r="O32" s="528"/>
      <c r="P32" s="526"/>
      <c r="Q32" s="527"/>
      <c r="R32" s="521"/>
      <c r="S32" s="521"/>
      <c r="T32" s="528"/>
      <c r="U32" s="526"/>
      <c r="V32" s="527"/>
      <c r="W32" s="521"/>
      <c r="X32" s="521"/>
      <c r="Y32" s="528"/>
      <c r="Z32" s="526"/>
      <c r="AA32" s="527"/>
      <c r="AB32" s="521"/>
      <c r="AC32" s="521"/>
      <c r="AD32" s="551"/>
      <c r="AE32" s="529">
        <f t="shared" ref="AE32" si="35">(K32+P32+U32+Z32)+MOD(ROUND((L32+Q32+V32+AA32-AF32)/100,),100)</f>
        <v>0</v>
      </c>
      <c r="AF32" s="530">
        <f t="shared" ref="AF32" si="36">MOD(L32+Q32+V32+AA32+ROUND((M32+R32+W32+AB32-AG32)/100,),100)</f>
        <v>0</v>
      </c>
      <c r="AG32" s="530">
        <f t="shared" ref="AG32" si="37">MOD(M32+R32+W32+AB32+ROUND((N32+S32+X32+AC32-AH32)/100,),100)</f>
        <v>0.1</v>
      </c>
      <c r="AH32" s="530">
        <f t="shared" ref="AH32" si="38">MOD(N32+S32+X32+AC32+ROUND((O32+T32+Y32+AD32-AI32)/100,),100)</f>
        <v>0</v>
      </c>
      <c r="AI32" s="531">
        <f t="shared" ref="AI32" si="39">MOD(O32+T32+Y32+AD32,100)</f>
        <v>0</v>
      </c>
      <c r="AJ32" s="128" t="s">
        <v>118</v>
      </c>
      <c r="AK32" s="513"/>
      <c r="AL32" s="132" t="str">
        <f>IF($D32="","",IF(VLOOKUP($D32,Licenciés!$A:$AC,14,FALSE)&lt;10000000,"0"&amp;VLOOKUP($D32,Licenciés!$A:$AC,14,FALSE),VLOOKUP($D32,Licenciés!$A:$AC,14,FALSE)))</f>
        <v>08951449</v>
      </c>
      <c r="AM32" s="211">
        <f>IF($D32="","",VLOOKUP($D32,Licenciés!$A:$AC,23,FALSE))</f>
        <v>0</v>
      </c>
      <c r="AN32" s="30">
        <f>IF($D32="","",VLOOKUP($D32,Licenciés!$A:$AC,16,FALSE))</f>
        <v>44795</v>
      </c>
      <c r="AO32" s="31" t="str">
        <f>IF($D32="","",VLOOKUP($D32,Licenciés!$A:$AC,20,FALSE))</f>
        <v>Attestation autoquestionnaire pour mineur</v>
      </c>
      <c r="AP32" s="211" t="str">
        <f>IF($D32="","",VLOOKUP($D32,Licenciés!$A:$AC,5,FALSE))</f>
        <v>T</v>
      </c>
      <c r="AQ32" s="211">
        <f>IF($D32="","",VLOOKUP($D32,Licenciés!$A:$AC,10,FALSE))</f>
        <v>-12</v>
      </c>
      <c r="AR32" s="211" t="str">
        <f>IF($D32="","",VLOOKUP($D32,Licenciés!$A:$AC,11,FALSE))</f>
        <v>F</v>
      </c>
      <c r="AS32" s="211" t="str">
        <f>IF($D32="","",VLOOKUP($D32,Licenciés!$A:$AC,29,FALSE))</f>
        <v>Française</v>
      </c>
      <c r="AT32" s="30">
        <f>IF($D32="","",VLOOKUP($D32,Licenciés!$A:$AC,28,FALSE))</f>
        <v>0</v>
      </c>
      <c r="AU32" s="211">
        <f>IF($D32="","",VLOOKUP($D32,Licenciés!$A:$AZ,35,FALSE))</f>
        <v>0</v>
      </c>
      <c r="AV32" s="211">
        <f>IF($D32="","",VLOOKUP($D32,Licenciés!$A:$AZ,36,FALSE))</f>
        <v>616505664</v>
      </c>
      <c r="AW32" s="31" t="str">
        <f>IF($D32="","",VLOOKUP($D32,Licenciés!$A:$AZ,37,FALSE))</f>
        <v>huchjbb071176@gmail.com</v>
      </c>
      <c r="AX32" s="101"/>
    </row>
    <row r="33" spans="1:49" s="101" customFormat="1" ht="16.5" customHeight="1">
      <c r="A33" s="519"/>
      <c r="B33" s="520" t="str">
        <f>IF(D33&gt;0,LEFT(AL33,2)," ")</f>
        <v xml:space="preserve"> </v>
      </c>
      <c r="C33" s="521" t="str">
        <f>RIGHT(LEFT(AL33,4),2)</f>
        <v/>
      </c>
      <c r="D33" s="600"/>
      <c r="E33" s="524" t="str">
        <f>IF($D33="","",(VLOOKUP($D33,Licenciés!$A:$AC,2,FALSE)&amp;" "&amp;VLOOKUP($D33,Licenciés!$A:$AC,3,FALSE)))</f>
        <v/>
      </c>
      <c r="F33" s="29" t="str">
        <f>IF($D33="","",VLOOKUP($D33,Licenciés!$A:$AC,15,FALSE))</f>
        <v/>
      </c>
      <c r="G33" s="525" t="str">
        <f>IF($D33="","",VLOOKUP($D33,Licenciés!$A:$AC,8,FALSE))</f>
        <v/>
      </c>
      <c r="H33" s="521" t="str">
        <f>IF($D33="","",VLOOKUP($D33,Licenciés!$A:$AC,21,FALSE))</f>
        <v/>
      </c>
      <c r="I33" s="521" t="str">
        <f>IF($D33="","",IF(VLOOKUP($D33,Licenciés!$A:$AC,24,FALSE)="Numerote","n° "&amp;VLOOKUP($D33,Licenciés!$A:$AC,23,FALSE),(VLOOKUP($D33,Licenciés!$A:$AC,24,FALSE))))</f>
        <v/>
      </c>
      <c r="J33" s="521" t="str">
        <f>IF($D33="","",VLOOKUP($D33,Licenciés!$A:$AC,9,FALSE))</f>
        <v/>
      </c>
      <c r="K33" s="601"/>
      <c r="L33" s="602"/>
      <c r="M33" s="602"/>
      <c r="N33" s="602"/>
      <c r="O33" s="622"/>
      <c r="P33" s="601"/>
      <c r="Q33" s="602"/>
      <c r="R33" s="602"/>
      <c r="S33" s="623"/>
      <c r="T33" s="622"/>
      <c r="U33" s="593"/>
      <c r="V33" s="602"/>
      <c r="W33" s="541"/>
      <c r="X33" s="623"/>
      <c r="Y33" s="622"/>
      <c r="Z33" s="601"/>
      <c r="AA33" s="602"/>
      <c r="AB33" s="602"/>
      <c r="AC33" s="623"/>
      <c r="AD33" s="622"/>
      <c r="AE33" s="529">
        <f t="shared" ref="AE33:AE34" si="40">(K33+P33+U33+Z33)+MOD(ROUND((L33+Q33+V33+AA33-AF33)/100,),100)</f>
        <v>0</v>
      </c>
      <c r="AF33" s="530">
        <f t="shared" ref="AF33:AF34" si="41">MOD(L33+Q33+V33+AA33+ROUND((M33+R33+W33+AB33-AG33)/100,),100)</f>
        <v>0</v>
      </c>
      <c r="AG33" s="530">
        <f t="shared" ref="AG33:AG34" si="42">MOD(M33+R33+W33+AB33+ROUND((N33+S33+X33+AC33-AH33)/100,),100)</f>
        <v>0</v>
      </c>
      <c r="AH33" s="530">
        <f t="shared" ref="AH33:AH34" si="43">MOD(N33+S33+X33+AC33+ROUND((O33+T33+Y33+AD33-AI33)/100,),100)</f>
        <v>0</v>
      </c>
      <c r="AI33" s="531">
        <f t="shared" ref="AI33:AI34" si="44">MOD(O33+T33+Y33+AD33,100)</f>
        <v>0</v>
      </c>
      <c r="AJ33" s="234"/>
      <c r="AK33" s="513"/>
      <c r="AL33" s="132" t="str">
        <f>IF($D33="","",IF(VLOOKUP($D33,Licenciés!$A:$AC,14,FALSE)&lt;10000000,"0"&amp;VLOOKUP($D33,Licenciés!$A:$AC,14,FALSE),VLOOKUP($D33,Licenciés!$A:$AC,14,FALSE)))</f>
        <v/>
      </c>
      <c r="AM33" s="211" t="str">
        <f>IF($D33="","",VLOOKUP($D33,Licenciés!$A:$AC,23,FALSE))</f>
        <v/>
      </c>
      <c r="AN33" s="30" t="str">
        <f>IF($D33="","",VLOOKUP($D33,Licenciés!$A:$AC,16,FALSE))</f>
        <v/>
      </c>
      <c r="AO33" s="31" t="str">
        <f>IF($D33="","",VLOOKUP($D33,Licenciés!$A:$AC,20,FALSE))</f>
        <v/>
      </c>
      <c r="AP33" s="211" t="str">
        <f>IF($D33="","",VLOOKUP($D33,Licenciés!$A:$AC,5,FALSE))</f>
        <v/>
      </c>
      <c r="AQ33" s="211" t="str">
        <f>IF($D33="","",VLOOKUP($D33,Licenciés!$A:$AC,10,FALSE))</f>
        <v/>
      </c>
      <c r="AR33" s="211" t="str">
        <f>IF($D33="","",VLOOKUP($D33,Licenciés!$A:$AC,11,FALSE))</f>
        <v/>
      </c>
      <c r="AS33" s="211" t="str">
        <f>IF($D33="","",VLOOKUP($D33,Licenciés!$A:$AC,29,FALSE))</f>
        <v/>
      </c>
      <c r="AT33" s="30" t="str">
        <f>IF($D33="","",VLOOKUP($D33,Licenciés!$A:$AC,28,FALSE))</f>
        <v/>
      </c>
      <c r="AU33" s="211" t="str">
        <f>IF($D33="","",VLOOKUP($D33,Licenciés!$A:$AZ,35,FALSE))</f>
        <v/>
      </c>
      <c r="AV33" s="211" t="str">
        <f>IF($D33="","",VLOOKUP($D33,Licenciés!$A:$AZ,36,FALSE))</f>
        <v/>
      </c>
      <c r="AW33" s="31" t="str">
        <f>IF($D33="","",VLOOKUP($D33,Licenciés!$A:$AZ,37,FALSE))</f>
        <v/>
      </c>
    </row>
    <row r="34" spans="1:49" s="101" customFormat="1" ht="15.95" customHeight="1" thickBot="1">
      <c r="A34" s="519"/>
      <c r="B34" s="520" t="str">
        <f>IF(D34&gt;0,LEFT(AL34,2)," ")</f>
        <v xml:space="preserve"> </v>
      </c>
      <c r="C34" s="521" t="str">
        <f>RIGHT(LEFT(AL34,4),2)</f>
        <v/>
      </c>
      <c r="D34" s="599"/>
      <c r="E34" s="524" t="str">
        <f>IF($D34="","",(VLOOKUP($D34,Licenciés!$A:$AC,2,FALSE)&amp;" "&amp;VLOOKUP($D34,Licenciés!$A:$AC,3,FALSE)))</f>
        <v/>
      </c>
      <c r="F34" s="29" t="str">
        <f>IF($D34="","",VLOOKUP($D34,Licenciés!$A:$AC,15,FALSE))</f>
        <v/>
      </c>
      <c r="G34" s="525" t="str">
        <f>IF($D34="","",VLOOKUP($D34,Licenciés!$A:$AC,8,FALSE))</f>
        <v/>
      </c>
      <c r="H34" s="521" t="str">
        <f>IF($D34="","",VLOOKUP($D34,Licenciés!$A:$AC,21,FALSE))</f>
        <v/>
      </c>
      <c r="I34" s="521" t="str">
        <f>IF($D34="","",IF(VLOOKUP($D34,Licenciés!$A:$AC,24,FALSE)="Numerote","n° "&amp;VLOOKUP($D34,Licenciés!$A:$AC,23,FALSE),(VLOOKUP($D34,Licenciés!$A:$AC,24,FALSE))))</f>
        <v/>
      </c>
      <c r="J34" s="521" t="str">
        <f>IF($D34="","",VLOOKUP($D34,Licenciés!$A:$AC,9,FALSE))</f>
        <v/>
      </c>
      <c r="K34" s="601"/>
      <c r="L34" s="602"/>
      <c r="M34" s="602"/>
      <c r="N34" s="623"/>
      <c r="O34" s="622"/>
      <c r="P34" s="601"/>
      <c r="Q34" s="602"/>
      <c r="R34" s="602"/>
      <c r="S34" s="623"/>
      <c r="T34" s="622"/>
      <c r="U34" s="593"/>
      <c r="V34" s="602"/>
      <c r="W34" s="541"/>
      <c r="X34" s="623"/>
      <c r="Y34" s="622"/>
      <c r="Z34" s="601"/>
      <c r="AA34" s="602"/>
      <c r="AB34" s="602"/>
      <c r="AC34" s="623"/>
      <c r="AD34" s="622"/>
      <c r="AE34" s="529">
        <f t="shared" si="40"/>
        <v>0</v>
      </c>
      <c r="AF34" s="530">
        <f t="shared" si="41"/>
        <v>0</v>
      </c>
      <c r="AG34" s="530">
        <f t="shared" si="42"/>
        <v>0</v>
      </c>
      <c r="AH34" s="530">
        <f t="shared" si="43"/>
        <v>0</v>
      </c>
      <c r="AI34" s="531">
        <f t="shared" si="44"/>
        <v>0</v>
      </c>
      <c r="AJ34" s="234"/>
      <c r="AK34" s="513"/>
      <c r="AL34" s="132" t="str">
        <f>IF($D34="","",IF(VLOOKUP($D34,Licenciés!$A:$AC,14,FALSE)&lt;10000000,"0"&amp;VLOOKUP($D34,Licenciés!$A:$AC,14,FALSE),VLOOKUP($D34,Licenciés!$A:$AC,14,FALSE)))</f>
        <v/>
      </c>
      <c r="AM34" s="211" t="str">
        <f>IF($D34="","",VLOOKUP($D34,Licenciés!$A:$AC,23,FALSE))</f>
        <v/>
      </c>
      <c r="AN34" s="30" t="str">
        <f>IF($D34="","",VLOOKUP($D34,Licenciés!$A:$AC,16,FALSE))</f>
        <v/>
      </c>
      <c r="AO34" s="31" t="str">
        <f>IF($D34="","",VLOOKUP($D34,Licenciés!$A:$AC,20,FALSE))</f>
        <v/>
      </c>
      <c r="AP34" s="211" t="str">
        <f>IF($D34="","",VLOOKUP($D34,Licenciés!$A:$AC,5,FALSE))</f>
        <v/>
      </c>
      <c r="AQ34" s="211" t="str">
        <f>IF($D34="","",VLOOKUP($D34,Licenciés!$A:$AC,10,FALSE))</f>
        <v/>
      </c>
      <c r="AR34" s="211" t="str">
        <f>IF($D34="","",VLOOKUP($D34,Licenciés!$A:$AC,11,FALSE))</f>
        <v/>
      </c>
      <c r="AS34" s="211" t="str">
        <f>IF($D34="","",VLOOKUP($D34,Licenciés!$A:$AC,29,FALSE))</f>
        <v/>
      </c>
      <c r="AT34" s="30" t="str">
        <f>IF($D34="","",VLOOKUP($D34,Licenciés!$A:$AC,28,FALSE))</f>
        <v/>
      </c>
      <c r="AU34" s="211" t="str">
        <f>IF($D34="","",VLOOKUP($D34,Licenciés!$A:$AZ,35,FALSE))</f>
        <v/>
      </c>
      <c r="AV34" s="211" t="str">
        <f>IF($D34="","",VLOOKUP($D34,Licenciés!$A:$AZ,36,FALSE))</f>
        <v/>
      </c>
      <c r="AW34" s="31" t="str">
        <f>IF($D34="","",VLOOKUP($D34,Licenciés!$A:$AZ,37,FALSE))</f>
        <v/>
      </c>
    </row>
    <row r="35" spans="1:49" ht="15.95" customHeight="1" thickTop="1">
      <c r="A35" s="1"/>
      <c r="B35" s="14"/>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1"/>
    </row>
    <row r="36" spans="1:49" ht="15.95" hidden="1" customHeight="1">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row>
    <row r="37" spans="1:49" ht="15.95" hidden="1"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403"/>
      <c r="AJ37" s="129" t="s">
        <v>119</v>
      </c>
      <c r="AK37" s="513" t="s">
        <v>119</v>
      </c>
    </row>
    <row r="38" spans="1:49" ht="15.95" hidden="1"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403"/>
      <c r="AJ38" s="128" t="s">
        <v>118</v>
      </c>
      <c r="AK38" s="513" t="s">
        <v>118</v>
      </c>
    </row>
    <row r="39" spans="1:49" ht="15.95" hidden="1"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403"/>
      <c r="AJ39" s="494" t="s">
        <v>7198</v>
      </c>
      <c r="AK39" s="513" t="s">
        <v>7198</v>
      </c>
    </row>
    <row r="40" spans="1:49" ht="15.95" hidden="1"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403"/>
      <c r="AJ40" s="495" t="s">
        <v>122</v>
      </c>
      <c r="AK40" s="516" t="s">
        <v>122</v>
      </c>
    </row>
    <row r="41" spans="1:49" ht="15.95" hidden="1" customHeight="1">
      <c r="A41" s="236"/>
      <c r="B41" s="130" t="str">
        <f>IF(D41&gt;0,LEFT(AL41,2)," ")</f>
        <v xml:space="preserve"> </v>
      </c>
      <c r="C41" s="211" t="str">
        <f>RIGHT(LEFT(AL41,4),2)</f>
        <v/>
      </c>
      <c r="D41" s="247"/>
      <c r="E41" s="29" t="str">
        <f>IF($D41="","",(VLOOKUP($D41,Licenciés!$A:$AC,2,FALSE)&amp;" "&amp;VLOOKUP($D41,Licenciés!$A:$AC,3,FALSE)))</f>
        <v/>
      </c>
      <c r="F41" s="29" t="str">
        <f>IF($D41="","",VLOOKUP($D41,Licenciés!$A:$AC,15,FALSE))</f>
        <v/>
      </c>
      <c r="G41" s="30" t="str">
        <f>IF($D41="","",VLOOKUP($D41,Licenciés!$A:$AC,8,FALSE))</f>
        <v/>
      </c>
      <c r="H41" s="211" t="str">
        <f>IF($D41="","",VLOOKUP($D41,Licenciés!$A:$AC,21,FALSE))</f>
        <v/>
      </c>
      <c r="I41" s="211" t="str">
        <f>IF($D41="","",IF(VLOOKUP($D41,Licenciés!$A:$AC,24,FALSE)="Numerote","n° "&amp;VLOOKUP($D41,Licenciés!$A:$AC,23,FALSE),(VLOOKUP($D41,Licenciés!$A:$AC,24,FALSE))))</f>
        <v/>
      </c>
      <c r="J41" s="211" t="str">
        <f>IF($D41="","",VLOOKUP($D41,Licenciés!$A:$AC,9,FALSE))</f>
        <v/>
      </c>
      <c r="K41" s="364"/>
      <c r="L41" s="135"/>
      <c r="M41" s="132"/>
      <c r="N41" s="211"/>
      <c r="O41" s="225"/>
      <c r="P41" s="364"/>
      <c r="Q41" s="135"/>
      <c r="R41" s="132"/>
      <c r="S41" s="211"/>
      <c r="T41" s="225"/>
      <c r="U41" s="364"/>
      <c r="V41" s="135"/>
      <c r="W41" s="132"/>
      <c r="X41" s="211"/>
      <c r="Y41" s="225"/>
      <c r="Z41" s="364"/>
      <c r="AA41" s="135"/>
      <c r="AB41" s="132"/>
      <c r="AC41" s="211"/>
      <c r="AD41" s="133"/>
      <c r="AE41" s="364">
        <f>(K41+P41+U41+Z41)+MOD(ROUND((L41+Q41+V41+AA41-AF41)/100,),100)</f>
        <v>0</v>
      </c>
      <c r="AF41" s="132">
        <f>MOD(L41+Q41+V41+AA41+ROUND((M41+R41+W41+AB41-AG41)/100,),100)</f>
        <v>0</v>
      </c>
      <c r="AG41" s="132">
        <f>MOD(M41+R41+W41+AB41+ROUND((N41+S41+X41+AC41-AH41)/100,),100)</f>
        <v>0</v>
      </c>
      <c r="AH41" s="132">
        <f>MOD(N41+S41+X41+AC41+ROUND((O41+T41+Y41+AD41-AI41)/100,),100)</f>
        <v>0</v>
      </c>
      <c r="AI41" s="213">
        <f>MOD(O41+T41+Y41+AD41,100)</f>
        <v>0</v>
      </c>
      <c r="AJ41" s="231"/>
      <c r="AK41" s="513"/>
      <c r="AL41" s="132" t="str">
        <f>IF($D41="","",IF(VLOOKUP($D41,Licenciés!$A:$AC,14,FALSE)&lt;10000000,"0"&amp;VLOOKUP($D41,Licenciés!$A:$AC,14,FALSE),VLOOKUP($D41,Licenciés!$A:$AC,14,FALSE)))</f>
        <v/>
      </c>
      <c r="AM41" s="211" t="str">
        <f>IF($D41="","",VLOOKUP($D41,Licenciés!$A:$AC,23,FALSE))</f>
        <v/>
      </c>
      <c r="AN41" s="30" t="str">
        <f>IF($D41="","",VLOOKUP($D41,Licenciés!$A:$AC,16,FALSE))</f>
        <v/>
      </c>
      <c r="AO41" s="31" t="str">
        <f>IF($D41="","",VLOOKUP($D41,Licenciés!$A:$AC,20,FALSE))</f>
        <v/>
      </c>
      <c r="AP41" s="211" t="str">
        <f>IF($D41="","",VLOOKUP($D41,Licenciés!$A:$AC,5,FALSE))</f>
        <v/>
      </c>
      <c r="AQ41" s="211" t="str">
        <f>IF($D41="","",VLOOKUP($D41,Licenciés!$A:$AC,10,FALSE))</f>
        <v/>
      </c>
      <c r="AR41" s="211" t="str">
        <f>IF($D41="","",VLOOKUP($D41,Licenciés!$A:$AC,11,FALSE))</f>
        <v/>
      </c>
      <c r="AS41" s="211" t="str">
        <f>IF($D41="","",VLOOKUP($D41,Licenciés!$A:$AC,29,FALSE))</f>
        <v/>
      </c>
      <c r="AT41" s="30" t="str">
        <f>IF($D41="","",VLOOKUP($D41,Licenciés!$A:$AC,28,FALSE))</f>
        <v/>
      </c>
    </row>
    <row r="42" spans="1:49" ht="15.95" hidden="1"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11"/>
    </row>
    <row r="43" spans="1:49" ht="15.95" hidden="1"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11"/>
    </row>
    <row r="44" spans="1:49" ht="15.95" hidden="1"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11"/>
    </row>
    <row r="45" spans="1:49" ht="15.95" hidden="1" customHeight="1"/>
    <row r="46" spans="1:49" ht="15.95" hidden="1" customHeight="1"/>
    <row r="47" spans="1:49" ht="15.95" hidden="1" customHeight="1"/>
    <row r="48" spans="1:49" ht="15.95" hidden="1" customHeight="1"/>
    <row r="49" ht="15.95" hidden="1"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7.100000000000001" customHeight="1"/>
    <row r="156" ht="15" customHeight="1"/>
  </sheetData>
  <autoFilter ref="A2:AX34"/>
  <sortState ref="A6:AX21">
    <sortCondition descending="1" ref="L6:L21"/>
    <sortCondition descending="1" ref="M6:M21"/>
    <sortCondition descending="1" ref="N6:N21"/>
    <sortCondition descending="1" ref="AE6:AE21"/>
    <sortCondition descending="1" ref="AF6:AF21"/>
    <sortCondition descending="1" ref="AG6:AG21"/>
    <sortCondition descending="1" ref="AH6:AH21"/>
    <sortCondition descending="1" ref="AI6:AI21"/>
    <sortCondition descending="1" ref="H6:H21"/>
    <sortCondition descending="1" ref="G6:G21"/>
  </sortState>
  <mergeCells count="13">
    <mergeCell ref="AE4:AI4"/>
    <mergeCell ref="A1:AI1"/>
    <mergeCell ref="A3:J3"/>
    <mergeCell ref="K3:O3"/>
    <mergeCell ref="P3:T3"/>
    <mergeCell ref="U3:Y3"/>
    <mergeCell ref="Z3:AD3"/>
    <mergeCell ref="AE3:AI3"/>
    <mergeCell ref="A4:J4"/>
    <mergeCell ref="K4:O4"/>
    <mergeCell ref="P4:T4"/>
    <mergeCell ref="U4:Y4"/>
    <mergeCell ref="Z4:AD4"/>
  </mergeCells>
  <phoneticPr fontId="43" type="noConversion"/>
  <conditionalFormatting sqref="AO16:AO24 AO1:AO13 AO26:AO1048576">
    <cfRule type="cellIs" dxfId="140" priority="337" stopIfTrue="1" operator="notEqual">
      <formula>"Standard"</formula>
    </cfRule>
  </conditionalFormatting>
  <conditionalFormatting sqref="AP16:AP24 AP1:AP13 AP26:AP1048576">
    <cfRule type="cellIs" dxfId="139" priority="336" stopIfTrue="1" operator="notEqual">
      <formula>"T"</formula>
    </cfRule>
  </conditionalFormatting>
  <conditionalFormatting sqref="AT16:AT24 AT1:AT13 AT26:AT1048576">
    <cfRule type="cellIs" dxfId="138" priority="335" stopIfTrue="1" operator="greaterThanOrEqual">
      <formula>44378</formula>
    </cfRule>
  </conditionalFormatting>
  <conditionalFormatting sqref="AQ16:AQ24 AQ1:AQ13 AQ26:AQ1048576">
    <cfRule type="cellIs" dxfId="137" priority="331" stopIfTrue="1" operator="lessThan">
      <formula>-13</formula>
    </cfRule>
    <cfRule type="cellIs" dxfId="136" priority="332" stopIfTrue="1" operator="greaterThan">
      <formula>-12</formula>
    </cfRule>
  </conditionalFormatting>
  <conditionalFormatting sqref="AQ5:AQ8 AQ16:AQ17 AQ30:AQ32 AQ19:AQ24 AQ10:AQ13 AQ26:AQ28">
    <cfRule type="cellIs" priority="133" stopIfTrue="1" operator="lessThan">
      <formula>0</formula>
    </cfRule>
    <cfRule type="cellIs" dxfId="135" priority="134" stopIfTrue="1" operator="greaterThan">
      <formula>-19</formula>
    </cfRule>
  </conditionalFormatting>
  <conditionalFormatting sqref="D26:D1048576 D16:D24 D2:D13">
    <cfRule type="duplicateValues" dxfId="134" priority="48"/>
  </conditionalFormatting>
  <conditionalFormatting sqref="AQ9">
    <cfRule type="cellIs" priority="33" stopIfTrue="1" operator="lessThan">
      <formula>0</formula>
    </cfRule>
    <cfRule type="cellIs" dxfId="133" priority="34" stopIfTrue="1" operator="greaterThan">
      <formula>-19</formula>
    </cfRule>
  </conditionalFormatting>
  <conditionalFormatting sqref="AQ29">
    <cfRule type="cellIs" priority="31" stopIfTrue="1" operator="lessThan">
      <formula>0</formula>
    </cfRule>
    <cfRule type="cellIs" dxfId="132" priority="32" stopIfTrue="1" operator="greaterThan">
      <formula>-19</formula>
    </cfRule>
  </conditionalFormatting>
  <conditionalFormatting sqref="D1">
    <cfRule type="duplicateValues" dxfId="131" priority="28"/>
  </conditionalFormatting>
  <conditionalFormatting sqref="AQ18">
    <cfRule type="cellIs" priority="23" stopIfTrue="1" operator="lessThan">
      <formula>0</formula>
    </cfRule>
    <cfRule type="cellIs" dxfId="130" priority="24" stopIfTrue="1" operator="greaterThan">
      <formula>-19</formula>
    </cfRule>
  </conditionalFormatting>
  <conditionalFormatting sqref="AO14:AO15">
    <cfRule type="cellIs" dxfId="129" priority="21" stopIfTrue="1" operator="notEqual">
      <formula>"Standard"</formula>
    </cfRule>
  </conditionalFormatting>
  <conditionalFormatting sqref="AP14:AP15">
    <cfRule type="cellIs" dxfId="128" priority="20" stopIfTrue="1" operator="notEqual">
      <formula>"T"</formula>
    </cfRule>
  </conditionalFormatting>
  <conditionalFormatting sqref="AT14:AT15">
    <cfRule type="cellIs" dxfId="127" priority="19" stopIfTrue="1" operator="greaterThanOrEqual">
      <formula>44378</formula>
    </cfRule>
  </conditionalFormatting>
  <conditionalFormatting sqref="J1:J24 J26:J1048576">
    <cfRule type="cellIs" dxfId="126" priority="18" stopIfTrue="1" operator="between">
      <formula>"B1"</formula>
      <formula>"B2"</formula>
    </cfRule>
  </conditionalFormatting>
  <conditionalFormatting sqref="AQ14:AQ15">
    <cfRule type="cellIs" dxfId="125" priority="17" stopIfTrue="1" operator="lessThan">
      <formula>-11</formula>
    </cfRule>
  </conditionalFormatting>
  <conditionalFormatting sqref="AQ14:AQ15">
    <cfRule type="cellIs" priority="15" stopIfTrue="1" operator="lessThan">
      <formula>0</formula>
    </cfRule>
    <cfRule type="cellIs" dxfId="124" priority="16" stopIfTrue="1" operator="greaterThan">
      <formula>-19</formula>
    </cfRule>
  </conditionalFormatting>
  <conditionalFormatting sqref="D14:D15">
    <cfRule type="duplicateValues" dxfId="123" priority="22"/>
  </conditionalFormatting>
  <conditionalFormatting sqref="AO25">
    <cfRule type="cellIs" dxfId="122" priority="13" stopIfTrue="1" operator="notEqual">
      <formula>"Standard"</formula>
    </cfRule>
  </conditionalFormatting>
  <conditionalFormatting sqref="AP25">
    <cfRule type="cellIs" dxfId="121" priority="12" stopIfTrue="1" operator="notEqual">
      <formula>"T"</formula>
    </cfRule>
  </conditionalFormatting>
  <conditionalFormatting sqref="AT25">
    <cfRule type="cellIs" dxfId="120" priority="11" stopIfTrue="1" operator="greaterThanOrEqual">
      <formula>44378</formula>
    </cfRule>
  </conditionalFormatting>
  <conditionalFormatting sqref="AQ25">
    <cfRule type="cellIs" priority="9" stopIfTrue="1" operator="lessThan">
      <formula>0</formula>
    </cfRule>
    <cfRule type="cellIs" dxfId="119" priority="10" stopIfTrue="1" operator="greaterThan">
      <formula>-19</formula>
    </cfRule>
  </conditionalFormatting>
  <conditionalFormatting sqref="D25">
    <cfRule type="duplicateValues" dxfId="118" priority="14"/>
  </conditionalFormatting>
  <conditionalFormatting sqref="J25">
    <cfRule type="cellIs" dxfId="117" priority="8" operator="between">
      <formula>"J1"</formula>
      <formula>"J4"</formula>
    </cfRule>
  </conditionalFormatting>
  <hyperlinks>
    <hyperlink ref="AH56" r:id="rId1" display="javascript:closeWindow();openWindowName('ind_visualiserResultatJoueurCritFed.do?idLicence=335783&amp;numeroLic=4432220','VisuResultat',500,170,'yes')"/>
    <hyperlink ref="AH83" r:id="rId2" display="javascript:closeWindow();openWindowName('ind_visualiserResultatJoueurCritFed.do?idLicence=335783&amp;numeroLic=4432220','VisuResultat',500,170,'yes')"/>
    <hyperlink ref="AI54" r:id="rId3" display="javascript:closeWindow();openWindowName('ind_visualiserResultatJoueurCritFed.do?idLicence=230723&amp;numeroLic=4428767','VisuResultat',500,170,'yes')"/>
    <hyperlink ref="AH54" r:id="rId4" display="javascript:closeWindow();openWindowName('ind_visualiserResultatJoueurCritFed.do?idLicence=230723&amp;numeroLic=4428767','VisuResultat',500,170,'yes')"/>
    <hyperlink ref="AI73" r:id="rId5" display="javascript:closeWindow();openWindowName('ind_visualiserResultatJoueurCritFed.do?idLicence=230723&amp;numeroLic=4428767','VisuResultat',500,170,'yes')"/>
    <hyperlink ref="AH73" r:id="rId6" display="javascript:closeWindow();openWindowName('ind_visualiserResultatJoueurCritFed.do?idLicence=230723&amp;numeroLic=4428767','VisuResultat',500,170,'yes')"/>
    <hyperlink ref="AH77" r:id="rId7" display="javascript:closeWindow();openWindowName('ind_visualiserResultatJoueurCritFed.do?idLicence=335783&amp;numeroLic=4432220','VisuResultat',500,170,'yes')"/>
    <hyperlink ref="AI58" r:id="rId8" display="javascript:closeWindow();openWindowName('ind_visualiserResultatJoueurCritFed.do?idLicence=230723&amp;numeroLic=4428767','VisuResultat',500,170,'yes')"/>
    <hyperlink ref="AH58" r:id="rId9" display="javascript:closeWindow();openWindowName('ind_visualiserResultatJoueurCritFed.do?idLicence=230723&amp;numeroLic=4428767','VisuResultat',500,170,'yes')"/>
  </hyperlinks>
  <printOptions horizontalCentered="1"/>
  <pageMargins left="0.39370078740157483" right="0" top="0" bottom="0" header="0" footer="0"/>
  <pageSetup paperSize="9" scale="72" orientation="landscape" r:id="rId10"/>
  <colBreaks count="1" manualBreakCount="1">
    <brk id="37" max="1048575" man="1"/>
  </colBreaks>
</worksheet>
</file>

<file path=xl/worksheets/sheet19.xml><?xml version="1.0" encoding="utf-8"?>
<worksheet xmlns="http://schemas.openxmlformats.org/spreadsheetml/2006/main" xmlns:r="http://schemas.openxmlformats.org/officeDocument/2006/relationships">
  <sheetPr codeName="Feuil13">
    <tabColor rgb="FF008080"/>
  </sheetPr>
  <dimension ref="A1:AX161"/>
  <sheetViews>
    <sheetView showGridLines="0" showZeros="0" view="pageBreakPreview" zoomScale="71" zoomScaleNormal="100" zoomScaleSheetLayoutView="71" workbookViewId="0">
      <selection activeCell="A33" sqref="A33:XFD43"/>
    </sheetView>
  </sheetViews>
  <sheetFormatPr baseColWidth="10" defaultRowHeight="12"/>
  <cols>
    <col min="1" max="1" width="4.140625" style="4" customWidth="1"/>
    <col min="2" max="2" width="3.7109375" style="5" customWidth="1"/>
    <col min="3" max="3" width="3.7109375" style="4" customWidth="1"/>
    <col min="4" max="4" width="8.7109375" style="2" customWidth="1"/>
    <col min="5" max="5" width="25.7109375" style="2" customWidth="1"/>
    <col min="6" max="6" width="26.7109375" style="2" customWidth="1"/>
    <col min="7" max="7" width="11.7109375" style="6" customWidth="1"/>
    <col min="8" max="9" width="6.7109375" style="4" customWidth="1"/>
    <col min="10" max="10" width="4.7109375" style="4" customWidth="1"/>
    <col min="11" max="35" width="3.7109375" style="4" customWidth="1"/>
    <col min="36" max="36" width="3.7109375" style="87" customWidth="1"/>
    <col min="37" max="37" width="3.7109375" style="4" hidden="1" customWidth="1"/>
    <col min="38" max="38" width="11.42578125" style="2" hidden="1" customWidth="1"/>
    <col min="39" max="45" width="0" style="7" hidden="1" customWidth="1"/>
    <col min="46" max="46" width="13.5703125" style="7" hidden="1" customWidth="1"/>
    <col min="47" max="47" width="13.42578125" style="7" hidden="1" customWidth="1"/>
    <col min="48" max="48" width="12.85546875" style="7" hidden="1" customWidth="1"/>
    <col min="49" max="49" width="33" style="7" hidden="1" customWidth="1"/>
    <col min="50" max="16384" width="11.42578125" style="7"/>
  </cols>
  <sheetData>
    <row r="1" spans="1:50" s="3" customFormat="1" ht="26.1" customHeight="1">
      <c r="A1" s="1086" t="s">
        <v>9649</v>
      </c>
      <c r="B1" s="1086"/>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58"/>
      <c r="AK1" s="518"/>
      <c r="AL1" s="23"/>
    </row>
    <row r="2" spans="1:50" ht="17.100000000000001" customHeight="1" thickBot="1">
      <c r="A2" s="216"/>
      <c r="B2" s="157"/>
      <c r="C2" s="98"/>
      <c r="D2" s="216"/>
      <c r="E2" s="136"/>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L2" s="160"/>
      <c r="AM2" s="93"/>
      <c r="AN2" s="97"/>
      <c r="AO2" s="29"/>
      <c r="AP2" s="93"/>
      <c r="AQ2" s="93"/>
      <c r="AR2" s="93"/>
      <c r="AS2" s="93"/>
      <c r="AT2" s="97"/>
    </row>
    <row r="3" spans="1:50" ht="21.95" customHeight="1" thickTop="1">
      <c r="A3" s="1087" t="s">
        <v>9637</v>
      </c>
      <c r="B3" s="1087"/>
      <c r="C3" s="1087"/>
      <c r="D3" s="1087"/>
      <c r="E3" s="1087"/>
      <c r="F3" s="1087"/>
      <c r="G3" s="1087"/>
      <c r="H3" s="1087"/>
      <c r="I3" s="1087"/>
      <c r="J3" s="1087"/>
      <c r="K3" s="1091" t="s">
        <v>10</v>
      </c>
      <c r="L3" s="1091"/>
      <c r="M3" s="1091"/>
      <c r="N3" s="1091"/>
      <c r="O3" s="1091"/>
      <c r="P3" s="1091" t="s">
        <v>10</v>
      </c>
      <c r="Q3" s="1091"/>
      <c r="R3" s="1091"/>
      <c r="S3" s="1091"/>
      <c r="T3" s="1091"/>
      <c r="U3" s="1091" t="s">
        <v>10</v>
      </c>
      <c r="V3" s="1091"/>
      <c r="W3" s="1091"/>
      <c r="X3" s="1091"/>
      <c r="Y3" s="1091"/>
      <c r="Z3" s="1091" t="s">
        <v>10</v>
      </c>
      <c r="AA3" s="1091"/>
      <c r="AB3" s="1091"/>
      <c r="AC3" s="1091"/>
      <c r="AD3" s="1091"/>
      <c r="AE3" s="1091" t="s">
        <v>11</v>
      </c>
      <c r="AF3" s="1091"/>
      <c r="AG3" s="1091"/>
      <c r="AH3" s="1091"/>
      <c r="AI3" s="1091"/>
      <c r="AJ3" s="8"/>
      <c r="AL3" s="132"/>
      <c r="AM3" s="211"/>
      <c r="AN3" s="30"/>
      <c r="AO3" s="31"/>
      <c r="AP3" s="211"/>
      <c r="AQ3" s="211"/>
      <c r="AR3" s="211"/>
      <c r="AS3" s="211"/>
      <c r="AT3" s="30"/>
    </row>
    <row r="4" spans="1:50" s="2" customFormat="1" ht="21.95" customHeight="1" thickBot="1">
      <c r="A4" s="993" t="s">
        <v>17215</v>
      </c>
      <c r="B4" s="993"/>
      <c r="C4" s="993"/>
      <c r="D4" s="993"/>
      <c r="E4" s="993"/>
      <c r="F4" s="993"/>
      <c r="G4" s="993"/>
      <c r="H4" s="993"/>
      <c r="I4" s="993"/>
      <c r="J4" s="993"/>
      <c r="K4" s="1085" t="s">
        <v>23</v>
      </c>
      <c r="L4" s="1085"/>
      <c r="M4" s="1085"/>
      <c r="N4" s="1085"/>
      <c r="O4" s="1085"/>
      <c r="P4" s="1085" t="s">
        <v>16</v>
      </c>
      <c r="Q4" s="1085"/>
      <c r="R4" s="1085"/>
      <c r="S4" s="1085"/>
      <c r="T4" s="1085"/>
      <c r="U4" s="1085" t="s">
        <v>17</v>
      </c>
      <c r="V4" s="1085"/>
      <c r="W4" s="1085"/>
      <c r="X4" s="1085"/>
      <c r="Y4" s="1085"/>
      <c r="Z4" s="1085" t="s">
        <v>18</v>
      </c>
      <c r="AA4" s="1085"/>
      <c r="AB4" s="1085"/>
      <c r="AC4" s="1085"/>
      <c r="AD4" s="1085"/>
      <c r="AE4" s="1085" t="s">
        <v>9645</v>
      </c>
      <c r="AF4" s="1085"/>
      <c r="AG4" s="1085"/>
      <c r="AH4" s="1085"/>
      <c r="AI4" s="1085"/>
      <c r="AJ4" s="87"/>
      <c r="AK4" s="4"/>
      <c r="AL4" s="132"/>
      <c r="AM4" s="211"/>
      <c r="AN4" s="30"/>
      <c r="AO4" s="31"/>
      <c r="AP4" s="211"/>
      <c r="AQ4" s="211"/>
      <c r="AR4" s="211"/>
      <c r="AS4" s="211"/>
      <c r="AT4" s="30"/>
    </row>
    <row r="5" spans="1:50" ht="15.95" customHeight="1" thickTop="1">
      <c r="A5" s="17" t="s">
        <v>1</v>
      </c>
      <c r="B5" s="18" t="s">
        <v>22</v>
      </c>
      <c r="C5" s="19" t="s">
        <v>14</v>
      </c>
      <c r="D5" s="20" t="s">
        <v>13</v>
      </c>
      <c r="E5" s="90" t="s">
        <v>2</v>
      </c>
      <c r="F5" s="90" t="s">
        <v>3</v>
      </c>
      <c r="G5" s="90" t="s">
        <v>12</v>
      </c>
      <c r="H5" s="91" t="s">
        <v>10</v>
      </c>
      <c r="I5" s="90" t="s">
        <v>4</v>
      </c>
      <c r="J5" s="21" t="s">
        <v>5</v>
      </c>
      <c r="K5" s="367" t="s">
        <v>36</v>
      </c>
      <c r="L5" s="369" t="s">
        <v>7</v>
      </c>
      <c r="M5" s="374" t="s">
        <v>8</v>
      </c>
      <c r="N5" s="369" t="s">
        <v>0</v>
      </c>
      <c r="O5" s="370" t="s">
        <v>113</v>
      </c>
      <c r="P5" s="367" t="s">
        <v>36</v>
      </c>
      <c r="Q5" s="369" t="s">
        <v>7</v>
      </c>
      <c r="R5" s="374" t="s">
        <v>8</v>
      </c>
      <c r="S5" s="369" t="s">
        <v>0</v>
      </c>
      <c r="T5" s="370" t="s">
        <v>113</v>
      </c>
      <c r="U5" s="367" t="s">
        <v>36</v>
      </c>
      <c r="V5" s="369" t="s">
        <v>7</v>
      </c>
      <c r="W5" s="374" t="s">
        <v>8</v>
      </c>
      <c r="X5" s="369" t="s">
        <v>0</v>
      </c>
      <c r="Y5" s="370" t="s">
        <v>113</v>
      </c>
      <c r="Z5" s="367" t="s">
        <v>36</v>
      </c>
      <c r="AA5" s="369" t="s">
        <v>7</v>
      </c>
      <c r="AB5" s="374" t="s">
        <v>8</v>
      </c>
      <c r="AC5" s="369" t="s">
        <v>0</v>
      </c>
      <c r="AD5" s="370" t="s">
        <v>113</v>
      </c>
      <c r="AE5" s="367" t="s">
        <v>36</v>
      </c>
      <c r="AF5" s="369" t="s">
        <v>7</v>
      </c>
      <c r="AG5" s="374" t="s">
        <v>8</v>
      </c>
      <c r="AH5" s="369" t="s">
        <v>0</v>
      </c>
      <c r="AI5" s="370" t="s">
        <v>113</v>
      </c>
      <c r="AJ5" s="8"/>
      <c r="AL5" s="4" t="s">
        <v>96</v>
      </c>
      <c r="AM5" s="4" t="s">
        <v>97</v>
      </c>
      <c r="AN5" s="4" t="s">
        <v>98</v>
      </c>
      <c r="AO5" s="4" t="s">
        <v>99</v>
      </c>
      <c r="AP5" s="4" t="s">
        <v>100</v>
      </c>
      <c r="AQ5" s="4" t="s">
        <v>101</v>
      </c>
      <c r="AR5" s="4" t="s">
        <v>102</v>
      </c>
      <c r="AS5" s="6" t="s">
        <v>103</v>
      </c>
      <c r="AT5" s="6" t="s">
        <v>104</v>
      </c>
      <c r="AU5" s="4" t="s">
        <v>6875</v>
      </c>
      <c r="AV5" s="4" t="s">
        <v>6876</v>
      </c>
      <c r="AW5" s="4" t="s">
        <v>5739</v>
      </c>
    </row>
    <row r="6" spans="1:50" ht="15.95" customHeight="1">
      <c r="A6" s="519">
        <v>1</v>
      </c>
      <c r="B6" s="520" t="str">
        <f t="shared" ref="B6:B21" si="0">IF(D6&gt;0,LEFT(AL6,2)," ")</f>
        <v>08</v>
      </c>
      <c r="C6" s="521" t="str">
        <f t="shared" ref="C6:C21" si="1">RIGHT(LEFT(AL6,4),2)</f>
        <v>94</v>
      </c>
      <c r="D6" s="570">
        <v>9461070</v>
      </c>
      <c r="E6" s="523" t="str">
        <f>IF($D6="","",(VLOOKUP($D6,Licenciés!$A:$AC,2,FALSE)&amp;" "&amp;VLOOKUP($D6,Licenciés!$A:$AC,3,FALSE)))</f>
        <v>HUANG Chloe</v>
      </c>
      <c r="F6" s="29" t="str">
        <f>IF($D6="","",VLOOKUP($D6,Licenciés!$A:$AC,15,FALSE))</f>
        <v>US CRETEIL TENNIS DE TABLE</v>
      </c>
      <c r="G6" s="525">
        <f>IF($D6="","",VLOOKUP($D6,Licenciés!$A:$AC,8,FALSE))</f>
        <v>41097</v>
      </c>
      <c r="H6" s="521">
        <f>IF($D6="","",VLOOKUP($D6,Licenciés!$A:$AC,21,FALSE))</f>
        <v>747</v>
      </c>
      <c r="I6" s="521">
        <f>IF($D6="","",IF(VLOOKUP($D6,Licenciés!$A:$AC,24,FALSE)="Numerote","n° "&amp;VLOOKUP($D6,Licenciés!$A:$AC,23,FALSE),(VLOOKUP($D6,Licenciés!$A:$AC,24,FALSE))))</f>
        <v>7</v>
      </c>
      <c r="J6" s="521" t="str">
        <f>IF($D6="","",VLOOKUP($D6,Licenciés!$A:$AC,9,FALSE))</f>
        <v>B2</v>
      </c>
      <c r="K6" s="571"/>
      <c r="L6" s="563">
        <v>10</v>
      </c>
      <c r="M6" s="563"/>
      <c r="N6" s="521"/>
      <c r="O6" s="528"/>
      <c r="P6" s="571"/>
      <c r="Q6" s="563"/>
      <c r="R6" s="563"/>
      <c r="S6" s="521"/>
      <c r="T6" s="528"/>
      <c r="U6" s="571"/>
      <c r="V6" s="563"/>
      <c r="W6" s="563"/>
      <c r="X6" s="521"/>
      <c r="Y6" s="528"/>
      <c r="Z6" s="562"/>
      <c r="AA6" s="563"/>
      <c r="AB6" s="521"/>
      <c r="AC6" s="521"/>
      <c r="AD6" s="551"/>
      <c r="AE6" s="529">
        <f t="shared" ref="AE6:AE21" si="2">(K6+P6+U6+Z6)+MOD(ROUND((L6+Q6+V6+AA6-AF6)/100,),100)</f>
        <v>0</v>
      </c>
      <c r="AF6" s="530">
        <f t="shared" ref="AF6:AF21" si="3">MOD(L6+Q6+V6+AA6+ROUND((M6+R6+W6+AB6-AG6)/100,),100)</f>
        <v>10</v>
      </c>
      <c r="AG6" s="530">
        <f t="shared" ref="AG6:AG21" si="4">MOD(M6+R6+W6+AB6+ROUND((N6+S6+X6+AC6-AH6)/100,),100)</f>
        <v>0</v>
      </c>
      <c r="AH6" s="530">
        <f t="shared" ref="AH6:AH21" si="5">MOD(N6+S6+X6+AC6+ROUND((O6+T6+Y6+AD6-AI6)/100,),100)</f>
        <v>0</v>
      </c>
      <c r="AI6" s="531">
        <f t="shared" ref="AI6:AI21" si="6">MOD(O6+T6+Y6+AD6,100)</f>
        <v>0</v>
      </c>
      <c r="AJ6" s="128" t="s">
        <v>118</v>
      </c>
      <c r="AK6" s="513"/>
      <c r="AL6" s="132" t="str">
        <f>IF($D6="","",IF(VLOOKUP($D6,Licenciés!$A:$AC,14,FALSE)&lt;10000000,"0"&amp;VLOOKUP($D6,Licenciés!$A:$AC,14,FALSE),VLOOKUP($D6,Licenciés!$A:$AC,14,FALSE)))</f>
        <v>08940655</v>
      </c>
      <c r="AM6" s="211">
        <f>IF($D6="","",VLOOKUP($D6,Licenciés!$A:$AC,23,FALSE))</f>
        <v>0</v>
      </c>
      <c r="AN6" s="30">
        <f>IF($D6="","",VLOOKUP($D6,Licenciés!$A:$AC,16,FALSE))</f>
        <v>44790</v>
      </c>
      <c r="AO6" s="31" t="str">
        <f>IF($D6="","",VLOOKUP($D6,Licenciés!$A:$AC,20,FALSE))</f>
        <v>Attestation autoquestionnaire pour mineur</v>
      </c>
      <c r="AP6" s="211" t="str">
        <f>IF($D6="","",VLOOKUP($D6,Licenciés!$A:$AC,5,FALSE))</f>
        <v>T</v>
      </c>
      <c r="AQ6" s="211">
        <f>IF($D6="","",VLOOKUP($D6,Licenciés!$A:$AC,10,FALSE))</f>
        <v>-11</v>
      </c>
      <c r="AR6" s="211" t="str">
        <f>IF($D6="","",VLOOKUP($D6,Licenciés!$A:$AC,11,FALSE))</f>
        <v>F</v>
      </c>
      <c r="AS6" s="211" t="str">
        <f>IF($D6="","",VLOOKUP($D6,Licenciés!$A:$AC,29,FALSE))</f>
        <v>Française</v>
      </c>
      <c r="AT6" s="30">
        <f>IF($D6="","",VLOOKUP($D6,Licenciés!$A:$AC,28,FALSE))</f>
        <v>0</v>
      </c>
      <c r="AU6" s="211">
        <f>IF($D6="","",VLOOKUP($D6,Licenciés!$A:$AZ,35,FALSE))</f>
        <v>0</v>
      </c>
      <c r="AV6" s="211">
        <f>IF($D6="","",VLOOKUP($D6,Licenciés!$A:$AZ,36,FALSE))</f>
        <v>0</v>
      </c>
      <c r="AW6" s="31" t="str">
        <f>IF($D6="","",VLOOKUP($D6,Licenciés!$A:$AZ,37,FALSE))</f>
        <v>jingzhang255@hotmail.com</v>
      </c>
      <c r="AX6" s="101"/>
    </row>
    <row r="7" spans="1:50" s="101" customFormat="1" ht="15.95" customHeight="1">
      <c r="A7" s="519">
        <v>2</v>
      </c>
      <c r="B7" s="520" t="str">
        <f t="shared" si="0"/>
        <v>03</v>
      </c>
      <c r="C7" s="521" t="str">
        <f t="shared" si="1"/>
        <v>35</v>
      </c>
      <c r="D7" s="566">
        <v>5113526</v>
      </c>
      <c r="E7" s="523" t="str">
        <f>IF($D7="","",(VLOOKUP($D7,Licenciés!$A:$AC,2,FALSE)&amp;" "&amp;VLOOKUP($D7,Licenciés!$A:$AC,3,FALSE)))</f>
        <v>LE BARS Rozane</v>
      </c>
      <c r="F7" s="29" t="str">
        <f>IF($D7="","",VLOOKUP($D7,Licenciés!$A:$AC,15,FALSE))</f>
        <v>U.S. VERN</v>
      </c>
      <c r="G7" s="525">
        <f>IF($D7="","",VLOOKUP($D7,Licenciés!$A:$AC,8,FALSE))</f>
        <v>41174</v>
      </c>
      <c r="H7" s="521">
        <f>IF($D7="","",VLOOKUP($D7,Licenciés!$A:$AC,21,FALSE))</f>
        <v>651</v>
      </c>
      <c r="I7" s="521">
        <f>IF($D7="","",IF(VLOOKUP($D7,Licenciés!$A:$AC,24,FALSE)="Numerote","n° "&amp;VLOOKUP($D7,Licenciés!$A:$AC,23,FALSE),(VLOOKUP($D7,Licenciés!$A:$AC,24,FALSE))))</f>
        <v>6</v>
      </c>
      <c r="J7" s="521" t="str">
        <f>IF($D7="","",VLOOKUP($D7,Licenciés!$A:$AC,9,FALSE))</f>
        <v>B2</v>
      </c>
      <c r="K7" s="526"/>
      <c r="L7" s="527">
        <v>3</v>
      </c>
      <c r="M7" s="521"/>
      <c r="N7" s="521"/>
      <c r="O7" s="528"/>
      <c r="P7" s="526"/>
      <c r="Q7" s="527"/>
      <c r="R7" s="521"/>
      <c r="S7" s="521"/>
      <c r="T7" s="528"/>
      <c r="U7" s="526"/>
      <c r="V7" s="527"/>
      <c r="W7" s="521"/>
      <c r="X7" s="521"/>
      <c r="Y7" s="528"/>
      <c r="Z7" s="526"/>
      <c r="AA7" s="527"/>
      <c r="AB7" s="521"/>
      <c r="AC7" s="521"/>
      <c r="AD7" s="551"/>
      <c r="AE7" s="529">
        <f t="shared" si="2"/>
        <v>0</v>
      </c>
      <c r="AF7" s="530">
        <f t="shared" si="3"/>
        <v>3</v>
      </c>
      <c r="AG7" s="530">
        <f t="shared" si="4"/>
        <v>0</v>
      </c>
      <c r="AH7" s="530">
        <f t="shared" si="5"/>
        <v>0</v>
      </c>
      <c r="AI7" s="531">
        <f t="shared" si="6"/>
        <v>0</v>
      </c>
      <c r="AJ7" s="128" t="s">
        <v>118</v>
      </c>
      <c r="AK7" s="513"/>
      <c r="AL7" s="132" t="str">
        <f>IF($D7="","",IF(VLOOKUP($D7,Licenciés!$A:$AC,14,FALSE)&lt;10000000,"0"&amp;VLOOKUP($D7,Licenciés!$A:$AC,14,FALSE),VLOOKUP($D7,Licenciés!$A:$AC,14,FALSE)))</f>
        <v>03350022</v>
      </c>
      <c r="AM7" s="211">
        <f>IF($D7="","",VLOOKUP($D7,Licenciés!$A:$AC,23,FALSE))</f>
        <v>0</v>
      </c>
      <c r="AN7" s="30">
        <f>IF($D7="","",VLOOKUP($D7,Licenciés!$A:$AC,16,FALSE))</f>
        <v>44805</v>
      </c>
      <c r="AO7" s="31" t="str">
        <f>IF($D7="","",VLOOKUP($D7,Licenciés!$A:$AC,20,FALSE))</f>
        <v>Attestation autoquestionnaire pour mineur</v>
      </c>
      <c r="AP7" s="211" t="str">
        <f>IF($D7="","",VLOOKUP($D7,Licenciés!$A:$AC,5,FALSE))</f>
        <v>T</v>
      </c>
      <c r="AQ7" s="211">
        <f>IF($D7="","",VLOOKUP($D7,Licenciés!$A:$AC,10,FALSE))</f>
        <v>-11</v>
      </c>
      <c r="AR7" s="211" t="str">
        <f>IF($D7="","",VLOOKUP($D7,Licenciés!$A:$AC,11,FALSE))</f>
        <v>F</v>
      </c>
      <c r="AS7" s="211" t="str">
        <f>IF($D7="","",VLOOKUP($D7,Licenciés!$A:$AC,29,FALSE))</f>
        <v>Française</v>
      </c>
      <c r="AT7" s="30">
        <f>IF($D7="","",VLOOKUP($D7,Licenciés!$A:$AC,28,FALSE))</f>
        <v>44747</v>
      </c>
      <c r="AU7" s="211">
        <f>IF($D7="","",VLOOKUP($D7,Licenciés!$A:$AZ,35,FALSE))</f>
        <v>664809922</v>
      </c>
      <c r="AV7" s="211">
        <f>IF($D7="","",VLOOKUP($D7,Licenciés!$A:$AZ,36,FALSE))</f>
        <v>660406614</v>
      </c>
      <c r="AW7" s="31" t="str">
        <f>IF($D7="","",VLOOKUP($D7,Licenciés!$A:$AZ,37,FALSE))</f>
        <v>glbs@hotmail.fr</v>
      </c>
    </row>
    <row r="8" spans="1:50" ht="15.95" customHeight="1">
      <c r="A8" s="519">
        <v>3</v>
      </c>
      <c r="B8" s="520" t="str">
        <f t="shared" si="0"/>
        <v>12</v>
      </c>
      <c r="C8" s="521" t="str">
        <f t="shared" si="1"/>
        <v>44</v>
      </c>
      <c r="D8" s="566">
        <v>4461364</v>
      </c>
      <c r="E8" s="523" t="str">
        <f>IF($D8="","",(VLOOKUP($D8,Licenciés!$A:$AC,2,FALSE)&amp;" "&amp;VLOOKUP($D8,Licenciés!$A:$AC,3,FALSE)))</f>
        <v>RICHARD  Alienor</v>
      </c>
      <c r="F8" s="29" t="str">
        <f>IF($D8="","",VLOOKUP($D8,Licenciés!$A:$AC,15,FALSE))</f>
        <v>ORVAULT SPORT TENNIS DE TABLE</v>
      </c>
      <c r="G8" s="525">
        <f>IF($D8="","",VLOOKUP($D8,Licenciés!$A:$AC,8,FALSE))</f>
        <v>40980</v>
      </c>
      <c r="H8" s="521">
        <f>IF($D8="","",VLOOKUP($D8,Licenciés!$A:$AC,21,FALSE))</f>
        <v>641</v>
      </c>
      <c r="I8" s="521">
        <f>IF($D8="","",IF(VLOOKUP($D8,Licenciés!$A:$AC,24,FALSE)="Numerote","n° "&amp;VLOOKUP($D8,Licenciés!$A:$AC,23,FALSE),(VLOOKUP($D8,Licenciés!$A:$AC,24,FALSE))))</f>
        <v>6</v>
      </c>
      <c r="J8" s="521" t="str">
        <f>IF($D8="","",VLOOKUP($D8,Licenciés!$A:$AC,9,FALSE))</f>
        <v>B2</v>
      </c>
      <c r="K8" s="571"/>
      <c r="L8" s="527"/>
      <c r="M8" s="521">
        <v>65</v>
      </c>
      <c r="N8" s="521"/>
      <c r="O8" s="528"/>
      <c r="P8" s="526"/>
      <c r="Q8" s="527"/>
      <c r="R8" s="521"/>
      <c r="S8" s="521"/>
      <c r="T8" s="528"/>
      <c r="U8" s="526"/>
      <c r="V8" s="527"/>
      <c r="W8" s="563"/>
      <c r="X8" s="521"/>
      <c r="Y8" s="528"/>
      <c r="Z8" s="529"/>
      <c r="AA8" s="527"/>
      <c r="AB8" s="521"/>
      <c r="AC8" s="521"/>
      <c r="AD8" s="587"/>
      <c r="AE8" s="529">
        <f t="shared" si="2"/>
        <v>0</v>
      </c>
      <c r="AF8" s="530">
        <f t="shared" si="3"/>
        <v>0</v>
      </c>
      <c r="AG8" s="530">
        <f t="shared" si="4"/>
        <v>65</v>
      </c>
      <c r="AH8" s="530">
        <f t="shared" si="5"/>
        <v>0</v>
      </c>
      <c r="AI8" s="531">
        <f t="shared" si="6"/>
        <v>0</v>
      </c>
      <c r="AJ8" s="231"/>
      <c r="AK8" s="513"/>
      <c r="AL8" s="132">
        <f>IF($D8="","",IF(VLOOKUP($D8,Licenciés!$A:$AC,14,FALSE)&lt;10000000,"0"&amp;VLOOKUP($D8,Licenciés!$A:$AC,14,FALSE),VLOOKUP($D8,Licenciés!$A:$AC,14,FALSE)))</f>
        <v>12440141</v>
      </c>
      <c r="AM8" s="211">
        <f>IF($D8="","",VLOOKUP($D8,Licenciés!$A:$AC,23,FALSE))</f>
        <v>0</v>
      </c>
      <c r="AN8" s="30">
        <f>IF($D8="","",VLOOKUP($D8,Licenciés!$A:$AC,16,FALSE))</f>
        <v>44809</v>
      </c>
      <c r="AO8" s="31" t="str">
        <f>IF($D8="","",VLOOKUP($D8,Licenciés!$A:$AC,20,FALSE))</f>
        <v>Attestation autoquestionnaire pour mineur</v>
      </c>
      <c r="AP8" s="211" t="str">
        <f>IF($D8="","",VLOOKUP($D8,Licenciés!$A:$AC,5,FALSE))</f>
        <v>T</v>
      </c>
      <c r="AQ8" s="211">
        <f>IF($D8="","",VLOOKUP($D8,Licenciés!$A:$AC,10,FALSE))</f>
        <v>-11</v>
      </c>
      <c r="AR8" s="211" t="str">
        <f>IF($D8="","",VLOOKUP($D8,Licenciés!$A:$AC,11,FALSE))</f>
        <v>F</v>
      </c>
      <c r="AS8" s="211" t="str">
        <f>IF($D8="","",VLOOKUP($D8,Licenciés!$A:$AC,29,FALSE))</f>
        <v>Française</v>
      </c>
      <c r="AT8" s="30">
        <f>IF($D8="","",VLOOKUP($D8,Licenciés!$A:$AC,28,FALSE))</f>
        <v>0</v>
      </c>
      <c r="AU8" s="211">
        <f>IF($D8="","",VLOOKUP($D8,Licenciés!$A:$AZ,35,FALSE))</f>
        <v>0</v>
      </c>
      <c r="AV8" s="211" t="str">
        <f>IF($D8="","",VLOOKUP($D8,Licenciés!$A:$AZ,36,FALSE))</f>
        <v>07 81 52 41 59</v>
      </c>
      <c r="AW8" s="31" t="str">
        <f>IF($D8="","",VLOOKUP($D8,Licenciés!$A:$AZ,37,FALSE))</f>
        <v>rodolpherichard@yahoo.fr</v>
      </c>
      <c r="AX8" s="101"/>
    </row>
    <row r="9" spans="1:50" ht="15.95" customHeight="1">
      <c r="A9" s="519">
        <v>4</v>
      </c>
      <c r="B9" s="520" t="str">
        <f t="shared" si="0"/>
        <v>04</v>
      </c>
      <c r="C9" s="521" t="str">
        <f t="shared" si="1"/>
        <v>37</v>
      </c>
      <c r="D9" s="570">
        <v>3728523</v>
      </c>
      <c r="E9" s="523" t="str">
        <f>IF($D9="","",(VLOOKUP($D9,Licenciés!$A:$AC,2,FALSE)&amp;" "&amp;VLOOKUP($D9,Licenciés!$A:$AC,3,FALSE)))</f>
        <v>AUDIGER Louanne</v>
      </c>
      <c r="F9" s="29" t="str">
        <f>IF($D9="","",VLOOKUP($D9,Licenciés!$A:$AC,15,FALSE))</f>
        <v>4S TOURS T.T.</v>
      </c>
      <c r="G9" s="525">
        <f>IF($D9="","",VLOOKUP($D9,Licenciés!$A:$AC,8,FALSE))</f>
        <v>41273</v>
      </c>
      <c r="H9" s="521">
        <f>IF($D9="","",VLOOKUP($D9,Licenciés!$A:$AC,21,FALSE))</f>
        <v>638</v>
      </c>
      <c r="I9" s="521">
        <f>IF($D9="","",IF(VLOOKUP($D9,Licenciés!$A:$AC,24,FALSE)="Numerote","n° "&amp;VLOOKUP($D9,Licenciés!$A:$AC,23,FALSE),(VLOOKUP($D9,Licenciés!$A:$AC,24,FALSE))))</f>
        <v>6</v>
      </c>
      <c r="J9" s="521" t="str">
        <f>IF($D9="","",VLOOKUP($D9,Licenciés!$A:$AC,9,FALSE))</f>
        <v>B2</v>
      </c>
      <c r="K9" s="529"/>
      <c r="L9" s="574"/>
      <c r="M9" s="563">
        <v>50</v>
      </c>
      <c r="N9" s="521"/>
      <c r="O9" s="528"/>
      <c r="P9" s="562"/>
      <c r="Q9" s="574"/>
      <c r="R9" s="574"/>
      <c r="S9" s="521"/>
      <c r="T9" s="528"/>
      <c r="U9" s="562"/>
      <c r="V9" s="574"/>
      <c r="W9" s="530"/>
      <c r="X9" s="521"/>
      <c r="Y9" s="528"/>
      <c r="Z9" s="562"/>
      <c r="AA9" s="574"/>
      <c r="AB9" s="574"/>
      <c r="AC9" s="588"/>
      <c r="AD9" s="589"/>
      <c r="AE9" s="529">
        <f t="shared" si="2"/>
        <v>0</v>
      </c>
      <c r="AF9" s="530">
        <f t="shared" si="3"/>
        <v>0</v>
      </c>
      <c r="AG9" s="530">
        <f t="shared" si="4"/>
        <v>50</v>
      </c>
      <c r="AH9" s="530">
        <f t="shared" si="5"/>
        <v>0</v>
      </c>
      <c r="AI9" s="531">
        <f t="shared" si="6"/>
        <v>0</v>
      </c>
      <c r="AJ9" s="231"/>
      <c r="AK9" s="513"/>
      <c r="AL9" s="132" t="str">
        <f>IF($D9="","",IF(VLOOKUP($D9,Licenciés!$A:$AC,14,FALSE)&lt;10000000,"0"&amp;VLOOKUP($D9,Licenciés!$A:$AC,14,FALSE),VLOOKUP($D9,Licenciés!$A:$AC,14,FALSE)))</f>
        <v>04370002</v>
      </c>
      <c r="AM9" s="211">
        <f>IF($D9="","",VLOOKUP($D9,Licenciés!$A:$AC,23,FALSE))</f>
        <v>0</v>
      </c>
      <c r="AN9" s="30">
        <f>IF($D9="","",VLOOKUP($D9,Licenciés!$A:$AC,16,FALSE))</f>
        <v>44792</v>
      </c>
      <c r="AO9" s="31" t="str">
        <f>IF($D9="","",VLOOKUP($D9,Licenciés!$A:$AC,20,FALSE))</f>
        <v>Attestation autoquestionnaire pour mineur</v>
      </c>
      <c r="AP9" s="211" t="str">
        <f>IF($D9="","",VLOOKUP($D9,Licenciés!$A:$AC,5,FALSE))</f>
        <v>T</v>
      </c>
      <c r="AQ9" s="211">
        <f>IF($D9="","",VLOOKUP($D9,Licenciés!$A:$AC,10,FALSE))</f>
        <v>-11</v>
      </c>
      <c r="AR9" s="211" t="str">
        <f>IF($D9="","",VLOOKUP($D9,Licenciés!$A:$AC,11,FALSE))</f>
        <v>F</v>
      </c>
      <c r="AS9" s="211" t="str">
        <f>IF($D9="","",VLOOKUP($D9,Licenciés!$A:$AC,29,FALSE))</f>
        <v>Française</v>
      </c>
      <c r="AT9" s="30">
        <f>IF($D9="","",VLOOKUP($D9,Licenciés!$A:$AC,28,FALSE))</f>
        <v>0</v>
      </c>
      <c r="AU9" s="211">
        <f>IF($D9="","",VLOOKUP($D9,Licenciés!$A:$AZ,35,FALSE))</f>
        <v>0</v>
      </c>
      <c r="AV9" s="211">
        <f>IF($D9="","",VLOOKUP($D9,Licenciés!$A:$AZ,36,FALSE))</f>
        <v>625921550</v>
      </c>
      <c r="AW9" s="31" t="str">
        <f>IF($D9="","",VLOOKUP($D9,Licenciés!$A:$AZ,37,FALSE))</f>
        <v>celine.audiger@hotmail.fr</v>
      </c>
      <c r="AX9" s="101"/>
    </row>
    <row r="10" spans="1:50" ht="15.95" customHeight="1">
      <c r="A10" s="519">
        <v>5</v>
      </c>
      <c r="B10" s="520" t="str">
        <f t="shared" si="0"/>
        <v>12</v>
      </c>
      <c r="C10" s="521" t="str">
        <f t="shared" si="1"/>
        <v>44</v>
      </c>
      <c r="D10" s="566">
        <v>4457385</v>
      </c>
      <c r="E10" s="523" t="str">
        <f>IF($D10="","",(VLOOKUP($D10,Licenciés!$A:$AC,2,FALSE)&amp;" "&amp;VLOOKUP($D10,Licenciés!$A:$AC,3,FALSE)))</f>
        <v>MORIN Tais</v>
      </c>
      <c r="F10" s="29" t="str">
        <f>IF($D10="","",VLOOKUP($D10,Licenciés!$A:$AC,15,FALSE))</f>
        <v>PRESQU ILE T.T.</v>
      </c>
      <c r="G10" s="525">
        <f>IF($D10="","",VLOOKUP($D10,Licenciés!$A:$AC,8,FALSE))</f>
        <v>41129</v>
      </c>
      <c r="H10" s="521">
        <f>IF($D10="","",VLOOKUP($D10,Licenciés!$A:$AC,21,FALSE))</f>
        <v>576</v>
      </c>
      <c r="I10" s="521">
        <f>IF($D10="","",IF(VLOOKUP($D10,Licenciés!$A:$AC,24,FALSE)="Numerote","n° "&amp;VLOOKUP($D10,Licenciés!$A:$AC,23,FALSE),(VLOOKUP($D10,Licenciés!$A:$AC,24,FALSE))))</f>
        <v>5</v>
      </c>
      <c r="J10" s="521" t="str">
        <f>IF($D10="","",VLOOKUP($D10,Licenciés!$A:$AC,9,FALSE))</f>
        <v>B2</v>
      </c>
      <c r="K10" s="529"/>
      <c r="L10" s="559"/>
      <c r="M10" s="521">
        <v>40</v>
      </c>
      <c r="N10" s="521"/>
      <c r="O10" s="528"/>
      <c r="P10" s="529"/>
      <c r="Q10" s="559"/>
      <c r="R10" s="530"/>
      <c r="S10" s="521"/>
      <c r="T10" s="528"/>
      <c r="U10" s="529"/>
      <c r="V10" s="559"/>
      <c r="W10" s="530"/>
      <c r="X10" s="521"/>
      <c r="Y10" s="528"/>
      <c r="Z10" s="529"/>
      <c r="AA10" s="559"/>
      <c r="AB10" s="530"/>
      <c r="AC10" s="588"/>
      <c r="AD10" s="589"/>
      <c r="AE10" s="529">
        <f t="shared" si="2"/>
        <v>0</v>
      </c>
      <c r="AF10" s="530">
        <f t="shared" si="3"/>
        <v>0</v>
      </c>
      <c r="AG10" s="530">
        <f t="shared" si="4"/>
        <v>40</v>
      </c>
      <c r="AH10" s="530">
        <f t="shared" si="5"/>
        <v>0</v>
      </c>
      <c r="AI10" s="531">
        <f t="shared" si="6"/>
        <v>0</v>
      </c>
      <c r="AJ10" s="231"/>
      <c r="AK10" s="513"/>
      <c r="AL10" s="132">
        <f>IF($D10="","",IF(VLOOKUP($D10,Licenciés!$A:$AC,14,FALSE)&lt;10000000,"0"&amp;VLOOKUP($D10,Licenciés!$A:$AC,14,FALSE),VLOOKUP($D10,Licenciés!$A:$AC,14,FALSE)))</f>
        <v>12440195</v>
      </c>
      <c r="AM10" s="211">
        <f>IF($D10="","",VLOOKUP($D10,Licenciés!$A:$AC,23,FALSE))</f>
        <v>0</v>
      </c>
      <c r="AN10" s="30">
        <f>IF($D10="","",VLOOKUP($D10,Licenciés!$A:$AC,16,FALSE))</f>
        <v>44810</v>
      </c>
      <c r="AO10" s="31" t="str">
        <f>IF($D10="","",VLOOKUP($D10,Licenciés!$A:$AC,20,FALSE))</f>
        <v>Attestation autoquestionnaire pour mineur</v>
      </c>
      <c r="AP10" s="211" t="str">
        <f>IF($D10="","",VLOOKUP($D10,Licenciés!$A:$AC,5,FALSE))</f>
        <v>T</v>
      </c>
      <c r="AQ10" s="211">
        <f>IF($D10="","",VLOOKUP($D10,Licenciés!$A:$AC,10,FALSE))</f>
        <v>-11</v>
      </c>
      <c r="AR10" s="211" t="str">
        <f>IF($D10="","",VLOOKUP($D10,Licenciés!$A:$AC,11,FALSE))</f>
        <v>F</v>
      </c>
      <c r="AS10" s="211" t="str">
        <f>IF($D10="","",VLOOKUP($D10,Licenciés!$A:$AC,29,FALSE))</f>
        <v>Française</v>
      </c>
      <c r="AT10" s="30">
        <f>IF($D10="","",VLOOKUP($D10,Licenciés!$A:$AC,28,FALSE))</f>
        <v>0</v>
      </c>
      <c r="AU10" s="211">
        <f>IF($D10="","",VLOOKUP($D10,Licenciés!$A:$AZ,35,FALSE))</f>
        <v>664480379</v>
      </c>
      <c r="AV10" s="211">
        <f>IF($D10="","",VLOOKUP($D10,Licenciés!$A:$AZ,36,FALSE))</f>
        <v>0</v>
      </c>
      <c r="AW10" s="31" t="str">
        <f>IF($D10="","",VLOOKUP($D10,Licenciés!$A:$AZ,37,FALSE))</f>
        <v>lise-marie.nogues@wanadoo.fr</v>
      </c>
      <c r="AX10" s="101"/>
    </row>
    <row r="11" spans="1:50" ht="15.95" customHeight="1">
      <c r="A11" s="519">
        <v>6</v>
      </c>
      <c r="B11" s="520" t="str">
        <f t="shared" si="0"/>
        <v>08</v>
      </c>
      <c r="C11" s="521" t="str">
        <f t="shared" si="1"/>
        <v>93</v>
      </c>
      <c r="D11" s="570">
        <v>9321932</v>
      </c>
      <c r="E11" s="523" t="str">
        <f>IF($D11="","",(VLOOKUP($D11,Licenciés!$A:$AC,2,FALSE)&amp;" "&amp;VLOOKUP($D11,Licenciés!$A:$AC,3,FALSE)))</f>
        <v>DRAPIER Melanie</v>
      </c>
      <c r="F11" s="29" t="str">
        <f>IF($D11="","",VLOOKUP($D11,Licenciés!$A:$AC,15,FALSE))</f>
        <v>NOISY LE GRAND CSTT</v>
      </c>
      <c r="G11" s="525">
        <f>IF($D11="","",VLOOKUP($D11,Licenciés!$A:$AC,8,FALSE))</f>
        <v>40972</v>
      </c>
      <c r="H11" s="521">
        <f>IF($D11="","",VLOOKUP($D11,Licenciés!$A:$AC,21,FALSE))</f>
        <v>532</v>
      </c>
      <c r="I11" s="521">
        <f>IF($D11="","",IF(VLOOKUP($D11,Licenciés!$A:$AC,24,FALSE)="Numerote","n° "&amp;VLOOKUP($D11,Licenciés!$A:$AC,23,FALSE),(VLOOKUP($D11,Licenciés!$A:$AC,24,FALSE))))</f>
        <v>5</v>
      </c>
      <c r="J11" s="521" t="str">
        <f>IF($D11="","",VLOOKUP($D11,Licenciés!$A:$AC,9,FALSE))</f>
        <v>B2</v>
      </c>
      <c r="K11" s="529"/>
      <c r="L11" s="559"/>
      <c r="M11" s="521">
        <v>35</v>
      </c>
      <c r="N11" s="521"/>
      <c r="O11" s="528"/>
      <c r="P11" s="529"/>
      <c r="Q11" s="559"/>
      <c r="R11" s="530"/>
      <c r="S11" s="521"/>
      <c r="T11" s="528"/>
      <c r="U11" s="529"/>
      <c r="V11" s="559"/>
      <c r="W11" s="530"/>
      <c r="X11" s="521"/>
      <c r="Y11" s="528"/>
      <c r="Z11" s="529"/>
      <c r="AA11" s="559"/>
      <c r="AB11" s="530"/>
      <c r="AC11" s="588"/>
      <c r="AD11" s="589"/>
      <c r="AE11" s="529">
        <f t="shared" si="2"/>
        <v>0</v>
      </c>
      <c r="AF11" s="530">
        <f t="shared" si="3"/>
        <v>0</v>
      </c>
      <c r="AG11" s="530">
        <f t="shared" si="4"/>
        <v>35</v>
      </c>
      <c r="AH11" s="530">
        <f t="shared" si="5"/>
        <v>0</v>
      </c>
      <c r="AI11" s="531">
        <f t="shared" si="6"/>
        <v>0</v>
      </c>
      <c r="AJ11" s="231"/>
      <c r="AK11" s="513"/>
      <c r="AL11" s="132" t="str">
        <f>IF($D11="","",IF(VLOOKUP($D11,Licenciés!$A:$AC,14,FALSE)&lt;10000000,"0"&amp;VLOOKUP($D11,Licenciés!$A:$AC,14,FALSE),VLOOKUP($D11,Licenciés!$A:$AC,14,FALSE)))</f>
        <v>08930610</v>
      </c>
      <c r="AM11" s="211">
        <f>IF($D11="","",VLOOKUP($D11,Licenciés!$A:$AC,23,FALSE))</f>
        <v>0</v>
      </c>
      <c r="AN11" s="30">
        <f>IF($D11="","",VLOOKUP($D11,Licenciés!$A:$AC,16,FALSE))</f>
        <v>44800</v>
      </c>
      <c r="AO11" s="31" t="str">
        <f>IF($D11="","",VLOOKUP($D11,Licenciés!$A:$AC,20,FALSE))</f>
        <v>Attestation autoquestionnaire pour mineur</v>
      </c>
      <c r="AP11" s="211" t="str">
        <f>IF($D11="","",VLOOKUP($D11,Licenciés!$A:$AC,5,FALSE))</f>
        <v>T</v>
      </c>
      <c r="AQ11" s="211">
        <f>IF($D11="","",VLOOKUP($D11,Licenciés!$A:$AC,10,FALSE))</f>
        <v>-11</v>
      </c>
      <c r="AR11" s="211" t="str">
        <f>IF($D11="","",VLOOKUP($D11,Licenciés!$A:$AC,11,FALSE))</f>
        <v>F</v>
      </c>
      <c r="AS11" s="211" t="str">
        <f>IF($D11="","",VLOOKUP($D11,Licenciés!$A:$AC,29,FALSE))</f>
        <v>Française</v>
      </c>
      <c r="AT11" s="30">
        <f>IF($D11="","",VLOOKUP($D11,Licenciés!$A:$AC,28,FALSE))</f>
        <v>0</v>
      </c>
      <c r="AU11" s="211">
        <f>IF($D11="","",VLOOKUP($D11,Licenciés!$A:$AZ,35,FALSE))</f>
        <v>643234803</v>
      </c>
      <c r="AV11" s="211">
        <f>IF($D11="","",VLOOKUP($D11,Licenciés!$A:$AZ,36,FALSE))</f>
        <v>614085986</v>
      </c>
      <c r="AW11" s="216" t="str">
        <f>IF($D11="","",VLOOKUP($D11,Licenciés!$A:$AZ,37,FALSE))</f>
        <v>caronan_bz@hotmail.com</v>
      </c>
      <c r="AX11" s="101"/>
    </row>
    <row r="12" spans="1:50" ht="15.95" customHeight="1">
      <c r="A12" s="519">
        <v>7</v>
      </c>
      <c r="B12" s="520" t="str">
        <f t="shared" si="0"/>
        <v>12</v>
      </c>
      <c r="C12" s="521" t="str">
        <f t="shared" si="1"/>
        <v>72</v>
      </c>
      <c r="D12" s="566">
        <v>7224166</v>
      </c>
      <c r="E12" s="523" t="str">
        <f>IF($D12="","",(VLOOKUP($D12,Licenciés!$A:$AC,2,FALSE)&amp;" "&amp;VLOOKUP($D12,Licenciés!$A:$AC,3,FALSE)))</f>
        <v>COUET Marie-Charlotte</v>
      </c>
      <c r="F12" s="29" t="str">
        <f>IF($D12="","",VLOOKUP($D12,Licenciés!$A:$AC,15,FALSE))</f>
        <v>LE MANS SARTHE TENNIS DE TABLE</v>
      </c>
      <c r="G12" s="525">
        <f>IF($D12="","",VLOOKUP($D12,Licenciés!$A:$AC,8,FALSE))</f>
        <v>41199</v>
      </c>
      <c r="H12" s="521">
        <f>IF($D12="","",VLOOKUP($D12,Licenciés!$A:$AC,21,FALSE))</f>
        <v>539</v>
      </c>
      <c r="I12" s="521">
        <f>IF($D12="","",IF(VLOOKUP($D12,Licenciés!$A:$AC,24,FALSE)="Numerote","n° "&amp;VLOOKUP($D12,Licenciés!$A:$AC,23,FALSE),(VLOOKUP($D12,Licenciés!$A:$AC,24,FALSE))))</f>
        <v>5</v>
      </c>
      <c r="J12" s="521" t="str">
        <f>IF($D12="","",VLOOKUP($D12,Licenciés!$A:$AC,9,FALSE))</f>
        <v>B2</v>
      </c>
      <c r="K12" s="562"/>
      <c r="L12" s="559"/>
      <c r="M12" s="521">
        <v>30</v>
      </c>
      <c r="N12" s="521"/>
      <c r="O12" s="528"/>
      <c r="P12" s="529"/>
      <c r="Q12" s="559"/>
      <c r="R12" s="530"/>
      <c r="S12" s="521"/>
      <c r="T12" s="528"/>
      <c r="U12" s="529"/>
      <c r="V12" s="559"/>
      <c r="W12" s="574"/>
      <c r="X12" s="521"/>
      <c r="Y12" s="528"/>
      <c r="Z12" s="529"/>
      <c r="AA12" s="559"/>
      <c r="AB12" s="530"/>
      <c r="AC12" s="588"/>
      <c r="AD12" s="589"/>
      <c r="AE12" s="529">
        <f t="shared" si="2"/>
        <v>0</v>
      </c>
      <c r="AF12" s="530">
        <f t="shared" si="3"/>
        <v>0</v>
      </c>
      <c r="AG12" s="530">
        <f t="shared" si="4"/>
        <v>30</v>
      </c>
      <c r="AH12" s="530">
        <f t="shared" si="5"/>
        <v>0</v>
      </c>
      <c r="AI12" s="531">
        <f t="shared" si="6"/>
        <v>0</v>
      </c>
      <c r="AJ12" s="231"/>
      <c r="AK12" s="513"/>
      <c r="AL12" s="132">
        <f>IF($D12="","",IF(VLOOKUP($D12,Licenciés!$A:$AC,14,FALSE)&lt;10000000,"0"&amp;VLOOKUP($D12,Licenciés!$A:$AC,14,FALSE),VLOOKUP($D12,Licenciés!$A:$AC,14,FALSE)))</f>
        <v>12720104</v>
      </c>
      <c r="AM12" s="211">
        <f>IF($D12="","",VLOOKUP($D12,Licenciés!$A:$AC,23,FALSE))</f>
        <v>0</v>
      </c>
      <c r="AN12" s="30">
        <f>IF($D12="","",VLOOKUP($D12,Licenciés!$A:$AC,16,FALSE))</f>
        <v>44755</v>
      </c>
      <c r="AO12" s="31" t="str">
        <f>IF($D12="","",VLOOKUP($D12,Licenciés!$A:$AC,20,FALSE))</f>
        <v>Attestation autoquestionnaire pour mineur</v>
      </c>
      <c r="AP12" s="211" t="str">
        <f>IF($D12="","",VLOOKUP($D12,Licenciés!$A:$AC,5,FALSE))</f>
        <v>T</v>
      </c>
      <c r="AQ12" s="211">
        <f>IF($D12="","",VLOOKUP($D12,Licenciés!$A:$AC,10,FALSE))</f>
        <v>-11</v>
      </c>
      <c r="AR12" s="211" t="str">
        <f>IF($D12="","",VLOOKUP($D12,Licenciés!$A:$AC,11,FALSE))</f>
        <v>F</v>
      </c>
      <c r="AS12" s="211" t="str">
        <f>IF($D12="","",VLOOKUP($D12,Licenciés!$A:$AC,29,FALSE))</f>
        <v>Française</v>
      </c>
      <c r="AT12" s="30">
        <f>IF($D12="","",VLOOKUP($D12,Licenciés!$A:$AC,28,FALSE))</f>
        <v>0</v>
      </c>
      <c r="AU12" s="211">
        <f>IF($D12="","",VLOOKUP($D12,Licenciés!$A:$AZ,35,FALSE))</f>
        <v>0</v>
      </c>
      <c r="AV12" s="211">
        <f>IF($D12="","",VLOOKUP($D12,Licenciés!$A:$AZ,36,FALSE))</f>
        <v>663492293</v>
      </c>
      <c r="AW12" s="216" t="str">
        <f>IF($D12="","",VLOOKUP($D12,Licenciés!$A:$AZ,37,FALSE))</f>
        <v>adelinecouet1@gmail.com</v>
      </c>
      <c r="AX12" s="101"/>
    </row>
    <row r="13" spans="1:50" ht="15.95" customHeight="1">
      <c r="A13" s="519">
        <v>8</v>
      </c>
      <c r="B13" s="520" t="str">
        <f t="shared" si="0"/>
        <v>12</v>
      </c>
      <c r="C13" s="521" t="str">
        <f t="shared" si="1"/>
        <v>44</v>
      </c>
      <c r="D13" s="566">
        <v>4460305</v>
      </c>
      <c r="E13" s="523" t="str">
        <f>IF($D13="","",(VLOOKUP($D13,Licenciés!$A:$AC,2,FALSE)&amp;" "&amp;VLOOKUP($D13,Licenciés!$A:$AC,3,FALSE)))</f>
        <v>LACROIX Shanna</v>
      </c>
      <c r="F13" s="29" t="str">
        <f>IF($D13="","",VLOOKUP($D13,Licenciés!$A:$AC,15,FALSE))</f>
        <v>PENHOET U.M.</v>
      </c>
      <c r="G13" s="525">
        <f>IF($D13="","",VLOOKUP($D13,Licenciés!$A:$AC,8,FALSE))</f>
        <v>41229</v>
      </c>
      <c r="H13" s="521">
        <f>IF($D13="","",VLOOKUP($D13,Licenciés!$A:$AC,21,FALSE))</f>
        <v>507</v>
      </c>
      <c r="I13" s="521">
        <f>IF($D13="","",IF(VLOOKUP($D13,Licenciés!$A:$AC,24,FALSE)="Numerote","n° "&amp;VLOOKUP($D13,Licenciés!$A:$AC,23,FALSE),(VLOOKUP($D13,Licenciés!$A:$AC,24,FALSE))))</f>
        <v>5</v>
      </c>
      <c r="J13" s="521" t="str">
        <f>IF($D13="","",VLOOKUP($D13,Licenciés!$A:$AC,9,FALSE))</f>
        <v>B2</v>
      </c>
      <c r="K13" s="562"/>
      <c r="L13" s="559"/>
      <c r="M13" s="530">
        <v>25</v>
      </c>
      <c r="N13" s="521"/>
      <c r="O13" s="528"/>
      <c r="P13" s="529"/>
      <c r="Q13" s="559"/>
      <c r="R13" s="530"/>
      <c r="S13" s="521"/>
      <c r="T13" s="528"/>
      <c r="U13" s="529"/>
      <c r="V13" s="559"/>
      <c r="W13" s="574"/>
      <c r="X13" s="521"/>
      <c r="Y13" s="528"/>
      <c r="Z13" s="529"/>
      <c r="AA13" s="559"/>
      <c r="AB13" s="530"/>
      <c r="AC13" s="588"/>
      <c r="AD13" s="589"/>
      <c r="AE13" s="529">
        <f t="shared" si="2"/>
        <v>0</v>
      </c>
      <c r="AF13" s="530">
        <f t="shared" si="3"/>
        <v>0</v>
      </c>
      <c r="AG13" s="530">
        <f t="shared" si="4"/>
        <v>25</v>
      </c>
      <c r="AH13" s="530">
        <f t="shared" si="5"/>
        <v>0</v>
      </c>
      <c r="AI13" s="531">
        <f t="shared" si="6"/>
        <v>0</v>
      </c>
      <c r="AJ13" s="231"/>
      <c r="AK13" s="513"/>
      <c r="AL13" s="132">
        <f>IF($D13="","",IF(VLOOKUP($D13,Licenciés!$A:$AC,14,FALSE)&lt;10000000,"0"&amp;VLOOKUP($D13,Licenciés!$A:$AC,14,FALSE),VLOOKUP($D13,Licenciés!$A:$AC,14,FALSE)))</f>
        <v>12440051</v>
      </c>
      <c r="AM13" s="211">
        <f>IF($D13="","",VLOOKUP($D13,Licenciés!$A:$AC,23,FALSE))</f>
        <v>0</v>
      </c>
      <c r="AN13" s="30">
        <f>IF($D13="","",VLOOKUP($D13,Licenciés!$A:$AC,16,FALSE))</f>
        <v>44812</v>
      </c>
      <c r="AO13" s="31" t="str">
        <f>IF($D13="","",VLOOKUP($D13,Licenciés!$A:$AC,20,FALSE))</f>
        <v>Attestation autoquestionnaire pour mineur</v>
      </c>
      <c r="AP13" s="211" t="str">
        <f>IF($D13="","",VLOOKUP($D13,Licenciés!$A:$AC,5,FALSE))</f>
        <v>T</v>
      </c>
      <c r="AQ13" s="211">
        <f>IF($D13="","",VLOOKUP($D13,Licenciés!$A:$AC,10,FALSE))</f>
        <v>-11</v>
      </c>
      <c r="AR13" s="211" t="str">
        <f>IF($D13="","",VLOOKUP($D13,Licenciés!$A:$AC,11,FALSE))</f>
        <v>F</v>
      </c>
      <c r="AS13" s="211" t="str">
        <f>IF($D13="","",VLOOKUP($D13,Licenciés!$A:$AC,29,FALSE))</f>
        <v>Française</v>
      </c>
      <c r="AT13" s="30">
        <f>IF($D13="","",VLOOKUP($D13,Licenciés!$A:$AC,28,FALSE))</f>
        <v>0</v>
      </c>
      <c r="AU13" s="211">
        <f>IF($D13="","",VLOOKUP($D13,Licenciés!$A:$AZ,35,FALSE))</f>
        <v>662177302</v>
      </c>
      <c r="AV13" s="211">
        <f>IF($D13="","",VLOOKUP($D13,Licenciés!$A:$AZ,36,FALSE))</f>
        <v>651863508</v>
      </c>
      <c r="AW13" s="216" t="str">
        <f>IF($D13="","",VLOOKUP($D13,Licenciés!$A:$AZ,37,FALSE))</f>
        <v>langevinstephanie18@gmail.com</v>
      </c>
      <c r="AX13" s="101"/>
    </row>
    <row r="14" spans="1:50" ht="15.95" customHeight="1">
      <c r="A14" s="519">
        <v>9</v>
      </c>
      <c r="B14" s="520" t="str">
        <f t="shared" si="0"/>
        <v>03</v>
      </c>
      <c r="C14" s="521" t="str">
        <f t="shared" si="1"/>
        <v>29</v>
      </c>
      <c r="D14" s="566">
        <v>2939472</v>
      </c>
      <c r="E14" s="523" t="str">
        <f>IF($D14="","",(VLOOKUP($D14,Licenciés!$A:$AC,2,FALSE)&amp;" "&amp;VLOOKUP($D14,Licenciés!$A:$AC,3,FALSE)))</f>
        <v>SOUCHON Apolline</v>
      </c>
      <c r="F14" s="29" t="str">
        <f>IF($D14="","",VLOOKUP($D14,Licenciés!$A:$AC,15,FALSE))</f>
        <v>RP FOUESNANT</v>
      </c>
      <c r="G14" s="525">
        <f>IF($D14="","",VLOOKUP($D14,Licenciés!$A:$AC,8,FALSE))</f>
        <v>41239</v>
      </c>
      <c r="H14" s="521">
        <f>IF($D14="","",VLOOKUP($D14,Licenciés!$A:$AC,21,FALSE))</f>
        <v>616</v>
      </c>
      <c r="I14" s="521">
        <f>IF($D14="","",IF(VLOOKUP($D14,Licenciés!$A:$AC,24,FALSE)="Numerote","n° "&amp;VLOOKUP($D14,Licenciés!$A:$AC,23,FALSE),(VLOOKUP($D14,Licenciés!$A:$AC,24,FALSE))))</f>
        <v>6</v>
      </c>
      <c r="J14" s="521" t="str">
        <f>IF($D14="","",VLOOKUP($D14,Licenciés!$A:$AC,9,FALSE))</f>
        <v>B2</v>
      </c>
      <c r="K14" s="526"/>
      <c r="L14" s="527"/>
      <c r="M14" s="521">
        <v>20</v>
      </c>
      <c r="N14" s="521"/>
      <c r="O14" s="528"/>
      <c r="P14" s="529"/>
      <c r="Q14" s="559"/>
      <c r="R14" s="530"/>
      <c r="S14" s="521"/>
      <c r="T14" s="528"/>
      <c r="U14" s="529"/>
      <c r="V14" s="559"/>
      <c r="W14" s="530"/>
      <c r="X14" s="521"/>
      <c r="Y14" s="528"/>
      <c r="Z14" s="529"/>
      <c r="AA14" s="559"/>
      <c r="AB14" s="530"/>
      <c r="AC14" s="521"/>
      <c r="AD14" s="603"/>
      <c r="AE14" s="529">
        <f t="shared" si="2"/>
        <v>0</v>
      </c>
      <c r="AF14" s="530">
        <f t="shared" si="3"/>
        <v>0</v>
      </c>
      <c r="AG14" s="530">
        <f t="shared" si="4"/>
        <v>20</v>
      </c>
      <c r="AH14" s="530">
        <f t="shared" si="5"/>
        <v>0</v>
      </c>
      <c r="AI14" s="531">
        <f t="shared" si="6"/>
        <v>0</v>
      </c>
      <c r="AJ14" s="231"/>
      <c r="AK14" s="513"/>
      <c r="AL14" s="132" t="str">
        <f>IF($D14="","",IF(VLOOKUP($D14,Licenciés!$A:$AC,14,FALSE)&lt;10000000,"0"&amp;VLOOKUP($D14,Licenciés!$A:$AC,14,FALSE),VLOOKUP($D14,Licenciés!$A:$AC,14,FALSE)))</f>
        <v>03290229</v>
      </c>
      <c r="AM14" s="211">
        <f>IF($D14="","",VLOOKUP($D14,Licenciés!$A:$AC,23,FALSE))</f>
        <v>0</v>
      </c>
      <c r="AN14" s="30">
        <f>IF($D14="","",VLOOKUP($D14,Licenciés!$A:$AC,16,FALSE))</f>
        <v>44813</v>
      </c>
      <c r="AO14" s="31" t="str">
        <f>IF($D14="","",VLOOKUP($D14,Licenciés!$A:$AC,20,FALSE))</f>
        <v>Attestation autoquestionnaire pour mineur</v>
      </c>
      <c r="AP14" s="211" t="str">
        <f>IF($D14="","",VLOOKUP($D14,Licenciés!$A:$AC,5,FALSE))</f>
        <v>T</v>
      </c>
      <c r="AQ14" s="211">
        <f>IF($D14="","",VLOOKUP($D14,Licenciés!$A:$AC,10,FALSE))</f>
        <v>-11</v>
      </c>
      <c r="AR14" s="211" t="str">
        <f>IF($D14="","",VLOOKUP($D14,Licenciés!$A:$AC,11,FALSE))</f>
        <v>F</v>
      </c>
      <c r="AS14" s="211" t="str">
        <f>IF($D14="","",VLOOKUP($D14,Licenciés!$A:$AC,29,FALSE))</f>
        <v>Française</v>
      </c>
      <c r="AT14" s="30">
        <f>IF($D14="","",VLOOKUP($D14,Licenciés!$A:$AC,28,FALSE))</f>
        <v>43647</v>
      </c>
      <c r="AU14" s="211">
        <f>IF($D14="","",VLOOKUP($D14,Licenciés!$A:$AZ,35,FALSE))</f>
        <v>0</v>
      </c>
      <c r="AV14" s="211">
        <f>IF($D14="","",VLOOKUP($D14,Licenciés!$A:$AZ,36,FALSE))</f>
        <v>663617773</v>
      </c>
      <c r="AW14" s="31" t="str">
        <f>IF($D14="","",VLOOKUP($D14,Licenciés!$A:$AZ,37,FALSE))</f>
        <v>Nicosouchon@wanadoo.fr</v>
      </c>
      <c r="AX14" s="101"/>
    </row>
    <row r="15" spans="1:50" s="101" customFormat="1" ht="14.25" customHeight="1">
      <c r="A15" s="519">
        <v>10</v>
      </c>
      <c r="B15" s="520" t="str">
        <f t="shared" si="0"/>
        <v>04</v>
      </c>
      <c r="C15" s="521" t="str">
        <f t="shared" si="1"/>
        <v>28</v>
      </c>
      <c r="D15" s="570">
        <v>2815667</v>
      </c>
      <c r="E15" s="523" t="str">
        <f>IF($D15="","",(VLOOKUP($D15,Licenciés!$A:$AC,2,FALSE)&amp;" "&amp;VLOOKUP($D15,Licenciés!$A:$AC,3,FALSE)))</f>
        <v>SOUSAN Anna</v>
      </c>
      <c r="F15" s="29" t="str">
        <f>IF($D15="","",VLOOKUP($D15,Licenciés!$A:$AC,15,FALSE))</f>
        <v>LUISANT AC Tennis de Table</v>
      </c>
      <c r="G15" s="525">
        <f>IF($D15="","",VLOOKUP($D15,Licenciés!$A:$AC,8,FALSE))</f>
        <v>41653</v>
      </c>
      <c r="H15" s="521">
        <f>IF($D15="","",VLOOKUP($D15,Licenciés!$A:$AC,21,FALSE))</f>
        <v>563</v>
      </c>
      <c r="I15" s="521">
        <f>IF($D15="","",IF(VLOOKUP($D15,Licenciés!$A:$AC,24,FALSE)="Numerote","n° "&amp;VLOOKUP($D15,Licenciés!$A:$AC,23,FALSE),(VLOOKUP($D15,Licenciés!$A:$AC,24,FALSE))))</f>
        <v>5</v>
      </c>
      <c r="J15" s="521" t="str">
        <f>IF($D15="","",VLOOKUP($D15,Licenciés!$A:$AC,9,FALSE))</f>
        <v>P</v>
      </c>
      <c r="K15" s="526"/>
      <c r="L15" s="527"/>
      <c r="M15" s="521">
        <v>15</v>
      </c>
      <c r="N15" s="521"/>
      <c r="O15" s="528"/>
      <c r="P15" s="529"/>
      <c r="Q15" s="559"/>
      <c r="R15" s="530"/>
      <c r="S15" s="521"/>
      <c r="T15" s="528"/>
      <c r="U15" s="529"/>
      <c r="V15" s="559"/>
      <c r="W15" s="563"/>
      <c r="X15" s="521"/>
      <c r="Y15" s="528"/>
      <c r="Z15" s="529"/>
      <c r="AA15" s="559"/>
      <c r="AB15" s="530"/>
      <c r="AC15" s="588"/>
      <c r="AD15" s="589"/>
      <c r="AE15" s="529">
        <f t="shared" si="2"/>
        <v>0</v>
      </c>
      <c r="AF15" s="530">
        <f t="shared" si="3"/>
        <v>0</v>
      </c>
      <c r="AG15" s="530">
        <f t="shared" si="4"/>
        <v>15</v>
      </c>
      <c r="AH15" s="530">
        <f t="shared" si="5"/>
        <v>0</v>
      </c>
      <c r="AI15" s="531">
        <f t="shared" si="6"/>
        <v>0</v>
      </c>
      <c r="AJ15" s="231"/>
      <c r="AK15" s="513"/>
      <c r="AL15" s="132" t="str">
        <f>IF($D15="","",IF(VLOOKUP($D15,Licenciés!$A:$AC,14,FALSE)&lt;10000000,"0"&amp;VLOOKUP($D15,Licenciés!$A:$AC,14,FALSE),VLOOKUP($D15,Licenciés!$A:$AC,14,FALSE)))</f>
        <v>04280121</v>
      </c>
      <c r="AM15" s="211">
        <f>IF($D15="","",VLOOKUP($D15,Licenciés!$A:$AC,23,FALSE))</f>
        <v>0</v>
      </c>
      <c r="AN15" s="30">
        <f>IF($D15="","",VLOOKUP($D15,Licenciés!$A:$AC,16,FALSE))</f>
        <v>44819</v>
      </c>
      <c r="AO15" s="31" t="str">
        <f>IF($D15="","",VLOOKUP($D15,Licenciés!$A:$AC,20,FALSE))</f>
        <v>Standard</v>
      </c>
      <c r="AP15" s="211" t="str">
        <f>IF($D15="","",VLOOKUP($D15,Licenciés!$A:$AC,5,FALSE))</f>
        <v>T</v>
      </c>
      <c r="AQ15" s="211">
        <f>IF($D15="","",VLOOKUP($D15,Licenciés!$A:$AC,10,FALSE))</f>
        <v>-9</v>
      </c>
      <c r="AR15" s="211" t="str">
        <f>IF($D15="","",VLOOKUP($D15,Licenciés!$A:$AC,11,FALSE))</f>
        <v>F</v>
      </c>
      <c r="AS15" s="211" t="str">
        <f>IF($D15="","",VLOOKUP($D15,Licenciés!$A:$AC,29,FALSE))</f>
        <v>Française</v>
      </c>
      <c r="AT15" s="30">
        <f>IF($D15="","",VLOOKUP($D15,Licenciés!$A:$AC,28,FALSE))</f>
        <v>0</v>
      </c>
      <c r="AU15" s="211">
        <f>IF($D15="","",VLOOKUP($D15,Licenciés!$A:$AZ,35,FALSE))</f>
        <v>0</v>
      </c>
      <c r="AV15" s="211">
        <f>IF($D15="","",VLOOKUP($D15,Licenciés!$A:$AZ,36,FALSE))</f>
        <v>680818059</v>
      </c>
      <c r="AW15" s="31" t="str">
        <f>IF($D15="","",VLOOKUP($D15,Licenciés!$A:$AZ,37,FALSE))</f>
        <v>virginie.lvovschi@gmail.com</v>
      </c>
    </row>
    <row r="16" spans="1:50" ht="15.95" customHeight="1">
      <c r="A16" s="519">
        <v>11</v>
      </c>
      <c r="B16" s="619" t="str">
        <f t="shared" si="0"/>
        <v>12</v>
      </c>
      <c r="C16" s="549" t="str">
        <f t="shared" si="1"/>
        <v>85</v>
      </c>
      <c r="D16" s="683">
        <v>8530015</v>
      </c>
      <c r="E16" s="523" t="str">
        <f>IF($D16="","",(VLOOKUP($D16,Licenciés!$A:$AC,2,FALSE)&amp;" "&amp;VLOOKUP($D16,Licenciés!$A:$AC,3,FALSE)))</f>
        <v>GAUVRIT Adelie</v>
      </c>
      <c r="F16" s="29" t="str">
        <f>IF($D16="","",VLOOKUP($D16,Licenciés!$A:$AC,15,FALSE))</f>
        <v>AIZENAY CPF</v>
      </c>
      <c r="G16" s="644">
        <f>IF($D16="","",VLOOKUP($D16,Licenciés!$A:$AC,8,FALSE))</f>
        <v>41182</v>
      </c>
      <c r="H16" s="549">
        <f>IF($D16="","",VLOOKUP($D16,Licenciés!$A:$AC,21,FALSE))</f>
        <v>580</v>
      </c>
      <c r="I16" s="549">
        <f>IF($D16="","",IF(VLOOKUP($D16,Licenciés!$A:$AC,24,FALSE)="Numerote","n° "&amp;VLOOKUP($D16,Licenciés!$A:$AC,23,FALSE),(VLOOKUP($D16,Licenciés!$A:$AC,24,FALSE))))</f>
        <v>5</v>
      </c>
      <c r="J16" s="549" t="str">
        <f>IF($D16="","",VLOOKUP($D16,Licenciés!$A:$AC,9,FALSE))</f>
        <v>B2</v>
      </c>
      <c r="K16" s="696"/>
      <c r="L16" s="553"/>
      <c r="M16" s="549">
        <v>10</v>
      </c>
      <c r="N16" s="549"/>
      <c r="O16" s="554"/>
      <c r="P16" s="552"/>
      <c r="Q16" s="553"/>
      <c r="R16" s="549"/>
      <c r="S16" s="549"/>
      <c r="T16" s="554"/>
      <c r="U16" s="552"/>
      <c r="V16" s="553"/>
      <c r="W16" s="697"/>
      <c r="X16" s="549"/>
      <c r="Y16" s="554"/>
      <c r="Z16" s="645"/>
      <c r="AA16" s="553"/>
      <c r="AB16" s="549"/>
      <c r="AC16" s="549"/>
      <c r="AD16" s="717"/>
      <c r="AE16" s="645">
        <f t="shared" si="2"/>
        <v>0</v>
      </c>
      <c r="AF16" s="646">
        <f t="shared" si="3"/>
        <v>0</v>
      </c>
      <c r="AG16" s="646">
        <f t="shared" si="4"/>
        <v>10</v>
      </c>
      <c r="AH16" s="646">
        <f t="shared" si="5"/>
        <v>0</v>
      </c>
      <c r="AI16" s="647">
        <f t="shared" si="6"/>
        <v>0</v>
      </c>
      <c r="AJ16" s="128"/>
      <c r="AK16" s="513"/>
      <c r="AL16" s="132">
        <f>IF($D16="","",IF(VLOOKUP($D16,Licenciés!$A:$AC,14,FALSE)&lt;10000000,"0"&amp;VLOOKUP($D16,Licenciés!$A:$AC,14,FALSE),VLOOKUP($D16,Licenciés!$A:$AC,14,FALSE)))</f>
        <v>12850028</v>
      </c>
      <c r="AM16" s="211">
        <f>IF($D16="","",VLOOKUP($D16,Licenciés!$A:$AC,23,FALSE))</f>
        <v>0</v>
      </c>
      <c r="AN16" s="30">
        <f>IF($D16="","",VLOOKUP($D16,Licenciés!$A:$AC,16,FALSE))</f>
        <v>44810</v>
      </c>
      <c r="AO16" s="31" t="str">
        <f>IF($D16="","",VLOOKUP($D16,Licenciés!$A:$AC,20,FALSE))</f>
        <v>Standard</v>
      </c>
      <c r="AP16" s="211" t="str">
        <f>IF($D16="","",VLOOKUP($D16,Licenciés!$A:$AC,5,FALSE))</f>
        <v>T</v>
      </c>
      <c r="AQ16" s="211">
        <f>IF($D16="","",VLOOKUP($D16,Licenciés!$A:$AC,10,FALSE))</f>
        <v>-11</v>
      </c>
      <c r="AR16" s="211" t="str">
        <f>IF($D16="","",VLOOKUP($D16,Licenciés!$A:$AC,11,FALSE))</f>
        <v>F</v>
      </c>
      <c r="AS16" s="211" t="str">
        <f>IF($D16="","",VLOOKUP($D16,Licenciés!$A:$AC,29,FALSE))</f>
        <v>Française</v>
      </c>
      <c r="AT16" s="30">
        <f>IF($D16="","",VLOOKUP($D16,Licenciés!$A:$AC,28,FALSE))</f>
        <v>0</v>
      </c>
      <c r="AU16" s="211">
        <f>IF($D16="","",VLOOKUP($D16,Licenciés!$A:$AZ,35,FALSE))</f>
        <v>0</v>
      </c>
      <c r="AV16" s="211">
        <f>IF($D16="","",VLOOKUP($D16,Licenciés!$A:$AZ,36,FALSE))</f>
        <v>0</v>
      </c>
      <c r="AW16" s="31" t="str">
        <f>IF($D16="","",VLOOKUP($D16,Licenciés!$A:$AZ,37,FALSE))</f>
        <v>fifine.b@hotmail.fr</v>
      </c>
      <c r="AX16" s="101"/>
    </row>
    <row r="17" spans="1:50" ht="15.95" customHeight="1">
      <c r="A17" s="519">
        <v>12</v>
      </c>
      <c r="B17" s="520" t="str">
        <f t="shared" si="0"/>
        <v>12</v>
      </c>
      <c r="C17" s="521" t="str">
        <f t="shared" si="1"/>
        <v>44</v>
      </c>
      <c r="D17" s="566">
        <v>4461049</v>
      </c>
      <c r="E17" s="523" t="str">
        <f>IF($D17="","",(VLOOKUP($D17,Licenciés!$A:$AC,2,FALSE)&amp;" "&amp;VLOOKUP($D17,Licenciés!$A:$AC,3,FALSE)))</f>
        <v>LUCAS Rose</v>
      </c>
      <c r="F17" s="29" t="str">
        <f>IF($D17="","",VLOOKUP($D17,Licenciés!$A:$AC,15,FALSE))</f>
        <v>ORVAULT SPORT TENNIS DE TABLE</v>
      </c>
      <c r="G17" s="525">
        <f>IF($D17="","",VLOOKUP($D17,Licenciés!$A:$AC,8,FALSE))</f>
        <v>41297</v>
      </c>
      <c r="H17" s="521">
        <f>IF($D17="","",VLOOKUP($D17,Licenciés!$A:$AC,21,FALSE))</f>
        <v>533</v>
      </c>
      <c r="I17" s="521">
        <f>IF($D17="","",IF(VLOOKUP($D17,Licenciés!$A:$AC,24,FALSE)="Numerote","n° "&amp;VLOOKUP($D17,Licenciés!$A:$AC,23,FALSE),(VLOOKUP($D17,Licenciés!$A:$AC,24,FALSE))))</f>
        <v>5</v>
      </c>
      <c r="J17" s="521" t="str">
        <f>IF($D17="","",VLOOKUP($D17,Licenciés!$A:$AC,9,FALSE))</f>
        <v>B1</v>
      </c>
      <c r="K17" s="529"/>
      <c r="L17" s="559"/>
      <c r="M17" s="563">
        <v>7</v>
      </c>
      <c r="N17" s="521"/>
      <c r="O17" s="528"/>
      <c r="P17" s="529"/>
      <c r="Q17" s="559"/>
      <c r="R17" s="530"/>
      <c r="S17" s="521"/>
      <c r="T17" s="528"/>
      <c r="U17" s="529"/>
      <c r="V17" s="559"/>
      <c r="W17" s="574"/>
      <c r="X17" s="521"/>
      <c r="Y17" s="528"/>
      <c r="Z17" s="529"/>
      <c r="AA17" s="559"/>
      <c r="AB17" s="530"/>
      <c r="AC17" s="588"/>
      <c r="AD17" s="589"/>
      <c r="AE17" s="529">
        <f t="shared" si="2"/>
        <v>0</v>
      </c>
      <c r="AF17" s="530">
        <f t="shared" si="3"/>
        <v>0</v>
      </c>
      <c r="AG17" s="530">
        <f t="shared" si="4"/>
        <v>7</v>
      </c>
      <c r="AH17" s="530">
        <f t="shared" si="5"/>
        <v>0</v>
      </c>
      <c r="AI17" s="531">
        <f t="shared" si="6"/>
        <v>0</v>
      </c>
      <c r="AJ17" s="128"/>
      <c r="AK17" s="513"/>
      <c r="AL17" s="132">
        <f>IF($D17="","",IF(VLOOKUP($D17,Licenciés!$A:$AC,14,FALSE)&lt;10000000,"0"&amp;VLOOKUP($D17,Licenciés!$A:$AC,14,FALSE),VLOOKUP($D17,Licenciés!$A:$AC,14,FALSE)))</f>
        <v>12440141</v>
      </c>
      <c r="AM17" s="211">
        <f>IF($D17="","",VLOOKUP($D17,Licenciés!$A:$AC,23,FALSE))</f>
        <v>0</v>
      </c>
      <c r="AN17" s="30">
        <f>IF($D17="","",VLOOKUP($D17,Licenciés!$A:$AC,16,FALSE))</f>
        <v>44812</v>
      </c>
      <c r="AO17" s="31" t="str">
        <f>IF($D17="","",VLOOKUP($D17,Licenciés!$A:$AC,20,FALSE))</f>
        <v>Attestation autoquestionnaire pour mineur</v>
      </c>
      <c r="AP17" s="211" t="str">
        <f>IF($D17="","",VLOOKUP($D17,Licenciés!$A:$AC,5,FALSE))</f>
        <v>T</v>
      </c>
      <c r="AQ17" s="211">
        <f>IF($D17="","",VLOOKUP($D17,Licenciés!$A:$AC,10,FALSE))</f>
        <v>-10</v>
      </c>
      <c r="AR17" s="211" t="str">
        <f>IF($D17="","",VLOOKUP($D17,Licenciés!$A:$AC,11,FALSE))</f>
        <v>F</v>
      </c>
      <c r="AS17" s="211" t="str">
        <f>IF($D17="","",VLOOKUP($D17,Licenciés!$A:$AC,29,FALSE))</f>
        <v>Française</v>
      </c>
      <c r="AT17" s="30">
        <f>IF($D17="","",VLOOKUP($D17,Licenciés!$A:$AC,28,FALSE))</f>
        <v>0</v>
      </c>
      <c r="AU17" s="211" t="str">
        <f>IF($D17="","",VLOOKUP($D17,Licenciés!$A:$AZ,35,FALSE))</f>
        <v>06 23 16 29 63</v>
      </c>
      <c r="AV17" s="211">
        <f>IF($D17="","",VLOOKUP($D17,Licenciés!$A:$AZ,36,FALSE))</f>
        <v>613860584</v>
      </c>
      <c r="AW17" s="31" t="str">
        <f>IF($D17="","",VLOOKUP($D17,Licenciés!$A:$AZ,37,FALSE))</f>
        <v>darguesse.celine@wanadoo.fr</v>
      </c>
      <c r="AX17" s="101"/>
    </row>
    <row r="18" spans="1:50" ht="15.95" customHeight="1">
      <c r="A18" s="519">
        <v>13</v>
      </c>
      <c r="B18" s="520" t="str">
        <f t="shared" si="0"/>
        <v>08</v>
      </c>
      <c r="C18" s="521" t="str">
        <f t="shared" si="1"/>
        <v>92</v>
      </c>
      <c r="D18" s="566">
        <v>9252528</v>
      </c>
      <c r="E18" s="523" t="str">
        <f>IF($D18="","",(VLOOKUP($D18,Licenciés!$A:$AC,2,FALSE)&amp;" "&amp;VLOOKUP($D18,Licenciés!$A:$AC,3,FALSE)))</f>
        <v>SAADA Eva</v>
      </c>
      <c r="F18" s="29" t="str">
        <f>IF($D18="","",VLOOKUP($D18,Licenciés!$A:$AC,15,FALSE))</f>
        <v>LEVALLOIS SPORTING CLUB TT</v>
      </c>
      <c r="G18" s="525">
        <f>IF($D18="","",VLOOKUP($D18,Licenciés!$A:$AC,8,FALSE))</f>
        <v>41501</v>
      </c>
      <c r="H18" s="521">
        <f>IF($D18="","",VLOOKUP($D18,Licenciés!$A:$AC,21,FALSE))</f>
        <v>536</v>
      </c>
      <c r="I18" s="521">
        <f>IF($D18="","",IF(VLOOKUP($D18,Licenciés!$A:$AC,24,FALSE)="Numerote","n° "&amp;VLOOKUP($D18,Licenciés!$A:$AC,23,FALSE),(VLOOKUP($D18,Licenciés!$A:$AC,24,FALSE))))</f>
        <v>5</v>
      </c>
      <c r="J18" s="521" t="str">
        <f>IF($D18="","",VLOOKUP($D18,Licenciés!$A:$AC,9,FALSE))</f>
        <v>B1</v>
      </c>
      <c r="K18" s="571"/>
      <c r="L18" s="527"/>
      <c r="M18" s="521"/>
      <c r="N18" s="521">
        <v>100</v>
      </c>
      <c r="O18" s="528"/>
      <c r="P18" s="526"/>
      <c r="Q18" s="527"/>
      <c r="R18" s="521"/>
      <c r="S18" s="521"/>
      <c r="T18" s="528"/>
      <c r="U18" s="526"/>
      <c r="V18" s="527"/>
      <c r="W18" s="563"/>
      <c r="X18" s="521"/>
      <c r="Y18" s="528"/>
      <c r="Z18" s="529"/>
      <c r="AA18" s="527"/>
      <c r="AB18" s="521"/>
      <c r="AC18" s="521"/>
      <c r="AD18" s="603"/>
      <c r="AE18" s="529">
        <f t="shared" si="2"/>
        <v>0</v>
      </c>
      <c r="AF18" s="530">
        <f t="shared" si="3"/>
        <v>0</v>
      </c>
      <c r="AG18" s="530">
        <f t="shared" si="4"/>
        <v>1</v>
      </c>
      <c r="AH18" s="530">
        <f t="shared" si="5"/>
        <v>0</v>
      </c>
      <c r="AI18" s="531">
        <f t="shared" si="6"/>
        <v>0</v>
      </c>
      <c r="AJ18" s="129" t="s">
        <v>119</v>
      </c>
      <c r="AK18" s="513"/>
      <c r="AL18" s="132" t="str">
        <f>IF($D18="","",IF(VLOOKUP($D18,Licenciés!$A:$AC,14,FALSE)&lt;10000000,"0"&amp;VLOOKUP($D18,Licenciés!$A:$AC,14,FALSE),VLOOKUP($D18,Licenciés!$A:$AC,14,FALSE)))</f>
        <v>08921458</v>
      </c>
      <c r="AM18" s="211">
        <f>IF($D18="","",VLOOKUP($D18,Licenciés!$A:$AC,23,FALSE))</f>
        <v>0</v>
      </c>
      <c r="AN18" s="30">
        <f>IF($D18="","",VLOOKUP($D18,Licenciés!$A:$AC,16,FALSE))</f>
        <v>44811</v>
      </c>
      <c r="AO18" s="31" t="str">
        <f>IF($D18="","",VLOOKUP($D18,Licenciés!$A:$AC,20,FALSE))</f>
        <v>Attestation autoquestionnaire pour mineur</v>
      </c>
      <c r="AP18" s="211" t="str">
        <f>IF($D18="","",VLOOKUP($D18,Licenciés!$A:$AC,5,FALSE))</f>
        <v>T</v>
      </c>
      <c r="AQ18" s="211">
        <f>IF($D18="","",VLOOKUP($D18,Licenciés!$A:$AC,10,FALSE))</f>
        <v>-10</v>
      </c>
      <c r="AR18" s="211" t="str">
        <f>IF($D18="","",VLOOKUP($D18,Licenciés!$A:$AC,11,FALSE))</f>
        <v>F</v>
      </c>
      <c r="AS18" s="211" t="str">
        <f>IF($D18="","",VLOOKUP($D18,Licenciés!$A:$AC,29,FALSE))</f>
        <v>Française</v>
      </c>
      <c r="AT18" s="30">
        <f>IF($D18="","",VLOOKUP($D18,Licenciés!$A:$AC,28,FALSE))</f>
        <v>0</v>
      </c>
      <c r="AU18" s="211">
        <f>IF($D18="","",VLOOKUP($D18,Licenciés!$A:$AZ,35,FALSE))</f>
        <v>0</v>
      </c>
      <c r="AV18" s="211">
        <f>IF($D18="","",VLOOKUP($D18,Licenciés!$A:$AZ,36,FALSE))</f>
        <v>0</v>
      </c>
      <c r="AW18" s="31" t="str">
        <f>IF($D18="","",VLOOKUP($D18,Licenciés!$A:$AZ,37,FALSE))</f>
        <v>vjsaada@gmail.com</v>
      </c>
      <c r="AX18" s="101"/>
    </row>
    <row r="19" spans="1:50" ht="15.95" customHeight="1">
      <c r="A19" s="519">
        <v>14</v>
      </c>
      <c r="B19" s="520" t="str">
        <f t="shared" si="0"/>
        <v>03</v>
      </c>
      <c r="C19" s="521" t="str">
        <f t="shared" si="1"/>
        <v>56</v>
      </c>
      <c r="D19" s="566">
        <v>5623609</v>
      </c>
      <c r="E19" s="523" t="str">
        <f>IF($D19="","",(VLOOKUP($D19,Licenciés!$A:$AC,2,FALSE)&amp;" "&amp;VLOOKUP($D19,Licenciés!$A:$AC,3,FALSE)))</f>
        <v>STORM Alice</v>
      </c>
      <c r="F19" s="29" t="str">
        <f>IF($D19="","",VLOOKUP($D19,Licenciés!$A:$AC,15,FALSE))</f>
        <v>E.S PLESCOP T.T</v>
      </c>
      <c r="G19" s="525">
        <f>IF($D19="","",VLOOKUP($D19,Licenciés!$A:$AC,8,FALSE))</f>
        <v>41031</v>
      </c>
      <c r="H19" s="521">
        <f>IF($D19="","",VLOOKUP($D19,Licenciés!$A:$AC,21,FALSE))</f>
        <v>518</v>
      </c>
      <c r="I19" s="521">
        <f>IF($D19="","",IF(VLOOKUP($D19,Licenciés!$A:$AC,24,FALSE)="Numerote","n° "&amp;VLOOKUP($D19,Licenciés!$A:$AC,23,FALSE),(VLOOKUP($D19,Licenciés!$A:$AC,24,FALSE))))</f>
        <v>5</v>
      </c>
      <c r="J19" s="521" t="str">
        <f>IF($D19="","",VLOOKUP($D19,Licenciés!$A:$AC,9,FALSE))</f>
        <v>B2</v>
      </c>
      <c r="K19" s="562"/>
      <c r="L19" s="559"/>
      <c r="M19" s="521"/>
      <c r="N19" s="521">
        <v>100</v>
      </c>
      <c r="O19" s="528"/>
      <c r="P19" s="529"/>
      <c r="Q19" s="559"/>
      <c r="R19" s="530"/>
      <c r="S19" s="521"/>
      <c r="T19" s="528"/>
      <c r="U19" s="529"/>
      <c r="V19" s="559"/>
      <c r="W19" s="574"/>
      <c r="X19" s="521"/>
      <c r="Y19" s="528"/>
      <c r="Z19" s="529"/>
      <c r="AA19" s="559"/>
      <c r="AB19" s="530"/>
      <c r="AC19" s="588"/>
      <c r="AD19" s="604"/>
      <c r="AE19" s="529">
        <f t="shared" si="2"/>
        <v>0</v>
      </c>
      <c r="AF19" s="530">
        <f t="shared" si="3"/>
        <v>0</v>
      </c>
      <c r="AG19" s="530">
        <f t="shared" si="4"/>
        <v>1</v>
      </c>
      <c r="AH19" s="530">
        <f t="shared" si="5"/>
        <v>0</v>
      </c>
      <c r="AI19" s="531">
        <f t="shared" si="6"/>
        <v>0</v>
      </c>
      <c r="AJ19" s="129" t="s">
        <v>119</v>
      </c>
      <c r="AK19" s="513"/>
      <c r="AL19" s="132" t="str">
        <f>IF($D19="","",IF(VLOOKUP($D19,Licenciés!$A:$AC,14,FALSE)&lt;10000000,"0"&amp;VLOOKUP($D19,Licenciés!$A:$AC,14,FALSE),VLOOKUP($D19,Licenciés!$A:$AC,14,FALSE)))</f>
        <v>03560020</v>
      </c>
      <c r="AM19" s="211">
        <f>IF($D19="","",VLOOKUP($D19,Licenciés!$A:$AC,23,FALSE))</f>
        <v>0</v>
      </c>
      <c r="AN19" s="30">
        <f>IF($D19="","",VLOOKUP($D19,Licenciés!$A:$AC,16,FALSE))</f>
        <v>44809</v>
      </c>
      <c r="AO19" s="31" t="str">
        <f>IF($D19="","",VLOOKUP($D19,Licenciés!$A:$AC,20,FALSE))</f>
        <v>Standard</v>
      </c>
      <c r="AP19" s="211" t="str">
        <f>IF($D19="","",VLOOKUP($D19,Licenciés!$A:$AC,5,FALSE))</f>
        <v>T</v>
      </c>
      <c r="AQ19" s="211">
        <f>IF($D19="","",VLOOKUP($D19,Licenciés!$A:$AC,10,FALSE))</f>
        <v>-11</v>
      </c>
      <c r="AR19" s="211" t="str">
        <f>IF($D19="","",VLOOKUP($D19,Licenciés!$A:$AC,11,FALSE))</f>
        <v>F</v>
      </c>
      <c r="AS19" s="211" t="str">
        <f>IF($D19="","",VLOOKUP($D19,Licenciés!$A:$AC,29,FALSE))</f>
        <v>Française</v>
      </c>
      <c r="AT19" s="30">
        <f>IF($D19="","",VLOOKUP($D19,Licenciés!$A:$AC,28,FALSE))</f>
        <v>0</v>
      </c>
      <c r="AU19" s="211">
        <f>IF($D19="","",VLOOKUP($D19,Licenciés!$A:$AZ,35,FALSE))</f>
        <v>0</v>
      </c>
      <c r="AV19" s="211">
        <f>IF($D19="","",VLOOKUP($D19,Licenciés!$A:$AZ,36,FALSE))</f>
        <v>0</v>
      </c>
      <c r="AW19" s="31" t="str">
        <f>IF($D19="","",VLOOKUP($D19,Licenciés!$A:$AZ,37,FALSE))</f>
        <v>sandrinestorm@gmail.com</v>
      </c>
      <c r="AX19" s="101"/>
    </row>
    <row r="20" spans="1:50" ht="15.95" customHeight="1">
      <c r="A20" s="519">
        <v>15</v>
      </c>
      <c r="B20" s="520" t="str">
        <f t="shared" si="0"/>
        <v>04</v>
      </c>
      <c r="C20" s="521" t="str">
        <f t="shared" si="1"/>
        <v>41</v>
      </c>
      <c r="D20" s="566">
        <v>4114256</v>
      </c>
      <c r="E20" s="523" t="str">
        <f>IF($D20="","",(VLOOKUP($D20,Licenciés!$A:$AC,2,FALSE)&amp;" "&amp;VLOOKUP($D20,Licenciés!$A:$AC,3,FALSE)))</f>
        <v>COUTANT Elise</v>
      </c>
      <c r="F20" s="29" t="str">
        <f>IF($D20="","",VLOOKUP($D20,Licenciés!$A:$AC,15,FALSE))</f>
        <v xml:space="preserve">AZE TENNIS DE TABLE </v>
      </c>
      <c r="G20" s="525">
        <f>IF($D20="","",VLOOKUP($D20,Licenciés!$A:$AC,8,FALSE))</f>
        <v>41189</v>
      </c>
      <c r="H20" s="521">
        <f>IF($D20="","",VLOOKUP($D20,Licenciés!$A:$AC,21,FALSE))</f>
        <v>500</v>
      </c>
      <c r="I20" s="521">
        <f>IF($D20="","",IF(VLOOKUP($D20,Licenciés!$A:$AC,24,FALSE)="Numerote","n° "&amp;VLOOKUP($D20,Licenciés!$A:$AC,23,FALSE),(VLOOKUP($D20,Licenciés!$A:$AC,24,FALSE))))</f>
        <v>5</v>
      </c>
      <c r="J20" s="521" t="str">
        <f>IF($D20="","",VLOOKUP($D20,Licenciés!$A:$AC,9,FALSE))</f>
        <v>B2</v>
      </c>
      <c r="K20" s="526"/>
      <c r="L20" s="527"/>
      <c r="M20" s="521"/>
      <c r="N20" s="521">
        <v>100</v>
      </c>
      <c r="O20" s="528"/>
      <c r="P20" s="529"/>
      <c r="Q20" s="559"/>
      <c r="R20" s="530"/>
      <c r="S20" s="521"/>
      <c r="T20" s="528"/>
      <c r="U20" s="529"/>
      <c r="V20" s="559"/>
      <c r="W20" s="530"/>
      <c r="X20" s="521"/>
      <c r="Y20" s="528"/>
      <c r="Z20" s="529"/>
      <c r="AA20" s="559"/>
      <c r="AB20" s="530"/>
      <c r="AC20" s="521"/>
      <c r="AD20" s="551"/>
      <c r="AE20" s="529">
        <f t="shared" si="2"/>
        <v>0</v>
      </c>
      <c r="AF20" s="530">
        <f t="shared" si="3"/>
        <v>0</v>
      </c>
      <c r="AG20" s="530">
        <f t="shared" si="4"/>
        <v>1</v>
      </c>
      <c r="AH20" s="530">
        <f t="shared" si="5"/>
        <v>0</v>
      </c>
      <c r="AI20" s="531">
        <f t="shared" si="6"/>
        <v>0</v>
      </c>
      <c r="AJ20" s="129" t="s">
        <v>119</v>
      </c>
      <c r="AK20" s="513"/>
      <c r="AL20" s="132" t="str">
        <f>IF($D20="","",IF(VLOOKUP($D20,Licenciés!$A:$AC,14,FALSE)&lt;10000000,"0"&amp;VLOOKUP($D20,Licenciés!$A:$AC,14,FALSE),VLOOKUP($D20,Licenciés!$A:$AC,14,FALSE)))</f>
        <v>04410696</v>
      </c>
      <c r="AM20" s="211">
        <f>IF($D20="","",VLOOKUP($D20,Licenciés!$A:$AC,23,FALSE))</f>
        <v>0</v>
      </c>
      <c r="AN20" s="30">
        <f>IF($D20="","",VLOOKUP($D20,Licenciés!$A:$AC,16,FALSE))</f>
        <v>44814</v>
      </c>
      <c r="AO20" s="31" t="str">
        <f>IF($D20="","",VLOOKUP($D20,Licenciés!$A:$AC,20,FALSE))</f>
        <v>Attestation autoquestionnaire pour mineur</v>
      </c>
      <c r="AP20" s="211" t="str">
        <f>IF($D20="","",VLOOKUP($D20,Licenciés!$A:$AC,5,FALSE))</f>
        <v>T</v>
      </c>
      <c r="AQ20" s="211">
        <f>IF($D20="","",VLOOKUP($D20,Licenciés!$A:$AC,10,FALSE))</f>
        <v>-11</v>
      </c>
      <c r="AR20" s="211" t="str">
        <f>IF($D20="","",VLOOKUP($D20,Licenciés!$A:$AC,11,FALSE))</f>
        <v>F</v>
      </c>
      <c r="AS20" s="211" t="str">
        <f>IF($D20="","",VLOOKUP($D20,Licenciés!$A:$AC,29,FALSE))</f>
        <v>Française</v>
      </c>
      <c r="AT20" s="30">
        <f>IF($D20="","",VLOOKUP($D20,Licenciés!$A:$AC,28,FALSE))</f>
        <v>0</v>
      </c>
      <c r="AU20" s="211">
        <f>IF($D20="","",VLOOKUP($D20,Licenciés!$A:$AZ,35,FALSE))</f>
        <v>629785204</v>
      </c>
      <c r="AV20" s="211">
        <f>IF($D20="","",VLOOKUP($D20,Licenciés!$A:$AZ,36,FALSE))</f>
        <v>650762400</v>
      </c>
      <c r="AW20" s="31" t="str">
        <f>IF($D20="","",VLOOKUP($D20,Licenciés!$A:$AZ,37,FALSE))</f>
        <v>eric.coutant@sncf.fr</v>
      </c>
      <c r="AX20" s="101"/>
    </row>
    <row r="21" spans="1:50" s="101" customFormat="1" ht="15.95" customHeight="1">
      <c r="A21" s="519">
        <v>16</v>
      </c>
      <c r="B21" s="520" t="str">
        <f t="shared" si="0"/>
        <v>08</v>
      </c>
      <c r="C21" s="521" t="str">
        <f t="shared" si="1"/>
        <v>77</v>
      </c>
      <c r="D21" s="566">
        <v>7734378</v>
      </c>
      <c r="E21" s="523" t="str">
        <f>IF($D21="","",(VLOOKUP($D21,Licenciés!$A:$AC,2,FALSE)&amp;" "&amp;VLOOKUP($D21,Licenciés!$A:$AC,3,FALSE)))</f>
        <v>CROCHET Léa</v>
      </c>
      <c r="F21" s="29" t="str">
        <f>IF($D21="","",VLOOKUP($D21,Licenciés!$A:$AC,15,FALSE))</f>
        <v>MOISSY CRAMAYEL TT</v>
      </c>
      <c r="G21" s="525">
        <f>IF($D21="","",VLOOKUP($D21,Licenciés!$A:$AC,8,FALSE))</f>
        <v>41398</v>
      </c>
      <c r="H21" s="521">
        <f>IF($D21="","",VLOOKUP($D21,Licenciés!$A:$AC,21,FALSE))</f>
        <v>528</v>
      </c>
      <c r="I21" s="521">
        <f>IF($D21="","",IF(VLOOKUP($D21,Licenciés!$A:$AC,24,FALSE)="Numerote","n° "&amp;VLOOKUP($D21,Licenciés!$A:$AC,23,FALSE),(VLOOKUP($D21,Licenciés!$A:$AC,24,FALSE))))</f>
        <v>5</v>
      </c>
      <c r="J21" s="521" t="str">
        <f>IF($D21="","",VLOOKUP($D21,Licenciés!$A:$AC,9,FALSE))</f>
        <v>B1</v>
      </c>
      <c r="K21" s="526"/>
      <c r="L21" s="527"/>
      <c r="M21" s="563"/>
      <c r="N21" s="521">
        <v>80</v>
      </c>
      <c r="O21" s="528"/>
      <c r="P21" s="529"/>
      <c r="Q21" s="559"/>
      <c r="R21" s="530"/>
      <c r="S21" s="521"/>
      <c r="T21" s="528"/>
      <c r="U21" s="529"/>
      <c r="V21" s="559"/>
      <c r="W21" s="563"/>
      <c r="X21" s="521"/>
      <c r="Y21" s="528"/>
      <c r="Z21" s="529"/>
      <c r="AA21" s="559"/>
      <c r="AB21" s="530"/>
      <c r="AC21" s="588"/>
      <c r="AD21" s="589"/>
      <c r="AE21" s="529">
        <f t="shared" si="2"/>
        <v>0</v>
      </c>
      <c r="AF21" s="530">
        <f t="shared" si="3"/>
        <v>0</v>
      </c>
      <c r="AG21" s="530">
        <f t="shared" si="4"/>
        <v>0</v>
      </c>
      <c r="AH21" s="530">
        <f t="shared" si="5"/>
        <v>80</v>
      </c>
      <c r="AI21" s="531">
        <f t="shared" si="6"/>
        <v>0</v>
      </c>
      <c r="AJ21" s="129" t="s">
        <v>119</v>
      </c>
      <c r="AK21" s="513"/>
      <c r="AL21" s="132" t="str">
        <f>IF($D21="","",IF(VLOOKUP($D21,Licenciés!$A:$AC,14,FALSE)&lt;10000000,"0"&amp;VLOOKUP($D21,Licenciés!$A:$AC,14,FALSE),VLOOKUP($D21,Licenciés!$A:$AC,14,FALSE)))</f>
        <v>08771202</v>
      </c>
      <c r="AM21" s="211">
        <f>IF($D21="","",VLOOKUP($D21,Licenciés!$A:$AC,23,FALSE))</f>
        <v>0</v>
      </c>
      <c r="AN21" s="30">
        <f>IF($D21="","",VLOOKUP($D21,Licenciés!$A:$AC,16,FALSE))</f>
        <v>44797</v>
      </c>
      <c r="AO21" s="31" t="str">
        <f>IF($D21="","",VLOOKUP($D21,Licenciés!$A:$AC,20,FALSE))</f>
        <v>Attestation autoquestionnaire pour mineur</v>
      </c>
      <c r="AP21" s="211" t="str">
        <f>IF($D21="","",VLOOKUP($D21,Licenciés!$A:$AC,5,FALSE))</f>
        <v>T</v>
      </c>
      <c r="AQ21" s="211">
        <f>IF($D21="","",VLOOKUP($D21,Licenciés!$A:$AC,10,FALSE))</f>
        <v>-10</v>
      </c>
      <c r="AR21" s="211" t="str">
        <f>IF($D21="","",VLOOKUP($D21,Licenciés!$A:$AC,11,FALSE))</f>
        <v>F</v>
      </c>
      <c r="AS21" s="211" t="str">
        <f>IF($D21="","",VLOOKUP($D21,Licenciés!$A:$AC,29,FALSE))</f>
        <v>Française</v>
      </c>
      <c r="AT21" s="30">
        <f>IF($D21="","",VLOOKUP($D21,Licenciés!$A:$AC,28,FALSE))</f>
        <v>0</v>
      </c>
      <c r="AU21" s="211">
        <f>IF($D21="","",VLOOKUP($D21,Licenciés!$A:$AZ,35,FALSE))</f>
        <v>0</v>
      </c>
      <c r="AV21" s="211" t="str">
        <f>IF($D21="","",VLOOKUP($D21,Licenciés!$A:$AZ,36,FALSE))</f>
        <v>06 62 50 28 28</v>
      </c>
      <c r="AW21" s="31" t="str">
        <f>IF($D21="","",VLOOKUP($D21,Licenciés!$A:$AZ,37,FALSE))</f>
        <v>franck_crochet@hotmail.com</v>
      </c>
    </row>
    <row r="22" spans="1:50" ht="15.95" customHeight="1" thickBot="1">
      <c r="A22" s="630"/>
      <c r="B22" s="539" t="str">
        <f t="shared" ref="B22" si="7">IF(D22&gt;0,LEFT(AL22,2)," ")</f>
        <v xml:space="preserve"> </v>
      </c>
      <c r="C22" s="540" t="str">
        <f t="shared" ref="C22" si="8">RIGHT(LEFT(AL22,4),2)</f>
        <v/>
      </c>
      <c r="D22" s="681"/>
      <c r="E22" s="634" t="str">
        <f>IF($D22="","",(VLOOKUP($D22,Licenciés!$A:$AC,2,FALSE)&amp;" "&amp;VLOOKUP($D22,Licenciés!$A:$AC,3,FALSE)))</f>
        <v/>
      </c>
      <c r="F22" s="178" t="str">
        <f>IF($D22="","",VLOOKUP($D22,Licenciés!$A:$AC,15,FALSE))</f>
        <v/>
      </c>
      <c r="G22" s="635" t="str">
        <f>IF($D22="","",VLOOKUP($D22,Licenciés!$A:$AC,8,FALSE))</f>
        <v/>
      </c>
      <c r="H22" s="540" t="str">
        <f>IF($D22="","",VLOOKUP($D22,Licenciés!$A:$AC,21,FALSE))</f>
        <v/>
      </c>
      <c r="I22" s="540" t="str">
        <f>IF($D22="","",IF(VLOOKUP($D22,Licenciés!$A:$AC,24,FALSE)="Numerote","n° "&amp;VLOOKUP($D22,Licenciés!$A:$AC,23,FALSE),(VLOOKUP($D22,Licenciés!$A:$AC,24,FALSE))))</f>
        <v/>
      </c>
      <c r="J22" s="540" t="str">
        <f>IF($D22="","",VLOOKUP($D22,Licenciés!$A:$AC,9,FALSE))</f>
        <v/>
      </c>
      <c r="K22" s="545"/>
      <c r="L22" s="546"/>
      <c r="M22" s="540"/>
      <c r="N22" s="540"/>
      <c r="O22" s="544"/>
      <c r="P22" s="545"/>
      <c r="Q22" s="546"/>
      <c r="R22" s="540"/>
      <c r="S22" s="540"/>
      <c r="T22" s="544"/>
      <c r="U22" s="545"/>
      <c r="V22" s="546"/>
      <c r="W22" s="540"/>
      <c r="X22" s="540"/>
      <c r="Y22" s="544"/>
      <c r="Z22" s="595"/>
      <c r="AA22" s="546"/>
      <c r="AB22" s="540"/>
      <c r="AC22" s="540"/>
      <c r="AD22" s="704"/>
      <c r="AE22" s="595">
        <f t="shared" ref="AE22" si="9">(K22+P22+U22+Z22)+MOD(ROUND((L22+Q22+V22+AA22-AF22)/100,),100)</f>
        <v>0</v>
      </c>
      <c r="AF22" s="596">
        <f t="shared" ref="AF22" si="10">MOD(L22+Q22+V22+AA22+ROUND((M22+R22+W22+AB22-AG22)/100,),100)</f>
        <v>0</v>
      </c>
      <c r="AG22" s="596">
        <f t="shared" ref="AG22" si="11">MOD(M22+R22+W22+AB22+ROUND((N22+S22+X22+AC22-AH22)/100,),100)</f>
        <v>0</v>
      </c>
      <c r="AH22" s="596">
        <f t="shared" ref="AH22" si="12">MOD(N22+S22+X22+AC22+ROUND((O22+T22+Y22+AD22-AI22)/100,),100)</f>
        <v>0</v>
      </c>
      <c r="AI22" s="597">
        <f t="shared" ref="AI22" si="13">MOD(O22+T22+Y22+AD22,100)</f>
        <v>0</v>
      </c>
      <c r="AJ22" s="128"/>
      <c r="AK22" s="513"/>
      <c r="AL22" s="132" t="str">
        <f>IF($D22="","",IF(VLOOKUP($D22,Licenciés!$A:$AC,14,FALSE)&lt;10000000,"0"&amp;VLOOKUP($D22,Licenciés!$A:$AC,14,FALSE),VLOOKUP($D22,Licenciés!$A:$AC,14,FALSE)))</f>
        <v/>
      </c>
      <c r="AM22" s="211" t="str">
        <f>IF($D22="","",VLOOKUP($D22,Licenciés!$A:$AC,23,FALSE))</f>
        <v/>
      </c>
      <c r="AN22" s="30" t="str">
        <f>IF($D22="","",VLOOKUP($D22,Licenciés!$A:$AC,16,FALSE))</f>
        <v/>
      </c>
      <c r="AO22" s="31" t="str">
        <f>IF($D22="","",VLOOKUP($D22,Licenciés!$A:$AC,20,FALSE))</f>
        <v/>
      </c>
      <c r="AP22" s="211" t="str">
        <f>IF($D22="","",VLOOKUP($D22,Licenciés!$A:$AC,5,FALSE))</f>
        <v/>
      </c>
      <c r="AQ22" s="211" t="str">
        <f>IF($D22="","",VLOOKUP($D22,Licenciés!$A:$AC,10,FALSE))</f>
        <v/>
      </c>
      <c r="AR22" s="211" t="str">
        <f>IF($D22="","",VLOOKUP($D22,Licenciés!$A:$AC,11,FALSE))</f>
        <v/>
      </c>
      <c r="AS22" s="211" t="str">
        <f>IF($D22="","",VLOOKUP($D22,Licenciés!$A:$AC,29,FALSE))</f>
        <v/>
      </c>
      <c r="AT22" s="30" t="str">
        <f>IF($D22="","",VLOOKUP($D22,Licenciés!$A:$AC,28,FALSE))</f>
        <v/>
      </c>
      <c r="AU22" s="211" t="str">
        <f>IF($D22="","",VLOOKUP($D22,Licenciés!$A:$AZ,35,FALSE))</f>
        <v/>
      </c>
      <c r="AV22" s="211" t="str">
        <f>IF($D22="","",VLOOKUP($D22,Licenciés!$A:$AZ,36,FALSE))</f>
        <v/>
      </c>
      <c r="AW22" s="31" t="str">
        <f>IF($D22="","",VLOOKUP($D22,Licenciés!$A:$AZ,37,FALSE))</f>
        <v/>
      </c>
      <c r="AX22" s="101"/>
    </row>
    <row r="23" spans="1:50" ht="15.95" customHeight="1" thickTop="1" thickBot="1">
      <c r="A23" s="649"/>
      <c r="B23" s="650"/>
      <c r="C23" s="651"/>
      <c r="D23" s="700"/>
      <c r="E23" s="680" t="s">
        <v>17218</v>
      </c>
      <c r="F23" s="654"/>
      <c r="G23" s="655"/>
      <c r="H23" s="651"/>
      <c r="I23" s="651"/>
      <c r="J23" s="651"/>
      <c r="K23" s="651"/>
      <c r="L23" s="658"/>
      <c r="M23" s="651"/>
      <c r="N23" s="651"/>
      <c r="O23" s="651"/>
      <c r="P23" s="651"/>
      <c r="Q23" s="658"/>
      <c r="R23" s="651"/>
      <c r="S23" s="651"/>
      <c r="T23" s="651"/>
      <c r="U23" s="651"/>
      <c r="V23" s="658"/>
      <c r="W23" s="651"/>
      <c r="X23" s="651"/>
      <c r="Y23" s="651"/>
      <c r="Z23" s="651"/>
      <c r="AA23" s="658"/>
      <c r="AB23" s="651"/>
      <c r="AC23" s="651"/>
      <c r="AD23" s="718"/>
      <c r="AE23" s="651"/>
      <c r="AF23" s="651"/>
      <c r="AG23" s="651"/>
      <c r="AH23" s="651"/>
      <c r="AI23" s="651"/>
      <c r="AJ23" s="659"/>
      <c r="AK23" s="513"/>
      <c r="AL23" s="132"/>
      <c r="AM23" s="211"/>
      <c r="AN23" s="30"/>
      <c r="AO23" s="31"/>
      <c r="AP23" s="211"/>
      <c r="AQ23" s="211"/>
      <c r="AR23" s="211"/>
      <c r="AS23" s="211"/>
      <c r="AT23" s="30"/>
      <c r="AU23" s="211"/>
      <c r="AV23" s="211"/>
      <c r="AW23" s="31"/>
      <c r="AX23" s="101"/>
    </row>
    <row r="24" spans="1:50" s="101" customFormat="1" ht="15" customHeight="1" thickTop="1" thickBot="1">
      <c r="A24" s="662"/>
      <c r="B24" s="663" t="str">
        <f t="shared" ref="B24:B25" si="14">IF(D24&gt;0,LEFT(AL24,2)," ")</f>
        <v xml:space="preserve"> </v>
      </c>
      <c r="C24" s="664" t="str">
        <f t="shared" ref="C24:C25" si="15">RIGHT(LEFT(AL24,4),2)</f>
        <v/>
      </c>
      <c r="D24" s="665"/>
      <c r="E24" s="666" t="str">
        <f>IF($D24="","",(VLOOKUP($D24,Licenciés!$A:$AC,2,FALSE)&amp;" "&amp;VLOOKUP($D24,Licenciés!$A:$AC,3,FALSE)))</f>
        <v/>
      </c>
      <c r="F24" s="667" t="str">
        <f>IF($D24="","",VLOOKUP($D24,Licenciés!$A:$AC,15,FALSE))</f>
        <v/>
      </c>
      <c r="G24" s="668" t="str">
        <f>IF($D24="","",VLOOKUP($D24,Licenciés!$A:$AC,8,FALSE))</f>
        <v/>
      </c>
      <c r="H24" s="664" t="str">
        <f>IF($D24="","",VLOOKUP($D24,Licenciés!$A:$AC,21,FALSE))</f>
        <v/>
      </c>
      <c r="I24" s="664" t="str">
        <f>IF($D24="","",IF(VLOOKUP($D24,Licenciés!$A:$AC,24,FALSE)="Numerote","n° "&amp;VLOOKUP($D24,Licenciés!$A:$AC,23,FALSE),(VLOOKUP($D24,Licenciés!$A:$AC,24,FALSE))))</f>
        <v/>
      </c>
      <c r="J24" s="664" t="str">
        <f>IF($D24="","",VLOOKUP($D24,Licenciés!$A:$AC,9,FALSE))</f>
        <v/>
      </c>
      <c r="K24" s="669"/>
      <c r="L24" s="670"/>
      <c r="M24" s="671"/>
      <c r="N24" s="671"/>
      <c r="O24" s="672"/>
      <c r="P24" s="673"/>
      <c r="Q24" s="671"/>
      <c r="R24" s="671"/>
      <c r="S24" s="671"/>
      <c r="T24" s="672"/>
      <c r="U24" s="673"/>
      <c r="V24" s="670"/>
      <c r="W24" s="671"/>
      <c r="X24" s="671"/>
      <c r="Y24" s="674"/>
      <c r="Z24" s="669"/>
      <c r="AA24" s="675"/>
      <c r="AB24" s="664"/>
      <c r="AC24" s="664"/>
      <c r="AD24" s="674"/>
      <c r="AE24" s="676">
        <f t="shared" ref="AE24:AE25" si="16">(K24+P24+U24+Z24)+MOD(ROUND((L24+Q24+V24+AA24-AF24)/100,),100)</f>
        <v>0</v>
      </c>
      <c r="AF24" s="677">
        <f t="shared" ref="AF24:AH25" si="17">MOD(L24+Q24+V24+AA24+ROUND((M24+R24+W24+AB24-AG24)/100,),100)</f>
        <v>0</v>
      </c>
      <c r="AG24" s="677">
        <f t="shared" si="17"/>
        <v>0</v>
      </c>
      <c r="AH24" s="677">
        <f t="shared" si="17"/>
        <v>0</v>
      </c>
      <c r="AI24" s="678">
        <f t="shared" ref="AI24:AI25" si="18">MOD(O24+T24+Y24+AD24,100)</f>
        <v>0</v>
      </c>
      <c r="AJ24" s="128"/>
      <c r="AK24" s="509"/>
      <c r="AL24" s="160" t="str">
        <f>IF($D24="","",IF(VLOOKUP($D24,Licenciés!$A:$AC,14,FALSE)&lt;10000000,"0"&amp;VLOOKUP($D24,Licenciés!$A:$AC,14,FALSE),VLOOKUP($D24,Licenciés!$A:$AC,14,FALSE)))</f>
        <v/>
      </c>
      <c r="AM24" s="93" t="str">
        <f>IF($D24="","",VLOOKUP($D24,Licenciés!$A:$AC,23,FALSE))</f>
        <v/>
      </c>
      <c r="AN24" s="97" t="str">
        <f>IF($D24="","",VLOOKUP($D24,Licenciés!$A:$AC,16,FALSE))</f>
        <v/>
      </c>
      <c r="AO24" s="29" t="str">
        <f>IF($D24="","",VLOOKUP($D24,Licenciés!$A:$AC,20,FALSE))</f>
        <v/>
      </c>
      <c r="AP24" s="93" t="str">
        <f>IF($D24="","",VLOOKUP($D24,Licenciés!$A:$AC,5,FALSE))</f>
        <v/>
      </c>
      <c r="AQ24" s="93" t="str">
        <f>IF($D24="","",VLOOKUP($D24,Licenciés!$A:$AC,10,FALSE))</f>
        <v/>
      </c>
      <c r="AR24" s="93" t="str">
        <f>IF($D24="","",VLOOKUP($D24,Licenciés!$A:$AC,11,FALSE))</f>
        <v/>
      </c>
      <c r="AS24" s="93" t="str">
        <f>IF($D24="","",VLOOKUP($D24,Licenciés!$A:$AC,29,FALSE))</f>
        <v/>
      </c>
      <c r="AT24" s="97" t="str">
        <f>IF($D24="","",VLOOKUP($D24,Licenciés!$A:$AC,28,FALSE))</f>
        <v/>
      </c>
      <c r="AU24" s="93" t="str">
        <f>IF($D24="","",VLOOKUP($D24,Licenciés!$A:$AZ,35,FALSE))</f>
        <v/>
      </c>
      <c r="AV24" s="93" t="str">
        <f>IF($D24="","",VLOOKUP($D24,Licenciés!$A:$AZ,36,FALSE))</f>
        <v/>
      </c>
      <c r="AW24" s="29" t="str">
        <f>IF($D24="","",VLOOKUP($D24,Licenciés!$A:$AZ,37,FALSE))</f>
        <v/>
      </c>
    </row>
    <row r="25" spans="1:50" s="101" customFormat="1" ht="14.25" customHeight="1" thickTop="1" thickBot="1">
      <c r="A25" s="649"/>
      <c r="B25" s="650" t="str">
        <f t="shared" si="14"/>
        <v xml:space="preserve"> </v>
      </c>
      <c r="C25" s="651" t="str">
        <f t="shared" si="15"/>
        <v/>
      </c>
      <c r="D25" s="652"/>
      <c r="E25" s="653" t="str">
        <f>IF($D25="","",(VLOOKUP($D25,Licenciés!$A:$AC,2,FALSE)&amp;" "&amp;VLOOKUP($D25,Licenciés!$A:$AC,3,FALSE)))</f>
        <v/>
      </c>
      <c r="F25" s="654" t="str">
        <f>IF($D25="","",VLOOKUP($D25,Licenciés!$A:$AC,15,FALSE))</f>
        <v/>
      </c>
      <c r="G25" s="655" t="str">
        <f>IF($D25="","",VLOOKUP($D25,Licenciés!$A:$AC,8,FALSE))</f>
        <v/>
      </c>
      <c r="H25" s="651" t="str">
        <f>IF($D25="","",VLOOKUP($D25,Licenciés!$A:$AC,21,FALSE))</f>
        <v/>
      </c>
      <c r="I25" s="651" t="str">
        <f>IF($D25="","",IF(VLOOKUP($D25,Licenciés!$A:$AC,24,FALSE)="Numerote","n° "&amp;VLOOKUP($D25,Licenciés!$A:$AC,23,FALSE),(VLOOKUP($D25,Licenciés!$A:$AC,24,FALSE))))</f>
        <v/>
      </c>
      <c r="J25" s="651" t="str">
        <f>IF($D25="","",VLOOKUP($D25,Licenciés!$A:$AC,9,FALSE))</f>
        <v/>
      </c>
      <c r="K25" s="651"/>
      <c r="L25" s="656"/>
      <c r="M25" s="657"/>
      <c r="N25" s="657"/>
      <c r="O25" s="657"/>
      <c r="P25" s="657"/>
      <c r="Q25" s="657"/>
      <c r="R25" s="657"/>
      <c r="S25" s="657"/>
      <c r="T25" s="657"/>
      <c r="U25" s="657"/>
      <c r="V25" s="656"/>
      <c r="W25" s="657"/>
      <c r="X25" s="657"/>
      <c r="Y25" s="651"/>
      <c r="Z25" s="651"/>
      <c r="AA25" s="658"/>
      <c r="AB25" s="651"/>
      <c r="AC25" s="651"/>
      <c r="AD25" s="651"/>
      <c r="AE25" s="651">
        <f t="shared" si="16"/>
        <v>0</v>
      </c>
      <c r="AF25" s="651">
        <f t="shared" si="17"/>
        <v>0</v>
      </c>
      <c r="AG25" s="651">
        <f t="shared" si="17"/>
        <v>0</v>
      </c>
      <c r="AH25" s="651">
        <f t="shared" si="17"/>
        <v>0</v>
      </c>
      <c r="AI25" s="651">
        <f t="shared" si="18"/>
        <v>0</v>
      </c>
      <c r="AJ25" s="659"/>
      <c r="AK25" s="509"/>
      <c r="AL25" s="660" t="str">
        <f>IF($D25="","",IF(VLOOKUP($D25,Licenciés!$A:$AC,14,FALSE)&lt;10000000,"0"&amp;VLOOKUP($D25,Licenciés!$A:$AC,14,FALSE),VLOOKUP($D25,Licenciés!$A:$AC,14,FALSE)))</f>
        <v/>
      </c>
      <c r="AM25" s="660" t="str">
        <f>IF($D25="","",VLOOKUP($D25,Licenciés!$A:$AC,23,FALSE))</f>
        <v/>
      </c>
      <c r="AN25" s="661" t="str">
        <f>IF($D25="","",VLOOKUP($D25,Licenciés!$A:$AC,16,FALSE))</f>
        <v/>
      </c>
      <c r="AO25" s="648" t="str">
        <f>IF($D25="","",VLOOKUP($D25,Licenciés!$A:$AC,20,FALSE))</f>
        <v/>
      </c>
      <c r="AP25" s="660" t="str">
        <f>IF($D25="","",VLOOKUP($D25,Licenciés!$A:$AC,5,FALSE))</f>
        <v/>
      </c>
      <c r="AQ25" s="660" t="str">
        <f>IF($D25="","",VLOOKUP($D25,Licenciés!$A:$AC,10,FALSE))</f>
        <v/>
      </c>
      <c r="AR25" s="660" t="str">
        <f>IF($D25="","",VLOOKUP($D25,Licenciés!$A:$AC,11,FALSE))</f>
        <v/>
      </c>
      <c r="AS25" s="660" t="str">
        <f>IF($D25="","",VLOOKUP($D25,Licenciés!$A:$AC,29,FALSE))</f>
        <v/>
      </c>
      <c r="AT25" s="661" t="str">
        <f>IF($D25="","",VLOOKUP($D25,Licenciés!$A:$AC,28,FALSE))</f>
        <v/>
      </c>
      <c r="AU25" s="660" t="str">
        <f>IF($D25="","",VLOOKUP($D25,Licenciés!$A:$AZ,35,FALSE))</f>
        <v/>
      </c>
      <c r="AV25" s="660" t="str">
        <f>IF($D25="","",VLOOKUP($D25,Licenciés!$A:$AZ,36,FALSE))</f>
        <v/>
      </c>
      <c r="AW25" s="648" t="str">
        <f>IF($D25="","",VLOOKUP($D25,Licenciés!$A:$AZ,37,FALSE))</f>
        <v/>
      </c>
    </row>
    <row r="26" spans="1:50" ht="15.95" customHeight="1" thickTop="1">
      <c r="A26" s="519" t="s">
        <v>9650</v>
      </c>
      <c r="B26" s="520" t="str">
        <f t="shared" ref="B26:B29" si="19">IF(D26&gt;0,LEFT(AL26,2)," ")</f>
        <v>03</v>
      </c>
      <c r="C26" s="521" t="str">
        <f t="shared" ref="C26:C29" si="20">RIGHT(LEFT(AL26,4),2)</f>
        <v>35</v>
      </c>
      <c r="D26" s="566">
        <v>3538568</v>
      </c>
      <c r="E26" s="523" t="str">
        <f>IF($D26="","",(VLOOKUP($D26,Licenciés!$A:$AC,2,FALSE)&amp;" "&amp;VLOOKUP($D26,Licenciés!$A:$AC,3,FALSE)))</f>
        <v>AILLARD Lylou</v>
      </c>
      <c r="F26" s="29" t="str">
        <f>IF($D26="","",VLOOKUP($D26,Licenciés!$A:$AC,15,FALSE))</f>
        <v>RENNES TOUR D AUVERGNE</v>
      </c>
      <c r="G26" s="525">
        <f>IF($D26="","",VLOOKUP($D26,Licenciés!$A:$AC,8,FALSE))</f>
        <v>41378</v>
      </c>
      <c r="H26" s="521">
        <f>IF($D26="","",VLOOKUP($D26,Licenciés!$A:$AC,21,FALSE))</f>
        <v>620</v>
      </c>
      <c r="I26" s="521">
        <f>IF($D26="","",IF(VLOOKUP($D26,Licenciés!$A:$AC,24,FALSE)="Numerote","n° "&amp;VLOOKUP($D26,Licenciés!$A:$AC,23,FALSE),(VLOOKUP($D26,Licenciés!$A:$AC,24,FALSE))))</f>
        <v>6</v>
      </c>
      <c r="J26" s="521" t="str">
        <f>IF($D26="","",VLOOKUP($D26,Licenciés!$A:$AC,9,FALSE))</f>
        <v>B1</v>
      </c>
      <c r="K26" s="571"/>
      <c r="L26" s="527"/>
      <c r="M26" s="521">
        <v>5</v>
      </c>
      <c r="N26" s="521"/>
      <c r="O26" s="528"/>
      <c r="P26" s="529"/>
      <c r="Q26" s="559"/>
      <c r="R26" s="530"/>
      <c r="S26" s="521"/>
      <c r="T26" s="528"/>
      <c r="U26" s="529"/>
      <c r="V26" s="559"/>
      <c r="W26" s="574"/>
      <c r="X26" s="521"/>
      <c r="Y26" s="528"/>
      <c r="Z26" s="529"/>
      <c r="AA26" s="559"/>
      <c r="AB26" s="530"/>
      <c r="AC26" s="521"/>
      <c r="AD26" s="603"/>
      <c r="AE26" s="529">
        <f t="shared" ref="AE26:AE29" si="21">(K26+P26+U26+Z26)+MOD(ROUND((L26+Q26+V26+AA26-AF26)/100,),100)</f>
        <v>0</v>
      </c>
      <c r="AF26" s="530">
        <f t="shared" ref="AF26:AF29" si="22">MOD(L26+Q26+V26+AA26+ROUND((M26+R26+W26+AB26-AG26)/100,),100)</f>
        <v>0</v>
      </c>
      <c r="AG26" s="530">
        <f t="shared" ref="AG26:AG29" si="23">MOD(M26+R26+W26+AB26+ROUND((N26+S26+X26+AC26-AH26)/100,),100)</f>
        <v>5</v>
      </c>
      <c r="AH26" s="530">
        <f t="shared" ref="AH26:AH29" si="24">MOD(N26+S26+X26+AC26+ROUND((O26+T26+Y26+AD26-AI26)/100,),100)</f>
        <v>0</v>
      </c>
      <c r="AI26" s="531">
        <f t="shared" ref="AI26:AI29" si="25">MOD(O26+T26+Y26+AD26,100)</f>
        <v>0</v>
      </c>
      <c r="AJ26" s="128" t="s">
        <v>118</v>
      </c>
      <c r="AK26" s="513"/>
      <c r="AL26" s="132" t="str">
        <f>IF($D26="","",IF(VLOOKUP($D26,Licenciés!$A:$AC,14,FALSE)&lt;10000000,"0"&amp;VLOOKUP($D26,Licenciés!$A:$AC,14,FALSE),VLOOKUP($D26,Licenciés!$A:$AC,14,FALSE)))</f>
        <v>03350014</v>
      </c>
      <c r="AM26" s="211">
        <f>IF($D26="","",VLOOKUP($D26,Licenciés!$A:$AC,23,FALSE))</f>
        <v>0</v>
      </c>
      <c r="AN26" s="30">
        <f>IF($D26="","",VLOOKUP($D26,Licenciés!$A:$AC,16,FALSE))</f>
        <v>44810</v>
      </c>
      <c r="AO26" s="31" t="str">
        <f>IF($D26="","",VLOOKUP($D26,Licenciés!$A:$AC,20,FALSE))</f>
        <v>Attestation autoquestionnaire pour mineur</v>
      </c>
      <c r="AP26" s="211" t="str">
        <f>IF($D26="","",VLOOKUP($D26,Licenciés!$A:$AC,5,FALSE))</f>
        <v>T</v>
      </c>
      <c r="AQ26" s="211">
        <f>IF($D26="","",VLOOKUP($D26,Licenciés!$A:$AC,10,FALSE))</f>
        <v>-10</v>
      </c>
      <c r="AR26" s="211" t="str">
        <f>IF($D26="","",VLOOKUP($D26,Licenciés!$A:$AC,11,FALSE))</f>
        <v>F</v>
      </c>
      <c r="AS26" s="211" t="str">
        <f>IF($D26="","",VLOOKUP($D26,Licenciés!$A:$AC,29,FALSE))</f>
        <v>Française</v>
      </c>
      <c r="AT26" s="30">
        <f>IF($D26="","",VLOOKUP($D26,Licenciés!$A:$AC,28,FALSE))</f>
        <v>44013</v>
      </c>
      <c r="AU26" s="211">
        <f>IF($D26="","",VLOOKUP($D26,Licenciés!$A:$AZ,35,FALSE))</f>
        <v>631578668</v>
      </c>
      <c r="AV26" s="211">
        <f>IF($D26="","",VLOOKUP($D26,Licenciés!$A:$AZ,36,FALSE))</f>
        <v>0</v>
      </c>
      <c r="AW26" s="31" t="str">
        <f>IF($D26="","",VLOOKUP($D26,Licenciés!$A:$AZ,37,FALSE))</f>
        <v>philippeaillard@hotmail.fr</v>
      </c>
      <c r="AX26" s="101"/>
    </row>
    <row r="27" spans="1:50" s="101" customFormat="1" ht="15.95" customHeight="1">
      <c r="A27" s="519" t="s">
        <v>9651</v>
      </c>
      <c r="B27" s="520" t="str">
        <f t="shared" si="19"/>
        <v>04</v>
      </c>
      <c r="C27" s="521" t="str">
        <f t="shared" si="20"/>
        <v>37</v>
      </c>
      <c r="D27" s="566">
        <v>397109</v>
      </c>
      <c r="E27" s="523" t="str">
        <f>IF($D27="","",(VLOOKUP($D27,Licenciés!$A:$AC,2,FALSE)&amp;" "&amp;VLOOKUP($D27,Licenciés!$A:$AC,3,FALSE)))</f>
        <v>XU Loucie</v>
      </c>
      <c r="F27" s="29" t="str">
        <f>IF($D27="","",VLOOKUP($D27,Licenciés!$A:$AC,15,FALSE))</f>
        <v>T.T. JOUE-LES-TOURS</v>
      </c>
      <c r="G27" s="525">
        <f>IF($D27="","",VLOOKUP($D27,Licenciés!$A:$AC,8,FALSE))</f>
        <v>40945</v>
      </c>
      <c r="H27" s="521">
        <f>IF($D27="","",VLOOKUP($D27,Licenciés!$A:$AC,21,FALSE))</f>
        <v>500</v>
      </c>
      <c r="I27" s="521">
        <f>IF($D27="","",IF(VLOOKUP($D27,Licenciés!$A:$AC,24,FALSE)="Numerote","n° "&amp;VLOOKUP($D27,Licenciés!$A:$AC,23,FALSE),(VLOOKUP($D27,Licenciés!$A:$AC,24,FALSE))))</f>
        <v>5</v>
      </c>
      <c r="J27" s="521" t="str">
        <f>IF($D27="","",VLOOKUP($D27,Licenciés!$A:$AC,9,FALSE))</f>
        <v>B2</v>
      </c>
      <c r="K27" s="526"/>
      <c r="L27" s="527"/>
      <c r="M27" s="521">
        <v>4</v>
      </c>
      <c r="N27" s="521"/>
      <c r="O27" s="528"/>
      <c r="P27" s="529"/>
      <c r="Q27" s="559"/>
      <c r="R27" s="530"/>
      <c r="S27" s="521"/>
      <c r="T27" s="528"/>
      <c r="U27" s="529"/>
      <c r="V27" s="559"/>
      <c r="W27" s="521"/>
      <c r="X27" s="521"/>
      <c r="Y27" s="528"/>
      <c r="Z27" s="529"/>
      <c r="AA27" s="559"/>
      <c r="AB27" s="530"/>
      <c r="AC27" s="588"/>
      <c r="AD27" s="605"/>
      <c r="AE27" s="529">
        <f t="shared" si="21"/>
        <v>0</v>
      </c>
      <c r="AF27" s="530">
        <f t="shared" si="22"/>
        <v>0</v>
      </c>
      <c r="AG27" s="530">
        <f t="shared" si="23"/>
        <v>4</v>
      </c>
      <c r="AH27" s="530">
        <f t="shared" si="24"/>
        <v>0</v>
      </c>
      <c r="AI27" s="531">
        <f t="shared" si="25"/>
        <v>0</v>
      </c>
      <c r="AJ27" s="128" t="s">
        <v>118</v>
      </c>
      <c r="AK27" s="513"/>
      <c r="AL27" s="132" t="str">
        <f>IF($D27="","",IF(VLOOKUP($D27,Licenciés!$A:$AC,14,FALSE)&lt;10000000,"0"&amp;VLOOKUP($D27,Licenciés!$A:$AC,14,FALSE),VLOOKUP($D27,Licenciés!$A:$AC,14,FALSE)))</f>
        <v>04370566</v>
      </c>
      <c r="AM27" s="211">
        <f>IF($D27="","",VLOOKUP($D27,Licenciés!$A:$AC,23,FALSE))</f>
        <v>0</v>
      </c>
      <c r="AN27" s="30">
        <f>IF($D27="","",VLOOKUP($D27,Licenciés!$A:$AC,16,FALSE))</f>
        <v>44786</v>
      </c>
      <c r="AO27" s="31" t="str">
        <f>IF($D27="","",VLOOKUP($D27,Licenciés!$A:$AC,20,FALSE))</f>
        <v>Attestation autoquestionnaire pour mineur</v>
      </c>
      <c r="AP27" s="211" t="str">
        <f>IF($D27="","",VLOOKUP($D27,Licenciés!$A:$AC,5,FALSE))</f>
        <v>T</v>
      </c>
      <c r="AQ27" s="211">
        <f>IF($D27="","",VLOOKUP($D27,Licenciés!$A:$AC,10,FALSE))</f>
        <v>-11</v>
      </c>
      <c r="AR27" s="211" t="str">
        <f>IF($D27="","",VLOOKUP($D27,Licenciés!$A:$AC,11,FALSE))</f>
        <v>F</v>
      </c>
      <c r="AS27" s="211" t="str">
        <f>IF($D27="","",VLOOKUP($D27,Licenciés!$A:$AC,29,FALSE))</f>
        <v>Française</v>
      </c>
      <c r="AT27" s="30">
        <f>IF($D27="","",VLOOKUP($D27,Licenciés!$A:$AC,28,FALSE))</f>
        <v>44743</v>
      </c>
      <c r="AU27" s="211">
        <f>IF($D27="","",VLOOKUP($D27,Licenciés!$A:$AZ,35,FALSE))</f>
        <v>0</v>
      </c>
      <c r="AV27" s="211">
        <f>IF($D27="","",VLOOKUP($D27,Licenciés!$A:$AZ,36,FALSE))</f>
        <v>672604251</v>
      </c>
      <c r="AW27" s="31" t="str">
        <f>IF($D27="","",VLOOKUP($D27,Licenciés!$A:$AZ,37,FALSE))</f>
        <v>gangs500@msn.com</v>
      </c>
    </row>
    <row r="28" spans="1:50" ht="15.95" customHeight="1">
      <c r="A28" s="519" t="s">
        <v>9652</v>
      </c>
      <c r="B28" s="520" t="str">
        <f t="shared" si="19"/>
        <v>12</v>
      </c>
      <c r="C28" s="521" t="str">
        <f t="shared" si="20"/>
        <v>85</v>
      </c>
      <c r="D28" s="566">
        <v>8529542</v>
      </c>
      <c r="E28" s="523" t="str">
        <f>IF($D28="","",(VLOOKUP($D28,Licenciés!$A:$AC,2,FALSE)&amp;" "&amp;VLOOKUP($D28,Licenciés!$A:$AC,3,FALSE)))</f>
        <v>PHAN Luu-Ly</v>
      </c>
      <c r="F28" s="29" t="str">
        <f>IF($D28="","",VLOOKUP($D28,Licenciés!$A:$AC,15,FALSE))</f>
        <v>FERRIERE VENDEE TENNIS DE TABLE</v>
      </c>
      <c r="G28" s="525">
        <f>IF($D28="","",VLOOKUP($D28,Licenciés!$A:$AC,8,FALSE))</f>
        <v>41401</v>
      </c>
      <c r="H28" s="521">
        <f>IF($D28="","",VLOOKUP($D28,Licenciés!$A:$AC,21,FALSE))</f>
        <v>576</v>
      </c>
      <c r="I28" s="521">
        <f>IF($D28="","",IF(VLOOKUP($D28,Licenciés!$A:$AC,24,FALSE)="Numerote","n° "&amp;VLOOKUP($D28,Licenciés!$A:$AC,23,FALSE),(VLOOKUP($D28,Licenciés!$A:$AC,24,FALSE))))</f>
        <v>5</v>
      </c>
      <c r="J28" s="521" t="str">
        <f>IF($D28="","",VLOOKUP($D28,Licenciés!$A:$AC,9,FALSE))</f>
        <v>B1</v>
      </c>
      <c r="K28" s="526"/>
      <c r="L28" s="527"/>
      <c r="M28" s="521">
        <v>3</v>
      </c>
      <c r="N28" s="521"/>
      <c r="O28" s="528"/>
      <c r="P28" s="526"/>
      <c r="Q28" s="527"/>
      <c r="R28" s="521"/>
      <c r="S28" s="521"/>
      <c r="T28" s="528"/>
      <c r="U28" s="526"/>
      <c r="V28" s="527"/>
      <c r="W28" s="521"/>
      <c r="X28" s="521"/>
      <c r="Y28" s="528"/>
      <c r="Z28" s="529"/>
      <c r="AA28" s="527"/>
      <c r="AB28" s="521"/>
      <c r="AC28" s="521"/>
      <c r="AD28" s="587"/>
      <c r="AE28" s="529">
        <f t="shared" si="21"/>
        <v>0</v>
      </c>
      <c r="AF28" s="530">
        <f t="shared" si="22"/>
        <v>0</v>
      </c>
      <c r="AG28" s="530">
        <f t="shared" si="23"/>
        <v>3</v>
      </c>
      <c r="AH28" s="530">
        <f t="shared" si="24"/>
        <v>0</v>
      </c>
      <c r="AI28" s="531">
        <f t="shared" si="25"/>
        <v>0</v>
      </c>
      <c r="AJ28" s="128" t="s">
        <v>118</v>
      </c>
      <c r="AK28" s="513"/>
      <c r="AL28" s="132">
        <f>IF($D28="","",IF(VLOOKUP($D28,Licenciés!$A:$AC,14,FALSE)&lt;10000000,"0"&amp;VLOOKUP($D28,Licenciés!$A:$AC,14,FALSE),VLOOKUP($D28,Licenciés!$A:$AC,14,FALSE)))</f>
        <v>12850024</v>
      </c>
      <c r="AM28" s="211">
        <f>IF($D28="","",VLOOKUP($D28,Licenciés!$A:$AC,23,FALSE))</f>
        <v>0</v>
      </c>
      <c r="AN28" s="30">
        <f>IF($D28="","",VLOOKUP($D28,Licenciés!$A:$AC,16,FALSE))</f>
        <v>44793</v>
      </c>
      <c r="AO28" s="31" t="str">
        <f>IF($D28="","",VLOOKUP($D28,Licenciés!$A:$AC,20,FALSE))</f>
        <v>Attestation autoquestionnaire pour mineur</v>
      </c>
      <c r="AP28" s="211" t="str">
        <f>IF($D28="","",VLOOKUP($D28,Licenciés!$A:$AC,5,FALSE))</f>
        <v>T</v>
      </c>
      <c r="AQ28" s="211">
        <f>IF($D28="","",VLOOKUP($D28,Licenciés!$A:$AC,10,FALSE))</f>
        <v>-10</v>
      </c>
      <c r="AR28" s="211" t="str">
        <f>IF($D28="","",VLOOKUP($D28,Licenciés!$A:$AC,11,FALSE))</f>
        <v>F</v>
      </c>
      <c r="AS28" s="211" t="str">
        <f>IF($D28="","",VLOOKUP($D28,Licenciés!$A:$AC,29,FALSE))</f>
        <v>Française</v>
      </c>
      <c r="AT28" s="30">
        <f>IF($D28="","",VLOOKUP($D28,Licenciés!$A:$AC,28,FALSE))</f>
        <v>0</v>
      </c>
      <c r="AU28" s="211">
        <f>IF($D28="","",VLOOKUP($D28,Licenciés!$A:$AZ,35,FALSE))</f>
        <v>0</v>
      </c>
      <c r="AV28" s="211">
        <f>IF($D28="","",VLOOKUP($D28,Licenciés!$A:$AZ,36,FALSE))</f>
        <v>627948644</v>
      </c>
      <c r="AW28" s="31" t="str">
        <f>IF($D28="","",VLOOKUP($D28,Licenciés!$A:$AZ,37,FALSE))</f>
        <v>emilieguedon@hotmail.fr</v>
      </c>
      <c r="AX28" s="101"/>
    </row>
    <row r="29" spans="1:50" ht="15.95" customHeight="1">
      <c r="A29" s="519" t="s">
        <v>9653</v>
      </c>
      <c r="B29" s="520" t="str">
        <f t="shared" si="19"/>
        <v>03</v>
      </c>
      <c r="C29" s="521" t="str">
        <f t="shared" si="20"/>
        <v>22</v>
      </c>
      <c r="D29" s="566">
        <v>2221342</v>
      </c>
      <c r="E29" s="523" t="str">
        <f>IF($D29="","",(VLOOKUP($D29,Licenciés!$A:$AC,2,FALSE)&amp;" "&amp;VLOOKUP($D29,Licenciés!$A:$AC,3,FALSE)))</f>
        <v>JUTEL Kailiyah</v>
      </c>
      <c r="F29" s="29" t="str">
        <f>IF($D29="","",VLOOKUP($D29,Licenciés!$A:$AC,15,FALSE))</f>
        <v>TT Ambition-Loisirs-PLOUMAGOAR</v>
      </c>
      <c r="G29" s="525">
        <f>IF($D29="","",VLOOKUP($D29,Licenciés!$A:$AC,8,FALSE))</f>
        <v>41405</v>
      </c>
      <c r="H29" s="521">
        <f>IF($D29="","",VLOOKUP($D29,Licenciés!$A:$AC,21,FALSE))</f>
        <v>500</v>
      </c>
      <c r="I29" s="521">
        <f>IF($D29="","",IF(VLOOKUP($D29,Licenciés!$A:$AC,24,FALSE)="Numerote","n° "&amp;VLOOKUP($D29,Licenciés!$A:$AC,23,FALSE),(VLOOKUP($D29,Licenciés!$A:$AC,24,FALSE))))</f>
        <v>5</v>
      </c>
      <c r="J29" s="521" t="str">
        <f>IF($D29="","",VLOOKUP($D29,Licenciés!$A:$AC,9,FALSE))</f>
        <v>B1</v>
      </c>
      <c r="K29" s="529"/>
      <c r="L29" s="559"/>
      <c r="M29" s="521">
        <v>2</v>
      </c>
      <c r="N29" s="521"/>
      <c r="O29" s="528"/>
      <c r="P29" s="529"/>
      <c r="Q29" s="559"/>
      <c r="R29" s="530"/>
      <c r="S29" s="521"/>
      <c r="T29" s="528"/>
      <c r="U29" s="529"/>
      <c r="V29" s="559"/>
      <c r="W29" s="530"/>
      <c r="X29" s="521"/>
      <c r="Y29" s="528"/>
      <c r="Z29" s="529"/>
      <c r="AA29" s="559"/>
      <c r="AB29" s="530"/>
      <c r="AC29" s="588"/>
      <c r="AD29" s="589"/>
      <c r="AE29" s="529">
        <f t="shared" si="21"/>
        <v>0</v>
      </c>
      <c r="AF29" s="530">
        <f t="shared" si="22"/>
        <v>0</v>
      </c>
      <c r="AG29" s="530">
        <f t="shared" si="23"/>
        <v>2</v>
      </c>
      <c r="AH29" s="530">
        <f t="shared" si="24"/>
        <v>0</v>
      </c>
      <c r="AI29" s="531">
        <f t="shared" si="25"/>
        <v>0</v>
      </c>
      <c r="AJ29" s="128" t="s">
        <v>118</v>
      </c>
      <c r="AK29" s="513"/>
      <c r="AL29" s="132" t="str">
        <f>IF($D29="","",IF(VLOOKUP($D29,Licenciés!$A:$AC,14,FALSE)&lt;10000000,"0"&amp;VLOOKUP($D29,Licenciés!$A:$AC,14,FALSE),VLOOKUP($D29,Licenciés!$A:$AC,14,FALSE)))</f>
        <v>03220123</v>
      </c>
      <c r="AM29" s="211">
        <f>IF($D29="","",VLOOKUP($D29,Licenciés!$A:$AC,23,FALSE))</f>
        <v>0</v>
      </c>
      <c r="AN29" s="30">
        <f>IF($D29="","",VLOOKUP($D29,Licenciés!$A:$AC,16,FALSE))</f>
        <v>44814</v>
      </c>
      <c r="AO29" s="31" t="str">
        <f>IF($D29="","",VLOOKUP($D29,Licenciés!$A:$AC,20,FALSE))</f>
        <v>Attestation autoquestionnaire pour mineur</v>
      </c>
      <c r="AP29" s="211" t="str">
        <f>IF($D29="","",VLOOKUP($D29,Licenciés!$A:$AC,5,FALSE))</f>
        <v>T</v>
      </c>
      <c r="AQ29" s="211">
        <f>IF($D29="","",VLOOKUP($D29,Licenciés!$A:$AC,10,FALSE))</f>
        <v>-10</v>
      </c>
      <c r="AR29" s="211" t="str">
        <f>IF($D29="","",VLOOKUP($D29,Licenciés!$A:$AC,11,FALSE))</f>
        <v>F</v>
      </c>
      <c r="AS29" s="211" t="str">
        <f>IF($D29="","",VLOOKUP($D29,Licenciés!$A:$AC,29,FALSE))</f>
        <v>Française</v>
      </c>
      <c r="AT29" s="30">
        <f>IF($D29="","",VLOOKUP($D29,Licenciés!$A:$AC,28,FALSE))</f>
        <v>0</v>
      </c>
      <c r="AU29" s="211">
        <f>IF($D29="","",VLOOKUP($D29,Licenciés!$A:$AZ,35,FALSE))</f>
        <v>0</v>
      </c>
      <c r="AV29" s="211">
        <f>IF($D29="","",VLOOKUP($D29,Licenciés!$A:$AZ,36,FALSE))</f>
        <v>664574472</v>
      </c>
      <c r="AW29" s="31" t="str">
        <f>IF($D29="","",VLOOKUP($D29,Licenciés!$A:$AZ,37,FALSE))</f>
        <v>emilymitchell22200@gmail.com</v>
      </c>
      <c r="AX29" s="101"/>
    </row>
    <row r="30" spans="1:50" ht="15.95" customHeight="1">
      <c r="A30" s="519"/>
      <c r="B30" s="520" t="str">
        <f t="shared" ref="B30" si="26">IF(D30&gt;0,LEFT(AL30,2)," ")</f>
        <v xml:space="preserve"> </v>
      </c>
      <c r="C30" s="521" t="str">
        <f t="shared" ref="C30" si="27">RIGHT(LEFT(AL30,4),2)</f>
        <v/>
      </c>
      <c r="D30" s="606"/>
      <c r="E30" s="524" t="str">
        <f>IF($D30="","",(VLOOKUP($D30,Licenciés!$A:$AC,2,FALSE)&amp;" "&amp;VLOOKUP($D30,Licenciés!$A:$AC,3,FALSE)))</f>
        <v/>
      </c>
      <c r="F30" s="29" t="str">
        <f>IF($D30="","",VLOOKUP($D30,Licenciés!$A:$AC,15,FALSE))</f>
        <v/>
      </c>
      <c r="G30" s="525" t="str">
        <f>IF($D30="","",VLOOKUP($D30,Licenciés!$A:$AC,8,FALSE))</f>
        <v/>
      </c>
      <c r="H30" s="521" t="str">
        <f>IF($D30="","",VLOOKUP($D30,Licenciés!$A:$AC,21,FALSE))</f>
        <v/>
      </c>
      <c r="I30" s="521" t="str">
        <f>IF($D30="","",IF(VLOOKUP($D30,Licenciés!$A:$AC,24,FALSE)="Numerote","n° "&amp;VLOOKUP($D30,Licenciés!$A:$AC,23,FALSE),(VLOOKUP($D30,Licenciés!$A:$AC,24,FALSE))))</f>
        <v/>
      </c>
      <c r="J30" s="521" t="str">
        <f>IF($D30="","",VLOOKUP($D30,Licenciés!$A:$AC,9,FALSE))</f>
        <v/>
      </c>
      <c r="K30" s="562"/>
      <c r="L30" s="574"/>
      <c r="M30" s="574"/>
      <c r="N30" s="521"/>
      <c r="O30" s="528"/>
      <c r="P30" s="562"/>
      <c r="Q30" s="574"/>
      <c r="R30" s="574"/>
      <c r="S30" s="521"/>
      <c r="T30" s="528"/>
      <c r="U30" s="562"/>
      <c r="V30" s="574"/>
      <c r="W30" s="574"/>
      <c r="X30" s="521"/>
      <c r="Y30" s="528"/>
      <c r="Z30" s="562"/>
      <c r="AA30" s="574"/>
      <c r="AB30" s="574"/>
      <c r="AC30" s="521"/>
      <c r="AD30" s="528"/>
      <c r="AE30" s="529">
        <f t="shared" ref="AE30:AE31" si="28">(K30+P30+U30+Z30)+MOD(ROUND((L30+Q30+V30+AA30-AF30)/100,),100)</f>
        <v>0</v>
      </c>
      <c r="AF30" s="530">
        <f t="shared" ref="AF30:AF31" si="29">MOD(L30+Q30+V30+AA30+ROUND((M30+R30+W30+AB30-AG30)/100,),100)</f>
        <v>0</v>
      </c>
      <c r="AG30" s="530">
        <f t="shared" ref="AG30:AG31" si="30">MOD(M30+R30+W30+AB30+ROUND((N30+S30+X30+AC30-AH30)/100,),100)</f>
        <v>0</v>
      </c>
      <c r="AH30" s="530">
        <f t="shared" ref="AH30:AH31" si="31">MOD(N30+S30+X30+AC30+ROUND((O30+T30+Y30+AD30-AI30)/100,),100)</f>
        <v>0</v>
      </c>
      <c r="AI30" s="531">
        <f t="shared" ref="AI30:AI31" si="32">MOD(O30+T30+Y30+AD30,100)</f>
        <v>0</v>
      </c>
      <c r="AJ30" s="391"/>
      <c r="AK30" s="510"/>
      <c r="AL30" s="132" t="str">
        <f>IF($D30="","",IF(VLOOKUP($D30,Licenciés!$A:$AC,14,FALSE)&lt;10000000,"0"&amp;VLOOKUP($D30,Licenciés!$A:$AC,14,FALSE),VLOOKUP($D30,Licenciés!$A:$AC,14,FALSE)))</f>
        <v/>
      </c>
      <c r="AM30" s="211" t="str">
        <f>IF($D30="","",VLOOKUP($D30,Licenciés!$A:$AC,23,FALSE))</f>
        <v/>
      </c>
      <c r="AN30" s="30" t="str">
        <f>IF($D30="","",VLOOKUP($D30,Licenciés!$A:$AC,16,FALSE))</f>
        <v/>
      </c>
      <c r="AO30" s="31" t="str">
        <f>IF($D30="","",VLOOKUP($D30,Licenciés!$A:$AC,20,FALSE))</f>
        <v/>
      </c>
      <c r="AP30" s="211" t="str">
        <f>IF($D30="","",VLOOKUP($D30,Licenciés!$A:$AC,5,FALSE))</f>
        <v/>
      </c>
      <c r="AQ30" s="211" t="str">
        <f>IF($D30="","",VLOOKUP($D30,Licenciés!$A:$AC,10,FALSE))</f>
        <v/>
      </c>
      <c r="AR30" s="211" t="str">
        <f>IF($D30="","",VLOOKUP($D30,Licenciés!$A:$AC,11,FALSE))</f>
        <v/>
      </c>
      <c r="AS30" s="211" t="str">
        <f>IF($D30="","",VLOOKUP($D30,Licenciés!$A:$AC,29,FALSE))</f>
        <v/>
      </c>
      <c r="AT30" s="30" t="str">
        <f>IF($D30="","",VLOOKUP($D30,Licenciés!$A:$AC,28,FALSE))</f>
        <v/>
      </c>
      <c r="AU30" s="211" t="str">
        <f>IF($D30="","",VLOOKUP($D30,Licenciés!$A:$AZ,35,FALSE))</f>
        <v/>
      </c>
      <c r="AV30" s="211" t="str">
        <f>IF($D30="","",VLOOKUP($D30,Licenciés!$A:$AZ,36,FALSE))</f>
        <v/>
      </c>
      <c r="AW30" s="31" t="str">
        <f>IF($D30="","",VLOOKUP($D30,Licenciés!$A:$AZ,37,FALSE))</f>
        <v/>
      </c>
      <c r="AX30" s="101"/>
    </row>
    <row r="31" spans="1:50" s="101" customFormat="1" ht="15.95" customHeight="1" thickBot="1">
      <c r="A31" s="519"/>
      <c r="B31" s="539" t="str">
        <f>IF(D31&gt;0,LEFT(AL31,2)," ")</f>
        <v xml:space="preserve"> </v>
      </c>
      <c r="C31" s="540" t="str">
        <f>RIGHT(LEFT(AL31,4),2)</f>
        <v/>
      </c>
      <c r="D31" s="607"/>
      <c r="E31" s="524" t="str">
        <f>IF($D31="","",(VLOOKUP($D31,Licenciés!$A:$AC,2,FALSE)&amp;" "&amp;VLOOKUP($D31,Licenciés!$A:$AC,3,FALSE)))</f>
        <v/>
      </c>
      <c r="F31" s="29" t="str">
        <f>IF($D31="","",VLOOKUP($D31,Licenciés!$A:$AC,15,FALSE))</f>
        <v/>
      </c>
      <c r="G31" s="525" t="str">
        <f>IF($D31="","",VLOOKUP($D31,Licenciés!$A:$AC,8,FALSE))</f>
        <v/>
      </c>
      <c r="H31" s="521" t="str">
        <f>IF($D31="","",VLOOKUP($D31,Licenciés!$A:$AC,21,FALSE))</f>
        <v/>
      </c>
      <c r="I31" s="521" t="str">
        <f>IF($D31="","",IF(VLOOKUP($D31,Licenciés!$A:$AC,24,FALSE)="Numerote","n° "&amp;VLOOKUP($D31,Licenciés!$A:$AC,23,FALSE),(VLOOKUP($D31,Licenciés!$A:$AC,24,FALSE))))</f>
        <v/>
      </c>
      <c r="J31" s="521" t="str">
        <f>IF($D31="","",VLOOKUP($D31,Licenciés!$A:$AC,9,FALSE))</f>
        <v/>
      </c>
      <c r="K31" s="526"/>
      <c r="L31" s="527"/>
      <c r="M31" s="521"/>
      <c r="N31" s="521"/>
      <c r="O31" s="528"/>
      <c r="P31" s="526"/>
      <c r="Q31" s="527"/>
      <c r="R31" s="521"/>
      <c r="S31" s="521"/>
      <c r="T31" s="528"/>
      <c r="U31" s="526"/>
      <c r="V31" s="527"/>
      <c r="W31" s="521"/>
      <c r="X31" s="521"/>
      <c r="Y31" s="528"/>
      <c r="Z31" s="526"/>
      <c r="AA31" s="527"/>
      <c r="AB31" s="521"/>
      <c r="AC31" s="521"/>
      <c r="AD31" s="615"/>
      <c r="AE31" s="529">
        <f t="shared" si="28"/>
        <v>0</v>
      </c>
      <c r="AF31" s="530">
        <f t="shared" si="29"/>
        <v>0</v>
      </c>
      <c r="AG31" s="530">
        <f t="shared" si="30"/>
        <v>0</v>
      </c>
      <c r="AH31" s="530">
        <f t="shared" si="31"/>
        <v>0</v>
      </c>
      <c r="AI31" s="531">
        <f t="shared" si="32"/>
        <v>0</v>
      </c>
      <c r="AJ31" s="233"/>
      <c r="AK31" s="510"/>
      <c r="AL31" s="132" t="str">
        <f>IF($D31="","",IF(VLOOKUP($D31,Licenciés!$A:$AC,14,FALSE)&lt;10000000,"0"&amp;VLOOKUP($D31,Licenciés!$A:$AC,14,FALSE),VLOOKUP($D31,Licenciés!$A:$AC,14,FALSE)))</f>
        <v/>
      </c>
      <c r="AM31" s="211" t="str">
        <f>IF($D31="","",VLOOKUP($D31,Licenciés!$A:$AC,23,FALSE))</f>
        <v/>
      </c>
      <c r="AN31" s="30" t="str">
        <f>IF($D31="","",VLOOKUP($D31,Licenciés!$A:$AC,16,FALSE))</f>
        <v/>
      </c>
      <c r="AO31" s="31" t="str">
        <f>IF($D31="","",VLOOKUP($D31,Licenciés!$A:$AC,20,FALSE))</f>
        <v/>
      </c>
      <c r="AP31" s="211" t="str">
        <f>IF($D31="","",VLOOKUP($D31,Licenciés!$A:$AC,5,FALSE))</f>
        <v/>
      </c>
      <c r="AQ31" s="211" t="str">
        <f>IF($D31="","",VLOOKUP($D31,Licenciés!$A:$AC,10,FALSE))</f>
        <v/>
      </c>
      <c r="AR31" s="211" t="str">
        <f>IF($D31="","",VLOOKUP($D31,Licenciés!$A:$AC,11,FALSE))</f>
        <v/>
      </c>
      <c r="AS31" s="211" t="str">
        <f>IF($D31="","",VLOOKUP($D31,Licenciés!$A:$AC,29,FALSE))</f>
        <v/>
      </c>
      <c r="AT31" s="30" t="str">
        <f>IF($D31="","",VLOOKUP($D31,Licenciés!$A:$AC,28,FALSE))</f>
        <v/>
      </c>
      <c r="AU31" s="211" t="str">
        <f>IF($D31="","",VLOOKUP($D31,Licenciés!$A:$AZ,35,FALSE))</f>
        <v/>
      </c>
      <c r="AV31" s="211" t="str">
        <f>IF($D31="","",VLOOKUP($D31,Licenciés!$A:$AZ,36,FALSE))</f>
        <v/>
      </c>
      <c r="AW31" s="31" t="str">
        <f>IF($D31="","",VLOOKUP($D31,Licenciés!$A:$AZ,37,FALSE))</f>
        <v/>
      </c>
    </row>
    <row r="32" spans="1:50" ht="15.95" customHeight="1" thickTop="1">
      <c r="A32" s="1"/>
      <c r="B32" s="14"/>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7"/>
    </row>
    <row r="33" spans="1:46" ht="15.95" hidden="1" customHeight="1">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row>
    <row r="34" spans="1:46" ht="15.95" hidden="1"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406"/>
      <c r="AJ34" s="129" t="s">
        <v>119</v>
      </c>
      <c r="AK34" s="513" t="s">
        <v>119</v>
      </c>
    </row>
    <row r="35" spans="1:46" ht="15.95" hidden="1"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406"/>
      <c r="AJ35" s="128" t="s">
        <v>118</v>
      </c>
      <c r="AK35" s="513" t="s">
        <v>118</v>
      </c>
    </row>
    <row r="36" spans="1:46" ht="15.95" hidden="1"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403"/>
      <c r="AJ36" s="494" t="s">
        <v>7198</v>
      </c>
      <c r="AK36" s="513" t="s">
        <v>7198</v>
      </c>
    </row>
    <row r="37" spans="1:46" ht="15.95" hidden="1"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406"/>
      <c r="AJ37" s="383" t="s">
        <v>122</v>
      </c>
      <c r="AK37" s="516" t="s">
        <v>122</v>
      </c>
    </row>
    <row r="38" spans="1:46" ht="15.95" hidden="1" customHeight="1">
      <c r="A38" s="236"/>
      <c r="B38" s="130" t="str">
        <f>IF(D38&gt;0,LEFT(AL38,2)," ")</f>
        <v xml:space="preserve"> </v>
      </c>
      <c r="C38" s="211" t="str">
        <f>RIGHT(LEFT(AL38,4),2)</f>
        <v/>
      </c>
      <c r="D38" s="207"/>
      <c r="E38" s="29" t="str">
        <f>IF($D38="","",(VLOOKUP($D38,Licenciés!$A:$AC,2,FALSE)&amp;" "&amp;VLOOKUP($D38,Licenciés!$A:$AC,3,FALSE)))</f>
        <v/>
      </c>
      <c r="F38" s="29" t="str">
        <f>IF($D38="","",VLOOKUP($D38,Licenciés!$A:$AC,15,FALSE))</f>
        <v/>
      </c>
      <c r="G38" s="30" t="str">
        <f>IF($D38="","",VLOOKUP($D38,Licenciés!$A:$AC,8,FALSE))</f>
        <v/>
      </c>
      <c r="H38" s="211" t="str">
        <f>IF($D38="","",VLOOKUP($D38,Licenciés!$A:$AC,21,FALSE))</f>
        <v/>
      </c>
      <c r="I38" s="211" t="str">
        <f>IF($D38="","",IF(VLOOKUP($D38,Licenciés!$A:$AC,24,FALSE)="Numerote","n° "&amp;VLOOKUP($D38,Licenciés!$A:$AC,23,FALSE),(VLOOKUP($D38,Licenciés!$A:$AC,24,FALSE))))</f>
        <v/>
      </c>
      <c r="J38" s="211" t="str">
        <f>IF($D38="","",VLOOKUP($D38,Licenciés!$A:$AC,9,FALSE))</f>
        <v/>
      </c>
      <c r="K38" s="131"/>
      <c r="L38" s="363"/>
      <c r="M38" s="211"/>
      <c r="N38" s="211"/>
      <c r="O38" s="225"/>
      <c r="P38" s="131"/>
      <c r="Q38" s="363"/>
      <c r="R38" s="211"/>
      <c r="S38" s="211"/>
      <c r="T38" s="225"/>
      <c r="U38" s="131"/>
      <c r="V38" s="363"/>
      <c r="W38" s="211"/>
      <c r="X38" s="211"/>
      <c r="Y38" s="225"/>
      <c r="Z38" s="364"/>
      <c r="AA38" s="363"/>
      <c r="AB38" s="211"/>
      <c r="AC38" s="211"/>
      <c r="AD38" s="225"/>
      <c r="AE38" s="364">
        <f>(K38+P38+U38+Z38)+MOD(ROUND((L38+Q38+V38+AA38-AF38)/100,),100)</f>
        <v>0</v>
      </c>
      <c r="AF38" s="132">
        <f>MOD(L38+Q38+V38+AA38+ROUND((M38+R38+W38+AB38-AG38)/100,),100)</f>
        <v>0</v>
      </c>
      <c r="AG38" s="132">
        <f>MOD(M38+R38+W38+AB38+ROUND((N38+S38+X38+AC38-AH38)/100,),100)</f>
        <v>0</v>
      </c>
      <c r="AH38" s="132">
        <f>MOD(N38+S38+X38+AC38+ROUND((O38+T38+Y38+AD38-AI38)/100,),100)</f>
        <v>0</v>
      </c>
      <c r="AI38" s="213">
        <f>MOD(O38+T38+Y38+AD38,100)</f>
        <v>0</v>
      </c>
      <c r="AJ38" s="231"/>
      <c r="AK38" s="513"/>
      <c r="AL38" s="132" t="str">
        <f>IF($D38="","",IF(VLOOKUP($D38,Licenciés!$A:$AC,14,FALSE)&lt;10000000,"0"&amp;VLOOKUP($D38,Licenciés!$A:$AC,14,FALSE),VLOOKUP($D38,Licenciés!$A:$AC,14,FALSE)))</f>
        <v/>
      </c>
      <c r="AM38" s="211" t="str">
        <f>IF($D38="","",VLOOKUP($D38,Licenciés!$A:$AC,23,FALSE))</f>
        <v/>
      </c>
      <c r="AN38" s="30" t="str">
        <f>IF($D38="","",VLOOKUP($D38,Licenciés!$A:$AC,16,FALSE))</f>
        <v/>
      </c>
      <c r="AO38" s="31" t="str">
        <f>IF($D38="","",VLOOKUP($D38,Licenciés!$A:$AC,20,FALSE))</f>
        <v/>
      </c>
      <c r="AP38" s="211" t="str">
        <f>IF($D38="","",VLOOKUP($D38,Licenciés!$A:$AC,5,FALSE))</f>
        <v/>
      </c>
      <c r="AQ38" s="211" t="str">
        <f>IF($D38="","",VLOOKUP($D38,Licenciés!$A:$AC,10,FALSE))</f>
        <v/>
      </c>
      <c r="AR38" s="211" t="str">
        <f>IF($D38="","",VLOOKUP($D38,Licenciés!$A:$AC,11,FALSE))</f>
        <v/>
      </c>
      <c r="AS38" s="211" t="str">
        <f>IF($D38="","",VLOOKUP($D38,Licenciés!$A:$AC,29,FALSE))</f>
        <v/>
      </c>
      <c r="AT38" s="30" t="str">
        <f>IF($D38="","",VLOOKUP($D38,Licenciés!$A:$AC,28,FALSE))</f>
        <v/>
      </c>
    </row>
    <row r="39" spans="1:46" ht="15.95" hidden="1"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row>
    <row r="40" spans="1:46" ht="15.95" hidden="1"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row>
    <row r="41" spans="1:46" ht="15.95" hidden="1"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row>
    <row r="42" spans="1:46" ht="15.95" hidden="1"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row>
    <row r="43" spans="1:46" ht="15.95" hidden="1"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row>
    <row r="44" spans="1:46" ht="15.9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L44" s="7"/>
    </row>
    <row r="45" spans="1:46" ht="15.9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L45" s="7"/>
    </row>
    <row r="46" spans="1:46" ht="15.9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L46" s="7"/>
    </row>
    <row r="47" spans="1:46" ht="15.9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L47" s="7"/>
    </row>
    <row r="48" spans="1:46" ht="15.9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L48" s="7"/>
    </row>
    <row r="49" spans="37:37" s="7" customFormat="1" ht="15.95" customHeight="1">
      <c r="AK49" s="4"/>
    </row>
    <row r="50" spans="37:37" s="7" customFormat="1" ht="15.95" customHeight="1">
      <c r="AK50" s="4"/>
    </row>
    <row r="51" spans="37:37" s="7" customFormat="1" ht="15.95" customHeight="1">
      <c r="AK51" s="4"/>
    </row>
    <row r="52" spans="37:37" s="7" customFormat="1" ht="15.95" customHeight="1">
      <c r="AK52" s="4"/>
    </row>
    <row r="53" spans="37:37" s="7" customFormat="1" ht="15.95" customHeight="1">
      <c r="AK53" s="4"/>
    </row>
    <row r="54" spans="37:37" s="7" customFormat="1" ht="15.95" customHeight="1">
      <c r="AK54" s="4"/>
    </row>
    <row r="55" spans="37:37" s="7" customFormat="1" ht="15.95" customHeight="1">
      <c r="AK55" s="4"/>
    </row>
    <row r="56" spans="37:37" s="7" customFormat="1" ht="15.95" customHeight="1">
      <c r="AK56" s="4"/>
    </row>
    <row r="57" spans="37:37" s="7" customFormat="1" ht="15.95" customHeight="1">
      <c r="AK57" s="4"/>
    </row>
    <row r="58" spans="37:37" s="7" customFormat="1" ht="15.95" customHeight="1">
      <c r="AK58" s="4"/>
    </row>
    <row r="59" spans="37:37" s="7" customFormat="1" ht="15.95" customHeight="1">
      <c r="AK59" s="4"/>
    </row>
    <row r="60" spans="37:37" s="7" customFormat="1" ht="15.95" customHeight="1">
      <c r="AK60" s="4"/>
    </row>
    <row r="61" spans="37:37" s="7" customFormat="1" ht="15.95" customHeight="1">
      <c r="AK61" s="4"/>
    </row>
    <row r="62" spans="37:37" s="7" customFormat="1" ht="15.95" customHeight="1">
      <c r="AK62" s="4"/>
    </row>
    <row r="63" spans="37:37" s="7" customFormat="1" ht="15.95" customHeight="1">
      <c r="AK63" s="4"/>
    </row>
    <row r="64" spans="37:37" s="7" customFormat="1" ht="17.100000000000001" customHeight="1">
      <c r="AK64" s="4"/>
    </row>
    <row r="65" spans="37:37" s="7" customFormat="1" ht="17.100000000000001" customHeight="1">
      <c r="AK65" s="4"/>
    </row>
    <row r="66" spans="37:37" s="7" customFormat="1" ht="17.100000000000001" customHeight="1">
      <c r="AK66" s="4"/>
    </row>
    <row r="67" spans="37:37" s="7" customFormat="1" ht="17.100000000000001" customHeight="1">
      <c r="AK67" s="4"/>
    </row>
    <row r="68" spans="37:37" s="7" customFormat="1" ht="17.100000000000001" customHeight="1">
      <c r="AK68" s="4"/>
    </row>
    <row r="69" spans="37:37" s="7" customFormat="1" ht="17.100000000000001" customHeight="1">
      <c r="AK69" s="4"/>
    </row>
    <row r="70" spans="37:37" s="7" customFormat="1" ht="17.100000000000001" customHeight="1">
      <c r="AK70" s="4"/>
    </row>
    <row r="71" spans="37:37" s="7" customFormat="1" ht="17.100000000000001" customHeight="1">
      <c r="AK71" s="4"/>
    </row>
    <row r="72" spans="37:37" s="7" customFormat="1" ht="17.100000000000001" customHeight="1">
      <c r="AK72" s="4"/>
    </row>
    <row r="73" spans="37:37" s="7" customFormat="1" ht="17.100000000000001" customHeight="1">
      <c r="AK73" s="4"/>
    </row>
    <row r="74" spans="37:37" s="7" customFormat="1" ht="17.100000000000001" customHeight="1">
      <c r="AK74" s="4"/>
    </row>
    <row r="75" spans="37:37" s="7" customFormat="1" ht="17.100000000000001" customHeight="1">
      <c r="AK75" s="4"/>
    </row>
    <row r="76" spans="37:37" s="7" customFormat="1" ht="17.100000000000001" customHeight="1">
      <c r="AK76" s="4"/>
    </row>
    <row r="77" spans="37:37" s="7" customFormat="1" ht="17.100000000000001" customHeight="1">
      <c r="AK77" s="4"/>
    </row>
    <row r="78" spans="37:37" s="7" customFormat="1" ht="17.100000000000001" customHeight="1">
      <c r="AK78" s="4"/>
    </row>
    <row r="79" spans="37:37" s="7" customFormat="1" ht="17.100000000000001" customHeight="1">
      <c r="AK79" s="4"/>
    </row>
    <row r="80" spans="37:37" s="7" customFormat="1" ht="17.100000000000001" customHeight="1">
      <c r="AK80" s="4"/>
    </row>
    <row r="81" spans="37:37" s="7" customFormat="1" ht="17.100000000000001" customHeight="1">
      <c r="AK81" s="4"/>
    </row>
    <row r="82" spans="37:37" s="7" customFormat="1" ht="17.100000000000001" customHeight="1">
      <c r="AK82" s="4"/>
    </row>
    <row r="83" spans="37:37" s="7" customFormat="1" ht="17.100000000000001" customHeight="1">
      <c r="AK83" s="4"/>
    </row>
    <row r="84" spans="37:37" s="7" customFormat="1" ht="17.100000000000001" customHeight="1">
      <c r="AK84" s="4"/>
    </row>
    <row r="85" spans="37:37" s="7" customFormat="1" ht="17.100000000000001" customHeight="1">
      <c r="AK85" s="4"/>
    </row>
    <row r="86" spans="37:37" s="7" customFormat="1" ht="17.100000000000001" customHeight="1">
      <c r="AK86" s="4"/>
    </row>
    <row r="87" spans="37:37" s="7" customFormat="1" ht="17.100000000000001" customHeight="1">
      <c r="AK87" s="4"/>
    </row>
    <row r="88" spans="37:37" s="7" customFormat="1" ht="17.100000000000001" customHeight="1">
      <c r="AK88" s="4"/>
    </row>
    <row r="89" spans="37:37" s="7" customFormat="1" ht="17.100000000000001" customHeight="1">
      <c r="AK89" s="4"/>
    </row>
    <row r="90" spans="37:37" s="7" customFormat="1" ht="17.100000000000001" customHeight="1">
      <c r="AK90" s="4"/>
    </row>
    <row r="91" spans="37:37" s="7" customFormat="1" ht="17.100000000000001" customHeight="1">
      <c r="AK91" s="4"/>
    </row>
    <row r="92" spans="37:37" s="7" customFormat="1" ht="17.100000000000001" customHeight="1">
      <c r="AK92" s="4"/>
    </row>
    <row r="93" spans="37:37" s="7" customFormat="1" ht="17.100000000000001" customHeight="1">
      <c r="AK93" s="4"/>
    </row>
    <row r="94" spans="37:37" s="7" customFormat="1" ht="17.100000000000001" customHeight="1">
      <c r="AK94" s="4"/>
    </row>
    <row r="95" spans="37:37" s="7" customFormat="1" ht="17.100000000000001" customHeight="1">
      <c r="AK95" s="4"/>
    </row>
    <row r="96" spans="37:37" s="7" customFormat="1" ht="17.100000000000001" customHeight="1">
      <c r="AK96" s="4"/>
    </row>
    <row r="97" spans="37:37" s="7" customFormat="1" ht="17.100000000000001" customHeight="1">
      <c r="AK97" s="4"/>
    </row>
    <row r="98" spans="37:37" s="7" customFormat="1" ht="17.100000000000001" customHeight="1">
      <c r="AK98" s="4"/>
    </row>
    <row r="99" spans="37:37" s="7" customFormat="1" ht="17.100000000000001" customHeight="1">
      <c r="AK99" s="4"/>
    </row>
    <row r="100" spans="37:37" s="7" customFormat="1" ht="17.100000000000001" customHeight="1">
      <c r="AK100" s="4"/>
    </row>
    <row r="101" spans="37:37" s="7" customFormat="1" ht="17.100000000000001" customHeight="1">
      <c r="AK101" s="4"/>
    </row>
    <row r="102" spans="37:37" s="7" customFormat="1" ht="17.100000000000001" customHeight="1">
      <c r="AK102" s="4"/>
    </row>
    <row r="103" spans="37:37" s="7" customFormat="1" ht="17.100000000000001" customHeight="1">
      <c r="AK103" s="4"/>
    </row>
    <row r="104" spans="37:37" s="7" customFormat="1" ht="17.100000000000001" customHeight="1">
      <c r="AK104" s="4"/>
    </row>
    <row r="105" spans="37:37" s="7" customFormat="1" ht="17.100000000000001" customHeight="1">
      <c r="AK105" s="4"/>
    </row>
    <row r="106" spans="37:37" s="7" customFormat="1" ht="17.100000000000001" customHeight="1">
      <c r="AK106" s="4"/>
    </row>
    <row r="107" spans="37:37" s="7" customFormat="1" ht="17.100000000000001" customHeight="1">
      <c r="AK107" s="4"/>
    </row>
    <row r="108" spans="37:37" s="7" customFormat="1" ht="17.100000000000001" customHeight="1">
      <c r="AK108" s="4"/>
    </row>
    <row r="109" spans="37:37" s="7" customFormat="1" ht="17.100000000000001" customHeight="1">
      <c r="AK109" s="4"/>
    </row>
    <row r="110" spans="37:37" s="7" customFormat="1" ht="17.100000000000001" customHeight="1">
      <c r="AK110" s="4"/>
    </row>
    <row r="111" spans="37:37" s="7" customFormat="1" ht="17.100000000000001" customHeight="1">
      <c r="AK111" s="4"/>
    </row>
    <row r="112" spans="37:37" s="7" customFormat="1" ht="17.100000000000001" customHeight="1">
      <c r="AK112" s="4"/>
    </row>
    <row r="113" spans="37:37" s="7" customFormat="1" ht="17.100000000000001" customHeight="1">
      <c r="AK113" s="4"/>
    </row>
    <row r="114" spans="37:37" s="7" customFormat="1" ht="17.100000000000001" customHeight="1">
      <c r="AK114" s="4"/>
    </row>
    <row r="115" spans="37:37" s="7" customFormat="1" ht="17.100000000000001" customHeight="1">
      <c r="AK115" s="4"/>
    </row>
    <row r="116" spans="37:37" s="7" customFormat="1" ht="17.100000000000001" customHeight="1">
      <c r="AK116" s="4"/>
    </row>
    <row r="117" spans="37:37" s="7" customFormat="1" ht="17.100000000000001" customHeight="1">
      <c r="AK117" s="4"/>
    </row>
    <row r="118" spans="37:37" s="7" customFormat="1" ht="17.100000000000001" customHeight="1">
      <c r="AK118" s="4"/>
    </row>
    <row r="119" spans="37:37" s="7" customFormat="1" ht="17.100000000000001" customHeight="1">
      <c r="AK119" s="4"/>
    </row>
    <row r="120" spans="37:37" s="7" customFormat="1" ht="17.100000000000001" customHeight="1">
      <c r="AK120" s="4"/>
    </row>
    <row r="121" spans="37:37" s="7" customFormat="1" ht="17.100000000000001" customHeight="1">
      <c r="AK121" s="4"/>
    </row>
    <row r="122" spans="37:37" s="7" customFormat="1" ht="17.100000000000001" customHeight="1">
      <c r="AK122" s="4"/>
    </row>
    <row r="123" spans="37:37" s="7" customFormat="1" ht="17.100000000000001" customHeight="1">
      <c r="AK123" s="4"/>
    </row>
    <row r="124" spans="37:37" s="7" customFormat="1" ht="17.100000000000001" customHeight="1">
      <c r="AK124" s="4"/>
    </row>
    <row r="125" spans="37:37" s="7" customFormat="1" ht="17.100000000000001" customHeight="1">
      <c r="AK125" s="4"/>
    </row>
    <row r="126" spans="37:37" s="7" customFormat="1" ht="17.100000000000001" customHeight="1">
      <c r="AK126" s="4"/>
    </row>
    <row r="127" spans="37:37" s="7" customFormat="1" ht="17.100000000000001" customHeight="1">
      <c r="AK127" s="4"/>
    </row>
    <row r="128" spans="37:37" s="7" customFormat="1" ht="17.100000000000001" customHeight="1">
      <c r="AK128" s="4"/>
    </row>
    <row r="129" spans="37:37" s="7" customFormat="1" ht="17.100000000000001" customHeight="1">
      <c r="AK129" s="4"/>
    </row>
    <row r="130" spans="37:37" s="7" customFormat="1" ht="17.100000000000001" customHeight="1">
      <c r="AK130" s="4"/>
    </row>
    <row r="131" spans="37:37" s="7" customFormat="1" ht="17.100000000000001" customHeight="1">
      <c r="AK131" s="4"/>
    </row>
    <row r="132" spans="37:37" s="7" customFormat="1" ht="17.100000000000001" customHeight="1">
      <c r="AK132" s="4"/>
    </row>
    <row r="133" spans="37:37" s="7" customFormat="1" ht="17.100000000000001" customHeight="1">
      <c r="AK133" s="4"/>
    </row>
    <row r="134" spans="37:37" s="7" customFormat="1" ht="17.100000000000001" customHeight="1">
      <c r="AK134" s="4"/>
    </row>
    <row r="135" spans="37:37" s="7" customFormat="1" ht="17.100000000000001" customHeight="1">
      <c r="AK135" s="4"/>
    </row>
    <row r="136" spans="37:37" s="7" customFormat="1" ht="17.100000000000001" customHeight="1">
      <c r="AK136" s="4"/>
    </row>
    <row r="137" spans="37:37" s="7" customFormat="1" ht="17.100000000000001" customHeight="1">
      <c r="AK137" s="4"/>
    </row>
    <row r="138" spans="37:37" s="7" customFormat="1" ht="17.100000000000001" customHeight="1">
      <c r="AK138" s="4"/>
    </row>
    <row r="139" spans="37:37" s="7" customFormat="1" ht="17.100000000000001" customHeight="1">
      <c r="AK139" s="4"/>
    </row>
    <row r="140" spans="37:37" s="7" customFormat="1" ht="17.100000000000001" customHeight="1">
      <c r="AK140" s="4"/>
    </row>
    <row r="141" spans="37:37" s="7" customFormat="1" ht="17.100000000000001" customHeight="1">
      <c r="AK141" s="4"/>
    </row>
    <row r="142" spans="37:37" s="7" customFormat="1" ht="17.100000000000001" customHeight="1">
      <c r="AK142" s="4"/>
    </row>
    <row r="143" spans="37:37" s="7" customFormat="1" ht="17.100000000000001" customHeight="1">
      <c r="AK143" s="4"/>
    </row>
    <row r="144" spans="37:37" s="7" customFormat="1" ht="17.100000000000001" customHeight="1">
      <c r="AK144" s="4"/>
    </row>
    <row r="145" spans="37:37" s="7" customFormat="1" ht="17.100000000000001" customHeight="1">
      <c r="AK145" s="4"/>
    </row>
    <row r="146" spans="37:37" s="7" customFormat="1" ht="17.100000000000001" customHeight="1">
      <c r="AK146" s="4"/>
    </row>
    <row r="147" spans="37:37" s="7" customFormat="1" ht="17.100000000000001" customHeight="1">
      <c r="AK147" s="4"/>
    </row>
    <row r="148" spans="37:37" s="7" customFormat="1" ht="17.100000000000001" customHeight="1">
      <c r="AK148" s="4"/>
    </row>
    <row r="149" spans="37:37" s="7" customFormat="1" ht="17.100000000000001" customHeight="1">
      <c r="AK149" s="4"/>
    </row>
    <row r="150" spans="37:37" s="7" customFormat="1" ht="17.100000000000001" customHeight="1">
      <c r="AK150" s="4"/>
    </row>
    <row r="151" spans="37:37" s="7" customFormat="1" ht="17.100000000000001" customHeight="1">
      <c r="AK151" s="4"/>
    </row>
    <row r="152" spans="37:37" s="7" customFormat="1" ht="17.100000000000001" customHeight="1">
      <c r="AK152" s="4"/>
    </row>
    <row r="153" spans="37:37" s="7" customFormat="1" ht="17.100000000000001" customHeight="1">
      <c r="AK153" s="4"/>
    </row>
    <row r="154" spans="37:37" s="7" customFormat="1" ht="17.100000000000001" customHeight="1">
      <c r="AK154" s="4"/>
    </row>
    <row r="155" spans="37:37" s="7" customFormat="1" ht="17.100000000000001" customHeight="1">
      <c r="AK155" s="4"/>
    </row>
    <row r="156" spans="37:37" s="7" customFormat="1" ht="17.100000000000001" customHeight="1">
      <c r="AK156" s="4"/>
    </row>
    <row r="157" spans="37:37" s="7" customFormat="1" ht="17.100000000000001" customHeight="1">
      <c r="AK157" s="4"/>
    </row>
    <row r="158" spans="37:37" s="7" customFormat="1" ht="17.100000000000001" customHeight="1">
      <c r="AK158" s="4"/>
    </row>
    <row r="159" spans="37:37" s="7" customFormat="1" ht="17.100000000000001" customHeight="1">
      <c r="AK159" s="4"/>
    </row>
    <row r="160" spans="37:37" s="7" customFormat="1" ht="15" customHeight="1">
      <c r="AK160" s="4"/>
    </row>
    <row r="161" spans="37:37" s="7" customFormat="1" ht="15" customHeight="1">
      <c r="AK161" s="4"/>
    </row>
  </sheetData>
  <autoFilter ref="A2:AX31"/>
  <sortState ref="A6:AX21">
    <sortCondition descending="1" ref="L6:L21"/>
    <sortCondition descending="1" ref="M6:M21"/>
    <sortCondition descending="1" ref="N6:N21"/>
    <sortCondition descending="1" ref="AE6:AE21"/>
    <sortCondition descending="1" ref="AF6:AF21"/>
    <sortCondition descending="1" ref="AG6:AG21"/>
    <sortCondition descending="1" ref="AH6:AH21"/>
    <sortCondition descending="1" ref="AI6:AI21"/>
    <sortCondition descending="1" ref="H6:H21"/>
    <sortCondition descending="1" ref="G6:G21"/>
  </sortState>
  <mergeCells count="13">
    <mergeCell ref="AE4:AI4"/>
    <mergeCell ref="A1:AI1"/>
    <mergeCell ref="A3:J3"/>
    <mergeCell ref="K3:O3"/>
    <mergeCell ref="P3:T3"/>
    <mergeCell ref="U3:Y3"/>
    <mergeCell ref="Z3:AD3"/>
    <mergeCell ref="AE3:AI3"/>
    <mergeCell ref="A4:J4"/>
    <mergeCell ref="K4:O4"/>
    <mergeCell ref="P4:T4"/>
    <mergeCell ref="U4:Y4"/>
    <mergeCell ref="Z4:AD4"/>
  </mergeCells>
  <phoneticPr fontId="43" type="noConversion"/>
  <conditionalFormatting sqref="AO1:AO5 AO8:AO23 AO26:AO1048576">
    <cfRule type="cellIs" dxfId="116" priority="289" stopIfTrue="1" operator="notEqual">
      <formula>"Standard"</formula>
    </cfRule>
  </conditionalFormatting>
  <conditionalFormatting sqref="AP1:AP5 AP8:AP23 AP26:AP1048576">
    <cfRule type="cellIs" dxfId="115" priority="288" stopIfTrue="1" operator="notEqual">
      <formula>"T"</formula>
    </cfRule>
  </conditionalFormatting>
  <conditionalFormatting sqref="AT1:AT5 AT8:AT23 AT26:AT1048576">
    <cfRule type="cellIs" dxfId="114" priority="287" stopIfTrue="1" operator="greaterThanOrEqual">
      <formula>44378</formula>
    </cfRule>
  </conditionalFormatting>
  <conditionalFormatting sqref="J1:J3 J5:J23 J26:J1048576">
    <cfRule type="cellIs" dxfId="113" priority="286" operator="equal">
      <formula>"P"</formula>
    </cfRule>
  </conditionalFormatting>
  <conditionalFormatting sqref="AQ1:AQ5 AQ8:AQ23 AQ26:AQ1048576">
    <cfRule type="cellIs" dxfId="112" priority="285" stopIfTrue="1" operator="lessThan">
      <formula>-11</formula>
    </cfRule>
  </conditionalFormatting>
  <conditionalFormatting sqref="AQ5 AQ8:AQ12 AQ14:AQ23 AQ26:AQ29">
    <cfRule type="cellIs" priority="115" stopIfTrue="1" operator="lessThan">
      <formula>0</formula>
    </cfRule>
    <cfRule type="cellIs" dxfId="111" priority="116" stopIfTrue="1" operator="greaterThan">
      <formula>-19</formula>
    </cfRule>
  </conditionalFormatting>
  <conditionalFormatting sqref="AO36">
    <cfRule type="cellIs" dxfId="110" priority="67" stopIfTrue="1" operator="notEqual">
      <formula>"Standard"</formula>
    </cfRule>
  </conditionalFormatting>
  <conditionalFormatting sqref="AP36">
    <cfRule type="cellIs" dxfId="109" priority="66" stopIfTrue="1" operator="notEqual">
      <formula>"T"</formula>
    </cfRule>
  </conditionalFormatting>
  <conditionalFormatting sqref="AT36">
    <cfRule type="cellIs" dxfId="108" priority="65" stopIfTrue="1" operator="greaterThanOrEqual">
      <formula>44378</formula>
    </cfRule>
  </conditionalFormatting>
  <conditionalFormatting sqref="AQ36">
    <cfRule type="cellIs" dxfId="107" priority="63" stopIfTrue="1" operator="lessThan">
      <formula>-13</formula>
    </cfRule>
    <cfRule type="cellIs" dxfId="106" priority="64" stopIfTrue="1" operator="greaterThan">
      <formula>-12</formula>
    </cfRule>
  </conditionalFormatting>
  <conditionalFormatting sqref="D2:D3 D8:D23 D5 D26:D1048576">
    <cfRule type="duplicateValues" dxfId="105" priority="1132"/>
  </conditionalFormatting>
  <conditionalFormatting sqref="AQ13">
    <cfRule type="cellIs" priority="41" stopIfTrue="1" operator="lessThan">
      <formula>0</formula>
    </cfRule>
    <cfRule type="cellIs" dxfId="104" priority="42" stopIfTrue="1" operator="greaterThan">
      <formula>-19</formula>
    </cfRule>
  </conditionalFormatting>
  <conditionalFormatting sqref="D1">
    <cfRule type="duplicateValues" dxfId="103" priority="38"/>
  </conditionalFormatting>
  <conditionalFormatting sqref="AO6">
    <cfRule type="cellIs" dxfId="102" priority="36" stopIfTrue="1" operator="notEqual">
      <formula>"Standard"</formula>
    </cfRule>
  </conditionalFormatting>
  <conditionalFormatting sqref="AP6">
    <cfRule type="cellIs" dxfId="101" priority="35" stopIfTrue="1" operator="notEqual">
      <formula>"T"</formula>
    </cfRule>
  </conditionalFormatting>
  <conditionalFormatting sqref="AT6">
    <cfRule type="cellIs" dxfId="100" priority="34" stopIfTrue="1" operator="greaterThanOrEqual">
      <formula>44378</formula>
    </cfRule>
  </conditionalFormatting>
  <conditionalFormatting sqref="AQ6">
    <cfRule type="cellIs" dxfId="99" priority="30" stopIfTrue="1" operator="lessThan">
      <formula>-13</formula>
    </cfRule>
    <cfRule type="cellIs" dxfId="98" priority="31" stopIfTrue="1" operator="greaterThan">
      <formula>-12</formula>
    </cfRule>
  </conditionalFormatting>
  <conditionalFormatting sqref="AQ6">
    <cfRule type="cellIs" priority="28" stopIfTrue="1" operator="lessThan">
      <formula>0</formula>
    </cfRule>
    <cfRule type="cellIs" dxfId="97" priority="29" stopIfTrue="1" operator="greaterThan">
      <formula>-19</formula>
    </cfRule>
  </conditionalFormatting>
  <conditionalFormatting sqref="D6">
    <cfRule type="duplicateValues" dxfId="96" priority="27"/>
  </conditionalFormatting>
  <conditionalFormatting sqref="AO7">
    <cfRule type="cellIs" dxfId="95" priority="26" stopIfTrue="1" operator="notEqual">
      <formula>"Standard"</formula>
    </cfRule>
  </conditionalFormatting>
  <conditionalFormatting sqref="AP7">
    <cfRule type="cellIs" dxfId="94" priority="25" stopIfTrue="1" operator="notEqual">
      <formula>"T"</formula>
    </cfRule>
  </conditionalFormatting>
  <conditionalFormatting sqref="AT7">
    <cfRule type="cellIs" dxfId="93" priority="24" stopIfTrue="1" operator="greaterThanOrEqual">
      <formula>44378</formula>
    </cfRule>
  </conditionalFormatting>
  <conditionalFormatting sqref="AQ7">
    <cfRule type="cellIs" dxfId="92" priority="20" stopIfTrue="1" operator="lessThan">
      <formula>-13</formula>
    </cfRule>
    <cfRule type="cellIs" dxfId="91" priority="21" stopIfTrue="1" operator="greaterThan">
      <formula>-12</formula>
    </cfRule>
  </conditionalFormatting>
  <conditionalFormatting sqref="AQ7">
    <cfRule type="cellIs" priority="18" stopIfTrue="1" operator="lessThan">
      <formula>0</formula>
    </cfRule>
    <cfRule type="cellIs" dxfId="90" priority="19" stopIfTrue="1" operator="greaterThan">
      <formula>-19</formula>
    </cfRule>
  </conditionalFormatting>
  <conditionalFormatting sqref="D7">
    <cfRule type="duplicateValues" dxfId="89" priority="17"/>
  </conditionalFormatting>
  <conditionalFormatting sqref="D4">
    <cfRule type="duplicateValues" dxfId="88" priority="16"/>
  </conditionalFormatting>
  <conditionalFormatting sqref="J4">
    <cfRule type="cellIs" dxfId="87" priority="15" stopIfTrue="1" operator="between">
      <formula>"B1"</formula>
      <formula>"B2"</formula>
    </cfRule>
  </conditionalFormatting>
  <conditionalFormatting sqref="AO25">
    <cfRule type="cellIs" dxfId="86" priority="13" stopIfTrue="1" operator="notEqual">
      <formula>"Standard"</formula>
    </cfRule>
  </conditionalFormatting>
  <conditionalFormatting sqref="AP25">
    <cfRule type="cellIs" dxfId="85" priority="12" stopIfTrue="1" operator="notEqual">
      <formula>"T"</formula>
    </cfRule>
  </conditionalFormatting>
  <conditionalFormatting sqref="AT25">
    <cfRule type="cellIs" dxfId="84" priority="11" stopIfTrue="1" operator="greaterThanOrEqual">
      <formula>44378</formula>
    </cfRule>
  </conditionalFormatting>
  <conditionalFormatting sqref="AQ25">
    <cfRule type="cellIs" priority="9" stopIfTrue="1" operator="lessThan">
      <formula>0</formula>
    </cfRule>
    <cfRule type="cellIs" dxfId="83" priority="10" stopIfTrue="1" operator="greaterThan">
      <formula>-19</formula>
    </cfRule>
  </conditionalFormatting>
  <conditionalFormatting sqref="D25">
    <cfRule type="duplicateValues" dxfId="82" priority="14"/>
  </conditionalFormatting>
  <conditionalFormatting sqref="J25">
    <cfRule type="cellIs" dxfId="81" priority="8" operator="between">
      <formula>"J1"</formula>
      <formula>"J4"</formula>
    </cfRule>
  </conditionalFormatting>
  <conditionalFormatting sqref="AO24">
    <cfRule type="cellIs" dxfId="80" priority="6" stopIfTrue="1" operator="notEqual">
      <formula>"Standard"</formula>
    </cfRule>
  </conditionalFormatting>
  <conditionalFormatting sqref="AP24">
    <cfRule type="cellIs" dxfId="79" priority="5" stopIfTrue="1" operator="notEqual">
      <formula>"T"</formula>
    </cfRule>
  </conditionalFormatting>
  <conditionalFormatting sqref="AT24">
    <cfRule type="cellIs" dxfId="78" priority="4" stopIfTrue="1" operator="greaterThanOrEqual">
      <formula>44378</formula>
    </cfRule>
  </conditionalFormatting>
  <conditionalFormatting sqref="AQ24">
    <cfRule type="cellIs" priority="2" stopIfTrue="1" operator="lessThan">
      <formula>0</formula>
    </cfRule>
    <cfRule type="cellIs" dxfId="77" priority="3" stopIfTrue="1" operator="greaterThan">
      <formula>-19</formula>
    </cfRule>
  </conditionalFormatting>
  <conditionalFormatting sqref="D24">
    <cfRule type="duplicateValues" dxfId="76" priority="7"/>
  </conditionalFormatting>
  <conditionalFormatting sqref="J24">
    <cfRule type="cellIs" dxfId="75" priority="1" operator="between">
      <formula>"J1"</formula>
      <formula>"J4"</formula>
    </cfRule>
  </conditionalFormatting>
  <hyperlinks>
    <hyperlink ref="AH59" r:id="rId1" display="javascript:closeWindow();openWindowName('ind_visualiserResultatJoueurCritFed.do?idLicence=335783&amp;numeroLic=4432220','VisuResultat',500,170,'yes')"/>
    <hyperlink ref="AH86" r:id="rId2" display="javascript:closeWindow();openWindowName('ind_visualiserResultatJoueurCritFed.do?idLicence=335783&amp;numeroLic=4432220','VisuResultat',500,170,'yes')"/>
    <hyperlink ref="AH44" r:id="rId3" display="javascript:closeWindow();openWindowName('ind_visualiserResultatJoueurCritFed.do?idLicence=335783&amp;numeroLic=4432220','VisuResultat',500,170,'yes')"/>
    <hyperlink ref="AI57" r:id="rId4" display="javascript:closeWindow();openWindowName('ind_visualiserResultatJoueurCritFed.do?idLicence=230723&amp;numeroLic=4428767','VisuResultat',500,170,'yes')"/>
    <hyperlink ref="AH57" r:id="rId5" display="javascript:closeWindow();openWindowName('ind_visualiserResultatJoueurCritFed.do?idLicence=230723&amp;numeroLic=4428767','VisuResultat',500,170,'yes')"/>
    <hyperlink ref="AI76" r:id="rId6" display="javascript:closeWindow();openWindowName('ind_visualiserResultatJoueurCritFed.do?idLicence=230723&amp;numeroLic=4428767','VisuResultat',500,170,'yes')"/>
    <hyperlink ref="AH76" r:id="rId7" display="javascript:closeWindow();openWindowName('ind_visualiserResultatJoueurCritFed.do?idLicence=230723&amp;numeroLic=4428767','VisuResultat',500,170,'yes')"/>
    <hyperlink ref="AH80" r:id="rId8" display="javascript:closeWindow();openWindowName('ind_visualiserResultatJoueurCritFed.do?idLicence=335783&amp;numeroLic=4432220','VisuResultat',500,170,'yes')"/>
    <hyperlink ref="AI42" r:id="rId9" display="javascript:closeWindow();openWindowName('ind_visualiserResultatJoueurCritFed.do?idLicence=230723&amp;numeroLic=4428767','VisuResultat',500,170,'yes')"/>
    <hyperlink ref="AH42" r:id="rId10" display="javascript:closeWindow();openWindowName('ind_visualiserResultatJoueurCritFed.do?idLicence=230723&amp;numeroLic=4428767','VisuResultat',500,170,'yes')"/>
    <hyperlink ref="AI61" r:id="rId11" display="javascript:closeWindow();openWindowName('ind_visualiserResultatJoueurCritFed.do?idLicence=230723&amp;numeroLic=4428767','VisuResultat',500,170,'yes')"/>
    <hyperlink ref="AH61" r:id="rId12" display="javascript:closeWindow();openWindowName('ind_visualiserResultatJoueurCritFed.do?idLicence=230723&amp;numeroLic=4428767','VisuResultat',500,170,'yes')"/>
  </hyperlinks>
  <printOptions horizontalCentered="1"/>
  <pageMargins left="0.39370078740157483" right="0" top="0" bottom="0" header="0" footer="0"/>
  <pageSetup paperSize="9" scale="72" orientation="landscape" r:id="rId13"/>
  <colBreaks count="1" manualBreakCount="1">
    <brk id="37" max="1048575" man="1"/>
  </colBreaks>
</worksheet>
</file>

<file path=xl/worksheets/sheet2.xml><?xml version="1.0" encoding="utf-8"?>
<worksheet xmlns="http://schemas.openxmlformats.org/spreadsheetml/2006/main" xmlns:r="http://schemas.openxmlformats.org/officeDocument/2006/relationships">
  <sheetPr codeName="Feuil2">
    <tabColor indexed="15"/>
  </sheetPr>
  <dimension ref="A1:E51"/>
  <sheetViews>
    <sheetView showGridLines="0" view="pageBreakPreview" zoomScaleNormal="100" workbookViewId="0">
      <selection activeCell="E31" sqref="E31"/>
    </sheetView>
  </sheetViews>
  <sheetFormatPr baseColWidth="10" defaultRowHeight="12.75"/>
  <cols>
    <col min="1" max="1" width="28.7109375" style="9" customWidth="1"/>
    <col min="2" max="2" width="21.7109375" style="9" customWidth="1"/>
    <col min="3" max="3" width="21.7109375" style="11" customWidth="1"/>
    <col min="4" max="4" width="21.7109375" style="10" customWidth="1"/>
    <col min="5" max="5" width="21.7109375" style="11" customWidth="1"/>
    <col min="6" max="16384" width="11.42578125" style="8"/>
  </cols>
  <sheetData>
    <row r="1" spans="1:5" s="3" customFormat="1" ht="35.25">
      <c r="A1" s="1023" t="s">
        <v>7199</v>
      </c>
      <c r="B1" s="1023"/>
      <c r="C1" s="1023"/>
      <c r="D1" s="1023"/>
      <c r="E1" s="1023"/>
    </row>
    <row r="2" spans="1:5" s="3" customFormat="1" ht="9.75" customHeight="1">
      <c r="A2" s="193"/>
      <c r="B2" s="193"/>
      <c r="C2" s="193"/>
      <c r="D2" s="193"/>
      <c r="E2" s="193"/>
    </row>
    <row r="3" spans="1:5" ht="26.25">
      <c r="A3" s="1024" t="s">
        <v>9646</v>
      </c>
      <c r="B3" s="1024"/>
      <c r="C3" s="1024"/>
      <c r="D3" s="1024"/>
      <c r="E3" s="1024"/>
    </row>
    <row r="4" spans="1:5" ht="26.25">
      <c r="A4" s="1024" t="s">
        <v>19</v>
      </c>
      <c r="B4" s="1024"/>
      <c r="C4" s="1024"/>
      <c r="D4" s="1024"/>
      <c r="E4" s="1024"/>
    </row>
    <row r="5" spans="1:5" s="3" customFormat="1" ht="9.75" customHeight="1">
      <c r="A5" s="193"/>
      <c r="B5" s="193"/>
      <c r="C5" s="193"/>
      <c r="D5" s="193"/>
      <c r="E5" s="193"/>
    </row>
    <row r="6" spans="1:5" ht="15" customHeight="1">
      <c r="A6" s="77"/>
      <c r="B6" s="203" t="s">
        <v>126</v>
      </c>
      <c r="C6" s="9" t="s">
        <v>20</v>
      </c>
      <c r="D6" s="78" t="s">
        <v>3244</v>
      </c>
      <c r="E6"/>
    </row>
    <row r="7" spans="1:5" ht="18">
      <c r="A7" s="177" t="s">
        <v>9647</v>
      </c>
      <c r="B7"/>
      <c r="C7" s="78"/>
      <c r="D7" s="78"/>
      <c r="E7"/>
    </row>
    <row r="8" spans="1:5" ht="8.25" customHeight="1">
      <c r="A8" s="177"/>
      <c r="B8"/>
      <c r="C8" s="78"/>
      <c r="D8" s="78"/>
      <c r="E8"/>
    </row>
    <row r="9" spans="1:5" ht="15" customHeight="1">
      <c r="A9" s="77" t="s">
        <v>3489</v>
      </c>
      <c r="B9"/>
      <c r="C9"/>
      <c r="D9" s="11"/>
      <c r="E9" s="10"/>
    </row>
    <row r="10" spans="1:5" ht="15" customHeight="1">
      <c r="A10" s="84" t="s">
        <v>55</v>
      </c>
      <c r="B10" s="1014" t="s">
        <v>3494</v>
      </c>
      <c r="C10" s="1015"/>
      <c r="D10" s="1016"/>
      <c r="E10" s="10"/>
    </row>
    <row r="11" spans="1:5" ht="15" customHeight="1">
      <c r="A11" s="32" t="s">
        <v>3488</v>
      </c>
      <c r="B11" s="1011" t="s">
        <v>3552</v>
      </c>
      <c r="C11" s="1018"/>
      <c r="D11" s="1019"/>
      <c r="E11" s="10"/>
    </row>
    <row r="12" spans="1:5" ht="15" customHeight="1">
      <c r="A12" s="32" t="s">
        <v>58</v>
      </c>
      <c r="B12" s="1011" t="s">
        <v>3553</v>
      </c>
      <c r="C12" s="1012"/>
      <c r="D12" s="1013"/>
      <c r="E12" s="10"/>
    </row>
    <row r="13" spans="1:5" ht="15" customHeight="1">
      <c r="A13" s="81" t="s">
        <v>59</v>
      </c>
      <c r="B13" s="1011" t="s">
        <v>3554</v>
      </c>
      <c r="C13" s="1012"/>
      <c r="D13" s="1013"/>
      <c r="E13" s="10"/>
    </row>
    <row r="14" spans="1:5" ht="15" customHeight="1">
      <c r="A14" s="81" t="s">
        <v>60</v>
      </c>
      <c r="B14" s="1011" t="s">
        <v>3486</v>
      </c>
      <c r="C14" s="1012"/>
      <c r="D14" s="1013"/>
      <c r="E14" s="10"/>
    </row>
    <row r="15" spans="1:5" ht="15" customHeight="1">
      <c r="A15" s="33" t="s">
        <v>61</v>
      </c>
      <c r="B15" s="1008" t="s">
        <v>3487</v>
      </c>
      <c r="C15" s="1009"/>
      <c r="D15" s="1010"/>
      <c r="E15" s="10"/>
    </row>
    <row r="16" spans="1:5" ht="6.95" customHeight="1">
      <c r="A16"/>
      <c r="B16"/>
      <c r="C16"/>
      <c r="D16" s="11"/>
      <c r="E16" s="10"/>
    </row>
    <row r="17" spans="1:5" ht="15" customHeight="1">
      <c r="A17" s="77" t="s">
        <v>3784</v>
      </c>
      <c r="B17"/>
      <c r="C17"/>
      <c r="D17" s="11"/>
      <c r="E17" s="10"/>
    </row>
    <row r="18" spans="1:5" ht="15" customHeight="1">
      <c r="A18" s="84" t="s">
        <v>55</v>
      </c>
      <c r="B18" s="1014" t="s">
        <v>3494</v>
      </c>
      <c r="C18" s="1015"/>
      <c r="D18" s="1016"/>
      <c r="E18" s="10"/>
    </row>
    <row r="19" spans="1:5" ht="15" customHeight="1">
      <c r="A19" s="32" t="s">
        <v>3488</v>
      </c>
      <c r="B19" s="1011" t="s">
        <v>5740</v>
      </c>
      <c r="C19" s="1018"/>
      <c r="D19" s="1019"/>
      <c r="E19" s="10"/>
    </row>
    <row r="20" spans="1:5" ht="15" customHeight="1">
      <c r="A20" s="32" t="s">
        <v>58</v>
      </c>
      <c r="B20" s="1020" t="s">
        <v>5741</v>
      </c>
      <c r="C20" s="1021"/>
      <c r="D20" s="1022"/>
      <c r="E20" s="10"/>
    </row>
    <row r="21" spans="1:5" ht="15" customHeight="1">
      <c r="A21" s="81" t="s">
        <v>59</v>
      </c>
      <c r="B21" s="1020" t="s">
        <v>5742</v>
      </c>
      <c r="C21" s="1021"/>
      <c r="D21" s="1022"/>
      <c r="E21" s="10"/>
    </row>
    <row r="22" spans="1:5" ht="15" customHeight="1">
      <c r="A22" s="81" t="s">
        <v>60</v>
      </c>
      <c r="B22" s="1011" t="s">
        <v>3486</v>
      </c>
      <c r="C22" s="1012"/>
      <c r="D22" s="1013"/>
      <c r="E22" s="10"/>
    </row>
    <row r="23" spans="1:5" ht="15" customHeight="1">
      <c r="A23" s="33" t="s">
        <v>61</v>
      </c>
      <c r="B23" s="1008" t="s">
        <v>3487</v>
      </c>
      <c r="C23" s="1009"/>
      <c r="D23" s="1010"/>
      <c r="E23" s="10"/>
    </row>
    <row r="24" spans="1:5" ht="6" customHeight="1">
      <c r="A24" s="409"/>
      <c r="B24" s="1017"/>
      <c r="C24" s="1017"/>
      <c r="D24" s="1017"/>
      <c r="E24" s="10"/>
    </row>
    <row r="25" spans="1:5" ht="15" customHeight="1">
      <c r="A25" s="77" t="s">
        <v>3490</v>
      </c>
      <c r="B25"/>
      <c r="C25"/>
      <c r="D25" s="11"/>
      <c r="E25" s="10"/>
    </row>
    <row r="26" spans="1:5" ht="15" customHeight="1">
      <c r="A26" s="80" t="s">
        <v>55</v>
      </c>
      <c r="B26" s="80" t="s">
        <v>62</v>
      </c>
      <c r="C26" s="80" t="s">
        <v>56</v>
      </c>
      <c r="D26" s="80" t="s">
        <v>63</v>
      </c>
      <c r="E26" s="80" t="s">
        <v>3493</v>
      </c>
    </row>
    <row r="27" spans="1:5" ht="15" customHeight="1">
      <c r="A27" s="115" t="s">
        <v>3491</v>
      </c>
      <c r="B27" s="116">
        <v>6</v>
      </c>
      <c r="C27" s="116">
        <v>4</v>
      </c>
      <c r="D27" s="116">
        <v>3</v>
      </c>
      <c r="E27" s="116">
        <v>3</v>
      </c>
    </row>
    <row r="28" spans="1:5" ht="15" customHeight="1">
      <c r="A28" s="115" t="s">
        <v>57</v>
      </c>
      <c r="B28" s="116">
        <v>3</v>
      </c>
      <c r="C28" s="116">
        <v>3</v>
      </c>
      <c r="D28" s="116">
        <v>2</v>
      </c>
      <c r="E28" s="116">
        <v>2</v>
      </c>
    </row>
    <row r="29" spans="1:5" ht="15" customHeight="1">
      <c r="A29" s="115" t="s">
        <v>3492</v>
      </c>
      <c r="B29" s="116">
        <v>3</v>
      </c>
      <c r="C29" s="116">
        <v>2</v>
      </c>
      <c r="D29" s="116">
        <v>1</v>
      </c>
      <c r="E29" s="116">
        <v>1</v>
      </c>
    </row>
    <row r="30" spans="1:5" ht="15" customHeight="1">
      <c r="A30" s="115" t="s">
        <v>115</v>
      </c>
      <c r="B30" s="116">
        <v>3</v>
      </c>
      <c r="C30" s="116">
        <v>3</v>
      </c>
      <c r="D30" s="116">
        <v>2</v>
      </c>
      <c r="E30" s="116">
        <v>2</v>
      </c>
    </row>
    <row r="31" spans="1:5" s="11" customFormat="1" ht="15" customHeight="1">
      <c r="A31" s="117" t="s">
        <v>116</v>
      </c>
      <c r="B31" s="118">
        <v>2</v>
      </c>
      <c r="C31" s="118">
        <v>2</v>
      </c>
      <c r="D31" s="118">
        <v>1</v>
      </c>
      <c r="E31" s="118">
        <v>1</v>
      </c>
    </row>
    <row r="32" spans="1:5" ht="6.95" customHeight="1">
      <c r="A32"/>
      <c r="B32"/>
      <c r="C32"/>
      <c r="D32" s="11"/>
      <c r="E32" s="10"/>
    </row>
    <row r="33" spans="1:5" ht="15" customHeight="1">
      <c r="A33" s="77" t="s">
        <v>3785</v>
      </c>
      <c r="B33"/>
      <c r="C33"/>
      <c r="D33" s="11"/>
      <c r="E33" s="10"/>
    </row>
    <row r="34" spans="1:5" ht="15" customHeight="1">
      <c r="A34" s="80"/>
      <c r="B34" s="80" t="s">
        <v>62</v>
      </c>
      <c r="C34" s="80" t="s">
        <v>56</v>
      </c>
      <c r="D34" s="80" t="s">
        <v>63</v>
      </c>
      <c r="E34" s="80" t="s">
        <v>3493</v>
      </c>
    </row>
    <row r="35" spans="1:5" ht="15" customHeight="1">
      <c r="A35" s="115" t="s">
        <v>3491</v>
      </c>
      <c r="B35" s="115">
        <v>3</v>
      </c>
      <c r="C35" s="115">
        <v>2</v>
      </c>
      <c r="D35" s="115">
        <v>2</v>
      </c>
      <c r="E35" s="115">
        <v>2</v>
      </c>
    </row>
    <row r="36" spans="1:5" ht="15" customHeight="1">
      <c r="A36" s="115" t="s">
        <v>57</v>
      </c>
      <c r="B36" s="115">
        <v>1</v>
      </c>
      <c r="C36" s="115">
        <v>1</v>
      </c>
      <c r="D36" s="115">
        <v>1</v>
      </c>
      <c r="E36" s="115">
        <v>1</v>
      </c>
    </row>
    <row r="37" spans="1:5" ht="15" customHeight="1">
      <c r="A37" s="115" t="s">
        <v>3492</v>
      </c>
      <c r="B37" s="115">
        <v>2</v>
      </c>
      <c r="C37" s="115">
        <v>1</v>
      </c>
      <c r="D37" s="115">
        <v>1</v>
      </c>
      <c r="E37" s="115">
        <v>1</v>
      </c>
    </row>
    <row r="38" spans="1:5" ht="15" customHeight="1">
      <c r="A38" s="115" t="s">
        <v>115</v>
      </c>
      <c r="B38" s="115">
        <v>1</v>
      </c>
      <c r="C38" s="493">
        <v>1</v>
      </c>
      <c r="D38" s="115">
        <v>1</v>
      </c>
      <c r="E38" s="115">
        <v>1</v>
      </c>
    </row>
    <row r="39" spans="1:5" s="11" customFormat="1" ht="15" customHeight="1">
      <c r="A39" s="117" t="s">
        <v>116</v>
      </c>
      <c r="B39" s="117">
        <v>1</v>
      </c>
      <c r="C39" s="117">
        <v>1</v>
      </c>
      <c r="D39" s="117">
        <v>1</v>
      </c>
      <c r="E39" s="117">
        <v>1</v>
      </c>
    </row>
    <row r="40" spans="1:5" ht="12" customHeight="1">
      <c r="A40" s="83" t="s">
        <v>64</v>
      </c>
      <c r="B40" s="82"/>
      <c r="C40"/>
      <c r="D40"/>
      <c r="E40"/>
    </row>
    <row r="41" spans="1:5" ht="12" customHeight="1">
      <c r="A41" s="34" t="s">
        <v>3786</v>
      </c>
      <c r="B41" s="119"/>
      <c r="C41"/>
      <c r="D41"/>
      <c r="E41"/>
    </row>
    <row r="42" spans="1:5" ht="12" customHeight="1">
      <c r="A42" s="120" t="s">
        <v>117</v>
      </c>
      <c r="B42" s="120"/>
      <c r="C42" s="35"/>
      <c r="D42" s="35"/>
      <c r="E42" s="35"/>
    </row>
    <row r="43" spans="1:5" ht="12" customHeight="1">
      <c r="A43" s="121" t="s">
        <v>21</v>
      </c>
      <c r="B43" s="35"/>
      <c r="C43" s="35"/>
      <c r="D43" s="35"/>
      <c r="E43" s="35"/>
    </row>
    <row r="44" spans="1:5" ht="6" customHeight="1" thickBot="1">
      <c r="A44"/>
      <c r="B44"/>
      <c r="C44"/>
      <c r="D44"/>
      <c r="E44"/>
    </row>
    <row r="45" spans="1:5" s="15" customFormat="1" ht="193.5" customHeight="1" thickTop="1" thickBot="1">
      <c r="A45" s="1005" t="s">
        <v>8377</v>
      </c>
      <c r="B45" s="1006"/>
      <c r="C45" s="1006"/>
      <c r="D45" s="1006"/>
      <c r="E45" s="1007"/>
    </row>
    <row r="46" spans="1:5" ht="7.5" customHeight="1" thickTop="1" thickBot="1">
      <c r="A46" s="204"/>
      <c r="B46" s="204"/>
      <c r="C46" s="204"/>
      <c r="D46" s="204"/>
      <c r="E46" s="204"/>
    </row>
    <row r="47" spans="1:5" s="16" customFormat="1" ht="63" customHeight="1" thickTop="1" thickBot="1">
      <c r="A47" s="1002" t="s">
        <v>8379</v>
      </c>
      <c r="B47" s="1003"/>
      <c r="C47" s="1003"/>
      <c r="D47" s="1003"/>
      <c r="E47" s="1004"/>
    </row>
    <row r="48" spans="1:5" ht="5.25" customHeight="1" thickTop="1" thickBot="1">
      <c r="A48" s="205"/>
      <c r="B48" s="205"/>
      <c r="C48" s="205"/>
      <c r="D48" s="205"/>
      <c r="E48" s="205"/>
    </row>
    <row r="49" spans="1:5" s="15" customFormat="1" ht="69" customHeight="1" thickTop="1" thickBot="1">
      <c r="A49" s="999" t="s">
        <v>8378</v>
      </c>
      <c r="B49" s="1000"/>
      <c r="C49" s="1000"/>
      <c r="D49" s="1000"/>
      <c r="E49" s="1001"/>
    </row>
    <row r="50" spans="1:5" ht="6" customHeight="1" thickTop="1">
      <c r="A50"/>
      <c r="B50"/>
      <c r="C50"/>
      <c r="D50"/>
      <c r="E50"/>
    </row>
    <row r="51" spans="1:5">
      <c r="A51"/>
      <c r="B51"/>
      <c r="C51"/>
      <c r="D51" s="79"/>
      <c r="E51"/>
    </row>
  </sheetData>
  <mergeCells count="19">
    <mergeCell ref="B12:D12"/>
    <mergeCell ref="B13:D13"/>
    <mergeCell ref="A1:E1"/>
    <mergeCell ref="A3:E3"/>
    <mergeCell ref="A4:E4"/>
    <mergeCell ref="B10:D10"/>
    <mergeCell ref="B11:D11"/>
    <mergeCell ref="A49:E49"/>
    <mergeCell ref="A47:E47"/>
    <mergeCell ref="A45:E45"/>
    <mergeCell ref="B15:D15"/>
    <mergeCell ref="B14:D14"/>
    <mergeCell ref="B18:D18"/>
    <mergeCell ref="B24:D24"/>
    <mergeCell ref="B19:D19"/>
    <mergeCell ref="B20:D20"/>
    <mergeCell ref="B21:D21"/>
    <mergeCell ref="B22:D22"/>
    <mergeCell ref="B23:D23"/>
  </mergeCells>
  <phoneticPr fontId="0" type="noConversion"/>
  <printOptions horizontalCentered="1"/>
  <pageMargins left="0.39370078740157483" right="0" top="0.19685039370078741" bottom="0" header="0" footer="0"/>
  <pageSetup paperSize="9" scale="85" orientation="portrait" r:id="rId1"/>
  <headerFooter alignWithMargins="0"/>
</worksheet>
</file>

<file path=xl/worksheets/sheet20.xml><?xml version="1.0" encoding="utf-8"?>
<worksheet xmlns="http://schemas.openxmlformats.org/spreadsheetml/2006/main" xmlns:r="http://schemas.openxmlformats.org/officeDocument/2006/relationships">
  <sheetPr codeName="Feuil14"/>
  <dimension ref="A1:AM21651"/>
  <sheetViews>
    <sheetView view="pageBreakPreview" zoomScale="75" zoomScaleNormal="100" zoomScaleSheetLayoutView="75" workbookViewId="0">
      <selection activeCell="F33" sqref="F33"/>
    </sheetView>
  </sheetViews>
  <sheetFormatPr baseColWidth="10" defaultRowHeight="15" customHeight="1"/>
  <cols>
    <col min="1" max="1" width="9.28515625" style="8" customWidth="1"/>
    <col min="2" max="2" width="21.28515625" style="8" customWidth="1"/>
    <col min="3" max="3" width="11.42578125" style="8"/>
    <col min="4" max="4" width="9.28515625" style="8" customWidth="1"/>
    <col min="5" max="5" width="2.85546875" style="11" customWidth="1"/>
    <col min="6" max="6" width="2.7109375" style="11" customWidth="1"/>
    <col min="7" max="7" width="3.5703125" style="11" customWidth="1"/>
    <col min="8" max="8" width="12" style="489" bestFit="1" customWidth="1"/>
    <col min="9" max="9" width="4.28515625" style="8" customWidth="1"/>
    <col min="10" max="10" width="4.7109375" style="8" customWidth="1"/>
    <col min="11" max="11" width="3.85546875" style="8" customWidth="1"/>
    <col min="12" max="12" width="4" style="8" customWidth="1"/>
    <col min="13" max="13" width="4.7109375" style="8" customWidth="1"/>
    <col min="14" max="14" width="10.140625" style="8" customWidth="1"/>
    <col min="15" max="15" width="20.5703125" style="8" customWidth="1"/>
    <col min="16" max="16" width="11.7109375" style="489" customWidth="1"/>
    <col min="17" max="17" width="11.42578125" style="8"/>
    <col min="18" max="19" width="11.42578125" style="489"/>
    <col min="20" max="20" width="11.42578125" style="8"/>
    <col min="21" max="21" width="6.42578125" style="8" customWidth="1"/>
    <col min="22" max="22" width="5" style="8" customWidth="1"/>
    <col min="23" max="23" width="5.28515625" style="8" customWidth="1"/>
    <col min="24" max="24" width="7.85546875" style="8" customWidth="1"/>
    <col min="25" max="25" width="6.140625" style="8" customWidth="1"/>
    <col min="26" max="27" width="5.7109375" style="8" customWidth="1"/>
    <col min="28" max="28" width="11.5703125" style="489" bestFit="1" customWidth="1"/>
    <col min="29" max="16384" width="11.42578125" style="8"/>
  </cols>
  <sheetData>
    <row r="1" spans="1:39" s="487" customFormat="1" ht="15" customHeight="1">
      <c r="A1" s="487" t="s">
        <v>5743</v>
      </c>
      <c r="B1" s="486" t="s">
        <v>7229</v>
      </c>
      <c r="C1" s="487" t="s">
        <v>78</v>
      </c>
      <c r="D1" s="487" t="s">
        <v>5743</v>
      </c>
      <c r="E1" s="485" t="s">
        <v>5744</v>
      </c>
      <c r="F1" s="485" t="s">
        <v>5745</v>
      </c>
      <c r="G1" s="485" t="s">
        <v>79</v>
      </c>
      <c r="H1" s="488" t="s">
        <v>80</v>
      </c>
      <c r="I1" s="487" t="s">
        <v>81</v>
      </c>
      <c r="J1" s="487" t="s">
        <v>5746</v>
      </c>
      <c r="K1" s="487" t="s">
        <v>82</v>
      </c>
      <c r="L1" s="487" t="s">
        <v>83</v>
      </c>
      <c r="M1" s="487" t="s">
        <v>84</v>
      </c>
      <c r="N1" s="487" t="s">
        <v>5747</v>
      </c>
      <c r="O1" s="487" t="s">
        <v>85</v>
      </c>
      <c r="P1" s="488" t="s">
        <v>5748</v>
      </c>
      <c r="Q1" s="487" t="s">
        <v>86</v>
      </c>
      <c r="R1" s="488" t="s">
        <v>243</v>
      </c>
      <c r="S1" s="488" t="s">
        <v>87</v>
      </c>
      <c r="T1" s="487" t="s">
        <v>88</v>
      </c>
      <c r="U1" s="487" t="s">
        <v>89</v>
      </c>
      <c r="V1" s="487" t="s">
        <v>5749</v>
      </c>
      <c r="W1" s="487" t="s">
        <v>5750</v>
      </c>
      <c r="X1" s="487" t="s">
        <v>5751</v>
      </c>
      <c r="Y1" s="487" t="s">
        <v>90</v>
      </c>
      <c r="Z1" s="487" t="s">
        <v>91</v>
      </c>
      <c r="AA1" s="487" t="s">
        <v>92</v>
      </c>
      <c r="AB1" s="488" t="s">
        <v>93</v>
      </c>
      <c r="AC1" s="487" t="s">
        <v>94</v>
      </c>
      <c r="AD1" s="487" t="s">
        <v>110</v>
      </c>
      <c r="AE1" s="487" t="s">
        <v>5752</v>
      </c>
      <c r="AF1" s="487" t="s">
        <v>5753</v>
      </c>
      <c r="AG1" s="487" t="s">
        <v>5754</v>
      </c>
      <c r="AH1" s="487" t="s">
        <v>5754</v>
      </c>
      <c r="AI1" s="487" t="s">
        <v>111</v>
      </c>
      <c r="AJ1" s="487" t="s">
        <v>112</v>
      </c>
      <c r="AK1" s="487" t="s">
        <v>5755</v>
      </c>
      <c r="AL1" s="487" t="s">
        <v>5756</v>
      </c>
      <c r="AM1" s="487" t="s">
        <v>5757</v>
      </c>
    </row>
    <row r="2" spans="1:39" ht="15" customHeight="1">
      <c r="A2" s="497">
        <v>9224217</v>
      </c>
      <c r="B2" s="497" t="s">
        <v>1141</v>
      </c>
      <c r="C2" s="497" t="s">
        <v>432</v>
      </c>
      <c r="D2" s="497">
        <v>9224217</v>
      </c>
      <c r="E2" s="497"/>
      <c r="F2" s="497" t="s">
        <v>166</v>
      </c>
      <c r="G2" s="498" t="s">
        <v>113</v>
      </c>
      <c r="H2" s="499">
        <v>34120</v>
      </c>
      <c r="I2" s="497" t="s">
        <v>167</v>
      </c>
      <c r="J2" s="497">
        <v>-40</v>
      </c>
      <c r="K2" s="497" t="s">
        <v>168</v>
      </c>
      <c r="L2" s="497"/>
      <c r="M2" s="497" t="s">
        <v>5763</v>
      </c>
      <c r="N2" s="497">
        <v>7600004</v>
      </c>
      <c r="O2" s="497" t="s">
        <v>7230</v>
      </c>
      <c r="P2" s="497"/>
      <c r="Q2" s="497" t="s">
        <v>171</v>
      </c>
      <c r="R2" s="499"/>
      <c r="S2" s="499"/>
      <c r="T2" s="497"/>
      <c r="U2" s="497">
        <v>2813</v>
      </c>
      <c r="V2" s="497" t="s">
        <v>172</v>
      </c>
      <c r="W2" s="497">
        <v>99</v>
      </c>
      <c r="X2" s="497" t="s">
        <v>173</v>
      </c>
      <c r="Y2" s="497" t="s">
        <v>259</v>
      </c>
      <c r="Z2" s="497"/>
      <c r="AA2" s="497"/>
      <c r="AB2" s="499">
        <v>44743</v>
      </c>
      <c r="AC2" s="497" t="s">
        <v>177</v>
      </c>
      <c r="AD2" s="497"/>
      <c r="AE2" s="497"/>
      <c r="AF2" s="497"/>
      <c r="AG2" s="497"/>
      <c r="AH2" s="497"/>
      <c r="AI2" s="497"/>
      <c r="AJ2" s="497"/>
      <c r="AK2" s="497"/>
      <c r="AL2" s="497">
        <v>0</v>
      </c>
      <c r="AM2" s="497">
        <v>0</v>
      </c>
    </row>
    <row r="3" spans="1:39" ht="15" customHeight="1">
      <c r="A3" s="497">
        <v>319369</v>
      </c>
      <c r="B3" s="497" t="s">
        <v>1351</v>
      </c>
      <c r="C3" s="497" t="s">
        <v>361</v>
      </c>
      <c r="D3" s="497">
        <v>319369</v>
      </c>
      <c r="E3" s="497"/>
      <c r="F3" s="497" t="s">
        <v>166</v>
      </c>
      <c r="G3" s="498" t="s">
        <v>113</v>
      </c>
      <c r="H3" s="499">
        <v>35148</v>
      </c>
      <c r="I3" s="497" t="s">
        <v>167</v>
      </c>
      <c r="J3" s="497">
        <v>-40</v>
      </c>
      <c r="K3" s="497" t="s">
        <v>168</v>
      </c>
      <c r="L3" s="497"/>
      <c r="M3" s="497" t="s">
        <v>5761</v>
      </c>
      <c r="N3" s="497">
        <v>10170064</v>
      </c>
      <c r="O3" s="497" t="s">
        <v>5762</v>
      </c>
      <c r="P3" s="497"/>
      <c r="Q3" s="497" t="s">
        <v>171</v>
      </c>
      <c r="R3" s="499"/>
      <c r="S3" s="499"/>
      <c r="T3" s="497"/>
      <c r="U3" s="497">
        <v>2809</v>
      </c>
      <c r="V3" s="497" t="s">
        <v>172</v>
      </c>
      <c r="W3" s="497">
        <v>101</v>
      </c>
      <c r="X3" s="497" t="s">
        <v>173</v>
      </c>
      <c r="Y3" s="497" t="s">
        <v>259</v>
      </c>
      <c r="Z3" s="497"/>
      <c r="AA3" s="497"/>
      <c r="AB3" s="499">
        <v>44743</v>
      </c>
      <c r="AC3" s="497" t="s">
        <v>177</v>
      </c>
      <c r="AD3" s="497"/>
      <c r="AE3" s="497"/>
      <c r="AF3" s="497"/>
      <c r="AG3" s="497"/>
      <c r="AH3" s="497"/>
      <c r="AI3" s="497"/>
      <c r="AJ3" s="497"/>
      <c r="AK3" s="497"/>
      <c r="AL3" s="497">
        <v>0</v>
      </c>
      <c r="AM3" s="497">
        <v>0</v>
      </c>
    </row>
    <row r="4" spans="1:39" ht="15" customHeight="1">
      <c r="A4" s="497">
        <v>959990</v>
      </c>
      <c r="B4" s="497" t="s">
        <v>3622</v>
      </c>
      <c r="C4" s="497" t="s">
        <v>414</v>
      </c>
      <c r="D4" s="497">
        <v>959990</v>
      </c>
      <c r="E4" s="497"/>
      <c r="F4" s="497" t="s">
        <v>166</v>
      </c>
      <c r="G4" s="498" t="s">
        <v>113</v>
      </c>
      <c r="H4" s="499">
        <v>32065</v>
      </c>
      <c r="I4" s="497" t="s">
        <v>167</v>
      </c>
      <c r="J4" s="497">
        <v>-40</v>
      </c>
      <c r="K4" s="497" t="s">
        <v>168</v>
      </c>
      <c r="L4" s="497"/>
      <c r="M4" s="497" t="s">
        <v>5763</v>
      </c>
      <c r="N4" s="497">
        <v>7600004</v>
      </c>
      <c r="O4" s="497" t="s">
        <v>7230</v>
      </c>
      <c r="P4" s="497"/>
      <c r="Q4" s="497" t="s">
        <v>171</v>
      </c>
      <c r="R4" s="499"/>
      <c r="S4" s="499"/>
      <c r="T4" s="497"/>
      <c r="U4" s="497">
        <v>3076</v>
      </c>
      <c r="V4" s="497" t="s">
        <v>172</v>
      </c>
      <c r="W4" s="497">
        <v>41</v>
      </c>
      <c r="X4" s="497" t="s">
        <v>173</v>
      </c>
      <c r="Y4" s="497" t="s">
        <v>259</v>
      </c>
      <c r="Z4" s="497"/>
      <c r="AA4" s="497"/>
      <c r="AB4" s="499">
        <v>44743</v>
      </c>
      <c r="AC4" s="497" t="s">
        <v>177</v>
      </c>
      <c r="AD4" s="497"/>
      <c r="AE4" s="497"/>
      <c r="AF4" s="497"/>
      <c r="AG4" s="497"/>
      <c r="AH4" s="497"/>
      <c r="AI4" s="497"/>
      <c r="AJ4" s="497"/>
      <c r="AK4" s="497"/>
      <c r="AL4" s="497">
        <v>0</v>
      </c>
      <c r="AM4" s="497">
        <v>0</v>
      </c>
    </row>
    <row r="5" spans="1:39" ht="15" customHeight="1">
      <c r="A5" s="497">
        <v>9244218</v>
      </c>
      <c r="B5" s="497" t="s">
        <v>1505</v>
      </c>
      <c r="C5" s="497" t="s">
        <v>1506</v>
      </c>
      <c r="D5" s="497">
        <v>9244218</v>
      </c>
      <c r="E5" s="497"/>
      <c r="F5" s="497" t="s">
        <v>166</v>
      </c>
      <c r="G5" s="498" t="s">
        <v>113</v>
      </c>
      <c r="H5" s="499">
        <v>38615</v>
      </c>
      <c r="I5" s="497" t="s">
        <v>186</v>
      </c>
      <c r="J5" s="497">
        <v>-18</v>
      </c>
      <c r="K5" s="497" t="s">
        <v>168</v>
      </c>
      <c r="L5" s="497"/>
      <c r="M5" s="497" t="s">
        <v>5759</v>
      </c>
      <c r="N5" s="497">
        <v>7590231</v>
      </c>
      <c r="O5" s="497" t="s">
        <v>7231</v>
      </c>
      <c r="P5" s="497"/>
      <c r="Q5" s="497" t="s">
        <v>171</v>
      </c>
      <c r="R5" s="499"/>
      <c r="S5" s="499"/>
      <c r="T5" s="497"/>
      <c r="U5" s="497">
        <v>2503</v>
      </c>
      <c r="V5" s="497" t="s">
        <v>172</v>
      </c>
      <c r="W5" s="497">
        <v>202</v>
      </c>
      <c r="X5" s="497" t="s">
        <v>173</v>
      </c>
      <c r="Y5" s="497" t="s">
        <v>259</v>
      </c>
      <c r="Z5" s="497"/>
      <c r="AA5" s="497"/>
      <c r="AB5" s="499">
        <v>44743</v>
      </c>
      <c r="AC5" s="497" t="s">
        <v>177</v>
      </c>
      <c r="AD5" s="497"/>
      <c r="AE5" s="497"/>
      <c r="AF5" s="497"/>
      <c r="AG5" s="497"/>
      <c r="AH5" s="497"/>
      <c r="AI5" s="497"/>
      <c r="AJ5" s="497"/>
      <c r="AK5" s="497"/>
      <c r="AL5" s="497">
        <v>0</v>
      </c>
      <c r="AM5" s="497">
        <v>0</v>
      </c>
    </row>
    <row r="6" spans="1:39" ht="15" customHeight="1">
      <c r="A6" s="497">
        <v>6717679</v>
      </c>
      <c r="B6" s="497" t="s">
        <v>3411</v>
      </c>
      <c r="C6" s="497" t="s">
        <v>241</v>
      </c>
      <c r="D6" s="497">
        <v>6717679</v>
      </c>
      <c r="E6" s="497"/>
      <c r="F6" s="497" t="s">
        <v>166</v>
      </c>
      <c r="G6" s="498" t="s">
        <v>113</v>
      </c>
      <c r="H6" s="499">
        <v>37454</v>
      </c>
      <c r="I6" s="497" t="s">
        <v>167</v>
      </c>
      <c r="J6" s="497">
        <v>-40</v>
      </c>
      <c r="K6" s="497" t="s">
        <v>8</v>
      </c>
      <c r="L6" s="497"/>
      <c r="M6" s="497" t="s">
        <v>7232</v>
      </c>
      <c r="N6" s="497">
        <v>7020015</v>
      </c>
      <c r="O6" s="497" t="s">
        <v>7233</v>
      </c>
      <c r="P6" s="497"/>
      <c r="Q6" s="497" t="s">
        <v>171</v>
      </c>
      <c r="R6" s="499"/>
      <c r="S6" s="499"/>
      <c r="T6" s="497"/>
      <c r="U6" s="497">
        <v>2284</v>
      </c>
      <c r="V6" s="497" t="s">
        <v>172</v>
      </c>
      <c r="W6" s="497">
        <v>44</v>
      </c>
      <c r="X6" s="497" t="s">
        <v>173</v>
      </c>
      <c r="Y6" s="497" t="s">
        <v>259</v>
      </c>
      <c r="Z6" s="497"/>
      <c r="AA6" s="497"/>
      <c r="AB6" s="499">
        <v>44743</v>
      </c>
      <c r="AC6" s="497" t="s">
        <v>177</v>
      </c>
      <c r="AD6" s="497"/>
      <c r="AE6" s="497"/>
      <c r="AF6" s="497"/>
      <c r="AG6" s="497"/>
      <c r="AH6" s="497"/>
      <c r="AI6" s="497"/>
      <c r="AJ6" s="497"/>
      <c r="AK6" s="497"/>
      <c r="AL6" s="497">
        <v>0</v>
      </c>
      <c r="AM6" s="497">
        <v>0</v>
      </c>
    </row>
    <row r="7" spans="1:39" ht="15" customHeight="1">
      <c r="A7" s="500" t="s">
        <v>7234</v>
      </c>
      <c r="B7" s="497" t="s">
        <v>7235</v>
      </c>
      <c r="C7" s="497" t="s">
        <v>315</v>
      </c>
      <c r="D7" s="500" t="s">
        <v>7234</v>
      </c>
      <c r="E7" s="497"/>
      <c r="F7" s="497" t="s">
        <v>166</v>
      </c>
      <c r="G7" s="498" t="s">
        <v>113</v>
      </c>
      <c r="H7" s="499">
        <v>32385</v>
      </c>
      <c r="I7" s="497" t="s">
        <v>167</v>
      </c>
      <c r="J7" s="497">
        <v>-40</v>
      </c>
      <c r="K7" s="497" t="s">
        <v>168</v>
      </c>
      <c r="L7" s="497"/>
      <c r="M7" s="497" t="s">
        <v>7236</v>
      </c>
      <c r="N7" s="497">
        <v>7800001</v>
      </c>
      <c r="O7" s="497" t="s">
        <v>7237</v>
      </c>
      <c r="P7" s="497"/>
      <c r="Q7" s="497" t="s">
        <v>171</v>
      </c>
      <c r="R7" s="499"/>
      <c r="S7" s="499"/>
      <c r="T7" s="497"/>
      <c r="U7" s="497">
        <v>1688</v>
      </c>
      <c r="V7" s="497"/>
      <c r="W7" s="497"/>
      <c r="X7" s="497">
        <v>16</v>
      </c>
      <c r="Y7" s="497" t="s">
        <v>259</v>
      </c>
      <c r="Z7" s="497"/>
      <c r="AA7" s="497"/>
      <c r="AB7" s="499">
        <v>44743</v>
      </c>
      <c r="AC7" s="497" t="s">
        <v>177</v>
      </c>
      <c r="AD7" s="497"/>
      <c r="AE7" s="497"/>
      <c r="AF7" s="497"/>
      <c r="AG7" s="497"/>
      <c r="AH7" s="497"/>
      <c r="AI7" s="497"/>
      <c r="AJ7" s="497"/>
      <c r="AK7" s="497"/>
      <c r="AL7" s="497">
        <v>0</v>
      </c>
      <c r="AM7" s="497">
        <v>0</v>
      </c>
    </row>
    <row r="8" spans="1:39" ht="15" customHeight="1">
      <c r="A8" s="497">
        <v>3725454</v>
      </c>
      <c r="B8" s="497" t="s">
        <v>5931</v>
      </c>
      <c r="C8" s="497" t="s">
        <v>3698</v>
      </c>
      <c r="D8" s="497">
        <v>3725454</v>
      </c>
      <c r="E8" s="497"/>
      <c r="F8" s="497" t="s">
        <v>166</v>
      </c>
      <c r="G8" s="498" t="s">
        <v>113</v>
      </c>
      <c r="H8" s="499">
        <v>38297</v>
      </c>
      <c r="I8" s="497" t="s">
        <v>7238</v>
      </c>
      <c r="J8" s="497">
        <v>-19</v>
      </c>
      <c r="K8" s="497" t="s">
        <v>8</v>
      </c>
      <c r="L8" s="497"/>
      <c r="M8" s="497" t="s">
        <v>5759</v>
      </c>
      <c r="N8" s="497">
        <v>7590071</v>
      </c>
      <c r="O8" s="497" t="s">
        <v>7239</v>
      </c>
      <c r="P8" s="497"/>
      <c r="Q8" s="497" t="s">
        <v>171</v>
      </c>
      <c r="R8" s="499"/>
      <c r="S8" s="499"/>
      <c r="T8" s="497"/>
      <c r="U8" s="497">
        <v>519</v>
      </c>
      <c r="V8" s="497"/>
      <c r="W8" s="497"/>
      <c r="X8" s="497">
        <v>5</v>
      </c>
      <c r="Y8" s="497" t="s">
        <v>259</v>
      </c>
      <c r="Z8" s="497"/>
      <c r="AA8" s="497"/>
      <c r="AB8" s="499">
        <v>44761</v>
      </c>
      <c r="AC8" s="497" t="s">
        <v>177</v>
      </c>
      <c r="AD8" s="497"/>
      <c r="AE8" s="497"/>
      <c r="AF8" s="497"/>
      <c r="AG8" s="497"/>
      <c r="AH8" s="497"/>
      <c r="AI8" s="497"/>
      <c r="AJ8" s="497"/>
      <c r="AK8" s="497"/>
      <c r="AL8" s="497">
        <v>0</v>
      </c>
      <c r="AM8" s="497">
        <v>0</v>
      </c>
    </row>
    <row r="9" spans="1:39" ht="15" customHeight="1">
      <c r="A9" s="497">
        <v>7914077</v>
      </c>
      <c r="B9" s="497" t="s">
        <v>2528</v>
      </c>
      <c r="C9" s="497" t="s">
        <v>194</v>
      </c>
      <c r="D9" s="497">
        <v>7914077</v>
      </c>
      <c r="E9" s="497"/>
      <c r="F9" s="497" t="s">
        <v>166</v>
      </c>
      <c r="G9" s="498" t="s">
        <v>113</v>
      </c>
      <c r="H9" s="499">
        <v>35262</v>
      </c>
      <c r="I9" s="497" t="s">
        <v>167</v>
      </c>
      <c r="J9" s="497">
        <v>-40</v>
      </c>
      <c r="K9" s="497" t="s">
        <v>8</v>
      </c>
      <c r="L9" s="497"/>
      <c r="M9" s="497" t="s">
        <v>7240</v>
      </c>
      <c r="N9" s="497">
        <v>10790229</v>
      </c>
      <c r="O9" s="497" t="s">
        <v>7241</v>
      </c>
      <c r="P9" s="497"/>
      <c r="Q9" s="497" t="s">
        <v>171</v>
      </c>
      <c r="R9" s="499"/>
      <c r="S9" s="499"/>
      <c r="T9" s="497"/>
      <c r="U9" s="497">
        <v>1509</v>
      </c>
      <c r="V9" s="497"/>
      <c r="W9" s="497"/>
      <c r="X9" s="497">
        <v>15</v>
      </c>
      <c r="Y9" s="497" t="s">
        <v>259</v>
      </c>
      <c r="Z9" s="497"/>
      <c r="AA9" s="497"/>
      <c r="AB9" s="499">
        <v>44743</v>
      </c>
      <c r="AC9" s="497" t="s">
        <v>177</v>
      </c>
      <c r="AD9" s="497"/>
      <c r="AE9" s="497"/>
      <c r="AF9" s="497"/>
      <c r="AG9" s="497"/>
      <c r="AH9" s="497"/>
      <c r="AI9" s="497"/>
      <c r="AJ9" s="497"/>
      <c r="AK9" s="497"/>
      <c r="AL9" s="497">
        <v>0</v>
      </c>
      <c r="AM9" s="497">
        <v>0</v>
      </c>
    </row>
    <row r="10" spans="1:39" ht="15" customHeight="1">
      <c r="A10" s="497">
        <v>9137503</v>
      </c>
      <c r="B10" s="497" t="s">
        <v>1591</v>
      </c>
      <c r="C10" s="497" t="s">
        <v>827</v>
      </c>
      <c r="D10" s="497">
        <v>9137503</v>
      </c>
      <c r="E10" s="497"/>
      <c r="F10" s="497" t="s">
        <v>166</v>
      </c>
      <c r="G10" s="498" t="s">
        <v>113</v>
      </c>
      <c r="H10" s="499">
        <v>36982</v>
      </c>
      <c r="I10" s="497" t="s">
        <v>167</v>
      </c>
      <c r="J10" s="497">
        <v>-40</v>
      </c>
      <c r="K10" s="497" t="s">
        <v>8</v>
      </c>
      <c r="L10" s="497"/>
      <c r="M10" s="497" t="s">
        <v>7242</v>
      </c>
      <c r="N10" s="497">
        <v>1380005</v>
      </c>
      <c r="O10" s="497" t="s">
        <v>7243</v>
      </c>
      <c r="P10" s="497"/>
      <c r="Q10" s="497" t="s">
        <v>171</v>
      </c>
      <c r="R10" s="499"/>
      <c r="S10" s="499"/>
      <c r="T10" s="497"/>
      <c r="U10" s="497">
        <v>1559</v>
      </c>
      <c r="V10" s="497" t="s">
        <v>172</v>
      </c>
      <c r="W10" s="497">
        <v>284</v>
      </c>
      <c r="X10" s="497" t="s">
        <v>173</v>
      </c>
      <c r="Y10" s="497" t="s">
        <v>259</v>
      </c>
      <c r="Z10" s="497"/>
      <c r="AA10" s="497"/>
      <c r="AB10" s="499">
        <v>44743</v>
      </c>
      <c r="AC10" s="497" t="s">
        <v>177</v>
      </c>
      <c r="AD10" s="497"/>
      <c r="AE10" s="497"/>
      <c r="AF10" s="497"/>
      <c r="AG10" s="497"/>
      <c r="AH10" s="497"/>
      <c r="AI10" s="497"/>
      <c r="AJ10" s="497"/>
      <c r="AK10" s="497"/>
      <c r="AL10" s="497">
        <v>0</v>
      </c>
      <c r="AM10" s="497">
        <v>0</v>
      </c>
    </row>
    <row r="11" spans="1:39" ht="15" customHeight="1">
      <c r="A11" s="501">
        <v>5018587</v>
      </c>
      <c r="B11" s="497" t="s">
        <v>3714</v>
      </c>
      <c r="C11" s="497" t="s">
        <v>780</v>
      </c>
      <c r="D11" s="500" t="s">
        <v>7244</v>
      </c>
      <c r="E11" s="497"/>
      <c r="F11" s="497" t="s">
        <v>166</v>
      </c>
      <c r="G11" s="498" t="s">
        <v>113</v>
      </c>
      <c r="H11" s="499">
        <v>38095</v>
      </c>
      <c r="I11" s="497" t="s">
        <v>7238</v>
      </c>
      <c r="J11" s="497">
        <v>-19</v>
      </c>
      <c r="K11" s="497" t="s">
        <v>168</v>
      </c>
      <c r="L11" s="497"/>
      <c r="M11" s="497" t="s">
        <v>7245</v>
      </c>
      <c r="N11" s="497">
        <v>6570190</v>
      </c>
      <c r="O11" s="497" t="s">
        <v>7246</v>
      </c>
      <c r="P11" s="497"/>
      <c r="Q11" s="497" t="s">
        <v>171</v>
      </c>
      <c r="R11" s="499"/>
      <c r="S11" s="499"/>
      <c r="T11" s="497"/>
      <c r="U11" s="497">
        <v>2484</v>
      </c>
      <c r="V11" s="497" t="s">
        <v>172</v>
      </c>
      <c r="W11" s="497">
        <v>247</v>
      </c>
      <c r="X11" s="497" t="s">
        <v>173</v>
      </c>
      <c r="Y11" s="497" t="s">
        <v>259</v>
      </c>
      <c r="Z11" s="497"/>
      <c r="AA11" s="497"/>
      <c r="AB11" s="499">
        <v>44743</v>
      </c>
      <c r="AC11" s="497" t="s">
        <v>177</v>
      </c>
      <c r="AD11" s="497"/>
      <c r="AE11" s="497"/>
      <c r="AF11" s="497"/>
      <c r="AG11" s="497"/>
      <c r="AH11" s="497"/>
      <c r="AI11" s="497"/>
      <c r="AJ11" s="497"/>
      <c r="AK11" s="497"/>
      <c r="AL11" s="497">
        <v>0</v>
      </c>
      <c r="AM11" s="497">
        <v>0</v>
      </c>
    </row>
    <row r="12" spans="1:39" ht="15" customHeight="1">
      <c r="A12" s="501">
        <v>4939665</v>
      </c>
      <c r="B12" s="497" t="s">
        <v>7247</v>
      </c>
      <c r="C12" s="497" t="s">
        <v>257</v>
      </c>
      <c r="D12" s="500" t="s">
        <v>7248</v>
      </c>
      <c r="E12" s="497"/>
      <c r="F12" s="497" t="s">
        <v>166</v>
      </c>
      <c r="G12" s="498" t="s">
        <v>113</v>
      </c>
      <c r="H12" s="499">
        <v>39533</v>
      </c>
      <c r="I12" s="497" t="s">
        <v>200</v>
      </c>
      <c r="J12" s="497">
        <v>-15</v>
      </c>
      <c r="K12" s="497" t="s">
        <v>168</v>
      </c>
      <c r="L12" s="497"/>
      <c r="M12" s="497" t="s">
        <v>236</v>
      </c>
      <c r="N12" s="497">
        <v>12490066</v>
      </c>
      <c r="O12" s="497" t="s">
        <v>6271</v>
      </c>
      <c r="P12" s="497"/>
      <c r="Q12" s="497" t="s">
        <v>171</v>
      </c>
      <c r="R12" s="499"/>
      <c r="S12" s="499"/>
      <c r="T12" s="497"/>
      <c r="U12" s="497">
        <v>517</v>
      </c>
      <c r="V12" s="497"/>
      <c r="W12" s="497"/>
      <c r="X12" s="497">
        <v>5</v>
      </c>
      <c r="Y12" s="497" t="s">
        <v>259</v>
      </c>
      <c r="Z12" s="497"/>
      <c r="AA12" s="497"/>
      <c r="AB12" s="499"/>
      <c r="AC12" s="497" t="s">
        <v>177</v>
      </c>
      <c r="AD12" s="497"/>
      <c r="AE12" s="497"/>
      <c r="AF12" s="497"/>
      <c r="AG12" s="497"/>
      <c r="AH12" s="497"/>
      <c r="AI12" s="497"/>
      <c r="AJ12" s="497"/>
      <c r="AK12" s="497"/>
      <c r="AL12" s="497"/>
      <c r="AM12" s="497"/>
    </row>
    <row r="13" spans="1:39" ht="15" customHeight="1">
      <c r="A13" s="501">
        <v>4939825</v>
      </c>
      <c r="B13" s="497" t="s">
        <v>7249</v>
      </c>
      <c r="C13" s="497" t="s">
        <v>361</v>
      </c>
      <c r="D13" s="500" t="s">
        <v>7250</v>
      </c>
      <c r="E13" s="497"/>
      <c r="F13" s="497" t="s">
        <v>166</v>
      </c>
      <c r="G13" s="498" t="s">
        <v>113</v>
      </c>
      <c r="H13" s="499">
        <v>39589</v>
      </c>
      <c r="I13" s="497" t="s">
        <v>200</v>
      </c>
      <c r="J13" s="497">
        <v>-15</v>
      </c>
      <c r="K13" s="497" t="s">
        <v>168</v>
      </c>
      <c r="L13" s="497"/>
      <c r="M13" s="497" t="s">
        <v>236</v>
      </c>
      <c r="N13" s="497">
        <v>12490030</v>
      </c>
      <c r="O13" s="497" t="s">
        <v>2222</v>
      </c>
      <c r="P13" s="497"/>
      <c r="Q13" s="497" t="s">
        <v>171</v>
      </c>
      <c r="R13" s="499"/>
      <c r="S13" s="499"/>
      <c r="T13" s="497"/>
      <c r="U13" s="497">
        <v>615</v>
      </c>
      <c r="V13" s="497"/>
      <c r="W13" s="497"/>
      <c r="X13" s="497">
        <v>6</v>
      </c>
      <c r="Y13" s="497" t="s">
        <v>259</v>
      </c>
      <c r="Z13" s="497"/>
      <c r="AA13" s="497"/>
      <c r="AB13" s="499"/>
      <c r="AC13" s="497" t="s">
        <v>177</v>
      </c>
      <c r="AD13" s="497"/>
      <c r="AE13" s="497"/>
      <c r="AF13" s="497"/>
      <c r="AG13" s="497"/>
      <c r="AH13" s="497"/>
      <c r="AI13" s="497"/>
      <c r="AJ13" s="497"/>
      <c r="AK13" s="497"/>
      <c r="AL13" s="497"/>
      <c r="AM13" s="497"/>
    </row>
    <row r="14" spans="1:39" customFormat="1" ht="12" customHeight="1">
      <c r="A14" t="s">
        <v>5743</v>
      </c>
      <c r="B14" t="s">
        <v>242</v>
      </c>
      <c r="C14" t="s">
        <v>78</v>
      </c>
      <c r="D14" t="s">
        <v>5743</v>
      </c>
      <c r="E14" t="s">
        <v>5744</v>
      </c>
      <c r="F14" t="s">
        <v>5745</v>
      </c>
      <c r="G14" t="s">
        <v>79</v>
      </c>
      <c r="H14" t="s">
        <v>80</v>
      </c>
      <c r="I14" t="s">
        <v>81</v>
      </c>
      <c r="J14" t="s">
        <v>5746</v>
      </c>
      <c r="K14" t="s">
        <v>82</v>
      </c>
      <c r="L14" t="s">
        <v>83</v>
      </c>
      <c r="M14" t="s">
        <v>84</v>
      </c>
      <c r="N14" t="s">
        <v>5747</v>
      </c>
      <c r="O14" t="s">
        <v>85</v>
      </c>
      <c r="P14" t="s">
        <v>5748</v>
      </c>
      <c r="Q14" t="s">
        <v>86</v>
      </c>
      <c r="R14" t="s">
        <v>243</v>
      </c>
      <c r="S14" t="s">
        <v>87</v>
      </c>
      <c r="T14" t="s">
        <v>88</v>
      </c>
      <c r="U14" t="s">
        <v>89</v>
      </c>
      <c r="V14" t="s">
        <v>5749</v>
      </c>
      <c r="W14" t="s">
        <v>5750</v>
      </c>
      <c r="X14" t="s">
        <v>5751</v>
      </c>
      <c r="Y14" t="s">
        <v>90</v>
      </c>
      <c r="Z14" t="s">
        <v>91</v>
      </c>
      <c r="AA14" t="s">
        <v>92</v>
      </c>
      <c r="AB14" t="s">
        <v>93</v>
      </c>
      <c r="AC14" t="s">
        <v>94</v>
      </c>
      <c r="AD14" t="s">
        <v>110</v>
      </c>
      <c r="AE14" t="s">
        <v>5752</v>
      </c>
      <c r="AF14" t="s">
        <v>5753</v>
      </c>
      <c r="AG14" t="s">
        <v>5754</v>
      </c>
      <c r="AH14" t="s">
        <v>5754</v>
      </c>
      <c r="AI14" t="s">
        <v>111</v>
      </c>
      <c r="AJ14" t="s">
        <v>112</v>
      </c>
      <c r="AK14" t="s">
        <v>5755</v>
      </c>
      <c r="AL14" t="s">
        <v>5756</v>
      </c>
      <c r="AM14" t="s">
        <v>5757</v>
      </c>
    </row>
    <row r="15" spans="1:39" customFormat="1" ht="12.75">
      <c r="A15">
        <v>9153564</v>
      </c>
      <c r="B15" t="s">
        <v>9660</v>
      </c>
      <c r="C15" t="s">
        <v>1139</v>
      </c>
      <c r="D15">
        <v>9153564</v>
      </c>
      <c r="E15" t="s">
        <v>169</v>
      </c>
      <c r="H15" s="507">
        <v>41678</v>
      </c>
      <c r="I15" t="s">
        <v>169</v>
      </c>
      <c r="J15">
        <v>-9</v>
      </c>
      <c r="K15" t="s">
        <v>8</v>
      </c>
      <c r="M15" t="s">
        <v>275</v>
      </c>
      <c r="N15">
        <v>8910102</v>
      </c>
      <c r="O15" t="s">
        <v>321</v>
      </c>
      <c r="P15" s="507">
        <v>44837</v>
      </c>
      <c r="Q15" t="s">
        <v>187</v>
      </c>
      <c r="R15" s="507">
        <v>44837</v>
      </c>
      <c r="T15" t="s">
        <v>5765</v>
      </c>
      <c r="U15">
        <v>500</v>
      </c>
      <c r="X15">
        <v>5</v>
      </c>
      <c r="Y15" t="s">
        <v>259</v>
      </c>
      <c r="AC15" t="s">
        <v>177</v>
      </c>
      <c r="AD15" t="s">
        <v>9661</v>
      </c>
      <c r="AE15">
        <v>91200</v>
      </c>
      <c r="AF15" t="s">
        <v>9662</v>
      </c>
      <c r="AI15">
        <v>634640783</v>
      </c>
      <c r="AJ15">
        <v>661347913</v>
      </c>
      <c r="AK15" t="s">
        <v>9663</v>
      </c>
      <c r="AL15">
        <v>0</v>
      </c>
      <c r="AM15">
        <v>0</v>
      </c>
    </row>
    <row r="16" spans="1:39" customFormat="1" ht="12.75">
      <c r="A16">
        <v>7859522</v>
      </c>
      <c r="B16" t="s">
        <v>248</v>
      </c>
      <c r="C16" t="s">
        <v>249</v>
      </c>
      <c r="D16">
        <v>7859522</v>
      </c>
      <c r="E16" t="s">
        <v>166</v>
      </c>
      <c r="F16" t="s">
        <v>166</v>
      </c>
      <c r="H16" s="507">
        <v>37222</v>
      </c>
      <c r="I16" t="s">
        <v>167</v>
      </c>
      <c r="J16">
        <v>-40</v>
      </c>
      <c r="K16" t="s">
        <v>168</v>
      </c>
      <c r="M16" t="s">
        <v>238</v>
      </c>
      <c r="N16">
        <v>8780674</v>
      </c>
      <c r="O16" t="s">
        <v>3388</v>
      </c>
      <c r="P16" s="507">
        <v>44807</v>
      </c>
      <c r="Q16" t="s">
        <v>187</v>
      </c>
      <c r="R16" s="507">
        <v>40463</v>
      </c>
      <c r="S16" s="507">
        <v>44802</v>
      </c>
      <c r="T16" t="s">
        <v>181</v>
      </c>
      <c r="U16">
        <v>1922</v>
      </c>
      <c r="X16">
        <v>19</v>
      </c>
      <c r="Y16" t="s">
        <v>259</v>
      </c>
      <c r="AB16" s="507">
        <v>44378</v>
      </c>
      <c r="AC16" t="s">
        <v>177</v>
      </c>
      <c r="AD16" t="s">
        <v>9664</v>
      </c>
      <c r="AE16">
        <v>78470</v>
      </c>
      <c r="AF16" t="s">
        <v>9665</v>
      </c>
      <c r="AK16" t="s">
        <v>7251</v>
      </c>
      <c r="AL16">
        <v>0</v>
      </c>
      <c r="AM16">
        <v>0</v>
      </c>
    </row>
    <row r="17" spans="1:39" customFormat="1" ht="12.75">
      <c r="A17">
        <v>9258475</v>
      </c>
      <c r="B17" t="s">
        <v>7252</v>
      </c>
      <c r="C17" t="s">
        <v>1266</v>
      </c>
      <c r="D17">
        <v>9258475</v>
      </c>
      <c r="E17" t="s">
        <v>169</v>
      </c>
      <c r="H17" s="507">
        <v>43258</v>
      </c>
      <c r="I17" t="s">
        <v>169</v>
      </c>
      <c r="J17">
        <v>-9</v>
      </c>
      <c r="K17" t="s">
        <v>8</v>
      </c>
      <c r="M17" t="s">
        <v>203</v>
      </c>
      <c r="N17">
        <v>8921458</v>
      </c>
      <c r="O17" t="s">
        <v>272</v>
      </c>
      <c r="P17" s="507">
        <v>44814</v>
      </c>
      <c r="Q17" t="s">
        <v>187</v>
      </c>
      <c r="R17" s="507">
        <v>44814</v>
      </c>
      <c r="S17" s="507">
        <v>44795</v>
      </c>
      <c r="T17" t="s">
        <v>181</v>
      </c>
      <c r="U17">
        <v>500</v>
      </c>
      <c r="X17">
        <v>5</v>
      </c>
      <c r="Y17" t="s">
        <v>259</v>
      </c>
      <c r="AC17" t="s">
        <v>177</v>
      </c>
      <c r="AD17" t="s">
        <v>9666</v>
      </c>
      <c r="AE17">
        <v>92300</v>
      </c>
      <c r="AF17" t="s">
        <v>9667</v>
      </c>
      <c r="AK17" t="s">
        <v>8389</v>
      </c>
      <c r="AL17">
        <v>0</v>
      </c>
      <c r="AM17">
        <v>0</v>
      </c>
    </row>
    <row r="18" spans="1:39" customFormat="1" ht="12.75">
      <c r="A18">
        <v>7889999</v>
      </c>
      <c r="B18" t="s">
        <v>8390</v>
      </c>
      <c r="C18" t="s">
        <v>8391</v>
      </c>
      <c r="D18">
        <v>7889999</v>
      </c>
      <c r="E18" t="s">
        <v>169</v>
      </c>
      <c r="H18" s="507">
        <v>41133</v>
      </c>
      <c r="I18" t="s">
        <v>245</v>
      </c>
      <c r="J18">
        <v>-11</v>
      </c>
      <c r="K18" t="s">
        <v>8</v>
      </c>
      <c r="M18" t="s">
        <v>238</v>
      </c>
      <c r="N18">
        <v>8780224</v>
      </c>
      <c r="O18" t="s">
        <v>327</v>
      </c>
      <c r="P18" s="507">
        <v>44815</v>
      </c>
      <c r="Q18" t="s">
        <v>187</v>
      </c>
      <c r="R18" s="507">
        <v>44815</v>
      </c>
      <c r="T18" t="s">
        <v>5765</v>
      </c>
      <c r="U18">
        <v>500</v>
      </c>
      <c r="X18">
        <v>5</v>
      </c>
      <c r="Y18" t="s">
        <v>259</v>
      </c>
      <c r="AC18" t="s">
        <v>177</v>
      </c>
      <c r="AD18" t="s">
        <v>9668</v>
      </c>
      <c r="AE18">
        <v>78100</v>
      </c>
      <c r="AF18" t="s">
        <v>9669</v>
      </c>
      <c r="AJ18">
        <v>622743531</v>
      </c>
      <c r="AK18" t="s">
        <v>8392</v>
      </c>
      <c r="AL18">
        <v>1</v>
      </c>
      <c r="AM18">
        <v>1</v>
      </c>
    </row>
    <row r="19" spans="1:39" customFormat="1" ht="12.75">
      <c r="A19">
        <v>9259070</v>
      </c>
      <c r="B19" t="s">
        <v>9670</v>
      </c>
      <c r="C19" t="s">
        <v>1920</v>
      </c>
      <c r="D19">
        <v>9259070</v>
      </c>
      <c r="E19" t="s">
        <v>169</v>
      </c>
      <c r="H19" s="507">
        <v>41090</v>
      </c>
      <c r="I19" t="s">
        <v>245</v>
      </c>
      <c r="J19">
        <v>-11</v>
      </c>
      <c r="K19" t="s">
        <v>8</v>
      </c>
      <c r="M19" t="s">
        <v>203</v>
      </c>
      <c r="N19">
        <v>8920018</v>
      </c>
      <c r="O19" t="s">
        <v>560</v>
      </c>
      <c r="P19" s="507">
        <v>44832</v>
      </c>
      <c r="Q19" t="s">
        <v>187</v>
      </c>
      <c r="R19" s="507">
        <v>44832</v>
      </c>
      <c r="T19" t="s">
        <v>5765</v>
      </c>
      <c r="U19">
        <v>500</v>
      </c>
      <c r="X19">
        <v>5</v>
      </c>
      <c r="Y19" t="s">
        <v>259</v>
      </c>
      <c r="AC19" t="s">
        <v>177</v>
      </c>
      <c r="AD19" t="s">
        <v>9671</v>
      </c>
      <c r="AE19">
        <v>92240</v>
      </c>
      <c r="AF19" t="s">
        <v>9672</v>
      </c>
      <c r="AJ19">
        <v>767408214</v>
      </c>
      <c r="AK19" t="s">
        <v>9673</v>
      </c>
      <c r="AL19">
        <v>0</v>
      </c>
      <c r="AM19">
        <v>0</v>
      </c>
    </row>
    <row r="20" spans="1:39" customFormat="1" ht="12.75">
      <c r="A20">
        <v>9150483</v>
      </c>
      <c r="B20" t="s">
        <v>6877</v>
      </c>
      <c r="C20" t="s">
        <v>2571</v>
      </c>
      <c r="D20">
        <v>9150483</v>
      </c>
      <c r="E20" t="s">
        <v>166</v>
      </c>
      <c r="F20" t="s">
        <v>166</v>
      </c>
      <c r="H20" s="507">
        <v>41674</v>
      </c>
      <c r="I20" t="s">
        <v>169</v>
      </c>
      <c r="J20">
        <v>-9</v>
      </c>
      <c r="K20" t="s">
        <v>8</v>
      </c>
      <c r="M20" t="s">
        <v>275</v>
      </c>
      <c r="N20">
        <v>8910310</v>
      </c>
      <c r="O20" t="s">
        <v>542</v>
      </c>
      <c r="P20" s="507">
        <v>44814</v>
      </c>
      <c r="Q20" t="s">
        <v>187</v>
      </c>
      <c r="R20" s="507">
        <v>44466</v>
      </c>
      <c r="T20" t="s">
        <v>5765</v>
      </c>
      <c r="U20">
        <v>500</v>
      </c>
      <c r="X20">
        <v>5</v>
      </c>
      <c r="Y20" t="s">
        <v>259</v>
      </c>
      <c r="AC20" t="s">
        <v>177</v>
      </c>
      <c r="AD20" t="s">
        <v>9674</v>
      </c>
      <c r="AE20">
        <v>91600</v>
      </c>
      <c r="AF20" t="s">
        <v>9675</v>
      </c>
      <c r="AJ20">
        <v>612481853</v>
      </c>
      <c r="AK20" t="s">
        <v>6878</v>
      </c>
      <c r="AL20">
        <v>0</v>
      </c>
      <c r="AM20">
        <v>0</v>
      </c>
    </row>
    <row r="21" spans="1:39" customFormat="1" ht="12.75">
      <c r="A21">
        <v>3540287</v>
      </c>
      <c r="B21" t="s">
        <v>9676</v>
      </c>
      <c r="C21" t="s">
        <v>9677</v>
      </c>
      <c r="D21">
        <v>3540287</v>
      </c>
      <c r="E21" t="s">
        <v>166</v>
      </c>
      <c r="F21" t="s">
        <v>166</v>
      </c>
      <c r="H21" s="507">
        <v>41474</v>
      </c>
      <c r="I21" t="s">
        <v>251</v>
      </c>
      <c r="J21">
        <v>-10</v>
      </c>
      <c r="K21" t="s">
        <v>168</v>
      </c>
      <c r="M21" t="s">
        <v>178</v>
      </c>
      <c r="N21">
        <v>3350022</v>
      </c>
      <c r="O21" t="s">
        <v>225</v>
      </c>
      <c r="P21" s="507">
        <v>44796</v>
      </c>
      <c r="Q21" t="s">
        <v>187</v>
      </c>
      <c r="R21" s="507">
        <v>44444</v>
      </c>
      <c r="T21" t="s">
        <v>5765</v>
      </c>
      <c r="U21">
        <v>520</v>
      </c>
      <c r="X21">
        <v>5</v>
      </c>
      <c r="Y21" t="s">
        <v>259</v>
      </c>
      <c r="AC21" t="s">
        <v>177</v>
      </c>
      <c r="AD21" t="s">
        <v>9678</v>
      </c>
      <c r="AE21">
        <v>35770</v>
      </c>
      <c r="AF21" t="s">
        <v>9679</v>
      </c>
      <c r="AJ21">
        <v>664212239</v>
      </c>
      <c r="AK21" t="s">
        <v>9680</v>
      </c>
      <c r="AL21">
        <v>1</v>
      </c>
      <c r="AM21">
        <v>1</v>
      </c>
    </row>
    <row r="22" spans="1:39" customFormat="1" ht="12.75">
      <c r="A22">
        <v>7886588</v>
      </c>
      <c r="B22" t="s">
        <v>5764</v>
      </c>
      <c r="C22" t="s">
        <v>1530</v>
      </c>
      <c r="D22">
        <v>7886588</v>
      </c>
      <c r="E22" t="s">
        <v>169</v>
      </c>
      <c r="F22" t="s">
        <v>169</v>
      </c>
      <c r="H22" s="507">
        <v>41300</v>
      </c>
      <c r="I22" t="s">
        <v>251</v>
      </c>
      <c r="J22">
        <v>-10</v>
      </c>
      <c r="K22" t="s">
        <v>8</v>
      </c>
      <c r="M22" t="s">
        <v>238</v>
      </c>
      <c r="N22">
        <v>8780890</v>
      </c>
      <c r="O22" t="s">
        <v>881</v>
      </c>
      <c r="P22" s="507">
        <v>44834</v>
      </c>
      <c r="Q22" t="s">
        <v>187</v>
      </c>
      <c r="R22" s="507">
        <v>44445</v>
      </c>
      <c r="T22" t="s">
        <v>5765</v>
      </c>
      <c r="U22">
        <v>500</v>
      </c>
      <c r="X22">
        <v>5</v>
      </c>
      <c r="Y22" t="s">
        <v>259</v>
      </c>
      <c r="AC22" t="s">
        <v>177</v>
      </c>
      <c r="AD22" t="s">
        <v>9681</v>
      </c>
      <c r="AE22">
        <v>78540</v>
      </c>
      <c r="AF22" t="s">
        <v>9682</v>
      </c>
      <c r="AI22" t="s">
        <v>5766</v>
      </c>
      <c r="AJ22" t="s">
        <v>5766</v>
      </c>
      <c r="AK22" t="s">
        <v>5767</v>
      </c>
      <c r="AL22">
        <v>0</v>
      </c>
      <c r="AM22">
        <v>0</v>
      </c>
    </row>
    <row r="23" spans="1:39" customFormat="1" ht="12.75">
      <c r="A23">
        <v>3541506</v>
      </c>
      <c r="B23" t="s">
        <v>8393</v>
      </c>
      <c r="C23" t="s">
        <v>8394</v>
      </c>
      <c r="D23">
        <v>3541506</v>
      </c>
      <c r="E23" t="s">
        <v>166</v>
      </c>
      <c r="H23" s="507">
        <v>29474</v>
      </c>
      <c r="I23" t="s">
        <v>192</v>
      </c>
      <c r="J23">
        <v>-50</v>
      </c>
      <c r="K23" t="s">
        <v>168</v>
      </c>
      <c r="M23" t="s">
        <v>178</v>
      </c>
      <c r="N23">
        <v>3350136</v>
      </c>
      <c r="O23" t="s">
        <v>179</v>
      </c>
      <c r="P23" s="507">
        <v>44814</v>
      </c>
      <c r="Q23" t="s">
        <v>187</v>
      </c>
      <c r="R23" s="507">
        <v>44733</v>
      </c>
      <c r="S23" s="507">
        <v>44813</v>
      </c>
      <c r="T23" t="s">
        <v>181</v>
      </c>
      <c r="U23">
        <v>2885</v>
      </c>
      <c r="V23" t="s">
        <v>172</v>
      </c>
      <c r="W23">
        <v>80</v>
      </c>
      <c r="X23" t="s">
        <v>173</v>
      </c>
      <c r="Y23" t="s">
        <v>259</v>
      </c>
      <c r="AB23" s="507">
        <v>44743</v>
      </c>
      <c r="AC23" t="s">
        <v>337</v>
      </c>
      <c r="AD23" t="s">
        <v>9683</v>
      </c>
      <c r="AE23" t="s">
        <v>9684</v>
      </c>
      <c r="AF23" t="s">
        <v>9685</v>
      </c>
      <c r="AJ23" s="508">
        <v>351920209509</v>
      </c>
      <c r="AK23" t="s">
        <v>8395</v>
      </c>
      <c r="AL23">
        <v>0</v>
      </c>
      <c r="AM23">
        <v>0</v>
      </c>
    </row>
    <row r="24" spans="1:39" customFormat="1" ht="12.75">
      <c r="A24">
        <v>9464134</v>
      </c>
      <c r="B24" t="s">
        <v>8396</v>
      </c>
      <c r="C24" t="s">
        <v>464</v>
      </c>
      <c r="D24">
        <v>9464134</v>
      </c>
      <c r="E24" t="s">
        <v>169</v>
      </c>
      <c r="H24" s="507">
        <v>42207</v>
      </c>
      <c r="I24" t="s">
        <v>169</v>
      </c>
      <c r="J24">
        <v>-9</v>
      </c>
      <c r="K24" t="s">
        <v>8</v>
      </c>
      <c r="M24" t="s">
        <v>246</v>
      </c>
      <c r="N24">
        <v>8940052</v>
      </c>
      <c r="O24" t="s">
        <v>417</v>
      </c>
      <c r="P24" s="507">
        <v>44821</v>
      </c>
      <c r="Q24" t="s">
        <v>187</v>
      </c>
      <c r="R24" s="507">
        <v>44821</v>
      </c>
      <c r="S24" s="507">
        <v>44811</v>
      </c>
      <c r="T24" t="s">
        <v>181</v>
      </c>
      <c r="U24">
        <v>500</v>
      </c>
      <c r="X24">
        <v>5</v>
      </c>
      <c r="Y24" t="s">
        <v>259</v>
      </c>
      <c r="AC24" t="s">
        <v>177</v>
      </c>
      <c r="AD24" t="s">
        <v>9686</v>
      </c>
      <c r="AE24">
        <v>94220</v>
      </c>
      <c r="AF24" t="s">
        <v>9687</v>
      </c>
      <c r="AK24" t="s">
        <v>8397</v>
      </c>
      <c r="AL24">
        <v>0</v>
      </c>
      <c r="AM24">
        <v>0</v>
      </c>
    </row>
    <row r="25" spans="1:39" customFormat="1" ht="12.75">
      <c r="A25">
        <v>4463154</v>
      </c>
      <c r="B25" t="s">
        <v>6230</v>
      </c>
      <c r="C25" t="s">
        <v>617</v>
      </c>
      <c r="D25">
        <v>4463154</v>
      </c>
      <c r="E25" t="s">
        <v>169</v>
      </c>
      <c r="H25" s="507">
        <v>41480</v>
      </c>
      <c r="I25" t="s">
        <v>251</v>
      </c>
      <c r="J25">
        <v>-10</v>
      </c>
      <c r="K25" t="s">
        <v>8</v>
      </c>
      <c r="M25" t="s">
        <v>228</v>
      </c>
      <c r="N25">
        <v>12440024</v>
      </c>
      <c r="O25" t="s">
        <v>2206</v>
      </c>
      <c r="P25" s="507">
        <v>44795</v>
      </c>
      <c r="Q25" t="s">
        <v>187</v>
      </c>
      <c r="R25" s="507">
        <v>44795</v>
      </c>
      <c r="T25" t="s">
        <v>5765</v>
      </c>
      <c r="U25">
        <v>500</v>
      </c>
      <c r="X25">
        <v>5</v>
      </c>
      <c r="Y25" t="s">
        <v>259</v>
      </c>
      <c r="AC25" t="s">
        <v>177</v>
      </c>
      <c r="AD25" t="s">
        <v>9688</v>
      </c>
      <c r="AE25">
        <v>44800</v>
      </c>
      <c r="AF25" t="s">
        <v>9689</v>
      </c>
      <c r="AI25">
        <v>611010206</v>
      </c>
      <c r="AK25" t="s">
        <v>8150</v>
      </c>
      <c r="AL25">
        <v>0</v>
      </c>
      <c r="AM25">
        <v>0</v>
      </c>
    </row>
    <row r="26" spans="1:39" customFormat="1" ht="12.75">
      <c r="A26">
        <v>563071</v>
      </c>
      <c r="B26" t="s">
        <v>2767</v>
      </c>
      <c r="C26" t="s">
        <v>983</v>
      </c>
      <c r="D26">
        <v>563071</v>
      </c>
      <c r="E26" t="s">
        <v>166</v>
      </c>
      <c r="F26" t="s">
        <v>166</v>
      </c>
      <c r="H26" s="507">
        <v>29234</v>
      </c>
      <c r="I26" t="s">
        <v>192</v>
      </c>
      <c r="J26">
        <v>-50</v>
      </c>
      <c r="K26" t="s">
        <v>168</v>
      </c>
      <c r="M26" t="s">
        <v>217</v>
      </c>
      <c r="N26">
        <v>3560039</v>
      </c>
      <c r="O26" t="s">
        <v>3028</v>
      </c>
      <c r="P26" s="507">
        <v>44817</v>
      </c>
      <c r="Q26" t="s">
        <v>187</v>
      </c>
      <c r="R26" s="507">
        <v>37432</v>
      </c>
      <c r="S26" s="507">
        <v>44817</v>
      </c>
      <c r="T26" t="s">
        <v>181</v>
      </c>
      <c r="U26">
        <v>2157</v>
      </c>
      <c r="V26" t="s">
        <v>172</v>
      </c>
      <c r="W26">
        <v>690</v>
      </c>
      <c r="X26" t="s">
        <v>173</v>
      </c>
      <c r="Y26" t="s">
        <v>259</v>
      </c>
      <c r="AC26" t="s">
        <v>177</v>
      </c>
      <c r="AD26" t="s">
        <v>9690</v>
      </c>
      <c r="AE26">
        <v>56700</v>
      </c>
      <c r="AF26" t="s">
        <v>9691</v>
      </c>
      <c r="AG26" t="s">
        <v>9692</v>
      </c>
      <c r="AI26">
        <v>297850806</v>
      </c>
      <c r="AJ26">
        <v>664266411</v>
      </c>
      <c r="AK26" t="s">
        <v>5247</v>
      </c>
      <c r="AL26">
        <v>0</v>
      </c>
      <c r="AM26">
        <v>0</v>
      </c>
    </row>
    <row r="27" spans="1:39" customFormat="1" ht="12.75">
      <c r="A27">
        <v>4532186</v>
      </c>
      <c r="B27" t="s">
        <v>9693</v>
      </c>
      <c r="C27" t="s">
        <v>180</v>
      </c>
      <c r="D27">
        <v>4532186</v>
      </c>
      <c r="E27" t="s">
        <v>166</v>
      </c>
      <c r="F27" t="s">
        <v>166</v>
      </c>
      <c r="H27" s="507">
        <v>41554</v>
      </c>
      <c r="I27" t="s">
        <v>251</v>
      </c>
      <c r="J27">
        <v>-10</v>
      </c>
      <c r="K27" t="s">
        <v>168</v>
      </c>
      <c r="M27" t="s">
        <v>2764</v>
      </c>
      <c r="N27">
        <v>4450617</v>
      </c>
      <c r="O27" t="s">
        <v>2798</v>
      </c>
      <c r="P27" s="507">
        <v>44824</v>
      </c>
      <c r="Q27" t="s">
        <v>187</v>
      </c>
      <c r="R27" s="507">
        <v>44234</v>
      </c>
      <c r="S27" s="507">
        <v>44811</v>
      </c>
      <c r="T27" t="s">
        <v>181</v>
      </c>
      <c r="U27">
        <v>517</v>
      </c>
      <c r="X27">
        <v>5</v>
      </c>
      <c r="Y27" t="s">
        <v>259</v>
      </c>
      <c r="AC27" t="s">
        <v>177</v>
      </c>
      <c r="AD27" t="s">
        <v>9694</v>
      </c>
      <c r="AE27">
        <v>45270</v>
      </c>
      <c r="AF27" t="s">
        <v>9695</v>
      </c>
      <c r="AJ27">
        <v>672389270</v>
      </c>
      <c r="AK27" t="s">
        <v>9696</v>
      </c>
      <c r="AL27">
        <v>0</v>
      </c>
      <c r="AM27">
        <v>0</v>
      </c>
    </row>
    <row r="28" spans="1:39" customFormat="1" ht="12.75">
      <c r="A28">
        <v>4456261</v>
      </c>
      <c r="B28" t="s">
        <v>3341</v>
      </c>
      <c r="C28" t="s">
        <v>1437</v>
      </c>
      <c r="D28">
        <v>4456261</v>
      </c>
      <c r="E28" t="s">
        <v>166</v>
      </c>
      <c r="F28" t="s">
        <v>166</v>
      </c>
      <c r="H28" s="507">
        <v>35849</v>
      </c>
      <c r="I28" t="s">
        <v>167</v>
      </c>
      <c r="J28">
        <v>-40</v>
      </c>
      <c r="K28" t="s">
        <v>8</v>
      </c>
      <c r="M28" t="s">
        <v>228</v>
      </c>
      <c r="N28">
        <v>12440281</v>
      </c>
      <c r="O28" t="s">
        <v>3648</v>
      </c>
      <c r="P28" s="507">
        <v>44812</v>
      </c>
      <c r="Q28" t="s">
        <v>187</v>
      </c>
      <c r="R28" s="507">
        <v>43005</v>
      </c>
      <c r="S28" s="507">
        <v>44085</v>
      </c>
      <c r="T28" t="s">
        <v>7255</v>
      </c>
      <c r="U28">
        <v>1075</v>
      </c>
      <c r="X28">
        <v>10</v>
      </c>
      <c r="Y28" t="s">
        <v>259</v>
      </c>
      <c r="AC28" t="s">
        <v>174</v>
      </c>
      <c r="AD28" t="s">
        <v>9697</v>
      </c>
      <c r="AE28">
        <v>44640</v>
      </c>
      <c r="AF28" t="s">
        <v>9698</v>
      </c>
      <c r="AJ28">
        <v>768667327</v>
      </c>
      <c r="AK28" t="s">
        <v>4734</v>
      </c>
      <c r="AL28">
        <v>0</v>
      </c>
      <c r="AM28">
        <v>0</v>
      </c>
    </row>
    <row r="29" spans="1:39" customFormat="1" ht="12.75">
      <c r="A29">
        <v>9248300</v>
      </c>
      <c r="B29" t="s">
        <v>293</v>
      </c>
      <c r="C29" t="s">
        <v>294</v>
      </c>
      <c r="D29">
        <v>9248300</v>
      </c>
      <c r="E29" t="s">
        <v>166</v>
      </c>
      <c r="F29" t="s">
        <v>166</v>
      </c>
      <c r="H29" s="507">
        <v>39516</v>
      </c>
      <c r="I29" t="s">
        <v>200</v>
      </c>
      <c r="J29">
        <v>-15</v>
      </c>
      <c r="K29" t="s">
        <v>168</v>
      </c>
      <c r="M29" t="s">
        <v>203</v>
      </c>
      <c r="N29">
        <v>8921190</v>
      </c>
      <c r="O29" t="s">
        <v>204</v>
      </c>
      <c r="P29" s="507">
        <v>44817</v>
      </c>
      <c r="Q29" t="s">
        <v>187</v>
      </c>
      <c r="R29" s="507">
        <v>42251</v>
      </c>
      <c r="T29" t="s">
        <v>5765</v>
      </c>
      <c r="U29">
        <v>1107</v>
      </c>
      <c r="X29">
        <v>11</v>
      </c>
      <c r="Y29" t="s">
        <v>259</v>
      </c>
      <c r="AC29" t="s">
        <v>177</v>
      </c>
      <c r="AD29" t="s">
        <v>9699</v>
      </c>
      <c r="AE29">
        <v>92130</v>
      </c>
      <c r="AF29" t="s">
        <v>9700</v>
      </c>
      <c r="AI29">
        <v>146451957</v>
      </c>
      <c r="AJ29">
        <v>662010379</v>
      </c>
      <c r="AK29" t="s">
        <v>3974</v>
      </c>
      <c r="AL29">
        <v>0</v>
      </c>
      <c r="AM29">
        <v>0</v>
      </c>
    </row>
    <row r="30" spans="1:39" customFormat="1" ht="12.75">
      <c r="A30">
        <v>7733064</v>
      </c>
      <c r="B30" t="s">
        <v>3280</v>
      </c>
      <c r="C30" t="s">
        <v>2998</v>
      </c>
      <c r="D30">
        <v>7733064</v>
      </c>
      <c r="E30" t="s">
        <v>169</v>
      </c>
      <c r="F30" t="s">
        <v>166</v>
      </c>
      <c r="H30" s="507">
        <v>41865</v>
      </c>
      <c r="I30" t="s">
        <v>169</v>
      </c>
      <c r="J30">
        <v>-9</v>
      </c>
      <c r="K30" t="s">
        <v>8</v>
      </c>
      <c r="M30" t="s">
        <v>206</v>
      </c>
      <c r="N30">
        <v>8771518</v>
      </c>
      <c r="O30" t="s">
        <v>633</v>
      </c>
      <c r="P30" s="507">
        <v>44820</v>
      </c>
      <c r="Q30" t="s">
        <v>187</v>
      </c>
      <c r="R30" s="507">
        <v>43740</v>
      </c>
      <c r="T30" t="s">
        <v>5765</v>
      </c>
      <c r="U30">
        <v>500</v>
      </c>
      <c r="X30">
        <v>5</v>
      </c>
      <c r="Y30" t="s">
        <v>259</v>
      </c>
      <c r="AC30" t="s">
        <v>177</v>
      </c>
      <c r="AD30" t="s">
        <v>9701</v>
      </c>
      <c r="AE30">
        <v>77610</v>
      </c>
      <c r="AF30" t="s">
        <v>9702</v>
      </c>
      <c r="AJ30">
        <v>672036531</v>
      </c>
      <c r="AK30" t="s">
        <v>3975</v>
      </c>
      <c r="AL30">
        <v>0</v>
      </c>
      <c r="AM30">
        <v>0</v>
      </c>
    </row>
    <row r="31" spans="1:39" customFormat="1" ht="12.75">
      <c r="A31">
        <v>3725827</v>
      </c>
      <c r="B31" t="s">
        <v>298</v>
      </c>
      <c r="C31" t="s">
        <v>1682</v>
      </c>
      <c r="D31">
        <v>3725827</v>
      </c>
      <c r="E31" t="s">
        <v>166</v>
      </c>
      <c r="F31" t="s">
        <v>166</v>
      </c>
      <c r="H31" s="507">
        <v>39425</v>
      </c>
      <c r="I31" t="s">
        <v>227</v>
      </c>
      <c r="J31">
        <v>-16</v>
      </c>
      <c r="K31" t="s">
        <v>8</v>
      </c>
      <c r="M31" t="s">
        <v>175</v>
      </c>
      <c r="N31">
        <v>4370566</v>
      </c>
      <c r="O31" t="s">
        <v>176</v>
      </c>
      <c r="P31" s="507">
        <v>44765</v>
      </c>
      <c r="Q31" t="s">
        <v>187</v>
      </c>
      <c r="R31" s="507">
        <v>41701</v>
      </c>
      <c r="T31" t="s">
        <v>5765</v>
      </c>
      <c r="U31">
        <v>1018</v>
      </c>
      <c r="X31">
        <v>10</v>
      </c>
      <c r="Y31" t="s">
        <v>259</v>
      </c>
      <c r="AC31" t="s">
        <v>177</v>
      </c>
      <c r="AD31" t="s">
        <v>9703</v>
      </c>
      <c r="AE31">
        <v>37300</v>
      </c>
      <c r="AF31" t="s">
        <v>9704</v>
      </c>
      <c r="AI31">
        <v>247676187</v>
      </c>
      <c r="AJ31">
        <v>649051915</v>
      </c>
      <c r="AK31" t="s">
        <v>5469</v>
      </c>
      <c r="AL31">
        <v>0</v>
      </c>
      <c r="AM31">
        <v>0</v>
      </c>
    </row>
    <row r="32" spans="1:39" customFormat="1" ht="12.75">
      <c r="A32">
        <v>3724557</v>
      </c>
      <c r="B32" t="s">
        <v>298</v>
      </c>
      <c r="C32" t="s">
        <v>1728</v>
      </c>
      <c r="D32">
        <v>3724557</v>
      </c>
      <c r="E32" t="s">
        <v>166</v>
      </c>
      <c r="F32" t="s">
        <v>166</v>
      </c>
      <c r="H32" s="507">
        <v>38828</v>
      </c>
      <c r="I32" t="s">
        <v>198</v>
      </c>
      <c r="J32">
        <v>-17</v>
      </c>
      <c r="K32" t="s">
        <v>168</v>
      </c>
      <c r="M32" t="s">
        <v>175</v>
      </c>
      <c r="N32">
        <v>4370566</v>
      </c>
      <c r="O32" t="s">
        <v>176</v>
      </c>
      <c r="P32" s="507">
        <v>44765</v>
      </c>
      <c r="Q32" t="s">
        <v>187</v>
      </c>
      <c r="R32" s="507">
        <v>41219</v>
      </c>
      <c r="T32" t="s">
        <v>5765</v>
      </c>
      <c r="U32">
        <v>1810</v>
      </c>
      <c r="X32">
        <v>18</v>
      </c>
      <c r="Y32" t="s">
        <v>259</v>
      </c>
      <c r="AC32" t="s">
        <v>177</v>
      </c>
      <c r="AD32" t="s">
        <v>9703</v>
      </c>
      <c r="AE32">
        <v>37300</v>
      </c>
      <c r="AF32" t="s">
        <v>9704</v>
      </c>
      <c r="AI32">
        <v>247276187</v>
      </c>
      <c r="AJ32">
        <v>649051915</v>
      </c>
      <c r="AK32" t="s">
        <v>5469</v>
      </c>
      <c r="AL32">
        <v>0</v>
      </c>
      <c r="AM32">
        <v>0</v>
      </c>
    </row>
    <row r="33" spans="1:39" customFormat="1" ht="12.75">
      <c r="A33">
        <v>7889895</v>
      </c>
      <c r="B33" t="s">
        <v>8398</v>
      </c>
      <c r="C33" t="s">
        <v>334</v>
      </c>
      <c r="D33">
        <v>7889895</v>
      </c>
      <c r="E33" t="s">
        <v>169</v>
      </c>
      <c r="H33" s="507">
        <v>41044</v>
      </c>
      <c r="I33" t="s">
        <v>245</v>
      </c>
      <c r="J33">
        <v>-11</v>
      </c>
      <c r="K33" t="s">
        <v>8</v>
      </c>
      <c r="M33" t="s">
        <v>238</v>
      </c>
      <c r="N33">
        <v>8780890</v>
      </c>
      <c r="O33" t="s">
        <v>881</v>
      </c>
      <c r="P33" s="507">
        <v>44813</v>
      </c>
      <c r="Q33" t="s">
        <v>187</v>
      </c>
      <c r="R33" s="507">
        <v>44813</v>
      </c>
      <c r="T33" t="s">
        <v>5765</v>
      </c>
      <c r="U33">
        <v>500</v>
      </c>
      <c r="X33">
        <v>5</v>
      </c>
      <c r="Y33" t="s">
        <v>259</v>
      </c>
      <c r="AC33" t="s">
        <v>177</v>
      </c>
      <c r="AD33" t="s">
        <v>9705</v>
      </c>
      <c r="AE33">
        <v>78480</v>
      </c>
      <c r="AF33" t="s">
        <v>9706</v>
      </c>
      <c r="AJ33">
        <v>612899108</v>
      </c>
      <c r="AK33" t="s">
        <v>8399</v>
      </c>
      <c r="AL33">
        <v>0</v>
      </c>
      <c r="AM33">
        <v>0</v>
      </c>
    </row>
    <row r="34" spans="1:39" customFormat="1" ht="12.75">
      <c r="A34">
        <v>7735260</v>
      </c>
      <c r="B34" t="s">
        <v>8400</v>
      </c>
      <c r="C34" t="s">
        <v>1708</v>
      </c>
      <c r="D34">
        <v>7735260</v>
      </c>
      <c r="E34" t="s">
        <v>169</v>
      </c>
      <c r="H34" s="507">
        <v>40953</v>
      </c>
      <c r="I34" t="s">
        <v>245</v>
      </c>
      <c r="J34">
        <v>-11</v>
      </c>
      <c r="K34" t="s">
        <v>8</v>
      </c>
      <c r="M34" t="s">
        <v>206</v>
      </c>
      <c r="N34">
        <v>8770166</v>
      </c>
      <c r="O34" t="s">
        <v>7330</v>
      </c>
      <c r="P34" s="507">
        <v>44802</v>
      </c>
      <c r="Q34" t="s">
        <v>187</v>
      </c>
      <c r="R34" s="507">
        <v>44802</v>
      </c>
      <c r="T34" t="s">
        <v>5765</v>
      </c>
      <c r="U34">
        <v>500</v>
      </c>
      <c r="X34">
        <v>5</v>
      </c>
      <c r="Y34" t="s">
        <v>259</v>
      </c>
      <c r="AC34" t="s">
        <v>177</v>
      </c>
      <c r="AD34" t="s">
        <v>9707</v>
      </c>
      <c r="AE34">
        <v>77400</v>
      </c>
      <c r="AF34" t="s">
        <v>9708</v>
      </c>
      <c r="AJ34">
        <v>662830297</v>
      </c>
      <c r="AK34" t="s">
        <v>8401</v>
      </c>
      <c r="AL34">
        <v>0</v>
      </c>
      <c r="AM34">
        <v>0</v>
      </c>
    </row>
    <row r="35" spans="1:39" customFormat="1" ht="12.75">
      <c r="A35">
        <v>68958</v>
      </c>
      <c r="B35" t="s">
        <v>3029</v>
      </c>
      <c r="C35" t="s">
        <v>3030</v>
      </c>
      <c r="D35">
        <v>68958</v>
      </c>
      <c r="E35" t="s">
        <v>166</v>
      </c>
      <c r="F35" t="s">
        <v>166</v>
      </c>
      <c r="H35" s="507">
        <v>30656</v>
      </c>
      <c r="I35" t="s">
        <v>167</v>
      </c>
      <c r="J35">
        <v>-40</v>
      </c>
      <c r="K35" t="s">
        <v>168</v>
      </c>
      <c r="M35" t="s">
        <v>178</v>
      </c>
      <c r="N35">
        <v>3350136</v>
      </c>
      <c r="O35" t="s">
        <v>179</v>
      </c>
      <c r="P35" s="507">
        <v>44822</v>
      </c>
      <c r="Q35" t="s">
        <v>187</v>
      </c>
      <c r="R35" s="507">
        <v>37883</v>
      </c>
      <c r="S35" s="507">
        <v>43727</v>
      </c>
      <c r="T35" t="s">
        <v>7255</v>
      </c>
      <c r="U35">
        <v>2189</v>
      </c>
      <c r="V35" t="s">
        <v>172</v>
      </c>
      <c r="W35">
        <v>629</v>
      </c>
      <c r="X35" t="s">
        <v>173</v>
      </c>
      <c r="Y35" t="s">
        <v>259</v>
      </c>
      <c r="AC35" t="s">
        <v>177</v>
      </c>
      <c r="AD35" t="s">
        <v>9709</v>
      </c>
      <c r="AE35">
        <v>35160</v>
      </c>
      <c r="AF35" t="s">
        <v>9710</v>
      </c>
      <c r="AI35">
        <v>493548493</v>
      </c>
      <c r="AK35" t="s">
        <v>5758</v>
      </c>
      <c r="AL35">
        <v>0</v>
      </c>
      <c r="AM35">
        <v>0</v>
      </c>
    </row>
    <row r="36" spans="1:39" customFormat="1" ht="12.75">
      <c r="A36">
        <v>2816083</v>
      </c>
      <c r="B36" t="s">
        <v>6879</v>
      </c>
      <c r="C36" t="s">
        <v>6880</v>
      </c>
      <c r="D36">
        <v>2816083</v>
      </c>
      <c r="E36" t="s">
        <v>169</v>
      </c>
      <c r="F36" t="s">
        <v>169</v>
      </c>
      <c r="H36" s="507">
        <v>41410</v>
      </c>
      <c r="I36" t="s">
        <v>251</v>
      </c>
      <c r="J36">
        <v>-10</v>
      </c>
      <c r="K36" t="s">
        <v>8</v>
      </c>
      <c r="M36" t="s">
        <v>231</v>
      </c>
      <c r="N36">
        <v>4280722</v>
      </c>
      <c r="O36" t="s">
        <v>2824</v>
      </c>
      <c r="P36" s="507">
        <v>44833</v>
      </c>
      <c r="Q36" t="s">
        <v>187</v>
      </c>
      <c r="R36" s="507">
        <v>44469</v>
      </c>
      <c r="T36" t="s">
        <v>5765</v>
      </c>
      <c r="U36">
        <v>500</v>
      </c>
      <c r="X36">
        <v>5</v>
      </c>
      <c r="Y36" t="s">
        <v>259</v>
      </c>
      <c r="AC36" t="s">
        <v>177</v>
      </c>
      <c r="AD36" t="s">
        <v>9711</v>
      </c>
      <c r="AE36">
        <v>28500</v>
      </c>
      <c r="AF36" t="s">
        <v>9712</v>
      </c>
      <c r="AJ36">
        <v>623429444</v>
      </c>
      <c r="AK36" t="s">
        <v>6881</v>
      </c>
      <c r="AL36">
        <v>0</v>
      </c>
      <c r="AM36">
        <v>0</v>
      </c>
    </row>
    <row r="37" spans="1:39" customFormat="1" ht="12.75">
      <c r="A37">
        <v>187925</v>
      </c>
      <c r="B37" t="s">
        <v>3718</v>
      </c>
      <c r="C37" t="s">
        <v>360</v>
      </c>
      <c r="D37">
        <v>187925</v>
      </c>
      <c r="E37" t="s">
        <v>166</v>
      </c>
      <c r="F37" t="s">
        <v>166</v>
      </c>
      <c r="H37" s="507">
        <v>38889</v>
      </c>
      <c r="I37" t="s">
        <v>198</v>
      </c>
      <c r="J37">
        <v>-17</v>
      </c>
      <c r="K37" t="s">
        <v>168</v>
      </c>
      <c r="M37" t="s">
        <v>2770</v>
      </c>
      <c r="N37">
        <v>4360454</v>
      </c>
      <c r="O37" t="s">
        <v>2823</v>
      </c>
      <c r="P37" s="507">
        <v>44813</v>
      </c>
      <c r="Q37" t="s">
        <v>187</v>
      </c>
      <c r="R37" s="507">
        <v>40850</v>
      </c>
      <c r="T37" t="s">
        <v>5765</v>
      </c>
      <c r="U37">
        <v>1650</v>
      </c>
      <c r="X37">
        <v>16</v>
      </c>
      <c r="Y37" t="s">
        <v>259</v>
      </c>
      <c r="AB37" s="507">
        <v>44743</v>
      </c>
      <c r="AC37" t="s">
        <v>177</v>
      </c>
      <c r="AD37" t="s">
        <v>3893</v>
      </c>
      <c r="AE37">
        <v>18120</v>
      </c>
      <c r="AF37" t="s">
        <v>9713</v>
      </c>
      <c r="AI37">
        <v>248711948</v>
      </c>
      <c r="AJ37">
        <v>647289516</v>
      </c>
      <c r="AK37" t="s">
        <v>6536</v>
      </c>
      <c r="AL37">
        <v>0</v>
      </c>
      <c r="AM37">
        <v>0</v>
      </c>
    </row>
    <row r="38" spans="1:39" customFormat="1" ht="12.75">
      <c r="A38">
        <v>9539742</v>
      </c>
      <c r="B38" t="s">
        <v>6537</v>
      </c>
      <c r="C38" t="s">
        <v>843</v>
      </c>
      <c r="D38">
        <v>9539742</v>
      </c>
      <c r="E38" t="s">
        <v>166</v>
      </c>
      <c r="F38" t="s">
        <v>166</v>
      </c>
      <c r="H38" s="507">
        <v>41091</v>
      </c>
      <c r="I38" t="s">
        <v>245</v>
      </c>
      <c r="J38">
        <v>-11</v>
      </c>
      <c r="K38" t="s">
        <v>168</v>
      </c>
      <c r="M38" t="s">
        <v>232</v>
      </c>
      <c r="N38">
        <v>8950479</v>
      </c>
      <c r="O38" t="s">
        <v>516</v>
      </c>
      <c r="P38" s="507">
        <v>44819</v>
      </c>
      <c r="Q38" t="s">
        <v>187</v>
      </c>
      <c r="R38" s="507">
        <v>44450</v>
      </c>
      <c r="T38" t="s">
        <v>5765</v>
      </c>
      <c r="U38">
        <v>545</v>
      </c>
      <c r="X38">
        <v>5</v>
      </c>
      <c r="Y38" t="s">
        <v>259</v>
      </c>
      <c r="AC38" t="s">
        <v>177</v>
      </c>
      <c r="AD38" t="s">
        <v>9714</v>
      </c>
      <c r="AE38">
        <v>95220</v>
      </c>
      <c r="AF38" t="s">
        <v>9715</v>
      </c>
      <c r="AJ38" t="s">
        <v>6538</v>
      </c>
      <c r="AK38" t="s">
        <v>3973</v>
      </c>
      <c r="AL38">
        <v>0</v>
      </c>
      <c r="AM38">
        <v>0</v>
      </c>
    </row>
    <row r="39" spans="1:39" customFormat="1" ht="12.75">
      <c r="A39">
        <v>491824</v>
      </c>
      <c r="B39" t="s">
        <v>313</v>
      </c>
      <c r="C39" t="s">
        <v>827</v>
      </c>
      <c r="D39">
        <v>491824</v>
      </c>
      <c r="E39" t="s">
        <v>166</v>
      </c>
      <c r="F39" t="s">
        <v>166</v>
      </c>
      <c r="H39" s="507">
        <v>20942</v>
      </c>
      <c r="I39" t="s">
        <v>385</v>
      </c>
      <c r="J39">
        <v>-70</v>
      </c>
      <c r="K39" t="s">
        <v>8</v>
      </c>
      <c r="M39" t="s">
        <v>236</v>
      </c>
      <c r="N39">
        <v>12490080</v>
      </c>
      <c r="O39" t="s">
        <v>2159</v>
      </c>
      <c r="P39" s="507">
        <v>44819</v>
      </c>
      <c r="Q39" t="s">
        <v>187</v>
      </c>
      <c r="R39" s="507">
        <v>37432</v>
      </c>
      <c r="S39" s="507">
        <v>44441</v>
      </c>
      <c r="T39" t="s">
        <v>7255</v>
      </c>
      <c r="U39">
        <v>984</v>
      </c>
      <c r="X39">
        <v>9</v>
      </c>
      <c r="Y39" t="s">
        <v>259</v>
      </c>
      <c r="AC39" t="s">
        <v>177</v>
      </c>
      <c r="AD39" t="s">
        <v>6233</v>
      </c>
      <c r="AE39">
        <v>49000</v>
      </c>
      <c r="AF39" t="s">
        <v>9716</v>
      </c>
      <c r="AI39">
        <v>253910452</v>
      </c>
      <c r="AJ39">
        <v>614018628</v>
      </c>
      <c r="AK39" t="s">
        <v>4735</v>
      </c>
      <c r="AL39">
        <v>0</v>
      </c>
      <c r="AM39">
        <v>0</v>
      </c>
    </row>
    <row r="40" spans="1:39" customFormat="1" ht="12.75">
      <c r="A40">
        <v>9258623</v>
      </c>
      <c r="B40" t="s">
        <v>320</v>
      </c>
      <c r="C40" t="s">
        <v>8402</v>
      </c>
      <c r="D40">
        <v>9258623</v>
      </c>
      <c r="E40" t="s">
        <v>169</v>
      </c>
      <c r="H40" s="507">
        <v>41069</v>
      </c>
      <c r="I40" t="s">
        <v>245</v>
      </c>
      <c r="J40">
        <v>-11</v>
      </c>
      <c r="K40" t="s">
        <v>8</v>
      </c>
      <c r="M40" t="s">
        <v>203</v>
      </c>
      <c r="N40">
        <v>8920234</v>
      </c>
      <c r="O40" t="s">
        <v>369</v>
      </c>
      <c r="P40" s="507">
        <v>44819</v>
      </c>
      <c r="Q40" t="s">
        <v>187</v>
      </c>
      <c r="R40" s="507">
        <v>44819</v>
      </c>
      <c r="T40" t="s">
        <v>5765</v>
      </c>
      <c r="U40">
        <v>500</v>
      </c>
      <c r="X40">
        <v>5</v>
      </c>
      <c r="Y40" t="s">
        <v>259</v>
      </c>
      <c r="AC40" t="s">
        <v>177</v>
      </c>
      <c r="AD40" t="s">
        <v>9717</v>
      </c>
      <c r="AE40">
        <v>92000</v>
      </c>
      <c r="AF40" t="s">
        <v>9718</v>
      </c>
      <c r="AK40" t="s">
        <v>8403</v>
      </c>
      <c r="AL40">
        <v>0</v>
      </c>
      <c r="AM40">
        <v>0</v>
      </c>
    </row>
    <row r="41" spans="1:39" customFormat="1" ht="12.75">
      <c r="A41">
        <v>3529035</v>
      </c>
      <c r="B41" t="s">
        <v>3031</v>
      </c>
      <c r="C41" t="s">
        <v>1005</v>
      </c>
      <c r="D41">
        <v>3529035</v>
      </c>
      <c r="E41" t="s">
        <v>166</v>
      </c>
      <c r="F41" t="s">
        <v>166</v>
      </c>
      <c r="H41" s="507">
        <v>37933</v>
      </c>
      <c r="I41" t="s">
        <v>167</v>
      </c>
      <c r="J41">
        <v>-40</v>
      </c>
      <c r="K41" t="s">
        <v>168</v>
      </c>
      <c r="M41" t="s">
        <v>178</v>
      </c>
      <c r="N41">
        <v>3350014</v>
      </c>
      <c r="O41" t="s">
        <v>3050</v>
      </c>
      <c r="P41" s="507">
        <v>44819</v>
      </c>
      <c r="Q41" t="s">
        <v>187</v>
      </c>
      <c r="R41" s="507">
        <v>40088</v>
      </c>
      <c r="S41" s="507">
        <v>44799</v>
      </c>
      <c r="T41" t="s">
        <v>181</v>
      </c>
      <c r="U41">
        <v>1898</v>
      </c>
      <c r="X41">
        <v>18</v>
      </c>
      <c r="Y41" t="s">
        <v>259</v>
      </c>
      <c r="AB41" s="507">
        <v>44013</v>
      </c>
      <c r="AC41" t="s">
        <v>177</v>
      </c>
      <c r="AD41" t="s">
        <v>9709</v>
      </c>
      <c r="AE41">
        <v>35160</v>
      </c>
      <c r="AF41" t="s">
        <v>9719</v>
      </c>
      <c r="AI41">
        <v>223434150</v>
      </c>
      <c r="AJ41">
        <v>647421913</v>
      </c>
      <c r="AK41" t="s">
        <v>5248</v>
      </c>
      <c r="AL41">
        <v>0</v>
      </c>
      <c r="AM41">
        <v>0</v>
      </c>
    </row>
    <row r="42" spans="1:39" customFormat="1" ht="12.75">
      <c r="A42">
        <v>3538568</v>
      </c>
      <c r="B42" t="s">
        <v>3031</v>
      </c>
      <c r="C42" t="s">
        <v>1902</v>
      </c>
      <c r="D42">
        <v>3538568</v>
      </c>
      <c r="E42" t="s">
        <v>166</v>
      </c>
      <c r="F42" t="s">
        <v>166</v>
      </c>
      <c r="H42" s="507">
        <v>41378</v>
      </c>
      <c r="I42" t="s">
        <v>251</v>
      </c>
      <c r="J42">
        <v>-10</v>
      </c>
      <c r="K42" t="s">
        <v>8</v>
      </c>
      <c r="M42" t="s">
        <v>178</v>
      </c>
      <c r="N42">
        <v>3350014</v>
      </c>
      <c r="O42" t="s">
        <v>3050</v>
      </c>
      <c r="P42" s="507">
        <v>44810</v>
      </c>
      <c r="Q42" t="s">
        <v>187</v>
      </c>
      <c r="R42" s="507">
        <v>43402</v>
      </c>
      <c r="T42" t="s">
        <v>5765</v>
      </c>
      <c r="U42">
        <v>620</v>
      </c>
      <c r="X42">
        <v>6</v>
      </c>
      <c r="Y42" t="s">
        <v>259</v>
      </c>
      <c r="AB42" s="507">
        <v>44013</v>
      </c>
      <c r="AC42" t="s">
        <v>177</v>
      </c>
      <c r="AD42" t="s">
        <v>9709</v>
      </c>
      <c r="AE42">
        <v>35160</v>
      </c>
      <c r="AF42" t="s">
        <v>9720</v>
      </c>
      <c r="AH42" t="s">
        <v>9721</v>
      </c>
      <c r="AI42">
        <v>631578668</v>
      </c>
      <c r="AK42" t="s">
        <v>5249</v>
      </c>
      <c r="AL42">
        <v>1</v>
      </c>
      <c r="AM42">
        <v>1</v>
      </c>
    </row>
    <row r="43" spans="1:39" customFormat="1" ht="12.75">
      <c r="A43">
        <v>3537867</v>
      </c>
      <c r="B43" t="s">
        <v>8404</v>
      </c>
      <c r="C43" t="s">
        <v>8405</v>
      </c>
      <c r="D43">
        <v>3537867</v>
      </c>
      <c r="E43" t="s">
        <v>166</v>
      </c>
      <c r="H43" s="507">
        <v>31731</v>
      </c>
      <c r="I43" t="s">
        <v>167</v>
      </c>
      <c r="J43">
        <v>-40</v>
      </c>
      <c r="K43" t="s">
        <v>168</v>
      </c>
      <c r="M43" t="s">
        <v>178</v>
      </c>
      <c r="N43">
        <v>3350136</v>
      </c>
      <c r="O43" t="s">
        <v>179</v>
      </c>
      <c r="P43" s="507">
        <v>44814</v>
      </c>
      <c r="Q43" t="s">
        <v>187</v>
      </c>
      <c r="R43" s="507">
        <v>43258</v>
      </c>
      <c r="S43" s="507">
        <v>44813</v>
      </c>
      <c r="T43" t="s">
        <v>181</v>
      </c>
      <c r="U43">
        <v>2402</v>
      </c>
      <c r="V43" t="s">
        <v>172</v>
      </c>
      <c r="W43">
        <v>325</v>
      </c>
      <c r="X43" t="s">
        <v>173</v>
      </c>
      <c r="Y43" t="s">
        <v>259</v>
      </c>
      <c r="AB43" s="507">
        <v>43282</v>
      </c>
      <c r="AC43" t="s">
        <v>174</v>
      </c>
      <c r="AD43" t="s">
        <v>9709</v>
      </c>
      <c r="AE43">
        <v>35160</v>
      </c>
      <c r="AF43" t="s">
        <v>9722</v>
      </c>
      <c r="AK43" t="s">
        <v>8406</v>
      </c>
      <c r="AL43">
        <v>0</v>
      </c>
      <c r="AM43">
        <v>0</v>
      </c>
    </row>
    <row r="44" spans="1:39" customFormat="1" ht="12.75">
      <c r="A44">
        <v>7855908</v>
      </c>
      <c r="B44" t="s">
        <v>342</v>
      </c>
      <c r="C44" t="s">
        <v>343</v>
      </c>
      <c r="D44">
        <v>7855908</v>
      </c>
      <c r="E44" t="s">
        <v>166</v>
      </c>
      <c r="F44" t="s">
        <v>166</v>
      </c>
      <c r="H44" s="507">
        <v>36565</v>
      </c>
      <c r="I44" t="s">
        <v>167</v>
      </c>
      <c r="J44">
        <v>-40</v>
      </c>
      <c r="K44" t="s">
        <v>8</v>
      </c>
      <c r="M44" t="s">
        <v>246</v>
      </c>
      <c r="N44">
        <v>8940073</v>
      </c>
      <c r="O44" t="s">
        <v>258</v>
      </c>
      <c r="P44" s="507">
        <v>44820</v>
      </c>
      <c r="Q44" t="s">
        <v>187</v>
      </c>
      <c r="R44" s="507">
        <v>40074</v>
      </c>
      <c r="S44" s="507">
        <v>44387</v>
      </c>
      <c r="T44" t="s">
        <v>7255</v>
      </c>
      <c r="U44">
        <v>1719</v>
      </c>
      <c r="V44" t="s">
        <v>172</v>
      </c>
      <c r="W44">
        <v>195</v>
      </c>
      <c r="X44" t="s">
        <v>173</v>
      </c>
      <c r="Y44" t="s">
        <v>259</v>
      </c>
      <c r="AB44" s="507">
        <v>43282</v>
      </c>
      <c r="AC44" t="s">
        <v>177</v>
      </c>
      <c r="AD44" t="s">
        <v>9723</v>
      </c>
      <c r="AE44">
        <v>78160</v>
      </c>
      <c r="AF44" t="s">
        <v>9724</v>
      </c>
      <c r="AJ44">
        <v>670529344</v>
      </c>
      <c r="AK44" t="s">
        <v>3976</v>
      </c>
      <c r="AL44">
        <v>0</v>
      </c>
      <c r="AM44">
        <v>0</v>
      </c>
    </row>
    <row r="45" spans="1:39" customFormat="1" ht="12.75">
      <c r="A45">
        <v>7890320</v>
      </c>
      <c r="B45" t="s">
        <v>8407</v>
      </c>
      <c r="C45" t="s">
        <v>7259</v>
      </c>
      <c r="D45">
        <v>7890320</v>
      </c>
      <c r="E45" t="s">
        <v>169</v>
      </c>
      <c r="H45" s="507">
        <v>41591</v>
      </c>
      <c r="I45" t="s">
        <v>251</v>
      </c>
      <c r="J45">
        <v>-10</v>
      </c>
      <c r="K45" t="s">
        <v>8</v>
      </c>
      <c r="M45" t="s">
        <v>238</v>
      </c>
      <c r="N45">
        <v>8780114</v>
      </c>
      <c r="O45" t="s">
        <v>279</v>
      </c>
      <c r="P45" s="507">
        <v>44824</v>
      </c>
      <c r="Q45" t="s">
        <v>187</v>
      </c>
      <c r="R45" s="507">
        <v>44824</v>
      </c>
      <c r="T45" t="s">
        <v>5765</v>
      </c>
      <c r="U45">
        <v>500</v>
      </c>
      <c r="X45">
        <v>5</v>
      </c>
      <c r="Y45" t="s">
        <v>259</v>
      </c>
      <c r="AC45" t="s">
        <v>177</v>
      </c>
      <c r="AD45" t="s">
        <v>9725</v>
      </c>
      <c r="AE45">
        <v>78200</v>
      </c>
      <c r="AF45" t="s">
        <v>9726</v>
      </c>
      <c r="AJ45" t="s">
        <v>8408</v>
      </c>
      <c r="AK45" t="s">
        <v>8409</v>
      </c>
      <c r="AL45">
        <v>0</v>
      </c>
      <c r="AM45">
        <v>0</v>
      </c>
    </row>
    <row r="46" spans="1:39" customFormat="1" ht="12.75">
      <c r="A46">
        <v>4711502</v>
      </c>
      <c r="B46" t="s">
        <v>3863</v>
      </c>
      <c r="C46" t="s">
        <v>3864</v>
      </c>
      <c r="D46">
        <v>4711502</v>
      </c>
      <c r="E46" t="s">
        <v>166</v>
      </c>
      <c r="F46" t="s">
        <v>166</v>
      </c>
      <c r="H46" s="507">
        <v>33962</v>
      </c>
      <c r="I46" t="s">
        <v>167</v>
      </c>
      <c r="J46">
        <v>-40</v>
      </c>
      <c r="K46" t="s">
        <v>168</v>
      </c>
      <c r="M46" t="s">
        <v>236</v>
      </c>
      <c r="N46">
        <v>12490040</v>
      </c>
      <c r="O46" t="s">
        <v>2207</v>
      </c>
      <c r="P46" s="507">
        <v>44747</v>
      </c>
      <c r="Q46" t="s">
        <v>187</v>
      </c>
      <c r="R46" s="507">
        <v>43298</v>
      </c>
      <c r="S46" s="507">
        <v>44445</v>
      </c>
      <c r="T46" t="s">
        <v>181</v>
      </c>
      <c r="U46">
        <v>3288</v>
      </c>
      <c r="V46" t="s">
        <v>172</v>
      </c>
      <c r="W46">
        <v>19</v>
      </c>
      <c r="X46" t="s">
        <v>173</v>
      </c>
      <c r="Y46" t="s">
        <v>259</v>
      </c>
      <c r="AB46" s="507">
        <v>44013</v>
      </c>
      <c r="AC46" t="s">
        <v>174</v>
      </c>
      <c r="AD46" t="s">
        <v>9727</v>
      </c>
      <c r="AE46">
        <v>49300</v>
      </c>
      <c r="AF46" t="s">
        <v>9728</v>
      </c>
      <c r="AJ46">
        <v>764836274</v>
      </c>
      <c r="AK46" t="s">
        <v>6235</v>
      </c>
      <c r="AL46">
        <v>0</v>
      </c>
      <c r="AM46">
        <v>0</v>
      </c>
    </row>
    <row r="47" spans="1:39" customFormat="1" ht="12.75">
      <c r="A47">
        <v>3538863</v>
      </c>
      <c r="B47" t="s">
        <v>3906</v>
      </c>
      <c r="C47" t="s">
        <v>3907</v>
      </c>
      <c r="D47">
        <v>3538863</v>
      </c>
      <c r="E47" t="s">
        <v>166</v>
      </c>
      <c r="F47" t="s">
        <v>166</v>
      </c>
      <c r="H47" s="507">
        <v>33563</v>
      </c>
      <c r="I47" t="s">
        <v>167</v>
      </c>
      <c r="J47">
        <v>-40</v>
      </c>
      <c r="K47" t="s">
        <v>168</v>
      </c>
      <c r="M47" t="s">
        <v>178</v>
      </c>
      <c r="N47">
        <v>3350060</v>
      </c>
      <c r="O47" t="s">
        <v>223</v>
      </c>
      <c r="P47" s="507">
        <v>44813</v>
      </c>
      <c r="Q47" t="s">
        <v>187</v>
      </c>
      <c r="R47" s="507">
        <v>43623</v>
      </c>
      <c r="S47" s="507">
        <v>44750</v>
      </c>
      <c r="T47" t="s">
        <v>181</v>
      </c>
      <c r="U47">
        <v>3101</v>
      </c>
      <c r="V47" t="s">
        <v>172</v>
      </c>
      <c r="W47">
        <v>38</v>
      </c>
      <c r="X47" t="s">
        <v>173</v>
      </c>
      <c r="Y47" t="s">
        <v>259</v>
      </c>
      <c r="AB47" s="507">
        <v>43647</v>
      </c>
      <c r="AC47" t="s">
        <v>174</v>
      </c>
      <c r="AD47" t="s">
        <v>2397</v>
      </c>
      <c r="AE47">
        <v>35135</v>
      </c>
      <c r="AF47" t="s">
        <v>9729</v>
      </c>
      <c r="AG47" t="s">
        <v>9730</v>
      </c>
      <c r="AK47" t="s">
        <v>5758</v>
      </c>
      <c r="AL47">
        <v>0</v>
      </c>
      <c r="AM47">
        <v>0</v>
      </c>
    </row>
    <row r="48" spans="1:39" customFormat="1" ht="12.75">
      <c r="A48">
        <v>4115515</v>
      </c>
      <c r="B48" t="s">
        <v>9731</v>
      </c>
      <c r="C48" t="s">
        <v>9732</v>
      </c>
      <c r="D48">
        <v>4115515</v>
      </c>
      <c r="E48" t="s">
        <v>166</v>
      </c>
      <c r="H48" s="507">
        <v>32707</v>
      </c>
      <c r="I48" t="s">
        <v>167</v>
      </c>
      <c r="J48">
        <v>-40</v>
      </c>
      <c r="K48" t="s">
        <v>168</v>
      </c>
      <c r="M48" t="s">
        <v>2783</v>
      </c>
      <c r="N48">
        <v>4410697</v>
      </c>
      <c r="O48" t="s">
        <v>2819</v>
      </c>
      <c r="P48" s="507">
        <v>44838</v>
      </c>
      <c r="Q48" t="s">
        <v>187</v>
      </c>
      <c r="R48" s="507">
        <v>44834</v>
      </c>
      <c r="S48" s="507">
        <v>44828</v>
      </c>
      <c r="T48" t="s">
        <v>181</v>
      </c>
      <c r="U48">
        <v>1930</v>
      </c>
      <c r="X48">
        <v>19</v>
      </c>
      <c r="Y48" t="s">
        <v>259</v>
      </c>
      <c r="AB48" s="507">
        <v>44834</v>
      </c>
      <c r="AC48" t="s">
        <v>177</v>
      </c>
      <c r="AD48" t="s">
        <v>9733</v>
      </c>
      <c r="AE48">
        <v>41120</v>
      </c>
      <c r="AF48" t="s">
        <v>9734</v>
      </c>
      <c r="AJ48">
        <v>661824837</v>
      </c>
      <c r="AK48" t="s">
        <v>9735</v>
      </c>
      <c r="AL48">
        <v>0</v>
      </c>
      <c r="AM48">
        <v>0</v>
      </c>
    </row>
    <row r="49" spans="1:39" customFormat="1" ht="12.75">
      <c r="A49">
        <v>9321046</v>
      </c>
      <c r="B49" t="s">
        <v>350</v>
      </c>
      <c r="C49" t="s">
        <v>351</v>
      </c>
      <c r="D49">
        <v>9321046</v>
      </c>
      <c r="E49" t="s">
        <v>166</v>
      </c>
      <c r="F49" t="s">
        <v>166</v>
      </c>
      <c r="H49" s="507">
        <v>35811</v>
      </c>
      <c r="I49" t="s">
        <v>167</v>
      </c>
      <c r="J49">
        <v>-40</v>
      </c>
      <c r="K49" t="s">
        <v>168</v>
      </c>
      <c r="M49" t="s">
        <v>170</v>
      </c>
      <c r="N49">
        <v>8930610</v>
      </c>
      <c r="O49" t="s">
        <v>3790</v>
      </c>
      <c r="P49" s="507">
        <v>44808</v>
      </c>
      <c r="Q49" t="s">
        <v>187</v>
      </c>
      <c r="R49" s="507">
        <v>42745</v>
      </c>
      <c r="S49" s="507">
        <v>43958</v>
      </c>
      <c r="T49" t="s">
        <v>7255</v>
      </c>
      <c r="U49">
        <v>1988</v>
      </c>
      <c r="X49">
        <v>19</v>
      </c>
      <c r="Y49" t="s">
        <v>259</v>
      </c>
      <c r="AC49" t="s">
        <v>174</v>
      </c>
      <c r="AD49" t="s">
        <v>9736</v>
      </c>
      <c r="AE49">
        <v>93160</v>
      </c>
      <c r="AF49" t="s">
        <v>9737</v>
      </c>
      <c r="AK49" t="s">
        <v>3977</v>
      </c>
      <c r="AL49">
        <v>0</v>
      </c>
      <c r="AM49">
        <v>0</v>
      </c>
    </row>
    <row r="50" spans="1:39" customFormat="1" ht="12.75">
      <c r="A50">
        <v>7890508</v>
      </c>
      <c r="B50" t="s">
        <v>9738</v>
      </c>
      <c r="C50" t="s">
        <v>268</v>
      </c>
      <c r="D50">
        <v>7890508</v>
      </c>
      <c r="E50" t="s">
        <v>169</v>
      </c>
      <c r="H50" s="507">
        <v>41898</v>
      </c>
      <c r="I50" t="s">
        <v>169</v>
      </c>
      <c r="J50">
        <v>-9</v>
      </c>
      <c r="K50" t="s">
        <v>8</v>
      </c>
      <c r="M50" t="s">
        <v>238</v>
      </c>
      <c r="N50">
        <v>8780890</v>
      </c>
      <c r="O50" t="s">
        <v>881</v>
      </c>
      <c r="P50" s="507">
        <v>44832</v>
      </c>
      <c r="Q50" t="s">
        <v>187</v>
      </c>
      <c r="R50" s="507">
        <v>44832</v>
      </c>
      <c r="T50" t="s">
        <v>5765</v>
      </c>
      <c r="U50">
        <v>500</v>
      </c>
      <c r="X50">
        <v>5</v>
      </c>
      <c r="Y50" t="s">
        <v>259</v>
      </c>
      <c r="AC50" t="s">
        <v>177</v>
      </c>
      <c r="AD50" t="s">
        <v>9681</v>
      </c>
      <c r="AE50">
        <v>78540</v>
      </c>
      <c r="AF50" t="s">
        <v>9739</v>
      </c>
      <c r="AJ50">
        <v>660450280</v>
      </c>
      <c r="AK50" t="s">
        <v>9624</v>
      </c>
      <c r="AL50">
        <v>1</v>
      </c>
      <c r="AM50">
        <v>0</v>
      </c>
    </row>
    <row r="51" spans="1:39" customFormat="1" ht="12.75">
      <c r="A51">
        <v>8524032</v>
      </c>
      <c r="B51" t="s">
        <v>2165</v>
      </c>
      <c r="C51" t="s">
        <v>775</v>
      </c>
      <c r="D51">
        <v>8524032</v>
      </c>
      <c r="E51" t="s">
        <v>166</v>
      </c>
      <c r="F51" t="s">
        <v>166</v>
      </c>
      <c r="H51" s="507">
        <v>36981</v>
      </c>
      <c r="I51" t="s">
        <v>167</v>
      </c>
      <c r="J51">
        <v>-40</v>
      </c>
      <c r="K51" t="s">
        <v>168</v>
      </c>
      <c r="M51" t="s">
        <v>208</v>
      </c>
      <c r="N51">
        <v>12850024</v>
      </c>
      <c r="O51" t="s">
        <v>2184</v>
      </c>
      <c r="P51" s="507">
        <v>44811</v>
      </c>
      <c r="Q51" t="s">
        <v>187</v>
      </c>
      <c r="R51" s="507">
        <v>40809</v>
      </c>
      <c r="S51" s="507">
        <v>44797</v>
      </c>
      <c r="T51" t="s">
        <v>181</v>
      </c>
      <c r="U51">
        <v>1869</v>
      </c>
      <c r="X51">
        <v>18</v>
      </c>
      <c r="Y51" t="s">
        <v>259</v>
      </c>
      <c r="AB51" s="507">
        <v>44743</v>
      </c>
      <c r="AC51" t="s">
        <v>177</v>
      </c>
      <c r="AD51" t="s">
        <v>9740</v>
      </c>
      <c r="AE51">
        <v>85190</v>
      </c>
      <c r="AF51" t="s">
        <v>9741</v>
      </c>
      <c r="AJ51">
        <v>695100687</v>
      </c>
      <c r="AK51" t="s">
        <v>9397</v>
      </c>
      <c r="AL51">
        <v>0</v>
      </c>
      <c r="AM51">
        <v>0</v>
      </c>
    </row>
    <row r="52" spans="1:39" customFormat="1" ht="12.75">
      <c r="A52">
        <v>7212194</v>
      </c>
      <c r="B52" t="s">
        <v>356</v>
      </c>
      <c r="C52" t="s">
        <v>219</v>
      </c>
      <c r="D52">
        <v>7212194</v>
      </c>
      <c r="E52" t="s">
        <v>166</v>
      </c>
      <c r="F52" t="s">
        <v>166</v>
      </c>
      <c r="H52" s="507">
        <v>35474</v>
      </c>
      <c r="I52" t="s">
        <v>167</v>
      </c>
      <c r="J52">
        <v>-40</v>
      </c>
      <c r="K52" t="s">
        <v>168</v>
      </c>
      <c r="M52" t="s">
        <v>2152</v>
      </c>
      <c r="N52">
        <v>12720104</v>
      </c>
      <c r="O52" t="s">
        <v>2160</v>
      </c>
      <c r="P52" s="507">
        <v>44808</v>
      </c>
      <c r="Q52" t="s">
        <v>187</v>
      </c>
      <c r="R52" s="507">
        <v>38651</v>
      </c>
      <c r="S52" s="507">
        <v>44085</v>
      </c>
      <c r="T52" t="s">
        <v>7255</v>
      </c>
      <c r="U52">
        <v>1790</v>
      </c>
      <c r="X52">
        <v>17</v>
      </c>
      <c r="Y52" t="s">
        <v>259</v>
      </c>
      <c r="AC52" t="s">
        <v>177</v>
      </c>
      <c r="AD52" t="s">
        <v>9742</v>
      </c>
      <c r="AE52">
        <v>72190</v>
      </c>
      <c r="AF52" t="s">
        <v>9743</v>
      </c>
      <c r="AJ52">
        <v>669366460</v>
      </c>
      <c r="AK52" t="s">
        <v>6236</v>
      </c>
      <c r="AL52">
        <v>0</v>
      </c>
      <c r="AM52">
        <v>0</v>
      </c>
    </row>
    <row r="53" spans="1:39" customFormat="1" ht="12.75">
      <c r="A53">
        <v>9313453</v>
      </c>
      <c r="B53" t="s">
        <v>2777</v>
      </c>
      <c r="C53" t="s">
        <v>557</v>
      </c>
      <c r="D53">
        <v>9313453</v>
      </c>
      <c r="E53" t="s">
        <v>166</v>
      </c>
      <c r="H53" s="507">
        <v>34510</v>
      </c>
      <c r="I53" t="s">
        <v>167</v>
      </c>
      <c r="J53">
        <v>-40</v>
      </c>
      <c r="K53" t="s">
        <v>168</v>
      </c>
      <c r="M53" t="s">
        <v>2764</v>
      </c>
      <c r="N53">
        <v>4450410</v>
      </c>
      <c r="O53" t="s">
        <v>3462</v>
      </c>
      <c r="P53" s="507">
        <v>44846</v>
      </c>
      <c r="Q53" t="s">
        <v>187</v>
      </c>
      <c r="R53" s="507">
        <v>38251</v>
      </c>
      <c r="S53" s="507">
        <v>44841</v>
      </c>
      <c r="T53" t="s">
        <v>181</v>
      </c>
      <c r="U53">
        <v>1699</v>
      </c>
      <c r="X53">
        <v>16</v>
      </c>
      <c r="Y53" t="s">
        <v>259</v>
      </c>
      <c r="AC53" t="s">
        <v>177</v>
      </c>
      <c r="AD53" t="s">
        <v>9744</v>
      </c>
      <c r="AE53">
        <v>45500</v>
      </c>
      <c r="AF53" t="s">
        <v>9745</v>
      </c>
      <c r="AJ53">
        <v>627920513</v>
      </c>
      <c r="AK53" t="s">
        <v>9746</v>
      </c>
      <c r="AL53">
        <v>0</v>
      </c>
      <c r="AM53">
        <v>0</v>
      </c>
    </row>
    <row r="54" spans="1:39" customFormat="1" ht="12.75">
      <c r="A54">
        <v>9535234</v>
      </c>
      <c r="B54" t="s">
        <v>357</v>
      </c>
      <c r="C54" t="s">
        <v>358</v>
      </c>
      <c r="D54">
        <v>9535234</v>
      </c>
      <c r="E54" t="s">
        <v>166</v>
      </c>
      <c r="F54" t="s">
        <v>166</v>
      </c>
      <c r="H54" s="507">
        <v>40294</v>
      </c>
      <c r="I54" t="s">
        <v>254</v>
      </c>
      <c r="J54">
        <v>-13</v>
      </c>
      <c r="K54" t="s">
        <v>168</v>
      </c>
      <c r="M54" t="s">
        <v>232</v>
      </c>
      <c r="N54">
        <v>8950435</v>
      </c>
      <c r="O54" t="s">
        <v>359</v>
      </c>
      <c r="P54" s="507">
        <v>44815</v>
      </c>
      <c r="Q54" t="s">
        <v>187</v>
      </c>
      <c r="R54" s="507">
        <v>42290</v>
      </c>
      <c r="T54" t="s">
        <v>5765</v>
      </c>
      <c r="U54">
        <v>767</v>
      </c>
      <c r="X54">
        <v>7</v>
      </c>
      <c r="Y54" t="s">
        <v>259</v>
      </c>
      <c r="AC54" t="s">
        <v>177</v>
      </c>
      <c r="AD54" t="s">
        <v>9747</v>
      </c>
      <c r="AE54">
        <v>95160</v>
      </c>
      <c r="AF54" t="s">
        <v>9748</v>
      </c>
      <c r="AI54">
        <v>954339488</v>
      </c>
      <c r="AJ54">
        <v>625553161</v>
      </c>
      <c r="AK54" t="s">
        <v>3978</v>
      </c>
      <c r="AL54">
        <v>0</v>
      </c>
      <c r="AM54">
        <v>0</v>
      </c>
    </row>
    <row r="55" spans="1:39" customFormat="1" ht="12.75">
      <c r="A55">
        <v>9153482</v>
      </c>
      <c r="B55" t="s">
        <v>9749</v>
      </c>
      <c r="C55" t="s">
        <v>7841</v>
      </c>
      <c r="D55">
        <v>9153482</v>
      </c>
      <c r="E55" t="s">
        <v>166</v>
      </c>
      <c r="H55" s="507">
        <v>41720</v>
      </c>
      <c r="I55" t="s">
        <v>169</v>
      </c>
      <c r="J55">
        <v>-9</v>
      </c>
      <c r="K55" t="s">
        <v>8</v>
      </c>
      <c r="M55" t="s">
        <v>275</v>
      </c>
      <c r="N55">
        <v>8911280</v>
      </c>
      <c r="O55" t="s">
        <v>853</v>
      </c>
      <c r="P55" s="507">
        <v>44832</v>
      </c>
      <c r="Q55" t="s">
        <v>187</v>
      </c>
      <c r="R55" s="507">
        <v>44832</v>
      </c>
      <c r="T55" t="s">
        <v>5765</v>
      </c>
      <c r="U55">
        <v>500</v>
      </c>
      <c r="X55">
        <v>5</v>
      </c>
      <c r="Y55" t="s">
        <v>259</v>
      </c>
      <c r="AC55" t="s">
        <v>177</v>
      </c>
      <c r="AD55" t="s">
        <v>9750</v>
      </c>
      <c r="AE55">
        <v>91160</v>
      </c>
      <c r="AF55" t="s">
        <v>9751</v>
      </c>
      <c r="AJ55">
        <v>624176357</v>
      </c>
      <c r="AK55" t="s">
        <v>9752</v>
      </c>
      <c r="AL55">
        <v>0</v>
      </c>
      <c r="AM55">
        <v>0</v>
      </c>
    </row>
    <row r="56" spans="1:39" customFormat="1" ht="12.75">
      <c r="A56">
        <v>5624263</v>
      </c>
      <c r="B56" t="s">
        <v>164</v>
      </c>
      <c r="C56" t="s">
        <v>8410</v>
      </c>
      <c r="D56">
        <v>5624263</v>
      </c>
      <c r="E56" t="s">
        <v>166</v>
      </c>
      <c r="H56" s="507">
        <v>39339</v>
      </c>
      <c r="I56" t="s">
        <v>227</v>
      </c>
      <c r="J56">
        <v>-16</v>
      </c>
      <c r="K56" t="s">
        <v>8</v>
      </c>
      <c r="M56" t="s">
        <v>217</v>
      </c>
      <c r="N56">
        <v>3560039</v>
      </c>
      <c r="O56" t="s">
        <v>3028</v>
      </c>
      <c r="P56" s="507">
        <v>44809</v>
      </c>
      <c r="Q56" t="s">
        <v>187</v>
      </c>
      <c r="R56" s="507">
        <v>44809</v>
      </c>
      <c r="S56" s="507">
        <v>44809</v>
      </c>
      <c r="T56" t="s">
        <v>181</v>
      </c>
      <c r="U56">
        <v>1500</v>
      </c>
      <c r="X56">
        <v>15</v>
      </c>
      <c r="Y56" t="s">
        <v>259</v>
      </c>
      <c r="AC56" t="s">
        <v>174</v>
      </c>
      <c r="AD56" t="s">
        <v>9753</v>
      </c>
      <c r="AE56">
        <v>56700</v>
      </c>
      <c r="AF56" t="s">
        <v>9754</v>
      </c>
      <c r="AK56" t="s">
        <v>5363</v>
      </c>
      <c r="AL56">
        <v>0</v>
      </c>
      <c r="AM56">
        <v>0</v>
      </c>
    </row>
    <row r="57" spans="1:39" customFormat="1" ht="12.75">
      <c r="A57">
        <v>616451</v>
      </c>
      <c r="B57" t="s">
        <v>164</v>
      </c>
      <c r="C57" t="s">
        <v>165</v>
      </c>
      <c r="D57">
        <v>616451</v>
      </c>
      <c r="E57" t="s">
        <v>166</v>
      </c>
      <c r="F57" t="s">
        <v>166</v>
      </c>
      <c r="H57" s="507">
        <v>35453</v>
      </c>
      <c r="I57" t="s">
        <v>167</v>
      </c>
      <c r="J57">
        <v>-40</v>
      </c>
      <c r="K57" t="s">
        <v>168</v>
      </c>
      <c r="M57" t="s">
        <v>246</v>
      </c>
      <c r="N57">
        <v>8940459</v>
      </c>
      <c r="O57" t="s">
        <v>433</v>
      </c>
      <c r="P57" s="507">
        <v>44818</v>
      </c>
      <c r="Q57" t="s">
        <v>187</v>
      </c>
      <c r="R57" s="507">
        <v>41565</v>
      </c>
      <c r="S57" s="507">
        <v>44823</v>
      </c>
      <c r="T57" t="s">
        <v>181</v>
      </c>
      <c r="U57">
        <v>2277</v>
      </c>
      <c r="V57" t="s">
        <v>172</v>
      </c>
      <c r="W57">
        <v>487</v>
      </c>
      <c r="X57" t="s">
        <v>173</v>
      </c>
      <c r="Y57" t="s">
        <v>259</v>
      </c>
      <c r="AB57" s="507">
        <v>44743</v>
      </c>
      <c r="AC57" t="s">
        <v>174</v>
      </c>
      <c r="AD57" t="s">
        <v>9736</v>
      </c>
      <c r="AE57">
        <v>93160</v>
      </c>
      <c r="AF57" t="s">
        <v>9755</v>
      </c>
      <c r="AI57">
        <v>645860219</v>
      </c>
      <c r="AK57" t="s">
        <v>3979</v>
      </c>
      <c r="AL57">
        <v>0</v>
      </c>
      <c r="AM57">
        <v>0</v>
      </c>
    </row>
    <row r="58" spans="1:39" customFormat="1" ht="12.75">
      <c r="A58">
        <v>9234687</v>
      </c>
      <c r="B58" t="s">
        <v>374</v>
      </c>
      <c r="C58" t="s">
        <v>290</v>
      </c>
      <c r="D58">
        <v>9234687</v>
      </c>
      <c r="E58" t="s">
        <v>166</v>
      </c>
      <c r="F58" t="s">
        <v>166</v>
      </c>
      <c r="H58" s="507">
        <v>33247</v>
      </c>
      <c r="I58" t="s">
        <v>167</v>
      </c>
      <c r="J58">
        <v>-40</v>
      </c>
      <c r="K58" t="s">
        <v>168</v>
      </c>
      <c r="M58" t="s">
        <v>275</v>
      </c>
      <c r="N58">
        <v>8910861</v>
      </c>
      <c r="O58" t="s">
        <v>3563</v>
      </c>
      <c r="P58" s="507">
        <v>44827</v>
      </c>
      <c r="Q58" t="s">
        <v>187</v>
      </c>
      <c r="R58" s="507">
        <v>38622</v>
      </c>
      <c r="S58" s="507">
        <v>44827</v>
      </c>
      <c r="T58" t="s">
        <v>181</v>
      </c>
      <c r="U58">
        <v>2244</v>
      </c>
      <c r="V58" t="s">
        <v>172</v>
      </c>
      <c r="W58">
        <v>543</v>
      </c>
      <c r="X58" t="s">
        <v>173</v>
      </c>
      <c r="Y58" t="s">
        <v>259</v>
      </c>
      <c r="AB58" s="507">
        <v>44013</v>
      </c>
      <c r="AC58" t="s">
        <v>177</v>
      </c>
      <c r="AD58" t="s">
        <v>9756</v>
      </c>
      <c r="AE58">
        <v>91300</v>
      </c>
      <c r="AF58" t="s">
        <v>9757</v>
      </c>
      <c r="AI58">
        <v>146565133</v>
      </c>
      <c r="AJ58">
        <v>664118073</v>
      </c>
      <c r="AK58" t="s">
        <v>3980</v>
      </c>
      <c r="AL58">
        <v>0</v>
      </c>
      <c r="AM58">
        <v>0</v>
      </c>
    </row>
    <row r="59" spans="1:39" customFormat="1" ht="12.75">
      <c r="A59">
        <v>5614813</v>
      </c>
      <c r="B59" t="s">
        <v>375</v>
      </c>
      <c r="C59" t="s">
        <v>3908</v>
      </c>
      <c r="D59">
        <v>5614813</v>
      </c>
      <c r="E59" t="s">
        <v>166</v>
      </c>
      <c r="F59" t="s">
        <v>166</v>
      </c>
      <c r="H59" s="507">
        <v>35156</v>
      </c>
      <c r="I59" t="s">
        <v>167</v>
      </c>
      <c r="J59">
        <v>-40</v>
      </c>
      <c r="K59" t="s">
        <v>168</v>
      </c>
      <c r="M59" t="s">
        <v>178</v>
      </c>
      <c r="N59">
        <v>3350016</v>
      </c>
      <c r="O59" t="s">
        <v>220</v>
      </c>
      <c r="P59" s="507">
        <v>44824</v>
      </c>
      <c r="Q59" t="s">
        <v>187</v>
      </c>
      <c r="R59" s="507">
        <v>38807</v>
      </c>
      <c r="S59" s="507">
        <v>44081</v>
      </c>
      <c r="T59" t="s">
        <v>7255</v>
      </c>
      <c r="U59">
        <v>1841</v>
      </c>
      <c r="X59">
        <v>18</v>
      </c>
      <c r="Y59" t="s">
        <v>259</v>
      </c>
      <c r="AC59" t="s">
        <v>177</v>
      </c>
      <c r="AD59" t="s">
        <v>9758</v>
      </c>
      <c r="AE59">
        <v>35132</v>
      </c>
      <c r="AF59" t="s">
        <v>9759</v>
      </c>
      <c r="AJ59">
        <v>659979166</v>
      </c>
      <c r="AK59" t="s">
        <v>5250</v>
      </c>
      <c r="AL59">
        <v>0</v>
      </c>
      <c r="AM59">
        <v>0</v>
      </c>
    </row>
    <row r="60" spans="1:39" customFormat="1" ht="12.75">
      <c r="A60">
        <v>9153673</v>
      </c>
      <c r="B60" t="s">
        <v>375</v>
      </c>
      <c r="C60" t="s">
        <v>887</v>
      </c>
      <c r="D60">
        <v>9153673</v>
      </c>
      <c r="E60" t="s">
        <v>169</v>
      </c>
      <c r="H60" s="507">
        <v>41359</v>
      </c>
      <c r="I60" t="s">
        <v>251</v>
      </c>
      <c r="J60">
        <v>-10</v>
      </c>
      <c r="K60" t="s">
        <v>8</v>
      </c>
      <c r="M60" t="s">
        <v>275</v>
      </c>
      <c r="N60">
        <v>8910077</v>
      </c>
      <c r="O60" t="s">
        <v>467</v>
      </c>
      <c r="P60" s="507">
        <v>44845</v>
      </c>
      <c r="Q60" t="s">
        <v>187</v>
      </c>
      <c r="R60" s="507">
        <v>44845</v>
      </c>
      <c r="T60" t="s">
        <v>5765</v>
      </c>
      <c r="U60">
        <v>500</v>
      </c>
      <c r="X60">
        <v>5</v>
      </c>
      <c r="Y60" t="s">
        <v>259</v>
      </c>
      <c r="AC60" t="s">
        <v>177</v>
      </c>
      <c r="AD60" t="s">
        <v>9760</v>
      </c>
      <c r="AE60">
        <v>91170</v>
      </c>
      <c r="AF60" t="s">
        <v>9761</v>
      </c>
      <c r="AJ60" t="s">
        <v>9762</v>
      </c>
      <c r="AK60" t="s">
        <v>9763</v>
      </c>
      <c r="AL60">
        <v>1</v>
      </c>
      <c r="AM60">
        <v>1</v>
      </c>
    </row>
    <row r="61" spans="1:39" customFormat="1" ht="12.75">
      <c r="A61">
        <v>9239135</v>
      </c>
      <c r="B61" t="s">
        <v>375</v>
      </c>
      <c r="C61" t="s">
        <v>376</v>
      </c>
      <c r="D61">
        <v>9239135</v>
      </c>
      <c r="E61" t="s">
        <v>166</v>
      </c>
      <c r="F61" t="s">
        <v>166</v>
      </c>
      <c r="H61" s="507">
        <v>36392</v>
      </c>
      <c r="I61" t="s">
        <v>167</v>
      </c>
      <c r="J61">
        <v>-40</v>
      </c>
      <c r="K61" t="s">
        <v>168</v>
      </c>
      <c r="M61" t="s">
        <v>203</v>
      </c>
      <c r="N61">
        <v>8921190</v>
      </c>
      <c r="O61" t="s">
        <v>204</v>
      </c>
      <c r="P61" s="507">
        <v>44804</v>
      </c>
      <c r="Q61" t="s">
        <v>187</v>
      </c>
      <c r="R61" s="507">
        <v>39738</v>
      </c>
      <c r="S61" s="507">
        <v>44804</v>
      </c>
      <c r="T61" t="s">
        <v>181</v>
      </c>
      <c r="U61">
        <v>1983</v>
      </c>
      <c r="X61">
        <v>19</v>
      </c>
      <c r="Y61" t="s">
        <v>259</v>
      </c>
      <c r="AC61" t="s">
        <v>177</v>
      </c>
      <c r="AD61" t="s">
        <v>9699</v>
      </c>
      <c r="AE61">
        <v>92130</v>
      </c>
      <c r="AF61" t="s">
        <v>9764</v>
      </c>
      <c r="AI61">
        <v>141900070</v>
      </c>
      <c r="AJ61">
        <v>618336455</v>
      </c>
      <c r="AK61" t="s">
        <v>3981</v>
      </c>
      <c r="AL61">
        <v>0</v>
      </c>
      <c r="AM61">
        <v>0</v>
      </c>
    </row>
    <row r="62" spans="1:39" customFormat="1" ht="12.75">
      <c r="A62">
        <v>5326382</v>
      </c>
      <c r="B62" t="s">
        <v>375</v>
      </c>
      <c r="C62" t="s">
        <v>3262</v>
      </c>
      <c r="D62">
        <v>5326382</v>
      </c>
      <c r="E62" t="s">
        <v>166</v>
      </c>
      <c r="F62" t="s">
        <v>166</v>
      </c>
      <c r="H62" s="507">
        <v>40555</v>
      </c>
      <c r="I62" t="s">
        <v>267</v>
      </c>
      <c r="J62">
        <v>-12</v>
      </c>
      <c r="K62" t="s">
        <v>168</v>
      </c>
      <c r="M62" t="s">
        <v>2155</v>
      </c>
      <c r="N62">
        <v>12530017</v>
      </c>
      <c r="O62" t="s">
        <v>6240</v>
      </c>
      <c r="P62" s="507">
        <v>44753</v>
      </c>
      <c r="Q62" t="s">
        <v>187</v>
      </c>
      <c r="R62" s="507">
        <v>42994</v>
      </c>
      <c r="T62" t="s">
        <v>5765</v>
      </c>
      <c r="U62">
        <v>606</v>
      </c>
      <c r="X62">
        <v>6</v>
      </c>
      <c r="Y62" t="s">
        <v>259</v>
      </c>
      <c r="AC62" t="s">
        <v>177</v>
      </c>
      <c r="AD62" t="s">
        <v>9765</v>
      </c>
      <c r="AE62">
        <v>53220</v>
      </c>
      <c r="AF62" t="s">
        <v>9766</v>
      </c>
      <c r="AI62">
        <v>243053890</v>
      </c>
      <c r="AJ62">
        <v>615965886</v>
      </c>
      <c r="AK62" t="s">
        <v>4736</v>
      </c>
      <c r="AL62">
        <v>0</v>
      </c>
      <c r="AM62">
        <v>0</v>
      </c>
    </row>
    <row r="63" spans="1:39" customFormat="1" ht="12.75">
      <c r="A63">
        <v>4933979</v>
      </c>
      <c r="B63" t="s">
        <v>377</v>
      </c>
      <c r="C63" t="s">
        <v>497</v>
      </c>
      <c r="D63">
        <v>4933979</v>
      </c>
      <c r="E63" t="s">
        <v>166</v>
      </c>
      <c r="F63" t="s">
        <v>166</v>
      </c>
      <c r="H63" s="507">
        <v>39500</v>
      </c>
      <c r="I63" t="s">
        <v>200</v>
      </c>
      <c r="J63">
        <v>-15</v>
      </c>
      <c r="K63" t="s">
        <v>168</v>
      </c>
      <c r="M63" t="s">
        <v>236</v>
      </c>
      <c r="N63">
        <v>12490073</v>
      </c>
      <c r="O63" t="s">
        <v>8153</v>
      </c>
      <c r="P63" s="507">
        <v>44773</v>
      </c>
      <c r="Q63" t="s">
        <v>187</v>
      </c>
      <c r="R63" s="507">
        <v>41521</v>
      </c>
      <c r="T63" t="s">
        <v>5765</v>
      </c>
      <c r="U63">
        <v>1981</v>
      </c>
      <c r="X63">
        <v>19</v>
      </c>
      <c r="Y63" t="s">
        <v>259</v>
      </c>
      <c r="AC63" t="s">
        <v>177</v>
      </c>
      <c r="AD63" t="s">
        <v>6233</v>
      </c>
      <c r="AE63">
        <v>49000</v>
      </c>
      <c r="AF63" t="s">
        <v>9767</v>
      </c>
      <c r="AI63">
        <v>670536298</v>
      </c>
      <c r="AJ63">
        <v>768714628</v>
      </c>
      <c r="AK63" t="s">
        <v>6241</v>
      </c>
      <c r="AL63">
        <v>0</v>
      </c>
      <c r="AM63">
        <v>0</v>
      </c>
    </row>
    <row r="64" spans="1:39" customFormat="1" ht="12.75">
      <c r="A64">
        <v>285411</v>
      </c>
      <c r="B64" t="s">
        <v>377</v>
      </c>
      <c r="C64" t="s">
        <v>541</v>
      </c>
      <c r="D64">
        <v>285411</v>
      </c>
      <c r="E64" t="s">
        <v>166</v>
      </c>
      <c r="F64" t="s">
        <v>166</v>
      </c>
      <c r="H64" s="507">
        <v>27027</v>
      </c>
      <c r="I64" t="s">
        <v>192</v>
      </c>
      <c r="J64">
        <v>-50</v>
      </c>
      <c r="K64" t="s">
        <v>168</v>
      </c>
      <c r="M64" t="s">
        <v>231</v>
      </c>
      <c r="N64">
        <v>4280681</v>
      </c>
      <c r="O64" t="s">
        <v>2779</v>
      </c>
      <c r="P64" s="507">
        <v>44845</v>
      </c>
      <c r="Q64" t="s">
        <v>187</v>
      </c>
      <c r="R64" s="507">
        <v>37432</v>
      </c>
      <c r="S64" s="507">
        <v>44844</v>
      </c>
      <c r="T64" t="s">
        <v>181</v>
      </c>
      <c r="U64">
        <v>1624</v>
      </c>
      <c r="X64">
        <v>16</v>
      </c>
      <c r="Y64" t="s">
        <v>259</v>
      </c>
      <c r="AC64" t="s">
        <v>177</v>
      </c>
      <c r="AD64" t="s">
        <v>9768</v>
      </c>
      <c r="AE64">
        <v>28630</v>
      </c>
      <c r="AF64" t="s">
        <v>9769</v>
      </c>
      <c r="AI64">
        <v>237263014</v>
      </c>
      <c r="AJ64">
        <v>685712140</v>
      </c>
      <c r="AK64" t="s">
        <v>5470</v>
      </c>
      <c r="AL64">
        <v>0</v>
      </c>
      <c r="AM64">
        <v>0</v>
      </c>
    </row>
    <row r="65" spans="1:39" customFormat="1" ht="12.75">
      <c r="A65">
        <v>838118</v>
      </c>
      <c r="B65" t="s">
        <v>377</v>
      </c>
      <c r="C65" t="s">
        <v>1135</v>
      </c>
      <c r="D65">
        <v>838118</v>
      </c>
      <c r="E65" t="s">
        <v>166</v>
      </c>
      <c r="F65" t="s">
        <v>166</v>
      </c>
      <c r="H65" s="507">
        <v>34281</v>
      </c>
      <c r="I65" t="s">
        <v>167</v>
      </c>
      <c r="J65">
        <v>-40</v>
      </c>
      <c r="K65" t="s">
        <v>168</v>
      </c>
      <c r="M65" t="s">
        <v>203</v>
      </c>
      <c r="N65">
        <v>8920646</v>
      </c>
      <c r="O65" t="s">
        <v>1257</v>
      </c>
      <c r="P65" s="507">
        <v>44817</v>
      </c>
      <c r="Q65" t="s">
        <v>187</v>
      </c>
      <c r="R65" s="507">
        <v>38026</v>
      </c>
      <c r="S65" s="507">
        <v>44816</v>
      </c>
      <c r="T65" t="s">
        <v>181</v>
      </c>
      <c r="U65">
        <v>1697</v>
      </c>
      <c r="X65">
        <v>16</v>
      </c>
      <c r="Y65" t="s">
        <v>259</v>
      </c>
      <c r="AB65" s="507">
        <v>44013</v>
      </c>
      <c r="AC65" t="s">
        <v>177</v>
      </c>
      <c r="AD65" t="s">
        <v>9770</v>
      </c>
      <c r="AE65">
        <v>92110</v>
      </c>
      <c r="AF65" t="s">
        <v>9771</v>
      </c>
      <c r="AJ65">
        <v>699401892</v>
      </c>
      <c r="AK65" t="s">
        <v>8411</v>
      </c>
      <c r="AL65">
        <v>0</v>
      </c>
      <c r="AM65">
        <v>0</v>
      </c>
    </row>
    <row r="66" spans="1:39" customFormat="1" ht="12.75">
      <c r="A66">
        <v>8529059</v>
      </c>
      <c r="B66" t="s">
        <v>3034</v>
      </c>
      <c r="C66" t="s">
        <v>637</v>
      </c>
      <c r="D66">
        <v>8529059</v>
      </c>
      <c r="E66" t="s">
        <v>166</v>
      </c>
      <c r="F66" t="s">
        <v>166</v>
      </c>
      <c r="H66" s="507">
        <v>41287</v>
      </c>
      <c r="I66" t="s">
        <v>251</v>
      </c>
      <c r="J66">
        <v>-10</v>
      </c>
      <c r="K66" t="s">
        <v>168</v>
      </c>
      <c r="M66" t="s">
        <v>208</v>
      </c>
      <c r="N66">
        <v>12850024</v>
      </c>
      <c r="O66" t="s">
        <v>2184</v>
      </c>
      <c r="P66" s="507">
        <v>44788</v>
      </c>
      <c r="Q66" t="s">
        <v>187</v>
      </c>
      <c r="R66" s="507">
        <v>43364</v>
      </c>
      <c r="T66" t="s">
        <v>5765</v>
      </c>
      <c r="U66">
        <v>513</v>
      </c>
      <c r="X66">
        <v>5</v>
      </c>
      <c r="Y66" t="s">
        <v>259</v>
      </c>
      <c r="AC66" t="s">
        <v>177</v>
      </c>
      <c r="AD66" t="s">
        <v>9772</v>
      </c>
      <c r="AE66">
        <v>85280</v>
      </c>
      <c r="AF66" t="s">
        <v>9773</v>
      </c>
      <c r="AJ66">
        <v>661911318</v>
      </c>
      <c r="AK66" t="s">
        <v>7123</v>
      </c>
      <c r="AL66">
        <v>0</v>
      </c>
      <c r="AM66">
        <v>0</v>
      </c>
    </row>
    <row r="67" spans="1:39" customFormat="1" ht="12.75">
      <c r="A67">
        <v>2927217</v>
      </c>
      <c r="B67" t="s">
        <v>3034</v>
      </c>
      <c r="C67" t="s">
        <v>2253</v>
      </c>
      <c r="D67">
        <v>2927217</v>
      </c>
      <c r="E67" t="s">
        <v>169</v>
      </c>
      <c r="F67" t="s">
        <v>166</v>
      </c>
      <c r="H67" s="507">
        <v>35998</v>
      </c>
      <c r="I67" t="s">
        <v>167</v>
      </c>
      <c r="J67">
        <v>-40</v>
      </c>
      <c r="K67" t="s">
        <v>8</v>
      </c>
      <c r="M67" t="s">
        <v>3025</v>
      </c>
      <c r="N67">
        <v>3290047</v>
      </c>
      <c r="O67" t="s">
        <v>3701</v>
      </c>
      <c r="P67" s="507">
        <v>44802</v>
      </c>
      <c r="Q67" t="s">
        <v>187</v>
      </c>
      <c r="R67" s="507">
        <v>38972</v>
      </c>
      <c r="T67" t="s">
        <v>5760</v>
      </c>
      <c r="U67">
        <v>1220</v>
      </c>
      <c r="X67">
        <v>12</v>
      </c>
      <c r="Y67" t="s">
        <v>259</v>
      </c>
      <c r="AC67" t="s">
        <v>177</v>
      </c>
      <c r="AD67" t="s">
        <v>9774</v>
      </c>
      <c r="AE67">
        <v>29470</v>
      </c>
      <c r="AF67" t="s">
        <v>9775</v>
      </c>
      <c r="AI67">
        <v>298071703</v>
      </c>
      <c r="AK67" t="s">
        <v>7265</v>
      </c>
      <c r="AL67">
        <v>0</v>
      </c>
      <c r="AM67">
        <v>0</v>
      </c>
    </row>
    <row r="68" spans="1:39" customFormat="1" ht="12.75">
      <c r="A68">
        <v>7510902</v>
      </c>
      <c r="B68" t="s">
        <v>380</v>
      </c>
      <c r="C68" t="s">
        <v>280</v>
      </c>
      <c r="D68">
        <v>7510902</v>
      </c>
      <c r="E68" t="s">
        <v>166</v>
      </c>
      <c r="F68" t="s">
        <v>166</v>
      </c>
      <c r="H68" s="507">
        <v>33064</v>
      </c>
      <c r="I68" t="s">
        <v>167</v>
      </c>
      <c r="J68">
        <v>-40</v>
      </c>
      <c r="K68" t="s">
        <v>168</v>
      </c>
      <c r="M68" t="s">
        <v>215</v>
      </c>
      <c r="N68">
        <v>3220033</v>
      </c>
      <c r="O68" t="s">
        <v>216</v>
      </c>
      <c r="P68" s="507">
        <v>44812</v>
      </c>
      <c r="Q68" t="s">
        <v>187</v>
      </c>
      <c r="R68" s="507">
        <v>37432</v>
      </c>
      <c r="S68" s="507">
        <v>44468</v>
      </c>
      <c r="T68" t="s">
        <v>7255</v>
      </c>
      <c r="U68">
        <v>1877</v>
      </c>
      <c r="X68">
        <v>18</v>
      </c>
      <c r="Y68" t="s">
        <v>259</v>
      </c>
      <c r="AC68" t="s">
        <v>177</v>
      </c>
      <c r="AD68" t="s">
        <v>9776</v>
      </c>
      <c r="AE68">
        <v>75011</v>
      </c>
      <c r="AF68" t="s">
        <v>9777</v>
      </c>
      <c r="AJ68">
        <v>674046377</v>
      </c>
      <c r="AK68" t="s">
        <v>6882</v>
      </c>
      <c r="AL68">
        <v>0</v>
      </c>
      <c r="AM68">
        <v>0</v>
      </c>
    </row>
    <row r="69" spans="1:39" customFormat="1" ht="12.75">
      <c r="A69">
        <v>7226967</v>
      </c>
      <c r="B69" t="s">
        <v>382</v>
      </c>
      <c r="C69" t="s">
        <v>9778</v>
      </c>
      <c r="D69">
        <v>7226967</v>
      </c>
      <c r="E69" t="s">
        <v>169</v>
      </c>
      <c r="H69" s="507">
        <v>41910</v>
      </c>
      <c r="I69" t="s">
        <v>169</v>
      </c>
      <c r="J69">
        <v>-9</v>
      </c>
      <c r="K69" t="s">
        <v>8</v>
      </c>
      <c r="M69" t="s">
        <v>2152</v>
      </c>
      <c r="N69">
        <v>12720056</v>
      </c>
      <c r="O69" t="s">
        <v>2205</v>
      </c>
      <c r="P69" s="507">
        <v>44850</v>
      </c>
      <c r="Q69" t="s">
        <v>187</v>
      </c>
      <c r="R69" s="507">
        <v>44850</v>
      </c>
      <c r="S69" s="507">
        <v>44832</v>
      </c>
      <c r="T69" t="s">
        <v>181</v>
      </c>
      <c r="U69">
        <v>500</v>
      </c>
      <c r="X69">
        <v>5</v>
      </c>
      <c r="Y69" t="s">
        <v>259</v>
      </c>
      <c r="AC69" t="s">
        <v>177</v>
      </c>
      <c r="AD69" t="s">
        <v>9779</v>
      </c>
      <c r="AE69">
        <v>72200</v>
      </c>
      <c r="AF69" t="s">
        <v>9780</v>
      </c>
      <c r="AJ69">
        <v>781100383</v>
      </c>
      <c r="AK69" t="s">
        <v>9781</v>
      </c>
      <c r="AL69">
        <v>0</v>
      </c>
      <c r="AM69">
        <v>0</v>
      </c>
    </row>
    <row r="70" spans="1:39" customFormat="1" ht="12.75">
      <c r="A70">
        <v>4437391</v>
      </c>
      <c r="B70" t="s">
        <v>2173</v>
      </c>
      <c r="C70" t="s">
        <v>6756</v>
      </c>
      <c r="D70">
        <v>4437391</v>
      </c>
      <c r="E70" t="s">
        <v>166</v>
      </c>
      <c r="F70" t="s">
        <v>166</v>
      </c>
      <c r="H70" s="507">
        <v>22433</v>
      </c>
      <c r="I70" t="s">
        <v>385</v>
      </c>
      <c r="J70">
        <v>-70</v>
      </c>
      <c r="K70" t="s">
        <v>8</v>
      </c>
      <c r="M70" t="s">
        <v>228</v>
      </c>
      <c r="N70">
        <v>12440281</v>
      </c>
      <c r="O70" t="s">
        <v>3648</v>
      </c>
      <c r="P70" s="507">
        <v>44812</v>
      </c>
      <c r="Q70" t="s">
        <v>187</v>
      </c>
      <c r="R70" s="507">
        <v>38974</v>
      </c>
      <c r="S70" s="507">
        <v>44015</v>
      </c>
      <c r="T70" t="s">
        <v>7255</v>
      </c>
      <c r="U70">
        <v>1111</v>
      </c>
      <c r="X70">
        <v>11</v>
      </c>
      <c r="Y70" t="s">
        <v>259</v>
      </c>
      <c r="AC70" t="s">
        <v>177</v>
      </c>
      <c r="AD70" t="s">
        <v>9782</v>
      </c>
      <c r="AE70">
        <v>44760</v>
      </c>
      <c r="AF70" t="s">
        <v>9783</v>
      </c>
      <c r="AJ70">
        <v>672822624</v>
      </c>
      <c r="AK70" t="s">
        <v>6750</v>
      </c>
      <c r="AL70">
        <v>0</v>
      </c>
      <c r="AM70">
        <v>0</v>
      </c>
    </row>
    <row r="71" spans="1:39" customFormat="1" ht="12.75">
      <c r="A71">
        <v>3717226</v>
      </c>
      <c r="B71" t="s">
        <v>2780</v>
      </c>
      <c r="C71" t="s">
        <v>462</v>
      </c>
      <c r="D71">
        <v>3717226</v>
      </c>
      <c r="E71" t="s">
        <v>166</v>
      </c>
      <c r="F71" t="s">
        <v>166</v>
      </c>
      <c r="H71" s="507">
        <v>35985</v>
      </c>
      <c r="I71" t="s">
        <v>167</v>
      </c>
      <c r="J71">
        <v>-40</v>
      </c>
      <c r="K71" t="s">
        <v>8</v>
      </c>
      <c r="M71" t="s">
        <v>178</v>
      </c>
      <c r="N71">
        <v>3350022</v>
      </c>
      <c r="O71" t="s">
        <v>225</v>
      </c>
      <c r="P71" s="507">
        <v>44796</v>
      </c>
      <c r="Q71" t="s">
        <v>187</v>
      </c>
      <c r="R71" s="507">
        <v>38295</v>
      </c>
      <c r="S71" s="507">
        <v>44009</v>
      </c>
      <c r="T71" t="s">
        <v>7255</v>
      </c>
      <c r="U71">
        <v>1596</v>
      </c>
      <c r="V71" t="s">
        <v>172</v>
      </c>
      <c r="W71">
        <v>257</v>
      </c>
      <c r="X71" t="s">
        <v>173</v>
      </c>
      <c r="Y71" t="s">
        <v>259</v>
      </c>
      <c r="AB71" s="507">
        <v>44743</v>
      </c>
      <c r="AC71" t="s">
        <v>177</v>
      </c>
      <c r="AD71" t="s">
        <v>9784</v>
      </c>
      <c r="AE71">
        <v>35650</v>
      </c>
      <c r="AF71" t="s">
        <v>9785</v>
      </c>
      <c r="AJ71">
        <v>666396299</v>
      </c>
      <c r="AK71" t="s">
        <v>5367</v>
      </c>
      <c r="AL71">
        <v>0</v>
      </c>
      <c r="AM71">
        <v>0</v>
      </c>
    </row>
    <row r="72" spans="1:39" customFormat="1" ht="12.75">
      <c r="A72">
        <v>7225580</v>
      </c>
      <c r="B72" t="s">
        <v>8154</v>
      </c>
      <c r="C72" t="s">
        <v>572</v>
      </c>
      <c r="D72">
        <v>7225580</v>
      </c>
      <c r="E72" t="s">
        <v>169</v>
      </c>
      <c r="F72" t="s">
        <v>169</v>
      </c>
      <c r="H72" s="507">
        <v>42680</v>
      </c>
      <c r="I72" t="s">
        <v>169</v>
      </c>
      <c r="J72">
        <v>-9</v>
      </c>
      <c r="K72" t="s">
        <v>8</v>
      </c>
      <c r="M72" t="s">
        <v>2152</v>
      </c>
      <c r="N72">
        <v>12720056</v>
      </c>
      <c r="O72" t="s">
        <v>2205</v>
      </c>
      <c r="P72" s="507">
        <v>44810</v>
      </c>
      <c r="Q72" t="s">
        <v>187</v>
      </c>
      <c r="R72" s="507">
        <v>44472</v>
      </c>
      <c r="T72" t="s">
        <v>5765</v>
      </c>
      <c r="U72">
        <v>500</v>
      </c>
      <c r="X72">
        <v>5</v>
      </c>
      <c r="Y72" t="s">
        <v>259</v>
      </c>
      <c r="AC72" t="s">
        <v>177</v>
      </c>
      <c r="AD72" t="s">
        <v>9779</v>
      </c>
      <c r="AE72">
        <v>72200</v>
      </c>
      <c r="AF72" t="s">
        <v>9786</v>
      </c>
      <c r="AJ72">
        <v>750238166</v>
      </c>
      <c r="AK72" t="s">
        <v>8155</v>
      </c>
      <c r="AL72">
        <v>0</v>
      </c>
      <c r="AM72">
        <v>0</v>
      </c>
    </row>
    <row r="73" spans="1:39" customFormat="1" ht="12.75">
      <c r="A73">
        <v>4115471</v>
      </c>
      <c r="B73" t="s">
        <v>9787</v>
      </c>
      <c r="C73" t="s">
        <v>793</v>
      </c>
      <c r="D73">
        <v>4115471</v>
      </c>
      <c r="E73" t="s">
        <v>169</v>
      </c>
      <c r="H73" s="507">
        <v>40935</v>
      </c>
      <c r="I73" t="s">
        <v>245</v>
      </c>
      <c r="J73">
        <v>-11</v>
      </c>
      <c r="K73" t="s">
        <v>8</v>
      </c>
      <c r="M73" t="s">
        <v>2783</v>
      </c>
      <c r="N73">
        <v>4410065</v>
      </c>
      <c r="O73" t="s">
        <v>2858</v>
      </c>
      <c r="P73" s="507">
        <v>44827</v>
      </c>
      <c r="Q73" t="s">
        <v>187</v>
      </c>
      <c r="R73" s="507">
        <v>44827</v>
      </c>
      <c r="T73" t="s">
        <v>5765</v>
      </c>
      <c r="U73">
        <v>500</v>
      </c>
      <c r="X73">
        <v>5</v>
      </c>
      <c r="Y73" t="s">
        <v>259</v>
      </c>
      <c r="AC73" t="s">
        <v>177</v>
      </c>
      <c r="AD73" t="s">
        <v>9788</v>
      </c>
      <c r="AE73">
        <v>41140</v>
      </c>
      <c r="AF73" t="s">
        <v>9789</v>
      </c>
      <c r="AK73" t="s">
        <v>9790</v>
      </c>
      <c r="AL73">
        <v>0</v>
      </c>
      <c r="AM73">
        <v>0</v>
      </c>
    </row>
    <row r="74" spans="1:39" customFormat="1" ht="12.75">
      <c r="A74">
        <v>9140017</v>
      </c>
      <c r="B74" t="s">
        <v>7266</v>
      </c>
      <c r="C74" t="s">
        <v>388</v>
      </c>
      <c r="D74">
        <v>9140017</v>
      </c>
      <c r="E74" t="s">
        <v>166</v>
      </c>
      <c r="F74" t="s">
        <v>166</v>
      </c>
      <c r="H74" s="507">
        <v>39552</v>
      </c>
      <c r="I74" t="s">
        <v>200</v>
      </c>
      <c r="J74">
        <v>-15</v>
      </c>
      <c r="K74" t="s">
        <v>168</v>
      </c>
      <c r="M74" t="s">
        <v>275</v>
      </c>
      <c r="N74">
        <v>8910876</v>
      </c>
      <c r="O74" t="s">
        <v>276</v>
      </c>
      <c r="P74" s="507">
        <v>44809</v>
      </c>
      <c r="Q74" t="s">
        <v>187</v>
      </c>
      <c r="R74" s="507">
        <v>41179</v>
      </c>
      <c r="T74" t="s">
        <v>5765</v>
      </c>
      <c r="U74">
        <v>1116</v>
      </c>
      <c r="X74">
        <v>11</v>
      </c>
      <c r="Y74" t="s">
        <v>259</v>
      </c>
      <c r="AC74" t="s">
        <v>177</v>
      </c>
      <c r="AD74" t="s">
        <v>9791</v>
      </c>
      <c r="AE74">
        <v>91700</v>
      </c>
      <c r="AF74" t="s">
        <v>9792</v>
      </c>
      <c r="AJ74">
        <v>629078161</v>
      </c>
      <c r="AK74" t="s">
        <v>7267</v>
      </c>
      <c r="AL74">
        <v>0</v>
      </c>
      <c r="AM74">
        <v>0</v>
      </c>
    </row>
    <row r="75" spans="1:39" customFormat="1" ht="12.75">
      <c r="A75">
        <v>7516682</v>
      </c>
      <c r="B75" t="s">
        <v>5770</v>
      </c>
      <c r="C75" t="s">
        <v>294</v>
      </c>
      <c r="D75">
        <v>7516682</v>
      </c>
      <c r="E75" t="s">
        <v>166</v>
      </c>
      <c r="F75" t="s">
        <v>166</v>
      </c>
      <c r="H75" s="507">
        <v>30762</v>
      </c>
      <c r="I75" t="s">
        <v>167</v>
      </c>
      <c r="J75">
        <v>-40</v>
      </c>
      <c r="K75" t="s">
        <v>168</v>
      </c>
      <c r="M75" t="s">
        <v>263</v>
      </c>
      <c r="N75">
        <v>8751177</v>
      </c>
      <c r="O75" t="s">
        <v>397</v>
      </c>
      <c r="P75" s="507">
        <v>44820</v>
      </c>
      <c r="Q75" t="s">
        <v>187</v>
      </c>
      <c r="R75" s="507">
        <v>39741</v>
      </c>
      <c r="S75" s="507">
        <v>44806</v>
      </c>
      <c r="T75" t="s">
        <v>181</v>
      </c>
      <c r="U75">
        <v>1706</v>
      </c>
      <c r="X75">
        <v>17</v>
      </c>
      <c r="Y75" t="s">
        <v>259</v>
      </c>
      <c r="AC75" t="s">
        <v>177</v>
      </c>
      <c r="AD75" t="s">
        <v>9793</v>
      </c>
      <c r="AE75">
        <v>75019</v>
      </c>
      <c r="AF75" t="s">
        <v>9794</v>
      </c>
      <c r="AJ75" t="s">
        <v>8412</v>
      </c>
      <c r="AK75" t="s">
        <v>3982</v>
      </c>
      <c r="AL75">
        <v>0</v>
      </c>
      <c r="AM75">
        <v>0</v>
      </c>
    </row>
    <row r="76" spans="1:39" customFormat="1" ht="12.75">
      <c r="A76">
        <v>9322219</v>
      </c>
      <c r="B76" t="s">
        <v>3558</v>
      </c>
      <c r="C76" t="s">
        <v>3559</v>
      </c>
      <c r="D76">
        <v>9322219</v>
      </c>
      <c r="E76" t="s">
        <v>166</v>
      </c>
      <c r="F76" t="s">
        <v>166</v>
      </c>
      <c r="H76" s="507">
        <v>40769</v>
      </c>
      <c r="I76" t="s">
        <v>267</v>
      </c>
      <c r="J76">
        <v>-12</v>
      </c>
      <c r="K76" t="s">
        <v>168</v>
      </c>
      <c r="M76" t="s">
        <v>170</v>
      </c>
      <c r="N76">
        <v>8930490</v>
      </c>
      <c r="O76" t="s">
        <v>732</v>
      </c>
      <c r="P76" s="507">
        <v>44806</v>
      </c>
      <c r="Q76" t="s">
        <v>187</v>
      </c>
      <c r="R76" s="507">
        <v>43430</v>
      </c>
      <c r="T76" t="s">
        <v>5765</v>
      </c>
      <c r="U76">
        <v>686</v>
      </c>
      <c r="X76">
        <v>6</v>
      </c>
      <c r="Y76" t="s">
        <v>259</v>
      </c>
      <c r="AC76" t="s">
        <v>177</v>
      </c>
      <c r="AD76" t="s">
        <v>9795</v>
      </c>
      <c r="AE76">
        <v>93000</v>
      </c>
      <c r="AF76" t="s">
        <v>9796</v>
      </c>
      <c r="AI76">
        <v>640393249</v>
      </c>
      <c r="AK76" t="s">
        <v>3983</v>
      </c>
      <c r="AL76">
        <v>0</v>
      </c>
      <c r="AM76">
        <v>0</v>
      </c>
    </row>
    <row r="77" spans="1:39" customFormat="1" ht="12.75">
      <c r="A77">
        <v>9464392</v>
      </c>
      <c r="B77" t="s">
        <v>404</v>
      </c>
      <c r="C77" t="s">
        <v>1192</v>
      </c>
      <c r="D77">
        <v>9464392</v>
      </c>
      <c r="E77" t="s">
        <v>169</v>
      </c>
      <c r="H77" s="507">
        <v>40936</v>
      </c>
      <c r="I77" t="s">
        <v>245</v>
      </c>
      <c r="J77">
        <v>-11</v>
      </c>
      <c r="K77" t="s">
        <v>8</v>
      </c>
      <c r="M77" t="s">
        <v>246</v>
      </c>
      <c r="N77">
        <v>8940866</v>
      </c>
      <c r="O77" t="s">
        <v>641</v>
      </c>
      <c r="P77" s="507">
        <v>44833</v>
      </c>
      <c r="Q77" t="s">
        <v>187</v>
      </c>
      <c r="R77" s="507">
        <v>44833</v>
      </c>
      <c r="S77" s="507">
        <v>44817</v>
      </c>
      <c r="T77" t="s">
        <v>181</v>
      </c>
      <c r="U77">
        <v>500</v>
      </c>
      <c r="X77">
        <v>5</v>
      </c>
      <c r="Y77" t="s">
        <v>259</v>
      </c>
      <c r="AC77" t="s">
        <v>177</v>
      </c>
      <c r="AD77" t="s">
        <v>9797</v>
      </c>
      <c r="AE77">
        <v>94450</v>
      </c>
      <c r="AF77" t="s">
        <v>9798</v>
      </c>
      <c r="AJ77">
        <v>664362178</v>
      </c>
      <c r="AK77" t="s">
        <v>9799</v>
      </c>
      <c r="AL77">
        <v>0</v>
      </c>
      <c r="AM77">
        <v>0</v>
      </c>
    </row>
    <row r="78" spans="1:39" customFormat="1" ht="12.75">
      <c r="A78">
        <v>9541077</v>
      </c>
      <c r="B78" t="s">
        <v>8413</v>
      </c>
      <c r="C78" t="s">
        <v>798</v>
      </c>
      <c r="D78">
        <v>9541077</v>
      </c>
      <c r="E78" t="s">
        <v>169</v>
      </c>
      <c r="H78" s="507">
        <v>40989</v>
      </c>
      <c r="I78" t="s">
        <v>245</v>
      </c>
      <c r="J78">
        <v>-11</v>
      </c>
      <c r="K78" t="s">
        <v>8</v>
      </c>
      <c r="M78" t="s">
        <v>232</v>
      </c>
      <c r="N78">
        <v>8951366</v>
      </c>
      <c r="O78" t="s">
        <v>3570</v>
      </c>
      <c r="P78" s="507">
        <v>44825</v>
      </c>
      <c r="Q78" t="s">
        <v>187</v>
      </c>
      <c r="R78" s="507">
        <v>44825</v>
      </c>
      <c r="T78" t="s">
        <v>5765</v>
      </c>
      <c r="U78">
        <v>500</v>
      </c>
      <c r="X78">
        <v>5</v>
      </c>
      <c r="Y78" t="s">
        <v>259</v>
      </c>
      <c r="AC78" t="s">
        <v>177</v>
      </c>
      <c r="AD78" t="s">
        <v>9800</v>
      </c>
      <c r="AE78">
        <v>95550</v>
      </c>
      <c r="AF78" t="s">
        <v>9801</v>
      </c>
      <c r="AK78" t="s">
        <v>8414</v>
      </c>
      <c r="AL78">
        <v>0</v>
      </c>
      <c r="AM78">
        <v>0</v>
      </c>
    </row>
    <row r="79" spans="1:39" customFormat="1" ht="12.75">
      <c r="A79">
        <v>757684</v>
      </c>
      <c r="B79" t="s">
        <v>404</v>
      </c>
      <c r="C79" t="s">
        <v>405</v>
      </c>
      <c r="D79">
        <v>757684</v>
      </c>
      <c r="E79" t="s">
        <v>166</v>
      </c>
      <c r="F79" t="s">
        <v>166</v>
      </c>
      <c r="H79" s="507">
        <v>29958</v>
      </c>
      <c r="I79" t="s">
        <v>192</v>
      </c>
      <c r="J79">
        <v>-50</v>
      </c>
      <c r="K79" t="s">
        <v>168</v>
      </c>
      <c r="M79" t="s">
        <v>246</v>
      </c>
      <c r="N79">
        <v>8940549</v>
      </c>
      <c r="O79" t="s">
        <v>353</v>
      </c>
      <c r="P79" s="507">
        <v>44799</v>
      </c>
      <c r="Q79" t="s">
        <v>187</v>
      </c>
      <c r="R79" s="507">
        <v>37432</v>
      </c>
      <c r="S79" s="507">
        <v>44431</v>
      </c>
      <c r="T79" t="s">
        <v>7255</v>
      </c>
      <c r="U79">
        <v>1783</v>
      </c>
      <c r="X79">
        <v>17</v>
      </c>
      <c r="Y79" t="s">
        <v>259</v>
      </c>
      <c r="AC79" t="s">
        <v>177</v>
      </c>
      <c r="AD79" t="s">
        <v>9802</v>
      </c>
      <c r="AE79">
        <v>94350</v>
      </c>
      <c r="AF79" t="s">
        <v>9803</v>
      </c>
      <c r="AJ79">
        <v>651199663</v>
      </c>
      <c r="AK79" t="s">
        <v>3984</v>
      </c>
      <c r="AL79">
        <v>0</v>
      </c>
      <c r="AM79">
        <v>0</v>
      </c>
    </row>
    <row r="80" spans="1:39" customFormat="1" ht="12.75">
      <c r="A80">
        <v>4463108</v>
      </c>
      <c r="B80" t="s">
        <v>404</v>
      </c>
      <c r="C80" t="s">
        <v>8156</v>
      </c>
      <c r="D80">
        <v>4463108</v>
      </c>
      <c r="E80" t="s">
        <v>169</v>
      </c>
      <c r="H80" s="507">
        <v>42050</v>
      </c>
      <c r="I80" t="s">
        <v>169</v>
      </c>
      <c r="J80">
        <v>-9</v>
      </c>
      <c r="K80" t="s">
        <v>8</v>
      </c>
      <c r="M80" t="s">
        <v>228</v>
      </c>
      <c r="N80">
        <v>12440048</v>
      </c>
      <c r="O80" t="s">
        <v>8152</v>
      </c>
      <c r="P80" s="507">
        <v>44789</v>
      </c>
      <c r="Q80" t="s">
        <v>187</v>
      </c>
      <c r="R80" s="507">
        <v>44789</v>
      </c>
      <c r="T80" t="s">
        <v>5765</v>
      </c>
      <c r="U80">
        <v>500</v>
      </c>
      <c r="X80">
        <v>5</v>
      </c>
      <c r="Y80" t="s">
        <v>259</v>
      </c>
      <c r="AC80" t="s">
        <v>177</v>
      </c>
      <c r="AD80" t="s">
        <v>9804</v>
      </c>
      <c r="AE80">
        <v>44470</v>
      </c>
      <c r="AF80" t="s">
        <v>9805</v>
      </c>
      <c r="AJ80" t="s">
        <v>8157</v>
      </c>
      <c r="AK80" t="s">
        <v>8158</v>
      </c>
      <c r="AL80">
        <v>0</v>
      </c>
      <c r="AM80">
        <v>0</v>
      </c>
    </row>
    <row r="81" spans="1:39" customFormat="1" ht="12.75">
      <c r="A81">
        <v>9531781</v>
      </c>
      <c r="B81" t="s">
        <v>410</v>
      </c>
      <c r="C81" t="s">
        <v>411</v>
      </c>
      <c r="D81">
        <v>9531781</v>
      </c>
      <c r="E81" t="s">
        <v>166</v>
      </c>
      <c r="F81" t="s">
        <v>166</v>
      </c>
      <c r="H81" s="507">
        <v>38061</v>
      </c>
      <c r="I81" t="s">
        <v>7238</v>
      </c>
      <c r="J81">
        <v>-19</v>
      </c>
      <c r="K81" t="s">
        <v>168</v>
      </c>
      <c r="M81" t="s">
        <v>232</v>
      </c>
      <c r="N81">
        <v>8951449</v>
      </c>
      <c r="O81" t="s">
        <v>412</v>
      </c>
      <c r="P81" s="507">
        <v>44808</v>
      </c>
      <c r="Q81" t="s">
        <v>187</v>
      </c>
      <c r="R81" s="507">
        <v>40885</v>
      </c>
      <c r="S81" s="507">
        <v>44782</v>
      </c>
      <c r="T81" t="s">
        <v>181</v>
      </c>
      <c r="U81">
        <v>1770</v>
      </c>
      <c r="X81">
        <v>17</v>
      </c>
      <c r="Y81" t="s">
        <v>259</v>
      </c>
      <c r="AB81" s="507">
        <v>44378</v>
      </c>
      <c r="AC81" t="s">
        <v>177</v>
      </c>
      <c r="AD81" t="s">
        <v>9806</v>
      </c>
      <c r="AE81">
        <v>95800</v>
      </c>
      <c r="AF81" t="s">
        <v>9807</v>
      </c>
      <c r="AI81" t="s">
        <v>6540</v>
      </c>
      <c r="AJ81" t="s">
        <v>6541</v>
      </c>
      <c r="AK81" t="s">
        <v>6542</v>
      </c>
      <c r="AL81">
        <v>0</v>
      </c>
      <c r="AM81">
        <v>0</v>
      </c>
    </row>
    <row r="82" spans="1:39" customFormat="1" ht="12.75">
      <c r="A82">
        <v>7719904</v>
      </c>
      <c r="B82" t="s">
        <v>413</v>
      </c>
      <c r="C82" t="s">
        <v>414</v>
      </c>
      <c r="D82">
        <v>7719904</v>
      </c>
      <c r="E82" t="s">
        <v>166</v>
      </c>
      <c r="F82" t="s">
        <v>166</v>
      </c>
      <c r="H82" s="507">
        <v>36074</v>
      </c>
      <c r="I82" t="s">
        <v>167</v>
      </c>
      <c r="J82">
        <v>-40</v>
      </c>
      <c r="K82" t="s">
        <v>168</v>
      </c>
      <c r="M82" t="s">
        <v>170</v>
      </c>
      <c r="N82">
        <v>8930610</v>
      </c>
      <c r="O82" t="s">
        <v>3790</v>
      </c>
      <c r="P82" s="507">
        <v>44743</v>
      </c>
      <c r="Q82" t="s">
        <v>187</v>
      </c>
      <c r="R82" s="507">
        <v>39176</v>
      </c>
      <c r="S82" s="507">
        <v>44818</v>
      </c>
      <c r="T82" t="s">
        <v>181</v>
      </c>
      <c r="U82">
        <v>1858</v>
      </c>
      <c r="X82">
        <v>18</v>
      </c>
      <c r="Y82" t="s">
        <v>259</v>
      </c>
      <c r="AB82" s="507">
        <v>44743</v>
      </c>
      <c r="AC82" t="s">
        <v>177</v>
      </c>
      <c r="AD82" t="s">
        <v>9808</v>
      </c>
      <c r="AE82">
        <v>77340</v>
      </c>
      <c r="AF82" t="s">
        <v>9809</v>
      </c>
      <c r="AI82">
        <v>750312606</v>
      </c>
      <c r="AJ82">
        <v>750312606</v>
      </c>
      <c r="AK82" t="s">
        <v>5772</v>
      </c>
      <c r="AL82">
        <v>0</v>
      </c>
      <c r="AM82">
        <v>0</v>
      </c>
    </row>
    <row r="83" spans="1:39" customFormat="1" ht="12.75">
      <c r="A83">
        <v>944437</v>
      </c>
      <c r="B83" t="s">
        <v>418</v>
      </c>
      <c r="C83" t="s">
        <v>419</v>
      </c>
      <c r="D83">
        <v>944437</v>
      </c>
      <c r="E83" t="s">
        <v>166</v>
      </c>
      <c r="F83" t="s">
        <v>166</v>
      </c>
      <c r="H83" s="507">
        <v>28394</v>
      </c>
      <c r="I83" t="s">
        <v>192</v>
      </c>
      <c r="J83">
        <v>-50</v>
      </c>
      <c r="K83" t="s">
        <v>168</v>
      </c>
      <c r="M83" t="s">
        <v>246</v>
      </c>
      <c r="N83">
        <v>8940052</v>
      </c>
      <c r="O83" t="s">
        <v>417</v>
      </c>
      <c r="P83" s="507">
        <v>44839</v>
      </c>
      <c r="Q83" t="s">
        <v>187</v>
      </c>
      <c r="R83" s="507">
        <v>37432</v>
      </c>
      <c r="S83" s="507">
        <v>44817</v>
      </c>
      <c r="T83" t="s">
        <v>181</v>
      </c>
      <c r="U83">
        <v>2043</v>
      </c>
      <c r="V83" t="s">
        <v>172</v>
      </c>
      <c r="W83">
        <v>988</v>
      </c>
      <c r="X83" t="s">
        <v>173</v>
      </c>
      <c r="Y83" t="s">
        <v>259</v>
      </c>
      <c r="AC83" t="s">
        <v>177</v>
      </c>
      <c r="AD83" t="s">
        <v>9810</v>
      </c>
      <c r="AE83">
        <v>94210</v>
      </c>
      <c r="AF83" t="s">
        <v>9811</v>
      </c>
      <c r="AI83">
        <v>145118140</v>
      </c>
      <c r="AK83" t="s">
        <v>7269</v>
      </c>
      <c r="AL83">
        <v>0</v>
      </c>
      <c r="AM83">
        <v>0</v>
      </c>
    </row>
    <row r="84" spans="1:39" customFormat="1" ht="12.75">
      <c r="A84">
        <v>3333412</v>
      </c>
      <c r="B84" t="s">
        <v>8415</v>
      </c>
      <c r="C84" t="s">
        <v>362</v>
      </c>
      <c r="D84">
        <v>3333412</v>
      </c>
      <c r="E84" t="s">
        <v>166</v>
      </c>
      <c r="H84" s="507">
        <v>35660</v>
      </c>
      <c r="I84" t="s">
        <v>167</v>
      </c>
      <c r="J84">
        <v>-40</v>
      </c>
      <c r="K84" t="s">
        <v>8</v>
      </c>
      <c r="M84" t="s">
        <v>203</v>
      </c>
      <c r="N84">
        <v>8920025</v>
      </c>
      <c r="O84" t="s">
        <v>213</v>
      </c>
      <c r="P84" s="507">
        <v>44820</v>
      </c>
      <c r="Q84" t="s">
        <v>187</v>
      </c>
      <c r="R84" s="507">
        <v>39713</v>
      </c>
      <c r="S84" s="507">
        <v>44615</v>
      </c>
      <c r="T84" t="s">
        <v>181</v>
      </c>
      <c r="U84">
        <v>1274</v>
      </c>
      <c r="X84">
        <v>12</v>
      </c>
      <c r="Y84" t="s">
        <v>259</v>
      </c>
      <c r="AC84" t="s">
        <v>177</v>
      </c>
      <c r="AD84" t="s">
        <v>9812</v>
      </c>
      <c r="AE84">
        <v>92400</v>
      </c>
      <c r="AF84" t="s">
        <v>9813</v>
      </c>
      <c r="AG84" t="s">
        <v>9814</v>
      </c>
      <c r="AJ84">
        <v>624332489</v>
      </c>
      <c r="AK84" t="s">
        <v>8416</v>
      </c>
      <c r="AL84">
        <v>0</v>
      </c>
      <c r="AM84">
        <v>0</v>
      </c>
    </row>
    <row r="85" spans="1:39" customFormat="1" ht="12.75">
      <c r="A85">
        <v>7736158</v>
      </c>
      <c r="B85" t="s">
        <v>9815</v>
      </c>
      <c r="C85" t="s">
        <v>1045</v>
      </c>
      <c r="D85">
        <v>7736158</v>
      </c>
      <c r="E85" t="s">
        <v>169</v>
      </c>
      <c r="H85" s="507">
        <v>42090</v>
      </c>
      <c r="I85" t="s">
        <v>169</v>
      </c>
      <c r="J85">
        <v>-9</v>
      </c>
      <c r="K85" t="s">
        <v>8</v>
      </c>
      <c r="M85" t="s">
        <v>206</v>
      </c>
      <c r="N85">
        <v>8770937</v>
      </c>
      <c r="O85" t="s">
        <v>308</v>
      </c>
      <c r="P85" s="507">
        <v>44845</v>
      </c>
      <c r="Q85" t="s">
        <v>187</v>
      </c>
      <c r="R85" s="507">
        <v>44845</v>
      </c>
      <c r="S85" s="507">
        <v>44837</v>
      </c>
      <c r="T85" t="s">
        <v>181</v>
      </c>
      <c r="U85">
        <v>500</v>
      </c>
      <c r="X85">
        <v>5</v>
      </c>
      <c r="Y85" t="s">
        <v>259</v>
      </c>
      <c r="AC85" t="s">
        <v>177</v>
      </c>
      <c r="AD85" t="s">
        <v>9816</v>
      </c>
      <c r="AE85">
        <v>77230</v>
      </c>
      <c r="AF85" t="s">
        <v>9817</v>
      </c>
      <c r="AJ85">
        <v>663168883</v>
      </c>
      <c r="AK85" t="s">
        <v>9818</v>
      </c>
      <c r="AL85">
        <v>0</v>
      </c>
      <c r="AM85">
        <v>0</v>
      </c>
    </row>
    <row r="86" spans="1:39" customFormat="1" ht="12.75">
      <c r="A86">
        <v>2943085</v>
      </c>
      <c r="B86" t="s">
        <v>9819</v>
      </c>
      <c r="C86" t="s">
        <v>1235</v>
      </c>
      <c r="D86">
        <v>2943085</v>
      </c>
      <c r="E86" t="s">
        <v>169</v>
      </c>
      <c r="H86" s="507">
        <v>41306</v>
      </c>
      <c r="I86" t="s">
        <v>251</v>
      </c>
      <c r="J86">
        <v>-10</v>
      </c>
      <c r="K86" t="s">
        <v>8</v>
      </c>
      <c r="M86" t="s">
        <v>3025</v>
      </c>
      <c r="N86">
        <v>3290266</v>
      </c>
      <c r="O86" t="s">
        <v>6342</v>
      </c>
      <c r="P86" s="507">
        <v>44849</v>
      </c>
      <c r="Q86" t="s">
        <v>187</v>
      </c>
      <c r="R86" s="507">
        <v>44849</v>
      </c>
      <c r="S86" s="507">
        <v>44832</v>
      </c>
      <c r="T86" t="s">
        <v>181</v>
      </c>
      <c r="U86">
        <v>500</v>
      </c>
      <c r="X86">
        <v>5</v>
      </c>
      <c r="Y86" t="s">
        <v>259</v>
      </c>
      <c r="AC86" t="s">
        <v>177</v>
      </c>
      <c r="AD86" t="s">
        <v>9820</v>
      </c>
      <c r="AE86">
        <v>29120</v>
      </c>
      <c r="AF86" t="s">
        <v>9821</v>
      </c>
      <c r="AJ86">
        <v>686208460</v>
      </c>
      <c r="AK86" t="s">
        <v>9822</v>
      </c>
      <c r="AL86">
        <v>0</v>
      </c>
      <c r="AM86">
        <v>0</v>
      </c>
    </row>
    <row r="87" spans="1:39" customFormat="1" ht="12.75">
      <c r="A87">
        <v>5320188</v>
      </c>
      <c r="B87" t="s">
        <v>2183</v>
      </c>
      <c r="C87" t="s">
        <v>316</v>
      </c>
      <c r="D87">
        <v>5320188</v>
      </c>
      <c r="E87" t="s">
        <v>166</v>
      </c>
      <c r="F87" t="s">
        <v>166</v>
      </c>
      <c r="H87" s="507">
        <v>37367</v>
      </c>
      <c r="I87" t="s">
        <v>167</v>
      </c>
      <c r="J87">
        <v>-40</v>
      </c>
      <c r="K87" t="s">
        <v>168</v>
      </c>
      <c r="M87" t="s">
        <v>2155</v>
      </c>
      <c r="N87">
        <v>12530017</v>
      </c>
      <c r="O87" t="s">
        <v>6240</v>
      </c>
      <c r="P87" s="507">
        <v>44819</v>
      </c>
      <c r="Q87" t="s">
        <v>187</v>
      </c>
      <c r="R87" s="507">
        <v>39000</v>
      </c>
      <c r="S87" s="507">
        <v>44069</v>
      </c>
      <c r="T87" t="s">
        <v>7255</v>
      </c>
      <c r="U87">
        <v>1964</v>
      </c>
      <c r="X87">
        <v>19</v>
      </c>
      <c r="Y87" t="s">
        <v>259</v>
      </c>
      <c r="AB87" s="507">
        <v>43282</v>
      </c>
      <c r="AC87" t="s">
        <v>177</v>
      </c>
      <c r="AD87" t="s">
        <v>9823</v>
      </c>
      <c r="AE87">
        <v>53100</v>
      </c>
      <c r="AF87" t="s">
        <v>9824</v>
      </c>
      <c r="AI87">
        <v>243042630</v>
      </c>
      <c r="AJ87">
        <v>627187869</v>
      </c>
      <c r="AK87" t="s">
        <v>9398</v>
      </c>
      <c r="AL87">
        <v>0</v>
      </c>
      <c r="AM87">
        <v>0</v>
      </c>
    </row>
    <row r="88" spans="1:39" customFormat="1" ht="12.75">
      <c r="A88">
        <v>92126</v>
      </c>
      <c r="B88" t="s">
        <v>2188</v>
      </c>
      <c r="C88" t="s">
        <v>371</v>
      </c>
      <c r="D88">
        <v>92126</v>
      </c>
      <c r="E88" t="s">
        <v>166</v>
      </c>
      <c r="F88" t="s">
        <v>166</v>
      </c>
      <c r="H88" s="507">
        <v>23763</v>
      </c>
      <c r="I88" t="s">
        <v>367</v>
      </c>
      <c r="J88">
        <v>-60</v>
      </c>
      <c r="K88" t="s">
        <v>168</v>
      </c>
      <c r="M88" t="s">
        <v>203</v>
      </c>
      <c r="N88">
        <v>8920031</v>
      </c>
      <c r="O88" t="s">
        <v>269</v>
      </c>
      <c r="P88" s="507">
        <v>44852</v>
      </c>
      <c r="Q88" t="s">
        <v>187</v>
      </c>
      <c r="R88" s="507">
        <v>37432</v>
      </c>
      <c r="S88" s="507">
        <v>44445</v>
      </c>
      <c r="T88" t="s">
        <v>7255</v>
      </c>
      <c r="U88">
        <v>1758</v>
      </c>
      <c r="X88">
        <v>17</v>
      </c>
      <c r="Y88" t="s">
        <v>259</v>
      </c>
      <c r="AC88" t="s">
        <v>177</v>
      </c>
      <c r="AD88" t="s">
        <v>9825</v>
      </c>
      <c r="AE88">
        <v>91160</v>
      </c>
      <c r="AF88" t="s">
        <v>9826</v>
      </c>
      <c r="AI88">
        <v>146668075</v>
      </c>
      <c r="AK88" t="s">
        <v>7270</v>
      </c>
      <c r="AL88">
        <v>0</v>
      </c>
      <c r="AM88">
        <v>0</v>
      </c>
    </row>
    <row r="89" spans="1:39" customFormat="1" ht="12.75">
      <c r="A89">
        <v>9524997</v>
      </c>
      <c r="B89" t="s">
        <v>427</v>
      </c>
      <c r="C89" t="s">
        <v>319</v>
      </c>
      <c r="D89">
        <v>9524997</v>
      </c>
      <c r="E89" t="s">
        <v>166</v>
      </c>
      <c r="F89" t="s">
        <v>166</v>
      </c>
      <c r="H89" s="507">
        <v>33507</v>
      </c>
      <c r="I89" t="s">
        <v>167</v>
      </c>
      <c r="J89">
        <v>-40</v>
      </c>
      <c r="K89" t="s">
        <v>168</v>
      </c>
      <c r="M89" t="s">
        <v>232</v>
      </c>
      <c r="N89">
        <v>8950103</v>
      </c>
      <c r="O89" t="s">
        <v>803</v>
      </c>
      <c r="P89" s="507">
        <v>44815</v>
      </c>
      <c r="Q89" t="s">
        <v>187</v>
      </c>
      <c r="R89" s="507">
        <v>38614</v>
      </c>
      <c r="S89" s="507">
        <v>44802</v>
      </c>
      <c r="T89" t="s">
        <v>181</v>
      </c>
      <c r="U89">
        <v>1731</v>
      </c>
      <c r="X89">
        <v>17</v>
      </c>
      <c r="Y89" t="s">
        <v>259</v>
      </c>
      <c r="AB89" s="507">
        <v>43647</v>
      </c>
      <c r="AC89" t="s">
        <v>177</v>
      </c>
      <c r="AD89" t="s">
        <v>9827</v>
      </c>
      <c r="AE89">
        <v>95100</v>
      </c>
      <c r="AF89" t="s">
        <v>9828</v>
      </c>
      <c r="AI89">
        <v>130255739</v>
      </c>
      <c r="AJ89">
        <v>683602349</v>
      </c>
      <c r="AK89" t="s">
        <v>3985</v>
      </c>
      <c r="AL89">
        <v>0</v>
      </c>
      <c r="AM89">
        <v>0</v>
      </c>
    </row>
    <row r="90" spans="1:39" customFormat="1" ht="12.75">
      <c r="A90">
        <v>7516393</v>
      </c>
      <c r="B90" t="s">
        <v>428</v>
      </c>
      <c r="C90" t="s">
        <v>378</v>
      </c>
      <c r="D90">
        <v>7516393</v>
      </c>
      <c r="E90" t="s">
        <v>166</v>
      </c>
      <c r="F90" t="s">
        <v>166</v>
      </c>
      <c r="H90" s="507">
        <v>36487</v>
      </c>
      <c r="I90" t="s">
        <v>167</v>
      </c>
      <c r="J90">
        <v>-40</v>
      </c>
      <c r="K90" t="s">
        <v>168</v>
      </c>
      <c r="M90" t="s">
        <v>246</v>
      </c>
      <c r="N90">
        <v>8940052</v>
      </c>
      <c r="O90" t="s">
        <v>417</v>
      </c>
      <c r="P90" s="507">
        <v>44825</v>
      </c>
      <c r="Q90" t="s">
        <v>187</v>
      </c>
      <c r="R90" s="507">
        <v>39715</v>
      </c>
      <c r="S90" s="507">
        <v>43754</v>
      </c>
      <c r="T90" t="s">
        <v>7255</v>
      </c>
      <c r="U90">
        <v>1842</v>
      </c>
      <c r="X90">
        <v>18</v>
      </c>
      <c r="Y90" t="s">
        <v>259</v>
      </c>
      <c r="AC90" t="s">
        <v>177</v>
      </c>
      <c r="AD90" t="s">
        <v>9829</v>
      </c>
      <c r="AE90">
        <v>75013</v>
      </c>
      <c r="AF90" t="s">
        <v>9830</v>
      </c>
      <c r="AK90" t="s">
        <v>3986</v>
      </c>
      <c r="AL90">
        <v>0</v>
      </c>
      <c r="AM90">
        <v>0</v>
      </c>
    </row>
    <row r="91" spans="1:39" customFormat="1" ht="12.75">
      <c r="A91">
        <v>8530934</v>
      </c>
      <c r="B91" t="s">
        <v>7124</v>
      </c>
      <c r="C91" t="s">
        <v>904</v>
      </c>
      <c r="D91">
        <v>8530934</v>
      </c>
      <c r="E91" t="s">
        <v>166</v>
      </c>
      <c r="F91" t="s">
        <v>166</v>
      </c>
      <c r="H91" s="507">
        <v>41493</v>
      </c>
      <c r="I91" t="s">
        <v>251</v>
      </c>
      <c r="J91">
        <v>-10</v>
      </c>
      <c r="K91" t="s">
        <v>168</v>
      </c>
      <c r="M91" t="s">
        <v>208</v>
      </c>
      <c r="N91">
        <v>12851030</v>
      </c>
      <c r="O91" t="s">
        <v>6242</v>
      </c>
      <c r="P91" s="507">
        <v>44813</v>
      </c>
      <c r="Q91" t="s">
        <v>187</v>
      </c>
      <c r="R91" s="507">
        <v>44461</v>
      </c>
      <c r="T91" t="s">
        <v>5765</v>
      </c>
      <c r="U91">
        <v>596</v>
      </c>
      <c r="X91">
        <v>5</v>
      </c>
      <c r="Y91" t="s">
        <v>259</v>
      </c>
      <c r="AC91" t="s">
        <v>177</v>
      </c>
      <c r="AD91" t="s">
        <v>9831</v>
      </c>
      <c r="AE91">
        <v>85100</v>
      </c>
      <c r="AF91" t="s">
        <v>9832</v>
      </c>
      <c r="AJ91">
        <v>630225059</v>
      </c>
      <c r="AK91" t="s">
        <v>7125</v>
      </c>
      <c r="AL91">
        <v>0</v>
      </c>
      <c r="AM91">
        <v>0</v>
      </c>
    </row>
    <row r="92" spans="1:39" customFormat="1" ht="12.75">
      <c r="A92">
        <v>7883764</v>
      </c>
      <c r="B92" t="s">
        <v>3757</v>
      </c>
      <c r="C92" t="s">
        <v>281</v>
      </c>
      <c r="D92">
        <v>7883764</v>
      </c>
      <c r="E92" t="s">
        <v>166</v>
      </c>
      <c r="F92" t="s">
        <v>166</v>
      </c>
      <c r="H92" s="507">
        <v>40833</v>
      </c>
      <c r="I92" t="s">
        <v>267</v>
      </c>
      <c r="J92">
        <v>-12</v>
      </c>
      <c r="K92" t="s">
        <v>168</v>
      </c>
      <c r="M92" t="s">
        <v>238</v>
      </c>
      <c r="N92">
        <v>8780496</v>
      </c>
      <c r="O92" t="s">
        <v>270</v>
      </c>
      <c r="P92" s="507">
        <v>44788</v>
      </c>
      <c r="Q92" t="s">
        <v>187</v>
      </c>
      <c r="R92" s="507">
        <v>43722</v>
      </c>
      <c r="T92" t="s">
        <v>5765</v>
      </c>
      <c r="U92">
        <v>670</v>
      </c>
      <c r="X92">
        <v>6</v>
      </c>
      <c r="Y92" t="s">
        <v>259</v>
      </c>
      <c r="AC92" t="s">
        <v>177</v>
      </c>
      <c r="AD92" t="s">
        <v>9833</v>
      </c>
      <c r="AE92">
        <v>78990</v>
      </c>
      <c r="AF92" t="s">
        <v>9834</v>
      </c>
      <c r="AK92" t="s">
        <v>7271</v>
      </c>
      <c r="AL92">
        <v>0</v>
      </c>
      <c r="AM92">
        <v>0</v>
      </c>
    </row>
    <row r="93" spans="1:39" customFormat="1" ht="12.75">
      <c r="A93">
        <v>4461724</v>
      </c>
      <c r="B93" t="s">
        <v>6751</v>
      </c>
      <c r="C93" t="s">
        <v>6753</v>
      </c>
      <c r="D93">
        <v>4461724</v>
      </c>
      <c r="E93" t="s">
        <v>169</v>
      </c>
      <c r="F93" t="s">
        <v>169</v>
      </c>
      <c r="H93" s="507">
        <v>41183</v>
      </c>
      <c r="I93" t="s">
        <v>245</v>
      </c>
      <c r="J93">
        <v>-11</v>
      </c>
      <c r="K93" t="s">
        <v>8</v>
      </c>
      <c r="M93" t="s">
        <v>228</v>
      </c>
      <c r="N93">
        <v>12440125</v>
      </c>
      <c r="O93" t="s">
        <v>2459</v>
      </c>
      <c r="P93" s="507">
        <v>44815</v>
      </c>
      <c r="Q93" t="s">
        <v>187</v>
      </c>
      <c r="R93" s="507">
        <v>44455</v>
      </c>
      <c r="T93" t="s">
        <v>5765</v>
      </c>
      <c r="U93">
        <v>500</v>
      </c>
      <c r="X93">
        <v>5</v>
      </c>
      <c r="Y93" t="s">
        <v>259</v>
      </c>
      <c r="AC93" t="s">
        <v>177</v>
      </c>
      <c r="AD93" t="s">
        <v>9835</v>
      </c>
      <c r="AE93">
        <v>44119</v>
      </c>
      <c r="AF93" t="s">
        <v>9836</v>
      </c>
      <c r="AI93">
        <v>637898620</v>
      </c>
      <c r="AJ93">
        <v>678142926</v>
      </c>
      <c r="AK93" t="s">
        <v>6752</v>
      </c>
      <c r="AL93">
        <v>0</v>
      </c>
      <c r="AM93">
        <v>0</v>
      </c>
    </row>
    <row r="94" spans="1:39" customFormat="1" ht="12.75">
      <c r="A94">
        <v>9258066</v>
      </c>
      <c r="B94" t="s">
        <v>7273</v>
      </c>
      <c r="C94" t="s">
        <v>976</v>
      </c>
      <c r="D94">
        <v>9258066</v>
      </c>
      <c r="E94" t="s">
        <v>169</v>
      </c>
      <c r="F94" t="s">
        <v>169</v>
      </c>
      <c r="H94" s="507">
        <v>41174</v>
      </c>
      <c r="I94" t="s">
        <v>245</v>
      </c>
      <c r="J94">
        <v>-11</v>
      </c>
      <c r="K94" t="s">
        <v>8</v>
      </c>
      <c r="M94" t="s">
        <v>203</v>
      </c>
      <c r="N94">
        <v>8920025</v>
      </c>
      <c r="O94" t="s">
        <v>213</v>
      </c>
      <c r="P94" s="507">
        <v>44795</v>
      </c>
      <c r="Q94" t="s">
        <v>187</v>
      </c>
      <c r="R94" s="507">
        <v>44687</v>
      </c>
      <c r="T94" t="s">
        <v>5765</v>
      </c>
      <c r="U94">
        <v>500</v>
      </c>
      <c r="X94">
        <v>5</v>
      </c>
      <c r="Y94" t="s">
        <v>259</v>
      </c>
      <c r="AC94" t="s">
        <v>177</v>
      </c>
      <c r="AD94" t="s">
        <v>9837</v>
      </c>
      <c r="AE94">
        <v>92400</v>
      </c>
      <c r="AF94" t="s">
        <v>9838</v>
      </c>
      <c r="AJ94">
        <v>612178222</v>
      </c>
      <c r="AK94" t="s">
        <v>7274</v>
      </c>
      <c r="AL94">
        <v>0</v>
      </c>
      <c r="AM94">
        <v>0</v>
      </c>
    </row>
    <row r="95" spans="1:39" customFormat="1" ht="12.75">
      <c r="A95">
        <v>9258180</v>
      </c>
      <c r="B95" t="s">
        <v>7273</v>
      </c>
      <c r="C95" t="s">
        <v>588</v>
      </c>
      <c r="D95">
        <v>9258180</v>
      </c>
      <c r="E95" t="s">
        <v>169</v>
      </c>
      <c r="H95" s="507">
        <v>42125</v>
      </c>
      <c r="I95" t="s">
        <v>169</v>
      </c>
      <c r="J95">
        <v>-9</v>
      </c>
      <c r="K95" t="s">
        <v>8</v>
      </c>
      <c r="M95" t="s">
        <v>203</v>
      </c>
      <c r="N95">
        <v>8920025</v>
      </c>
      <c r="O95" t="s">
        <v>213</v>
      </c>
      <c r="P95" s="507">
        <v>44795</v>
      </c>
      <c r="Q95" t="s">
        <v>187</v>
      </c>
      <c r="R95" s="507">
        <v>44795</v>
      </c>
      <c r="T95" t="s">
        <v>5765</v>
      </c>
      <c r="U95">
        <v>500</v>
      </c>
      <c r="X95">
        <v>5</v>
      </c>
      <c r="Y95" t="s">
        <v>259</v>
      </c>
      <c r="AC95" t="s">
        <v>177</v>
      </c>
      <c r="AD95" t="s">
        <v>9837</v>
      </c>
      <c r="AE95">
        <v>92400</v>
      </c>
      <c r="AF95" t="s">
        <v>9838</v>
      </c>
      <c r="AJ95">
        <v>612178282</v>
      </c>
      <c r="AK95" t="s">
        <v>7274</v>
      </c>
      <c r="AL95">
        <v>0</v>
      </c>
      <c r="AM95">
        <v>0</v>
      </c>
    </row>
    <row r="96" spans="1:39" customFormat="1" ht="12.75">
      <c r="A96">
        <v>9153573</v>
      </c>
      <c r="B96" t="s">
        <v>7275</v>
      </c>
      <c r="C96" t="s">
        <v>7276</v>
      </c>
      <c r="D96">
        <v>9153573</v>
      </c>
      <c r="E96" t="s">
        <v>169</v>
      </c>
      <c r="H96" s="507">
        <v>42534</v>
      </c>
      <c r="I96" t="s">
        <v>169</v>
      </c>
      <c r="J96">
        <v>-9</v>
      </c>
      <c r="K96" t="s">
        <v>8</v>
      </c>
      <c r="M96" t="s">
        <v>275</v>
      </c>
      <c r="N96">
        <v>8910102</v>
      </c>
      <c r="O96" t="s">
        <v>321</v>
      </c>
      <c r="P96" s="507">
        <v>44838</v>
      </c>
      <c r="Q96" t="s">
        <v>187</v>
      </c>
      <c r="R96" s="507">
        <v>44838</v>
      </c>
      <c r="S96" s="507">
        <v>44831</v>
      </c>
      <c r="T96" t="s">
        <v>181</v>
      </c>
      <c r="U96">
        <v>500</v>
      </c>
      <c r="X96">
        <v>5</v>
      </c>
      <c r="Y96" t="s">
        <v>259</v>
      </c>
      <c r="AC96" t="s">
        <v>177</v>
      </c>
      <c r="AD96" t="s">
        <v>9839</v>
      </c>
      <c r="AE96">
        <v>91260</v>
      </c>
      <c r="AF96" t="s">
        <v>9840</v>
      </c>
      <c r="AJ96">
        <v>615906707</v>
      </c>
      <c r="AK96" t="s">
        <v>7277</v>
      </c>
      <c r="AL96">
        <v>1</v>
      </c>
      <c r="AM96">
        <v>0</v>
      </c>
    </row>
    <row r="97" spans="1:39" customFormat="1" ht="12.75">
      <c r="A97">
        <v>5316964</v>
      </c>
      <c r="B97" t="s">
        <v>2190</v>
      </c>
      <c r="C97" t="s">
        <v>887</v>
      </c>
      <c r="D97">
        <v>5316964</v>
      </c>
      <c r="E97" t="s">
        <v>166</v>
      </c>
      <c r="F97" t="s">
        <v>166</v>
      </c>
      <c r="H97" s="507">
        <v>34632</v>
      </c>
      <c r="I97" t="s">
        <v>167</v>
      </c>
      <c r="J97">
        <v>-40</v>
      </c>
      <c r="K97" t="s">
        <v>8</v>
      </c>
      <c r="M97" t="s">
        <v>3025</v>
      </c>
      <c r="N97">
        <v>3290223</v>
      </c>
      <c r="O97" t="s">
        <v>3038</v>
      </c>
      <c r="P97" s="507">
        <v>44813</v>
      </c>
      <c r="Q97" t="s">
        <v>187</v>
      </c>
      <c r="R97" s="507">
        <v>37432</v>
      </c>
      <c r="S97" s="507">
        <v>44812</v>
      </c>
      <c r="T97" t="s">
        <v>181</v>
      </c>
      <c r="U97">
        <v>2003</v>
      </c>
      <c r="V97" t="s">
        <v>172</v>
      </c>
      <c r="W97">
        <v>84</v>
      </c>
      <c r="X97" t="s">
        <v>173</v>
      </c>
      <c r="Y97" t="s">
        <v>259</v>
      </c>
      <c r="AC97" t="s">
        <v>177</v>
      </c>
      <c r="AD97" t="s">
        <v>9841</v>
      </c>
      <c r="AE97">
        <v>29000</v>
      </c>
      <c r="AF97" t="s">
        <v>9842</v>
      </c>
      <c r="AI97">
        <v>243697239</v>
      </c>
      <c r="AJ97">
        <v>786623859</v>
      </c>
      <c r="AK97" t="s">
        <v>5251</v>
      </c>
      <c r="AL97">
        <v>0</v>
      </c>
      <c r="AM97">
        <v>0</v>
      </c>
    </row>
    <row r="98" spans="1:39" customFormat="1" ht="12.75">
      <c r="A98">
        <v>5310809</v>
      </c>
      <c r="B98" t="s">
        <v>2190</v>
      </c>
      <c r="C98" t="s">
        <v>2090</v>
      </c>
      <c r="D98">
        <v>5310809</v>
      </c>
      <c r="E98" t="s">
        <v>166</v>
      </c>
      <c r="F98" t="s">
        <v>166</v>
      </c>
      <c r="H98" s="507">
        <v>31805</v>
      </c>
      <c r="I98" t="s">
        <v>167</v>
      </c>
      <c r="J98">
        <v>-40</v>
      </c>
      <c r="K98" t="s">
        <v>168</v>
      </c>
      <c r="M98" t="s">
        <v>3025</v>
      </c>
      <c r="N98">
        <v>3290229</v>
      </c>
      <c r="O98" t="s">
        <v>3039</v>
      </c>
      <c r="P98" s="507">
        <v>44818</v>
      </c>
      <c r="Q98" t="s">
        <v>187</v>
      </c>
      <c r="R98" s="507">
        <v>37432</v>
      </c>
      <c r="S98" s="507">
        <v>44461</v>
      </c>
      <c r="T98" t="s">
        <v>7255</v>
      </c>
      <c r="U98">
        <v>2256</v>
      </c>
      <c r="V98" t="s">
        <v>172</v>
      </c>
      <c r="W98">
        <v>522</v>
      </c>
      <c r="X98" t="s">
        <v>173</v>
      </c>
      <c r="Y98" t="s">
        <v>259</v>
      </c>
      <c r="AC98" t="s">
        <v>177</v>
      </c>
      <c r="AD98" t="s">
        <v>9843</v>
      </c>
      <c r="AE98">
        <v>29950</v>
      </c>
      <c r="AF98" t="s">
        <v>9844</v>
      </c>
      <c r="AI98">
        <v>243697239</v>
      </c>
      <c r="AJ98">
        <v>680063619</v>
      </c>
      <c r="AK98" t="s">
        <v>6883</v>
      </c>
      <c r="AL98">
        <v>0</v>
      </c>
      <c r="AM98">
        <v>0</v>
      </c>
    </row>
    <row r="99" spans="1:39" customFormat="1" ht="12.75">
      <c r="A99">
        <v>5624499</v>
      </c>
      <c r="B99" t="s">
        <v>436</v>
      </c>
      <c r="C99" t="s">
        <v>976</v>
      </c>
      <c r="D99">
        <v>5624499</v>
      </c>
      <c r="E99" t="s">
        <v>169</v>
      </c>
      <c r="H99" s="507">
        <v>41533</v>
      </c>
      <c r="I99" t="s">
        <v>251</v>
      </c>
      <c r="J99">
        <v>-10</v>
      </c>
      <c r="K99" t="s">
        <v>8</v>
      </c>
      <c r="M99" t="s">
        <v>217</v>
      </c>
      <c r="N99">
        <v>3560038</v>
      </c>
      <c r="O99" t="s">
        <v>3149</v>
      </c>
      <c r="P99" s="507">
        <v>44840</v>
      </c>
      <c r="Q99" t="s">
        <v>187</v>
      </c>
      <c r="R99" s="507">
        <v>44840</v>
      </c>
      <c r="T99" t="s">
        <v>5765</v>
      </c>
      <c r="U99">
        <v>500</v>
      </c>
      <c r="X99">
        <v>5</v>
      </c>
      <c r="Y99" t="s">
        <v>259</v>
      </c>
      <c r="AC99" t="s">
        <v>177</v>
      </c>
      <c r="AD99" t="s">
        <v>9845</v>
      </c>
      <c r="AE99">
        <v>56500</v>
      </c>
      <c r="AF99" t="s">
        <v>9846</v>
      </c>
      <c r="AJ99">
        <v>675782793</v>
      </c>
      <c r="AK99" t="s">
        <v>9847</v>
      </c>
      <c r="AL99">
        <v>0</v>
      </c>
      <c r="AM99">
        <v>0</v>
      </c>
    </row>
    <row r="100" spans="1:39" customFormat="1" ht="12.75">
      <c r="A100">
        <v>944823</v>
      </c>
      <c r="B100" t="s">
        <v>436</v>
      </c>
      <c r="C100" t="s">
        <v>943</v>
      </c>
      <c r="D100">
        <v>944823</v>
      </c>
      <c r="E100" t="s">
        <v>166</v>
      </c>
      <c r="F100" t="s">
        <v>166</v>
      </c>
      <c r="H100" s="507">
        <v>25048</v>
      </c>
      <c r="I100" t="s">
        <v>367</v>
      </c>
      <c r="J100">
        <v>-60</v>
      </c>
      <c r="K100" t="s">
        <v>168</v>
      </c>
      <c r="M100" t="s">
        <v>236</v>
      </c>
      <c r="N100">
        <v>12490027</v>
      </c>
      <c r="O100" t="s">
        <v>2193</v>
      </c>
      <c r="P100" s="507">
        <v>44807</v>
      </c>
      <c r="Q100" t="s">
        <v>187</v>
      </c>
      <c r="R100" s="507">
        <v>37432</v>
      </c>
      <c r="S100" s="507">
        <v>44771</v>
      </c>
      <c r="T100" t="s">
        <v>181</v>
      </c>
      <c r="U100">
        <v>1729</v>
      </c>
      <c r="X100">
        <v>17</v>
      </c>
      <c r="Y100" t="s">
        <v>259</v>
      </c>
      <c r="AC100" t="s">
        <v>177</v>
      </c>
      <c r="AD100" t="s">
        <v>9848</v>
      </c>
      <c r="AE100">
        <v>49400</v>
      </c>
      <c r="AF100" t="s">
        <v>9849</v>
      </c>
      <c r="AH100" t="s">
        <v>9850</v>
      </c>
      <c r="AI100">
        <v>984463496</v>
      </c>
      <c r="AJ100">
        <v>615460444</v>
      </c>
      <c r="AK100" t="s">
        <v>4737</v>
      </c>
      <c r="AL100">
        <v>0</v>
      </c>
      <c r="AM100">
        <v>0</v>
      </c>
    </row>
    <row r="101" spans="1:39" customFormat="1" ht="12.75">
      <c r="A101">
        <v>6315250</v>
      </c>
      <c r="B101" t="s">
        <v>6247</v>
      </c>
      <c r="C101" t="s">
        <v>183</v>
      </c>
      <c r="D101">
        <v>6315250</v>
      </c>
      <c r="E101" t="s">
        <v>166</v>
      </c>
      <c r="F101" t="s">
        <v>166</v>
      </c>
      <c r="H101" s="507">
        <v>35953</v>
      </c>
      <c r="I101" t="s">
        <v>167</v>
      </c>
      <c r="J101">
        <v>-40</v>
      </c>
      <c r="K101" t="s">
        <v>168</v>
      </c>
      <c r="M101" t="s">
        <v>208</v>
      </c>
      <c r="N101">
        <v>12851030</v>
      </c>
      <c r="O101" t="s">
        <v>6242</v>
      </c>
      <c r="P101" s="507">
        <v>44798</v>
      </c>
      <c r="Q101" t="s">
        <v>187</v>
      </c>
      <c r="R101" s="507">
        <v>41897</v>
      </c>
      <c r="S101" s="507">
        <v>44728</v>
      </c>
      <c r="T101" t="s">
        <v>181</v>
      </c>
      <c r="U101">
        <v>1643</v>
      </c>
      <c r="X101">
        <v>16</v>
      </c>
      <c r="Y101" t="s">
        <v>259</v>
      </c>
      <c r="AB101" s="507">
        <v>44378</v>
      </c>
      <c r="AC101" t="s">
        <v>177</v>
      </c>
      <c r="AD101" t="s">
        <v>9851</v>
      </c>
      <c r="AE101">
        <v>85100</v>
      </c>
      <c r="AF101" t="s">
        <v>9852</v>
      </c>
      <c r="AJ101">
        <v>760777198</v>
      </c>
      <c r="AK101" t="s">
        <v>8159</v>
      </c>
      <c r="AL101">
        <v>0</v>
      </c>
      <c r="AM101">
        <v>0</v>
      </c>
    </row>
    <row r="102" spans="1:39" customFormat="1" ht="12.75">
      <c r="A102">
        <v>7879345</v>
      </c>
      <c r="B102" t="s">
        <v>436</v>
      </c>
      <c r="C102" t="s">
        <v>727</v>
      </c>
      <c r="D102">
        <v>7879345</v>
      </c>
      <c r="E102" t="s">
        <v>166</v>
      </c>
      <c r="F102" t="s">
        <v>166</v>
      </c>
      <c r="H102" s="507">
        <v>40618</v>
      </c>
      <c r="I102" t="s">
        <v>267</v>
      </c>
      <c r="J102">
        <v>-12</v>
      </c>
      <c r="K102" t="s">
        <v>168</v>
      </c>
      <c r="M102" t="s">
        <v>203</v>
      </c>
      <c r="N102">
        <v>8920309</v>
      </c>
      <c r="O102" t="s">
        <v>331</v>
      </c>
      <c r="P102" s="507">
        <v>44809</v>
      </c>
      <c r="Q102" t="s">
        <v>187</v>
      </c>
      <c r="R102" s="507">
        <v>43009</v>
      </c>
      <c r="T102" t="s">
        <v>5765</v>
      </c>
      <c r="U102">
        <v>1014</v>
      </c>
      <c r="X102">
        <v>10</v>
      </c>
      <c r="Y102" t="s">
        <v>259</v>
      </c>
      <c r="AB102" s="507">
        <v>44743</v>
      </c>
      <c r="AC102" t="s">
        <v>177</v>
      </c>
      <c r="AD102" t="s">
        <v>9853</v>
      </c>
      <c r="AE102">
        <v>78570</v>
      </c>
      <c r="AF102" t="s">
        <v>9854</v>
      </c>
      <c r="AJ102">
        <v>607365750</v>
      </c>
      <c r="AK102" t="s">
        <v>3988</v>
      </c>
      <c r="AL102">
        <v>1</v>
      </c>
      <c r="AM102">
        <v>1</v>
      </c>
    </row>
    <row r="103" spans="1:39" customFormat="1" ht="12.75">
      <c r="A103">
        <v>2941355</v>
      </c>
      <c r="B103" t="s">
        <v>436</v>
      </c>
      <c r="C103" t="s">
        <v>6248</v>
      </c>
      <c r="D103">
        <v>2941355</v>
      </c>
      <c r="E103" t="s">
        <v>169</v>
      </c>
      <c r="F103" t="s">
        <v>169</v>
      </c>
      <c r="H103" s="507">
        <v>41824</v>
      </c>
      <c r="I103" t="s">
        <v>169</v>
      </c>
      <c r="J103">
        <v>-9</v>
      </c>
      <c r="K103" t="s">
        <v>8</v>
      </c>
      <c r="M103" t="s">
        <v>3025</v>
      </c>
      <c r="N103">
        <v>3290044</v>
      </c>
      <c r="O103" t="s">
        <v>3045</v>
      </c>
      <c r="P103" s="507">
        <v>44818</v>
      </c>
      <c r="Q103" t="s">
        <v>187</v>
      </c>
      <c r="R103" s="507">
        <v>44111</v>
      </c>
      <c r="T103" t="s">
        <v>5765</v>
      </c>
      <c r="U103">
        <v>500</v>
      </c>
      <c r="X103">
        <v>5</v>
      </c>
      <c r="Y103" t="s">
        <v>259</v>
      </c>
      <c r="AC103" t="s">
        <v>177</v>
      </c>
      <c r="AD103" t="s">
        <v>9855</v>
      </c>
      <c r="AE103">
        <v>29440</v>
      </c>
      <c r="AF103" t="s">
        <v>9856</v>
      </c>
      <c r="AJ103">
        <v>609563349</v>
      </c>
      <c r="AK103" t="s">
        <v>6754</v>
      </c>
      <c r="AL103">
        <v>0</v>
      </c>
      <c r="AM103">
        <v>0</v>
      </c>
    </row>
    <row r="104" spans="1:39" customFormat="1" ht="12.75">
      <c r="A104">
        <v>456287</v>
      </c>
      <c r="B104" t="s">
        <v>436</v>
      </c>
      <c r="C104" t="s">
        <v>464</v>
      </c>
      <c r="D104">
        <v>456287</v>
      </c>
      <c r="E104" t="s">
        <v>166</v>
      </c>
      <c r="F104" t="s">
        <v>166</v>
      </c>
      <c r="H104" s="507">
        <v>31220</v>
      </c>
      <c r="I104" t="s">
        <v>167</v>
      </c>
      <c r="J104">
        <v>-40</v>
      </c>
      <c r="K104" t="s">
        <v>8</v>
      </c>
      <c r="M104" t="s">
        <v>2764</v>
      </c>
      <c r="N104">
        <v>4450571</v>
      </c>
      <c r="O104" t="s">
        <v>2782</v>
      </c>
      <c r="P104" s="507">
        <v>44811</v>
      </c>
      <c r="Q104" t="s">
        <v>187</v>
      </c>
      <c r="R104" s="507">
        <v>37432</v>
      </c>
      <c r="S104" s="507">
        <v>44357</v>
      </c>
      <c r="T104" t="s">
        <v>7255</v>
      </c>
      <c r="U104">
        <v>1679</v>
      </c>
      <c r="V104" t="s">
        <v>172</v>
      </c>
      <c r="W104">
        <v>212</v>
      </c>
      <c r="X104" t="s">
        <v>173</v>
      </c>
      <c r="Y104" t="s">
        <v>5788</v>
      </c>
      <c r="Z104">
        <v>4450752</v>
      </c>
      <c r="AA104" t="s">
        <v>9857</v>
      </c>
      <c r="AC104" t="s">
        <v>177</v>
      </c>
      <c r="AD104" t="s">
        <v>9858</v>
      </c>
      <c r="AE104">
        <v>45140</v>
      </c>
      <c r="AF104" t="s">
        <v>9859</v>
      </c>
      <c r="AI104">
        <v>643226247</v>
      </c>
      <c r="AK104" t="s">
        <v>5471</v>
      </c>
      <c r="AL104">
        <v>0</v>
      </c>
      <c r="AM104">
        <v>0</v>
      </c>
    </row>
    <row r="105" spans="1:39" customFormat="1" ht="12.75">
      <c r="A105">
        <v>8532055</v>
      </c>
      <c r="B105" t="s">
        <v>9860</v>
      </c>
      <c r="C105" t="s">
        <v>7861</v>
      </c>
      <c r="D105">
        <v>8532055</v>
      </c>
      <c r="E105" t="s">
        <v>166</v>
      </c>
      <c r="H105" s="507">
        <v>41171</v>
      </c>
      <c r="I105" t="s">
        <v>245</v>
      </c>
      <c r="J105">
        <v>-11</v>
      </c>
      <c r="K105" t="s">
        <v>8</v>
      </c>
      <c r="M105" t="s">
        <v>208</v>
      </c>
      <c r="N105">
        <v>12850142</v>
      </c>
      <c r="O105" t="s">
        <v>2259</v>
      </c>
      <c r="P105" s="507">
        <v>44853</v>
      </c>
      <c r="Q105" t="s">
        <v>187</v>
      </c>
      <c r="R105" s="507">
        <v>44853</v>
      </c>
      <c r="T105" t="s">
        <v>5765</v>
      </c>
      <c r="U105">
        <v>500</v>
      </c>
      <c r="X105">
        <v>5</v>
      </c>
      <c r="Y105" t="s">
        <v>259</v>
      </c>
      <c r="AC105" t="s">
        <v>177</v>
      </c>
      <c r="AD105" t="s">
        <v>9861</v>
      </c>
      <c r="AE105">
        <v>85170</v>
      </c>
      <c r="AF105" t="s">
        <v>9862</v>
      </c>
      <c r="AJ105">
        <v>672703465</v>
      </c>
      <c r="AK105" t="s">
        <v>9863</v>
      </c>
      <c r="AL105">
        <v>0</v>
      </c>
      <c r="AM105">
        <v>0</v>
      </c>
    </row>
    <row r="106" spans="1:39" customFormat="1" ht="12.75">
      <c r="A106">
        <v>122614</v>
      </c>
      <c r="B106" t="s">
        <v>2196</v>
      </c>
      <c r="C106" t="s">
        <v>1108</v>
      </c>
      <c r="D106">
        <v>122614</v>
      </c>
      <c r="E106" t="s">
        <v>166</v>
      </c>
      <c r="F106" t="s">
        <v>166</v>
      </c>
      <c r="H106" s="507">
        <v>30126</v>
      </c>
      <c r="I106" t="s">
        <v>192</v>
      </c>
      <c r="J106">
        <v>-50</v>
      </c>
      <c r="K106" t="s">
        <v>168</v>
      </c>
      <c r="M106" t="s">
        <v>2155</v>
      </c>
      <c r="N106">
        <v>12530017</v>
      </c>
      <c r="O106" t="s">
        <v>6240</v>
      </c>
      <c r="P106" s="507">
        <v>44804</v>
      </c>
      <c r="Q106" t="s">
        <v>187</v>
      </c>
      <c r="R106" s="507">
        <v>37432</v>
      </c>
      <c r="S106" s="507">
        <v>44068</v>
      </c>
      <c r="T106" t="s">
        <v>7255</v>
      </c>
      <c r="U106">
        <v>1759</v>
      </c>
      <c r="X106">
        <v>17</v>
      </c>
      <c r="Y106" t="s">
        <v>259</v>
      </c>
      <c r="AC106" t="s">
        <v>177</v>
      </c>
      <c r="AD106" t="s">
        <v>9864</v>
      </c>
      <c r="AE106">
        <v>53380</v>
      </c>
      <c r="AF106" t="s">
        <v>9865</v>
      </c>
      <c r="AJ106">
        <v>633880279</v>
      </c>
      <c r="AK106" t="s">
        <v>4738</v>
      </c>
      <c r="AL106">
        <v>0</v>
      </c>
      <c r="AM106">
        <v>0</v>
      </c>
    </row>
    <row r="107" spans="1:39" customFormat="1" ht="12.75">
      <c r="A107">
        <v>4936375</v>
      </c>
      <c r="B107" t="s">
        <v>2198</v>
      </c>
      <c r="C107" t="s">
        <v>362</v>
      </c>
      <c r="D107">
        <v>4936375</v>
      </c>
      <c r="E107" t="s">
        <v>166</v>
      </c>
      <c r="F107" t="s">
        <v>166</v>
      </c>
      <c r="H107" s="507">
        <v>33094</v>
      </c>
      <c r="I107" t="s">
        <v>167</v>
      </c>
      <c r="J107">
        <v>-40</v>
      </c>
      <c r="K107" t="s">
        <v>8</v>
      </c>
      <c r="M107" t="s">
        <v>236</v>
      </c>
      <c r="N107">
        <v>12490018</v>
      </c>
      <c r="O107" t="s">
        <v>2346</v>
      </c>
      <c r="P107" s="507">
        <v>44838</v>
      </c>
      <c r="Q107" t="s">
        <v>187</v>
      </c>
      <c r="R107" s="507">
        <v>42279</v>
      </c>
      <c r="S107" s="507">
        <v>44431</v>
      </c>
      <c r="T107" t="s">
        <v>7255</v>
      </c>
      <c r="U107">
        <v>801</v>
      </c>
      <c r="X107">
        <v>8</v>
      </c>
      <c r="Y107" t="s">
        <v>259</v>
      </c>
      <c r="AB107" s="507">
        <v>44378</v>
      </c>
      <c r="AC107" t="s">
        <v>177</v>
      </c>
      <c r="AD107" t="s">
        <v>9866</v>
      </c>
      <c r="AE107">
        <v>49500</v>
      </c>
      <c r="AF107" t="s">
        <v>9867</v>
      </c>
      <c r="AH107" t="s">
        <v>9868</v>
      </c>
      <c r="AJ107">
        <v>673409846</v>
      </c>
      <c r="AK107" t="s">
        <v>4739</v>
      </c>
      <c r="AL107">
        <v>1</v>
      </c>
      <c r="AM107">
        <v>0</v>
      </c>
    </row>
    <row r="108" spans="1:39" customFormat="1" ht="12.75">
      <c r="A108">
        <v>3545071</v>
      </c>
      <c r="B108" t="s">
        <v>9869</v>
      </c>
      <c r="C108" t="s">
        <v>1414</v>
      </c>
      <c r="D108">
        <v>3545071</v>
      </c>
      <c r="E108" t="s">
        <v>169</v>
      </c>
      <c r="H108" s="507">
        <v>41066</v>
      </c>
      <c r="I108" t="s">
        <v>245</v>
      </c>
      <c r="J108">
        <v>-11</v>
      </c>
      <c r="K108" t="s">
        <v>8</v>
      </c>
      <c r="M108" t="s">
        <v>178</v>
      </c>
      <c r="N108">
        <v>3350014</v>
      </c>
      <c r="O108" t="s">
        <v>3050</v>
      </c>
      <c r="P108" s="507">
        <v>44839</v>
      </c>
      <c r="Q108" t="s">
        <v>187</v>
      </c>
      <c r="R108" s="507">
        <v>44839</v>
      </c>
      <c r="T108" t="s">
        <v>5765</v>
      </c>
      <c r="U108">
        <v>500</v>
      </c>
      <c r="X108">
        <v>5</v>
      </c>
      <c r="Y108" t="s">
        <v>259</v>
      </c>
      <c r="AC108" t="s">
        <v>177</v>
      </c>
      <c r="AD108" t="s">
        <v>9870</v>
      </c>
      <c r="AE108">
        <v>35000</v>
      </c>
      <c r="AF108" t="s">
        <v>9871</v>
      </c>
      <c r="AI108">
        <v>618612911</v>
      </c>
      <c r="AK108" t="s">
        <v>9872</v>
      </c>
      <c r="AL108">
        <v>0</v>
      </c>
      <c r="AM108">
        <v>0</v>
      </c>
    </row>
    <row r="109" spans="1:39" customFormat="1" ht="12.75">
      <c r="A109">
        <v>4462454</v>
      </c>
      <c r="B109" t="s">
        <v>8160</v>
      </c>
      <c r="C109" t="s">
        <v>7814</v>
      </c>
      <c r="D109">
        <v>4462454</v>
      </c>
      <c r="E109" t="s">
        <v>169</v>
      </c>
      <c r="F109" t="s">
        <v>169</v>
      </c>
      <c r="H109" s="507">
        <v>41858</v>
      </c>
      <c r="I109" t="s">
        <v>169</v>
      </c>
      <c r="J109">
        <v>-9</v>
      </c>
      <c r="K109" t="s">
        <v>8</v>
      </c>
      <c r="M109" t="s">
        <v>236</v>
      </c>
      <c r="N109">
        <v>12490070</v>
      </c>
      <c r="O109" t="s">
        <v>3865</v>
      </c>
      <c r="P109" s="507">
        <v>44852</v>
      </c>
      <c r="Q109" t="s">
        <v>187</v>
      </c>
      <c r="R109" s="507">
        <v>44487</v>
      </c>
      <c r="T109" t="s">
        <v>5765</v>
      </c>
      <c r="U109">
        <v>500</v>
      </c>
      <c r="X109">
        <v>5</v>
      </c>
      <c r="Y109" t="s">
        <v>259</v>
      </c>
      <c r="AC109" t="s">
        <v>177</v>
      </c>
      <c r="AD109" t="s">
        <v>9873</v>
      </c>
      <c r="AE109">
        <v>49110</v>
      </c>
      <c r="AF109" t="s">
        <v>9874</v>
      </c>
      <c r="AJ109">
        <v>783881878</v>
      </c>
      <c r="AK109" t="s">
        <v>8161</v>
      </c>
      <c r="AL109">
        <v>1</v>
      </c>
      <c r="AM109">
        <v>0</v>
      </c>
    </row>
    <row r="110" spans="1:39" customFormat="1" ht="12.75">
      <c r="A110">
        <v>9153176</v>
      </c>
      <c r="B110" t="s">
        <v>8160</v>
      </c>
      <c r="C110" t="s">
        <v>8418</v>
      </c>
      <c r="D110">
        <v>9153176</v>
      </c>
      <c r="E110" t="s">
        <v>166</v>
      </c>
      <c r="H110" s="507">
        <v>41620</v>
      </c>
      <c r="I110" t="s">
        <v>251</v>
      </c>
      <c r="J110">
        <v>-10</v>
      </c>
      <c r="K110" t="s">
        <v>8</v>
      </c>
      <c r="M110" t="s">
        <v>275</v>
      </c>
      <c r="N110">
        <v>8910042</v>
      </c>
      <c r="O110" t="s">
        <v>309</v>
      </c>
      <c r="P110" s="507">
        <v>44822</v>
      </c>
      <c r="Q110" t="s">
        <v>187</v>
      </c>
      <c r="R110" s="507">
        <v>44822</v>
      </c>
      <c r="T110" t="s">
        <v>5765</v>
      </c>
      <c r="U110">
        <v>500</v>
      </c>
      <c r="X110">
        <v>5</v>
      </c>
      <c r="Y110" t="s">
        <v>259</v>
      </c>
      <c r="AC110" t="s">
        <v>177</v>
      </c>
      <c r="AD110" t="s">
        <v>9875</v>
      </c>
      <c r="AE110">
        <v>91160</v>
      </c>
      <c r="AF110" t="s">
        <v>9876</v>
      </c>
      <c r="AJ110">
        <v>683335145</v>
      </c>
      <c r="AK110" t="s">
        <v>8419</v>
      </c>
      <c r="AL110">
        <v>0</v>
      </c>
      <c r="AM110">
        <v>0</v>
      </c>
    </row>
    <row r="111" spans="1:39" customFormat="1" ht="12.75">
      <c r="A111">
        <v>9153177</v>
      </c>
      <c r="B111" t="s">
        <v>8160</v>
      </c>
      <c r="C111" t="s">
        <v>8420</v>
      </c>
      <c r="D111">
        <v>9153177</v>
      </c>
      <c r="E111" t="s">
        <v>166</v>
      </c>
      <c r="H111" s="507">
        <v>40917</v>
      </c>
      <c r="I111" t="s">
        <v>245</v>
      </c>
      <c r="J111">
        <v>-11</v>
      </c>
      <c r="K111" t="s">
        <v>8</v>
      </c>
      <c r="M111" t="s">
        <v>275</v>
      </c>
      <c r="N111">
        <v>8910042</v>
      </c>
      <c r="O111" t="s">
        <v>309</v>
      </c>
      <c r="P111" s="507">
        <v>44822</v>
      </c>
      <c r="Q111" t="s">
        <v>187</v>
      </c>
      <c r="R111" s="507">
        <v>44822</v>
      </c>
      <c r="T111" t="s">
        <v>5765</v>
      </c>
      <c r="U111">
        <v>500</v>
      </c>
      <c r="X111">
        <v>5</v>
      </c>
      <c r="Y111" t="s">
        <v>259</v>
      </c>
      <c r="AC111" t="s">
        <v>177</v>
      </c>
      <c r="AD111" t="s">
        <v>9875</v>
      </c>
      <c r="AE111">
        <v>91160</v>
      </c>
      <c r="AF111" t="s">
        <v>9876</v>
      </c>
      <c r="AJ111">
        <v>683335145</v>
      </c>
      <c r="AK111" t="s">
        <v>8419</v>
      </c>
      <c r="AL111">
        <v>0</v>
      </c>
      <c r="AM111">
        <v>0</v>
      </c>
    </row>
    <row r="112" spans="1:39" customFormat="1" ht="12.75">
      <c r="A112">
        <v>8531509</v>
      </c>
      <c r="B112" t="s">
        <v>9399</v>
      </c>
      <c r="C112" t="s">
        <v>6639</v>
      </c>
      <c r="D112">
        <v>8531509</v>
      </c>
      <c r="E112" t="s">
        <v>169</v>
      </c>
      <c r="H112" s="507">
        <v>41783</v>
      </c>
      <c r="I112" t="s">
        <v>169</v>
      </c>
      <c r="J112">
        <v>-9</v>
      </c>
      <c r="K112" t="s">
        <v>8</v>
      </c>
      <c r="M112" t="s">
        <v>208</v>
      </c>
      <c r="N112">
        <v>12850057</v>
      </c>
      <c r="O112" t="s">
        <v>2151</v>
      </c>
      <c r="P112" s="507">
        <v>44809</v>
      </c>
      <c r="Q112" t="s">
        <v>187</v>
      </c>
      <c r="R112" s="507">
        <v>44809</v>
      </c>
      <c r="S112" s="507">
        <v>44764</v>
      </c>
      <c r="T112" t="s">
        <v>181</v>
      </c>
      <c r="U112">
        <v>500</v>
      </c>
      <c r="X112">
        <v>5</v>
      </c>
      <c r="Y112" t="s">
        <v>259</v>
      </c>
      <c r="AC112" t="s">
        <v>177</v>
      </c>
      <c r="AD112" t="s">
        <v>9877</v>
      </c>
      <c r="AE112">
        <v>85600</v>
      </c>
      <c r="AF112" t="s">
        <v>9878</v>
      </c>
      <c r="AK112" t="s">
        <v>9400</v>
      </c>
      <c r="AL112">
        <v>0</v>
      </c>
      <c r="AM112">
        <v>0</v>
      </c>
    </row>
    <row r="113" spans="1:39" customFormat="1" ht="12.75">
      <c r="A113">
        <v>836558</v>
      </c>
      <c r="B113" t="s">
        <v>5774</v>
      </c>
      <c r="C113" t="s">
        <v>182</v>
      </c>
      <c r="D113">
        <v>836558</v>
      </c>
      <c r="E113" t="s">
        <v>166</v>
      </c>
      <c r="F113" t="s">
        <v>166</v>
      </c>
      <c r="H113" s="507">
        <v>34821</v>
      </c>
      <c r="I113" t="s">
        <v>167</v>
      </c>
      <c r="J113">
        <v>-40</v>
      </c>
      <c r="K113" t="s">
        <v>168</v>
      </c>
      <c r="M113" t="s">
        <v>178</v>
      </c>
      <c r="N113">
        <v>3350060</v>
      </c>
      <c r="O113" t="s">
        <v>223</v>
      </c>
      <c r="P113" s="507">
        <v>44819</v>
      </c>
      <c r="Q113" t="s">
        <v>187</v>
      </c>
      <c r="R113" s="507">
        <v>37432</v>
      </c>
      <c r="S113" s="507">
        <v>44081</v>
      </c>
      <c r="T113" t="s">
        <v>7255</v>
      </c>
      <c r="U113">
        <v>3097</v>
      </c>
      <c r="V113" t="s">
        <v>172</v>
      </c>
      <c r="W113">
        <v>39</v>
      </c>
      <c r="X113" t="s">
        <v>173</v>
      </c>
      <c r="Y113" t="s">
        <v>259</v>
      </c>
      <c r="AB113" s="507">
        <v>44743</v>
      </c>
      <c r="AC113" t="s">
        <v>177</v>
      </c>
      <c r="AD113" t="s">
        <v>9879</v>
      </c>
      <c r="AE113">
        <v>83920</v>
      </c>
      <c r="AF113" t="s">
        <v>9880</v>
      </c>
      <c r="AJ113">
        <v>611915429</v>
      </c>
      <c r="AK113" t="s">
        <v>7278</v>
      </c>
      <c r="AL113">
        <v>0</v>
      </c>
      <c r="AM113">
        <v>0</v>
      </c>
    </row>
    <row r="114" spans="1:39" customFormat="1" ht="12.75">
      <c r="A114">
        <v>148056</v>
      </c>
      <c r="B114" t="s">
        <v>455</v>
      </c>
      <c r="C114" t="s">
        <v>1087</v>
      </c>
      <c r="D114">
        <v>148056</v>
      </c>
      <c r="E114" t="s">
        <v>166</v>
      </c>
      <c r="F114" t="s">
        <v>166</v>
      </c>
      <c r="H114" s="507">
        <v>28766</v>
      </c>
      <c r="I114" t="s">
        <v>192</v>
      </c>
      <c r="J114">
        <v>-50</v>
      </c>
      <c r="K114" t="s">
        <v>8</v>
      </c>
      <c r="M114" t="s">
        <v>175</v>
      </c>
      <c r="N114">
        <v>4370002</v>
      </c>
      <c r="O114" t="s">
        <v>2769</v>
      </c>
      <c r="P114" s="507">
        <v>44804</v>
      </c>
      <c r="Q114" t="s">
        <v>187</v>
      </c>
      <c r="R114" s="507">
        <v>37432</v>
      </c>
      <c r="S114" s="507">
        <v>44470</v>
      </c>
      <c r="T114" t="s">
        <v>7255</v>
      </c>
      <c r="U114">
        <v>829</v>
      </c>
      <c r="X114">
        <v>8</v>
      </c>
      <c r="Y114" t="s">
        <v>259</v>
      </c>
      <c r="AB114" s="507">
        <v>44743</v>
      </c>
      <c r="AC114" t="s">
        <v>177</v>
      </c>
      <c r="AD114" t="s">
        <v>9881</v>
      </c>
      <c r="AE114">
        <v>37000</v>
      </c>
      <c r="AF114" t="s">
        <v>9882</v>
      </c>
      <c r="AJ114">
        <v>673271199</v>
      </c>
      <c r="AK114" t="s">
        <v>5472</v>
      </c>
      <c r="AL114">
        <v>0</v>
      </c>
      <c r="AM114">
        <v>0</v>
      </c>
    </row>
    <row r="115" spans="1:39" customFormat="1" ht="12.75">
      <c r="A115">
        <v>1420067</v>
      </c>
      <c r="B115" t="s">
        <v>455</v>
      </c>
      <c r="C115" t="s">
        <v>448</v>
      </c>
      <c r="D115">
        <v>1420067</v>
      </c>
      <c r="E115" t="s">
        <v>166</v>
      </c>
      <c r="F115" t="s">
        <v>166</v>
      </c>
      <c r="H115" s="507">
        <v>38569</v>
      </c>
      <c r="I115" t="s">
        <v>186</v>
      </c>
      <c r="J115">
        <v>-18</v>
      </c>
      <c r="K115" t="s">
        <v>168</v>
      </c>
      <c r="M115" t="s">
        <v>175</v>
      </c>
      <c r="N115">
        <v>4370002</v>
      </c>
      <c r="O115" t="s">
        <v>2769</v>
      </c>
      <c r="P115" s="507">
        <v>44804</v>
      </c>
      <c r="Q115" t="s">
        <v>187</v>
      </c>
      <c r="R115" s="507">
        <v>40065</v>
      </c>
      <c r="T115" t="s">
        <v>5765</v>
      </c>
      <c r="U115">
        <v>2137</v>
      </c>
      <c r="V115" t="s">
        <v>172</v>
      </c>
      <c r="W115">
        <v>740</v>
      </c>
      <c r="X115" t="s">
        <v>173</v>
      </c>
      <c r="Y115" t="s">
        <v>259</v>
      </c>
      <c r="AB115" s="507">
        <v>43647</v>
      </c>
      <c r="AC115" t="s">
        <v>177</v>
      </c>
      <c r="AD115" t="s">
        <v>9881</v>
      </c>
      <c r="AE115">
        <v>37000</v>
      </c>
      <c r="AF115" t="s">
        <v>9882</v>
      </c>
      <c r="AJ115">
        <v>684784698</v>
      </c>
      <c r="AK115" t="s">
        <v>5472</v>
      </c>
      <c r="AL115">
        <v>0</v>
      </c>
      <c r="AM115">
        <v>0</v>
      </c>
    </row>
    <row r="116" spans="1:39" customFormat="1" ht="12.75">
      <c r="A116">
        <v>1420068</v>
      </c>
      <c r="B116" t="s">
        <v>455</v>
      </c>
      <c r="C116" t="s">
        <v>625</v>
      </c>
      <c r="D116">
        <v>1420068</v>
      </c>
      <c r="E116" t="s">
        <v>166</v>
      </c>
      <c r="F116" t="s">
        <v>166</v>
      </c>
      <c r="H116" s="507">
        <v>38569</v>
      </c>
      <c r="I116" t="s">
        <v>186</v>
      </c>
      <c r="J116">
        <v>-18</v>
      </c>
      <c r="K116" t="s">
        <v>168</v>
      </c>
      <c r="M116" t="s">
        <v>175</v>
      </c>
      <c r="N116">
        <v>4370002</v>
      </c>
      <c r="O116" t="s">
        <v>2769</v>
      </c>
      <c r="P116" s="507">
        <v>44804</v>
      </c>
      <c r="Q116" t="s">
        <v>187</v>
      </c>
      <c r="R116" s="507">
        <v>40065</v>
      </c>
      <c r="T116" t="s">
        <v>5765</v>
      </c>
      <c r="U116">
        <v>2367</v>
      </c>
      <c r="V116" t="s">
        <v>172</v>
      </c>
      <c r="W116">
        <v>364</v>
      </c>
      <c r="X116" t="s">
        <v>173</v>
      </c>
      <c r="Y116" t="s">
        <v>259</v>
      </c>
      <c r="AB116" s="507">
        <v>43647</v>
      </c>
      <c r="AC116" t="s">
        <v>177</v>
      </c>
      <c r="AD116" t="s">
        <v>9881</v>
      </c>
      <c r="AE116">
        <v>37000</v>
      </c>
      <c r="AF116" t="s">
        <v>9882</v>
      </c>
      <c r="AJ116">
        <v>684784698</v>
      </c>
      <c r="AK116" t="s">
        <v>5472</v>
      </c>
      <c r="AL116">
        <v>0</v>
      </c>
      <c r="AM116">
        <v>0</v>
      </c>
    </row>
    <row r="117" spans="1:39" customFormat="1" ht="12.75">
      <c r="A117">
        <v>3732872</v>
      </c>
      <c r="B117" t="s">
        <v>455</v>
      </c>
      <c r="C117" t="s">
        <v>497</v>
      </c>
      <c r="D117">
        <v>3732872</v>
      </c>
      <c r="E117" t="s">
        <v>166</v>
      </c>
      <c r="F117" t="s">
        <v>166</v>
      </c>
      <c r="H117" s="507">
        <v>41294</v>
      </c>
      <c r="I117" t="s">
        <v>251</v>
      </c>
      <c r="J117">
        <v>-10</v>
      </c>
      <c r="K117" t="s">
        <v>168</v>
      </c>
      <c r="M117" t="s">
        <v>175</v>
      </c>
      <c r="N117">
        <v>4370002</v>
      </c>
      <c r="O117" t="s">
        <v>2769</v>
      </c>
      <c r="P117" s="507">
        <v>44804</v>
      </c>
      <c r="Q117" t="s">
        <v>187</v>
      </c>
      <c r="R117" s="507">
        <v>44457</v>
      </c>
      <c r="T117" t="s">
        <v>5765</v>
      </c>
      <c r="U117">
        <v>527</v>
      </c>
      <c r="X117">
        <v>5</v>
      </c>
      <c r="Y117" t="s">
        <v>259</v>
      </c>
      <c r="AB117" s="507">
        <v>44743</v>
      </c>
      <c r="AC117" t="s">
        <v>177</v>
      </c>
      <c r="AD117" t="s">
        <v>9881</v>
      </c>
      <c r="AE117">
        <v>37000</v>
      </c>
      <c r="AF117" t="s">
        <v>9882</v>
      </c>
      <c r="AJ117">
        <v>684784698</v>
      </c>
      <c r="AK117" t="s">
        <v>5472</v>
      </c>
      <c r="AL117">
        <v>0</v>
      </c>
      <c r="AM117">
        <v>0</v>
      </c>
    </row>
    <row r="118" spans="1:39" customFormat="1" ht="12.75">
      <c r="A118">
        <v>9445144</v>
      </c>
      <c r="B118" t="s">
        <v>3562</v>
      </c>
      <c r="C118" t="s">
        <v>465</v>
      </c>
      <c r="D118">
        <v>9445144</v>
      </c>
      <c r="E118" t="s">
        <v>166</v>
      </c>
      <c r="F118" t="s">
        <v>166</v>
      </c>
      <c r="H118" s="507">
        <v>37527</v>
      </c>
      <c r="I118" t="s">
        <v>167</v>
      </c>
      <c r="J118">
        <v>-40</v>
      </c>
      <c r="K118" t="s">
        <v>8</v>
      </c>
      <c r="M118" t="s">
        <v>246</v>
      </c>
      <c r="N118">
        <v>8941461</v>
      </c>
      <c r="O118" t="s">
        <v>466</v>
      </c>
      <c r="P118" s="507">
        <v>44819</v>
      </c>
      <c r="Q118" t="s">
        <v>187</v>
      </c>
      <c r="R118" s="507">
        <v>41169</v>
      </c>
      <c r="S118" s="507">
        <v>44442</v>
      </c>
      <c r="T118" t="s">
        <v>7255</v>
      </c>
      <c r="U118">
        <v>1034</v>
      </c>
      <c r="X118">
        <v>10</v>
      </c>
      <c r="Y118" t="s">
        <v>259</v>
      </c>
      <c r="AC118" t="s">
        <v>177</v>
      </c>
      <c r="AD118" t="s">
        <v>9883</v>
      </c>
      <c r="AE118">
        <v>94430</v>
      </c>
      <c r="AF118" t="s">
        <v>9884</v>
      </c>
      <c r="AI118">
        <v>609460766</v>
      </c>
      <c r="AJ118">
        <v>609460766</v>
      </c>
      <c r="AK118" t="s">
        <v>3989</v>
      </c>
      <c r="AL118">
        <v>0</v>
      </c>
      <c r="AM118">
        <v>0</v>
      </c>
    </row>
    <row r="119" spans="1:39" customFormat="1" ht="12.75">
      <c r="A119">
        <v>9141941</v>
      </c>
      <c r="B119" t="s">
        <v>468</v>
      </c>
      <c r="C119" t="s">
        <v>469</v>
      </c>
      <c r="D119">
        <v>9141941</v>
      </c>
      <c r="E119" t="s">
        <v>166</v>
      </c>
      <c r="F119" t="s">
        <v>166</v>
      </c>
      <c r="H119" s="507">
        <v>38263</v>
      </c>
      <c r="I119" t="s">
        <v>7238</v>
      </c>
      <c r="J119">
        <v>-19</v>
      </c>
      <c r="K119" t="s">
        <v>8</v>
      </c>
      <c r="M119" t="s">
        <v>275</v>
      </c>
      <c r="N119">
        <v>8910402</v>
      </c>
      <c r="O119" t="s">
        <v>470</v>
      </c>
      <c r="P119" s="507">
        <v>44819</v>
      </c>
      <c r="Q119" t="s">
        <v>187</v>
      </c>
      <c r="R119" s="507">
        <v>41609</v>
      </c>
      <c r="S119" s="507">
        <v>44819</v>
      </c>
      <c r="T119" t="s">
        <v>181</v>
      </c>
      <c r="U119">
        <v>922</v>
      </c>
      <c r="X119">
        <v>9</v>
      </c>
      <c r="Y119" t="s">
        <v>259</v>
      </c>
      <c r="AC119" t="s">
        <v>177</v>
      </c>
      <c r="AD119" t="s">
        <v>9885</v>
      </c>
      <c r="AE119">
        <v>91100</v>
      </c>
      <c r="AF119" t="s">
        <v>9886</v>
      </c>
      <c r="AK119" t="s">
        <v>5775</v>
      </c>
      <c r="AL119">
        <v>0</v>
      </c>
      <c r="AM119">
        <v>0</v>
      </c>
    </row>
    <row r="120" spans="1:39" customFormat="1" ht="12.75">
      <c r="A120">
        <v>788421</v>
      </c>
      <c r="B120" t="s">
        <v>8421</v>
      </c>
      <c r="C120" t="s">
        <v>1269</v>
      </c>
      <c r="D120">
        <v>788421</v>
      </c>
      <c r="E120" t="s">
        <v>166</v>
      </c>
      <c r="H120" s="507">
        <v>27310</v>
      </c>
      <c r="I120" t="s">
        <v>192</v>
      </c>
      <c r="J120">
        <v>-50</v>
      </c>
      <c r="K120" t="s">
        <v>168</v>
      </c>
      <c r="M120" t="s">
        <v>238</v>
      </c>
      <c r="N120">
        <v>8780496</v>
      </c>
      <c r="O120" t="s">
        <v>270</v>
      </c>
      <c r="P120" s="507">
        <v>44820</v>
      </c>
      <c r="Q120" t="s">
        <v>187</v>
      </c>
      <c r="R120" s="507">
        <v>37432</v>
      </c>
      <c r="S120" s="507">
        <v>44812</v>
      </c>
      <c r="T120" t="s">
        <v>181</v>
      </c>
      <c r="U120">
        <v>1863</v>
      </c>
      <c r="X120">
        <v>18</v>
      </c>
      <c r="Y120" t="s">
        <v>259</v>
      </c>
      <c r="AC120" t="s">
        <v>177</v>
      </c>
      <c r="AD120" t="s">
        <v>9887</v>
      </c>
      <c r="AE120">
        <v>78760</v>
      </c>
      <c r="AF120" t="s">
        <v>9888</v>
      </c>
      <c r="AK120" t="s">
        <v>5758</v>
      </c>
      <c r="AL120">
        <v>0</v>
      </c>
      <c r="AM120">
        <v>0</v>
      </c>
    </row>
    <row r="121" spans="1:39" customFormat="1" ht="12.75">
      <c r="A121">
        <v>7890494</v>
      </c>
      <c r="B121" t="s">
        <v>9889</v>
      </c>
      <c r="C121" t="s">
        <v>439</v>
      </c>
      <c r="D121">
        <v>7890494</v>
      </c>
      <c r="E121" t="s">
        <v>166</v>
      </c>
      <c r="H121" s="507">
        <v>41708</v>
      </c>
      <c r="I121" t="s">
        <v>169</v>
      </c>
      <c r="J121">
        <v>-9</v>
      </c>
      <c r="K121" t="s">
        <v>8</v>
      </c>
      <c r="M121" t="s">
        <v>238</v>
      </c>
      <c r="N121">
        <v>8780485</v>
      </c>
      <c r="O121" t="s">
        <v>684</v>
      </c>
      <c r="P121" s="507">
        <v>44831</v>
      </c>
      <c r="Q121" t="s">
        <v>187</v>
      </c>
      <c r="R121" s="507">
        <v>44831</v>
      </c>
      <c r="T121" t="s">
        <v>5765</v>
      </c>
      <c r="U121">
        <v>500</v>
      </c>
      <c r="X121">
        <v>5</v>
      </c>
      <c r="Y121" t="s">
        <v>259</v>
      </c>
      <c r="AC121" t="s">
        <v>177</v>
      </c>
      <c r="AD121" t="s">
        <v>9890</v>
      </c>
      <c r="AE121">
        <v>78570</v>
      </c>
      <c r="AF121" t="s">
        <v>9891</v>
      </c>
      <c r="AJ121">
        <v>650487645</v>
      </c>
      <c r="AK121" t="s">
        <v>9892</v>
      </c>
      <c r="AL121">
        <v>0</v>
      </c>
      <c r="AM121">
        <v>0</v>
      </c>
    </row>
    <row r="122" spans="1:39" customFormat="1" ht="12.75">
      <c r="A122">
        <v>7889818</v>
      </c>
      <c r="B122" t="s">
        <v>5776</v>
      </c>
      <c r="C122" t="s">
        <v>1815</v>
      </c>
      <c r="D122">
        <v>7889818</v>
      </c>
      <c r="E122" t="s">
        <v>169</v>
      </c>
      <c r="H122" s="507">
        <v>42632</v>
      </c>
      <c r="I122" t="s">
        <v>169</v>
      </c>
      <c r="J122">
        <v>-9</v>
      </c>
      <c r="K122" t="s">
        <v>8</v>
      </c>
      <c r="M122" t="s">
        <v>238</v>
      </c>
      <c r="N122">
        <v>8781471</v>
      </c>
      <c r="O122" t="s">
        <v>522</v>
      </c>
      <c r="P122" s="507">
        <v>44810</v>
      </c>
      <c r="Q122" t="s">
        <v>187</v>
      </c>
      <c r="R122" s="507">
        <v>44810</v>
      </c>
      <c r="T122" t="s">
        <v>5765</v>
      </c>
      <c r="U122">
        <v>500</v>
      </c>
      <c r="X122">
        <v>5</v>
      </c>
      <c r="Y122" t="s">
        <v>259</v>
      </c>
      <c r="AC122" t="s">
        <v>177</v>
      </c>
      <c r="AD122" t="s">
        <v>9893</v>
      </c>
      <c r="AE122">
        <v>78510</v>
      </c>
      <c r="AF122" t="s">
        <v>9894</v>
      </c>
      <c r="AK122" t="s">
        <v>5777</v>
      </c>
      <c r="AL122">
        <v>0</v>
      </c>
      <c r="AM122">
        <v>0</v>
      </c>
    </row>
    <row r="123" spans="1:39" customFormat="1" ht="12.75">
      <c r="A123">
        <v>7889819</v>
      </c>
      <c r="B123" t="s">
        <v>5776</v>
      </c>
      <c r="C123" t="s">
        <v>1209</v>
      </c>
      <c r="D123">
        <v>7889819</v>
      </c>
      <c r="E123" t="s">
        <v>169</v>
      </c>
      <c r="H123" s="507">
        <v>42632</v>
      </c>
      <c r="I123" t="s">
        <v>169</v>
      </c>
      <c r="J123">
        <v>-9</v>
      </c>
      <c r="K123" t="s">
        <v>8</v>
      </c>
      <c r="M123" t="s">
        <v>238</v>
      </c>
      <c r="N123">
        <v>8781471</v>
      </c>
      <c r="O123" t="s">
        <v>522</v>
      </c>
      <c r="P123" s="507">
        <v>44810</v>
      </c>
      <c r="Q123" t="s">
        <v>187</v>
      </c>
      <c r="R123" s="507">
        <v>44810</v>
      </c>
      <c r="T123" t="s">
        <v>5765</v>
      </c>
      <c r="U123">
        <v>500</v>
      </c>
      <c r="X123">
        <v>5</v>
      </c>
      <c r="Y123" t="s">
        <v>259</v>
      </c>
      <c r="AC123" t="s">
        <v>177</v>
      </c>
      <c r="AD123" t="s">
        <v>9893</v>
      </c>
      <c r="AE123">
        <v>78510</v>
      </c>
      <c r="AF123" t="s">
        <v>9894</v>
      </c>
      <c r="AK123" t="s">
        <v>5777</v>
      </c>
      <c r="AL123">
        <v>0</v>
      </c>
      <c r="AM123">
        <v>0</v>
      </c>
    </row>
    <row r="124" spans="1:39" customFormat="1" ht="12.75">
      <c r="A124">
        <v>9525509</v>
      </c>
      <c r="B124" t="s">
        <v>475</v>
      </c>
      <c r="C124" t="s">
        <v>315</v>
      </c>
      <c r="D124">
        <v>9525509</v>
      </c>
      <c r="E124" t="s">
        <v>166</v>
      </c>
      <c r="F124" t="s">
        <v>166</v>
      </c>
      <c r="H124" s="507">
        <v>34344</v>
      </c>
      <c r="I124" t="s">
        <v>167</v>
      </c>
      <c r="J124">
        <v>-40</v>
      </c>
      <c r="K124" t="s">
        <v>168</v>
      </c>
      <c r="M124" t="s">
        <v>232</v>
      </c>
      <c r="N124">
        <v>8950083</v>
      </c>
      <c r="O124" t="s">
        <v>476</v>
      </c>
      <c r="P124" s="507">
        <v>44822</v>
      </c>
      <c r="Q124" t="s">
        <v>187</v>
      </c>
      <c r="R124" s="507">
        <v>38629</v>
      </c>
      <c r="S124" s="507">
        <v>44819</v>
      </c>
      <c r="T124" t="s">
        <v>181</v>
      </c>
      <c r="U124">
        <v>1742</v>
      </c>
      <c r="X124">
        <v>17</v>
      </c>
      <c r="Y124" t="s">
        <v>259</v>
      </c>
      <c r="AC124" t="s">
        <v>177</v>
      </c>
      <c r="AD124" t="s">
        <v>9895</v>
      </c>
      <c r="AE124">
        <v>95410</v>
      </c>
      <c r="AF124" t="s">
        <v>9896</v>
      </c>
      <c r="AI124">
        <v>130253844</v>
      </c>
      <c r="AJ124">
        <v>666465801</v>
      </c>
      <c r="AK124" t="s">
        <v>3991</v>
      </c>
      <c r="AL124">
        <v>0</v>
      </c>
      <c r="AM124">
        <v>0</v>
      </c>
    </row>
    <row r="125" spans="1:39" customFormat="1" ht="12.75">
      <c r="A125">
        <v>9213456</v>
      </c>
      <c r="B125" t="s">
        <v>479</v>
      </c>
      <c r="C125" t="s">
        <v>316</v>
      </c>
      <c r="D125">
        <v>9213456</v>
      </c>
      <c r="E125" t="s">
        <v>166</v>
      </c>
      <c r="F125" t="s">
        <v>166</v>
      </c>
      <c r="H125" s="507">
        <v>28843</v>
      </c>
      <c r="I125" t="s">
        <v>192</v>
      </c>
      <c r="J125">
        <v>-50</v>
      </c>
      <c r="K125" t="s">
        <v>168</v>
      </c>
      <c r="M125" t="s">
        <v>203</v>
      </c>
      <c r="N125">
        <v>8920312</v>
      </c>
      <c r="O125" t="s">
        <v>288</v>
      </c>
      <c r="P125" s="507">
        <v>44815</v>
      </c>
      <c r="Q125" t="s">
        <v>187</v>
      </c>
      <c r="R125" s="507">
        <v>37432</v>
      </c>
      <c r="S125" s="507">
        <v>43726</v>
      </c>
      <c r="T125" t="s">
        <v>7255</v>
      </c>
      <c r="U125">
        <v>1938</v>
      </c>
      <c r="X125">
        <v>19</v>
      </c>
      <c r="Y125" t="s">
        <v>259</v>
      </c>
      <c r="AC125" t="s">
        <v>177</v>
      </c>
      <c r="AD125" t="s">
        <v>9897</v>
      </c>
      <c r="AE125">
        <v>92200</v>
      </c>
      <c r="AF125" t="s">
        <v>9898</v>
      </c>
      <c r="AI125">
        <v>147227332</v>
      </c>
      <c r="AK125" t="s">
        <v>6544</v>
      </c>
      <c r="AL125">
        <v>0</v>
      </c>
      <c r="AM125">
        <v>0</v>
      </c>
    </row>
    <row r="126" spans="1:39" customFormat="1" ht="12.75">
      <c r="A126">
        <v>9411381</v>
      </c>
      <c r="B126" t="s">
        <v>480</v>
      </c>
      <c r="C126" t="s">
        <v>481</v>
      </c>
      <c r="D126">
        <v>9411381</v>
      </c>
      <c r="E126" t="s">
        <v>166</v>
      </c>
      <c r="F126" t="s">
        <v>166</v>
      </c>
      <c r="H126" s="507">
        <v>32667</v>
      </c>
      <c r="I126" t="s">
        <v>167</v>
      </c>
      <c r="J126">
        <v>-40</v>
      </c>
      <c r="K126" t="s">
        <v>8</v>
      </c>
      <c r="M126" t="s">
        <v>246</v>
      </c>
      <c r="N126">
        <v>8940976</v>
      </c>
      <c r="O126" t="s">
        <v>3791</v>
      </c>
      <c r="P126" s="507">
        <v>44823</v>
      </c>
      <c r="Q126" t="s">
        <v>187</v>
      </c>
      <c r="R126" s="507">
        <v>37432</v>
      </c>
      <c r="S126" s="507">
        <v>44812</v>
      </c>
      <c r="T126" t="s">
        <v>181</v>
      </c>
      <c r="U126">
        <v>1469</v>
      </c>
      <c r="X126">
        <v>14</v>
      </c>
      <c r="Y126" t="s">
        <v>259</v>
      </c>
      <c r="AC126" t="s">
        <v>177</v>
      </c>
      <c r="AD126" t="s">
        <v>9899</v>
      </c>
      <c r="AE126">
        <v>94500</v>
      </c>
      <c r="AF126" t="s">
        <v>9900</v>
      </c>
      <c r="AJ126">
        <v>629972983</v>
      </c>
      <c r="AK126" t="s">
        <v>3992</v>
      </c>
      <c r="AL126">
        <v>0</v>
      </c>
      <c r="AM126">
        <v>0</v>
      </c>
    </row>
    <row r="127" spans="1:39" customFormat="1" ht="12.75">
      <c r="A127">
        <v>4535260</v>
      </c>
      <c r="B127" t="s">
        <v>8422</v>
      </c>
      <c r="C127" t="s">
        <v>7259</v>
      </c>
      <c r="D127">
        <v>4535260</v>
      </c>
      <c r="E127" t="s">
        <v>169</v>
      </c>
      <c r="H127" s="507">
        <v>41027</v>
      </c>
      <c r="I127" t="s">
        <v>245</v>
      </c>
      <c r="J127">
        <v>-11</v>
      </c>
      <c r="K127" t="s">
        <v>8</v>
      </c>
      <c r="M127" t="s">
        <v>2764</v>
      </c>
      <c r="N127">
        <v>4450026</v>
      </c>
      <c r="O127" t="s">
        <v>2766</v>
      </c>
      <c r="P127" s="507">
        <v>44819</v>
      </c>
      <c r="Q127" t="s">
        <v>187</v>
      </c>
      <c r="R127" s="507">
        <v>44819</v>
      </c>
      <c r="T127" t="s">
        <v>5765</v>
      </c>
      <c r="U127">
        <v>500</v>
      </c>
      <c r="X127">
        <v>5</v>
      </c>
      <c r="Y127" t="s">
        <v>259</v>
      </c>
      <c r="AC127" t="s">
        <v>177</v>
      </c>
      <c r="AD127" t="s">
        <v>9901</v>
      </c>
      <c r="AE127">
        <v>45100</v>
      </c>
      <c r="AF127" t="s">
        <v>9902</v>
      </c>
      <c r="AK127" t="s">
        <v>8423</v>
      </c>
      <c r="AL127">
        <v>0</v>
      </c>
      <c r="AM127">
        <v>0</v>
      </c>
    </row>
    <row r="128" spans="1:39" customFormat="1" ht="12.75">
      <c r="A128">
        <v>363981</v>
      </c>
      <c r="B128" t="s">
        <v>2792</v>
      </c>
      <c r="C128" t="s">
        <v>469</v>
      </c>
      <c r="D128">
        <v>363981</v>
      </c>
      <c r="E128" t="s">
        <v>166</v>
      </c>
      <c r="F128" t="s">
        <v>166</v>
      </c>
      <c r="H128" s="507">
        <v>32688</v>
      </c>
      <c r="I128" t="s">
        <v>167</v>
      </c>
      <c r="J128">
        <v>-40</v>
      </c>
      <c r="K128" t="s">
        <v>8</v>
      </c>
      <c r="M128" t="s">
        <v>2770</v>
      </c>
      <c r="N128">
        <v>4360728</v>
      </c>
      <c r="O128" t="s">
        <v>5983</v>
      </c>
      <c r="P128" s="507">
        <v>44820</v>
      </c>
      <c r="Q128" t="s">
        <v>187</v>
      </c>
      <c r="R128" s="507">
        <v>37432</v>
      </c>
      <c r="S128" s="507">
        <v>44799</v>
      </c>
      <c r="T128" t="s">
        <v>181</v>
      </c>
      <c r="U128">
        <v>1140</v>
      </c>
      <c r="X128">
        <v>11</v>
      </c>
      <c r="Y128" t="s">
        <v>259</v>
      </c>
      <c r="AB128" s="507">
        <v>44753</v>
      </c>
      <c r="AC128" t="s">
        <v>177</v>
      </c>
      <c r="AD128" t="s">
        <v>9903</v>
      </c>
      <c r="AE128">
        <v>36150</v>
      </c>
      <c r="AF128" t="s">
        <v>9904</v>
      </c>
      <c r="AJ128">
        <v>782903313</v>
      </c>
      <c r="AK128" t="s">
        <v>5779</v>
      </c>
      <c r="AL128">
        <v>1</v>
      </c>
      <c r="AM128">
        <v>0</v>
      </c>
    </row>
    <row r="129" spans="1:39" customFormat="1" ht="12.75">
      <c r="A129">
        <v>9418981</v>
      </c>
      <c r="B129" t="s">
        <v>5780</v>
      </c>
      <c r="C129" t="s">
        <v>3792</v>
      </c>
      <c r="D129">
        <v>9418981</v>
      </c>
      <c r="E129" t="s">
        <v>166</v>
      </c>
      <c r="F129" t="s">
        <v>166</v>
      </c>
      <c r="H129" s="507">
        <v>32895</v>
      </c>
      <c r="I129" t="s">
        <v>167</v>
      </c>
      <c r="J129">
        <v>-40</v>
      </c>
      <c r="K129" t="s">
        <v>8</v>
      </c>
      <c r="M129" t="s">
        <v>178</v>
      </c>
      <c r="N129">
        <v>3350011</v>
      </c>
      <c r="O129" t="s">
        <v>234</v>
      </c>
      <c r="P129" s="507">
        <v>44819</v>
      </c>
      <c r="Q129" t="s">
        <v>187</v>
      </c>
      <c r="R129" s="507">
        <v>37432</v>
      </c>
      <c r="S129" s="507">
        <v>44811</v>
      </c>
      <c r="T129" t="s">
        <v>181</v>
      </c>
      <c r="U129">
        <v>1994</v>
      </c>
      <c r="V129" t="s">
        <v>172</v>
      </c>
      <c r="W129">
        <v>87</v>
      </c>
      <c r="X129" t="s">
        <v>173</v>
      </c>
      <c r="Y129" t="s">
        <v>259</v>
      </c>
      <c r="AB129" s="507">
        <v>44743</v>
      </c>
      <c r="AC129" t="s">
        <v>177</v>
      </c>
      <c r="AD129" t="s">
        <v>9905</v>
      </c>
      <c r="AE129">
        <v>92100</v>
      </c>
      <c r="AF129" t="s">
        <v>9906</v>
      </c>
      <c r="AI129">
        <v>148757601</v>
      </c>
      <c r="AJ129">
        <v>625865777</v>
      </c>
      <c r="AK129" t="s">
        <v>3993</v>
      </c>
      <c r="AL129">
        <v>0</v>
      </c>
      <c r="AM129">
        <v>0</v>
      </c>
    </row>
    <row r="130" spans="1:39" customFormat="1" ht="12.75">
      <c r="A130">
        <v>9445187</v>
      </c>
      <c r="B130" t="s">
        <v>485</v>
      </c>
      <c r="C130" t="s">
        <v>486</v>
      </c>
      <c r="D130">
        <v>9445187</v>
      </c>
      <c r="E130" t="s">
        <v>166</v>
      </c>
      <c r="F130" t="s">
        <v>166</v>
      </c>
      <c r="H130" s="507">
        <v>38573</v>
      </c>
      <c r="I130" t="s">
        <v>186</v>
      </c>
      <c r="J130">
        <v>-18</v>
      </c>
      <c r="K130" t="s">
        <v>168</v>
      </c>
      <c r="M130" t="s">
        <v>246</v>
      </c>
      <c r="N130">
        <v>8940052</v>
      </c>
      <c r="O130" t="s">
        <v>417</v>
      </c>
      <c r="P130" s="507">
        <v>44775</v>
      </c>
      <c r="Q130" t="s">
        <v>187</v>
      </c>
      <c r="R130" s="507">
        <v>41170</v>
      </c>
      <c r="S130" s="507">
        <v>44775</v>
      </c>
      <c r="T130" t="s">
        <v>181</v>
      </c>
      <c r="U130">
        <v>1797</v>
      </c>
      <c r="X130">
        <v>17</v>
      </c>
      <c r="Y130" t="s">
        <v>259</v>
      </c>
      <c r="AC130" t="s">
        <v>177</v>
      </c>
      <c r="AD130" t="s">
        <v>9907</v>
      </c>
      <c r="AE130">
        <v>94220</v>
      </c>
      <c r="AF130" t="s">
        <v>9908</v>
      </c>
      <c r="AK130" t="s">
        <v>3994</v>
      </c>
      <c r="AL130">
        <v>0</v>
      </c>
      <c r="AM130">
        <v>0</v>
      </c>
    </row>
    <row r="131" spans="1:39" customFormat="1" ht="12.75">
      <c r="A131">
        <v>9259364</v>
      </c>
      <c r="B131" t="s">
        <v>6250</v>
      </c>
      <c r="C131" t="s">
        <v>9909</v>
      </c>
      <c r="D131">
        <v>9259364</v>
      </c>
      <c r="E131" t="s">
        <v>169</v>
      </c>
      <c r="H131" s="507">
        <v>41002</v>
      </c>
      <c r="I131" t="s">
        <v>245</v>
      </c>
      <c r="J131">
        <v>-11</v>
      </c>
      <c r="K131" t="s">
        <v>8</v>
      </c>
      <c r="M131" t="s">
        <v>203</v>
      </c>
      <c r="N131">
        <v>8920066</v>
      </c>
      <c r="O131" t="s">
        <v>261</v>
      </c>
      <c r="P131" s="507">
        <v>44848</v>
      </c>
      <c r="Q131" t="s">
        <v>187</v>
      </c>
      <c r="R131" s="507">
        <v>44848</v>
      </c>
      <c r="T131" t="s">
        <v>5765</v>
      </c>
      <c r="U131">
        <v>500</v>
      </c>
      <c r="X131">
        <v>5</v>
      </c>
      <c r="Y131" t="s">
        <v>259</v>
      </c>
      <c r="AC131" t="s">
        <v>177</v>
      </c>
      <c r="AD131" t="s">
        <v>9910</v>
      </c>
      <c r="AE131">
        <v>92110</v>
      </c>
      <c r="AF131" t="s">
        <v>9911</v>
      </c>
      <c r="AK131" t="s">
        <v>9912</v>
      </c>
      <c r="AL131">
        <v>0</v>
      </c>
      <c r="AM131">
        <v>0</v>
      </c>
    </row>
    <row r="132" spans="1:39" customFormat="1" ht="12.75">
      <c r="A132">
        <v>7835217</v>
      </c>
      <c r="B132" t="s">
        <v>489</v>
      </c>
      <c r="C132" t="s">
        <v>490</v>
      </c>
      <c r="D132">
        <v>7835217</v>
      </c>
      <c r="E132" t="s">
        <v>166</v>
      </c>
      <c r="F132" t="s">
        <v>166</v>
      </c>
      <c r="H132" s="507">
        <v>27371</v>
      </c>
      <c r="I132" t="s">
        <v>192</v>
      </c>
      <c r="J132">
        <v>-50</v>
      </c>
      <c r="K132" t="s">
        <v>168</v>
      </c>
      <c r="M132" t="s">
        <v>246</v>
      </c>
      <c r="N132">
        <v>8940073</v>
      </c>
      <c r="O132" t="s">
        <v>258</v>
      </c>
      <c r="P132" s="507">
        <v>44809</v>
      </c>
      <c r="Q132" t="s">
        <v>187</v>
      </c>
      <c r="R132" s="507">
        <v>37634</v>
      </c>
      <c r="S132" s="507">
        <v>44806</v>
      </c>
      <c r="T132" t="s">
        <v>181</v>
      </c>
      <c r="U132">
        <v>1621</v>
      </c>
      <c r="X132">
        <v>16</v>
      </c>
      <c r="Y132" t="s">
        <v>259</v>
      </c>
      <c r="AC132" t="s">
        <v>177</v>
      </c>
      <c r="AD132" t="s">
        <v>1786</v>
      </c>
      <c r="AE132">
        <v>93100</v>
      </c>
      <c r="AF132" t="s">
        <v>9913</v>
      </c>
      <c r="AI132">
        <v>954366481</v>
      </c>
      <c r="AJ132">
        <v>618533962</v>
      </c>
      <c r="AK132" t="s">
        <v>3995</v>
      </c>
      <c r="AL132">
        <v>0</v>
      </c>
      <c r="AM132">
        <v>0</v>
      </c>
    </row>
    <row r="133" spans="1:39" customFormat="1" ht="12.75">
      <c r="A133">
        <v>3733850</v>
      </c>
      <c r="B133" t="s">
        <v>8424</v>
      </c>
      <c r="C133" t="s">
        <v>582</v>
      </c>
      <c r="D133">
        <v>3733850</v>
      </c>
      <c r="E133" t="s">
        <v>169</v>
      </c>
      <c r="H133" s="507">
        <v>41203</v>
      </c>
      <c r="I133" t="s">
        <v>245</v>
      </c>
      <c r="J133">
        <v>-11</v>
      </c>
      <c r="K133" t="s">
        <v>8</v>
      </c>
      <c r="M133" t="s">
        <v>175</v>
      </c>
      <c r="N133">
        <v>4370596</v>
      </c>
      <c r="O133" t="s">
        <v>2802</v>
      </c>
      <c r="P133" s="507">
        <v>44808</v>
      </c>
      <c r="Q133" t="s">
        <v>187</v>
      </c>
      <c r="R133" s="507">
        <v>44808</v>
      </c>
      <c r="T133" t="s">
        <v>5765</v>
      </c>
      <c r="U133">
        <v>500</v>
      </c>
      <c r="X133">
        <v>5</v>
      </c>
      <c r="Y133" t="s">
        <v>259</v>
      </c>
      <c r="AC133" t="s">
        <v>174</v>
      </c>
      <c r="AD133" t="s">
        <v>9914</v>
      </c>
      <c r="AE133">
        <v>37130</v>
      </c>
      <c r="AF133" t="s">
        <v>9915</v>
      </c>
      <c r="AJ133" t="s">
        <v>8425</v>
      </c>
      <c r="AK133" t="s">
        <v>8426</v>
      </c>
      <c r="AL133">
        <v>1</v>
      </c>
      <c r="AM133">
        <v>0</v>
      </c>
    </row>
    <row r="134" spans="1:39" customFormat="1" ht="12.75">
      <c r="A134">
        <v>7511627</v>
      </c>
      <c r="B134" t="s">
        <v>491</v>
      </c>
      <c r="C134" t="s">
        <v>492</v>
      </c>
      <c r="D134">
        <v>7511627</v>
      </c>
      <c r="E134" t="s">
        <v>166</v>
      </c>
      <c r="F134" t="s">
        <v>166</v>
      </c>
      <c r="H134" s="507">
        <v>33536</v>
      </c>
      <c r="I134" t="s">
        <v>167</v>
      </c>
      <c r="J134">
        <v>-40</v>
      </c>
      <c r="K134" t="s">
        <v>168</v>
      </c>
      <c r="M134" t="s">
        <v>203</v>
      </c>
      <c r="N134">
        <v>8920312</v>
      </c>
      <c r="O134" t="s">
        <v>288</v>
      </c>
      <c r="P134" s="507">
        <v>44810</v>
      </c>
      <c r="Q134" t="s">
        <v>187</v>
      </c>
      <c r="R134" s="507">
        <v>37432</v>
      </c>
      <c r="S134" s="507">
        <v>44083</v>
      </c>
      <c r="T134" t="s">
        <v>7255</v>
      </c>
      <c r="U134">
        <v>1783</v>
      </c>
      <c r="X134">
        <v>17</v>
      </c>
      <c r="Y134" t="s">
        <v>259</v>
      </c>
      <c r="AC134" t="s">
        <v>177</v>
      </c>
      <c r="AD134" t="s">
        <v>9916</v>
      </c>
      <c r="AE134">
        <v>75009</v>
      </c>
      <c r="AF134" t="s">
        <v>9917</v>
      </c>
      <c r="AK134" t="s">
        <v>3996</v>
      </c>
      <c r="AL134">
        <v>0</v>
      </c>
      <c r="AM134">
        <v>0</v>
      </c>
    </row>
    <row r="135" spans="1:39" customFormat="1" ht="12.75">
      <c r="A135">
        <v>4462568</v>
      </c>
      <c r="B135" t="s">
        <v>8163</v>
      </c>
      <c r="C135" t="s">
        <v>1602</v>
      </c>
      <c r="D135">
        <v>4462568</v>
      </c>
      <c r="E135" t="s">
        <v>169</v>
      </c>
      <c r="F135" t="s">
        <v>169</v>
      </c>
      <c r="H135" s="507">
        <v>42453</v>
      </c>
      <c r="I135" t="s">
        <v>169</v>
      </c>
      <c r="J135">
        <v>-9</v>
      </c>
      <c r="K135" t="s">
        <v>8</v>
      </c>
      <c r="M135" t="s">
        <v>228</v>
      </c>
      <c r="N135">
        <v>12440262</v>
      </c>
      <c r="O135" t="s">
        <v>2208</v>
      </c>
      <c r="P135" s="507">
        <v>44810</v>
      </c>
      <c r="Q135" t="s">
        <v>187</v>
      </c>
      <c r="R135" s="507">
        <v>44496</v>
      </c>
      <c r="T135" t="s">
        <v>5765</v>
      </c>
      <c r="U135">
        <v>500</v>
      </c>
      <c r="X135">
        <v>5</v>
      </c>
      <c r="Y135" t="s">
        <v>259</v>
      </c>
      <c r="AC135" t="s">
        <v>177</v>
      </c>
      <c r="AD135" t="s">
        <v>9918</v>
      </c>
      <c r="AE135">
        <v>44118</v>
      </c>
      <c r="AF135" t="s">
        <v>9919</v>
      </c>
      <c r="AJ135">
        <v>683171751</v>
      </c>
      <c r="AK135" t="s">
        <v>8164</v>
      </c>
      <c r="AL135">
        <v>1</v>
      </c>
      <c r="AM135">
        <v>0</v>
      </c>
    </row>
    <row r="136" spans="1:39" customFormat="1" ht="12.75">
      <c r="A136">
        <v>7918757</v>
      </c>
      <c r="B136" t="s">
        <v>8427</v>
      </c>
      <c r="C136" t="s">
        <v>8428</v>
      </c>
      <c r="D136">
        <v>7918757</v>
      </c>
      <c r="E136" t="s">
        <v>166</v>
      </c>
      <c r="F136" t="s">
        <v>166</v>
      </c>
      <c r="H136" s="507">
        <v>37319</v>
      </c>
      <c r="I136" t="s">
        <v>167</v>
      </c>
      <c r="J136">
        <v>-40</v>
      </c>
      <c r="K136" t="s">
        <v>8</v>
      </c>
      <c r="M136" t="s">
        <v>3025</v>
      </c>
      <c r="N136">
        <v>3290005</v>
      </c>
      <c r="O136" t="s">
        <v>3026</v>
      </c>
      <c r="P136" s="507">
        <v>44816</v>
      </c>
      <c r="Q136" t="s">
        <v>187</v>
      </c>
      <c r="R136" s="507">
        <v>40074</v>
      </c>
      <c r="S136" s="507">
        <v>44811</v>
      </c>
      <c r="T136" t="s">
        <v>181</v>
      </c>
      <c r="U136">
        <v>839</v>
      </c>
      <c r="X136">
        <v>8</v>
      </c>
      <c r="Y136" t="s">
        <v>259</v>
      </c>
      <c r="AB136" s="507">
        <v>44807</v>
      </c>
      <c r="AC136" t="s">
        <v>177</v>
      </c>
      <c r="AD136" t="s">
        <v>9920</v>
      </c>
      <c r="AE136">
        <v>29800</v>
      </c>
      <c r="AJ136">
        <v>617527994</v>
      </c>
      <c r="AK136" t="s">
        <v>8429</v>
      </c>
      <c r="AL136">
        <v>0</v>
      </c>
      <c r="AM136">
        <v>0</v>
      </c>
    </row>
    <row r="137" spans="1:39" customFormat="1" ht="12.75">
      <c r="A137">
        <v>7889091</v>
      </c>
      <c r="B137" t="s">
        <v>7280</v>
      </c>
      <c r="C137" t="s">
        <v>465</v>
      </c>
      <c r="D137">
        <v>7889091</v>
      </c>
      <c r="E137" t="s">
        <v>166</v>
      </c>
      <c r="F137" t="s">
        <v>166</v>
      </c>
      <c r="H137" s="507">
        <v>41949</v>
      </c>
      <c r="I137" t="s">
        <v>169</v>
      </c>
      <c r="J137">
        <v>-9</v>
      </c>
      <c r="K137" t="s">
        <v>8</v>
      </c>
      <c r="M137" t="s">
        <v>238</v>
      </c>
      <c r="N137">
        <v>8781477</v>
      </c>
      <c r="O137" t="s">
        <v>3567</v>
      </c>
      <c r="P137" s="507">
        <v>44794</v>
      </c>
      <c r="Q137" t="s">
        <v>187</v>
      </c>
      <c r="R137" s="507">
        <v>44699</v>
      </c>
      <c r="T137" t="s">
        <v>5765</v>
      </c>
      <c r="U137">
        <v>515</v>
      </c>
      <c r="X137">
        <v>5</v>
      </c>
      <c r="Y137" t="s">
        <v>259</v>
      </c>
      <c r="AC137" t="s">
        <v>177</v>
      </c>
      <c r="AD137" t="s">
        <v>9921</v>
      </c>
      <c r="AE137">
        <v>78960</v>
      </c>
      <c r="AF137" t="s">
        <v>9922</v>
      </c>
      <c r="AK137" t="s">
        <v>7281</v>
      </c>
      <c r="AL137">
        <v>0</v>
      </c>
      <c r="AM137">
        <v>0</v>
      </c>
    </row>
    <row r="138" spans="1:39" customFormat="1" ht="12.75">
      <c r="A138">
        <v>2816504</v>
      </c>
      <c r="B138" t="s">
        <v>9923</v>
      </c>
      <c r="C138" t="s">
        <v>1045</v>
      </c>
      <c r="D138">
        <v>2816504</v>
      </c>
      <c r="E138" t="s">
        <v>169</v>
      </c>
      <c r="H138" s="507">
        <v>41884</v>
      </c>
      <c r="I138" t="s">
        <v>169</v>
      </c>
      <c r="J138">
        <v>-9</v>
      </c>
      <c r="K138" t="s">
        <v>8</v>
      </c>
      <c r="M138" t="s">
        <v>231</v>
      </c>
      <c r="N138">
        <v>4280005</v>
      </c>
      <c r="O138" t="s">
        <v>2844</v>
      </c>
      <c r="P138" s="507">
        <v>44832</v>
      </c>
      <c r="Q138" t="s">
        <v>187</v>
      </c>
      <c r="R138" s="507">
        <v>44832</v>
      </c>
      <c r="T138" t="s">
        <v>5765</v>
      </c>
      <c r="U138">
        <v>500</v>
      </c>
      <c r="X138">
        <v>5</v>
      </c>
      <c r="Y138" t="s">
        <v>259</v>
      </c>
      <c r="AC138" t="s">
        <v>177</v>
      </c>
      <c r="AD138" t="s">
        <v>9924</v>
      </c>
      <c r="AE138">
        <v>28200</v>
      </c>
      <c r="AF138" t="s">
        <v>9925</v>
      </c>
      <c r="AJ138">
        <v>609386004</v>
      </c>
      <c r="AK138" t="s">
        <v>9926</v>
      </c>
      <c r="AL138">
        <v>0</v>
      </c>
      <c r="AM138">
        <v>0</v>
      </c>
    </row>
    <row r="139" spans="1:39" customFormat="1" ht="12.75">
      <c r="A139">
        <v>9258979</v>
      </c>
      <c r="B139" t="s">
        <v>9927</v>
      </c>
      <c r="C139" t="s">
        <v>792</v>
      </c>
      <c r="D139">
        <v>9258979</v>
      </c>
      <c r="E139" t="s">
        <v>169</v>
      </c>
      <c r="H139" s="507">
        <v>41330</v>
      </c>
      <c r="I139" t="s">
        <v>251</v>
      </c>
      <c r="J139">
        <v>-10</v>
      </c>
      <c r="K139" t="s">
        <v>8</v>
      </c>
      <c r="M139" t="s">
        <v>203</v>
      </c>
      <c r="N139">
        <v>8920309</v>
      </c>
      <c r="O139" t="s">
        <v>331</v>
      </c>
      <c r="P139" s="507">
        <v>44830</v>
      </c>
      <c r="Q139" t="s">
        <v>187</v>
      </c>
      <c r="R139" s="507">
        <v>44830</v>
      </c>
      <c r="T139" t="s">
        <v>5765</v>
      </c>
      <c r="U139">
        <v>500</v>
      </c>
      <c r="X139">
        <v>5</v>
      </c>
      <c r="Y139" t="s">
        <v>259</v>
      </c>
      <c r="AC139" t="s">
        <v>177</v>
      </c>
      <c r="AD139" t="s">
        <v>9928</v>
      </c>
      <c r="AE139">
        <v>92500</v>
      </c>
      <c r="AF139" t="s">
        <v>9929</v>
      </c>
      <c r="AK139" t="s">
        <v>9930</v>
      </c>
      <c r="AL139">
        <v>0</v>
      </c>
      <c r="AM139">
        <v>0</v>
      </c>
    </row>
    <row r="140" spans="1:39" customFormat="1" ht="12.75">
      <c r="A140">
        <v>418385</v>
      </c>
      <c r="B140" t="s">
        <v>2795</v>
      </c>
      <c r="C140" t="s">
        <v>306</v>
      </c>
      <c r="D140">
        <v>418385</v>
      </c>
      <c r="E140" t="s">
        <v>166</v>
      </c>
      <c r="F140" t="s">
        <v>166</v>
      </c>
      <c r="H140" s="507">
        <v>34757</v>
      </c>
      <c r="I140" t="s">
        <v>167</v>
      </c>
      <c r="J140">
        <v>-40</v>
      </c>
      <c r="K140" t="s">
        <v>8</v>
      </c>
      <c r="M140" t="s">
        <v>2783</v>
      </c>
      <c r="N140">
        <v>4410546</v>
      </c>
      <c r="O140" t="s">
        <v>2796</v>
      </c>
      <c r="P140" s="507">
        <v>44771</v>
      </c>
      <c r="Q140" t="s">
        <v>187</v>
      </c>
      <c r="R140" s="507">
        <v>37908</v>
      </c>
      <c r="S140" s="507">
        <v>44790</v>
      </c>
      <c r="T140" t="s">
        <v>181</v>
      </c>
      <c r="U140">
        <v>1148</v>
      </c>
      <c r="X140">
        <v>11</v>
      </c>
      <c r="Y140" t="s">
        <v>259</v>
      </c>
      <c r="AC140" t="s">
        <v>177</v>
      </c>
      <c r="AD140" t="s">
        <v>9931</v>
      </c>
      <c r="AE140">
        <v>41400</v>
      </c>
      <c r="AF140" t="s">
        <v>9932</v>
      </c>
      <c r="AJ140">
        <v>641121890</v>
      </c>
      <c r="AK140" t="s">
        <v>7282</v>
      </c>
      <c r="AL140">
        <v>0</v>
      </c>
      <c r="AM140">
        <v>0</v>
      </c>
    </row>
    <row r="141" spans="1:39" customFormat="1" ht="12.75">
      <c r="A141">
        <v>4941979</v>
      </c>
      <c r="B141" t="s">
        <v>9401</v>
      </c>
      <c r="C141" t="s">
        <v>744</v>
      </c>
      <c r="D141">
        <v>4941979</v>
      </c>
      <c r="E141" t="s">
        <v>169</v>
      </c>
      <c r="H141" s="507">
        <v>41378</v>
      </c>
      <c r="I141" t="s">
        <v>251</v>
      </c>
      <c r="J141">
        <v>-10</v>
      </c>
      <c r="K141" t="s">
        <v>8</v>
      </c>
      <c r="M141" t="s">
        <v>236</v>
      </c>
      <c r="N141">
        <v>12490063</v>
      </c>
      <c r="O141" t="s">
        <v>2268</v>
      </c>
      <c r="P141" s="507">
        <v>44824</v>
      </c>
      <c r="Q141" t="s">
        <v>187</v>
      </c>
      <c r="R141" s="507">
        <v>44824</v>
      </c>
      <c r="T141" t="s">
        <v>5765</v>
      </c>
      <c r="U141">
        <v>500</v>
      </c>
      <c r="X141">
        <v>5</v>
      </c>
      <c r="Y141" t="s">
        <v>259</v>
      </c>
      <c r="AC141" t="s">
        <v>177</v>
      </c>
      <c r="AD141" t="s">
        <v>9933</v>
      </c>
      <c r="AE141">
        <v>49240</v>
      </c>
      <c r="AF141" t="s">
        <v>9934</v>
      </c>
      <c r="AJ141">
        <v>689553709</v>
      </c>
      <c r="AK141" t="s">
        <v>9402</v>
      </c>
      <c r="AL141">
        <v>0</v>
      </c>
      <c r="AM141">
        <v>0</v>
      </c>
    </row>
    <row r="142" spans="1:39" customFormat="1" ht="12.75">
      <c r="A142">
        <v>9541487</v>
      </c>
      <c r="B142" t="s">
        <v>3342</v>
      </c>
      <c r="C142" t="s">
        <v>586</v>
      </c>
      <c r="D142">
        <v>9541487</v>
      </c>
      <c r="E142" t="s">
        <v>169</v>
      </c>
      <c r="H142" s="507">
        <v>41146</v>
      </c>
      <c r="I142" t="s">
        <v>245</v>
      </c>
      <c r="J142">
        <v>-11</v>
      </c>
      <c r="K142" t="s">
        <v>8</v>
      </c>
      <c r="M142" t="s">
        <v>232</v>
      </c>
      <c r="N142">
        <v>8950330</v>
      </c>
      <c r="O142" t="s">
        <v>233</v>
      </c>
      <c r="P142" s="507">
        <v>44850</v>
      </c>
      <c r="Q142" t="s">
        <v>187</v>
      </c>
      <c r="R142" s="507">
        <v>44850</v>
      </c>
      <c r="T142" t="s">
        <v>5765</v>
      </c>
      <c r="U142">
        <v>500</v>
      </c>
      <c r="X142">
        <v>5</v>
      </c>
      <c r="Y142" t="s">
        <v>259</v>
      </c>
      <c r="AC142" t="s">
        <v>177</v>
      </c>
      <c r="AD142" t="s">
        <v>9935</v>
      </c>
      <c r="AE142">
        <v>95800</v>
      </c>
      <c r="AF142" t="s">
        <v>9936</v>
      </c>
      <c r="AK142" t="s">
        <v>9937</v>
      </c>
      <c r="AL142">
        <v>0</v>
      </c>
      <c r="AM142">
        <v>0</v>
      </c>
    </row>
    <row r="143" spans="1:39" customFormat="1" ht="12.75">
      <c r="A143">
        <v>4420113</v>
      </c>
      <c r="B143" t="s">
        <v>3649</v>
      </c>
      <c r="C143" t="s">
        <v>1512</v>
      </c>
      <c r="D143">
        <v>4420113</v>
      </c>
      <c r="E143" t="s">
        <v>169</v>
      </c>
      <c r="F143" t="s">
        <v>169</v>
      </c>
      <c r="H143" s="507">
        <v>32334</v>
      </c>
      <c r="I143" t="s">
        <v>167</v>
      </c>
      <c r="J143">
        <v>-40</v>
      </c>
      <c r="K143" t="s">
        <v>8</v>
      </c>
      <c r="M143" t="s">
        <v>2783</v>
      </c>
      <c r="N143">
        <v>4410065</v>
      </c>
      <c r="O143" t="s">
        <v>2858</v>
      </c>
      <c r="P143" s="507">
        <v>44820</v>
      </c>
      <c r="Q143" t="s">
        <v>187</v>
      </c>
      <c r="R143" s="507">
        <v>37432</v>
      </c>
      <c r="S143" s="507">
        <v>44820</v>
      </c>
      <c r="T143" t="s">
        <v>181</v>
      </c>
      <c r="U143">
        <v>1114</v>
      </c>
      <c r="X143">
        <v>11</v>
      </c>
      <c r="Y143" t="s">
        <v>259</v>
      </c>
      <c r="AC143" t="s">
        <v>177</v>
      </c>
      <c r="AD143" t="s">
        <v>9938</v>
      </c>
      <c r="AE143">
        <v>36600</v>
      </c>
      <c r="AF143" t="s">
        <v>9939</v>
      </c>
      <c r="AK143" t="s">
        <v>5473</v>
      </c>
      <c r="AL143">
        <v>0</v>
      </c>
      <c r="AM143">
        <v>0</v>
      </c>
    </row>
    <row r="144" spans="1:39" customFormat="1" ht="12.75">
      <c r="A144">
        <v>9258479</v>
      </c>
      <c r="B144" t="s">
        <v>8430</v>
      </c>
      <c r="C144" t="s">
        <v>310</v>
      </c>
      <c r="D144">
        <v>9258479</v>
      </c>
      <c r="E144" t="s">
        <v>169</v>
      </c>
      <c r="H144" s="507">
        <v>41481</v>
      </c>
      <c r="I144" t="s">
        <v>251</v>
      </c>
      <c r="J144">
        <v>-10</v>
      </c>
      <c r="K144" t="s">
        <v>8</v>
      </c>
      <c r="M144" t="s">
        <v>203</v>
      </c>
      <c r="N144">
        <v>8921458</v>
      </c>
      <c r="O144" t="s">
        <v>272</v>
      </c>
      <c r="P144" s="507">
        <v>44814</v>
      </c>
      <c r="Q144" t="s">
        <v>187</v>
      </c>
      <c r="R144" s="507">
        <v>44814</v>
      </c>
      <c r="T144" t="s">
        <v>5765</v>
      </c>
      <c r="U144">
        <v>500</v>
      </c>
      <c r="X144">
        <v>5</v>
      </c>
      <c r="Y144" t="s">
        <v>259</v>
      </c>
      <c r="AC144" t="s">
        <v>177</v>
      </c>
      <c r="AD144" t="s">
        <v>9666</v>
      </c>
      <c r="AE144">
        <v>92300</v>
      </c>
      <c r="AF144" t="s">
        <v>9940</v>
      </c>
      <c r="AK144" t="s">
        <v>8431</v>
      </c>
      <c r="AL144">
        <v>0</v>
      </c>
      <c r="AM144">
        <v>0</v>
      </c>
    </row>
    <row r="145" spans="1:39" customFormat="1" ht="12.75">
      <c r="A145">
        <v>4463816</v>
      </c>
      <c r="B145" t="s">
        <v>9403</v>
      </c>
      <c r="C145" t="s">
        <v>9404</v>
      </c>
      <c r="D145">
        <v>4463816</v>
      </c>
      <c r="E145" t="s">
        <v>169</v>
      </c>
      <c r="H145" s="507">
        <v>41851</v>
      </c>
      <c r="I145" t="s">
        <v>169</v>
      </c>
      <c r="J145">
        <v>-9</v>
      </c>
      <c r="K145" t="s">
        <v>8</v>
      </c>
      <c r="M145" t="s">
        <v>228</v>
      </c>
      <c r="N145">
        <v>12440116</v>
      </c>
      <c r="O145" t="s">
        <v>6232</v>
      </c>
      <c r="P145" s="507">
        <v>44826</v>
      </c>
      <c r="Q145" t="s">
        <v>187</v>
      </c>
      <c r="R145" s="507">
        <v>44826</v>
      </c>
      <c r="T145" t="s">
        <v>5765</v>
      </c>
      <c r="U145">
        <v>500</v>
      </c>
      <c r="X145">
        <v>5</v>
      </c>
      <c r="Y145" t="s">
        <v>259</v>
      </c>
      <c r="AC145" t="s">
        <v>177</v>
      </c>
      <c r="AD145" t="s">
        <v>9941</v>
      </c>
      <c r="AE145">
        <v>44300</v>
      </c>
      <c r="AF145" t="s">
        <v>9942</v>
      </c>
      <c r="AJ145">
        <v>609061653</v>
      </c>
      <c r="AK145" t="s">
        <v>9405</v>
      </c>
      <c r="AL145">
        <v>1</v>
      </c>
      <c r="AM145">
        <v>0</v>
      </c>
    </row>
    <row r="146" spans="1:39" customFormat="1" ht="12.75">
      <c r="A146">
        <v>7512974</v>
      </c>
      <c r="B146" t="s">
        <v>513</v>
      </c>
      <c r="C146" t="s">
        <v>558</v>
      </c>
      <c r="D146">
        <v>7512974</v>
      </c>
      <c r="E146" t="s">
        <v>166</v>
      </c>
      <c r="F146" t="s">
        <v>166</v>
      </c>
      <c r="H146" s="507">
        <v>31841</v>
      </c>
      <c r="I146" t="s">
        <v>167</v>
      </c>
      <c r="J146">
        <v>-40</v>
      </c>
      <c r="K146" t="s">
        <v>8</v>
      </c>
      <c r="M146" t="s">
        <v>263</v>
      </c>
      <c r="N146">
        <v>8751177</v>
      </c>
      <c r="O146" t="s">
        <v>397</v>
      </c>
      <c r="P146" s="507">
        <v>44748</v>
      </c>
      <c r="Q146" t="s">
        <v>187</v>
      </c>
      <c r="R146" s="507">
        <v>37888</v>
      </c>
      <c r="S146" s="507">
        <v>44062</v>
      </c>
      <c r="T146" t="s">
        <v>7255</v>
      </c>
      <c r="U146">
        <v>839</v>
      </c>
      <c r="X146">
        <v>8</v>
      </c>
      <c r="Y146" t="s">
        <v>259</v>
      </c>
      <c r="AC146" t="s">
        <v>177</v>
      </c>
      <c r="AD146" t="s">
        <v>9943</v>
      </c>
      <c r="AE146">
        <v>75017</v>
      </c>
      <c r="AF146" t="s">
        <v>9944</v>
      </c>
      <c r="AI146">
        <v>144859908</v>
      </c>
      <c r="AK146" t="s">
        <v>3997</v>
      </c>
      <c r="AL146">
        <v>0</v>
      </c>
      <c r="AM146">
        <v>0</v>
      </c>
    </row>
    <row r="147" spans="1:39" customFormat="1" ht="12.75">
      <c r="A147">
        <v>167443</v>
      </c>
      <c r="B147" t="s">
        <v>2219</v>
      </c>
      <c r="C147" t="s">
        <v>219</v>
      </c>
      <c r="D147">
        <v>167443</v>
      </c>
      <c r="E147" t="s">
        <v>166</v>
      </c>
      <c r="F147" t="s">
        <v>166</v>
      </c>
      <c r="H147" s="507">
        <v>30582</v>
      </c>
      <c r="I147" t="s">
        <v>167</v>
      </c>
      <c r="J147">
        <v>-40</v>
      </c>
      <c r="K147" t="s">
        <v>168</v>
      </c>
      <c r="M147" t="s">
        <v>215</v>
      </c>
      <c r="N147">
        <v>3220087</v>
      </c>
      <c r="O147" t="s">
        <v>3041</v>
      </c>
      <c r="P147" s="507">
        <v>44825</v>
      </c>
      <c r="Q147" t="s">
        <v>187</v>
      </c>
      <c r="R147" s="507">
        <v>37432</v>
      </c>
      <c r="S147" s="507">
        <v>44084</v>
      </c>
      <c r="T147" t="s">
        <v>7255</v>
      </c>
      <c r="U147">
        <v>2227</v>
      </c>
      <c r="V147" t="s">
        <v>172</v>
      </c>
      <c r="W147">
        <v>570</v>
      </c>
      <c r="X147" t="s">
        <v>173</v>
      </c>
      <c r="Y147" t="s">
        <v>259</v>
      </c>
      <c r="AB147" s="507">
        <v>44743</v>
      </c>
      <c r="AC147" t="s">
        <v>177</v>
      </c>
      <c r="AD147" t="s">
        <v>9945</v>
      </c>
      <c r="AE147">
        <v>35530</v>
      </c>
      <c r="AF147" t="s">
        <v>9946</v>
      </c>
      <c r="AJ147">
        <v>610266710</v>
      </c>
      <c r="AK147" t="s">
        <v>5252</v>
      </c>
      <c r="AL147">
        <v>0</v>
      </c>
      <c r="AM147">
        <v>0</v>
      </c>
    </row>
    <row r="148" spans="1:39" customFormat="1" ht="12.75">
      <c r="A148">
        <v>9145595</v>
      </c>
      <c r="B148" t="s">
        <v>515</v>
      </c>
      <c r="C148" t="s">
        <v>495</v>
      </c>
      <c r="D148">
        <v>9145595</v>
      </c>
      <c r="E148" t="s">
        <v>166</v>
      </c>
      <c r="F148" t="s">
        <v>166</v>
      </c>
      <c r="H148" s="507">
        <v>38821</v>
      </c>
      <c r="I148" t="s">
        <v>198</v>
      </c>
      <c r="J148">
        <v>-17</v>
      </c>
      <c r="K148" t="s">
        <v>8</v>
      </c>
      <c r="M148" t="s">
        <v>275</v>
      </c>
      <c r="N148">
        <v>8910876</v>
      </c>
      <c r="O148" t="s">
        <v>276</v>
      </c>
      <c r="P148" s="507">
        <v>44813</v>
      </c>
      <c r="Q148" t="s">
        <v>187</v>
      </c>
      <c r="R148" s="507">
        <v>42895</v>
      </c>
      <c r="T148" t="s">
        <v>5765</v>
      </c>
      <c r="U148">
        <v>773</v>
      </c>
      <c r="X148">
        <v>7</v>
      </c>
      <c r="Y148" t="s">
        <v>259</v>
      </c>
      <c r="AC148" t="s">
        <v>177</v>
      </c>
      <c r="AD148" t="s">
        <v>9825</v>
      </c>
      <c r="AE148">
        <v>91160</v>
      </c>
      <c r="AF148" t="s">
        <v>9947</v>
      </c>
      <c r="AK148" t="s">
        <v>5758</v>
      </c>
      <c r="AL148">
        <v>0</v>
      </c>
      <c r="AM148">
        <v>0</v>
      </c>
    </row>
    <row r="149" spans="1:39" customFormat="1" ht="12.75">
      <c r="A149">
        <v>9536504</v>
      </c>
      <c r="B149" t="s">
        <v>515</v>
      </c>
      <c r="C149" t="s">
        <v>362</v>
      </c>
      <c r="D149">
        <v>9536504</v>
      </c>
      <c r="E149" t="s">
        <v>166</v>
      </c>
      <c r="F149" t="s">
        <v>166</v>
      </c>
      <c r="H149" s="507">
        <v>39792</v>
      </c>
      <c r="I149" t="s">
        <v>200</v>
      </c>
      <c r="J149">
        <v>-15</v>
      </c>
      <c r="K149" t="s">
        <v>8</v>
      </c>
      <c r="M149" t="s">
        <v>232</v>
      </c>
      <c r="N149">
        <v>8950479</v>
      </c>
      <c r="O149" t="s">
        <v>516</v>
      </c>
      <c r="P149" s="507">
        <v>44789</v>
      </c>
      <c r="Q149" t="s">
        <v>187</v>
      </c>
      <c r="R149" s="507">
        <v>42940</v>
      </c>
      <c r="T149" t="s">
        <v>5765</v>
      </c>
      <c r="U149">
        <v>1406</v>
      </c>
      <c r="X149">
        <v>14</v>
      </c>
      <c r="Y149" t="s">
        <v>259</v>
      </c>
      <c r="AC149" t="s">
        <v>177</v>
      </c>
      <c r="AD149" t="s">
        <v>9714</v>
      </c>
      <c r="AE149">
        <v>95220</v>
      </c>
      <c r="AF149" t="s">
        <v>9948</v>
      </c>
      <c r="AJ149">
        <v>668325656</v>
      </c>
      <c r="AK149" t="s">
        <v>3998</v>
      </c>
      <c r="AL149">
        <v>0</v>
      </c>
      <c r="AM149">
        <v>0</v>
      </c>
    </row>
    <row r="150" spans="1:39" customFormat="1" ht="12.75">
      <c r="A150">
        <v>9250807</v>
      </c>
      <c r="B150" t="s">
        <v>515</v>
      </c>
      <c r="C150" t="s">
        <v>518</v>
      </c>
      <c r="D150">
        <v>9250807</v>
      </c>
      <c r="E150" t="s">
        <v>166</v>
      </c>
      <c r="F150" t="s">
        <v>166</v>
      </c>
      <c r="H150" s="507">
        <v>40919</v>
      </c>
      <c r="I150" t="s">
        <v>245</v>
      </c>
      <c r="J150">
        <v>-11</v>
      </c>
      <c r="K150" t="s">
        <v>168</v>
      </c>
      <c r="M150" t="s">
        <v>203</v>
      </c>
      <c r="N150">
        <v>8920049</v>
      </c>
      <c r="O150" t="s">
        <v>211</v>
      </c>
      <c r="P150" s="507">
        <v>44816</v>
      </c>
      <c r="Q150" t="s">
        <v>187</v>
      </c>
      <c r="R150" s="507">
        <v>42809</v>
      </c>
      <c r="T150" t="s">
        <v>5765</v>
      </c>
      <c r="U150">
        <v>594</v>
      </c>
      <c r="X150">
        <v>5</v>
      </c>
      <c r="Y150" t="s">
        <v>259</v>
      </c>
      <c r="AC150" t="s">
        <v>177</v>
      </c>
      <c r="AD150" t="s">
        <v>9949</v>
      </c>
      <c r="AE150">
        <v>92100</v>
      </c>
      <c r="AF150" t="s">
        <v>9950</v>
      </c>
      <c r="AK150" t="s">
        <v>3999</v>
      </c>
      <c r="AL150">
        <v>0</v>
      </c>
      <c r="AM150">
        <v>0</v>
      </c>
    </row>
    <row r="151" spans="1:39" customFormat="1" ht="12.75">
      <c r="A151">
        <v>9122359</v>
      </c>
      <c r="B151" t="s">
        <v>515</v>
      </c>
      <c r="C151" t="s">
        <v>472</v>
      </c>
      <c r="D151">
        <v>9122359</v>
      </c>
      <c r="E151" t="s">
        <v>166</v>
      </c>
      <c r="F151" t="s">
        <v>166</v>
      </c>
      <c r="H151" s="507">
        <v>28010</v>
      </c>
      <c r="I151" t="s">
        <v>192</v>
      </c>
      <c r="J151">
        <v>-50</v>
      </c>
      <c r="K151" t="s">
        <v>8</v>
      </c>
      <c r="M151" t="s">
        <v>275</v>
      </c>
      <c r="N151">
        <v>8910876</v>
      </c>
      <c r="O151" t="s">
        <v>276</v>
      </c>
      <c r="P151" s="507">
        <v>44747</v>
      </c>
      <c r="Q151" t="s">
        <v>187</v>
      </c>
      <c r="R151" s="507">
        <v>37432</v>
      </c>
      <c r="S151" s="507">
        <v>43661</v>
      </c>
      <c r="T151" t="s">
        <v>7255</v>
      </c>
      <c r="U151">
        <v>1132</v>
      </c>
      <c r="X151">
        <v>11</v>
      </c>
      <c r="Y151" t="s">
        <v>259</v>
      </c>
      <c r="AC151" t="s">
        <v>177</v>
      </c>
      <c r="AD151" t="s">
        <v>9825</v>
      </c>
      <c r="AE151">
        <v>91160</v>
      </c>
      <c r="AF151" t="s">
        <v>9947</v>
      </c>
      <c r="AI151">
        <v>950345499</v>
      </c>
      <c r="AJ151">
        <v>651221578</v>
      </c>
      <c r="AK151" t="s">
        <v>4000</v>
      </c>
      <c r="AL151">
        <v>0</v>
      </c>
      <c r="AM151">
        <v>0</v>
      </c>
    </row>
    <row r="152" spans="1:39" customFormat="1" ht="12.75">
      <c r="A152">
        <v>2816334</v>
      </c>
      <c r="B152" t="s">
        <v>8432</v>
      </c>
      <c r="C152" t="s">
        <v>8433</v>
      </c>
      <c r="D152">
        <v>2816334</v>
      </c>
      <c r="E152" t="s">
        <v>169</v>
      </c>
      <c r="H152" s="507">
        <v>43353</v>
      </c>
      <c r="I152" t="s">
        <v>169</v>
      </c>
      <c r="J152">
        <v>-9</v>
      </c>
      <c r="K152" t="s">
        <v>8</v>
      </c>
      <c r="M152" t="s">
        <v>231</v>
      </c>
      <c r="N152">
        <v>4280121</v>
      </c>
      <c r="O152" t="s">
        <v>2799</v>
      </c>
      <c r="P152" s="507">
        <v>44812</v>
      </c>
      <c r="Q152" t="s">
        <v>187</v>
      </c>
      <c r="R152" s="507">
        <v>44812</v>
      </c>
      <c r="T152" t="s">
        <v>5765</v>
      </c>
      <c r="U152">
        <v>500</v>
      </c>
      <c r="X152">
        <v>5</v>
      </c>
      <c r="Y152" t="s">
        <v>259</v>
      </c>
      <c r="AC152" t="s">
        <v>177</v>
      </c>
      <c r="AD152" t="s">
        <v>9951</v>
      </c>
      <c r="AE152">
        <v>28600</v>
      </c>
      <c r="AF152" t="s">
        <v>9952</v>
      </c>
      <c r="AJ152">
        <v>661778093</v>
      </c>
      <c r="AK152" t="s">
        <v>8434</v>
      </c>
      <c r="AL152">
        <v>0</v>
      </c>
      <c r="AM152">
        <v>0</v>
      </c>
    </row>
    <row r="153" spans="1:39" customFormat="1" ht="12.75">
      <c r="A153">
        <v>3714960</v>
      </c>
      <c r="B153" t="s">
        <v>2805</v>
      </c>
      <c r="C153" t="s">
        <v>666</v>
      </c>
      <c r="D153">
        <v>3714960</v>
      </c>
      <c r="E153" t="s">
        <v>166</v>
      </c>
      <c r="F153" t="s">
        <v>166</v>
      </c>
      <c r="H153" s="507">
        <v>31661</v>
      </c>
      <c r="I153" t="s">
        <v>167</v>
      </c>
      <c r="J153">
        <v>-40</v>
      </c>
      <c r="K153" t="s">
        <v>8</v>
      </c>
      <c r="M153" t="s">
        <v>175</v>
      </c>
      <c r="N153">
        <v>4370002</v>
      </c>
      <c r="O153" t="s">
        <v>2769</v>
      </c>
      <c r="P153" s="507">
        <v>44804</v>
      </c>
      <c r="Q153" t="s">
        <v>187</v>
      </c>
      <c r="R153" s="507">
        <v>37522</v>
      </c>
      <c r="S153" s="507">
        <v>44791</v>
      </c>
      <c r="T153" t="s">
        <v>181</v>
      </c>
      <c r="U153">
        <v>1127</v>
      </c>
      <c r="X153">
        <v>11</v>
      </c>
      <c r="Y153" t="s">
        <v>259</v>
      </c>
      <c r="AB153" s="507">
        <v>43647</v>
      </c>
      <c r="AC153" t="s">
        <v>177</v>
      </c>
      <c r="AD153" t="s">
        <v>9953</v>
      </c>
      <c r="AE153">
        <v>37390</v>
      </c>
      <c r="AF153" t="s">
        <v>9954</v>
      </c>
      <c r="AJ153">
        <v>625921550</v>
      </c>
      <c r="AK153" t="s">
        <v>5474</v>
      </c>
      <c r="AL153">
        <v>0</v>
      </c>
      <c r="AM153">
        <v>0</v>
      </c>
    </row>
    <row r="154" spans="1:39" customFormat="1" ht="12.75">
      <c r="A154">
        <v>3733837</v>
      </c>
      <c r="B154" t="s">
        <v>2805</v>
      </c>
      <c r="C154" t="s">
        <v>3613</v>
      </c>
      <c r="D154">
        <v>3733837</v>
      </c>
      <c r="E154" t="s">
        <v>169</v>
      </c>
      <c r="H154" s="507">
        <v>43345</v>
      </c>
      <c r="I154" t="s">
        <v>169</v>
      </c>
      <c r="J154">
        <v>-9</v>
      </c>
      <c r="K154" t="s">
        <v>8</v>
      </c>
      <c r="M154" t="s">
        <v>175</v>
      </c>
      <c r="N154">
        <v>4370002</v>
      </c>
      <c r="O154" t="s">
        <v>2769</v>
      </c>
      <c r="P154" s="507">
        <v>44804</v>
      </c>
      <c r="Q154" t="s">
        <v>187</v>
      </c>
      <c r="R154" s="507">
        <v>44804</v>
      </c>
      <c r="S154" s="507">
        <v>44791</v>
      </c>
      <c r="T154" t="s">
        <v>181</v>
      </c>
      <c r="U154">
        <v>500</v>
      </c>
      <c r="X154">
        <v>5</v>
      </c>
      <c r="Y154" t="s">
        <v>259</v>
      </c>
      <c r="AC154" t="s">
        <v>177</v>
      </c>
      <c r="AD154" t="s">
        <v>9955</v>
      </c>
      <c r="AE154">
        <v>37390</v>
      </c>
      <c r="AF154" t="s">
        <v>9956</v>
      </c>
      <c r="AJ154">
        <v>625921550</v>
      </c>
      <c r="AK154" t="s">
        <v>8435</v>
      </c>
      <c r="AL154">
        <v>0</v>
      </c>
      <c r="AM154">
        <v>0</v>
      </c>
    </row>
    <row r="155" spans="1:39" customFormat="1" ht="12.75">
      <c r="A155">
        <v>3728523</v>
      </c>
      <c r="B155" t="s">
        <v>2805</v>
      </c>
      <c r="C155" t="s">
        <v>1612</v>
      </c>
      <c r="D155">
        <v>3728523</v>
      </c>
      <c r="E155" t="s">
        <v>166</v>
      </c>
      <c r="F155" t="s">
        <v>166</v>
      </c>
      <c r="H155" s="507">
        <v>41273</v>
      </c>
      <c r="I155" t="s">
        <v>245</v>
      </c>
      <c r="J155">
        <v>-11</v>
      </c>
      <c r="K155" t="s">
        <v>8</v>
      </c>
      <c r="M155" t="s">
        <v>175</v>
      </c>
      <c r="N155">
        <v>4370002</v>
      </c>
      <c r="O155" t="s">
        <v>2769</v>
      </c>
      <c r="P155" s="507">
        <v>44792</v>
      </c>
      <c r="Q155" t="s">
        <v>187</v>
      </c>
      <c r="R155" s="507">
        <v>42654</v>
      </c>
      <c r="T155" t="s">
        <v>5765</v>
      </c>
      <c r="U155">
        <v>638</v>
      </c>
      <c r="X155">
        <v>6</v>
      </c>
      <c r="Y155" t="s">
        <v>259</v>
      </c>
      <c r="AC155" t="s">
        <v>177</v>
      </c>
      <c r="AD155" t="s">
        <v>9953</v>
      </c>
      <c r="AE155">
        <v>37390</v>
      </c>
      <c r="AF155" t="s">
        <v>9957</v>
      </c>
      <c r="AJ155">
        <v>625921550</v>
      </c>
      <c r="AK155" t="s">
        <v>5474</v>
      </c>
      <c r="AL155">
        <v>0</v>
      </c>
      <c r="AM155">
        <v>0</v>
      </c>
    </row>
    <row r="156" spans="1:39" customFormat="1" ht="12.75">
      <c r="A156">
        <v>9312674</v>
      </c>
      <c r="B156" t="s">
        <v>3281</v>
      </c>
      <c r="C156" t="s">
        <v>189</v>
      </c>
      <c r="D156">
        <v>9312674</v>
      </c>
      <c r="E156" t="s">
        <v>166</v>
      </c>
      <c r="F156" t="s">
        <v>166</v>
      </c>
      <c r="H156" s="507">
        <v>33529</v>
      </c>
      <c r="I156" t="s">
        <v>167</v>
      </c>
      <c r="J156">
        <v>-40</v>
      </c>
      <c r="K156" t="s">
        <v>168</v>
      </c>
      <c r="M156" t="s">
        <v>170</v>
      </c>
      <c r="N156">
        <v>8931011</v>
      </c>
      <c r="O156" t="s">
        <v>664</v>
      </c>
      <c r="P156" s="507">
        <v>44832</v>
      </c>
      <c r="Q156" t="s">
        <v>187</v>
      </c>
      <c r="R156" s="507">
        <v>37883</v>
      </c>
      <c r="S156" s="507">
        <v>44196</v>
      </c>
      <c r="T156" t="s">
        <v>7255</v>
      </c>
      <c r="U156">
        <v>1705</v>
      </c>
      <c r="X156">
        <v>17</v>
      </c>
      <c r="Y156" t="s">
        <v>259</v>
      </c>
      <c r="AB156" s="507">
        <v>43282</v>
      </c>
      <c r="AC156" t="s">
        <v>177</v>
      </c>
      <c r="AD156" t="s">
        <v>9958</v>
      </c>
      <c r="AE156">
        <v>91300</v>
      </c>
      <c r="AF156" t="s">
        <v>9959</v>
      </c>
      <c r="AI156">
        <v>663886456</v>
      </c>
      <c r="AK156" t="s">
        <v>4001</v>
      </c>
      <c r="AL156">
        <v>0</v>
      </c>
      <c r="AM156">
        <v>0</v>
      </c>
    </row>
    <row r="157" spans="1:39" customFormat="1" ht="12.75">
      <c r="A157">
        <v>5612527</v>
      </c>
      <c r="B157" t="s">
        <v>525</v>
      </c>
      <c r="C157" t="s">
        <v>180</v>
      </c>
      <c r="D157">
        <v>5612527</v>
      </c>
      <c r="E157" t="s">
        <v>166</v>
      </c>
      <c r="F157" t="s">
        <v>166</v>
      </c>
      <c r="H157" s="507">
        <v>33401</v>
      </c>
      <c r="I157" t="s">
        <v>167</v>
      </c>
      <c r="J157">
        <v>-40</v>
      </c>
      <c r="K157" t="s">
        <v>168</v>
      </c>
      <c r="M157" t="s">
        <v>217</v>
      </c>
      <c r="N157">
        <v>3560020</v>
      </c>
      <c r="O157" t="s">
        <v>3047</v>
      </c>
      <c r="P157" s="507">
        <v>44783</v>
      </c>
      <c r="Q157" t="s">
        <v>187</v>
      </c>
      <c r="R157" s="507">
        <v>37532</v>
      </c>
      <c r="S157" s="507">
        <v>44524</v>
      </c>
      <c r="T157" t="s">
        <v>7255</v>
      </c>
      <c r="U157">
        <v>1718</v>
      </c>
      <c r="X157">
        <v>17</v>
      </c>
      <c r="Y157" t="s">
        <v>259</v>
      </c>
      <c r="AC157" t="s">
        <v>177</v>
      </c>
      <c r="AD157" t="s">
        <v>9960</v>
      </c>
      <c r="AE157">
        <v>56450</v>
      </c>
      <c r="AF157" t="s">
        <v>9961</v>
      </c>
      <c r="AG157" t="s">
        <v>9962</v>
      </c>
      <c r="AI157">
        <v>297668415</v>
      </c>
      <c r="AJ157">
        <v>673939701</v>
      </c>
      <c r="AK157" t="s">
        <v>5253</v>
      </c>
      <c r="AL157">
        <v>0</v>
      </c>
      <c r="AM157">
        <v>0</v>
      </c>
    </row>
    <row r="158" spans="1:39" customFormat="1" ht="12.75">
      <c r="A158">
        <v>7735297</v>
      </c>
      <c r="B158" t="s">
        <v>8436</v>
      </c>
      <c r="C158" t="s">
        <v>569</v>
      </c>
      <c r="D158">
        <v>7735297</v>
      </c>
      <c r="E158" t="s">
        <v>169</v>
      </c>
      <c r="H158" s="507">
        <v>42898</v>
      </c>
      <c r="I158" t="s">
        <v>169</v>
      </c>
      <c r="J158">
        <v>-9</v>
      </c>
      <c r="K158" t="s">
        <v>8</v>
      </c>
      <c r="M158" t="s">
        <v>206</v>
      </c>
      <c r="N158">
        <v>8771518</v>
      </c>
      <c r="O158" t="s">
        <v>633</v>
      </c>
      <c r="P158" s="507">
        <v>44809</v>
      </c>
      <c r="Q158" t="s">
        <v>187</v>
      </c>
      <c r="R158" s="507">
        <v>44809</v>
      </c>
      <c r="T158" t="s">
        <v>5765</v>
      </c>
      <c r="U158">
        <v>500</v>
      </c>
      <c r="X158">
        <v>5</v>
      </c>
      <c r="Y158" t="s">
        <v>259</v>
      </c>
      <c r="AC158" t="s">
        <v>177</v>
      </c>
      <c r="AD158" t="s">
        <v>9963</v>
      </c>
      <c r="AE158">
        <v>77610</v>
      </c>
      <c r="AF158" t="s">
        <v>9964</v>
      </c>
      <c r="AJ158">
        <v>677706484</v>
      </c>
      <c r="AK158" t="s">
        <v>8437</v>
      </c>
      <c r="AL158">
        <v>0</v>
      </c>
      <c r="AM158">
        <v>0</v>
      </c>
    </row>
    <row r="159" spans="1:39" customFormat="1" ht="12.75">
      <c r="A159">
        <v>9540195</v>
      </c>
      <c r="B159" t="s">
        <v>9965</v>
      </c>
      <c r="C159" t="s">
        <v>524</v>
      </c>
      <c r="D159">
        <v>9540195</v>
      </c>
      <c r="E159" t="s">
        <v>166</v>
      </c>
      <c r="F159" t="s">
        <v>169</v>
      </c>
      <c r="H159" s="507">
        <v>41333</v>
      </c>
      <c r="I159" t="s">
        <v>251</v>
      </c>
      <c r="J159">
        <v>-10</v>
      </c>
      <c r="K159" t="s">
        <v>168</v>
      </c>
      <c r="M159" t="s">
        <v>232</v>
      </c>
      <c r="N159">
        <v>8950262</v>
      </c>
      <c r="O159" t="s">
        <v>312</v>
      </c>
      <c r="P159" s="507">
        <v>44821</v>
      </c>
      <c r="Q159" t="s">
        <v>187</v>
      </c>
      <c r="R159" s="507">
        <v>44472</v>
      </c>
      <c r="T159" t="s">
        <v>5765</v>
      </c>
      <c r="U159">
        <v>501</v>
      </c>
      <c r="X159">
        <v>5</v>
      </c>
      <c r="Y159" t="s">
        <v>259</v>
      </c>
      <c r="AC159" t="s">
        <v>177</v>
      </c>
      <c r="AD159" t="s">
        <v>9966</v>
      </c>
      <c r="AE159">
        <v>95330</v>
      </c>
      <c r="AF159" t="s">
        <v>9967</v>
      </c>
      <c r="AJ159">
        <v>668551100</v>
      </c>
      <c r="AK159" t="s">
        <v>9968</v>
      </c>
      <c r="AL159">
        <v>0</v>
      </c>
      <c r="AM159">
        <v>0</v>
      </c>
    </row>
    <row r="160" spans="1:39" customFormat="1" ht="12.75">
      <c r="A160">
        <v>4464121</v>
      </c>
      <c r="B160" t="s">
        <v>9969</v>
      </c>
      <c r="C160" t="s">
        <v>1651</v>
      </c>
      <c r="D160">
        <v>4464121</v>
      </c>
      <c r="E160" t="s">
        <v>169</v>
      </c>
      <c r="H160" s="507">
        <v>43401</v>
      </c>
      <c r="I160" t="s">
        <v>169</v>
      </c>
      <c r="J160">
        <v>-9</v>
      </c>
      <c r="K160" t="s">
        <v>8</v>
      </c>
      <c r="M160" t="s">
        <v>228</v>
      </c>
      <c r="N160">
        <v>12440144</v>
      </c>
      <c r="O160" t="s">
        <v>2367</v>
      </c>
      <c r="P160" s="507">
        <v>44839</v>
      </c>
      <c r="Q160" t="s">
        <v>187</v>
      </c>
      <c r="R160" s="507">
        <v>44839</v>
      </c>
      <c r="T160" t="s">
        <v>5765</v>
      </c>
      <c r="U160">
        <v>500</v>
      </c>
      <c r="X160">
        <v>5</v>
      </c>
      <c r="Y160" t="s">
        <v>259</v>
      </c>
      <c r="AC160" t="s">
        <v>177</v>
      </c>
      <c r="AD160" t="s">
        <v>9970</v>
      </c>
      <c r="AE160">
        <v>44522</v>
      </c>
      <c r="AF160" t="s">
        <v>9971</v>
      </c>
      <c r="AJ160">
        <v>686453533</v>
      </c>
      <c r="AK160" t="s">
        <v>9972</v>
      </c>
      <c r="AL160">
        <v>0</v>
      </c>
      <c r="AM160">
        <v>0</v>
      </c>
    </row>
    <row r="161" spans="1:39" customFormat="1" ht="12.75">
      <c r="A161">
        <v>3536491</v>
      </c>
      <c r="B161" t="s">
        <v>3048</v>
      </c>
      <c r="C161" t="s">
        <v>1031</v>
      </c>
      <c r="D161">
        <v>3536491</v>
      </c>
      <c r="E161" t="s">
        <v>166</v>
      </c>
      <c r="F161" t="s">
        <v>166</v>
      </c>
      <c r="H161" s="507">
        <v>39690</v>
      </c>
      <c r="I161" t="s">
        <v>200</v>
      </c>
      <c r="J161">
        <v>-15</v>
      </c>
      <c r="K161" t="s">
        <v>168</v>
      </c>
      <c r="M161" t="s">
        <v>178</v>
      </c>
      <c r="N161">
        <v>3350209</v>
      </c>
      <c r="O161" t="s">
        <v>3049</v>
      </c>
      <c r="P161" s="507">
        <v>44812</v>
      </c>
      <c r="Q161" t="s">
        <v>187</v>
      </c>
      <c r="R161" s="507">
        <v>42655</v>
      </c>
      <c r="T161" t="s">
        <v>5765</v>
      </c>
      <c r="U161">
        <v>1082</v>
      </c>
      <c r="X161">
        <v>10</v>
      </c>
      <c r="Y161" t="s">
        <v>259</v>
      </c>
      <c r="AC161" t="s">
        <v>177</v>
      </c>
      <c r="AD161" t="s">
        <v>9973</v>
      </c>
      <c r="AE161">
        <v>35133</v>
      </c>
      <c r="AF161" t="s">
        <v>9974</v>
      </c>
      <c r="AI161">
        <v>299999369</v>
      </c>
      <c r="AK161" t="s">
        <v>7284</v>
      </c>
      <c r="AL161">
        <v>0</v>
      </c>
      <c r="AM161">
        <v>0</v>
      </c>
    </row>
    <row r="162" spans="1:39" customFormat="1" ht="12.75">
      <c r="A162">
        <v>5012605</v>
      </c>
      <c r="B162" t="s">
        <v>3048</v>
      </c>
      <c r="C162" t="s">
        <v>1112</v>
      </c>
      <c r="D162">
        <v>5012605</v>
      </c>
      <c r="E162" t="s">
        <v>166</v>
      </c>
      <c r="F162" t="s">
        <v>166</v>
      </c>
      <c r="H162" s="507">
        <v>27006</v>
      </c>
      <c r="I162" t="s">
        <v>192</v>
      </c>
      <c r="J162">
        <v>-50</v>
      </c>
      <c r="K162" t="s">
        <v>168</v>
      </c>
      <c r="M162" t="s">
        <v>178</v>
      </c>
      <c r="N162">
        <v>3350209</v>
      </c>
      <c r="O162" t="s">
        <v>3049</v>
      </c>
      <c r="P162" s="507">
        <v>44784</v>
      </c>
      <c r="Q162" t="s">
        <v>187</v>
      </c>
      <c r="R162" s="507">
        <v>37917</v>
      </c>
      <c r="S162" s="507">
        <v>44761</v>
      </c>
      <c r="T162" t="s">
        <v>181</v>
      </c>
      <c r="U162">
        <v>1613</v>
      </c>
      <c r="X162">
        <v>16</v>
      </c>
      <c r="Y162" t="s">
        <v>259</v>
      </c>
      <c r="AC162" t="s">
        <v>177</v>
      </c>
      <c r="AD162" t="s">
        <v>9973</v>
      </c>
      <c r="AE162">
        <v>35133</v>
      </c>
      <c r="AF162" t="s">
        <v>9975</v>
      </c>
      <c r="AI162">
        <v>299991369</v>
      </c>
      <c r="AJ162">
        <v>663309536</v>
      </c>
      <c r="AK162" t="s">
        <v>5254</v>
      </c>
      <c r="AL162">
        <v>0</v>
      </c>
      <c r="AM162">
        <v>0</v>
      </c>
    </row>
    <row r="163" spans="1:39" customFormat="1" ht="12.75">
      <c r="A163">
        <v>3711529</v>
      </c>
      <c r="B163" t="s">
        <v>3508</v>
      </c>
      <c r="C163" t="s">
        <v>180</v>
      </c>
      <c r="D163">
        <v>3711529</v>
      </c>
      <c r="E163" t="s">
        <v>166</v>
      </c>
      <c r="F163" t="s">
        <v>166</v>
      </c>
      <c r="H163" s="507">
        <v>31982</v>
      </c>
      <c r="I163" t="s">
        <v>167</v>
      </c>
      <c r="J163">
        <v>-40</v>
      </c>
      <c r="K163" t="s">
        <v>168</v>
      </c>
      <c r="M163" t="s">
        <v>175</v>
      </c>
      <c r="N163">
        <v>4370002</v>
      </c>
      <c r="O163" t="s">
        <v>2769</v>
      </c>
      <c r="P163" s="507">
        <v>44827</v>
      </c>
      <c r="Q163" t="s">
        <v>187</v>
      </c>
      <c r="R163" s="507">
        <v>37432</v>
      </c>
      <c r="S163" s="507">
        <v>44827</v>
      </c>
      <c r="T163" t="s">
        <v>181</v>
      </c>
      <c r="U163">
        <v>2334</v>
      </c>
      <c r="V163" t="s">
        <v>172</v>
      </c>
      <c r="W163">
        <v>408</v>
      </c>
      <c r="X163" t="s">
        <v>173</v>
      </c>
      <c r="Y163" t="s">
        <v>259</v>
      </c>
      <c r="AB163" s="507">
        <v>44743</v>
      </c>
      <c r="AC163" t="s">
        <v>177</v>
      </c>
      <c r="AD163" t="s">
        <v>9881</v>
      </c>
      <c r="AE163">
        <v>37000</v>
      </c>
      <c r="AF163" t="s">
        <v>9976</v>
      </c>
      <c r="AJ163">
        <v>626149081</v>
      </c>
      <c r="AK163" t="s">
        <v>4002</v>
      </c>
      <c r="AL163">
        <v>0</v>
      </c>
      <c r="AM163">
        <v>0</v>
      </c>
    </row>
    <row r="164" spans="1:39" customFormat="1" ht="12.75">
      <c r="A164">
        <v>3711528</v>
      </c>
      <c r="B164" t="s">
        <v>3508</v>
      </c>
      <c r="C164" t="s">
        <v>304</v>
      </c>
      <c r="D164">
        <v>3711528</v>
      </c>
      <c r="E164" t="s">
        <v>166</v>
      </c>
      <c r="F164" t="s">
        <v>166</v>
      </c>
      <c r="H164" s="507">
        <v>31982</v>
      </c>
      <c r="I164" t="s">
        <v>167</v>
      </c>
      <c r="J164">
        <v>-40</v>
      </c>
      <c r="K164" t="s">
        <v>168</v>
      </c>
      <c r="M164" t="s">
        <v>2783</v>
      </c>
      <c r="N164">
        <v>4410080</v>
      </c>
      <c r="O164" t="s">
        <v>2786</v>
      </c>
      <c r="P164" s="507">
        <v>44798</v>
      </c>
      <c r="Q164" t="s">
        <v>187</v>
      </c>
      <c r="R164" s="507">
        <v>37432</v>
      </c>
      <c r="S164" s="507">
        <v>44274</v>
      </c>
      <c r="T164" t="s">
        <v>7255</v>
      </c>
      <c r="U164">
        <v>2429</v>
      </c>
      <c r="V164" t="s">
        <v>172</v>
      </c>
      <c r="W164">
        <v>298</v>
      </c>
      <c r="X164" t="s">
        <v>173</v>
      </c>
      <c r="Y164" t="s">
        <v>259</v>
      </c>
      <c r="AB164" s="507">
        <v>44378</v>
      </c>
      <c r="AC164" t="s">
        <v>177</v>
      </c>
      <c r="AD164" t="s">
        <v>9977</v>
      </c>
      <c r="AE164">
        <v>36300</v>
      </c>
      <c r="AF164" t="s">
        <v>9978</v>
      </c>
      <c r="AH164" t="s">
        <v>9979</v>
      </c>
      <c r="AJ164">
        <v>629366925</v>
      </c>
      <c r="AK164" t="s">
        <v>5784</v>
      </c>
      <c r="AL164">
        <v>0</v>
      </c>
      <c r="AM164">
        <v>0</v>
      </c>
    </row>
    <row r="165" spans="1:39" customFormat="1" ht="12.75">
      <c r="A165">
        <v>8518360</v>
      </c>
      <c r="B165" t="s">
        <v>2229</v>
      </c>
      <c r="C165" t="s">
        <v>471</v>
      </c>
      <c r="D165">
        <v>8518360</v>
      </c>
      <c r="E165" t="s">
        <v>166</v>
      </c>
      <c r="H165" s="507">
        <v>35213</v>
      </c>
      <c r="I165" t="s">
        <v>167</v>
      </c>
      <c r="J165">
        <v>-40</v>
      </c>
      <c r="K165" t="s">
        <v>8</v>
      </c>
      <c r="M165" t="s">
        <v>263</v>
      </c>
      <c r="N165">
        <v>8751459</v>
      </c>
      <c r="O165" t="s">
        <v>3578</v>
      </c>
      <c r="P165" s="507">
        <v>44853</v>
      </c>
      <c r="Q165" t="s">
        <v>187</v>
      </c>
      <c r="R165" s="507">
        <v>37886</v>
      </c>
      <c r="S165" s="507">
        <v>44841</v>
      </c>
      <c r="T165" t="s">
        <v>181</v>
      </c>
      <c r="U165">
        <v>1283</v>
      </c>
      <c r="X165">
        <v>12</v>
      </c>
      <c r="Y165" t="s">
        <v>259</v>
      </c>
      <c r="AB165" s="507">
        <v>43783</v>
      </c>
      <c r="AC165" t="s">
        <v>177</v>
      </c>
      <c r="AD165" t="s">
        <v>9793</v>
      </c>
      <c r="AE165">
        <v>75018</v>
      </c>
      <c r="AF165" t="s">
        <v>9980</v>
      </c>
      <c r="AK165" t="s">
        <v>9981</v>
      </c>
      <c r="AL165">
        <v>0</v>
      </c>
      <c r="AM165">
        <v>0</v>
      </c>
    </row>
    <row r="166" spans="1:39" customFormat="1" ht="12.75">
      <c r="A166">
        <v>9420136</v>
      </c>
      <c r="B166" t="s">
        <v>2229</v>
      </c>
      <c r="C166" t="s">
        <v>589</v>
      </c>
      <c r="D166">
        <v>9420136</v>
      </c>
      <c r="E166" t="s">
        <v>166</v>
      </c>
      <c r="F166" t="s">
        <v>166</v>
      </c>
      <c r="H166" s="507">
        <v>32847</v>
      </c>
      <c r="I166" t="s">
        <v>167</v>
      </c>
      <c r="J166">
        <v>-40</v>
      </c>
      <c r="K166" t="s">
        <v>8</v>
      </c>
      <c r="M166" t="s">
        <v>208</v>
      </c>
      <c r="N166">
        <v>12850069</v>
      </c>
      <c r="O166" t="s">
        <v>2189</v>
      </c>
      <c r="P166" s="507">
        <v>44803</v>
      </c>
      <c r="Q166" t="s">
        <v>187</v>
      </c>
      <c r="R166" s="507">
        <v>37432</v>
      </c>
      <c r="S166" s="507">
        <v>44618</v>
      </c>
      <c r="T166" t="s">
        <v>7255</v>
      </c>
      <c r="U166">
        <v>1639</v>
      </c>
      <c r="V166" t="s">
        <v>172</v>
      </c>
      <c r="W166">
        <v>229</v>
      </c>
      <c r="X166" t="s">
        <v>173</v>
      </c>
      <c r="Y166" t="s">
        <v>259</v>
      </c>
      <c r="AB166" s="507">
        <v>43282</v>
      </c>
      <c r="AC166" t="s">
        <v>177</v>
      </c>
      <c r="AD166" t="s">
        <v>9982</v>
      </c>
      <c r="AE166">
        <v>85700</v>
      </c>
      <c r="AF166" t="s">
        <v>9983</v>
      </c>
      <c r="AI166">
        <v>251913169</v>
      </c>
      <c r="AK166" t="s">
        <v>4740</v>
      </c>
      <c r="AL166">
        <v>0</v>
      </c>
      <c r="AM166">
        <v>0</v>
      </c>
    </row>
    <row r="167" spans="1:39" customFormat="1" ht="12.75">
      <c r="A167">
        <v>223271</v>
      </c>
      <c r="B167" t="s">
        <v>7285</v>
      </c>
      <c r="C167" t="s">
        <v>191</v>
      </c>
      <c r="D167">
        <v>223271</v>
      </c>
      <c r="E167" t="s">
        <v>166</v>
      </c>
      <c r="F167" t="s">
        <v>166</v>
      </c>
      <c r="H167" s="507">
        <v>27943</v>
      </c>
      <c r="I167" t="s">
        <v>192</v>
      </c>
      <c r="J167">
        <v>-50</v>
      </c>
      <c r="K167" t="s">
        <v>168</v>
      </c>
      <c r="M167" t="s">
        <v>215</v>
      </c>
      <c r="N167">
        <v>3220127</v>
      </c>
      <c r="O167" t="s">
        <v>3449</v>
      </c>
      <c r="P167" s="507">
        <v>44806</v>
      </c>
      <c r="Q167" t="s">
        <v>187</v>
      </c>
      <c r="R167" s="507">
        <v>37432</v>
      </c>
      <c r="S167" s="507">
        <v>44543</v>
      </c>
      <c r="T167" t="s">
        <v>7255</v>
      </c>
      <c r="U167">
        <v>1755</v>
      </c>
      <c r="X167">
        <v>17</v>
      </c>
      <c r="Y167" t="s">
        <v>259</v>
      </c>
      <c r="AC167" t="s">
        <v>177</v>
      </c>
      <c r="AD167" t="s">
        <v>9984</v>
      </c>
      <c r="AE167">
        <v>22560</v>
      </c>
      <c r="AF167" t="s">
        <v>9985</v>
      </c>
      <c r="AG167" t="s">
        <v>9986</v>
      </c>
      <c r="AJ167" t="s">
        <v>7286</v>
      </c>
      <c r="AK167" t="s">
        <v>7287</v>
      </c>
      <c r="AL167">
        <v>0</v>
      </c>
      <c r="AM167">
        <v>0</v>
      </c>
    </row>
    <row r="168" spans="1:39" customFormat="1" ht="12.75">
      <c r="A168">
        <v>2220080</v>
      </c>
      <c r="B168" t="s">
        <v>7285</v>
      </c>
      <c r="C168" t="s">
        <v>199</v>
      </c>
      <c r="D168">
        <v>2220080</v>
      </c>
      <c r="E168" t="s">
        <v>166</v>
      </c>
      <c r="F168" t="s">
        <v>166</v>
      </c>
      <c r="H168" s="507">
        <v>40368</v>
      </c>
      <c r="I168" t="s">
        <v>254</v>
      </c>
      <c r="J168">
        <v>-13</v>
      </c>
      <c r="K168" t="s">
        <v>168</v>
      </c>
      <c r="M168" t="s">
        <v>215</v>
      </c>
      <c r="N168">
        <v>3220127</v>
      </c>
      <c r="O168" t="s">
        <v>3449</v>
      </c>
      <c r="P168" s="507">
        <v>44806</v>
      </c>
      <c r="Q168" t="s">
        <v>187</v>
      </c>
      <c r="R168" s="507">
        <v>43054</v>
      </c>
      <c r="T168" t="s">
        <v>5765</v>
      </c>
      <c r="U168">
        <v>869</v>
      </c>
      <c r="X168">
        <v>8</v>
      </c>
      <c r="Y168" t="s">
        <v>259</v>
      </c>
      <c r="AC168" t="s">
        <v>177</v>
      </c>
      <c r="AD168" t="s">
        <v>9987</v>
      </c>
      <c r="AE168">
        <v>22300</v>
      </c>
      <c r="AF168" t="s">
        <v>9988</v>
      </c>
      <c r="AJ168">
        <v>33685324056</v>
      </c>
      <c r="AK168" t="s">
        <v>7288</v>
      </c>
      <c r="AL168">
        <v>0</v>
      </c>
      <c r="AM168">
        <v>0</v>
      </c>
    </row>
    <row r="169" spans="1:39" customFormat="1" ht="12.75">
      <c r="A169">
        <v>4523159</v>
      </c>
      <c r="B169" t="s">
        <v>2808</v>
      </c>
      <c r="C169" t="s">
        <v>837</v>
      </c>
      <c r="D169">
        <v>4523159</v>
      </c>
      <c r="E169" t="s">
        <v>166</v>
      </c>
      <c r="F169" t="s">
        <v>166</v>
      </c>
      <c r="H169" s="507">
        <v>38063</v>
      </c>
      <c r="I169" t="s">
        <v>7238</v>
      </c>
      <c r="J169">
        <v>-19</v>
      </c>
      <c r="K169" t="s">
        <v>8</v>
      </c>
      <c r="M169" t="s">
        <v>2764</v>
      </c>
      <c r="N169">
        <v>4450410</v>
      </c>
      <c r="O169" t="s">
        <v>3462</v>
      </c>
      <c r="P169" s="507">
        <v>44831</v>
      </c>
      <c r="Q169" t="s">
        <v>187</v>
      </c>
      <c r="R169" s="507">
        <v>40880</v>
      </c>
      <c r="S169" s="507">
        <v>44817</v>
      </c>
      <c r="T169" t="s">
        <v>181</v>
      </c>
      <c r="U169">
        <v>1088</v>
      </c>
      <c r="X169">
        <v>10</v>
      </c>
      <c r="Y169" t="s">
        <v>259</v>
      </c>
      <c r="AC169" t="s">
        <v>177</v>
      </c>
      <c r="AD169" t="s">
        <v>9989</v>
      </c>
      <c r="AE169">
        <v>45160</v>
      </c>
      <c r="AF169" t="s">
        <v>9990</v>
      </c>
      <c r="AJ169">
        <v>695293489</v>
      </c>
      <c r="AK169" t="s">
        <v>9991</v>
      </c>
      <c r="AL169">
        <v>0</v>
      </c>
      <c r="AM169">
        <v>0</v>
      </c>
    </row>
    <row r="170" spans="1:39" customFormat="1" ht="12.75">
      <c r="A170">
        <v>4514050</v>
      </c>
      <c r="B170" t="s">
        <v>530</v>
      </c>
      <c r="C170" t="s">
        <v>422</v>
      </c>
      <c r="D170">
        <v>4514050</v>
      </c>
      <c r="E170" t="s">
        <v>166</v>
      </c>
      <c r="F170" t="s">
        <v>166</v>
      </c>
      <c r="H170" s="507">
        <v>33894</v>
      </c>
      <c r="I170" t="s">
        <v>167</v>
      </c>
      <c r="J170">
        <v>-40</v>
      </c>
      <c r="K170" t="s">
        <v>168</v>
      </c>
      <c r="M170" t="s">
        <v>2773</v>
      </c>
      <c r="N170">
        <v>4180613</v>
      </c>
      <c r="O170" t="s">
        <v>2800</v>
      </c>
      <c r="P170" s="507">
        <v>44820</v>
      </c>
      <c r="Q170" t="s">
        <v>187</v>
      </c>
      <c r="R170" s="507">
        <v>37537</v>
      </c>
      <c r="S170" s="507">
        <v>44804</v>
      </c>
      <c r="T170" t="s">
        <v>181</v>
      </c>
      <c r="U170">
        <v>1868</v>
      </c>
      <c r="X170">
        <v>18</v>
      </c>
      <c r="Y170" t="s">
        <v>259</v>
      </c>
      <c r="AB170" s="507">
        <v>43282</v>
      </c>
      <c r="AC170" t="s">
        <v>177</v>
      </c>
      <c r="AD170" t="s">
        <v>9992</v>
      </c>
      <c r="AE170">
        <v>18000</v>
      </c>
      <c r="AF170" t="s">
        <v>9993</v>
      </c>
      <c r="AJ170">
        <v>606451174</v>
      </c>
      <c r="AK170" t="s">
        <v>5475</v>
      </c>
      <c r="AL170">
        <v>0</v>
      </c>
      <c r="AM170">
        <v>0</v>
      </c>
    </row>
    <row r="171" spans="1:39" customFormat="1" ht="12.75">
      <c r="A171">
        <v>9150403</v>
      </c>
      <c r="B171" t="s">
        <v>6885</v>
      </c>
      <c r="C171" t="s">
        <v>3854</v>
      </c>
      <c r="D171">
        <v>9150403</v>
      </c>
      <c r="E171" t="s">
        <v>166</v>
      </c>
      <c r="F171" t="s">
        <v>166</v>
      </c>
      <c r="H171" s="507">
        <v>40927</v>
      </c>
      <c r="I171" t="s">
        <v>245</v>
      </c>
      <c r="J171">
        <v>-11</v>
      </c>
      <c r="K171" t="s">
        <v>8</v>
      </c>
      <c r="M171" t="s">
        <v>275</v>
      </c>
      <c r="N171">
        <v>8911132</v>
      </c>
      <c r="O171" t="s">
        <v>386</v>
      </c>
      <c r="P171" s="507">
        <v>44821</v>
      </c>
      <c r="Q171" t="s">
        <v>187</v>
      </c>
      <c r="R171" s="507">
        <v>44463</v>
      </c>
      <c r="T171" t="s">
        <v>5765</v>
      </c>
      <c r="U171">
        <v>500</v>
      </c>
      <c r="X171">
        <v>5</v>
      </c>
      <c r="Y171" t="s">
        <v>259</v>
      </c>
      <c r="AC171" t="s">
        <v>177</v>
      </c>
      <c r="AD171" t="s">
        <v>9994</v>
      </c>
      <c r="AE171">
        <v>91800</v>
      </c>
      <c r="AF171" t="s">
        <v>9995</v>
      </c>
      <c r="AK171" t="s">
        <v>6886</v>
      </c>
      <c r="AL171">
        <v>0</v>
      </c>
      <c r="AM171">
        <v>0</v>
      </c>
    </row>
    <row r="172" spans="1:39" customFormat="1" ht="12.75">
      <c r="A172">
        <v>9521966</v>
      </c>
      <c r="B172" t="s">
        <v>3719</v>
      </c>
      <c r="C172" t="s">
        <v>816</v>
      </c>
      <c r="D172">
        <v>9521966</v>
      </c>
      <c r="E172" t="s">
        <v>166</v>
      </c>
      <c r="H172" s="507">
        <v>34279</v>
      </c>
      <c r="I172" t="s">
        <v>167</v>
      </c>
      <c r="J172">
        <v>-40</v>
      </c>
      <c r="K172" t="s">
        <v>8</v>
      </c>
      <c r="M172" t="s">
        <v>232</v>
      </c>
      <c r="N172">
        <v>8951092</v>
      </c>
      <c r="O172" t="s">
        <v>461</v>
      </c>
      <c r="P172" s="507">
        <v>44853</v>
      </c>
      <c r="Q172" t="s">
        <v>187</v>
      </c>
      <c r="R172" s="507">
        <v>37530</v>
      </c>
      <c r="S172" s="507">
        <v>44845</v>
      </c>
      <c r="T172" t="s">
        <v>181</v>
      </c>
      <c r="U172">
        <v>899</v>
      </c>
      <c r="X172">
        <v>8</v>
      </c>
      <c r="Y172" t="s">
        <v>259</v>
      </c>
      <c r="AC172" t="s">
        <v>177</v>
      </c>
      <c r="AD172" t="s">
        <v>9996</v>
      </c>
      <c r="AE172">
        <v>60240</v>
      </c>
      <c r="AF172" t="s">
        <v>9997</v>
      </c>
      <c r="AJ172">
        <v>676883438</v>
      </c>
      <c r="AK172" t="s">
        <v>9998</v>
      </c>
      <c r="AL172">
        <v>0</v>
      </c>
      <c r="AM172">
        <v>0</v>
      </c>
    </row>
    <row r="173" spans="1:39" customFormat="1" ht="12.75">
      <c r="A173">
        <v>4527145</v>
      </c>
      <c r="B173" t="s">
        <v>3719</v>
      </c>
      <c r="C173" t="s">
        <v>257</v>
      </c>
      <c r="D173">
        <v>4527145</v>
      </c>
      <c r="E173" t="s">
        <v>166</v>
      </c>
      <c r="F173" t="s">
        <v>166</v>
      </c>
      <c r="H173" s="507">
        <v>37417</v>
      </c>
      <c r="I173" t="s">
        <v>167</v>
      </c>
      <c r="J173">
        <v>-40</v>
      </c>
      <c r="K173" t="s">
        <v>168</v>
      </c>
      <c r="M173" t="s">
        <v>2764</v>
      </c>
      <c r="N173">
        <v>4450751</v>
      </c>
      <c r="O173" t="s">
        <v>2768</v>
      </c>
      <c r="P173" s="507">
        <v>44806</v>
      </c>
      <c r="Q173" t="s">
        <v>187</v>
      </c>
      <c r="R173" s="507">
        <v>42259</v>
      </c>
      <c r="S173" s="507">
        <v>44441</v>
      </c>
      <c r="T173" t="s">
        <v>7255</v>
      </c>
      <c r="U173">
        <v>1829</v>
      </c>
      <c r="X173">
        <v>18</v>
      </c>
      <c r="Y173" t="s">
        <v>259</v>
      </c>
      <c r="AB173" s="507">
        <v>43282</v>
      </c>
      <c r="AC173" t="s">
        <v>177</v>
      </c>
      <c r="AD173" t="s">
        <v>9999</v>
      </c>
      <c r="AE173">
        <v>28140</v>
      </c>
      <c r="AF173" t="s">
        <v>10000</v>
      </c>
      <c r="AI173">
        <v>237321907</v>
      </c>
      <c r="AJ173">
        <v>619840696</v>
      </c>
      <c r="AK173" t="s">
        <v>5786</v>
      </c>
      <c r="AL173">
        <v>0</v>
      </c>
      <c r="AM173">
        <v>0</v>
      </c>
    </row>
    <row r="174" spans="1:39" customFormat="1" ht="12.75">
      <c r="A174">
        <v>8530170</v>
      </c>
      <c r="B174" t="s">
        <v>3866</v>
      </c>
      <c r="C174" t="s">
        <v>637</v>
      </c>
      <c r="D174">
        <v>8530170</v>
      </c>
      <c r="E174" t="s">
        <v>166</v>
      </c>
      <c r="F174" t="s">
        <v>166</v>
      </c>
      <c r="H174" s="507">
        <v>40512</v>
      </c>
      <c r="I174" t="s">
        <v>254</v>
      </c>
      <c r="J174">
        <v>-13</v>
      </c>
      <c r="K174" t="s">
        <v>168</v>
      </c>
      <c r="M174" t="s">
        <v>208</v>
      </c>
      <c r="N174">
        <v>12850167</v>
      </c>
      <c r="O174" t="s">
        <v>3667</v>
      </c>
      <c r="P174" s="507">
        <v>44816</v>
      </c>
      <c r="Q174" t="s">
        <v>187</v>
      </c>
      <c r="R174" s="507">
        <v>43792</v>
      </c>
      <c r="T174" t="s">
        <v>5765</v>
      </c>
      <c r="U174">
        <v>630</v>
      </c>
      <c r="X174">
        <v>6</v>
      </c>
      <c r="Y174" t="s">
        <v>259</v>
      </c>
      <c r="AC174" t="s">
        <v>177</v>
      </c>
      <c r="AD174" t="s">
        <v>10001</v>
      </c>
      <c r="AE174">
        <v>85700</v>
      </c>
      <c r="AF174" t="s">
        <v>10002</v>
      </c>
      <c r="AI174">
        <v>950878807</v>
      </c>
      <c r="AJ174">
        <v>676824464</v>
      </c>
      <c r="AK174" t="s">
        <v>4741</v>
      </c>
      <c r="AL174">
        <v>0</v>
      </c>
      <c r="AM174">
        <v>0</v>
      </c>
    </row>
    <row r="175" spans="1:39" customFormat="1" ht="12.75">
      <c r="A175">
        <v>9421985</v>
      </c>
      <c r="B175" t="s">
        <v>532</v>
      </c>
      <c r="C175" t="s">
        <v>202</v>
      </c>
      <c r="D175">
        <v>9421985</v>
      </c>
      <c r="E175" t="s">
        <v>166</v>
      </c>
      <c r="F175" t="s">
        <v>166</v>
      </c>
      <c r="H175" s="507">
        <v>33705</v>
      </c>
      <c r="I175" t="s">
        <v>167</v>
      </c>
      <c r="J175">
        <v>-40</v>
      </c>
      <c r="K175" t="s">
        <v>168</v>
      </c>
      <c r="M175" t="s">
        <v>206</v>
      </c>
      <c r="N175">
        <v>8770426</v>
      </c>
      <c r="O175" t="s">
        <v>507</v>
      </c>
      <c r="P175" s="507">
        <v>44803</v>
      </c>
      <c r="Q175" t="s">
        <v>187</v>
      </c>
      <c r="R175" s="507">
        <v>37545</v>
      </c>
      <c r="S175" s="507">
        <v>44082</v>
      </c>
      <c r="T175" t="s">
        <v>7255</v>
      </c>
      <c r="U175">
        <v>2145</v>
      </c>
      <c r="V175" t="s">
        <v>172</v>
      </c>
      <c r="W175">
        <v>721</v>
      </c>
      <c r="X175" t="s">
        <v>173</v>
      </c>
      <c r="Y175" t="s">
        <v>259</v>
      </c>
      <c r="AC175" t="s">
        <v>177</v>
      </c>
      <c r="AD175" t="s">
        <v>10003</v>
      </c>
      <c r="AE175">
        <v>94370</v>
      </c>
      <c r="AF175" t="s">
        <v>10004</v>
      </c>
      <c r="AJ175">
        <v>612374770</v>
      </c>
      <c r="AK175" t="s">
        <v>4003</v>
      </c>
      <c r="AL175">
        <v>0</v>
      </c>
      <c r="AM175">
        <v>0</v>
      </c>
    </row>
    <row r="176" spans="1:39" customFormat="1" ht="12.75">
      <c r="A176">
        <v>3610196</v>
      </c>
      <c r="B176" t="s">
        <v>10005</v>
      </c>
      <c r="C176" t="s">
        <v>10006</v>
      </c>
      <c r="D176">
        <v>3610196</v>
      </c>
      <c r="E176" t="s">
        <v>169</v>
      </c>
      <c r="H176" s="507">
        <v>41400</v>
      </c>
      <c r="I176" t="s">
        <v>251</v>
      </c>
      <c r="J176">
        <v>-10</v>
      </c>
      <c r="K176" t="s">
        <v>8</v>
      </c>
      <c r="M176" t="s">
        <v>2770</v>
      </c>
      <c r="N176">
        <v>4360315</v>
      </c>
      <c r="O176" t="s">
        <v>3723</v>
      </c>
      <c r="P176" s="507">
        <v>44832</v>
      </c>
      <c r="Q176" t="s">
        <v>187</v>
      </c>
      <c r="R176" s="507">
        <v>44832</v>
      </c>
      <c r="T176" t="s">
        <v>5765</v>
      </c>
      <c r="U176">
        <v>500</v>
      </c>
      <c r="X176">
        <v>5</v>
      </c>
      <c r="Y176" t="s">
        <v>259</v>
      </c>
      <c r="AC176" t="s">
        <v>177</v>
      </c>
      <c r="AD176" t="s">
        <v>10007</v>
      </c>
      <c r="AE176">
        <v>36400</v>
      </c>
      <c r="AF176" t="s">
        <v>10008</v>
      </c>
      <c r="AK176" t="s">
        <v>10009</v>
      </c>
      <c r="AL176">
        <v>0</v>
      </c>
      <c r="AM176">
        <v>0</v>
      </c>
    </row>
    <row r="177" spans="1:39" customFormat="1" ht="12.75">
      <c r="A177">
        <v>4461705</v>
      </c>
      <c r="B177" t="s">
        <v>6755</v>
      </c>
      <c r="C177" t="s">
        <v>482</v>
      </c>
      <c r="D177">
        <v>4461705</v>
      </c>
      <c r="E177" t="s">
        <v>169</v>
      </c>
      <c r="F177" t="s">
        <v>169</v>
      </c>
      <c r="H177" s="507">
        <v>42839</v>
      </c>
      <c r="I177" t="s">
        <v>169</v>
      </c>
      <c r="J177">
        <v>-9</v>
      </c>
      <c r="K177" t="s">
        <v>8</v>
      </c>
      <c r="M177" t="s">
        <v>228</v>
      </c>
      <c r="N177">
        <v>12440195</v>
      </c>
      <c r="O177" t="s">
        <v>2265</v>
      </c>
      <c r="P177" s="507">
        <v>44810</v>
      </c>
      <c r="Q177" t="s">
        <v>187</v>
      </c>
      <c r="R177" s="507">
        <v>44455</v>
      </c>
      <c r="T177" t="s">
        <v>5765</v>
      </c>
      <c r="U177">
        <v>500</v>
      </c>
      <c r="X177">
        <v>5</v>
      </c>
      <c r="Y177" t="s">
        <v>259</v>
      </c>
      <c r="AC177" t="s">
        <v>177</v>
      </c>
      <c r="AD177" t="s">
        <v>10010</v>
      </c>
      <c r="AE177">
        <v>44350</v>
      </c>
      <c r="AF177" t="s">
        <v>10011</v>
      </c>
      <c r="AK177" t="s">
        <v>9406</v>
      </c>
      <c r="AL177">
        <v>0</v>
      </c>
      <c r="AM177">
        <v>0</v>
      </c>
    </row>
    <row r="178" spans="1:39" customFormat="1" ht="12.75">
      <c r="A178">
        <v>291576</v>
      </c>
      <c r="B178" t="s">
        <v>536</v>
      </c>
      <c r="C178" t="s">
        <v>1390</v>
      </c>
      <c r="D178">
        <v>291576</v>
      </c>
      <c r="E178" t="s">
        <v>166</v>
      </c>
      <c r="F178" t="s">
        <v>166</v>
      </c>
      <c r="H178" s="507">
        <v>24133</v>
      </c>
      <c r="I178" t="s">
        <v>367</v>
      </c>
      <c r="J178">
        <v>-60</v>
      </c>
      <c r="K178" t="s">
        <v>168</v>
      </c>
      <c r="M178" t="s">
        <v>3025</v>
      </c>
      <c r="N178">
        <v>3290087</v>
      </c>
      <c r="O178" t="s">
        <v>3027</v>
      </c>
      <c r="P178" s="507">
        <v>44810</v>
      </c>
      <c r="Q178" t="s">
        <v>187</v>
      </c>
      <c r="R178" s="507">
        <v>37432</v>
      </c>
      <c r="S178" s="507">
        <v>44795</v>
      </c>
      <c r="T178" t="s">
        <v>181</v>
      </c>
      <c r="U178">
        <v>1623</v>
      </c>
      <c r="X178">
        <v>16</v>
      </c>
      <c r="Y178" t="s">
        <v>259</v>
      </c>
      <c r="AC178" t="s">
        <v>177</v>
      </c>
      <c r="AD178" t="s">
        <v>10012</v>
      </c>
      <c r="AE178">
        <v>29200</v>
      </c>
      <c r="AF178" t="s">
        <v>10013</v>
      </c>
      <c r="AI178">
        <v>230010555</v>
      </c>
      <c r="AJ178">
        <v>630531007</v>
      </c>
      <c r="AK178" t="s">
        <v>5255</v>
      </c>
      <c r="AL178">
        <v>0</v>
      </c>
      <c r="AM178">
        <v>0</v>
      </c>
    </row>
    <row r="179" spans="1:39" customFormat="1" ht="12.75">
      <c r="A179">
        <v>2816416</v>
      </c>
      <c r="B179" t="s">
        <v>8438</v>
      </c>
      <c r="C179" t="s">
        <v>746</v>
      </c>
      <c r="D179">
        <v>2816416</v>
      </c>
      <c r="E179" t="s">
        <v>169</v>
      </c>
      <c r="H179" s="507">
        <v>42267</v>
      </c>
      <c r="I179" t="s">
        <v>169</v>
      </c>
      <c r="J179">
        <v>-9</v>
      </c>
      <c r="K179" t="s">
        <v>8</v>
      </c>
      <c r="M179" t="s">
        <v>231</v>
      </c>
      <c r="N179">
        <v>4280121</v>
      </c>
      <c r="O179" t="s">
        <v>2799</v>
      </c>
      <c r="P179" s="507">
        <v>44824</v>
      </c>
      <c r="Q179" t="s">
        <v>187</v>
      </c>
      <c r="R179" s="507">
        <v>44824</v>
      </c>
      <c r="T179" t="s">
        <v>5765</v>
      </c>
      <c r="U179">
        <v>500</v>
      </c>
      <c r="X179">
        <v>5</v>
      </c>
      <c r="Y179" t="s">
        <v>259</v>
      </c>
      <c r="AC179" t="s">
        <v>177</v>
      </c>
      <c r="AD179" t="s">
        <v>9951</v>
      </c>
      <c r="AE179">
        <v>28600</v>
      </c>
      <c r="AF179" t="s">
        <v>10014</v>
      </c>
      <c r="AJ179">
        <v>651496650</v>
      </c>
      <c r="AK179" t="s">
        <v>8439</v>
      </c>
      <c r="AL179">
        <v>0</v>
      </c>
      <c r="AM179">
        <v>0</v>
      </c>
    </row>
    <row r="180" spans="1:39" customFormat="1" ht="12.75">
      <c r="A180">
        <v>459591</v>
      </c>
      <c r="B180" t="s">
        <v>3463</v>
      </c>
      <c r="C180" t="s">
        <v>996</v>
      </c>
      <c r="D180">
        <v>459591</v>
      </c>
      <c r="E180" t="s">
        <v>166</v>
      </c>
      <c r="F180" t="s">
        <v>166</v>
      </c>
      <c r="H180" s="507">
        <v>26230</v>
      </c>
      <c r="I180" t="s">
        <v>367</v>
      </c>
      <c r="J180">
        <v>-60</v>
      </c>
      <c r="K180" t="s">
        <v>168</v>
      </c>
      <c r="M180" t="s">
        <v>2764</v>
      </c>
      <c r="N180">
        <v>4450410</v>
      </c>
      <c r="O180" t="s">
        <v>3462</v>
      </c>
      <c r="P180" s="507">
        <v>44812</v>
      </c>
      <c r="Q180" t="s">
        <v>187</v>
      </c>
      <c r="R180" s="507">
        <v>37432</v>
      </c>
      <c r="S180" s="507">
        <v>44079</v>
      </c>
      <c r="T180" t="s">
        <v>7255</v>
      </c>
      <c r="U180">
        <v>2167</v>
      </c>
      <c r="V180" t="s">
        <v>172</v>
      </c>
      <c r="W180">
        <v>671</v>
      </c>
      <c r="X180" t="s">
        <v>173</v>
      </c>
      <c r="Y180" t="s">
        <v>259</v>
      </c>
      <c r="AB180" s="507">
        <v>43282</v>
      </c>
      <c r="AC180" t="s">
        <v>177</v>
      </c>
      <c r="AD180" t="s">
        <v>10015</v>
      </c>
      <c r="AE180">
        <v>45000</v>
      </c>
      <c r="AF180" t="s">
        <v>10016</v>
      </c>
      <c r="AI180">
        <v>238767624</v>
      </c>
      <c r="AK180" t="s">
        <v>7289</v>
      </c>
      <c r="AL180">
        <v>0</v>
      </c>
      <c r="AM180">
        <v>0</v>
      </c>
    </row>
    <row r="181" spans="1:39" customFormat="1" ht="12.75">
      <c r="A181">
        <v>9447088</v>
      </c>
      <c r="B181" t="s">
        <v>543</v>
      </c>
      <c r="C181" t="s">
        <v>439</v>
      </c>
      <c r="D181">
        <v>9447088</v>
      </c>
      <c r="E181" t="s">
        <v>166</v>
      </c>
      <c r="F181" t="s">
        <v>166</v>
      </c>
      <c r="H181" s="507">
        <v>37894</v>
      </c>
      <c r="I181" t="s">
        <v>167</v>
      </c>
      <c r="J181">
        <v>-40</v>
      </c>
      <c r="K181" t="s">
        <v>8</v>
      </c>
      <c r="M181" t="s">
        <v>246</v>
      </c>
      <c r="N181">
        <v>8940975</v>
      </c>
      <c r="O181" t="s">
        <v>429</v>
      </c>
      <c r="P181" s="507">
        <v>44825</v>
      </c>
      <c r="Q181" t="s">
        <v>187</v>
      </c>
      <c r="R181" s="507">
        <v>41312</v>
      </c>
      <c r="S181" s="507">
        <v>44088</v>
      </c>
      <c r="T181" t="s">
        <v>7255</v>
      </c>
      <c r="U181">
        <v>819</v>
      </c>
      <c r="X181">
        <v>8</v>
      </c>
      <c r="Y181" t="s">
        <v>259</v>
      </c>
      <c r="AC181" t="s">
        <v>177</v>
      </c>
      <c r="AD181" t="s">
        <v>10017</v>
      </c>
      <c r="AE181">
        <v>94270</v>
      </c>
      <c r="AF181" t="s">
        <v>10018</v>
      </c>
      <c r="AI181">
        <v>146778117</v>
      </c>
      <c r="AJ181">
        <v>610094138</v>
      </c>
      <c r="AK181" t="s">
        <v>4004</v>
      </c>
      <c r="AL181">
        <v>0</v>
      </c>
      <c r="AM181">
        <v>0</v>
      </c>
    </row>
    <row r="182" spans="1:39" customFormat="1" ht="12.75">
      <c r="A182">
        <v>9216724</v>
      </c>
      <c r="B182" t="s">
        <v>543</v>
      </c>
      <c r="C182" t="s">
        <v>432</v>
      </c>
      <c r="D182">
        <v>9216724</v>
      </c>
      <c r="E182" t="s">
        <v>166</v>
      </c>
      <c r="F182" t="s">
        <v>166</v>
      </c>
      <c r="H182" s="507">
        <v>32108</v>
      </c>
      <c r="I182" t="s">
        <v>167</v>
      </c>
      <c r="J182">
        <v>-40</v>
      </c>
      <c r="K182" t="s">
        <v>168</v>
      </c>
      <c r="M182" t="s">
        <v>203</v>
      </c>
      <c r="N182">
        <v>8920111</v>
      </c>
      <c r="O182" t="s">
        <v>544</v>
      </c>
      <c r="P182" s="507">
        <v>44823</v>
      </c>
      <c r="Q182" t="s">
        <v>187</v>
      </c>
      <c r="R182" s="507">
        <v>37432</v>
      </c>
      <c r="S182" s="507">
        <v>44632</v>
      </c>
      <c r="T182" t="s">
        <v>7255</v>
      </c>
      <c r="U182">
        <v>1616</v>
      </c>
      <c r="X182">
        <v>16</v>
      </c>
      <c r="Y182" t="s">
        <v>259</v>
      </c>
      <c r="AC182" t="s">
        <v>177</v>
      </c>
      <c r="AD182" t="s">
        <v>10019</v>
      </c>
      <c r="AE182">
        <v>92320</v>
      </c>
      <c r="AF182" t="s">
        <v>10020</v>
      </c>
      <c r="AJ182">
        <v>671843947</v>
      </c>
      <c r="AK182" t="s">
        <v>7290</v>
      </c>
      <c r="AL182">
        <v>0</v>
      </c>
      <c r="AM182">
        <v>0</v>
      </c>
    </row>
    <row r="183" spans="1:39" customFormat="1" ht="12.75">
      <c r="A183">
        <v>7735534</v>
      </c>
      <c r="B183" t="s">
        <v>8440</v>
      </c>
      <c r="C183" t="s">
        <v>430</v>
      </c>
      <c r="D183">
        <v>7735534</v>
      </c>
      <c r="E183" t="s">
        <v>169</v>
      </c>
      <c r="H183" s="507">
        <v>43020</v>
      </c>
      <c r="I183" t="s">
        <v>169</v>
      </c>
      <c r="J183">
        <v>-9</v>
      </c>
      <c r="K183" t="s">
        <v>8</v>
      </c>
      <c r="M183" t="s">
        <v>206</v>
      </c>
      <c r="N183">
        <v>8771518</v>
      </c>
      <c r="O183" t="s">
        <v>633</v>
      </c>
      <c r="P183" s="507">
        <v>44820</v>
      </c>
      <c r="Q183" t="s">
        <v>187</v>
      </c>
      <c r="R183" s="507">
        <v>44820</v>
      </c>
      <c r="T183" t="s">
        <v>5765</v>
      </c>
      <c r="U183">
        <v>500</v>
      </c>
      <c r="X183">
        <v>5</v>
      </c>
      <c r="Y183" t="s">
        <v>259</v>
      </c>
      <c r="AC183" t="s">
        <v>177</v>
      </c>
      <c r="AD183" t="s">
        <v>9963</v>
      </c>
      <c r="AE183">
        <v>77610</v>
      </c>
      <c r="AF183" t="s">
        <v>10021</v>
      </c>
      <c r="AJ183">
        <v>615765325</v>
      </c>
      <c r="AK183" t="s">
        <v>8441</v>
      </c>
      <c r="AL183">
        <v>0</v>
      </c>
      <c r="AM183">
        <v>0</v>
      </c>
    </row>
    <row r="184" spans="1:39" customFormat="1" ht="12.75">
      <c r="A184">
        <v>9151170</v>
      </c>
      <c r="B184" t="s">
        <v>7291</v>
      </c>
      <c r="C184" t="s">
        <v>672</v>
      </c>
      <c r="D184">
        <v>9151170</v>
      </c>
      <c r="E184" t="s">
        <v>169</v>
      </c>
      <c r="F184" t="s">
        <v>166</v>
      </c>
      <c r="H184" s="507">
        <v>41410</v>
      </c>
      <c r="I184" t="s">
        <v>251</v>
      </c>
      <c r="J184">
        <v>-10</v>
      </c>
      <c r="K184" t="s">
        <v>8</v>
      </c>
      <c r="M184" t="s">
        <v>275</v>
      </c>
      <c r="N184">
        <v>8910402</v>
      </c>
      <c r="O184" t="s">
        <v>470</v>
      </c>
      <c r="P184" s="507">
        <v>44853</v>
      </c>
      <c r="Q184" t="s">
        <v>187</v>
      </c>
      <c r="R184" s="507">
        <v>44544</v>
      </c>
      <c r="T184" t="s">
        <v>5765</v>
      </c>
      <c r="U184">
        <v>500</v>
      </c>
      <c r="X184">
        <v>5</v>
      </c>
      <c r="Y184" t="s">
        <v>259</v>
      </c>
      <c r="AC184" t="s">
        <v>177</v>
      </c>
      <c r="AD184" t="s">
        <v>10022</v>
      </c>
      <c r="AE184">
        <v>91100</v>
      </c>
      <c r="AF184" t="s">
        <v>10023</v>
      </c>
      <c r="AK184" t="s">
        <v>7292</v>
      </c>
      <c r="AL184">
        <v>0</v>
      </c>
      <c r="AM184">
        <v>0</v>
      </c>
    </row>
    <row r="185" spans="1:39" customFormat="1" ht="12.75">
      <c r="A185">
        <v>9463250</v>
      </c>
      <c r="B185" t="s">
        <v>8442</v>
      </c>
      <c r="C185" t="s">
        <v>1419</v>
      </c>
      <c r="D185">
        <v>9463250</v>
      </c>
      <c r="E185" t="s">
        <v>169</v>
      </c>
      <c r="F185" t="s">
        <v>7</v>
      </c>
      <c r="H185" s="507">
        <v>41965</v>
      </c>
      <c r="I185" t="s">
        <v>169</v>
      </c>
      <c r="J185">
        <v>-9</v>
      </c>
      <c r="K185" t="s">
        <v>8</v>
      </c>
      <c r="M185" t="s">
        <v>246</v>
      </c>
      <c r="N185">
        <v>8940458</v>
      </c>
      <c r="O185" t="s">
        <v>3387</v>
      </c>
      <c r="P185" s="507">
        <v>44813</v>
      </c>
      <c r="Q185" t="s">
        <v>187</v>
      </c>
      <c r="R185" s="507">
        <v>44551</v>
      </c>
      <c r="T185" t="s">
        <v>5760</v>
      </c>
      <c r="U185">
        <v>500</v>
      </c>
      <c r="X185">
        <v>5</v>
      </c>
      <c r="Y185" t="s">
        <v>259</v>
      </c>
      <c r="AC185" t="s">
        <v>177</v>
      </c>
      <c r="AD185" t="s">
        <v>10024</v>
      </c>
      <c r="AE185">
        <v>94440</v>
      </c>
      <c r="AK185" t="s">
        <v>8443</v>
      </c>
      <c r="AL185">
        <v>0</v>
      </c>
      <c r="AM185">
        <v>0</v>
      </c>
    </row>
    <row r="186" spans="1:39" customFormat="1" ht="12.75">
      <c r="A186">
        <v>7512467</v>
      </c>
      <c r="B186" t="s">
        <v>550</v>
      </c>
      <c r="C186" t="s">
        <v>551</v>
      </c>
      <c r="D186">
        <v>7512467</v>
      </c>
      <c r="E186" t="s">
        <v>166</v>
      </c>
      <c r="F186" t="s">
        <v>166</v>
      </c>
      <c r="H186" s="507">
        <v>32385</v>
      </c>
      <c r="I186" t="s">
        <v>167</v>
      </c>
      <c r="J186">
        <v>-40</v>
      </c>
      <c r="K186" t="s">
        <v>168</v>
      </c>
      <c r="M186" t="s">
        <v>203</v>
      </c>
      <c r="N186">
        <v>8920309</v>
      </c>
      <c r="O186" t="s">
        <v>331</v>
      </c>
      <c r="P186" s="507">
        <v>44809</v>
      </c>
      <c r="Q186" t="s">
        <v>187</v>
      </c>
      <c r="R186" s="507">
        <v>37532</v>
      </c>
      <c r="S186" s="507">
        <v>44802</v>
      </c>
      <c r="T186" t="s">
        <v>181</v>
      </c>
      <c r="U186">
        <v>2189</v>
      </c>
      <c r="V186" t="s">
        <v>172</v>
      </c>
      <c r="W186">
        <v>629</v>
      </c>
      <c r="X186" t="s">
        <v>173</v>
      </c>
      <c r="Y186" t="s">
        <v>259</v>
      </c>
      <c r="AC186" t="s">
        <v>177</v>
      </c>
      <c r="AD186" t="s">
        <v>10025</v>
      </c>
      <c r="AE186">
        <v>75015</v>
      </c>
      <c r="AF186" t="s">
        <v>10026</v>
      </c>
      <c r="AK186" t="s">
        <v>4005</v>
      </c>
      <c r="AL186">
        <v>0</v>
      </c>
      <c r="AM186">
        <v>0</v>
      </c>
    </row>
    <row r="187" spans="1:39" customFormat="1" ht="12.75">
      <c r="A187">
        <v>5624241</v>
      </c>
      <c r="B187" t="s">
        <v>8444</v>
      </c>
      <c r="C187" t="s">
        <v>7769</v>
      </c>
      <c r="D187">
        <v>5624241</v>
      </c>
      <c r="E187" t="s">
        <v>166</v>
      </c>
      <c r="H187" s="507">
        <v>38176</v>
      </c>
      <c r="I187" t="s">
        <v>7238</v>
      </c>
      <c r="J187">
        <v>-19</v>
      </c>
      <c r="K187" t="s">
        <v>168</v>
      </c>
      <c r="M187" t="s">
        <v>217</v>
      </c>
      <c r="N187">
        <v>3560039</v>
      </c>
      <c r="O187" t="s">
        <v>3028</v>
      </c>
      <c r="P187" s="507">
        <v>44809</v>
      </c>
      <c r="Q187" t="s">
        <v>187</v>
      </c>
      <c r="R187" s="507">
        <v>44739</v>
      </c>
      <c r="S187" s="507">
        <v>44809</v>
      </c>
      <c r="T187" t="s">
        <v>181</v>
      </c>
      <c r="U187">
        <v>1600</v>
      </c>
      <c r="X187">
        <v>16</v>
      </c>
      <c r="Y187" t="s">
        <v>259</v>
      </c>
      <c r="AB187" s="507">
        <v>44743</v>
      </c>
      <c r="AC187" t="s">
        <v>174</v>
      </c>
      <c r="AD187" t="s">
        <v>9753</v>
      </c>
      <c r="AE187">
        <v>56700</v>
      </c>
      <c r="AF187" t="s">
        <v>9754</v>
      </c>
      <c r="AK187" t="s">
        <v>8445</v>
      </c>
      <c r="AL187">
        <v>0</v>
      </c>
      <c r="AM187">
        <v>0</v>
      </c>
    </row>
    <row r="188" spans="1:39" customFormat="1" ht="12.75">
      <c r="A188">
        <v>9150391</v>
      </c>
      <c r="B188" t="s">
        <v>6887</v>
      </c>
      <c r="C188" t="s">
        <v>6888</v>
      </c>
      <c r="D188">
        <v>9150391</v>
      </c>
      <c r="E188" t="s">
        <v>166</v>
      </c>
      <c r="F188" t="s">
        <v>166</v>
      </c>
      <c r="H188" s="507">
        <v>41484</v>
      </c>
      <c r="I188" t="s">
        <v>251</v>
      </c>
      <c r="J188">
        <v>-10</v>
      </c>
      <c r="K188" t="s">
        <v>8</v>
      </c>
      <c r="M188" t="s">
        <v>275</v>
      </c>
      <c r="N188">
        <v>8910042</v>
      </c>
      <c r="O188" t="s">
        <v>309</v>
      </c>
      <c r="P188" s="507">
        <v>44819</v>
      </c>
      <c r="Q188" t="s">
        <v>187</v>
      </c>
      <c r="R188" s="507">
        <v>44463</v>
      </c>
      <c r="T188" t="s">
        <v>5765</v>
      </c>
      <c r="U188">
        <v>519</v>
      </c>
      <c r="X188">
        <v>5</v>
      </c>
      <c r="Y188" t="s">
        <v>259</v>
      </c>
      <c r="AC188" t="s">
        <v>177</v>
      </c>
      <c r="AD188" t="s">
        <v>10027</v>
      </c>
      <c r="AE188">
        <v>91120</v>
      </c>
      <c r="AF188" t="s">
        <v>10028</v>
      </c>
      <c r="AJ188">
        <v>651991180</v>
      </c>
      <c r="AK188" t="s">
        <v>6889</v>
      </c>
      <c r="AL188">
        <v>0</v>
      </c>
      <c r="AM188">
        <v>0</v>
      </c>
    </row>
    <row r="189" spans="1:39" customFormat="1" ht="12.75">
      <c r="A189">
        <v>7528433</v>
      </c>
      <c r="B189" t="s">
        <v>10029</v>
      </c>
      <c r="C189" t="s">
        <v>1530</v>
      </c>
      <c r="D189">
        <v>7528433</v>
      </c>
      <c r="E189" t="s">
        <v>169</v>
      </c>
      <c r="H189" s="507">
        <v>41541</v>
      </c>
      <c r="I189" t="s">
        <v>251</v>
      </c>
      <c r="J189">
        <v>-10</v>
      </c>
      <c r="K189" t="s">
        <v>8</v>
      </c>
      <c r="M189" t="s">
        <v>263</v>
      </c>
      <c r="N189">
        <v>8751163</v>
      </c>
      <c r="O189" t="s">
        <v>264</v>
      </c>
      <c r="P189" s="507">
        <v>44853</v>
      </c>
      <c r="Q189" t="s">
        <v>187</v>
      </c>
      <c r="R189" s="507">
        <v>44853</v>
      </c>
      <c r="T189" t="s">
        <v>5765</v>
      </c>
      <c r="U189">
        <v>500</v>
      </c>
      <c r="X189">
        <v>5</v>
      </c>
      <c r="Y189" t="s">
        <v>259</v>
      </c>
      <c r="AC189" t="s">
        <v>177</v>
      </c>
      <c r="AD189" t="s">
        <v>9793</v>
      </c>
      <c r="AE189">
        <v>75013</v>
      </c>
      <c r="AF189" t="s">
        <v>10030</v>
      </c>
      <c r="AJ189">
        <v>668670517</v>
      </c>
      <c r="AK189" t="s">
        <v>10031</v>
      </c>
      <c r="AL189">
        <v>0</v>
      </c>
      <c r="AM189">
        <v>0</v>
      </c>
    </row>
    <row r="190" spans="1:39" customFormat="1" ht="12.75">
      <c r="A190">
        <v>8530724</v>
      </c>
      <c r="B190" t="s">
        <v>6256</v>
      </c>
      <c r="C190" t="s">
        <v>180</v>
      </c>
      <c r="D190">
        <v>8530724</v>
      </c>
      <c r="E190" t="s">
        <v>166</v>
      </c>
      <c r="F190" t="s">
        <v>166</v>
      </c>
      <c r="H190" s="507">
        <v>40917</v>
      </c>
      <c r="I190" t="s">
        <v>245</v>
      </c>
      <c r="J190">
        <v>-11</v>
      </c>
      <c r="K190" t="s">
        <v>168</v>
      </c>
      <c r="M190" t="s">
        <v>208</v>
      </c>
      <c r="N190">
        <v>12850043</v>
      </c>
      <c r="O190" t="s">
        <v>2319</v>
      </c>
      <c r="P190" s="507">
        <v>44758</v>
      </c>
      <c r="Q190" t="s">
        <v>187</v>
      </c>
      <c r="R190" s="507">
        <v>44441</v>
      </c>
      <c r="T190" t="s">
        <v>5765</v>
      </c>
      <c r="U190">
        <v>510</v>
      </c>
      <c r="X190">
        <v>5</v>
      </c>
      <c r="Y190" t="s">
        <v>259</v>
      </c>
      <c r="AC190" t="s">
        <v>177</v>
      </c>
      <c r="AD190" t="s">
        <v>10032</v>
      </c>
      <c r="AE190">
        <v>85590</v>
      </c>
      <c r="AF190" t="s">
        <v>10033</v>
      </c>
      <c r="AK190" t="s">
        <v>6257</v>
      </c>
      <c r="AL190">
        <v>0</v>
      </c>
      <c r="AM190">
        <v>0</v>
      </c>
    </row>
    <row r="191" spans="1:39" customFormat="1" ht="12.75">
      <c r="A191">
        <v>9539835</v>
      </c>
      <c r="B191" t="s">
        <v>10034</v>
      </c>
      <c r="C191" t="s">
        <v>294</v>
      </c>
      <c r="D191">
        <v>9539835</v>
      </c>
      <c r="E191" t="s">
        <v>166</v>
      </c>
      <c r="F191" t="s">
        <v>166</v>
      </c>
      <c r="H191" s="507">
        <v>41424</v>
      </c>
      <c r="I191" t="s">
        <v>251</v>
      </c>
      <c r="J191">
        <v>-10</v>
      </c>
      <c r="K191" t="s">
        <v>168</v>
      </c>
      <c r="M191" t="s">
        <v>232</v>
      </c>
      <c r="N191">
        <v>8951411</v>
      </c>
      <c r="O191" t="s">
        <v>282</v>
      </c>
      <c r="P191" s="507">
        <v>44768</v>
      </c>
      <c r="Q191" t="s">
        <v>187</v>
      </c>
      <c r="R191" s="507">
        <v>44456</v>
      </c>
      <c r="T191" t="s">
        <v>5765</v>
      </c>
      <c r="U191">
        <v>554</v>
      </c>
      <c r="X191">
        <v>5</v>
      </c>
      <c r="Y191" t="s">
        <v>259</v>
      </c>
      <c r="AC191" t="s">
        <v>177</v>
      </c>
      <c r="AD191" t="s">
        <v>10035</v>
      </c>
      <c r="AE191">
        <v>95120</v>
      </c>
      <c r="AF191" t="s">
        <v>10036</v>
      </c>
      <c r="AI191" t="s">
        <v>10037</v>
      </c>
      <c r="AJ191" t="s">
        <v>10038</v>
      </c>
      <c r="AK191" t="s">
        <v>10039</v>
      </c>
      <c r="AL191">
        <v>0</v>
      </c>
      <c r="AM191">
        <v>0</v>
      </c>
    </row>
    <row r="192" spans="1:39" customFormat="1" ht="12.75">
      <c r="A192">
        <v>9153027</v>
      </c>
      <c r="B192" t="s">
        <v>8446</v>
      </c>
      <c r="C192" t="s">
        <v>1096</v>
      </c>
      <c r="D192">
        <v>9153027</v>
      </c>
      <c r="E192" t="s">
        <v>169</v>
      </c>
      <c r="H192" s="507">
        <v>41617</v>
      </c>
      <c r="I192" t="s">
        <v>251</v>
      </c>
      <c r="J192">
        <v>-10</v>
      </c>
      <c r="K192" t="s">
        <v>8</v>
      </c>
      <c r="M192" t="s">
        <v>275</v>
      </c>
      <c r="N192">
        <v>8910042</v>
      </c>
      <c r="O192" t="s">
        <v>309</v>
      </c>
      <c r="P192" s="507">
        <v>44816</v>
      </c>
      <c r="Q192" t="s">
        <v>187</v>
      </c>
      <c r="R192" s="507">
        <v>44816</v>
      </c>
      <c r="T192" t="s">
        <v>5765</v>
      </c>
      <c r="U192">
        <v>500</v>
      </c>
      <c r="X192">
        <v>5</v>
      </c>
      <c r="Y192" t="s">
        <v>259</v>
      </c>
      <c r="AC192" t="s">
        <v>177</v>
      </c>
      <c r="AD192" t="s">
        <v>10027</v>
      </c>
      <c r="AE192">
        <v>91120</v>
      </c>
      <c r="AF192" t="s">
        <v>10040</v>
      </c>
      <c r="AJ192">
        <v>699407449</v>
      </c>
      <c r="AK192" t="s">
        <v>8447</v>
      </c>
      <c r="AL192">
        <v>0</v>
      </c>
      <c r="AM192">
        <v>0</v>
      </c>
    </row>
    <row r="193" spans="1:39" customFormat="1" ht="12.75">
      <c r="A193">
        <v>9324234</v>
      </c>
      <c r="B193" t="s">
        <v>6545</v>
      </c>
      <c r="C193" t="s">
        <v>8448</v>
      </c>
      <c r="D193">
        <v>9324234</v>
      </c>
      <c r="E193" t="s">
        <v>169</v>
      </c>
      <c r="H193" s="507">
        <v>42657</v>
      </c>
      <c r="I193" t="s">
        <v>169</v>
      </c>
      <c r="J193">
        <v>-9</v>
      </c>
      <c r="K193" t="s">
        <v>8</v>
      </c>
      <c r="M193" t="s">
        <v>170</v>
      </c>
      <c r="N193">
        <v>8931011</v>
      </c>
      <c r="O193" t="s">
        <v>664</v>
      </c>
      <c r="P193" s="507">
        <v>44824</v>
      </c>
      <c r="Q193" t="s">
        <v>187</v>
      </c>
      <c r="R193" s="507">
        <v>44824</v>
      </c>
      <c r="T193" t="s">
        <v>5765</v>
      </c>
      <c r="U193">
        <v>500</v>
      </c>
      <c r="X193">
        <v>5</v>
      </c>
      <c r="Y193" t="s">
        <v>259</v>
      </c>
      <c r="AC193" t="s">
        <v>177</v>
      </c>
      <c r="AD193" t="s">
        <v>10041</v>
      </c>
      <c r="AE193">
        <v>93350</v>
      </c>
      <c r="AF193" t="s">
        <v>10042</v>
      </c>
      <c r="AJ193" t="s">
        <v>8449</v>
      </c>
      <c r="AK193" t="s">
        <v>8450</v>
      </c>
      <c r="AL193">
        <v>0</v>
      </c>
      <c r="AM193">
        <v>0</v>
      </c>
    </row>
    <row r="194" spans="1:39" customFormat="1" ht="12.75">
      <c r="A194">
        <v>9323763</v>
      </c>
      <c r="B194" t="s">
        <v>6545</v>
      </c>
      <c r="C194" t="s">
        <v>7293</v>
      </c>
      <c r="D194">
        <v>9323763</v>
      </c>
      <c r="E194" t="s">
        <v>169</v>
      </c>
      <c r="F194" t="s">
        <v>166</v>
      </c>
      <c r="H194" s="507">
        <v>41120</v>
      </c>
      <c r="I194" t="s">
        <v>245</v>
      </c>
      <c r="J194">
        <v>-11</v>
      </c>
      <c r="K194" t="s">
        <v>8</v>
      </c>
      <c r="M194" t="s">
        <v>170</v>
      </c>
      <c r="N194">
        <v>8931011</v>
      </c>
      <c r="O194" t="s">
        <v>664</v>
      </c>
      <c r="P194" s="507">
        <v>44817</v>
      </c>
      <c r="Q194" t="s">
        <v>187</v>
      </c>
      <c r="R194" s="507">
        <v>44484</v>
      </c>
      <c r="T194" t="s">
        <v>5765</v>
      </c>
      <c r="U194">
        <v>503</v>
      </c>
      <c r="X194">
        <v>5</v>
      </c>
      <c r="Y194" t="s">
        <v>259</v>
      </c>
      <c r="AC194" t="s">
        <v>177</v>
      </c>
      <c r="AD194" t="s">
        <v>10041</v>
      </c>
      <c r="AE194">
        <v>93350</v>
      </c>
      <c r="AF194" t="s">
        <v>10042</v>
      </c>
      <c r="AJ194">
        <v>622388528</v>
      </c>
      <c r="AK194" t="s">
        <v>7294</v>
      </c>
      <c r="AL194">
        <v>0</v>
      </c>
      <c r="AM194">
        <v>0</v>
      </c>
    </row>
    <row r="195" spans="1:39" customFormat="1" ht="12.75">
      <c r="A195">
        <v>318548</v>
      </c>
      <c r="B195" t="s">
        <v>10043</v>
      </c>
      <c r="C195" t="s">
        <v>715</v>
      </c>
      <c r="D195">
        <v>318548</v>
      </c>
      <c r="E195" t="s">
        <v>169</v>
      </c>
      <c r="H195" s="507">
        <v>25178</v>
      </c>
      <c r="I195" t="s">
        <v>367</v>
      </c>
      <c r="J195">
        <v>-60</v>
      </c>
      <c r="K195" t="s">
        <v>168</v>
      </c>
      <c r="M195" t="s">
        <v>203</v>
      </c>
      <c r="N195">
        <v>8920025</v>
      </c>
      <c r="O195" t="s">
        <v>213</v>
      </c>
      <c r="P195" s="507">
        <v>44831</v>
      </c>
      <c r="Q195" t="s">
        <v>187</v>
      </c>
      <c r="R195" s="507">
        <v>37432</v>
      </c>
      <c r="T195" t="s">
        <v>5760</v>
      </c>
      <c r="U195">
        <v>1691</v>
      </c>
      <c r="X195">
        <v>16</v>
      </c>
      <c r="Y195" t="s">
        <v>259</v>
      </c>
      <c r="AC195" t="s">
        <v>177</v>
      </c>
      <c r="AD195" t="s">
        <v>10044</v>
      </c>
      <c r="AE195">
        <v>31270</v>
      </c>
      <c r="AF195" t="s">
        <v>10045</v>
      </c>
      <c r="AJ195">
        <v>623392541</v>
      </c>
      <c r="AK195" t="s">
        <v>10046</v>
      </c>
      <c r="AL195">
        <v>0</v>
      </c>
      <c r="AM195">
        <v>0</v>
      </c>
    </row>
    <row r="196" spans="1:39" customFormat="1" ht="12.75">
      <c r="A196">
        <v>9464114</v>
      </c>
      <c r="B196" t="s">
        <v>8451</v>
      </c>
      <c r="C196" t="s">
        <v>323</v>
      </c>
      <c r="D196">
        <v>9464114</v>
      </c>
      <c r="E196" t="s">
        <v>166</v>
      </c>
      <c r="H196" s="507">
        <v>41016</v>
      </c>
      <c r="I196" t="s">
        <v>245</v>
      </c>
      <c r="J196">
        <v>-11</v>
      </c>
      <c r="K196" t="s">
        <v>8</v>
      </c>
      <c r="M196" t="s">
        <v>246</v>
      </c>
      <c r="N196">
        <v>8940926</v>
      </c>
      <c r="O196" t="s">
        <v>5768</v>
      </c>
      <c r="P196" s="507">
        <v>44819</v>
      </c>
      <c r="Q196" t="s">
        <v>187</v>
      </c>
      <c r="R196" s="507">
        <v>44819</v>
      </c>
      <c r="T196" t="s">
        <v>5765</v>
      </c>
      <c r="U196">
        <v>500</v>
      </c>
      <c r="X196">
        <v>5</v>
      </c>
      <c r="Y196" t="s">
        <v>259</v>
      </c>
      <c r="AC196" t="s">
        <v>177</v>
      </c>
      <c r="AD196" t="s">
        <v>10047</v>
      </c>
      <c r="AE196">
        <v>94420</v>
      </c>
      <c r="AF196" t="s">
        <v>10048</v>
      </c>
      <c r="AI196">
        <v>613012239</v>
      </c>
      <c r="AJ196">
        <v>617414725</v>
      </c>
      <c r="AK196" t="s">
        <v>8452</v>
      </c>
      <c r="AL196">
        <v>0</v>
      </c>
      <c r="AM196">
        <v>0</v>
      </c>
    </row>
    <row r="197" spans="1:39" customFormat="1" ht="12.75">
      <c r="A197">
        <v>3544986</v>
      </c>
      <c r="B197" t="s">
        <v>10049</v>
      </c>
      <c r="C197" t="s">
        <v>10050</v>
      </c>
      <c r="D197">
        <v>3544986</v>
      </c>
      <c r="E197" t="s">
        <v>169</v>
      </c>
      <c r="H197" s="507">
        <v>41477</v>
      </c>
      <c r="I197" t="s">
        <v>251</v>
      </c>
      <c r="J197">
        <v>-10</v>
      </c>
      <c r="K197" t="s">
        <v>8</v>
      </c>
      <c r="M197" t="s">
        <v>178</v>
      </c>
      <c r="N197">
        <v>3350054</v>
      </c>
      <c r="O197" t="s">
        <v>3706</v>
      </c>
      <c r="P197" s="507">
        <v>44835</v>
      </c>
      <c r="Q197" t="s">
        <v>187</v>
      </c>
      <c r="R197" s="507">
        <v>44835</v>
      </c>
      <c r="T197" t="s">
        <v>5765</v>
      </c>
      <c r="U197">
        <v>500</v>
      </c>
      <c r="X197">
        <v>5</v>
      </c>
      <c r="Y197" t="s">
        <v>259</v>
      </c>
      <c r="AC197" t="s">
        <v>177</v>
      </c>
      <c r="AD197" t="s">
        <v>10051</v>
      </c>
      <c r="AE197">
        <v>35490</v>
      </c>
      <c r="AF197" t="s">
        <v>10052</v>
      </c>
      <c r="AK197" t="s">
        <v>7283</v>
      </c>
      <c r="AL197">
        <v>0</v>
      </c>
      <c r="AM197">
        <v>0</v>
      </c>
    </row>
    <row r="198" spans="1:39" customFormat="1" ht="12.75">
      <c r="A198">
        <v>2940270</v>
      </c>
      <c r="B198" t="s">
        <v>3702</v>
      </c>
      <c r="C198" t="s">
        <v>579</v>
      </c>
      <c r="D198">
        <v>2940270</v>
      </c>
      <c r="E198" t="s">
        <v>166</v>
      </c>
      <c r="F198" t="s">
        <v>166</v>
      </c>
      <c r="H198" s="507">
        <v>41389</v>
      </c>
      <c r="I198" t="s">
        <v>251</v>
      </c>
      <c r="J198">
        <v>-10</v>
      </c>
      <c r="K198" t="s">
        <v>168</v>
      </c>
      <c r="M198" t="s">
        <v>3025</v>
      </c>
      <c r="N198">
        <v>3290229</v>
      </c>
      <c r="O198" t="s">
        <v>3039</v>
      </c>
      <c r="P198" s="507">
        <v>44826</v>
      </c>
      <c r="Q198" t="s">
        <v>187</v>
      </c>
      <c r="R198" s="507">
        <v>43592</v>
      </c>
      <c r="T198" t="s">
        <v>5765</v>
      </c>
      <c r="U198">
        <v>534</v>
      </c>
      <c r="X198">
        <v>5</v>
      </c>
      <c r="Y198" t="s">
        <v>259</v>
      </c>
      <c r="AC198" t="s">
        <v>177</v>
      </c>
      <c r="AD198" t="s">
        <v>10053</v>
      </c>
      <c r="AE198">
        <v>29140</v>
      </c>
      <c r="AF198" t="s">
        <v>10054</v>
      </c>
      <c r="AJ198">
        <v>669573579</v>
      </c>
      <c r="AK198" t="s">
        <v>6258</v>
      </c>
      <c r="AL198">
        <v>0</v>
      </c>
      <c r="AM198">
        <v>0</v>
      </c>
    </row>
    <row r="199" spans="1:39" customFormat="1" ht="12.75">
      <c r="A199">
        <v>2816294</v>
      </c>
      <c r="B199" t="s">
        <v>7295</v>
      </c>
      <c r="C199" t="s">
        <v>563</v>
      </c>
      <c r="D199">
        <v>2816294</v>
      </c>
      <c r="E199" t="s">
        <v>166</v>
      </c>
      <c r="F199" t="s">
        <v>166</v>
      </c>
      <c r="H199" s="507">
        <v>40987</v>
      </c>
      <c r="I199" t="s">
        <v>245</v>
      </c>
      <c r="J199">
        <v>-11</v>
      </c>
      <c r="K199" t="s">
        <v>8</v>
      </c>
      <c r="M199" t="s">
        <v>231</v>
      </c>
      <c r="N199">
        <v>4280038</v>
      </c>
      <c r="O199" t="s">
        <v>2811</v>
      </c>
      <c r="P199" s="507">
        <v>44818</v>
      </c>
      <c r="Q199" t="s">
        <v>187</v>
      </c>
      <c r="R199" s="507">
        <v>44629</v>
      </c>
      <c r="T199" t="s">
        <v>5765</v>
      </c>
      <c r="U199">
        <v>500</v>
      </c>
      <c r="X199">
        <v>5</v>
      </c>
      <c r="Y199" t="s">
        <v>259</v>
      </c>
      <c r="AC199" t="s">
        <v>177</v>
      </c>
      <c r="AD199" t="s">
        <v>10055</v>
      </c>
      <c r="AE199">
        <v>28170</v>
      </c>
      <c r="AF199" t="s">
        <v>10056</v>
      </c>
      <c r="AH199" t="s">
        <v>10057</v>
      </c>
      <c r="AJ199">
        <v>661585958</v>
      </c>
      <c r="AK199" t="s">
        <v>7296</v>
      </c>
      <c r="AL199">
        <v>0</v>
      </c>
      <c r="AM199">
        <v>0</v>
      </c>
    </row>
    <row r="200" spans="1:39" customFormat="1" ht="12.75">
      <c r="A200">
        <v>9147016</v>
      </c>
      <c r="B200" t="s">
        <v>7297</v>
      </c>
      <c r="C200" t="s">
        <v>400</v>
      </c>
      <c r="D200">
        <v>9147016</v>
      </c>
      <c r="E200" t="s">
        <v>166</v>
      </c>
      <c r="F200" t="s">
        <v>166</v>
      </c>
      <c r="H200" s="507">
        <v>40346</v>
      </c>
      <c r="I200" t="s">
        <v>254</v>
      </c>
      <c r="J200">
        <v>-13</v>
      </c>
      <c r="K200" t="s">
        <v>168</v>
      </c>
      <c r="M200" t="s">
        <v>275</v>
      </c>
      <c r="N200">
        <v>8910667</v>
      </c>
      <c r="O200" t="s">
        <v>7298</v>
      </c>
      <c r="P200" s="507">
        <v>44810</v>
      </c>
      <c r="Q200" t="s">
        <v>187</v>
      </c>
      <c r="R200" s="507">
        <v>43366</v>
      </c>
      <c r="T200" t="s">
        <v>5765</v>
      </c>
      <c r="U200">
        <v>636</v>
      </c>
      <c r="X200">
        <v>6</v>
      </c>
      <c r="Y200" t="s">
        <v>259</v>
      </c>
      <c r="AC200" t="s">
        <v>177</v>
      </c>
      <c r="AD200" t="s">
        <v>10058</v>
      </c>
      <c r="AE200">
        <v>91090</v>
      </c>
      <c r="AF200" t="s">
        <v>10059</v>
      </c>
      <c r="AI200">
        <v>160862934</v>
      </c>
      <c r="AJ200">
        <v>678266443</v>
      </c>
      <c r="AK200" t="s">
        <v>7299</v>
      </c>
      <c r="AL200">
        <v>0</v>
      </c>
      <c r="AM200">
        <v>0</v>
      </c>
    </row>
    <row r="201" spans="1:39" customFormat="1" ht="12.75">
      <c r="A201">
        <v>335038</v>
      </c>
      <c r="B201" t="s">
        <v>559</v>
      </c>
      <c r="C201" t="s">
        <v>304</v>
      </c>
      <c r="D201">
        <v>335038</v>
      </c>
      <c r="E201" t="s">
        <v>166</v>
      </c>
      <c r="F201" t="s">
        <v>166</v>
      </c>
      <c r="H201" s="507">
        <v>29096</v>
      </c>
      <c r="I201" t="s">
        <v>192</v>
      </c>
      <c r="J201">
        <v>-50</v>
      </c>
      <c r="K201" t="s">
        <v>168</v>
      </c>
      <c r="M201" t="s">
        <v>263</v>
      </c>
      <c r="N201">
        <v>8750007</v>
      </c>
      <c r="O201" t="s">
        <v>765</v>
      </c>
      <c r="P201" s="507">
        <v>44818</v>
      </c>
      <c r="Q201" t="s">
        <v>187</v>
      </c>
      <c r="R201" s="507">
        <v>37432</v>
      </c>
      <c r="S201" s="507">
        <v>44083</v>
      </c>
      <c r="T201" t="s">
        <v>7255</v>
      </c>
      <c r="U201">
        <v>2147</v>
      </c>
      <c r="V201" t="s">
        <v>172</v>
      </c>
      <c r="W201">
        <v>714</v>
      </c>
      <c r="X201" t="s">
        <v>173</v>
      </c>
      <c r="Y201" t="s">
        <v>259</v>
      </c>
      <c r="AB201" s="507">
        <v>43282</v>
      </c>
      <c r="AC201" t="s">
        <v>177</v>
      </c>
      <c r="AD201" t="s">
        <v>10060</v>
      </c>
      <c r="AE201">
        <v>75012</v>
      </c>
      <c r="AF201" t="s">
        <v>10061</v>
      </c>
      <c r="AJ201">
        <v>662450701</v>
      </c>
      <c r="AK201" t="s">
        <v>4006</v>
      </c>
      <c r="AL201">
        <v>0</v>
      </c>
      <c r="AM201">
        <v>0</v>
      </c>
    </row>
    <row r="202" spans="1:39" customFormat="1" ht="12.75">
      <c r="A202">
        <v>8530775</v>
      </c>
      <c r="B202" t="s">
        <v>6757</v>
      </c>
      <c r="C202" t="s">
        <v>567</v>
      </c>
      <c r="D202">
        <v>8530775</v>
      </c>
      <c r="E202" t="s">
        <v>166</v>
      </c>
      <c r="F202" t="s">
        <v>166</v>
      </c>
      <c r="H202" s="507">
        <v>40991</v>
      </c>
      <c r="I202" t="s">
        <v>245</v>
      </c>
      <c r="J202">
        <v>-11</v>
      </c>
      <c r="K202" t="s">
        <v>168</v>
      </c>
      <c r="M202" t="s">
        <v>208</v>
      </c>
      <c r="N202">
        <v>12850057</v>
      </c>
      <c r="O202" t="s">
        <v>2151</v>
      </c>
      <c r="P202" s="507">
        <v>44809</v>
      </c>
      <c r="Q202" t="s">
        <v>187</v>
      </c>
      <c r="R202" s="507">
        <v>44449</v>
      </c>
      <c r="T202" t="s">
        <v>5765</v>
      </c>
      <c r="U202">
        <v>564</v>
      </c>
      <c r="X202">
        <v>5</v>
      </c>
      <c r="Y202" t="s">
        <v>259</v>
      </c>
      <c r="AC202" t="s">
        <v>177</v>
      </c>
      <c r="AD202" t="s">
        <v>9877</v>
      </c>
      <c r="AE202">
        <v>85600</v>
      </c>
      <c r="AF202" t="s">
        <v>10062</v>
      </c>
      <c r="AJ202">
        <v>685205762</v>
      </c>
      <c r="AK202" t="s">
        <v>6758</v>
      </c>
      <c r="AL202">
        <v>1</v>
      </c>
      <c r="AM202">
        <v>0</v>
      </c>
    </row>
    <row r="203" spans="1:39" customFormat="1" ht="12.75">
      <c r="A203">
        <v>5953737</v>
      </c>
      <c r="B203" t="s">
        <v>8453</v>
      </c>
      <c r="C203" t="s">
        <v>1239</v>
      </c>
      <c r="D203">
        <v>5953737</v>
      </c>
      <c r="E203" t="s">
        <v>166</v>
      </c>
      <c r="H203" s="507">
        <v>37487</v>
      </c>
      <c r="I203" t="s">
        <v>167</v>
      </c>
      <c r="J203">
        <v>-40</v>
      </c>
      <c r="K203" t="s">
        <v>8</v>
      </c>
      <c r="M203" t="s">
        <v>275</v>
      </c>
      <c r="N203">
        <v>8910042</v>
      </c>
      <c r="O203" t="s">
        <v>309</v>
      </c>
      <c r="P203" s="507">
        <v>44822</v>
      </c>
      <c r="Q203" t="s">
        <v>187</v>
      </c>
      <c r="R203" s="507">
        <v>39687</v>
      </c>
      <c r="S203" s="507">
        <v>44781</v>
      </c>
      <c r="T203" t="s">
        <v>181</v>
      </c>
      <c r="U203">
        <v>1577</v>
      </c>
      <c r="V203" t="s">
        <v>172</v>
      </c>
      <c r="W203">
        <v>268</v>
      </c>
      <c r="X203" t="s">
        <v>173</v>
      </c>
      <c r="Y203" t="s">
        <v>259</v>
      </c>
      <c r="AB203" s="507">
        <v>44013</v>
      </c>
      <c r="AC203" t="s">
        <v>177</v>
      </c>
      <c r="AD203" t="s">
        <v>10027</v>
      </c>
      <c r="AE203">
        <v>91120</v>
      </c>
      <c r="AF203" t="s">
        <v>10063</v>
      </c>
      <c r="AG203" t="s">
        <v>10064</v>
      </c>
      <c r="AJ203">
        <v>777703565</v>
      </c>
      <c r="AK203" t="s">
        <v>8454</v>
      </c>
      <c r="AL203">
        <v>1</v>
      </c>
      <c r="AM203">
        <v>1</v>
      </c>
    </row>
    <row r="204" spans="1:39" customFormat="1" ht="12.75">
      <c r="A204">
        <v>9145753</v>
      </c>
      <c r="B204" t="s">
        <v>564</v>
      </c>
      <c r="C204" t="s">
        <v>182</v>
      </c>
      <c r="D204">
        <v>9145753</v>
      </c>
      <c r="E204" t="s">
        <v>166</v>
      </c>
      <c r="F204" t="s">
        <v>166</v>
      </c>
      <c r="H204" s="507">
        <v>39864</v>
      </c>
      <c r="I204" t="s">
        <v>340</v>
      </c>
      <c r="J204">
        <v>-14</v>
      </c>
      <c r="K204" t="s">
        <v>168</v>
      </c>
      <c r="M204" t="s">
        <v>275</v>
      </c>
      <c r="N204">
        <v>8910359</v>
      </c>
      <c r="O204" t="s">
        <v>5778</v>
      </c>
      <c r="P204" s="507">
        <v>44820</v>
      </c>
      <c r="Q204" t="s">
        <v>187</v>
      </c>
      <c r="R204" s="507">
        <v>42996</v>
      </c>
      <c r="T204" t="s">
        <v>5765</v>
      </c>
      <c r="U204">
        <v>1040</v>
      </c>
      <c r="X204">
        <v>10</v>
      </c>
      <c r="Y204" t="s">
        <v>259</v>
      </c>
      <c r="AC204" t="s">
        <v>177</v>
      </c>
      <c r="AD204" t="s">
        <v>9825</v>
      </c>
      <c r="AE204">
        <v>91160</v>
      </c>
      <c r="AF204" t="s">
        <v>10065</v>
      </c>
      <c r="AJ204">
        <v>658030731</v>
      </c>
      <c r="AK204" t="s">
        <v>4007</v>
      </c>
      <c r="AL204">
        <v>0</v>
      </c>
      <c r="AM204">
        <v>0</v>
      </c>
    </row>
    <row r="205" spans="1:39" customFormat="1" ht="12.75">
      <c r="A205">
        <v>9113098</v>
      </c>
      <c r="B205" t="s">
        <v>564</v>
      </c>
      <c r="C205" t="s">
        <v>6890</v>
      </c>
      <c r="D205">
        <v>9113098</v>
      </c>
      <c r="E205" t="s">
        <v>166</v>
      </c>
      <c r="F205" t="s">
        <v>166</v>
      </c>
      <c r="H205" s="507">
        <v>30218</v>
      </c>
      <c r="I205" t="s">
        <v>192</v>
      </c>
      <c r="J205">
        <v>-50</v>
      </c>
      <c r="K205" t="s">
        <v>168</v>
      </c>
      <c r="M205" t="s">
        <v>275</v>
      </c>
      <c r="N205">
        <v>8910359</v>
      </c>
      <c r="O205" t="s">
        <v>5778</v>
      </c>
      <c r="P205" s="507">
        <v>44810</v>
      </c>
      <c r="Q205" t="s">
        <v>187</v>
      </c>
      <c r="R205" s="507">
        <v>37432</v>
      </c>
      <c r="S205" s="507">
        <v>44081</v>
      </c>
      <c r="T205" t="s">
        <v>7255</v>
      </c>
      <c r="U205">
        <v>1790</v>
      </c>
      <c r="X205">
        <v>17</v>
      </c>
      <c r="Y205" t="s">
        <v>259</v>
      </c>
      <c r="AC205" t="s">
        <v>177</v>
      </c>
      <c r="AD205" t="s">
        <v>10066</v>
      </c>
      <c r="AE205">
        <v>91360</v>
      </c>
      <c r="AF205" t="s">
        <v>10067</v>
      </c>
      <c r="AI205">
        <v>160152543</v>
      </c>
      <c r="AJ205">
        <v>617504370</v>
      </c>
      <c r="AK205" t="s">
        <v>4008</v>
      </c>
      <c r="AL205">
        <v>0</v>
      </c>
      <c r="AM205">
        <v>0</v>
      </c>
    </row>
    <row r="206" spans="1:39" customFormat="1" ht="12.75">
      <c r="A206">
        <v>4532718</v>
      </c>
      <c r="B206" t="s">
        <v>10068</v>
      </c>
      <c r="C206" t="s">
        <v>319</v>
      </c>
      <c r="D206">
        <v>4532718</v>
      </c>
      <c r="E206" t="s">
        <v>166</v>
      </c>
      <c r="F206" t="s">
        <v>166</v>
      </c>
      <c r="H206" s="507">
        <v>41344</v>
      </c>
      <c r="I206" t="s">
        <v>251</v>
      </c>
      <c r="J206">
        <v>-10</v>
      </c>
      <c r="K206" t="s">
        <v>168</v>
      </c>
      <c r="M206" t="s">
        <v>2764</v>
      </c>
      <c r="N206">
        <v>4450192</v>
      </c>
      <c r="O206" t="s">
        <v>2765</v>
      </c>
      <c r="P206" s="507">
        <v>44818</v>
      </c>
      <c r="Q206" t="s">
        <v>187</v>
      </c>
      <c r="R206" s="507">
        <v>44500</v>
      </c>
      <c r="T206" t="s">
        <v>5765</v>
      </c>
      <c r="U206">
        <v>542</v>
      </c>
      <c r="X206">
        <v>5</v>
      </c>
      <c r="Y206" t="s">
        <v>259</v>
      </c>
      <c r="AC206" t="s">
        <v>177</v>
      </c>
      <c r="AD206" t="s">
        <v>9901</v>
      </c>
      <c r="AE206">
        <v>45000</v>
      </c>
      <c r="AF206" t="s">
        <v>10069</v>
      </c>
      <c r="AI206">
        <v>238838545</v>
      </c>
      <c r="AJ206">
        <v>652660318</v>
      </c>
      <c r="AK206" t="s">
        <v>10070</v>
      </c>
      <c r="AL206">
        <v>0</v>
      </c>
      <c r="AM206">
        <v>0</v>
      </c>
    </row>
    <row r="207" spans="1:39" customFormat="1" ht="12.75">
      <c r="A207">
        <v>7528284</v>
      </c>
      <c r="B207" t="s">
        <v>10071</v>
      </c>
      <c r="C207" t="s">
        <v>10072</v>
      </c>
      <c r="D207">
        <v>7528284</v>
      </c>
      <c r="E207" t="s">
        <v>166</v>
      </c>
      <c r="H207" s="507">
        <v>41714</v>
      </c>
      <c r="I207" t="s">
        <v>169</v>
      </c>
      <c r="J207">
        <v>-9</v>
      </c>
      <c r="K207" t="s">
        <v>8</v>
      </c>
      <c r="M207" t="s">
        <v>263</v>
      </c>
      <c r="N207">
        <v>8751061</v>
      </c>
      <c r="O207" t="s">
        <v>3390</v>
      </c>
      <c r="P207" s="507">
        <v>44831</v>
      </c>
      <c r="Q207" t="s">
        <v>187</v>
      </c>
      <c r="R207" s="507">
        <v>44831</v>
      </c>
      <c r="T207" t="s">
        <v>5765</v>
      </c>
      <c r="U207">
        <v>500</v>
      </c>
      <c r="X207">
        <v>5</v>
      </c>
      <c r="Y207" t="s">
        <v>259</v>
      </c>
      <c r="AC207" t="s">
        <v>177</v>
      </c>
      <c r="AD207" t="s">
        <v>9793</v>
      </c>
      <c r="AE207">
        <v>75020</v>
      </c>
      <c r="AF207" t="s">
        <v>10073</v>
      </c>
      <c r="AJ207">
        <v>663061424</v>
      </c>
      <c r="AK207" t="s">
        <v>10074</v>
      </c>
      <c r="AL207">
        <v>0</v>
      </c>
      <c r="AM207">
        <v>0</v>
      </c>
    </row>
    <row r="208" spans="1:39" customFormat="1" ht="12.75">
      <c r="A208">
        <v>4940738</v>
      </c>
      <c r="B208" t="s">
        <v>2237</v>
      </c>
      <c r="C208" t="s">
        <v>503</v>
      </c>
      <c r="D208">
        <v>4940738</v>
      </c>
      <c r="E208" t="s">
        <v>166</v>
      </c>
      <c r="F208" t="s">
        <v>166</v>
      </c>
      <c r="H208" s="507">
        <v>41502</v>
      </c>
      <c r="I208" t="s">
        <v>251</v>
      </c>
      <c r="J208">
        <v>-10</v>
      </c>
      <c r="K208" t="s">
        <v>8</v>
      </c>
      <c r="M208" t="s">
        <v>236</v>
      </c>
      <c r="N208">
        <v>12490040</v>
      </c>
      <c r="O208" t="s">
        <v>2207</v>
      </c>
      <c r="P208" s="507">
        <v>44747</v>
      </c>
      <c r="Q208" t="s">
        <v>187</v>
      </c>
      <c r="R208" s="507">
        <v>44163</v>
      </c>
      <c r="T208" t="s">
        <v>5765</v>
      </c>
      <c r="U208">
        <v>500</v>
      </c>
      <c r="X208">
        <v>5</v>
      </c>
      <c r="Y208" t="s">
        <v>259</v>
      </c>
      <c r="AB208" s="507">
        <v>44715</v>
      </c>
      <c r="AC208" t="s">
        <v>177</v>
      </c>
      <c r="AD208" t="s">
        <v>10075</v>
      </c>
      <c r="AE208">
        <v>49450</v>
      </c>
      <c r="AF208" t="s">
        <v>10076</v>
      </c>
      <c r="AJ208">
        <v>682823562</v>
      </c>
      <c r="AK208" t="s">
        <v>4742</v>
      </c>
      <c r="AL208">
        <v>0</v>
      </c>
      <c r="AM208">
        <v>0</v>
      </c>
    </row>
    <row r="209" spans="1:39" customFormat="1" ht="12.75">
      <c r="A209">
        <v>4937790</v>
      </c>
      <c r="B209" t="s">
        <v>2237</v>
      </c>
      <c r="C209" t="s">
        <v>432</v>
      </c>
      <c r="D209">
        <v>4937790</v>
      </c>
      <c r="E209" t="s">
        <v>166</v>
      </c>
      <c r="F209" t="s">
        <v>166</v>
      </c>
      <c r="H209" s="507">
        <v>40052</v>
      </c>
      <c r="I209" t="s">
        <v>340</v>
      </c>
      <c r="J209">
        <v>-14</v>
      </c>
      <c r="K209" t="s">
        <v>168</v>
      </c>
      <c r="M209" t="s">
        <v>236</v>
      </c>
      <c r="N209">
        <v>12490040</v>
      </c>
      <c r="O209" t="s">
        <v>2207</v>
      </c>
      <c r="P209" s="507">
        <v>44747</v>
      </c>
      <c r="Q209" t="s">
        <v>187</v>
      </c>
      <c r="R209" s="507">
        <v>42977</v>
      </c>
      <c r="T209" t="s">
        <v>5765</v>
      </c>
      <c r="U209">
        <v>1461</v>
      </c>
      <c r="X209">
        <v>14</v>
      </c>
      <c r="Y209" t="s">
        <v>259</v>
      </c>
      <c r="AB209" s="507">
        <v>43647</v>
      </c>
      <c r="AC209" t="s">
        <v>177</v>
      </c>
      <c r="AD209" t="s">
        <v>10075</v>
      </c>
      <c r="AE209">
        <v>49450</v>
      </c>
      <c r="AF209" t="s">
        <v>10076</v>
      </c>
      <c r="AJ209">
        <v>682823562</v>
      </c>
      <c r="AK209" t="s">
        <v>4742</v>
      </c>
      <c r="AL209">
        <v>0</v>
      </c>
      <c r="AM209">
        <v>0</v>
      </c>
    </row>
    <row r="210" spans="1:39" customFormat="1" ht="12.75">
      <c r="A210">
        <v>7862785</v>
      </c>
      <c r="B210" t="s">
        <v>3564</v>
      </c>
      <c r="C210" t="s">
        <v>3565</v>
      </c>
      <c r="D210">
        <v>7862785</v>
      </c>
      <c r="E210" t="s">
        <v>166</v>
      </c>
      <c r="F210" t="s">
        <v>166</v>
      </c>
      <c r="H210" s="507">
        <v>28418</v>
      </c>
      <c r="I210" t="s">
        <v>192</v>
      </c>
      <c r="J210">
        <v>-50</v>
      </c>
      <c r="K210" t="s">
        <v>8</v>
      </c>
      <c r="M210" t="s">
        <v>238</v>
      </c>
      <c r="N210">
        <v>8780627</v>
      </c>
      <c r="O210" t="s">
        <v>384</v>
      </c>
      <c r="P210" s="507">
        <v>44813</v>
      </c>
      <c r="Q210" t="s">
        <v>187</v>
      </c>
      <c r="R210" s="507">
        <v>40834</v>
      </c>
      <c r="S210" s="507">
        <v>44760</v>
      </c>
      <c r="T210" t="s">
        <v>181</v>
      </c>
      <c r="U210">
        <v>875</v>
      </c>
      <c r="X210">
        <v>8</v>
      </c>
      <c r="Y210" t="s">
        <v>259</v>
      </c>
      <c r="AC210" t="s">
        <v>177</v>
      </c>
      <c r="AD210" t="s">
        <v>10077</v>
      </c>
      <c r="AE210">
        <v>78500</v>
      </c>
      <c r="AF210" t="s">
        <v>10078</v>
      </c>
      <c r="AK210" t="s">
        <v>5758</v>
      </c>
      <c r="AL210">
        <v>0</v>
      </c>
      <c r="AM210">
        <v>0</v>
      </c>
    </row>
    <row r="211" spans="1:39" customFormat="1" ht="12.75">
      <c r="A211">
        <v>951228</v>
      </c>
      <c r="B211" t="s">
        <v>573</v>
      </c>
      <c r="C211" t="s">
        <v>226</v>
      </c>
      <c r="D211">
        <v>951228</v>
      </c>
      <c r="E211" t="s">
        <v>166</v>
      </c>
      <c r="F211" t="s">
        <v>166</v>
      </c>
      <c r="H211" s="507">
        <v>22852</v>
      </c>
      <c r="I211" t="s">
        <v>385</v>
      </c>
      <c r="J211">
        <v>-70</v>
      </c>
      <c r="K211" t="s">
        <v>168</v>
      </c>
      <c r="M211" t="s">
        <v>2770</v>
      </c>
      <c r="N211">
        <v>4360341</v>
      </c>
      <c r="O211" t="s">
        <v>2781</v>
      </c>
      <c r="P211" s="507">
        <v>44819</v>
      </c>
      <c r="Q211" t="s">
        <v>187</v>
      </c>
      <c r="R211" s="507">
        <v>37432</v>
      </c>
      <c r="S211" s="507">
        <v>44790</v>
      </c>
      <c r="T211" t="s">
        <v>181</v>
      </c>
      <c r="U211">
        <v>1611</v>
      </c>
      <c r="X211">
        <v>16</v>
      </c>
      <c r="Y211" t="s">
        <v>259</v>
      </c>
      <c r="AC211" t="s">
        <v>177</v>
      </c>
      <c r="AD211" t="s">
        <v>10079</v>
      </c>
      <c r="AE211">
        <v>36600</v>
      </c>
      <c r="AF211" t="s">
        <v>10080</v>
      </c>
      <c r="AH211" t="s">
        <v>10081</v>
      </c>
      <c r="AI211">
        <v>254403294</v>
      </c>
      <c r="AJ211">
        <v>626145367</v>
      </c>
      <c r="AK211" t="s">
        <v>5476</v>
      </c>
      <c r="AL211">
        <v>0</v>
      </c>
      <c r="AM211">
        <v>0</v>
      </c>
    </row>
    <row r="212" spans="1:39" customFormat="1" ht="12.75">
      <c r="A212">
        <v>9216442</v>
      </c>
      <c r="B212" t="s">
        <v>575</v>
      </c>
      <c r="C212" t="s">
        <v>422</v>
      </c>
      <c r="D212">
        <v>9216442</v>
      </c>
      <c r="E212" t="s">
        <v>166</v>
      </c>
      <c r="F212" t="s">
        <v>166</v>
      </c>
      <c r="H212" s="507">
        <v>32858</v>
      </c>
      <c r="I212" t="s">
        <v>167</v>
      </c>
      <c r="J212">
        <v>-40</v>
      </c>
      <c r="K212" t="s">
        <v>168</v>
      </c>
      <c r="M212" t="s">
        <v>217</v>
      </c>
      <c r="N212">
        <v>3560039</v>
      </c>
      <c r="O212" t="s">
        <v>3028</v>
      </c>
      <c r="P212" s="507">
        <v>44834</v>
      </c>
      <c r="Q212" t="s">
        <v>187</v>
      </c>
      <c r="R212" s="507">
        <v>37432</v>
      </c>
      <c r="S212" s="507">
        <v>44827</v>
      </c>
      <c r="T212" t="s">
        <v>181</v>
      </c>
      <c r="U212">
        <v>2335</v>
      </c>
      <c r="V212" t="s">
        <v>172</v>
      </c>
      <c r="W212">
        <v>406</v>
      </c>
      <c r="X212" t="s">
        <v>173</v>
      </c>
      <c r="Y212" t="s">
        <v>259</v>
      </c>
      <c r="AB212" s="507">
        <v>43282</v>
      </c>
      <c r="AC212" t="s">
        <v>177</v>
      </c>
      <c r="AD212" t="s">
        <v>10082</v>
      </c>
      <c r="AE212">
        <v>56600</v>
      </c>
      <c r="AF212" t="s">
        <v>10083</v>
      </c>
      <c r="AG212">
        <v>20</v>
      </c>
      <c r="AI212">
        <v>619888234</v>
      </c>
      <c r="AK212" t="s">
        <v>5256</v>
      </c>
      <c r="AL212">
        <v>0</v>
      </c>
      <c r="AM212">
        <v>0</v>
      </c>
    </row>
    <row r="213" spans="1:39" customFormat="1" ht="12.75">
      <c r="A213">
        <v>917690</v>
      </c>
      <c r="B213" t="s">
        <v>575</v>
      </c>
      <c r="C213" t="s">
        <v>1739</v>
      </c>
      <c r="D213">
        <v>917690</v>
      </c>
      <c r="E213" t="s">
        <v>166</v>
      </c>
      <c r="F213" t="s">
        <v>166</v>
      </c>
      <c r="H213" s="507">
        <v>29239</v>
      </c>
      <c r="I213" t="s">
        <v>192</v>
      </c>
      <c r="J213">
        <v>-50</v>
      </c>
      <c r="K213" t="s">
        <v>8</v>
      </c>
      <c r="M213" t="s">
        <v>3025</v>
      </c>
      <c r="N213">
        <v>3290200</v>
      </c>
      <c r="O213" t="s">
        <v>3090</v>
      </c>
      <c r="P213" s="507">
        <v>44809</v>
      </c>
      <c r="Q213" t="s">
        <v>187</v>
      </c>
      <c r="R213" s="507">
        <v>37432</v>
      </c>
      <c r="S213" s="507">
        <v>44027</v>
      </c>
      <c r="T213" t="s">
        <v>7255</v>
      </c>
      <c r="U213">
        <v>1386</v>
      </c>
      <c r="X213">
        <v>13</v>
      </c>
      <c r="Y213" t="s">
        <v>259</v>
      </c>
      <c r="AC213" t="s">
        <v>177</v>
      </c>
      <c r="AD213" t="s">
        <v>10084</v>
      </c>
      <c r="AE213">
        <v>29720</v>
      </c>
      <c r="AF213" t="s">
        <v>10085</v>
      </c>
      <c r="AJ213">
        <v>672726173</v>
      </c>
      <c r="AK213" t="s">
        <v>5257</v>
      </c>
      <c r="AL213">
        <v>1</v>
      </c>
      <c r="AM213">
        <v>0</v>
      </c>
    </row>
    <row r="214" spans="1:39" customFormat="1" ht="12.75">
      <c r="A214">
        <v>4115359</v>
      </c>
      <c r="B214" t="s">
        <v>7300</v>
      </c>
      <c r="C214" t="s">
        <v>419</v>
      </c>
      <c r="D214">
        <v>4115359</v>
      </c>
      <c r="E214" t="s">
        <v>166</v>
      </c>
      <c r="H214" s="507">
        <v>36699</v>
      </c>
      <c r="I214" t="s">
        <v>167</v>
      </c>
      <c r="J214">
        <v>-40</v>
      </c>
      <c r="K214" t="s">
        <v>168</v>
      </c>
      <c r="M214" t="s">
        <v>2783</v>
      </c>
      <c r="N214">
        <v>4410697</v>
      </c>
      <c r="O214" t="s">
        <v>2819</v>
      </c>
      <c r="P214" s="507">
        <v>44760</v>
      </c>
      <c r="Q214" t="s">
        <v>187</v>
      </c>
      <c r="R214" s="507">
        <v>44760</v>
      </c>
      <c r="S214" s="507">
        <v>44694</v>
      </c>
      <c r="T214" t="s">
        <v>181</v>
      </c>
      <c r="U214">
        <v>1850</v>
      </c>
      <c r="X214">
        <v>18</v>
      </c>
      <c r="Y214" t="s">
        <v>259</v>
      </c>
      <c r="AC214" t="s">
        <v>337</v>
      </c>
      <c r="AD214" t="s">
        <v>10086</v>
      </c>
      <c r="AE214">
        <v>28100</v>
      </c>
      <c r="AF214" t="s">
        <v>10087</v>
      </c>
      <c r="AJ214">
        <v>669998462</v>
      </c>
      <c r="AK214" t="s">
        <v>7301</v>
      </c>
      <c r="AL214">
        <v>0</v>
      </c>
      <c r="AM214">
        <v>0</v>
      </c>
    </row>
    <row r="215" spans="1:39" customFormat="1" ht="12.75">
      <c r="A215">
        <v>3730999</v>
      </c>
      <c r="B215" t="s">
        <v>5789</v>
      </c>
      <c r="C215" t="s">
        <v>579</v>
      </c>
      <c r="D215">
        <v>3730999</v>
      </c>
      <c r="E215" t="s">
        <v>166</v>
      </c>
      <c r="F215" t="s">
        <v>166</v>
      </c>
      <c r="H215" s="507">
        <v>40908</v>
      </c>
      <c r="I215" t="s">
        <v>267</v>
      </c>
      <c r="J215">
        <v>-12</v>
      </c>
      <c r="K215" t="s">
        <v>168</v>
      </c>
      <c r="M215" t="s">
        <v>175</v>
      </c>
      <c r="N215">
        <v>4370002</v>
      </c>
      <c r="O215" t="s">
        <v>2769</v>
      </c>
      <c r="P215" s="507">
        <v>44811</v>
      </c>
      <c r="Q215" t="s">
        <v>187</v>
      </c>
      <c r="R215" s="507">
        <v>43609</v>
      </c>
      <c r="T215" t="s">
        <v>5765</v>
      </c>
      <c r="U215">
        <v>678</v>
      </c>
      <c r="X215">
        <v>6</v>
      </c>
      <c r="Y215" t="s">
        <v>259</v>
      </c>
      <c r="AC215" t="s">
        <v>177</v>
      </c>
      <c r="AD215" t="s">
        <v>10088</v>
      </c>
      <c r="AE215">
        <v>37000</v>
      </c>
      <c r="AF215" t="s">
        <v>10089</v>
      </c>
      <c r="AJ215">
        <v>603439175</v>
      </c>
      <c r="AK215" t="s">
        <v>5790</v>
      </c>
      <c r="AL215">
        <v>0</v>
      </c>
      <c r="AM215">
        <v>0</v>
      </c>
    </row>
    <row r="216" spans="1:39" customFormat="1" ht="12.75">
      <c r="A216">
        <v>4463817</v>
      </c>
      <c r="B216" t="s">
        <v>9407</v>
      </c>
      <c r="C216" t="s">
        <v>1169</v>
      </c>
      <c r="D216">
        <v>4463817</v>
      </c>
      <c r="E216" t="s">
        <v>169</v>
      </c>
      <c r="H216" s="507">
        <v>41179</v>
      </c>
      <c r="I216" t="s">
        <v>245</v>
      </c>
      <c r="J216">
        <v>-11</v>
      </c>
      <c r="K216" t="s">
        <v>8</v>
      </c>
      <c r="M216" t="s">
        <v>228</v>
      </c>
      <c r="N216">
        <v>12440116</v>
      </c>
      <c r="O216" t="s">
        <v>6232</v>
      </c>
      <c r="P216" s="507">
        <v>44826</v>
      </c>
      <c r="Q216" t="s">
        <v>187</v>
      </c>
      <c r="R216" s="507">
        <v>44826</v>
      </c>
      <c r="T216" t="s">
        <v>5765</v>
      </c>
      <c r="U216">
        <v>500</v>
      </c>
      <c r="X216">
        <v>5</v>
      </c>
      <c r="Y216" t="s">
        <v>259</v>
      </c>
      <c r="AC216" t="s">
        <v>177</v>
      </c>
      <c r="AD216" t="s">
        <v>9941</v>
      </c>
      <c r="AE216">
        <v>44300</v>
      </c>
      <c r="AF216" t="s">
        <v>10090</v>
      </c>
      <c r="AJ216">
        <v>780535907</v>
      </c>
      <c r="AK216" t="s">
        <v>9408</v>
      </c>
      <c r="AL216">
        <v>1</v>
      </c>
      <c r="AM216">
        <v>0</v>
      </c>
    </row>
    <row r="217" spans="1:39" customFormat="1" ht="12.75">
      <c r="A217">
        <v>183382</v>
      </c>
      <c r="B217" t="s">
        <v>2816</v>
      </c>
      <c r="C217" t="s">
        <v>462</v>
      </c>
      <c r="D217">
        <v>183382</v>
      </c>
      <c r="E217" t="s">
        <v>166</v>
      </c>
      <c r="F217" t="s">
        <v>166</v>
      </c>
      <c r="H217" s="507">
        <v>31200</v>
      </c>
      <c r="I217" t="s">
        <v>167</v>
      </c>
      <c r="J217">
        <v>-40</v>
      </c>
      <c r="K217" t="s">
        <v>8</v>
      </c>
      <c r="M217" t="s">
        <v>2773</v>
      </c>
      <c r="N217">
        <v>4180682</v>
      </c>
      <c r="O217" t="s">
        <v>2789</v>
      </c>
      <c r="P217" s="507">
        <v>44808</v>
      </c>
      <c r="Q217" t="s">
        <v>187</v>
      </c>
      <c r="R217" s="507">
        <v>37432</v>
      </c>
      <c r="S217" s="507">
        <v>44806</v>
      </c>
      <c r="T217" t="s">
        <v>181</v>
      </c>
      <c r="U217">
        <v>1133</v>
      </c>
      <c r="X217">
        <v>11</v>
      </c>
      <c r="Y217" t="s">
        <v>259</v>
      </c>
      <c r="AC217" t="s">
        <v>177</v>
      </c>
      <c r="AD217" t="s">
        <v>10091</v>
      </c>
      <c r="AE217">
        <v>18390</v>
      </c>
      <c r="AF217" t="s">
        <v>10092</v>
      </c>
      <c r="AI217">
        <v>246082086</v>
      </c>
      <c r="AJ217">
        <v>623990293</v>
      </c>
      <c r="AK217" t="s">
        <v>7302</v>
      </c>
      <c r="AL217">
        <v>0</v>
      </c>
      <c r="AM217">
        <v>0</v>
      </c>
    </row>
    <row r="218" spans="1:39" customFormat="1" ht="12.75">
      <c r="A218">
        <v>7641398</v>
      </c>
      <c r="B218" t="s">
        <v>3392</v>
      </c>
      <c r="C218" t="s">
        <v>3393</v>
      </c>
      <c r="D218">
        <v>7641398</v>
      </c>
      <c r="E218" t="s">
        <v>166</v>
      </c>
      <c r="F218" t="s">
        <v>166</v>
      </c>
      <c r="H218" s="507">
        <v>33681</v>
      </c>
      <c r="I218" t="s">
        <v>167</v>
      </c>
      <c r="J218">
        <v>-40</v>
      </c>
      <c r="K218" t="s">
        <v>8</v>
      </c>
      <c r="M218" t="s">
        <v>170</v>
      </c>
      <c r="N218">
        <v>8931466</v>
      </c>
      <c r="O218" t="s">
        <v>7303</v>
      </c>
      <c r="P218" s="507">
        <v>44805</v>
      </c>
      <c r="Q218" t="s">
        <v>187</v>
      </c>
      <c r="R218" s="507">
        <v>42989</v>
      </c>
      <c r="S218" s="507">
        <v>44102</v>
      </c>
      <c r="T218" t="s">
        <v>7255</v>
      </c>
      <c r="U218">
        <v>2773</v>
      </c>
      <c r="V218" t="s">
        <v>172</v>
      </c>
      <c r="W218">
        <v>3</v>
      </c>
      <c r="X218" t="s">
        <v>173</v>
      </c>
      <c r="Y218" t="s">
        <v>259</v>
      </c>
      <c r="AB218" s="507">
        <v>43282</v>
      </c>
      <c r="AC218" t="s">
        <v>337</v>
      </c>
      <c r="AD218" t="s">
        <v>10093</v>
      </c>
      <c r="AE218">
        <v>76120</v>
      </c>
      <c r="AF218" t="s">
        <v>10094</v>
      </c>
      <c r="AK218" t="s">
        <v>5758</v>
      </c>
      <c r="AL218">
        <v>0</v>
      </c>
      <c r="AM218">
        <v>0</v>
      </c>
    </row>
    <row r="219" spans="1:39" customFormat="1" ht="12.75">
      <c r="A219">
        <v>3532845</v>
      </c>
      <c r="B219" t="s">
        <v>3053</v>
      </c>
      <c r="C219" t="s">
        <v>6259</v>
      </c>
      <c r="D219">
        <v>3532845</v>
      </c>
      <c r="E219" t="s">
        <v>166</v>
      </c>
      <c r="F219" t="s">
        <v>166</v>
      </c>
      <c r="H219" s="507">
        <v>38613</v>
      </c>
      <c r="I219" t="s">
        <v>186</v>
      </c>
      <c r="J219">
        <v>-18</v>
      </c>
      <c r="K219" t="s">
        <v>8</v>
      </c>
      <c r="M219" t="s">
        <v>178</v>
      </c>
      <c r="N219">
        <v>3350161</v>
      </c>
      <c r="O219" t="s">
        <v>3070</v>
      </c>
      <c r="P219" s="507">
        <v>44812</v>
      </c>
      <c r="Q219" t="s">
        <v>187</v>
      </c>
      <c r="R219" s="507">
        <v>41241</v>
      </c>
      <c r="T219" t="s">
        <v>5765</v>
      </c>
      <c r="U219">
        <v>1070</v>
      </c>
      <c r="X219">
        <v>10</v>
      </c>
      <c r="Y219" t="s">
        <v>5788</v>
      </c>
      <c r="Z219">
        <v>3350233</v>
      </c>
      <c r="AA219" t="s">
        <v>10095</v>
      </c>
      <c r="AB219" s="507">
        <v>44743</v>
      </c>
      <c r="AC219" t="s">
        <v>177</v>
      </c>
      <c r="AD219" t="s">
        <v>10096</v>
      </c>
      <c r="AE219">
        <v>35250</v>
      </c>
      <c r="AF219" t="s">
        <v>10097</v>
      </c>
      <c r="AJ219">
        <v>640454711</v>
      </c>
      <c r="AK219" t="s">
        <v>4743</v>
      </c>
      <c r="AL219">
        <v>0</v>
      </c>
      <c r="AM219">
        <v>0</v>
      </c>
    </row>
    <row r="220" spans="1:39" customFormat="1" ht="12.75">
      <c r="A220">
        <v>3533585</v>
      </c>
      <c r="B220" t="s">
        <v>3053</v>
      </c>
      <c r="C220" t="s">
        <v>3054</v>
      </c>
      <c r="D220">
        <v>3533585</v>
      </c>
      <c r="E220" t="s">
        <v>166</v>
      </c>
      <c r="F220" t="s">
        <v>166</v>
      </c>
      <c r="H220" s="507">
        <v>39466</v>
      </c>
      <c r="I220" t="s">
        <v>200</v>
      </c>
      <c r="J220">
        <v>-15</v>
      </c>
      <c r="K220" t="s">
        <v>8</v>
      </c>
      <c r="M220" t="s">
        <v>178</v>
      </c>
      <c r="N220">
        <v>3350161</v>
      </c>
      <c r="O220" t="s">
        <v>3070</v>
      </c>
      <c r="P220" s="507">
        <v>44821</v>
      </c>
      <c r="Q220" t="s">
        <v>187</v>
      </c>
      <c r="R220" s="507">
        <v>41551</v>
      </c>
      <c r="T220" t="s">
        <v>5765</v>
      </c>
      <c r="U220">
        <v>1103</v>
      </c>
      <c r="X220">
        <v>11</v>
      </c>
      <c r="Y220" t="s">
        <v>5788</v>
      </c>
      <c r="Z220">
        <v>3350233</v>
      </c>
      <c r="AA220" t="s">
        <v>10095</v>
      </c>
      <c r="AB220" s="507">
        <v>44743</v>
      </c>
      <c r="AC220" t="s">
        <v>177</v>
      </c>
      <c r="AD220" t="s">
        <v>10096</v>
      </c>
      <c r="AE220">
        <v>35250</v>
      </c>
      <c r="AF220" t="s">
        <v>10098</v>
      </c>
      <c r="AJ220">
        <v>640454711</v>
      </c>
      <c r="AK220" t="s">
        <v>4743</v>
      </c>
      <c r="AL220">
        <v>0</v>
      </c>
      <c r="AM220">
        <v>0</v>
      </c>
    </row>
    <row r="221" spans="1:39" customFormat="1" ht="12.75">
      <c r="A221">
        <v>9257192</v>
      </c>
      <c r="B221" t="s">
        <v>7304</v>
      </c>
      <c r="C221" t="s">
        <v>1380</v>
      </c>
      <c r="D221">
        <v>9257192</v>
      </c>
      <c r="E221" t="s">
        <v>169</v>
      </c>
      <c r="F221" t="s">
        <v>169</v>
      </c>
      <c r="H221" s="507">
        <v>41491</v>
      </c>
      <c r="I221" t="s">
        <v>251</v>
      </c>
      <c r="J221">
        <v>-10</v>
      </c>
      <c r="K221" t="s">
        <v>8</v>
      </c>
      <c r="M221" t="s">
        <v>238</v>
      </c>
      <c r="N221">
        <v>8780529</v>
      </c>
      <c r="O221" t="s">
        <v>1244</v>
      </c>
      <c r="P221" s="507">
        <v>44838</v>
      </c>
      <c r="Q221" t="s">
        <v>187</v>
      </c>
      <c r="R221" s="507">
        <v>44488</v>
      </c>
      <c r="T221" t="s">
        <v>5765</v>
      </c>
      <c r="U221">
        <v>500</v>
      </c>
      <c r="X221">
        <v>5</v>
      </c>
      <c r="Y221" t="s">
        <v>259</v>
      </c>
      <c r="AC221" t="s">
        <v>177</v>
      </c>
      <c r="AD221" t="s">
        <v>10099</v>
      </c>
      <c r="AE221">
        <v>78870</v>
      </c>
      <c r="AF221" t="s">
        <v>10100</v>
      </c>
      <c r="AJ221">
        <v>618700670</v>
      </c>
      <c r="AK221" t="s">
        <v>7305</v>
      </c>
      <c r="AL221">
        <v>0</v>
      </c>
      <c r="AM221">
        <v>0</v>
      </c>
    </row>
    <row r="222" spans="1:39" customFormat="1" ht="12.75">
      <c r="A222">
        <v>7514023</v>
      </c>
      <c r="B222" t="s">
        <v>3282</v>
      </c>
      <c r="C222" t="s">
        <v>3283</v>
      </c>
      <c r="D222">
        <v>7514023</v>
      </c>
      <c r="E222" t="s">
        <v>166</v>
      </c>
      <c r="F222" t="s">
        <v>166</v>
      </c>
      <c r="H222" s="507">
        <v>30449</v>
      </c>
      <c r="I222" t="s">
        <v>167</v>
      </c>
      <c r="J222">
        <v>-40</v>
      </c>
      <c r="K222" t="s">
        <v>168</v>
      </c>
      <c r="M222" t="s">
        <v>263</v>
      </c>
      <c r="N222">
        <v>8751163</v>
      </c>
      <c r="O222" t="s">
        <v>264</v>
      </c>
      <c r="P222" s="507">
        <v>44834</v>
      </c>
      <c r="Q222" t="s">
        <v>187</v>
      </c>
      <c r="R222" s="507">
        <v>38295</v>
      </c>
      <c r="S222" s="507">
        <v>44454</v>
      </c>
      <c r="T222" t="s">
        <v>7255</v>
      </c>
      <c r="U222">
        <v>1920</v>
      </c>
      <c r="X222">
        <v>19</v>
      </c>
      <c r="Y222" t="s">
        <v>259</v>
      </c>
      <c r="AB222" s="507">
        <v>44743</v>
      </c>
      <c r="AC222" t="s">
        <v>177</v>
      </c>
      <c r="AD222" t="s">
        <v>9776</v>
      </c>
      <c r="AE222">
        <v>75011</v>
      </c>
      <c r="AF222" t="s">
        <v>10101</v>
      </c>
      <c r="AJ222">
        <v>626640380</v>
      </c>
      <c r="AK222" t="s">
        <v>4009</v>
      </c>
      <c r="AL222">
        <v>0</v>
      </c>
      <c r="AM222">
        <v>0</v>
      </c>
    </row>
    <row r="223" spans="1:39" customFormat="1" ht="12.75">
      <c r="A223">
        <v>7222328</v>
      </c>
      <c r="B223" t="s">
        <v>3344</v>
      </c>
      <c r="C223" t="s">
        <v>1218</v>
      </c>
      <c r="D223">
        <v>7222328</v>
      </c>
      <c r="E223" t="s">
        <v>166</v>
      </c>
      <c r="F223" t="s">
        <v>166</v>
      </c>
      <c r="H223" s="507">
        <v>25329</v>
      </c>
      <c r="I223" t="s">
        <v>367</v>
      </c>
      <c r="J223">
        <v>-60</v>
      </c>
      <c r="K223" t="s">
        <v>8</v>
      </c>
      <c r="M223" t="s">
        <v>2152</v>
      </c>
      <c r="N223">
        <v>12720020</v>
      </c>
      <c r="O223" t="s">
        <v>2277</v>
      </c>
      <c r="P223" s="507">
        <v>44819</v>
      </c>
      <c r="Q223" t="s">
        <v>187</v>
      </c>
      <c r="R223" s="507">
        <v>43005</v>
      </c>
      <c r="S223" s="507">
        <v>44079</v>
      </c>
      <c r="T223" t="s">
        <v>7255</v>
      </c>
      <c r="U223">
        <v>829</v>
      </c>
      <c r="X223">
        <v>8</v>
      </c>
      <c r="Y223" t="s">
        <v>259</v>
      </c>
      <c r="AC223" t="s">
        <v>177</v>
      </c>
      <c r="AD223" t="s">
        <v>10102</v>
      </c>
      <c r="AE223">
        <v>72000</v>
      </c>
      <c r="AF223" t="s">
        <v>10103</v>
      </c>
      <c r="AJ223">
        <v>650453786</v>
      </c>
      <c r="AK223" t="s">
        <v>4744</v>
      </c>
      <c r="AL223">
        <v>0</v>
      </c>
      <c r="AM223">
        <v>0</v>
      </c>
    </row>
    <row r="224" spans="1:39" customFormat="1" ht="12.75">
      <c r="A224">
        <v>9150080</v>
      </c>
      <c r="B224" t="s">
        <v>6547</v>
      </c>
      <c r="C224" t="s">
        <v>395</v>
      </c>
      <c r="D224">
        <v>9150080</v>
      </c>
      <c r="E224" t="s">
        <v>166</v>
      </c>
      <c r="F224" t="s">
        <v>166</v>
      </c>
      <c r="H224" s="507">
        <v>41139</v>
      </c>
      <c r="I224" t="s">
        <v>245</v>
      </c>
      <c r="J224">
        <v>-11</v>
      </c>
      <c r="K224" t="s">
        <v>168</v>
      </c>
      <c r="M224" t="s">
        <v>275</v>
      </c>
      <c r="N224">
        <v>8910918</v>
      </c>
      <c r="O224" t="s">
        <v>392</v>
      </c>
      <c r="P224" s="507">
        <v>44813</v>
      </c>
      <c r="Q224" t="s">
        <v>187</v>
      </c>
      <c r="R224" s="507">
        <v>44450</v>
      </c>
      <c r="T224" t="s">
        <v>5765</v>
      </c>
      <c r="U224">
        <v>503</v>
      </c>
      <c r="X224">
        <v>5</v>
      </c>
      <c r="Y224" t="s">
        <v>259</v>
      </c>
      <c r="AC224" t="s">
        <v>177</v>
      </c>
      <c r="AD224" t="s">
        <v>9674</v>
      </c>
      <c r="AE224">
        <v>91600</v>
      </c>
      <c r="AF224" t="s">
        <v>10104</v>
      </c>
      <c r="AI224">
        <v>610199676</v>
      </c>
      <c r="AJ224">
        <v>626933319</v>
      </c>
      <c r="AK224" t="s">
        <v>6548</v>
      </c>
      <c r="AL224">
        <v>0</v>
      </c>
      <c r="AM224">
        <v>0</v>
      </c>
    </row>
    <row r="225" spans="1:39" customFormat="1" ht="12.75">
      <c r="A225">
        <v>9258896</v>
      </c>
      <c r="B225" t="s">
        <v>10105</v>
      </c>
      <c r="C225" t="s">
        <v>693</v>
      </c>
      <c r="D225">
        <v>9258896</v>
      </c>
      <c r="E225" t="s">
        <v>169</v>
      </c>
      <c r="H225" s="507">
        <v>41551</v>
      </c>
      <c r="I225" t="s">
        <v>251</v>
      </c>
      <c r="J225">
        <v>-10</v>
      </c>
      <c r="K225" t="s">
        <v>8</v>
      </c>
      <c r="M225" t="s">
        <v>203</v>
      </c>
      <c r="N225">
        <v>8921099</v>
      </c>
      <c r="O225" t="s">
        <v>5886</v>
      </c>
      <c r="P225" s="507">
        <v>44827</v>
      </c>
      <c r="Q225" t="s">
        <v>187</v>
      </c>
      <c r="R225" s="507">
        <v>44827</v>
      </c>
      <c r="T225" t="s">
        <v>5765</v>
      </c>
      <c r="U225">
        <v>500</v>
      </c>
      <c r="X225">
        <v>5</v>
      </c>
      <c r="Y225" t="s">
        <v>259</v>
      </c>
      <c r="AC225" t="s">
        <v>177</v>
      </c>
      <c r="AD225" t="s">
        <v>10106</v>
      </c>
      <c r="AE225">
        <v>92390</v>
      </c>
      <c r="AF225" t="s">
        <v>10107</v>
      </c>
      <c r="AJ225">
        <v>641366076</v>
      </c>
      <c r="AK225" t="s">
        <v>10108</v>
      </c>
      <c r="AL225">
        <v>0</v>
      </c>
      <c r="AM225">
        <v>0</v>
      </c>
    </row>
    <row r="226" spans="1:39" customFormat="1" ht="12.75">
      <c r="A226">
        <v>3734574</v>
      </c>
      <c r="B226" t="s">
        <v>10109</v>
      </c>
      <c r="C226" t="s">
        <v>1497</v>
      </c>
      <c r="D226">
        <v>3734574</v>
      </c>
      <c r="E226" t="s">
        <v>169</v>
      </c>
      <c r="H226" s="507">
        <v>43053</v>
      </c>
      <c r="I226" t="s">
        <v>169</v>
      </c>
      <c r="J226">
        <v>-9</v>
      </c>
      <c r="K226" t="s">
        <v>8</v>
      </c>
      <c r="M226" t="s">
        <v>175</v>
      </c>
      <c r="N226">
        <v>4370002</v>
      </c>
      <c r="O226" t="s">
        <v>2769</v>
      </c>
      <c r="P226" s="507">
        <v>44847</v>
      </c>
      <c r="Q226" t="s">
        <v>187</v>
      </c>
      <c r="R226" s="507">
        <v>44847</v>
      </c>
      <c r="T226" t="s">
        <v>5765</v>
      </c>
      <c r="U226">
        <v>500</v>
      </c>
      <c r="X226">
        <v>5</v>
      </c>
      <c r="Y226" t="s">
        <v>259</v>
      </c>
      <c r="AC226" t="s">
        <v>177</v>
      </c>
      <c r="AD226" t="s">
        <v>9881</v>
      </c>
      <c r="AE226">
        <v>37000</v>
      </c>
      <c r="AF226" t="s">
        <v>10110</v>
      </c>
      <c r="AJ226">
        <v>615233876</v>
      </c>
      <c r="AK226" t="s">
        <v>10111</v>
      </c>
      <c r="AL226">
        <v>0</v>
      </c>
      <c r="AM226">
        <v>0</v>
      </c>
    </row>
    <row r="227" spans="1:39" customFormat="1" ht="12.75">
      <c r="A227">
        <v>9245062</v>
      </c>
      <c r="B227" t="s">
        <v>3566</v>
      </c>
      <c r="C227" t="s">
        <v>593</v>
      </c>
      <c r="D227">
        <v>9245062</v>
      </c>
      <c r="E227" t="s">
        <v>166</v>
      </c>
      <c r="F227" t="s">
        <v>166</v>
      </c>
      <c r="H227" s="507">
        <v>37258</v>
      </c>
      <c r="I227" t="s">
        <v>167</v>
      </c>
      <c r="J227">
        <v>-40</v>
      </c>
      <c r="K227" t="s">
        <v>8</v>
      </c>
      <c r="M227" t="s">
        <v>275</v>
      </c>
      <c r="N227">
        <v>8910042</v>
      </c>
      <c r="O227" t="s">
        <v>309</v>
      </c>
      <c r="P227" s="507">
        <v>44816</v>
      </c>
      <c r="Q227" t="s">
        <v>187</v>
      </c>
      <c r="R227" s="507">
        <v>41373</v>
      </c>
      <c r="S227" s="507">
        <v>44781</v>
      </c>
      <c r="T227" t="s">
        <v>181</v>
      </c>
      <c r="U227">
        <v>916</v>
      </c>
      <c r="X227">
        <v>9</v>
      </c>
      <c r="Y227" t="s">
        <v>259</v>
      </c>
      <c r="AB227" s="507">
        <v>44743</v>
      </c>
      <c r="AC227" t="s">
        <v>177</v>
      </c>
      <c r="AD227" t="s">
        <v>9897</v>
      </c>
      <c r="AE227">
        <v>92200</v>
      </c>
      <c r="AF227" t="s">
        <v>10112</v>
      </c>
      <c r="AJ227">
        <v>695895123</v>
      </c>
      <c r="AK227" t="s">
        <v>8455</v>
      </c>
      <c r="AL227">
        <v>0</v>
      </c>
      <c r="AM227">
        <v>0</v>
      </c>
    </row>
    <row r="228" spans="1:39" customFormat="1" ht="12.75">
      <c r="A228">
        <v>3538953</v>
      </c>
      <c r="B228" t="s">
        <v>6260</v>
      </c>
      <c r="C228" t="s">
        <v>1623</v>
      </c>
      <c r="D228">
        <v>3538953</v>
      </c>
      <c r="E228" t="s">
        <v>166</v>
      </c>
      <c r="F228" t="s">
        <v>166</v>
      </c>
      <c r="H228" s="507">
        <v>40674</v>
      </c>
      <c r="I228" t="s">
        <v>267</v>
      </c>
      <c r="J228">
        <v>-12</v>
      </c>
      <c r="K228" t="s">
        <v>168</v>
      </c>
      <c r="M228" t="s">
        <v>178</v>
      </c>
      <c r="N228">
        <v>3350060</v>
      </c>
      <c r="O228" t="s">
        <v>223</v>
      </c>
      <c r="P228" s="507">
        <v>44818</v>
      </c>
      <c r="Q228" t="s">
        <v>187</v>
      </c>
      <c r="R228" s="507">
        <v>43721</v>
      </c>
      <c r="S228" s="507">
        <v>44838</v>
      </c>
      <c r="T228" t="s">
        <v>181</v>
      </c>
      <c r="U228">
        <v>734</v>
      </c>
      <c r="X228">
        <v>7</v>
      </c>
      <c r="Y228" t="s">
        <v>259</v>
      </c>
      <c r="AC228" t="s">
        <v>177</v>
      </c>
      <c r="AD228" t="s">
        <v>10113</v>
      </c>
      <c r="AE228">
        <v>35235</v>
      </c>
      <c r="AF228" t="s">
        <v>10114</v>
      </c>
      <c r="AJ228">
        <v>628065506</v>
      </c>
      <c r="AK228" t="s">
        <v>7306</v>
      </c>
      <c r="AL228">
        <v>0</v>
      </c>
      <c r="AM228">
        <v>0</v>
      </c>
    </row>
    <row r="229" spans="1:39" customFormat="1" ht="12.75">
      <c r="A229">
        <v>9153406</v>
      </c>
      <c r="B229" t="s">
        <v>10115</v>
      </c>
      <c r="C229" t="s">
        <v>464</v>
      </c>
      <c r="D229">
        <v>9153406</v>
      </c>
      <c r="E229" t="s">
        <v>169</v>
      </c>
      <c r="H229" s="507">
        <v>41063</v>
      </c>
      <c r="I229" t="s">
        <v>245</v>
      </c>
      <c r="J229">
        <v>-11</v>
      </c>
      <c r="K229" t="s">
        <v>8</v>
      </c>
      <c r="M229" t="s">
        <v>275</v>
      </c>
      <c r="N229">
        <v>8910916</v>
      </c>
      <c r="O229" t="s">
        <v>396</v>
      </c>
      <c r="P229" s="507">
        <v>44830</v>
      </c>
      <c r="Q229" t="s">
        <v>187</v>
      </c>
      <c r="R229" s="507">
        <v>44830</v>
      </c>
      <c r="T229" t="s">
        <v>5765</v>
      </c>
      <c r="U229">
        <v>500</v>
      </c>
      <c r="X229">
        <v>5</v>
      </c>
      <c r="Y229" t="s">
        <v>259</v>
      </c>
      <c r="AC229" t="s">
        <v>177</v>
      </c>
      <c r="AD229" t="s">
        <v>10116</v>
      </c>
      <c r="AE229">
        <v>91220</v>
      </c>
      <c r="AF229" t="s">
        <v>10117</v>
      </c>
      <c r="AJ229">
        <v>699153860</v>
      </c>
      <c r="AK229" t="s">
        <v>10118</v>
      </c>
      <c r="AL229">
        <v>0</v>
      </c>
      <c r="AM229">
        <v>0</v>
      </c>
    </row>
    <row r="230" spans="1:39" customFormat="1" ht="12.75">
      <c r="A230">
        <v>9236086</v>
      </c>
      <c r="B230" t="s">
        <v>599</v>
      </c>
      <c r="C230" t="s">
        <v>235</v>
      </c>
      <c r="D230">
        <v>9236086</v>
      </c>
      <c r="E230" t="s">
        <v>166</v>
      </c>
      <c r="F230" t="s">
        <v>166</v>
      </c>
      <c r="H230" s="507">
        <v>35765</v>
      </c>
      <c r="I230" t="s">
        <v>167</v>
      </c>
      <c r="J230">
        <v>-40</v>
      </c>
      <c r="K230" t="s">
        <v>8</v>
      </c>
      <c r="M230" t="s">
        <v>203</v>
      </c>
      <c r="N230">
        <v>8921256</v>
      </c>
      <c r="O230" t="s">
        <v>317</v>
      </c>
      <c r="P230" s="507">
        <v>44811</v>
      </c>
      <c r="Q230" t="s">
        <v>187</v>
      </c>
      <c r="R230" s="507">
        <v>38996</v>
      </c>
      <c r="S230" s="507">
        <v>44089</v>
      </c>
      <c r="T230" t="s">
        <v>7255</v>
      </c>
      <c r="U230">
        <v>1359</v>
      </c>
      <c r="X230">
        <v>13</v>
      </c>
      <c r="Y230" t="s">
        <v>259</v>
      </c>
      <c r="AC230" t="s">
        <v>177</v>
      </c>
      <c r="AD230" t="s">
        <v>5771</v>
      </c>
      <c r="AE230">
        <v>92800</v>
      </c>
      <c r="AF230" t="s">
        <v>10119</v>
      </c>
      <c r="AJ230">
        <v>662049546</v>
      </c>
      <c r="AK230" t="s">
        <v>4011</v>
      </c>
      <c r="AL230">
        <v>0</v>
      </c>
      <c r="AM230">
        <v>0</v>
      </c>
    </row>
    <row r="231" spans="1:39" customFormat="1" ht="12.75">
      <c r="A231">
        <v>7838457</v>
      </c>
      <c r="B231" t="s">
        <v>599</v>
      </c>
      <c r="C231" t="s">
        <v>1056</v>
      </c>
      <c r="D231">
        <v>7838457</v>
      </c>
      <c r="E231" t="s">
        <v>166</v>
      </c>
      <c r="F231" t="s">
        <v>166</v>
      </c>
      <c r="H231" s="507">
        <v>25221</v>
      </c>
      <c r="I231" t="s">
        <v>367</v>
      </c>
      <c r="J231">
        <v>-60</v>
      </c>
      <c r="K231" t="s">
        <v>8</v>
      </c>
      <c r="M231" t="s">
        <v>238</v>
      </c>
      <c r="N231">
        <v>8780353</v>
      </c>
      <c r="O231" t="s">
        <v>849</v>
      </c>
      <c r="P231" s="507">
        <v>44747</v>
      </c>
      <c r="Q231" t="s">
        <v>187</v>
      </c>
      <c r="R231" s="507">
        <v>37963</v>
      </c>
      <c r="S231" s="507">
        <v>44083</v>
      </c>
      <c r="T231" t="s">
        <v>7255</v>
      </c>
      <c r="U231">
        <v>755</v>
      </c>
      <c r="X231">
        <v>7</v>
      </c>
      <c r="Y231" t="s">
        <v>259</v>
      </c>
      <c r="AC231" t="s">
        <v>177</v>
      </c>
      <c r="AD231" t="s">
        <v>10120</v>
      </c>
      <c r="AE231">
        <v>78310</v>
      </c>
      <c r="AF231" t="s">
        <v>10121</v>
      </c>
      <c r="AI231">
        <v>650497804</v>
      </c>
      <c r="AK231" t="s">
        <v>5791</v>
      </c>
      <c r="AL231">
        <v>0</v>
      </c>
      <c r="AM231">
        <v>0</v>
      </c>
    </row>
    <row r="232" spans="1:39" customFormat="1" ht="12.75">
      <c r="A232">
        <v>2212824</v>
      </c>
      <c r="B232" t="s">
        <v>10122</v>
      </c>
      <c r="C232" t="s">
        <v>183</v>
      </c>
      <c r="D232">
        <v>2212824</v>
      </c>
      <c r="E232" t="s">
        <v>166</v>
      </c>
      <c r="H232" s="507">
        <v>35743</v>
      </c>
      <c r="I232" t="s">
        <v>167</v>
      </c>
      <c r="J232">
        <v>-40</v>
      </c>
      <c r="K232" t="s">
        <v>168</v>
      </c>
      <c r="M232" t="s">
        <v>178</v>
      </c>
      <c r="N232">
        <v>3350021</v>
      </c>
      <c r="O232" t="s">
        <v>3057</v>
      </c>
      <c r="P232" s="507">
        <v>44839</v>
      </c>
      <c r="Q232" t="s">
        <v>187</v>
      </c>
      <c r="R232" s="507">
        <v>38260</v>
      </c>
      <c r="S232" s="507">
        <v>44838</v>
      </c>
      <c r="T232" t="s">
        <v>181</v>
      </c>
      <c r="U232">
        <v>1647</v>
      </c>
      <c r="X232">
        <v>16</v>
      </c>
      <c r="Y232" t="s">
        <v>259</v>
      </c>
      <c r="AB232" s="507">
        <v>43647</v>
      </c>
      <c r="AC232" t="s">
        <v>177</v>
      </c>
      <c r="AD232" t="s">
        <v>10123</v>
      </c>
      <c r="AE232">
        <v>35700</v>
      </c>
      <c r="AF232" t="s">
        <v>10124</v>
      </c>
      <c r="AK232" t="s">
        <v>10125</v>
      </c>
      <c r="AL232">
        <v>0</v>
      </c>
      <c r="AM232">
        <v>0</v>
      </c>
    </row>
    <row r="233" spans="1:39" customFormat="1" ht="12.75">
      <c r="A233">
        <v>5328474</v>
      </c>
      <c r="B233" t="s">
        <v>8166</v>
      </c>
      <c r="C233" t="s">
        <v>1678</v>
      </c>
      <c r="D233">
        <v>5328474</v>
      </c>
      <c r="E233" t="s">
        <v>169</v>
      </c>
      <c r="F233" t="s">
        <v>169</v>
      </c>
      <c r="H233" s="507">
        <v>41714</v>
      </c>
      <c r="I233" t="s">
        <v>169</v>
      </c>
      <c r="J233">
        <v>-9</v>
      </c>
      <c r="K233" t="s">
        <v>8</v>
      </c>
      <c r="M233" t="s">
        <v>2155</v>
      </c>
      <c r="N233">
        <v>12530136</v>
      </c>
      <c r="O233" t="s">
        <v>7126</v>
      </c>
      <c r="P233" s="507">
        <v>44833</v>
      </c>
      <c r="Q233" t="s">
        <v>187</v>
      </c>
      <c r="R233" s="507">
        <v>44490</v>
      </c>
      <c r="T233" t="s">
        <v>5765</v>
      </c>
      <c r="U233">
        <v>500</v>
      </c>
      <c r="X233">
        <v>5</v>
      </c>
      <c r="Y233" t="s">
        <v>259</v>
      </c>
      <c r="AC233" t="s">
        <v>177</v>
      </c>
      <c r="AD233" t="s">
        <v>10126</v>
      </c>
      <c r="AE233">
        <v>53100</v>
      </c>
      <c r="AF233" t="s">
        <v>10127</v>
      </c>
      <c r="AK233" t="s">
        <v>8167</v>
      </c>
      <c r="AL233">
        <v>0</v>
      </c>
      <c r="AM233">
        <v>0</v>
      </c>
    </row>
    <row r="234" spans="1:39" customFormat="1" ht="12.75">
      <c r="A234">
        <v>2813460</v>
      </c>
      <c r="B234" t="s">
        <v>2244</v>
      </c>
      <c r="C234" t="s">
        <v>425</v>
      </c>
      <c r="D234">
        <v>2813460</v>
      </c>
      <c r="E234" t="s">
        <v>166</v>
      </c>
      <c r="F234" t="s">
        <v>166</v>
      </c>
      <c r="H234" s="507">
        <v>39642</v>
      </c>
      <c r="I234" t="s">
        <v>200</v>
      </c>
      <c r="J234">
        <v>-15</v>
      </c>
      <c r="K234" t="s">
        <v>168</v>
      </c>
      <c r="M234" t="s">
        <v>231</v>
      </c>
      <c r="N234">
        <v>4280004</v>
      </c>
      <c r="O234" t="s">
        <v>3555</v>
      </c>
      <c r="P234" s="507">
        <v>44791</v>
      </c>
      <c r="Q234" t="s">
        <v>187</v>
      </c>
      <c r="R234" s="507">
        <v>41589</v>
      </c>
      <c r="T234" t="s">
        <v>5765</v>
      </c>
      <c r="U234">
        <v>1506</v>
      </c>
      <c r="X234">
        <v>15</v>
      </c>
      <c r="Y234" t="s">
        <v>259</v>
      </c>
      <c r="AC234" t="s">
        <v>177</v>
      </c>
      <c r="AD234" t="s">
        <v>10128</v>
      </c>
      <c r="AE234">
        <v>28000</v>
      </c>
      <c r="AF234" t="s">
        <v>10129</v>
      </c>
      <c r="AJ234">
        <v>632815020</v>
      </c>
      <c r="AK234" t="s">
        <v>5477</v>
      </c>
      <c r="AL234">
        <v>0</v>
      </c>
      <c r="AM234">
        <v>0</v>
      </c>
    </row>
    <row r="235" spans="1:39" customFormat="1" ht="12.75">
      <c r="A235">
        <v>3734429</v>
      </c>
      <c r="B235" t="s">
        <v>2244</v>
      </c>
      <c r="C235" t="s">
        <v>482</v>
      </c>
      <c r="D235">
        <v>3734429</v>
      </c>
      <c r="E235" t="s">
        <v>169</v>
      </c>
      <c r="H235" s="507">
        <v>42991</v>
      </c>
      <c r="I235" t="s">
        <v>169</v>
      </c>
      <c r="J235">
        <v>-9</v>
      </c>
      <c r="K235" t="s">
        <v>8</v>
      </c>
      <c r="M235" t="s">
        <v>175</v>
      </c>
      <c r="N235">
        <v>4370439</v>
      </c>
      <c r="O235" t="s">
        <v>2825</v>
      </c>
      <c r="P235" s="507">
        <v>44838</v>
      </c>
      <c r="Q235" t="s">
        <v>187</v>
      </c>
      <c r="R235" s="507">
        <v>44838</v>
      </c>
      <c r="T235" t="s">
        <v>5765</v>
      </c>
      <c r="U235">
        <v>500</v>
      </c>
      <c r="X235">
        <v>5</v>
      </c>
      <c r="Y235" t="s">
        <v>259</v>
      </c>
      <c r="AC235" t="s">
        <v>177</v>
      </c>
      <c r="AD235" t="s">
        <v>10130</v>
      </c>
      <c r="AE235">
        <v>37700</v>
      </c>
      <c r="AF235" t="s">
        <v>10131</v>
      </c>
      <c r="AJ235">
        <v>679505936</v>
      </c>
      <c r="AK235" t="s">
        <v>10132</v>
      </c>
      <c r="AL235">
        <v>0</v>
      </c>
      <c r="AM235">
        <v>0</v>
      </c>
    </row>
    <row r="236" spans="1:39" customFormat="1" ht="12.75">
      <c r="A236">
        <v>4942280</v>
      </c>
      <c r="B236" t="s">
        <v>2244</v>
      </c>
      <c r="C236" t="s">
        <v>3821</v>
      </c>
      <c r="D236">
        <v>4942280</v>
      </c>
      <c r="E236" t="s">
        <v>169</v>
      </c>
      <c r="H236" s="507">
        <v>41778</v>
      </c>
      <c r="I236" t="s">
        <v>169</v>
      </c>
      <c r="J236">
        <v>-9</v>
      </c>
      <c r="K236" t="s">
        <v>8</v>
      </c>
      <c r="M236" t="s">
        <v>236</v>
      </c>
      <c r="N236">
        <v>12490036</v>
      </c>
      <c r="O236" t="s">
        <v>2185</v>
      </c>
      <c r="P236" s="507">
        <v>44853</v>
      </c>
      <c r="Q236" t="s">
        <v>187</v>
      </c>
      <c r="R236" s="507">
        <v>44853</v>
      </c>
      <c r="T236" t="s">
        <v>5765</v>
      </c>
      <c r="U236">
        <v>500</v>
      </c>
      <c r="X236">
        <v>5</v>
      </c>
      <c r="Y236" t="s">
        <v>259</v>
      </c>
      <c r="AC236" t="s">
        <v>177</v>
      </c>
      <c r="AD236" t="s">
        <v>10133</v>
      </c>
      <c r="AE236">
        <v>49310</v>
      </c>
      <c r="AF236" t="s">
        <v>10134</v>
      </c>
      <c r="AJ236">
        <v>689444335</v>
      </c>
      <c r="AK236" t="s">
        <v>10135</v>
      </c>
      <c r="AL236">
        <v>0</v>
      </c>
      <c r="AM236">
        <v>0</v>
      </c>
    </row>
    <row r="237" spans="1:39" customFormat="1" ht="12.75">
      <c r="A237">
        <v>9541255</v>
      </c>
      <c r="B237" t="s">
        <v>10136</v>
      </c>
      <c r="C237" t="s">
        <v>10137</v>
      </c>
      <c r="D237">
        <v>9541255</v>
      </c>
      <c r="E237" t="s">
        <v>169</v>
      </c>
      <c r="H237" s="507">
        <v>41687</v>
      </c>
      <c r="I237" t="s">
        <v>169</v>
      </c>
      <c r="J237">
        <v>-9</v>
      </c>
      <c r="K237" t="s">
        <v>8</v>
      </c>
      <c r="M237" t="s">
        <v>232</v>
      </c>
      <c r="N237">
        <v>8950481</v>
      </c>
      <c r="O237" t="s">
        <v>457</v>
      </c>
      <c r="P237" s="507">
        <v>44833</v>
      </c>
      <c r="Q237" t="s">
        <v>187</v>
      </c>
      <c r="R237" s="507">
        <v>44833</v>
      </c>
      <c r="T237" t="s">
        <v>5765</v>
      </c>
      <c r="U237">
        <v>500</v>
      </c>
      <c r="X237">
        <v>5</v>
      </c>
      <c r="Y237" t="s">
        <v>259</v>
      </c>
      <c r="AC237" t="s">
        <v>177</v>
      </c>
      <c r="AD237" t="s">
        <v>10138</v>
      </c>
      <c r="AE237">
        <v>95440</v>
      </c>
      <c r="AF237" t="s">
        <v>10139</v>
      </c>
      <c r="AJ237">
        <v>624335521</v>
      </c>
      <c r="AK237" t="s">
        <v>10140</v>
      </c>
      <c r="AL237">
        <v>0</v>
      </c>
      <c r="AM237">
        <v>0</v>
      </c>
    </row>
    <row r="238" spans="1:39" customFormat="1" ht="12.75">
      <c r="A238">
        <v>7226896</v>
      </c>
      <c r="B238" t="s">
        <v>601</v>
      </c>
      <c r="C238" t="s">
        <v>8129</v>
      </c>
      <c r="D238">
        <v>7226896</v>
      </c>
      <c r="E238" t="s">
        <v>166</v>
      </c>
      <c r="H238" s="507">
        <v>41040</v>
      </c>
      <c r="I238" t="s">
        <v>245</v>
      </c>
      <c r="J238">
        <v>-11</v>
      </c>
      <c r="K238" t="s">
        <v>8</v>
      </c>
      <c r="M238" t="s">
        <v>2152</v>
      </c>
      <c r="N238">
        <v>12720044</v>
      </c>
      <c r="O238" t="s">
        <v>2293</v>
      </c>
      <c r="P238" s="507">
        <v>44844</v>
      </c>
      <c r="Q238" t="s">
        <v>187</v>
      </c>
      <c r="R238" s="507">
        <v>44844</v>
      </c>
      <c r="T238" t="s">
        <v>5765</v>
      </c>
      <c r="U238">
        <v>500</v>
      </c>
      <c r="X238">
        <v>5</v>
      </c>
      <c r="Y238" t="s">
        <v>259</v>
      </c>
      <c r="AC238" t="s">
        <v>177</v>
      </c>
      <c r="AD238" t="s">
        <v>10141</v>
      </c>
      <c r="AE238">
        <v>72220</v>
      </c>
      <c r="AF238" t="s">
        <v>10142</v>
      </c>
      <c r="AJ238">
        <v>666912408</v>
      </c>
      <c r="AK238" t="s">
        <v>10143</v>
      </c>
      <c r="AL238">
        <v>0</v>
      </c>
      <c r="AM238">
        <v>0</v>
      </c>
    </row>
    <row r="239" spans="1:39" customFormat="1" ht="12.75">
      <c r="A239">
        <v>9259205</v>
      </c>
      <c r="B239" t="s">
        <v>2248</v>
      </c>
      <c r="C239" t="s">
        <v>695</v>
      </c>
      <c r="D239">
        <v>9259205</v>
      </c>
      <c r="E239" t="s">
        <v>169</v>
      </c>
      <c r="H239" s="507">
        <v>41681</v>
      </c>
      <c r="I239" t="s">
        <v>169</v>
      </c>
      <c r="J239">
        <v>-9</v>
      </c>
      <c r="K239" t="s">
        <v>8</v>
      </c>
      <c r="M239" t="s">
        <v>203</v>
      </c>
      <c r="N239">
        <v>8921458</v>
      </c>
      <c r="O239" t="s">
        <v>272</v>
      </c>
      <c r="P239" s="507">
        <v>44838</v>
      </c>
      <c r="Q239" t="s">
        <v>187</v>
      </c>
      <c r="R239" s="507">
        <v>44838</v>
      </c>
      <c r="T239" t="s">
        <v>5765</v>
      </c>
      <c r="U239">
        <v>500</v>
      </c>
      <c r="X239">
        <v>5</v>
      </c>
      <c r="Y239" t="s">
        <v>259</v>
      </c>
      <c r="AC239" t="s">
        <v>177</v>
      </c>
      <c r="AD239" t="s">
        <v>9770</v>
      </c>
      <c r="AE239">
        <v>92110</v>
      </c>
      <c r="AF239" t="s">
        <v>10144</v>
      </c>
      <c r="AK239" t="s">
        <v>4272</v>
      </c>
      <c r="AL239">
        <v>0</v>
      </c>
      <c r="AM239">
        <v>0</v>
      </c>
    </row>
    <row r="240" spans="1:39" customFormat="1" ht="12.75">
      <c r="A240">
        <v>9144082</v>
      </c>
      <c r="B240" t="s">
        <v>603</v>
      </c>
      <c r="C240" t="s">
        <v>219</v>
      </c>
      <c r="D240">
        <v>9144082</v>
      </c>
      <c r="E240" t="s">
        <v>166</v>
      </c>
      <c r="F240" t="s">
        <v>166</v>
      </c>
      <c r="H240" s="507">
        <v>39453</v>
      </c>
      <c r="I240" t="s">
        <v>200</v>
      </c>
      <c r="J240">
        <v>-15</v>
      </c>
      <c r="K240" t="s">
        <v>168</v>
      </c>
      <c r="M240" t="s">
        <v>275</v>
      </c>
      <c r="N240">
        <v>8910918</v>
      </c>
      <c r="O240" t="s">
        <v>392</v>
      </c>
      <c r="P240" s="507">
        <v>44815</v>
      </c>
      <c r="Q240" t="s">
        <v>187</v>
      </c>
      <c r="R240" s="507">
        <v>42302</v>
      </c>
      <c r="S240" s="507">
        <v>44806</v>
      </c>
      <c r="T240" t="s">
        <v>181</v>
      </c>
      <c r="U240">
        <v>1396</v>
      </c>
      <c r="X240">
        <v>13</v>
      </c>
      <c r="Y240" t="s">
        <v>259</v>
      </c>
      <c r="AC240" t="s">
        <v>177</v>
      </c>
      <c r="AD240" t="s">
        <v>10145</v>
      </c>
      <c r="AE240">
        <v>91380</v>
      </c>
      <c r="AF240" t="s">
        <v>10146</v>
      </c>
      <c r="AI240">
        <v>660926254</v>
      </c>
      <c r="AJ240">
        <v>699427329</v>
      </c>
      <c r="AK240" t="s">
        <v>4012</v>
      </c>
      <c r="AL240">
        <v>0</v>
      </c>
      <c r="AM240">
        <v>0</v>
      </c>
    </row>
    <row r="241" spans="1:39" customFormat="1" ht="12.75">
      <c r="A241">
        <v>4433542</v>
      </c>
      <c r="B241" t="s">
        <v>3530</v>
      </c>
      <c r="C241" t="s">
        <v>219</v>
      </c>
      <c r="D241">
        <v>4433542</v>
      </c>
      <c r="E241" t="s">
        <v>166</v>
      </c>
      <c r="F241" t="s">
        <v>166</v>
      </c>
      <c r="H241" s="507">
        <v>34318</v>
      </c>
      <c r="I241" t="s">
        <v>167</v>
      </c>
      <c r="J241">
        <v>-40</v>
      </c>
      <c r="K241" t="s">
        <v>168</v>
      </c>
      <c r="M241" t="s">
        <v>228</v>
      </c>
      <c r="N241">
        <v>12440281</v>
      </c>
      <c r="O241" t="s">
        <v>3648</v>
      </c>
      <c r="P241" s="507">
        <v>44826</v>
      </c>
      <c r="Q241" t="s">
        <v>187</v>
      </c>
      <c r="R241" s="507">
        <v>37902</v>
      </c>
      <c r="S241" s="507">
        <v>44468</v>
      </c>
      <c r="T241" t="s">
        <v>7255</v>
      </c>
      <c r="U241">
        <v>1725</v>
      </c>
      <c r="X241">
        <v>17</v>
      </c>
      <c r="Y241" t="s">
        <v>259</v>
      </c>
      <c r="AC241" t="s">
        <v>177</v>
      </c>
      <c r="AD241" t="s">
        <v>10147</v>
      </c>
      <c r="AE241">
        <v>44640</v>
      </c>
      <c r="AF241" t="s">
        <v>10148</v>
      </c>
      <c r="AJ241">
        <v>637306258</v>
      </c>
      <c r="AK241" t="s">
        <v>4745</v>
      </c>
      <c r="AL241">
        <v>0</v>
      </c>
      <c r="AM241">
        <v>0</v>
      </c>
    </row>
    <row r="242" spans="1:39" customFormat="1" ht="12.75">
      <c r="A242">
        <v>3720450</v>
      </c>
      <c r="B242" t="s">
        <v>2821</v>
      </c>
      <c r="C242" t="s">
        <v>652</v>
      </c>
      <c r="D242">
        <v>3720450</v>
      </c>
      <c r="E242" t="s">
        <v>166</v>
      </c>
      <c r="F242" t="s">
        <v>166</v>
      </c>
      <c r="H242" s="507">
        <v>36894</v>
      </c>
      <c r="I242" t="s">
        <v>167</v>
      </c>
      <c r="J242">
        <v>-40</v>
      </c>
      <c r="K242" t="s">
        <v>168</v>
      </c>
      <c r="M242" t="s">
        <v>175</v>
      </c>
      <c r="N242">
        <v>4370002</v>
      </c>
      <c r="O242" t="s">
        <v>2769</v>
      </c>
      <c r="P242" s="507">
        <v>44813</v>
      </c>
      <c r="Q242" t="s">
        <v>187</v>
      </c>
      <c r="R242" s="507">
        <v>39750</v>
      </c>
      <c r="S242" s="507">
        <v>44083</v>
      </c>
      <c r="T242" t="s">
        <v>7255</v>
      </c>
      <c r="U242">
        <v>2864</v>
      </c>
      <c r="V242" t="s">
        <v>172</v>
      </c>
      <c r="W242">
        <v>88</v>
      </c>
      <c r="X242" t="s">
        <v>173</v>
      </c>
      <c r="Y242" t="s">
        <v>259</v>
      </c>
      <c r="AC242" t="s">
        <v>177</v>
      </c>
      <c r="AD242" t="s">
        <v>10088</v>
      </c>
      <c r="AE242">
        <v>37000</v>
      </c>
      <c r="AF242" t="s">
        <v>10149</v>
      </c>
      <c r="AJ242">
        <v>769589589</v>
      </c>
      <c r="AK242" t="s">
        <v>5478</v>
      </c>
      <c r="AL242">
        <v>0</v>
      </c>
      <c r="AM242">
        <v>0</v>
      </c>
    </row>
    <row r="243" spans="1:39" customFormat="1" ht="12.75">
      <c r="A243">
        <v>4460556</v>
      </c>
      <c r="B243" t="s">
        <v>605</v>
      </c>
      <c r="C243" t="s">
        <v>680</v>
      </c>
      <c r="D243">
        <v>4460556</v>
      </c>
      <c r="E243" t="s">
        <v>166</v>
      </c>
      <c r="F243" t="s">
        <v>166</v>
      </c>
      <c r="H243" s="507">
        <v>41479</v>
      </c>
      <c r="I243" t="s">
        <v>251</v>
      </c>
      <c r="J243">
        <v>-10</v>
      </c>
      <c r="K243" t="s">
        <v>168</v>
      </c>
      <c r="M243" t="s">
        <v>228</v>
      </c>
      <c r="N243">
        <v>12440104</v>
      </c>
      <c r="O243" t="s">
        <v>6234</v>
      </c>
      <c r="P243" s="507">
        <v>44752</v>
      </c>
      <c r="Q243" t="s">
        <v>187</v>
      </c>
      <c r="R243" s="507">
        <v>44072</v>
      </c>
      <c r="T243" t="s">
        <v>5765</v>
      </c>
      <c r="U243">
        <v>518</v>
      </c>
      <c r="X243">
        <v>5</v>
      </c>
      <c r="Y243" t="s">
        <v>259</v>
      </c>
      <c r="AC243" t="s">
        <v>177</v>
      </c>
      <c r="AD243" t="s">
        <v>10150</v>
      </c>
      <c r="AE243">
        <v>44430</v>
      </c>
      <c r="AF243" t="s">
        <v>10151</v>
      </c>
      <c r="AJ243">
        <v>622445904</v>
      </c>
      <c r="AK243" t="s">
        <v>4746</v>
      </c>
      <c r="AL243">
        <v>0</v>
      </c>
      <c r="AM243">
        <v>0</v>
      </c>
    </row>
    <row r="244" spans="1:39" customFormat="1" ht="12.75">
      <c r="A244">
        <v>5613636</v>
      </c>
      <c r="B244" t="s">
        <v>3058</v>
      </c>
      <c r="C244" t="s">
        <v>1485</v>
      </c>
      <c r="D244">
        <v>5613636</v>
      </c>
      <c r="E244" t="s">
        <v>166</v>
      </c>
      <c r="F244" t="s">
        <v>166</v>
      </c>
      <c r="H244" s="507">
        <v>35647</v>
      </c>
      <c r="I244" t="s">
        <v>167</v>
      </c>
      <c r="J244">
        <v>-40</v>
      </c>
      <c r="K244" t="s">
        <v>8</v>
      </c>
      <c r="M244" t="s">
        <v>217</v>
      </c>
      <c r="N244">
        <v>3560033</v>
      </c>
      <c r="O244" t="s">
        <v>3059</v>
      </c>
      <c r="P244" s="507">
        <v>44827</v>
      </c>
      <c r="Q244" t="s">
        <v>187</v>
      </c>
      <c r="R244" s="507">
        <v>38065</v>
      </c>
      <c r="S244" s="507">
        <v>44840</v>
      </c>
      <c r="T244" t="s">
        <v>181</v>
      </c>
      <c r="U244">
        <v>1193</v>
      </c>
      <c r="X244">
        <v>11</v>
      </c>
      <c r="Y244" t="s">
        <v>259</v>
      </c>
      <c r="AC244" t="s">
        <v>177</v>
      </c>
      <c r="AD244" t="s">
        <v>10152</v>
      </c>
      <c r="AE244">
        <v>56100</v>
      </c>
      <c r="AF244" t="s">
        <v>10153</v>
      </c>
      <c r="AI244">
        <v>980482268</v>
      </c>
      <c r="AJ244">
        <v>659596531</v>
      </c>
      <c r="AK244" t="s">
        <v>5258</v>
      </c>
      <c r="AL244">
        <v>0</v>
      </c>
      <c r="AM244">
        <v>0</v>
      </c>
    </row>
    <row r="245" spans="1:39" customFormat="1" ht="12.75">
      <c r="A245">
        <v>7510755</v>
      </c>
      <c r="B245" t="s">
        <v>7308</v>
      </c>
      <c r="C245" t="s">
        <v>7128</v>
      </c>
      <c r="D245">
        <v>7510755</v>
      </c>
      <c r="E245" t="s">
        <v>166</v>
      </c>
      <c r="F245" t="s">
        <v>169</v>
      </c>
      <c r="H245" s="507">
        <v>23809</v>
      </c>
      <c r="I245" t="s">
        <v>367</v>
      </c>
      <c r="J245">
        <v>-60</v>
      </c>
      <c r="K245" t="s">
        <v>8</v>
      </c>
      <c r="M245" t="s">
        <v>206</v>
      </c>
      <c r="N245">
        <v>8771201</v>
      </c>
      <c r="O245" t="s">
        <v>7309</v>
      </c>
      <c r="P245" s="507">
        <v>44811</v>
      </c>
      <c r="Q245" t="s">
        <v>187</v>
      </c>
      <c r="R245" s="507">
        <v>37432</v>
      </c>
      <c r="S245" s="507">
        <v>44645</v>
      </c>
      <c r="T245" t="s">
        <v>7255</v>
      </c>
      <c r="U245">
        <v>832</v>
      </c>
      <c r="X245">
        <v>8</v>
      </c>
      <c r="Y245" t="s">
        <v>259</v>
      </c>
      <c r="AC245" t="s">
        <v>177</v>
      </c>
      <c r="AD245" t="s">
        <v>10154</v>
      </c>
      <c r="AE245">
        <v>77450</v>
      </c>
      <c r="AF245" t="s">
        <v>10155</v>
      </c>
      <c r="AJ245" t="s">
        <v>10156</v>
      </c>
      <c r="AK245" t="s">
        <v>5758</v>
      </c>
      <c r="AL245">
        <v>0</v>
      </c>
      <c r="AM245">
        <v>0</v>
      </c>
    </row>
    <row r="246" spans="1:39" customFormat="1" ht="12.75">
      <c r="A246">
        <v>8524529</v>
      </c>
      <c r="B246" t="s">
        <v>2250</v>
      </c>
      <c r="C246" t="s">
        <v>2251</v>
      </c>
      <c r="D246">
        <v>8524529</v>
      </c>
      <c r="E246" t="s">
        <v>166</v>
      </c>
      <c r="F246" t="s">
        <v>166</v>
      </c>
      <c r="H246" s="507">
        <v>38674</v>
      </c>
      <c r="I246" t="s">
        <v>186</v>
      </c>
      <c r="J246">
        <v>-18</v>
      </c>
      <c r="K246" t="s">
        <v>8</v>
      </c>
      <c r="M246" t="s">
        <v>208</v>
      </c>
      <c r="N246">
        <v>12850026</v>
      </c>
      <c r="O246" t="s">
        <v>2233</v>
      </c>
      <c r="P246" s="507">
        <v>44817</v>
      </c>
      <c r="Q246" t="s">
        <v>187</v>
      </c>
      <c r="R246" s="507">
        <v>41159</v>
      </c>
      <c r="T246" t="s">
        <v>5765</v>
      </c>
      <c r="U246">
        <v>1009</v>
      </c>
      <c r="X246">
        <v>10</v>
      </c>
      <c r="Y246" t="s">
        <v>259</v>
      </c>
      <c r="AC246" t="s">
        <v>177</v>
      </c>
      <c r="AD246" t="s">
        <v>10157</v>
      </c>
      <c r="AE246">
        <v>85300</v>
      </c>
      <c r="AF246" t="s">
        <v>10158</v>
      </c>
      <c r="AJ246">
        <v>642222345</v>
      </c>
      <c r="AK246" t="s">
        <v>6759</v>
      </c>
      <c r="AL246">
        <v>0</v>
      </c>
      <c r="AM246">
        <v>0</v>
      </c>
    </row>
    <row r="247" spans="1:39" customFormat="1" ht="12.75">
      <c r="A247">
        <v>7888172</v>
      </c>
      <c r="B247" t="s">
        <v>7310</v>
      </c>
      <c r="C247" t="s">
        <v>268</v>
      </c>
      <c r="D247">
        <v>7888172</v>
      </c>
      <c r="E247" t="s">
        <v>169</v>
      </c>
      <c r="F247" t="s">
        <v>166</v>
      </c>
      <c r="H247" s="507">
        <v>41167</v>
      </c>
      <c r="I247" t="s">
        <v>245</v>
      </c>
      <c r="J247">
        <v>-11</v>
      </c>
      <c r="K247" t="s">
        <v>8</v>
      </c>
      <c r="M247" t="s">
        <v>238</v>
      </c>
      <c r="N247">
        <v>8781477</v>
      </c>
      <c r="O247" t="s">
        <v>3567</v>
      </c>
      <c r="P247" s="507">
        <v>44814</v>
      </c>
      <c r="Q247" t="s">
        <v>187</v>
      </c>
      <c r="R247" s="507">
        <v>44567</v>
      </c>
      <c r="T247" t="s">
        <v>5765</v>
      </c>
      <c r="U247">
        <v>500</v>
      </c>
      <c r="X247">
        <v>5</v>
      </c>
      <c r="Y247" t="s">
        <v>259</v>
      </c>
      <c r="AC247" t="s">
        <v>177</v>
      </c>
      <c r="AD247" t="s">
        <v>9921</v>
      </c>
      <c r="AE247">
        <v>78960</v>
      </c>
      <c r="AF247" t="s">
        <v>10159</v>
      </c>
      <c r="AK247" t="s">
        <v>7311</v>
      </c>
      <c r="AL247">
        <v>0</v>
      </c>
      <c r="AM247">
        <v>0</v>
      </c>
    </row>
    <row r="248" spans="1:39" customFormat="1" ht="12.75">
      <c r="A248">
        <v>7878883</v>
      </c>
      <c r="B248" t="s">
        <v>3249</v>
      </c>
      <c r="C248" t="s">
        <v>712</v>
      </c>
      <c r="D248">
        <v>7878883</v>
      </c>
      <c r="E248" t="s">
        <v>166</v>
      </c>
      <c r="F248" t="s">
        <v>166</v>
      </c>
      <c r="H248" s="507">
        <v>40549</v>
      </c>
      <c r="I248" t="s">
        <v>267</v>
      </c>
      <c r="J248">
        <v>-12</v>
      </c>
      <c r="K248" t="s">
        <v>168</v>
      </c>
      <c r="M248" t="s">
        <v>238</v>
      </c>
      <c r="N248">
        <v>8780627</v>
      </c>
      <c r="O248" t="s">
        <v>384</v>
      </c>
      <c r="P248" s="507">
        <v>44820</v>
      </c>
      <c r="Q248" t="s">
        <v>187</v>
      </c>
      <c r="R248" s="507">
        <v>42991</v>
      </c>
      <c r="T248" t="s">
        <v>5765</v>
      </c>
      <c r="U248">
        <v>634</v>
      </c>
      <c r="X248">
        <v>6</v>
      </c>
      <c r="Y248" t="s">
        <v>259</v>
      </c>
      <c r="AB248" s="507">
        <v>43647</v>
      </c>
      <c r="AC248" t="s">
        <v>177</v>
      </c>
      <c r="AD248" t="s">
        <v>10160</v>
      </c>
      <c r="AE248">
        <v>78600</v>
      </c>
      <c r="AF248" t="s">
        <v>10161</v>
      </c>
      <c r="AK248" t="s">
        <v>4013</v>
      </c>
      <c r="AL248">
        <v>0</v>
      </c>
      <c r="AM248">
        <v>0</v>
      </c>
    </row>
    <row r="249" spans="1:39" customFormat="1" ht="12.75">
      <c r="A249">
        <v>4461361</v>
      </c>
      <c r="B249" t="s">
        <v>6262</v>
      </c>
      <c r="C249" t="s">
        <v>9409</v>
      </c>
      <c r="D249">
        <v>4461361</v>
      </c>
      <c r="E249" t="s">
        <v>166</v>
      </c>
      <c r="F249" t="s">
        <v>166</v>
      </c>
      <c r="H249" s="507">
        <v>37675</v>
      </c>
      <c r="I249" t="s">
        <v>167</v>
      </c>
      <c r="J249">
        <v>-40</v>
      </c>
      <c r="K249" t="s">
        <v>168</v>
      </c>
      <c r="M249" t="s">
        <v>228</v>
      </c>
      <c r="N249">
        <v>12440058</v>
      </c>
      <c r="O249" t="s">
        <v>2154</v>
      </c>
      <c r="P249" s="507">
        <v>44825</v>
      </c>
      <c r="Q249" t="s">
        <v>187</v>
      </c>
      <c r="R249" s="507">
        <v>44375</v>
      </c>
      <c r="S249" s="507">
        <v>44375</v>
      </c>
      <c r="T249" t="s">
        <v>7255</v>
      </c>
      <c r="U249">
        <v>1989</v>
      </c>
      <c r="X249">
        <v>19</v>
      </c>
      <c r="Y249" t="s">
        <v>259</v>
      </c>
      <c r="AB249" s="507">
        <v>44378</v>
      </c>
      <c r="AC249" t="s">
        <v>177</v>
      </c>
      <c r="AD249" t="s">
        <v>10162</v>
      </c>
      <c r="AE249">
        <v>44800</v>
      </c>
      <c r="AF249" t="s">
        <v>10163</v>
      </c>
      <c r="AJ249">
        <v>784671821</v>
      </c>
      <c r="AK249" t="s">
        <v>6263</v>
      </c>
      <c r="AL249">
        <v>0</v>
      </c>
      <c r="AM249">
        <v>0</v>
      </c>
    </row>
    <row r="250" spans="1:39" customFormat="1" ht="12.75">
      <c r="A250">
        <v>7734166</v>
      </c>
      <c r="B250" t="s">
        <v>610</v>
      </c>
      <c r="C250" t="s">
        <v>5793</v>
      </c>
      <c r="D250">
        <v>7734166</v>
      </c>
      <c r="E250" t="s">
        <v>166</v>
      </c>
      <c r="F250" t="s">
        <v>166</v>
      </c>
      <c r="H250" s="507">
        <v>40975</v>
      </c>
      <c r="I250" t="s">
        <v>245</v>
      </c>
      <c r="J250">
        <v>-11</v>
      </c>
      <c r="K250" t="s">
        <v>168</v>
      </c>
      <c r="M250" t="s">
        <v>206</v>
      </c>
      <c r="N250">
        <v>8770237</v>
      </c>
      <c r="O250" t="s">
        <v>330</v>
      </c>
      <c r="P250" s="507">
        <v>44807</v>
      </c>
      <c r="Q250" t="s">
        <v>187</v>
      </c>
      <c r="R250" s="507">
        <v>44440</v>
      </c>
      <c r="T250" t="s">
        <v>5765</v>
      </c>
      <c r="U250">
        <v>522</v>
      </c>
      <c r="X250">
        <v>5</v>
      </c>
      <c r="Y250" t="s">
        <v>259</v>
      </c>
      <c r="AC250" t="s">
        <v>177</v>
      </c>
      <c r="AD250" t="s">
        <v>10164</v>
      </c>
      <c r="AE250">
        <v>77177</v>
      </c>
      <c r="AF250" t="s">
        <v>10165</v>
      </c>
      <c r="AK250" t="s">
        <v>4014</v>
      </c>
      <c r="AL250">
        <v>0</v>
      </c>
      <c r="AM250">
        <v>0</v>
      </c>
    </row>
    <row r="251" spans="1:39" customFormat="1" ht="12.75">
      <c r="A251">
        <v>7728642</v>
      </c>
      <c r="B251" t="s">
        <v>610</v>
      </c>
      <c r="C251" t="s">
        <v>432</v>
      </c>
      <c r="D251">
        <v>7728642</v>
      </c>
      <c r="E251" t="s">
        <v>166</v>
      </c>
      <c r="F251" t="s">
        <v>166</v>
      </c>
      <c r="H251" s="507">
        <v>38255</v>
      </c>
      <c r="I251" t="s">
        <v>7238</v>
      </c>
      <c r="J251">
        <v>-19</v>
      </c>
      <c r="K251" t="s">
        <v>168</v>
      </c>
      <c r="M251" t="s">
        <v>206</v>
      </c>
      <c r="N251">
        <v>8770237</v>
      </c>
      <c r="O251" t="s">
        <v>330</v>
      </c>
      <c r="P251" s="507">
        <v>44806</v>
      </c>
      <c r="Q251" t="s">
        <v>187</v>
      </c>
      <c r="R251" s="507">
        <v>42257</v>
      </c>
      <c r="S251" s="507">
        <v>44687</v>
      </c>
      <c r="T251" t="s">
        <v>181</v>
      </c>
      <c r="U251">
        <v>1660</v>
      </c>
      <c r="X251">
        <v>16</v>
      </c>
      <c r="Y251" t="s">
        <v>259</v>
      </c>
      <c r="AC251" t="s">
        <v>177</v>
      </c>
      <c r="AD251" t="s">
        <v>10164</v>
      </c>
      <c r="AE251">
        <v>77177</v>
      </c>
      <c r="AF251" t="s">
        <v>10166</v>
      </c>
      <c r="AK251" t="s">
        <v>8456</v>
      </c>
      <c r="AL251">
        <v>0</v>
      </c>
      <c r="AM251">
        <v>0</v>
      </c>
    </row>
    <row r="252" spans="1:39" customFormat="1" ht="12.75">
      <c r="A252">
        <v>7823905</v>
      </c>
      <c r="B252" t="s">
        <v>610</v>
      </c>
      <c r="C252" t="s">
        <v>541</v>
      </c>
      <c r="D252">
        <v>7823905</v>
      </c>
      <c r="E252" t="s">
        <v>166</v>
      </c>
      <c r="F252" t="s">
        <v>166</v>
      </c>
      <c r="H252" s="507">
        <v>27401</v>
      </c>
      <c r="I252" t="s">
        <v>192</v>
      </c>
      <c r="J252">
        <v>-50</v>
      </c>
      <c r="K252" t="s">
        <v>168</v>
      </c>
      <c r="M252" t="s">
        <v>206</v>
      </c>
      <c r="N252">
        <v>8770237</v>
      </c>
      <c r="O252" t="s">
        <v>330</v>
      </c>
      <c r="P252" s="507">
        <v>44807</v>
      </c>
      <c r="Q252" t="s">
        <v>187</v>
      </c>
      <c r="R252" s="507">
        <v>37432</v>
      </c>
      <c r="S252" s="507">
        <v>44434</v>
      </c>
      <c r="T252" t="s">
        <v>7255</v>
      </c>
      <c r="U252">
        <v>1750</v>
      </c>
      <c r="X252">
        <v>17</v>
      </c>
      <c r="Y252" t="s">
        <v>259</v>
      </c>
      <c r="AC252" t="s">
        <v>177</v>
      </c>
      <c r="AD252" t="s">
        <v>10164</v>
      </c>
      <c r="AE252">
        <v>77177</v>
      </c>
      <c r="AF252" t="s">
        <v>10165</v>
      </c>
      <c r="AK252" t="s">
        <v>4014</v>
      </c>
      <c r="AL252">
        <v>0</v>
      </c>
      <c r="AM252">
        <v>0</v>
      </c>
    </row>
    <row r="253" spans="1:39" customFormat="1" ht="12.75">
      <c r="A253">
        <v>7890871</v>
      </c>
      <c r="B253" t="s">
        <v>611</v>
      </c>
      <c r="C253" t="s">
        <v>503</v>
      </c>
      <c r="D253">
        <v>7890871</v>
      </c>
      <c r="E253" t="s">
        <v>169</v>
      </c>
      <c r="H253" s="507">
        <v>43107</v>
      </c>
      <c r="I253" t="s">
        <v>169</v>
      </c>
      <c r="J253">
        <v>-9</v>
      </c>
      <c r="K253" t="s">
        <v>8</v>
      </c>
      <c r="M253" t="s">
        <v>238</v>
      </c>
      <c r="N253">
        <v>8780627</v>
      </c>
      <c r="O253" t="s">
        <v>384</v>
      </c>
      <c r="P253" s="507">
        <v>44841</v>
      </c>
      <c r="Q253" t="s">
        <v>187</v>
      </c>
      <c r="R253" s="507">
        <v>44841</v>
      </c>
      <c r="T253" t="s">
        <v>5765</v>
      </c>
      <c r="U253">
        <v>500</v>
      </c>
      <c r="X253">
        <v>5</v>
      </c>
      <c r="Y253" t="s">
        <v>259</v>
      </c>
      <c r="AC253" t="s">
        <v>177</v>
      </c>
      <c r="AD253" t="s">
        <v>10167</v>
      </c>
      <c r="AE253">
        <v>78500</v>
      </c>
      <c r="AF253" t="s">
        <v>10168</v>
      </c>
      <c r="AK253" t="s">
        <v>4348</v>
      </c>
      <c r="AL253">
        <v>0</v>
      </c>
      <c r="AM253">
        <v>0</v>
      </c>
    </row>
    <row r="254" spans="1:39" customFormat="1" ht="12.75">
      <c r="A254">
        <v>5325784</v>
      </c>
      <c r="B254" t="s">
        <v>611</v>
      </c>
      <c r="C254" t="s">
        <v>214</v>
      </c>
      <c r="D254">
        <v>5325784</v>
      </c>
      <c r="E254" t="s">
        <v>166</v>
      </c>
      <c r="F254" t="s">
        <v>166</v>
      </c>
      <c r="H254" s="507">
        <v>40027</v>
      </c>
      <c r="I254" t="s">
        <v>340</v>
      </c>
      <c r="J254">
        <v>-14</v>
      </c>
      <c r="K254" t="s">
        <v>168</v>
      </c>
      <c r="M254" t="s">
        <v>2155</v>
      </c>
      <c r="N254">
        <v>12530022</v>
      </c>
      <c r="O254" t="s">
        <v>2169</v>
      </c>
      <c r="P254" s="507">
        <v>44811</v>
      </c>
      <c r="Q254" t="s">
        <v>187</v>
      </c>
      <c r="R254" s="507">
        <v>42627</v>
      </c>
      <c r="T254" t="s">
        <v>5765</v>
      </c>
      <c r="U254">
        <v>1193</v>
      </c>
      <c r="X254">
        <v>11</v>
      </c>
      <c r="Y254" t="s">
        <v>259</v>
      </c>
      <c r="AC254" t="s">
        <v>177</v>
      </c>
      <c r="AD254" t="s">
        <v>6239</v>
      </c>
      <c r="AE254">
        <v>53000</v>
      </c>
      <c r="AF254" t="s">
        <v>10169</v>
      </c>
      <c r="AK254" t="s">
        <v>4747</v>
      </c>
      <c r="AL254">
        <v>0</v>
      </c>
      <c r="AM254">
        <v>0</v>
      </c>
    </row>
    <row r="255" spans="1:39" customFormat="1" ht="12.75">
      <c r="A255">
        <v>188386</v>
      </c>
      <c r="B255" t="s">
        <v>611</v>
      </c>
      <c r="C255" t="s">
        <v>370</v>
      </c>
      <c r="D255">
        <v>188386</v>
      </c>
      <c r="E255" t="s">
        <v>166</v>
      </c>
      <c r="F255" t="s">
        <v>166</v>
      </c>
      <c r="H255" s="507">
        <v>39070</v>
      </c>
      <c r="I255" t="s">
        <v>198</v>
      </c>
      <c r="J255">
        <v>-17</v>
      </c>
      <c r="K255" t="s">
        <v>8</v>
      </c>
      <c r="M255" t="s">
        <v>2773</v>
      </c>
      <c r="N255">
        <v>4180041</v>
      </c>
      <c r="O255" t="s">
        <v>2794</v>
      </c>
      <c r="P255" s="507">
        <v>44824</v>
      </c>
      <c r="Q255" t="s">
        <v>187</v>
      </c>
      <c r="R255" s="507">
        <v>41555</v>
      </c>
      <c r="T255" t="s">
        <v>5765</v>
      </c>
      <c r="U255">
        <v>813</v>
      </c>
      <c r="X255">
        <v>8</v>
      </c>
      <c r="Y255" t="s">
        <v>259</v>
      </c>
      <c r="AC255" t="s">
        <v>177</v>
      </c>
      <c r="AD255" t="s">
        <v>10170</v>
      </c>
      <c r="AE255">
        <v>18700</v>
      </c>
      <c r="AF255" t="s">
        <v>10171</v>
      </c>
      <c r="AI255">
        <v>248584087</v>
      </c>
      <c r="AJ255">
        <v>778540603</v>
      </c>
      <c r="AK255" t="s">
        <v>5479</v>
      </c>
      <c r="AL255">
        <v>0</v>
      </c>
      <c r="AM255">
        <v>0</v>
      </c>
    </row>
    <row r="256" spans="1:39" customFormat="1" ht="12.75">
      <c r="A256">
        <v>534545</v>
      </c>
      <c r="B256" t="s">
        <v>3063</v>
      </c>
      <c r="C256" t="s">
        <v>290</v>
      </c>
      <c r="D256">
        <v>534545</v>
      </c>
      <c r="E256" t="s">
        <v>166</v>
      </c>
      <c r="F256" t="s">
        <v>166</v>
      </c>
      <c r="H256" s="507">
        <v>27439</v>
      </c>
      <c r="I256" t="s">
        <v>192</v>
      </c>
      <c r="J256">
        <v>-50</v>
      </c>
      <c r="K256" t="s">
        <v>168</v>
      </c>
      <c r="M256" t="s">
        <v>178</v>
      </c>
      <c r="N256">
        <v>3350060</v>
      </c>
      <c r="O256" t="s">
        <v>223</v>
      </c>
      <c r="P256" s="507">
        <v>44827</v>
      </c>
      <c r="Q256" t="s">
        <v>187</v>
      </c>
      <c r="R256" s="507">
        <v>37432</v>
      </c>
      <c r="S256" s="507">
        <v>44044</v>
      </c>
      <c r="T256" t="s">
        <v>7255</v>
      </c>
      <c r="U256">
        <v>1739</v>
      </c>
      <c r="X256">
        <v>17</v>
      </c>
      <c r="Y256" t="s">
        <v>259</v>
      </c>
      <c r="AC256" t="s">
        <v>177</v>
      </c>
      <c r="AD256" t="s">
        <v>9620</v>
      </c>
      <c r="AE256">
        <v>35500</v>
      </c>
      <c r="AF256" t="s">
        <v>10172</v>
      </c>
      <c r="AI256">
        <v>222192153</v>
      </c>
      <c r="AJ256">
        <v>616893343</v>
      </c>
      <c r="AK256" t="s">
        <v>5259</v>
      </c>
      <c r="AL256">
        <v>0</v>
      </c>
      <c r="AM256">
        <v>0</v>
      </c>
    </row>
    <row r="257" spans="1:39" customFormat="1" ht="12.75">
      <c r="A257">
        <v>7886918</v>
      </c>
      <c r="B257" t="s">
        <v>613</v>
      </c>
      <c r="C257" t="s">
        <v>6549</v>
      </c>
      <c r="D257">
        <v>7886918</v>
      </c>
      <c r="E257" t="s">
        <v>166</v>
      </c>
      <c r="F257" t="s">
        <v>166</v>
      </c>
      <c r="H257" s="507">
        <v>41177</v>
      </c>
      <c r="I257" t="s">
        <v>245</v>
      </c>
      <c r="J257">
        <v>-11</v>
      </c>
      <c r="K257" t="s">
        <v>168</v>
      </c>
      <c r="M257" t="s">
        <v>238</v>
      </c>
      <c r="N257">
        <v>8780660</v>
      </c>
      <c r="O257" t="s">
        <v>239</v>
      </c>
      <c r="P257" s="507">
        <v>44817</v>
      </c>
      <c r="Q257" t="s">
        <v>187</v>
      </c>
      <c r="R257" s="507">
        <v>44457</v>
      </c>
      <c r="T257" t="s">
        <v>5765</v>
      </c>
      <c r="U257">
        <v>514</v>
      </c>
      <c r="X257">
        <v>5</v>
      </c>
      <c r="Y257" t="s">
        <v>259</v>
      </c>
      <c r="AC257" t="s">
        <v>177</v>
      </c>
      <c r="AD257" t="s">
        <v>10173</v>
      </c>
      <c r="AE257">
        <v>78620</v>
      </c>
      <c r="AF257" t="s">
        <v>10174</v>
      </c>
      <c r="AJ257">
        <v>611690191</v>
      </c>
      <c r="AK257" t="s">
        <v>6550</v>
      </c>
      <c r="AL257">
        <v>1</v>
      </c>
      <c r="AM257">
        <v>1</v>
      </c>
    </row>
    <row r="258" spans="1:39" customFormat="1" ht="12.75">
      <c r="A258">
        <v>9114109</v>
      </c>
      <c r="B258" t="s">
        <v>614</v>
      </c>
      <c r="C258" t="s">
        <v>1039</v>
      </c>
      <c r="D258">
        <v>9114109</v>
      </c>
      <c r="E258" t="s">
        <v>166</v>
      </c>
      <c r="F258" t="s">
        <v>166</v>
      </c>
      <c r="H258" s="507">
        <v>32409</v>
      </c>
      <c r="I258" t="s">
        <v>167</v>
      </c>
      <c r="J258">
        <v>-40</v>
      </c>
      <c r="K258" t="s">
        <v>8</v>
      </c>
      <c r="M258" t="s">
        <v>275</v>
      </c>
      <c r="N258">
        <v>8910861</v>
      </c>
      <c r="O258" t="s">
        <v>3563</v>
      </c>
      <c r="P258" s="507">
        <v>44825</v>
      </c>
      <c r="Q258" t="s">
        <v>187</v>
      </c>
      <c r="R258" s="507">
        <v>37432</v>
      </c>
      <c r="S258" s="507">
        <v>44084</v>
      </c>
      <c r="T258" t="s">
        <v>7255</v>
      </c>
      <c r="U258">
        <v>1369</v>
      </c>
      <c r="X258">
        <v>13</v>
      </c>
      <c r="Y258" t="s">
        <v>259</v>
      </c>
      <c r="AC258" t="s">
        <v>177</v>
      </c>
      <c r="AD258" t="s">
        <v>10175</v>
      </c>
      <c r="AE258">
        <v>91210</v>
      </c>
      <c r="AF258" t="s">
        <v>10176</v>
      </c>
      <c r="AJ258">
        <v>611569497</v>
      </c>
      <c r="AK258" t="s">
        <v>4015</v>
      </c>
      <c r="AL258">
        <v>0</v>
      </c>
      <c r="AM258">
        <v>0</v>
      </c>
    </row>
    <row r="259" spans="1:39" customFormat="1" ht="12.75">
      <c r="A259">
        <v>4463751</v>
      </c>
      <c r="B259" t="s">
        <v>7312</v>
      </c>
      <c r="C259" t="s">
        <v>1332</v>
      </c>
      <c r="D259">
        <v>4463751</v>
      </c>
      <c r="E259" t="s">
        <v>169</v>
      </c>
      <c r="H259" s="507">
        <v>42314</v>
      </c>
      <c r="I259" t="s">
        <v>169</v>
      </c>
      <c r="J259">
        <v>-9</v>
      </c>
      <c r="K259" t="s">
        <v>8</v>
      </c>
      <c r="M259" t="s">
        <v>228</v>
      </c>
      <c r="N259">
        <v>12440199</v>
      </c>
      <c r="O259" t="s">
        <v>2300</v>
      </c>
      <c r="P259" s="507">
        <v>44825</v>
      </c>
      <c r="Q259" t="s">
        <v>187</v>
      </c>
      <c r="R259" s="507">
        <v>44825</v>
      </c>
      <c r="T259" t="s">
        <v>5765</v>
      </c>
      <c r="U259">
        <v>500</v>
      </c>
      <c r="X259">
        <v>5</v>
      </c>
      <c r="Y259" t="s">
        <v>259</v>
      </c>
      <c r="AC259" t="s">
        <v>177</v>
      </c>
      <c r="AD259" t="s">
        <v>10177</v>
      </c>
      <c r="AE259">
        <v>44730</v>
      </c>
      <c r="AF259" t="s">
        <v>10178</v>
      </c>
      <c r="AJ259">
        <v>685202950</v>
      </c>
      <c r="AK259" t="s">
        <v>9410</v>
      </c>
      <c r="AL259">
        <v>0</v>
      </c>
      <c r="AM259">
        <v>0</v>
      </c>
    </row>
    <row r="260" spans="1:39" customFormat="1" ht="12.75">
      <c r="A260">
        <v>4942119</v>
      </c>
      <c r="B260" t="s">
        <v>10179</v>
      </c>
      <c r="C260" t="s">
        <v>10180</v>
      </c>
      <c r="D260">
        <v>4942119</v>
      </c>
      <c r="E260" t="s">
        <v>169</v>
      </c>
      <c r="H260" s="507">
        <v>41149</v>
      </c>
      <c r="I260" t="s">
        <v>245</v>
      </c>
      <c r="J260">
        <v>-11</v>
      </c>
      <c r="K260" t="s">
        <v>8</v>
      </c>
      <c r="M260" t="s">
        <v>236</v>
      </c>
      <c r="N260">
        <v>12490046</v>
      </c>
      <c r="O260" t="s">
        <v>6261</v>
      </c>
      <c r="P260" s="507">
        <v>44835</v>
      </c>
      <c r="Q260" t="s">
        <v>187</v>
      </c>
      <c r="R260" s="507">
        <v>44835</v>
      </c>
      <c r="S260" s="507">
        <v>44782</v>
      </c>
      <c r="T260" t="s">
        <v>181</v>
      </c>
      <c r="U260">
        <v>500</v>
      </c>
      <c r="X260">
        <v>5</v>
      </c>
      <c r="Y260" t="s">
        <v>259</v>
      </c>
      <c r="AC260" t="s">
        <v>177</v>
      </c>
      <c r="AD260" t="s">
        <v>10181</v>
      </c>
      <c r="AE260">
        <v>49170</v>
      </c>
      <c r="AF260" t="s">
        <v>10182</v>
      </c>
      <c r="AJ260">
        <v>609015026</v>
      </c>
      <c r="AK260" t="s">
        <v>10183</v>
      </c>
      <c r="AL260">
        <v>0</v>
      </c>
      <c r="AM260">
        <v>0</v>
      </c>
    </row>
    <row r="261" spans="1:39" customFormat="1" ht="12.75">
      <c r="A261">
        <v>9459191</v>
      </c>
      <c r="B261" t="s">
        <v>618</v>
      </c>
      <c r="C261" t="s">
        <v>629</v>
      </c>
      <c r="D261">
        <v>9459191</v>
      </c>
      <c r="E261" t="s">
        <v>166</v>
      </c>
      <c r="F261" t="s">
        <v>166</v>
      </c>
      <c r="H261" s="507">
        <v>40122</v>
      </c>
      <c r="I261" t="s">
        <v>340</v>
      </c>
      <c r="J261">
        <v>-14</v>
      </c>
      <c r="K261" t="s">
        <v>168</v>
      </c>
      <c r="M261" t="s">
        <v>263</v>
      </c>
      <c r="N261">
        <v>8751163</v>
      </c>
      <c r="O261" t="s">
        <v>264</v>
      </c>
      <c r="P261" s="507">
        <v>44803</v>
      </c>
      <c r="Q261" t="s">
        <v>187</v>
      </c>
      <c r="R261" s="507">
        <v>43376</v>
      </c>
      <c r="T261" t="s">
        <v>5765</v>
      </c>
      <c r="U261">
        <v>1103</v>
      </c>
      <c r="X261">
        <v>11</v>
      </c>
      <c r="Y261" t="s">
        <v>259</v>
      </c>
      <c r="AB261" s="507">
        <v>44743</v>
      </c>
      <c r="AC261" t="s">
        <v>177</v>
      </c>
      <c r="AD261" t="s">
        <v>10184</v>
      </c>
      <c r="AE261">
        <v>94200</v>
      </c>
      <c r="AF261" t="s">
        <v>10185</v>
      </c>
      <c r="AJ261">
        <v>632089413</v>
      </c>
      <c r="AK261" t="s">
        <v>8457</v>
      </c>
      <c r="AL261">
        <v>0</v>
      </c>
      <c r="AM261">
        <v>0</v>
      </c>
    </row>
    <row r="262" spans="1:39" customFormat="1" ht="12.75">
      <c r="A262">
        <v>4113941</v>
      </c>
      <c r="B262" t="s">
        <v>8458</v>
      </c>
      <c r="C262" t="s">
        <v>3720</v>
      </c>
      <c r="D262">
        <v>4113941</v>
      </c>
      <c r="E262" t="s">
        <v>166</v>
      </c>
      <c r="F262" t="s">
        <v>166</v>
      </c>
      <c r="H262" s="507">
        <v>40004</v>
      </c>
      <c r="I262" t="s">
        <v>340</v>
      </c>
      <c r="J262">
        <v>-14</v>
      </c>
      <c r="K262" t="s">
        <v>8</v>
      </c>
      <c r="M262" t="s">
        <v>2783</v>
      </c>
      <c r="N262">
        <v>4410612</v>
      </c>
      <c r="O262" t="s">
        <v>2843</v>
      </c>
      <c r="P262" s="507">
        <v>44820</v>
      </c>
      <c r="Q262" t="s">
        <v>187</v>
      </c>
      <c r="R262" s="507">
        <v>43385</v>
      </c>
      <c r="S262" s="507">
        <v>44798</v>
      </c>
      <c r="T262" t="s">
        <v>181</v>
      </c>
      <c r="U262">
        <v>718</v>
      </c>
      <c r="X262">
        <v>7</v>
      </c>
      <c r="Y262" t="s">
        <v>259</v>
      </c>
      <c r="AC262" t="s">
        <v>177</v>
      </c>
      <c r="AD262" t="s">
        <v>10186</v>
      </c>
      <c r="AE262">
        <v>41350</v>
      </c>
      <c r="AF262" t="s">
        <v>10187</v>
      </c>
      <c r="AJ262">
        <v>684790736</v>
      </c>
      <c r="AK262" t="s">
        <v>8459</v>
      </c>
      <c r="AL262">
        <v>0</v>
      </c>
      <c r="AM262">
        <v>0</v>
      </c>
    </row>
    <row r="263" spans="1:39" customFormat="1" ht="12.75">
      <c r="A263">
        <v>3544795</v>
      </c>
      <c r="B263" t="s">
        <v>618</v>
      </c>
      <c r="C263" t="s">
        <v>502</v>
      </c>
      <c r="D263">
        <v>3544795</v>
      </c>
      <c r="E263" t="s">
        <v>169</v>
      </c>
      <c r="H263" s="507">
        <v>41596</v>
      </c>
      <c r="I263" t="s">
        <v>251</v>
      </c>
      <c r="J263">
        <v>-10</v>
      </c>
      <c r="K263" t="s">
        <v>8</v>
      </c>
      <c r="M263" t="s">
        <v>178</v>
      </c>
      <c r="N263">
        <v>3350225</v>
      </c>
      <c r="O263" t="s">
        <v>6491</v>
      </c>
      <c r="P263" s="507">
        <v>44824</v>
      </c>
      <c r="Q263" t="s">
        <v>187</v>
      </c>
      <c r="R263" s="507">
        <v>44824</v>
      </c>
      <c r="S263" s="507">
        <v>44809</v>
      </c>
      <c r="T263" t="s">
        <v>181</v>
      </c>
      <c r="U263">
        <v>500</v>
      </c>
      <c r="X263">
        <v>5</v>
      </c>
      <c r="Y263" t="s">
        <v>259</v>
      </c>
      <c r="AC263" t="s">
        <v>177</v>
      </c>
      <c r="AD263" t="s">
        <v>10188</v>
      </c>
      <c r="AE263">
        <v>35680</v>
      </c>
      <c r="AF263" t="s">
        <v>10189</v>
      </c>
      <c r="AJ263" t="s">
        <v>8460</v>
      </c>
      <c r="AK263" t="s">
        <v>8461</v>
      </c>
      <c r="AL263">
        <v>0</v>
      </c>
      <c r="AM263">
        <v>0</v>
      </c>
    </row>
    <row r="264" spans="1:39" customFormat="1" ht="12.75">
      <c r="A264">
        <v>4438779</v>
      </c>
      <c r="B264" t="s">
        <v>618</v>
      </c>
      <c r="C264" t="s">
        <v>1148</v>
      </c>
      <c r="D264">
        <v>4438779</v>
      </c>
      <c r="E264" t="s">
        <v>166</v>
      </c>
      <c r="F264" t="s">
        <v>166</v>
      </c>
      <c r="H264" s="507">
        <v>35340</v>
      </c>
      <c r="I264" t="s">
        <v>167</v>
      </c>
      <c r="J264">
        <v>-40</v>
      </c>
      <c r="K264" t="s">
        <v>168</v>
      </c>
      <c r="M264" t="s">
        <v>228</v>
      </c>
      <c r="N264">
        <v>12440142</v>
      </c>
      <c r="O264" t="s">
        <v>2238</v>
      </c>
      <c r="P264" s="507">
        <v>44815</v>
      </c>
      <c r="Q264" t="s">
        <v>187</v>
      </c>
      <c r="R264" s="507">
        <v>39323</v>
      </c>
      <c r="S264" s="507">
        <v>44732</v>
      </c>
      <c r="T264" t="s">
        <v>181</v>
      </c>
      <c r="U264">
        <v>1710</v>
      </c>
      <c r="X264">
        <v>17</v>
      </c>
      <c r="Y264" t="s">
        <v>259</v>
      </c>
      <c r="AB264" s="507">
        <v>44743</v>
      </c>
      <c r="AC264" t="s">
        <v>177</v>
      </c>
      <c r="AD264" t="s">
        <v>10190</v>
      </c>
      <c r="AE264">
        <v>44120</v>
      </c>
      <c r="AF264" t="s">
        <v>10191</v>
      </c>
      <c r="AI264">
        <v>677522490</v>
      </c>
      <c r="AJ264">
        <v>677522490</v>
      </c>
      <c r="AK264" t="s">
        <v>4748</v>
      </c>
      <c r="AL264">
        <v>0</v>
      </c>
      <c r="AM264">
        <v>0</v>
      </c>
    </row>
    <row r="265" spans="1:39" customFormat="1" ht="12.75">
      <c r="A265">
        <v>4460598</v>
      </c>
      <c r="B265" t="s">
        <v>618</v>
      </c>
      <c r="C265" t="s">
        <v>387</v>
      </c>
      <c r="D265">
        <v>4460598</v>
      </c>
      <c r="E265" t="s">
        <v>166</v>
      </c>
      <c r="F265" t="s">
        <v>166</v>
      </c>
      <c r="H265" s="507">
        <v>41043</v>
      </c>
      <c r="I265" t="s">
        <v>245</v>
      </c>
      <c r="J265">
        <v>-11</v>
      </c>
      <c r="K265" t="s">
        <v>168</v>
      </c>
      <c r="M265" t="s">
        <v>228</v>
      </c>
      <c r="N265">
        <v>12440142</v>
      </c>
      <c r="O265" t="s">
        <v>2238</v>
      </c>
      <c r="P265" s="507">
        <v>44826</v>
      </c>
      <c r="Q265" t="s">
        <v>187</v>
      </c>
      <c r="R265" s="507">
        <v>44078</v>
      </c>
      <c r="T265" t="s">
        <v>5765</v>
      </c>
      <c r="U265">
        <v>522</v>
      </c>
      <c r="X265">
        <v>5</v>
      </c>
      <c r="Y265" t="s">
        <v>259</v>
      </c>
      <c r="AC265" t="s">
        <v>177</v>
      </c>
      <c r="AD265" t="s">
        <v>10192</v>
      </c>
      <c r="AE265">
        <v>44330</v>
      </c>
      <c r="AF265" t="s">
        <v>10193</v>
      </c>
      <c r="AI265">
        <v>240803224</v>
      </c>
      <c r="AJ265">
        <v>661640089</v>
      </c>
      <c r="AK265" t="s">
        <v>4749</v>
      </c>
      <c r="AL265">
        <v>0</v>
      </c>
      <c r="AM265">
        <v>0</v>
      </c>
    </row>
    <row r="266" spans="1:39" customFormat="1" ht="12.75">
      <c r="A266">
        <v>7890619</v>
      </c>
      <c r="B266" t="s">
        <v>2255</v>
      </c>
      <c r="C266" t="s">
        <v>3499</v>
      </c>
      <c r="D266">
        <v>7890619</v>
      </c>
      <c r="E266" t="s">
        <v>169</v>
      </c>
      <c r="H266" s="507">
        <v>42740</v>
      </c>
      <c r="I266" t="s">
        <v>169</v>
      </c>
      <c r="J266">
        <v>-9</v>
      </c>
      <c r="K266" t="s">
        <v>8</v>
      </c>
      <c r="M266" t="s">
        <v>238</v>
      </c>
      <c r="N266">
        <v>8780660</v>
      </c>
      <c r="O266" t="s">
        <v>239</v>
      </c>
      <c r="P266" s="507">
        <v>44835</v>
      </c>
      <c r="Q266" t="s">
        <v>187</v>
      </c>
      <c r="R266" s="507">
        <v>44835</v>
      </c>
      <c r="T266" t="s">
        <v>5765</v>
      </c>
      <c r="U266">
        <v>500</v>
      </c>
      <c r="X266">
        <v>5</v>
      </c>
      <c r="Y266" t="s">
        <v>259</v>
      </c>
      <c r="AC266" t="s">
        <v>177</v>
      </c>
      <c r="AD266" t="s">
        <v>10194</v>
      </c>
      <c r="AE266">
        <v>78160</v>
      </c>
      <c r="AF266" t="s">
        <v>10195</v>
      </c>
      <c r="AK266" t="s">
        <v>10196</v>
      </c>
      <c r="AL266">
        <v>0</v>
      </c>
      <c r="AM266">
        <v>0</v>
      </c>
    </row>
    <row r="267" spans="1:39" customFormat="1" ht="12.75">
      <c r="A267">
        <v>3733885</v>
      </c>
      <c r="B267" t="s">
        <v>2255</v>
      </c>
      <c r="C267" t="s">
        <v>798</v>
      </c>
      <c r="D267">
        <v>3733885</v>
      </c>
      <c r="E267" t="s">
        <v>169</v>
      </c>
      <c r="H267" s="507">
        <v>41542</v>
      </c>
      <c r="I267" t="s">
        <v>251</v>
      </c>
      <c r="J267">
        <v>-10</v>
      </c>
      <c r="K267" t="s">
        <v>8</v>
      </c>
      <c r="M267" t="s">
        <v>175</v>
      </c>
      <c r="N267">
        <v>4370015</v>
      </c>
      <c r="O267" t="s">
        <v>2859</v>
      </c>
      <c r="P267" s="507">
        <v>44811</v>
      </c>
      <c r="Q267" t="s">
        <v>187</v>
      </c>
      <c r="R267" s="507">
        <v>44811</v>
      </c>
      <c r="T267" t="s">
        <v>5765</v>
      </c>
      <c r="U267">
        <v>500</v>
      </c>
      <c r="X267">
        <v>5</v>
      </c>
      <c r="Y267" t="s">
        <v>259</v>
      </c>
      <c r="AC267" t="s">
        <v>177</v>
      </c>
      <c r="AD267" t="s">
        <v>10197</v>
      </c>
      <c r="AE267">
        <v>37270</v>
      </c>
      <c r="AF267" t="s">
        <v>10198</v>
      </c>
      <c r="AJ267">
        <v>669175594</v>
      </c>
      <c r="AK267" t="s">
        <v>8462</v>
      </c>
      <c r="AL267">
        <v>0</v>
      </c>
      <c r="AM267">
        <v>0</v>
      </c>
    </row>
    <row r="268" spans="1:39" customFormat="1" ht="12.75">
      <c r="A268">
        <v>9537204</v>
      </c>
      <c r="B268" t="s">
        <v>7313</v>
      </c>
      <c r="C268" t="s">
        <v>945</v>
      </c>
      <c r="D268">
        <v>9537204</v>
      </c>
      <c r="E268" t="s">
        <v>166</v>
      </c>
      <c r="F268" t="s">
        <v>166</v>
      </c>
      <c r="H268" s="507">
        <v>39636</v>
      </c>
      <c r="I268" t="s">
        <v>200</v>
      </c>
      <c r="J268">
        <v>-15</v>
      </c>
      <c r="K268" t="s">
        <v>168</v>
      </c>
      <c r="M268" t="s">
        <v>232</v>
      </c>
      <c r="N268">
        <v>8950481</v>
      </c>
      <c r="O268" t="s">
        <v>457</v>
      </c>
      <c r="P268" s="507">
        <v>44815</v>
      </c>
      <c r="Q268" t="s">
        <v>187</v>
      </c>
      <c r="R268" s="507">
        <v>43058</v>
      </c>
      <c r="T268" t="s">
        <v>5765</v>
      </c>
      <c r="U268">
        <v>1061</v>
      </c>
      <c r="X268">
        <v>10</v>
      </c>
      <c r="Y268" t="s">
        <v>259</v>
      </c>
      <c r="AB268" s="507">
        <v>44013</v>
      </c>
      <c r="AC268" t="s">
        <v>177</v>
      </c>
      <c r="AD268" t="s">
        <v>10199</v>
      </c>
      <c r="AE268">
        <v>95570</v>
      </c>
      <c r="AF268" t="s">
        <v>10200</v>
      </c>
      <c r="AK268" t="s">
        <v>5758</v>
      </c>
      <c r="AL268">
        <v>0</v>
      </c>
      <c r="AM268">
        <v>0</v>
      </c>
    </row>
    <row r="269" spans="1:39" customFormat="1" ht="12.75">
      <c r="A269">
        <v>377724</v>
      </c>
      <c r="B269" t="s">
        <v>2822</v>
      </c>
      <c r="C269" t="s">
        <v>2441</v>
      </c>
      <c r="D269">
        <v>377724</v>
      </c>
      <c r="E269" t="s">
        <v>166</v>
      </c>
      <c r="F269" t="s">
        <v>166</v>
      </c>
      <c r="H269" s="507">
        <v>32010</v>
      </c>
      <c r="I269" t="s">
        <v>167</v>
      </c>
      <c r="J269">
        <v>-40</v>
      </c>
      <c r="K269" t="s">
        <v>168</v>
      </c>
      <c r="M269" t="s">
        <v>175</v>
      </c>
      <c r="N269">
        <v>4370183</v>
      </c>
      <c r="O269" t="s">
        <v>2810</v>
      </c>
      <c r="P269" s="507">
        <v>44810</v>
      </c>
      <c r="Q269" t="s">
        <v>187</v>
      </c>
      <c r="R269" s="507">
        <v>37432</v>
      </c>
      <c r="S269" s="507">
        <v>44445</v>
      </c>
      <c r="T269" t="s">
        <v>7255</v>
      </c>
      <c r="U269">
        <v>1730</v>
      </c>
      <c r="X269">
        <v>17</v>
      </c>
      <c r="Y269" t="s">
        <v>259</v>
      </c>
      <c r="AC269" t="s">
        <v>177</v>
      </c>
      <c r="AD269" t="s">
        <v>10088</v>
      </c>
      <c r="AE269">
        <v>37000</v>
      </c>
      <c r="AF269" t="s">
        <v>10201</v>
      </c>
      <c r="AG269" t="s">
        <v>10202</v>
      </c>
      <c r="AJ269">
        <v>678308931</v>
      </c>
      <c r="AK269" t="s">
        <v>5480</v>
      </c>
      <c r="AL269">
        <v>0</v>
      </c>
      <c r="AM269">
        <v>0</v>
      </c>
    </row>
    <row r="270" spans="1:39" customFormat="1" ht="12.75">
      <c r="A270">
        <v>7527314</v>
      </c>
      <c r="B270" t="s">
        <v>10203</v>
      </c>
      <c r="C270" t="s">
        <v>1205</v>
      </c>
      <c r="D270">
        <v>7527314</v>
      </c>
      <c r="E270" t="s">
        <v>166</v>
      </c>
      <c r="F270" t="s">
        <v>166</v>
      </c>
      <c r="H270" s="507">
        <v>41507</v>
      </c>
      <c r="I270" t="s">
        <v>251</v>
      </c>
      <c r="J270">
        <v>-10</v>
      </c>
      <c r="K270" t="s">
        <v>168</v>
      </c>
      <c r="M270" t="s">
        <v>263</v>
      </c>
      <c r="N270">
        <v>8751453</v>
      </c>
      <c r="O270" t="s">
        <v>297</v>
      </c>
      <c r="P270" s="507">
        <v>44819</v>
      </c>
      <c r="Q270" t="s">
        <v>187</v>
      </c>
      <c r="R270" s="507">
        <v>44506</v>
      </c>
      <c r="T270" t="s">
        <v>5765</v>
      </c>
      <c r="U270">
        <v>551</v>
      </c>
      <c r="X270">
        <v>5</v>
      </c>
      <c r="Y270" t="s">
        <v>259</v>
      </c>
      <c r="AC270" t="s">
        <v>177</v>
      </c>
      <c r="AD270" t="s">
        <v>9793</v>
      </c>
      <c r="AE270">
        <v>75016</v>
      </c>
      <c r="AF270" t="s">
        <v>10204</v>
      </c>
      <c r="AK270" t="s">
        <v>10205</v>
      </c>
      <c r="AL270">
        <v>0</v>
      </c>
      <c r="AM270">
        <v>0</v>
      </c>
    </row>
    <row r="271" spans="1:39" customFormat="1" ht="12.75">
      <c r="A271">
        <v>9527805</v>
      </c>
      <c r="B271" t="s">
        <v>621</v>
      </c>
      <c r="C271" t="s">
        <v>6041</v>
      </c>
      <c r="D271">
        <v>9527805</v>
      </c>
      <c r="E271" t="s">
        <v>166</v>
      </c>
      <c r="F271" t="s">
        <v>166</v>
      </c>
      <c r="H271" s="507">
        <v>36889</v>
      </c>
      <c r="I271" t="s">
        <v>167</v>
      </c>
      <c r="J271">
        <v>-40</v>
      </c>
      <c r="K271" t="s">
        <v>168</v>
      </c>
      <c r="M271" t="s">
        <v>232</v>
      </c>
      <c r="N271">
        <v>8950553</v>
      </c>
      <c r="O271" t="s">
        <v>255</v>
      </c>
      <c r="P271" s="507">
        <v>44816</v>
      </c>
      <c r="Q271" t="s">
        <v>187</v>
      </c>
      <c r="R271" s="507">
        <v>39700</v>
      </c>
      <c r="S271" s="507">
        <v>44452</v>
      </c>
      <c r="T271" t="s">
        <v>7255</v>
      </c>
      <c r="U271">
        <v>1833</v>
      </c>
      <c r="X271">
        <v>18</v>
      </c>
      <c r="Y271" t="s">
        <v>259</v>
      </c>
      <c r="AC271" t="s">
        <v>177</v>
      </c>
      <c r="AD271" t="s">
        <v>10206</v>
      </c>
      <c r="AE271">
        <v>95540</v>
      </c>
      <c r="AF271" t="s">
        <v>10207</v>
      </c>
      <c r="AI271">
        <v>134481709</v>
      </c>
      <c r="AJ271">
        <v>602363149</v>
      </c>
      <c r="AK271" t="s">
        <v>6891</v>
      </c>
      <c r="AL271">
        <v>0</v>
      </c>
      <c r="AM271">
        <v>0</v>
      </c>
    </row>
    <row r="272" spans="1:39" customFormat="1" ht="12.75">
      <c r="A272">
        <v>9529154</v>
      </c>
      <c r="B272" t="s">
        <v>621</v>
      </c>
      <c r="C272" t="s">
        <v>622</v>
      </c>
      <c r="D272">
        <v>9529154</v>
      </c>
      <c r="E272" t="s">
        <v>166</v>
      </c>
      <c r="F272" t="s">
        <v>166</v>
      </c>
      <c r="H272" s="507">
        <v>38016</v>
      </c>
      <c r="I272" t="s">
        <v>7238</v>
      </c>
      <c r="J272">
        <v>-19</v>
      </c>
      <c r="K272" t="s">
        <v>8</v>
      </c>
      <c r="M272" t="s">
        <v>232</v>
      </c>
      <c r="N272">
        <v>8950553</v>
      </c>
      <c r="O272" t="s">
        <v>255</v>
      </c>
      <c r="P272" s="507">
        <v>44816</v>
      </c>
      <c r="Q272" t="s">
        <v>187</v>
      </c>
      <c r="R272" s="507">
        <v>40077</v>
      </c>
      <c r="S272" s="507">
        <v>44079</v>
      </c>
      <c r="T272" t="s">
        <v>7255</v>
      </c>
      <c r="U272">
        <v>1578</v>
      </c>
      <c r="V272" t="s">
        <v>172</v>
      </c>
      <c r="W272">
        <v>269</v>
      </c>
      <c r="X272" t="s">
        <v>173</v>
      </c>
      <c r="Y272" t="s">
        <v>259</v>
      </c>
      <c r="AC272" t="s">
        <v>177</v>
      </c>
      <c r="AD272" t="s">
        <v>10206</v>
      </c>
      <c r="AE272">
        <v>95540</v>
      </c>
      <c r="AF272" t="s">
        <v>10207</v>
      </c>
      <c r="AI272">
        <v>625355417</v>
      </c>
      <c r="AJ272">
        <v>624510417</v>
      </c>
      <c r="AK272" t="s">
        <v>4016</v>
      </c>
      <c r="AL272">
        <v>0</v>
      </c>
      <c r="AM272">
        <v>0</v>
      </c>
    </row>
    <row r="273" spans="1:39" customFormat="1" ht="12.75">
      <c r="A273">
        <v>2915817</v>
      </c>
      <c r="B273" t="s">
        <v>623</v>
      </c>
      <c r="C273" t="s">
        <v>202</v>
      </c>
      <c r="D273">
        <v>2915817</v>
      </c>
      <c r="E273" t="s">
        <v>166</v>
      </c>
      <c r="F273" t="s">
        <v>166</v>
      </c>
      <c r="H273" s="507">
        <v>30285</v>
      </c>
      <c r="I273" t="s">
        <v>192</v>
      </c>
      <c r="J273">
        <v>-50</v>
      </c>
      <c r="K273" t="s">
        <v>168</v>
      </c>
      <c r="M273" t="s">
        <v>3025</v>
      </c>
      <c r="N273">
        <v>3290229</v>
      </c>
      <c r="O273" t="s">
        <v>3039</v>
      </c>
      <c r="P273" s="507">
        <v>44826</v>
      </c>
      <c r="Q273" t="s">
        <v>187</v>
      </c>
      <c r="R273" s="507">
        <v>37432</v>
      </c>
      <c r="S273" s="507">
        <v>44091</v>
      </c>
      <c r="T273" t="s">
        <v>7255</v>
      </c>
      <c r="U273">
        <v>1640</v>
      </c>
      <c r="X273">
        <v>16</v>
      </c>
      <c r="Y273" t="s">
        <v>259</v>
      </c>
      <c r="AB273" s="507">
        <v>44013</v>
      </c>
      <c r="AC273" t="s">
        <v>177</v>
      </c>
      <c r="AD273" t="s">
        <v>10208</v>
      </c>
      <c r="AE273">
        <v>29380</v>
      </c>
      <c r="AF273" t="s">
        <v>10209</v>
      </c>
      <c r="AI273">
        <v>229625502</v>
      </c>
      <c r="AJ273">
        <v>659257702</v>
      </c>
      <c r="AK273" t="s">
        <v>10210</v>
      </c>
      <c r="AL273">
        <v>0</v>
      </c>
      <c r="AM273">
        <v>0</v>
      </c>
    </row>
    <row r="274" spans="1:39" customFormat="1" ht="12.75">
      <c r="A274">
        <v>9321120</v>
      </c>
      <c r="B274" t="s">
        <v>7314</v>
      </c>
      <c r="C274" t="s">
        <v>432</v>
      </c>
      <c r="D274">
        <v>9321120</v>
      </c>
      <c r="E274" t="s">
        <v>166</v>
      </c>
      <c r="F274" t="s">
        <v>166</v>
      </c>
      <c r="H274" s="507">
        <v>38525</v>
      </c>
      <c r="I274" t="s">
        <v>186</v>
      </c>
      <c r="J274">
        <v>-18</v>
      </c>
      <c r="K274" t="s">
        <v>168</v>
      </c>
      <c r="M274" t="s">
        <v>206</v>
      </c>
      <c r="N274">
        <v>8770426</v>
      </c>
      <c r="O274" t="s">
        <v>507</v>
      </c>
      <c r="P274" s="507">
        <v>44787</v>
      </c>
      <c r="Q274" t="s">
        <v>187</v>
      </c>
      <c r="R274" s="507">
        <v>42820</v>
      </c>
      <c r="T274" t="s">
        <v>5765</v>
      </c>
      <c r="U274">
        <v>1640</v>
      </c>
      <c r="X274">
        <v>16</v>
      </c>
      <c r="Y274" t="s">
        <v>259</v>
      </c>
      <c r="AB274" s="507">
        <v>44743</v>
      </c>
      <c r="AC274" t="s">
        <v>177</v>
      </c>
      <c r="AD274" t="s">
        <v>10211</v>
      </c>
      <c r="AE274">
        <v>94440</v>
      </c>
      <c r="AF274" t="s">
        <v>10212</v>
      </c>
      <c r="AI274">
        <v>680571950</v>
      </c>
      <c r="AJ274">
        <v>616077187</v>
      </c>
      <c r="AK274" t="s">
        <v>7315</v>
      </c>
      <c r="AL274">
        <v>0</v>
      </c>
      <c r="AM274">
        <v>0</v>
      </c>
    </row>
    <row r="275" spans="1:39" customFormat="1" ht="12.75">
      <c r="A275">
        <v>2942607</v>
      </c>
      <c r="B275" t="s">
        <v>2256</v>
      </c>
      <c r="C275" t="s">
        <v>430</v>
      </c>
      <c r="D275">
        <v>2942607</v>
      </c>
      <c r="E275" t="s">
        <v>169</v>
      </c>
      <c r="H275" s="507">
        <v>41517</v>
      </c>
      <c r="I275" t="s">
        <v>251</v>
      </c>
      <c r="J275">
        <v>-10</v>
      </c>
      <c r="K275" t="s">
        <v>8</v>
      </c>
      <c r="M275" t="s">
        <v>3025</v>
      </c>
      <c r="N275">
        <v>3290047</v>
      </c>
      <c r="O275" t="s">
        <v>3701</v>
      </c>
      <c r="P275" s="507">
        <v>44813</v>
      </c>
      <c r="Q275" t="s">
        <v>187</v>
      </c>
      <c r="R275" s="507">
        <v>44813</v>
      </c>
      <c r="S275" s="507">
        <v>44804</v>
      </c>
      <c r="T275" t="s">
        <v>181</v>
      </c>
      <c r="U275">
        <v>500</v>
      </c>
      <c r="X275">
        <v>5</v>
      </c>
      <c r="Y275" t="s">
        <v>259</v>
      </c>
      <c r="AC275" t="s">
        <v>177</v>
      </c>
      <c r="AD275" t="s">
        <v>10213</v>
      </c>
      <c r="AE275">
        <v>29470</v>
      </c>
      <c r="AF275" t="s">
        <v>10214</v>
      </c>
      <c r="AJ275">
        <v>674042791</v>
      </c>
      <c r="AK275" t="s">
        <v>8463</v>
      </c>
      <c r="AL275">
        <v>0</v>
      </c>
      <c r="AM275">
        <v>0</v>
      </c>
    </row>
    <row r="276" spans="1:39" customFormat="1" ht="12.75">
      <c r="A276">
        <v>3733611</v>
      </c>
      <c r="B276" t="s">
        <v>7316</v>
      </c>
      <c r="C276" t="s">
        <v>430</v>
      </c>
      <c r="D276">
        <v>3733611</v>
      </c>
      <c r="E276" t="s">
        <v>169</v>
      </c>
      <c r="F276" t="s">
        <v>169</v>
      </c>
      <c r="H276" s="507">
        <v>41625</v>
      </c>
      <c r="I276" t="s">
        <v>251</v>
      </c>
      <c r="J276">
        <v>-10</v>
      </c>
      <c r="K276" t="s">
        <v>8</v>
      </c>
      <c r="M276" t="s">
        <v>175</v>
      </c>
      <c r="N276">
        <v>4370694</v>
      </c>
      <c r="O276" t="s">
        <v>2851</v>
      </c>
      <c r="P276" s="507">
        <v>44825</v>
      </c>
      <c r="Q276" t="s">
        <v>187</v>
      </c>
      <c r="R276" s="507">
        <v>44640</v>
      </c>
      <c r="T276" t="s">
        <v>5765</v>
      </c>
      <c r="U276">
        <v>500</v>
      </c>
      <c r="X276">
        <v>5</v>
      </c>
      <c r="Y276" t="s">
        <v>259</v>
      </c>
      <c r="AC276" t="s">
        <v>177</v>
      </c>
      <c r="AD276" t="s">
        <v>10215</v>
      </c>
      <c r="AE276">
        <v>37320</v>
      </c>
      <c r="AF276" t="s">
        <v>10216</v>
      </c>
      <c r="AJ276">
        <v>651590040</v>
      </c>
      <c r="AK276" t="s">
        <v>7317</v>
      </c>
      <c r="AL276">
        <v>0</v>
      </c>
      <c r="AM276">
        <v>0</v>
      </c>
    </row>
    <row r="277" spans="1:39" customFormat="1" ht="12.75">
      <c r="A277">
        <v>9236912</v>
      </c>
      <c r="B277" t="s">
        <v>201</v>
      </c>
      <c r="C277" t="s">
        <v>202</v>
      </c>
      <c r="D277">
        <v>9236912</v>
      </c>
      <c r="E277" t="s">
        <v>166</v>
      </c>
      <c r="F277" t="s">
        <v>166</v>
      </c>
      <c r="H277" s="507">
        <v>36375</v>
      </c>
      <c r="I277" t="s">
        <v>167</v>
      </c>
      <c r="J277">
        <v>-40</v>
      </c>
      <c r="K277" t="s">
        <v>168</v>
      </c>
      <c r="M277" t="s">
        <v>275</v>
      </c>
      <c r="N277">
        <v>8910861</v>
      </c>
      <c r="O277" t="s">
        <v>3563</v>
      </c>
      <c r="P277" s="507">
        <v>44817</v>
      </c>
      <c r="Q277" t="s">
        <v>187</v>
      </c>
      <c r="R277" s="507">
        <v>39206</v>
      </c>
      <c r="S277" s="507">
        <v>44816</v>
      </c>
      <c r="T277" t="s">
        <v>181</v>
      </c>
      <c r="U277">
        <v>2429</v>
      </c>
      <c r="V277" t="s">
        <v>172</v>
      </c>
      <c r="W277">
        <v>299</v>
      </c>
      <c r="X277" t="s">
        <v>173</v>
      </c>
      <c r="Y277" t="s">
        <v>259</v>
      </c>
      <c r="AB277" s="507">
        <v>44743</v>
      </c>
      <c r="AC277" t="s">
        <v>177</v>
      </c>
      <c r="AD277" t="s">
        <v>10217</v>
      </c>
      <c r="AE277">
        <v>92330</v>
      </c>
      <c r="AF277" t="s">
        <v>10218</v>
      </c>
      <c r="AJ277">
        <v>698555007</v>
      </c>
      <c r="AK277" t="s">
        <v>4017</v>
      </c>
      <c r="AL277">
        <v>0</v>
      </c>
      <c r="AM277">
        <v>0</v>
      </c>
    </row>
    <row r="278" spans="1:39" customFormat="1" ht="12.75">
      <c r="A278">
        <v>7212485</v>
      </c>
      <c r="B278" t="s">
        <v>628</v>
      </c>
      <c r="C278" t="s">
        <v>625</v>
      </c>
      <c r="D278">
        <v>7212485</v>
      </c>
      <c r="E278" t="s">
        <v>166</v>
      </c>
      <c r="F278" t="s">
        <v>166</v>
      </c>
      <c r="H278" s="507">
        <v>35459</v>
      </c>
      <c r="I278" t="s">
        <v>167</v>
      </c>
      <c r="J278">
        <v>-40</v>
      </c>
      <c r="K278" t="s">
        <v>168</v>
      </c>
      <c r="M278" t="s">
        <v>2152</v>
      </c>
      <c r="N278">
        <v>12720070</v>
      </c>
      <c r="O278" t="s">
        <v>2224</v>
      </c>
      <c r="P278" s="507">
        <v>44825</v>
      </c>
      <c r="Q278" t="s">
        <v>187</v>
      </c>
      <c r="R278" s="507">
        <v>38971</v>
      </c>
      <c r="S278" s="507">
        <v>44463</v>
      </c>
      <c r="T278" t="s">
        <v>7255</v>
      </c>
      <c r="U278">
        <v>1679</v>
      </c>
      <c r="X278">
        <v>16</v>
      </c>
      <c r="Y278" t="s">
        <v>259</v>
      </c>
      <c r="AC278" t="s">
        <v>177</v>
      </c>
      <c r="AD278" t="s">
        <v>10219</v>
      </c>
      <c r="AE278">
        <v>72380</v>
      </c>
      <c r="AF278" t="s">
        <v>10220</v>
      </c>
      <c r="AJ278">
        <v>669731105</v>
      </c>
      <c r="AK278" t="s">
        <v>4750</v>
      </c>
      <c r="AL278">
        <v>0</v>
      </c>
      <c r="AM278">
        <v>0</v>
      </c>
    </row>
    <row r="279" spans="1:39" customFormat="1" ht="12.75">
      <c r="A279">
        <v>3728279</v>
      </c>
      <c r="B279" t="s">
        <v>2827</v>
      </c>
      <c r="C279" t="s">
        <v>2828</v>
      </c>
      <c r="D279">
        <v>3728279</v>
      </c>
      <c r="E279" t="s">
        <v>166</v>
      </c>
      <c r="F279" t="s">
        <v>166</v>
      </c>
      <c r="H279" s="507">
        <v>39736</v>
      </c>
      <c r="I279" t="s">
        <v>200</v>
      </c>
      <c r="J279">
        <v>-15</v>
      </c>
      <c r="K279" t="s">
        <v>8</v>
      </c>
      <c r="M279" t="s">
        <v>175</v>
      </c>
      <c r="N279">
        <v>4370566</v>
      </c>
      <c r="O279" t="s">
        <v>176</v>
      </c>
      <c r="P279" s="507">
        <v>44765</v>
      </c>
      <c r="Q279" t="s">
        <v>187</v>
      </c>
      <c r="R279" s="507">
        <v>42634</v>
      </c>
      <c r="S279" s="507">
        <v>44747</v>
      </c>
      <c r="T279" t="s">
        <v>181</v>
      </c>
      <c r="U279">
        <v>885</v>
      </c>
      <c r="X279">
        <v>8</v>
      </c>
      <c r="Y279" t="s">
        <v>259</v>
      </c>
      <c r="AC279" t="s">
        <v>177</v>
      </c>
      <c r="AD279" t="s">
        <v>9703</v>
      </c>
      <c r="AE279">
        <v>37300</v>
      </c>
      <c r="AF279" t="s">
        <v>10221</v>
      </c>
      <c r="AI279">
        <v>973510670</v>
      </c>
      <c r="AJ279">
        <v>676033807</v>
      </c>
      <c r="AK279" t="s">
        <v>5481</v>
      </c>
      <c r="AL279">
        <v>0</v>
      </c>
      <c r="AM279">
        <v>0</v>
      </c>
    </row>
    <row r="280" spans="1:39" customFormat="1" ht="12.75">
      <c r="A280">
        <v>4463783</v>
      </c>
      <c r="B280" t="s">
        <v>3767</v>
      </c>
      <c r="C280" t="s">
        <v>9411</v>
      </c>
      <c r="D280">
        <v>4463783</v>
      </c>
      <c r="E280" t="s">
        <v>169</v>
      </c>
      <c r="H280" s="507">
        <v>41548</v>
      </c>
      <c r="I280" t="s">
        <v>251</v>
      </c>
      <c r="J280">
        <v>-10</v>
      </c>
      <c r="K280" t="s">
        <v>8</v>
      </c>
      <c r="M280" t="s">
        <v>228</v>
      </c>
      <c r="N280">
        <v>12440029</v>
      </c>
      <c r="O280" t="s">
        <v>2225</v>
      </c>
      <c r="P280" s="507">
        <v>44825</v>
      </c>
      <c r="Q280" t="s">
        <v>187</v>
      </c>
      <c r="R280" s="507">
        <v>44825</v>
      </c>
      <c r="S280" s="507">
        <v>44811</v>
      </c>
      <c r="T280" t="s">
        <v>181</v>
      </c>
      <c r="U280">
        <v>500</v>
      </c>
      <c r="X280">
        <v>5</v>
      </c>
      <c r="Y280" t="s">
        <v>259</v>
      </c>
      <c r="AC280" t="s">
        <v>177</v>
      </c>
      <c r="AD280" t="s">
        <v>10222</v>
      </c>
      <c r="AE280">
        <v>44250</v>
      </c>
      <c r="AF280" t="s">
        <v>10223</v>
      </c>
      <c r="AJ280">
        <v>614914235</v>
      </c>
      <c r="AK280" t="s">
        <v>9412</v>
      </c>
      <c r="AL280">
        <v>1</v>
      </c>
      <c r="AM280">
        <v>0</v>
      </c>
    </row>
    <row r="281" spans="1:39" customFormat="1" ht="12.75">
      <c r="A281">
        <v>4113647</v>
      </c>
      <c r="B281" t="s">
        <v>8464</v>
      </c>
      <c r="C281" t="s">
        <v>1031</v>
      </c>
      <c r="D281">
        <v>4113647</v>
      </c>
      <c r="E281" t="s">
        <v>166</v>
      </c>
      <c r="F281" t="s">
        <v>166</v>
      </c>
      <c r="H281" s="507">
        <v>40432</v>
      </c>
      <c r="I281" t="s">
        <v>254</v>
      </c>
      <c r="J281">
        <v>-13</v>
      </c>
      <c r="K281" t="s">
        <v>168</v>
      </c>
      <c r="M281" t="s">
        <v>2783</v>
      </c>
      <c r="N281">
        <v>4410612</v>
      </c>
      <c r="O281" t="s">
        <v>2843</v>
      </c>
      <c r="P281" s="507">
        <v>44820</v>
      </c>
      <c r="Q281" t="s">
        <v>187</v>
      </c>
      <c r="R281" s="507">
        <v>43035</v>
      </c>
      <c r="T281" t="s">
        <v>5765</v>
      </c>
      <c r="U281">
        <v>676</v>
      </c>
      <c r="X281">
        <v>6</v>
      </c>
      <c r="Y281" t="s">
        <v>259</v>
      </c>
      <c r="AC281" t="s">
        <v>177</v>
      </c>
      <c r="AD281" t="s">
        <v>10224</v>
      </c>
      <c r="AE281">
        <v>41190</v>
      </c>
      <c r="AF281" t="s">
        <v>10225</v>
      </c>
      <c r="AI281">
        <v>984412010</v>
      </c>
      <c r="AJ281">
        <v>624373493</v>
      </c>
      <c r="AK281" t="s">
        <v>5482</v>
      </c>
      <c r="AL281">
        <v>0</v>
      </c>
      <c r="AM281">
        <v>0</v>
      </c>
    </row>
    <row r="282" spans="1:39" customFormat="1" ht="12.75">
      <c r="A282">
        <v>7528378</v>
      </c>
      <c r="B282" t="s">
        <v>10226</v>
      </c>
      <c r="C282" t="s">
        <v>7345</v>
      </c>
      <c r="D282">
        <v>7528378</v>
      </c>
      <c r="E282" t="s">
        <v>169</v>
      </c>
      <c r="H282" s="507">
        <v>40993</v>
      </c>
      <c r="I282" t="s">
        <v>245</v>
      </c>
      <c r="J282">
        <v>-11</v>
      </c>
      <c r="K282" t="s">
        <v>8</v>
      </c>
      <c r="M282" t="s">
        <v>263</v>
      </c>
      <c r="N282">
        <v>8751271</v>
      </c>
      <c r="O282" t="s">
        <v>5831</v>
      </c>
      <c r="P282" s="507">
        <v>44837</v>
      </c>
      <c r="Q282" t="s">
        <v>187</v>
      </c>
      <c r="R282" s="507">
        <v>44837</v>
      </c>
      <c r="T282" t="s">
        <v>5765</v>
      </c>
      <c r="U282">
        <v>500</v>
      </c>
      <c r="X282">
        <v>5</v>
      </c>
      <c r="Y282" t="s">
        <v>259</v>
      </c>
      <c r="AC282" t="s">
        <v>177</v>
      </c>
      <c r="AD282" t="s">
        <v>9793</v>
      </c>
      <c r="AE282">
        <v>75010</v>
      </c>
      <c r="AF282" t="s">
        <v>10227</v>
      </c>
      <c r="AK282" t="s">
        <v>10228</v>
      </c>
      <c r="AL282">
        <v>0</v>
      </c>
      <c r="AM282">
        <v>0</v>
      </c>
    </row>
    <row r="283" spans="1:39" customFormat="1" ht="12.75">
      <c r="A283">
        <v>9131319</v>
      </c>
      <c r="B283" t="s">
        <v>634</v>
      </c>
      <c r="C283" t="s">
        <v>294</v>
      </c>
      <c r="D283">
        <v>9131319</v>
      </c>
      <c r="E283" t="s">
        <v>166</v>
      </c>
      <c r="F283" t="s">
        <v>166</v>
      </c>
      <c r="H283" s="507">
        <v>35908</v>
      </c>
      <c r="I283" t="s">
        <v>167</v>
      </c>
      <c r="J283">
        <v>-40</v>
      </c>
      <c r="K283" t="s">
        <v>168</v>
      </c>
      <c r="M283" t="s">
        <v>203</v>
      </c>
      <c r="N283">
        <v>8921458</v>
      </c>
      <c r="O283" t="s">
        <v>272</v>
      </c>
      <c r="P283" s="507">
        <v>44813</v>
      </c>
      <c r="Q283" t="s">
        <v>187</v>
      </c>
      <c r="R283" s="507">
        <v>38632</v>
      </c>
      <c r="S283" s="507">
        <v>44090</v>
      </c>
      <c r="T283" t="s">
        <v>7255</v>
      </c>
      <c r="U283">
        <v>2505</v>
      </c>
      <c r="V283" t="s">
        <v>172</v>
      </c>
      <c r="W283">
        <v>227</v>
      </c>
      <c r="X283" t="s">
        <v>173</v>
      </c>
      <c r="Y283" t="s">
        <v>259</v>
      </c>
      <c r="AB283" s="507">
        <v>43282</v>
      </c>
      <c r="AC283" t="s">
        <v>177</v>
      </c>
      <c r="AD283" t="s">
        <v>10229</v>
      </c>
      <c r="AE283">
        <v>91600</v>
      </c>
      <c r="AF283" t="s">
        <v>10230</v>
      </c>
      <c r="AK283" t="s">
        <v>4018</v>
      </c>
      <c r="AL283">
        <v>0</v>
      </c>
      <c r="AM283">
        <v>0</v>
      </c>
    </row>
    <row r="284" spans="1:39" customFormat="1" ht="12.75">
      <c r="A284">
        <v>8528751</v>
      </c>
      <c r="B284" t="s">
        <v>2258</v>
      </c>
      <c r="C284" t="s">
        <v>680</v>
      </c>
      <c r="D284">
        <v>8528751</v>
      </c>
      <c r="E284" t="s">
        <v>166</v>
      </c>
      <c r="F284" t="s">
        <v>166</v>
      </c>
      <c r="H284" s="507">
        <v>40368</v>
      </c>
      <c r="I284" t="s">
        <v>254</v>
      </c>
      <c r="J284">
        <v>-13</v>
      </c>
      <c r="K284" t="s">
        <v>168</v>
      </c>
      <c r="M284" t="s">
        <v>208</v>
      </c>
      <c r="N284">
        <v>12850016</v>
      </c>
      <c r="O284" t="s">
        <v>3431</v>
      </c>
      <c r="P284" s="507">
        <v>44810</v>
      </c>
      <c r="Q284" t="s">
        <v>187</v>
      </c>
      <c r="R284" s="507">
        <v>43118</v>
      </c>
      <c r="T284" t="s">
        <v>5765</v>
      </c>
      <c r="U284">
        <v>821</v>
      </c>
      <c r="X284">
        <v>8</v>
      </c>
      <c r="Y284" t="s">
        <v>259</v>
      </c>
      <c r="AC284" t="s">
        <v>177</v>
      </c>
      <c r="AD284" t="s">
        <v>10231</v>
      </c>
      <c r="AE284">
        <v>85170</v>
      </c>
      <c r="AF284" t="s">
        <v>10232</v>
      </c>
      <c r="AJ284">
        <v>652773966</v>
      </c>
      <c r="AK284" t="s">
        <v>4751</v>
      </c>
      <c r="AL284">
        <v>0</v>
      </c>
      <c r="AM284">
        <v>0</v>
      </c>
    </row>
    <row r="285" spans="1:39" customFormat="1" ht="12.75">
      <c r="A285">
        <v>7718435</v>
      </c>
      <c r="B285" t="s">
        <v>635</v>
      </c>
      <c r="C285" t="s">
        <v>636</v>
      </c>
      <c r="D285">
        <v>7718435</v>
      </c>
      <c r="E285" t="s">
        <v>166</v>
      </c>
      <c r="F285" t="s">
        <v>166</v>
      </c>
      <c r="H285" s="507">
        <v>36940</v>
      </c>
      <c r="I285" t="s">
        <v>167</v>
      </c>
      <c r="J285">
        <v>-40</v>
      </c>
      <c r="K285" t="s">
        <v>168</v>
      </c>
      <c r="M285" t="s">
        <v>206</v>
      </c>
      <c r="N285">
        <v>8771170</v>
      </c>
      <c r="O285" t="s">
        <v>415</v>
      </c>
      <c r="P285" s="507">
        <v>44815</v>
      </c>
      <c r="Q285" t="s">
        <v>187</v>
      </c>
      <c r="R285" s="507">
        <v>38641</v>
      </c>
      <c r="S285" s="507">
        <v>44812</v>
      </c>
      <c r="T285" t="s">
        <v>181</v>
      </c>
      <c r="U285">
        <v>1742</v>
      </c>
      <c r="X285">
        <v>17</v>
      </c>
      <c r="Y285" t="s">
        <v>259</v>
      </c>
      <c r="AC285" t="s">
        <v>177</v>
      </c>
      <c r="AD285" t="s">
        <v>9808</v>
      </c>
      <c r="AE285">
        <v>77340</v>
      </c>
      <c r="AF285">
        <v>77340</v>
      </c>
      <c r="AG285" t="s">
        <v>10233</v>
      </c>
      <c r="AH285" t="s">
        <v>10234</v>
      </c>
      <c r="AI285">
        <v>160290314</v>
      </c>
      <c r="AJ285">
        <v>670741551</v>
      </c>
      <c r="AK285" t="s">
        <v>4019</v>
      </c>
      <c r="AL285">
        <v>0</v>
      </c>
      <c r="AM285">
        <v>0</v>
      </c>
    </row>
    <row r="286" spans="1:39" customFormat="1" ht="12.75">
      <c r="A286">
        <v>3734223</v>
      </c>
      <c r="B286" t="s">
        <v>8465</v>
      </c>
      <c r="C286" t="s">
        <v>738</v>
      </c>
      <c r="D286">
        <v>3734223</v>
      </c>
      <c r="E286" t="s">
        <v>169</v>
      </c>
      <c r="H286" s="507">
        <v>42075</v>
      </c>
      <c r="I286" t="s">
        <v>169</v>
      </c>
      <c r="J286">
        <v>-9</v>
      </c>
      <c r="K286" t="s">
        <v>8</v>
      </c>
      <c r="M286" t="s">
        <v>175</v>
      </c>
      <c r="N286">
        <v>4370566</v>
      </c>
      <c r="O286" t="s">
        <v>176</v>
      </c>
      <c r="P286" s="507">
        <v>44825</v>
      </c>
      <c r="Q286" t="s">
        <v>187</v>
      </c>
      <c r="R286" s="507">
        <v>44825</v>
      </c>
      <c r="T286" t="s">
        <v>5765</v>
      </c>
      <c r="U286">
        <v>500</v>
      </c>
      <c r="X286">
        <v>5</v>
      </c>
      <c r="Y286" t="s">
        <v>259</v>
      </c>
      <c r="AC286" t="s">
        <v>177</v>
      </c>
      <c r="AD286" t="s">
        <v>10235</v>
      </c>
      <c r="AE286">
        <v>37300</v>
      </c>
      <c r="AF286" t="s">
        <v>10236</v>
      </c>
      <c r="AK286" t="s">
        <v>8466</v>
      </c>
      <c r="AL286">
        <v>0</v>
      </c>
      <c r="AM286">
        <v>0</v>
      </c>
    </row>
    <row r="287" spans="1:39" customFormat="1" ht="12.75">
      <c r="A287">
        <v>3734222</v>
      </c>
      <c r="B287" t="s">
        <v>8465</v>
      </c>
      <c r="C287" t="s">
        <v>622</v>
      </c>
      <c r="D287">
        <v>3734222</v>
      </c>
      <c r="E287" t="s">
        <v>169</v>
      </c>
      <c r="H287" s="507">
        <v>42075</v>
      </c>
      <c r="I287" t="s">
        <v>169</v>
      </c>
      <c r="J287">
        <v>-9</v>
      </c>
      <c r="K287" t="s">
        <v>8</v>
      </c>
      <c r="M287" t="s">
        <v>175</v>
      </c>
      <c r="N287">
        <v>4370566</v>
      </c>
      <c r="O287" t="s">
        <v>176</v>
      </c>
      <c r="P287" s="507">
        <v>44825</v>
      </c>
      <c r="Q287" t="s">
        <v>187</v>
      </c>
      <c r="R287" s="507">
        <v>44825</v>
      </c>
      <c r="T287" t="s">
        <v>5765</v>
      </c>
      <c r="U287">
        <v>500</v>
      </c>
      <c r="X287">
        <v>5</v>
      </c>
      <c r="Y287" t="s">
        <v>259</v>
      </c>
      <c r="AC287" t="s">
        <v>177</v>
      </c>
      <c r="AD287" t="s">
        <v>10235</v>
      </c>
      <c r="AE287">
        <v>37300</v>
      </c>
      <c r="AF287" t="s">
        <v>10236</v>
      </c>
      <c r="AI287">
        <v>664408658</v>
      </c>
      <c r="AK287" t="s">
        <v>8466</v>
      </c>
      <c r="AL287">
        <v>0</v>
      </c>
      <c r="AM287">
        <v>0</v>
      </c>
    </row>
    <row r="288" spans="1:39" customFormat="1" ht="12.75">
      <c r="A288">
        <v>368887</v>
      </c>
      <c r="B288" t="s">
        <v>3358</v>
      </c>
      <c r="C288" t="s">
        <v>334</v>
      </c>
      <c r="D288">
        <v>368887</v>
      </c>
      <c r="E288" t="s">
        <v>166</v>
      </c>
      <c r="F288" t="s">
        <v>166</v>
      </c>
      <c r="H288" s="507">
        <v>41513</v>
      </c>
      <c r="I288" t="s">
        <v>251</v>
      </c>
      <c r="J288">
        <v>-10</v>
      </c>
      <c r="K288" t="s">
        <v>8</v>
      </c>
      <c r="M288" t="s">
        <v>2770</v>
      </c>
      <c r="N288">
        <v>4360343</v>
      </c>
      <c r="O288" t="s">
        <v>2838</v>
      </c>
      <c r="P288" s="507">
        <v>44818</v>
      </c>
      <c r="Q288" t="s">
        <v>187</v>
      </c>
      <c r="R288" s="507">
        <v>43776</v>
      </c>
      <c r="T288" t="s">
        <v>5765</v>
      </c>
      <c r="U288">
        <v>500</v>
      </c>
      <c r="X288">
        <v>5</v>
      </c>
      <c r="Y288" t="s">
        <v>259</v>
      </c>
      <c r="AC288" t="s">
        <v>177</v>
      </c>
      <c r="AD288" t="s">
        <v>10237</v>
      </c>
      <c r="AE288">
        <v>36500</v>
      </c>
      <c r="AF288" t="s">
        <v>10238</v>
      </c>
      <c r="AJ288">
        <v>685804891</v>
      </c>
      <c r="AK288" t="s">
        <v>5483</v>
      </c>
      <c r="AL288">
        <v>0</v>
      </c>
      <c r="AM288">
        <v>0</v>
      </c>
    </row>
    <row r="289" spans="1:39" customFormat="1" ht="12.75">
      <c r="A289">
        <v>4532599</v>
      </c>
      <c r="B289" t="s">
        <v>3358</v>
      </c>
      <c r="C289" t="s">
        <v>7318</v>
      </c>
      <c r="D289">
        <v>4532599</v>
      </c>
      <c r="E289" t="s">
        <v>169</v>
      </c>
      <c r="F289" t="s">
        <v>169</v>
      </c>
      <c r="H289" s="507">
        <v>41395</v>
      </c>
      <c r="I289" t="s">
        <v>251</v>
      </c>
      <c r="J289">
        <v>-10</v>
      </c>
      <c r="K289" t="s">
        <v>8</v>
      </c>
      <c r="M289" t="s">
        <v>2764</v>
      </c>
      <c r="N289">
        <v>4450773</v>
      </c>
      <c r="O289" t="s">
        <v>3467</v>
      </c>
      <c r="P289" s="507">
        <v>44834</v>
      </c>
      <c r="Q289" t="s">
        <v>187</v>
      </c>
      <c r="R289" s="507">
        <v>44477</v>
      </c>
      <c r="T289" t="s">
        <v>5765</v>
      </c>
      <c r="U289">
        <v>500</v>
      </c>
      <c r="X289">
        <v>5</v>
      </c>
      <c r="Y289" t="s">
        <v>259</v>
      </c>
      <c r="AC289" t="s">
        <v>177</v>
      </c>
      <c r="AD289" t="s">
        <v>10239</v>
      </c>
      <c r="AE289">
        <v>45240</v>
      </c>
      <c r="AF289" t="s">
        <v>10240</v>
      </c>
      <c r="AJ289">
        <v>663646575</v>
      </c>
      <c r="AK289" t="s">
        <v>10241</v>
      </c>
      <c r="AL289">
        <v>0</v>
      </c>
      <c r="AM289">
        <v>0</v>
      </c>
    </row>
    <row r="290" spans="1:39" customFormat="1" ht="12.75">
      <c r="A290">
        <v>3734554</v>
      </c>
      <c r="B290" t="s">
        <v>10242</v>
      </c>
      <c r="C290" t="s">
        <v>1662</v>
      </c>
      <c r="D290">
        <v>3734554</v>
      </c>
      <c r="E290" t="s">
        <v>169</v>
      </c>
      <c r="H290" s="507">
        <v>42580</v>
      </c>
      <c r="I290" t="s">
        <v>169</v>
      </c>
      <c r="J290">
        <v>-9</v>
      </c>
      <c r="K290" t="s">
        <v>8</v>
      </c>
      <c r="M290" t="s">
        <v>175</v>
      </c>
      <c r="N290">
        <v>4370038</v>
      </c>
      <c r="O290" t="s">
        <v>2829</v>
      </c>
      <c r="P290" s="507">
        <v>44847</v>
      </c>
      <c r="Q290" t="s">
        <v>187</v>
      </c>
      <c r="R290" s="507">
        <v>44847</v>
      </c>
      <c r="T290" t="s">
        <v>5765</v>
      </c>
      <c r="U290">
        <v>500</v>
      </c>
      <c r="X290">
        <v>5</v>
      </c>
      <c r="Y290" t="s">
        <v>259</v>
      </c>
      <c r="AC290" t="s">
        <v>177</v>
      </c>
      <c r="AD290" t="s">
        <v>10243</v>
      </c>
      <c r="AE290">
        <v>37500</v>
      </c>
      <c r="AF290" t="s">
        <v>10244</v>
      </c>
      <c r="AJ290">
        <v>664022120</v>
      </c>
      <c r="AK290" t="s">
        <v>10245</v>
      </c>
      <c r="AL290">
        <v>0</v>
      </c>
      <c r="AM290">
        <v>0</v>
      </c>
    </row>
    <row r="291" spans="1:39" customFormat="1" ht="12.75">
      <c r="A291">
        <v>9126824</v>
      </c>
      <c r="B291" t="s">
        <v>642</v>
      </c>
      <c r="C291" t="s">
        <v>795</v>
      </c>
      <c r="D291">
        <v>9126824</v>
      </c>
      <c r="E291" t="s">
        <v>169</v>
      </c>
      <c r="F291" t="s">
        <v>169</v>
      </c>
      <c r="H291" s="507">
        <v>27796</v>
      </c>
      <c r="I291" t="s">
        <v>192</v>
      </c>
      <c r="J291">
        <v>-50</v>
      </c>
      <c r="K291" t="s">
        <v>8</v>
      </c>
      <c r="M291" t="s">
        <v>236</v>
      </c>
      <c r="N291">
        <v>12490132</v>
      </c>
      <c r="O291" t="s">
        <v>8162</v>
      </c>
      <c r="P291" s="507">
        <v>44763</v>
      </c>
      <c r="Q291" t="s">
        <v>187</v>
      </c>
      <c r="R291" s="507">
        <v>37432</v>
      </c>
      <c r="S291" s="507">
        <v>44721</v>
      </c>
      <c r="T291" t="s">
        <v>181</v>
      </c>
      <c r="U291">
        <v>854</v>
      </c>
      <c r="X291">
        <v>8</v>
      </c>
      <c r="Y291" t="s">
        <v>259</v>
      </c>
      <c r="AC291" t="s">
        <v>177</v>
      </c>
      <c r="AD291" t="s">
        <v>9727</v>
      </c>
      <c r="AE291">
        <v>49300</v>
      </c>
      <c r="AF291" t="s">
        <v>10246</v>
      </c>
      <c r="AJ291">
        <v>689384904</v>
      </c>
      <c r="AK291" t="s">
        <v>4752</v>
      </c>
      <c r="AL291">
        <v>0</v>
      </c>
      <c r="AM291">
        <v>0</v>
      </c>
    </row>
    <row r="292" spans="1:39" customFormat="1" ht="12.75">
      <c r="A292">
        <v>4451551</v>
      </c>
      <c r="B292" t="s">
        <v>643</v>
      </c>
      <c r="C292" t="s">
        <v>579</v>
      </c>
      <c r="D292">
        <v>4451551</v>
      </c>
      <c r="E292" t="s">
        <v>166</v>
      </c>
      <c r="F292" t="s">
        <v>166</v>
      </c>
      <c r="H292" s="507">
        <v>39872</v>
      </c>
      <c r="I292" t="s">
        <v>340</v>
      </c>
      <c r="J292">
        <v>-14</v>
      </c>
      <c r="K292" t="s">
        <v>168</v>
      </c>
      <c r="M292" t="s">
        <v>228</v>
      </c>
      <c r="N292">
        <v>12440021</v>
      </c>
      <c r="O292" t="s">
        <v>229</v>
      </c>
      <c r="P292" s="507">
        <v>44812</v>
      </c>
      <c r="Q292" t="s">
        <v>187</v>
      </c>
      <c r="R292" s="507">
        <v>41914</v>
      </c>
      <c r="T292" t="s">
        <v>5765</v>
      </c>
      <c r="U292">
        <v>1039</v>
      </c>
      <c r="X292">
        <v>10</v>
      </c>
      <c r="Y292" t="s">
        <v>259</v>
      </c>
      <c r="AB292" s="507">
        <v>44378</v>
      </c>
      <c r="AC292" t="s">
        <v>177</v>
      </c>
      <c r="AD292" t="s">
        <v>10247</v>
      </c>
      <c r="AE292">
        <v>44110</v>
      </c>
      <c r="AF292" t="s">
        <v>10248</v>
      </c>
      <c r="AI292">
        <v>240283329</v>
      </c>
      <c r="AJ292">
        <v>687537981</v>
      </c>
      <c r="AK292" t="s">
        <v>4753</v>
      </c>
      <c r="AL292">
        <v>0</v>
      </c>
      <c r="AM292">
        <v>0</v>
      </c>
    </row>
    <row r="293" spans="1:39" customFormat="1" ht="12.75">
      <c r="A293">
        <v>7846941</v>
      </c>
      <c r="B293" t="s">
        <v>647</v>
      </c>
      <c r="C293" t="s">
        <v>219</v>
      </c>
      <c r="D293">
        <v>7846941</v>
      </c>
      <c r="E293" t="s">
        <v>166</v>
      </c>
      <c r="F293" t="s">
        <v>166</v>
      </c>
      <c r="H293" s="507">
        <v>35444</v>
      </c>
      <c r="I293" t="s">
        <v>167</v>
      </c>
      <c r="J293">
        <v>-40</v>
      </c>
      <c r="K293" t="s">
        <v>168</v>
      </c>
      <c r="M293" t="s">
        <v>203</v>
      </c>
      <c r="N293">
        <v>8921190</v>
      </c>
      <c r="O293" t="s">
        <v>204</v>
      </c>
      <c r="P293" s="507">
        <v>44809</v>
      </c>
      <c r="Q293" t="s">
        <v>187</v>
      </c>
      <c r="R293" s="507">
        <v>38999</v>
      </c>
      <c r="S293" s="507">
        <v>44807</v>
      </c>
      <c r="T293" t="s">
        <v>181</v>
      </c>
      <c r="U293">
        <v>1985</v>
      </c>
      <c r="X293">
        <v>19</v>
      </c>
      <c r="Y293" t="s">
        <v>259</v>
      </c>
      <c r="AB293" s="507">
        <v>43282</v>
      </c>
      <c r="AC293" t="s">
        <v>177</v>
      </c>
      <c r="AD293" t="s">
        <v>10249</v>
      </c>
      <c r="AE293">
        <v>78340</v>
      </c>
      <c r="AF293" t="s">
        <v>10250</v>
      </c>
      <c r="AI293">
        <v>134811587</v>
      </c>
      <c r="AJ293">
        <v>670345267</v>
      </c>
      <c r="AK293" t="s">
        <v>4020</v>
      </c>
      <c r="AL293">
        <v>0</v>
      </c>
      <c r="AM293">
        <v>0</v>
      </c>
    </row>
    <row r="294" spans="1:39" customFormat="1" ht="12.75">
      <c r="A294">
        <v>5921249</v>
      </c>
      <c r="B294" t="s">
        <v>2831</v>
      </c>
      <c r="C294" t="s">
        <v>469</v>
      </c>
      <c r="D294">
        <v>5921249</v>
      </c>
      <c r="E294" t="s">
        <v>166</v>
      </c>
      <c r="F294" t="s">
        <v>166</v>
      </c>
      <c r="H294" s="507">
        <v>32076</v>
      </c>
      <c r="I294" t="s">
        <v>167</v>
      </c>
      <c r="J294">
        <v>-40</v>
      </c>
      <c r="K294" t="s">
        <v>8</v>
      </c>
      <c r="M294" t="s">
        <v>175</v>
      </c>
      <c r="N294">
        <v>4370001</v>
      </c>
      <c r="O294" t="s">
        <v>2804</v>
      </c>
      <c r="P294" s="507">
        <v>44747</v>
      </c>
      <c r="Q294" t="s">
        <v>187</v>
      </c>
      <c r="R294" s="507">
        <v>37432</v>
      </c>
      <c r="S294" s="507">
        <v>44018</v>
      </c>
      <c r="T294" t="s">
        <v>7255</v>
      </c>
      <c r="U294">
        <v>1474</v>
      </c>
      <c r="X294">
        <v>14</v>
      </c>
      <c r="Y294" t="s">
        <v>259</v>
      </c>
      <c r="AB294" s="507">
        <v>43282</v>
      </c>
      <c r="AC294" t="s">
        <v>177</v>
      </c>
      <c r="AD294" t="s">
        <v>10251</v>
      </c>
      <c r="AE294">
        <v>37390</v>
      </c>
      <c r="AF294" t="s">
        <v>10252</v>
      </c>
      <c r="AI294">
        <v>665421772</v>
      </c>
      <c r="AK294" t="s">
        <v>5484</v>
      </c>
      <c r="AL294">
        <v>0</v>
      </c>
      <c r="AM294">
        <v>0</v>
      </c>
    </row>
    <row r="295" spans="1:39" customFormat="1" ht="12.75">
      <c r="A295">
        <v>9438201</v>
      </c>
      <c r="B295" t="s">
        <v>3967</v>
      </c>
      <c r="C295" t="s">
        <v>547</v>
      </c>
      <c r="D295">
        <v>9438201</v>
      </c>
      <c r="E295" t="s">
        <v>166</v>
      </c>
      <c r="F295" t="s">
        <v>166</v>
      </c>
      <c r="H295" s="507">
        <v>21938</v>
      </c>
      <c r="I295" t="s">
        <v>385</v>
      </c>
      <c r="J295">
        <v>-70</v>
      </c>
      <c r="K295" t="s">
        <v>8</v>
      </c>
      <c r="M295" t="s">
        <v>2783</v>
      </c>
      <c r="N295">
        <v>4410080</v>
      </c>
      <c r="O295" t="s">
        <v>2786</v>
      </c>
      <c r="P295" s="507">
        <v>44820</v>
      </c>
      <c r="Q295" t="s">
        <v>187</v>
      </c>
      <c r="R295" s="507">
        <v>40192</v>
      </c>
      <c r="S295" s="507">
        <v>44810</v>
      </c>
      <c r="T295" t="s">
        <v>181</v>
      </c>
      <c r="U295">
        <v>806</v>
      </c>
      <c r="X295">
        <v>8</v>
      </c>
      <c r="Y295" t="s">
        <v>259</v>
      </c>
      <c r="AC295" t="s">
        <v>177</v>
      </c>
      <c r="AD295" t="s">
        <v>10253</v>
      </c>
      <c r="AE295">
        <v>41500</v>
      </c>
      <c r="AF295" t="s">
        <v>10254</v>
      </c>
      <c r="AJ295">
        <v>661489242</v>
      </c>
      <c r="AK295" t="s">
        <v>5485</v>
      </c>
      <c r="AL295">
        <v>0</v>
      </c>
      <c r="AM295">
        <v>0</v>
      </c>
    </row>
    <row r="296" spans="1:39" customFormat="1" ht="12.75">
      <c r="A296">
        <v>5624230</v>
      </c>
      <c r="B296" t="s">
        <v>8467</v>
      </c>
      <c r="C296" t="s">
        <v>8468</v>
      </c>
      <c r="D296">
        <v>5624230</v>
      </c>
      <c r="E296" t="s">
        <v>166</v>
      </c>
      <c r="H296" s="507">
        <v>39574</v>
      </c>
      <c r="I296" t="s">
        <v>200</v>
      </c>
      <c r="J296">
        <v>-15</v>
      </c>
      <c r="K296" t="s">
        <v>168</v>
      </c>
      <c r="M296" t="s">
        <v>217</v>
      </c>
      <c r="N296">
        <v>3560039</v>
      </c>
      <c r="O296" t="s">
        <v>3028</v>
      </c>
      <c r="P296" s="507">
        <v>44809</v>
      </c>
      <c r="Q296" t="s">
        <v>187</v>
      </c>
      <c r="R296" s="507">
        <v>44713</v>
      </c>
      <c r="S296" s="507">
        <v>44809</v>
      </c>
      <c r="T296" t="s">
        <v>181</v>
      </c>
      <c r="U296">
        <v>1600</v>
      </c>
      <c r="X296">
        <v>16</v>
      </c>
      <c r="Y296" t="s">
        <v>259</v>
      </c>
      <c r="AB296" s="507">
        <v>44743</v>
      </c>
      <c r="AC296" t="s">
        <v>174</v>
      </c>
      <c r="AD296" t="s">
        <v>9690</v>
      </c>
      <c r="AE296">
        <v>56700</v>
      </c>
      <c r="AF296" t="s">
        <v>9754</v>
      </c>
      <c r="AK296" t="s">
        <v>8445</v>
      </c>
      <c r="AL296">
        <v>0</v>
      </c>
      <c r="AM296">
        <v>0</v>
      </c>
    </row>
    <row r="297" spans="1:39" customFormat="1" ht="12.75">
      <c r="A297">
        <v>4444352</v>
      </c>
      <c r="B297" t="s">
        <v>2269</v>
      </c>
      <c r="C297" t="s">
        <v>890</v>
      </c>
      <c r="D297">
        <v>4444352</v>
      </c>
      <c r="E297" t="s">
        <v>166</v>
      </c>
      <c r="F297" t="s">
        <v>166</v>
      </c>
      <c r="H297" s="507">
        <v>37887</v>
      </c>
      <c r="I297" t="s">
        <v>167</v>
      </c>
      <c r="J297">
        <v>-40</v>
      </c>
      <c r="K297" t="s">
        <v>168</v>
      </c>
      <c r="M297" t="s">
        <v>228</v>
      </c>
      <c r="N297">
        <v>12440281</v>
      </c>
      <c r="O297" t="s">
        <v>3648</v>
      </c>
      <c r="P297" s="507">
        <v>44826</v>
      </c>
      <c r="Q297" t="s">
        <v>187</v>
      </c>
      <c r="R297" s="507">
        <v>40457</v>
      </c>
      <c r="S297" s="507">
        <v>44061</v>
      </c>
      <c r="T297" t="s">
        <v>7255</v>
      </c>
      <c r="U297">
        <v>1979</v>
      </c>
      <c r="X297">
        <v>19</v>
      </c>
      <c r="Y297" t="s">
        <v>259</v>
      </c>
      <c r="AC297" t="s">
        <v>177</v>
      </c>
      <c r="AD297" t="s">
        <v>10255</v>
      </c>
      <c r="AE297">
        <v>44000</v>
      </c>
      <c r="AF297" t="s">
        <v>10256</v>
      </c>
      <c r="AI297">
        <v>954976606</v>
      </c>
      <c r="AJ297">
        <v>684582578</v>
      </c>
      <c r="AK297" t="s">
        <v>4755</v>
      </c>
      <c r="AL297">
        <v>0</v>
      </c>
      <c r="AM297">
        <v>0</v>
      </c>
    </row>
    <row r="298" spans="1:39" customFormat="1" ht="12.75">
      <c r="A298">
        <v>9531949</v>
      </c>
      <c r="B298" t="s">
        <v>3394</v>
      </c>
      <c r="C298" t="s">
        <v>361</v>
      </c>
      <c r="D298">
        <v>9531949</v>
      </c>
      <c r="E298" t="s">
        <v>166</v>
      </c>
      <c r="F298" t="s">
        <v>166</v>
      </c>
      <c r="H298" s="507">
        <v>35689</v>
      </c>
      <c r="I298" t="s">
        <v>167</v>
      </c>
      <c r="J298">
        <v>-40</v>
      </c>
      <c r="K298" t="s">
        <v>168</v>
      </c>
      <c r="M298" t="s">
        <v>232</v>
      </c>
      <c r="N298">
        <v>8950479</v>
      </c>
      <c r="O298" t="s">
        <v>516</v>
      </c>
      <c r="P298" s="507">
        <v>44814</v>
      </c>
      <c r="Q298" t="s">
        <v>187</v>
      </c>
      <c r="R298" s="507">
        <v>41163</v>
      </c>
      <c r="S298" s="507">
        <v>44810</v>
      </c>
      <c r="T298" t="s">
        <v>181</v>
      </c>
      <c r="U298">
        <v>1833</v>
      </c>
      <c r="X298">
        <v>18</v>
      </c>
      <c r="Y298" t="s">
        <v>259</v>
      </c>
      <c r="AB298" s="507">
        <v>43647</v>
      </c>
      <c r="AC298" t="s">
        <v>177</v>
      </c>
      <c r="AD298" t="s">
        <v>10257</v>
      </c>
      <c r="AE298">
        <v>95350</v>
      </c>
      <c r="AF298" t="s">
        <v>10258</v>
      </c>
      <c r="AJ298">
        <v>656803819</v>
      </c>
      <c r="AK298" t="s">
        <v>3973</v>
      </c>
      <c r="AL298">
        <v>0</v>
      </c>
      <c r="AM298">
        <v>0</v>
      </c>
    </row>
    <row r="299" spans="1:39" customFormat="1" ht="12.75">
      <c r="A299">
        <v>4115516</v>
      </c>
      <c r="B299" t="s">
        <v>9413</v>
      </c>
      <c r="C299" t="s">
        <v>596</v>
      </c>
      <c r="D299">
        <v>4115516</v>
      </c>
      <c r="E299" t="s">
        <v>169</v>
      </c>
      <c r="H299" s="507">
        <v>42602</v>
      </c>
      <c r="I299" t="s">
        <v>169</v>
      </c>
      <c r="J299">
        <v>-9</v>
      </c>
      <c r="K299" t="s">
        <v>8</v>
      </c>
      <c r="M299" t="s">
        <v>2783</v>
      </c>
      <c r="N299">
        <v>4410080</v>
      </c>
      <c r="O299" t="s">
        <v>2786</v>
      </c>
      <c r="P299" s="507">
        <v>44834</v>
      </c>
      <c r="Q299" t="s">
        <v>187</v>
      </c>
      <c r="R299" s="507">
        <v>44834</v>
      </c>
      <c r="T299" t="s">
        <v>5765</v>
      </c>
      <c r="U299">
        <v>500</v>
      </c>
      <c r="X299">
        <v>5</v>
      </c>
      <c r="Y299" t="s">
        <v>259</v>
      </c>
      <c r="AC299" t="s">
        <v>177</v>
      </c>
      <c r="AD299" t="s">
        <v>10253</v>
      </c>
      <c r="AE299">
        <v>41500</v>
      </c>
      <c r="AF299" t="s">
        <v>10259</v>
      </c>
      <c r="AK299" t="s">
        <v>5518</v>
      </c>
      <c r="AL299">
        <v>0</v>
      </c>
      <c r="AM299">
        <v>0</v>
      </c>
    </row>
    <row r="300" spans="1:39" customFormat="1" ht="12.75">
      <c r="A300">
        <v>3518035</v>
      </c>
      <c r="B300" t="s">
        <v>653</v>
      </c>
      <c r="C300" t="s">
        <v>241</v>
      </c>
      <c r="D300">
        <v>3518035</v>
      </c>
      <c r="E300" t="s">
        <v>166</v>
      </c>
      <c r="F300" t="s">
        <v>166</v>
      </c>
      <c r="H300" s="507">
        <v>32876</v>
      </c>
      <c r="I300" t="s">
        <v>167</v>
      </c>
      <c r="J300">
        <v>-40</v>
      </c>
      <c r="K300" t="s">
        <v>8</v>
      </c>
      <c r="M300" t="s">
        <v>178</v>
      </c>
      <c r="N300">
        <v>3350207</v>
      </c>
      <c r="O300" t="s">
        <v>3101</v>
      </c>
      <c r="P300" s="507">
        <v>44818</v>
      </c>
      <c r="Q300" t="s">
        <v>187</v>
      </c>
      <c r="R300" s="507">
        <v>37432</v>
      </c>
      <c r="S300" s="507">
        <v>43752</v>
      </c>
      <c r="T300" t="s">
        <v>7255</v>
      </c>
      <c r="U300">
        <v>950</v>
      </c>
      <c r="X300">
        <v>9</v>
      </c>
      <c r="Y300" t="s">
        <v>259</v>
      </c>
      <c r="AC300" t="s">
        <v>177</v>
      </c>
      <c r="AD300" t="s">
        <v>10260</v>
      </c>
      <c r="AE300">
        <v>35530</v>
      </c>
      <c r="AF300" t="s">
        <v>10261</v>
      </c>
      <c r="AK300" t="s">
        <v>5260</v>
      </c>
      <c r="AL300">
        <v>0</v>
      </c>
      <c r="AM300">
        <v>0</v>
      </c>
    </row>
    <row r="301" spans="1:39" customFormat="1" ht="12.75">
      <c r="A301">
        <v>9463753</v>
      </c>
      <c r="B301" t="s">
        <v>7319</v>
      </c>
      <c r="C301" t="s">
        <v>671</v>
      </c>
      <c r="D301">
        <v>9463753</v>
      </c>
      <c r="E301" t="s">
        <v>166</v>
      </c>
      <c r="H301" s="507">
        <v>43245</v>
      </c>
      <c r="I301" t="s">
        <v>169</v>
      </c>
      <c r="J301">
        <v>-9</v>
      </c>
      <c r="K301" t="s">
        <v>8</v>
      </c>
      <c r="M301" t="s">
        <v>246</v>
      </c>
      <c r="N301">
        <v>8940073</v>
      </c>
      <c r="O301" t="s">
        <v>258</v>
      </c>
      <c r="P301" s="507">
        <v>44749</v>
      </c>
      <c r="Q301" t="s">
        <v>187</v>
      </c>
      <c r="R301" s="507">
        <v>44749</v>
      </c>
      <c r="T301" t="s">
        <v>5765</v>
      </c>
      <c r="U301">
        <v>500</v>
      </c>
      <c r="X301">
        <v>5</v>
      </c>
      <c r="Y301" t="s">
        <v>259</v>
      </c>
      <c r="AC301" t="s">
        <v>177</v>
      </c>
      <c r="AD301" t="s">
        <v>10262</v>
      </c>
      <c r="AE301">
        <v>94120</v>
      </c>
      <c r="AF301" t="s">
        <v>10263</v>
      </c>
      <c r="AI301">
        <v>672670798</v>
      </c>
      <c r="AJ301">
        <v>671943143</v>
      </c>
      <c r="AK301" t="s">
        <v>10264</v>
      </c>
      <c r="AL301">
        <v>0</v>
      </c>
      <c r="AM301">
        <v>0</v>
      </c>
    </row>
    <row r="302" spans="1:39" customFormat="1" ht="12.75">
      <c r="A302">
        <v>2939868</v>
      </c>
      <c r="B302" t="s">
        <v>3703</v>
      </c>
      <c r="C302" t="s">
        <v>3704</v>
      </c>
      <c r="D302">
        <v>2939868</v>
      </c>
      <c r="E302" t="s">
        <v>166</v>
      </c>
      <c r="F302" t="s">
        <v>166</v>
      </c>
      <c r="H302" s="507">
        <v>40606</v>
      </c>
      <c r="I302" t="s">
        <v>267</v>
      </c>
      <c r="J302">
        <v>-12</v>
      </c>
      <c r="K302" t="s">
        <v>168</v>
      </c>
      <c r="M302" t="s">
        <v>3025</v>
      </c>
      <c r="N302">
        <v>3290005</v>
      </c>
      <c r="O302" t="s">
        <v>3026</v>
      </c>
      <c r="P302" s="507">
        <v>44818</v>
      </c>
      <c r="Q302" t="s">
        <v>187</v>
      </c>
      <c r="R302" s="507">
        <v>43389</v>
      </c>
      <c r="S302" s="507">
        <v>44817</v>
      </c>
      <c r="T302" t="s">
        <v>181</v>
      </c>
      <c r="U302">
        <v>636</v>
      </c>
      <c r="X302">
        <v>6</v>
      </c>
      <c r="Y302" t="s">
        <v>259</v>
      </c>
      <c r="AC302" t="s">
        <v>177</v>
      </c>
      <c r="AD302" t="s">
        <v>9920</v>
      </c>
      <c r="AE302">
        <v>29800</v>
      </c>
      <c r="AF302" t="s">
        <v>10265</v>
      </c>
      <c r="AJ302">
        <v>610562619</v>
      </c>
      <c r="AK302" t="s">
        <v>5261</v>
      </c>
      <c r="AL302">
        <v>0</v>
      </c>
      <c r="AM302">
        <v>0</v>
      </c>
    </row>
    <row r="303" spans="1:39" customFormat="1" ht="12.75">
      <c r="A303">
        <v>2816440</v>
      </c>
      <c r="B303" t="s">
        <v>8469</v>
      </c>
      <c r="C303" t="s">
        <v>465</v>
      </c>
      <c r="D303">
        <v>2816440</v>
      </c>
      <c r="E303" t="s">
        <v>169</v>
      </c>
      <c r="H303" s="507">
        <v>42266</v>
      </c>
      <c r="I303" t="s">
        <v>169</v>
      </c>
      <c r="J303">
        <v>-9</v>
      </c>
      <c r="K303" t="s">
        <v>8</v>
      </c>
      <c r="M303" t="s">
        <v>231</v>
      </c>
      <c r="N303">
        <v>4280005</v>
      </c>
      <c r="O303" t="s">
        <v>2844</v>
      </c>
      <c r="P303" s="507">
        <v>44825</v>
      </c>
      <c r="Q303" t="s">
        <v>187</v>
      </c>
      <c r="R303" s="507">
        <v>44825</v>
      </c>
      <c r="T303" t="s">
        <v>5765</v>
      </c>
      <c r="U303">
        <v>500</v>
      </c>
      <c r="X303">
        <v>5</v>
      </c>
      <c r="Y303" t="s">
        <v>259</v>
      </c>
      <c r="AC303" t="s">
        <v>177</v>
      </c>
      <c r="AD303" t="s">
        <v>10266</v>
      </c>
      <c r="AE303">
        <v>28200</v>
      </c>
      <c r="AF303" t="s">
        <v>10267</v>
      </c>
      <c r="AJ303">
        <v>750583239</v>
      </c>
      <c r="AK303" t="s">
        <v>8470</v>
      </c>
      <c r="AL303">
        <v>0</v>
      </c>
      <c r="AM303">
        <v>0</v>
      </c>
    </row>
    <row r="304" spans="1:39" customFormat="1" ht="12.75">
      <c r="A304">
        <v>453479</v>
      </c>
      <c r="B304" t="s">
        <v>2832</v>
      </c>
      <c r="C304" t="s">
        <v>497</v>
      </c>
      <c r="D304">
        <v>453479</v>
      </c>
      <c r="E304" t="s">
        <v>166</v>
      </c>
      <c r="F304" t="s">
        <v>166</v>
      </c>
      <c r="H304" s="507">
        <v>29819</v>
      </c>
      <c r="I304" t="s">
        <v>192</v>
      </c>
      <c r="J304">
        <v>-50</v>
      </c>
      <c r="K304" t="s">
        <v>168</v>
      </c>
      <c r="M304" t="s">
        <v>2764</v>
      </c>
      <c r="N304">
        <v>4450571</v>
      </c>
      <c r="O304" t="s">
        <v>2782</v>
      </c>
      <c r="P304" s="507">
        <v>44825</v>
      </c>
      <c r="Q304" t="s">
        <v>187</v>
      </c>
      <c r="R304" s="507">
        <v>37432</v>
      </c>
      <c r="S304" s="507">
        <v>44084</v>
      </c>
      <c r="T304" t="s">
        <v>7255</v>
      </c>
      <c r="U304">
        <v>1659</v>
      </c>
      <c r="X304">
        <v>16</v>
      </c>
      <c r="Y304" t="s">
        <v>259</v>
      </c>
      <c r="AB304" s="507">
        <v>43647</v>
      </c>
      <c r="AC304" t="s">
        <v>177</v>
      </c>
      <c r="AD304" t="s">
        <v>10268</v>
      </c>
      <c r="AE304">
        <v>45150</v>
      </c>
      <c r="AF304" t="s">
        <v>10269</v>
      </c>
      <c r="AJ304">
        <v>608305310</v>
      </c>
      <c r="AK304" t="s">
        <v>5486</v>
      </c>
      <c r="AL304">
        <v>0</v>
      </c>
      <c r="AM304">
        <v>0</v>
      </c>
    </row>
    <row r="305" spans="1:39" customFormat="1" ht="12.75">
      <c r="A305">
        <v>7735337</v>
      </c>
      <c r="B305" t="s">
        <v>8471</v>
      </c>
      <c r="C305" t="s">
        <v>1150</v>
      </c>
      <c r="D305">
        <v>7735337</v>
      </c>
      <c r="E305" t="s">
        <v>166</v>
      </c>
      <c r="H305" s="507">
        <v>41092</v>
      </c>
      <c r="I305" t="s">
        <v>245</v>
      </c>
      <c r="J305">
        <v>-11</v>
      </c>
      <c r="K305" t="s">
        <v>8</v>
      </c>
      <c r="M305" t="s">
        <v>206</v>
      </c>
      <c r="N305">
        <v>8770250</v>
      </c>
      <c r="O305" t="s">
        <v>585</v>
      </c>
      <c r="P305" s="507">
        <v>44812</v>
      </c>
      <c r="Q305" t="s">
        <v>187</v>
      </c>
      <c r="R305" s="507">
        <v>44812</v>
      </c>
      <c r="T305" t="s">
        <v>5765</v>
      </c>
      <c r="U305">
        <v>500</v>
      </c>
      <c r="X305">
        <v>5</v>
      </c>
      <c r="Y305" t="s">
        <v>259</v>
      </c>
      <c r="AC305" t="s">
        <v>177</v>
      </c>
      <c r="AD305" t="s">
        <v>10270</v>
      </c>
      <c r="AE305">
        <v>77360</v>
      </c>
      <c r="AF305" t="s">
        <v>10271</v>
      </c>
      <c r="AJ305">
        <v>661627290</v>
      </c>
      <c r="AK305" t="s">
        <v>8472</v>
      </c>
      <c r="AL305">
        <v>0</v>
      </c>
      <c r="AM305">
        <v>0</v>
      </c>
    </row>
    <row r="306" spans="1:39" customFormat="1" ht="12.75">
      <c r="A306">
        <v>2816356</v>
      </c>
      <c r="B306" t="s">
        <v>5792</v>
      </c>
      <c r="C306" t="s">
        <v>8473</v>
      </c>
      <c r="D306">
        <v>2816356</v>
      </c>
      <c r="E306" t="s">
        <v>169</v>
      </c>
      <c r="H306" s="507">
        <v>41905</v>
      </c>
      <c r="I306" t="s">
        <v>169</v>
      </c>
      <c r="J306">
        <v>-9</v>
      </c>
      <c r="K306" t="s">
        <v>8</v>
      </c>
      <c r="M306" t="s">
        <v>231</v>
      </c>
      <c r="N306">
        <v>4280004</v>
      </c>
      <c r="O306" t="s">
        <v>3555</v>
      </c>
      <c r="P306" s="507">
        <v>44817</v>
      </c>
      <c r="Q306" t="s">
        <v>187</v>
      </c>
      <c r="R306" s="507">
        <v>44817</v>
      </c>
      <c r="T306" t="s">
        <v>5765</v>
      </c>
      <c r="U306">
        <v>500</v>
      </c>
      <c r="X306">
        <v>5</v>
      </c>
      <c r="Y306" t="s">
        <v>259</v>
      </c>
      <c r="AC306" t="s">
        <v>177</v>
      </c>
      <c r="AD306" t="s">
        <v>10272</v>
      </c>
      <c r="AE306">
        <v>28000</v>
      </c>
      <c r="AF306" t="s">
        <v>10273</v>
      </c>
      <c r="AJ306">
        <v>765756540</v>
      </c>
      <c r="AK306" t="s">
        <v>8474</v>
      </c>
      <c r="AL306">
        <v>0</v>
      </c>
      <c r="AM306">
        <v>0</v>
      </c>
    </row>
    <row r="307" spans="1:39" customFormat="1" ht="12.75">
      <c r="A307">
        <v>9312627</v>
      </c>
      <c r="B307" t="s">
        <v>658</v>
      </c>
      <c r="C307" t="s">
        <v>659</v>
      </c>
      <c r="D307">
        <v>9312627</v>
      </c>
      <c r="E307" t="s">
        <v>166</v>
      </c>
      <c r="F307" t="s">
        <v>166</v>
      </c>
      <c r="H307" s="507">
        <v>32122</v>
      </c>
      <c r="I307" t="s">
        <v>167</v>
      </c>
      <c r="J307">
        <v>-40</v>
      </c>
      <c r="K307" t="s">
        <v>8</v>
      </c>
      <c r="M307" t="s">
        <v>246</v>
      </c>
      <c r="N307">
        <v>8940073</v>
      </c>
      <c r="O307" t="s">
        <v>258</v>
      </c>
      <c r="P307" s="507">
        <v>44820</v>
      </c>
      <c r="Q307" t="s">
        <v>187</v>
      </c>
      <c r="R307" s="507">
        <v>37880</v>
      </c>
      <c r="S307" s="507">
        <v>44087</v>
      </c>
      <c r="T307" t="s">
        <v>7255</v>
      </c>
      <c r="U307">
        <v>1324</v>
      </c>
      <c r="X307">
        <v>13</v>
      </c>
      <c r="Y307" t="s">
        <v>259</v>
      </c>
      <c r="AC307" t="s">
        <v>177</v>
      </c>
      <c r="AD307" t="s">
        <v>10274</v>
      </c>
      <c r="AE307">
        <v>93250</v>
      </c>
      <c r="AF307" t="s">
        <v>10275</v>
      </c>
      <c r="AG307" t="s">
        <v>10276</v>
      </c>
      <c r="AI307">
        <v>695809782</v>
      </c>
      <c r="AK307" t="s">
        <v>4021</v>
      </c>
      <c r="AL307">
        <v>0</v>
      </c>
      <c r="AM307">
        <v>0</v>
      </c>
    </row>
    <row r="308" spans="1:39" customFormat="1" ht="12.75">
      <c r="A308">
        <v>7216514</v>
      </c>
      <c r="B308" t="s">
        <v>2272</v>
      </c>
      <c r="C308" t="s">
        <v>430</v>
      </c>
      <c r="D308">
        <v>7216514</v>
      </c>
      <c r="E308" t="s">
        <v>166</v>
      </c>
      <c r="F308" t="s">
        <v>166</v>
      </c>
      <c r="H308" s="507">
        <v>38436</v>
      </c>
      <c r="I308" t="s">
        <v>186</v>
      </c>
      <c r="J308">
        <v>-18</v>
      </c>
      <c r="K308" t="s">
        <v>8</v>
      </c>
      <c r="M308" t="s">
        <v>2152</v>
      </c>
      <c r="N308">
        <v>12720104</v>
      </c>
      <c r="O308" t="s">
        <v>2160</v>
      </c>
      <c r="P308" s="507">
        <v>44825</v>
      </c>
      <c r="Q308" t="s">
        <v>187</v>
      </c>
      <c r="R308" s="507">
        <v>40798</v>
      </c>
      <c r="T308" t="s">
        <v>5765</v>
      </c>
      <c r="U308">
        <v>1542</v>
      </c>
      <c r="V308" t="s">
        <v>172</v>
      </c>
      <c r="W308">
        <v>298</v>
      </c>
      <c r="X308" t="s">
        <v>173</v>
      </c>
      <c r="Y308" t="s">
        <v>259</v>
      </c>
      <c r="AC308" t="s">
        <v>177</v>
      </c>
      <c r="AD308" t="s">
        <v>10277</v>
      </c>
      <c r="AE308">
        <v>72540</v>
      </c>
      <c r="AF308" t="s">
        <v>10278</v>
      </c>
      <c r="AJ308">
        <v>675984269</v>
      </c>
      <c r="AK308" t="s">
        <v>10279</v>
      </c>
      <c r="AL308">
        <v>0</v>
      </c>
      <c r="AM308">
        <v>0</v>
      </c>
    </row>
    <row r="309" spans="1:39" customFormat="1" ht="12.75">
      <c r="A309">
        <v>7522810</v>
      </c>
      <c r="B309" t="s">
        <v>660</v>
      </c>
      <c r="C309" t="s">
        <v>661</v>
      </c>
      <c r="D309">
        <v>7522810</v>
      </c>
      <c r="E309" t="s">
        <v>166</v>
      </c>
      <c r="F309" t="s">
        <v>166</v>
      </c>
      <c r="H309" s="507">
        <v>40797</v>
      </c>
      <c r="I309" t="s">
        <v>267</v>
      </c>
      <c r="J309">
        <v>-12</v>
      </c>
      <c r="K309" t="s">
        <v>168</v>
      </c>
      <c r="M309" t="s">
        <v>263</v>
      </c>
      <c r="N309">
        <v>8750120</v>
      </c>
      <c r="O309" t="s">
        <v>287</v>
      </c>
      <c r="P309" s="507">
        <v>44785</v>
      </c>
      <c r="Q309" t="s">
        <v>187</v>
      </c>
      <c r="R309" s="507">
        <v>42585</v>
      </c>
      <c r="T309" t="s">
        <v>5765</v>
      </c>
      <c r="U309">
        <v>631</v>
      </c>
      <c r="X309">
        <v>6</v>
      </c>
      <c r="Y309" t="s">
        <v>259</v>
      </c>
      <c r="AC309" t="s">
        <v>177</v>
      </c>
      <c r="AD309" t="s">
        <v>10280</v>
      </c>
      <c r="AE309">
        <v>75019</v>
      </c>
      <c r="AF309" t="s">
        <v>10281</v>
      </c>
      <c r="AI309">
        <v>627397112</v>
      </c>
      <c r="AJ309">
        <v>680854172</v>
      </c>
      <c r="AK309" t="s">
        <v>4022</v>
      </c>
      <c r="AL309">
        <v>0</v>
      </c>
      <c r="AM309">
        <v>0</v>
      </c>
    </row>
    <row r="310" spans="1:39" customFormat="1" ht="12.75">
      <c r="A310">
        <v>427337</v>
      </c>
      <c r="B310" t="s">
        <v>663</v>
      </c>
      <c r="C310" t="s">
        <v>195</v>
      </c>
      <c r="D310">
        <v>427337</v>
      </c>
      <c r="E310" t="s">
        <v>166</v>
      </c>
      <c r="F310" t="s">
        <v>166</v>
      </c>
      <c r="H310" s="507">
        <v>31992</v>
      </c>
      <c r="I310" t="s">
        <v>167</v>
      </c>
      <c r="J310">
        <v>-40</v>
      </c>
      <c r="K310" t="s">
        <v>168</v>
      </c>
      <c r="M310" t="s">
        <v>206</v>
      </c>
      <c r="N310">
        <v>8771184</v>
      </c>
      <c r="O310" t="s">
        <v>285</v>
      </c>
      <c r="P310" s="507">
        <v>44748</v>
      </c>
      <c r="Q310" t="s">
        <v>187</v>
      </c>
      <c r="R310" s="507">
        <v>37432</v>
      </c>
      <c r="S310" s="507">
        <v>44061</v>
      </c>
      <c r="T310" t="s">
        <v>7255</v>
      </c>
      <c r="U310">
        <v>1634</v>
      </c>
      <c r="X310">
        <v>16</v>
      </c>
      <c r="Y310" t="s">
        <v>259</v>
      </c>
      <c r="AB310" s="507">
        <v>43647</v>
      </c>
      <c r="AC310" t="s">
        <v>177</v>
      </c>
      <c r="AD310" t="s">
        <v>10282</v>
      </c>
      <c r="AE310">
        <v>42300</v>
      </c>
      <c r="AF310" t="s">
        <v>10283</v>
      </c>
      <c r="AG310" t="s">
        <v>10284</v>
      </c>
      <c r="AI310">
        <v>670144896</v>
      </c>
      <c r="AK310" t="s">
        <v>4023</v>
      </c>
      <c r="AL310">
        <v>0</v>
      </c>
      <c r="AM310">
        <v>0</v>
      </c>
    </row>
    <row r="311" spans="1:39" customFormat="1" ht="12.75">
      <c r="A311">
        <v>494435</v>
      </c>
      <c r="B311" t="s">
        <v>2273</v>
      </c>
      <c r="C311" t="s">
        <v>2274</v>
      </c>
      <c r="D311">
        <v>494435</v>
      </c>
      <c r="E311" t="s">
        <v>166</v>
      </c>
      <c r="F311" t="s">
        <v>166</v>
      </c>
      <c r="H311" s="507">
        <v>28470</v>
      </c>
      <c r="I311" t="s">
        <v>192</v>
      </c>
      <c r="J311">
        <v>-50</v>
      </c>
      <c r="K311" t="s">
        <v>168</v>
      </c>
      <c r="M311" t="s">
        <v>236</v>
      </c>
      <c r="N311">
        <v>12490124</v>
      </c>
      <c r="O311" t="s">
        <v>2275</v>
      </c>
      <c r="P311" s="507">
        <v>44842</v>
      </c>
      <c r="Q311" t="s">
        <v>187</v>
      </c>
      <c r="R311" s="507">
        <v>37432</v>
      </c>
      <c r="S311" s="507">
        <v>44841</v>
      </c>
      <c r="T311" t="s">
        <v>181</v>
      </c>
      <c r="U311">
        <v>1675</v>
      </c>
      <c r="X311">
        <v>16</v>
      </c>
      <c r="Y311" t="s">
        <v>259</v>
      </c>
      <c r="AC311" t="s">
        <v>177</v>
      </c>
      <c r="AD311" t="s">
        <v>10285</v>
      </c>
      <c r="AE311">
        <v>49122</v>
      </c>
      <c r="AF311" t="s">
        <v>10286</v>
      </c>
      <c r="AI311">
        <v>241702870</v>
      </c>
      <c r="AJ311">
        <v>682379968</v>
      </c>
      <c r="AK311" t="s">
        <v>4756</v>
      </c>
      <c r="AL311">
        <v>0</v>
      </c>
      <c r="AM311">
        <v>0</v>
      </c>
    </row>
    <row r="312" spans="1:39" customFormat="1" ht="12.75">
      <c r="A312">
        <v>4457914</v>
      </c>
      <c r="B312" t="s">
        <v>665</v>
      </c>
      <c r="C312" t="s">
        <v>253</v>
      </c>
      <c r="D312">
        <v>4457914</v>
      </c>
      <c r="E312" t="s">
        <v>166</v>
      </c>
      <c r="H312" s="507">
        <v>42039</v>
      </c>
      <c r="I312" t="s">
        <v>169</v>
      </c>
      <c r="J312">
        <v>-9</v>
      </c>
      <c r="K312" t="s">
        <v>8</v>
      </c>
      <c r="M312" t="s">
        <v>228</v>
      </c>
      <c r="N312">
        <v>12440151</v>
      </c>
      <c r="O312" t="s">
        <v>2246</v>
      </c>
      <c r="P312" s="507">
        <v>44844</v>
      </c>
      <c r="Q312" t="s">
        <v>187</v>
      </c>
      <c r="R312" s="507">
        <v>43377</v>
      </c>
      <c r="S312" s="507">
        <v>44839</v>
      </c>
      <c r="T312" t="s">
        <v>181</v>
      </c>
      <c r="U312">
        <v>500</v>
      </c>
      <c r="X312">
        <v>5</v>
      </c>
      <c r="Y312" t="s">
        <v>259</v>
      </c>
      <c r="AC312" t="s">
        <v>177</v>
      </c>
      <c r="AD312" t="s">
        <v>10287</v>
      </c>
      <c r="AE312">
        <v>44390</v>
      </c>
      <c r="AF312" t="s">
        <v>10288</v>
      </c>
      <c r="AJ312">
        <v>663492883</v>
      </c>
      <c r="AK312" t="s">
        <v>10289</v>
      </c>
      <c r="AL312">
        <v>0</v>
      </c>
      <c r="AM312">
        <v>0</v>
      </c>
    </row>
    <row r="313" spans="1:39" customFormat="1" ht="12.75">
      <c r="A313">
        <v>8531526</v>
      </c>
      <c r="B313" t="s">
        <v>9414</v>
      </c>
      <c r="C313" t="s">
        <v>596</v>
      </c>
      <c r="D313">
        <v>8531526</v>
      </c>
      <c r="E313" t="s">
        <v>169</v>
      </c>
      <c r="H313" s="507">
        <v>41173</v>
      </c>
      <c r="I313" t="s">
        <v>245</v>
      </c>
      <c r="J313">
        <v>-11</v>
      </c>
      <c r="K313" t="s">
        <v>8</v>
      </c>
      <c r="M313" t="s">
        <v>208</v>
      </c>
      <c r="N313">
        <v>12850171</v>
      </c>
      <c r="O313" t="s">
        <v>2289</v>
      </c>
      <c r="P313" s="507">
        <v>44811</v>
      </c>
      <c r="Q313" t="s">
        <v>187</v>
      </c>
      <c r="R313" s="507">
        <v>44811</v>
      </c>
      <c r="T313" t="s">
        <v>5765</v>
      </c>
      <c r="U313">
        <v>500</v>
      </c>
      <c r="X313">
        <v>5</v>
      </c>
      <c r="Y313" t="s">
        <v>259</v>
      </c>
      <c r="AC313" t="s">
        <v>177</v>
      </c>
      <c r="AD313" t="s">
        <v>10290</v>
      </c>
      <c r="AE313">
        <v>85260</v>
      </c>
      <c r="AF313" t="s">
        <v>10291</v>
      </c>
      <c r="AK313" t="s">
        <v>9415</v>
      </c>
      <c r="AL313">
        <v>0</v>
      </c>
      <c r="AM313">
        <v>0</v>
      </c>
    </row>
    <row r="314" spans="1:39" customFormat="1" ht="12.75">
      <c r="A314">
        <v>9225955</v>
      </c>
      <c r="B314" t="s">
        <v>667</v>
      </c>
      <c r="C314" t="s">
        <v>1115</v>
      </c>
      <c r="D314">
        <v>9225955</v>
      </c>
      <c r="E314" t="s">
        <v>166</v>
      </c>
      <c r="F314" t="s">
        <v>166</v>
      </c>
      <c r="H314" s="507">
        <v>34820</v>
      </c>
      <c r="I314" t="s">
        <v>167</v>
      </c>
      <c r="J314">
        <v>-40</v>
      </c>
      <c r="K314" t="s">
        <v>8</v>
      </c>
      <c r="M314" t="s">
        <v>203</v>
      </c>
      <c r="N314">
        <v>8921190</v>
      </c>
      <c r="O314" t="s">
        <v>204</v>
      </c>
      <c r="P314" s="507">
        <v>44804</v>
      </c>
      <c r="Q314" t="s">
        <v>187</v>
      </c>
      <c r="R314" s="507">
        <v>37432</v>
      </c>
      <c r="S314" s="507">
        <v>44397</v>
      </c>
      <c r="T314" t="s">
        <v>7255</v>
      </c>
      <c r="U314">
        <v>1850</v>
      </c>
      <c r="V314" t="s">
        <v>172</v>
      </c>
      <c r="W314">
        <v>137</v>
      </c>
      <c r="X314" t="s">
        <v>173</v>
      </c>
      <c r="Y314" t="s">
        <v>259</v>
      </c>
      <c r="AB314" s="507">
        <v>43282</v>
      </c>
      <c r="AC314" t="s">
        <v>177</v>
      </c>
      <c r="AD314" t="s">
        <v>10292</v>
      </c>
      <c r="AE314">
        <v>92140</v>
      </c>
      <c r="AF314" t="s">
        <v>10293</v>
      </c>
      <c r="AI314">
        <v>145290509</v>
      </c>
      <c r="AJ314">
        <v>684943568</v>
      </c>
      <c r="AK314" t="s">
        <v>4024</v>
      </c>
      <c r="AL314">
        <v>0</v>
      </c>
      <c r="AM314">
        <v>0</v>
      </c>
    </row>
    <row r="315" spans="1:39" customFormat="1" ht="12.75">
      <c r="A315">
        <v>926999</v>
      </c>
      <c r="B315" t="s">
        <v>667</v>
      </c>
      <c r="C315" t="s">
        <v>366</v>
      </c>
      <c r="D315">
        <v>926999</v>
      </c>
      <c r="E315" t="s">
        <v>166</v>
      </c>
      <c r="F315" t="s">
        <v>166</v>
      </c>
      <c r="H315" s="507">
        <v>24390</v>
      </c>
      <c r="I315" t="s">
        <v>367</v>
      </c>
      <c r="J315">
        <v>-60</v>
      </c>
      <c r="K315" t="s">
        <v>8</v>
      </c>
      <c r="M315" t="s">
        <v>203</v>
      </c>
      <c r="N315">
        <v>8920063</v>
      </c>
      <c r="O315" t="s">
        <v>452</v>
      </c>
      <c r="P315" s="507">
        <v>44808</v>
      </c>
      <c r="Q315" t="s">
        <v>187</v>
      </c>
      <c r="R315" s="507">
        <v>37432</v>
      </c>
      <c r="S315" s="507">
        <v>44811</v>
      </c>
      <c r="T315" t="s">
        <v>181</v>
      </c>
      <c r="U315">
        <v>901</v>
      </c>
      <c r="X315">
        <v>9</v>
      </c>
      <c r="Y315" t="s">
        <v>259</v>
      </c>
      <c r="AC315" t="s">
        <v>177</v>
      </c>
      <c r="AD315" t="s">
        <v>10294</v>
      </c>
      <c r="AE315">
        <v>92140</v>
      </c>
      <c r="AF315" t="s">
        <v>10293</v>
      </c>
      <c r="AI315">
        <v>607173315</v>
      </c>
      <c r="AK315" t="s">
        <v>4025</v>
      </c>
      <c r="AL315">
        <v>0</v>
      </c>
      <c r="AM315">
        <v>0</v>
      </c>
    </row>
    <row r="316" spans="1:39" customFormat="1" ht="12.75">
      <c r="A316">
        <v>9519676</v>
      </c>
      <c r="B316" t="s">
        <v>3066</v>
      </c>
      <c r="C316" t="s">
        <v>316</v>
      </c>
      <c r="D316">
        <v>9519676</v>
      </c>
      <c r="E316" t="s">
        <v>166</v>
      </c>
      <c r="F316" t="s">
        <v>166</v>
      </c>
      <c r="H316" s="507">
        <v>32731</v>
      </c>
      <c r="I316" t="s">
        <v>167</v>
      </c>
      <c r="J316">
        <v>-40</v>
      </c>
      <c r="K316" t="s">
        <v>168</v>
      </c>
      <c r="M316" t="s">
        <v>3025</v>
      </c>
      <c r="N316">
        <v>3290273</v>
      </c>
      <c r="O316" t="s">
        <v>3067</v>
      </c>
      <c r="P316" s="507">
        <v>44820</v>
      </c>
      <c r="Q316" t="s">
        <v>187</v>
      </c>
      <c r="R316" s="507">
        <v>37432</v>
      </c>
      <c r="S316" s="507">
        <v>44076</v>
      </c>
      <c r="T316" t="s">
        <v>7255</v>
      </c>
      <c r="U316">
        <v>1826</v>
      </c>
      <c r="X316">
        <v>18</v>
      </c>
      <c r="Y316" t="s">
        <v>259</v>
      </c>
      <c r="AC316" t="s">
        <v>177</v>
      </c>
      <c r="AD316" t="s">
        <v>10295</v>
      </c>
      <c r="AE316">
        <v>29710</v>
      </c>
      <c r="AF316" t="s">
        <v>10296</v>
      </c>
      <c r="AI316">
        <v>659434195</v>
      </c>
      <c r="AK316" t="s">
        <v>5758</v>
      </c>
      <c r="AL316">
        <v>0</v>
      </c>
      <c r="AM316">
        <v>0</v>
      </c>
    </row>
    <row r="317" spans="1:39" customFormat="1" ht="12.75">
      <c r="A317">
        <v>9134652</v>
      </c>
      <c r="B317" t="s">
        <v>669</v>
      </c>
      <c r="C317" t="s">
        <v>549</v>
      </c>
      <c r="D317">
        <v>9134652</v>
      </c>
      <c r="E317" t="s">
        <v>166</v>
      </c>
      <c r="F317" t="s">
        <v>166</v>
      </c>
      <c r="H317" s="507">
        <v>38014</v>
      </c>
      <c r="I317" t="s">
        <v>7238</v>
      </c>
      <c r="J317">
        <v>-19</v>
      </c>
      <c r="K317" t="s">
        <v>168</v>
      </c>
      <c r="M317" t="s">
        <v>275</v>
      </c>
      <c r="N317">
        <v>8910918</v>
      </c>
      <c r="O317" t="s">
        <v>392</v>
      </c>
      <c r="P317" s="507">
        <v>44825</v>
      </c>
      <c r="Q317" t="s">
        <v>187</v>
      </c>
      <c r="R317" s="507">
        <v>39720</v>
      </c>
      <c r="S317" s="507">
        <v>44358</v>
      </c>
      <c r="T317" t="s">
        <v>7255</v>
      </c>
      <c r="U317">
        <v>1997</v>
      </c>
      <c r="X317">
        <v>19</v>
      </c>
      <c r="Y317" t="s">
        <v>259</v>
      </c>
      <c r="AC317" t="s">
        <v>177</v>
      </c>
      <c r="AD317" t="s">
        <v>10297</v>
      </c>
      <c r="AE317">
        <v>91170</v>
      </c>
      <c r="AF317" t="s">
        <v>10298</v>
      </c>
      <c r="AI317">
        <v>169214253</v>
      </c>
      <c r="AJ317">
        <v>611257208</v>
      </c>
      <c r="AK317" t="s">
        <v>4026</v>
      </c>
      <c r="AL317">
        <v>0</v>
      </c>
      <c r="AM317">
        <v>0</v>
      </c>
    </row>
    <row r="318" spans="1:39" customFormat="1" ht="12.75">
      <c r="A318">
        <v>9129405</v>
      </c>
      <c r="B318" t="s">
        <v>3568</v>
      </c>
      <c r="C318" t="s">
        <v>670</v>
      </c>
      <c r="D318">
        <v>9129405</v>
      </c>
      <c r="E318" t="s">
        <v>166</v>
      </c>
      <c r="F318" t="s">
        <v>166</v>
      </c>
      <c r="H318" s="507">
        <v>34263</v>
      </c>
      <c r="I318" t="s">
        <v>167</v>
      </c>
      <c r="J318">
        <v>-40</v>
      </c>
      <c r="K318" t="s">
        <v>168</v>
      </c>
      <c r="M318" t="s">
        <v>275</v>
      </c>
      <c r="N318">
        <v>8911083</v>
      </c>
      <c r="O318" t="s">
        <v>299</v>
      </c>
      <c r="P318" s="507">
        <v>44751</v>
      </c>
      <c r="Q318" t="s">
        <v>187</v>
      </c>
      <c r="R318" s="507">
        <v>37929</v>
      </c>
      <c r="S318" s="507">
        <v>44426</v>
      </c>
      <c r="T318" t="s">
        <v>7255</v>
      </c>
      <c r="U318">
        <v>1687</v>
      </c>
      <c r="X318">
        <v>16</v>
      </c>
      <c r="Y318" t="s">
        <v>259</v>
      </c>
      <c r="AC318" t="s">
        <v>177</v>
      </c>
      <c r="AD318" t="s">
        <v>10299</v>
      </c>
      <c r="AE318">
        <v>91330</v>
      </c>
      <c r="AF318" t="s">
        <v>10300</v>
      </c>
      <c r="AJ318">
        <v>679022494</v>
      </c>
      <c r="AK318" t="s">
        <v>4027</v>
      </c>
      <c r="AL318">
        <v>0</v>
      </c>
      <c r="AM318">
        <v>0</v>
      </c>
    </row>
    <row r="319" spans="1:39" customFormat="1" ht="12.75">
      <c r="A319">
        <v>5717231</v>
      </c>
      <c r="B319" t="s">
        <v>2279</v>
      </c>
      <c r="C319" t="s">
        <v>592</v>
      </c>
      <c r="D319">
        <v>5717231</v>
      </c>
      <c r="E319" t="s">
        <v>169</v>
      </c>
      <c r="F319" t="s">
        <v>166</v>
      </c>
      <c r="H319" s="507">
        <v>31998</v>
      </c>
      <c r="I319" t="s">
        <v>167</v>
      </c>
      <c r="J319">
        <v>-40</v>
      </c>
      <c r="K319" t="s">
        <v>168</v>
      </c>
      <c r="M319" t="s">
        <v>236</v>
      </c>
      <c r="N319">
        <v>12490032</v>
      </c>
      <c r="O319" t="s">
        <v>2178</v>
      </c>
      <c r="P319" s="507">
        <v>44828</v>
      </c>
      <c r="Q319" t="s">
        <v>187</v>
      </c>
      <c r="R319" s="507">
        <v>37881</v>
      </c>
      <c r="S319" s="507">
        <v>44820</v>
      </c>
      <c r="T319" t="s">
        <v>181</v>
      </c>
      <c r="U319">
        <v>1716</v>
      </c>
      <c r="X319">
        <v>17</v>
      </c>
      <c r="Y319" t="s">
        <v>259</v>
      </c>
      <c r="AC319" t="s">
        <v>177</v>
      </c>
      <c r="AD319" t="s">
        <v>10301</v>
      </c>
      <c r="AE319">
        <v>49140</v>
      </c>
      <c r="AF319" t="s">
        <v>10302</v>
      </c>
      <c r="AJ319">
        <v>667216019</v>
      </c>
      <c r="AK319" t="s">
        <v>4757</v>
      </c>
      <c r="AL319">
        <v>0</v>
      </c>
      <c r="AM319">
        <v>0</v>
      </c>
    </row>
    <row r="320" spans="1:39" customFormat="1" ht="12.75">
      <c r="A320">
        <v>9251441</v>
      </c>
      <c r="B320" t="s">
        <v>3569</v>
      </c>
      <c r="C320" t="s">
        <v>1131</v>
      </c>
      <c r="D320">
        <v>9251441</v>
      </c>
      <c r="E320" t="s">
        <v>166</v>
      </c>
      <c r="F320" t="s">
        <v>166</v>
      </c>
      <c r="H320" s="507">
        <v>38544</v>
      </c>
      <c r="I320" t="s">
        <v>186</v>
      </c>
      <c r="J320">
        <v>-18</v>
      </c>
      <c r="K320" t="s">
        <v>8</v>
      </c>
      <c r="M320" t="s">
        <v>203</v>
      </c>
      <c r="N320">
        <v>8920646</v>
      </c>
      <c r="O320" t="s">
        <v>1257</v>
      </c>
      <c r="P320" s="507">
        <v>44812</v>
      </c>
      <c r="Q320" t="s">
        <v>187</v>
      </c>
      <c r="R320" s="507">
        <v>43000</v>
      </c>
      <c r="S320" s="507">
        <v>44755</v>
      </c>
      <c r="T320" t="s">
        <v>181</v>
      </c>
      <c r="U320">
        <v>786</v>
      </c>
      <c r="X320">
        <v>7</v>
      </c>
      <c r="Y320" t="s">
        <v>259</v>
      </c>
      <c r="AC320" t="s">
        <v>177</v>
      </c>
      <c r="AD320" t="s">
        <v>10303</v>
      </c>
      <c r="AE320">
        <v>92600</v>
      </c>
      <c r="AF320" t="s">
        <v>10304</v>
      </c>
      <c r="AI320">
        <v>664570444</v>
      </c>
      <c r="AJ320">
        <v>772555198</v>
      </c>
      <c r="AK320" t="s">
        <v>8475</v>
      </c>
      <c r="AL320">
        <v>0</v>
      </c>
      <c r="AM320">
        <v>0</v>
      </c>
    </row>
    <row r="321" spans="1:39" customFormat="1" ht="12.75">
      <c r="A321">
        <v>7886175</v>
      </c>
      <c r="B321" t="s">
        <v>5794</v>
      </c>
      <c r="C321" t="s">
        <v>6551</v>
      </c>
      <c r="D321">
        <v>7886175</v>
      </c>
      <c r="E321" t="s">
        <v>169</v>
      </c>
      <c r="F321" t="s">
        <v>169</v>
      </c>
      <c r="H321" s="507">
        <v>41263</v>
      </c>
      <c r="I321" t="s">
        <v>245</v>
      </c>
      <c r="J321">
        <v>-11</v>
      </c>
      <c r="K321" t="s">
        <v>8</v>
      </c>
      <c r="M321" t="s">
        <v>238</v>
      </c>
      <c r="N321">
        <v>8780401</v>
      </c>
      <c r="O321" t="s">
        <v>1089</v>
      </c>
      <c r="P321" s="507">
        <v>44811</v>
      </c>
      <c r="Q321" t="s">
        <v>187</v>
      </c>
      <c r="R321" s="507">
        <v>44120</v>
      </c>
      <c r="T321" t="s">
        <v>5765</v>
      </c>
      <c r="U321">
        <v>500</v>
      </c>
      <c r="X321">
        <v>5</v>
      </c>
      <c r="Y321" t="s">
        <v>259</v>
      </c>
      <c r="AC321" t="s">
        <v>177</v>
      </c>
      <c r="AD321" t="s">
        <v>10305</v>
      </c>
      <c r="AE321">
        <v>78410</v>
      </c>
      <c r="AF321" t="s">
        <v>10306</v>
      </c>
      <c r="AJ321">
        <v>675269153</v>
      </c>
      <c r="AK321" t="s">
        <v>6552</v>
      </c>
      <c r="AL321">
        <v>0</v>
      </c>
      <c r="AM321">
        <v>0</v>
      </c>
    </row>
    <row r="322" spans="1:39" customFormat="1" ht="12.75">
      <c r="A322">
        <v>2816053</v>
      </c>
      <c r="B322" t="s">
        <v>6892</v>
      </c>
      <c r="C322" t="s">
        <v>962</v>
      </c>
      <c r="D322">
        <v>2816053</v>
      </c>
      <c r="E322" t="s">
        <v>169</v>
      </c>
      <c r="F322" t="s">
        <v>169</v>
      </c>
      <c r="H322" s="507">
        <v>41865</v>
      </c>
      <c r="I322" t="s">
        <v>169</v>
      </c>
      <c r="J322">
        <v>-9</v>
      </c>
      <c r="K322" t="s">
        <v>8</v>
      </c>
      <c r="M322" t="s">
        <v>231</v>
      </c>
      <c r="N322">
        <v>4280104</v>
      </c>
      <c r="O322" t="s">
        <v>2866</v>
      </c>
      <c r="P322" s="507">
        <v>44821</v>
      </c>
      <c r="Q322" t="s">
        <v>187</v>
      </c>
      <c r="R322" s="507">
        <v>44464</v>
      </c>
      <c r="T322" t="s">
        <v>5765</v>
      </c>
      <c r="U322">
        <v>500</v>
      </c>
      <c r="X322">
        <v>5</v>
      </c>
      <c r="Y322" t="s">
        <v>259</v>
      </c>
      <c r="AC322" t="s">
        <v>177</v>
      </c>
      <c r="AD322" t="s">
        <v>10307</v>
      </c>
      <c r="AE322">
        <v>28120</v>
      </c>
      <c r="AF322" t="s">
        <v>10308</v>
      </c>
      <c r="AI322" t="s">
        <v>6893</v>
      </c>
      <c r="AJ322" t="s">
        <v>6894</v>
      </c>
      <c r="AK322" t="s">
        <v>6895</v>
      </c>
      <c r="AL322">
        <v>0</v>
      </c>
      <c r="AM322">
        <v>0</v>
      </c>
    </row>
    <row r="323" spans="1:39" customFormat="1" ht="12.75">
      <c r="A323">
        <v>4918264</v>
      </c>
      <c r="B323" t="s">
        <v>2280</v>
      </c>
      <c r="C323" t="s">
        <v>189</v>
      </c>
      <c r="D323">
        <v>4918264</v>
      </c>
      <c r="E323" t="s">
        <v>166</v>
      </c>
      <c r="F323" t="s">
        <v>166</v>
      </c>
      <c r="H323" s="507">
        <v>33379</v>
      </c>
      <c r="I323" t="s">
        <v>167</v>
      </c>
      <c r="J323">
        <v>-40</v>
      </c>
      <c r="K323" t="s">
        <v>168</v>
      </c>
      <c r="M323" t="s">
        <v>236</v>
      </c>
      <c r="N323">
        <v>12490073</v>
      </c>
      <c r="O323" t="s">
        <v>8153</v>
      </c>
      <c r="P323" s="507">
        <v>44805</v>
      </c>
      <c r="Q323" t="s">
        <v>187</v>
      </c>
      <c r="R323" s="507">
        <v>37432</v>
      </c>
      <c r="S323" s="507">
        <v>44767</v>
      </c>
      <c r="T323" t="s">
        <v>181</v>
      </c>
      <c r="U323">
        <v>1948</v>
      </c>
      <c r="X323">
        <v>19</v>
      </c>
      <c r="Y323" t="s">
        <v>259</v>
      </c>
      <c r="AC323" t="s">
        <v>177</v>
      </c>
      <c r="AD323" t="s">
        <v>10309</v>
      </c>
      <c r="AE323">
        <v>49240</v>
      </c>
      <c r="AF323" t="s">
        <v>10310</v>
      </c>
      <c r="AJ323">
        <v>681009605</v>
      </c>
      <c r="AK323" t="s">
        <v>4758</v>
      </c>
      <c r="AL323">
        <v>0</v>
      </c>
      <c r="AM323">
        <v>0</v>
      </c>
    </row>
    <row r="324" spans="1:39" customFormat="1" ht="12.75">
      <c r="A324">
        <v>5320999</v>
      </c>
      <c r="B324" t="s">
        <v>2280</v>
      </c>
      <c r="C324" t="s">
        <v>639</v>
      </c>
      <c r="D324">
        <v>5320999</v>
      </c>
      <c r="E324" t="s">
        <v>166</v>
      </c>
      <c r="F324" t="s">
        <v>166</v>
      </c>
      <c r="H324" s="507">
        <v>34756</v>
      </c>
      <c r="I324" t="s">
        <v>167</v>
      </c>
      <c r="J324">
        <v>-40</v>
      </c>
      <c r="K324" t="s">
        <v>8</v>
      </c>
      <c r="M324" t="s">
        <v>2155</v>
      </c>
      <c r="N324">
        <v>12530064</v>
      </c>
      <c r="O324" t="s">
        <v>6267</v>
      </c>
      <c r="P324" s="507">
        <v>44753</v>
      </c>
      <c r="Q324" t="s">
        <v>187</v>
      </c>
      <c r="R324" s="507">
        <v>39556</v>
      </c>
      <c r="S324" s="507">
        <v>44768</v>
      </c>
      <c r="T324" t="s">
        <v>181</v>
      </c>
      <c r="U324">
        <v>1025</v>
      </c>
      <c r="X324">
        <v>10</v>
      </c>
      <c r="Y324" t="s">
        <v>259</v>
      </c>
      <c r="AC324" t="s">
        <v>177</v>
      </c>
      <c r="AD324" t="s">
        <v>10311</v>
      </c>
      <c r="AE324">
        <v>53320</v>
      </c>
      <c r="AF324" t="s">
        <v>10312</v>
      </c>
      <c r="AI324" t="s">
        <v>8169</v>
      </c>
      <c r="AJ324" t="s">
        <v>8169</v>
      </c>
      <c r="AK324" t="s">
        <v>4759</v>
      </c>
      <c r="AL324">
        <v>0</v>
      </c>
      <c r="AM324">
        <v>0</v>
      </c>
    </row>
    <row r="325" spans="1:39" customFormat="1" ht="12.75">
      <c r="A325">
        <v>4941698</v>
      </c>
      <c r="B325" t="s">
        <v>2280</v>
      </c>
      <c r="C325" t="s">
        <v>370</v>
      </c>
      <c r="D325">
        <v>4941698</v>
      </c>
      <c r="E325" t="s">
        <v>169</v>
      </c>
      <c r="H325" s="507">
        <v>43563</v>
      </c>
      <c r="I325" t="s">
        <v>169</v>
      </c>
      <c r="J325">
        <v>-9</v>
      </c>
      <c r="K325" t="s">
        <v>8</v>
      </c>
      <c r="M325" t="s">
        <v>236</v>
      </c>
      <c r="N325">
        <v>12490080</v>
      </c>
      <c r="O325" t="s">
        <v>2159</v>
      </c>
      <c r="P325" s="507">
        <v>44803</v>
      </c>
      <c r="Q325" t="s">
        <v>187</v>
      </c>
      <c r="R325" s="507">
        <v>44803</v>
      </c>
      <c r="T325" t="s">
        <v>5765</v>
      </c>
      <c r="U325">
        <v>500</v>
      </c>
      <c r="X325">
        <v>5</v>
      </c>
      <c r="Y325" t="s">
        <v>259</v>
      </c>
      <c r="AC325" t="s">
        <v>177</v>
      </c>
      <c r="AD325" t="s">
        <v>10313</v>
      </c>
      <c r="AE325">
        <v>49610</v>
      </c>
      <c r="AF325" t="s">
        <v>10314</v>
      </c>
      <c r="AJ325">
        <v>669574898</v>
      </c>
      <c r="AK325" t="s">
        <v>9416</v>
      </c>
      <c r="AL325">
        <v>0</v>
      </c>
      <c r="AM325">
        <v>0</v>
      </c>
    </row>
    <row r="326" spans="1:39" customFormat="1" ht="12.75">
      <c r="A326">
        <v>889451</v>
      </c>
      <c r="B326" t="s">
        <v>6553</v>
      </c>
      <c r="C326" t="s">
        <v>528</v>
      </c>
      <c r="D326">
        <v>889451</v>
      </c>
      <c r="E326" t="s">
        <v>166</v>
      </c>
      <c r="F326" t="s">
        <v>166</v>
      </c>
      <c r="H326" s="507">
        <v>32565</v>
      </c>
      <c r="I326" t="s">
        <v>167</v>
      </c>
      <c r="J326">
        <v>-40</v>
      </c>
      <c r="K326" t="s">
        <v>168</v>
      </c>
      <c r="M326" t="s">
        <v>203</v>
      </c>
      <c r="N326">
        <v>8920309</v>
      </c>
      <c r="O326" t="s">
        <v>331</v>
      </c>
      <c r="P326" s="507">
        <v>44825</v>
      </c>
      <c r="Q326" t="s">
        <v>187</v>
      </c>
      <c r="R326" s="507">
        <v>37432</v>
      </c>
      <c r="S326" s="507">
        <v>44063</v>
      </c>
      <c r="T326" t="s">
        <v>7255</v>
      </c>
      <c r="U326">
        <v>1917</v>
      </c>
      <c r="X326">
        <v>19</v>
      </c>
      <c r="Y326" t="s">
        <v>259</v>
      </c>
      <c r="AB326" s="507">
        <v>44743</v>
      </c>
      <c r="AC326" t="s">
        <v>177</v>
      </c>
      <c r="AD326" t="s">
        <v>10315</v>
      </c>
      <c r="AE326">
        <v>88000</v>
      </c>
      <c r="AF326" t="s">
        <v>10316</v>
      </c>
      <c r="AI326">
        <v>329356120</v>
      </c>
      <c r="AJ326">
        <v>688788282</v>
      </c>
      <c r="AK326" t="s">
        <v>7323</v>
      </c>
      <c r="AL326">
        <v>0</v>
      </c>
      <c r="AM326">
        <v>0</v>
      </c>
    </row>
    <row r="327" spans="1:39" customFormat="1" ht="12.75">
      <c r="A327">
        <v>9541491</v>
      </c>
      <c r="B327" t="s">
        <v>2281</v>
      </c>
      <c r="C327" t="s">
        <v>10317</v>
      </c>
      <c r="D327">
        <v>9541491</v>
      </c>
      <c r="E327" t="s">
        <v>169</v>
      </c>
      <c r="H327" s="507">
        <v>42366</v>
      </c>
      <c r="I327" t="s">
        <v>169</v>
      </c>
      <c r="J327">
        <v>-9</v>
      </c>
      <c r="K327" t="s">
        <v>8</v>
      </c>
      <c r="M327" t="s">
        <v>232</v>
      </c>
      <c r="N327">
        <v>8951261</v>
      </c>
      <c r="O327" t="s">
        <v>709</v>
      </c>
      <c r="P327" s="507">
        <v>44851</v>
      </c>
      <c r="Q327" t="s">
        <v>187</v>
      </c>
      <c r="R327" s="507">
        <v>44851</v>
      </c>
      <c r="S327" s="507">
        <v>44825</v>
      </c>
      <c r="T327" t="s">
        <v>181</v>
      </c>
      <c r="U327">
        <v>500</v>
      </c>
      <c r="X327">
        <v>5</v>
      </c>
      <c r="Y327" t="s">
        <v>259</v>
      </c>
      <c r="AC327" t="s">
        <v>177</v>
      </c>
      <c r="AD327" t="s">
        <v>10318</v>
      </c>
      <c r="AE327">
        <v>93800</v>
      </c>
      <c r="AF327" t="s">
        <v>10319</v>
      </c>
      <c r="AI327">
        <v>615331623</v>
      </c>
      <c r="AJ327">
        <v>664866792</v>
      </c>
      <c r="AK327" t="s">
        <v>10320</v>
      </c>
      <c r="AL327">
        <v>0</v>
      </c>
      <c r="AM327">
        <v>0</v>
      </c>
    </row>
    <row r="328" spans="1:39" customFormat="1" ht="12.75">
      <c r="A328">
        <v>4414498</v>
      </c>
      <c r="B328" t="s">
        <v>2281</v>
      </c>
      <c r="C328" t="s">
        <v>589</v>
      </c>
      <c r="D328">
        <v>4414498</v>
      </c>
      <c r="E328" t="s">
        <v>166</v>
      </c>
      <c r="F328" t="s">
        <v>166</v>
      </c>
      <c r="H328" s="507">
        <v>29422</v>
      </c>
      <c r="I328" t="s">
        <v>192</v>
      </c>
      <c r="J328">
        <v>-50</v>
      </c>
      <c r="K328" t="s">
        <v>8</v>
      </c>
      <c r="M328" t="s">
        <v>228</v>
      </c>
      <c r="N328">
        <v>12440260</v>
      </c>
      <c r="O328" t="s">
        <v>3430</v>
      </c>
      <c r="P328" s="507">
        <v>44796</v>
      </c>
      <c r="Q328" t="s">
        <v>187</v>
      </c>
      <c r="R328" s="507">
        <v>37432</v>
      </c>
      <c r="S328" s="507">
        <v>44001</v>
      </c>
      <c r="T328" t="s">
        <v>7255</v>
      </c>
      <c r="U328">
        <v>1013</v>
      </c>
      <c r="X328">
        <v>10</v>
      </c>
      <c r="Y328" t="s">
        <v>259</v>
      </c>
      <c r="AC328" t="s">
        <v>177</v>
      </c>
      <c r="AD328" t="s">
        <v>10192</v>
      </c>
      <c r="AE328">
        <v>44330</v>
      </c>
      <c r="AF328" t="s">
        <v>10321</v>
      </c>
      <c r="AI328">
        <v>228211262</v>
      </c>
      <c r="AJ328">
        <v>660987806</v>
      </c>
      <c r="AK328" t="s">
        <v>4760</v>
      </c>
      <c r="AL328">
        <v>0</v>
      </c>
      <c r="AM328">
        <v>0</v>
      </c>
    </row>
    <row r="329" spans="1:39" customFormat="1" ht="12.75">
      <c r="A329">
        <v>9153743</v>
      </c>
      <c r="B329" t="s">
        <v>7324</v>
      </c>
      <c r="C329" t="s">
        <v>1753</v>
      </c>
      <c r="D329">
        <v>9153743</v>
      </c>
      <c r="E329" t="s">
        <v>169</v>
      </c>
      <c r="H329" s="507">
        <v>41649</v>
      </c>
      <c r="I329" t="s">
        <v>169</v>
      </c>
      <c r="J329">
        <v>-9</v>
      </c>
      <c r="K329" t="s">
        <v>8</v>
      </c>
      <c r="M329" t="s">
        <v>275</v>
      </c>
      <c r="N329">
        <v>8910402</v>
      </c>
      <c r="O329" t="s">
        <v>470</v>
      </c>
      <c r="P329" s="507">
        <v>44853</v>
      </c>
      <c r="Q329" t="s">
        <v>187</v>
      </c>
      <c r="R329" s="507">
        <v>44853</v>
      </c>
      <c r="T329" t="s">
        <v>5765</v>
      </c>
      <c r="U329">
        <v>500</v>
      </c>
      <c r="X329">
        <v>5</v>
      </c>
      <c r="Y329" t="s">
        <v>259</v>
      </c>
      <c r="AC329" t="s">
        <v>177</v>
      </c>
      <c r="AD329" t="s">
        <v>10022</v>
      </c>
      <c r="AE329">
        <v>91100</v>
      </c>
      <c r="AF329" t="s">
        <v>10322</v>
      </c>
      <c r="AJ329">
        <v>617500909</v>
      </c>
      <c r="AK329" t="s">
        <v>10323</v>
      </c>
      <c r="AL329">
        <v>0</v>
      </c>
      <c r="AM329">
        <v>0</v>
      </c>
    </row>
    <row r="330" spans="1:39" customFormat="1" ht="12.75">
      <c r="A330">
        <v>9461950</v>
      </c>
      <c r="B330" t="s">
        <v>3068</v>
      </c>
      <c r="C330" t="s">
        <v>766</v>
      </c>
      <c r="D330">
        <v>9461950</v>
      </c>
      <c r="E330" t="s">
        <v>166</v>
      </c>
      <c r="F330" t="s">
        <v>166</v>
      </c>
      <c r="H330" s="507">
        <v>44417</v>
      </c>
      <c r="I330" t="s">
        <v>169</v>
      </c>
      <c r="J330">
        <v>-9</v>
      </c>
      <c r="K330" t="s">
        <v>168</v>
      </c>
      <c r="M330" t="s">
        <v>246</v>
      </c>
      <c r="N330">
        <v>8940976</v>
      </c>
      <c r="O330" t="s">
        <v>3791</v>
      </c>
      <c r="P330" s="507">
        <v>44812</v>
      </c>
      <c r="Q330" t="s">
        <v>187</v>
      </c>
      <c r="R330" s="507">
        <v>44460</v>
      </c>
      <c r="T330" t="s">
        <v>5765</v>
      </c>
      <c r="U330">
        <v>505</v>
      </c>
      <c r="X330">
        <v>5</v>
      </c>
      <c r="Y330" t="s">
        <v>259</v>
      </c>
      <c r="AC330" t="s">
        <v>177</v>
      </c>
      <c r="AD330" t="s">
        <v>10324</v>
      </c>
      <c r="AE330">
        <v>94210</v>
      </c>
      <c r="AF330" t="s">
        <v>10325</v>
      </c>
      <c r="AK330" t="s">
        <v>10326</v>
      </c>
      <c r="AL330">
        <v>0</v>
      </c>
      <c r="AM330">
        <v>0</v>
      </c>
    </row>
    <row r="331" spans="1:39" customFormat="1" ht="12.75">
      <c r="A331">
        <v>3531988</v>
      </c>
      <c r="B331" t="s">
        <v>3068</v>
      </c>
      <c r="C331" t="s">
        <v>3069</v>
      </c>
      <c r="D331">
        <v>3531988</v>
      </c>
      <c r="E331" t="s">
        <v>166</v>
      </c>
      <c r="F331" t="s">
        <v>166</v>
      </c>
      <c r="H331" s="507">
        <v>38161</v>
      </c>
      <c r="I331" t="s">
        <v>7238</v>
      </c>
      <c r="J331">
        <v>-19</v>
      </c>
      <c r="K331" t="s">
        <v>168</v>
      </c>
      <c r="M331" t="s">
        <v>178</v>
      </c>
      <c r="N331">
        <v>3350016</v>
      </c>
      <c r="O331" t="s">
        <v>220</v>
      </c>
      <c r="P331" s="507">
        <v>44811</v>
      </c>
      <c r="Q331" t="s">
        <v>187</v>
      </c>
      <c r="R331" s="507">
        <v>41167</v>
      </c>
      <c r="S331" s="507">
        <v>44083</v>
      </c>
      <c r="T331" t="s">
        <v>7255</v>
      </c>
      <c r="U331">
        <v>2273</v>
      </c>
      <c r="V331" t="s">
        <v>172</v>
      </c>
      <c r="W331">
        <v>492</v>
      </c>
      <c r="X331" t="s">
        <v>173</v>
      </c>
      <c r="Y331" t="s">
        <v>259</v>
      </c>
      <c r="AC331" t="s">
        <v>177</v>
      </c>
      <c r="AD331" t="s">
        <v>10123</v>
      </c>
      <c r="AE331">
        <v>35700</v>
      </c>
      <c r="AF331" t="s">
        <v>10327</v>
      </c>
      <c r="AJ331">
        <v>783380477</v>
      </c>
      <c r="AK331" t="s">
        <v>8476</v>
      </c>
      <c r="AL331">
        <v>0</v>
      </c>
      <c r="AM331">
        <v>0</v>
      </c>
    </row>
    <row r="332" spans="1:39" customFormat="1" ht="12.75">
      <c r="A332">
        <v>9540006</v>
      </c>
      <c r="B332" t="s">
        <v>6896</v>
      </c>
      <c r="C332" t="s">
        <v>484</v>
      </c>
      <c r="D332">
        <v>9540006</v>
      </c>
      <c r="E332" t="s">
        <v>166</v>
      </c>
      <c r="F332" t="s">
        <v>166</v>
      </c>
      <c r="H332" s="507">
        <v>41080</v>
      </c>
      <c r="I332" t="s">
        <v>245</v>
      </c>
      <c r="J332">
        <v>-11</v>
      </c>
      <c r="K332" t="s">
        <v>168</v>
      </c>
      <c r="M332" t="s">
        <v>232</v>
      </c>
      <c r="N332">
        <v>8951312</v>
      </c>
      <c r="O332" t="s">
        <v>609</v>
      </c>
      <c r="P332" s="507">
        <v>44818</v>
      </c>
      <c r="Q332" t="s">
        <v>187</v>
      </c>
      <c r="R332" s="507">
        <v>44463</v>
      </c>
      <c r="T332" t="s">
        <v>5765</v>
      </c>
      <c r="U332">
        <v>515</v>
      </c>
      <c r="X332">
        <v>5</v>
      </c>
      <c r="Y332" t="s">
        <v>259</v>
      </c>
      <c r="AC332" t="s">
        <v>177</v>
      </c>
      <c r="AD332" t="s">
        <v>10328</v>
      </c>
      <c r="AE332">
        <v>95540</v>
      </c>
      <c r="AF332" t="s">
        <v>10329</v>
      </c>
      <c r="AI332">
        <v>603105790</v>
      </c>
      <c r="AJ332">
        <v>603863485</v>
      </c>
      <c r="AK332" t="s">
        <v>6897</v>
      </c>
      <c r="AL332">
        <v>0</v>
      </c>
      <c r="AM332">
        <v>0</v>
      </c>
    </row>
    <row r="333" spans="1:39" customFormat="1" ht="12.75">
      <c r="A333">
        <v>5620810</v>
      </c>
      <c r="B333" t="s">
        <v>3367</v>
      </c>
      <c r="C333" t="s">
        <v>679</v>
      </c>
      <c r="D333">
        <v>5620810</v>
      </c>
      <c r="E333" t="s">
        <v>166</v>
      </c>
      <c r="F333" t="s">
        <v>166</v>
      </c>
      <c r="H333" s="507">
        <v>38795</v>
      </c>
      <c r="I333" t="s">
        <v>198</v>
      </c>
      <c r="J333">
        <v>-17</v>
      </c>
      <c r="K333" t="s">
        <v>168</v>
      </c>
      <c r="M333" t="s">
        <v>178</v>
      </c>
      <c r="N333">
        <v>3350016</v>
      </c>
      <c r="O333" t="s">
        <v>220</v>
      </c>
      <c r="P333" s="507">
        <v>44816</v>
      </c>
      <c r="Q333" t="s">
        <v>187</v>
      </c>
      <c r="R333" s="507">
        <v>42425</v>
      </c>
      <c r="S333" s="507">
        <v>44802</v>
      </c>
      <c r="T333" t="s">
        <v>181</v>
      </c>
      <c r="U333">
        <v>1728</v>
      </c>
      <c r="X333">
        <v>17</v>
      </c>
      <c r="Y333" t="s">
        <v>259</v>
      </c>
      <c r="AB333" s="507">
        <v>44743</v>
      </c>
      <c r="AC333" t="s">
        <v>177</v>
      </c>
      <c r="AD333" t="s">
        <v>10330</v>
      </c>
      <c r="AE333">
        <v>56190</v>
      </c>
      <c r="AF333" t="s">
        <v>10331</v>
      </c>
      <c r="AI333">
        <v>630552096</v>
      </c>
      <c r="AJ333">
        <v>613762918</v>
      </c>
      <c r="AK333" t="s">
        <v>5262</v>
      </c>
      <c r="AL333">
        <v>0</v>
      </c>
      <c r="AM333">
        <v>0</v>
      </c>
    </row>
    <row r="334" spans="1:39" customFormat="1" ht="12.75">
      <c r="A334">
        <v>9464507</v>
      </c>
      <c r="B334" t="s">
        <v>10332</v>
      </c>
      <c r="C334" t="s">
        <v>10333</v>
      </c>
      <c r="D334">
        <v>9464507</v>
      </c>
      <c r="E334" t="s">
        <v>169</v>
      </c>
      <c r="H334" s="507">
        <v>41856</v>
      </c>
      <c r="I334" t="s">
        <v>169</v>
      </c>
      <c r="J334">
        <v>-9</v>
      </c>
      <c r="K334" t="s">
        <v>8</v>
      </c>
      <c r="M334" t="s">
        <v>246</v>
      </c>
      <c r="N334">
        <v>8941359</v>
      </c>
      <c r="O334" t="s">
        <v>587</v>
      </c>
      <c r="P334" s="507">
        <v>44839</v>
      </c>
      <c r="Q334" t="s">
        <v>187</v>
      </c>
      <c r="R334" s="507">
        <v>44839</v>
      </c>
      <c r="T334" t="s">
        <v>5765</v>
      </c>
      <c r="U334">
        <v>500</v>
      </c>
      <c r="X334">
        <v>5</v>
      </c>
      <c r="Y334" t="s">
        <v>259</v>
      </c>
      <c r="AC334" t="s">
        <v>174</v>
      </c>
      <c r="AD334" t="s">
        <v>10334</v>
      </c>
      <c r="AE334">
        <v>94800</v>
      </c>
      <c r="AF334" t="s">
        <v>10335</v>
      </c>
      <c r="AK334" t="s">
        <v>10336</v>
      </c>
      <c r="AL334">
        <v>0</v>
      </c>
      <c r="AM334">
        <v>0</v>
      </c>
    </row>
    <row r="335" spans="1:39" customFormat="1" ht="12.75">
      <c r="A335">
        <v>9221731</v>
      </c>
      <c r="B335" t="s">
        <v>3284</v>
      </c>
      <c r="C335" t="s">
        <v>899</v>
      </c>
      <c r="D335">
        <v>9221731</v>
      </c>
      <c r="E335" t="s">
        <v>166</v>
      </c>
      <c r="F335" t="s">
        <v>166</v>
      </c>
      <c r="H335" s="507">
        <v>31312</v>
      </c>
      <c r="I335" t="s">
        <v>167</v>
      </c>
      <c r="J335">
        <v>-40</v>
      </c>
      <c r="K335" t="s">
        <v>168</v>
      </c>
      <c r="M335" t="s">
        <v>203</v>
      </c>
      <c r="N335">
        <v>8920309</v>
      </c>
      <c r="O335" t="s">
        <v>331</v>
      </c>
      <c r="P335" s="507">
        <v>44825</v>
      </c>
      <c r="Q335" t="s">
        <v>187</v>
      </c>
      <c r="R335" s="507">
        <v>37432</v>
      </c>
      <c r="S335" s="507">
        <v>44823</v>
      </c>
      <c r="T335" t="s">
        <v>181</v>
      </c>
      <c r="U335">
        <v>1816</v>
      </c>
      <c r="X335">
        <v>18</v>
      </c>
      <c r="Y335" t="s">
        <v>259</v>
      </c>
      <c r="AB335" s="507">
        <v>43647</v>
      </c>
      <c r="AC335" t="s">
        <v>177</v>
      </c>
      <c r="AD335" t="s">
        <v>10337</v>
      </c>
      <c r="AE335">
        <v>92320</v>
      </c>
      <c r="AF335" t="s">
        <v>10338</v>
      </c>
      <c r="AJ335">
        <v>659466313</v>
      </c>
      <c r="AK335" t="s">
        <v>4029</v>
      </c>
      <c r="AL335">
        <v>0</v>
      </c>
      <c r="AM335">
        <v>0</v>
      </c>
    </row>
    <row r="336" spans="1:39" customFormat="1" ht="12.75">
      <c r="A336">
        <v>4463660</v>
      </c>
      <c r="B336" t="s">
        <v>9417</v>
      </c>
      <c r="C336" t="s">
        <v>9418</v>
      </c>
      <c r="D336">
        <v>4463660</v>
      </c>
      <c r="E336" t="s">
        <v>169</v>
      </c>
      <c r="H336" s="507">
        <v>41512</v>
      </c>
      <c r="I336" t="s">
        <v>251</v>
      </c>
      <c r="J336">
        <v>-10</v>
      </c>
      <c r="K336" t="s">
        <v>8</v>
      </c>
      <c r="M336" t="s">
        <v>228</v>
      </c>
      <c r="N336">
        <v>12440176</v>
      </c>
      <c r="O336" t="s">
        <v>2252</v>
      </c>
      <c r="P336" s="507">
        <v>44822</v>
      </c>
      <c r="Q336" t="s">
        <v>187</v>
      </c>
      <c r="R336" s="507">
        <v>44822</v>
      </c>
      <c r="T336" t="s">
        <v>5765</v>
      </c>
      <c r="U336">
        <v>500</v>
      </c>
      <c r="X336">
        <v>5</v>
      </c>
      <c r="Y336" t="s">
        <v>259</v>
      </c>
      <c r="AC336" t="s">
        <v>177</v>
      </c>
      <c r="AD336" t="s">
        <v>10339</v>
      </c>
      <c r="AE336">
        <v>44240</v>
      </c>
      <c r="AF336" t="s">
        <v>10340</v>
      </c>
      <c r="AJ336">
        <v>663001766</v>
      </c>
      <c r="AK336" t="s">
        <v>9419</v>
      </c>
      <c r="AL336">
        <v>0</v>
      </c>
      <c r="AM336">
        <v>0</v>
      </c>
    </row>
    <row r="337" spans="1:39" customFormat="1" ht="12.75">
      <c r="A337">
        <v>5328717</v>
      </c>
      <c r="B337" t="s">
        <v>9417</v>
      </c>
      <c r="C337" t="s">
        <v>3399</v>
      </c>
      <c r="D337">
        <v>5328717</v>
      </c>
      <c r="E337" t="s">
        <v>169</v>
      </c>
      <c r="H337" s="507">
        <v>41473</v>
      </c>
      <c r="I337" t="s">
        <v>251</v>
      </c>
      <c r="J337">
        <v>-10</v>
      </c>
      <c r="K337" t="s">
        <v>8</v>
      </c>
      <c r="M337" t="s">
        <v>2155</v>
      </c>
      <c r="N337">
        <v>12530022</v>
      </c>
      <c r="O337" t="s">
        <v>2169</v>
      </c>
      <c r="P337" s="507">
        <v>44818</v>
      </c>
      <c r="Q337" t="s">
        <v>187</v>
      </c>
      <c r="R337" s="507">
        <v>44818</v>
      </c>
      <c r="T337" t="s">
        <v>5765</v>
      </c>
      <c r="U337">
        <v>500</v>
      </c>
      <c r="X337">
        <v>5</v>
      </c>
      <c r="Y337" t="s">
        <v>259</v>
      </c>
      <c r="AC337" t="s">
        <v>177</v>
      </c>
      <c r="AD337" t="s">
        <v>10341</v>
      </c>
      <c r="AE337">
        <v>53000</v>
      </c>
      <c r="AF337" t="s">
        <v>10342</v>
      </c>
      <c r="AJ337">
        <v>673283199</v>
      </c>
      <c r="AK337" t="s">
        <v>9420</v>
      </c>
      <c r="AL337">
        <v>0</v>
      </c>
      <c r="AM337">
        <v>0</v>
      </c>
    </row>
    <row r="338" spans="1:39" customFormat="1" ht="12.75">
      <c r="A338">
        <v>9540284</v>
      </c>
      <c r="B338" t="s">
        <v>7325</v>
      </c>
      <c r="C338" t="s">
        <v>700</v>
      </c>
      <c r="D338">
        <v>9540284</v>
      </c>
      <c r="E338" t="s">
        <v>166</v>
      </c>
      <c r="F338" t="s">
        <v>169</v>
      </c>
      <c r="H338" s="507">
        <v>41468</v>
      </c>
      <c r="I338" t="s">
        <v>251</v>
      </c>
      <c r="J338">
        <v>-10</v>
      </c>
      <c r="K338" t="s">
        <v>8</v>
      </c>
      <c r="M338" t="s">
        <v>232</v>
      </c>
      <c r="N338">
        <v>8950092</v>
      </c>
      <c r="O338" t="s">
        <v>3797</v>
      </c>
      <c r="P338" s="507">
        <v>44793</v>
      </c>
      <c r="Q338" t="s">
        <v>187</v>
      </c>
      <c r="R338" s="507">
        <v>44476</v>
      </c>
      <c r="T338" t="s">
        <v>5765</v>
      </c>
      <c r="U338">
        <v>500</v>
      </c>
      <c r="X338">
        <v>5</v>
      </c>
      <c r="Y338" t="s">
        <v>259</v>
      </c>
      <c r="AC338" t="s">
        <v>177</v>
      </c>
      <c r="AD338" t="s">
        <v>10343</v>
      </c>
      <c r="AE338">
        <v>60230</v>
      </c>
      <c r="AF338" t="s">
        <v>10344</v>
      </c>
      <c r="AJ338">
        <v>683209821</v>
      </c>
      <c r="AK338" t="s">
        <v>7326</v>
      </c>
      <c r="AL338">
        <v>0</v>
      </c>
      <c r="AM338">
        <v>0</v>
      </c>
    </row>
    <row r="339" spans="1:39" customFormat="1" ht="12.75">
      <c r="A339">
        <v>9153770</v>
      </c>
      <c r="B339" t="s">
        <v>10345</v>
      </c>
      <c r="C339" t="s">
        <v>1266</v>
      </c>
      <c r="D339">
        <v>9153770</v>
      </c>
      <c r="E339" t="s">
        <v>169</v>
      </c>
      <c r="H339" s="507">
        <v>41545</v>
      </c>
      <c r="I339" t="s">
        <v>251</v>
      </c>
      <c r="J339">
        <v>-10</v>
      </c>
      <c r="K339" t="s">
        <v>8</v>
      </c>
      <c r="M339" t="s">
        <v>275</v>
      </c>
      <c r="N339">
        <v>8910916</v>
      </c>
      <c r="O339" t="s">
        <v>396</v>
      </c>
      <c r="P339" s="507">
        <v>44853</v>
      </c>
      <c r="Q339" t="s">
        <v>187</v>
      </c>
      <c r="R339" s="507">
        <v>44853</v>
      </c>
      <c r="T339" t="s">
        <v>5765</v>
      </c>
      <c r="U339">
        <v>500</v>
      </c>
      <c r="X339">
        <v>5</v>
      </c>
      <c r="Y339" t="s">
        <v>259</v>
      </c>
      <c r="AC339" t="s">
        <v>177</v>
      </c>
      <c r="AD339" t="s">
        <v>10116</v>
      </c>
      <c r="AE339">
        <v>91220</v>
      </c>
      <c r="AF339" t="s">
        <v>10346</v>
      </c>
      <c r="AJ339">
        <v>781980367</v>
      </c>
      <c r="AK339" t="s">
        <v>10347</v>
      </c>
      <c r="AL339">
        <v>0</v>
      </c>
      <c r="AM339">
        <v>0</v>
      </c>
    </row>
    <row r="340" spans="1:39" customFormat="1" ht="12.75">
      <c r="A340">
        <v>5962330</v>
      </c>
      <c r="B340" t="s">
        <v>7327</v>
      </c>
      <c r="C340" t="s">
        <v>523</v>
      </c>
      <c r="D340">
        <v>5962330</v>
      </c>
      <c r="E340" t="s">
        <v>166</v>
      </c>
      <c r="F340" t="s">
        <v>166</v>
      </c>
      <c r="H340" s="507">
        <v>38159</v>
      </c>
      <c r="I340" t="s">
        <v>7238</v>
      </c>
      <c r="J340">
        <v>-19</v>
      </c>
      <c r="K340" t="s">
        <v>8</v>
      </c>
      <c r="M340" t="s">
        <v>203</v>
      </c>
      <c r="N340">
        <v>8920025</v>
      </c>
      <c r="O340" t="s">
        <v>213</v>
      </c>
      <c r="P340" s="507">
        <v>44798</v>
      </c>
      <c r="Q340" t="s">
        <v>187</v>
      </c>
      <c r="R340" s="507">
        <v>40694</v>
      </c>
      <c r="S340" s="507">
        <v>44084</v>
      </c>
      <c r="T340" t="s">
        <v>7255</v>
      </c>
      <c r="U340">
        <v>1409</v>
      </c>
      <c r="X340">
        <v>14</v>
      </c>
      <c r="Y340" t="s">
        <v>259</v>
      </c>
      <c r="AB340" s="507">
        <v>44743</v>
      </c>
      <c r="AC340" t="s">
        <v>177</v>
      </c>
      <c r="AD340" t="s">
        <v>10348</v>
      </c>
      <c r="AE340">
        <v>59180</v>
      </c>
      <c r="AF340" t="s">
        <v>10349</v>
      </c>
      <c r="AI340">
        <v>328644692</v>
      </c>
      <c r="AJ340">
        <v>770156030</v>
      </c>
      <c r="AK340" t="s">
        <v>7328</v>
      </c>
      <c r="AL340">
        <v>0</v>
      </c>
      <c r="AM340">
        <v>0</v>
      </c>
    </row>
    <row r="341" spans="1:39" customFormat="1" ht="12.75">
      <c r="A341">
        <v>7735649</v>
      </c>
      <c r="B341" t="s">
        <v>8477</v>
      </c>
      <c r="C341" t="s">
        <v>460</v>
      </c>
      <c r="D341">
        <v>7735649</v>
      </c>
      <c r="E341" t="s">
        <v>169</v>
      </c>
      <c r="H341" s="507">
        <v>41203</v>
      </c>
      <c r="I341" t="s">
        <v>245</v>
      </c>
      <c r="J341">
        <v>-11</v>
      </c>
      <c r="K341" t="s">
        <v>8</v>
      </c>
      <c r="M341" t="s">
        <v>206</v>
      </c>
      <c r="N341">
        <v>8770499</v>
      </c>
      <c r="O341" t="s">
        <v>630</v>
      </c>
      <c r="P341" s="507">
        <v>44824</v>
      </c>
      <c r="Q341" t="s">
        <v>187</v>
      </c>
      <c r="R341" s="507">
        <v>44824</v>
      </c>
      <c r="T341" t="s">
        <v>5765</v>
      </c>
      <c r="U341">
        <v>500</v>
      </c>
      <c r="X341">
        <v>5</v>
      </c>
      <c r="Y341" t="s">
        <v>259</v>
      </c>
      <c r="AC341" t="s">
        <v>177</v>
      </c>
      <c r="AD341" t="s">
        <v>10350</v>
      </c>
      <c r="AE341">
        <v>77120</v>
      </c>
      <c r="AF341" t="s">
        <v>10351</v>
      </c>
      <c r="AH341" t="s">
        <v>10352</v>
      </c>
      <c r="AJ341">
        <v>698099544</v>
      </c>
      <c r="AK341" t="s">
        <v>8478</v>
      </c>
      <c r="AL341">
        <v>0</v>
      </c>
      <c r="AM341">
        <v>0</v>
      </c>
    </row>
    <row r="342" spans="1:39" customFormat="1" ht="12.75">
      <c r="A342">
        <v>4939651</v>
      </c>
      <c r="B342" t="s">
        <v>2282</v>
      </c>
      <c r="C342" t="s">
        <v>219</v>
      </c>
      <c r="D342">
        <v>4939651</v>
      </c>
      <c r="E342" t="s">
        <v>166</v>
      </c>
      <c r="F342" t="s">
        <v>166</v>
      </c>
      <c r="H342" s="507">
        <v>40693</v>
      </c>
      <c r="I342" t="s">
        <v>267</v>
      </c>
      <c r="J342">
        <v>-12</v>
      </c>
      <c r="K342" t="s">
        <v>168</v>
      </c>
      <c r="M342" t="s">
        <v>236</v>
      </c>
      <c r="N342">
        <v>12490073</v>
      </c>
      <c r="O342" t="s">
        <v>8153</v>
      </c>
      <c r="P342" s="507">
        <v>44773</v>
      </c>
      <c r="Q342" t="s">
        <v>187</v>
      </c>
      <c r="R342" s="507">
        <v>43717</v>
      </c>
      <c r="T342" t="s">
        <v>5765</v>
      </c>
      <c r="U342">
        <v>723</v>
      </c>
      <c r="X342">
        <v>7</v>
      </c>
      <c r="Y342" t="s">
        <v>259</v>
      </c>
      <c r="AB342" s="507">
        <v>44378</v>
      </c>
      <c r="AC342" t="s">
        <v>177</v>
      </c>
      <c r="AD342" t="s">
        <v>10353</v>
      </c>
      <c r="AE342">
        <v>49800</v>
      </c>
      <c r="AF342" t="s">
        <v>10354</v>
      </c>
      <c r="AI342">
        <v>241180704</v>
      </c>
      <c r="AJ342">
        <v>628373802</v>
      </c>
      <c r="AK342" t="s">
        <v>8170</v>
      </c>
      <c r="AL342">
        <v>0</v>
      </c>
      <c r="AM342">
        <v>0</v>
      </c>
    </row>
    <row r="343" spans="1:39" customFormat="1" ht="12.75">
      <c r="A343">
        <v>9536585</v>
      </c>
      <c r="B343" t="s">
        <v>3250</v>
      </c>
      <c r="C343" t="s">
        <v>334</v>
      </c>
      <c r="D343">
        <v>9536585</v>
      </c>
      <c r="E343" t="s">
        <v>166</v>
      </c>
      <c r="F343" t="s">
        <v>166</v>
      </c>
      <c r="H343" s="507">
        <v>40596</v>
      </c>
      <c r="I343" t="s">
        <v>267</v>
      </c>
      <c r="J343">
        <v>-12</v>
      </c>
      <c r="K343" t="s">
        <v>8</v>
      </c>
      <c r="M343" t="s">
        <v>232</v>
      </c>
      <c r="N343">
        <v>8951449</v>
      </c>
      <c r="O343" t="s">
        <v>412</v>
      </c>
      <c r="P343" s="507">
        <v>44795</v>
      </c>
      <c r="Q343" t="s">
        <v>187</v>
      </c>
      <c r="R343" s="507">
        <v>42995</v>
      </c>
      <c r="T343" t="s">
        <v>5765</v>
      </c>
      <c r="U343">
        <v>772</v>
      </c>
      <c r="X343">
        <v>7</v>
      </c>
      <c r="Y343" t="s">
        <v>259</v>
      </c>
      <c r="AC343" t="s">
        <v>177</v>
      </c>
      <c r="AD343" t="s">
        <v>10355</v>
      </c>
      <c r="AE343">
        <v>95180</v>
      </c>
      <c r="AF343" t="s">
        <v>10356</v>
      </c>
      <c r="AH343" t="s">
        <v>10357</v>
      </c>
      <c r="AJ343">
        <v>616505664</v>
      </c>
      <c r="AK343" t="s">
        <v>7329</v>
      </c>
      <c r="AL343">
        <v>0</v>
      </c>
      <c r="AM343">
        <v>0</v>
      </c>
    </row>
    <row r="344" spans="1:39" customFormat="1" ht="12.75">
      <c r="A344">
        <v>9464024</v>
      </c>
      <c r="B344" t="s">
        <v>8479</v>
      </c>
      <c r="C344" t="s">
        <v>1651</v>
      </c>
      <c r="D344">
        <v>9464024</v>
      </c>
      <c r="E344" t="s">
        <v>169</v>
      </c>
      <c r="H344" s="507">
        <v>42124</v>
      </c>
      <c r="I344" t="s">
        <v>169</v>
      </c>
      <c r="J344">
        <v>-9</v>
      </c>
      <c r="K344" t="s">
        <v>8</v>
      </c>
      <c r="M344" t="s">
        <v>246</v>
      </c>
      <c r="N344">
        <v>8940448</v>
      </c>
      <c r="O344" t="s">
        <v>504</v>
      </c>
      <c r="P344" s="507">
        <v>44816</v>
      </c>
      <c r="Q344" t="s">
        <v>187</v>
      </c>
      <c r="R344" s="507">
        <v>44816</v>
      </c>
      <c r="S344" s="507">
        <v>44812</v>
      </c>
      <c r="T344" t="s">
        <v>181</v>
      </c>
      <c r="U344">
        <v>500</v>
      </c>
      <c r="X344">
        <v>5</v>
      </c>
      <c r="Y344" t="s">
        <v>259</v>
      </c>
      <c r="AC344" t="s">
        <v>177</v>
      </c>
      <c r="AD344" t="s">
        <v>10358</v>
      </c>
      <c r="AE344">
        <v>94400</v>
      </c>
      <c r="AF344" t="s">
        <v>10359</v>
      </c>
      <c r="AK344" t="s">
        <v>8480</v>
      </c>
      <c r="AL344">
        <v>0</v>
      </c>
      <c r="AM344">
        <v>0</v>
      </c>
    </row>
    <row r="345" spans="1:39" customFormat="1" ht="12.75">
      <c r="A345">
        <v>9541133</v>
      </c>
      <c r="B345" t="s">
        <v>8481</v>
      </c>
      <c r="C345" t="s">
        <v>347</v>
      </c>
      <c r="D345">
        <v>9541133</v>
      </c>
      <c r="E345" t="s">
        <v>169</v>
      </c>
      <c r="H345" s="507">
        <v>42767</v>
      </c>
      <c r="I345" t="s">
        <v>169</v>
      </c>
      <c r="J345">
        <v>-9</v>
      </c>
      <c r="K345" t="s">
        <v>8</v>
      </c>
      <c r="M345" t="s">
        <v>232</v>
      </c>
      <c r="N345">
        <v>8950435</v>
      </c>
      <c r="O345" t="s">
        <v>359</v>
      </c>
      <c r="P345" s="507">
        <v>44827</v>
      </c>
      <c r="Q345" t="s">
        <v>187</v>
      </c>
      <c r="R345" s="507">
        <v>44827</v>
      </c>
      <c r="T345" t="s">
        <v>5765</v>
      </c>
      <c r="U345">
        <v>500</v>
      </c>
      <c r="X345">
        <v>5</v>
      </c>
      <c r="Y345" t="s">
        <v>259</v>
      </c>
      <c r="AC345" t="s">
        <v>177</v>
      </c>
      <c r="AD345" t="s">
        <v>10360</v>
      </c>
      <c r="AE345">
        <v>95160</v>
      </c>
      <c r="AF345" t="s">
        <v>10361</v>
      </c>
      <c r="AI345">
        <v>754228327</v>
      </c>
      <c r="AJ345">
        <v>755002039</v>
      </c>
      <c r="AK345" t="s">
        <v>10362</v>
      </c>
      <c r="AL345">
        <v>0</v>
      </c>
      <c r="AM345">
        <v>0</v>
      </c>
    </row>
    <row r="346" spans="1:39" customFormat="1" ht="12.75">
      <c r="A346">
        <v>9541035</v>
      </c>
      <c r="B346" t="s">
        <v>8481</v>
      </c>
      <c r="C346" t="s">
        <v>8482</v>
      </c>
      <c r="D346">
        <v>9541035</v>
      </c>
      <c r="E346" t="s">
        <v>169</v>
      </c>
      <c r="H346" s="507">
        <v>42767</v>
      </c>
      <c r="I346" t="s">
        <v>169</v>
      </c>
      <c r="J346">
        <v>-9</v>
      </c>
      <c r="K346" t="s">
        <v>8</v>
      </c>
      <c r="M346" t="s">
        <v>232</v>
      </c>
      <c r="N346">
        <v>8950435</v>
      </c>
      <c r="O346" t="s">
        <v>359</v>
      </c>
      <c r="P346" s="507">
        <v>44823</v>
      </c>
      <c r="Q346" t="s">
        <v>187</v>
      </c>
      <c r="R346" s="507">
        <v>44823</v>
      </c>
      <c r="S346" s="507">
        <v>44818</v>
      </c>
      <c r="T346" t="s">
        <v>181</v>
      </c>
      <c r="U346">
        <v>500</v>
      </c>
      <c r="X346">
        <v>5</v>
      </c>
      <c r="Y346" t="s">
        <v>259</v>
      </c>
      <c r="AC346" t="s">
        <v>177</v>
      </c>
      <c r="AD346" t="s">
        <v>9747</v>
      </c>
      <c r="AE346">
        <v>95160</v>
      </c>
      <c r="AF346" t="s">
        <v>10363</v>
      </c>
      <c r="AI346">
        <v>754228327</v>
      </c>
      <c r="AJ346">
        <v>755002039</v>
      </c>
      <c r="AK346" t="s">
        <v>8483</v>
      </c>
      <c r="AL346">
        <v>0</v>
      </c>
      <c r="AM346">
        <v>0</v>
      </c>
    </row>
    <row r="347" spans="1:39" customFormat="1" ht="12.75">
      <c r="A347">
        <v>4437735</v>
      </c>
      <c r="B347" t="s">
        <v>2284</v>
      </c>
      <c r="C347" t="s">
        <v>202</v>
      </c>
      <c r="D347">
        <v>4437735</v>
      </c>
      <c r="E347" t="s">
        <v>166</v>
      </c>
      <c r="F347" t="s">
        <v>166</v>
      </c>
      <c r="H347" s="507">
        <v>35210</v>
      </c>
      <c r="I347" t="s">
        <v>167</v>
      </c>
      <c r="J347">
        <v>-40</v>
      </c>
      <c r="K347" t="s">
        <v>168</v>
      </c>
      <c r="M347" t="s">
        <v>203</v>
      </c>
      <c r="N347">
        <v>8920151</v>
      </c>
      <c r="O347" t="s">
        <v>5795</v>
      </c>
      <c r="P347" s="507">
        <v>44812</v>
      </c>
      <c r="Q347" t="s">
        <v>187</v>
      </c>
      <c r="R347" s="507">
        <v>38999</v>
      </c>
      <c r="S347" s="507">
        <v>44712</v>
      </c>
      <c r="T347" t="s">
        <v>181</v>
      </c>
      <c r="U347">
        <v>1715</v>
      </c>
      <c r="X347">
        <v>17</v>
      </c>
      <c r="Y347" t="s">
        <v>259</v>
      </c>
      <c r="AC347" t="s">
        <v>177</v>
      </c>
      <c r="AD347" t="s">
        <v>10019</v>
      </c>
      <c r="AE347">
        <v>92320</v>
      </c>
      <c r="AF347" t="s">
        <v>10364</v>
      </c>
      <c r="AG347" t="s">
        <v>10365</v>
      </c>
      <c r="AJ347">
        <v>644862644</v>
      </c>
      <c r="AK347" t="s">
        <v>4030</v>
      </c>
      <c r="AL347">
        <v>0</v>
      </c>
      <c r="AM347">
        <v>0</v>
      </c>
    </row>
    <row r="348" spans="1:39" customFormat="1" ht="12.75">
      <c r="A348">
        <v>5327039</v>
      </c>
      <c r="B348" t="s">
        <v>689</v>
      </c>
      <c r="C348" t="s">
        <v>672</v>
      </c>
      <c r="D348">
        <v>5327039</v>
      </c>
      <c r="E348" t="s">
        <v>166</v>
      </c>
      <c r="F348" t="s">
        <v>169</v>
      </c>
      <c r="H348" s="507">
        <v>41023</v>
      </c>
      <c r="I348" t="s">
        <v>245</v>
      </c>
      <c r="J348">
        <v>-11</v>
      </c>
      <c r="K348" t="s">
        <v>8</v>
      </c>
      <c r="M348" t="s">
        <v>2155</v>
      </c>
      <c r="N348">
        <v>12530055</v>
      </c>
      <c r="O348" t="s">
        <v>2266</v>
      </c>
      <c r="P348" s="507">
        <v>44815</v>
      </c>
      <c r="Q348" t="s">
        <v>187</v>
      </c>
      <c r="R348" s="507">
        <v>43376</v>
      </c>
      <c r="T348" t="s">
        <v>5765</v>
      </c>
      <c r="U348">
        <v>500</v>
      </c>
      <c r="X348">
        <v>5</v>
      </c>
      <c r="Y348" t="s">
        <v>259</v>
      </c>
      <c r="AC348" t="s">
        <v>177</v>
      </c>
      <c r="AD348" t="s">
        <v>10366</v>
      </c>
      <c r="AE348">
        <v>53380</v>
      </c>
      <c r="AF348" t="s">
        <v>10367</v>
      </c>
      <c r="AI348">
        <v>243025731</v>
      </c>
      <c r="AJ348">
        <v>609594400</v>
      </c>
      <c r="AK348" t="s">
        <v>4761</v>
      </c>
      <c r="AL348">
        <v>0</v>
      </c>
      <c r="AM348">
        <v>0</v>
      </c>
    </row>
    <row r="349" spans="1:39" customFormat="1" ht="12.75">
      <c r="A349">
        <v>5318362</v>
      </c>
      <c r="B349" t="s">
        <v>2285</v>
      </c>
      <c r="C349" t="s">
        <v>2286</v>
      </c>
      <c r="D349">
        <v>5318362</v>
      </c>
      <c r="E349" t="s">
        <v>166</v>
      </c>
      <c r="F349" t="s">
        <v>166</v>
      </c>
      <c r="H349" s="507">
        <v>33821</v>
      </c>
      <c r="I349" t="s">
        <v>167</v>
      </c>
      <c r="J349">
        <v>-40</v>
      </c>
      <c r="K349" t="s">
        <v>8</v>
      </c>
      <c r="M349" t="s">
        <v>2155</v>
      </c>
      <c r="N349">
        <v>12530010</v>
      </c>
      <c r="O349" t="s">
        <v>6269</v>
      </c>
      <c r="P349" s="507">
        <v>44824</v>
      </c>
      <c r="Q349" t="s">
        <v>187</v>
      </c>
      <c r="R349" s="507">
        <v>37896</v>
      </c>
      <c r="S349" s="507">
        <v>44824</v>
      </c>
      <c r="T349" t="s">
        <v>181</v>
      </c>
      <c r="U349">
        <v>950</v>
      </c>
      <c r="X349">
        <v>9</v>
      </c>
      <c r="Y349" t="s">
        <v>259</v>
      </c>
      <c r="AC349" t="s">
        <v>177</v>
      </c>
      <c r="AD349" t="s">
        <v>10368</v>
      </c>
      <c r="AE349">
        <v>53260</v>
      </c>
      <c r="AF349" t="s">
        <v>10369</v>
      </c>
      <c r="AJ349">
        <v>670289714</v>
      </c>
      <c r="AK349" t="s">
        <v>4762</v>
      </c>
      <c r="AL349">
        <v>0</v>
      </c>
      <c r="AM349">
        <v>0</v>
      </c>
    </row>
    <row r="350" spans="1:39" customFormat="1" ht="12.75">
      <c r="A350">
        <v>7890080</v>
      </c>
      <c r="B350" t="s">
        <v>7331</v>
      </c>
      <c r="C350" t="s">
        <v>596</v>
      </c>
      <c r="D350">
        <v>7890080</v>
      </c>
      <c r="E350" t="s">
        <v>166</v>
      </c>
      <c r="H350" s="507">
        <v>41123</v>
      </c>
      <c r="I350" t="s">
        <v>245</v>
      </c>
      <c r="J350">
        <v>-11</v>
      </c>
      <c r="K350" t="s">
        <v>8</v>
      </c>
      <c r="M350" t="s">
        <v>238</v>
      </c>
      <c r="N350">
        <v>8781006</v>
      </c>
      <c r="O350" t="s">
        <v>956</v>
      </c>
      <c r="P350" s="507">
        <v>44817</v>
      </c>
      <c r="Q350" t="s">
        <v>187</v>
      </c>
      <c r="R350" s="507">
        <v>44817</v>
      </c>
      <c r="T350" t="s">
        <v>5765</v>
      </c>
      <c r="U350">
        <v>500</v>
      </c>
      <c r="X350">
        <v>5</v>
      </c>
      <c r="Y350" t="s">
        <v>259</v>
      </c>
      <c r="AC350" t="s">
        <v>177</v>
      </c>
      <c r="AD350" t="s">
        <v>10370</v>
      </c>
      <c r="AE350">
        <v>78580</v>
      </c>
      <c r="AF350" t="s">
        <v>10371</v>
      </c>
      <c r="AJ350">
        <v>615696508</v>
      </c>
      <c r="AK350" t="s">
        <v>8484</v>
      </c>
      <c r="AL350">
        <v>0</v>
      </c>
      <c r="AM350">
        <v>0</v>
      </c>
    </row>
    <row r="351" spans="1:39" customFormat="1" ht="12.75">
      <c r="A351">
        <v>37045</v>
      </c>
      <c r="B351" t="s">
        <v>3721</v>
      </c>
      <c r="C351" t="s">
        <v>183</v>
      </c>
      <c r="D351">
        <v>37045</v>
      </c>
      <c r="E351" t="s">
        <v>166</v>
      </c>
      <c r="F351" t="s">
        <v>166</v>
      </c>
      <c r="H351" s="507">
        <v>36944</v>
      </c>
      <c r="I351" t="s">
        <v>167</v>
      </c>
      <c r="J351">
        <v>-40</v>
      </c>
      <c r="K351" t="s">
        <v>168</v>
      </c>
      <c r="M351" t="s">
        <v>2773</v>
      </c>
      <c r="N351">
        <v>4180613</v>
      </c>
      <c r="O351" t="s">
        <v>2800</v>
      </c>
      <c r="P351" s="507">
        <v>44821</v>
      </c>
      <c r="Q351" t="s">
        <v>187</v>
      </c>
      <c r="R351" s="507">
        <v>40071</v>
      </c>
      <c r="S351" s="507">
        <v>44817</v>
      </c>
      <c r="T351" t="s">
        <v>181</v>
      </c>
      <c r="U351">
        <v>1851</v>
      </c>
      <c r="X351">
        <v>18</v>
      </c>
      <c r="Y351" t="s">
        <v>259</v>
      </c>
      <c r="AB351" s="507">
        <v>44085</v>
      </c>
      <c r="AC351" t="s">
        <v>177</v>
      </c>
      <c r="AD351" t="s">
        <v>10372</v>
      </c>
      <c r="AE351">
        <v>3400</v>
      </c>
      <c r="AF351" t="s">
        <v>10373</v>
      </c>
      <c r="AI351">
        <v>470460118</v>
      </c>
      <c r="AJ351">
        <v>687906260</v>
      </c>
      <c r="AK351" t="s">
        <v>5487</v>
      </c>
      <c r="AL351">
        <v>0</v>
      </c>
      <c r="AM351">
        <v>0</v>
      </c>
    </row>
    <row r="352" spans="1:39" customFormat="1" ht="12.75">
      <c r="A352">
        <v>7889729</v>
      </c>
      <c r="B352" t="s">
        <v>7332</v>
      </c>
      <c r="C352" t="s">
        <v>3821</v>
      </c>
      <c r="D352">
        <v>7889729</v>
      </c>
      <c r="E352" t="s">
        <v>166</v>
      </c>
      <c r="H352" s="507">
        <v>41642</v>
      </c>
      <c r="I352" t="s">
        <v>169</v>
      </c>
      <c r="J352">
        <v>-9</v>
      </c>
      <c r="K352" t="s">
        <v>8</v>
      </c>
      <c r="M352" t="s">
        <v>238</v>
      </c>
      <c r="N352">
        <v>8781477</v>
      </c>
      <c r="O352" t="s">
        <v>3567</v>
      </c>
      <c r="P352" s="507">
        <v>44796</v>
      </c>
      <c r="Q352" t="s">
        <v>187</v>
      </c>
      <c r="R352" s="507">
        <v>44796</v>
      </c>
      <c r="T352" t="s">
        <v>5765</v>
      </c>
      <c r="U352">
        <v>500</v>
      </c>
      <c r="X352">
        <v>5</v>
      </c>
      <c r="Y352" t="s">
        <v>259</v>
      </c>
      <c r="AC352" t="s">
        <v>177</v>
      </c>
      <c r="AD352" t="s">
        <v>10374</v>
      </c>
      <c r="AE352">
        <v>78280</v>
      </c>
      <c r="AF352" t="s">
        <v>10375</v>
      </c>
      <c r="AK352" t="s">
        <v>7333</v>
      </c>
      <c r="AL352">
        <v>0</v>
      </c>
      <c r="AM352">
        <v>0</v>
      </c>
    </row>
    <row r="353" spans="1:39" customFormat="1" ht="12.75">
      <c r="A353">
        <v>4115460</v>
      </c>
      <c r="B353" t="s">
        <v>8485</v>
      </c>
      <c r="C353" t="s">
        <v>1097</v>
      </c>
      <c r="D353">
        <v>4115460</v>
      </c>
      <c r="E353" t="s">
        <v>169</v>
      </c>
      <c r="H353" s="507">
        <v>42532</v>
      </c>
      <c r="I353" t="s">
        <v>169</v>
      </c>
      <c r="J353">
        <v>-9</v>
      </c>
      <c r="K353" t="s">
        <v>8</v>
      </c>
      <c r="M353" t="s">
        <v>2783</v>
      </c>
      <c r="N353">
        <v>4410080</v>
      </c>
      <c r="O353" t="s">
        <v>2786</v>
      </c>
      <c r="P353" s="507">
        <v>44826</v>
      </c>
      <c r="Q353" t="s">
        <v>187</v>
      </c>
      <c r="R353" s="507">
        <v>44826</v>
      </c>
      <c r="T353" t="s">
        <v>5765</v>
      </c>
      <c r="U353">
        <v>500</v>
      </c>
      <c r="X353">
        <v>5</v>
      </c>
      <c r="Y353" t="s">
        <v>259</v>
      </c>
      <c r="AC353" t="s">
        <v>177</v>
      </c>
      <c r="AD353" t="s">
        <v>10253</v>
      </c>
      <c r="AE353">
        <v>41500</v>
      </c>
      <c r="AF353" t="s">
        <v>10376</v>
      </c>
      <c r="AK353" t="s">
        <v>5518</v>
      </c>
      <c r="AL353">
        <v>0</v>
      </c>
      <c r="AM353">
        <v>0</v>
      </c>
    </row>
    <row r="354" spans="1:39" customFormat="1" ht="12.75">
      <c r="A354">
        <v>9458615</v>
      </c>
      <c r="B354" t="s">
        <v>3542</v>
      </c>
      <c r="C354" t="s">
        <v>1536</v>
      </c>
      <c r="D354">
        <v>9458615</v>
      </c>
      <c r="E354" t="s">
        <v>166</v>
      </c>
      <c r="H354" s="507">
        <v>37430</v>
      </c>
      <c r="I354" t="s">
        <v>167</v>
      </c>
      <c r="J354">
        <v>-40</v>
      </c>
      <c r="K354" t="s">
        <v>168</v>
      </c>
      <c r="M354" t="s">
        <v>238</v>
      </c>
      <c r="N354">
        <v>8780078</v>
      </c>
      <c r="O354" t="s">
        <v>265</v>
      </c>
      <c r="P354" s="507">
        <v>44805</v>
      </c>
      <c r="Q354" t="s">
        <v>187</v>
      </c>
      <c r="R354" s="507">
        <v>43246</v>
      </c>
      <c r="S354" s="507">
        <v>44803</v>
      </c>
      <c r="T354" t="s">
        <v>181</v>
      </c>
      <c r="U354">
        <v>2306</v>
      </c>
      <c r="V354" t="s">
        <v>172</v>
      </c>
      <c r="W354">
        <v>446</v>
      </c>
      <c r="X354" t="s">
        <v>173</v>
      </c>
      <c r="Y354" t="s">
        <v>259</v>
      </c>
      <c r="AB354" s="507">
        <v>43647</v>
      </c>
      <c r="AC354" t="s">
        <v>174</v>
      </c>
      <c r="AD354" t="s">
        <v>9802</v>
      </c>
      <c r="AE354">
        <v>94350</v>
      </c>
      <c r="AF354" t="s">
        <v>10377</v>
      </c>
      <c r="AI354">
        <v>777053718</v>
      </c>
      <c r="AJ354">
        <v>777051768</v>
      </c>
      <c r="AK354" t="s">
        <v>8486</v>
      </c>
      <c r="AL354">
        <v>0</v>
      </c>
      <c r="AM354">
        <v>0</v>
      </c>
    </row>
    <row r="355" spans="1:39" customFormat="1" ht="12.75">
      <c r="A355">
        <v>9153576</v>
      </c>
      <c r="B355" t="s">
        <v>10378</v>
      </c>
      <c r="C355" t="s">
        <v>7050</v>
      </c>
      <c r="D355">
        <v>9153576</v>
      </c>
      <c r="E355" t="s">
        <v>169</v>
      </c>
      <c r="H355" s="507">
        <v>41120</v>
      </c>
      <c r="I355" t="s">
        <v>245</v>
      </c>
      <c r="J355">
        <v>-11</v>
      </c>
      <c r="K355" t="s">
        <v>8</v>
      </c>
      <c r="M355" t="s">
        <v>275</v>
      </c>
      <c r="N355">
        <v>8910876</v>
      </c>
      <c r="O355" t="s">
        <v>276</v>
      </c>
      <c r="P355" s="507">
        <v>44838</v>
      </c>
      <c r="Q355" t="s">
        <v>187</v>
      </c>
      <c r="R355" s="507">
        <v>44838</v>
      </c>
      <c r="T355" t="s">
        <v>5765</v>
      </c>
      <c r="U355">
        <v>500</v>
      </c>
      <c r="X355">
        <v>5</v>
      </c>
      <c r="Y355" t="s">
        <v>259</v>
      </c>
      <c r="AC355" t="s">
        <v>177</v>
      </c>
      <c r="AD355" t="s">
        <v>10379</v>
      </c>
      <c r="AE355">
        <v>91240</v>
      </c>
      <c r="AF355" t="s">
        <v>10380</v>
      </c>
      <c r="AK355" t="s">
        <v>10381</v>
      </c>
      <c r="AL355">
        <v>0</v>
      </c>
      <c r="AM355">
        <v>0</v>
      </c>
    </row>
    <row r="356" spans="1:39" customFormat="1" ht="12.75">
      <c r="A356">
        <v>7889752</v>
      </c>
      <c r="B356" t="s">
        <v>8487</v>
      </c>
      <c r="C356" t="s">
        <v>338</v>
      </c>
      <c r="D356">
        <v>7889752</v>
      </c>
      <c r="E356" t="s">
        <v>169</v>
      </c>
      <c r="H356" s="507">
        <v>41134</v>
      </c>
      <c r="I356" t="s">
        <v>245</v>
      </c>
      <c r="J356">
        <v>-11</v>
      </c>
      <c r="K356" t="s">
        <v>8</v>
      </c>
      <c r="M356" t="s">
        <v>238</v>
      </c>
      <c r="N356">
        <v>8781477</v>
      </c>
      <c r="O356" t="s">
        <v>3567</v>
      </c>
      <c r="P356" s="507">
        <v>44806</v>
      </c>
      <c r="Q356" t="s">
        <v>187</v>
      </c>
      <c r="R356" s="507">
        <v>44806</v>
      </c>
      <c r="T356" t="s">
        <v>5765</v>
      </c>
      <c r="U356">
        <v>500</v>
      </c>
      <c r="X356">
        <v>5</v>
      </c>
      <c r="Y356" t="s">
        <v>259</v>
      </c>
      <c r="AC356" t="s">
        <v>177</v>
      </c>
      <c r="AD356" t="s">
        <v>10382</v>
      </c>
      <c r="AE356">
        <v>78180</v>
      </c>
      <c r="AF356" t="s">
        <v>10383</v>
      </c>
      <c r="AK356" t="s">
        <v>8488</v>
      </c>
      <c r="AL356">
        <v>0</v>
      </c>
      <c r="AM356">
        <v>0</v>
      </c>
    </row>
    <row r="357" spans="1:39" customFormat="1" ht="12.75">
      <c r="A357">
        <v>7225776</v>
      </c>
      <c r="B357" t="s">
        <v>8172</v>
      </c>
      <c r="C357" t="s">
        <v>2465</v>
      </c>
      <c r="D357">
        <v>7225776</v>
      </c>
      <c r="E357" t="s">
        <v>169</v>
      </c>
      <c r="F357" t="s">
        <v>169</v>
      </c>
      <c r="H357" s="507">
        <v>42178</v>
      </c>
      <c r="I357" t="s">
        <v>169</v>
      </c>
      <c r="J357">
        <v>-9</v>
      </c>
      <c r="K357" t="s">
        <v>8</v>
      </c>
      <c r="M357" t="s">
        <v>2152</v>
      </c>
      <c r="N357">
        <v>12720144</v>
      </c>
      <c r="O357" t="s">
        <v>2249</v>
      </c>
      <c r="P357" s="507">
        <v>44810</v>
      </c>
      <c r="Q357" t="s">
        <v>187</v>
      </c>
      <c r="R357" s="507">
        <v>44481</v>
      </c>
      <c r="T357" t="s">
        <v>5765</v>
      </c>
      <c r="U357">
        <v>500</v>
      </c>
      <c r="X357">
        <v>5</v>
      </c>
      <c r="Y357" t="s">
        <v>259</v>
      </c>
      <c r="AC357" t="s">
        <v>177</v>
      </c>
      <c r="AD357" t="s">
        <v>10384</v>
      </c>
      <c r="AE357">
        <v>72240</v>
      </c>
      <c r="AF357" t="s">
        <v>10385</v>
      </c>
      <c r="AJ357">
        <v>673015162</v>
      </c>
      <c r="AK357" t="s">
        <v>8173</v>
      </c>
      <c r="AL357">
        <v>0</v>
      </c>
      <c r="AM357">
        <v>0</v>
      </c>
    </row>
    <row r="358" spans="1:39" customFormat="1" ht="12.75">
      <c r="A358">
        <v>9324229</v>
      </c>
      <c r="B358" t="s">
        <v>8489</v>
      </c>
      <c r="C358" t="s">
        <v>7719</v>
      </c>
      <c r="D358">
        <v>9324229</v>
      </c>
      <c r="E358" t="s">
        <v>169</v>
      </c>
      <c r="H358" s="507">
        <v>42011</v>
      </c>
      <c r="I358" t="s">
        <v>169</v>
      </c>
      <c r="J358">
        <v>-9</v>
      </c>
      <c r="K358" t="s">
        <v>8</v>
      </c>
      <c r="M358" t="s">
        <v>170</v>
      </c>
      <c r="N358">
        <v>8931057</v>
      </c>
      <c r="O358" t="s">
        <v>3789</v>
      </c>
      <c r="P358" s="507">
        <v>44824</v>
      </c>
      <c r="Q358" t="s">
        <v>187</v>
      </c>
      <c r="R358" s="507">
        <v>44824</v>
      </c>
      <c r="S358" s="507">
        <v>44810</v>
      </c>
      <c r="T358" t="s">
        <v>181</v>
      </c>
      <c r="U358">
        <v>500</v>
      </c>
      <c r="X358">
        <v>5</v>
      </c>
      <c r="Y358" t="s">
        <v>259</v>
      </c>
      <c r="AC358" t="s">
        <v>177</v>
      </c>
      <c r="AD358" t="s">
        <v>10386</v>
      </c>
      <c r="AE358">
        <v>93700</v>
      </c>
      <c r="AF358" t="s">
        <v>10387</v>
      </c>
      <c r="AJ358">
        <v>695922996</v>
      </c>
      <c r="AK358" t="s">
        <v>8490</v>
      </c>
      <c r="AL358">
        <v>0</v>
      </c>
      <c r="AM358">
        <v>0</v>
      </c>
    </row>
    <row r="359" spans="1:39" customFormat="1" ht="12.75">
      <c r="A359">
        <v>9324228</v>
      </c>
      <c r="B359" t="s">
        <v>8489</v>
      </c>
      <c r="C359" t="s">
        <v>8646</v>
      </c>
      <c r="D359">
        <v>9324228</v>
      </c>
      <c r="E359" t="s">
        <v>169</v>
      </c>
      <c r="H359" s="507">
        <v>41325</v>
      </c>
      <c r="I359" t="s">
        <v>251</v>
      </c>
      <c r="J359">
        <v>-10</v>
      </c>
      <c r="K359" t="s">
        <v>8</v>
      </c>
      <c r="M359" t="s">
        <v>170</v>
      </c>
      <c r="N359">
        <v>8931057</v>
      </c>
      <c r="O359" t="s">
        <v>3789</v>
      </c>
      <c r="P359" s="507">
        <v>44824</v>
      </c>
      <c r="Q359" t="s">
        <v>187</v>
      </c>
      <c r="R359" s="507">
        <v>44824</v>
      </c>
      <c r="S359" s="507">
        <v>44810</v>
      </c>
      <c r="T359" t="s">
        <v>181</v>
      </c>
      <c r="U359">
        <v>500</v>
      </c>
      <c r="X359">
        <v>5</v>
      </c>
      <c r="Y359" t="s">
        <v>259</v>
      </c>
      <c r="AC359" t="s">
        <v>177</v>
      </c>
      <c r="AD359" t="s">
        <v>10386</v>
      </c>
      <c r="AE359">
        <v>93700</v>
      </c>
      <c r="AF359" t="s">
        <v>10387</v>
      </c>
      <c r="AJ359">
        <v>695922996</v>
      </c>
      <c r="AK359" t="s">
        <v>10388</v>
      </c>
      <c r="AL359">
        <v>0</v>
      </c>
      <c r="AM359">
        <v>0</v>
      </c>
    </row>
    <row r="360" spans="1:39" customFormat="1" ht="12.75">
      <c r="A360">
        <v>9464506</v>
      </c>
      <c r="B360" t="s">
        <v>10389</v>
      </c>
      <c r="C360" t="s">
        <v>5920</v>
      </c>
      <c r="D360">
        <v>9464506</v>
      </c>
      <c r="E360" t="s">
        <v>169</v>
      </c>
      <c r="H360" s="507">
        <v>40945</v>
      </c>
      <c r="I360" t="s">
        <v>245</v>
      </c>
      <c r="J360">
        <v>-11</v>
      </c>
      <c r="K360" t="s">
        <v>8</v>
      </c>
      <c r="M360" t="s">
        <v>246</v>
      </c>
      <c r="N360">
        <v>8940326</v>
      </c>
      <c r="O360" t="s">
        <v>247</v>
      </c>
      <c r="P360" s="507">
        <v>44839</v>
      </c>
      <c r="Q360" t="s">
        <v>187</v>
      </c>
      <c r="R360" s="507">
        <v>44839</v>
      </c>
      <c r="S360" s="507">
        <v>44804</v>
      </c>
      <c r="T360" t="s">
        <v>181</v>
      </c>
      <c r="U360">
        <v>500</v>
      </c>
      <c r="X360">
        <v>5</v>
      </c>
      <c r="Y360" t="s">
        <v>259</v>
      </c>
      <c r="AC360" t="s">
        <v>174</v>
      </c>
      <c r="AD360" t="s">
        <v>10390</v>
      </c>
      <c r="AE360">
        <v>94550</v>
      </c>
      <c r="AF360" t="s">
        <v>10391</v>
      </c>
      <c r="AI360">
        <v>763928941</v>
      </c>
      <c r="AJ360">
        <v>616699342</v>
      </c>
      <c r="AK360" t="s">
        <v>10392</v>
      </c>
      <c r="AL360">
        <v>0</v>
      </c>
      <c r="AM360">
        <v>0</v>
      </c>
    </row>
    <row r="361" spans="1:39" customFormat="1" ht="12.75">
      <c r="A361">
        <v>4464072</v>
      </c>
      <c r="B361" t="s">
        <v>10393</v>
      </c>
      <c r="C361" t="s">
        <v>10394</v>
      </c>
      <c r="D361">
        <v>4464072</v>
      </c>
      <c r="E361" t="s">
        <v>169</v>
      </c>
      <c r="H361" s="507">
        <v>42496</v>
      </c>
      <c r="I361" t="s">
        <v>169</v>
      </c>
      <c r="J361">
        <v>-9</v>
      </c>
      <c r="K361" t="s">
        <v>8</v>
      </c>
      <c r="M361" t="s">
        <v>228</v>
      </c>
      <c r="N361">
        <v>12440026</v>
      </c>
      <c r="O361" t="s">
        <v>6238</v>
      </c>
      <c r="P361" s="507">
        <v>44836</v>
      </c>
      <c r="Q361" t="s">
        <v>187</v>
      </c>
      <c r="R361" s="507">
        <v>44836</v>
      </c>
      <c r="T361" t="s">
        <v>5765</v>
      </c>
      <c r="U361">
        <v>500</v>
      </c>
      <c r="X361">
        <v>5</v>
      </c>
      <c r="Y361" t="s">
        <v>259</v>
      </c>
      <c r="AC361" t="s">
        <v>177</v>
      </c>
      <c r="AD361" t="s">
        <v>10395</v>
      </c>
      <c r="AE361">
        <v>44150</v>
      </c>
      <c r="AF361" t="s">
        <v>10396</v>
      </c>
      <c r="AK361" t="s">
        <v>10397</v>
      </c>
      <c r="AL361">
        <v>0</v>
      </c>
      <c r="AM361">
        <v>0</v>
      </c>
    </row>
    <row r="362" spans="1:39" customFormat="1" ht="12.75">
      <c r="A362">
        <v>9144385</v>
      </c>
      <c r="B362" t="s">
        <v>697</v>
      </c>
      <c r="C362" t="s">
        <v>698</v>
      </c>
      <c r="D362">
        <v>9144385</v>
      </c>
      <c r="E362" t="s">
        <v>166</v>
      </c>
      <c r="F362" t="s">
        <v>166</v>
      </c>
      <c r="H362" s="507">
        <v>40639</v>
      </c>
      <c r="I362" t="s">
        <v>267</v>
      </c>
      <c r="J362">
        <v>-12</v>
      </c>
      <c r="K362" t="s">
        <v>8</v>
      </c>
      <c r="M362" t="s">
        <v>275</v>
      </c>
      <c r="N362">
        <v>8910402</v>
      </c>
      <c r="O362" t="s">
        <v>470</v>
      </c>
      <c r="P362" s="507">
        <v>44814</v>
      </c>
      <c r="Q362" t="s">
        <v>187</v>
      </c>
      <c r="R362" s="507">
        <v>42453</v>
      </c>
      <c r="T362" t="s">
        <v>5765</v>
      </c>
      <c r="U362">
        <v>684</v>
      </c>
      <c r="X362">
        <v>6</v>
      </c>
      <c r="Y362" t="s">
        <v>259</v>
      </c>
      <c r="AC362" t="s">
        <v>177</v>
      </c>
      <c r="AD362" t="s">
        <v>9885</v>
      </c>
      <c r="AE362">
        <v>91100</v>
      </c>
      <c r="AF362" t="s">
        <v>10398</v>
      </c>
      <c r="AG362" t="s">
        <v>10399</v>
      </c>
      <c r="AK362" t="s">
        <v>4031</v>
      </c>
      <c r="AL362">
        <v>0</v>
      </c>
      <c r="AM362">
        <v>0</v>
      </c>
    </row>
    <row r="363" spans="1:39" customFormat="1" ht="12.75">
      <c r="A363">
        <v>3791</v>
      </c>
      <c r="B363" t="s">
        <v>2834</v>
      </c>
      <c r="C363" t="s">
        <v>191</v>
      </c>
      <c r="D363">
        <v>3791</v>
      </c>
      <c r="E363" t="s">
        <v>169</v>
      </c>
      <c r="F363" t="s">
        <v>169</v>
      </c>
      <c r="H363" s="507">
        <v>25336</v>
      </c>
      <c r="I363" t="s">
        <v>367</v>
      </c>
      <c r="J363">
        <v>-60</v>
      </c>
      <c r="K363" t="s">
        <v>168</v>
      </c>
      <c r="M363" t="s">
        <v>175</v>
      </c>
      <c r="N363">
        <v>4370002</v>
      </c>
      <c r="O363" t="s">
        <v>2769</v>
      </c>
      <c r="P363" s="507">
        <v>44830</v>
      </c>
      <c r="Q363" t="s">
        <v>187</v>
      </c>
      <c r="R363" s="507">
        <v>37432</v>
      </c>
      <c r="S363" s="507">
        <v>44175</v>
      </c>
      <c r="T363" t="s">
        <v>7255</v>
      </c>
      <c r="U363">
        <v>1826</v>
      </c>
      <c r="X363">
        <v>18</v>
      </c>
      <c r="Y363" t="s">
        <v>259</v>
      </c>
      <c r="AC363" t="s">
        <v>177</v>
      </c>
      <c r="AD363" t="s">
        <v>10400</v>
      </c>
      <c r="AE363">
        <v>37230</v>
      </c>
      <c r="AF363" t="s">
        <v>10401</v>
      </c>
      <c r="AI363">
        <v>247668980</v>
      </c>
      <c r="AJ363">
        <v>664812119</v>
      </c>
      <c r="AK363" t="s">
        <v>5488</v>
      </c>
      <c r="AL363">
        <v>0</v>
      </c>
      <c r="AM363">
        <v>0</v>
      </c>
    </row>
    <row r="364" spans="1:39" customFormat="1" ht="12.75">
      <c r="A364">
        <v>9324347</v>
      </c>
      <c r="B364" t="s">
        <v>10402</v>
      </c>
      <c r="C364" t="s">
        <v>5867</v>
      </c>
      <c r="D364">
        <v>9324347</v>
      </c>
      <c r="E364" t="s">
        <v>169</v>
      </c>
      <c r="H364" s="507">
        <v>41164</v>
      </c>
      <c r="I364" t="s">
        <v>245</v>
      </c>
      <c r="J364">
        <v>-11</v>
      </c>
      <c r="K364" t="s">
        <v>8</v>
      </c>
      <c r="M364" t="s">
        <v>170</v>
      </c>
      <c r="N364">
        <v>8931011</v>
      </c>
      <c r="O364" t="s">
        <v>664</v>
      </c>
      <c r="P364" s="507">
        <v>44832</v>
      </c>
      <c r="Q364" t="s">
        <v>187</v>
      </c>
      <c r="R364" s="507">
        <v>44832</v>
      </c>
      <c r="T364" t="s">
        <v>5765</v>
      </c>
      <c r="U364">
        <v>500</v>
      </c>
      <c r="X364">
        <v>5</v>
      </c>
      <c r="Y364" t="s">
        <v>259</v>
      </c>
      <c r="AC364" t="s">
        <v>177</v>
      </c>
      <c r="AD364" t="s">
        <v>10386</v>
      </c>
      <c r="AE364">
        <v>93700</v>
      </c>
      <c r="AF364" t="s">
        <v>10403</v>
      </c>
      <c r="AJ364">
        <v>650330330</v>
      </c>
      <c r="AK364" t="s">
        <v>10404</v>
      </c>
      <c r="AL364">
        <v>0</v>
      </c>
      <c r="AM364">
        <v>0</v>
      </c>
    </row>
    <row r="365" spans="1:39" customFormat="1" ht="12.75">
      <c r="A365">
        <v>9259202</v>
      </c>
      <c r="B365" t="s">
        <v>10405</v>
      </c>
      <c r="C365" t="s">
        <v>7050</v>
      </c>
      <c r="D365">
        <v>9259202</v>
      </c>
      <c r="E365" t="s">
        <v>169</v>
      </c>
      <c r="H365" s="507">
        <v>41795</v>
      </c>
      <c r="I365" t="s">
        <v>169</v>
      </c>
      <c r="J365">
        <v>-9</v>
      </c>
      <c r="K365" t="s">
        <v>8</v>
      </c>
      <c r="M365" t="s">
        <v>203</v>
      </c>
      <c r="N365">
        <v>8921458</v>
      </c>
      <c r="O365" t="s">
        <v>272</v>
      </c>
      <c r="P365" s="507">
        <v>44838</v>
      </c>
      <c r="Q365" t="s">
        <v>187</v>
      </c>
      <c r="R365" s="507">
        <v>44838</v>
      </c>
      <c r="T365" t="s">
        <v>5765</v>
      </c>
      <c r="U365">
        <v>500</v>
      </c>
      <c r="X365">
        <v>5</v>
      </c>
      <c r="Y365" t="s">
        <v>259</v>
      </c>
      <c r="AC365" t="s">
        <v>177</v>
      </c>
      <c r="AD365" t="s">
        <v>10406</v>
      </c>
      <c r="AE365">
        <v>92110</v>
      </c>
      <c r="AF365" t="s">
        <v>10407</v>
      </c>
      <c r="AK365" t="s">
        <v>10408</v>
      </c>
      <c r="AL365">
        <v>0</v>
      </c>
      <c r="AM365">
        <v>0</v>
      </c>
    </row>
    <row r="366" spans="1:39" customFormat="1" ht="12.75">
      <c r="A366">
        <v>9464530</v>
      </c>
      <c r="B366" t="s">
        <v>7335</v>
      </c>
      <c r="C366" t="s">
        <v>837</v>
      </c>
      <c r="D366">
        <v>9464530</v>
      </c>
      <c r="E366" t="s">
        <v>169</v>
      </c>
      <c r="H366" s="507">
        <v>41526</v>
      </c>
      <c r="I366" t="s">
        <v>251</v>
      </c>
      <c r="J366">
        <v>-10</v>
      </c>
      <c r="K366" t="s">
        <v>8</v>
      </c>
      <c r="M366" t="s">
        <v>246</v>
      </c>
      <c r="N366">
        <v>8940096</v>
      </c>
      <c r="O366" t="s">
        <v>301</v>
      </c>
      <c r="P366" s="507">
        <v>44841</v>
      </c>
      <c r="Q366" t="s">
        <v>187</v>
      </c>
      <c r="R366" s="507">
        <v>44841</v>
      </c>
      <c r="T366" t="s">
        <v>5765</v>
      </c>
      <c r="U366">
        <v>500</v>
      </c>
      <c r="X366">
        <v>5</v>
      </c>
      <c r="Y366" t="s">
        <v>259</v>
      </c>
      <c r="AC366" t="s">
        <v>177</v>
      </c>
      <c r="AD366" t="s">
        <v>10409</v>
      </c>
      <c r="AE366">
        <v>94300</v>
      </c>
      <c r="AF366" t="s">
        <v>10410</v>
      </c>
      <c r="AI366">
        <v>651604402</v>
      </c>
      <c r="AJ366">
        <v>660441022</v>
      </c>
      <c r="AK366" t="s">
        <v>10411</v>
      </c>
      <c r="AL366">
        <v>0</v>
      </c>
      <c r="AM366">
        <v>0</v>
      </c>
    </row>
    <row r="367" spans="1:39" customFormat="1" ht="12.75">
      <c r="A367">
        <v>9250232</v>
      </c>
      <c r="B367" t="s">
        <v>707</v>
      </c>
      <c r="C367" t="s">
        <v>708</v>
      </c>
      <c r="D367">
        <v>9250232</v>
      </c>
      <c r="E367" t="s">
        <v>166</v>
      </c>
      <c r="F367" t="s">
        <v>166</v>
      </c>
      <c r="H367" s="507">
        <v>38793</v>
      </c>
      <c r="I367" t="s">
        <v>198</v>
      </c>
      <c r="J367">
        <v>-17</v>
      </c>
      <c r="K367" t="s">
        <v>8</v>
      </c>
      <c r="M367" t="s">
        <v>203</v>
      </c>
      <c r="N367">
        <v>8921190</v>
      </c>
      <c r="O367" t="s">
        <v>204</v>
      </c>
      <c r="P367" s="507">
        <v>44812</v>
      </c>
      <c r="Q367" t="s">
        <v>187</v>
      </c>
      <c r="R367" s="507">
        <v>42644</v>
      </c>
      <c r="T367" t="s">
        <v>5765</v>
      </c>
      <c r="U367">
        <v>847</v>
      </c>
      <c r="X367">
        <v>8</v>
      </c>
      <c r="Y367" t="s">
        <v>259</v>
      </c>
      <c r="AC367" t="s">
        <v>177</v>
      </c>
      <c r="AD367" t="s">
        <v>9699</v>
      </c>
      <c r="AE367">
        <v>92130</v>
      </c>
      <c r="AF367" t="s">
        <v>10412</v>
      </c>
      <c r="AJ367">
        <v>652091165</v>
      </c>
      <c r="AK367" t="s">
        <v>4032</v>
      </c>
      <c r="AL367">
        <v>0</v>
      </c>
      <c r="AM367">
        <v>0</v>
      </c>
    </row>
    <row r="368" spans="1:39" customFormat="1" ht="12.75">
      <c r="A368">
        <v>9464012</v>
      </c>
      <c r="B368" t="s">
        <v>8491</v>
      </c>
      <c r="C368" t="s">
        <v>696</v>
      </c>
      <c r="D368">
        <v>9464012</v>
      </c>
      <c r="E368" t="s">
        <v>169</v>
      </c>
      <c r="H368" s="507">
        <v>41438</v>
      </c>
      <c r="I368" t="s">
        <v>251</v>
      </c>
      <c r="J368">
        <v>-10</v>
      </c>
      <c r="K368" t="s">
        <v>8</v>
      </c>
      <c r="M368" t="s">
        <v>246</v>
      </c>
      <c r="N368">
        <v>8940448</v>
      </c>
      <c r="O368" t="s">
        <v>504</v>
      </c>
      <c r="P368" s="507">
        <v>44815</v>
      </c>
      <c r="Q368" t="s">
        <v>187</v>
      </c>
      <c r="R368" s="507">
        <v>44815</v>
      </c>
      <c r="T368" t="s">
        <v>5765</v>
      </c>
      <c r="U368">
        <v>500</v>
      </c>
      <c r="X368">
        <v>5</v>
      </c>
      <c r="Y368" t="s">
        <v>259</v>
      </c>
      <c r="AC368" t="s">
        <v>177</v>
      </c>
      <c r="AD368" t="s">
        <v>10358</v>
      </c>
      <c r="AE368">
        <v>94400</v>
      </c>
      <c r="AF368" t="s">
        <v>10413</v>
      </c>
      <c r="AK368" t="s">
        <v>8492</v>
      </c>
      <c r="AL368">
        <v>0</v>
      </c>
      <c r="AM368">
        <v>0</v>
      </c>
    </row>
    <row r="369" spans="1:39" customFormat="1" ht="12.75">
      <c r="A369">
        <v>7848441</v>
      </c>
      <c r="B369" t="s">
        <v>710</v>
      </c>
      <c r="C369" t="s">
        <v>581</v>
      </c>
      <c r="D369">
        <v>7848441</v>
      </c>
      <c r="E369" t="s">
        <v>166</v>
      </c>
      <c r="F369" t="s">
        <v>166</v>
      </c>
      <c r="H369" s="507">
        <v>35876</v>
      </c>
      <c r="I369" t="s">
        <v>167</v>
      </c>
      <c r="J369">
        <v>-40</v>
      </c>
      <c r="K369" t="s">
        <v>168</v>
      </c>
      <c r="M369" t="s">
        <v>238</v>
      </c>
      <c r="N369">
        <v>8780496</v>
      </c>
      <c r="O369" t="s">
        <v>270</v>
      </c>
      <c r="P369" s="507">
        <v>44811</v>
      </c>
      <c r="Q369" t="s">
        <v>187</v>
      </c>
      <c r="R369" s="507">
        <v>39163</v>
      </c>
      <c r="S369" s="507">
        <v>44827</v>
      </c>
      <c r="T369" t="s">
        <v>181</v>
      </c>
      <c r="U369">
        <v>1953</v>
      </c>
      <c r="X369">
        <v>19</v>
      </c>
      <c r="Y369" t="s">
        <v>259</v>
      </c>
      <c r="AC369" t="s">
        <v>177</v>
      </c>
      <c r="AD369" t="s">
        <v>9833</v>
      </c>
      <c r="AE369">
        <v>78990</v>
      </c>
      <c r="AF369" t="s">
        <v>10414</v>
      </c>
      <c r="AK369" t="s">
        <v>4033</v>
      </c>
      <c r="AL369">
        <v>0</v>
      </c>
      <c r="AM369">
        <v>0</v>
      </c>
    </row>
    <row r="370" spans="1:39" customFormat="1" ht="12.75">
      <c r="A370">
        <v>7525088</v>
      </c>
      <c r="B370" t="s">
        <v>710</v>
      </c>
      <c r="C370" t="s">
        <v>363</v>
      </c>
      <c r="D370">
        <v>7525088</v>
      </c>
      <c r="E370" t="s">
        <v>166</v>
      </c>
      <c r="F370" t="s">
        <v>166</v>
      </c>
      <c r="H370" s="507">
        <v>28452</v>
      </c>
      <c r="I370" t="s">
        <v>192</v>
      </c>
      <c r="J370">
        <v>-50</v>
      </c>
      <c r="K370" t="s">
        <v>168</v>
      </c>
      <c r="M370" t="s">
        <v>263</v>
      </c>
      <c r="N370">
        <v>8750074</v>
      </c>
      <c r="O370" t="s">
        <v>296</v>
      </c>
      <c r="P370" s="507">
        <v>44810</v>
      </c>
      <c r="Q370" t="s">
        <v>187</v>
      </c>
      <c r="R370" s="507">
        <v>43448</v>
      </c>
      <c r="S370" s="507">
        <v>44075</v>
      </c>
      <c r="T370" t="s">
        <v>7255</v>
      </c>
      <c r="U370">
        <v>1660</v>
      </c>
      <c r="X370">
        <v>16</v>
      </c>
      <c r="Y370" t="s">
        <v>259</v>
      </c>
      <c r="AC370" t="s">
        <v>177</v>
      </c>
      <c r="AD370" t="s">
        <v>10415</v>
      </c>
      <c r="AE370">
        <v>94160</v>
      </c>
      <c r="AF370" t="s">
        <v>10416</v>
      </c>
      <c r="AI370">
        <v>171564288</v>
      </c>
      <c r="AJ370">
        <v>619947536</v>
      </c>
      <c r="AK370" t="s">
        <v>4034</v>
      </c>
      <c r="AL370">
        <v>0</v>
      </c>
      <c r="AM370">
        <v>0</v>
      </c>
    </row>
    <row r="371" spans="1:39" customFormat="1" ht="12.75">
      <c r="A371">
        <v>757164</v>
      </c>
      <c r="B371" t="s">
        <v>5798</v>
      </c>
      <c r="C371" t="s">
        <v>434</v>
      </c>
      <c r="D371">
        <v>757164</v>
      </c>
      <c r="E371" t="s">
        <v>166</v>
      </c>
      <c r="F371" t="s">
        <v>166</v>
      </c>
      <c r="H371" s="507">
        <v>31685</v>
      </c>
      <c r="I371" t="s">
        <v>167</v>
      </c>
      <c r="J371">
        <v>-40</v>
      </c>
      <c r="K371" t="s">
        <v>8</v>
      </c>
      <c r="M371" t="s">
        <v>263</v>
      </c>
      <c r="N371">
        <v>8750074</v>
      </c>
      <c r="O371" t="s">
        <v>296</v>
      </c>
      <c r="P371" s="507">
        <v>44823</v>
      </c>
      <c r="Q371" t="s">
        <v>187</v>
      </c>
      <c r="R371" s="507">
        <v>37432</v>
      </c>
      <c r="S371" s="507">
        <v>44489</v>
      </c>
      <c r="T371" t="s">
        <v>7255</v>
      </c>
      <c r="U371">
        <v>979</v>
      </c>
      <c r="X371">
        <v>9</v>
      </c>
      <c r="Y371" t="s">
        <v>259</v>
      </c>
      <c r="AC371" t="s">
        <v>177</v>
      </c>
      <c r="AD371" t="s">
        <v>10417</v>
      </c>
      <c r="AE371">
        <v>94140</v>
      </c>
      <c r="AF371" t="s">
        <v>10418</v>
      </c>
      <c r="AJ371">
        <v>612345224</v>
      </c>
      <c r="AK371" t="s">
        <v>7337</v>
      </c>
      <c r="AL371">
        <v>0</v>
      </c>
      <c r="AM371">
        <v>0</v>
      </c>
    </row>
    <row r="372" spans="1:39" customFormat="1" ht="12.75">
      <c r="A372">
        <v>4110891</v>
      </c>
      <c r="B372" t="s">
        <v>3722</v>
      </c>
      <c r="C372" t="s">
        <v>612</v>
      </c>
      <c r="D372">
        <v>4110891</v>
      </c>
      <c r="E372" t="s">
        <v>166</v>
      </c>
      <c r="F372" t="s">
        <v>166</v>
      </c>
      <c r="H372" s="507">
        <v>36627</v>
      </c>
      <c r="I372" t="s">
        <v>167</v>
      </c>
      <c r="J372">
        <v>-40</v>
      </c>
      <c r="K372" t="s">
        <v>168</v>
      </c>
      <c r="M372" t="s">
        <v>175</v>
      </c>
      <c r="N372">
        <v>4370269</v>
      </c>
      <c r="O372" t="s">
        <v>3271</v>
      </c>
      <c r="P372" s="507">
        <v>44817</v>
      </c>
      <c r="Q372" t="s">
        <v>187</v>
      </c>
      <c r="R372" s="507">
        <v>40496</v>
      </c>
      <c r="S372" s="507">
        <v>44817</v>
      </c>
      <c r="T372" t="s">
        <v>181</v>
      </c>
      <c r="U372">
        <v>1653</v>
      </c>
      <c r="X372">
        <v>16</v>
      </c>
      <c r="Y372" t="s">
        <v>259</v>
      </c>
      <c r="AB372" s="507">
        <v>44743</v>
      </c>
      <c r="AC372" t="s">
        <v>177</v>
      </c>
      <c r="AD372" t="s">
        <v>10419</v>
      </c>
      <c r="AE372">
        <v>41000</v>
      </c>
      <c r="AF372" t="s">
        <v>10420</v>
      </c>
      <c r="AJ372">
        <v>644185111</v>
      </c>
      <c r="AK372" t="s">
        <v>5489</v>
      </c>
      <c r="AL372">
        <v>0</v>
      </c>
      <c r="AM372">
        <v>0</v>
      </c>
    </row>
    <row r="373" spans="1:39" customFormat="1" ht="12.75">
      <c r="A373">
        <v>8520268</v>
      </c>
      <c r="B373" t="s">
        <v>716</v>
      </c>
      <c r="C373" t="s">
        <v>2290</v>
      </c>
      <c r="D373">
        <v>8520268</v>
      </c>
      <c r="E373" t="s">
        <v>166</v>
      </c>
      <c r="F373" t="s">
        <v>166</v>
      </c>
      <c r="H373" s="507">
        <v>35196</v>
      </c>
      <c r="I373" t="s">
        <v>167</v>
      </c>
      <c r="J373">
        <v>-40</v>
      </c>
      <c r="K373" t="s">
        <v>8</v>
      </c>
      <c r="M373" t="s">
        <v>208</v>
      </c>
      <c r="N373">
        <v>12850020</v>
      </c>
      <c r="O373" t="s">
        <v>2168</v>
      </c>
      <c r="P373" s="507">
        <v>44807</v>
      </c>
      <c r="Q373" t="s">
        <v>187</v>
      </c>
      <c r="R373" s="507">
        <v>38978</v>
      </c>
      <c r="S373" s="507">
        <v>44807</v>
      </c>
      <c r="T373" t="s">
        <v>181</v>
      </c>
      <c r="U373">
        <v>756</v>
      </c>
      <c r="X373">
        <v>7</v>
      </c>
      <c r="Y373" t="s">
        <v>259</v>
      </c>
      <c r="AC373" t="s">
        <v>177</v>
      </c>
      <c r="AD373" t="s">
        <v>10421</v>
      </c>
      <c r="AE373">
        <v>85240</v>
      </c>
      <c r="AF373" t="s">
        <v>10422</v>
      </c>
      <c r="AJ373">
        <v>606837677</v>
      </c>
      <c r="AK373" t="s">
        <v>4763</v>
      </c>
      <c r="AL373">
        <v>0</v>
      </c>
      <c r="AM373">
        <v>0</v>
      </c>
    </row>
    <row r="374" spans="1:39" customFormat="1" ht="12.75">
      <c r="A374">
        <v>721207</v>
      </c>
      <c r="B374" t="s">
        <v>716</v>
      </c>
      <c r="C374" t="s">
        <v>502</v>
      </c>
      <c r="D374">
        <v>721207</v>
      </c>
      <c r="E374" t="s">
        <v>169</v>
      </c>
      <c r="H374" s="507">
        <v>31558</v>
      </c>
      <c r="I374" t="s">
        <v>167</v>
      </c>
      <c r="J374">
        <v>-40</v>
      </c>
      <c r="K374" t="s">
        <v>8</v>
      </c>
      <c r="M374" t="s">
        <v>2152</v>
      </c>
      <c r="N374">
        <v>12720104</v>
      </c>
      <c r="O374" t="s">
        <v>2160</v>
      </c>
      <c r="P374" s="507">
        <v>44817</v>
      </c>
      <c r="Q374" t="s">
        <v>187</v>
      </c>
      <c r="R374" s="507">
        <v>37432</v>
      </c>
      <c r="S374" s="507">
        <v>44725</v>
      </c>
      <c r="T374" t="s">
        <v>181</v>
      </c>
      <c r="U374">
        <v>842</v>
      </c>
      <c r="X374">
        <v>8</v>
      </c>
      <c r="Y374" t="s">
        <v>259</v>
      </c>
      <c r="AC374" t="s">
        <v>177</v>
      </c>
      <c r="AD374" t="s">
        <v>10423</v>
      </c>
      <c r="AE374">
        <v>72650</v>
      </c>
      <c r="AF374" t="s">
        <v>10424</v>
      </c>
      <c r="AJ374">
        <v>621698138</v>
      </c>
      <c r="AK374" t="s">
        <v>9422</v>
      </c>
      <c r="AL374">
        <v>0</v>
      </c>
      <c r="AM374">
        <v>0</v>
      </c>
    </row>
    <row r="375" spans="1:39" customFormat="1" ht="12.75">
      <c r="A375">
        <v>9536499</v>
      </c>
      <c r="B375" t="s">
        <v>717</v>
      </c>
      <c r="C375" t="s">
        <v>339</v>
      </c>
      <c r="D375">
        <v>9536499</v>
      </c>
      <c r="E375" t="s">
        <v>169</v>
      </c>
      <c r="F375" t="s">
        <v>169</v>
      </c>
      <c r="H375" s="507">
        <v>42829</v>
      </c>
      <c r="I375" t="s">
        <v>169</v>
      </c>
      <c r="J375">
        <v>-9</v>
      </c>
      <c r="K375" t="s">
        <v>8</v>
      </c>
      <c r="M375" t="s">
        <v>232</v>
      </c>
      <c r="N375">
        <v>8950330</v>
      </c>
      <c r="O375" t="s">
        <v>233</v>
      </c>
      <c r="P375" s="507">
        <v>44800</v>
      </c>
      <c r="Q375" t="s">
        <v>187</v>
      </c>
      <c r="R375" s="507">
        <v>42855</v>
      </c>
      <c r="T375" t="s">
        <v>5760</v>
      </c>
      <c r="U375">
        <v>500</v>
      </c>
      <c r="X375">
        <v>5</v>
      </c>
      <c r="Y375" t="s">
        <v>259</v>
      </c>
      <c r="AC375" t="s">
        <v>177</v>
      </c>
      <c r="AD375" t="s">
        <v>10425</v>
      </c>
      <c r="AE375">
        <v>14610</v>
      </c>
      <c r="AF375" t="s">
        <v>10426</v>
      </c>
      <c r="AK375" t="s">
        <v>4035</v>
      </c>
      <c r="AL375">
        <v>0</v>
      </c>
      <c r="AM375">
        <v>0</v>
      </c>
    </row>
    <row r="376" spans="1:39" customFormat="1" ht="12.75">
      <c r="A376">
        <v>4115560</v>
      </c>
      <c r="B376" t="s">
        <v>717</v>
      </c>
      <c r="C376" t="s">
        <v>2527</v>
      </c>
      <c r="D376">
        <v>4115560</v>
      </c>
      <c r="E376" t="s">
        <v>169</v>
      </c>
      <c r="H376" s="507">
        <v>41830</v>
      </c>
      <c r="I376" t="s">
        <v>169</v>
      </c>
      <c r="J376">
        <v>-9</v>
      </c>
      <c r="K376" t="s">
        <v>8</v>
      </c>
      <c r="M376" t="s">
        <v>2783</v>
      </c>
      <c r="N376">
        <v>4410543</v>
      </c>
      <c r="O376" t="s">
        <v>2837</v>
      </c>
      <c r="P376" s="507">
        <v>44840</v>
      </c>
      <c r="Q376" t="s">
        <v>187</v>
      </c>
      <c r="R376" s="507">
        <v>44840</v>
      </c>
      <c r="S376" s="507">
        <v>44833</v>
      </c>
      <c r="T376" t="s">
        <v>181</v>
      </c>
      <c r="U376">
        <v>500</v>
      </c>
      <c r="X376">
        <v>5</v>
      </c>
      <c r="Y376" t="s">
        <v>259</v>
      </c>
      <c r="AC376" t="s">
        <v>177</v>
      </c>
      <c r="AD376" t="s">
        <v>10427</v>
      </c>
      <c r="AE376">
        <v>41150</v>
      </c>
      <c r="AF376" t="s">
        <v>10428</v>
      </c>
      <c r="AG376" t="s">
        <v>69</v>
      </c>
      <c r="AI376">
        <v>684144313</v>
      </c>
      <c r="AJ376">
        <v>610158910</v>
      </c>
      <c r="AK376" t="s">
        <v>10429</v>
      </c>
      <c r="AL376">
        <v>0</v>
      </c>
      <c r="AM376">
        <v>0</v>
      </c>
    </row>
    <row r="377" spans="1:39" customFormat="1" ht="12.75">
      <c r="A377">
        <v>7840431</v>
      </c>
      <c r="B377" t="s">
        <v>718</v>
      </c>
      <c r="C377" t="s">
        <v>290</v>
      </c>
      <c r="D377">
        <v>7840431</v>
      </c>
      <c r="E377" t="s">
        <v>166</v>
      </c>
      <c r="F377" t="s">
        <v>166</v>
      </c>
      <c r="H377" s="507">
        <v>34217</v>
      </c>
      <c r="I377" t="s">
        <v>167</v>
      </c>
      <c r="J377">
        <v>-40</v>
      </c>
      <c r="K377" t="s">
        <v>168</v>
      </c>
      <c r="M377" t="s">
        <v>238</v>
      </c>
      <c r="N377">
        <v>8780080</v>
      </c>
      <c r="O377" t="s">
        <v>555</v>
      </c>
      <c r="P377" s="507">
        <v>44818</v>
      </c>
      <c r="Q377" t="s">
        <v>187</v>
      </c>
      <c r="R377" s="507">
        <v>38252</v>
      </c>
      <c r="S377" s="507">
        <v>44817</v>
      </c>
      <c r="T377" t="s">
        <v>181</v>
      </c>
      <c r="U377">
        <v>2252</v>
      </c>
      <c r="V377" t="s">
        <v>172</v>
      </c>
      <c r="W377">
        <v>531</v>
      </c>
      <c r="X377" t="s">
        <v>173</v>
      </c>
      <c r="Y377" t="s">
        <v>259</v>
      </c>
      <c r="AC377" t="s">
        <v>177</v>
      </c>
      <c r="AD377" t="s">
        <v>10430</v>
      </c>
      <c r="AE377">
        <v>78590</v>
      </c>
      <c r="AF377" t="s">
        <v>10431</v>
      </c>
      <c r="AJ377">
        <v>671971400</v>
      </c>
      <c r="AK377" t="s">
        <v>4036</v>
      </c>
      <c r="AL377">
        <v>0</v>
      </c>
      <c r="AM377">
        <v>0</v>
      </c>
    </row>
    <row r="378" spans="1:39" customFormat="1" ht="12.75">
      <c r="A378">
        <v>9399</v>
      </c>
      <c r="B378" t="s">
        <v>5799</v>
      </c>
      <c r="C378" t="s">
        <v>676</v>
      </c>
      <c r="D378">
        <v>9399</v>
      </c>
      <c r="E378" t="s">
        <v>169</v>
      </c>
      <c r="F378" t="s">
        <v>169</v>
      </c>
      <c r="H378" s="507">
        <v>25874</v>
      </c>
      <c r="I378" t="s">
        <v>367</v>
      </c>
      <c r="J378">
        <v>-60</v>
      </c>
      <c r="K378" t="s">
        <v>168</v>
      </c>
      <c r="M378" t="s">
        <v>170</v>
      </c>
      <c r="N378">
        <v>8931011</v>
      </c>
      <c r="O378" t="s">
        <v>664</v>
      </c>
      <c r="P378" s="507">
        <v>44834</v>
      </c>
      <c r="Q378" t="s">
        <v>187</v>
      </c>
      <c r="R378" s="507">
        <v>37432</v>
      </c>
      <c r="T378" t="s">
        <v>5760</v>
      </c>
      <c r="U378">
        <v>1829</v>
      </c>
      <c r="X378">
        <v>18</v>
      </c>
      <c r="Y378" t="s">
        <v>259</v>
      </c>
      <c r="AC378" t="s">
        <v>177</v>
      </c>
      <c r="AD378" t="s">
        <v>10432</v>
      </c>
      <c r="AE378">
        <v>93200</v>
      </c>
      <c r="AF378" t="s">
        <v>10433</v>
      </c>
      <c r="AI378">
        <v>663600146</v>
      </c>
      <c r="AK378" t="s">
        <v>5800</v>
      </c>
      <c r="AL378">
        <v>0</v>
      </c>
      <c r="AM378">
        <v>0</v>
      </c>
    </row>
    <row r="379" spans="1:39" customFormat="1" ht="12.75">
      <c r="A379">
        <v>7510032</v>
      </c>
      <c r="B379" t="s">
        <v>722</v>
      </c>
      <c r="C379" t="s">
        <v>5802</v>
      </c>
      <c r="D379">
        <v>7510032</v>
      </c>
      <c r="E379" t="s">
        <v>166</v>
      </c>
      <c r="F379" t="s">
        <v>166</v>
      </c>
      <c r="H379" s="507">
        <v>23259</v>
      </c>
      <c r="I379" t="s">
        <v>367</v>
      </c>
      <c r="J379">
        <v>-60</v>
      </c>
      <c r="K379" t="s">
        <v>168</v>
      </c>
      <c r="M379" t="s">
        <v>246</v>
      </c>
      <c r="N379">
        <v>8940052</v>
      </c>
      <c r="O379" t="s">
        <v>417</v>
      </c>
      <c r="P379" s="507">
        <v>44825</v>
      </c>
      <c r="Q379" t="s">
        <v>187</v>
      </c>
      <c r="R379" s="507">
        <v>37432</v>
      </c>
      <c r="S379" s="507">
        <v>43798</v>
      </c>
      <c r="T379" t="s">
        <v>7255</v>
      </c>
      <c r="U379">
        <v>1904</v>
      </c>
      <c r="X379">
        <v>19</v>
      </c>
      <c r="Y379" t="s">
        <v>259</v>
      </c>
      <c r="AC379" t="s">
        <v>177</v>
      </c>
      <c r="AD379" t="s">
        <v>10434</v>
      </c>
      <c r="AE379">
        <v>77700</v>
      </c>
      <c r="AF379" t="s">
        <v>10435</v>
      </c>
      <c r="AI379">
        <v>673986356</v>
      </c>
      <c r="AK379" t="s">
        <v>4037</v>
      </c>
      <c r="AL379">
        <v>0</v>
      </c>
      <c r="AM379">
        <v>0</v>
      </c>
    </row>
    <row r="380" spans="1:39" customFormat="1" ht="12.75">
      <c r="A380">
        <v>9251088</v>
      </c>
      <c r="B380" t="s">
        <v>3251</v>
      </c>
      <c r="C380" t="s">
        <v>1027</v>
      </c>
      <c r="D380">
        <v>9251088</v>
      </c>
      <c r="E380" t="s">
        <v>166</v>
      </c>
      <c r="F380" t="s">
        <v>166</v>
      </c>
      <c r="H380" s="507">
        <v>40325</v>
      </c>
      <c r="I380" t="s">
        <v>254</v>
      </c>
      <c r="J380">
        <v>-13</v>
      </c>
      <c r="K380" t="s">
        <v>168</v>
      </c>
      <c r="M380" t="s">
        <v>203</v>
      </c>
      <c r="N380">
        <v>8920309</v>
      </c>
      <c r="O380" t="s">
        <v>331</v>
      </c>
      <c r="P380" s="507">
        <v>44814</v>
      </c>
      <c r="Q380" t="s">
        <v>187</v>
      </c>
      <c r="R380" s="507">
        <v>42986</v>
      </c>
      <c r="T380" t="s">
        <v>5765</v>
      </c>
      <c r="U380">
        <v>673</v>
      </c>
      <c r="X380">
        <v>6</v>
      </c>
      <c r="Y380" t="s">
        <v>259</v>
      </c>
      <c r="AC380" t="s">
        <v>177</v>
      </c>
      <c r="AD380" t="s">
        <v>10436</v>
      </c>
      <c r="AE380">
        <v>92500</v>
      </c>
      <c r="AF380" t="s">
        <v>10437</v>
      </c>
      <c r="AK380" t="s">
        <v>4038</v>
      </c>
      <c r="AL380">
        <v>0</v>
      </c>
      <c r="AM380">
        <v>0</v>
      </c>
    </row>
    <row r="381" spans="1:39" customFormat="1" ht="12.75">
      <c r="A381">
        <v>72311</v>
      </c>
      <c r="B381" t="s">
        <v>2291</v>
      </c>
      <c r="C381" t="s">
        <v>1556</v>
      </c>
      <c r="D381">
        <v>72311</v>
      </c>
      <c r="E381" t="s">
        <v>169</v>
      </c>
      <c r="F381" t="s">
        <v>169</v>
      </c>
      <c r="H381" s="507">
        <v>26786</v>
      </c>
      <c r="I381" t="s">
        <v>192</v>
      </c>
      <c r="J381">
        <v>-50</v>
      </c>
      <c r="K381" t="s">
        <v>168</v>
      </c>
      <c r="M381" t="s">
        <v>2152</v>
      </c>
      <c r="N381">
        <v>12720104</v>
      </c>
      <c r="O381" t="s">
        <v>2160</v>
      </c>
      <c r="P381" s="507">
        <v>44748</v>
      </c>
      <c r="Q381" t="s">
        <v>187</v>
      </c>
      <c r="R381" s="507">
        <v>37432</v>
      </c>
      <c r="T381" t="s">
        <v>5760</v>
      </c>
      <c r="U381">
        <v>1667</v>
      </c>
      <c r="X381">
        <v>16</v>
      </c>
      <c r="Y381" t="s">
        <v>259</v>
      </c>
      <c r="AC381" t="s">
        <v>177</v>
      </c>
      <c r="AD381" t="s">
        <v>10438</v>
      </c>
      <c r="AE381">
        <v>72000</v>
      </c>
      <c r="AF381" t="s">
        <v>10439</v>
      </c>
      <c r="AJ381">
        <v>684134458</v>
      </c>
      <c r="AK381" t="s">
        <v>8174</v>
      </c>
      <c r="AL381">
        <v>0</v>
      </c>
      <c r="AM381">
        <v>0</v>
      </c>
    </row>
    <row r="382" spans="1:39" customFormat="1" ht="12.75">
      <c r="A382">
        <v>9463920</v>
      </c>
      <c r="B382" t="s">
        <v>3869</v>
      </c>
      <c r="C382" t="s">
        <v>617</v>
      </c>
      <c r="D382">
        <v>9463920</v>
      </c>
      <c r="E382" t="s">
        <v>169</v>
      </c>
      <c r="H382" s="507">
        <v>41330</v>
      </c>
      <c r="I382" t="s">
        <v>251</v>
      </c>
      <c r="J382">
        <v>-10</v>
      </c>
      <c r="K382" t="s">
        <v>8</v>
      </c>
      <c r="M382" t="s">
        <v>246</v>
      </c>
      <c r="N382">
        <v>8940096</v>
      </c>
      <c r="O382" t="s">
        <v>301</v>
      </c>
      <c r="P382" s="507">
        <v>44812</v>
      </c>
      <c r="Q382" t="s">
        <v>187</v>
      </c>
      <c r="R382" s="507">
        <v>44812</v>
      </c>
      <c r="T382" t="s">
        <v>5765</v>
      </c>
      <c r="U382">
        <v>500</v>
      </c>
      <c r="X382">
        <v>5</v>
      </c>
      <c r="Y382" t="s">
        <v>259</v>
      </c>
      <c r="AC382" t="s">
        <v>177</v>
      </c>
      <c r="AD382" t="s">
        <v>10409</v>
      </c>
      <c r="AE382">
        <v>94300</v>
      </c>
      <c r="AF382" t="s">
        <v>10440</v>
      </c>
      <c r="AI382">
        <v>617359884</v>
      </c>
      <c r="AJ382">
        <v>603393282</v>
      </c>
      <c r="AK382" t="s">
        <v>8493</v>
      </c>
      <c r="AL382">
        <v>0</v>
      </c>
      <c r="AM382">
        <v>0</v>
      </c>
    </row>
    <row r="383" spans="1:39" customFormat="1" ht="12.75">
      <c r="A383">
        <v>3725749</v>
      </c>
      <c r="B383" t="s">
        <v>726</v>
      </c>
      <c r="C383" t="s">
        <v>813</v>
      </c>
      <c r="D383">
        <v>3725749</v>
      </c>
      <c r="E383" t="s">
        <v>166</v>
      </c>
      <c r="F383" t="s">
        <v>166</v>
      </c>
      <c r="H383" s="507">
        <v>38958</v>
      </c>
      <c r="I383" t="s">
        <v>198</v>
      </c>
      <c r="J383">
        <v>-17</v>
      </c>
      <c r="K383" t="s">
        <v>8</v>
      </c>
      <c r="M383" t="s">
        <v>175</v>
      </c>
      <c r="N383">
        <v>4370566</v>
      </c>
      <c r="O383" t="s">
        <v>176</v>
      </c>
      <c r="P383" s="507">
        <v>44800</v>
      </c>
      <c r="Q383" t="s">
        <v>187</v>
      </c>
      <c r="R383" s="507">
        <v>41627</v>
      </c>
      <c r="T383" t="s">
        <v>5765</v>
      </c>
      <c r="U383">
        <v>1411</v>
      </c>
      <c r="X383">
        <v>14</v>
      </c>
      <c r="Y383" t="s">
        <v>259</v>
      </c>
      <c r="AC383" t="s">
        <v>177</v>
      </c>
      <c r="AD383" t="s">
        <v>10441</v>
      </c>
      <c r="AE383">
        <v>37300</v>
      </c>
      <c r="AF383" t="s">
        <v>10442</v>
      </c>
      <c r="AI383">
        <v>661090142</v>
      </c>
      <c r="AJ383">
        <v>658467038</v>
      </c>
      <c r="AK383" t="s">
        <v>5490</v>
      </c>
      <c r="AL383">
        <v>0</v>
      </c>
      <c r="AM383">
        <v>0</v>
      </c>
    </row>
    <row r="384" spans="1:39" customFormat="1" ht="12.75">
      <c r="A384">
        <v>4525641</v>
      </c>
      <c r="B384" t="s">
        <v>2836</v>
      </c>
      <c r="C384" t="s">
        <v>465</v>
      </c>
      <c r="D384">
        <v>4525641</v>
      </c>
      <c r="E384" t="s">
        <v>166</v>
      </c>
      <c r="F384" t="s">
        <v>166</v>
      </c>
      <c r="H384" s="507">
        <v>38473</v>
      </c>
      <c r="I384" t="s">
        <v>186</v>
      </c>
      <c r="J384">
        <v>-18</v>
      </c>
      <c r="K384" t="s">
        <v>8</v>
      </c>
      <c r="M384" t="s">
        <v>2764</v>
      </c>
      <c r="N384">
        <v>4450757</v>
      </c>
      <c r="O384" t="s">
        <v>6546</v>
      </c>
      <c r="P384" s="507">
        <v>44798</v>
      </c>
      <c r="Q384" t="s">
        <v>187</v>
      </c>
      <c r="R384" s="507">
        <v>41716</v>
      </c>
      <c r="T384" t="s">
        <v>5765</v>
      </c>
      <c r="U384">
        <v>845</v>
      </c>
      <c r="X384">
        <v>8</v>
      </c>
      <c r="Y384" t="s">
        <v>259</v>
      </c>
      <c r="AC384" t="s">
        <v>177</v>
      </c>
      <c r="AD384" t="s">
        <v>10443</v>
      </c>
      <c r="AE384">
        <v>45650</v>
      </c>
      <c r="AF384" t="s">
        <v>10444</v>
      </c>
      <c r="AI384">
        <v>781210079</v>
      </c>
      <c r="AJ384">
        <v>675487031</v>
      </c>
      <c r="AK384" t="s">
        <v>5491</v>
      </c>
      <c r="AL384">
        <v>0</v>
      </c>
      <c r="AM384">
        <v>0</v>
      </c>
    </row>
    <row r="385" spans="1:39" customFormat="1" ht="12.75">
      <c r="A385">
        <v>7729793</v>
      </c>
      <c r="B385" t="s">
        <v>5803</v>
      </c>
      <c r="C385" t="s">
        <v>348</v>
      </c>
      <c r="D385">
        <v>7729793</v>
      </c>
      <c r="E385" t="s">
        <v>166</v>
      </c>
      <c r="F385" t="s">
        <v>166</v>
      </c>
      <c r="H385" s="507">
        <v>40087</v>
      </c>
      <c r="I385" t="s">
        <v>340</v>
      </c>
      <c r="J385">
        <v>-14</v>
      </c>
      <c r="K385" t="s">
        <v>168</v>
      </c>
      <c r="M385" t="s">
        <v>206</v>
      </c>
      <c r="N385">
        <v>8771184</v>
      </c>
      <c r="O385" t="s">
        <v>285</v>
      </c>
      <c r="P385" s="507">
        <v>44803</v>
      </c>
      <c r="Q385" t="s">
        <v>187</v>
      </c>
      <c r="R385" s="507">
        <v>42627</v>
      </c>
      <c r="T385" t="s">
        <v>5765</v>
      </c>
      <c r="U385">
        <v>1060</v>
      </c>
      <c r="X385">
        <v>10</v>
      </c>
      <c r="Y385" t="s">
        <v>259</v>
      </c>
      <c r="AC385" t="s">
        <v>177</v>
      </c>
      <c r="AD385" t="s">
        <v>10445</v>
      </c>
      <c r="AE385">
        <v>77420</v>
      </c>
      <c r="AF385" t="s">
        <v>10446</v>
      </c>
      <c r="AI385">
        <v>164620008</v>
      </c>
      <c r="AJ385">
        <v>781508994</v>
      </c>
      <c r="AK385" t="s">
        <v>8494</v>
      </c>
      <c r="AL385">
        <v>0</v>
      </c>
      <c r="AM385">
        <v>0</v>
      </c>
    </row>
    <row r="386" spans="1:39" customFormat="1" ht="12.75">
      <c r="A386">
        <v>9153632</v>
      </c>
      <c r="B386" t="s">
        <v>10447</v>
      </c>
      <c r="C386" t="s">
        <v>693</v>
      </c>
      <c r="D386">
        <v>9153632</v>
      </c>
      <c r="E386" t="s">
        <v>169</v>
      </c>
      <c r="H386" s="507">
        <v>41433</v>
      </c>
      <c r="I386" t="s">
        <v>251</v>
      </c>
      <c r="J386">
        <v>-10</v>
      </c>
      <c r="K386" t="s">
        <v>8</v>
      </c>
      <c r="M386" t="s">
        <v>275</v>
      </c>
      <c r="N386">
        <v>8910916</v>
      </c>
      <c r="O386" t="s">
        <v>396</v>
      </c>
      <c r="P386" s="507">
        <v>44840</v>
      </c>
      <c r="Q386" t="s">
        <v>187</v>
      </c>
      <c r="R386" s="507">
        <v>44840</v>
      </c>
      <c r="T386" t="s">
        <v>5765</v>
      </c>
      <c r="U386">
        <v>500</v>
      </c>
      <c r="X386">
        <v>5</v>
      </c>
      <c r="Y386" t="s">
        <v>259</v>
      </c>
      <c r="AC386" t="s">
        <v>177</v>
      </c>
      <c r="AD386" t="s">
        <v>10116</v>
      </c>
      <c r="AE386">
        <v>91220</v>
      </c>
      <c r="AF386" t="s">
        <v>10448</v>
      </c>
      <c r="AJ386">
        <v>782283696</v>
      </c>
      <c r="AK386" t="s">
        <v>10449</v>
      </c>
      <c r="AL386">
        <v>0</v>
      </c>
      <c r="AM386">
        <v>0</v>
      </c>
    </row>
    <row r="387" spans="1:39" customFormat="1" ht="12.75">
      <c r="A387">
        <v>734513</v>
      </c>
      <c r="B387" t="s">
        <v>728</v>
      </c>
      <c r="C387" t="s">
        <v>268</v>
      </c>
      <c r="D387">
        <v>734513</v>
      </c>
      <c r="E387" t="s">
        <v>166</v>
      </c>
      <c r="F387" t="s">
        <v>166</v>
      </c>
      <c r="H387" s="507">
        <v>34684</v>
      </c>
      <c r="I387" t="s">
        <v>167</v>
      </c>
      <c r="J387">
        <v>-40</v>
      </c>
      <c r="K387" t="s">
        <v>8</v>
      </c>
      <c r="M387" t="s">
        <v>263</v>
      </c>
      <c r="N387">
        <v>8750074</v>
      </c>
      <c r="O387" t="s">
        <v>296</v>
      </c>
      <c r="P387" s="507">
        <v>44824</v>
      </c>
      <c r="Q387" t="s">
        <v>187</v>
      </c>
      <c r="R387" s="507">
        <v>37894</v>
      </c>
      <c r="S387" s="507">
        <v>44824</v>
      </c>
      <c r="T387" t="s">
        <v>181</v>
      </c>
      <c r="U387">
        <v>1849</v>
      </c>
      <c r="V387" t="s">
        <v>172</v>
      </c>
      <c r="W387">
        <v>138</v>
      </c>
      <c r="X387" t="s">
        <v>173</v>
      </c>
      <c r="Y387" t="s">
        <v>259</v>
      </c>
      <c r="AC387" t="s">
        <v>177</v>
      </c>
      <c r="AD387" t="s">
        <v>10450</v>
      </c>
      <c r="AE387">
        <v>75011</v>
      </c>
      <c r="AF387" t="s">
        <v>10451</v>
      </c>
      <c r="AI387">
        <v>629888618</v>
      </c>
      <c r="AK387" t="s">
        <v>4039</v>
      </c>
      <c r="AL387">
        <v>0</v>
      </c>
      <c r="AM387">
        <v>0</v>
      </c>
    </row>
    <row r="388" spans="1:39" customFormat="1" ht="12.75">
      <c r="A388">
        <v>364517</v>
      </c>
      <c r="B388" t="s">
        <v>729</v>
      </c>
      <c r="C388" t="s">
        <v>294</v>
      </c>
      <c r="D388">
        <v>364517</v>
      </c>
      <c r="E388" t="s">
        <v>166</v>
      </c>
      <c r="F388" t="s">
        <v>166</v>
      </c>
      <c r="H388" s="507">
        <v>33711</v>
      </c>
      <c r="I388" t="s">
        <v>167</v>
      </c>
      <c r="J388">
        <v>-40</v>
      </c>
      <c r="K388" t="s">
        <v>168</v>
      </c>
      <c r="M388" t="s">
        <v>175</v>
      </c>
      <c r="N388">
        <v>4370566</v>
      </c>
      <c r="O388" t="s">
        <v>176</v>
      </c>
      <c r="P388" s="507">
        <v>44766</v>
      </c>
      <c r="Q388" t="s">
        <v>187</v>
      </c>
      <c r="R388" s="507">
        <v>37432</v>
      </c>
      <c r="S388" s="507">
        <v>44571</v>
      </c>
      <c r="T388" t="s">
        <v>7255</v>
      </c>
      <c r="U388">
        <v>2083</v>
      </c>
      <c r="V388" t="s">
        <v>172</v>
      </c>
      <c r="W388">
        <v>869</v>
      </c>
      <c r="X388" t="s">
        <v>173</v>
      </c>
      <c r="Y388" t="s">
        <v>259</v>
      </c>
      <c r="AB388" s="507">
        <v>44378</v>
      </c>
      <c r="AC388" t="s">
        <v>177</v>
      </c>
      <c r="AD388" t="s">
        <v>10452</v>
      </c>
      <c r="AE388">
        <v>37300</v>
      </c>
      <c r="AF388" t="s">
        <v>10453</v>
      </c>
      <c r="AJ388">
        <v>688851054</v>
      </c>
      <c r="AK388" t="s">
        <v>5492</v>
      </c>
      <c r="AL388">
        <v>0</v>
      </c>
      <c r="AM388">
        <v>0</v>
      </c>
    </row>
    <row r="389" spans="1:39" customFormat="1" ht="12.75">
      <c r="A389">
        <v>1810924</v>
      </c>
      <c r="B389" t="s">
        <v>731</v>
      </c>
      <c r="C389" t="s">
        <v>268</v>
      </c>
      <c r="D389">
        <v>1810924</v>
      </c>
      <c r="E389" t="s">
        <v>169</v>
      </c>
      <c r="H389" s="507">
        <v>41075</v>
      </c>
      <c r="I389" t="s">
        <v>245</v>
      </c>
      <c r="J389">
        <v>-11</v>
      </c>
      <c r="K389" t="s">
        <v>8</v>
      </c>
      <c r="M389" t="s">
        <v>2773</v>
      </c>
      <c r="N389">
        <v>4180486</v>
      </c>
      <c r="O389" t="s">
        <v>2807</v>
      </c>
      <c r="P389" s="507">
        <v>44840</v>
      </c>
      <c r="Q389" t="s">
        <v>187</v>
      </c>
      <c r="R389" s="507">
        <v>44840</v>
      </c>
      <c r="T389" t="s">
        <v>5765</v>
      </c>
      <c r="U389">
        <v>500</v>
      </c>
      <c r="X389">
        <v>5</v>
      </c>
      <c r="Y389" t="s">
        <v>259</v>
      </c>
      <c r="AC389" t="s">
        <v>177</v>
      </c>
      <c r="AD389" t="s">
        <v>10454</v>
      </c>
      <c r="AE389">
        <v>18190</v>
      </c>
      <c r="AF389" t="s">
        <v>10455</v>
      </c>
      <c r="AJ389" t="s">
        <v>10456</v>
      </c>
      <c r="AK389" t="s">
        <v>10457</v>
      </c>
      <c r="AL389">
        <v>0</v>
      </c>
      <c r="AM389">
        <v>0</v>
      </c>
    </row>
    <row r="390" spans="1:39" customFormat="1" ht="12.75">
      <c r="A390">
        <v>4461746</v>
      </c>
      <c r="B390" t="s">
        <v>5804</v>
      </c>
      <c r="C390" t="s">
        <v>389</v>
      </c>
      <c r="D390">
        <v>4461746</v>
      </c>
      <c r="E390" t="s">
        <v>166</v>
      </c>
      <c r="F390" t="s">
        <v>169</v>
      </c>
      <c r="H390" s="507">
        <v>41490</v>
      </c>
      <c r="I390" t="s">
        <v>251</v>
      </c>
      <c r="J390">
        <v>-10</v>
      </c>
      <c r="K390" t="s">
        <v>8</v>
      </c>
      <c r="M390" t="s">
        <v>228</v>
      </c>
      <c r="N390">
        <v>12440281</v>
      </c>
      <c r="O390" t="s">
        <v>3648</v>
      </c>
      <c r="P390" s="507">
        <v>44804</v>
      </c>
      <c r="Q390" t="s">
        <v>187</v>
      </c>
      <c r="R390" s="507">
        <v>44456</v>
      </c>
      <c r="T390" t="s">
        <v>5765</v>
      </c>
      <c r="U390">
        <v>500</v>
      </c>
      <c r="X390">
        <v>5</v>
      </c>
      <c r="Y390" t="s">
        <v>259</v>
      </c>
      <c r="AC390" t="s">
        <v>177</v>
      </c>
      <c r="AD390" t="s">
        <v>9941</v>
      </c>
      <c r="AE390">
        <v>44000</v>
      </c>
      <c r="AF390" t="s">
        <v>10458</v>
      </c>
      <c r="AJ390">
        <v>660919058</v>
      </c>
      <c r="AK390" t="s">
        <v>6760</v>
      </c>
      <c r="AL390">
        <v>0</v>
      </c>
      <c r="AM390">
        <v>0</v>
      </c>
    </row>
    <row r="391" spans="1:39" customFormat="1" ht="12.75">
      <c r="A391">
        <v>4941002</v>
      </c>
      <c r="B391" t="s">
        <v>6761</v>
      </c>
      <c r="C391" t="s">
        <v>334</v>
      </c>
      <c r="D391">
        <v>4941002</v>
      </c>
      <c r="E391" t="s">
        <v>169</v>
      </c>
      <c r="F391" t="s">
        <v>169</v>
      </c>
      <c r="H391" s="507">
        <v>41274</v>
      </c>
      <c r="I391" t="s">
        <v>245</v>
      </c>
      <c r="J391">
        <v>-11</v>
      </c>
      <c r="K391" t="s">
        <v>8</v>
      </c>
      <c r="M391" t="s">
        <v>236</v>
      </c>
      <c r="N391">
        <v>12490080</v>
      </c>
      <c r="O391" t="s">
        <v>2159</v>
      </c>
      <c r="P391" s="507">
        <v>44819</v>
      </c>
      <c r="Q391" t="s">
        <v>187</v>
      </c>
      <c r="R391" s="507">
        <v>44454</v>
      </c>
      <c r="S391" s="507">
        <v>44818</v>
      </c>
      <c r="T391" t="s">
        <v>181</v>
      </c>
      <c r="U391">
        <v>500</v>
      </c>
      <c r="X391">
        <v>5</v>
      </c>
      <c r="Y391" t="s">
        <v>259</v>
      </c>
      <c r="AC391" t="s">
        <v>177</v>
      </c>
      <c r="AD391" t="s">
        <v>10313</v>
      </c>
      <c r="AE391">
        <v>49610</v>
      </c>
      <c r="AF391" t="s">
        <v>10459</v>
      </c>
      <c r="AJ391">
        <v>671022734</v>
      </c>
      <c r="AK391" t="s">
        <v>6762</v>
      </c>
      <c r="AL391">
        <v>0</v>
      </c>
      <c r="AM391">
        <v>0</v>
      </c>
    </row>
    <row r="392" spans="1:39" customFormat="1" ht="12.75">
      <c r="A392">
        <v>4115421</v>
      </c>
      <c r="B392" t="s">
        <v>7338</v>
      </c>
      <c r="C392" t="s">
        <v>798</v>
      </c>
      <c r="D392">
        <v>4115421</v>
      </c>
      <c r="E392" t="s">
        <v>169</v>
      </c>
      <c r="H392" s="507">
        <v>41187</v>
      </c>
      <c r="I392" t="s">
        <v>245</v>
      </c>
      <c r="J392">
        <v>-11</v>
      </c>
      <c r="K392" t="s">
        <v>8</v>
      </c>
      <c r="M392" t="s">
        <v>2783</v>
      </c>
      <c r="N392">
        <v>4410080</v>
      </c>
      <c r="O392" t="s">
        <v>2786</v>
      </c>
      <c r="P392" s="507">
        <v>44825</v>
      </c>
      <c r="Q392" t="s">
        <v>187</v>
      </c>
      <c r="R392" s="507">
        <v>44825</v>
      </c>
      <c r="T392" t="s">
        <v>5760</v>
      </c>
      <c r="U392">
        <v>500</v>
      </c>
      <c r="X392">
        <v>5</v>
      </c>
      <c r="Y392" t="s">
        <v>259</v>
      </c>
      <c r="AC392" t="s">
        <v>177</v>
      </c>
      <c r="AD392" t="s">
        <v>10460</v>
      </c>
      <c r="AE392">
        <v>41500</v>
      </c>
      <c r="AF392" t="s">
        <v>10461</v>
      </c>
      <c r="AK392" t="s">
        <v>5518</v>
      </c>
      <c r="AL392">
        <v>0</v>
      </c>
      <c r="AM392">
        <v>0</v>
      </c>
    </row>
    <row r="393" spans="1:39" customFormat="1" ht="12.75">
      <c r="A393">
        <v>4444014</v>
      </c>
      <c r="B393" t="s">
        <v>734</v>
      </c>
      <c r="C393" t="s">
        <v>645</v>
      </c>
      <c r="D393">
        <v>4444014</v>
      </c>
      <c r="E393" t="s">
        <v>166</v>
      </c>
      <c r="F393" t="s">
        <v>166</v>
      </c>
      <c r="H393" s="507">
        <v>35538</v>
      </c>
      <c r="I393" t="s">
        <v>167</v>
      </c>
      <c r="J393">
        <v>-40</v>
      </c>
      <c r="K393" t="s">
        <v>168</v>
      </c>
      <c r="M393" t="s">
        <v>228</v>
      </c>
      <c r="N393">
        <v>12440281</v>
      </c>
      <c r="O393" t="s">
        <v>3648</v>
      </c>
      <c r="P393" s="507">
        <v>44814</v>
      </c>
      <c r="Q393" t="s">
        <v>187</v>
      </c>
      <c r="R393" s="507">
        <v>40441</v>
      </c>
      <c r="S393" s="507">
        <v>44813</v>
      </c>
      <c r="T393" t="s">
        <v>181</v>
      </c>
      <c r="U393">
        <v>1885</v>
      </c>
      <c r="X393">
        <v>18</v>
      </c>
      <c r="Y393" t="s">
        <v>259</v>
      </c>
      <c r="AB393" s="507">
        <v>44743</v>
      </c>
      <c r="AC393" t="s">
        <v>177</v>
      </c>
      <c r="AD393" t="s">
        <v>10462</v>
      </c>
      <c r="AE393">
        <v>44340</v>
      </c>
      <c r="AF393" t="s">
        <v>10463</v>
      </c>
      <c r="AJ393">
        <v>786478039</v>
      </c>
      <c r="AK393" t="s">
        <v>4764</v>
      </c>
      <c r="AL393">
        <v>0</v>
      </c>
      <c r="AM393">
        <v>0</v>
      </c>
    </row>
    <row r="394" spans="1:39" customFormat="1" ht="12.75">
      <c r="A394">
        <v>7858785</v>
      </c>
      <c r="B394" t="s">
        <v>734</v>
      </c>
      <c r="C394" t="s">
        <v>6554</v>
      </c>
      <c r="D394">
        <v>7858785</v>
      </c>
      <c r="E394" t="s">
        <v>166</v>
      </c>
      <c r="F394" t="s">
        <v>166</v>
      </c>
      <c r="H394" s="507">
        <v>37803</v>
      </c>
      <c r="I394" t="s">
        <v>167</v>
      </c>
      <c r="J394">
        <v>-40</v>
      </c>
      <c r="K394" t="s">
        <v>168</v>
      </c>
      <c r="M394" t="s">
        <v>238</v>
      </c>
      <c r="N394">
        <v>8780496</v>
      </c>
      <c r="O394" t="s">
        <v>270</v>
      </c>
      <c r="P394" s="507">
        <v>44828</v>
      </c>
      <c r="Q394" t="s">
        <v>187</v>
      </c>
      <c r="R394" s="507">
        <v>40436</v>
      </c>
      <c r="S394" s="507">
        <v>44827</v>
      </c>
      <c r="T394" t="s">
        <v>181</v>
      </c>
      <c r="U394">
        <v>2129</v>
      </c>
      <c r="V394" t="s">
        <v>172</v>
      </c>
      <c r="W394">
        <v>754</v>
      </c>
      <c r="X394" t="s">
        <v>173</v>
      </c>
      <c r="Y394" t="s">
        <v>259</v>
      </c>
      <c r="AC394" t="s">
        <v>177</v>
      </c>
      <c r="AD394" t="s">
        <v>10464</v>
      </c>
      <c r="AE394">
        <v>78690</v>
      </c>
      <c r="AF394" t="s">
        <v>10465</v>
      </c>
      <c r="AK394" t="s">
        <v>4040</v>
      </c>
      <c r="AL394">
        <v>0</v>
      </c>
      <c r="AM394">
        <v>0</v>
      </c>
    </row>
    <row r="395" spans="1:39" customFormat="1" ht="12.75">
      <c r="A395">
        <v>9443163</v>
      </c>
      <c r="B395" t="s">
        <v>734</v>
      </c>
      <c r="C395" t="s">
        <v>403</v>
      </c>
      <c r="D395">
        <v>9443163</v>
      </c>
      <c r="E395" t="s">
        <v>166</v>
      </c>
      <c r="F395" t="s">
        <v>166</v>
      </c>
      <c r="H395" s="507">
        <v>37885</v>
      </c>
      <c r="I395" t="s">
        <v>167</v>
      </c>
      <c r="J395">
        <v>-40</v>
      </c>
      <c r="K395" t="s">
        <v>8</v>
      </c>
      <c r="M395" t="s">
        <v>246</v>
      </c>
      <c r="N395">
        <v>8940033</v>
      </c>
      <c r="O395" t="s">
        <v>399</v>
      </c>
      <c r="P395" s="507">
        <v>44819</v>
      </c>
      <c r="Q395" t="s">
        <v>187</v>
      </c>
      <c r="R395" s="507">
        <v>40816</v>
      </c>
      <c r="S395" s="507">
        <v>44088</v>
      </c>
      <c r="T395" t="s">
        <v>7255</v>
      </c>
      <c r="U395">
        <v>953</v>
      </c>
      <c r="X395">
        <v>9</v>
      </c>
      <c r="Y395" t="s">
        <v>259</v>
      </c>
      <c r="AC395" t="s">
        <v>177</v>
      </c>
      <c r="AD395" t="s">
        <v>10466</v>
      </c>
      <c r="AE395">
        <v>94700</v>
      </c>
      <c r="AF395" t="s">
        <v>10467</v>
      </c>
      <c r="AJ395">
        <v>698032517</v>
      </c>
      <c r="AK395" t="s">
        <v>6899</v>
      </c>
      <c r="AL395">
        <v>0</v>
      </c>
      <c r="AM395">
        <v>0</v>
      </c>
    </row>
    <row r="396" spans="1:39" customFormat="1" ht="12.75">
      <c r="A396">
        <v>9539868</v>
      </c>
      <c r="B396" t="s">
        <v>6555</v>
      </c>
      <c r="C396" t="s">
        <v>1678</v>
      </c>
      <c r="D396">
        <v>9539868</v>
      </c>
      <c r="E396" t="s">
        <v>166</v>
      </c>
      <c r="F396" t="s">
        <v>166</v>
      </c>
      <c r="H396" s="507">
        <v>40949</v>
      </c>
      <c r="I396" t="s">
        <v>245</v>
      </c>
      <c r="J396">
        <v>-11</v>
      </c>
      <c r="K396" t="s">
        <v>8</v>
      </c>
      <c r="M396" t="s">
        <v>232</v>
      </c>
      <c r="N396">
        <v>8950479</v>
      </c>
      <c r="O396" t="s">
        <v>516</v>
      </c>
      <c r="P396" s="507">
        <v>44819</v>
      </c>
      <c r="Q396" t="s">
        <v>187</v>
      </c>
      <c r="R396" s="507">
        <v>44457</v>
      </c>
      <c r="T396" t="s">
        <v>5765</v>
      </c>
      <c r="U396">
        <v>500</v>
      </c>
      <c r="X396">
        <v>5</v>
      </c>
      <c r="Y396" t="s">
        <v>259</v>
      </c>
      <c r="AC396" t="s">
        <v>177</v>
      </c>
      <c r="AD396" t="s">
        <v>9714</v>
      </c>
      <c r="AE396">
        <v>95220</v>
      </c>
      <c r="AF396" t="s">
        <v>10468</v>
      </c>
      <c r="AJ396">
        <v>610607130</v>
      </c>
      <c r="AK396" t="s">
        <v>3973</v>
      </c>
      <c r="AL396">
        <v>0</v>
      </c>
      <c r="AM396">
        <v>0</v>
      </c>
    </row>
    <row r="397" spans="1:39" customFormat="1" ht="12.75">
      <c r="A397">
        <v>4463146</v>
      </c>
      <c r="B397" t="s">
        <v>734</v>
      </c>
      <c r="C397" t="s">
        <v>1086</v>
      </c>
      <c r="D397">
        <v>4463146</v>
      </c>
      <c r="E397" t="s">
        <v>166</v>
      </c>
      <c r="H397" s="507">
        <v>26263</v>
      </c>
      <c r="I397" t="s">
        <v>367</v>
      </c>
      <c r="J397">
        <v>-60</v>
      </c>
      <c r="K397" t="s">
        <v>8</v>
      </c>
      <c r="M397" t="s">
        <v>228</v>
      </c>
      <c r="N397">
        <v>12440139</v>
      </c>
      <c r="O397" t="s">
        <v>2231</v>
      </c>
      <c r="P397" s="507">
        <v>44795</v>
      </c>
      <c r="Q397" t="s">
        <v>187</v>
      </c>
      <c r="R397" s="507">
        <v>44795</v>
      </c>
      <c r="S397" s="507">
        <v>44725</v>
      </c>
      <c r="T397" t="s">
        <v>181</v>
      </c>
      <c r="U397">
        <v>950</v>
      </c>
      <c r="X397">
        <v>9</v>
      </c>
      <c r="Y397" t="s">
        <v>259</v>
      </c>
      <c r="AC397" t="s">
        <v>177</v>
      </c>
      <c r="AD397" t="s">
        <v>10469</v>
      </c>
      <c r="AE397">
        <v>44330</v>
      </c>
      <c r="AF397" t="s">
        <v>10470</v>
      </c>
      <c r="AJ397">
        <v>674484401</v>
      </c>
      <c r="AK397" t="s">
        <v>8175</v>
      </c>
      <c r="AL397">
        <v>0</v>
      </c>
      <c r="AM397">
        <v>0</v>
      </c>
    </row>
    <row r="398" spans="1:39" customFormat="1" ht="12.75">
      <c r="A398">
        <v>7889718</v>
      </c>
      <c r="B398" t="s">
        <v>2299</v>
      </c>
      <c r="C398" t="s">
        <v>7340</v>
      </c>
      <c r="D398">
        <v>7889718</v>
      </c>
      <c r="E398" t="s">
        <v>169</v>
      </c>
      <c r="H398" s="507">
        <v>41234</v>
      </c>
      <c r="I398" t="s">
        <v>245</v>
      </c>
      <c r="J398">
        <v>-11</v>
      </c>
      <c r="K398" t="s">
        <v>8</v>
      </c>
      <c r="M398" t="s">
        <v>238</v>
      </c>
      <c r="N398">
        <v>8781477</v>
      </c>
      <c r="O398" t="s">
        <v>3567</v>
      </c>
      <c r="P398" s="507">
        <v>44795</v>
      </c>
      <c r="Q398" t="s">
        <v>187</v>
      </c>
      <c r="R398" s="507">
        <v>44795</v>
      </c>
      <c r="T398" t="s">
        <v>5765</v>
      </c>
      <c r="U398">
        <v>500</v>
      </c>
      <c r="X398">
        <v>5</v>
      </c>
      <c r="Y398" t="s">
        <v>259</v>
      </c>
      <c r="AC398" t="s">
        <v>177</v>
      </c>
      <c r="AD398" t="s">
        <v>10471</v>
      </c>
      <c r="AE398">
        <v>78960</v>
      </c>
      <c r="AF398" t="s">
        <v>10472</v>
      </c>
      <c r="AK398" t="s">
        <v>7339</v>
      </c>
      <c r="AL398">
        <v>0</v>
      </c>
      <c r="AM398">
        <v>0</v>
      </c>
    </row>
    <row r="399" spans="1:39" customFormat="1" ht="12.75">
      <c r="A399">
        <v>4936825</v>
      </c>
      <c r="B399" t="s">
        <v>2299</v>
      </c>
      <c r="C399" t="s">
        <v>1530</v>
      </c>
      <c r="D399">
        <v>4936825</v>
      </c>
      <c r="E399" t="s">
        <v>166</v>
      </c>
      <c r="F399" t="s">
        <v>166</v>
      </c>
      <c r="H399" s="507">
        <v>39586</v>
      </c>
      <c r="I399" t="s">
        <v>200</v>
      </c>
      <c r="J399">
        <v>-15</v>
      </c>
      <c r="K399" t="s">
        <v>8</v>
      </c>
      <c r="M399" t="s">
        <v>236</v>
      </c>
      <c r="N399">
        <v>12490040</v>
      </c>
      <c r="O399" t="s">
        <v>2207</v>
      </c>
      <c r="P399" s="507">
        <v>44773</v>
      </c>
      <c r="Q399" t="s">
        <v>187</v>
      </c>
      <c r="R399" s="507">
        <v>42572</v>
      </c>
      <c r="T399" t="s">
        <v>5765</v>
      </c>
      <c r="U399">
        <v>1410</v>
      </c>
      <c r="X399">
        <v>14</v>
      </c>
      <c r="Y399" t="s">
        <v>259</v>
      </c>
      <c r="AC399" t="s">
        <v>177</v>
      </c>
      <c r="AD399" t="s">
        <v>10473</v>
      </c>
      <c r="AE399">
        <v>49740</v>
      </c>
      <c r="AF399" t="s">
        <v>10474</v>
      </c>
      <c r="AI399">
        <v>241701553</v>
      </c>
      <c r="AJ399">
        <v>647528311</v>
      </c>
      <c r="AK399" t="s">
        <v>4765</v>
      </c>
      <c r="AL399">
        <v>0</v>
      </c>
      <c r="AM399">
        <v>0</v>
      </c>
    </row>
    <row r="400" spans="1:39" customFormat="1" ht="12.75">
      <c r="A400">
        <v>3535718</v>
      </c>
      <c r="B400" t="s">
        <v>3071</v>
      </c>
      <c r="C400" t="s">
        <v>284</v>
      </c>
      <c r="D400">
        <v>3535718</v>
      </c>
      <c r="E400" t="s">
        <v>166</v>
      </c>
      <c r="F400" t="s">
        <v>166</v>
      </c>
      <c r="H400" s="507">
        <v>39574</v>
      </c>
      <c r="I400" t="s">
        <v>200</v>
      </c>
      <c r="J400">
        <v>-15</v>
      </c>
      <c r="K400" t="s">
        <v>8</v>
      </c>
      <c r="M400" t="s">
        <v>178</v>
      </c>
      <c r="N400">
        <v>3350011</v>
      </c>
      <c r="O400" t="s">
        <v>234</v>
      </c>
      <c r="P400" s="507">
        <v>44802</v>
      </c>
      <c r="Q400" t="s">
        <v>187</v>
      </c>
      <c r="R400" s="507">
        <v>42298</v>
      </c>
      <c r="T400" t="s">
        <v>5765</v>
      </c>
      <c r="U400">
        <v>968</v>
      </c>
      <c r="X400">
        <v>9</v>
      </c>
      <c r="Y400" t="s">
        <v>259</v>
      </c>
      <c r="AC400" t="s">
        <v>177</v>
      </c>
      <c r="AD400" t="s">
        <v>10123</v>
      </c>
      <c r="AE400">
        <v>35200</v>
      </c>
      <c r="AF400" t="s">
        <v>10475</v>
      </c>
      <c r="AJ400">
        <v>675533158</v>
      </c>
      <c r="AK400" t="s">
        <v>5263</v>
      </c>
      <c r="AL400">
        <v>0</v>
      </c>
      <c r="AM400">
        <v>0</v>
      </c>
    </row>
    <row r="401" spans="1:39" customFormat="1" ht="12.75">
      <c r="A401">
        <v>9541381</v>
      </c>
      <c r="B401" t="s">
        <v>5805</v>
      </c>
      <c r="C401" t="s">
        <v>268</v>
      </c>
      <c r="D401">
        <v>9541381</v>
      </c>
      <c r="E401" t="s">
        <v>166</v>
      </c>
      <c r="H401" s="507">
        <v>41551</v>
      </c>
      <c r="I401" t="s">
        <v>251</v>
      </c>
      <c r="J401">
        <v>-10</v>
      </c>
      <c r="K401" t="s">
        <v>8</v>
      </c>
      <c r="M401" t="s">
        <v>232</v>
      </c>
      <c r="N401">
        <v>8951458</v>
      </c>
      <c r="O401" t="s">
        <v>401</v>
      </c>
      <c r="P401" s="507">
        <v>44842</v>
      </c>
      <c r="Q401" t="s">
        <v>187</v>
      </c>
      <c r="R401" s="507">
        <v>44842</v>
      </c>
      <c r="T401" t="s">
        <v>5765</v>
      </c>
      <c r="U401">
        <v>500</v>
      </c>
      <c r="X401">
        <v>5</v>
      </c>
      <c r="Y401" t="s">
        <v>259</v>
      </c>
      <c r="AC401" t="s">
        <v>177</v>
      </c>
      <c r="AD401" t="s">
        <v>10476</v>
      </c>
      <c r="AE401">
        <v>95290</v>
      </c>
      <c r="AF401" t="s">
        <v>10477</v>
      </c>
      <c r="AJ401" t="s">
        <v>10478</v>
      </c>
      <c r="AK401" t="s">
        <v>10479</v>
      </c>
      <c r="AL401">
        <v>0</v>
      </c>
      <c r="AM401">
        <v>0</v>
      </c>
    </row>
    <row r="402" spans="1:39" customFormat="1" ht="12.75">
      <c r="A402">
        <v>7510695</v>
      </c>
      <c r="B402" t="s">
        <v>745</v>
      </c>
      <c r="C402" t="s">
        <v>472</v>
      </c>
      <c r="D402">
        <v>7510695</v>
      </c>
      <c r="E402" t="s">
        <v>166</v>
      </c>
      <c r="F402" t="s">
        <v>166</v>
      </c>
      <c r="H402" s="507">
        <v>27463</v>
      </c>
      <c r="I402" t="s">
        <v>192</v>
      </c>
      <c r="J402">
        <v>-50</v>
      </c>
      <c r="K402" t="s">
        <v>8</v>
      </c>
      <c r="M402" t="s">
        <v>203</v>
      </c>
      <c r="N402">
        <v>8920025</v>
      </c>
      <c r="O402" t="s">
        <v>213</v>
      </c>
      <c r="P402" s="507">
        <v>44824</v>
      </c>
      <c r="Q402" t="s">
        <v>187</v>
      </c>
      <c r="R402" s="507">
        <v>37432</v>
      </c>
      <c r="S402" s="507">
        <v>44438</v>
      </c>
      <c r="T402" t="s">
        <v>7255</v>
      </c>
      <c r="U402">
        <v>880</v>
      </c>
      <c r="X402">
        <v>8</v>
      </c>
      <c r="Y402" t="s">
        <v>259</v>
      </c>
      <c r="AC402" t="s">
        <v>177</v>
      </c>
      <c r="AD402" t="s">
        <v>10480</v>
      </c>
      <c r="AE402">
        <v>92700</v>
      </c>
      <c r="AF402" t="s">
        <v>10481</v>
      </c>
      <c r="AJ402">
        <v>626664755</v>
      </c>
      <c r="AK402" t="s">
        <v>4042</v>
      </c>
      <c r="AL402">
        <v>0</v>
      </c>
      <c r="AM402">
        <v>0</v>
      </c>
    </row>
    <row r="403" spans="1:39" customFormat="1" ht="12.75">
      <c r="A403">
        <v>394331</v>
      </c>
      <c r="B403" t="s">
        <v>3571</v>
      </c>
      <c r="C403" t="s">
        <v>362</v>
      </c>
      <c r="D403">
        <v>394331</v>
      </c>
      <c r="E403" t="s">
        <v>166</v>
      </c>
      <c r="F403" t="s">
        <v>166</v>
      </c>
      <c r="H403" s="507">
        <v>36489</v>
      </c>
      <c r="I403" t="s">
        <v>167</v>
      </c>
      <c r="J403">
        <v>-40</v>
      </c>
      <c r="K403" t="s">
        <v>8</v>
      </c>
      <c r="M403" t="s">
        <v>246</v>
      </c>
      <c r="N403">
        <v>8940073</v>
      </c>
      <c r="O403" t="s">
        <v>258</v>
      </c>
      <c r="P403" s="507">
        <v>44817</v>
      </c>
      <c r="Q403" t="s">
        <v>187</v>
      </c>
      <c r="R403" s="507">
        <v>38599</v>
      </c>
      <c r="S403" s="507">
        <v>44085</v>
      </c>
      <c r="T403" t="s">
        <v>7255</v>
      </c>
      <c r="U403">
        <v>2013</v>
      </c>
      <c r="V403" t="s">
        <v>172</v>
      </c>
      <c r="W403">
        <v>80</v>
      </c>
      <c r="X403" t="s">
        <v>173</v>
      </c>
      <c r="Y403" t="s">
        <v>259</v>
      </c>
      <c r="AB403" s="507">
        <v>43647</v>
      </c>
      <c r="AC403" t="s">
        <v>177</v>
      </c>
      <c r="AD403" t="s">
        <v>10482</v>
      </c>
      <c r="AE403">
        <v>92300</v>
      </c>
      <c r="AF403" t="s">
        <v>10483</v>
      </c>
      <c r="AJ403">
        <v>674402254</v>
      </c>
      <c r="AK403" t="s">
        <v>6900</v>
      </c>
      <c r="AL403">
        <v>0</v>
      </c>
      <c r="AM403">
        <v>0</v>
      </c>
    </row>
    <row r="404" spans="1:39" customFormat="1" ht="12.75">
      <c r="A404">
        <v>7889751</v>
      </c>
      <c r="B404" t="s">
        <v>8495</v>
      </c>
      <c r="C404" t="s">
        <v>421</v>
      </c>
      <c r="D404">
        <v>7889751</v>
      </c>
      <c r="E404" t="s">
        <v>169</v>
      </c>
      <c r="H404" s="507">
        <v>40981</v>
      </c>
      <c r="I404" t="s">
        <v>245</v>
      </c>
      <c r="J404">
        <v>-11</v>
      </c>
      <c r="K404" t="s">
        <v>8</v>
      </c>
      <c r="M404" t="s">
        <v>238</v>
      </c>
      <c r="N404">
        <v>8781477</v>
      </c>
      <c r="O404" t="s">
        <v>3567</v>
      </c>
      <c r="P404" s="507">
        <v>44806</v>
      </c>
      <c r="Q404" t="s">
        <v>187</v>
      </c>
      <c r="R404" s="507">
        <v>44806</v>
      </c>
      <c r="T404" t="s">
        <v>5765</v>
      </c>
      <c r="U404">
        <v>500</v>
      </c>
      <c r="X404">
        <v>5</v>
      </c>
      <c r="Y404" t="s">
        <v>259</v>
      </c>
      <c r="AC404" t="s">
        <v>177</v>
      </c>
      <c r="AD404" t="s">
        <v>9921</v>
      </c>
      <c r="AE404">
        <v>78960</v>
      </c>
      <c r="AF404" t="s">
        <v>10484</v>
      </c>
      <c r="AJ404">
        <v>622777185</v>
      </c>
      <c r="AK404" t="s">
        <v>8496</v>
      </c>
      <c r="AL404">
        <v>0</v>
      </c>
      <c r="AM404">
        <v>0</v>
      </c>
    </row>
    <row r="405" spans="1:39" customFormat="1" ht="12.75">
      <c r="A405">
        <v>2221844</v>
      </c>
      <c r="B405" t="s">
        <v>2301</v>
      </c>
      <c r="C405" t="s">
        <v>10485</v>
      </c>
      <c r="D405">
        <v>2221844</v>
      </c>
      <c r="E405" t="s">
        <v>169</v>
      </c>
      <c r="H405" s="507">
        <v>41669</v>
      </c>
      <c r="I405" t="s">
        <v>169</v>
      </c>
      <c r="J405">
        <v>-9</v>
      </c>
      <c r="K405" t="s">
        <v>8</v>
      </c>
      <c r="M405" t="s">
        <v>215</v>
      </c>
      <c r="N405">
        <v>3220139</v>
      </c>
      <c r="O405" t="s">
        <v>3447</v>
      </c>
      <c r="P405" s="507">
        <v>44828</v>
      </c>
      <c r="Q405" t="s">
        <v>187</v>
      </c>
      <c r="R405" s="507">
        <v>44828</v>
      </c>
      <c r="T405" t="s">
        <v>5765</v>
      </c>
      <c r="U405">
        <v>500</v>
      </c>
      <c r="X405">
        <v>5</v>
      </c>
      <c r="Y405" t="s">
        <v>259</v>
      </c>
      <c r="AC405" t="s">
        <v>177</v>
      </c>
      <c r="AD405" t="s">
        <v>10486</v>
      </c>
      <c r="AE405">
        <v>22270</v>
      </c>
      <c r="AF405" t="s">
        <v>10487</v>
      </c>
      <c r="AJ405">
        <v>669440696</v>
      </c>
      <c r="AK405" t="s">
        <v>10488</v>
      </c>
      <c r="AL405">
        <v>0</v>
      </c>
      <c r="AM405">
        <v>0</v>
      </c>
    </row>
    <row r="406" spans="1:39" customFormat="1" ht="12.75">
      <c r="A406">
        <v>4463524</v>
      </c>
      <c r="B406" t="s">
        <v>2301</v>
      </c>
      <c r="C406" t="s">
        <v>837</v>
      </c>
      <c r="D406">
        <v>4463524</v>
      </c>
      <c r="E406" t="s">
        <v>166</v>
      </c>
      <c r="H406" s="507">
        <v>40954</v>
      </c>
      <c r="I406" t="s">
        <v>245</v>
      </c>
      <c r="J406">
        <v>-11</v>
      </c>
      <c r="K406" t="s">
        <v>8</v>
      </c>
      <c r="M406" t="s">
        <v>228</v>
      </c>
      <c r="N406">
        <v>12440004</v>
      </c>
      <c r="O406" t="s">
        <v>3432</v>
      </c>
      <c r="P406" s="507">
        <v>44819</v>
      </c>
      <c r="Q406" t="s">
        <v>187</v>
      </c>
      <c r="R406" s="507">
        <v>44819</v>
      </c>
      <c r="T406" t="s">
        <v>5765</v>
      </c>
      <c r="U406">
        <v>500</v>
      </c>
      <c r="X406">
        <v>5</v>
      </c>
      <c r="Y406" t="s">
        <v>259</v>
      </c>
      <c r="AC406" t="s">
        <v>177</v>
      </c>
      <c r="AD406" t="s">
        <v>10489</v>
      </c>
      <c r="AE406">
        <v>44000</v>
      </c>
      <c r="AF406" t="s">
        <v>10490</v>
      </c>
      <c r="AK406" t="s">
        <v>9423</v>
      </c>
      <c r="AL406">
        <v>0</v>
      </c>
      <c r="AM406">
        <v>0</v>
      </c>
    </row>
    <row r="407" spans="1:39" customFormat="1" ht="12.75">
      <c r="A407">
        <v>5960464</v>
      </c>
      <c r="B407" t="s">
        <v>5806</v>
      </c>
      <c r="C407" t="s">
        <v>189</v>
      </c>
      <c r="D407">
        <v>5960464</v>
      </c>
      <c r="E407" t="s">
        <v>166</v>
      </c>
      <c r="F407" t="s">
        <v>166</v>
      </c>
      <c r="H407" s="507">
        <v>36559</v>
      </c>
      <c r="I407" t="s">
        <v>167</v>
      </c>
      <c r="J407">
        <v>-40</v>
      </c>
      <c r="K407" t="s">
        <v>168</v>
      </c>
      <c r="M407" t="s">
        <v>175</v>
      </c>
      <c r="N407">
        <v>4370566</v>
      </c>
      <c r="O407" t="s">
        <v>176</v>
      </c>
      <c r="P407" s="507">
        <v>44825</v>
      </c>
      <c r="Q407" t="s">
        <v>187</v>
      </c>
      <c r="R407" s="507">
        <v>40450</v>
      </c>
      <c r="S407" s="507">
        <v>44824</v>
      </c>
      <c r="T407" t="s">
        <v>181</v>
      </c>
      <c r="U407">
        <v>1938</v>
      </c>
      <c r="X407">
        <v>19</v>
      </c>
      <c r="Y407" t="s">
        <v>259</v>
      </c>
      <c r="AB407" s="507">
        <v>44378</v>
      </c>
      <c r="AC407" t="s">
        <v>177</v>
      </c>
      <c r="AD407" t="s">
        <v>10088</v>
      </c>
      <c r="AE407">
        <v>37000</v>
      </c>
      <c r="AF407" t="s">
        <v>10491</v>
      </c>
      <c r="AJ407">
        <v>788171593</v>
      </c>
      <c r="AK407" t="s">
        <v>6556</v>
      </c>
      <c r="AL407">
        <v>0</v>
      </c>
      <c r="AM407">
        <v>0</v>
      </c>
    </row>
    <row r="408" spans="1:39" customFormat="1" ht="12.75">
      <c r="A408">
        <v>8529166</v>
      </c>
      <c r="B408" t="s">
        <v>2302</v>
      </c>
      <c r="C408" t="s">
        <v>743</v>
      </c>
      <c r="D408">
        <v>8529166</v>
      </c>
      <c r="E408" t="s">
        <v>166</v>
      </c>
      <c r="F408" t="s">
        <v>166</v>
      </c>
      <c r="H408" s="507">
        <v>40205</v>
      </c>
      <c r="I408" t="s">
        <v>254</v>
      </c>
      <c r="J408">
        <v>-13</v>
      </c>
      <c r="K408" t="s">
        <v>168</v>
      </c>
      <c r="M408" t="s">
        <v>208</v>
      </c>
      <c r="N408">
        <v>12851030</v>
      </c>
      <c r="O408" t="s">
        <v>6242</v>
      </c>
      <c r="P408" s="507">
        <v>44812</v>
      </c>
      <c r="Q408" t="s">
        <v>187</v>
      </c>
      <c r="R408" s="507">
        <v>43376</v>
      </c>
      <c r="T408" t="s">
        <v>5765</v>
      </c>
      <c r="U408">
        <v>724</v>
      </c>
      <c r="X408">
        <v>7</v>
      </c>
      <c r="Y408" t="s">
        <v>259</v>
      </c>
      <c r="AC408" t="s">
        <v>177</v>
      </c>
      <c r="AD408" t="s">
        <v>10492</v>
      </c>
      <c r="AE408">
        <v>85340</v>
      </c>
      <c r="AF408" t="s">
        <v>10493</v>
      </c>
      <c r="AJ408">
        <v>611268464</v>
      </c>
      <c r="AK408" t="s">
        <v>4766</v>
      </c>
      <c r="AL408">
        <v>0</v>
      </c>
      <c r="AM408">
        <v>0</v>
      </c>
    </row>
    <row r="409" spans="1:39" customFormat="1" ht="12.75">
      <c r="A409">
        <v>2942724</v>
      </c>
      <c r="B409" t="s">
        <v>3072</v>
      </c>
      <c r="C409" t="s">
        <v>1045</v>
      </c>
      <c r="D409">
        <v>2942724</v>
      </c>
      <c r="E409" t="s">
        <v>169</v>
      </c>
      <c r="H409" s="507">
        <v>41028</v>
      </c>
      <c r="I409" t="s">
        <v>245</v>
      </c>
      <c r="J409">
        <v>-11</v>
      </c>
      <c r="K409" t="s">
        <v>8</v>
      </c>
      <c r="M409" t="s">
        <v>3025</v>
      </c>
      <c r="N409">
        <v>3290087</v>
      </c>
      <c r="O409" t="s">
        <v>3027</v>
      </c>
      <c r="P409" s="507">
        <v>44824</v>
      </c>
      <c r="Q409" t="s">
        <v>187</v>
      </c>
      <c r="R409" s="507">
        <v>44824</v>
      </c>
      <c r="S409" s="507">
        <v>44818</v>
      </c>
      <c r="T409" t="s">
        <v>181</v>
      </c>
      <c r="U409">
        <v>500</v>
      </c>
      <c r="X409">
        <v>5</v>
      </c>
      <c r="Y409" t="s">
        <v>259</v>
      </c>
      <c r="AC409" t="s">
        <v>177</v>
      </c>
      <c r="AD409" t="s">
        <v>10494</v>
      </c>
      <c r="AE409">
        <v>29800</v>
      </c>
      <c r="AF409" t="s">
        <v>10495</v>
      </c>
      <c r="AJ409">
        <v>661469687</v>
      </c>
      <c r="AK409" t="s">
        <v>8497</v>
      </c>
      <c r="AL409">
        <v>0</v>
      </c>
      <c r="AM409">
        <v>0</v>
      </c>
    </row>
    <row r="410" spans="1:39" customFormat="1" ht="12.75">
      <c r="A410">
        <v>5624457</v>
      </c>
      <c r="B410" t="s">
        <v>10496</v>
      </c>
      <c r="C410" t="s">
        <v>10497</v>
      </c>
      <c r="D410">
        <v>5624457</v>
      </c>
      <c r="E410" t="s">
        <v>169</v>
      </c>
      <c r="H410" s="507">
        <v>41632</v>
      </c>
      <c r="I410" t="s">
        <v>251</v>
      </c>
      <c r="J410">
        <v>-10</v>
      </c>
      <c r="K410" t="s">
        <v>8</v>
      </c>
      <c r="M410" t="s">
        <v>217</v>
      </c>
      <c r="N410">
        <v>3560085</v>
      </c>
      <c r="O410" t="s">
        <v>3909</v>
      </c>
      <c r="P410" s="507">
        <v>44833</v>
      </c>
      <c r="Q410" t="s">
        <v>187</v>
      </c>
      <c r="R410" s="507">
        <v>44833</v>
      </c>
      <c r="S410" s="507">
        <v>44827</v>
      </c>
      <c r="T410" t="s">
        <v>181</v>
      </c>
      <c r="U410">
        <v>500</v>
      </c>
      <c r="X410">
        <v>5</v>
      </c>
      <c r="Y410" t="s">
        <v>259</v>
      </c>
      <c r="AC410" t="s">
        <v>177</v>
      </c>
      <c r="AD410" t="s">
        <v>10152</v>
      </c>
      <c r="AE410">
        <v>56100</v>
      </c>
      <c r="AF410" t="s">
        <v>10498</v>
      </c>
      <c r="AJ410">
        <v>652174731</v>
      </c>
      <c r="AK410" t="s">
        <v>10499</v>
      </c>
      <c r="AL410">
        <v>0</v>
      </c>
      <c r="AM410">
        <v>0</v>
      </c>
    </row>
    <row r="411" spans="1:39" customFormat="1" ht="12.75">
      <c r="A411">
        <v>366708</v>
      </c>
      <c r="B411" t="s">
        <v>2303</v>
      </c>
      <c r="C411" t="s">
        <v>241</v>
      </c>
      <c r="D411">
        <v>366708</v>
      </c>
      <c r="E411" t="s">
        <v>166</v>
      </c>
      <c r="F411" t="s">
        <v>166</v>
      </c>
      <c r="H411" s="507">
        <v>37558</v>
      </c>
      <c r="I411" t="s">
        <v>167</v>
      </c>
      <c r="J411">
        <v>-40</v>
      </c>
      <c r="K411" t="s">
        <v>8</v>
      </c>
      <c r="M411" t="s">
        <v>2770</v>
      </c>
      <c r="N411">
        <v>4360343</v>
      </c>
      <c r="O411" t="s">
        <v>2838</v>
      </c>
      <c r="P411" s="507">
        <v>44798</v>
      </c>
      <c r="Q411" t="s">
        <v>187</v>
      </c>
      <c r="R411" s="507">
        <v>40462</v>
      </c>
      <c r="S411" s="507">
        <v>44106</v>
      </c>
      <c r="T411" t="s">
        <v>7255</v>
      </c>
      <c r="U411">
        <v>1097</v>
      </c>
      <c r="X411">
        <v>10</v>
      </c>
      <c r="Y411" t="s">
        <v>259</v>
      </c>
      <c r="AC411" t="s">
        <v>177</v>
      </c>
      <c r="AD411" t="s">
        <v>10237</v>
      </c>
      <c r="AE411">
        <v>36500</v>
      </c>
      <c r="AF411" t="s">
        <v>10500</v>
      </c>
      <c r="AI411">
        <v>254840477</v>
      </c>
      <c r="AK411" t="s">
        <v>7341</v>
      </c>
      <c r="AL411">
        <v>0</v>
      </c>
      <c r="AM411">
        <v>0</v>
      </c>
    </row>
    <row r="412" spans="1:39" customFormat="1" ht="12.75">
      <c r="A412">
        <v>928957</v>
      </c>
      <c r="B412" t="s">
        <v>2303</v>
      </c>
      <c r="C412" t="s">
        <v>191</v>
      </c>
      <c r="D412">
        <v>928957</v>
      </c>
      <c r="E412" t="s">
        <v>166</v>
      </c>
      <c r="F412" t="s">
        <v>166</v>
      </c>
      <c r="H412" s="507">
        <v>31061</v>
      </c>
      <c r="I412" t="s">
        <v>167</v>
      </c>
      <c r="J412">
        <v>-40</v>
      </c>
      <c r="K412" t="s">
        <v>168</v>
      </c>
      <c r="M412" t="s">
        <v>203</v>
      </c>
      <c r="N412">
        <v>8920025</v>
      </c>
      <c r="O412" t="s">
        <v>213</v>
      </c>
      <c r="P412" s="507">
        <v>44819</v>
      </c>
      <c r="Q412" t="s">
        <v>187</v>
      </c>
      <c r="R412" s="507">
        <v>37432</v>
      </c>
      <c r="S412" s="507">
        <v>44813</v>
      </c>
      <c r="T412" t="s">
        <v>181</v>
      </c>
      <c r="U412">
        <v>2468</v>
      </c>
      <c r="V412" t="s">
        <v>172</v>
      </c>
      <c r="W412">
        <v>259</v>
      </c>
      <c r="X412" t="s">
        <v>173</v>
      </c>
      <c r="Y412" t="s">
        <v>259</v>
      </c>
      <c r="AC412" t="s">
        <v>177</v>
      </c>
      <c r="AD412" t="s">
        <v>10501</v>
      </c>
      <c r="AE412">
        <v>92400</v>
      </c>
      <c r="AF412" t="s">
        <v>10502</v>
      </c>
      <c r="AI412">
        <v>142424811</v>
      </c>
      <c r="AJ412">
        <v>673309171</v>
      </c>
      <c r="AK412" t="s">
        <v>7342</v>
      </c>
      <c r="AL412">
        <v>0</v>
      </c>
      <c r="AM412">
        <v>0</v>
      </c>
    </row>
    <row r="413" spans="1:39" customFormat="1" ht="12.75">
      <c r="A413">
        <v>4462381</v>
      </c>
      <c r="B413" t="s">
        <v>8176</v>
      </c>
      <c r="C413" t="s">
        <v>378</v>
      </c>
      <c r="D413">
        <v>4462381</v>
      </c>
      <c r="E413" t="s">
        <v>166</v>
      </c>
      <c r="F413" t="s">
        <v>166</v>
      </c>
      <c r="H413" s="507">
        <v>41193</v>
      </c>
      <c r="I413" t="s">
        <v>245</v>
      </c>
      <c r="J413">
        <v>-11</v>
      </c>
      <c r="K413" t="s">
        <v>168</v>
      </c>
      <c r="M413" t="s">
        <v>228</v>
      </c>
      <c r="N413">
        <v>12440001</v>
      </c>
      <c r="O413" t="s">
        <v>2305</v>
      </c>
      <c r="P413" s="507">
        <v>44817</v>
      </c>
      <c r="Q413" t="s">
        <v>187</v>
      </c>
      <c r="R413" s="507">
        <v>44483</v>
      </c>
      <c r="S413" s="507">
        <v>44476</v>
      </c>
      <c r="T413" t="s">
        <v>181</v>
      </c>
      <c r="U413">
        <v>534</v>
      </c>
      <c r="X413">
        <v>5</v>
      </c>
      <c r="Y413" t="s">
        <v>259</v>
      </c>
      <c r="AC413" t="s">
        <v>177</v>
      </c>
      <c r="AD413" t="s">
        <v>10255</v>
      </c>
      <c r="AE413">
        <v>44200</v>
      </c>
      <c r="AF413" t="s">
        <v>10503</v>
      </c>
      <c r="AJ413" t="s">
        <v>8177</v>
      </c>
      <c r="AK413" t="s">
        <v>8178</v>
      </c>
      <c r="AL413">
        <v>0</v>
      </c>
      <c r="AM413">
        <v>0</v>
      </c>
    </row>
    <row r="414" spans="1:39" customFormat="1" ht="12.75">
      <c r="A414">
        <v>9524010</v>
      </c>
      <c r="B414" t="s">
        <v>750</v>
      </c>
      <c r="C414" t="s">
        <v>751</v>
      </c>
      <c r="D414">
        <v>9524010</v>
      </c>
      <c r="E414" t="s">
        <v>166</v>
      </c>
      <c r="F414" t="s">
        <v>166</v>
      </c>
      <c r="H414" s="507">
        <v>36562</v>
      </c>
      <c r="I414" t="s">
        <v>167</v>
      </c>
      <c r="J414">
        <v>-40</v>
      </c>
      <c r="K414" t="s">
        <v>168</v>
      </c>
      <c r="M414" t="s">
        <v>231</v>
      </c>
      <c r="N414">
        <v>4280004</v>
      </c>
      <c r="O414" t="s">
        <v>3555</v>
      </c>
      <c r="P414" s="507">
        <v>44792</v>
      </c>
      <c r="Q414" t="s">
        <v>187</v>
      </c>
      <c r="R414" s="507">
        <v>38249</v>
      </c>
      <c r="S414" s="507">
        <v>43721</v>
      </c>
      <c r="T414" t="s">
        <v>7255</v>
      </c>
      <c r="U414">
        <v>2886</v>
      </c>
      <c r="V414" t="s">
        <v>172</v>
      </c>
      <c r="W414">
        <v>79</v>
      </c>
      <c r="X414" t="s">
        <v>173</v>
      </c>
      <c r="Y414" t="s">
        <v>259</v>
      </c>
      <c r="AB414" s="507">
        <v>43647</v>
      </c>
      <c r="AC414" t="s">
        <v>177</v>
      </c>
      <c r="AD414" t="s">
        <v>10504</v>
      </c>
      <c r="AE414">
        <v>95110</v>
      </c>
      <c r="AF414" t="s">
        <v>10505</v>
      </c>
      <c r="AI414">
        <v>652107504</v>
      </c>
      <c r="AJ414">
        <v>672084490</v>
      </c>
      <c r="AK414" t="s">
        <v>7343</v>
      </c>
      <c r="AL414">
        <v>0</v>
      </c>
      <c r="AM414">
        <v>0</v>
      </c>
    </row>
    <row r="415" spans="1:39" customFormat="1" ht="12.75">
      <c r="A415">
        <v>686542</v>
      </c>
      <c r="B415" t="s">
        <v>750</v>
      </c>
      <c r="C415" t="s">
        <v>387</v>
      </c>
      <c r="D415">
        <v>686542</v>
      </c>
      <c r="E415" t="s">
        <v>166</v>
      </c>
      <c r="F415" t="s">
        <v>166</v>
      </c>
      <c r="H415" s="507">
        <v>34401</v>
      </c>
      <c r="I415" t="s">
        <v>167</v>
      </c>
      <c r="J415">
        <v>-40</v>
      </c>
      <c r="K415" t="s">
        <v>168</v>
      </c>
      <c r="M415" t="s">
        <v>238</v>
      </c>
      <c r="N415">
        <v>8780496</v>
      </c>
      <c r="O415" t="s">
        <v>270</v>
      </c>
      <c r="P415" s="507">
        <v>44794</v>
      </c>
      <c r="Q415" t="s">
        <v>187</v>
      </c>
      <c r="R415" s="507">
        <v>37432</v>
      </c>
      <c r="S415" s="507">
        <v>44081</v>
      </c>
      <c r="T415" t="s">
        <v>7255</v>
      </c>
      <c r="U415">
        <v>2006</v>
      </c>
      <c r="X415">
        <v>20</v>
      </c>
      <c r="Y415" t="s">
        <v>259</v>
      </c>
      <c r="AB415" s="507">
        <v>44013</v>
      </c>
      <c r="AC415" t="s">
        <v>177</v>
      </c>
      <c r="AD415" t="s">
        <v>10506</v>
      </c>
      <c r="AE415">
        <v>78370</v>
      </c>
      <c r="AF415" t="s">
        <v>10507</v>
      </c>
      <c r="AI415">
        <v>389758864</v>
      </c>
      <c r="AJ415">
        <v>671996111</v>
      </c>
      <c r="AK415" t="s">
        <v>4043</v>
      </c>
      <c r="AL415">
        <v>0</v>
      </c>
      <c r="AM415">
        <v>0</v>
      </c>
    </row>
    <row r="416" spans="1:39" customFormat="1" ht="12.75">
      <c r="A416">
        <v>9414171</v>
      </c>
      <c r="B416" t="s">
        <v>3285</v>
      </c>
      <c r="C416" t="s">
        <v>598</v>
      </c>
      <c r="D416">
        <v>9414171</v>
      </c>
      <c r="E416" t="s">
        <v>166</v>
      </c>
      <c r="F416" t="s">
        <v>166</v>
      </c>
      <c r="H416" s="507">
        <v>31782</v>
      </c>
      <c r="I416" t="s">
        <v>167</v>
      </c>
      <c r="J416">
        <v>-40</v>
      </c>
      <c r="K416" t="s">
        <v>168</v>
      </c>
      <c r="M416" t="s">
        <v>246</v>
      </c>
      <c r="N416">
        <v>8940655</v>
      </c>
      <c r="O416" t="s">
        <v>289</v>
      </c>
      <c r="P416" s="507">
        <v>44755</v>
      </c>
      <c r="Q416" t="s">
        <v>187</v>
      </c>
      <c r="R416" s="507">
        <v>37432</v>
      </c>
      <c r="S416" s="507">
        <v>44412</v>
      </c>
      <c r="T416" t="s">
        <v>7255</v>
      </c>
      <c r="U416">
        <v>1614</v>
      </c>
      <c r="X416">
        <v>16</v>
      </c>
      <c r="Y416" t="s">
        <v>5788</v>
      </c>
      <c r="Z416">
        <v>8921524</v>
      </c>
      <c r="AA416" t="s">
        <v>7344</v>
      </c>
      <c r="AB416" s="507">
        <v>44013</v>
      </c>
      <c r="AC416" t="s">
        <v>177</v>
      </c>
      <c r="AD416" t="s">
        <v>10508</v>
      </c>
      <c r="AE416">
        <v>77186</v>
      </c>
      <c r="AF416" t="s">
        <v>10509</v>
      </c>
      <c r="AJ416">
        <v>613912866</v>
      </c>
      <c r="AK416" t="s">
        <v>6557</v>
      </c>
      <c r="AL416">
        <v>0</v>
      </c>
      <c r="AM416">
        <v>0</v>
      </c>
    </row>
    <row r="417" spans="1:39" customFormat="1" ht="12.75">
      <c r="A417">
        <v>7226750</v>
      </c>
      <c r="B417" t="s">
        <v>752</v>
      </c>
      <c r="C417" t="s">
        <v>563</v>
      </c>
      <c r="D417">
        <v>7226750</v>
      </c>
      <c r="E417" t="s">
        <v>169</v>
      </c>
      <c r="H417" s="507">
        <v>43302</v>
      </c>
      <c r="I417" t="s">
        <v>169</v>
      </c>
      <c r="J417">
        <v>-9</v>
      </c>
      <c r="K417" t="s">
        <v>8</v>
      </c>
      <c r="M417" t="s">
        <v>2152</v>
      </c>
      <c r="N417">
        <v>12720027</v>
      </c>
      <c r="O417" t="s">
        <v>2240</v>
      </c>
      <c r="P417" s="507">
        <v>44832</v>
      </c>
      <c r="Q417" t="s">
        <v>187</v>
      </c>
      <c r="R417" s="507">
        <v>44832</v>
      </c>
      <c r="T417" t="s">
        <v>5765</v>
      </c>
      <c r="U417">
        <v>500</v>
      </c>
      <c r="X417">
        <v>5</v>
      </c>
      <c r="Y417" t="s">
        <v>259</v>
      </c>
      <c r="AC417" t="s">
        <v>177</v>
      </c>
      <c r="AD417" t="s">
        <v>10510</v>
      </c>
      <c r="AE417">
        <v>72220</v>
      </c>
      <c r="AF417" t="s">
        <v>10511</v>
      </c>
      <c r="AJ417">
        <v>636015394</v>
      </c>
      <c r="AK417" t="s">
        <v>10512</v>
      </c>
      <c r="AL417">
        <v>0</v>
      </c>
      <c r="AM417">
        <v>0</v>
      </c>
    </row>
    <row r="418" spans="1:39" customFormat="1" ht="12.75">
      <c r="A418">
        <v>7224828</v>
      </c>
      <c r="B418" t="s">
        <v>3954</v>
      </c>
      <c r="C418" t="s">
        <v>1065</v>
      </c>
      <c r="D418">
        <v>7224828</v>
      </c>
      <c r="E418" t="s">
        <v>169</v>
      </c>
      <c r="F418" t="s">
        <v>169</v>
      </c>
      <c r="H418" s="507">
        <v>41973</v>
      </c>
      <c r="I418" t="s">
        <v>169</v>
      </c>
      <c r="J418">
        <v>-9</v>
      </c>
      <c r="K418" t="s">
        <v>8</v>
      </c>
      <c r="M418" t="s">
        <v>2152</v>
      </c>
      <c r="N418">
        <v>12720144</v>
      </c>
      <c r="O418" t="s">
        <v>2249</v>
      </c>
      <c r="P418" s="507">
        <v>44831</v>
      </c>
      <c r="Q418" t="s">
        <v>187</v>
      </c>
      <c r="R418" s="507">
        <v>44098</v>
      </c>
      <c r="T418" t="s">
        <v>5765</v>
      </c>
      <c r="U418">
        <v>500</v>
      </c>
      <c r="X418">
        <v>5</v>
      </c>
      <c r="Y418" t="s">
        <v>259</v>
      </c>
      <c r="AC418" t="s">
        <v>177</v>
      </c>
      <c r="AD418" t="s">
        <v>10384</v>
      </c>
      <c r="AE418">
        <v>72240</v>
      </c>
      <c r="AF418" t="s">
        <v>10513</v>
      </c>
      <c r="AJ418">
        <v>770608464</v>
      </c>
      <c r="AK418" t="s">
        <v>4767</v>
      </c>
      <c r="AL418">
        <v>0</v>
      </c>
      <c r="AM418">
        <v>0</v>
      </c>
    </row>
    <row r="419" spans="1:39" customFormat="1" ht="12.75">
      <c r="A419">
        <v>7224827</v>
      </c>
      <c r="B419" t="s">
        <v>3954</v>
      </c>
      <c r="C419" t="s">
        <v>262</v>
      </c>
      <c r="D419">
        <v>7224827</v>
      </c>
      <c r="E419" t="s">
        <v>169</v>
      </c>
      <c r="F419" t="s">
        <v>169</v>
      </c>
      <c r="H419" s="507">
        <v>41169</v>
      </c>
      <c r="I419" t="s">
        <v>245</v>
      </c>
      <c r="J419">
        <v>-11</v>
      </c>
      <c r="K419" t="s">
        <v>8</v>
      </c>
      <c r="M419" t="s">
        <v>2152</v>
      </c>
      <c r="N419">
        <v>12720144</v>
      </c>
      <c r="O419" t="s">
        <v>2249</v>
      </c>
      <c r="P419" s="507">
        <v>44831</v>
      </c>
      <c r="Q419" t="s">
        <v>187</v>
      </c>
      <c r="R419" s="507">
        <v>44098</v>
      </c>
      <c r="T419" t="s">
        <v>5765</v>
      </c>
      <c r="U419">
        <v>500</v>
      </c>
      <c r="X419">
        <v>5</v>
      </c>
      <c r="Y419" t="s">
        <v>259</v>
      </c>
      <c r="AC419" t="s">
        <v>177</v>
      </c>
      <c r="AD419" t="s">
        <v>10384</v>
      </c>
      <c r="AE419">
        <v>72240</v>
      </c>
      <c r="AF419" t="s">
        <v>10513</v>
      </c>
      <c r="AJ419">
        <v>770608464</v>
      </c>
      <c r="AK419" t="s">
        <v>4767</v>
      </c>
      <c r="AL419">
        <v>0</v>
      </c>
      <c r="AM419">
        <v>0</v>
      </c>
    </row>
    <row r="420" spans="1:39" customFormat="1" ht="12.75">
      <c r="A420">
        <v>4941967</v>
      </c>
      <c r="B420" t="s">
        <v>2308</v>
      </c>
      <c r="C420" t="s">
        <v>1020</v>
      </c>
      <c r="D420">
        <v>4941967</v>
      </c>
      <c r="E420" t="s">
        <v>166</v>
      </c>
      <c r="H420" s="507">
        <v>41877</v>
      </c>
      <c r="I420" t="s">
        <v>169</v>
      </c>
      <c r="J420">
        <v>-9</v>
      </c>
      <c r="K420" t="s">
        <v>8</v>
      </c>
      <c r="M420" t="s">
        <v>236</v>
      </c>
      <c r="N420">
        <v>12490023</v>
      </c>
      <c r="O420" t="s">
        <v>2230</v>
      </c>
      <c r="P420" s="507">
        <v>44824</v>
      </c>
      <c r="Q420" t="s">
        <v>187</v>
      </c>
      <c r="R420" s="507">
        <v>44824</v>
      </c>
      <c r="T420" t="s">
        <v>5765</v>
      </c>
      <c r="U420">
        <v>500</v>
      </c>
      <c r="X420">
        <v>5</v>
      </c>
      <c r="Y420" t="s">
        <v>259</v>
      </c>
      <c r="AC420" t="s">
        <v>177</v>
      </c>
      <c r="AD420" t="s">
        <v>10514</v>
      </c>
      <c r="AE420">
        <v>49370</v>
      </c>
      <c r="AF420" t="s">
        <v>10515</v>
      </c>
      <c r="AI420">
        <v>695509549</v>
      </c>
      <c r="AJ420">
        <v>601961233</v>
      </c>
      <c r="AK420" t="s">
        <v>9424</v>
      </c>
      <c r="AL420">
        <v>0</v>
      </c>
      <c r="AM420">
        <v>0</v>
      </c>
    </row>
    <row r="421" spans="1:39" customFormat="1" ht="12.75">
      <c r="A421">
        <v>6810701</v>
      </c>
      <c r="B421" t="s">
        <v>2308</v>
      </c>
      <c r="C421" t="s">
        <v>486</v>
      </c>
      <c r="D421">
        <v>6810701</v>
      </c>
      <c r="E421" t="s">
        <v>166</v>
      </c>
      <c r="F421" t="s">
        <v>166</v>
      </c>
      <c r="H421" s="507">
        <v>38361</v>
      </c>
      <c r="I421" t="s">
        <v>186</v>
      </c>
      <c r="J421">
        <v>-18</v>
      </c>
      <c r="K421" t="s">
        <v>168</v>
      </c>
      <c r="M421" t="s">
        <v>203</v>
      </c>
      <c r="N421">
        <v>8921190</v>
      </c>
      <c r="O421" t="s">
        <v>204</v>
      </c>
      <c r="P421" s="507">
        <v>44817</v>
      </c>
      <c r="Q421" t="s">
        <v>187</v>
      </c>
      <c r="R421" s="507">
        <v>40067</v>
      </c>
      <c r="T421" t="s">
        <v>5765</v>
      </c>
      <c r="U421">
        <v>2472</v>
      </c>
      <c r="V421" t="s">
        <v>172</v>
      </c>
      <c r="W421">
        <v>257</v>
      </c>
      <c r="X421" t="s">
        <v>173</v>
      </c>
      <c r="Y421" t="s">
        <v>259</v>
      </c>
      <c r="AB421" s="507">
        <v>44743</v>
      </c>
      <c r="AC421" t="s">
        <v>177</v>
      </c>
      <c r="AD421" t="s">
        <v>10516</v>
      </c>
      <c r="AE421">
        <v>68740</v>
      </c>
      <c r="AF421" t="s">
        <v>10517</v>
      </c>
      <c r="AJ421">
        <v>686744155</v>
      </c>
      <c r="AK421" t="s">
        <v>8498</v>
      </c>
      <c r="AL421">
        <v>1</v>
      </c>
      <c r="AM421">
        <v>1</v>
      </c>
    </row>
    <row r="422" spans="1:39" customFormat="1" ht="12.75">
      <c r="A422">
        <v>6925321</v>
      </c>
      <c r="B422" t="s">
        <v>2308</v>
      </c>
      <c r="C422" t="s">
        <v>184</v>
      </c>
      <c r="D422">
        <v>6925321</v>
      </c>
      <c r="E422" t="s">
        <v>166</v>
      </c>
      <c r="H422" s="507">
        <v>33616</v>
      </c>
      <c r="I422" t="s">
        <v>167</v>
      </c>
      <c r="J422">
        <v>-40</v>
      </c>
      <c r="K422" t="s">
        <v>168</v>
      </c>
      <c r="M422" t="s">
        <v>228</v>
      </c>
      <c r="N422">
        <v>12440021</v>
      </c>
      <c r="O422" t="s">
        <v>229</v>
      </c>
      <c r="P422" s="507">
        <v>44851</v>
      </c>
      <c r="Q422" t="s">
        <v>187</v>
      </c>
      <c r="R422" s="507">
        <v>37544</v>
      </c>
      <c r="S422" s="507">
        <v>44814</v>
      </c>
      <c r="T422" t="s">
        <v>181</v>
      </c>
      <c r="U422">
        <v>1785</v>
      </c>
      <c r="X422">
        <v>17</v>
      </c>
      <c r="Y422" t="s">
        <v>259</v>
      </c>
      <c r="AC422" t="s">
        <v>177</v>
      </c>
      <c r="AD422" t="s">
        <v>10518</v>
      </c>
      <c r="AE422">
        <v>44400</v>
      </c>
      <c r="AF422" t="s">
        <v>10519</v>
      </c>
      <c r="AJ422">
        <v>688856855</v>
      </c>
      <c r="AK422" t="s">
        <v>10520</v>
      </c>
      <c r="AL422">
        <v>0</v>
      </c>
      <c r="AM422">
        <v>0</v>
      </c>
    </row>
    <row r="423" spans="1:39" customFormat="1" ht="12.75">
      <c r="A423">
        <v>8530341</v>
      </c>
      <c r="B423" t="s">
        <v>2310</v>
      </c>
      <c r="C423" t="s">
        <v>180</v>
      </c>
      <c r="D423">
        <v>8530341</v>
      </c>
      <c r="E423" t="s">
        <v>166</v>
      </c>
      <c r="F423" t="s">
        <v>166</v>
      </c>
      <c r="H423" s="507">
        <v>41479</v>
      </c>
      <c r="I423" t="s">
        <v>251</v>
      </c>
      <c r="J423">
        <v>-10</v>
      </c>
      <c r="K423" t="s">
        <v>168</v>
      </c>
      <c r="M423" t="s">
        <v>208</v>
      </c>
      <c r="N423">
        <v>12850028</v>
      </c>
      <c r="O423" t="s">
        <v>2166</v>
      </c>
      <c r="P423" s="507">
        <v>44810</v>
      </c>
      <c r="Q423" t="s">
        <v>187</v>
      </c>
      <c r="R423" s="507">
        <v>44076</v>
      </c>
      <c r="T423" t="s">
        <v>5765</v>
      </c>
      <c r="U423">
        <v>562</v>
      </c>
      <c r="X423">
        <v>5</v>
      </c>
      <c r="Y423" t="s">
        <v>259</v>
      </c>
      <c r="AC423" t="s">
        <v>177</v>
      </c>
      <c r="AD423" t="s">
        <v>9740</v>
      </c>
      <c r="AE423">
        <v>85190</v>
      </c>
      <c r="AF423" t="s">
        <v>10521</v>
      </c>
      <c r="AJ423">
        <v>621825420</v>
      </c>
      <c r="AK423" t="s">
        <v>4768</v>
      </c>
      <c r="AL423">
        <v>0</v>
      </c>
      <c r="AM423">
        <v>0</v>
      </c>
    </row>
    <row r="424" spans="1:39" customFormat="1" ht="12.75">
      <c r="A424">
        <v>347789</v>
      </c>
      <c r="B424" t="s">
        <v>2312</v>
      </c>
      <c r="C424" t="s">
        <v>636</v>
      </c>
      <c r="D424">
        <v>347789</v>
      </c>
      <c r="E424" t="s">
        <v>166</v>
      </c>
      <c r="F424" t="s">
        <v>166</v>
      </c>
      <c r="H424" s="507">
        <v>31615</v>
      </c>
      <c r="I424" t="s">
        <v>167</v>
      </c>
      <c r="J424">
        <v>-40</v>
      </c>
      <c r="K424" t="s">
        <v>168</v>
      </c>
      <c r="M424" t="s">
        <v>2152</v>
      </c>
      <c r="N424">
        <v>12720120</v>
      </c>
      <c r="O424" t="s">
        <v>2209</v>
      </c>
      <c r="P424" s="507">
        <v>44748</v>
      </c>
      <c r="Q424" t="s">
        <v>187</v>
      </c>
      <c r="R424" s="507">
        <v>37432</v>
      </c>
      <c r="S424" s="507">
        <v>44812</v>
      </c>
      <c r="T424" t="s">
        <v>181</v>
      </c>
      <c r="U424">
        <v>1698</v>
      </c>
      <c r="X424">
        <v>16</v>
      </c>
      <c r="Y424" t="s">
        <v>259</v>
      </c>
      <c r="AC424" t="s">
        <v>177</v>
      </c>
      <c r="AD424" t="s">
        <v>10522</v>
      </c>
      <c r="AE424">
        <v>72300</v>
      </c>
      <c r="AF424" t="s">
        <v>10523</v>
      </c>
      <c r="AJ424">
        <v>631605852</v>
      </c>
      <c r="AK424" t="s">
        <v>6274</v>
      </c>
      <c r="AL424">
        <v>0</v>
      </c>
      <c r="AM424">
        <v>0</v>
      </c>
    </row>
    <row r="425" spans="1:39" customFormat="1" ht="12.75">
      <c r="A425">
        <v>8512521</v>
      </c>
      <c r="B425" t="s">
        <v>754</v>
      </c>
      <c r="C425" t="s">
        <v>8179</v>
      </c>
      <c r="D425">
        <v>8512521</v>
      </c>
      <c r="E425" t="s">
        <v>166</v>
      </c>
      <c r="F425" t="s">
        <v>166</v>
      </c>
      <c r="H425" s="507">
        <v>24097</v>
      </c>
      <c r="I425" t="s">
        <v>367</v>
      </c>
      <c r="J425">
        <v>-60</v>
      </c>
      <c r="K425" t="s">
        <v>8</v>
      </c>
      <c r="M425" t="s">
        <v>208</v>
      </c>
      <c r="N425">
        <v>12850031</v>
      </c>
      <c r="O425" t="s">
        <v>2235</v>
      </c>
      <c r="P425" s="507">
        <v>44753</v>
      </c>
      <c r="Q425" t="s">
        <v>187</v>
      </c>
      <c r="R425" s="507">
        <v>37432</v>
      </c>
      <c r="S425" s="507">
        <v>44076</v>
      </c>
      <c r="T425" t="s">
        <v>7255</v>
      </c>
      <c r="U425">
        <v>878</v>
      </c>
      <c r="X425">
        <v>8</v>
      </c>
      <c r="Y425" t="s">
        <v>259</v>
      </c>
      <c r="AC425" t="s">
        <v>177</v>
      </c>
      <c r="AD425" t="s">
        <v>10309</v>
      </c>
      <c r="AE425">
        <v>85440</v>
      </c>
      <c r="AF425" t="s">
        <v>10524</v>
      </c>
      <c r="AI425">
        <v>251223488</v>
      </c>
      <c r="AJ425">
        <v>602226995</v>
      </c>
      <c r="AK425" t="s">
        <v>4769</v>
      </c>
      <c r="AL425">
        <v>0</v>
      </c>
      <c r="AM425">
        <v>0</v>
      </c>
    </row>
    <row r="426" spans="1:39" customFormat="1" ht="12.75">
      <c r="A426">
        <v>4535295</v>
      </c>
      <c r="B426" t="s">
        <v>8499</v>
      </c>
      <c r="C426" t="s">
        <v>1150</v>
      </c>
      <c r="D426">
        <v>4535295</v>
      </c>
      <c r="E426" t="s">
        <v>169</v>
      </c>
      <c r="H426" s="507">
        <v>41516</v>
      </c>
      <c r="I426" t="s">
        <v>251</v>
      </c>
      <c r="J426">
        <v>-10</v>
      </c>
      <c r="K426" t="s">
        <v>8</v>
      </c>
      <c r="M426" t="s">
        <v>2764</v>
      </c>
      <c r="N426">
        <v>4450768</v>
      </c>
      <c r="O426" t="s">
        <v>2809</v>
      </c>
      <c r="P426" s="507">
        <v>44822</v>
      </c>
      <c r="Q426" t="s">
        <v>187</v>
      </c>
      <c r="R426" s="507">
        <v>44822</v>
      </c>
      <c r="T426" t="s">
        <v>5765</v>
      </c>
      <c r="U426">
        <v>500</v>
      </c>
      <c r="X426">
        <v>5</v>
      </c>
      <c r="Y426" t="s">
        <v>259</v>
      </c>
      <c r="AC426" t="s">
        <v>177</v>
      </c>
      <c r="AD426" t="s">
        <v>10525</v>
      </c>
      <c r="AE426">
        <v>45380</v>
      </c>
      <c r="AF426" t="s">
        <v>10526</v>
      </c>
      <c r="AJ426">
        <v>698980604</v>
      </c>
      <c r="AK426" t="s">
        <v>8500</v>
      </c>
      <c r="AL426">
        <v>0</v>
      </c>
      <c r="AM426">
        <v>0</v>
      </c>
    </row>
    <row r="427" spans="1:39" customFormat="1" ht="12.75">
      <c r="A427">
        <v>9429135</v>
      </c>
      <c r="B427" t="s">
        <v>755</v>
      </c>
      <c r="C427" t="s">
        <v>756</v>
      </c>
      <c r="D427">
        <v>9429135</v>
      </c>
      <c r="E427" t="s">
        <v>166</v>
      </c>
      <c r="F427" t="s">
        <v>166</v>
      </c>
      <c r="H427" s="507">
        <v>33676</v>
      </c>
      <c r="I427" t="s">
        <v>167</v>
      </c>
      <c r="J427">
        <v>-40</v>
      </c>
      <c r="K427" t="s">
        <v>168</v>
      </c>
      <c r="M427" t="s">
        <v>246</v>
      </c>
      <c r="N427">
        <v>8940448</v>
      </c>
      <c r="O427" t="s">
        <v>504</v>
      </c>
      <c r="P427" s="507">
        <v>44825</v>
      </c>
      <c r="Q427" t="s">
        <v>187</v>
      </c>
      <c r="R427" s="507">
        <v>38972</v>
      </c>
      <c r="S427" s="507">
        <v>44824</v>
      </c>
      <c r="T427" t="s">
        <v>181</v>
      </c>
      <c r="U427">
        <v>1620</v>
      </c>
      <c r="X427">
        <v>16</v>
      </c>
      <c r="Y427" t="s">
        <v>259</v>
      </c>
      <c r="AC427" t="s">
        <v>177</v>
      </c>
      <c r="AD427" t="s">
        <v>10527</v>
      </c>
      <c r="AE427">
        <v>94320</v>
      </c>
      <c r="AF427" t="s">
        <v>10528</v>
      </c>
      <c r="AK427" t="s">
        <v>4044</v>
      </c>
      <c r="AL427">
        <v>0</v>
      </c>
      <c r="AM427">
        <v>0</v>
      </c>
    </row>
    <row r="428" spans="1:39" customFormat="1" ht="12.75">
      <c r="A428">
        <v>7827884</v>
      </c>
      <c r="B428" t="s">
        <v>758</v>
      </c>
      <c r="C428" t="s">
        <v>422</v>
      </c>
      <c r="D428">
        <v>7827884</v>
      </c>
      <c r="E428" t="s">
        <v>166</v>
      </c>
      <c r="F428" t="s">
        <v>166</v>
      </c>
      <c r="H428" s="507">
        <v>34047</v>
      </c>
      <c r="I428" t="s">
        <v>167</v>
      </c>
      <c r="J428">
        <v>-40</v>
      </c>
      <c r="K428" t="s">
        <v>168</v>
      </c>
      <c r="M428" t="s">
        <v>238</v>
      </c>
      <c r="N428">
        <v>8780080</v>
      </c>
      <c r="O428" t="s">
        <v>555</v>
      </c>
      <c r="P428" s="507">
        <v>44813</v>
      </c>
      <c r="Q428" t="s">
        <v>187</v>
      </c>
      <c r="R428" s="507">
        <v>37432</v>
      </c>
      <c r="S428" s="507">
        <v>44072</v>
      </c>
      <c r="T428" t="s">
        <v>7255</v>
      </c>
      <c r="U428">
        <v>1820</v>
      </c>
      <c r="X428">
        <v>18</v>
      </c>
      <c r="Y428" t="s">
        <v>259</v>
      </c>
      <c r="AB428" s="507">
        <v>44013</v>
      </c>
      <c r="AC428" t="s">
        <v>177</v>
      </c>
      <c r="AD428" t="s">
        <v>10464</v>
      </c>
      <c r="AE428">
        <v>78690</v>
      </c>
      <c r="AF428" t="s">
        <v>10529</v>
      </c>
      <c r="AJ428">
        <v>687398355</v>
      </c>
      <c r="AK428" t="s">
        <v>4045</v>
      </c>
      <c r="AL428">
        <v>0</v>
      </c>
      <c r="AM428">
        <v>0</v>
      </c>
    </row>
    <row r="429" spans="1:39" customFormat="1" ht="12.75">
      <c r="A429">
        <v>9153192</v>
      </c>
      <c r="B429" t="s">
        <v>759</v>
      </c>
      <c r="C429" t="s">
        <v>8501</v>
      </c>
      <c r="D429">
        <v>9153192</v>
      </c>
      <c r="E429" t="s">
        <v>169</v>
      </c>
      <c r="H429" s="507">
        <v>43625</v>
      </c>
      <c r="I429" t="s">
        <v>169</v>
      </c>
      <c r="J429">
        <v>-9</v>
      </c>
      <c r="K429" t="s">
        <v>8</v>
      </c>
      <c r="M429" t="s">
        <v>275</v>
      </c>
      <c r="N429">
        <v>8910876</v>
      </c>
      <c r="O429" t="s">
        <v>276</v>
      </c>
      <c r="P429" s="507">
        <v>44823</v>
      </c>
      <c r="Q429" t="s">
        <v>187</v>
      </c>
      <c r="R429" s="507">
        <v>44823</v>
      </c>
      <c r="T429" t="s">
        <v>5765</v>
      </c>
      <c r="U429">
        <v>500</v>
      </c>
      <c r="X429">
        <v>5</v>
      </c>
      <c r="Y429" t="s">
        <v>259</v>
      </c>
      <c r="AC429" t="s">
        <v>177</v>
      </c>
      <c r="AD429" t="s">
        <v>10530</v>
      </c>
      <c r="AE429">
        <v>91700</v>
      </c>
      <c r="AF429" t="s">
        <v>10531</v>
      </c>
      <c r="AK429" t="s">
        <v>8502</v>
      </c>
      <c r="AL429">
        <v>0</v>
      </c>
      <c r="AM429">
        <v>0</v>
      </c>
    </row>
    <row r="430" spans="1:39" customFormat="1" ht="12.75">
      <c r="A430">
        <v>4432141</v>
      </c>
      <c r="B430" t="s">
        <v>2314</v>
      </c>
      <c r="C430" t="s">
        <v>387</v>
      </c>
      <c r="D430">
        <v>4432141</v>
      </c>
      <c r="E430" t="s">
        <v>166</v>
      </c>
      <c r="F430" t="s">
        <v>166</v>
      </c>
      <c r="H430" s="507">
        <v>34240</v>
      </c>
      <c r="I430" t="s">
        <v>167</v>
      </c>
      <c r="J430">
        <v>-40</v>
      </c>
      <c r="K430" t="s">
        <v>168</v>
      </c>
      <c r="M430" t="s">
        <v>228</v>
      </c>
      <c r="N430">
        <v>12440058</v>
      </c>
      <c r="O430" t="s">
        <v>2154</v>
      </c>
      <c r="P430" s="507">
        <v>44825</v>
      </c>
      <c r="Q430" t="s">
        <v>187</v>
      </c>
      <c r="R430" s="507">
        <v>37586</v>
      </c>
      <c r="S430" s="507">
        <v>44823</v>
      </c>
      <c r="T430" t="s">
        <v>181</v>
      </c>
      <c r="U430">
        <v>2433</v>
      </c>
      <c r="V430" t="s">
        <v>172</v>
      </c>
      <c r="W430">
        <v>292</v>
      </c>
      <c r="X430" t="s">
        <v>173</v>
      </c>
      <c r="Y430" t="s">
        <v>259</v>
      </c>
      <c r="AC430" t="s">
        <v>177</v>
      </c>
      <c r="AD430" t="s">
        <v>10532</v>
      </c>
      <c r="AE430">
        <v>44390</v>
      </c>
      <c r="AF430" t="s">
        <v>10533</v>
      </c>
      <c r="AJ430">
        <v>683446332</v>
      </c>
      <c r="AK430" t="s">
        <v>4770</v>
      </c>
      <c r="AL430">
        <v>0</v>
      </c>
      <c r="AM430">
        <v>0</v>
      </c>
    </row>
    <row r="431" spans="1:39" customFormat="1" ht="12.75">
      <c r="A431">
        <v>562603</v>
      </c>
      <c r="B431" t="s">
        <v>3778</v>
      </c>
      <c r="C431" t="s">
        <v>1170</v>
      </c>
      <c r="D431">
        <v>562603</v>
      </c>
      <c r="E431" t="s">
        <v>166</v>
      </c>
      <c r="F431" t="s">
        <v>166</v>
      </c>
      <c r="H431" s="507">
        <v>26485</v>
      </c>
      <c r="I431" t="s">
        <v>367</v>
      </c>
      <c r="J431">
        <v>-60</v>
      </c>
      <c r="K431" t="s">
        <v>168</v>
      </c>
      <c r="M431" t="s">
        <v>217</v>
      </c>
      <c r="N431">
        <v>3560099</v>
      </c>
      <c r="O431" t="s">
        <v>6275</v>
      </c>
      <c r="P431" s="507">
        <v>44769</v>
      </c>
      <c r="Q431" t="s">
        <v>187</v>
      </c>
      <c r="R431" s="507">
        <v>37432</v>
      </c>
      <c r="S431" s="507">
        <v>44713</v>
      </c>
      <c r="T431" t="s">
        <v>181</v>
      </c>
      <c r="U431">
        <v>1795</v>
      </c>
      <c r="X431">
        <v>17</v>
      </c>
      <c r="Y431" t="s">
        <v>259</v>
      </c>
      <c r="AC431" t="s">
        <v>177</v>
      </c>
      <c r="AD431" t="s">
        <v>10534</v>
      </c>
      <c r="AE431">
        <v>56520</v>
      </c>
      <c r="AF431" t="s">
        <v>10535</v>
      </c>
      <c r="AJ431" t="s">
        <v>6276</v>
      </c>
      <c r="AK431" t="s">
        <v>5264</v>
      </c>
      <c r="AL431">
        <v>0</v>
      </c>
      <c r="AM431">
        <v>0</v>
      </c>
    </row>
    <row r="432" spans="1:39" customFormat="1" ht="12.75">
      <c r="A432">
        <v>569365</v>
      </c>
      <c r="B432" t="s">
        <v>8503</v>
      </c>
      <c r="C432" t="s">
        <v>943</v>
      </c>
      <c r="D432">
        <v>569365</v>
      </c>
      <c r="E432" t="s">
        <v>166</v>
      </c>
      <c r="H432" s="507">
        <v>27867</v>
      </c>
      <c r="I432" t="s">
        <v>192</v>
      </c>
      <c r="J432">
        <v>-50</v>
      </c>
      <c r="K432" t="s">
        <v>168</v>
      </c>
      <c r="M432" t="s">
        <v>217</v>
      </c>
      <c r="N432">
        <v>3560039</v>
      </c>
      <c r="O432" t="s">
        <v>3028</v>
      </c>
      <c r="P432" s="507">
        <v>44826</v>
      </c>
      <c r="Q432" t="s">
        <v>187</v>
      </c>
      <c r="R432" s="507">
        <v>37432</v>
      </c>
      <c r="S432" s="507">
        <v>44826</v>
      </c>
      <c r="T432" t="s">
        <v>181</v>
      </c>
      <c r="U432">
        <v>2149</v>
      </c>
      <c r="V432" t="s">
        <v>172</v>
      </c>
      <c r="W432">
        <v>712</v>
      </c>
      <c r="X432" t="s">
        <v>173</v>
      </c>
      <c r="Y432" t="s">
        <v>259</v>
      </c>
      <c r="AC432" t="s">
        <v>177</v>
      </c>
      <c r="AD432" t="s">
        <v>10536</v>
      </c>
      <c r="AE432">
        <v>35360</v>
      </c>
      <c r="AF432" t="s">
        <v>10537</v>
      </c>
      <c r="AK432" t="s">
        <v>5758</v>
      </c>
      <c r="AL432">
        <v>0</v>
      </c>
      <c r="AM432">
        <v>0</v>
      </c>
    </row>
    <row r="433" spans="1:39" customFormat="1" ht="12.75">
      <c r="A433">
        <v>9310960</v>
      </c>
      <c r="B433" t="s">
        <v>763</v>
      </c>
      <c r="C433" t="s">
        <v>304</v>
      </c>
      <c r="D433">
        <v>9310960</v>
      </c>
      <c r="E433" t="s">
        <v>166</v>
      </c>
      <c r="F433" t="s">
        <v>166</v>
      </c>
      <c r="H433" s="507">
        <v>29906</v>
      </c>
      <c r="I433" t="s">
        <v>192</v>
      </c>
      <c r="J433">
        <v>-50</v>
      </c>
      <c r="K433" t="s">
        <v>168</v>
      </c>
      <c r="M433" t="s">
        <v>238</v>
      </c>
      <c r="N433">
        <v>8780078</v>
      </c>
      <c r="O433" t="s">
        <v>265</v>
      </c>
      <c r="P433" s="507">
        <v>44748</v>
      </c>
      <c r="Q433" t="s">
        <v>187</v>
      </c>
      <c r="R433" s="507">
        <v>37432</v>
      </c>
      <c r="S433" s="507">
        <v>44040</v>
      </c>
      <c r="T433" t="s">
        <v>7255</v>
      </c>
      <c r="U433">
        <v>2508</v>
      </c>
      <c r="V433" t="s">
        <v>172</v>
      </c>
      <c r="W433">
        <v>225</v>
      </c>
      <c r="X433" t="s">
        <v>173</v>
      </c>
      <c r="Y433" t="s">
        <v>259</v>
      </c>
      <c r="AC433" t="s">
        <v>177</v>
      </c>
      <c r="AD433" t="s">
        <v>10538</v>
      </c>
      <c r="AE433">
        <v>94150</v>
      </c>
      <c r="AF433" t="s">
        <v>10539</v>
      </c>
      <c r="AJ433">
        <v>687904584</v>
      </c>
      <c r="AK433" t="s">
        <v>4046</v>
      </c>
      <c r="AL433">
        <v>0</v>
      </c>
      <c r="AM433">
        <v>0</v>
      </c>
    </row>
    <row r="434" spans="1:39" customFormat="1" ht="12.75">
      <c r="A434">
        <v>9130813</v>
      </c>
      <c r="B434" t="s">
        <v>8504</v>
      </c>
      <c r="C434" t="s">
        <v>8505</v>
      </c>
      <c r="D434">
        <v>9130813</v>
      </c>
      <c r="E434" t="s">
        <v>166</v>
      </c>
      <c r="H434" s="507">
        <v>29602</v>
      </c>
      <c r="I434" t="s">
        <v>192</v>
      </c>
      <c r="J434">
        <v>-50</v>
      </c>
      <c r="K434" t="s">
        <v>168</v>
      </c>
      <c r="M434" t="s">
        <v>275</v>
      </c>
      <c r="N434">
        <v>8910667</v>
      </c>
      <c r="O434" t="s">
        <v>7298</v>
      </c>
      <c r="P434" s="507">
        <v>44810</v>
      </c>
      <c r="Q434" t="s">
        <v>187</v>
      </c>
      <c r="R434" s="507">
        <v>38449</v>
      </c>
      <c r="S434" s="507">
        <v>44600</v>
      </c>
      <c r="T434" t="s">
        <v>181</v>
      </c>
      <c r="U434">
        <v>1683</v>
      </c>
      <c r="X434">
        <v>16</v>
      </c>
      <c r="Y434" t="s">
        <v>259</v>
      </c>
      <c r="AC434" t="s">
        <v>177</v>
      </c>
      <c r="AD434" t="s">
        <v>10540</v>
      </c>
      <c r="AE434">
        <v>91520</v>
      </c>
      <c r="AF434" t="s">
        <v>10541</v>
      </c>
      <c r="AJ434">
        <v>699790748</v>
      </c>
      <c r="AK434" t="s">
        <v>8506</v>
      </c>
      <c r="AL434">
        <v>0</v>
      </c>
      <c r="AM434">
        <v>0</v>
      </c>
    </row>
    <row r="435" spans="1:39" customFormat="1" ht="12.75">
      <c r="A435">
        <v>447699</v>
      </c>
      <c r="B435" t="s">
        <v>2315</v>
      </c>
      <c r="C435" t="s">
        <v>333</v>
      </c>
      <c r="D435">
        <v>447699</v>
      </c>
      <c r="E435" t="s">
        <v>166</v>
      </c>
      <c r="F435" t="s">
        <v>166</v>
      </c>
      <c r="H435" s="507">
        <v>25462</v>
      </c>
      <c r="I435" t="s">
        <v>367</v>
      </c>
      <c r="J435">
        <v>-60</v>
      </c>
      <c r="K435" t="s">
        <v>168</v>
      </c>
      <c r="M435" t="s">
        <v>228</v>
      </c>
      <c r="N435">
        <v>12440141</v>
      </c>
      <c r="O435" t="s">
        <v>3861</v>
      </c>
      <c r="P435" s="507">
        <v>44814</v>
      </c>
      <c r="Q435" t="s">
        <v>187</v>
      </c>
      <c r="R435" s="507">
        <v>37432</v>
      </c>
      <c r="S435" s="507">
        <v>44438</v>
      </c>
      <c r="T435" t="s">
        <v>7255</v>
      </c>
      <c r="U435">
        <v>1660</v>
      </c>
      <c r="X435">
        <v>16</v>
      </c>
      <c r="Y435" t="s">
        <v>259</v>
      </c>
      <c r="AB435" s="507">
        <v>44378</v>
      </c>
      <c r="AC435" t="s">
        <v>177</v>
      </c>
      <c r="AD435" t="s">
        <v>10542</v>
      </c>
      <c r="AE435">
        <v>44700</v>
      </c>
      <c r="AF435" t="s">
        <v>10543</v>
      </c>
      <c r="AH435" t="s">
        <v>10544</v>
      </c>
      <c r="AJ435">
        <v>606457364</v>
      </c>
      <c r="AK435" t="s">
        <v>4771</v>
      </c>
      <c r="AL435">
        <v>0</v>
      </c>
      <c r="AM435">
        <v>0</v>
      </c>
    </row>
    <row r="436" spans="1:39" customFormat="1" ht="12.75">
      <c r="A436">
        <v>5318498</v>
      </c>
      <c r="B436" t="s">
        <v>3753</v>
      </c>
      <c r="C436" t="s">
        <v>219</v>
      </c>
      <c r="D436">
        <v>5318498</v>
      </c>
      <c r="E436" t="s">
        <v>166</v>
      </c>
      <c r="F436" t="s">
        <v>166</v>
      </c>
      <c r="H436" s="507">
        <v>34907</v>
      </c>
      <c r="I436" t="s">
        <v>167</v>
      </c>
      <c r="J436">
        <v>-40</v>
      </c>
      <c r="K436" t="s">
        <v>168</v>
      </c>
      <c r="M436" t="s">
        <v>2155</v>
      </c>
      <c r="N436">
        <v>12530022</v>
      </c>
      <c r="O436" t="s">
        <v>2169</v>
      </c>
      <c r="P436" s="507">
        <v>44824</v>
      </c>
      <c r="Q436" t="s">
        <v>187</v>
      </c>
      <c r="R436" s="507">
        <v>37910</v>
      </c>
      <c r="S436" s="507">
        <v>43753</v>
      </c>
      <c r="T436" t="s">
        <v>7255</v>
      </c>
      <c r="U436">
        <v>1706</v>
      </c>
      <c r="X436">
        <v>17</v>
      </c>
      <c r="Y436" t="s">
        <v>259</v>
      </c>
      <c r="AC436" t="s">
        <v>177</v>
      </c>
      <c r="AD436" t="s">
        <v>6239</v>
      </c>
      <c r="AE436">
        <v>53000</v>
      </c>
      <c r="AF436" t="s">
        <v>10545</v>
      </c>
      <c r="AI436">
        <v>243567978</v>
      </c>
      <c r="AK436" t="s">
        <v>4772</v>
      </c>
      <c r="AL436">
        <v>0</v>
      </c>
      <c r="AM436">
        <v>0</v>
      </c>
    </row>
    <row r="437" spans="1:39" customFormat="1" ht="12.75">
      <c r="A437">
        <v>9324410</v>
      </c>
      <c r="B437" t="s">
        <v>10546</v>
      </c>
      <c r="C437" t="s">
        <v>7638</v>
      </c>
      <c r="D437">
        <v>9324410</v>
      </c>
      <c r="E437" t="s">
        <v>169</v>
      </c>
      <c r="H437" s="507">
        <v>42419</v>
      </c>
      <c r="I437" t="s">
        <v>169</v>
      </c>
      <c r="J437">
        <v>-9</v>
      </c>
      <c r="K437" t="s">
        <v>8</v>
      </c>
      <c r="M437" t="s">
        <v>170</v>
      </c>
      <c r="N437">
        <v>8930928</v>
      </c>
      <c r="O437" t="s">
        <v>714</v>
      </c>
      <c r="P437" s="507">
        <v>44837</v>
      </c>
      <c r="Q437" t="s">
        <v>187</v>
      </c>
      <c r="R437" s="507">
        <v>44837</v>
      </c>
      <c r="T437" t="s">
        <v>5765</v>
      </c>
      <c r="U437">
        <v>500</v>
      </c>
      <c r="X437">
        <v>5</v>
      </c>
      <c r="Y437" t="s">
        <v>259</v>
      </c>
      <c r="AC437" t="s">
        <v>177</v>
      </c>
      <c r="AD437" t="s">
        <v>10547</v>
      </c>
      <c r="AE437">
        <v>93330</v>
      </c>
      <c r="AF437" t="s">
        <v>10548</v>
      </c>
      <c r="AJ437">
        <v>615035395</v>
      </c>
      <c r="AK437" t="s">
        <v>10549</v>
      </c>
      <c r="AL437">
        <v>0</v>
      </c>
      <c r="AM437">
        <v>0</v>
      </c>
    </row>
    <row r="438" spans="1:39" customFormat="1" ht="12.75">
      <c r="A438">
        <v>9324409</v>
      </c>
      <c r="B438" t="s">
        <v>10546</v>
      </c>
      <c r="C438" t="s">
        <v>1544</v>
      </c>
      <c r="D438">
        <v>9324409</v>
      </c>
      <c r="E438" t="s">
        <v>169</v>
      </c>
      <c r="H438" s="507">
        <v>41541</v>
      </c>
      <c r="I438" t="s">
        <v>251</v>
      </c>
      <c r="J438">
        <v>-10</v>
      </c>
      <c r="K438" t="s">
        <v>8</v>
      </c>
      <c r="M438" t="s">
        <v>170</v>
      </c>
      <c r="N438">
        <v>8930928</v>
      </c>
      <c r="O438" t="s">
        <v>714</v>
      </c>
      <c r="P438" s="507">
        <v>44837</v>
      </c>
      <c r="Q438" t="s">
        <v>187</v>
      </c>
      <c r="R438" s="507">
        <v>44837</v>
      </c>
      <c r="T438" t="s">
        <v>5765</v>
      </c>
      <c r="U438">
        <v>500</v>
      </c>
      <c r="X438">
        <v>5</v>
      </c>
      <c r="Y438" t="s">
        <v>259</v>
      </c>
      <c r="AC438" t="s">
        <v>177</v>
      </c>
      <c r="AD438" t="s">
        <v>10547</v>
      </c>
      <c r="AE438">
        <v>93330</v>
      </c>
      <c r="AF438" t="s">
        <v>10548</v>
      </c>
      <c r="AJ438">
        <v>615035395</v>
      </c>
      <c r="AK438" t="s">
        <v>10549</v>
      </c>
      <c r="AL438">
        <v>0</v>
      </c>
      <c r="AM438">
        <v>0</v>
      </c>
    </row>
    <row r="439" spans="1:39" customFormat="1" ht="12.75">
      <c r="A439">
        <v>2815929</v>
      </c>
      <c r="B439" t="s">
        <v>7346</v>
      </c>
      <c r="C439" t="s">
        <v>7347</v>
      </c>
      <c r="D439">
        <v>2815929</v>
      </c>
      <c r="E439" t="s">
        <v>166</v>
      </c>
      <c r="F439" t="s">
        <v>166</v>
      </c>
      <c r="H439" s="507">
        <v>35800</v>
      </c>
      <c r="I439" t="s">
        <v>167</v>
      </c>
      <c r="J439">
        <v>-40</v>
      </c>
      <c r="K439" t="s">
        <v>168</v>
      </c>
      <c r="M439" t="s">
        <v>231</v>
      </c>
      <c r="N439">
        <v>4280004</v>
      </c>
      <c r="O439" t="s">
        <v>3555</v>
      </c>
      <c r="P439" s="507">
        <v>44818</v>
      </c>
      <c r="Q439" t="s">
        <v>187</v>
      </c>
      <c r="R439" s="507">
        <v>44363</v>
      </c>
      <c r="S439" s="507">
        <v>44578</v>
      </c>
      <c r="T439" t="s">
        <v>7255</v>
      </c>
      <c r="U439">
        <v>2803</v>
      </c>
      <c r="V439" t="s">
        <v>172</v>
      </c>
      <c r="W439">
        <v>102</v>
      </c>
      <c r="X439" t="s">
        <v>173</v>
      </c>
      <c r="Y439" t="s">
        <v>259</v>
      </c>
      <c r="AB439" s="507">
        <v>44378</v>
      </c>
      <c r="AC439" t="s">
        <v>174</v>
      </c>
      <c r="AD439" t="s">
        <v>10550</v>
      </c>
      <c r="AE439">
        <v>28300</v>
      </c>
      <c r="AF439" t="s">
        <v>10551</v>
      </c>
      <c r="AJ439">
        <v>612213580</v>
      </c>
      <c r="AK439" t="s">
        <v>5608</v>
      </c>
      <c r="AL439">
        <v>0</v>
      </c>
      <c r="AM439">
        <v>0</v>
      </c>
    </row>
    <row r="440" spans="1:39" customFormat="1" ht="12.75">
      <c r="A440">
        <v>4461040</v>
      </c>
      <c r="B440" t="s">
        <v>6277</v>
      </c>
      <c r="C440" t="s">
        <v>966</v>
      </c>
      <c r="D440">
        <v>4461040</v>
      </c>
      <c r="E440" t="s">
        <v>169</v>
      </c>
      <c r="F440" t="s">
        <v>169</v>
      </c>
      <c r="H440" s="507">
        <v>42419</v>
      </c>
      <c r="I440" t="s">
        <v>169</v>
      </c>
      <c r="J440">
        <v>-9</v>
      </c>
      <c r="K440" t="s">
        <v>8</v>
      </c>
      <c r="M440" t="s">
        <v>228</v>
      </c>
      <c r="N440">
        <v>12440141</v>
      </c>
      <c r="O440" t="s">
        <v>3861</v>
      </c>
      <c r="P440" s="507">
        <v>44838</v>
      </c>
      <c r="Q440" t="s">
        <v>187</v>
      </c>
      <c r="R440" s="507">
        <v>44108</v>
      </c>
      <c r="T440" t="s">
        <v>5765</v>
      </c>
      <c r="U440">
        <v>500</v>
      </c>
      <c r="X440">
        <v>5</v>
      </c>
      <c r="Y440" t="s">
        <v>259</v>
      </c>
      <c r="AC440" t="s">
        <v>177</v>
      </c>
      <c r="AD440" t="s">
        <v>10542</v>
      </c>
      <c r="AE440">
        <v>44700</v>
      </c>
      <c r="AF440" t="s">
        <v>10552</v>
      </c>
      <c r="AJ440">
        <v>786311702</v>
      </c>
      <c r="AK440" t="s">
        <v>5214</v>
      </c>
      <c r="AL440">
        <v>0</v>
      </c>
      <c r="AM440">
        <v>0</v>
      </c>
    </row>
    <row r="441" spans="1:39" customFormat="1" ht="12.75">
      <c r="A441">
        <v>3535047</v>
      </c>
      <c r="B441" t="s">
        <v>7348</v>
      </c>
      <c r="C441" t="s">
        <v>2826</v>
      </c>
      <c r="D441">
        <v>3535047</v>
      </c>
      <c r="E441" t="s">
        <v>166</v>
      </c>
      <c r="F441" t="s">
        <v>166</v>
      </c>
      <c r="H441" s="507">
        <v>40522</v>
      </c>
      <c r="I441" t="s">
        <v>254</v>
      </c>
      <c r="J441">
        <v>-13</v>
      </c>
      <c r="K441" t="s">
        <v>168</v>
      </c>
      <c r="M441" t="s">
        <v>178</v>
      </c>
      <c r="N441">
        <v>3350016</v>
      </c>
      <c r="O441" t="s">
        <v>220</v>
      </c>
      <c r="P441" s="507">
        <v>44811</v>
      </c>
      <c r="Q441" t="s">
        <v>187</v>
      </c>
      <c r="R441" s="507">
        <v>42208</v>
      </c>
      <c r="T441" t="s">
        <v>5765</v>
      </c>
      <c r="U441">
        <v>691</v>
      </c>
      <c r="X441">
        <v>6</v>
      </c>
      <c r="Y441" t="s">
        <v>259</v>
      </c>
      <c r="AC441" t="s">
        <v>177</v>
      </c>
      <c r="AD441" t="s">
        <v>10553</v>
      </c>
      <c r="AE441">
        <v>35510</v>
      </c>
      <c r="AF441" t="s">
        <v>10554</v>
      </c>
      <c r="AI441">
        <v>299872733</v>
      </c>
      <c r="AJ441">
        <v>619582189</v>
      </c>
      <c r="AK441" t="s">
        <v>8507</v>
      </c>
      <c r="AL441">
        <v>0</v>
      </c>
      <c r="AM441">
        <v>0</v>
      </c>
    </row>
    <row r="442" spans="1:39" customFormat="1" ht="12.75">
      <c r="A442">
        <v>365574</v>
      </c>
      <c r="B442" t="s">
        <v>3922</v>
      </c>
      <c r="C442" t="s">
        <v>2485</v>
      </c>
      <c r="D442">
        <v>365574</v>
      </c>
      <c r="E442" t="s">
        <v>166</v>
      </c>
      <c r="F442" t="s">
        <v>166</v>
      </c>
      <c r="H442" s="507">
        <v>35455</v>
      </c>
      <c r="I442" t="s">
        <v>167</v>
      </c>
      <c r="J442">
        <v>-40</v>
      </c>
      <c r="K442" t="s">
        <v>168</v>
      </c>
      <c r="M442" t="s">
        <v>2770</v>
      </c>
      <c r="N442">
        <v>4360454</v>
      </c>
      <c r="O442" t="s">
        <v>2823</v>
      </c>
      <c r="P442" s="507">
        <v>44810</v>
      </c>
      <c r="Q442" t="s">
        <v>187</v>
      </c>
      <c r="R442" s="507">
        <v>38681</v>
      </c>
      <c r="S442" s="507">
        <v>44090</v>
      </c>
      <c r="T442" t="s">
        <v>7255</v>
      </c>
      <c r="U442">
        <v>1950</v>
      </c>
      <c r="X442">
        <v>19</v>
      </c>
      <c r="Y442" t="s">
        <v>259</v>
      </c>
      <c r="AC442" t="s">
        <v>177</v>
      </c>
      <c r="AD442" t="s">
        <v>10555</v>
      </c>
      <c r="AE442">
        <v>36000</v>
      </c>
      <c r="AF442" t="s">
        <v>10556</v>
      </c>
      <c r="AK442" t="s">
        <v>5493</v>
      </c>
      <c r="AL442">
        <v>0</v>
      </c>
      <c r="AM442">
        <v>0</v>
      </c>
    </row>
    <row r="443" spans="1:39" customFormat="1" ht="12.75">
      <c r="A443">
        <v>9258736</v>
      </c>
      <c r="B443" t="s">
        <v>8508</v>
      </c>
      <c r="C443" t="s">
        <v>421</v>
      </c>
      <c r="D443">
        <v>9258736</v>
      </c>
      <c r="E443" t="s">
        <v>169</v>
      </c>
      <c r="H443" s="507">
        <v>40962</v>
      </c>
      <c r="I443" t="s">
        <v>245</v>
      </c>
      <c r="J443">
        <v>-11</v>
      </c>
      <c r="K443" t="s">
        <v>8</v>
      </c>
      <c r="M443" t="s">
        <v>203</v>
      </c>
      <c r="N443">
        <v>8920389</v>
      </c>
      <c r="O443" t="s">
        <v>349</v>
      </c>
      <c r="P443" s="507">
        <v>44821</v>
      </c>
      <c r="Q443" t="s">
        <v>187</v>
      </c>
      <c r="R443" s="507">
        <v>44821</v>
      </c>
      <c r="S443" s="507">
        <v>44813</v>
      </c>
      <c r="T443" t="s">
        <v>181</v>
      </c>
      <c r="U443">
        <v>500</v>
      </c>
      <c r="X443">
        <v>5</v>
      </c>
      <c r="Y443" t="s">
        <v>259</v>
      </c>
      <c r="AC443" t="s">
        <v>177</v>
      </c>
      <c r="AD443" t="s">
        <v>10557</v>
      </c>
      <c r="AE443">
        <v>92340</v>
      </c>
      <c r="AF443" t="s">
        <v>10558</v>
      </c>
      <c r="AG443" t="s">
        <v>10559</v>
      </c>
      <c r="AJ443">
        <v>665213358</v>
      </c>
      <c r="AK443" t="s">
        <v>8509</v>
      </c>
      <c r="AL443">
        <v>0</v>
      </c>
      <c r="AM443">
        <v>0</v>
      </c>
    </row>
    <row r="444" spans="1:39" customFormat="1" ht="12.75">
      <c r="A444">
        <v>5310781</v>
      </c>
      <c r="B444" t="s">
        <v>2317</v>
      </c>
      <c r="C444" t="s">
        <v>362</v>
      </c>
      <c r="D444">
        <v>5310781</v>
      </c>
      <c r="E444" t="s">
        <v>166</v>
      </c>
      <c r="F444" t="s">
        <v>166</v>
      </c>
      <c r="H444" s="507">
        <v>31698</v>
      </c>
      <c r="I444" t="s">
        <v>167</v>
      </c>
      <c r="J444">
        <v>-40</v>
      </c>
      <c r="K444" t="s">
        <v>8</v>
      </c>
      <c r="M444" t="s">
        <v>178</v>
      </c>
      <c r="N444">
        <v>3350060</v>
      </c>
      <c r="O444" t="s">
        <v>223</v>
      </c>
      <c r="P444" s="507">
        <v>44820</v>
      </c>
      <c r="Q444" t="s">
        <v>187</v>
      </c>
      <c r="R444" s="507">
        <v>37432</v>
      </c>
      <c r="S444" s="507">
        <v>44431</v>
      </c>
      <c r="T444" t="s">
        <v>7255</v>
      </c>
      <c r="U444">
        <v>1498</v>
      </c>
      <c r="X444">
        <v>14</v>
      </c>
      <c r="Y444" t="s">
        <v>259</v>
      </c>
      <c r="AC444" t="s">
        <v>177</v>
      </c>
      <c r="AD444" t="s">
        <v>2397</v>
      </c>
      <c r="AE444">
        <v>35135</v>
      </c>
      <c r="AF444" t="s">
        <v>10560</v>
      </c>
      <c r="AJ444">
        <v>674390543</v>
      </c>
      <c r="AK444" t="s">
        <v>5265</v>
      </c>
      <c r="AL444">
        <v>0</v>
      </c>
      <c r="AM444">
        <v>0</v>
      </c>
    </row>
    <row r="445" spans="1:39" customFormat="1" ht="12.75">
      <c r="A445">
        <v>9429708</v>
      </c>
      <c r="B445" t="s">
        <v>769</v>
      </c>
      <c r="C445" t="s">
        <v>723</v>
      </c>
      <c r="D445">
        <v>9429708</v>
      </c>
      <c r="E445" t="s">
        <v>166</v>
      </c>
      <c r="F445" t="s">
        <v>166</v>
      </c>
      <c r="H445" s="507">
        <v>35981</v>
      </c>
      <c r="I445" t="s">
        <v>167</v>
      </c>
      <c r="J445">
        <v>-40</v>
      </c>
      <c r="K445" t="s">
        <v>168</v>
      </c>
      <c r="M445" t="s">
        <v>246</v>
      </c>
      <c r="N445">
        <v>8940655</v>
      </c>
      <c r="O445" t="s">
        <v>289</v>
      </c>
      <c r="P445" s="507">
        <v>44793</v>
      </c>
      <c r="Q445" t="s">
        <v>187</v>
      </c>
      <c r="R445" s="507">
        <v>39019</v>
      </c>
      <c r="S445" s="507">
        <v>44127</v>
      </c>
      <c r="T445" t="s">
        <v>7255</v>
      </c>
      <c r="U445">
        <v>1758</v>
      </c>
      <c r="X445">
        <v>17</v>
      </c>
      <c r="Y445" t="s">
        <v>259</v>
      </c>
      <c r="AC445" t="s">
        <v>337</v>
      </c>
      <c r="AD445" t="s">
        <v>10561</v>
      </c>
      <c r="AE445">
        <v>94000</v>
      </c>
      <c r="AF445" t="s">
        <v>10562</v>
      </c>
      <c r="AI445">
        <v>650886909</v>
      </c>
      <c r="AK445" t="s">
        <v>4047</v>
      </c>
      <c r="AL445">
        <v>0</v>
      </c>
      <c r="AM445">
        <v>0</v>
      </c>
    </row>
    <row r="446" spans="1:39" customFormat="1" ht="12.75">
      <c r="A446">
        <v>37174</v>
      </c>
      <c r="B446" t="s">
        <v>770</v>
      </c>
      <c r="C446" t="s">
        <v>735</v>
      </c>
      <c r="D446">
        <v>37174</v>
      </c>
      <c r="E446" t="s">
        <v>166</v>
      </c>
      <c r="F446" t="s">
        <v>166</v>
      </c>
      <c r="H446" s="507">
        <v>16440</v>
      </c>
      <c r="I446" t="s">
        <v>278</v>
      </c>
      <c r="J446">
        <v>-80</v>
      </c>
      <c r="K446" t="s">
        <v>8</v>
      </c>
      <c r="M446" t="s">
        <v>175</v>
      </c>
      <c r="N446">
        <v>4370151</v>
      </c>
      <c r="O446" t="s">
        <v>2788</v>
      </c>
      <c r="P446" s="507">
        <v>44811</v>
      </c>
      <c r="Q446" t="s">
        <v>187</v>
      </c>
      <c r="R446" s="507">
        <v>37432</v>
      </c>
      <c r="S446" s="507">
        <v>44802</v>
      </c>
      <c r="T446" t="s">
        <v>181</v>
      </c>
      <c r="U446">
        <v>832</v>
      </c>
      <c r="X446">
        <v>8</v>
      </c>
      <c r="Y446" t="s">
        <v>259</v>
      </c>
      <c r="AC446" t="s">
        <v>177</v>
      </c>
      <c r="AD446" t="s">
        <v>10563</v>
      </c>
      <c r="AE446">
        <v>37510</v>
      </c>
      <c r="AF446" t="s">
        <v>10564</v>
      </c>
      <c r="AI446">
        <v>247531442</v>
      </c>
      <c r="AJ446">
        <v>668401219</v>
      </c>
      <c r="AK446" t="s">
        <v>5494</v>
      </c>
      <c r="AL446">
        <v>0</v>
      </c>
      <c r="AM446">
        <v>0</v>
      </c>
    </row>
    <row r="447" spans="1:39" customFormat="1" ht="12.75">
      <c r="A447">
        <v>3540421</v>
      </c>
      <c r="B447" t="s">
        <v>770</v>
      </c>
      <c r="C447" t="s">
        <v>1251</v>
      </c>
      <c r="D447">
        <v>3540421</v>
      </c>
      <c r="E447" t="s">
        <v>166</v>
      </c>
      <c r="F447" t="s">
        <v>166</v>
      </c>
      <c r="H447" s="507">
        <v>41445</v>
      </c>
      <c r="I447" t="s">
        <v>251</v>
      </c>
      <c r="J447">
        <v>-10</v>
      </c>
      <c r="K447" t="s">
        <v>168</v>
      </c>
      <c r="M447" t="s">
        <v>178</v>
      </c>
      <c r="N447">
        <v>3350030</v>
      </c>
      <c r="O447" t="s">
        <v>3046</v>
      </c>
      <c r="P447" s="507">
        <v>44818</v>
      </c>
      <c r="Q447" t="s">
        <v>187</v>
      </c>
      <c r="R447" s="507">
        <v>44458</v>
      </c>
      <c r="T447" t="s">
        <v>5765</v>
      </c>
      <c r="U447">
        <v>505</v>
      </c>
      <c r="X447">
        <v>5</v>
      </c>
      <c r="Y447" t="s">
        <v>259</v>
      </c>
      <c r="AC447" t="s">
        <v>177</v>
      </c>
      <c r="AD447" t="s">
        <v>10565</v>
      </c>
      <c r="AE447">
        <v>35230</v>
      </c>
      <c r="AF447" t="s">
        <v>10566</v>
      </c>
      <c r="AI447">
        <v>953765474</v>
      </c>
      <c r="AJ447">
        <v>621061102</v>
      </c>
      <c r="AK447" t="s">
        <v>10567</v>
      </c>
      <c r="AL447">
        <v>0</v>
      </c>
      <c r="AM447">
        <v>0</v>
      </c>
    </row>
    <row r="448" spans="1:39" customFormat="1" ht="12.75">
      <c r="A448">
        <v>289288</v>
      </c>
      <c r="B448" t="s">
        <v>770</v>
      </c>
      <c r="C448" t="s">
        <v>1247</v>
      </c>
      <c r="D448">
        <v>289288</v>
      </c>
      <c r="E448" t="s">
        <v>166</v>
      </c>
      <c r="F448" t="s">
        <v>166</v>
      </c>
      <c r="H448" s="507">
        <v>23898</v>
      </c>
      <c r="I448" t="s">
        <v>367</v>
      </c>
      <c r="J448">
        <v>-60</v>
      </c>
      <c r="K448" t="s">
        <v>8</v>
      </c>
      <c r="M448" t="s">
        <v>231</v>
      </c>
      <c r="N448">
        <v>4280121</v>
      </c>
      <c r="O448" t="s">
        <v>2799</v>
      </c>
      <c r="P448" s="507">
        <v>44805</v>
      </c>
      <c r="Q448" t="s">
        <v>187</v>
      </c>
      <c r="R448" s="507">
        <v>37964</v>
      </c>
      <c r="S448" s="507">
        <v>44769</v>
      </c>
      <c r="T448" t="s">
        <v>181</v>
      </c>
      <c r="U448">
        <v>1091</v>
      </c>
      <c r="X448">
        <v>10</v>
      </c>
      <c r="Y448" t="s">
        <v>259</v>
      </c>
      <c r="AB448" s="507">
        <v>44753</v>
      </c>
      <c r="AC448" t="s">
        <v>177</v>
      </c>
      <c r="AD448" t="s">
        <v>10568</v>
      </c>
      <c r="AE448">
        <v>28300</v>
      </c>
      <c r="AF448" t="s">
        <v>10569</v>
      </c>
      <c r="AJ448">
        <v>672221595</v>
      </c>
      <c r="AK448" t="s">
        <v>5495</v>
      </c>
      <c r="AL448">
        <v>0</v>
      </c>
      <c r="AM448">
        <v>0</v>
      </c>
    </row>
    <row r="449" spans="1:39" customFormat="1" ht="12.75">
      <c r="A449">
        <v>5617325</v>
      </c>
      <c r="B449" t="s">
        <v>3075</v>
      </c>
      <c r="C449" t="s">
        <v>1739</v>
      </c>
      <c r="D449">
        <v>5617325</v>
      </c>
      <c r="E449" t="s">
        <v>166</v>
      </c>
      <c r="F449" t="s">
        <v>166</v>
      </c>
      <c r="H449" s="507">
        <v>29731</v>
      </c>
      <c r="I449" t="s">
        <v>192</v>
      </c>
      <c r="J449">
        <v>-50</v>
      </c>
      <c r="K449" t="s">
        <v>8</v>
      </c>
      <c r="M449" t="s">
        <v>217</v>
      </c>
      <c r="N449">
        <v>3560043</v>
      </c>
      <c r="O449" t="s">
        <v>3076</v>
      </c>
      <c r="P449" s="507">
        <v>44748</v>
      </c>
      <c r="Q449" t="s">
        <v>187</v>
      </c>
      <c r="R449" s="507">
        <v>40462</v>
      </c>
      <c r="S449" s="507">
        <v>44088</v>
      </c>
      <c r="T449" t="s">
        <v>7255</v>
      </c>
      <c r="U449">
        <v>801</v>
      </c>
      <c r="X449">
        <v>8</v>
      </c>
      <c r="Y449" t="s">
        <v>259</v>
      </c>
      <c r="AC449" t="s">
        <v>177</v>
      </c>
      <c r="AD449" t="s">
        <v>10570</v>
      </c>
      <c r="AE449">
        <v>56700</v>
      </c>
      <c r="AF449" t="s">
        <v>10571</v>
      </c>
      <c r="AJ449">
        <v>670683049</v>
      </c>
      <c r="AK449" t="s">
        <v>5266</v>
      </c>
      <c r="AL449">
        <v>0</v>
      </c>
      <c r="AM449">
        <v>0</v>
      </c>
    </row>
    <row r="450" spans="1:39" customFormat="1" ht="12.75">
      <c r="A450">
        <v>7917870</v>
      </c>
      <c r="B450" t="s">
        <v>6901</v>
      </c>
      <c r="C450" t="s">
        <v>387</v>
      </c>
      <c r="D450">
        <v>7917870</v>
      </c>
      <c r="E450" t="s">
        <v>166</v>
      </c>
      <c r="F450" t="s">
        <v>166</v>
      </c>
      <c r="H450" s="507">
        <v>37993</v>
      </c>
      <c r="I450" t="s">
        <v>7238</v>
      </c>
      <c r="J450">
        <v>-19</v>
      </c>
      <c r="K450" t="s">
        <v>168</v>
      </c>
      <c r="M450" t="s">
        <v>178</v>
      </c>
      <c r="N450">
        <v>3350136</v>
      </c>
      <c r="O450" t="s">
        <v>179</v>
      </c>
      <c r="P450" s="507">
        <v>44827</v>
      </c>
      <c r="Q450" t="s">
        <v>187</v>
      </c>
      <c r="R450" s="507">
        <v>39704</v>
      </c>
      <c r="S450" s="507">
        <v>44827</v>
      </c>
      <c r="T450" t="s">
        <v>181</v>
      </c>
      <c r="U450">
        <v>2419</v>
      </c>
      <c r="V450" t="s">
        <v>172</v>
      </c>
      <c r="W450">
        <v>309</v>
      </c>
      <c r="X450" t="s">
        <v>173</v>
      </c>
      <c r="Y450" t="s">
        <v>259</v>
      </c>
      <c r="AB450" s="507">
        <v>44378</v>
      </c>
      <c r="AC450" t="s">
        <v>177</v>
      </c>
      <c r="AD450" t="s">
        <v>1316</v>
      </c>
      <c r="AE450">
        <v>79260</v>
      </c>
      <c r="AF450" t="s">
        <v>10572</v>
      </c>
      <c r="AH450" t="s">
        <v>10573</v>
      </c>
      <c r="AI450">
        <v>549080350</v>
      </c>
      <c r="AJ450">
        <v>672394651</v>
      </c>
      <c r="AK450" t="s">
        <v>6902</v>
      </c>
      <c r="AL450">
        <v>0</v>
      </c>
      <c r="AM450">
        <v>0</v>
      </c>
    </row>
    <row r="451" spans="1:39" customFormat="1" ht="12.75">
      <c r="A451">
        <v>9441837</v>
      </c>
      <c r="B451" t="s">
        <v>3573</v>
      </c>
      <c r="C451" t="s">
        <v>441</v>
      </c>
      <c r="D451">
        <v>9441837</v>
      </c>
      <c r="E451" t="s">
        <v>166</v>
      </c>
      <c r="F451" t="s">
        <v>166</v>
      </c>
      <c r="H451" s="507">
        <v>37551</v>
      </c>
      <c r="I451" t="s">
        <v>167</v>
      </c>
      <c r="J451">
        <v>-40</v>
      </c>
      <c r="K451" t="s">
        <v>168</v>
      </c>
      <c r="M451" t="s">
        <v>246</v>
      </c>
      <c r="N451">
        <v>8940975</v>
      </c>
      <c r="O451" t="s">
        <v>429</v>
      </c>
      <c r="P451" s="507">
        <v>44808</v>
      </c>
      <c r="Q451" t="s">
        <v>187</v>
      </c>
      <c r="R451" s="507">
        <v>40634</v>
      </c>
      <c r="S451" s="507">
        <v>44085</v>
      </c>
      <c r="T451" t="s">
        <v>7255</v>
      </c>
      <c r="U451">
        <v>1600</v>
      </c>
      <c r="X451">
        <v>16</v>
      </c>
      <c r="Y451" t="s">
        <v>259</v>
      </c>
      <c r="AC451" t="s">
        <v>177</v>
      </c>
      <c r="AD451" t="s">
        <v>10574</v>
      </c>
      <c r="AE451">
        <v>94400</v>
      </c>
      <c r="AF451" t="s">
        <v>10575</v>
      </c>
      <c r="AG451" t="s">
        <v>10576</v>
      </c>
      <c r="AI451">
        <v>143910305</v>
      </c>
      <c r="AJ451">
        <v>662870305</v>
      </c>
      <c r="AK451" t="s">
        <v>4004</v>
      </c>
      <c r="AL451">
        <v>0</v>
      </c>
      <c r="AM451">
        <v>0</v>
      </c>
    </row>
    <row r="452" spans="1:39" customFormat="1" ht="12.75">
      <c r="A452">
        <v>3733963</v>
      </c>
      <c r="B452" t="s">
        <v>3286</v>
      </c>
      <c r="C452" t="s">
        <v>8510</v>
      </c>
      <c r="D452">
        <v>3733963</v>
      </c>
      <c r="E452" t="s">
        <v>169</v>
      </c>
      <c r="H452" s="507">
        <v>42004</v>
      </c>
      <c r="I452" t="s">
        <v>169</v>
      </c>
      <c r="J452">
        <v>-9</v>
      </c>
      <c r="K452" t="s">
        <v>8</v>
      </c>
      <c r="M452" t="s">
        <v>175</v>
      </c>
      <c r="N452">
        <v>4370596</v>
      </c>
      <c r="O452" t="s">
        <v>2802</v>
      </c>
      <c r="P452" s="507">
        <v>44818</v>
      </c>
      <c r="Q452" t="s">
        <v>187</v>
      </c>
      <c r="R452" s="507">
        <v>44818</v>
      </c>
      <c r="T452" t="s">
        <v>5765</v>
      </c>
      <c r="U452">
        <v>500</v>
      </c>
      <c r="X452">
        <v>5</v>
      </c>
      <c r="Y452" t="s">
        <v>259</v>
      </c>
      <c r="AC452" t="s">
        <v>177</v>
      </c>
      <c r="AD452" t="s">
        <v>10577</v>
      </c>
      <c r="AE452">
        <v>37130</v>
      </c>
      <c r="AF452" t="s">
        <v>10578</v>
      </c>
      <c r="AJ452" t="s">
        <v>8511</v>
      </c>
      <c r="AK452" t="s">
        <v>8512</v>
      </c>
      <c r="AL452">
        <v>1</v>
      </c>
      <c r="AM452">
        <v>0</v>
      </c>
    </row>
    <row r="453" spans="1:39" customFormat="1" ht="12.75">
      <c r="A453">
        <v>365832</v>
      </c>
      <c r="B453" t="s">
        <v>3286</v>
      </c>
      <c r="C453" t="s">
        <v>584</v>
      </c>
      <c r="D453">
        <v>365832</v>
      </c>
      <c r="E453" t="s">
        <v>166</v>
      </c>
      <c r="F453" t="s">
        <v>166</v>
      </c>
      <c r="H453" s="507">
        <v>34291</v>
      </c>
      <c r="I453" t="s">
        <v>167</v>
      </c>
      <c r="J453">
        <v>-40</v>
      </c>
      <c r="K453" t="s">
        <v>168</v>
      </c>
      <c r="M453" t="s">
        <v>2770</v>
      </c>
      <c r="N453">
        <v>4360605</v>
      </c>
      <c r="O453" t="s">
        <v>2848</v>
      </c>
      <c r="P453" s="507">
        <v>44811</v>
      </c>
      <c r="Q453" t="s">
        <v>187</v>
      </c>
      <c r="R453" s="507">
        <v>39126</v>
      </c>
      <c r="S453" s="507">
        <v>44784</v>
      </c>
      <c r="T453" t="s">
        <v>181</v>
      </c>
      <c r="U453">
        <v>1606</v>
      </c>
      <c r="X453">
        <v>16</v>
      </c>
      <c r="Y453" t="s">
        <v>259</v>
      </c>
      <c r="AC453" t="s">
        <v>177</v>
      </c>
      <c r="AD453" t="s">
        <v>10579</v>
      </c>
      <c r="AE453">
        <v>36500</v>
      </c>
      <c r="AF453" t="s">
        <v>10580</v>
      </c>
      <c r="AJ453">
        <v>606423736</v>
      </c>
      <c r="AK453" t="s">
        <v>5496</v>
      </c>
      <c r="AL453">
        <v>0</v>
      </c>
      <c r="AM453">
        <v>0</v>
      </c>
    </row>
    <row r="454" spans="1:39" customFormat="1" ht="12.75">
      <c r="A454">
        <v>9110122</v>
      </c>
      <c r="B454" t="s">
        <v>774</v>
      </c>
      <c r="C454" t="s">
        <v>458</v>
      </c>
      <c r="D454">
        <v>9110122</v>
      </c>
      <c r="E454" t="s">
        <v>166</v>
      </c>
      <c r="F454" t="s">
        <v>166</v>
      </c>
      <c r="H454" s="507">
        <v>30490</v>
      </c>
      <c r="I454" t="s">
        <v>167</v>
      </c>
      <c r="J454">
        <v>-40</v>
      </c>
      <c r="K454" t="s">
        <v>168</v>
      </c>
      <c r="M454" t="s">
        <v>275</v>
      </c>
      <c r="N454">
        <v>8910876</v>
      </c>
      <c r="O454" t="s">
        <v>276</v>
      </c>
      <c r="P454" s="507">
        <v>44820</v>
      </c>
      <c r="Q454" t="s">
        <v>187</v>
      </c>
      <c r="R454" s="507">
        <v>37432</v>
      </c>
      <c r="S454" s="507">
        <v>44820</v>
      </c>
      <c r="T454" t="s">
        <v>181</v>
      </c>
      <c r="U454">
        <v>1923</v>
      </c>
      <c r="X454">
        <v>19</v>
      </c>
      <c r="Y454" t="s">
        <v>259</v>
      </c>
      <c r="AC454" t="s">
        <v>177</v>
      </c>
      <c r="AD454" t="s">
        <v>10581</v>
      </c>
      <c r="AE454">
        <v>91700</v>
      </c>
      <c r="AF454" t="s">
        <v>10582</v>
      </c>
      <c r="AJ454">
        <v>608095120</v>
      </c>
      <c r="AK454" t="s">
        <v>5807</v>
      </c>
      <c r="AL454">
        <v>0</v>
      </c>
      <c r="AM454">
        <v>0</v>
      </c>
    </row>
    <row r="455" spans="1:39" customFormat="1" ht="12.75">
      <c r="A455">
        <v>9539280</v>
      </c>
      <c r="B455" t="s">
        <v>3793</v>
      </c>
      <c r="C455" t="s">
        <v>465</v>
      </c>
      <c r="D455">
        <v>9539280</v>
      </c>
      <c r="E455" t="s">
        <v>169</v>
      </c>
      <c r="F455" t="s">
        <v>169</v>
      </c>
      <c r="H455" s="507">
        <v>41507</v>
      </c>
      <c r="I455" t="s">
        <v>251</v>
      </c>
      <c r="J455">
        <v>-10</v>
      </c>
      <c r="K455" t="s">
        <v>8</v>
      </c>
      <c r="M455" t="s">
        <v>232</v>
      </c>
      <c r="N455">
        <v>8951411</v>
      </c>
      <c r="O455" t="s">
        <v>282</v>
      </c>
      <c r="P455" s="507">
        <v>44818</v>
      </c>
      <c r="Q455" t="s">
        <v>187</v>
      </c>
      <c r="R455" s="507">
        <v>44082</v>
      </c>
      <c r="T455" t="s">
        <v>5765</v>
      </c>
      <c r="U455">
        <v>500</v>
      </c>
      <c r="X455">
        <v>5</v>
      </c>
      <c r="Y455" t="s">
        <v>259</v>
      </c>
      <c r="AC455" t="s">
        <v>177</v>
      </c>
      <c r="AD455" t="s">
        <v>10504</v>
      </c>
      <c r="AE455">
        <v>95110</v>
      </c>
      <c r="AF455" t="s">
        <v>10583</v>
      </c>
      <c r="AI455" t="s">
        <v>8513</v>
      </c>
      <c r="AJ455">
        <v>681577858</v>
      </c>
      <c r="AK455" t="s">
        <v>4048</v>
      </c>
      <c r="AL455">
        <v>0</v>
      </c>
      <c r="AM455">
        <v>0</v>
      </c>
    </row>
    <row r="456" spans="1:39" customFormat="1" ht="12.75">
      <c r="A456">
        <v>7885560</v>
      </c>
      <c r="B456" t="s">
        <v>776</v>
      </c>
      <c r="C456" t="s">
        <v>182</v>
      </c>
      <c r="D456">
        <v>7885560</v>
      </c>
      <c r="E456" t="s">
        <v>166</v>
      </c>
      <c r="F456" t="s">
        <v>166</v>
      </c>
      <c r="H456" s="507">
        <v>40597</v>
      </c>
      <c r="I456" t="s">
        <v>267</v>
      </c>
      <c r="J456">
        <v>-12</v>
      </c>
      <c r="K456" t="s">
        <v>168</v>
      </c>
      <c r="M456" t="s">
        <v>238</v>
      </c>
      <c r="N456">
        <v>8780585</v>
      </c>
      <c r="O456" t="s">
        <v>675</v>
      </c>
      <c r="P456" s="507">
        <v>44805</v>
      </c>
      <c r="Q456" t="s">
        <v>187</v>
      </c>
      <c r="R456" s="507">
        <v>44058</v>
      </c>
      <c r="T456" t="s">
        <v>5765</v>
      </c>
      <c r="U456">
        <v>810</v>
      </c>
      <c r="X456">
        <v>8</v>
      </c>
      <c r="Y456" t="s">
        <v>259</v>
      </c>
      <c r="AC456" t="s">
        <v>177</v>
      </c>
      <c r="AD456" t="s">
        <v>10584</v>
      </c>
      <c r="AE456">
        <v>78800</v>
      </c>
      <c r="AF456" t="s">
        <v>10585</v>
      </c>
      <c r="AK456" t="s">
        <v>7349</v>
      </c>
      <c r="AL456">
        <v>0</v>
      </c>
      <c r="AM456">
        <v>0</v>
      </c>
    </row>
    <row r="457" spans="1:39" customFormat="1" ht="12.75">
      <c r="A457">
        <v>9216247</v>
      </c>
      <c r="B457" t="s">
        <v>777</v>
      </c>
      <c r="C457" t="s">
        <v>447</v>
      </c>
      <c r="D457">
        <v>9216247</v>
      </c>
      <c r="E457" t="s">
        <v>166</v>
      </c>
      <c r="F457" t="s">
        <v>166</v>
      </c>
      <c r="H457" s="507">
        <v>25484</v>
      </c>
      <c r="I457" t="s">
        <v>367</v>
      </c>
      <c r="J457">
        <v>-60</v>
      </c>
      <c r="K457" t="s">
        <v>168</v>
      </c>
      <c r="M457" t="s">
        <v>203</v>
      </c>
      <c r="N457">
        <v>8920025</v>
      </c>
      <c r="O457" t="s">
        <v>213</v>
      </c>
      <c r="P457" s="507">
        <v>44816</v>
      </c>
      <c r="Q457" t="s">
        <v>187</v>
      </c>
      <c r="R457" s="507">
        <v>37432</v>
      </c>
      <c r="S457" s="507">
        <v>44397</v>
      </c>
      <c r="T457" t="s">
        <v>7255</v>
      </c>
      <c r="U457">
        <v>2009</v>
      </c>
      <c r="X457">
        <v>20</v>
      </c>
      <c r="Y457" t="s">
        <v>259</v>
      </c>
      <c r="AB457" s="507">
        <v>43647</v>
      </c>
      <c r="AC457" t="s">
        <v>177</v>
      </c>
      <c r="AD457" t="s">
        <v>10501</v>
      </c>
      <c r="AE457">
        <v>92400</v>
      </c>
      <c r="AF457" t="s">
        <v>10586</v>
      </c>
      <c r="AJ457">
        <v>663155381</v>
      </c>
      <c r="AK457" t="s">
        <v>4049</v>
      </c>
      <c r="AL457">
        <v>0</v>
      </c>
      <c r="AM457">
        <v>0</v>
      </c>
    </row>
    <row r="458" spans="1:39" customFormat="1" ht="12.75">
      <c r="A458">
        <v>4113847</v>
      </c>
      <c r="B458" t="s">
        <v>5808</v>
      </c>
      <c r="C458" t="s">
        <v>358</v>
      </c>
      <c r="D458">
        <v>4113847</v>
      </c>
      <c r="E458" t="s">
        <v>166</v>
      </c>
      <c r="F458" t="s">
        <v>166</v>
      </c>
      <c r="H458" s="507">
        <v>39643</v>
      </c>
      <c r="I458" t="s">
        <v>200</v>
      </c>
      <c r="J458">
        <v>-15</v>
      </c>
      <c r="K458" t="s">
        <v>168</v>
      </c>
      <c r="M458" t="s">
        <v>175</v>
      </c>
      <c r="N458">
        <v>4370002</v>
      </c>
      <c r="O458" t="s">
        <v>2769</v>
      </c>
      <c r="P458" s="507">
        <v>44805</v>
      </c>
      <c r="Q458" t="s">
        <v>187</v>
      </c>
      <c r="R458" s="507">
        <v>43365</v>
      </c>
      <c r="T458" t="s">
        <v>5765</v>
      </c>
      <c r="U458">
        <v>1319</v>
      </c>
      <c r="X458">
        <v>13</v>
      </c>
      <c r="Y458" t="s">
        <v>259</v>
      </c>
      <c r="AB458" s="507">
        <v>44378</v>
      </c>
      <c r="AC458" t="s">
        <v>177</v>
      </c>
      <c r="AD458" t="s">
        <v>10587</v>
      </c>
      <c r="AE458">
        <v>41290</v>
      </c>
      <c r="AF458" t="s">
        <v>10588</v>
      </c>
      <c r="AJ458">
        <v>612645486</v>
      </c>
      <c r="AK458" t="s">
        <v>5810</v>
      </c>
      <c r="AL458">
        <v>0</v>
      </c>
      <c r="AM458">
        <v>0</v>
      </c>
    </row>
    <row r="459" spans="1:39" customFormat="1" ht="12.75">
      <c r="A459">
        <v>3719433</v>
      </c>
      <c r="B459" t="s">
        <v>2849</v>
      </c>
      <c r="C459" t="s">
        <v>748</v>
      </c>
      <c r="D459">
        <v>3719433</v>
      </c>
      <c r="E459" t="s">
        <v>166</v>
      </c>
      <c r="F459" t="s">
        <v>166</v>
      </c>
      <c r="H459" s="507">
        <v>36675</v>
      </c>
      <c r="I459" t="s">
        <v>167</v>
      </c>
      <c r="J459">
        <v>-40</v>
      </c>
      <c r="K459" t="s">
        <v>168</v>
      </c>
      <c r="M459" t="s">
        <v>175</v>
      </c>
      <c r="N459">
        <v>4370183</v>
      </c>
      <c r="O459" t="s">
        <v>2810</v>
      </c>
      <c r="P459" s="507">
        <v>44806</v>
      </c>
      <c r="Q459" t="s">
        <v>187</v>
      </c>
      <c r="R459" s="507">
        <v>39370</v>
      </c>
      <c r="S459" s="507">
        <v>44392</v>
      </c>
      <c r="T459" t="s">
        <v>7255</v>
      </c>
      <c r="U459">
        <v>2054</v>
      </c>
      <c r="V459" t="s">
        <v>172</v>
      </c>
      <c r="W459">
        <v>947</v>
      </c>
      <c r="X459" t="s">
        <v>173</v>
      </c>
      <c r="Y459" t="s">
        <v>259</v>
      </c>
      <c r="AB459" s="507">
        <v>44013</v>
      </c>
      <c r="AC459" t="s">
        <v>177</v>
      </c>
      <c r="AD459" t="s">
        <v>10589</v>
      </c>
      <c r="AE459">
        <v>37230</v>
      </c>
      <c r="AF459" t="s">
        <v>10590</v>
      </c>
      <c r="AJ459">
        <v>768324227</v>
      </c>
      <c r="AK459" t="s">
        <v>5497</v>
      </c>
      <c r="AL459">
        <v>0</v>
      </c>
      <c r="AM459">
        <v>0</v>
      </c>
    </row>
    <row r="460" spans="1:39" customFormat="1" ht="12.75">
      <c r="A460">
        <v>9234318</v>
      </c>
      <c r="B460" t="s">
        <v>779</v>
      </c>
      <c r="C460" t="s">
        <v>3941</v>
      </c>
      <c r="D460">
        <v>9234318</v>
      </c>
      <c r="E460" t="s">
        <v>166</v>
      </c>
      <c r="F460" t="s">
        <v>166</v>
      </c>
      <c r="H460" s="507">
        <v>35261</v>
      </c>
      <c r="I460" t="s">
        <v>167</v>
      </c>
      <c r="J460">
        <v>-40</v>
      </c>
      <c r="K460" t="s">
        <v>168</v>
      </c>
      <c r="M460" t="s">
        <v>203</v>
      </c>
      <c r="N460">
        <v>8920312</v>
      </c>
      <c r="O460" t="s">
        <v>288</v>
      </c>
      <c r="P460" s="507">
        <v>44809</v>
      </c>
      <c r="Q460" t="s">
        <v>187</v>
      </c>
      <c r="R460" s="507">
        <v>38485</v>
      </c>
      <c r="S460" s="507">
        <v>44088</v>
      </c>
      <c r="T460" t="s">
        <v>7255</v>
      </c>
      <c r="U460">
        <v>1838</v>
      </c>
      <c r="X460">
        <v>18</v>
      </c>
      <c r="Y460" t="s">
        <v>259</v>
      </c>
      <c r="AC460" t="s">
        <v>177</v>
      </c>
      <c r="AD460" t="s">
        <v>9897</v>
      </c>
      <c r="AE460">
        <v>92200</v>
      </c>
      <c r="AF460" t="s">
        <v>10591</v>
      </c>
      <c r="AI460">
        <v>147458245</v>
      </c>
      <c r="AJ460">
        <v>675068093</v>
      </c>
      <c r="AK460" t="s">
        <v>4050</v>
      </c>
      <c r="AL460">
        <v>0</v>
      </c>
      <c r="AM460">
        <v>0</v>
      </c>
    </row>
    <row r="461" spans="1:39" customFormat="1" ht="12.75">
      <c r="A461">
        <v>7884631</v>
      </c>
      <c r="B461" t="s">
        <v>3794</v>
      </c>
      <c r="C461" t="s">
        <v>822</v>
      </c>
      <c r="D461">
        <v>7884631</v>
      </c>
      <c r="E461" t="s">
        <v>169</v>
      </c>
      <c r="F461" t="s">
        <v>169</v>
      </c>
      <c r="H461" s="507">
        <v>41670</v>
      </c>
      <c r="I461" t="s">
        <v>169</v>
      </c>
      <c r="J461">
        <v>-9</v>
      </c>
      <c r="K461" t="s">
        <v>8</v>
      </c>
      <c r="M461" t="s">
        <v>238</v>
      </c>
      <c r="N461">
        <v>8781475</v>
      </c>
      <c r="O461" t="s">
        <v>561</v>
      </c>
      <c r="P461" s="507">
        <v>44819</v>
      </c>
      <c r="Q461" t="s">
        <v>187</v>
      </c>
      <c r="R461" s="507">
        <v>43758</v>
      </c>
      <c r="S461" s="507">
        <v>44807</v>
      </c>
      <c r="T461" t="s">
        <v>181</v>
      </c>
      <c r="U461">
        <v>500</v>
      </c>
      <c r="X461">
        <v>5</v>
      </c>
      <c r="Y461" t="s">
        <v>259</v>
      </c>
      <c r="AC461" t="s">
        <v>177</v>
      </c>
      <c r="AD461" t="s">
        <v>10592</v>
      </c>
      <c r="AE461">
        <v>78210</v>
      </c>
      <c r="AF461" t="s">
        <v>10593</v>
      </c>
      <c r="AJ461">
        <v>661909132</v>
      </c>
      <c r="AK461" t="s">
        <v>4051</v>
      </c>
      <c r="AL461">
        <v>0</v>
      </c>
      <c r="AM461">
        <v>0</v>
      </c>
    </row>
    <row r="462" spans="1:39" customFormat="1" ht="12.75">
      <c r="A462">
        <v>3712667</v>
      </c>
      <c r="B462" t="s">
        <v>2850</v>
      </c>
      <c r="C462" t="s">
        <v>230</v>
      </c>
      <c r="D462">
        <v>3712667</v>
      </c>
      <c r="E462" t="s">
        <v>166</v>
      </c>
      <c r="F462" t="s">
        <v>166</v>
      </c>
      <c r="H462" s="507">
        <v>33680</v>
      </c>
      <c r="I462" t="s">
        <v>167</v>
      </c>
      <c r="J462">
        <v>-40</v>
      </c>
      <c r="K462" t="s">
        <v>168</v>
      </c>
      <c r="M462" t="s">
        <v>2764</v>
      </c>
      <c r="N462">
        <v>4450410</v>
      </c>
      <c r="O462" t="s">
        <v>3462</v>
      </c>
      <c r="P462" s="507">
        <v>44747</v>
      </c>
      <c r="Q462" t="s">
        <v>187</v>
      </c>
      <c r="R462" s="507">
        <v>37432</v>
      </c>
      <c r="S462" s="507">
        <v>44811</v>
      </c>
      <c r="T462" t="s">
        <v>181</v>
      </c>
      <c r="U462">
        <v>2189</v>
      </c>
      <c r="V462" t="s">
        <v>172</v>
      </c>
      <c r="W462">
        <v>628</v>
      </c>
      <c r="X462" t="s">
        <v>173</v>
      </c>
      <c r="Y462" t="s">
        <v>259</v>
      </c>
      <c r="AB462" s="507">
        <v>43647</v>
      </c>
      <c r="AC462" t="s">
        <v>177</v>
      </c>
      <c r="AD462" t="s">
        <v>10594</v>
      </c>
      <c r="AE462">
        <v>45160</v>
      </c>
      <c r="AF462" t="s">
        <v>10595</v>
      </c>
      <c r="AJ462">
        <v>609810376</v>
      </c>
      <c r="AK462" t="s">
        <v>5498</v>
      </c>
      <c r="AL462">
        <v>0</v>
      </c>
      <c r="AM462">
        <v>0</v>
      </c>
    </row>
    <row r="463" spans="1:39" customFormat="1" ht="12.75">
      <c r="A463">
        <v>9243834</v>
      </c>
      <c r="B463" t="s">
        <v>781</v>
      </c>
      <c r="C463" t="s">
        <v>782</v>
      </c>
      <c r="D463">
        <v>9243834</v>
      </c>
      <c r="E463" t="s">
        <v>169</v>
      </c>
      <c r="F463" t="s">
        <v>166</v>
      </c>
      <c r="H463" s="507">
        <v>36028</v>
      </c>
      <c r="I463" t="s">
        <v>167</v>
      </c>
      <c r="J463">
        <v>-40</v>
      </c>
      <c r="K463" t="s">
        <v>8</v>
      </c>
      <c r="M463" t="s">
        <v>203</v>
      </c>
      <c r="N463">
        <v>8920018</v>
      </c>
      <c r="O463" t="s">
        <v>560</v>
      </c>
      <c r="P463" s="507">
        <v>44823</v>
      </c>
      <c r="Q463" t="s">
        <v>187</v>
      </c>
      <c r="R463" s="507">
        <v>41068</v>
      </c>
      <c r="S463" s="507">
        <v>44804</v>
      </c>
      <c r="T463" t="s">
        <v>181</v>
      </c>
      <c r="U463">
        <v>902</v>
      </c>
      <c r="X463">
        <v>9</v>
      </c>
      <c r="Y463" t="s">
        <v>259</v>
      </c>
      <c r="AB463" s="507">
        <v>43282</v>
      </c>
      <c r="AC463" t="s">
        <v>177</v>
      </c>
      <c r="AD463" t="s">
        <v>10596</v>
      </c>
      <c r="AE463">
        <v>92120</v>
      </c>
      <c r="AF463" t="s">
        <v>10597</v>
      </c>
      <c r="AK463" t="s">
        <v>4052</v>
      </c>
      <c r="AL463">
        <v>0</v>
      </c>
      <c r="AM463">
        <v>0</v>
      </c>
    </row>
    <row r="464" spans="1:39" customFormat="1" ht="12.75">
      <c r="A464">
        <v>7225432</v>
      </c>
      <c r="B464" t="s">
        <v>8180</v>
      </c>
      <c r="C464" t="s">
        <v>244</v>
      </c>
      <c r="D464">
        <v>7225432</v>
      </c>
      <c r="E464" t="s">
        <v>166</v>
      </c>
      <c r="F464" t="s">
        <v>166</v>
      </c>
      <c r="H464" s="507">
        <v>41429</v>
      </c>
      <c r="I464" t="s">
        <v>251</v>
      </c>
      <c r="J464">
        <v>-10</v>
      </c>
      <c r="K464" t="s">
        <v>168</v>
      </c>
      <c r="M464" t="s">
        <v>2152</v>
      </c>
      <c r="N464">
        <v>12720104</v>
      </c>
      <c r="O464" t="s">
        <v>2160</v>
      </c>
      <c r="P464" s="507">
        <v>44774</v>
      </c>
      <c r="Q464" t="s">
        <v>187</v>
      </c>
      <c r="R464" s="507">
        <v>44468</v>
      </c>
      <c r="T464" t="s">
        <v>5765</v>
      </c>
      <c r="U464">
        <v>539</v>
      </c>
      <c r="X464">
        <v>5</v>
      </c>
      <c r="Y464" t="s">
        <v>259</v>
      </c>
      <c r="AB464" s="507">
        <v>44743</v>
      </c>
      <c r="AC464" t="s">
        <v>177</v>
      </c>
      <c r="AD464" t="s">
        <v>10598</v>
      </c>
      <c r="AE464">
        <v>72190</v>
      </c>
      <c r="AF464" t="s">
        <v>10599</v>
      </c>
      <c r="AJ464" t="s">
        <v>7129</v>
      </c>
      <c r="AK464" t="s">
        <v>7130</v>
      </c>
      <c r="AL464">
        <v>0</v>
      </c>
      <c r="AM464">
        <v>0</v>
      </c>
    </row>
    <row r="465" spans="1:39" customFormat="1" ht="12.75">
      <c r="A465">
        <v>9324362</v>
      </c>
      <c r="B465" t="s">
        <v>10600</v>
      </c>
      <c r="C465" t="s">
        <v>7923</v>
      </c>
      <c r="D465">
        <v>9324362</v>
      </c>
      <c r="E465" t="s">
        <v>169</v>
      </c>
      <c r="H465" s="507">
        <v>41654</v>
      </c>
      <c r="I465" t="s">
        <v>169</v>
      </c>
      <c r="J465">
        <v>-9</v>
      </c>
      <c r="K465" t="s">
        <v>8</v>
      </c>
      <c r="M465" t="s">
        <v>170</v>
      </c>
      <c r="N465">
        <v>8930148</v>
      </c>
      <c r="O465" t="s">
        <v>534</v>
      </c>
      <c r="P465" s="507">
        <v>44833</v>
      </c>
      <c r="Q465" t="s">
        <v>187</v>
      </c>
      <c r="R465" s="507">
        <v>44833</v>
      </c>
      <c r="S465" s="507">
        <v>44824</v>
      </c>
      <c r="T465" t="s">
        <v>181</v>
      </c>
      <c r="U465">
        <v>500</v>
      </c>
      <c r="X465">
        <v>5</v>
      </c>
      <c r="Y465" t="s">
        <v>259</v>
      </c>
      <c r="AC465" t="s">
        <v>177</v>
      </c>
      <c r="AD465" t="s">
        <v>10601</v>
      </c>
      <c r="AE465">
        <v>93230</v>
      </c>
      <c r="AF465" t="s">
        <v>10602</v>
      </c>
      <c r="AJ465">
        <v>688437293</v>
      </c>
      <c r="AK465" t="s">
        <v>10603</v>
      </c>
      <c r="AL465">
        <v>0</v>
      </c>
      <c r="AM465">
        <v>0</v>
      </c>
    </row>
    <row r="466" spans="1:39" customFormat="1" ht="12.75">
      <c r="A466">
        <v>4439458</v>
      </c>
      <c r="B466" t="s">
        <v>2321</v>
      </c>
      <c r="C466" t="s">
        <v>432</v>
      </c>
      <c r="D466">
        <v>4439458</v>
      </c>
      <c r="E466" t="s">
        <v>166</v>
      </c>
      <c r="F466" t="s">
        <v>166</v>
      </c>
      <c r="H466" s="507">
        <v>34856</v>
      </c>
      <c r="I466" t="s">
        <v>167</v>
      </c>
      <c r="J466">
        <v>-40</v>
      </c>
      <c r="K466" t="s">
        <v>168</v>
      </c>
      <c r="M466" t="s">
        <v>228</v>
      </c>
      <c r="N466">
        <v>12440055</v>
      </c>
      <c r="O466" t="s">
        <v>2298</v>
      </c>
      <c r="P466" s="507">
        <v>44764</v>
      </c>
      <c r="Q466" t="s">
        <v>187</v>
      </c>
      <c r="R466" s="507">
        <v>39363</v>
      </c>
      <c r="S466" s="507">
        <v>44081</v>
      </c>
      <c r="T466" t="s">
        <v>7255</v>
      </c>
      <c r="U466">
        <v>1761</v>
      </c>
      <c r="X466">
        <v>17</v>
      </c>
      <c r="Y466" t="s">
        <v>259</v>
      </c>
      <c r="AC466" t="s">
        <v>177</v>
      </c>
      <c r="AD466" t="s">
        <v>9697</v>
      </c>
      <c r="AE466">
        <v>44640</v>
      </c>
      <c r="AF466" t="s">
        <v>10604</v>
      </c>
      <c r="AI466">
        <v>240520270</v>
      </c>
      <c r="AJ466">
        <v>673663859</v>
      </c>
      <c r="AK466" t="s">
        <v>4773</v>
      </c>
      <c r="AL466">
        <v>0</v>
      </c>
      <c r="AM466">
        <v>0</v>
      </c>
    </row>
    <row r="467" spans="1:39" customFormat="1" ht="12.75">
      <c r="A467">
        <v>9248661</v>
      </c>
      <c r="B467" t="s">
        <v>785</v>
      </c>
      <c r="C467" t="s">
        <v>760</v>
      </c>
      <c r="D467">
        <v>9248661</v>
      </c>
      <c r="E467" t="s">
        <v>166</v>
      </c>
      <c r="F467" t="s">
        <v>166</v>
      </c>
      <c r="H467" s="507">
        <v>38882</v>
      </c>
      <c r="I467" t="s">
        <v>198</v>
      </c>
      <c r="J467">
        <v>-17</v>
      </c>
      <c r="K467" t="s">
        <v>8</v>
      </c>
      <c r="M467" t="s">
        <v>203</v>
      </c>
      <c r="N467">
        <v>8921190</v>
      </c>
      <c r="O467" t="s">
        <v>204</v>
      </c>
      <c r="P467" s="507">
        <v>44806</v>
      </c>
      <c r="Q467" t="s">
        <v>187</v>
      </c>
      <c r="R467" s="507">
        <v>42268</v>
      </c>
      <c r="S467" s="507">
        <v>44806</v>
      </c>
      <c r="T467" t="s">
        <v>181</v>
      </c>
      <c r="U467">
        <v>1439</v>
      </c>
      <c r="X467">
        <v>14</v>
      </c>
      <c r="Y467" t="s">
        <v>259</v>
      </c>
      <c r="AB467" s="507">
        <v>44743</v>
      </c>
      <c r="AC467" t="s">
        <v>177</v>
      </c>
      <c r="AD467" t="s">
        <v>10294</v>
      </c>
      <c r="AE467">
        <v>92140</v>
      </c>
      <c r="AF467" t="s">
        <v>10605</v>
      </c>
      <c r="AH467" t="s">
        <v>10606</v>
      </c>
      <c r="AJ467">
        <v>687325565</v>
      </c>
      <c r="AK467" t="s">
        <v>4053</v>
      </c>
      <c r="AL467">
        <v>0</v>
      </c>
      <c r="AM467">
        <v>0</v>
      </c>
    </row>
    <row r="468" spans="1:39" customFormat="1" ht="12.75">
      <c r="A468">
        <v>9251339</v>
      </c>
      <c r="B468" t="s">
        <v>785</v>
      </c>
      <c r="C468" t="s">
        <v>219</v>
      </c>
      <c r="D468">
        <v>9251339</v>
      </c>
      <c r="E468" t="s">
        <v>166</v>
      </c>
      <c r="F468" t="s">
        <v>166</v>
      </c>
      <c r="H468" s="507">
        <v>41469</v>
      </c>
      <c r="I468" t="s">
        <v>251</v>
      </c>
      <c r="J468">
        <v>-10</v>
      </c>
      <c r="K468" t="s">
        <v>168</v>
      </c>
      <c r="M468" t="s">
        <v>203</v>
      </c>
      <c r="N468">
        <v>8920111</v>
      </c>
      <c r="O468" t="s">
        <v>544</v>
      </c>
      <c r="P468" s="507">
        <v>44815</v>
      </c>
      <c r="Q468" t="s">
        <v>187</v>
      </c>
      <c r="R468" s="507">
        <v>42996</v>
      </c>
      <c r="T468" t="s">
        <v>5765</v>
      </c>
      <c r="U468">
        <v>518</v>
      </c>
      <c r="X468">
        <v>5</v>
      </c>
      <c r="Y468" t="s">
        <v>259</v>
      </c>
      <c r="AC468" t="s">
        <v>177</v>
      </c>
      <c r="AD468" t="s">
        <v>10294</v>
      </c>
      <c r="AE468">
        <v>92140</v>
      </c>
      <c r="AF468" t="s">
        <v>10607</v>
      </c>
      <c r="AH468" t="s">
        <v>10606</v>
      </c>
      <c r="AJ468">
        <v>687325565</v>
      </c>
      <c r="AK468" t="s">
        <v>10608</v>
      </c>
      <c r="AL468">
        <v>0</v>
      </c>
      <c r="AM468">
        <v>0</v>
      </c>
    </row>
    <row r="469" spans="1:39" customFormat="1" ht="12.75">
      <c r="A469">
        <v>3544604</v>
      </c>
      <c r="B469" t="s">
        <v>7350</v>
      </c>
      <c r="C469" t="s">
        <v>262</v>
      </c>
      <c r="D469">
        <v>3544604</v>
      </c>
      <c r="E469" t="s">
        <v>169</v>
      </c>
      <c r="H469" s="507">
        <v>41508</v>
      </c>
      <c r="I469" t="s">
        <v>251</v>
      </c>
      <c r="J469">
        <v>-10</v>
      </c>
      <c r="K469" t="s">
        <v>8</v>
      </c>
      <c r="M469" t="s">
        <v>178</v>
      </c>
      <c r="N469">
        <v>3350011</v>
      </c>
      <c r="O469" t="s">
        <v>234</v>
      </c>
      <c r="P469" s="507">
        <v>44784</v>
      </c>
      <c r="Q469" t="s">
        <v>187</v>
      </c>
      <c r="R469" s="507">
        <v>44784</v>
      </c>
      <c r="T469" t="s">
        <v>5765</v>
      </c>
      <c r="U469">
        <v>500</v>
      </c>
      <c r="X469">
        <v>5</v>
      </c>
      <c r="Y469" t="s">
        <v>259</v>
      </c>
      <c r="AC469" t="s">
        <v>177</v>
      </c>
      <c r="AD469" t="s">
        <v>9870</v>
      </c>
      <c r="AE469">
        <v>35200</v>
      </c>
      <c r="AF469" t="s">
        <v>10609</v>
      </c>
      <c r="AJ469">
        <v>658903509</v>
      </c>
      <c r="AK469" t="s">
        <v>7351</v>
      </c>
      <c r="AL469">
        <v>1</v>
      </c>
      <c r="AM469">
        <v>0</v>
      </c>
    </row>
    <row r="470" spans="1:39" customFormat="1" ht="12.75">
      <c r="A470">
        <v>9233209</v>
      </c>
      <c r="B470" t="s">
        <v>787</v>
      </c>
      <c r="C470" t="s">
        <v>241</v>
      </c>
      <c r="D470">
        <v>9233209</v>
      </c>
      <c r="E470" t="s">
        <v>166</v>
      </c>
      <c r="F470" t="s">
        <v>166</v>
      </c>
      <c r="H470" s="507">
        <v>35446</v>
      </c>
      <c r="I470" t="s">
        <v>167</v>
      </c>
      <c r="J470">
        <v>-40</v>
      </c>
      <c r="K470" t="s">
        <v>8</v>
      </c>
      <c r="M470" t="s">
        <v>203</v>
      </c>
      <c r="N470">
        <v>8920067</v>
      </c>
      <c r="O470" t="s">
        <v>577</v>
      </c>
      <c r="P470" s="507">
        <v>44755</v>
      </c>
      <c r="Q470" t="s">
        <v>187</v>
      </c>
      <c r="R470" s="507">
        <v>38251</v>
      </c>
      <c r="T470" t="s">
        <v>5760</v>
      </c>
      <c r="U470">
        <v>1152</v>
      </c>
      <c r="X470">
        <v>11</v>
      </c>
      <c r="Y470" t="s">
        <v>259</v>
      </c>
      <c r="AC470" t="s">
        <v>177</v>
      </c>
      <c r="AD470" t="s">
        <v>10610</v>
      </c>
      <c r="AE470">
        <v>92360</v>
      </c>
      <c r="AF470" t="s">
        <v>10611</v>
      </c>
      <c r="AJ470">
        <v>609411195</v>
      </c>
      <c r="AK470" t="s">
        <v>4054</v>
      </c>
      <c r="AL470">
        <v>0</v>
      </c>
      <c r="AM470">
        <v>0</v>
      </c>
    </row>
    <row r="471" spans="1:39" customFormat="1" ht="12.75">
      <c r="A471">
        <v>2221248</v>
      </c>
      <c r="B471" t="s">
        <v>788</v>
      </c>
      <c r="C471" t="s">
        <v>813</v>
      </c>
      <c r="D471">
        <v>2221248</v>
      </c>
      <c r="E471" t="s">
        <v>169</v>
      </c>
      <c r="F471" t="s">
        <v>169</v>
      </c>
      <c r="H471" s="507">
        <v>41044</v>
      </c>
      <c r="I471" t="s">
        <v>245</v>
      </c>
      <c r="J471">
        <v>-11</v>
      </c>
      <c r="K471" t="s">
        <v>8</v>
      </c>
      <c r="M471" t="s">
        <v>215</v>
      </c>
      <c r="N471">
        <v>3220128</v>
      </c>
      <c r="O471" t="s">
        <v>3458</v>
      </c>
      <c r="P471" s="507">
        <v>44814</v>
      </c>
      <c r="Q471" t="s">
        <v>187</v>
      </c>
      <c r="R471" s="507">
        <v>44118</v>
      </c>
      <c r="T471" t="s">
        <v>5765</v>
      </c>
      <c r="U471">
        <v>500</v>
      </c>
      <c r="X471">
        <v>5</v>
      </c>
      <c r="Y471" t="s">
        <v>259</v>
      </c>
      <c r="AC471" t="s">
        <v>177</v>
      </c>
      <c r="AD471" t="s">
        <v>10612</v>
      </c>
      <c r="AE471">
        <v>22960</v>
      </c>
      <c r="AF471" t="s">
        <v>10613</v>
      </c>
      <c r="AK471" t="s">
        <v>6903</v>
      </c>
      <c r="AL471">
        <v>0</v>
      </c>
      <c r="AM471">
        <v>0</v>
      </c>
    </row>
    <row r="472" spans="1:39" customFormat="1" ht="12.75">
      <c r="A472">
        <v>9311282</v>
      </c>
      <c r="B472" t="s">
        <v>788</v>
      </c>
      <c r="C472" t="s">
        <v>6326</v>
      </c>
      <c r="D472">
        <v>9311282</v>
      </c>
      <c r="E472" t="s">
        <v>166</v>
      </c>
      <c r="F472" t="s">
        <v>166</v>
      </c>
      <c r="H472" s="507">
        <v>33605</v>
      </c>
      <c r="I472" t="s">
        <v>167</v>
      </c>
      <c r="J472">
        <v>-40</v>
      </c>
      <c r="K472" t="s">
        <v>168</v>
      </c>
      <c r="M472" t="s">
        <v>170</v>
      </c>
      <c r="N472">
        <v>8930490</v>
      </c>
      <c r="O472" t="s">
        <v>732</v>
      </c>
      <c r="P472" s="507">
        <v>44826</v>
      </c>
      <c r="Q472" t="s">
        <v>187</v>
      </c>
      <c r="R472" s="507">
        <v>37432</v>
      </c>
      <c r="S472" s="507">
        <v>44819</v>
      </c>
      <c r="T472" t="s">
        <v>181</v>
      </c>
      <c r="U472">
        <v>2092</v>
      </c>
      <c r="V472" t="s">
        <v>172</v>
      </c>
      <c r="W472">
        <v>851</v>
      </c>
      <c r="X472" t="s">
        <v>173</v>
      </c>
      <c r="Y472" t="s">
        <v>259</v>
      </c>
      <c r="AC472" t="s">
        <v>177</v>
      </c>
      <c r="AD472" t="s">
        <v>9795</v>
      </c>
      <c r="AE472">
        <v>93000</v>
      </c>
      <c r="AF472" t="s">
        <v>10614</v>
      </c>
      <c r="AI472">
        <v>675530370</v>
      </c>
      <c r="AK472" t="s">
        <v>4055</v>
      </c>
      <c r="AL472">
        <v>0</v>
      </c>
      <c r="AM472">
        <v>0</v>
      </c>
    </row>
    <row r="473" spans="1:39" customFormat="1" ht="12.75">
      <c r="A473">
        <v>9540951</v>
      </c>
      <c r="B473" t="s">
        <v>790</v>
      </c>
      <c r="C473" t="s">
        <v>7145</v>
      </c>
      <c r="D473">
        <v>9540951</v>
      </c>
      <c r="E473" t="s">
        <v>169</v>
      </c>
      <c r="H473" s="507">
        <v>41144</v>
      </c>
      <c r="I473" t="s">
        <v>245</v>
      </c>
      <c r="J473">
        <v>-11</v>
      </c>
      <c r="K473" t="s">
        <v>8</v>
      </c>
      <c r="M473" t="s">
        <v>232</v>
      </c>
      <c r="N473">
        <v>8950553</v>
      </c>
      <c r="O473" t="s">
        <v>255</v>
      </c>
      <c r="P473" s="507">
        <v>44819</v>
      </c>
      <c r="Q473" t="s">
        <v>187</v>
      </c>
      <c r="R473" s="507">
        <v>44819</v>
      </c>
      <c r="T473" t="s">
        <v>5765</v>
      </c>
      <c r="U473">
        <v>500</v>
      </c>
      <c r="X473">
        <v>5</v>
      </c>
      <c r="Y473" t="s">
        <v>259</v>
      </c>
      <c r="AC473" t="s">
        <v>177</v>
      </c>
      <c r="AD473" t="s">
        <v>10615</v>
      </c>
      <c r="AE473">
        <v>95370</v>
      </c>
      <c r="AF473" t="s">
        <v>10616</v>
      </c>
      <c r="AI473">
        <v>661745773</v>
      </c>
      <c r="AJ473">
        <v>663829853</v>
      </c>
      <c r="AK473" t="s">
        <v>8514</v>
      </c>
      <c r="AL473">
        <v>0</v>
      </c>
      <c r="AM473">
        <v>0</v>
      </c>
    </row>
    <row r="474" spans="1:39" customFormat="1" ht="12.75">
      <c r="A474">
        <v>4532521</v>
      </c>
      <c r="B474" t="s">
        <v>6905</v>
      </c>
      <c r="C474" t="s">
        <v>6907</v>
      </c>
      <c r="D474">
        <v>4532521</v>
      </c>
      <c r="E474" t="s">
        <v>169</v>
      </c>
      <c r="F474" t="s">
        <v>169</v>
      </c>
      <c r="H474" s="507">
        <v>41955</v>
      </c>
      <c r="I474" t="s">
        <v>169</v>
      </c>
      <c r="J474">
        <v>-9</v>
      </c>
      <c r="K474" t="s">
        <v>8</v>
      </c>
      <c r="M474" t="s">
        <v>2764</v>
      </c>
      <c r="N474">
        <v>4450429</v>
      </c>
      <c r="O474" t="s">
        <v>6129</v>
      </c>
      <c r="P474" s="507">
        <v>44840</v>
      </c>
      <c r="Q474" t="s">
        <v>187</v>
      </c>
      <c r="R474" s="507">
        <v>44468</v>
      </c>
      <c r="T474" t="s">
        <v>5765</v>
      </c>
      <c r="U474">
        <v>500</v>
      </c>
      <c r="X474">
        <v>5</v>
      </c>
      <c r="Y474" t="s">
        <v>259</v>
      </c>
      <c r="AC474" t="s">
        <v>177</v>
      </c>
      <c r="AD474" t="s">
        <v>10617</v>
      </c>
      <c r="AE474">
        <v>45450</v>
      </c>
      <c r="AF474" t="s">
        <v>10618</v>
      </c>
      <c r="AK474" t="s">
        <v>6906</v>
      </c>
      <c r="AL474">
        <v>0</v>
      </c>
      <c r="AM474">
        <v>0</v>
      </c>
    </row>
    <row r="475" spans="1:39" customFormat="1" ht="12.75">
      <c r="A475">
        <v>9410000</v>
      </c>
      <c r="B475" t="s">
        <v>791</v>
      </c>
      <c r="C475" t="s">
        <v>194</v>
      </c>
      <c r="D475">
        <v>9410000</v>
      </c>
      <c r="E475" t="s">
        <v>166</v>
      </c>
      <c r="F475" t="s">
        <v>166</v>
      </c>
      <c r="H475" s="507">
        <v>31680</v>
      </c>
      <c r="I475" t="s">
        <v>167</v>
      </c>
      <c r="J475">
        <v>-40</v>
      </c>
      <c r="K475" t="s">
        <v>8</v>
      </c>
      <c r="M475" t="s">
        <v>246</v>
      </c>
      <c r="N475">
        <v>8940073</v>
      </c>
      <c r="O475" t="s">
        <v>258</v>
      </c>
      <c r="P475" s="507">
        <v>44770</v>
      </c>
      <c r="Q475" t="s">
        <v>187</v>
      </c>
      <c r="R475" s="507">
        <v>37432</v>
      </c>
      <c r="S475" s="507">
        <v>44063</v>
      </c>
      <c r="T475" t="s">
        <v>181</v>
      </c>
      <c r="U475">
        <v>1727</v>
      </c>
      <c r="V475" t="s">
        <v>172</v>
      </c>
      <c r="W475">
        <v>188</v>
      </c>
      <c r="X475" t="s">
        <v>173</v>
      </c>
      <c r="Y475" t="s">
        <v>259</v>
      </c>
      <c r="AC475" t="s">
        <v>177</v>
      </c>
      <c r="AD475" t="s">
        <v>10619</v>
      </c>
      <c r="AE475">
        <v>94380</v>
      </c>
      <c r="AF475" t="s">
        <v>10620</v>
      </c>
      <c r="AI475">
        <v>142078958</v>
      </c>
      <c r="AJ475">
        <v>623438155</v>
      </c>
      <c r="AK475" t="s">
        <v>4056</v>
      </c>
      <c r="AL475">
        <v>0</v>
      </c>
      <c r="AM475">
        <v>0</v>
      </c>
    </row>
    <row r="476" spans="1:39" customFormat="1" ht="12.75">
      <c r="A476">
        <v>7526990</v>
      </c>
      <c r="B476" t="s">
        <v>2324</v>
      </c>
      <c r="C476" t="s">
        <v>241</v>
      </c>
      <c r="D476">
        <v>7526990</v>
      </c>
      <c r="E476" t="s">
        <v>169</v>
      </c>
      <c r="F476" t="s">
        <v>169</v>
      </c>
      <c r="H476" s="507">
        <v>41247</v>
      </c>
      <c r="I476" t="s">
        <v>245</v>
      </c>
      <c r="J476">
        <v>-11</v>
      </c>
      <c r="K476" t="s">
        <v>8</v>
      </c>
      <c r="M476" t="s">
        <v>263</v>
      </c>
      <c r="N476">
        <v>8751249</v>
      </c>
      <c r="O476" t="s">
        <v>1143</v>
      </c>
      <c r="P476" s="507">
        <v>44787</v>
      </c>
      <c r="Q476" t="s">
        <v>187</v>
      </c>
      <c r="R476" s="507">
        <v>44466</v>
      </c>
      <c r="T476" t="s">
        <v>5765</v>
      </c>
      <c r="U476">
        <v>500</v>
      </c>
      <c r="X476">
        <v>5</v>
      </c>
      <c r="Y476" t="s">
        <v>259</v>
      </c>
      <c r="AC476" t="s">
        <v>177</v>
      </c>
      <c r="AD476" t="s">
        <v>9793</v>
      </c>
      <c r="AE476">
        <v>75002</v>
      </c>
      <c r="AF476" t="s">
        <v>10621</v>
      </c>
      <c r="AJ476">
        <v>662482784</v>
      </c>
      <c r="AK476" t="s">
        <v>6908</v>
      </c>
      <c r="AL476">
        <v>0</v>
      </c>
      <c r="AM476">
        <v>0</v>
      </c>
    </row>
    <row r="477" spans="1:39" customFormat="1" ht="12.75">
      <c r="A477">
        <v>4433008</v>
      </c>
      <c r="B477" t="s">
        <v>2325</v>
      </c>
      <c r="C477" t="s">
        <v>1512</v>
      </c>
      <c r="D477">
        <v>4433008</v>
      </c>
      <c r="E477" t="s">
        <v>169</v>
      </c>
      <c r="F477" t="s">
        <v>169</v>
      </c>
      <c r="H477" s="507">
        <v>19646</v>
      </c>
      <c r="I477" t="s">
        <v>385</v>
      </c>
      <c r="J477">
        <v>-70</v>
      </c>
      <c r="K477" t="s">
        <v>8</v>
      </c>
      <c r="M477" t="s">
        <v>236</v>
      </c>
      <c r="N477">
        <v>12490029</v>
      </c>
      <c r="O477" t="s">
        <v>2164</v>
      </c>
      <c r="P477" s="507">
        <v>44827</v>
      </c>
      <c r="Q477" t="s">
        <v>187</v>
      </c>
      <c r="R477" s="507">
        <v>37880</v>
      </c>
      <c r="S477" s="507">
        <v>44770</v>
      </c>
      <c r="T477" t="s">
        <v>181</v>
      </c>
      <c r="U477">
        <v>942</v>
      </c>
      <c r="X477">
        <v>9</v>
      </c>
      <c r="Y477" t="s">
        <v>259</v>
      </c>
      <c r="AC477" t="s">
        <v>177</v>
      </c>
      <c r="AD477" t="s">
        <v>6233</v>
      </c>
      <c r="AE477">
        <v>49100</v>
      </c>
      <c r="AF477" t="s">
        <v>10622</v>
      </c>
      <c r="AI477">
        <v>953856185</v>
      </c>
      <c r="AK477" t="s">
        <v>4774</v>
      </c>
      <c r="AL477">
        <v>0</v>
      </c>
      <c r="AM477">
        <v>0</v>
      </c>
    </row>
    <row r="478" spans="1:39" customFormat="1" ht="12.75">
      <c r="A478">
        <v>4110082</v>
      </c>
      <c r="B478" t="s">
        <v>3923</v>
      </c>
      <c r="C478" t="s">
        <v>1335</v>
      </c>
      <c r="D478">
        <v>4110082</v>
      </c>
      <c r="E478" t="s">
        <v>166</v>
      </c>
      <c r="F478" t="s">
        <v>166</v>
      </c>
      <c r="H478" s="507">
        <v>32395</v>
      </c>
      <c r="I478" t="s">
        <v>167</v>
      </c>
      <c r="J478">
        <v>-40</v>
      </c>
      <c r="K478" t="s">
        <v>8</v>
      </c>
      <c r="M478" t="s">
        <v>2783</v>
      </c>
      <c r="N478">
        <v>4410696</v>
      </c>
      <c r="O478" t="s">
        <v>7272</v>
      </c>
      <c r="P478" s="507">
        <v>44747</v>
      </c>
      <c r="Q478" t="s">
        <v>187</v>
      </c>
      <c r="R478" s="507">
        <v>39772</v>
      </c>
      <c r="S478" s="507">
        <v>44712</v>
      </c>
      <c r="T478" t="s">
        <v>181</v>
      </c>
      <c r="U478">
        <v>766</v>
      </c>
      <c r="X478">
        <v>7</v>
      </c>
      <c r="Y478" t="s">
        <v>259</v>
      </c>
      <c r="AC478" t="s">
        <v>177</v>
      </c>
      <c r="AD478" t="s">
        <v>10623</v>
      </c>
      <c r="AE478">
        <v>41160</v>
      </c>
      <c r="AF478" t="s">
        <v>10624</v>
      </c>
      <c r="AI478">
        <v>236459075</v>
      </c>
      <c r="AJ478">
        <v>622710081</v>
      </c>
      <c r="AK478" t="s">
        <v>5499</v>
      </c>
      <c r="AL478">
        <v>0</v>
      </c>
      <c r="AM478">
        <v>0</v>
      </c>
    </row>
    <row r="479" spans="1:39" customFormat="1" ht="12.75">
      <c r="A479">
        <v>3540602</v>
      </c>
      <c r="B479" t="s">
        <v>10625</v>
      </c>
      <c r="C479" t="s">
        <v>10626</v>
      </c>
      <c r="D479">
        <v>3540602</v>
      </c>
      <c r="E479" t="s">
        <v>166</v>
      </c>
      <c r="F479" t="s">
        <v>166</v>
      </c>
      <c r="H479" s="507">
        <v>41698</v>
      </c>
      <c r="I479" t="s">
        <v>169</v>
      </c>
      <c r="J479">
        <v>-9</v>
      </c>
      <c r="K479" t="s">
        <v>168</v>
      </c>
      <c r="M479" t="s">
        <v>178</v>
      </c>
      <c r="N479">
        <v>3350016</v>
      </c>
      <c r="O479" t="s">
        <v>220</v>
      </c>
      <c r="P479" s="507">
        <v>44811</v>
      </c>
      <c r="Q479" t="s">
        <v>187</v>
      </c>
      <c r="R479" s="507">
        <v>44470</v>
      </c>
      <c r="T479" t="s">
        <v>5765</v>
      </c>
      <c r="U479">
        <v>537</v>
      </c>
      <c r="X479">
        <v>5</v>
      </c>
      <c r="Y479" t="s">
        <v>259</v>
      </c>
      <c r="AC479" t="s">
        <v>177</v>
      </c>
      <c r="AD479" t="s">
        <v>10627</v>
      </c>
      <c r="AE479">
        <v>35510</v>
      </c>
      <c r="AF479" t="s">
        <v>10628</v>
      </c>
      <c r="AJ479">
        <v>676418273</v>
      </c>
      <c r="AK479" t="s">
        <v>10629</v>
      </c>
      <c r="AL479">
        <v>0</v>
      </c>
      <c r="AM479">
        <v>0</v>
      </c>
    </row>
    <row r="480" spans="1:39" customFormat="1" ht="12.75">
      <c r="A480">
        <v>9463901</v>
      </c>
      <c r="B480" t="s">
        <v>8515</v>
      </c>
      <c r="C480" t="s">
        <v>1131</v>
      </c>
      <c r="D480">
        <v>9463901</v>
      </c>
      <c r="E480" t="s">
        <v>169</v>
      </c>
      <c r="H480" s="507">
        <v>40929</v>
      </c>
      <c r="I480" t="s">
        <v>245</v>
      </c>
      <c r="J480">
        <v>-11</v>
      </c>
      <c r="K480" t="s">
        <v>8</v>
      </c>
      <c r="M480" t="s">
        <v>246</v>
      </c>
      <c r="N480">
        <v>8940033</v>
      </c>
      <c r="O480" t="s">
        <v>399</v>
      </c>
      <c r="P480" s="507">
        <v>44811</v>
      </c>
      <c r="Q480" t="s">
        <v>187</v>
      </c>
      <c r="R480" s="507">
        <v>44811</v>
      </c>
      <c r="S480" s="507">
        <v>44783</v>
      </c>
      <c r="T480" t="s">
        <v>181</v>
      </c>
      <c r="U480">
        <v>500</v>
      </c>
      <c r="X480">
        <v>5</v>
      </c>
      <c r="Y480" t="s">
        <v>259</v>
      </c>
      <c r="AC480" t="s">
        <v>177</v>
      </c>
      <c r="AD480" t="s">
        <v>10630</v>
      </c>
      <c r="AE480">
        <v>94700</v>
      </c>
      <c r="AF480" t="s">
        <v>10631</v>
      </c>
      <c r="AI480">
        <v>607732374</v>
      </c>
      <c r="AJ480">
        <v>688843561</v>
      </c>
      <c r="AK480" t="s">
        <v>8516</v>
      </c>
      <c r="AL480">
        <v>0</v>
      </c>
      <c r="AM480">
        <v>0</v>
      </c>
    </row>
    <row r="481" spans="1:39" customFormat="1" ht="12.75">
      <c r="A481">
        <v>4420498</v>
      </c>
      <c r="B481" t="s">
        <v>794</v>
      </c>
      <c r="C481" t="s">
        <v>795</v>
      </c>
      <c r="D481">
        <v>4420498</v>
      </c>
      <c r="E481" t="s">
        <v>166</v>
      </c>
      <c r="F481" t="s">
        <v>166</v>
      </c>
      <c r="H481" s="507">
        <v>30511</v>
      </c>
      <c r="I481" t="s">
        <v>167</v>
      </c>
      <c r="J481">
        <v>-40</v>
      </c>
      <c r="K481" t="s">
        <v>8</v>
      </c>
      <c r="M481" t="s">
        <v>263</v>
      </c>
      <c r="N481">
        <v>8750120</v>
      </c>
      <c r="O481" t="s">
        <v>287</v>
      </c>
      <c r="P481" s="507">
        <v>44778</v>
      </c>
      <c r="Q481" t="s">
        <v>187</v>
      </c>
      <c r="R481" s="507">
        <v>37432</v>
      </c>
      <c r="S481" s="507">
        <v>44406</v>
      </c>
      <c r="T481" t="s">
        <v>7255</v>
      </c>
      <c r="U481">
        <v>913</v>
      </c>
      <c r="X481">
        <v>9</v>
      </c>
      <c r="Y481" t="s">
        <v>259</v>
      </c>
      <c r="AB481" s="507">
        <v>43282</v>
      </c>
      <c r="AC481" t="s">
        <v>177</v>
      </c>
      <c r="AD481" t="s">
        <v>10632</v>
      </c>
      <c r="AE481">
        <v>93140</v>
      </c>
      <c r="AF481" t="s">
        <v>10633</v>
      </c>
      <c r="AJ481">
        <v>664990136</v>
      </c>
      <c r="AK481" t="s">
        <v>4057</v>
      </c>
      <c r="AL481">
        <v>0</v>
      </c>
      <c r="AM481">
        <v>0</v>
      </c>
    </row>
    <row r="482" spans="1:39" customFormat="1" ht="12.75">
      <c r="A482">
        <v>4535294</v>
      </c>
      <c r="B482" t="s">
        <v>8517</v>
      </c>
      <c r="C482" t="s">
        <v>8518</v>
      </c>
      <c r="D482">
        <v>4535294</v>
      </c>
      <c r="E482" t="s">
        <v>169</v>
      </c>
      <c r="H482" s="507">
        <v>42493</v>
      </c>
      <c r="I482" t="s">
        <v>169</v>
      </c>
      <c r="J482">
        <v>-9</v>
      </c>
      <c r="K482" t="s">
        <v>8</v>
      </c>
      <c r="M482" t="s">
        <v>2764</v>
      </c>
      <c r="N482">
        <v>4450759</v>
      </c>
      <c r="O482" t="s">
        <v>2867</v>
      </c>
      <c r="P482" s="507">
        <v>44821</v>
      </c>
      <c r="Q482" t="s">
        <v>187</v>
      </c>
      <c r="R482" s="507">
        <v>44821</v>
      </c>
      <c r="T482" t="s">
        <v>5765</v>
      </c>
      <c r="U482">
        <v>500</v>
      </c>
      <c r="X482">
        <v>5</v>
      </c>
      <c r="Y482" t="s">
        <v>259</v>
      </c>
      <c r="AC482" t="s">
        <v>177</v>
      </c>
      <c r="AD482" t="s">
        <v>10634</v>
      </c>
      <c r="AE482">
        <v>45110</v>
      </c>
      <c r="AF482" t="s">
        <v>10635</v>
      </c>
      <c r="AJ482">
        <v>603003353</v>
      </c>
      <c r="AK482" t="s">
        <v>8519</v>
      </c>
      <c r="AL482">
        <v>0</v>
      </c>
      <c r="AM482">
        <v>0</v>
      </c>
    </row>
    <row r="483" spans="1:39" customFormat="1" ht="12.75">
      <c r="A483">
        <v>9244316</v>
      </c>
      <c r="B483" t="s">
        <v>796</v>
      </c>
      <c r="C483" t="s">
        <v>387</v>
      </c>
      <c r="D483">
        <v>9244316</v>
      </c>
      <c r="E483" t="s">
        <v>166</v>
      </c>
      <c r="F483" t="s">
        <v>166</v>
      </c>
      <c r="H483" s="507">
        <v>38504</v>
      </c>
      <c r="I483" t="s">
        <v>186</v>
      </c>
      <c r="J483">
        <v>-18</v>
      </c>
      <c r="K483" t="s">
        <v>168</v>
      </c>
      <c r="M483" t="s">
        <v>217</v>
      </c>
      <c r="N483">
        <v>3560039</v>
      </c>
      <c r="O483" t="s">
        <v>3028</v>
      </c>
      <c r="P483" s="507">
        <v>44809</v>
      </c>
      <c r="Q483" t="s">
        <v>187</v>
      </c>
      <c r="R483" s="507">
        <v>41172</v>
      </c>
      <c r="T483" t="s">
        <v>5765</v>
      </c>
      <c r="U483">
        <v>1639</v>
      </c>
      <c r="X483">
        <v>16</v>
      </c>
      <c r="Y483" t="s">
        <v>259</v>
      </c>
      <c r="AB483" s="507">
        <v>44013</v>
      </c>
      <c r="AC483" t="s">
        <v>177</v>
      </c>
      <c r="AD483" t="s">
        <v>10636</v>
      </c>
      <c r="AE483">
        <v>92270</v>
      </c>
      <c r="AF483" t="s">
        <v>10637</v>
      </c>
      <c r="AI483">
        <v>147681425</v>
      </c>
      <c r="AJ483">
        <v>689983166</v>
      </c>
      <c r="AK483" t="s">
        <v>7352</v>
      </c>
      <c r="AL483">
        <v>0</v>
      </c>
      <c r="AM483">
        <v>0</v>
      </c>
    </row>
    <row r="484" spans="1:39" customFormat="1" ht="12.75">
      <c r="A484">
        <v>2217925</v>
      </c>
      <c r="B484" t="s">
        <v>3079</v>
      </c>
      <c r="C484" t="s">
        <v>923</v>
      </c>
      <c r="D484">
        <v>2217925</v>
      </c>
      <c r="E484" t="s">
        <v>166</v>
      </c>
      <c r="F484" t="s">
        <v>166</v>
      </c>
      <c r="H484" s="507">
        <v>39418</v>
      </c>
      <c r="I484" t="s">
        <v>227</v>
      </c>
      <c r="J484">
        <v>-16</v>
      </c>
      <c r="K484" t="s">
        <v>168</v>
      </c>
      <c r="M484" t="s">
        <v>178</v>
      </c>
      <c r="N484">
        <v>3350060</v>
      </c>
      <c r="O484" t="s">
        <v>223</v>
      </c>
      <c r="P484" s="507">
        <v>44818</v>
      </c>
      <c r="Q484" t="s">
        <v>187</v>
      </c>
      <c r="R484" s="507">
        <v>41529</v>
      </c>
      <c r="T484" t="s">
        <v>5765</v>
      </c>
      <c r="U484">
        <v>1541</v>
      </c>
      <c r="X484">
        <v>15</v>
      </c>
      <c r="Y484" t="s">
        <v>259</v>
      </c>
      <c r="AC484" t="s">
        <v>177</v>
      </c>
      <c r="AD484" t="s">
        <v>10553</v>
      </c>
      <c r="AE484">
        <v>35510</v>
      </c>
      <c r="AF484" t="s">
        <v>10638</v>
      </c>
      <c r="AJ484">
        <v>768098672</v>
      </c>
      <c r="AK484" t="s">
        <v>5267</v>
      </c>
      <c r="AL484">
        <v>0</v>
      </c>
      <c r="AM484">
        <v>0</v>
      </c>
    </row>
    <row r="485" spans="1:39" customFormat="1" ht="12.75">
      <c r="A485">
        <v>3528734</v>
      </c>
      <c r="B485" t="s">
        <v>2327</v>
      </c>
      <c r="C485" t="s">
        <v>3741</v>
      </c>
      <c r="D485">
        <v>3528734</v>
      </c>
      <c r="E485" t="s">
        <v>166</v>
      </c>
      <c r="F485" t="s">
        <v>166</v>
      </c>
      <c r="H485" s="507">
        <v>27153</v>
      </c>
      <c r="I485" t="s">
        <v>192</v>
      </c>
      <c r="J485">
        <v>-50</v>
      </c>
      <c r="K485" t="s">
        <v>8</v>
      </c>
      <c r="M485" t="s">
        <v>178</v>
      </c>
      <c r="N485">
        <v>3350090</v>
      </c>
      <c r="O485" t="s">
        <v>3111</v>
      </c>
      <c r="P485" s="507">
        <v>44811</v>
      </c>
      <c r="Q485" t="s">
        <v>187</v>
      </c>
      <c r="R485" s="507">
        <v>40066</v>
      </c>
      <c r="S485" s="507">
        <v>44755</v>
      </c>
      <c r="T485" t="s">
        <v>181</v>
      </c>
      <c r="U485">
        <v>841</v>
      </c>
      <c r="X485">
        <v>8</v>
      </c>
      <c r="Y485" t="s">
        <v>259</v>
      </c>
      <c r="AC485" t="s">
        <v>177</v>
      </c>
      <c r="AD485" t="s">
        <v>10639</v>
      </c>
      <c r="AE485">
        <v>35120</v>
      </c>
      <c r="AF485" t="s">
        <v>10640</v>
      </c>
      <c r="AH485" t="s">
        <v>10641</v>
      </c>
      <c r="AI485">
        <v>299807330</v>
      </c>
      <c r="AJ485">
        <v>660835736</v>
      </c>
      <c r="AK485" t="s">
        <v>5268</v>
      </c>
      <c r="AL485">
        <v>0</v>
      </c>
      <c r="AM485">
        <v>0</v>
      </c>
    </row>
    <row r="486" spans="1:39" customFormat="1" ht="12.75">
      <c r="A486">
        <v>368992</v>
      </c>
      <c r="B486" t="s">
        <v>2328</v>
      </c>
      <c r="C486" t="s">
        <v>361</v>
      </c>
      <c r="D486">
        <v>368992</v>
      </c>
      <c r="E486" t="s">
        <v>166</v>
      </c>
      <c r="F486" t="s">
        <v>166</v>
      </c>
      <c r="H486" s="507">
        <v>40724</v>
      </c>
      <c r="I486" t="s">
        <v>267</v>
      </c>
      <c r="J486">
        <v>-12</v>
      </c>
      <c r="K486" t="s">
        <v>168</v>
      </c>
      <c r="M486" t="s">
        <v>2770</v>
      </c>
      <c r="N486">
        <v>4360124</v>
      </c>
      <c r="O486" t="s">
        <v>2775</v>
      </c>
      <c r="P486" s="507">
        <v>44822</v>
      </c>
      <c r="Q486" t="s">
        <v>187</v>
      </c>
      <c r="R486" s="507">
        <v>44098</v>
      </c>
      <c r="S486" s="507">
        <v>44768</v>
      </c>
      <c r="T486" t="s">
        <v>181</v>
      </c>
      <c r="U486">
        <v>665</v>
      </c>
      <c r="X486">
        <v>6</v>
      </c>
      <c r="Y486" t="s">
        <v>259</v>
      </c>
      <c r="AC486" t="s">
        <v>177</v>
      </c>
      <c r="AD486" t="s">
        <v>10642</v>
      </c>
      <c r="AE486">
        <v>36300</v>
      </c>
      <c r="AF486">
        <v>9</v>
      </c>
      <c r="AH486" t="s">
        <v>10643</v>
      </c>
      <c r="AI486">
        <v>254374635</v>
      </c>
      <c r="AJ486">
        <v>687312031</v>
      </c>
      <c r="AK486" t="s">
        <v>5813</v>
      </c>
      <c r="AL486">
        <v>0</v>
      </c>
      <c r="AM486">
        <v>0</v>
      </c>
    </row>
    <row r="487" spans="1:39" customFormat="1" ht="12.75">
      <c r="A487">
        <v>3734042</v>
      </c>
      <c r="B487" t="s">
        <v>2328</v>
      </c>
      <c r="C487" t="s">
        <v>563</v>
      </c>
      <c r="D487">
        <v>3734042</v>
      </c>
      <c r="E487" t="s">
        <v>169</v>
      </c>
      <c r="H487" s="507">
        <v>41248</v>
      </c>
      <c r="I487" t="s">
        <v>245</v>
      </c>
      <c r="J487">
        <v>-11</v>
      </c>
      <c r="K487" t="s">
        <v>8</v>
      </c>
      <c r="M487" t="s">
        <v>175</v>
      </c>
      <c r="N487">
        <v>4370146</v>
      </c>
      <c r="O487" t="s">
        <v>2815</v>
      </c>
      <c r="P487" s="507">
        <v>44822</v>
      </c>
      <c r="Q487" t="s">
        <v>187</v>
      </c>
      <c r="R487" s="507">
        <v>44822</v>
      </c>
      <c r="T487" t="s">
        <v>5765</v>
      </c>
      <c r="U487">
        <v>500</v>
      </c>
      <c r="X487">
        <v>5</v>
      </c>
      <c r="Y487" t="s">
        <v>259</v>
      </c>
      <c r="AC487" t="s">
        <v>177</v>
      </c>
      <c r="AD487" t="s">
        <v>10644</v>
      </c>
      <c r="AE487">
        <v>37270</v>
      </c>
      <c r="AF487" t="s">
        <v>10645</v>
      </c>
      <c r="AJ487">
        <v>643640584</v>
      </c>
      <c r="AK487" t="s">
        <v>8520</v>
      </c>
      <c r="AL487">
        <v>0</v>
      </c>
      <c r="AM487">
        <v>0</v>
      </c>
    </row>
    <row r="488" spans="1:39" customFormat="1" ht="12.75">
      <c r="A488">
        <v>4926116</v>
      </c>
      <c r="B488" t="s">
        <v>2329</v>
      </c>
      <c r="C488" t="s">
        <v>598</v>
      </c>
      <c r="D488">
        <v>4926116</v>
      </c>
      <c r="E488" t="s">
        <v>166</v>
      </c>
      <c r="F488" t="s">
        <v>166</v>
      </c>
      <c r="H488" s="507">
        <v>36124</v>
      </c>
      <c r="I488" t="s">
        <v>167</v>
      </c>
      <c r="J488">
        <v>-40</v>
      </c>
      <c r="K488" t="s">
        <v>168</v>
      </c>
      <c r="M488" t="s">
        <v>236</v>
      </c>
      <c r="N488">
        <v>12490073</v>
      </c>
      <c r="O488" t="s">
        <v>8153</v>
      </c>
      <c r="P488" s="507">
        <v>44817</v>
      </c>
      <c r="Q488" t="s">
        <v>187</v>
      </c>
      <c r="R488" s="507">
        <v>38639</v>
      </c>
      <c r="S488" s="507">
        <v>44036</v>
      </c>
      <c r="T488" t="s">
        <v>7255</v>
      </c>
      <c r="U488">
        <v>2320</v>
      </c>
      <c r="V488" t="s">
        <v>172</v>
      </c>
      <c r="W488">
        <v>422</v>
      </c>
      <c r="X488" t="s">
        <v>173</v>
      </c>
      <c r="Y488" t="s">
        <v>259</v>
      </c>
      <c r="AC488" t="s">
        <v>177</v>
      </c>
      <c r="AD488" t="s">
        <v>6233</v>
      </c>
      <c r="AE488">
        <v>49100</v>
      </c>
      <c r="AF488" t="s">
        <v>10646</v>
      </c>
      <c r="AI488">
        <v>253914417</v>
      </c>
      <c r="AJ488">
        <v>777604020</v>
      </c>
      <c r="AK488" t="s">
        <v>4776</v>
      </c>
      <c r="AL488">
        <v>0</v>
      </c>
      <c r="AM488">
        <v>0</v>
      </c>
    </row>
    <row r="489" spans="1:39" customFormat="1" ht="12.75">
      <c r="A489">
        <v>2811653</v>
      </c>
      <c r="B489" t="s">
        <v>2330</v>
      </c>
      <c r="C489" t="s">
        <v>506</v>
      </c>
      <c r="D489">
        <v>2811653</v>
      </c>
      <c r="E489" t="s">
        <v>166</v>
      </c>
      <c r="F489" t="s">
        <v>166</v>
      </c>
      <c r="H489" s="507">
        <v>37743</v>
      </c>
      <c r="I489" t="s">
        <v>167</v>
      </c>
      <c r="J489">
        <v>-40</v>
      </c>
      <c r="K489" t="s">
        <v>168</v>
      </c>
      <c r="M489" t="s">
        <v>2764</v>
      </c>
      <c r="N489">
        <v>4450410</v>
      </c>
      <c r="O489" t="s">
        <v>3462</v>
      </c>
      <c r="P489" s="507">
        <v>44790</v>
      </c>
      <c r="Q489" t="s">
        <v>187</v>
      </c>
      <c r="R489" s="507">
        <v>40436</v>
      </c>
      <c r="S489" s="507">
        <v>44435</v>
      </c>
      <c r="T489" t="s">
        <v>181</v>
      </c>
      <c r="U489">
        <v>2315</v>
      </c>
      <c r="V489" t="s">
        <v>172</v>
      </c>
      <c r="W489">
        <v>433</v>
      </c>
      <c r="X489" t="s">
        <v>173</v>
      </c>
      <c r="Y489" t="s">
        <v>259</v>
      </c>
      <c r="AB489" s="507">
        <v>44743</v>
      </c>
      <c r="AC489" t="s">
        <v>177</v>
      </c>
      <c r="AD489" t="s">
        <v>9703</v>
      </c>
      <c r="AE489">
        <v>37300</v>
      </c>
      <c r="AF489" t="s">
        <v>10647</v>
      </c>
      <c r="AI489">
        <v>782060910</v>
      </c>
      <c r="AJ489">
        <v>619729929</v>
      </c>
      <c r="AK489" t="s">
        <v>5500</v>
      </c>
      <c r="AL489">
        <v>0</v>
      </c>
      <c r="AM489">
        <v>0</v>
      </c>
    </row>
    <row r="490" spans="1:39" customFormat="1" ht="12.75">
      <c r="A490">
        <v>2914452</v>
      </c>
      <c r="B490" t="s">
        <v>3080</v>
      </c>
      <c r="C490" t="s">
        <v>230</v>
      </c>
      <c r="D490">
        <v>2914452</v>
      </c>
      <c r="E490" t="s">
        <v>166</v>
      </c>
      <c r="F490" t="s">
        <v>166</v>
      </c>
      <c r="H490" s="507">
        <v>31174</v>
      </c>
      <c r="I490" t="s">
        <v>167</v>
      </c>
      <c r="J490">
        <v>-40</v>
      </c>
      <c r="K490" t="s">
        <v>168</v>
      </c>
      <c r="M490" t="s">
        <v>3025</v>
      </c>
      <c r="N490">
        <v>3290087</v>
      </c>
      <c r="O490" t="s">
        <v>3027</v>
      </c>
      <c r="P490" s="507">
        <v>44825</v>
      </c>
      <c r="Q490" t="s">
        <v>187</v>
      </c>
      <c r="R490" s="507">
        <v>37432</v>
      </c>
      <c r="S490" s="507">
        <v>44792</v>
      </c>
      <c r="T490" t="s">
        <v>181</v>
      </c>
      <c r="U490">
        <v>1780</v>
      </c>
      <c r="X490">
        <v>17</v>
      </c>
      <c r="Y490" t="s">
        <v>259</v>
      </c>
      <c r="AC490" t="s">
        <v>177</v>
      </c>
      <c r="AD490" t="s">
        <v>10648</v>
      </c>
      <c r="AE490">
        <v>29880</v>
      </c>
      <c r="AF490" t="s">
        <v>10649</v>
      </c>
      <c r="AJ490">
        <v>667379111</v>
      </c>
      <c r="AK490" t="s">
        <v>5269</v>
      </c>
      <c r="AL490">
        <v>0</v>
      </c>
      <c r="AM490">
        <v>0</v>
      </c>
    </row>
    <row r="491" spans="1:39" customFormat="1" ht="12.75">
      <c r="A491">
        <v>3711843</v>
      </c>
      <c r="B491" t="s">
        <v>5814</v>
      </c>
      <c r="C491" t="s">
        <v>996</v>
      </c>
      <c r="D491">
        <v>3711843</v>
      </c>
      <c r="E491" t="s">
        <v>166</v>
      </c>
      <c r="F491" t="s">
        <v>166</v>
      </c>
      <c r="H491" s="507">
        <v>33167</v>
      </c>
      <c r="I491" t="s">
        <v>167</v>
      </c>
      <c r="J491">
        <v>-40</v>
      </c>
      <c r="K491" t="s">
        <v>168</v>
      </c>
      <c r="M491" t="s">
        <v>175</v>
      </c>
      <c r="N491">
        <v>4370694</v>
      </c>
      <c r="O491" t="s">
        <v>2851</v>
      </c>
      <c r="P491" s="507">
        <v>44818</v>
      </c>
      <c r="Q491" t="s">
        <v>187</v>
      </c>
      <c r="R491" s="507">
        <v>37432</v>
      </c>
      <c r="S491" s="507">
        <v>44789</v>
      </c>
      <c r="T491" t="s">
        <v>181</v>
      </c>
      <c r="U491">
        <v>1658</v>
      </c>
      <c r="X491">
        <v>16</v>
      </c>
      <c r="Y491" t="s">
        <v>259</v>
      </c>
      <c r="AC491" t="s">
        <v>177</v>
      </c>
      <c r="AD491" t="s">
        <v>10215</v>
      </c>
      <c r="AE491">
        <v>37320</v>
      </c>
      <c r="AF491" t="s">
        <v>10650</v>
      </c>
      <c r="AJ491">
        <v>678274537</v>
      </c>
      <c r="AK491" t="s">
        <v>5501</v>
      </c>
      <c r="AL491">
        <v>0</v>
      </c>
      <c r="AM491">
        <v>0</v>
      </c>
    </row>
    <row r="492" spans="1:39" customFormat="1" ht="12.75">
      <c r="A492">
        <v>8531898</v>
      </c>
      <c r="B492" t="s">
        <v>8181</v>
      </c>
      <c r="C492" t="s">
        <v>760</v>
      </c>
      <c r="D492">
        <v>8531898</v>
      </c>
      <c r="E492" t="s">
        <v>169</v>
      </c>
      <c r="H492" s="507">
        <v>41442</v>
      </c>
      <c r="I492" t="s">
        <v>251</v>
      </c>
      <c r="J492">
        <v>-10</v>
      </c>
      <c r="K492" t="s">
        <v>8</v>
      </c>
      <c r="M492" t="s">
        <v>208</v>
      </c>
      <c r="N492">
        <v>12850034</v>
      </c>
      <c r="O492" t="s">
        <v>2304</v>
      </c>
      <c r="P492" s="507">
        <v>44837</v>
      </c>
      <c r="Q492" t="s">
        <v>187</v>
      </c>
      <c r="R492" s="507">
        <v>44837</v>
      </c>
      <c r="T492" t="s">
        <v>5765</v>
      </c>
      <c r="U492">
        <v>500</v>
      </c>
      <c r="X492">
        <v>5</v>
      </c>
      <c r="Y492" t="s">
        <v>259</v>
      </c>
      <c r="AC492" t="s">
        <v>177</v>
      </c>
      <c r="AD492" t="s">
        <v>10651</v>
      </c>
      <c r="AE492">
        <v>85260</v>
      </c>
      <c r="AF492" t="s">
        <v>10652</v>
      </c>
      <c r="AJ492">
        <v>623992502</v>
      </c>
      <c r="AK492" t="s">
        <v>10653</v>
      </c>
      <c r="AL492">
        <v>0</v>
      </c>
      <c r="AM492">
        <v>0</v>
      </c>
    </row>
    <row r="493" spans="1:39" customFormat="1" ht="12.75">
      <c r="A493">
        <v>5328338</v>
      </c>
      <c r="B493" t="s">
        <v>9425</v>
      </c>
      <c r="C493" t="s">
        <v>7172</v>
      </c>
      <c r="D493">
        <v>5328338</v>
      </c>
      <c r="E493" t="s">
        <v>169</v>
      </c>
      <c r="F493" t="s">
        <v>169</v>
      </c>
      <c r="H493" s="507">
        <v>41768</v>
      </c>
      <c r="I493" t="s">
        <v>169</v>
      </c>
      <c r="J493">
        <v>-9</v>
      </c>
      <c r="K493" t="s">
        <v>8</v>
      </c>
      <c r="M493" t="s">
        <v>2155</v>
      </c>
      <c r="N493">
        <v>12530017</v>
      </c>
      <c r="O493" t="s">
        <v>6240</v>
      </c>
      <c r="P493" s="507">
        <v>44814</v>
      </c>
      <c r="Q493" t="s">
        <v>187</v>
      </c>
      <c r="R493" s="507">
        <v>44472</v>
      </c>
      <c r="T493" t="s">
        <v>5765</v>
      </c>
      <c r="U493">
        <v>500</v>
      </c>
      <c r="X493">
        <v>5</v>
      </c>
      <c r="Y493" t="s">
        <v>259</v>
      </c>
      <c r="AC493" t="s">
        <v>177</v>
      </c>
      <c r="AD493" t="s">
        <v>10654</v>
      </c>
      <c r="AE493">
        <v>53500</v>
      </c>
      <c r="AF493" t="s">
        <v>10655</v>
      </c>
      <c r="AK493" t="s">
        <v>7173</v>
      </c>
      <c r="AL493">
        <v>0</v>
      </c>
      <c r="AM493">
        <v>0</v>
      </c>
    </row>
    <row r="494" spans="1:39" customFormat="1" ht="12.75">
      <c r="A494">
        <v>3727891</v>
      </c>
      <c r="B494" t="s">
        <v>799</v>
      </c>
      <c r="C494" t="s">
        <v>5815</v>
      </c>
      <c r="D494">
        <v>3727891</v>
      </c>
      <c r="E494" t="s">
        <v>166</v>
      </c>
      <c r="F494" t="s">
        <v>166</v>
      </c>
      <c r="H494" s="507">
        <v>40376</v>
      </c>
      <c r="I494" t="s">
        <v>254</v>
      </c>
      <c r="J494">
        <v>-13</v>
      </c>
      <c r="K494" t="s">
        <v>8</v>
      </c>
      <c r="M494" t="s">
        <v>175</v>
      </c>
      <c r="N494">
        <v>4370566</v>
      </c>
      <c r="O494" t="s">
        <v>176</v>
      </c>
      <c r="P494" s="507">
        <v>44765</v>
      </c>
      <c r="Q494" t="s">
        <v>187</v>
      </c>
      <c r="R494" s="507">
        <v>42480</v>
      </c>
      <c r="S494" s="507">
        <v>44720</v>
      </c>
      <c r="T494" t="s">
        <v>181</v>
      </c>
      <c r="U494">
        <v>1080</v>
      </c>
      <c r="X494">
        <v>10</v>
      </c>
      <c r="Y494" t="s">
        <v>259</v>
      </c>
      <c r="AC494" t="s">
        <v>177</v>
      </c>
      <c r="AD494" t="s">
        <v>9703</v>
      </c>
      <c r="AE494">
        <v>37300</v>
      </c>
      <c r="AF494" t="s">
        <v>10656</v>
      </c>
      <c r="AI494">
        <v>247676448</v>
      </c>
      <c r="AJ494">
        <v>615148503</v>
      </c>
      <c r="AK494" t="s">
        <v>5816</v>
      </c>
      <c r="AL494">
        <v>0</v>
      </c>
      <c r="AM494">
        <v>0</v>
      </c>
    </row>
    <row r="495" spans="1:39" customFormat="1" ht="12.75">
      <c r="A495">
        <v>8517635</v>
      </c>
      <c r="B495" t="s">
        <v>2331</v>
      </c>
      <c r="C495" t="s">
        <v>439</v>
      </c>
      <c r="D495">
        <v>8517635</v>
      </c>
      <c r="E495" t="s">
        <v>166</v>
      </c>
      <c r="F495" t="s">
        <v>166</v>
      </c>
      <c r="H495" s="507">
        <v>34342</v>
      </c>
      <c r="I495" t="s">
        <v>167</v>
      </c>
      <c r="J495">
        <v>-40</v>
      </c>
      <c r="K495" t="s">
        <v>8</v>
      </c>
      <c r="M495" t="s">
        <v>208</v>
      </c>
      <c r="N495">
        <v>12850001</v>
      </c>
      <c r="O495" t="s">
        <v>8182</v>
      </c>
      <c r="P495" s="507">
        <v>44825</v>
      </c>
      <c r="Q495" t="s">
        <v>187</v>
      </c>
      <c r="R495" s="507">
        <v>37551</v>
      </c>
      <c r="S495" s="507">
        <v>44420</v>
      </c>
      <c r="T495" t="s">
        <v>7255</v>
      </c>
      <c r="U495">
        <v>1701</v>
      </c>
      <c r="V495" t="s">
        <v>172</v>
      </c>
      <c r="W495">
        <v>204</v>
      </c>
      <c r="X495" t="s">
        <v>173</v>
      </c>
      <c r="Y495" t="s">
        <v>259</v>
      </c>
      <c r="AC495" t="s">
        <v>177</v>
      </c>
      <c r="AD495" t="s">
        <v>10657</v>
      </c>
      <c r="AE495">
        <v>85520</v>
      </c>
      <c r="AF495" t="s">
        <v>10658</v>
      </c>
      <c r="AJ495">
        <v>784388638</v>
      </c>
      <c r="AK495" t="s">
        <v>8183</v>
      </c>
      <c r="AL495">
        <v>0</v>
      </c>
      <c r="AM495">
        <v>0</v>
      </c>
    </row>
    <row r="496" spans="1:39" customFormat="1" ht="12.75">
      <c r="A496">
        <v>4941111</v>
      </c>
      <c r="B496" t="s">
        <v>7131</v>
      </c>
      <c r="C496" t="s">
        <v>994</v>
      </c>
      <c r="D496">
        <v>4941111</v>
      </c>
      <c r="E496" t="s">
        <v>169</v>
      </c>
      <c r="F496" t="s">
        <v>169</v>
      </c>
      <c r="H496" s="507">
        <v>41388</v>
      </c>
      <c r="I496" t="s">
        <v>251</v>
      </c>
      <c r="J496">
        <v>-10</v>
      </c>
      <c r="K496" t="s">
        <v>8</v>
      </c>
      <c r="M496" t="s">
        <v>236</v>
      </c>
      <c r="N496">
        <v>12490038</v>
      </c>
      <c r="O496" t="s">
        <v>2170</v>
      </c>
      <c r="P496" s="507">
        <v>44801</v>
      </c>
      <c r="Q496" t="s">
        <v>187</v>
      </c>
      <c r="R496" s="507">
        <v>44462</v>
      </c>
      <c r="T496" t="s">
        <v>5765</v>
      </c>
      <c r="U496">
        <v>500</v>
      </c>
      <c r="X496">
        <v>5</v>
      </c>
      <c r="Y496" t="s">
        <v>259</v>
      </c>
      <c r="AC496" t="s">
        <v>177</v>
      </c>
      <c r="AD496" t="s">
        <v>10659</v>
      </c>
      <c r="AE496">
        <v>49080</v>
      </c>
      <c r="AF496" t="s">
        <v>10660</v>
      </c>
      <c r="AK496" t="s">
        <v>7132</v>
      </c>
      <c r="AL496">
        <v>0</v>
      </c>
      <c r="AM496">
        <v>0</v>
      </c>
    </row>
    <row r="497" spans="1:39" customFormat="1" ht="12.75">
      <c r="A497">
        <v>4115463</v>
      </c>
      <c r="B497" t="s">
        <v>10661</v>
      </c>
      <c r="C497" t="s">
        <v>373</v>
      </c>
      <c r="D497">
        <v>4115463</v>
      </c>
      <c r="E497" t="s">
        <v>169</v>
      </c>
      <c r="H497" s="507">
        <v>41834</v>
      </c>
      <c r="I497" t="s">
        <v>169</v>
      </c>
      <c r="J497">
        <v>-9</v>
      </c>
      <c r="K497" t="s">
        <v>8</v>
      </c>
      <c r="M497" t="s">
        <v>2783</v>
      </c>
      <c r="N497">
        <v>4410612</v>
      </c>
      <c r="O497" t="s">
        <v>2843</v>
      </c>
      <c r="P497" s="507">
        <v>44827</v>
      </c>
      <c r="Q497" t="s">
        <v>187</v>
      </c>
      <c r="R497" s="507">
        <v>44827</v>
      </c>
      <c r="T497" t="s">
        <v>5765</v>
      </c>
      <c r="U497">
        <v>500</v>
      </c>
      <c r="X497">
        <v>5</v>
      </c>
      <c r="Y497" t="s">
        <v>259</v>
      </c>
      <c r="AC497" t="s">
        <v>177</v>
      </c>
      <c r="AD497" t="s">
        <v>10662</v>
      </c>
      <c r="AE497">
        <v>41350</v>
      </c>
      <c r="AF497" t="s">
        <v>10663</v>
      </c>
      <c r="AI497" t="s">
        <v>10664</v>
      </c>
      <c r="AJ497" t="s">
        <v>10665</v>
      </c>
      <c r="AK497" t="s">
        <v>10666</v>
      </c>
      <c r="AL497">
        <v>0</v>
      </c>
      <c r="AM497">
        <v>0</v>
      </c>
    </row>
    <row r="498" spans="1:39" customFormat="1" ht="12.75">
      <c r="A498">
        <v>227871</v>
      </c>
      <c r="B498" t="s">
        <v>3081</v>
      </c>
      <c r="C498" t="s">
        <v>447</v>
      </c>
      <c r="D498">
        <v>227871</v>
      </c>
      <c r="E498" t="s">
        <v>166</v>
      </c>
      <c r="F498" t="s">
        <v>166</v>
      </c>
      <c r="H498" s="507">
        <v>25733</v>
      </c>
      <c r="I498" t="s">
        <v>367</v>
      </c>
      <c r="J498">
        <v>-60</v>
      </c>
      <c r="K498" t="s">
        <v>168</v>
      </c>
      <c r="M498" t="s">
        <v>178</v>
      </c>
      <c r="N498">
        <v>3350014</v>
      </c>
      <c r="O498" t="s">
        <v>3050</v>
      </c>
      <c r="P498" s="507">
        <v>44806</v>
      </c>
      <c r="Q498" t="s">
        <v>187</v>
      </c>
      <c r="R498" s="507">
        <v>37432</v>
      </c>
      <c r="S498" s="507">
        <v>44327</v>
      </c>
      <c r="T498" t="s">
        <v>7255</v>
      </c>
      <c r="U498">
        <v>1634</v>
      </c>
      <c r="X498">
        <v>16</v>
      </c>
      <c r="Y498" t="s">
        <v>259</v>
      </c>
      <c r="AC498" t="s">
        <v>177</v>
      </c>
      <c r="AD498" t="s">
        <v>10123</v>
      </c>
      <c r="AE498">
        <v>35200</v>
      </c>
      <c r="AF498" t="s">
        <v>10667</v>
      </c>
      <c r="AJ498" t="s">
        <v>6909</v>
      </c>
      <c r="AK498" t="s">
        <v>5270</v>
      </c>
      <c r="AL498">
        <v>0</v>
      </c>
      <c r="AM498">
        <v>0</v>
      </c>
    </row>
    <row r="499" spans="1:39" customFormat="1" ht="12.75">
      <c r="A499">
        <v>417434</v>
      </c>
      <c r="B499" t="s">
        <v>2332</v>
      </c>
      <c r="C499" t="s">
        <v>943</v>
      </c>
      <c r="D499">
        <v>417434</v>
      </c>
      <c r="E499" t="s">
        <v>166</v>
      </c>
      <c r="F499" t="s">
        <v>166</v>
      </c>
      <c r="H499" s="507">
        <v>26055</v>
      </c>
      <c r="I499" t="s">
        <v>367</v>
      </c>
      <c r="J499">
        <v>-60</v>
      </c>
      <c r="K499" t="s">
        <v>168</v>
      </c>
      <c r="M499" t="s">
        <v>2764</v>
      </c>
      <c r="N499">
        <v>4450571</v>
      </c>
      <c r="O499" t="s">
        <v>2782</v>
      </c>
      <c r="P499" s="507">
        <v>44810</v>
      </c>
      <c r="Q499" t="s">
        <v>187</v>
      </c>
      <c r="R499" s="507">
        <v>37432</v>
      </c>
      <c r="S499" s="507">
        <v>44748</v>
      </c>
      <c r="T499" t="s">
        <v>181</v>
      </c>
      <c r="U499">
        <v>1751</v>
      </c>
      <c r="X499">
        <v>17</v>
      </c>
      <c r="Y499" t="s">
        <v>259</v>
      </c>
      <c r="AC499" t="s">
        <v>177</v>
      </c>
      <c r="AD499" t="s">
        <v>10668</v>
      </c>
      <c r="AE499">
        <v>41700</v>
      </c>
      <c r="AF499" t="s">
        <v>10669</v>
      </c>
      <c r="AG499" t="s">
        <v>10670</v>
      </c>
      <c r="AJ499">
        <v>667006618</v>
      </c>
      <c r="AK499" t="s">
        <v>5502</v>
      </c>
      <c r="AL499">
        <v>0</v>
      </c>
      <c r="AM499">
        <v>0</v>
      </c>
    </row>
    <row r="500" spans="1:39" customFormat="1" ht="12.75">
      <c r="A500">
        <v>8526912</v>
      </c>
      <c r="B500" t="s">
        <v>2332</v>
      </c>
      <c r="C500" t="s">
        <v>680</v>
      </c>
      <c r="D500">
        <v>8526912</v>
      </c>
      <c r="E500" t="s">
        <v>166</v>
      </c>
      <c r="F500" t="s">
        <v>166</v>
      </c>
      <c r="H500" s="507">
        <v>40795</v>
      </c>
      <c r="I500" t="s">
        <v>267</v>
      </c>
      <c r="J500">
        <v>-12</v>
      </c>
      <c r="K500" t="s">
        <v>168</v>
      </c>
      <c r="M500" t="s">
        <v>208</v>
      </c>
      <c r="N500">
        <v>12850033</v>
      </c>
      <c r="O500" t="s">
        <v>2162</v>
      </c>
      <c r="P500" s="507">
        <v>44778</v>
      </c>
      <c r="Q500" t="s">
        <v>187</v>
      </c>
      <c r="R500" s="507">
        <v>42259</v>
      </c>
      <c r="T500" t="s">
        <v>5765</v>
      </c>
      <c r="U500">
        <v>605</v>
      </c>
      <c r="X500">
        <v>6</v>
      </c>
      <c r="Y500" t="s">
        <v>259</v>
      </c>
      <c r="AC500" t="s">
        <v>177</v>
      </c>
      <c r="AD500" t="s">
        <v>10671</v>
      </c>
      <c r="AE500">
        <v>85170</v>
      </c>
      <c r="AF500" t="s">
        <v>10672</v>
      </c>
      <c r="AI500">
        <v>251460909</v>
      </c>
      <c r="AK500" t="s">
        <v>4777</v>
      </c>
      <c r="AL500">
        <v>0</v>
      </c>
      <c r="AM500">
        <v>0</v>
      </c>
    </row>
    <row r="501" spans="1:39" customFormat="1" ht="12.75">
      <c r="A501">
        <v>2942618</v>
      </c>
      <c r="B501" t="s">
        <v>8521</v>
      </c>
      <c r="C501" t="s">
        <v>8522</v>
      </c>
      <c r="D501">
        <v>2942618</v>
      </c>
      <c r="E501" t="s">
        <v>169</v>
      </c>
      <c r="H501" s="507">
        <v>42203</v>
      </c>
      <c r="I501" t="s">
        <v>169</v>
      </c>
      <c r="J501">
        <v>-9</v>
      </c>
      <c r="K501" t="s">
        <v>8</v>
      </c>
      <c r="M501" t="s">
        <v>3025</v>
      </c>
      <c r="N501">
        <v>3290090</v>
      </c>
      <c r="O501" t="s">
        <v>3065</v>
      </c>
      <c r="P501" s="507">
        <v>44814</v>
      </c>
      <c r="Q501" t="s">
        <v>187</v>
      </c>
      <c r="R501" s="507">
        <v>44814</v>
      </c>
      <c r="S501" s="507">
        <v>44803</v>
      </c>
      <c r="T501" t="s">
        <v>181</v>
      </c>
      <c r="U501">
        <v>500</v>
      </c>
      <c r="X501">
        <v>5</v>
      </c>
      <c r="Y501" t="s">
        <v>259</v>
      </c>
      <c r="AC501" t="s">
        <v>177</v>
      </c>
      <c r="AD501" t="s">
        <v>10673</v>
      </c>
      <c r="AE501">
        <v>29200</v>
      </c>
      <c r="AF501" t="s">
        <v>10674</v>
      </c>
      <c r="AJ501">
        <v>610231749</v>
      </c>
      <c r="AK501" t="s">
        <v>8523</v>
      </c>
      <c r="AL501">
        <v>0</v>
      </c>
      <c r="AM501">
        <v>0</v>
      </c>
    </row>
    <row r="502" spans="1:39" customFormat="1" ht="12.75">
      <c r="A502">
        <v>4463991</v>
      </c>
      <c r="B502" t="s">
        <v>10675</v>
      </c>
      <c r="C502" t="s">
        <v>421</v>
      </c>
      <c r="D502">
        <v>4463991</v>
      </c>
      <c r="E502" t="s">
        <v>166</v>
      </c>
      <c r="H502" s="507">
        <v>42271</v>
      </c>
      <c r="I502" t="s">
        <v>169</v>
      </c>
      <c r="J502">
        <v>-9</v>
      </c>
      <c r="K502" t="s">
        <v>8</v>
      </c>
      <c r="M502" t="s">
        <v>228</v>
      </c>
      <c r="N502">
        <v>12440182</v>
      </c>
      <c r="O502" t="s">
        <v>2157</v>
      </c>
      <c r="P502" s="507">
        <v>44833</v>
      </c>
      <c r="Q502" t="s">
        <v>187</v>
      </c>
      <c r="R502" s="507">
        <v>44833</v>
      </c>
      <c r="S502" s="507">
        <v>44832</v>
      </c>
      <c r="T502" t="s">
        <v>181</v>
      </c>
      <c r="U502">
        <v>500</v>
      </c>
      <c r="X502">
        <v>5</v>
      </c>
      <c r="Y502" t="s">
        <v>259</v>
      </c>
      <c r="AC502" t="s">
        <v>177</v>
      </c>
      <c r="AD502" t="s">
        <v>10676</v>
      </c>
      <c r="AE502">
        <v>44390</v>
      </c>
      <c r="AF502">
        <v>2</v>
      </c>
      <c r="AH502" t="s">
        <v>10677</v>
      </c>
      <c r="AJ502" t="s">
        <v>10678</v>
      </c>
      <c r="AK502" t="s">
        <v>10679</v>
      </c>
      <c r="AL502">
        <v>0</v>
      </c>
      <c r="AM502">
        <v>0</v>
      </c>
    </row>
    <row r="503" spans="1:39" customFormat="1" ht="12.75">
      <c r="A503">
        <v>4432844</v>
      </c>
      <c r="B503" t="s">
        <v>2333</v>
      </c>
      <c r="C503" t="s">
        <v>581</v>
      </c>
      <c r="D503">
        <v>4432844</v>
      </c>
      <c r="E503" t="s">
        <v>166</v>
      </c>
      <c r="F503" t="s">
        <v>166</v>
      </c>
      <c r="H503" s="507">
        <v>35347</v>
      </c>
      <c r="I503" t="s">
        <v>167</v>
      </c>
      <c r="J503">
        <v>-40</v>
      </c>
      <c r="K503" t="s">
        <v>168</v>
      </c>
      <c r="M503" t="s">
        <v>236</v>
      </c>
      <c r="N503">
        <v>12490073</v>
      </c>
      <c r="O503" t="s">
        <v>8153</v>
      </c>
      <c r="P503" s="507">
        <v>44768</v>
      </c>
      <c r="Q503" t="s">
        <v>187</v>
      </c>
      <c r="R503" s="507">
        <v>37755</v>
      </c>
      <c r="S503" s="507">
        <v>44379</v>
      </c>
      <c r="T503" t="s">
        <v>7255</v>
      </c>
      <c r="U503">
        <v>2426</v>
      </c>
      <c r="V503" t="s">
        <v>172</v>
      </c>
      <c r="W503">
        <v>303</v>
      </c>
      <c r="X503" t="s">
        <v>173</v>
      </c>
      <c r="Y503" t="s">
        <v>259</v>
      </c>
      <c r="AC503" t="s">
        <v>177</v>
      </c>
      <c r="AD503" t="s">
        <v>10680</v>
      </c>
      <c r="AE503">
        <v>29000</v>
      </c>
      <c r="AF503" t="s">
        <v>10681</v>
      </c>
      <c r="AJ503">
        <v>601381966</v>
      </c>
      <c r="AK503" t="s">
        <v>4778</v>
      </c>
      <c r="AL503">
        <v>0</v>
      </c>
      <c r="AM503">
        <v>0</v>
      </c>
    </row>
    <row r="504" spans="1:39" customFormat="1" ht="12.75">
      <c r="A504">
        <v>9534718</v>
      </c>
      <c r="B504" t="s">
        <v>802</v>
      </c>
      <c r="C504" t="s">
        <v>253</v>
      </c>
      <c r="D504">
        <v>9534718</v>
      </c>
      <c r="E504" t="s">
        <v>169</v>
      </c>
      <c r="F504" t="s">
        <v>169</v>
      </c>
      <c r="H504" s="507">
        <v>42182</v>
      </c>
      <c r="I504" t="s">
        <v>169</v>
      </c>
      <c r="J504">
        <v>-9</v>
      </c>
      <c r="K504" t="s">
        <v>8</v>
      </c>
      <c r="M504" t="s">
        <v>232</v>
      </c>
      <c r="N504">
        <v>8950103</v>
      </c>
      <c r="O504" t="s">
        <v>803</v>
      </c>
      <c r="P504" s="507">
        <v>44748</v>
      </c>
      <c r="Q504" t="s">
        <v>187</v>
      </c>
      <c r="R504" s="507">
        <v>42191</v>
      </c>
      <c r="T504" t="s">
        <v>5760</v>
      </c>
      <c r="U504">
        <v>500</v>
      </c>
      <c r="X504">
        <v>5</v>
      </c>
      <c r="Y504" t="s">
        <v>259</v>
      </c>
      <c r="AC504" t="s">
        <v>177</v>
      </c>
      <c r="AD504" t="s">
        <v>10682</v>
      </c>
      <c r="AE504">
        <v>17250</v>
      </c>
      <c r="AF504" t="s">
        <v>10683</v>
      </c>
      <c r="AJ504">
        <v>664284232</v>
      </c>
      <c r="AK504" t="s">
        <v>4058</v>
      </c>
      <c r="AL504">
        <v>0</v>
      </c>
      <c r="AM504">
        <v>0</v>
      </c>
    </row>
    <row r="505" spans="1:39" customFormat="1" ht="12.75">
      <c r="A505">
        <v>349172</v>
      </c>
      <c r="B505" t="s">
        <v>2334</v>
      </c>
      <c r="C505" t="s">
        <v>434</v>
      </c>
      <c r="D505">
        <v>349172</v>
      </c>
      <c r="E505" t="s">
        <v>166</v>
      </c>
      <c r="F505" t="s">
        <v>166</v>
      </c>
      <c r="H505" s="507">
        <v>27591</v>
      </c>
      <c r="I505" t="s">
        <v>192</v>
      </c>
      <c r="J505">
        <v>-50</v>
      </c>
      <c r="K505" t="s">
        <v>8</v>
      </c>
      <c r="M505" t="s">
        <v>208</v>
      </c>
      <c r="N505">
        <v>12850030</v>
      </c>
      <c r="O505" t="s">
        <v>2214</v>
      </c>
      <c r="P505" s="507">
        <v>44806</v>
      </c>
      <c r="Q505" t="s">
        <v>187</v>
      </c>
      <c r="R505" s="507">
        <v>37432</v>
      </c>
      <c r="S505" s="507">
        <v>43862</v>
      </c>
      <c r="T505" t="s">
        <v>7255</v>
      </c>
      <c r="U505">
        <v>2039</v>
      </c>
      <c r="V505" t="s">
        <v>172</v>
      </c>
      <c r="W505">
        <v>75</v>
      </c>
      <c r="X505" t="s">
        <v>173</v>
      </c>
      <c r="Y505" t="s">
        <v>259</v>
      </c>
      <c r="AC505" t="s">
        <v>177</v>
      </c>
      <c r="AD505" t="s">
        <v>10684</v>
      </c>
      <c r="AE505">
        <v>85540</v>
      </c>
      <c r="AF505" t="s">
        <v>10685</v>
      </c>
      <c r="AI505">
        <v>251405472</v>
      </c>
      <c r="AJ505">
        <v>676232151</v>
      </c>
      <c r="AK505" t="s">
        <v>4779</v>
      </c>
      <c r="AL505">
        <v>0</v>
      </c>
      <c r="AM505">
        <v>0</v>
      </c>
    </row>
    <row r="506" spans="1:39" customFormat="1" ht="12.75">
      <c r="A506">
        <v>851048</v>
      </c>
      <c r="B506" t="s">
        <v>2335</v>
      </c>
      <c r="C506" t="s">
        <v>2336</v>
      </c>
      <c r="D506">
        <v>851048</v>
      </c>
      <c r="E506" t="s">
        <v>166</v>
      </c>
      <c r="F506" t="s">
        <v>166</v>
      </c>
      <c r="H506" s="507">
        <v>26427</v>
      </c>
      <c r="I506" t="s">
        <v>367</v>
      </c>
      <c r="J506">
        <v>-60</v>
      </c>
      <c r="K506" t="s">
        <v>8</v>
      </c>
      <c r="M506" t="s">
        <v>208</v>
      </c>
      <c r="N506">
        <v>12850030</v>
      </c>
      <c r="O506" t="s">
        <v>2214</v>
      </c>
      <c r="P506" s="507">
        <v>44754</v>
      </c>
      <c r="Q506" t="s">
        <v>187</v>
      </c>
      <c r="R506" s="507">
        <v>37432</v>
      </c>
      <c r="S506" s="507">
        <v>43724</v>
      </c>
      <c r="T506" t="s">
        <v>7255</v>
      </c>
      <c r="U506">
        <v>759</v>
      </c>
      <c r="X506">
        <v>7</v>
      </c>
      <c r="Y506" t="s">
        <v>259</v>
      </c>
      <c r="AC506" t="s">
        <v>177</v>
      </c>
      <c r="AD506" t="s">
        <v>10684</v>
      </c>
      <c r="AE506">
        <v>85540</v>
      </c>
      <c r="AF506" t="s">
        <v>10686</v>
      </c>
      <c r="AI506">
        <v>251314897</v>
      </c>
      <c r="AJ506">
        <v>681223920</v>
      </c>
      <c r="AK506" t="s">
        <v>4780</v>
      </c>
      <c r="AL506">
        <v>0</v>
      </c>
      <c r="AM506">
        <v>0</v>
      </c>
    </row>
    <row r="507" spans="1:39" customFormat="1" ht="12.75">
      <c r="A507">
        <v>9323775</v>
      </c>
      <c r="B507" t="s">
        <v>7353</v>
      </c>
      <c r="C507" t="s">
        <v>249</v>
      </c>
      <c r="D507">
        <v>9323775</v>
      </c>
      <c r="E507" t="s">
        <v>166</v>
      </c>
      <c r="F507" t="s">
        <v>166</v>
      </c>
      <c r="H507" s="507">
        <v>41182</v>
      </c>
      <c r="I507" t="s">
        <v>245</v>
      </c>
      <c r="J507">
        <v>-11</v>
      </c>
      <c r="K507" t="s">
        <v>168</v>
      </c>
      <c r="M507" t="s">
        <v>170</v>
      </c>
      <c r="N507">
        <v>8931466</v>
      </c>
      <c r="O507" t="s">
        <v>7303</v>
      </c>
      <c r="P507" s="507">
        <v>44819</v>
      </c>
      <c r="Q507" t="s">
        <v>187</v>
      </c>
      <c r="R507" s="507">
        <v>44487</v>
      </c>
      <c r="T507" t="s">
        <v>5765</v>
      </c>
      <c r="U507">
        <v>541</v>
      </c>
      <c r="X507">
        <v>5</v>
      </c>
      <c r="Y507" t="s">
        <v>259</v>
      </c>
      <c r="AC507" t="s">
        <v>177</v>
      </c>
      <c r="AD507" t="s">
        <v>10687</v>
      </c>
      <c r="AE507">
        <v>93380</v>
      </c>
      <c r="AF507" t="s">
        <v>10688</v>
      </c>
      <c r="AK507" t="s">
        <v>4257</v>
      </c>
      <c r="AL507">
        <v>0</v>
      </c>
      <c r="AM507">
        <v>0</v>
      </c>
    </row>
    <row r="508" spans="1:39" customFormat="1" ht="12.75">
      <c r="A508">
        <v>7710557</v>
      </c>
      <c r="B508" t="s">
        <v>805</v>
      </c>
      <c r="C508" t="s">
        <v>871</v>
      </c>
      <c r="D508">
        <v>7710557</v>
      </c>
      <c r="E508" t="s">
        <v>166</v>
      </c>
      <c r="F508" t="s">
        <v>169</v>
      </c>
      <c r="H508" s="507">
        <v>32057</v>
      </c>
      <c r="I508" t="s">
        <v>167</v>
      </c>
      <c r="J508">
        <v>-40</v>
      </c>
      <c r="K508" t="s">
        <v>8</v>
      </c>
      <c r="M508" t="s">
        <v>206</v>
      </c>
      <c r="N508">
        <v>8770202</v>
      </c>
      <c r="O508" t="s">
        <v>520</v>
      </c>
      <c r="P508" s="507">
        <v>44819</v>
      </c>
      <c r="Q508" t="s">
        <v>187</v>
      </c>
      <c r="R508" s="507">
        <v>37432</v>
      </c>
      <c r="S508" s="507">
        <v>44816</v>
      </c>
      <c r="T508" t="s">
        <v>181</v>
      </c>
      <c r="U508">
        <v>880</v>
      </c>
      <c r="X508">
        <v>8</v>
      </c>
      <c r="Y508" t="s">
        <v>259</v>
      </c>
      <c r="AC508" t="s">
        <v>177</v>
      </c>
      <c r="AD508" t="s">
        <v>10689</v>
      </c>
      <c r="AE508">
        <v>77100</v>
      </c>
      <c r="AF508" t="s">
        <v>10690</v>
      </c>
      <c r="AJ508">
        <v>631567230</v>
      </c>
      <c r="AK508" t="s">
        <v>4059</v>
      </c>
      <c r="AL508">
        <v>0</v>
      </c>
      <c r="AM508">
        <v>0</v>
      </c>
    </row>
    <row r="509" spans="1:39" customFormat="1" ht="12.75">
      <c r="A509">
        <v>284913</v>
      </c>
      <c r="B509" t="s">
        <v>2852</v>
      </c>
      <c r="C509" t="s">
        <v>2048</v>
      </c>
      <c r="D509">
        <v>284913</v>
      </c>
      <c r="E509" t="s">
        <v>166</v>
      </c>
      <c r="F509" t="s">
        <v>166</v>
      </c>
      <c r="H509" s="507">
        <v>22250</v>
      </c>
      <c r="I509" t="s">
        <v>385</v>
      </c>
      <c r="J509">
        <v>-70</v>
      </c>
      <c r="K509" t="s">
        <v>8</v>
      </c>
      <c r="M509" t="s">
        <v>2783</v>
      </c>
      <c r="N509">
        <v>4410080</v>
      </c>
      <c r="O509" t="s">
        <v>2786</v>
      </c>
      <c r="P509" s="507">
        <v>44850</v>
      </c>
      <c r="Q509" t="s">
        <v>187</v>
      </c>
      <c r="R509" s="507">
        <v>37432</v>
      </c>
      <c r="S509" s="507">
        <v>44057</v>
      </c>
      <c r="T509" t="s">
        <v>7255</v>
      </c>
      <c r="U509">
        <v>1011</v>
      </c>
      <c r="X509">
        <v>10</v>
      </c>
      <c r="Y509" t="s">
        <v>259</v>
      </c>
      <c r="AC509" t="s">
        <v>177</v>
      </c>
      <c r="AD509" t="s">
        <v>10691</v>
      </c>
      <c r="AE509">
        <v>41160</v>
      </c>
      <c r="AF509" t="s">
        <v>10692</v>
      </c>
      <c r="AJ509">
        <v>681547786</v>
      </c>
      <c r="AK509" t="s">
        <v>5503</v>
      </c>
      <c r="AL509">
        <v>0</v>
      </c>
      <c r="AM509">
        <v>0</v>
      </c>
    </row>
    <row r="510" spans="1:39" customFormat="1" ht="12.75">
      <c r="A510">
        <v>492917</v>
      </c>
      <c r="B510" t="s">
        <v>2337</v>
      </c>
      <c r="C510" t="s">
        <v>1121</v>
      </c>
      <c r="D510">
        <v>492917</v>
      </c>
      <c r="E510" t="s">
        <v>166</v>
      </c>
      <c r="F510" t="s">
        <v>166</v>
      </c>
      <c r="H510" s="507">
        <v>28305</v>
      </c>
      <c r="I510" t="s">
        <v>192</v>
      </c>
      <c r="J510">
        <v>-50</v>
      </c>
      <c r="K510" t="s">
        <v>168</v>
      </c>
      <c r="M510" t="s">
        <v>236</v>
      </c>
      <c r="N510">
        <v>12490066</v>
      </c>
      <c r="O510" t="s">
        <v>2150</v>
      </c>
      <c r="P510" s="507">
        <v>44810</v>
      </c>
      <c r="Q510" t="s">
        <v>187</v>
      </c>
      <c r="R510" s="507">
        <v>37432</v>
      </c>
      <c r="S510" s="507">
        <v>44070</v>
      </c>
      <c r="T510" t="s">
        <v>7255</v>
      </c>
      <c r="U510">
        <v>1659</v>
      </c>
      <c r="X510">
        <v>16</v>
      </c>
      <c r="Y510" t="s">
        <v>259</v>
      </c>
      <c r="AC510" t="s">
        <v>177</v>
      </c>
      <c r="AD510" t="s">
        <v>6271</v>
      </c>
      <c r="AE510">
        <v>49230</v>
      </c>
      <c r="AF510" t="s">
        <v>10693</v>
      </c>
      <c r="AI510">
        <v>241296279</v>
      </c>
      <c r="AJ510">
        <v>623232785</v>
      </c>
      <c r="AK510" t="s">
        <v>6280</v>
      </c>
      <c r="AL510">
        <v>0</v>
      </c>
      <c r="AM510">
        <v>0</v>
      </c>
    </row>
    <row r="511" spans="1:39" customFormat="1" ht="12.75">
      <c r="A511">
        <v>7890025</v>
      </c>
      <c r="B511" t="s">
        <v>7133</v>
      </c>
      <c r="C511" t="s">
        <v>5815</v>
      </c>
      <c r="D511">
        <v>7890025</v>
      </c>
      <c r="E511" t="s">
        <v>166</v>
      </c>
      <c r="H511" s="507">
        <v>41516</v>
      </c>
      <c r="I511" t="s">
        <v>251</v>
      </c>
      <c r="J511">
        <v>-10</v>
      </c>
      <c r="K511" t="s">
        <v>8</v>
      </c>
      <c r="M511" t="s">
        <v>238</v>
      </c>
      <c r="N511">
        <v>8780108</v>
      </c>
      <c r="O511" t="s">
        <v>571</v>
      </c>
      <c r="P511" s="507">
        <v>44815</v>
      </c>
      <c r="Q511" t="s">
        <v>187</v>
      </c>
      <c r="R511" s="507">
        <v>44815</v>
      </c>
      <c r="T511" t="s">
        <v>5765</v>
      </c>
      <c r="U511">
        <v>500</v>
      </c>
      <c r="X511">
        <v>5</v>
      </c>
      <c r="Y511" t="s">
        <v>259</v>
      </c>
      <c r="AC511" t="s">
        <v>177</v>
      </c>
      <c r="AD511" t="s">
        <v>5853</v>
      </c>
      <c r="AE511">
        <v>78300</v>
      </c>
      <c r="AF511" t="s">
        <v>10694</v>
      </c>
      <c r="AJ511">
        <v>603217431</v>
      </c>
      <c r="AK511" t="s">
        <v>8524</v>
      </c>
      <c r="AL511">
        <v>0</v>
      </c>
      <c r="AM511">
        <v>0</v>
      </c>
    </row>
    <row r="512" spans="1:39" customFormat="1" ht="12.75">
      <c r="A512">
        <v>5328655</v>
      </c>
      <c r="B512" t="s">
        <v>9426</v>
      </c>
      <c r="C512" t="s">
        <v>1150</v>
      </c>
      <c r="D512">
        <v>5328655</v>
      </c>
      <c r="E512" t="s">
        <v>169</v>
      </c>
      <c r="H512" s="507">
        <v>41194</v>
      </c>
      <c r="I512" t="s">
        <v>245</v>
      </c>
      <c r="J512">
        <v>-11</v>
      </c>
      <c r="K512" t="s">
        <v>8</v>
      </c>
      <c r="M512" t="s">
        <v>2155</v>
      </c>
      <c r="N512">
        <v>12530070</v>
      </c>
      <c r="O512" t="s">
        <v>2309</v>
      </c>
      <c r="P512" s="507">
        <v>44808</v>
      </c>
      <c r="Q512" t="s">
        <v>187</v>
      </c>
      <c r="R512" s="507">
        <v>44808</v>
      </c>
      <c r="T512" t="s">
        <v>5765</v>
      </c>
      <c r="U512">
        <v>500</v>
      </c>
      <c r="X512">
        <v>5</v>
      </c>
      <c r="Y512" t="s">
        <v>259</v>
      </c>
      <c r="AC512" t="s">
        <v>177</v>
      </c>
      <c r="AD512" t="s">
        <v>10695</v>
      </c>
      <c r="AE512">
        <v>53230</v>
      </c>
      <c r="AF512" t="s">
        <v>10696</v>
      </c>
      <c r="AI512" t="s">
        <v>9427</v>
      </c>
      <c r="AJ512" t="s">
        <v>9428</v>
      </c>
      <c r="AK512" t="s">
        <v>7135</v>
      </c>
      <c r="AL512">
        <v>0</v>
      </c>
      <c r="AM512">
        <v>0</v>
      </c>
    </row>
    <row r="513" spans="1:39" customFormat="1" ht="12.75">
      <c r="A513">
        <v>5323691</v>
      </c>
      <c r="B513" t="s">
        <v>2338</v>
      </c>
      <c r="C513" t="s">
        <v>1228</v>
      </c>
      <c r="D513">
        <v>5323691</v>
      </c>
      <c r="E513" t="s">
        <v>169</v>
      </c>
      <c r="F513" t="s">
        <v>166</v>
      </c>
      <c r="H513" s="507">
        <v>25063</v>
      </c>
      <c r="I513" t="s">
        <v>367</v>
      </c>
      <c r="J513">
        <v>-60</v>
      </c>
      <c r="K513" t="s">
        <v>8</v>
      </c>
      <c r="M513" t="s">
        <v>2155</v>
      </c>
      <c r="N513">
        <v>12530035</v>
      </c>
      <c r="O513" t="s">
        <v>6272</v>
      </c>
      <c r="P513" s="507">
        <v>44807</v>
      </c>
      <c r="Q513" t="s">
        <v>187</v>
      </c>
      <c r="R513" s="507">
        <v>41178</v>
      </c>
      <c r="S513" s="507">
        <v>44476</v>
      </c>
      <c r="T513" t="s">
        <v>7255</v>
      </c>
      <c r="U513">
        <v>1438</v>
      </c>
      <c r="X513">
        <v>14</v>
      </c>
      <c r="Y513" t="s">
        <v>259</v>
      </c>
      <c r="AC513" t="s">
        <v>177</v>
      </c>
      <c r="AD513" t="s">
        <v>10697</v>
      </c>
      <c r="AE513">
        <v>53950</v>
      </c>
      <c r="AF513" t="s">
        <v>10698</v>
      </c>
      <c r="AI513">
        <v>243370687</v>
      </c>
      <c r="AJ513">
        <v>687905231</v>
      </c>
      <c r="AK513" t="s">
        <v>4781</v>
      </c>
      <c r="AL513">
        <v>0</v>
      </c>
      <c r="AM513">
        <v>0</v>
      </c>
    </row>
    <row r="514" spans="1:39" customFormat="1" ht="12.75">
      <c r="A514">
        <v>378560</v>
      </c>
      <c r="B514" t="s">
        <v>2853</v>
      </c>
      <c r="C514" t="s">
        <v>478</v>
      </c>
      <c r="D514">
        <v>378560</v>
      </c>
      <c r="E514" t="s">
        <v>166</v>
      </c>
      <c r="F514" t="s">
        <v>166</v>
      </c>
      <c r="H514" s="507">
        <v>31192</v>
      </c>
      <c r="I514" t="s">
        <v>167</v>
      </c>
      <c r="J514">
        <v>-40</v>
      </c>
      <c r="K514" t="s">
        <v>168</v>
      </c>
      <c r="M514" t="s">
        <v>175</v>
      </c>
      <c r="N514">
        <v>4370439</v>
      </c>
      <c r="O514" t="s">
        <v>2825</v>
      </c>
      <c r="P514" s="507">
        <v>44809</v>
      </c>
      <c r="Q514" t="s">
        <v>187</v>
      </c>
      <c r="R514" s="507">
        <v>37432</v>
      </c>
      <c r="S514" s="507">
        <v>44445</v>
      </c>
      <c r="T514" t="s">
        <v>7255</v>
      </c>
      <c r="U514">
        <v>2018</v>
      </c>
      <c r="X514">
        <v>20</v>
      </c>
      <c r="Y514" t="s">
        <v>259</v>
      </c>
      <c r="AC514" t="s">
        <v>177</v>
      </c>
      <c r="AD514" t="s">
        <v>10699</v>
      </c>
      <c r="AE514">
        <v>37530</v>
      </c>
      <c r="AF514" t="s">
        <v>10700</v>
      </c>
      <c r="AJ514">
        <v>620470615</v>
      </c>
      <c r="AK514" t="s">
        <v>5504</v>
      </c>
      <c r="AL514">
        <v>0</v>
      </c>
      <c r="AM514">
        <v>0</v>
      </c>
    </row>
    <row r="515" spans="1:39" customFormat="1" ht="12.75">
      <c r="A515">
        <v>5411857</v>
      </c>
      <c r="B515" t="s">
        <v>2339</v>
      </c>
      <c r="C515" t="s">
        <v>6207</v>
      </c>
      <c r="D515">
        <v>5411857</v>
      </c>
      <c r="E515" t="s">
        <v>166</v>
      </c>
      <c r="F515" t="s">
        <v>166</v>
      </c>
      <c r="H515" s="507">
        <v>28181</v>
      </c>
      <c r="I515" t="s">
        <v>192</v>
      </c>
      <c r="J515">
        <v>-50</v>
      </c>
      <c r="K515" t="s">
        <v>168</v>
      </c>
      <c r="M515" t="s">
        <v>178</v>
      </c>
      <c r="N515">
        <v>3350060</v>
      </c>
      <c r="O515" t="s">
        <v>223</v>
      </c>
      <c r="P515" s="507">
        <v>44827</v>
      </c>
      <c r="Q515" t="s">
        <v>187</v>
      </c>
      <c r="R515" s="507">
        <v>37432</v>
      </c>
      <c r="S515" s="507">
        <v>44827</v>
      </c>
      <c r="T515" t="s">
        <v>181</v>
      </c>
      <c r="U515">
        <v>1607</v>
      </c>
      <c r="X515">
        <v>16</v>
      </c>
      <c r="Y515" t="s">
        <v>259</v>
      </c>
      <c r="AB515" s="507">
        <v>43714</v>
      </c>
      <c r="AC515" t="s">
        <v>177</v>
      </c>
      <c r="AD515" t="s">
        <v>10701</v>
      </c>
      <c r="AE515">
        <v>35340</v>
      </c>
      <c r="AF515" t="s">
        <v>10702</v>
      </c>
      <c r="AJ515">
        <v>634045357</v>
      </c>
      <c r="AK515" t="s">
        <v>5271</v>
      </c>
      <c r="AL515">
        <v>0</v>
      </c>
      <c r="AM515">
        <v>0</v>
      </c>
    </row>
    <row r="516" spans="1:39" customFormat="1" ht="12.75">
      <c r="A516">
        <v>4938938</v>
      </c>
      <c r="B516" t="s">
        <v>2340</v>
      </c>
      <c r="C516" t="s">
        <v>439</v>
      </c>
      <c r="D516">
        <v>4938938</v>
      </c>
      <c r="E516" t="s">
        <v>169</v>
      </c>
      <c r="F516" t="s">
        <v>169</v>
      </c>
      <c r="H516" s="507">
        <v>41986</v>
      </c>
      <c r="I516" t="s">
        <v>169</v>
      </c>
      <c r="J516">
        <v>-9</v>
      </c>
      <c r="K516" t="s">
        <v>8</v>
      </c>
      <c r="M516" t="s">
        <v>236</v>
      </c>
      <c r="N516">
        <v>12490132</v>
      </c>
      <c r="O516" t="s">
        <v>8162</v>
      </c>
      <c r="P516" s="507">
        <v>44813</v>
      </c>
      <c r="Q516" t="s">
        <v>187</v>
      </c>
      <c r="R516" s="507">
        <v>43364</v>
      </c>
      <c r="T516" t="s">
        <v>5765</v>
      </c>
      <c r="U516">
        <v>500</v>
      </c>
      <c r="X516">
        <v>5</v>
      </c>
      <c r="Y516" t="s">
        <v>259</v>
      </c>
      <c r="AC516" t="s">
        <v>177</v>
      </c>
      <c r="AD516" t="s">
        <v>9727</v>
      </c>
      <c r="AE516">
        <v>49300</v>
      </c>
      <c r="AF516" t="s">
        <v>10703</v>
      </c>
      <c r="AJ516">
        <v>631761679</v>
      </c>
      <c r="AK516" t="s">
        <v>4782</v>
      </c>
      <c r="AL516">
        <v>0</v>
      </c>
      <c r="AM516">
        <v>0</v>
      </c>
    </row>
    <row r="517" spans="1:39" customFormat="1" ht="12.75">
      <c r="A517">
        <v>8516823</v>
      </c>
      <c r="B517" t="s">
        <v>2342</v>
      </c>
      <c r="C517" t="s">
        <v>10704</v>
      </c>
      <c r="D517">
        <v>8516823</v>
      </c>
      <c r="E517" t="s">
        <v>166</v>
      </c>
      <c r="F517" t="s">
        <v>166</v>
      </c>
      <c r="H517" s="507">
        <v>35384</v>
      </c>
      <c r="I517" t="s">
        <v>167</v>
      </c>
      <c r="J517">
        <v>-40</v>
      </c>
      <c r="K517" t="s">
        <v>168</v>
      </c>
      <c r="M517" t="s">
        <v>178</v>
      </c>
      <c r="N517">
        <v>3350014</v>
      </c>
      <c r="O517" t="s">
        <v>3050</v>
      </c>
      <c r="P517" s="507">
        <v>44839</v>
      </c>
      <c r="Q517" t="s">
        <v>187</v>
      </c>
      <c r="R517" s="507">
        <v>37432</v>
      </c>
      <c r="S517" s="507">
        <v>44839</v>
      </c>
      <c r="T517" t="s">
        <v>181</v>
      </c>
      <c r="U517">
        <v>1915</v>
      </c>
      <c r="X517">
        <v>19</v>
      </c>
      <c r="Y517" t="s">
        <v>259</v>
      </c>
      <c r="AB517" s="507">
        <v>44758</v>
      </c>
      <c r="AC517" t="s">
        <v>177</v>
      </c>
      <c r="AD517" t="s">
        <v>10705</v>
      </c>
      <c r="AE517">
        <v>85520</v>
      </c>
      <c r="AF517" t="s">
        <v>10706</v>
      </c>
      <c r="AI517">
        <v>251331327</v>
      </c>
      <c r="AJ517">
        <v>629915400</v>
      </c>
      <c r="AK517" t="s">
        <v>4783</v>
      </c>
      <c r="AL517">
        <v>0</v>
      </c>
      <c r="AM517">
        <v>0</v>
      </c>
    </row>
    <row r="518" spans="1:39" customFormat="1" ht="12.75">
      <c r="A518">
        <v>7735002</v>
      </c>
      <c r="B518" t="s">
        <v>810</v>
      </c>
      <c r="C518" t="s">
        <v>500</v>
      </c>
      <c r="D518">
        <v>7735002</v>
      </c>
      <c r="E518" t="s">
        <v>169</v>
      </c>
      <c r="F518" t="s">
        <v>169</v>
      </c>
      <c r="H518" s="507">
        <v>42624</v>
      </c>
      <c r="I518" t="s">
        <v>169</v>
      </c>
      <c r="J518">
        <v>-9</v>
      </c>
      <c r="K518" t="s">
        <v>8</v>
      </c>
      <c r="M518" t="s">
        <v>206</v>
      </c>
      <c r="N518">
        <v>8770202</v>
      </c>
      <c r="O518" t="s">
        <v>520</v>
      </c>
      <c r="P518" s="507">
        <v>44809</v>
      </c>
      <c r="Q518" t="s">
        <v>187</v>
      </c>
      <c r="R518" s="507">
        <v>44524</v>
      </c>
      <c r="T518" t="s">
        <v>5765</v>
      </c>
      <c r="U518">
        <v>500</v>
      </c>
      <c r="X518">
        <v>5</v>
      </c>
      <c r="Y518" t="s">
        <v>259</v>
      </c>
      <c r="AC518" t="s">
        <v>177</v>
      </c>
      <c r="AD518" t="s">
        <v>10707</v>
      </c>
      <c r="AE518">
        <v>77580</v>
      </c>
      <c r="AF518" t="s">
        <v>10708</v>
      </c>
      <c r="AJ518">
        <v>682917441</v>
      </c>
      <c r="AK518" t="s">
        <v>7354</v>
      </c>
      <c r="AL518">
        <v>0</v>
      </c>
      <c r="AM518">
        <v>0</v>
      </c>
    </row>
    <row r="519" spans="1:39" customFormat="1" ht="12.75">
      <c r="A519">
        <v>7211308</v>
      </c>
      <c r="B519" t="s">
        <v>2343</v>
      </c>
      <c r="C519" t="s">
        <v>290</v>
      </c>
      <c r="D519">
        <v>7211308</v>
      </c>
      <c r="E519" t="s">
        <v>166</v>
      </c>
      <c r="F519" t="s">
        <v>166</v>
      </c>
      <c r="H519" s="507">
        <v>35739</v>
      </c>
      <c r="I519" t="s">
        <v>167</v>
      </c>
      <c r="J519">
        <v>-40</v>
      </c>
      <c r="K519" t="s">
        <v>168</v>
      </c>
      <c r="M519" t="s">
        <v>208</v>
      </c>
      <c r="N519">
        <v>12850026</v>
      </c>
      <c r="O519" t="s">
        <v>2233</v>
      </c>
      <c r="P519" s="507">
        <v>44825</v>
      </c>
      <c r="Q519" t="s">
        <v>187</v>
      </c>
      <c r="R519" s="507">
        <v>38260</v>
      </c>
      <c r="S519" s="507">
        <v>44090</v>
      </c>
      <c r="T519" t="s">
        <v>7255</v>
      </c>
      <c r="U519">
        <v>1639</v>
      </c>
      <c r="X519">
        <v>16</v>
      </c>
      <c r="Y519" t="s">
        <v>259</v>
      </c>
      <c r="AB519" s="507">
        <v>44743</v>
      </c>
      <c r="AC519" t="s">
        <v>177</v>
      </c>
      <c r="AD519" t="s">
        <v>10438</v>
      </c>
      <c r="AE519">
        <v>72000</v>
      </c>
      <c r="AF519" t="s">
        <v>10709</v>
      </c>
      <c r="AJ519">
        <v>662475715</v>
      </c>
      <c r="AK519" t="s">
        <v>4785</v>
      </c>
      <c r="AL519">
        <v>0</v>
      </c>
      <c r="AM519">
        <v>0</v>
      </c>
    </row>
    <row r="520" spans="1:39" customFormat="1" ht="12.75">
      <c r="A520">
        <v>9253132</v>
      </c>
      <c r="B520" t="s">
        <v>814</v>
      </c>
      <c r="C520" t="s">
        <v>274</v>
      </c>
      <c r="D520">
        <v>9253132</v>
      </c>
      <c r="E520" t="s">
        <v>166</v>
      </c>
      <c r="F520" t="s">
        <v>166</v>
      </c>
      <c r="H520" s="507">
        <v>40573</v>
      </c>
      <c r="I520" t="s">
        <v>267</v>
      </c>
      <c r="J520">
        <v>-12</v>
      </c>
      <c r="K520" t="s">
        <v>168</v>
      </c>
      <c r="M520" t="s">
        <v>203</v>
      </c>
      <c r="N520">
        <v>8920075</v>
      </c>
      <c r="O520" t="s">
        <v>314</v>
      </c>
      <c r="P520" s="507">
        <v>44796</v>
      </c>
      <c r="Q520" t="s">
        <v>187</v>
      </c>
      <c r="R520" s="507">
        <v>43382</v>
      </c>
      <c r="T520" t="s">
        <v>5765</v>
      </c>
      <c r="U520">
        <v>690</v>
      </c>
      <c r="X520">
        <v>6</v>
      </c>
      <c r="Y520" t="s">
        <v>259</v>
      </c>
      <c r="AC520" t="s">
        <v>177</v>
      </c>
      <c r="AD520" t="s">
        <v>10636</v>
      </c>
      <c r="AE520">
        <v>92270</v>
      </c>
      <c r="AF520" t="s">
        <v>10710</v>
      </c>
      <c r="AJ520">
        <v>650408806</v>
      </c>
      <c r="AK520" t="s">
        <v>5817</v>
      </c>
      <c r="AL520">
        <v>0</v>
      </c>
      <c r="AM520">
        <v>0</v>
      </c>
    </row>
    <row r="521" spans="1:39" customFormat="1" ht="12.75">
      <c r="A521">
        <v>9257097</v>
      </c>
      <c r="B521" t="s">
        <v>7355</v>
      </c>
      <c r="C521" t="s">
        <v>887</v>
      </c>
      <c r="D521">
        <v>9257097</v>
      </c>
      <c r="E521" t="s">
        <v>169</v>
      </c>
      <c r="F521" t="s">
        <v>169</v>
      </c>
      <c r="H521" s="507">
        <v>41197</v>
      </c>
      <c r="I521" t="s">
        <v>245</v>
      </c>
      <c r="J521">
        <v>-11</v>
      </c>
      <c r="K521" t="s">
        <v>8</v>
      </c>
      <c r="M521" t="s">
        <v>203</v>
      </c>
      <c r="N521">
        <v>8920075</v>
      </c>
      <c r="O521" t="s">
        <v>314</v>
      </c>
      <c r="P521" s="507">
        <v>44841</v>
      </c>
      <c r="Q521" t="s">
        <v>187</v>
      </c>
      <c r="R521" s="507">
        <v>44487</v>
      </c>
      <c r="T521" t="s">
        <v>5765</v>
      </c>
      <c r="U521">
        <v>500</v>
      </c>
      <c r="X521">
        <v>5</v>
      </c>
      <c r="Y521" t="s">
        <v>259</v>
      </c>
      <c r="AC521" t="s">
        <v>177</v>
      </c>
      <c r="AD521" t="s">
        <v>10711</v>
      </c>
      <c r="AE521">
        <v>92270</v>
      </c>
      <c r="AF521" t="s">
        <v>10712</v>
      </c>
      <c r="AK521" t="s">
        <v>7356</v>
      </c>
      <c r="AL521">
        <v>0</v>
      </c>
      <c r="AM521">
        <v>0</v>
      </c>
    </row>
    <row r="522" spans="1:39" customFormat="1" ht="12.75">
      <c r="A522">
        <v>4459147</v>
      </c>
      <c r="B522" t="s">
        <v>9429</v>
      </c>
      <c r="C522" t="s">
        <v>976</v>
      </c>
      <c r="D522">
        <v>4459147</v>
      </c>
      <c r="E522" t="s">
        <v>169</v>
      </c>
      <c r="H522" s="507">
        <v>42335</v>
      </c>
      <c r="I522" t="s">
        <v>169</v>
      </c>
      <c r="J522">
        <v>-9</v>
      </c>
      <c r="K522" t="s">
        <v>8</v>
      </c>
      <c r="M522" t="s">
        <v>228</v>
      </c>
      <c r="N522">
        <v>12440029</v>
      </c>
      <c r="O522" t="s">
        <v>2225</v>
      </c>
      <c r="P522" s="507">
        <v>44807</v>
      </c>
      <c r="Q522" t="s">
        <v>187</v>
      </c>
      <c r="R522" s="507">
        <v>43727</v>
      </c>
      <c r="S522" s="507">
        <v>44799</v>
      </c>
      <c r="T522" t="s">
        <v>181</v>
      </c>
      <c r="U522">
        <v>500</v>
      </c>
      <c r="X522">
        <v>5</v>
      </c>
      <c r="Y522" t="s">
        <v>259</v>
      </c>
      <c r="AC522" t="s">
        <v>177</v>
      </c>
      <c r="AD522" t="s">
        <v>10713</v>
      </c>
      <c r="AE522">
        <v>44250</v>
      </c>
      <c r="AF522" t="s">
        <v>10714</v>
      </c>
      <c r="AJ522">
        <v>672360706</v>
      </c>
      <c r="AK522" t="s">
        <v>9430</v>
      </c>
      <c r="AL522">
        <v>0</v>
      </c>
      <c r="AM522">
        <v>0</v>
      </c>
    </row>
    <row r="523" spans="1:39" customFormat="1" ht="12.75">
      <c r="A523">
        <v>7890240</v>
      </c>
      <c r="B523" t="s">
        <v>8525</v>
      </c>
      <c r="C523" t="s">
        <v>545</v>
      </c>
      <c r="D523">
        <v>7890240</v>
      </c>
      <c r="E523" t="s">
        <v>169</v>
      </c>
      <c r="H523" s="507">
        <v>41471</v>
      </c>
      <c r="I523" t="s">
        <v>251</v>
      </c>
      <c r="J523">
        <v>-10</v>
      </c>
      <c r="K523" t="s">
        <v>8</v>
      </c>
      <c r="M523" t="s">
        <v>238</v>
      </c>
      <c r="N523">
        <v>8780529</v>
      </c>
      <c r="O523" t="s">
        <v>1244</v>
      </c>
      <c r="P523" s="507">
        <v>44821</v>
      </c>
      <c r="Q523" t="s">
        <v>187</v>
      </c>
      <c r="R523" s="507">
        <v>44821</v>
      </c>
      <c r="T523" t="s">
        <v>5765</v>
      </c>
      <c r="U523">
        <v>500</v>
      </c>
      <c r="X523">
        <v>5</v>
      </c>
      <c r="Y523" t="s">
        <v>259</v>
      </c>
      <c r="AC523" t="s">
        <v>177</v>
      </c>
      <c r="AD523" t="s">
        <v>10715</v>
      </c>
      <c r="AE523">
        <v>78590</v>
      </c>
      <c r="AF523" t="s">
        <v>10716</v>
      </c>
      <c r="AJ523">
        <v>603477536</v>
      </c>
      <c r="AK523" t="s">
        <v>8526</v>
      </c>
      <c r="AL523">
        <v>0</v>
      </c>
      <c r="AM523">
        <v>0</v>
      </c>
    </row>
    <row r="524" spans="1:39" customFormat="1" ht="12.75">
      <c r="A524">
        <v>9461313</v>
      </c>
      <c r="B524" t="s">
        <v>10717</v>
      </c>
      <c r="C524" t="s">
        <v>579</v>
      </c>
      <c r="D524">
        <v>9461313</v>
      </c>
      <c r="E524" t="s">
        <v>166</v>
      </c>
      <c r="F524" t="s">
        <v>166</v>
      </c>
      <c r="H524" s="507">
        <v>41577</v>
      </c>
      <c r="I524" t="s">
        <v>251</v>
      </c>
      <c r="J524">
        <v>-10</v>
      </c>
      <c r="K524" t="s">
        <v>168</v>
      </c>
      <c r="M524" t="s">
        <v>246</v>
      </c>
      <c r="N524">
        <v>8940033</v>
      </c>
      <c r="O524" t="s">
        <v>399</v>
      </c>
      <c r="P524" s="507">
        <v>44813</v>
      </c>
      <c r="Q524" t="s">
        <v>187</v>
      </c>
      <c r="R524" s="507">
        <v>44089</v>
      </c>
      <c r="S524" s="507">
        <v>44811</v>
      </c>
      <c r="T524" t="s">
        <v>181</v>
      </c>
      <c r="U524">
        <v>554</v>
      </c>
      <c r="X524">
        <v>5</v>
      </c>
      <c r="Y524" t="s">
        <v>259</v>
      </c>
      <c r="AC524" t="s">
        <v>177</v>
      </c>
      <c r="AD524" t="s">
        <v>10466</v>
      </c>
      <c r="AE524">
        <v>94700</v>
      </c>
      <c r="AF524" t="s">
        <v>10718</v>
      </c>
      <c r="AI524">
        <v>623915284</v>
      </c>
      <c r="AJ524">
        <v>661709907</v>
      </c>
      <c r="AK524" t="s">
        <v>10719</v>
      </c>
      <c r="AL524">
        <v>0</v>
      </c>
      <c r="AM524">
        <v>0</v>
      </c>
    </row>
    <row r="525" spans="1:39" customFormat="1" ht="12.75">
      <c r="A525">
        <v>9539615</v>
      </c>
      <c r="B525" t="s">
        <v>5818</v>
      </c>
      <c r="C525" t="s">
        <v>426</v>
      </c>
      <c r="D525">
        <v>9539615</v>
      </c>
      <c r="E525" t="s">
        <v>166</v>
      </c>
      <c r="F525" t="s">
        <v>166</v>
      </c>
      <c r="H525" s="507">
        <v>41642</v>
      </c>
      <c r="I525" t="s">
        <v>169</v>
      </c>
      <c r="J525">
        <v>-9</v>
      </c>
      <c r="K525" t="s">
        <v>168</v>
      </c>
      <c r="M525" t="s">
        <v>232</v>
      </c>
      <c r="N525">
        <v>8951273</v>
      </c>
      <c r="O525" t="s">
        <v>5785</v>
      </c>
      <c r="P525" s="507">
        <v>44803</v>
      </c>
      <c r="Q525" t="s">
        <v>187</v>
      </c>
      <c r="R525" s="507">
        <v>44121</v>
      </c>
      <c r="T525" t="s">
        <v>5765</v>
      </c>
      <c r="U525">
        <v>533</v>
      </c>
      <c r="X525">
        <v>5</v>
      </c>
      <c r="Y525" t="s">
        <v>259</v>
      </c>
      <c r="AC525" t="s">
        <v>177</v>
      </c>
      <c r="AD525" t="s">
        <v>9827</v>
      </c>
      <c r="AE525">
        <v>95100</v>
      </c>
      <c r="AF525" t="s">
        <v>10720</v>
      </c>
      <c r="AI525">
        <v>130252672</v>
      </c>
      <c r="AJ525">
        <v>660583606</v>
      </c>
      <c r="AK525" t="s">
        <v>10721</v>
      </c>
      <c r="AL525">
        <v>0</v>
      </c>
      <c r="AM525">
        <v>0</v>
      </c>
    </row>
    <row r="526" spans="1:39" customFormat="1" ht="12.75">
      <c r="A526">
        <v>7846063</v>
      </c>
      <c r="B526" t="s">
        <v>6281</v>
      </c>
      <c r="C526" t="s">
        <v>268</v>
      </c>
      <c r="D526">
        <v>7846063</v>
      </c>
      <c r="E526" t="s">
        <v>166</v>
      </c>
      <c r="F526" t="s">
        <v>166</v>
      </c>
      <c r="H526" s="507">
        <v>35263</v>
      </c>
      <c r="I526" t="s">
        <v>167</v>
      </c>
      <c r="J526">
        <v>-40</v>
      </c>
      <c r="K526" t="s">
        <v>8</v>
      </c>
      <c r="M526" t="s">
        <v>228</v>
      </c>
      <c r="N526">
        <v>12440116</v>
      </c>
      <c r="O526" t="s">
        <v>6232</v>
      </c>
      <c r="P526" s="507">
        <v>44815</v>
      </c>
      <c r="Q526" t="s">
        <v>187</v>
      </c>
      <c r="R526" s="507">
        <v>38874</v>
      </c>
      <c r="S526" s="507">
        <v>44441</v>
      </c>
      <c r="T526" t="s">
        <v>7255</v>
      </c>
      <c r="U526">
        <v>978</v>
      </c>
      <c r="X526">
        <v>9</v>
      </c>
      <c r="Y526" t="s">
        <v>259</v>
      </c>
      <c r="AC526" t="s">
        <v>177</v>
      </c>
      <c r="AD526" t="s">
        <v>10722</v>
      </c>
      <c r="AE526">
        <v>56870</v>
      </c>
      <c r="AF526" t="s">
        <v>10723</v>
      </c>
      <c r="AJ526">
        <v>689861136</v>
      </c>
      <c r="AK526" t="s">
        <v>6282</v>
      </c>
      <c r="AL526">
        <v>0</v>
      </c>
      <c r="AM526">
        <v>0</v>
      </c>
    </row>
    <row r="527" spans="1:39" customFormat="1" ht="12.75">
      <c r="A527">
        <v>7889020</v>
      </c>
      <c r="B527" t="s">
        <v>7357</v>
      </c>
      <c r="C527" t="s">
        <v>1230</v>
      </c>
      <c r="D527">
        <v>7889020</v>
      </c>
      <c r="E527" t="s">
        <v>169</v>
      </c>
      <c r="F527" t="s">
        <v>169</v>
      </c>
      <c r="H527" s="507">
        <v>41931</v>
      </c>
      <c r="I527" t="s">
        <v>169</v>
      </c>
      <c r="J527">
        <v>-9</v>
      </c>
      <c r="K527" t="s">
        <v>8</v>
      </c>
      <c r="M527" t="s">
        <v>238</v>
      </c>
      <c r="N527">
        <v>8781266</v>
      </c>
      <c r="O527" t="s">
        <v>3389</v>
      </c>
      <c r="P527" s="507">
        <v>44829</v>
      </c>
      <c r="Q527" t="s">
        <v>187</v>
      </c>
      <c r="R527" s="507">
        <v>44688</v>
      </c>
      <c r="S527" s="507">
        <v>44806</v>
      </c>
      <c r="T527" t="s">
        <v>181</v>
      </c>
      <c r="U527">
        <v>500</v>
      </c>
      <c r="X527">
        <v>5</v>
      </c>
      <c r="Y527" t="s">
        <v>259</v>
      </c>
      <c r="AC527" t="s">
        <v>177</v>
      </c>
      <c r="AD527" t="s">
        <v>10724</v>
      </c>
      <c r="AE527">
        <v>78690</v>
      </c>
      <c r="AF527" t="s">
        <v>10725</v>
      </c>
      <c r="AJ527">
        <v>682319301</v>
      </c>
      <c r="AK527" t="s">
        <v>7263</v>
      </c>
      <c r="AL527">
        <v>0</v>
      </c>
      <c r="AM527">
        <v>0</v>
      </c>
    </row>
    <row r="528" spans="1:39" customFormat="1" ht="12.75">
      <c r="A528">
        <v>7889021</v>
      </c>
      <c r="B528" t="s">
        <v>7358</v>
      </c>
      <c r="C528" t="s">
        <v>7359</v>
      </c>
      <c r="D528">
        <v>7889021</v>
      </c>
      <c r="E528" t="s">
        <v>169</v>
      </c>
      <c r="F528" t="s">
        <v>169</v>
      </c>
      <c r="H528" s="507">
        <v>42894</v>
      </c>
      <c r="I528" t="s">
        <v>169</v>
      </c>
      <c r="J528">
        <v>-9</v>
      </c>
      <c r="K528" t="s">
        <v>8</v>
      </c>
      <c r="M528" t="s">
        <v>238</v>
      </c>
      <c r="N528">
        <v>8781266</v>
      </c>
      <c r="O528" t="s">
        <v>3389</v>
      </c>
      <c r="P528" s="507">
        <v>44829</v>
      </c>
      <c r="Q528" t="s">
        <v>187</v>
      </c>
      <c r="R528" s="507">
        <v>44688</v>
      </c>
      <c r="S528" s="507">
        <v>44806</v>
      </c>
      <c r="T528" t="s">
        <v>181</v>
      </c>
      <c r="U528">
        <v>500</v>
      </c>
      <c r="X528">
        <v>5</v>
      </c>
      <c r="Y528" t="s">
        <v>259</v>
      </c>
      <c r="AC528" t="s">
        <v>177</v>
      </c>
      <c r="AD528" t="s">
        <v>10724</v>
      </c>
      <c r="AE528">
        <v>78690</v>
      </c>
      <c r="AF528" t="s">
        <v>10726</v>
      </c>
      <c r="AJ528">
        <v>682319301</v>
      </c>
      <c r="AK528" t="s">
        <v>7263</v>
      </c>
      <c r="AL528">
        <v>0</v>
      </c>
      <c r="AM528">
        <v>0</v>
      </c>
    </row>
    <row r="529" spans="1:39" customFormat="1" ht="12.75">
      <c r="A529">
        <v>3719900</v>
      </c>
      <c r="B529" t="s">
        <v>6559</v>
      </c>
      <c r="C529" t="s">
        <v>666</v>
      </c>
      <c r="D529">
        <v>3719900</v>
      </c>
      <c r="E529" t="s">
        <v>169</v>
      </c>
      <c r="F529" t="s">
        <v>169</v>
      </c>
      <c r="H529" s="507">
        <v>28309</v>
      </c>
      <c r="I529" t="s">
        <v>192</v>
      </c>
      <c r="J529">
        <v>-50</v>
      </c>
      <c r="K529" t="s">
        <v>8</v>
      </c>
      <c r="M529" t="s">
        <v>175</v>
      </c>
      <c r="N529">
        <v>4370637</v>
      </c>
      <c r="O529" t="s">
        <v>2854</v>
      </c>
      <c r="P529" s="507">
        <v>44795</v>
      </c>
      <c r="Q529" t="s">
        <v>187</v>
      </c>
      <c r="R529" s="507">
        <v>39707</v>
      </c>
      <c r="S529" s="507">
        <v>44782</v>
      </c>
      <c r="T529" t="s">
        <v>181</v>
      </c>
      <c r="U529">
        <v>813</v>
      </c>
      <c r="X529">
        <v>8</v>
      </c>
      <c r="Y529" t="s">
        <v>259</v>
      </c>
      <c r="AC529" t="s">
        <v>177</v>
      </c>
      <c r="AD529" t="s">
        <v>10251</v>
      </c>
      <c r="AE529">
        <v>37390</v>
      </c>
      <c r="AF529" t="s">
        <v>10727</v>
      </c>
      <c r="AI529">
        <v>247870674</v>
      </c>
      <c r="AJ529">
        <v>606569190</v>
      </c>
      <c r="AK529" t="s">
        <v>6560</v>
      </c>
      <c r="AL529">
        <v>0</v>
      </c>
      <c r="AM529">
        <v>0</v>
      </c>
    </row>
    <row r="530" spans="1:39" customFormat="1" ht="12.75">
      <c r="A530">
        <v>5922866</v>
      </c>
      <c r="B530" t="s">
        <v>6559</v>
      </c>
      <c r="C530" t="s">
        <v>6767</v>
      </c>
      <c r="D530">
        <v>5922866</v>
      </c>
      <c r="E530" t="s">
        <v>166</v>
      </c>
      <c r="F530" t="s">
        <v>166</v>
      </c>
      <c r="H530" s="507">
        <v>30492</v>
      </c>
      <c r="I530" t="s">
        <v>167</v>
      </c>
      <c r="J530">
        <v>-40</v>
      </c>
      <c r="K530" t="s">
        <v>8</v>
      </c>
      <c r="M530" t="s">
        <v>178</v>
      </c>
      <c r="N530">
        <v>3350016</v>
      </c>
      <c r="O530" t="s">
        <v>220</v>
      </c>
      <c r="P530" s="507">
        <v>44828</v>
      </c>
      <c r="Q530" t="s">
        <v>187</v>
      </c>
      <c r="R530" s="507">
        <v>37432</v>
      </c>
      <c r="T530" t="s">
        <v>5760</v>
      </c>
      <c r="U530">
        <v>1467</v>
      </c>
      <c r="X530">
        <v>14</v>
      </c>
      <c r="Y530" t="s">
        <v>259</v>
      </c>
      <c r="AC530" t="s">
        <v>177</v>
      </c>
      <c r="AD530" t="s">
        <v>10728</v>
      </c>
      <c r="AE530">
        <v>35750</v>
      </c>
      <c r="AF530" t="s">
        <v>10729</v>
      </c>
      <c r="AI530">
        <v>299090170</v>
      </c>
      <c r="AJ530">
        <v>683544172</v>
      </c>
      <c r="AK530" t="s">
        <v>6910</v>
      </c>
      <c r="AL530">
        <v>0</v>
      </c>
      <c r="AM530">
        <v>0</v>
      </c>
    </row>
    <row r="531" spans="1:39" customFormat="1" ht="12.75">
      <c r="A531">
        <v>9134635</v>
      </c>
      <c r="B531" t="s">
        <v>818</v>
      </c>
      <c r="C531" t="s">
        <v>819</v>
      </c>
      <c r="D531">
        <v>9134635</v>
      </c>
      <c r="E531" t="s">
        <v>166</v>
      </c>
      <c r="F531" t="s">
        <v>166</v>
      </c>
      <c r="H531" s="507">
        <v>35838</v>
      </c>
      <c r="I531" t="s">
        <v>167</v>
      </c>
      <c r="J531">
        <v>-40</v>
      </c>
      <c r="K531" t="s">
        <v>8</v>
      </c>
      <c r="M531" t="s">
        <v>275</v>
      </c>
      <c r="N531">
        <v>8910861</v>
      </c>
      <c r="O531" t="s">
        <v>3563</v>
      </c>
      <c r="P531" s="507">
        <v>44823</v>
      </c>
      <c r="Q531" t="s">
        <v>187</v>
      </c>
      <c r="R531" s="507">
        <v>39717</v>
      </c>
      <c r="S531" s="507">
        <v>44818</v>
      </c>
      <c r="T531" t="s">
        <v>181</v>
      </c>
      <c r="U531">
        <v>1602</v>
      </c>
      <c r="V531" t="s">
        <v>172</v>
      </c>
      <c r="W531">
        <v>250</v>
      </c>
      <c r="X531" t="s">
        <v>173</v>
      </c>
      <c r="Y531" t="s">
        <v>259</v>
      </c>
      <c r="AC531" t="s">
        <v>177</v>
      </c>
      <c r="AD531" t="s">
        <v>10730</v>
      </c>
      <c r="AE531">
        <v>91430</v>
      </c>
      <c r="AF531" t="s">
        <v>10731</v>
      </c>
      <c r="AI531">
        <v>160196248</v>
      </c>
      <c r="AK531" t="s">
        <v>4060</v>
      </c>
      <c r="AL531">
        <v>0</v>
      </c>
      <c r="AM531">
        <v>0</v>
      </c>
    </row>
    <row r="532" spans="1:39" customFormat="1" ht="12.75">
      <c r="A532">
        <v>4437418</v>
      </c>
      <c r="B532" t="s">
        <v>818</v>
      </c>
      <c r="C532" t="s">
        <v>932</v>
      </c>
      <c r="D532">
        <v>4437418</v>
      </c>
      <c r="E532" t="s">
        <v>166</v>
      </c>
      <c r="F532" t="s">
        <v>166</v>
      </c>
      <c r="H532" s="507">
        <v>25216</v>
      </c>
      <c r="I532" t="s">
        <v>367</v>
      </c>
      <c r="J532">
        <v>-60</v>
      </c>
      <c r="K532" t="s">
        <v>8</v>
      </c>
      <c r="M532" t="s">
        <v>228</v>
      </c>
      <c r="N532">
        <v>12440081</v>
      </c>
      <c r="O532" t="s">
        <v>2194</v>
      </c>
      <c r="P532" s="507">
        <v>44750</v>
      </c>
      <c r="Q532" t="s">
        <v>187</v>
      </c>
      <c r="R532" s="507">
        <v>38975</v>
      </c>
      <c r="S532" s="507">
        <v>44076</v>
      </c>
      <c r="T532" t="s">
        <v>7255</v>
      </c>
      <c r="U532">
        <v>1270</v>
      </c>
      <c r="X532">
        <v>12</v>
      </c>
      <c r="Y532" t="s">
        <v>259</v>
      </c>
      <c r="AC532" t="s">
        <v>177</v>
      </c>
      <c r="AD532" t="s">
        <v>10732</v>
      </c>
      <c r="AE532">
        <v>44710</v>
      </c>
      <c r="AF532" t="s">
        <v>10733</v>
      </c>
      <c r="AI532">
        <v>240326200</v>
      </c>
      <c r="AJ532">
        <v>618010364</v>
      </c>
      <c r="AK532" t="s">
        <v>6284</v>
      </c>
      <c r="AL532">
        <v>0</v>
      </c>
      <c r="AM532">
        <v>0</v>
      </c>
    </row>
    <row r="533" spans="1:39" customFormat="1" ht="12.75">
      <c r="A533">
        <v>4519884</v>
      </c>
      <c r="B533" t="s">
        <v>818</v>
      </c>
      <c r="C533" t="s">
        <v>284</v>
      </c>
      <c r="D533">
        <v>4519884</v>
      </c>
      <c r="E533" t="s">
        <v>166</v>
      </c>
      <c r="F533" t="s">
        <v>166</v>
      </c>
      <c r="H533" s="507">
        <v>34607</v>
      </c>
      <c r="I533" t="s">
        <v>167</v>
      </c>
      <c r="J533">
        <v>-40</v>
      </c>
      <c r="K533" t="s">
        <v>8</v>
      </c>
      <c r="M533" t="s">
        <v>2764</v>
      </c>
      <c r="N533">
        <v>4450561</v>
      </c>
      <c r="O533" t="s">
        <v>3724</v>
      </c>
      <c r="P533" s="507">
        <v>44747</v>
      </c>
      <c r="Q533" t="s">
        <v>187</v>
      </c>
      <c r="R533" s="507">
        <v>39781</v>
      </c>
      <c r="S533" s="507">
        <v>44774</v>
      </c>
      <c r="T533" t="s">
        <v>181</v>
      </c>
      <c r="U533">
        <v>1178</v>
      </c>
      <c r="X533">
        <v>11</v>
      </c>
      <c r="Y533" t="s">
        <v>5788</v>
      </c>
      <c r="Z533">
        <v>4450758</v>
      </c>
      <c r="AA533" t="s">
        <v>10734</v>
      </c>
      <c r="AC533" t="s">
        <v>177</v>
      </c>
      <c r="AD533" t="s">
        <v>10735</v>
      </c>
      <c r="AE533">
        <v>45160</v>
      </c>
      <c r="AF533" t="s">
        <v>10736</v>
      </c>
      <c r="AJ533">
        <v>632372575</v>
      </c>
      <c r="AK533" t="s">
        <v>5505</v>
      </c>
      <c r="AL533">
        <v>0</v>
      </c>
      <c r="AM533">
        <v>0</v>
      </c>
    </row>
    <row r="534" spans="1:39" customFormat="1" ht="12.75">
      <c r="A534">
        <v>4426256</v>
      </c>
      <c r="B534" t="s">
        <v>818</v>
      </c>
      <c r="C534" t="s">
        <v>2048</v>
      </c>
      <c r="D534">
        <v>4426256</v>
      </c>
      <c r="E534" t="s">
        <v>166</v>
      </c>
      <c r="F534" t="s">
        <v>166</v>
      </c>
      <c r="H534" s="507">
        <v>18114</v>
      </c>
      <c r="I534" t="s">
        <v>278</v>
      </c>
      <c r="J534">
        <v>-80</v>
      </c>
      <c r="K534" t="s">
        <v>8</v>
      </c>
      <c r="M534" t="s">
        <v>228</v>
      </c>
      <c r="N534">
        <v>12440182</v>
      </c>
      <c r="O534" t="s">
        <v>2157</v>
      </c>
      <c r="P534" s="507">
        <v>44825</v>
      </c>
      <c r="Q534" t="s">
        <v>187</v>
      </c>
      <c r="R534" s="507">
        <v>37432</v>
      </c>
      <c r="S534" s="507">
        <v>44805</v>
      </c>
      <c r="T534" t="s">
        <v>181</v>
      </c>
      <c r="U534">
        <v>766</v>
      </c>
      <c r="X534">
        <v>7</v>
      </c>
      <c r="Y534" t="s">
        <v>259</v>
      </c>
      <c r="AC534" t="s">
        <v>177</v>
      </c>
      <c r="AD534" t="s">
        <v>10737</v>
      </c>
      <c r="AE534">
        <v>44390</v>
      </c>
      <c r="AF534" t="s">
        <v>10738</v>
      </c>
      <c r="AI534">
        <v>966035383</v>
      </c>
      <c r="AJ534">
        <v>620096576</v>
      </c>
      <c r="AK534" t="s">
        <v>4786</v>
      </c>
      <c r="AL534">
        <v>0</v>
      </c>
      <c r="AM534">
        <v>0</v>
      </c>
    </row>
    <row r="535" spans="1:39" customFormat="1" ht="12.75">
      <c r="A535">
        <v>4428010</v>
      </c>
      <c r="B535" t="s">
        <v>818</v>
      </c>
      <c r="C535" t="s">
        <v>832</v>
      </c>
      <c r="D535">
        <v>4428010</v>
      </c>
      <c r="E535" t="s">
        <v>166</v>
      </c>
      <c r="F535" t="s">
        <v>166</v>
      </c>
      <c r="H535" s="507">
        <v>25774</v>
      </c>
      <c r="I535" t="s">
        <v>367</v>
      </c>
      <c r="J535">
        <v>-60</v>
      </c>
      <c r="K535" t="s">
        <v>168</v>
      </c>
      <c r="M535" t="s">
        <v>228</v>
      </c>
      <c r="N535">
        <v>12440081</v>
      </c>
      <c r="O535" t="s">
        <v>2194</v>
      </c>
      <c r="P535" s="507">
        <v>44806</v>
      </c>
      <c r="Q535" t="s">
        <v>187</v>
      </c>
      <c r="R535" s="507">
        <v>37432</v>
      </c>
      <c r="S535" s="507">
        <v>44041</v>
      </c>
      <c r="T535" t="s">
        <v>7255</v>
      </c>
      <c r="U535">
        <v>1707</v>
      </c>
      <c r="X535">
        <v>17</v>
      </c>
      <c r="Y535" t="s">
        <v>259</v>
      </c>
      <c r="AC535" t="s">
        <v>177</v>
      </c>
      <c r="AD535" t="s">
        <v>10739</v>
      </c>
      <c r="AE535">
        <v>44830</v>
      </c>
      <c r="AF535" t="s">
        <v>10740</v>
      </c>
      <c r="AI535">
        <v>953215567</v>
      </c>
      <c r="AK535" t="s">
        <v>4787</v>
      </c>
      <c r="AL535">
        <v>0</v>
      </c>
      <c r="AM535">
        <v>0</v>
      </c>
    </row>
    <row r="536" spans="1:39" customFormat="1" ht="12.75">
      <c r="A536">
        <v>2214378</v>
      </c>
      <c r="B536" t="s">
        <v>3574</v>
      </c>
      <c r="C536" t="s">
        <v>373</v>
      </c>
      <c r="D536">
        <v>2214378</v>
      </c>
      <c r="E536" t="s">
        <v>166</v>
      </c>
      <c r="F536" t="s">
        <v>166</v>
      </c>
      <c r="H536" s="507">
        <v>35141</v>
      </c>
      <c r="I536" t="s">
        <v>167</v>
      </c>
      <c r="J536">
        <v>-40</v>
      </c>
      <c r="K536" t="s">
        <v>8</v>
      </c>
      <c r="M536" t="s">
        <v>178</v>
      </c>
      <c r="N536">
        <v>3350060</v>
      </c>
      <c r="O536" t="s">
        <v>223</v>
      </c>
      <c r="P536" s="507">
        <v>44820</v>
      </c>
      <c r="Q536" t="s">
        <v>187</v>
      </c>
      <c r="R536" s="507">
        <v>39112</v>
      </c>
      <c r="S536" s="507">
        <v>44819</v>
      </c>
      <c r="T536" t="s">
        <v>181</v>
      </c>
      <c r="U536">
        <v>1394</v>
      </c>
      <c r="X536">
        <v>13</v>
      </c>
      <c r="Y536" t="s">
        <v>259</v>
      </c>
      <c r="AB536" s="507">
        <v>44053</v>
      </c>
      <c r="AC536" t="s">
        <v>177</v>
      </c>
      <c r="AD536" t="s">
        <v>10123</v>
      </c>
      <c r="AE536">
        <v>35000</v>
      </c>
      <c r="AF536" t="s">
        <v>10741</v>
      </c>
      <c r="AJ536">
        <v>689796552</v>
      </c>
      <c r="AK536" t="s">
        <v>5272</v>
      </c>
      <c r="AL536">
        <v>0</v>
      </c>
      <c r="AM536">
        <v>0</v>
      </c>
    </row>
    <row r="537" spans="1:39" customFormat="1" ht="12.75">
      <c r="A537">
        <v>7526231</v>
      </c>
      <c r="B537" t="s">
        <v>3525</v>
      </c>
      <c r="C537" t="s">
        <v>199</v>
      </c>
      <c r="D537">
        <v>7526231</v>
      </c>
      <c r="E537" t="s">
        <v>166</v>
      </c>
      <c r="F537" t="s">
        <v>166</v>
      </c>
      <c r="H537" s="507">
        <v>41257</v>
      </c>
      <c r="I537" t="s">
        <v>245</v>
      </c>
      <c r="J537">
        <v>-11</v>
      </c>
      <c r="K537" t="s">
        <v>168</v>
      </c>
      <c r="M537" t="s">
        <v>263</v>
      </c>
      <c r="N537">
        <v>8751177</v>
      </c>
      <c r="O537" t="s">
        <v>397</v>
      </c>
      <c r="P537" s="507">
        <v>44750</v>
      </c>
      <c r="Q537" t="s">
        <v>187</v>
      </c>
      <c r="R537" s="507">
        <v>44085</v>
      </c>
      <c r="T537" t="s">
        <v>5765</v>
      </c>
      <c r="U537">
        <v>626</v>
      </c>
      <c r="X537">
        <v>6</v>
      </c>
      <c r="Y537" t="s">
        <v>259</v>
      </c>
      <c r="AC537" t="s">
        <v>177</v>
      </c>
      <c r="AD537" t="s">
        <v>9793</v>
      </c>
      <c r="AE537">
        <v>75008</v>
      </c>
      <c r="AF537" t="s">
        <v>10742</v>
      </c>
      <c r="AJ537" t="s">
        <v>6561</v>
      </c>
      <c r="AK537" t="s">
        <v>6562</v>
      </c>
      <c r="AL537">
        <v>0</v>
      </c>
      <c r="AM537">
        <v>0</v>
      </c>
    </row>
    <row r="538" spans="1:39" customFormat="1" ht="12.75">
      <c r="A538">
        <v>4114993</v>
      </c>
      <c r="B538" t="s">
        <v>823</v>
      </c>
      <c r="C538" t="s">
        <v>6911</v>
      </c>
      <c r="D538">
        <v>4114993</v>
      </c>
      <c r="E538" t="s">
        <v>169</v>
      </c>
      <c r="F538" t="s">
        <v>169</v>
      </c>
      <c r="H538" s="507">
        <v>42524</v>
      </c>
      <c r="I538" t="s">
        <v>169</v>
      </c>
      <c r="J538">
        <v>-9</v>
      </c>
      <c r="K538" t="s">
        <v>8</v>
      </c>
      <c r="M538" t="s">
        <v>2783</v>
      </c>
      <c r="N538">
        <v>4410065</v>
      </c>
      <c r="O538" t="s">
        <v>2858</v>
      </c>
      <c r="P538" s="507">
        <v>44834</v>
      </c>
      <c r="Q538" t="s">
        <v>187</v>
      </c>
      <c r="R538" s="507">
        <v>44464</v>
      </c>
      <c r="T538" t="s">
        <v>5765</v>
      </c>
      <c r="U538">
        <v>500</v>
      </c>
      <c r="X538">
        <v>5</v>
      </c>
      <c r="Y538" t="s">
        <v>259</v>
      </c>
      <c r="AC538" t="s">
        <v>177</v>
      </c>
      <c r="AD538" t="s">
        <v>10743</v>
      </c>
      <c r="AE538">
        <v>41110</v>
      </c>
      <c r="AF538" t="s">
        <v>10744</v>
      </c>
      <c r="AK538" t="s">
        <v>6912</v>
      </c>
      <c r="AL538">
        <v>0</v>
      </c>
      <c r="AM538">
        <v>0</v>
      </c>
    </row>
    <row r="539" spans="1:39" customFormat="1" ht="12.75">
      <c r="A539">
        <v>8520825</v>
      </c>
      <c r="B539" t="s">
        <v>823</v>
      </c>
      <c r="C539" t="s">
        <v>6285</v>
      </c>
      <c r="D539">
        <v>8520825</v>
      </c>
      <c r="E539" t="s">
        <v>166</v>
      </c>
      <c r="F539" t="s">
        <v>166</v>
      </c>
      <c r="H539" s="507">
        <v>38453</v>
      </c>
      <c r="I539" t="s">
        <v>186</v>
      </c>
      <c r="J539">
        <v>-18</v>
      </c>
      <c r="K539" t="s">
        <v>8</v>
      </c>
      <c r="M539" t="s">
        <v>208</v>
      </c>
      <c r="N539">
        <v>12850033</v>
      </c>
      <c r="O539" t="s">
        <v>2162</v>
      </c>
      <c r="P539" s="507">
        <v>44778</v>
      </c>
      <c r="Q539" t="s">
        <v>187</v>
      </c>
      <c r="R539" s="507">
        <v>39170</v>
      </c>
      <c r="T539" t="s">
        <v>5765</v>
      </c>
      <c r="U539">
        <v>1559</v>
      </c>
      <c r="V539" t="s">
        <v>172</v>
      </c>
      <c r="W539">
        <v>283</v>
      </c>
      <c r="X539" t="s">
        <v>173</v>
      </c>
      <c r="Y539" t="s">
        <v>259</v>
      </c>
      <c r="AC539" t="s">
        <v>177</v>
      </c>
      <c r="AD539" t="s">
        <v>10671</v>
      </c>
      <c r="AE539">
        <v>85170</v>
      </c>
      <c r="AF539" t="s">
        <v>10745</v>
      </c>
      <c r="AJ539">
        <v>649778013</v>
      </c>
      <c r="AK539" t="s">
        <v>6286</v>
      </c>
      <c r="AL539">
        <v>0</v>
      </c>
      <c r="AM539">
        <v>0</v>
      </c>
    </row>
    <row r="540" spans="1:39" customFormat="1" ht="12.75">
      <c r="A540">
        <v>3730949</v>
      </c>
      <c r="B540" t="s">
        <v>823</v>
      </c>
      <c r="C540" t="s">
        <v>780</v>
      </c>
      <c r="D540">
        <v>3730949</v>
      </c>
      <c r="E540" t="s">
        <v>166</v>
      </c>
      <c r="F540" t="s">
        <v>166</v>
      </c>
      <c r="H540" s="507">
        <v>41526</v>
      </c>
      <c r="I540" t="s">
        <v>251</v>
      </c>
      <c r="J540">
        <v>-10</v>
      </c>
      <c r="K540" t="s">
        <v>168</v>
      </c>
      <c r="M540" t="s">
        <v>175</v>
      </c>
      <c r="N540">
        <v>4370566</v>
      </c>
      <c r="O540" t="s">
        <v>176</v>
      </c>
      <c r="P540" s="507">
        <v>44819</v>
      </c>
      <c r="Q540" t="s">
        <v>187</v>
      </c>
      <c r="R540" s="507">
        <v>43537</v>
      </c>
      <c r="T540" t="s">
        <v>5765</v>
      </c>
      <c r="U540">
        <v>616</v>
      </c>
      <c r="X540">
        <v>6</v>
      </c>
      <c r="Y540" t="s">
        <v>259</v>
      </c>
      <c r="AC540" t="s">
        <v>177</v>
      </c>
      <c r="AD540" t="s">
        <v>10088</v>
      </c>
      <c r="AE540">
        <v>37000</v>
      </c>
      <c r="AF540" t="s">
        <v>10746</v>
      </c>
      <c r="AI540">
        <v>675961409</v>
      </c>
      <c r="AJ540">
        <v>632095591</v>
      </c>
      <c r="AK540" t="s">
        <v>8527</v>
      </c>
      <c r="AL540">
        <v>0</v>
      </c>
      <c r="AM540">
        <v>0</v>
      </c>
    </row>
    <row r="541" spans="1:39" customFormat="1" ht="12.75">
      <c r="A541">
        <v>4432774</v>
      </c>
      <c r="B541" t="s">
        <v>823</v>
      </c>
      <c r="C541" t="s">
        <v>464</v>
      </c>
      <c r="D541">
        <v>4432774</v>
      </c>
      <c r="E541" t="s">
        <v>166</v>
      </c>
      <c r="F541" t="s">
        <v>166</v>
      </c>
      <c r="H541" s="507">
        <v>23710</v>
      </c>
      <c r="I541" t="s">
        <v>367</v>
      </c>
      <c r="J541">
        <v>-60</v>
      </c>
      <c r="K541" t="s">
        <v>8</v>
      </c>
      <c r="M541" t="s">
        <v>228</v>
      </c>
      <c r="N541">
        <v>12440033</v>
      </c>
      <c r="O541" t="s">
        <v>2211</v>
      </c>
      <c r="P541" s="507">
        <v>44802</v>
      </c>
      <c r="Q541" t="s">
        <v>187</v>
      </c>
      <c r="R541" s="507">
        <v>37677</v>
      </c>
      <c r="S541" s="507">
        <v>44477</v>
      </c>
      <c r="T541" t="s">
        <v>7255</v>
      </c>
      <c r="U541">
        <v>900</v>
      </c>
      <c r="X541">
        <v>9</v>
      </c>
      <c r="Y541" t="s">
        <v>259</v>
      </c>
      <c r="AC541" t="s">
        <v>177</v>
      </c>
      <c r="AD541" t="s">
        <v>10747</v>
      </c>
      <c r="AE541">
        <v>44240</v>
      </c>
      <c r="AF541" t="s">
        <v>10748</v>
      </c>
      <c r="AJ541">
        <v>643376868</v>
      </c>
      <c r="AK541" t="s">
        <v>8184</v>
      </c>
      <c r="AL541">
        <v>0</v>
      </c>
      <c r="AM541">
        <v>0</v>
      </c>
    </row>
    <row r="542" spans="1:39" customFormat="1" ht="12.75">
      <c r="A542">
        <v>947619</v>
      </c>
      <c r="B542" t="s">
        <v>824</v>
      </c>
      <c r="C542" t="s">
        <v>825</v>
      </c>
      <c r="D542">
        <v>947619</v>
      </c>
      <c r="E542" t="s">
        <v>166</v>
      </c>
      <c r="F542" t="s">
        <v>166</v>
      </c>
      <c r="H542" s="507">
        <v>23088</v>
      </c>
      <c r="I542" t="s">
        <v>367</v>
      </c>
      <c r="J542">
        <v>-60</v>
      </c>
      <c r="K542" t="s">
        <v>8</v>
      </c>
      <c r="M542" t="s">
        <v>246</v>
      </c>
      <c r="N542">
        <v>8940448</v>
      </c>
      <c r="O542" t="s">
        <v>504</v>
      </c>
      <c r="P542" s="507">
        <v>44816</v>
      </c>
      <c r="Q542" t="s">
        <v>187</v>
      </c>
      <c r="R542" s="507">
        <v>37432</v>
      </c>
      <c r="S542" s="507">
        <v>44733</v>
      </c>
      <c r="T542" t="s">
        <v>181</v>
      </c>
      <c r="U542">
        <v>940</v>
      </c>
      <c r="X542">
        <v>9</v>
      </c>
      <c r="Y542" t="s">
        <v>259</v>
      </c>
      <c r="AB542" s="507">
        <v>44743</v>
      </c>
      <c r="AC542" t="s">
        <v>177</v>
      </c>
      <c r="AD542" t="s">
        <v>10749</v>
      </c>
      <c r="AE542">
        <v>94600</v>
      </c>
      <c r="AF542" t="s">
        <v>10750</v>
      </c>
      <c r="AH542" t="s">
        <v>10751</v>
      </c>
      <c r="AI542">
        <v>145609603</v>
      </c>
      <c r="AJ542">
        <v>685793571</v>
      </c>
      <c r="AK542" t="s">
        <v>4061</v>
      </c>
      <c r="AL542">
        <v>0</v>
      </c>
      <c r="AM542">
        <v>0</v>
      </c>
    </row>
    <row r="543" spans="1:39" customFormat="1" ht="12.75">
      <c r="A543">
        <v>2816338</v>
      </c>
      <c r="B543" t="s">
        <v>826</v>
      </c>
      <c r="C543" t="s">
        <v>772</v>
      </c>
      <c r="D543">
        <v>2816338</v>
      </c>
      <c r="E543" t="s">
        <v>169</v>
      </c>
      <c r="H543" s="507">
        <v>41502</v>
      </c>
      <c r="I543" t="s">
        <v>251</v>
      </c>
      <c r="J543">
        <v>-10</v>
      </c>
      <c r="K543" t="s">
        <v>8</v>
      </c>
      <c r="M543" t="s">
        <v>231</v>
      </c>
      <c r="N543">
        <v>4280722</v>
      </c>
      <c r="O543" t="s">
        <v>2824</v>
      </c>
      <c r="P543" s="507">
        <v>44815</v>
      </c>
      <c r="Q543" t="s">
        <v>187</v>
      </c>
      <c r="R543" s="507">
        <v>44815</v>
      </c>
      <c r="T543" t="s">
        <v>5765</v>
      </c>
      <c r="U543">
        <v>500</v>
      </c>
      <c r="X543">
        <v>5</v>
      </c>
      <c r="Y543" t="s">
        <v>259</v>
      </c>
      <c r="AC543" t="s">
        <v>177</v>
      </c>
      <c r="AD543" t="s">
        <v>10752</v>
      </c>
      <c r="AE543">
        <v>28100</v>
      </c>
      <c r="AF543" t="s">
        <v>10753</v>
      </c>
      <c r="AI543">
        <v>611231406</v>
      </c>
      <c r="AJ543">
        <v>611532901</v>
      </c>
      <c r="AK543" t="s">
        <v>8528</v>
      </c>
      <c r="AL543">
        <v>0</v>
      </c>
      <c r="AM543">
        <v>0</v>
      </c>
    </row>
    <row r="544" spans="1:39" customFormat="1" ht="12.75">
      <c r="A544">
        <v>6923285</v>
      </c>
      <c r="B544" t="s">
        <v>826</v>
      </c>
      <c r="C544" t="s">
        <v>541</v>
      </c>
      <c r="D544">
        <v>6923285</v>
      </c>
      <c r="E544" t="s">
        <v>166</v>
      </c>
      <c r="F544" t="s">
        <v>166</v>
      </c>
      <c r="H544" s="507">
        <v>28415</v>
      </c>
      <c r="I544" t="s">
        <v>192</v>
      </c>
      <c r="J544">
        <v>-50</v>
      </c>
      <c r="K544" t="s">
        <v>168</v>
      </c>
      <c r="M544" t="s">
        <v>2773</v>
      </c>
      <c r="N544">
        <v>4180613</v>
      </c>
      <c r="O544" t="s">
        <v>2800</v>
      </c>
      <c r="P544" s="507">
        <v>44814</v>
      </c>
      <c r="Q544" t="s">
        <v>187</v>
      </c>
      <c r="R544" s="507">
        <v>37432</v>
      </c>
      <c r="S544" s="507">
        <v>44726</v>
      </c>
      <c r="T544" t="s">
        <v>181</v>
      </c>
      <c r="U544">
        <v>1636</v>
      </c>
      <c r="X544">
        <v>16</v>
      </c>
      <c r="Y544" t="s">
        <v>259</v>
      </c>
      <c r="AC544" t="s">
        <v>177</v>
      </c>
      <c r="AD544" t="s">
        <v>868</v>
      </c>
      <c r="AE544">
        <v>18000</v>
      </c>
      <c r="AF544" t="s">
        <v>10754</v>
      </c>
      <c r="AJ544">
        <v>667024816</v>
      </c>
      <c r="AK544" t="s">
        <v>5506</v>
      </c>
      <c r="AL544">
        <v>0</v>
      </c>
      <c r="AM544">
        <v>0</v>
      </c>
    </row>
    <row r="545" spans="1:39" customFormat="1" ht="12.75">
      <c r="A545">
        <v>3731932</v>
      </c>
      <c r="B545" t="s">
        <v>826</v>
      </c>
      <c r="C545" t="s">
        <v>3705</v>
      </c>
      <c r="D545">
        <v>3731932</v>
      </c>
      <c r="E545" t="s">
        <v>166</v>
      </c>
      <c r="F545" t="s">
        <v>166</v>
      </c>
      <c r="H545" s="507">
        <v>41035</v>
      </c>
      <c r="I545" t="s">
        <v>245</v>
      </c>
      <c r="J545">
        <v>-11</v>
      </c>
      <c r="K545" t="s">
        <v>168</v>
      </c>
      <c r="M545" t="s">
        <v>175</v>
      </c>
      <c r="N545">
        <v>4370439</v>
      </c>
      <c r="O545" t="s">
        <v>2825</v>
      </c>
      <c r="P545" s="507">
        <v>44812</v>
      </c>
      <c r="Q545" t="s">
        <v>187</v>
      </c>
      <c r="R545" s="507">
        <v>43776</v>
      </c>
      <c r="S545" s="507">
        <v>44809</v>
      </c>
      <c r="T545" t="s">
        <v>181</v>
      </c>
      <c r="U545">
        <v>809</v>
      </c>
      <c r="X545">
        <v>8</v>
      </c>
      <c r="Y545" t="s">
        <v>259</v>
      </c>
      <c r="AC545" t="s">
        <v>177</v>
      </c>
      <c r="AD545" t="s">
        <v>10755</v>
      </c>
      <c r="AE545">
        <v>37700</v>
      </c>
      <c r="AF545" t="s">
        <v>10756</v>
      </c>
      <c r="AI545">
        <v>612213355</v>
      </c>
      <c r="AJ545">
        <v>667583500</v>
      </c>
      <c r="AK545" t="s">
        <v>7360</v>
      </c>
      <c r="AL545">
        <v>0</v>
      </c>
      <c r="AM545">
        <v>0</v>
      </c>
    </row>
    <row r="546" spans="1:39" customFormat="1" ht="12.75">
      <c r="A546">
        <v>9463736</v>
      </c>
      <c r="B546" t="s">
        <v>7361</v>
      </c>
      <c r="C546" t="s">
        <v>465</v>
      </c>
      <c r="D546">
        <v>9463736</v>
      </c>
      <c r="E546" t="s">
        <v>169</v>
      </c>
      <c r="H546" s="507">
        <v>43167</v>
      </c>
      <c r="I546" t="s">
        <v>169</v>
      </c>
      <c r="J546">
        <v>-9</v>
      </c>
      <c r="K546" t="s">
        <v>8</v>
      </c>
      <c r="M546" t="s">
        <v>246</v>
      </c>
      <c r="N546">
        <v>8940073</v>
      </c>
      <c r="O546" t="s">
        <v>258</v>
      </c>
      <c r="P546" s="507">
        <v>44747</v>
      </c>
      <c r="Q546" t="s">
        <v>187</v>
      </c>
      <c r="R546" s="507">
        <v>44747</v>
      </c>
      <c r="T546" t="s">
        <v>5765</v>
      </c>
      <c r="U546">
        <v>500</v>
      </c>
      <c r="X546">
        <v>5</v>
      </c>
      <c r="Y546" t="s">
        <v>259</v>
      </c>
      <c r="AC546" t="s">
        <v>177</v>
      </c>
      <c r="AD546" t="s">
        <v>10262</v>
      </c>
      <c r="AE546">
        <v>94120</v>
      </c>
      <c r="AF546" t="s">
        <v>10757</v>
      </c>
      <c r="AI546" t="s">
        <v>7362</v>
      </c>
      <c r="AJ546" t="s">
        <v>7363</v>
      </c>
      <c r="AK546" t="s">
        <v>7364</v>
      </c>
      <c r="AL546">
        <v>1</v>
      </c>
      <c r="AM546">
        <v>0</v>
      </c>
    </row>
    <row r="547" spans="1:39" customFormat="1" ht="12.75">
      <c r="A547">
        <v>4535536</v>
      </c>
      <c r="B547" t="s">
        <v>3576</v>
      </c>
      <c r="C547" t="s">
        <v>10758</v>
      </c>
      <c r="D547">
        <v>4535536</v>
      </c>
      <c r="E547" t="s">
        <v>169</v>
      </c>
      <c r="H547" s="507">
        <v>41722</v>
      </c>
      <c r="I547" t="s">
        <v>169</v>
      </c>
      <c r="J547">
        <v>-9</v>
      </c>
      <c r="K547" t="s">
        <v>8</v>
      </c>
      <c r="M547" t="s">
        <v>2764</v>
      </c>
      <c r="N547">
        <v>4450751</v>
      </c>
      <c r="O547" t="s">
        <v>2768</v>
      </c>
      <c r="P547" s="507">
        <v>44841</v>
      </c>
      <c r="Q547" t="s">
        <v>187</v>
      </c>
      <c r="R547" s="507">
        <v>44841</v>
      </c>
      <c r="T547" t="s">
        <v>5765</v>
      </c>
      <c r="U547">
        <v>500</v>
      </c>
      <c r="X547">
        <v>5</v>
      </c>
      <c r="Y547" t="s">
        <v>259</v>
      </c>
      <c r="AC547" t="s">
        <v>177</v>
      </c>
      <c r="AD547" t="s">
        <v>10759</v>
      </c>
      <c r="AE547">
        <v>45140</v>
      </c>
      <c r="AF547" t="s">
        <v>10760</v>
      </c>
      <c r="AJ547">
        <v>677985806</v>
      </c>
      <c r="AK547" t="s">
        <v>10761</v>
      </c>
      <c r="AL547">
        <v>0</v>
      </c>
      <c r="AM547">
        <v>0</v>
      </c>
    </row>
    <row r="548" spans="1:39" customFormat="1" ht="12.75">
      <c r="A548">
        <v>4458574</v>
      </c>
      <c r="B548" t="s">
        <v>3654</v>
      </c>
      <c r="C548" t="s">
        <v>738</v>
      </c>
      <c r="D548">
        <v>4458574</v>
      </c>
      <c r="E548" t="s">
        <v>166</v>
      </c>
      <c r="F548" t="s">
        <v>169</v>
      </c>
      <c r="H548" s="507">
        <v>41086</v>
      </c>
      <c r="I548" t="s">
        <v>245</v>
      </c>
      <c r="J548">
        <v>-11</v>
      </c>
      <c r="K548" t="s">
        <v>8</v>
      </c>
      <c r="M548" t="s">
        <v>228</v>
      </c>
      <c r="N548">
        <v>12440141</v>
      </c>
      <c r="O548" t="s">
        <v>3861</v>
      </c>
      <c r="P548" s="507">
        <v>44813</v>
      </c>
      <c r="Q548" t="s">
        <v>187</v>
      </c>
      <c r="R548" s="507">
        <v>43551</v>
      </c>
      <c r="T548" t="s">
        <v>5765</v>
      </c>
      <c r="U548">
        <v>500</v>
      </c>
      <c r="X548">
        <v>5</v>
      </c>
      <c r="Y548" t="s">
        <v>259</v>
      </c>
      <c r="AC548" t="s">
        <v>177</v>
      </c>
      <c r="AD548" t="s">
        <v>10542</v>
      </c>
      <c r="AE548">
        <v>44700</v>
      </c>
      <c r="AF548" t="s">
        <v>10762</v>
      </c>
      <c r="AI548" t="s">
        <v>6763</v>
      </c>
      <c r="AJ548">
        <v>662472688</v>
      </c>
      <c r="AK548" t="s">
        <v>4788</v>
      </c>
      <c r="AL548">
        <v>0</v>
      </c>
      <c r="AM548">
        <v>0</v>
      </c>
    </row>
    <row r="549" spans="1:39" customFormat="1" ht="12.75">
      <c r="A549">
        <v>7890179</v>
      </c>
      <c r="B549" t="s">
        <v>3577</v>
      </c>
      <c r="C549" t="s">
        <v>1216</v>
      </c>
      <c r="D549">
        <v>7890179</v>
      </c>
      <c r="E549" t="s">
        <v>169</v>
      </c>
      <c r="H549" s="507">
        <v>42186</v>
      </c>
      <c r="I549" t="s">
        <v>169</v>
      </c>
      <c r="J549">
        <v>-9</v>
      </c>
      <c r="K549" t="s">
        <v>8</v>
      </c>
      <c r="M549" t="s">
        <v>238</v>
      </c>
      <c r="N549">
        <v>8780130</v>
      </c>
      <c r="O549" t="s">
        <v>3560</v>
      </c>
      <c r="P549" s="507">
        <v>44819</v>
      </c>
      <c r="Q549" t="s">
        <v>187</v>
      </c>
      <c r="R549" s="507">
        <v>44819</v>
      </c>
      <c r="T549" t="s">
        <v>5765</v>
      </c>
      <c r="U549">
        <v>500</v>
      </c>
      <c r="X549">
        <v>5</v>
      </c>
      <c r="Y549" t="s">
        <v>259</v>
      </c>
      <c r="AC549" t="s">
        <v>177</v>
      </c>
      <c r="AD549" t="s">
        <v>10763</v>
      </c>
      <c r="AE549">
        <v>78600</v>
      </c>
      <c r="AF549" t="s">
        <v>10764</v>
      </c>
      <c r="AK549" t="s">
        <v>8529</v>
      </c>
      <c r="AL549">
        <v>0</v>
      </c>
      <c r="AM549">
        <v>0</v>
      </c>
    </row>
    <row r="550" spans="1:39" customFormat="1" ht="12.75">
      <c r="A550">
        <v>3726014</v>
      </c>
      <c r="B550" t="s">
        <v>2856</v>
      </c>
      <c r="C550" t="s">
        <v>5820</v>
      </c>
      <c r="D550">
        <v>3726014</v>
      </c>
      <c r="E550" t="s">
        <v>166</v>
      </c>
      <c r="F550" t="s">
        <v>166</v>
      </c>
      <c r="H550" s="507">
        <v>38795</v>
      </c>
      <c r="I550" t="s">
        <v>198</v>
      </c>
      <c r="J550">
        <v>-17</v>
      </c>
      <c r="K550" t="s">
        <v>8</v>
      </c>
      <c r="M550" t="s">
        <v>175</v>
      </c>
      <c r="N550">
        <v>4370269</v>
      </c>
      <c r="O550" t="s">
        <v>3271</v>
      </c>
      <c r="P550" s="507">
        <v>44798</v>
      </c>
      <c r="Q550" t="s">
        <v>187</v>
      </c>
      <c r="R550" s="507">
        <v>41892</v>
      </c>
      <c r="T550" t="s">
        <v>5765</v>
      </c>
      <c r="U550">
        <v>1048</v>
      </c>
      <c r="X550">
        <v>10</v>
      </c>
      <c r="Y550" t="s">
        <v>259</v>
      </c>
      <c r="AC550" t="s">
        <v>177</v>
      </c>
      <c r="AD550" t="s">
        <v>10765</v>
      </c>
      <c r="AE550">
        <v>37550</v>
      </c>
      <c r="AF550" t="s">
        <v>10766</v>
      </c>
      <c r="AI550">
        <v>247208017</v>
      </c>
      <c r="AJ550">
        <v>786818196</v>
      </c>
      <c r="AK550" t="s">
        <v>5507</v>
      </c>
      <c r="AL550">
        <v>0</v>
      </c>
      <c r="AM550">
        <v>0</v>
      </c>
    </row>
    <row r="551" spans="1:39" customFormat="1" ht="12.75">
      <c r="A551">
        <v>7722716</v>
      </c>
      <c r="B551" t="s">
        <v>833</v>
      </c>
      <c r="C551" t="s">
        <v>834</v>
      </c>
      <c r="D551">
        <v>7722716</v>
      </c>
      <c r="E551" t="s">
        <v>166</v>
      </c>
      <c r="F551" t="s">
        <v>166</v>
      </c>
      <c r="H551" s="507">
        <v>37112</v>
      </c>
      <c r="I551" t="s">
        <v>167</v>
      </c>
      <c r="J551">
        <v>-40</v>
      </c>
      <c r="K551" t="s">
        <v>8</v>
      </c>
      <c r="M551" t="s">
        <v>206</v>
      </c>
      <c r="N551">
        <v>8770426</v>
      </c>
      <c r="O551" t="s">
        <v>507</v>
      </c>
      <c r="P551" s="507">
        <v>44787</v>
      </c>
      <c r="Q551" t="s">
        <v>187</v>
      </c>
      <c r="R551" s="507">
        <v>40103</v>
      </c>
      <c r="S551" s="507">
        <v>44803</v>
      </c>
      <c r="T551" t="s">
        <v>181</v>
      </c>
      <c r="U551">
        <v>902</v>
      </c>
      <c r="X551">
        <v>9</v>
      </c>
      <c r="Y551" t="s">
        <v>259</v>
      </c>
      <c r="AB551" s="507">
        <v>44013</v>
      </c>
      <c r="AC551" t="s">
        <v>177</v>
      </c>
      <c r="AD551" t="s">
        <v>10767</v>
      </c>
      <c r="AE551">
        <v>77380</v>
      </c>
      <c r="AF551" t="s">
        <v>10768</v>
      </c>
      <c r="AJ551">
        <v>606832206</v>
      </c>
      <c r="AK551" t="s">
        <v>4062</v>
      </c>
      <c r="AL551">
        <v>0</v>
      </c>
      <c r="AM551">
        <v>0</v>
      </c>
    </row>
    <row r="552" spans="1:39" customFormat="1" ht="12.75">
      <c r="A552">
        <v>4942033</v>
      </c>
      <c r="B552" t="s">
        <v>10769</v>
      </c>
      <c r="C552" t="s">
        <v>383</v>
      </c>
      <c r="D552">
        <v>4942033</v>
      </c>
      <c r="E552" t="s">
        <v>169</v>
      </c>
      <c r="H552" s="507">
        <v>41013</v>
      </c>
      <c r="I552" t="s">
        <v>245</v>
      </c>
      <c r="J552">
        <v>-11</v>
      </c>
      <c r="K552" t="s">
        <v>8</v>
      </c>
      <c r="M552" t="s">
        <v>236</v>
      </c>
      <c r="N552">
        <v>12490076</v>
      </c>
      <c r="O552" t="s">
        <v>2199</v>
      </c>
      <c r="P552" s="507">
        <v>44828</v>
      </c>
      <c r="Q552" t="s">
        <v>187</v>
      </c>
      <c r="R552" s="507">
        <v>44828</v>
      </c>
      <c r="S552" s="507">
        <v>44796</v>
      </c>
      <c r="T552" t="s">
        <v>181</v>
      </c>
      <c r="U552">
        <v>500</v>
      </c>
      <c r="X552">
        <v>5</v>
      </c>
      <c r="Y552" t="s">
        <v>259</v>
      </c>
      <c r="AC552" t="s">
        <v>177</v>
      </c>
      <c r="AD552" t="s">
        <v>10770</v>
      </c>
      <c r="AE552">
        <v>49130</v>
      </c>
      <c r="AF552" t="s">
        <v>10771</v>
      </c>
      <c r="AJ552">
        <v>661313014</v>
      </c>
      <c r="AK552" t="s">
        <v>10772</v>
      </c>
      <c r="AL552">
        <v>0</v>
      </c>
      <c r="AM552">
        <v>0</v>
      </c>
    </row>
    <row r="553" spans="1:39" customFormat="1" ht="12.75">
      <c r="A553">
        <v>4939553</v>
      </c>
      <c r="B553" t="s">
        <v>2345</v>
      </c>
      <c r="C553" t="s">
        <v>636</v>
      </c>
      <c r="D553">
        <v>4939553</v>
      </c>
      <c r="E553" t="s">
        <v>166</v>
      </c>
      <c r="H553" s="507">
        <v>41177</v>
      </c>
      <c r="I553" t="s">
        <v>245</v>
      </c>
      <c r="J553">
        <v>-11</v>
      </c>
      <c r="K553" t="s">
        <v>168</v>
      </c>
      <c r="M553" t="s">
        <v>236</v>
      </c>
      <c r="N553">
        <v>12490063</v>
      </c>
      <c r="O553" t="s">
        <v>2268</v>
      </c>
      <c r="P553" s="507">
        <v>44805</v>
      </c>
      <c r="Q553" t="s">
        <v>187</v>
      </c>
      <c r="R553" s="507">
        <v>43712</v>
      </c>
      <c r="T553" t="s">
        <v>5765</v>
      </c>
      <c r="U553">
        <v>501</v>
      </c>
      <c r="X553">
        <v>5</v>
      </c>
      <c r="Y553" t="s">
        <v>259</v>
      </c>
      <c r="AC553" t="s">
        <v>177</v>
      </c>
      <c r="AD553" t="s">
        <v>10309</v>
      </c>
      <c r="AE553">
        <v>49240</v>
      </c>
      <c r="AF553" t="s">
        <v>10773</v>
      </c>
      <c r="AJ553">
        <v>664318541</v>
      </c>
      <c r="AK553" t="s">
        <v>4789</v>
      </c>
      <c r="AL553">
        <v>0</v>
      </c>
      <c r="AM553">
        <v>0</v>
      </c>
    </row>
    <row r="554" spans="1:39" customFormat="1" ht="12.75">
      <c r="A554">
        <v>89399</v>
      </c>
      <c r="B554" t="s">
        <v>2345</v>
      </c>
      <c r="C554" t="s">
        <v>295</v>
      </c>
      <c r="D554">
        <v>89399</v>
      </c>
      <c r="E554" t="s">
        <v>166</v>
      </c>
      <c r="F554" t="s">
        <v>166</v>
      </c>
      <c r="H554" s="507">
        <v>28415</v>
      </c>
      <c r="I554" t="s">
        <v>192</v>
      </c>
      <c r="J554">
        <v>-50</v>
      </c>
      <c r="K554" t="s">
        <v>168</v>
      </c>
      <c r="M554" t="s">
        <v>236</v>
      </c>
      <c r="N554">
        <v>12490063</v>
      </c>
      <c r="O554" t="s">
        <v>2268</v>
      </c>
      <c r="P554" s="507">
        <v>44804</v>
      </c>
      <c r="Q554" t="s">
        <v>187</v>
      </c>
      <c r="R554" s="507">
        <v>37432</v>
      </c>
      <c r="S554" s="507">
        <v>44449</v>
      </c>
      <c r="T554" t="s">
        <v>7255</v>
      </c>
      <c r="U554">
        <v>1949</v>
      </c>
      <c r="X554">
        <v>19</v>
      </c>
      <c r="Y554" t="s">
        <v>259</v>
      </c>
      <c r="AC554" t="s">
        <v>177</v>
      </c>
      <c r="AD554" t="s">
        <v>10309</v>
      </c>
      <c r="AE554">
        <v>49240</v>
      </c>
      <c r="AF554" t="s">
        <v>10774</v>
      </c>
      <c r="AI554">
        <v>241695572</v>
      </c>
      <c r="AJ554">
        <v>664318541</v>
      </c>
      <c r="AK554" t="s">
        <v>4789</v>
      </c>
      <c r="AL554">
        <v>0</v>
      </c>
      <c r="AM554">
        <v>0</v>
      </c>
    </row>
    <row r="555" spans="1:39" customFormat="1" ht="12.75">
      <c r="A555">
        <v>8530694</v>
      </c>
      <c r="B555" t="s">
        <v>6287</v>
      </c>
      <c r="C555" t="s">
        <v>923</v>
      </c>
      <c r="D555">
        <v>8530694</v>
      </c>
      <c r="E555" t="s">
        <v>169</v>
      </c>
      <c r="F555" t="s">
        <v>166</v>
      </c>
      <c r="H555" s="507">
        <v>41455</v>
      </c>
      <c r="I555" t="s">
        <v>251</v>
      </c>
      <c r="J555">
        <v>-10</v>
      </c>
      <c r="K555" t="s">
        <v>168</v>
      </c>
      <c r="M555" t="s">
        <v>208</v>
      </c>
      <c r="N555">
        <v>12851011</v>
      </c>
      <c r="O555" t="s">
        <v>2215</v>
      </c>
      <c r="P555" s="507">
        <v>44759</v>
      </c>
      <c r="Q555" t="s">
        <v>187</v>
      </c>
      <c r="R555" s="507">
        <v>44410</v>
      </c>
      <c r="T555" t="s">
        <v>5765</v>
      </c>
      <c r="U555">
        <v>501</v>
      </c>
      <c r="X555">
        <v>5</v>
      </c>
      <c r="Y555" t="s">
        <v>259</v>
      </c>
      <c r="AC555" t="s">
        <v>177</v>
      </c>
      <c r="AD555" t="s">
        <v>10775</v>
      </c>
      <c r="AE555">
        <v>85500</v>
      </c>
      <c r="AF555" t="s">
        <v>10776</v>
      </c>
      <c r="AI555">
        <v>251929462</v>
      </c>
      <c r="AJ555">
        <v>683317546</v>
      </c>
      <c r="AK555" t="s">
        <v>6288</v>
      </c>
      <c r="AL555">
        <v>0</v>
      </c>
      <c r="AM555">
        <v>0</v>
      </c>
    </row>
    <row r="556" spans="1:39" customFormat="1" ht="12.75">
      <c r="A556">
        <v>9324208</v>
      </c>
      <c r="B556" t="s">
        <v>8530</v>
      </c>
      <c r="C556" t="s">
        <v>1045</v>
      </c>
      <c r="D556">
        <v>9324208</v>
      </c>
      <c r="E556" t="s">
        <v>169</v>
      </c>
      <c r="H556" s="507">
        <v>41662</v>
      </c>
      <c r="I556" t="s">
        <v>169</v>
      </c>
      <c r="J556">
        <v>-9</v>
      </c>
      <c r="K556" t="s">
        <v>8</v>
      </c>
      <c r="M556" t="s">
        <v>170</v>
      </c>
      <c r="N556">
        <v>8930928</v>
      </c>
      <c r="O556" t="s">
        <v>714</v>
      </c>
      <c r="P556" s="507">
        <v>44820</v>
      </c>
      <c r="Q556" t="s">
        <v>187</v>
      </c>
      <c r="R556" s="507">
        <v>44820</v>
      </c>
      <c r="T556" t="s">
        <v>5765</v>
      </c>
      <c r="U556">
        <v>500</v>
      </c>
      <c r="X556">
        <v>5</v>
      </c>
      <c r="Y556" t="s">
        <v>259</v>
      </c>
      <c r="AC556" t="s">
        <v>177</v>
      </c>
      <c r="AD556" t="s">
        <v>10777</v>
      </c>
      <c r="AE556">
        <v>93330</v>
      </c>
      <c r="AF556" t="s">
        <v>10778</v>
      </c>
      <c r="AJ556">
        <v>603818175</v>
      </c>
      <c r="AK556" t="s">
        <v>8531</v>
      </c>
      <c r="AL556">
        <v>0</v>
      </c>
      <c r="AM556">
        <v>0</v>
      </c>
    </row>
    <row r="557" spans="1:39" customFormat="1" ht="12.75">
      <c r="A557">
        <v>8517587</v>
      </c>
      <c r="B557" t="s">
        <v>2347</v>
      </c>
      <c r="C557" t="s">
        <v>502</v>
      </c>
      <c r="D557">
        <v>8517587</v>
      </c>
      <c r="E557" t="s">
        <v>166</v>
      </c>
      <c r="F557" t="s">
        <v>166</v>
      </c>
      <c r="H557" s="507">
        <v>33725</v>
      </c>
      <c r="I557" t="s">
        <v>167</v>
      </c>
      <c r="J557">
        <v>-40</v>
      </c>
      <c r="K557" t="s">
        <v>8</v>
      </c>
      <c r="M557" t="s">
        <v>208</v>
      </c>
      <c r="N557">
        <v>12850026</v>
      </c>
      <c r="O557" t="s">
        <v>2233</v>
      </c>
      <c r="P557" s="507">
        <v>44818</v>
      </c>
      <c r="Q557" t="s">
        <v>187</v>
      </c>
      <c r="R557" s="507">
        <v>37543</v>
      </c>
      <c r="S557" s="507">
        <v>44812</v>
      </c>
      <c r="T557" t="s">
        <v>181</v>
      </c>
      <c r="U557">
        <v>1142</v>
      </c>
      <c r="X557">
        <v>11</v>
      </c>
      <c r="Y557" t="s">
        <v>259</v>
      </c>
      <c r="AC557" t="s">
        <v>177</v>
      </c>
      <c r="AD557" t="s">
        <v>10779</v>
      </c>
      <c r="AE557">
        <v>85300</v>
      </c>
      <c r="AF557" t="s">
        <v>10780</v>
      </c>
      <c r="AJ557">
        <v>659390253</v>
      </c>
      <c r="AK557" t="s">
        <v>4790</v>
      </c>
      <c r="AL557">
        <v>0</v>
      </c>
      <c r="AM557">
        <v>0</v>
      </c>
    </row>
    <row r="558" spans="1:39" customFormat="1" ht="12.75">
      <c r="A558">
        <v>9462496</v>
      </c>
      <c r="B558" t="s">
        <v>7365</v>
      </c>
      <c r="C558" t="s">
        <v>7366</v>
      </c>
      <c r="D558">
        <v>9462496</v>
      </c>
      <c r="E558" t="s">
        <v>169</v>
      </c>
      <c r="F558" t="s">
        <v>169</v>
      </c>
      <c r="H558" s="507">
        <v>41766</v>
      </c>
      <c r="I558" t="s">
        <v>169</v>
      </c>
      <c r="J558">
        <v>-9</v>
      </c>
      <c r="K558" t="s">
        <v>8</v>
      </c>
      <c r="M558" t="s">
        <v>246</v>
      </c>
      <c r="N558">
        <v>8940326</v>
      </c>
      <c r="O558" t="s">
        <v>247</v>
      </c>
      <c r="P558" s="507">
        <v>44833</v>
      </c>
      <c r="Q558" t="s">
        <v>187</v>
      </c>
      <c r="R558" s="507">
        <v>44483</v>
      </c>
      <c r="S558" s="507">
        <v>44824</v>
      </c>
      <c r="T558" t="s">
        <v>181</v>
      </c>
      <c r="U558">
        <v>500</v>
      </c>
      <c r="X558">
        <v>5</v>
      </c>
      <c r="Y558" t="s">
        <v>259</v>
      </c>
      <c r="AC558" t="s">
        <v>177</v>
      </c>
      <c r="AD558" t="s">
        <v>10390</v>
      </c>
      <c r="AE558">
        <v>94550</v>
      </c>
      <c r="AF558" t="s">
        <v>10781</v>
      </c>
      <c r="AI558">
        <v>782380809</v>
      </c>
      <c r="AJ558">
        <v>663807223</v>
      </c>
      <c r="AK558" t="s">
        <v>7367</v>
      </c>
      <c r="AL558">
        <v>0</v>
      </c>
      <c r="AM558">
        <v>0</v>
      </c>
    </row>
    <row r="559" spans="1:39" customFormat="1" ht="12.75">
      <c r="A559">
        <v>4463325</v>
      </c>
      <c r="B559" t="s">
        <v>9431</v>
      </c>
      <c r="C559" t="s">
        <v>439</v>
      </c>
      <c r="D559">
        <v>4463325</v>
      </c>
      <c r="E559" t="s">
        <v>169</v>
      </c>
      <c r="H559" s="507">
        <v>41211</v>
      </c>
      <c r="I559" t="s">
        <v>245</v>
      </c>
      <c r="J559">
        <v>-11</v>
      </c>
      <c r="K559" t="s">
        <v>8</v>
      </c>
      <c r="M559" t="s">
        <v>228</v>
      </c>
      <c r="N559">
        <v>12440259</v>
      </c>
      <c r="O559" t="s">
        <v>3261</v>
      </c>
      <c r="P559" s="507">
        <v>44811</v>
      </c>
      <c r="Q559" t="s">
        <v>187</v>
      </c>
      <c r="R559" s="507">
        <v>44811</v>
      </c>
      <c r="S559" s="507">
        <v>44749</v>
      </c>
      <c r="T559" t="s">
        <v>181</v>
      </c>
      <c r="U559">
        <v>500</v>
      </c>
      <c r="X559">
        <v>5</v>
      </c>
      <c r="Y559" t="s">
        <v>259</v>
      </c>
      <c r="AC559" t="s">
        <v>177</v>
      </c>
      <c r="AD559" t="s">
        <v>10190</v>
      </c>
      <c r="AE559">
        <v>44120</v>
      </c>
      <c r="AF559" t="s">
        <v>10782</v>
      </c>
      <c r="AJ559" t="s">
        <v>9432</v>
      </c>
      <c r="AK559" t="s">
        <v>9433</v>
      </c>
      <c r="AL559">
        <v>0</v>
      </c>
      <c r="AM559">
        <v>0</v>
      </c>
    </row>
    <row r="560" spans="1:39" customFormat="1" ht="12.75">
      <c r="A560">
        <v>9464574</v>
      </c>
      <c r="B560" t="s">
        <v>10783</v>
      </c>
      <c r="C560" t="s">
        <v>863</v>
      </c>
      <c r="D560">
        <v>9464574</v>
      </c>
      <c r="E560" t="s">
        <v>169</v>
      </c>
      <c r="H560" s="507">
        <v>41870</v>
      </c>
      <c r="I560" t="s">
        <v>169</v>
      </c>
      <c r="J560">
        <v>-9</v>
      </c>
      <c r="K560" t="s">
        <v>8</v>
      </c>
      <c r="M560" t="s">
        <v>246</v>
      </c>
      <c r="N560">
        <v>8940655</v>
      </c>
      <c r="O560" t="s">
        <v>289</v>
      </c>
      <c r="P560" s="507">
        <v>44842</v>
      </c>
      <c r="Q560" t="s">
        <v>187</v>
      </c>
      <c r="R560" s="507">
        <v>44842</v>
      </c>
      <c r="T560" t="s">
        <v>5765</v>
      </c>
      <c r="U560">
        <v>500</v>
      </c>
      <c r="X560">
        <v>5</v>
      </c>
      <c r="Y560" t="s">
        <v>259</v>
      </c>
      <c r="AC560" t="s">
        <v>177</v>
      </c>
      <c r="AD560" t="s">
        <v>10784</v>
      </c>
      <c r="AE560">
        <v>94000</v>
      </c>
      <c r="AF560" t="s">
        <v>10785</v>
      </c>
      <c r="AJ560">
        <v>626582488</v>
      </c>
      <c r="AK560" t="s">
        <v>10786</v>
      </c>
      <c r="AL560">
        <v>0</v>
      </c>
      <c r="AM560">
        <v>0</v>
      </c>
    </row>
    <row r="561" spans="1:39" customFormat="1" ht="12.75">
      <c r="A561">
        <v>65697</v>
      </c>
      <c r="B561" t="s">
        <v>839</v>
      </c>
      <c r="C561" t="s">
        <v>566</v>
      </c>
      <c r="D561">
        <v>65697</v>
      </c>
      <c r="E561" t="s">
        <v>166</v>
      </c>
      <c r="F561" t="s">
        <v>166</v>
      </c>
      <c r="H561" s="507">
        <v>31428</v>
      </c>
      <c r="I561" t="s">
        <v>167</v>
      </c>
      <c r="J561">
        <v>-40</v>
      </c>
      <c r="K561" t="s">
        <v>168</v>
      </c>
      <c r="M561" t="s">
        <v>263</v>
      </c>
      <c r="N561">
        <v>8750120</v>
      </c>
      <c r="O561" t="s">
        <v>287</v>
      </c>
      <c r="P561" s="507">
        <v>44819</v>
      </c>
      <c r="Q561" t="s">
        <v>187</v>
      </c>
      <c r="R561" s="507">
        <v>37432</v>
      </c>
      <c r="S561" s="507">
        <v>44811</v>
      </c>
      <c r="T561" t="s">
        <v>181</v>
      </c>
      <c r="U561">
        <v>1842</v>
      </c>
      <c r="X561">
        <v>18</v>
      </c>
      <c r="Y561" t="s">
        <v>259</v>
      </c>
      <c r="AC561" t="s">
        <v>177</v>
      </c>
      <c r="AD561" t="s">
        <v>9776</v>
      </c>
      <c r="AE561">
        <v>75011</v>
      </c>
      <c r="AF561" t="s">
        <v>10787</v>
      </c>
      <c r="AJ561">
        <v>610666208</v>
      </c>
      <c r="AK561" t="s">
        <v>4063</v>
      </c>
      <c r="AL561">
        <v>0</v>
      </c>
      <c r="AM561">
        <v>0</v>
      </c>
    </row>
    <row r="562" spans="1:39" customFormat="1" ht="12.75">
      <c r="A562">
        <v>9258785</v>
      </c>
      <c r="B562" t="s">
        <v>8532</v>
      </c>
      <c r="C562" t="s">
        <v>920</v>
      </c>
      <c r="D562">
        <v>9258785</v>
      </c>
      <c r="E562" t="s">
        <v>169</v>
      </c>
      <c r="H562" s="507">
        <v>41326</v>
      </c>
      <c r="I562" t="s">
        <v>251</v>
      </c>
      <c r="J562">
        <v>-10</v>
      </c>
      <c r="K562" t="s">
        <v>8</v>
      </c>
      <c r="M562" t="s">
        <v>203</v>
      </c>
      <c r="N562">
        <v>8920063</v>
      </c>
      <c r="O562" t="s">
        <v>452</v>
      </c>
      <c r="P562" s="507">
        <v>44823</v>
      </c>
      <c r="Q562" t="s">
        <v>187</v>
      </c>
      <c r="R562" s="507">
        <v>44823</v>
      </c>
      <c r="S562" s="507">
        <v>44805</v>
      </c>
      <c r="T562" t="s">
        <v>181</v>
      </c>
      <c r="U562">
        <v>500</v>
      </c>
      <c r="X562">
        <v>5</v>
      </c>
      <c r="Y562" t="s">
        <v>259</v>
      </c>
      <c r="AC562" t="s">
        <v>177</v>
      </c>
      <c r="AD562" t="s">
        <v>10788</v>
      </c>
      <c r="AE562">
        <v>92290</v>
      </c>
      <c r="AF562" t="s">
        <v>10789</v>
      </c>
      <c r="AI562">
        <v>33662650514</v>
      </c>
      <c r="AJ562">
        <v>618104591</v>
      </c>
      <c r="AK562" t="s">
        <v>8533</v>
      </c>
      <c r="AL562">
        <v>0</v>
      </c>
      <c r="AM562">
        <v>0</v>
      </c>
    </row>
    <row r="563" spans="1:39" customFormat="1" ht="12.75">
      <c r="A563">
        <v>9539655</v>
      </c>
      <c r="B563" t="s">
        <v>6563</v>
      </c>
      <c r="C563" t="s">
        <v>6564</v>
      </c>
      <c r="D563">
        <v>9539655</v>
      </c>
      <c r="E563" t="s">
        <v>166</v>
      </c>
      <c r="F563" t="s">
        <v>166</v>
      </c>
      <c r="H563" s="507">
        <v>37099</v>
      </c>
      <c r="I563" t="s">
        <v>167</v>
      </c>
      <c r="J563">
        <v>-40</v>
      </c>
      <c r="K563" t="s">
        <v>168</v>
      </c>
      <c r="M563" t="s">
        <v>232</v>
      </c>
      <c r="N563">
        <v>8950330</v>
      </c>
      <c r="O563" t="s">
        <v>233</v>
      </c>
      <c r="P563" s="507">
        <v>44842</v>
      </c>
      <c r="Q563" t="s">
        <v>187</v>
      </c>
      <c r="R563" s="507">
        <v>44358</v>
      </c>
      <c r="S563" s="507">
        <v>44445</v>
      </c>
      <c r="T563" t="s">
        <v>7255</v>
      </c>
      <c r="U563">
        <v>2261</v>
      </c>
      <c r="V563" t="s">
        <v>172</v>
      </c>
      <c r="W563">
        <v>514</v>
      </c>
      <c r="X563" t="s">
        <v>173</v>
      </c>
      <c r="Y563" t="s">
        <v>259</v>
      </c>
      <c r="AB563" s="507">
        <v>44378</v>
      </c>
      <c r="AC563" t="s">
        <v>337</v>
      </c>
      <c r="AD563" t="s">
        <v>10790</v>
      </c>
      <c r="AE563">
        <v>99126</v>
      </c>
      <c r="AF563" t="s">
        <v>10791</v>
      </c>
      <c r="AK563" t="s">
        <v>6565</v>
      </c>
      <c r="AL563">
        <v>0</v>
      </c>
      <c r="AM563">
        <v>0</v>
      </c>
    </row>
    <row r="564" spans="1:39" customFormat="1" ht="12.75">
      <c r="A564">
        <v>8526263</v>
      </c>
      <c r="B564" t="s">
        <v>840</v>
      </c>
      <c r="C564" t="s">
        <v>310</v>
      </c>
      <c r="D564">
        <v>8526263</v>
      </c>
      <c r="E564" t="s">
        <v>166</v>
      </c>
      <c r="F564" t="s">
        <v>166</v>
      </c>
      <c r="H564" s="507">
        <v>38910</v>
      </c>
      <c r="I564" t="s">
        <v>198</v>
      </c>
      <c r="J564">
        <v>-17</v>
      </c>
      <c r="K564" t="s">
        <v>8</v>
      </c>
      <c r="M564" t="s">
        <v>208</v>
      </c>
      <c r="N564">
        <v>12850016</v>
      </c>
      <c r="O564" t="s">
        <v>3431</v>
      </c>
      <c r="P564" s="507">
        <v>44810</v>
      </c>
      <c r="Q564" t="s">
        <v>187</v>
      </c>
      <c r="R564" s="507">
        <v>41895</v>
      </c>
      <c r="T564" t="s">
        <v>5765</v>
      </c>
      <c r="U564">
        <v>1046</v>
      </c>
      <c r="X564">
        <v>10</v>
      </c>
      <c r="Y564" t="s">
        <v>259</v>
      </c>
      <c r="AC564" t="s">
        <v>177</v>
      </c>
      <c r="AD564" t="s">
        <v>10231</v>
      </c>
      <c r="AE564">
        <v>85170</v>
      </c>
      <c r="AF564" t="s">
        <v>10792</v>
      </c>
      <c r="AJ564">
        <v>695168295</v>
      </c>
      <c r="AK564" t="s">
        <v>4791</v>
      </c>
      <c r="AL564">
        <v>0</v>
      </c>
      <c r="AM564">
        <v>0</v>
      </c>
    </row>
    <row r="565" spans="1:39" customFormat="1" ht="12.75">
      <c r="A565">
        <v>3716120</v>
      </c>
      <c r="B565" t="s">
        <v>2348</v>
      </c>
      <c r="C565" t="s">
        <v>434</v>
      </c>
      <c r="D565">
        <v>3716120</v>
      </c>
      <c r="E565" t="s">
        <v>169</v>
      </c>
      <c r="F565" t="s">
        <v>169</v>
      </c>
      <c r="H565" s="507">
        <v>25893</v>
      </c>
      <c r="I565" t="s">
        <v>367</v>
      </c>
      <c r="J565">
        <v>-60</v>
      </c>
      <c r="K565" t="s">
        <v>8</v>
      </c>
      <c r="M565" t="s">
        <v>175</v>
      </c>
      <c r="N565">
        <v>4370566</v>
      </c>
      <c r="O565" t="s">
        <v>176</v>
      </c>
      <c r="P565" s="507">
        <v>44825</v>
      </c>
      <c r="Q565" t="s">
        <v>187</v>
      </c>
      <c r="R565" s="507">
        <v>37894</v>
      </c>
      <c r="S565" s="507">
        <v>44167</v>
      </c>
      <c r="T565" t="s">
        <v>7255</v>
      </c>
      <c r="U565">
        <v>817</v>
      </c>
      <c r="X565">
        <v>8</v>
      </c>
      <c r="Y565" t="s">
        <v>259</v>
      </c>
      <c r="AC565" t="s">
        <v>177</v>
      </c>
      <c r="AD565" t="s">
        <v>10793</v>
      </c>
      <c r="AE565">
        <v>37190</v>
      </c>
      <c r="AF565" t="s">
        <v>10794</v>
      </c>
      <c r="AI565">
        <v>247732442</v>
      </c>
      <c r="AJ565">
        <v>679822502</v>
      </c>
      <c r="AK565" t="s">
        <v>6913</v>
      </c>
      <c r="AL565">
        <v>0</v>
      </c>
      <c r="AM565">
        <v>0</v>
      </c>
    </row>
    <row r="566" spans="1:39" customFormat="1" ht="12.75">
      <c r="A566">
        <v>721389</v>
      </c>
      <c r="B566" t="s">
        <v>8185</v>
      </c>
      <c r="C566" t="s">
        <v>437</v>
      </c>
      <c r="D566">
        <v>721389</v>
      </c>
      <c r="E566" t="s">
        <v>166</v>
      </c>
      <c r="F566" t="s">
        <v>166</v>
      </c>
      <c r="H566" s="507">
        <v>33342</v>
      </c>
      <c r="I566" t="s">
        <v>167</v>
      </c>
      <c r="J566">
        <v>-40</v>
      </c>
      <c r="K566" t="s">
        <v>168</v>
      </c>
      <c r="M566" t="s">
        <v>228</v>
      </c>
      <c r="N566">
        <v>12440055</v>
      </c>
      <c r="O566" t="s">
        <v>2298</v>
      </c>
      <c r="P566" s="507">
        <v>44799</v>
      </c>
      <c r="Q566" t="s">
        <v>187</v>
      </c>
      <c r="R566" s="507">
        <v>37432</v>
      </c>
      <c r="S566" s="507">
        <v>44571</v>
      </c>
      <c r="T566" t="s">
        <v>7255</v>
      </c>
      <c r="U566">
        <v>1855</v>
      </c>
      <c r="X566">
        <v>18</v>
      </c>
      <c r="Y566" t="s">
        <v>259</v>
      </c>
      <c r="AC566" t="s">
        <v>177</v>
      </c>
      <c r="AD566" t="s">
        <v>10795</v>
      </c>
      <c r="AE566">
        <v>44270</v>
      </c>
      <c r="AF566" t="s">
        <v>10796</v>
      </c>
      <c r="AJ566">
        <v>658890157</v>
      </c>
      <c r="AK566" t="s">
        <v>8186</v>
      </c>
      <c r="AL566">
        <v>0</v>
      </c>
      <c r="AM566">
        <v>0</v>
      </c>
    </row>
    <row r="567" spans="1:39" customFormat="1" ht="12.75">
      <c r="A567">
        <v>9464382</v>
      </c>
      <c r="B567" t="s">
        <v>10797</v>
      </c>
      <c r="C567" t="s">
        <v>539</v>
      </c>
      <c r="D567">
        <v>9464382</v>
      </c>
      <c r="E567" t="s">
        <v>169</v>
      </c>
      <c r="H567" s="507">
        <v>41968</v>
      </c>
      <c r="I567" t="s">
        <v>169</v>
      </c>
      <c r="J567">
        <v>-9</v>
      </c>
      <c r="K567" t="s">
        <v>8</v>
      </c>
      <c r="M567" t="s">
        <v>246</v>
      </c>
      <c r="N567">
        <v>8940458</v>
      </c>
      <c r="O567" t="s">
        <v>3387</v>
      </c>
      <c r="P567" s="507">
        <v>44832</v>
      </c>
      <c r="Q567" t="s">
        <v>187</v>
      </c>
      <c r="R567" s="507">
        <v>44832</v>
      </c>
      <c r="T567" t="s">
        <v>5765</v>
      </c>
      <c r="U567">
        <v>500</v>
      </c>
      <c r="X567">
        <v>5</v>
      </c>
      <c r="Y567" t="s">
        <v>259</v>
      </c>
      <c r="AC567" t="s">
        <v>177</v>
      </c>
      <c r="AD567" t="s">
        <v>10798</v>
      </c>
      <c r="AE567">
        <v>94440</v>
      </c>
      <c r="AF567" t="s">
        <v>10799</v>
      </c>
      <c r="AJ567">
        <v>661571517</v>
      </c>
      <c r="AK567" t="s">
        <v>10800</v>
      </c>
      <c r="AL567">
        <v>0</v>
      </c>
      <c r="AM567">
        <v>0</v>
      </c>
    </row>
    <row r="568" spans="1:39" customFormat="1" ht="12.75">
      <c r="A568">
        <v>9541192</v>
      </c>
      <c r="B568" t="s">
        <v>10801</v>
      </c>
      <c r="C568" t="s">
        <v>329</v>
      </c>
      <c r="D568">
        <v>9541192</v>
      </c>
      <c r="E568" t="s">
        <v>169</v>
      </c>
      <c r="H568" s="507">
        <v>42127</v>
      </c>
      <c r="I568" t="s">
        <v>169</v>
      </c>
      <c r="J568">
        <v>-9</v>
      </c>
      <c r="K568" t="s">
        <v>8</v>
      </c>
      <c r="M568" t="s">
        <v>232</v>
      </c>
      <c r="N568">
        <v>8951092</v>
      </c>
      <c r="O568" t="s">
        <v>461</v>
      </c>
      <c r="P568" s="507">
        <v>44829</v>
      </c>
      <c r="Q568" t="s">
        <v>187</v>
      </c>
      <c r="R568" s="507">
        <v>44829</v>
      </c>
      <c r="T568" t="s">
        <v>5765</v>
      </c>
      <c r="U568">
        <v>500</v>
      </c>
      <c r="X568">
        <v>5</v>
      </c>
      <c r="Y568" t="s">
        <v>259</v>
      </c>
      <c r="AC568" t="s">
        <v>177</v>
      </c>
      <c r="AD568" t="s">
        <v>10802</v>
      </c>
      <c r="AE568">
        <v>95490</v>
      </c>
      <c r="AF568" t="s">
        <v>10803</v>
      </c>
      <c r="AJ568">
        <v>616761094</v>
      </c>
      <c r="AK568" t="s">
        <v>10804</v>
      </c>
      <c r="AL568">
        <v>0</v>
      </c>
      <c r="AM568">
        <v>0</v>
      </c>
    </row>
    <row r="569" spans="1:39" customFormat="1" ht="12.75">
      <c r="A569">
        <v>8526140</v>
      </c>
      <c r="B569" t="s">
        <v>2349</v>
      </c>
      <c r="C569" t="s">
        <v>645</v>
      </c>
      <c r="D569">
        <v>8526140</v>
      </c>
      <c r="E569" t="s">
        <v>166</v>
      </c>
      <c r="F569" t="s">
        <v>166</v>
      </c>
      <c r="H569" s="507">
        <v>39933</v>
      </c>
      <c r="I569" t="s">
        <v>340</v>
      </c>
      <c r="J569">
        <v>-14</v>
      </c>
      <c r="K569" t="s">
        <v>168</v>
      </c>
      <c r="M569" t="s">
        <v>208</v>
      </c>
      <c r="N569">
        <v>12850024</v>
      </c>
      <c r="O569" t="s">
        <v>2184</v>
      </c>
      <c r="P569" s="507">
        <v>44788</v>
      </c>
      <c r="Q569" t="s">
        <v>187</v>
      </c>
      <c r="R569" s="507">
        <v>41885</v>
      </c>
      <c r="T569" t="s">
        <v>5765</v>
      </c>
      <c r="U569">
        <v>1859</v>
      </c>
      <c r="X569">
        <v>18</v>
      </c>
      <c r="Y569" t="s">
        <v>259</v>
      </c>
      <c r="AB569" s="507">
        <v>44378</v>
      </c>
      <c r="AC569" t="s">
        <v>177</v>
      </c>
      <c r="AD569" t="s">
        <v>10805</v>
      </c>
      <c r="AE569">
        <v>85000</v>
      </c>
      <c r="AF569" t="s">
        <v>10806</v>
      </c>
      <c r="AJ569">
        <v>608759925</v>
      </c>
      <c r="AK569" t="s">
        <v>4792</v>
      </c>
      <c r="AL569">
        <v>0</v>
      </c>
      <c r="AM569">
        <v>0</v>
      </c>
    </row>
    <row r="570" spans="1:39" customFormat="1" ht="12.75">
      <c r="A570">
        <v>4436935</v>
      </c>
      <c r="B570" t="s">
        <v>2349</v>
      </c>
      <c r="C570" t="s">
        <v>256</v>
      </c>
      <c r="D570">
        <v>4436935</v>
      </c>
      <c r="E570" t="s">
        <v>166</v>
      </c>
      <c r="H570" s="507">
        <v>35422</v>
      </c>
      <c r="I570" t="s">
        <v>167</v>
      </c>
      <c r="J570">
        <v>-40</v>
      </c>
      <c r="K570" t="s">
        <v>168</v>
      </c>
      <c r="M570" t="s">
        <v>263</v>
      </c>
      <c r="N570">
        <v>8751456</v>
      </c>
      <c r="O570" t="s">
        <v>984</v>
      </c>
      <c r="P570" s="507">
        <v>44827</v>
      </c>
      <c r="Q570" t="s">
        <v>187</v>
      </c>
      <c r="R570" s="507">
        <v>38671</v>
      </c>
      <c r="S570" s="507">
        <v>44760</v>
      </c>
      <c r="T570" t="s">
        <v>181</v>
      </c>
      <c r="U570">
        <v>1828</v>
      </c>
      <c r="X570">
        <v>18</v>
      </c>
      <c r="Y570" t="s">
        <v>259</v>
      </c>
      <c r="AC570" t="s">
        <v>177</v>
      </c>
      <c r="AD570" t="s">
        <v>2252</v>
      </c>
      <c r="AE570">
        <v>44240</v>
      </c>
      <c r="AF570" t="s">
        <v>10807</v>
      </c>
      <c r="AI570">
        <v>240497069</v>
      </c>
      <c r="AJ570">
        <v>684466872</v>
      </c>
      <c r="AK570" t="s">
        <v>10808</v>
      </c>
      <c r="AL570">
        <v>0</v>
      </c>
      <c r="AM570">
        <v>0</v>
      </c>
    </row>
    <row r="571" spans="1:39" customFormat="1" ht="12.75">
      <c r="A571">
        <v>4114202</v>
      </c>
      <c r="B571" t="s">
        <v>3924</v>
      </c>
      <c r="C571" t="s">
        <v>3536</v>
      </c>
      <c r="D571">
        <v>4114202</v>
      </c>
      <c r="E571" t="s">
        <v>169</v>
      </c>
      <c r="F571" t="s">
        <v>169</v>
      </c>
      <c r="H571" s="507">
        <v>41343</v>
      </c>
      <c r="I571" t="s">
        <v>251</v>
      </c>
      <c r="J571">
        <v>-10</v>
      </c>
      <c r="K571" t="s">
        <v>8</v>
      </c>
      <c r="M571" t="s">
        <v>2783</v>
      </c>
      <c r="N571">
        <v>4410080</v>
      </c>
      <c r="O571" t="s">
        <v>2786</v>
      </c>
      <c r="P571" s="507">
        <v>44825</v>
      </c>
      <c r="Q571" t="s">
        <v>187</v>
      </c>
      <c r="R571" s="507">
        <v>43737</v>
      </c>
      <c r="T571" t="s">
        <v>5760</v>
      </c>
      <c r="U571">
        <v>500</v>
      </c>
      <c r="X571">
        <v>5</v>
      </c>
      <c r="Y571" t="s">
        <v>259</v>
      </c>
      <c r="AC571" t="s">
        <v>177</v>
      </c>
      <c r="AD571" t="s">
        <v>10253</v>
      </c>
      <c r="AE571">
        <v>41500</v>
      </c>
      <c r="AF571" t="s">
        <v>10809</v>
      </c>
      <c r="AK571" t="s">
        <v>5758</v>
      </c>
      <c r="AL571">
        <v>0</v>
      </c>
      <c r="AM571">
        <v>0</v>
      </c>
    </row>
    <row r="572" spans="1:39" customFormat="1" ht="12.75">
      <c r="A572">
        <v>9253537</v>
      </c>
      <c r="B572" t="s">
        <v>3395</v>
      </c>
      <c r="C572" t="s">
        <v>502</v>
      </c>
      <c r="D572">
        <v>9253537</v>
      </c>
      <c r="E572" t="s">
        <v>166</v>
      </c>
      <c r="F572" t="s">
        <v>166</v>
      </c>
      <c r="H572" s="507">
        <v>40002</v>
      </c>
      <c r="I572" t="s">
        <v>340</v>
      </c>
      <c r="J572">
        <v>-14</v>
      </c>
      <c r="K572" t="s">
        <v>8</v>
      </c>
      <c r="M572" t="s">
        <v>203</v>
      </c>
      <c r="N572">
        <v>8920151</v>
      </c>
      <c r="O572" t="s">
        <v>5795</v>
      </c>
      <c r="P572" s="507">
        <v>44766</v>
      </c>
      <c r="Q572" t="s">
        <v>187</v>
      </c>
      <c r="R572" s="507">
        <v>43437</v>
      </c>
      <c r="T572" t="s">
        <v>5765</v>
      </c>
      <c r="U572">
        <v>708</v>
      </c>
      <c r="X572">
        <v>7</v>
      </c>
      <c r="Y572" t="s">
        <v>259</v>
      </c>
      <c r="AC572" t="s">
        <v>177</v>
      </c>
      <c r="AD572" t="s">
        <v>10810</v>
      </c>
      <c r="AE572">
        <v>92320</v>
      </c>
      <c r="AF572" t="s">
        <v>10811</v>
      </c>
      <c r="AJ572">
        <v>684396906</v>
      </c>
      <c r="AK572" t="s">
        <v>4064</v>
      </c>
      <c r="AL572">
        <v>0</v>
      </c>
      <c r="AM572">
        <v>0</v>
      </c>
    </row>
    <row r="573" spans="1:39" customFormat="1" ht="12.75">
      <c r="A573">
        <v>7890798</v>
      </c>
      <c r="B573" t="s">
        <v>10812</v>
      </c>
      <c r="C573" t="s">
        <v>695</v>
      </c>
      <c r="D573">
        <v>7890798</v>
      </c>
      <c r="E573" t="s">
        <v>169</v>
      </c>
      <c r="H573" s="507">
        <v>42759</v>
      </c>
      <c r="I573" t="s">
        <v>169</v>
      </c>
      <c r="J573">
        <v>-9</v>
      </c>
      <c r="K573" t="s">
        <v>8</v>
      </c>
      <c r="M573" t="s">
        <v>238</v>
      </c>
      <c r="N573">
        <v>8780585</v>
      </c>
      <c r="O573" t="s">
        <v>675</v>
      </c>
      <c r="P573" s="507">
        <v>44838</v>
      </c>
      <c r="Q573" t="s">
        <v>187</v>
      </c>
      <c r="R573" s="507">
        <v>44838</v>
      </c>
      <c r="T573" t="s">
        <v>5765</v>
      </c>
      <c r="U573">
        <v>500</v>
      </c>
      <c r="X573">
        <v>5</v>
      </c>
      <c r="Y573" t="s">
        <v>259</v>
      </c>
      <c r="AC573" t="s">
        <v>177</v>
      </c>
      <c r="AD573" t="s">
        <v>10813</v>
      </c>
      <c r="AE573">
        <v>78800</v>
      </c>
      <c r="AF573" t="s">
        <v>10814</v>
      </c>
      <c r="AK573" t="s">
        <v>10815</v>
      </c>
      <c r="AL573">
        <v>0</v>
      </c>
      <c r="AM573">
        <v>0</v>
      </c>
    </row>
    <row r="574" spans="1:39" customFormat="1" ht="12.75">
      <c r="A574">
        <v>4941847</v>
      </c>
      <c r="B574" t="s">
        <v>9434</v>
      </c>
      <c r="C574" t="s">
        <v>9435</v>
      </c>
      <c r="D574">
        <v>4941847</v>
      </c>
      <c r="E574" t="s">
        <v>169</v>
      </c>
      <c r="H574" s="507">
        <v>41162</v>
      </c>
      <c r="I574" t="s">
        <v>245</v>
      </c>
      <c r="J574">
        <v>-11</v>
      </c>
      <c r="K574" t="s">
        <v>8</v>
      </c>
      <c r="M574" t="s">
        <v>236</v>
      </c>
      <c r="N574">
        <v>12490092</v>
      </c>
      <c r="O574" t="s">
        <v>3660</v>
      </c>
      <c r="P574" s="507">
        <v>44815</v>
      </c>
      <c r="Q574" t="s">
        <v>187</v>
      </c>
      <c r="R574" s="507">
        <v>44815</v>
      </c>
      <c r="T574" t="s">
        <v>5765</v>
      </c>
      <c r="U574">
        <v>500</v>
      </c>
      <c r="X574">
        <v>5</v>
      </c>
      <c r="Y574" t="s">
        <v>259</v>
      </c>
      <c r="AC574" t="s">
        <v>177</v>
      </c>
      <c r="AD574" t="s">
        <v>10816</v>
      </c>
      <c r="AE574">
        <v>49630</v>
      </c>
      <c r="AF574" t="s">
        <v>10817</v>
      </c>
      <c r="AJ574">
        <v>627332509</v>
      </c>
      <c r="AK574" t="s">
        <v>9436</v>
      </c>
      <c r="AL574">
        <v>0</v>
      </c>
      <c r="AM574">
        <v>0</v>
      </c>
    </row>
    <row r="575" spans="1:39" customFormat="1" ht="12.75">
      <c r="A575">
        <v>4450783</v>
      </c>
      <c r="B575" t="s">
        <v>2350</v>
      </c>
      <c r="C575" t="s">
        <v>189</v>
      </c>
      <c r="D575">
        <v>4450783</v>
      </c>
      <c r="E575" t="s">
        <v>166</v>
      </c>
      <c r="F575" t="s">
        <v>166</v>
      </c>
      <c r="H575" s="507">
        <v>38833</v>
      </c>
      <c r="I575" t="s">
        <v>198</v>
      </c>
      <c r="J575">
        <v>-17</v>
      </c>
      <c r="K575" t="s">
        <v>168</v>
      </c>
      <c r="M575" t="s">
        <v>228</v>
      </c>
      <c r="N575">
        <v>12440176</v>
      </c>
      <c r="O575" t="s">
        <v>2252</v>
      </c>
      <c r="P575" s="507">
        <v>44808</v>
      </c>
      <c r="Q575" t="s">
        <v>187</v>
      </c>
      <c r="R575" s="507">
        <v>41869</v>
      </c>
      <c r="T575" t="s">
        <v>5765</v>
      </c>
      <c r="U575">
        <v>1540</v>
      </c>
      <c r="X575">
        <v>15</v>
      </c>
      <c r="Y575" t="s">
        <v>259</v>
      </c>
      <c r="AB575" s="507">
        <v>43282</v>
      </c>
      <c r="AC575" t="s">
        <v>177</v>
      </c>
      <c r="AD575" t="s">
        <v>10818</v>
      </c>
      <c r="AE575">
        <v>44470</v>
      </c>
      <c r="AF575" t="s">
        <v>10819</v>
      </c>
      <c r="AI575">
        <v>951880834</v>
      </c>
      <c r="AJ575">
        <v>679706270</v>
      </c>
      <c r="AK575" t="s">
        <v>4793</v>
      </c>
      <c r="AL575">
        <v>0</v>
      </c>
      <c r="AM575">
        <v>0</v>
      </c>
    </row>
    <row r="576" spans="1:39" customFormat="1" ht="12.75">
      <c r="A576">
        <v>9324114</v>
      </c>
      <c r="B576" t="s">
        <v>8534</v>
      </c>
      <c r="C576" t="s">
        <v>6108</v>
      </c>
      <c r="D576">
        <v>9324114</v>
      </c>
      <c r="E576" t="s">
        <v>169</v>
      </c>
      <c r="H576" s="507">
        <v>41212</v>
      </c>
      <c r="I576" t="s">
        <v>245</v>
      </c>
      <c r="J576">
        <v>-11</v>
      </c>
      <c r="K576" t="s">
        <v>8</v>
      </c>
      <c r="M576" t="s">
        <v>170</v>
      </c>
      <c r="N576">
        <v>8930430</v>
      </c>
      <c r="O576" t="s">
        <v>328</v>
      </c>
      <c r="P576" s="507">
        <v>44814</v>
      </c>
      <c r="Q576" t="s">
        <v>187</v>
      </c>
      <c r="R576" s="507">
        <v>44814</v>
      </c>
      <c r="T576" t="s">
        <v>5765</v>
      </c>
      <c r="U576">
        <v>500</v>
      </c>
      <c r="X576">
        <v>5</v>
      </c>
      <c r="Y576" t="s">
        <v>259</v>
      </c>
      <c r="AC576" t="s">
        <v>177</v>
      </c>
      <c r="AD576" t="s">
        <v>10820</v>
      </c>
      <c r="AE576">
        <v>93190</v>
      </c>
      <c r="AF576" t="s">
        <v>10821</v>
      </c>
      <c r="AJ576">
        <v>660206337</v>
      </c>
      <c r="AK576" t="s">
        <v>8535</v>
      </c>
      <c r="AL576">
        <v>0</v>
      </c>
      <c r="AM576">
        <v>0</v>
      </c>
    </row>
    <row r="577" spans="1:39" customFormat="1" ht="12.75">
      <c r="A577">
        <v>85957</v>
      </c>
      <c r="B577" t="s">
        <v>844</v>
      </c>
      <c r="C577" t="s">
        <v>6289</v>
      </c>
      <c r="D577">
        <v>85957</v>
      </c>
      <c r="E577" t="s">
        <v>166</v>
      </c>
      <c r="F577" t="s">
        <v>166</v>
      </c>
      <c r="H577" s="507">
        <v>20781</v>
      </c>
      <c r="I577" t="s">
        <v>385</v>
      </c>
      <c r="J577">
        <v>-70</v>
      </c>
      <c r="K577" t="s">
        <v>8</v>
      </c>
      <c r="M577" t="s">
        <v>208</v>
      </c>
      <c r="N577">
        <v>12850028</v>
      </c>
      <c r="O577" t="s">
        <v>2166</v>
      </c>
      <c r="P577" s="507">
        <v>44753</v>
      </c>
      <c r="Q577" t="s">
        <v>187</v>
      </c>
      <c r="R577" s="507">
        <v>37432</v>
      </c>
      <c r="S577" s="507">
        <v>44770</v>
      </c>
      <c r="T577" t="s">
        <v>181</v>
      </c>
      <c r="U577">
        <v>1006</v>
      </c>
      <c r="X577">
        <v>10</v>
      </c>
      <c r="Y577" t="s">
        <v>259</v>
      </c>
      <c r="AC577" t="s">
        <v>177</v>
      </c>
      <c r="AD577" t="s">
        <v>9740</v>
      </c>
      <c r="AE577">
        <v>85190</v>
      </c>
      <c r="AF577" t="s">
        <v>10822</v>
      </c>
      <c r="AI577">
        <v>251947163</v>
      </c>
      <c r="AJ577">
        <v>675545564</v>
      </c>
      <c r="AK577" t="s">
        <v>4794</v>
      </c>
      <c r="AL577">
        <v>0</v>
      </c>
      <c r="AM577">
        <v>0</v>
      </c>
    </row>
    <row r="578" spans="1:39" customFormat="1" ht="12.75">
      <c r="A578">
        <v>3733217</v>
      </c>
      <c r="B578" t="s">
        <v>7370</v>
      </c>
      <c r="C578" t="s">
        <v>7371</v>
      </c>
      <c r="D578">
        <v>3733217</v>
      </c>
      <c r="E578" t="s">
        <v>169</v>
      </c>
      <c r="F578" t="s">
        <v>169</v>
      </c>
      <c r="H578" s="507">
        <v>41134</v>
      </c>
      <c r="I578" t="s">
        <v>245</v>
      </c>
      <c r="J578">
        <v>-11</v>
      </c>
      <c r="K578" t="s">
        <v>8</v>
      </c>
      <c r="M578" t="s">
        <v>175</v>
      </c>
      <c r="N578">
        <v>4370465</v>
      </c>
      <c r="O578" t="s">
        <v>3730</v>
      </c>
      <c r="P578" s="507">
        <v>44837</v>
      </c>
      <c r="Q578" t="s">
        <v>187</v>
      </c>
      <c r="R578" s="507">
        <v>44489</v>
      </c>
      <c r="T578" t="s">
        <v>5765</v>
      </c>
      <c r="U578">
        <v>500</v>
      </c>
      <c r="X578">
        <v>5</v>
      </c>
      <c r="Y578" t="s">
        <v>259</v>
      </c>
      <c r="AC578" t="s">
        <v>177</v>
      </c>
      <c r="AD578" t="s">
        <v>10823</v>
      </c>
      <c r="AE578">
        <v>37140</v>
      </c>
      <c r="AF578" t="s">
        <v>10824</v>
      </c>
      <c r="AJ578">
        <v>684019139</v>
      </c>
      <c r="AK578" t="s">
        <v>7372</v>
      </c>
      <c r="AL578">
        <v>0</v>
      </c>
      <c r="AM578">
        <v>0</v>
      </c>
    </row>
    <row r="579" spans="1:39" customFormat="1" ht="12.75">
      <c r="A579">
        <v>4416256</v>
      </c>
      <c r="B579" t="s">
        <v>2351</v>
      </c>
      <c r="C579" t="s">
        <v>304</v>
      </c>
      <c r="D579">
        <v>4416256</v>
      </c>
      <c r="E579" t="s">
        <v>166</v>
      </c>
      <c r="F579" t="s">
        <v>166</v>
      </c>
      <c r="H579" s="507">
        <v>31462</v>
      </c>
      <c r="I579" t="s">
        <v>167</v>
      </c>
      <c r="J579">
        <v>-40</v>
      </c>
      <c r="K579" t="s">
        <v>168</v>
      </c>
      <c r="M579" t="s">
        <v>236</v>
      </c>
      <c r="N579">
        <v>12490073</v>
      </c>
      <c r="O579" t="s">
        <v>8153</v>
      </c>
      <c r="P579" s="507">
        <v>44819</v>
      </c>
      <c r="Q579" t="s">
        <v>187</v>
      </c>
      <c r="R579" s="507">
        <v>37432</v>
      </c>
      <c r="S579" s="507">
        <v>44023</v>
      </c>
      <c r="T579" t="s">
        <v>7255</v>
      </c>
      <c r="U579">
        <v>2194</v>
      </c>
      <c r="V579" t="s">
        <v>172</v>
      </c>
      <c r="W579">
        <v>619</v>
      </c>
      <c r="X579" t="s">
        <v>173</v>
      </c>
      <c r="Y579" t="s">
        <v>259</v>
      </c>
      <c r="AC579" t="s">
        <v>177</v>
      </c>
      <c r="AD579" t="s">
        <v>10825</v>
      </c>
      <c r="AE579">
        <v>44119</v>
      </c>
      <c r="AF579" t="s">
        <v>10826</v>
      </c>
      <c r="AJ579">
        <v>627304843</v>
      </c>
      <c r="AK579" t="s">
        <v>4795</v>
      </c>
      <c r="AL579">
        <v>0</v>
      </c>
      <c r="AM579">
        <v>0</v>
      </c>
    </row>
    <row r="580" spans="1:39" customFormat="1" ht="12.75">
      <c r="A580">
        <v>9259380</v>
      </c>
      <c r="B580" t="s">
        <v>10827</v>
      </c>
      <c r="C580" t="s">
        <v>969</v>
      </c>
      <c r="D580">
        <v>9259380</v>
      </c>
      <c r="E580" t="s">
        <v>169</v>
      </c>
      <c r="H580" s="507">
        <v>42520</v>
      </c>
      <c r="I580" t="s">
        <v>169</v>
      </c>
      <c r="J580">
        <v>-9</v>
      </c>
      <c r="K580" t="s">
        <v>8</v>
      </c>
      <c r="M580" t="s">
        <v>203</v>
      </c>
      <c r="N580">
        <v>8920111</v>
      </c>
      <c r="O580" t="s">
        <v>544</v>
      </c>
      <c r="P580" s="507">
        <v>44850</v>
      </c>
      <c r="Q580" t="s">
        <v>187</v>
      </c>
      <c r="R580" s="507">
        <v>44850</v>
      </c>
      <c r="T580" t="s">
        <v>5765</v>
      </c>
      <c r="U580">
        <v>500</v>
      </c>
      <c r="X580">
        <v>5</v>
      </c>
      <c r="Y580" t="s">
        <v>259</v>
      </c>
      <c r="AC580" t="s">
        <v>177</v>
      </c>
      <c r="AD580" t="s">
        <v>10828</v>
      </c>
      <c r="AE580">
        <v>92140</v>
      </c>
      <c r="AF580" t="s">
        <v>10829</v>
      </c>
      <c r="AI580">
        <v>612745482</v>
      </c>
      <c r="AJ580">
        <v>664437200</v>
      </c>
      <c r="AK580" t="s">
        <v>5821</v>
      </c>
      <c r="AL580">
        <v>0</v>
      </c>
      <c r="AM580">
        <v>0</v>
      </c>
    </row>
    <row r="581" spans="1:39" customFormat="1" ht="12.75">
      <c r="A581">
        <v>9457201</v>
      </c>
      <c r="B581" t="s">
        <v>846</v>
      </c>
      <c r="C581" t="s">
        <v>897</v>
      </c>
      <c r="D581">
        <v>9457201</v>
      </c>
      <c r="E581" t="s">
        <v>166</v>
      </c>
      <c r="F581" t="s">
        <v>166</v>
      </c>
      <c r="H581" s="507">
        <v>41342</v>
      </c>
      <c r="I581" t="s">
        <v>251</v>
      </c>
      <c r="J581">
        <v>-10</v>
      </c>
      <c r="K581" t="s">
        <v>168</v>
      </c>
      <c r="M581" t="s">
        <v>246</v>
      </c>
      <c r="N581">
        <v>8941282</v>
      </c>
      <c r="O581" t="s">
        <v>3557</v>
      </c>
      <c r="P581" s="507">
        <v>44820</v>
      </c>
      <c r="Q581" t="s">
        <v>187</v>
      </c>
      <c r="R581" s="507">
        <v>43068</v>
      </c>
      <c r="T581" t="s">
        <v>5765</v>
      </c>
      <c r="U581">
        <v>617</v>
      </c>
      <c r="X581">
        <v>6</v>
      </c>
      <c r="Y581" t="s">
        <v>259</v>
      </c>
      <c r="AC581" t="s">
        <v>177</v>
      </c>
      <c r="AD581" t="s">
        <v>10830</v>
      </c>
      <c r="AE581">
        <v>94230</v>
      </c>
      <c r="AF581" t="s">
        <v>10831</v>
      </c>
      <c r="AK581" t="s">
        <v>7373</v>
      </c>
      <c r="AL581">
        <v>0</v>
      </c>
      <c r="AM581">
        <v>0</v>
      </c>
    </row>
    <row r="582" spans="1:39" customFormat="1" ht="12.75">
      <c r="A582">
        <v>7736190</v>
      </c>
      <c r="B582" t="s">
        <v>8537</v>
      </c>
      <c r="C582" t="s">
        <v>1641</v>
      </c>
      <c r="D582">
        <v>7736190</v>
      </c>
      <c r="E582" t="s">
        <v>169</v>
      </c>
      <c r="H582" s="507">
        <v>41459</v>
      </c>
      <c r="I582" t="s">
        <v>251</v>
      </c>
      <c r="J582">
        <v>-10</v>
      </c>
      <c r="K582" t="s">
        <v>8</v>
      </c>
      <c r="M582" t="s">
        <v>206</v>
      </c>
      <c r="N582">
        <v>8770911</v>
      </c>
      <c r="O582" t="s">
        <v>5783</v>
      </c>
      <c r="P582" s="507">
        <v>44848</v>
      </c>
      <c r="Q582" t="s">
        <v>187</v>
      </c>
      <c r="R582" s="507">
        <v>44848</v>
      </c>
      <c r="S582" s="507">
        <v>44827</v>
      </c>
      <c r="T582" t="s">
        <v>181</v>
      </c>
      <c r="U582">
        <v>500</v>
      </c>
      <c r="X582">
        <v>5</v>
      </c>
      <c r="Y582" t="s">
        <v>259</v>
      </c>
      <c r="AC582" t="s">
        <v>177</v>
      </c>
      <c r="AD582" t="s">
        <v>10832</v>
      </c>
      <c r="AE582">
        <v>77178</v>
      </c>
      <c r="AF582" t="s">
        <v>10833</v>
      </c>
      <c r="AJ582">
        <v>761002807</v>
      </c>
      <c r="AK582" t="s">
        <v>10834</v>
      </c>
      <c r="AL582">
        <v>0</v>
      </c>
      <c r="AM582">
        <v>0</v>
      </c>
    </row>
    <row r="583" spans="1:39" customFormat="1" ht="12.75">
      <c r="A583">
        <v>3734029</v>
      </c>
      <c r="B583" t="s">
        <v>8537</v>
      </c>
      <c r="C583" t="s">
        <v>617</v>
      </c>
      <c r="D583">
        <v>3734029</v>
      </c>
      <c r="E583" t="s">
        <v>169</v>
      </c>
      <c r="H583" s="507">
        <v>42509</v>
      </c>
      <c r="I583" t="s">
        <v>169</v>
      </c>
      <c r="J583">
        <v>-9</v>
      </c>
      <c r="K583" t="s">
        <v>8</v>
      </c>
      <c r="M583" t="s">
        <v>175</v>
      </c>
      <c r="N583">
        <v>4370269</v>
      </c>
      <c r="O583" t="s">
        <v>3271</v>
      </c>
      <c r="P583" s="507">
        <v>44820</v>
      </c>
      <c r="Q583" t="s">
        <v>187</v>
      </c>
      <c r="R583" s="507">
        <v>44820</v>
      </c>
      <c r="T583" t="s">
        <v>5765</v>
      </c>
      <c r="U583">
        <v>500</v>
      </c>
      <c r="X583">
        <v>5</v>
      </c>
      <c r="Y583" t="s">
        <v>259</v>
      </c>
      <c r="AC583" t="s">
        <v>177</v>
      </c>
      <c r="AD583" t="s">
        <v>10835</v>
      </c>
      <c r="AE583">
        <v>37550</v>
      </c>
      <c r="AF583" t="s">
        <v>10836</v>
      </c>
      <c r="AI583">
        <v>247760545</v>
      </c>
      <c r="AK583" t="s">
        <v>8538</v>
      </c>
      <c r="AL583">
        <v>0</v>
      </c>
      <c r="AM583">
        <v>0</v>
      </c>
    </row>
    <row r="584" spans="1:39" customFormat="1" ht="12.75">
      <c r="A584">
        <v>3712949</v>
      </c>
      <c r="B584" t="s">
        <v>2353</v>
      </c>
      <c r="C584" t="s">
        <v>666</v>
      </c>
      <c r="D584">
        <v>3712949</v>
      </c>
      <c r="E584" t="s">
        <v>166</v>
      </c>
      <c r="F584" t="s">
        <v>166</v>
      </c>
      <c r="H584" s="507">
        <v>30808</v>
      </c>
      <c r="I584" t="s">
        <v>167</v>
      </c>
      <c r="J584">
        <v>-40</v>
      </c>
      <c r="K584" t="s">
        <v>8</v>
      </c>
      <c r="M584" t="s">
        <v>228</v>
      </c>
      <c r="N584">
        <v>12440116</v>
      </c>
      <c r="O584" t="s">
        <v>6232</v>
      </c>
      <c r="P584" s="507">
        <v>44809</v>
      </c>
      <c r="Q584" t="s">
        <v>187</v>
      </c>
      <c r="R584" s="507">
        <v>37432</v>
      </c>
      <c r="S584" s="507">
        <v>44790</v>
      </c>
      <c r="T584" t="s">
        <v>181</v>
      </c>
      <c r="U584">
        <v>757</v>
      </c>
      <c r="X584">
        <v>7</v>
      </c>
      <c r="Y584" t="s">
        <v>259</v>
      </c>
      <c r="AC584" t="s">
        <v>177</v>
      </c>
      <c r="AD584" t="s">
        <v>10837</v>
      </c>
      <c r="AE584">
        <v>44850</v>
      </c>
      <c r="AF584" t="s">
        <v>10838</v>
      </c>
      <c r="AJ584">
        <v>671717900</v>
      </c>
      <c r="AK584" t="s">
        <v>4796</v>
      </c>
      <c r="AL584">
        <v>0</v>
      </c>
      <c r="AM584">
        <v>0</v>
      </c>
    </row>
    <row r="585" spans="1:39" customFormat="1" ht="12.75">
      <c r="A585">
        <v>4463708</v>
      </c>
      <c r="B585" t="s">
        <v>848</v>
      </c>
      <c r="C585" t="s">
        <v>1353</v>
      </c>
      <c r="D585">
        <v>4463708</v>
      </c>
      <c r="E585" t="s">
        <v>169</v>
      </c>
      <c r="H585" s="507">
        <v>41790</v>
      </c>
      <c r="I585" t="s">
        <v>169</v>
      </c>
      <c r="J585">
        <v>-9</v>
      </c>
      <c r="K585" t="s">
        <v>8</v>
      </c>
      <c r="M585" t="s">
        <v>228</v>
      </c>
      <c r="N585">
        <v>12440075</v>
      </c>
      <c r="O585" t="s">
        <v>2204</v>
      </c>
      <c r="P585" s="507">
        <v>44824</v>
      </c>
      <c r="Q585" t="s">
        <v>187</v>
      </c>
      <c r="R585" s="507">
        <v>44824</v>
      </c>
      <c r="S585" s="507">
        <v>44725</v>
      </c>
      <c r="T585" t="s">
        <v>181</v>
      </c>
      <c r="U585">
        <v>500</v>
      </c>
      <c r="X585">
        <v>5</v>
      </c>
      <c r="Y585" t="s">
        <v>259</v>
      </c>
      <c r="AC585" t="s">
        <v>177</v>
      </c>
      <c r="AD585" t="s">
        <v>10839</v>
      </c>
      <c r="AE585">
        <v>44310</v>
      </c>
      <c r="AF585" t="s">
        <v>10840</v>
      </c>
      <c r="AJ585">
        <v>606427327</v>
      </c>
      <c r="AK585" t="s">
        <v>9437</v>
      </c>
      <c r="AL585">
        <v>0</v>
      </c>
      <c r="AM585">
        <v>0</v>
      </c>
    </row>
    <row r="586" spans="1:39" customFormat="1" ht="12.75">
      <c r="A586">
        <v>724113</v>
      </c>
      <c r="B586" t="s">
        <v>850</v>
      </c>
      <c r="C586" t="s">
        <v>405</v>
      </c>
      <c r="D586">
        <v>724113</v>
      </c>
      <c r="E586" t="s">
        <v>166</v>
      </c>
      <c r="F586" t="s">
        <v>166</v>
      </c>
      <c r="H586" s="507">
        <v>22777</v>
      </c>
      <c r="I586" t="s">
        <v>385</v>
      </c>
      <c r="J586">
        <v>-70</v>
      </c>
      <c r="K586" t="s">
        <v>168</v>
      </c>
      <c r="M586" t="s">
        <v>2152</v>
      </c>
      <c r="N586">
        <v>12720042</v>
      </c>
      <c r="O586" t="s">
        <v>2264</v>
      </c>
      <c r="P586" s="507">
        <v>44826</v>
      </c>
      <c r="Q586" t="s">
        <v>187</v>
      </c>
      <c r="R586" s="507">
        <v>37432</v>
      </c>
      <c r="S586" s="507">
        <v>44042</v>
      </c>
      <c r="T586" t="s">
        <v>7255</v>
      </c>
      <c r="U586">
        <v>1652</v>
      </c>
      <c r="X586">
        <v>16</v>
      </c>
      <c r="Y586" t="s">
        <v>259</v>
      </c>
      <c r="AC586" t="s">
        <v>177</v>
      </c>
      <c r="AD586" t="s">
        <v>10841</v>
      </c>
      <c r="AE586">
        <v>72400</v>
      </c>
      <c r="AF586" t="s">
        <v>10842</v>
      </c>
      <c r="AJ586">
        <v>628530433</v>
      </c>
      <c r="AK586" t="s">
        <v>4798</v>
      </c>
      <c r="AL586">
        <v>0</v>
      </c>
      <c r="AM586">
        <v>0</v>
      </c>
    </row>
    <row r="587" spans="1:39" customFormat="1" ht="12.75">
      <c r="A587">
        <v>8521119</v>
      </c>
      <c r="B587" t="s">
        <v>2355</v>
      </c>
      <c r="C587" t="s">
        <v>191</v>
      </c>
      <c r="D587">
        <v>8521119</v>
      </c>
      <c r="E587" t="s">
        <v>166</v>
      </c>
      <c r="F587" t="s">
        <v>166</v>
      </c>
      <c r="H587" s="507">
        <v>29437</v>
      </c>
      <c r="I587" t="s">
        <v>192</v>
      </c>
      <c r="J587">
        <v>-50</v>
      </c>
      <c r="K587" t="s">
        <v>168</v>
      </c>
      <c r="M587" t="s">
        <v>208</v>
      </c>
      <c r="N587">
        <v>12851030</v>
      </c>
      <c r="O587" t="s">
        <v>6242</v>
      </c>
      <c r="P587" s="507">
        <v>44792</v>
      </c>
      <c r="Q587" t="s">
        <v>187</v>
      </c>
      <c r="R587" s="507">
        <v>39358</v>
      </c>
      <c r="S587" s="507">
        <v>44781</v>
      </c>
      <c r="T587" t="s">
        <v>181</v>
      </c>
      <c r="U587">
        <v>1643</v>
      </c>
      <c r="X587">
        <v>16</v>
      </c>
      <c r="Y587" t="s">
        <v>259</v>
      </c>
      <c r="AC587" t="s">
        <v>177</v>
      </c>
      <c r="AD587" t="s">
        <v>10843</v>
      </c>
      <c r="AE587">
        <v>85180</v>
      </c>
      <c r="AF587" t="s">
        <v>10844</v>
      </c>
      <c r="AH587" t="s">
        <v>10845</v>
      </c>
      <c r="AI587">
        <v>251234710</v>
      </c>
      <c r="AJ587">
        <v>619524461</v>
      </c>
      <c r="AK587" t="s">
        <v>4799</v>
      </c>
      <c r="AL587">
        <v>0</v>
      </c>
      <c r="AM587">
        <v>0</v>
      </c>
    </row>
    <row r="588" spans="1:39" customFormat="1" ht="12.75">
      <c r="A588">
        <v>9212594</v>
      </c>
      <c r="B588" t="s">
        <v>851</v>
      </c>
      <c r="C588" t="s">
        <v>5822</v>
      </c>
      <c r="D588">
        <v>9212594</v>
      </c>
      <c r="E588" t="s">
        <v>166</v>
      </c>
      <c r="F588" t="s">
        <v>166</v>
      </c>
      <c r="H588" s="507">
        <v>30628</v>
      </c>
      <c r="I588" t="s">
        <v>167</v>
      </c>
      <c r="J588">
        <v>-40</v>
      </c>
      <c r="K588" t="s">
        <v>168</v>
      </c>
      <c r="M588" t="s">
        <v>203</v>
      </c>
      <c r="N588">
        <v>8920049</v>
      </c>
      <c r="O588" t="s">
        <v>211</v>
      </c>
      <c r="P588" s="507">
        <v>44823</v>
      </c>
      <c r="Q588" t="s">
        <v>187</v>
      </c>
      <c r="R588" s="507">
        <v>37432</v>
      </c>
      <c r="S588" s="507">
        <v>44821</v>
      </c>
      <c r="T588" t="s">
        <v>181</v>
      </c>
      <c r="U588">
        <v>2407</v>
      </c>
      <c r="V588" t="s">
        <v>172</v>
      </c>
      <c r="W588">
        <v>317</v>
      </c>
      <c r="X588" t="s">
        <v>173</v>
      </c>
      <c r="Y588" t="s">
        <v>259</v>
      </c>
      <c r="AB588" s="507">
        <v>44743</v>
      </c>
      <c r="AC588" t="s">
        <v>177</v>
      </c>
      <c r="AD588" t="s">
        <v>10303</v>
      </c>
      <c r="AE588">
        <v>92600</v>
      </c>
      <c r="AF588" t="s">
        <v>10846</v>
      </c>
      <c r="AJ588">
        <v>651310453</v>
      </c>
      <c r="AK588" t="s">
        <v>4065</v>
      </c>
      <c r="AL588">
        <v>0</v>
      </c>
      <c r="AM588">
        <v>0</v>
      </c>
    </row>
    <row r="589" spans="1:39" customFormat="1" ht="12.75">
      <c r="A589">
        <v>9310209</v>
      </c>
      <c r="B589" t="s">
        <v>852</v>
      </c>
      <c r="C589" t="s">
        <v>362</v>
      </c>
      <c r="D589">
        <v>9310209</v>
      </c>
      <c r="E589" t="s">
        <v>166</v>
      </c>
      <c r="F589" t="s">
        <v>166</v>
      </c>
      <c r="H589" s="507">
        <v>32714</v>
      </c>
      <c r="I589" t="s">
        <v>167</v>
      </c>
      <c r="J589">
        <v>-40</v>
      </c>
      <c r="K589" t="s">
        <v>8</v>
      </c>
      <c r="M589" t="s">
        <v>263</v>
      </c>
      <c r="N589">
        <v>8751061</v>
      </c>
      <c r="O589" t="s">
        <v>3390</v>
      </c>
      <c r="P589" s="507">
        <v>44820</v>
      </c>
      <c r="Q589" t="s">
        <v>187</v>
      </c>
      <c r="R589" s="507">
        <v>37432</v>
      </c>
      <c r="S589" s="507">
        <v>44454</v>
      </c>
      <c r="T589" t="s">
        <v>7255</v>
      </c>
      <c r="U589">
        <v>1613</v>
      </c>
      <c r="V589" t="s">
        <v>172</v>
      </c>
      <c r="W589">
        <v>243</v>
      </c>
      <c r="X589" t="s">
        <v>173</v>
      </c>
      <c r="Y589" t="s">
        <v>259</v>
      </c>
      <c r="AC589" t="s">
        <v>177</v>
      </c>
      <c r="AD589" t="s">
        <v>10574</v>
      </c>
      <c r="AE589">
        <v>94400</v>
      </c>
      <c r="AF589" t="s">
        <v>10847</v>
      </c>
      <c r="AI589">
        <v>149639819</v>
      </c>
      <c r="AJ589">
        <v>663544127</v>
      </c>
      <c r="AK589" t="s">
        <v>4066</v>
      </c>
      <c r="AL589">
        <v>0</v>
      </c>
      <c r="AM589">
        <v>0</v>
      </c>
    </row>
    <row r="590" spans="1:39" customFormat="1" ht="12.75">
      <c r="A590">
        <v>457810</v>
      </c>
      <c r="B590" t="s">
        <v>2857</v>
      </c>
      <c r="C590" t="s">
        <v>996</v>
      </c>
      <c r="D590">
        <v>457810</v>
      </c>
      <c r="E590" t="s">
        <v>166</v>
      </c>
      <c r="F590" t="s">
        <v>166</v>
      </c>
      <c r="H590" s="507">
        <v>30303</v>
      </c>
      <c r="I590" t="s">
        <v>192</v>
      </c>
      <c r="J590">
        <v>-50</v>
      </c>
      <c r="K590" t="s">
        <v>168</v>
      </c>
      <c r="M590" t="s">
        <v>2764</v>
      </c>
      <c r="N590">
        <v>4450410</v>
      </c>
      <c r="O590" t="s">
        <v>3462</v>
      </c>
      <c r="P590" s="507">
        <v>44747</v>
      </c>
      <c r="Q590" t="s">
        <v>187</v>
      </c>
      <c r="R590" s="507">
        <v>37432</v>
      </c>
      <c r="S590" s="507">
        <v>44645</v>
      </c>
      <c r="T590" t="s">
        <v>181</v>
      </c>
      <c r="U590">
        <v>1670</v>
      </c>
      <c r="X590">
        <v>16</v>
      </c>
      <c r="Y590" t="s">
        <v>5788</v>
      </c>
      <c r="Z590">
        <v>4450763</v>
      </c>
      <c r="AA590" t="s">
        <v>10848</v>
      </c>
      <c r="AC590" t="s">
        <v>177</v>
      </c>
      <c r="AD590" t="s">
        <v>10849</v>
      </c>
      <c r="AE590">
        <v>45750</v>
      </c>
      <c r="AF590" t="s">
        <v>10850</v>
      </c>
      <c r="AJ590">
        <v>670524990</v>
      </c>
      <c r="AK590" t="s">
        <v>5508</v>
      </c>
      <c r="AL590">
        <v>0</v>
      </c>
      <c r="AM590">
        <v>0</v>
      </c>
    </row>
    <row r="591" spans="1:39" customFormat="1" ht="12.75">
      <c r="A591">
        <v>286150</v>
      </c>
      <c r="B591" t="s">
        <v>2857</v>
      </c>
      <c r="C591" t="s">
        <v>812</v>
      </c>
      <c r="D591">
        <v>286150</v>
      </c>
      <c r="E591" t="s">
        <v>166</v>
      </c>
      <c r="F591" t="s">
        <v>169</v>
      </c>
      <c r="H591" s="507">
        <v>31565</v>
      </c>
      <c r="I591" t="s">
        <v>167</v>
      </c>
      <c r="J591">
        <v>-40</v>
      </c>
      <c r="K591" t="s">
        <v>8</v>
      </c>
      <c r="M591" t="s">
        <v>231</v>
      </c>
      <c r="N591">
        <v>4280045</v>
      </c>
      <c r="O591" t="s">
        <v>2845</v>
      </c>
      <c r="P591" s="507">
        <v>44813</v>
      </c>
      <c r="Q591" t="s">
        <v>187</v>
      </c>
      <c r="R591" s="507">
        <v>37432</v>
      </c>
      <c r="S591" s="507">
        <v>44747</v>
      </c>
      <c r="T591" t="s">
        <v>181</v>
      </c>
      <c r="U591">
        <v>861</v>
      </c>
      <c r="X591">
        <v>8</v>
      </c>
      <c r="Y591" t="s">
        <v>259</v>
      </c>
      <c r="AC591" t="s">
        <v>177</v>
      </c>
      <c r="AD591" t="s">
        <v>10851</v>
      </c>
      <c r="AE591">
        <v>28320</v>
      </c>
      <c r="AF591" t="s">
        <v>10852</v>
      </c>
      <c r="AI591">
        <v>237311276</v>
      </c>
      <c r="AJ591">
        <v>617247257</v>
      </c>
      <c r="AK591" t="s">
        <v>7374</v>
      </c>
      <c r="AL591">
        <v>0</v>
      </c>
      <c r="AM591">
        <v>0</v>
      </c>
    </row>
    <row r="592" spans="1:39" customFormat="1" ht="12.75">
      <c r="A592">
        <v>9419829</v>
      </c>
      <c r="B592" t="s">
        <v>7375</v>
      </c>
      <c r="C592" t="s">
        <v>2138</v>
      </c>
      <c r="D592">
        <v>9419829</v>
      </c>
      <c r="E592" t="s">
        <v>166</v>
      </c>
      <c r="F592" t="s">
        <v>166</v>
      </c>
      <c r="H592" s="507">
        <v>31046</v>
      </c>
      <c r="I592" t="s">
        <v>167</v>
      </c>
      <c r="J592">
        <v>-40</v>
      </c>
      <c r="K592" t="s">
        <v>168</v>
      </c>
      <c r="M592" t="s">
        <v>2783</v>
      </c>
      <c r="N592">
        <v>4410697</v>
      </c>
      <c r="O592" t="s">
        <v>2819</v>
      </c>
      <c r="P592" s="507">
        <v>44763</v>
      </c>
      <c r="Q592" t="s">
        <v>187</v>
      </c>
      <c r="R592" s="507">
        <v>37432</v>
      </c>
      <c r="S592" s="507">
        <v>44483</v>
      </c>
      <c r="T592" t="s">
        <v>7255</v>
      </c>
      <c r="U592">
        <v>2068</v>
      </c>
      <c r="V592" t="s">
        <v>172</v>
      </c>
      <c r="W592">
        <v>908</v>
      </c>
      <c r="X592" t="s">
        <v>173</v>
      </c>
      <c r="Y592" t="s">
        <v>259</v>
      </c>
      <c r="AC592" t="s">
        <v>177</v>
      </c>
      <c r="AD592" t="s">
        <v>10853</v>
      </c>
      <c r="AE592">
        <v>41000</v>
      </c>
      <c r="AF592" t="s">
        <v>10854</v>
      </c>
      <c r="AG592" t="s">
        <v>10855</v>
      </c>
      <c r="AJ592">
        <v>767985657</v>
      </c>
      <c r="AK592" t="s">
        <v>7376</v>
      </c>
      <c r="AL592">
        <v>0</v>
      </c>
      <c r="AM592">
        <v>0</v>
      </c>
    </row>
    <row r="593" spans="1:39" customFormat="1" ht="12.75">
      <c r="A593">
        <v>726399</v>
      </c>
      <c r="B593" t="s">
        <v>2356</v>
      </c>
      <c r="C593" t="s">
        <v>2357</v>
      </c>
      <c r="D593">
        <v>726399</v>
      </c>
      <c r="E593" t="s">
        <v>166</v>
      </c>
      <c r="F593" t="s">
        <v>166</v>
      </c>
      <c r="H593" s="507">
        <v>29801</v>
      </c>
      <c r="I593" t="s">
        <v>192</v>
      </c>
      <c r="J593">
        <v>-50</v>
      </c>
      <c r="K593" t="s">
        <v>8</v>
      </c>
      <c r="M593" t="s">
        <v>2152</v>
      </c>
      <c r="N593">
        <v>12720110</v>
      </c>
      <c r="O593" t="s">
        <v>2243</v>
      </c>
      <c r="P593" s="507">
        <v>44781</v>
      </c>
      <c r="Q593" t="s">
        <v>187</v>
      </c>
      <c r="R593" s="507">
        <v>37432</v>
      </c>
      <c r="S593" s="507">
        <v>44740</v>
      </c>
      <c r="T593" t="s">
        <v>181</v>
      </c>
      <c r="U593">
        <v>833</v>
      </c>
      <c r="X593">
        <v>8</v>
      </c>
      <c r="Y593" t="s">
        <v>259</v>
      </c>
      <c r="AC593" t="s">
        <v>177</v>
      </c>
      <c r="AD593" t="s">
        <v>10856</v>
      </c>
      <c r="AE593">
        <v>72330</v>
      </c>
      <c r="AF593" t="s">
        <v>10857</v>
      </c>
      <c r="AI593">
        <v>243801839</v>
      </c>
      <c r="AK593" t="s">
        <v>6292</v>
      </c>
      <c r="AL593">
        <v>0</v>
      </c>
      <c r="AM593">
        <v>0</v>
      </c>
    </row>
    <row r="594" spans="1:39" customFormat="1" ht="12.75">
      <c r="A594">
        <v>9448621</v>
      </c>
      <c r="B594" t="s">
        <v>3287</v>
      </c>
      <c r="C594" t="s">
        <v>387</v>
      </c>
      <c r="D594">
        <v>9448621</v>
      </c>
      <c r="E594" t="s">
        <v>166</v>
      </c>
      <c r="F594" t="s">
        <v>166</v>
      </c>
      <c r="H594" s="507">
        <v>38772</v>
      </c>
      <c r="I594" t="s">
        <v>198</v>
      </c>
      <c r="J594">
        <v>-17</v>
      </c>
      <c r="K594" t="s">
        <v>168</v>
      </c>
      <c r="M594" t="s">
        <v>228</v>
      </c>
      <c r="N594">
        <v>12440058</v>
      </c>
      <c r="O594" t="s">
        <v>2154</v>
      </c>
      <c r="P594" s="507">
        <v>44811</v>
      </c>
      <c r="Q594" t="s">
        <v>187</v>
      </c>
      <c r="R594" s="507">
        <v>41642</v>
      </c>
      <c r="T594" t="s">
        <v>5765</v>
      </c>
      <c r="U594">
        <v>1581</v>
      </c>
      <c r="X594">
        <v>15</v>
      </c>
      <c r="Y594" t="s">
        <v>259</v>
      </c>
      <c r="AB594" s="507">
        <v>44013</v>
      </c>
      <c r="AC594" t="s">
        <v>177</v>
      </c>
      <c r="AD594" t="s">
        <v>10255</v>
      </c>
      <c r="AE594">
        <v>44300</v>
      </c>
      <c r="AF594" t="s">
        <v>10858</v>
      </c>
      <c r="AJ594">
        <v>612428606</v>
      </c>
      <c r="AK594" t="s">
        <v>6293</v>
      </c>
      <c r="AL594">
        <v>0</v>
      </c>
      <c r="AM594">
        <v>0</v>
      </c>
    </row>
    <row r="595" spans="1:39" customFormat="1" ht="12.75">
      <c r="A595">
        <v>3732687</v>
      </c>
      <c r="B595" t="s">
        <v>5823</v>
      </c>
      <c r="C595" t="s">
        <v>1045</v>
      </c>
      <c r="D595">
        <v>3732687</v>
      </c>
      <c r="E595" t="s">
        <v>169</v>
      </c>
      <c r="F595" t="s">
        <v>169</v>
      </c>
      <c r="H595" s="507">
        <v>41136</v>
      </c>
      <c r="I595" t="s">
        <v>245</v>
      </c>
      <c r="J595">
        <v>-11</v>
      </c>
      <c r="K595" t="s">
        <v>8</v>
      </c>
      <c r="M595" t="s">
        <v>175</v>
      </c>
      <c r="N595">
        <v>4370637</v>
      </c>
      <c r="O595" t="s">
        <v>2854</v>
      </c>
      <c r="P595" s="507">
        <v>44789</v>
      </c>
      <c r="Q595" t="s">
        <v>187</v>
      </c>
      <c r="R595" s="507">
        <v>44436</v>
      </c>
      <c r="T595" t="s">
        <v>5765</v>
      </c>
      <c r="U595">
        <v>500</v>
      </c>
      <c r="X595">
        <v>5</v>
      </c>
      <c r="Y595" t="s">
        <v>259</v>
      </c>
      <c r="AC595" t="s">
        <v>177</v>
      </c>
      <c r="AD595" t="s">
        <v>10859</v>
      </c>
      <c r="AE595">
        <v>37390</v>
      </c>
      <c r="AF595" t="s">
        <v>10860</v>
      </c>
      <c r="AI595">
        <v>665130137</v>
      </c>
      <c r="AK595" t="s">
        <v>5824</v>
      </c>
      <c r="AL595">
        <v>0</v>
      </c>
      <c r="AM595">
        <v>0</v>
      </c>
    </row>
    <row r="596" spans="1:39" customFormat="1" ht="12.75">
      <c r="A596">
        <v>4941535</v>
      </c>
      <c r="B596" t="s">
        <v>2359</v>
      </c>
      <c r="C596" t="s">
        <v>503</v>
      </c>
      <c r="D596">
        <v>4941535</v>
      </c>
      <c r="E596" t="s">
        <v>166</v>
      </c>
      <c r="F596" t="s">
        <v>169</v>
      </c>
      <c r="H596" s="507">
        <v>41350</v>
      </c>
      <c r="I596" t="s">
        <v>251</v>
      </c>
      <c r="J596">
        <v>-10</v>
      </c>
      <c r="K596" t="s">
        <v>8</v>
      </c>
      <c r="M596" t="s">
        <v>236</v>
      </c>
      <c r="N596">
        <v>12490064</v>
      </c>
      <c r="O596" t="s">
        <v>2181</v>
      </c>
      <c r="P596" s="507">
        <v>44808</v>
      </c>
      <c r="Q596" t="s">
        <v>187</v>
      </c>
      <c r="R596" s="507">
        <v>44606</v>
      </c>
      <c r="T596" t="s">
        <v>5765</v>
      </c>
      <c r="U596">
        <v>500</v>
      </c>
      <c r="X596">
        <v>5</v>
      </c>
      <c r="Y596" t="s">
        <v>259</v>
      </c>
      <c r="AC596" t="s">
        <v>177</v>
      </c>
      <c r="AD596" t="s">
        <v>10861</v>
      </c>
      <c r="AE596">
        <v>49390</v>
      </c>
      <c r="AF596" t="s">
        <v>10862</v>
      </c>
      <c r="AI596">
        <v>241536576</v>
      </c>
      <c r="AJ596">
        <v>632442134</v>
      </c>
      <c r="AK596" t="s">
        <v>4800</v>
      </c>
      <c r="AL596">
        <v>1</v>
      </c>
      <c r="AM596">
        <v>0</v>
      </c>
    </row>
    <row r="597" spans="1:39" customFormat="1" ht="12.75">
      <c r="A597">
        <v>4936781</v>
      </c>
      <c r="B597" t="s">
        <v>2359</v>
      </c>
      <c r="C597" t="s">
        <v>2360</v>
      </c>
      <c r="D597">
        <v>4936781</v>
      </c>
      <c r="E597" t="s">
        <v>166</v>
      </c>
      <c r="F597" t="s">
        <v>166</v>
      </c>
      <c r="H597" s="507">
        <v>39527</v>
      </c>
      <c r="I597" t="s">
        <v>200</v>
      </c>
      <c r="J597">
        <v>-15</v>
      </c>
      <c r="K597" t="s">
        <v>8</v>
      </c>
      <c r="M597" t="s">
        <v>236</v>
      </c>
      <c r="N597">
        <v>12490064</v>
      </c>
      <c r="O597" t="s">
        <v>2181</v>
      </c>
      <c r="P597" s="507">
        <v>44808</v>
      </c>
      <c r="Q597" t="s">
        <v>187</v>
      </c>
      <c r="R597" s="507">
        <v>42485</v>
      </c>
      <c r="T597" t="s">
        <v>5765</v>
      </c>
      <c r="U597">
        <v>788</v>
      </c>
      <c r="X597">
        <v>7</v>
      </c>
      <c r="Y597" t="s">
        <v>259</v>
      </c>
      <c r="AC597" t="s">
        <v>177</v>
      </c>
      <c r="AD597" t="s">
        <v>10861</v>
      </c>
      <c r="AE597">
        <v>49390</v>
      </c>
      <c r="AF597" t="s">
        <v>10863</v>
      </c>
      <c r="AJ597">
        <v>632442127</v>
      </c>
      <c r="AK597" t="s">
        <v>4800</v>
      </c>
      <c r="AL597">
        <v>0</v>
      </c>
      <c r="AM597">
        <v>0</v>
      </c>
    </row>
    <row r="598" spans="1:39" customFormat="1" ht="12.75">
      <c r="A598">
        <v>9464309</v>
      </c>
      <c r="B598" t="s">
        <v>10864</v>
      </c>
      <c r="C598" t="s">
        <v>10865</v>
      </c>
      <c r="D598">
        <v>9464309</v>
      </c>
      <c r="E598" t="s">
        <v>166</v>
      </c>
      <c r="H598" s="507">
        <v>41341</v>
      </c>
      <c r="I598" t="s">
        <v>251</v>
      </c>
      <c r="J598">
        <v>-10</v>
      </c>
      <c r="K598" t="s">
        <v>8</v>
      </c>
      <c r="M598" t="s">
        <v>246</v>
      </c>
      <c r="N598">
        <v>8940872</v>
      </c>
      <c r="O598" t="s">
        <v>5849</v>
      </c>
      <c r="P598" s="507">
        <v>44829</v>
      </c>
      <c r="Q598" t="s">
        <v>187</v>
      </c>
      <c r="R598" s="507">
        <v>44829</v>
      </c>
      <c r="T598" t="s">
        <v>5765</v>
      </c>
      <c r="U598">
        <v>500</v>
      </c>
      <c r="X598">
        <v>5</v>
      </c>
      <c r="Y598" t="s">
        <v>259</v>
      </c>
      <c r="AC598" t="s">
        <v>177</v>
      </c>
      <c r="AD598" t="s">
        <v>10866</v>
      </c>
      <c r="AE598">
        <v>94600</v>
      </c>
      <c r="AF598" t="s">
        <v>10867</v>
      </c>
      <c r="AJ598">
        <v>770651661</v>
      </c>
      <c r="AK598" t="s">
        <v>10868</v>
      </c>
      <c r="AL598">
        <v>0</v>
      </c>
      <c r="AM598">
        <v>0</v>
      </c>
    </row>
    <row r="599" spans="1:39" customFormat="1" ht="12.75">
      <c r="A599">
        <v>7621915</v>
      </c>
      <c r="B599" t="s">
        <v>856</v>
      </c>
      <c r="C599" t="s">
        <v>857</v>
      </c>
      <c r="D599">
        <v>7621915</v>
      </c>
      <c r="E599" t="s">
        <v>166</v>
      </c>
      <c r="F599" t="s">
        <v>166</v>
      </c>
      <c r="H599" s="507">
        <v>29296</v>
      </c>
      <c r="I599" t="s">
        <v>192</v>
      </c>
      <c r="J599">
        <v>-50</v>
      </c>
      <c r="K599" t="s">
        <v>168</v>
      </c>
      <c r="M599" t="s">
        <v>275</v>
      </c>
      <c r="N599">
        <v>8910861</v>
      </c>
      <c r="O599" t="s">
        <v>3563</v>
      </c>
      <c r="P599" s="507">
        <v>44825</v>
      </c>
      <c r="Q599" t="s">
        <v>187</v>
      </c>
      <c r="R599" s="507">
        <v>37432</v>
      </c>
      <c r="S599" s="507">
        <v>44824</v>
      </c>
      <c r="T599" t="s">
        <v>181</v>
      </c>
      <c r="U599">
        <v>1997</v>
      </c>
      <c r="X599">
        <v>19</v>
      </c>
      <c r="Y599" t="s">
        <v>259</v>
      </c>
      <c r="AB599" s="507">
        <v>44743</v>
      </c>
      <c r="AC599" t="s">
        <v>177</v>
      </c>
      <c r="AD599" t="s">
        <v>10869</v>
      </c>
      <c r="AE599">
        <v>94550</v>
      </c>
      <c r="AF599" t="s">
        <v>10870</v>
      </c>
      <c r="AK599" t="s">
        <v>4067</v>
      </c>
      <c r="AL599">
        <v>0</v>
      </c>
      <c r="AM599">
        <v>0</v>
      </c>
    </row>
    <row r="600" spans="1:39" customFormat="1" ht="12.75">
      <c r="A600">
        <v>722114</v>
      </c>
      <c r="B600" t="s">
        <v>8188</v>
      </c>
      <c r="C600" t="s">
        <v>1497</v>
      </c>
      <c r="D600">
        <v>722114</v>
      </c>
      <c r="E600" t="s">
        <v>169</v>
      </c>
      <c r="F600" t="s">
        <v>166</v>
      </c>
      <c r="H600" s="507">
        <v>32823</v>
      </c>
      <c r="I600" t="s">
        <v>167</v>
      </c>
      <c r="J600">
        <v>-40</v>
      </c>
      <c r="K600" t="s">
        <v>8</v>
      </c>
      <c r="M600" t="s">
        <v>2152</v>
      </c>
      <c r="N600">
        <v>12720104</v>
      </c>
      <c r="O600" t="s">
        <v>2160</v>
      </c>
      <c r="P600" s="507">
        <v>44808</v>
      </c>
      <c r="Q600" t="s">
        <v>187</v>
      </c>
      <c r="R600" s="507">
        <v>37432</v>
      </c>
      <c r="S600" s="507">
        <v>44627</v>
      </c>
      <c r="T600" t="s">
        <v>7255</v>
      </c>
      <c r="U600">
        <v>1558</v>
      </c>
      <c r="V600" t="s">
        <v>172</v>
      </c>
      <c r="W600">
        <v>285</v>
      </c>
      <c r="X600" t="s">
        <v>173</v>
      </c>
      <c r="Y600" t="s">
        <v>259</v>
      </c>
      <c r="AC600" t="s">
        <v>177</v>
      </c>
      <c r="AD600" t="s">
        <v>10871</v>
      </c>
      <c r="AE600">
        <v>72530</v>
      </c>
      <c r="AF600" t="s">
        <v>10872</v>
      </c>
      <c r="AI600">
        <v>981687110</v>
      </c>
      <c r="AJ600">
        <v>624604509</v>
      </c>
      <c r="AK600" t="s">
        <v>8189</v>
      </c>
      <c r="AL600">
        <v>0</v>
      </c>
      <c r="AM600">
        <v>0</v>
      </c>
    </row>
    <row r="601" spans="1:39" customFormat="1" ht="12.75">
      <c r="A601">
        <v>3537790</v>
      </c>
      <c r="B601" t="s">
        <v>3452</v>
      </c>
      <c r="C601" t="s">
        <v>182</v>
      </c>
      <c r="D601">
        <v>3537790</v>
      </c>
      <c r="E601" t="s">
        <v>166</v>
      </c>
      <c r="F601" t="s">
        <v>166</v>
      </c>
      <c r="H601" s="507">
        <v>40507</v>
      </c>
      <c r="I601" t="s">
        <v>254</v>
      </c>
      <c r="J601">
        <v>-13</v>
      </c>
      <c r="K601" t="s">
        <v>168</v>
      </c>
      <c r="M601" t="s">
        <v>178</v>
      </c>
      <c r="N601">
        <v>3350021</v>
      </c>
      <c r="O601" t="s">
        <v>3057</v>
      </c>
      <c r="P601" s="507">
        <v>44754</v>
      </c>
      <c r="Q601" t="s">
        <v>187</v>
      </c>
      <c r="R601" s="507">
        <v>43120</v>
      </c>
      <c r="T601" t="s">
        <v>5765</v>
      </c>
      <c r="U601">
        <v>1188</v>
      </c>
      <c r="X601">
        <v>11</v>
      </c>
      <c r="Y601" t="s">
        <v>259</v>
      </c>
      <c r="AC601" t="s">
        <v>177</v>
      </c>
      <c r="AD601" t="s">
        <v>9620</v>
      </c>
      <c r="AE601">
        <v>35500</v>
      </c>
      <c r="AF601" t="s">
        <v>10873</v>
      </c>
      <c r="AK601" t="s">
        <v>5273</v>
      </c>
      <c r="AL601">
        <v>0</v>
      </c>
      <c r="AM601">
        <v>0</v>
      </c>
    </row>
    <row r="602" spans="1:39" customFormat="1" ht="12.75">
      <c r="A602">
        <v>3537824</v>
      </c>
      <c r="B602" t="s">
        <v>3452</v>
      </c>
      <c r="C602" t="s">
        <v>1637</v>
      </c>
      <c r="D602">
        <v>3537824</v>
      </c>
      <c r="E602" t="s">
        <v>166</v>
      </c>
      <c r="F602" t="s">
        <v>166</v>
      </c>
      <c r="H602" s="507">
        <v>39627</v>
      </c>
      <c r="I602" t="s">
        <v>200</v>
      </c>
      <c r="J602">
        <v>-15</v>
      </c>
      <c r="K602" t="s">
        <v>168</v>
      </c>
      <c r="M602" t="s">
        <v>178</v>
      </c>
      <c r="N602">
        <v>3350021</v>
      </c>
      <c r="O602" t="s">
        <v>3057</v>
      </c>
      <c r="P602" s="507">
        <v>44754</v>
      </c>
      <c r="Q602" t="s">
        <v>187</v>
      </c>
      <c r="R602" s="507">
        <v>43181</v>
      </c>
      <c r="T602" t="s">
        <v>5765</v>
      </c>
      <c r="U602">
        <v>1053</v>
      </c>
      <c r="X602">
        <v>10</v>
      </c>
      <c r="Y602" t="s">
        <v>259</v>
      </c>
      <c r="AC602" t="s">
        <v>177</v>
      </c>
      <c r="AD602" t="s">
        <v>9620</v>
      </c>
      <c r="AE602">
        <v>35500</v>
      </c>
      <c r="AF602" t="s">
        <v>10874</v>
      </c>
      <c r="AJ602">
        <v>663380721</v>
      </c>
      <c r="AK602" t="s">
        <v>5273</v>
      </c>
      <c r="AL602">
        <v>0</v>
      </c>
      <c r="AM602">
        <v>0</v>
      </c>
    </row>
    <row r="603" spans="1:39" customFormat="1" ht="12.75">
      <c r="A603">
        <v>7885668</v>
      </c>
      <c r="B603" t="s">
        <v>7377</v>
      </c>
      <c r="C603" t="s">
        <v>1120</v>
      </c>
      <c r="D603">
        <v>7885668</v>
      </c>
      <c r="E603" t="s">
        <v>166</v>
      </c>
      <c r="F603" t="s">
        <v>166</v>
      </c>
      <c r="H603" s="507">
        <v>40238</v>
      </c>
      <c r="I603" t="s">
        <v>254</v>
      </c>
      <c r="J603">
        <v>-13</v>
      </c>
      <c r="K603" t="s">
        <v>168</v>
      </c>
      <c r="M603" t="s">
        <v>238</v>
      </c>
      <c r="N603">
        <v>8781477</v>
      </c>
      <c r="O603" t="s">
        <v>3567</v>
      </c>
      <c r="P603" s="507">
        <v>44806</v>
      </c>
      <c r="Q603" t="s">
        <v>187</v>
      </c>
      <c r="R603" s="507">
        <v>44089</v>
      </c>
      <c r="T603" t="s">
        <v>5765</v>
      </c>
      <c r="U603">
        <v>652</v>
      </c>
      <c r="X603">
        <v>6</v>
      </c>
      <c r="Y603" t="s">
        <v>259</v>
      </c>
      <c r="AC603" t="s">
        <v>177</v>
      </c>
      <c r="AD603" t="s">
        <v>10875</v>
      </c>
      <c r="AE603">
        <v>78450</v>
      </c>
      <c r="AF603" t="s">
        <v>10876</v>
      </c>
      <c r="AJ603">
        <v>660560304</v>
      </c>
      <c r="AK603" t="s">
        <v>7378</v>
      </c>
      <c r="AL603">
        <v>0</v>
      </c>
      <c r="AM603">
        <v>0</v>
      </c>
    </row>
    <row r="604" spans="1:39" customFormat="1" ht="12.75">
      <c r="A604">
        <v>3533358</v>
      </c>
      <c r="B604" t="s">
        <v>2361</v>
      </c>
      <c r="C604" t="s">
        <v>210</v>
      </c>
      <c r="D604">
        <v>3533358</v>
      </c>
      <c r="E604" t="s">
        <v>166</v>
      </c>
      <c r="F604" t="s">
        <v>166</v>
      </c>
      <c r="H604" s="507">
        <v>37306</v>
      </c>
      <c r="I604" t="s">
        <v>167</v>
      </c>
      <c r="J604">
        <v>-40</v>
      </c>
      <c r="K604" t="s">
        <v>168</v>
      </c>
      <c r="M604" t="s">
        <v>178</v>
      </c>
      <c r="N604">
        <v>3350169</v>
      </c>
      <c r="O604" t="s">
        <v>7379</v>
      </c>
      <c r="P604" s="507">
        <v>44821</v>
      </c>
      <c r="Q604" t="s">
        <v>187</v>
      </c>
      <c r="R604" s="507">
        <v>41536</v>
      </c>
      <c r="S604" s="507">
        <v>44081</v>
      </c>
      <c r="T604" t="s">
        <v>7255</v>
      </c>
      <c r="U604">
        <v>1765</v>
      </c>
      <c r="X604">
        <v>17</v>
      </c>
      <c r="Y604" t="s">
        <v>259</v>
      </c>
      <c r="AC604" t="s">
        <v>177</v>
      </c>
      <c r="AD604" t="s">
        <v>10877</v>
      </c>
      <c r="AE604">
        <v>35480</v>
      </c>
      <c r="AF604" t="s">
        <v>10878</v>
      </c>
      <c r="AI604">
        <v>667892428</v>
      </c>
      <c r="AJ604">
        <v>667892428</v>
      </c>
      <c r="AK604" t="s">
        <v>5274</v>
      </c>
      <c r="AL604">
        <v>0</v>
      </c>
      <c r="AM604">
        <v>0</v>
      </c>
    </row>
    <row r="605" spans="1:39" customFormat="1" ht="12.75">
      <c r="A605">
        <v>3529737</v>
      </c>
      <c r="B605" t="s">
        <v>858</v>
      </c>
      <c r="C605" t="s">
        <v>492</v>
      </c>
      <c r="D605">
        <v>3529737</v>
      </c>
      <c r="E605" t="s">
        <v>166</v>
      </c>
      <c r="F605" t="s">
        <v>166</v>
      </c>
      <c r="H605" s="507">
        <v>36671</v>
      </c>
      <c r="I605" t="s">
        <v>167</v>
      </c>
      <c r="J605">
        <v>-40</v>
      </c>
      <c r="K605" t="s">
        <v>168</v>
      </c>
      <c r="M605" t="s">
        <v>178</v>
      </c>
      <c r="N605">
        <v>3350021</v>
      </c>
      <c r="O605" t="s">
        <v>3057</v>
      </c>
      <c r="P605" s="507">
        <v>44754</v>
      </c>
      <c r="Q605" t="s">
        <v>187</v>
      </c>
      <c r="R605" s="507">
        <v>40429</v>
      </c>
      <c r="S605" s="507">
        <v>44729</v>
      </c>
      <c r="T605" t="s">
        <v>181</v>
      </c>
      <c r="U605">
        <v>2009</v>
      </c>
      <c r="X605">
        <v>20</v>
      </c>
      <c r="Y605" t="s">
        <v>259</v>
      </c>
      <c r="AC605" t="s">
        <v>177</v>
      </c>
      <c r="AD605" t="s">
        <v>10879</v>
      </c>
      <c r="AE605">
        <v>35530</v>
      </c>
      <c r="AF605" t="s">
        <v>10880</v>
      </c>
      <c r="AK605" t="s">
        <v>7380</v>
      </c>
      <c r="AL605">
        <v>0</v>
      </c>
      <c r="AM605">
        <v>0</v>
      </c>
    </row>
    <row r="606" spans="1:39" customFormat="1" ht="12.75">
      <c r="A606">
        <v>537584</v>
      </c>
      <c r="B606" t="s">
        <v>858</v>
      </c>
      <c r="C606" t="s">
        <v>1158</v>
      </c>
      <c r="D606">
        <v>537584</v>
      </c>
      <c r="E606" t="s">
        <v>166</v>
      </c>
      <c r="F606" t="s">
        <v>166</v>
      </c>
      <c r="H606" s="507">
        <v>27371</v>
      </c>
      <c r="I606" t="s">
        <v>192</v>
      </c>
      <c r="J606">
        <v>-50</v>
      </c>
      <c r="K606" t="s">
        <v>8</v>
      </c>
      <c r="M606" t="s">
        <v>2155</v>
      </c>
      <c r="N606">
        <v>12530127</v>
      </c>
      <c r="O606" t="s">
        <v>2362</v>
      </c>
      <c r="P606" s="507">
        <v>44817</v>
      </c>
      <c r="Q606" t="s">
        <v>187</v>
      </c>
      <c r="R606" s="507">
        <v>37432</v>
      </c>
      <c r="S606" s="507">
        <v>44790</v>
      </c>
      <c r="T606" t="s">
        <v>181</v>
      </c>
      <c r="U606">
        <v>799</v>
      </c>
      <c r="X606">
        <v>7</v>
      </c>
      <c r="Y606" t="s">
        <v>259</v>
      </c>
      <c r="AC606" t="s">
        <v>177</v>
      </c>
      <c r="AD606" t="s">
        <v>10881</v>
      </c>
      <c r="AE606">
        <v>53100</v>
      </c>
      <c r="AF606" t="s">
        <v>10882</v>
      </c>
      <c r="AJ606">
        <v>678595138</v>
      </c>
      <c r="AK606" t="s">
        <v>4801</v>
      </c>
      <c r="AL606">
        <v>0</v>
      </c>
      <c r="AM606">
        <v>0</v>
      </c>
    </row>
    <row r="607" spans="1:39" customFormat="1" ht="12.75">
      <c r="A607">
        <v>5316745</v>
      </c>
      <c r="B607" t="s">
        <v>858</v>
      </c>
      <c r="C607" t="s">
        <v>963</v>
      </c>
      <c r="D607">
        <v>5316745</v>
      </c>
      <c r="E607" t="s">
        <v>166</v>
      </c>
      <c r="F607" t="s">
        <v>166</v>
      </c>
      <c r="H607" s="507">
        <v>33720</v>
      </c>
      <c r="I607" t="s">
        <v>167</v>
      </c>
      <c r="J607">
        <v>-40</v>
      </c>
      <c r="K607" t="s">
        <v>8</v>
      </c>
      <c r="M607" t="s">
        <v>2155</v>
      </c>
      <c r="N607">
        <v>12530078</v>
      </c>
      <c r="O607" t="s">
        <v>2270</v>
      </c>
      <c r="P607" s="507">
        <v>44752</v>
      </c>
      <c r="Q607" t="s">
        <v>187</v>
      </c>
      <c r="R607" s="507">
        <v>37432</v>
      </c>
      <c r="T607" t="s">
        <v>5760</v>
      </c>
      <c r="U607">
        <v>861</v>
      </c>
      <c r="X607">
        <v>8</v>
      </c>
      <c r="Y607" t="s">
        <v>259</v>
      </c>
      <c r="AC607" t="s">
        <v>177</v>
      </c>
      <c r="AD607" t="s">
        <v>10883</v>
      </c>
      <c r="AE607">
        <v>53170</v>
      </c>
      <c r="AF607" t="s">
        <v>10884</v>
      </c>
      <c r="AI607" t="s">
        <v>8190</v>
      </c>
      <c r="AJ607" t="s">
        <v>8190</v>
      </c>
      <c r="AK607" t="s">
        <v>4802</v>
      </c>
      <c r="AL607">
        <v>0</v>
      </c>
      <c r="AM607">
        <v>0</v>
      </c>
    </row>
    <row r="608" spans="1:39" customFormat="1" ht="12.75">
      <c r="A608">
        <v>9460076</v>
      </c>
      <c r="B608" t="s">
        <v>858</v>
      </c>
      <c r="C608" t="s">
        <v>545</v>
      </c>
      <c r="D608">
        <v>9460076</v>
      </c>
      <c r="E608" t="s">
        <v>169</v>
      </c>
      <c r="F608" t="s">
        <v>169</v>
      </c>
      <c r="H608" s="507">
        <v>41080</v>
      </c>
      <c r="I608" t="s">
        <v>245</v>
      </c>
      <c r="J608">
        <v>-11</v>
      </c>
      <c r="K608" t="s">
        <v>8</v>
      </c>
      <c r="M608" t="s">
        <v>246</v>
      </c>
      <c r="N608">
        <v>8940458</v>
      </c>
      <c r="O608" t="s">
        <v>3387</v>
      </c>
      <c r="P608" s="507">
        <v>44812</v>
      </c>
      <c r="Q608" t="s">
        <v>187</v>
      </c>
      <c r="R608" s="507">
        <v>43719</v>
      </c>
      <c r="T608" t="s">
        <v>5765</v>
      </c>
      <c r="U608">
        <v>500</v>
      </c>
      <c r="X608">
        <v>5</v>
      </c>
      <c r="Y608" t="s">
        <v>259</v>
      </c>
      <c r="AC608" t="s">
        <v>177</v>
      </c>
      <c r="AD608" t="s">
        <v>10024</v>
      </c>
      <c r="AE608">
        <v>94440</v>
      </c>
      <c r="AF608" t="s">
        <v>10885</v>
      </c>
      <c r="AK608" t="s">
        <v>4068</v>
      </c>
      <c r="AL608">
        <v>0</v>
      </c>
      <c r="AM608">
        <v>0</v>
      </c>
    </row>
    <row r="609" spans="1:39" customFormat="1" ht="12.75">
      <c r="A609">
        <v>5314131</v>
      </c>
      <c r="B609" t="s">
        <v>858</v>
      </c>
      <c r="C609" t="s">
        <v>1278</v>
      </c>
      <c r="D609">
        <v>5314131</v>
      </c>
      <c r="E609" t="s">
        <v>166</v>
      </c>
      <c r="F609" t="s">
        <v>166</v>
      </c>
      <c r="H609" s="507">
        <v>32417</v>
      </c>
      <c r="I609" t="s">
        <v>167</v>
      </c>
      <c r="J609">
        <v>-40</v>
      </c>
      <c r="K609" t="s">
        <v>8</v>
      </c>
      <c r="M609" t="s">
        <v>2155</v>
      </c>
      <c r="N609">
        <v>12530078</v>
      </c>
      <c r="O609" t="s">
        <v>2270</v>
      </c>
      <c r="P609" s="507">
        <v>44809</v>
      </c>
      <c r="Q609" t="s">
        <v>187</v>
      </c>
      <c r="R609" s="507">
        <v>37432</v>
      </c>
      <c r="S609" s="507">
        <v>44750</v>
      </c>
      <c r="T609" t="s">
        <v>181</v>
      </c>
      <c r="U609">
        <v>940</v>
      </c>
      <c r="X609">
        <v>9</v>
      </c>
      <c r="Y609" t="s">
        <v>259</v>
      </c>
      <c r="AC609" t="s">
        <v>177</v>
      </c>
      <c r="AD609" t="s">
        <v>10886</v>
      </c>
      <c r="AE609">
        <v>53170</v>
      </c>
      <c r="AF609" t="s">
        <v>10887</v>
      </c>
      <c r="AI609">
        <v>243642030</v>
      </c>
      <c r="AJ609">
        <v>682496245</v>
      </c>
      <c r="AK609" t="s">
        <v>4803</v>
      </c>
      <c r="AL609">
        <v>0</v>
      </c>
      <c r="AM609">
        <v>0</v>
      </c>
    </row>
    <row r="610" spans="1:39" customFormat="1" ht="12.75">
      <c r="A610">
        <v>2919373</v>
      </c>
      <c r="B610" t="s">
        <v>3084</v>
      </c>
      <c r="C610" t="s">
        <v>899</v>
      </c>
      <c r="D610">
        <v>2919373</v>
      </c>
      <c r="E610" t="s">
        <v>166</v>
      </c>
      <c r="F610" t="s">
        <v>166</v>
      </c>
      <c r="H610" s="507">
        <v>31979</v>
      </c>
      <c r="I610" t="s">
        <v>167</v>
      </c>
      <c r="J610">
        <v>-40</v>
      </c>
      <c r="K610" t="s">
        <v>168</v>
      </c>
      <c r="M610" t="s">
        <v>3025</v>
      </c>
      <c r="N610">
        <v>3290081</v>
      </c>
      <c r="O610" t="s">
        <v>3078</v>
      </c>
      <c r="P610" s="507">
        <v>44762</v>
      </c>
      <c r="Q610" t="s">
        <v>187</v>
      </c>
      <c r="R610" s="507">
        <v>37432</v>
      </c>
      <c r="S610" s="507">
        <v>44075</v>
      </c>
      <c r="T610" t="s">
        <v>7255</v>
      </c>
      <c r="U610">
        <v>1752</v>
      </c>
      <c r="X610">
        <v>17</v>
      </c>
      <c r="Y610" t="s">
        <v>259</v>
      </c>
      <c r="AB610" s="507">
        <v>44013</v>
      </c>
      <c r="AC610" t="s">
        <v>177</v>
      </c>
      <c r="AD610" t="s">
        <v>10012</v>
      </c>
      <c r="AE610">
        <v>29200</v>
      </c>
      <c r="AF610" t="s">
        <v>10888</v>
      </c>
      <c r="AJ610">
        <v>674206533</v>
      </c>
      <c r="AK610" t="s">
        <v>5276</v>
      </c>
      <c r="AL610">
        <v>0</v>
      </c>
      <c r="AM610">
        <v>0</v>
      </c>
    </row>
    <row r="611" spans="1:39" customFormat="1" ht="12.75">
      <c r="A611">
        <v>9238260</v>
      </c>
      <c r="B611" t="s">
        <v>859</v>
      </c>
      <c r="C611" t="s">
        <v>250</v>
      </c>
      <c r="D611">
        <v>9238260</v>
      </c>
      <c r="E611" t="s">
        <v>166</v>
      </c>
      <c r="F611" t="s">
        <v>166</v>
      </c>
      <c r="H611" s="507">
        <v>36094</v>
      </c>
      <c r="I611" t="s">
        <v>167</v>
      </c>
      <c r="J611">
        <v>-40</v>
      </c>
      <c r="K611" t="s">
        <v>168</v>
      </c>
      <c r="M611" t="s">
        <v>203</v>
      </c>
      <c r="N611">
        <v>8920018</v>
      </c>
      <c r="O611" t="s">
        <v>560</v>
      </c>
      <c r="P611" s="507">
        <v>44778</v>
      </c>
      <c r="Q611" t="s">
        <v>187</v>
      </c>
      <c r="R611" s="507">
        <v>39588</v>
      </c>
      <c r="S611" s="507">
        <v>44091</v>
      </c>
      <c r="T611" t="s">
        <v>7255</v>
      </c>
      <c r="U611">
        <v>1643</v>
      </c>
      <c r="X611">
        <v>16</v>
      </c>
      <c r="Y611" t="s">
        <v>259</v>
      </c>
      <c r="AB611" s="507">
        <v>44743</v>
      </c>
      <c r="AC611" t="s">
        <v>177</v>
      </c>
      <c r="AD611" t="s">
        <v>10889</v>
      </c>
      <c r="AE611">
        <v>92220</v>
      </c>
      <c r="AF611" t="s">
        <v>10890</v>
      </c>
      <c r="AJ611" t="s">
        <v>5825</v>
      </c>
      <c r="AK611" t="s">
        <v>4069</v>
      </c>
      <c r="AL611">
        <v>0</v>
      </c>
      <c r="AM611">
        <v>0</v>
      </c>
    </row>
    <row r="612" spans="1:39" customFormat="1" ht="12.75">
      <c r="A612">
        <v>3732535</v>
      </c>
      <c r="B612" t="s">
        <v>5827</v>
      </c>
      <c r="C612" t="s">
        <v>760</v>
      </c>
      <c r="D612">
        <v>3732535</v>
      </c>
      <c r="E612" t="s">
        <v>169</v>
      </c>
      <c r="F612" t="s">
        <v>169</v>
      </c>
      <c r="H612" s="507">
        <v>41475</v>
      </c>
      <c r="I612" t="s">
        <v>251</v>
      </c>
      <c r="J612">
        <v>-10</v>
      </c>
      <c r="K612" t="s">
        <v>8</v>
      </c>
      <c r="M612" t="s">
        <v>175</v>
      </c>
      <c r="N612">
        <v>4370024</v>
      </c>
      <c r="O612" t="s">
        <v>2847</v>
      </c>
      <c r="P612" s="507">
        <v>44833</v>
      </c>
      <c r="Q612" t="s">
        <v>187</v>
      </c>
      <c r="R612" s="507">
        <v>44118</v>
      </c>
      <c r="T612" t="s">
        <v>5765</v>
      </c>
      <c r="U612">
        <v>500</v>
      </c>
      <c r="X612">
        <v>5</v>
      </c>
      <c r="Y612" t="s">
        <v>259</v>
      </c>
      <c r="AC612" t="s">
        <v>177</v>
      </c>
      <c r="AD612" t="s">
        <v>10891</v>
      </c>
      <c r="AE612">
        <v>37530</v>
      </c>
      <c r="AF612" t="s">
        <v>10892</v>
      </c>
      <c r="AK612" t="s">
        <v>7382</v>
      </c>
      <c r="AL612">
        <v>0</v>
      </c>
      <c r="AM612">
        <v>0</v>
      </c>
    </row>
    <row r="613" spans="1:39" customFormat="1" ht="12.75">
      <c r="A613">
        <v>9313488</v>
      </c>
      <c r="B613" t="s">
        <v>861</v>
      </c>
      <c r="C613" t="s">
        <v>862</v>
      </c>
      <c r="D613">
        <v>9313488</v>
      </c>
      <c r="E613" t="s">
        <v>166</v>
      </c>
      <c r="F613" t="s">
        <v>166</v>
      </c>
      <c r="H613" s="507">
        <v>34834</v>
      </c>
      <c r="I613" t="s">
        <v>167</v>
      </c>
      <c r="J613">
        <v>-40</v>
      </c>
      <c r="K613" t="s">
        <v>168</v>
      </c>
      <c r="M613" t="s">
        <v>170</v>
      </c>
      <c r="N613">
        <v>8931466</v>
      </c>
      <c r="O613" t="s">
        <v>7303</v>
      </c>
      <c r="P613" s="507">
        <v>44805</v>
      </c>
      <c r="Q613" t="s">
        <v>187</v>
      </c>
      <c r="R613" s="507">
        <v>38252</v>
      </c>
      <c r="S613" s="507">
        <v>44822</v>
      </c>
      <c r="T613" t="s">
        <v>181</v>
      </c>
      <c r="U613">
        <v>3071</v>
      </c>
      <c r="V613" t="s">
        <v>172</v>
      </c>
      <c r="W613">
        <v>42</v>
      </c>
      <c r="X613" t="s">
        <v>173</v>
      </c>
      <c r="Y613" t="s">
        <v>259</v>
      </c>
      <c r="AC613" t="s">
        <v>177</v>
      </c>
      <c r="AD613" t="s">
        <v>10893</v>
      </c>
      <c r="AE613">
        <v>93380</v>
      </c>
      <c r="AF613" t="s">
        <v>10894</v>
      </c>
      <c r="AG613" t="s">
        <v>10895</v>
      </c>
      <c r="AH613" t="s">
        <v>10896</v>
      </c>
      <c r="AI613">
        <v>610551813</v>
      </c>
      <c r="AK613" t="s">
        <v>4070</v>
      </c>
      <c r="AL613">
        <v>0</v>
      </c>
      <c r="AM613">
        <v>0</v>
      </c>
    </row>
    <row r="614" spans="1:39" customFormat="1" ht="12.75">
      <c r="A614">
        <v>9322728</v>
      </c>
      <c r="B614" t="s">
        <v>3579</v>
      </c>
      <c r="C614" t="s">
        <v>503</v>
      </c>
      <c r="D614">
        <v>9322728</v>
      </c>
      <c r="E614" t="s">
        <v>166</v>
      </c>
      <c r="F614" t="s">
        <v>166</v>
      </c>
      <c r="H614" s="507">
        <v>41670</v>
      </c>
      <c r="I614" t="s">
        <v>169</v>
      </c>
      <c r="J614">
        <v>-9</v>
      </c>
      <c r="K614" t="s">
        <v>8</v>
      </c>
      <c r="M614" t="s">
        <v>170</v>
      </c>
      <c r="N614">
        <v>8930610</v>
      </c>
      <c r="O614" t="s">
        <v>3790</v>
      </c>
      <c r="P614" s="507">
        <v>44825</v>
      </c>
      <c r="Q614" t="s">
        <v>187</v>
      </c>
      <c r="R614" s="507">
        <v>43740</v>
      </c>
      <c r="T614" t="s">
        <v>5765</v>
      </c>
      <c r="U614">
        <v>504</v>
      </c>
      <c r="X614">
        <v>5</v>
      </c>
      <c r="Y614" t="s">
        <v>259</v>
      </c>
      <c r="AC614" t="s">
        <v>177</v>
      </c>
      <c r="AD614" t="s">
        <v>9736</v>
      </c>
      <c r="AE614">
        <v>93160</v>
      </c>
      <c r="AF614" t="s">
        <v>10897</v>
      </c>
      <c r="AJ614">
        <v>619188012</v>
      </c>
      <c r="AK614" t="s">
        <v>4071</v>
      </c>
      <c r="AL614">
        <v>0</v>
      </c>
      <c r="AM614">
        <v>0</v>
      </c>
    </row>
    <row r="615" spans="1:39" customFormat="1" ht="12.75">
      <c r="A615">
        <v>9322162</v>
      </c>
      <c r="B615" t="s">
        <v>3579</v>
      </c>
      <c r="C615" t="s">
        <v>5829</v>
      </c>
      <c r="D615">
        <v>9322162</v>
      </c>
      <c r="E615" t="s">
        <v>166</v>
      </c>
      <c r="F615" t="s">
        <v>166</v>
      </c>
      <c r="H615" s="507">
        <v>41032</v>
      </c>
      <c r="I615" t="s">
        <v>245</v>
      </c>
      <c r="J615">
        <v>-11</v>
      </c>
      <c r="K615" t="s">
        <v>168</v>
      </c>
      <c r="M615" t="s">
        <v>170</v>
      </c>
      <c r="N615">
        <v>8930610</v>
      </c>
      <c r="O615" t="s">
        <v>3790</v>
      </c>
      <c r="P615" s="507">
        <v>44820</v>
      </c>
      <c r="Q615" t="s">
        <v>187</v>
      </c>
      <c r="R615" s="507">
        <v>43419</v>
      </c>
      <c r="T615" t="s">
        <v>5765</v>
      </c>
      <c r="U615">
        <v>524</v>
      </c>
      <c r="X615">
        <v>5</v>
      </c>
      <c r="Y615" t="s">
        <v>259</v>
      </c>
      <c r="AC615" t="s">
        <v>177</v>
      </c>
      <c r="AD615" t="s">
        <v>9736</v>
      </c>
      <c r="AE615">
        <v>93160</v>
      </c>
      <c r="AF615" t="s">
        <v>10898</v>
      </c>
      <c r="AI615">
        <v>619188012</v>
      </c>
      <c r="AK615" t="s">
        <v>4071</v>
      </c>
      <c r="AL615">
        <v>0</v>
      </c>
      <c r="AM615">
        <v>0</v>
      </c>
    </row>
    <row r="616" spans="1:39" customFormat="1" ht="12.75">
      <c r="A616">
        <v>9464238</v>
      </c>
      <c r="B616" t="s">
        <v>8539</v>
      </c>
      <c r="C616" t="s">
        <v>8540</v>
      </c>
      <c r="D616">
        <v>9464238</v>
      </c>
      <c r="E616" t="s">
        <v>169</v>
      </c>
      <c r="H616" s="507">
        <v>43621</v>
      </c>
      <c r="I616" t="s">
        <v>169</v>
      </c>
      <c r="J616">
        <v>-9</v>
      </c>
      <c r="K616" t="s">
        <v>8</v>
      </c>
      <c r="M616" t="s">
        <v>246</v>
      </c>
      <c r="N616">
        <v>8941359</v>
      </c>
      <c r="O616" t="s">
        <v>587</v>
      </c>
      <c r="P616" s="507">
        <v>44825</v>
      </c>
      <c r="Q616" t="s">
        <v>187</v>
      </c>
      <c r="R616" s="507">
        <v>44825</v>
      </c>
      <c r="T616" t="s">
        <v>5765</v>
      </c>
      <c r="U616">
        <v>500</v>
      </c>
      <c r="X616">
        <v>5</v>
      </c>
      <c r="Y616" t="s">
        <v>259</v>
      </c>
      <c r="AC616" t="s">
        <v>177</v>
      </c>
      <c r="AD616" t="s">
        <v>10334</v>
      </c>
      <c r="AE616">
        <v>94800</v>
      </c>
      <c r="AF616" t="s">
        <v>10899</v>
      </c>
      <c r="AK616" t="s">
        <v>8541</v>
      </c>
      <c r="AL616">
        <v>0</v>
      </c>
      <c r="AM616">
        <v>0</v>
      </c>
    </row>
    <row r="617" spans="1:39" customFormat="1" ht="12.75">
      <c r="A617">
        <v>9541324</v>
      </c>
      <c r="B617" t="s">
        <v>10900</v>
      </c>
      <c r="C617" t="s">
        <v>7676</v>
      </c>
      <c r="D617">
        <v>9541324</v>
      </c>
      <c r="E617" t="s">
        <v>169</v>
      </c>
      <c r="H617" s="507">
        <v>42382</v>
      </c>
      <c r="I617" t="s">
        <v>169</v>
      </c>
      <c r="J617">
        <v>-9</v>
      </c>
      <c r="K617" t="s">
        <v>8</v>
      </c>
      <c r="M617" t="s">
        <v>232</v>
      </c>
      <c r="N617">
        <v>8950479</v>
      </c>
      <c r="O617" t="s">
        <v>516</v>
      </c>
      <c r="P617" s="507">
        <v>44837</v>
      </c>
      <c r="Q617" t="s">
        <v>187</v>
      </c>
      <c r="R617" s="507">
        <v>44837</v>
      </c>
      <c r="T617" t="s">
        <v>5765</v>
      </c>
      <c r="U617">
        <v>500</v>
      </c>
      <c r="X617">
        <v>5</v>
      </c>
      <c r="Y617" t="s">
        <v>259</v>
      </c>
      <c r="AC617" t="s">
        <v>177</v>
      </c>
      <c r="AD617" t="s">
        <v>9714</v>
      </c>
      <c r="AE617">
        <v>95220</v>
      </c>
      <c r="AF617" t="s">
        <v>10901</v>
      </c>
      <c r="AJ617">
        <v>672381933</v>
      </c>
      <c r="AK617" t="s">
        <v>3973</v>
      </c>
      <c r="AL617">
        <v>0</v>
      </c>
      <c r="AM617">
        <v>0</v>
      </c>
    </row>
    <row r="618" spans="1:39" customFormat="1" ht="12.75">
      <c r="A618">
        <v>4115397</v>
      </c>
      <c r="B618" t="s">
        <v>7384</v>
      </c>
      <c r="C618" t="s">
        <v>7535</v>
      </c>
      <c r="D618">
        <v>4115397</v>
      </c>
      <c r="E618" t="s">
        <v>169</v>
      </c>
      <c r="H618" s="507">
        <v>42130</v>
      </c>
      <c r="I618" t="s">
        <v>169</v>
      </c>
      <c r="J618">
        <v>-9</v>
      </c>
      <c r="K618" t="s">
        <v>8</v>
      </c>
      <c r="M618" t="s">
        <v>2783</v>
      </c>
      <c r="N618">
        <v>4410016</v>
      </c>
      <c r="O618" t="s">
        <v>5809</v>
      </c>
      <c r="P618" s="507">
        <v>44822</v>
      </c>
      <c r="Q618" t="s">
        <v>187</v>
      </c>
      <c r="R618" s="507">
        <v>44822</v>
      </c>
      <c r="T618" t="s">
        <v>5765</v>
      </c>
      <c r="U618">
        <v>500</v>
      </c>
      <c r="X618">
        <v>5</v>
      </c>
      <c r="Y618" t="s">
        <v>259</v>
      </c>
      <c r="AC618" t="s">
        <v>177</v>
      </c>
      <c r="AD618" t="s">
        <v>10902</v>
      </c>
      <c r="AE618">
        <v>41160</v>
      </c>
      <c r="AF618" t="s">
        <v>10903</v>
      </c>
      <c r="AJ618">
        <v>666771647</v>
      </c>
      <c r="AK618" t="s">
        <v>8542</v>
      </c>
      <c r="AL618">
        <v>0</v>
      </c>
      <c r="AM618">
        <v>0</v>
      </c>
    </row>
    <row r="619" spans="1:39" customFormat="1" ht="12.75">
      <c r="A619">
        <v>7518771</v>
      </c>
      <c r="B619" t="s">
        <v>864</v>
      </c>
      <c r="C619" t="s">
        <v>656</v>
      </c>
      <c r="D619">
        <v>7518771</v>
      </c>
      <c r="E619" t="s">
        <v>166</v>
      </c>
      <c r="F619" t="s">
        <v>166</v>
      </c>
      <c r="H619" s="507">
        <v>35761</v>
      </c>
      <c r="I619" t="s">
        <v>167</v>
      </c>
      <c r="J619">
        <v>-40</v>
      </c>
      <c r="K619" t="s">
        <v>168</v>
      </c>
      <c r="M619" t="s">
        <v>263</v>
      </c>
      <c r="N619">
        <v>8750120</v>
      </c>
      <c r="O619" t="s">
        <v>287</v>
      </c>
      <c r="P619" s="507">
        <v>44826</v>
      </c>
      <c r="Q619" t="s">
        <v>187</v>
      </c>
      <c r="R619" s="507">
        <v>40809</v>
      </c>
      <c r="S619" s="507">
        <v>44078</v>
      </c>
      <c r="T619" t="s">
        <v>7255</v>
      </c>
      <c r="U619">
        <v>1865</v>
      </c>
      <c r="X619">
        <v>18</v>
      </c>
      <c r="Y619" t="s">
        <v>259</v>
      </c>
      <c r="AB619" s="507">
        <v>43282</v>
      </c>
      <c r="AC619" t="s">
        <v>177</v>
      </c>
      <c r="AD619" t="s">
        <v>10280</v>
      </c>
      <c r="AE619">
        <v>75019</v>
      </c>
      <c r="AF619" t="s">
        <v>10904</v>
      </c>
      <c r="AJ619">
        <v>769789704</v>
      </c>
      <c r="AK619" t="s">
        <v>4072</v>
      </c>
      <c r="AL619">
        <v>0</v>
      </c>
      <c r="AM619">
        <v>0</v>
      </c>
    </row>
    <row r="620" spans="1:39" customFormat="1" ht="12.75">
      <c r="A620">
        <v>725594</v>
      </c>
      <c r="B620" t="s">
        <v>2363</v>
      </c>
      <c r="C620" t="s">
        <v>497</v>
      </c>
      <c r="D620">
        <v>725594</v>
      </c>
      <c r="E620" t="s">
        <v>166</v>
      </c>
      <c r="F620" t="s">
        <v>166</v>
      </c>
      <c r="H620" s="507">
        <v>34488</v>
      </c>
      <c r="I620" t="s">
        <v>167</v>
      </c>
      <c r="J620">
        <v>-40</v>
      </c>
      <c r="K620" t="s">
        <v>168</v>
      </c>
      <c r="M620" t="s">
        <v>178</v>
      </c>
      <c r="N620">
        <v>3350014</v>
      </c>
      <c r="O620" t="s">
        <v>3050</v>
      </c>
      <c r="P620" s="507">
        <v>44819</v>
      </c>
      <c r="Q620" t="s">
        <v>187</v>
      </c>
      <c r="R620" s="507">
        <v>37432</v>
      </c>
      <c r="S620" s="507">
        <v>44039</v>
      </c>
      <c r="T620" t="s">
        <v>7255</v>
      </c>
      <c r="U620">
        <v>1872</v>
      </c>
      <c r="X620">
        <v>18</v>
      </c>
      <c r="Y620" t="s">
        <v>259</v>
      </c>
      <c r="AB620" s="507">
        <v>44743</v>
      </c>
      <c r="AC620" t="s">
        <v>177</v>
      </c>
      <c r="AD620" t="s">
        <v>10905</v>
      </c>
      <c r="AE620">
        <v>35170</v>
      </c>
      <c r="AF620" t="s">
        <v>10906</v>
      </c>
      <c r="AG620" t="s">
        <v>10907</v>
      </c>
      <c r="AJ620">
        <v>643661974</v>
      </c>
      <c r="AK620" t="s">
        <v>4804</v>
      </c>
      <c r="AL620">
        <v>0</v>
      </c>
      <c r="AM620">
        <v>0</v>
      </c>
    </row>
    <row r="621" spans="1:39" customFormat="1" ht="12.75">
      <c r="A621">
        <v>3823526</v>
      </c>
      <c r="B621" t="s">
        <v>2364</v>
      </c>
      <c r="C621" t="s">
        <v>625</v>
      </c>
      <c r="D621">
        <v>3823526</v>
      </c>
      <c r="E621" t="s">
        <v>169</v>
      </c>
      <c r="F621" t="s">
        <v>169</v>
      </c>
      <c r="H621" s="507">
        <v>37038</v>
      </c>
      <c r="I621" t="s">
        <v>167</v>
      </c>
      <c r="J621">
        <v>-40</v>
      </c>
      <c r="K621" t="s">
        <v>168</v>
      </c>
      <c r="M621" t="s">
        <v>275</v>
      </c>
      <c r="N621">
        <v>8910042</v>
      </c>
      <c r="O621" t="s">
        <v>309</v>
      </c>
      <c r="P621" s="507">
        <v>44852</v>
      </c>
      <c r="Q621" t="s">
        <v>187</v>
      </c>
      <c r="R621" s="507">
        <v>39716</v>
      </c>
      <c r="S621" s="507">
        <v>44468</v>
      </c>
      <c r="T621" t="s">
        <v>7255</v>
      </c>
      <c r="U621">
        <v>1896</v>
      </c>
      <c r="X621">
        <v>18</v>
      </c>
      <c r="Y621" t="s">
        <v>259</v>
      </c>
      <c r="AC621" t="s">
        <v>177</v>
      </c>
      <c r="AD621" t="s">
        <v>10908</v>
      </c>
      <c r="AE621">
        <v>38340</v>
      </c>
      <c r="AF621" t="s">
        <v>10909</v>
      </c>
      <c r="AJ621">
        <v>695977181</v>
      </c>
      <c r="AK621" t="s">
        <v>7385</v>
      </c>
      <c r="AL621">
        <v>0</v>
      </c>
      <c r="AM621">
        <v>0</v>
      </c>
    </row>
    <row r="622" spans="1:39" customFormat="1" ht="12.75">
      <c r="A622">
        <v>2941682</v>
      </c>
      <c r="B622" t="s">
        <v>3655</v>
      </c>
      <c r="C622" t="s">
        <v>775</v>
      </c>
      <c r="D622">
        <v>2941682</v>
      </c>
      <c r="E622" t="s">
        <v>166</v>
      </c>
      <c r="F622" t="s">
        <v>166</v>
      </c>
      <c r="H622" s="507">
        <v>41211</v>
      </c>
      <c r="I622" t="s">
        <v>245</v>
      </c>
      <c r="J622">
        <v>-11</v>
      </c>
      <c r="K622" t="s">
        <v>168</v>
      </c>
      <c r="M622" t="s">
        <v>3025</v>
      </c>
      <c r="N622">
        <v>3290010</v>
      </c>
      <c r="O622" t="s">
        <v>3032</v>
      </c>
      <c r="P622" s="507">
        <v>44822</v>
      </c>
      <c r="Q622" t="s">
        <v>187</v>
      </c>
      <c r="R622" s="507">
        <v>44468</v>
      </c>
      <c r="T622" t="s">
        <v>5765</v>
      </c>
      <c r="U622">
        <v>510</v>
      </c>
      <c r="X622">
        <v>5</v>
      </c>
      <c r="Y622" t="s">
        <v>259</v>
      </c>
      <c r="AC622" t="s">
        <v>177</v>
      </c>
      <c r="AD622" t="s">
        <v>10910</v>
      </c>
      <c r="AE622">
        <v>29250</v>
      </c>
      <c r="AF622" t="s">
        <v>10911</v>
      </c>
      <c r="AJ622" t="s">
        <v>6914</v>
      </c>
      <c r="AK622" t="s">
        <v>6915</v>
      </c>
      <c r="AL622">
        <v>0</v>
      </c>
      <c r="AM622">
        <v>0</v>
      </c>
    </row>
    <row r="623" spans="1:39" customFormat="1" ht="12.75">
      <c r="A623">
        <v>9463923</v>
      </c>
      <c r="B623" t="s">
        <v>8543</v>
      </c>
      <c r="C623" t="s">
        <v>2842</v>
      </c>
      <c r="D623">
        <v>9463923</v>
      </c>
      <c r="E623" t="s">
        <v>166</v>
      </c>
      <c r="H623" s="507">
        <v>41531</v>
      </c>
      <c r="I623" t="s">
        <v>251</v>
      </c>
      <c r="J623">
        <v>-10</v>
      </c>
      <c r="K623" t="s">
        <v>8</v>
      </c>
      <c r="M623" t="s">
        <v>246</v>
      </c>
      <c r="N623">
        <v>8940976</v>
      </c>
      <c r="O623" t="s">
        <v>3791</v>
      </c>
      <c r="P623" s="507">
        <v>44812</v>
      </c>
      <c r="Q623" t="s">
        <v>187</v>
      </c>
      <c r="R623" s="507">
        <v>44812</v>
      </c>
      <c r="T623" t="s">
        <v>5765</v>
      </c>
      <c r="U623">
        <v>500</v>
      </c>
      <c r="X623">
        <v>5</v>
      </c>
      <c r="Y623" t="s">
        <v>259</v>
      </c>
      <c r="AC623" t="s">
        <v>177</v>
      </c>
      <c r="AD623" t="s">
        <v>10324</v>
      </c>
      <c r="AE623">
        <v>94100</v>
      </c>
      <c r="AF623" t="s">
        <v>10912</v>
      </c>
      <c r="AK623" t="s">
        <v>8544</v>
      </c>
      <c r="AL623">
        <v>0</v>
      </c>
      <c r="AM623">
        <v>0</v>
      </c>
    </row>
    <row r="624" spans="1:39" customFormat="1" ht="12.75">
      <c r="A624">
        <v>7225281</v>
      </c>
      <c r="B624" t="s">
        <v>865</v>
      </c>
      <c r="C624" t="s">
        <v>902</v>
      </c>
      <c r="D624">
        <v>7225281</v>
      </c>
      <c r="E624" t="s">
        <v>169</v>
      </c>
      <c r="F624" t="s">
        <v>169</v>
      </c>
      <c r="H624" s="507">
        <v>41812</v>
      </c>
      <c r="I624" t="s">
        <v>169</v>
      </c>
      <c r="J624">
        <v>-9</v>
      </c>
      <c r="K624" t="s">
        <v>8</v>
      </c>
      <c r="M624" t="s">
        <v>2152</v>
      </c>
      <c r="N624">
        <v>12720020</v>
      </c>
      <c r="O624" t="s">
        <v>2277</v>
      </c>
      <c r="P624" s="507">
        <v>44839</v>
      </c>
      <c r="Q624" t="s">
        <v>187</v>
      </c>
      <c r="R624" s="507">
        <v>44461</v>
      </c>
      <c r="T624" t="s">
        <v>5765</v>
      </c>
      <c r="U624">
        <v>500</v>
      </c>
      <c r="X624">
        <v>5</v>
      </c>
      <c r="Y624" t="s">
        <v>259</v>
      </c>
      <c r="AC624" t="s">
        <v>177</v>
      </c>
      <c r="AD624" t="s">
        <v>10913</v>
      </c>
      <c r="AE624">
        <v>72170</v>
      </c>
      <c r="AF624" t="s">
        <v>10914</v>
      </c>
      <c r="AI624">
        <v>243975689</v>
      </c>
      <c r="AJ624">
        <v>675692686</v>
      </c>
      <c r="AK624" t="s">
        <v>7136</v>
      </c>
      <c r="AL624">
        <v>1</v>
      </c>
      <c r="AM624">
        <v>0</v>
      </c>
    </row>
    <row r="625" spans="1:39" customFormat="1" ht="12.75">
      <c r="A625">
        <v>7220678</v>
      </c>
      <c r="B625" t="s">
        <v>3345</v>
      </c>
      <c r="C625" t="s">
        <v>361</v>
      </c>
      <c r="D625">
        <v>7220678</v>
      </c>
      <c r="E625" t="s">
        <v>166</v>
      </c>
      <c r="F625" t="s">
        <v>166</v>
      </c>
      <c r="H625" s="507">
        <v>40705</v>
      </c>
      <c r="I625" t="s">
        <v>267</v>
      </c>
      <c r="J625">
        <v>-12</v>
      </c>
      <c r="K625" t="s">
        <v>168</v>
      </c>
      <c r="M625" t="s">
        <v>2152</v>
      </c>
      <c r="N625">
        <v>12720144</v>
      </c>
      <c r="O625" t="s">
        <v>2249</v>
      </c>
      <c r="P625" s="507">
        <v>44798</v>
      </c>
      <c r="Q625" t="s">
        <v>187</v>
      </c>
      <c r="R625" s="507">
        <v>42290</v>
      </c>
      <c r="T625" t="s">
        <v>5765</v>
      </c>
      <c r="U625">
        <v>644</v>
      </c>
      <c r="X625">
        <v>6</v>
      </c>
      <c r="Y625" t="s">
        <v>259</v>
      </c>
      <c r="AC625" t="s">
        <v>177</v>
      </c>
      <c r="AD625" t="s">
        <v>10915</v>
      </c>
      <c r="AE625">
        <v>72650</v>
      </c>
      <c r="AF625" t="s">
        <v>10916</v>
      </c>
      <c r="AJ625">
        <v>608305648</v>
      </c>
      <c r="AK625" t="s">
        <v>4805</v>
      </c>
      <c r="AL625">
        <v>0</v>
      </c>
      <c r="AM625">
        <v>0</v>
      </c>
    </row>
    <row r="626" spans="1:39" customFormat="1" ht="12.75">
      <c r="A626">
        <v>283712</v>
      </c>
      <c r="B626" t="s">
        <v>867</v>
      </c>
      <c r="C626" t="s">
        <v>809</v>
      </c>
      <c r="D626">
        <v>283712</v>
      </c>
      <c r="E626" t="s">
        <v>166</v>
      </c>
      <c r="F626" t="s">
        <v>166</v>
      </c>
      <c r="H626" s="507">
        <v>29725</v>
      </c>
      <c r="I626" t="s">
        <v>192</v>
      </c>
      <c r="J626">
        <v>-50</v>
      </c>
      <c r="K626" t="s">
        <v>168</v>
      </c>
      <c r="M626" t="s">
        <v>275</v>
      </c>
      <c r="N626">
        <v>8910667</v>
      </c>
      <c r="O626" t="s">
        <v>7298</v>
      </c>
      <c r="P626" s="507">
        <v>44809</v>
      </c>
      <c r="Q626" t="s">
        <v>187</v>
      </c>
      <c r="R626" s="507">
        <v>37432</v>
      </c>
      <c r="S626" s="507">
        <v>44809</v>
      </c>
      <c r="T626" t="s">
        <v>181</v>
      </c>
      <c r="U626">
        <v>1647</v>
      </c>
      <c r="X626">
        <v>16</v>
      </c>
      <c r="Y626" t="s">
        <v>259</v>
      </c>
      <c r="AB626" s="507">
        <v>44743</v>
      </c>
      <c r="AC626" t="s">
        <v>177</v>
      </c>
      <c r="AD626" t="s">
        <v>10145</v>
      </c>
      <c r="AE626">
        <v>91380</v>
      </c>
      <c r="AF626" t="s">
        <v>10917</v>
      </c>
      <c r="AJ626">
        <v>669344312</v>
      </c>
      <c r="AK626" t="s">
        <v>4073</v>
      </c>
      <c r="AL626">
        <v>0</v>
      </c>
      <c r="AM626">
        <v>0</v>
      </c>
    </row>
    <row r="627" spans="1:39" customFormat="1" ht="12.75">
      <c r="A627">
        <v>3537745</v>
      </c>
      <c r="B627" t="s">
        <v>3453</v>
      </c>
      <c r="C627" t="s">
        <v>876</v>
      </c>
      <c r="D627">
        <v>3537745</v>
      </c>
      <c r="E627" t="s">
        <v>166</v>
      </c>
      <c r="F627" t="s">
        <v>166</v>
      </c>
      <c r="H627" s="507">
        <v>40598</v>
      </c>
      <c r="I627" t="s">
        <v>267</v>
      </c>
      <c r="J627">
        <v>-12</v>
      </c>
      <c r="K627" t="s">
        <v>168</v>
      </c>
      <c r="M627" t="s">
        <v>178</v>
      </c>
      <c r="N627">
        <v>3350014</v>
      </c>
      <c r="O627" t="s">
        <v>3050</v>
      </c>
      <c r="P627" s="507">
        <v>44818</v>
      </c>
      <c r="Q627" t="s">
        <v>187</v>
      </c>
      <c r="R627" s="507">
        <v>43083</v>
      </c>
      <c r="T627" t="s">
        <v>5765</v>
      </c>
      <c r="U627">
        <v>639</v>
      </c>
      <c r="X627">
        <v>6</v>
      </c>
      <c r="Y627" t="s">
        <v>259</v>
      </c>
      <c r="AC627" t="s">
        <v>177</v>
      </c>
      <c r="AD627" t="s">
        <v>10918</v>
      </c>
      <c r="AE627">
        <v>35740</v>
      </c>
      <c r="AF627" t="s">
        <v>10919</v>
      </c>
      <c r="AJ627">
        <v>671513538</v>
      </c>
      <c r="AK627" t="s">
        <v>5277</v>
      </c>
      <c r="AL627">
        <v>0</v>
      </c>
      <c r="AM627">
        <v>0</v>
      </c>
    </row>
    <row r="628" spans="1:39" customFormat="1" ht="12.75">
      <c r="A628">
        <v>9258655</v>
      </c>
      <c r="B628" t="s">
        <v>8545</v>
      </c>
      <c r="C628" t="s">
        <v>439</v>
      </c>
      <c r="D628">
        <v>9258655</v>
      </c>
      <c r="E628" t="s">
        <v>169</v>
      </c>
      <c r="H628" s="507">
        <v>41071</v>
      </c>
      <c r="I628" t="s">
        <v>245</v>
      </c>
      <c r="J628">
        <v>-11</v>
      </c>
      <c r="K628" t="s">
        <v>8</v>
      </c>
      <c r="M628" t="s">
        <v>203</v>
      </c>
      <c r="N628">
        <v>8921256</v>
      </c>
      <c r="O628" t="s">
        <v>317</v>
      </c>
      <c r="P628" s="507">
        <v>44819</v>
      </c>
      <c r="Q628" t="s">
        <v>187</v>
      </c>
      <c r="R628" s="507">
        <v>44819</v>
      </c>
      <c r="T628" t="s">
        <v>5765</v>
      </c>
      <c r="U628">
        <v>500</v>
      </c>
      <c r="X628">
        <v>5</v>
      </c>
      <c r="Y628" t="s">
        <v>259</v>
      </c>
      <c r="AC628" t="s">
        <v>177</v>
      </c>
      <c r="AD628" t="s">
        <v>10920</v>
      </c>
      <c r="AE628">
        <v>92800</v>
      </c>
      <c r="AF628" t="s">
        <v>10921</v>
      </c>
      <c r="AJ628">
        <v>624677105</v>
      </c>
      <c r="AK628" t="s">
        <v>8546</v>
      </c>
      <c r="AL628">
        <v>0</v>
      </c>
      <c r="AM628">
        <v>0</v>
      </c>
    </row>
    <row r="629" spans="1:39" customFormat="1" ht="12.75">
      <c r="A629">
        <v>4510305</v>
      </c>
      <c r="B629" t="s">
        <v>2860</v>
      </c>
      <c r="C629" t="s">
        <v>591</v>
      </c>
      <c r="D629">
        <v>4510305</v>
      </c>
      <c r="E629" t="s">
        <v>166</v>
      </c>
      <c r="F629" t="s">
        <v>166</v>
      </c>
      <c r="H629" s="507">
        <v>26005</v>
      </c>
      <c r="I629" t="s">
        <v>367</v>
      </c>
      <c r="J629">
        <v>-60</v>
      </c>
      <c r="K629" t="s">
        <v>168</v>
      </c>
      <c r="M629" t="s">
        <v>2764</v>
      </c>
      <c r="N629">
        <v>4450571</v>
      </c>
      <c r="O629" t="s">
        <v>2782</v>
      </c>
      <c r="P629" s="507">
        <v>44803</v>
      </c>
      <c r="Q629" t="s">
        <v>187</v>
      </c>
      <c r="R629" s="507">
        <v>37432</v>
      </c>
      <c r="S629" s="507">
        <v>44445</v>
      </c>
      <c r="T629" t="s">
        <v>7255</v>
      </c>
      <c r="U629">
        <v>1644</v>
      </c>
      <c r="X629">
        <v>16</v>
      </c>
      <c r="Y629" t="s">
        <v>259</v>
      </c>
      <c r="AC629" t="s">
        <v>177</v>
      </c>
      <c r="AD629" t="s">
        <v>10015</v>
      </c>
      <c r="AE629">
        <v>45000</v>
      </c>
      <c r="AF629" t="s">
        <v>10922</v>
      </c>
      <c r="AI629">
        <v>238241126</v>
      </c>
      <c r="AJ629">
        <v>672332329</v>
      </c>
      <c r="AK629" t="s">
        <v>5509</v>
      </c>
      <c r="AL629">
        <v>0</v>
      </c>
      <c r="AM629">
        <v>0</v>
      </c>
    </row>
    <row r="630" spans="1:39" customFormat="1" ht="12.75">
      <c r="A630">
        <v>9527737</v>
      </c>
      <c r="B630" t="s">
        <v>868</v>
      </c>
      <c r="C630" t="s">
        <v>598</v>
      </c>
      <c r="D630">
        <v>9527737</v>
      </c>
      <c r="E630" t="s">
        <v>166</v>
      </c>
      <c r="F630" t="s">
        <v>166</v>
      </c>
      <c r="H630" s="507">
        <v>36796</v>
      </c>
      <c r="I630" t="s">
        <v>167</v>
      </c>
      <c r="J630">
        <v>-40</v>
      </c>
      <c r="K630" t="s">
        <v>168</v>
      </c>
      <c r="M630" t="s">
        <v>232</v>
      </c>
      <c r="N630">
        <v>8950481</v>
      </c>
      <c r="O630" t="s">
        <v>457</v>
      </c>
      <c r="P630" s="507">
        <v>44827</v>
      </c>
      <c r="Q630" t="s">
        <v>187</v>
      </c>
      <c r="R630" s="507">
        <v>39468</v>
      </c>
      <c r="S630" s="507">
        <v>44825</v>
      </c>
      <c r="T630" t="s">
        <v>181</v>
      </c>
      <c r="U630">
        <v>1942</v>
      </c>
      <c r="X630">
        <v>19</v>
      </c>
      <c r="Y630" t="s">
        <v>259</v>
      </c>
      <c r="AC630" t="s">
        <v>177</v>
      </c>
      <c r="AD630" t="s">
        <v>10923</v>
      </c>
      <c r="AE630">
        <v>95460</v>
      </c>
      <c r="AF630" t="s">
        <v>10924</v>
      </c>
      <c r="AJ630">
        <v>651953826</v>
      </c>
      <c r="AK630" t="s">
        <v>6916</v>
      </c>
      <c r="AL630">
        <v>0</v>
      </c>
      <c r="AM630">
        <v>0</v>
      </c>
    </row>
    <row r="631" spans="1:39" customFormat="1" ht="12.75">
      <c r="A631">
        <v>2213191</v>
      </c>
      <c r="B631" t="s">
        <v>2365</v>
      </c>
      <c r="C631" t="s">
        <v>458</v>
      </c>
      <c r="D631">
        <v>2213191</v>
      </c>
      <c r="E631" t="s">
        <v>166</v>
      </c>
      <c r="F631" t="s">
        <v>166</v>
      </c>
      <c r="H631" s="507">
        <v>34829</v>
      </c>
      <c r="I631" t="s">
        <v>167</v>
      </c>
      <c r="J631">
        <v>-40</v>
      </c>
      <c r="K631" t="s">
        <v>168</v>
      </c>
      <c r="M631" t="s">
        <v>215</v>
      </c>
      <c r="N631">
        <v>3220033</v>
      </c>
      <c r="O631" t="s">
        <v>216</v>
      </c>
      <c r="P631" s="507">
        <v>44818</v>
      </c>
      <c r="Q631" t="s">
        <v>187</v>
      </c>
      <c r="R631" s="507">
        <v>38358</v>
      </c>
      <c r="S631" s="507">
        <v>44081</v>
      </c>
      <c r="T631" t="s">
        <v>7255</v>
      </c>
      <c r="U631">
        <v>2158</v>
      </c>
      <c r="V631" t="s">
        <v>172</v>
      </c>
      <c r="W631">
        <v>687</v>
      </c>
      <c r="X631" t="s">
        <v>173</v>
      </c>
      <c r="Y631" t="s">
        <v>259</v>
      </c>
      <c r="AC631" t="s">
        <v>177</v>
      </c>
      <c r="AD631" t="s">
        <v>10925</v>
      </c>
      <c r="AE631">
        <v>22000</v>
      </c>
      <c r="AF631" t="s">
        <v>10926</v>
      </c>
      <c r="AI631">
        <v>296604538</v>
      </c>
      <c r="AJ631">
        <v>603535009</v>
      </c>
      <c r="AK631" t="s">
        <v>5278</v>
      </c>
      <c r="AL631">
        <v>0</v>
      </c>
      <c r="AM631">
        <v>0</v>
      </c>
    </row>
    <row r="632" spans="1:39" customFormat="1" ht="12.75">
      <c r="A632">
        <v>2214455</v>
      </c>
      <c r="B632" t="s">
        <v>2365</v>
      </c>
      <c r="C632" t="s">
        <v>189</v>
      </c>
      <c r="D632">
        <v>2214455</v>
      </c>
      <c r="E632" t="s">
        <v>166</v>
      </c>
      <c r="F632" t="s">
        <v>166</v>
      </c>
      <c r="H632" s="507">
        <v>36088</v>
      </c>
      <c r="I632" t="s">
        <v>167</v>
      </c>
      <c r="J632">
        <v>-40</v>
      </c>
      <c r="K632" t="s">
        <v>168</v>
      </c>
      <c r="M632" t="s">
        <v>215</v>
      </c>
      <c r="N632">
        <v>3220033</v>
      </c>
      <c r="O632" t="s">
        <v>216</v>
      </c>
      <c r="P632" s="507">
        <v>44807</v>
      </c>
      <c r="Q632" t="s">
        <v>187</v>
      </c>
      <c r="R632" s="507">
        <v>39339</v>
      </c>
      <c r="S632" s="507">
        <v>44081</v>
      </c>
      <c r="T632" t="s">
        <v>7255</v>
      </c>
      <c r="U632">
        <v>1878</v>
      </c>
      <c r="X632">
        <v>18</v>
      </c>
      <c r="Y632" t="s">
        <v>259</v>
      </c>
      <c r="AC632" t="s">
        <v>177</v>
      </c>
      <c r="AD632" t="s">
        <v>10925</v>
      </c>
      <c r="AE632">
        <v>22000</v>
      </c>
      <c r="AF632" t="s">
        <v>10927</v>
      </c>
      <c r="AI632">
        <v>296604538</v>
      </c>
      <c r="AJ632">
        <v>682215017</v>
      </c>
      <c r="AK632" t="s">
        <v>5279</v>
      </c>
      <c r="AL632">
        <v>0</v>
      </c>
      <c r="AM632">
        <v>0</v>
      </c>
    </row>
    <row r="633" spans="1:39" customFormat="1" ht="12.75">
      <c r="A633">
        <v>2214461</v>
      </c>
      <c r="B633" t="s">
        <v>2365</v>
      </c>
      <c r="C633" t="s">
        <v>506</v>
      </c>
      <c r="D633">
        <v>2214461</v>
      </c>
      <c r="E633" t="s">
        <v>166</v>
      </c>
      <c r="F633" t="s">
        <v>166</v>
      </c>
      <c r="H633" s="507">
        <v>36879</v>
      </c>
      <c r="I633" t="s">
        <v>167</v>
      </c>
      <c r="J633">
        <v>-40</v>
      </c>
      <c r="K633" t="s">
        <v>168</v>
      </c>
      <c r="M633" t="s">
        <v>215</v>
      </c>
      <c r="N633">
        <v>3220033</v>
      </c>
      <c r="O633" t="s">
        <v>216</v>
      </c>
      <c r="P633" s="507">
        <v>44818</v>
      </c>
      <c r="Q633" t="s">
        <v>187</v>
      </c>
      <c r="R633" s="507">
        <v>39341</v>
      </c>
      <c r="S633" s="507">
        <v>44081</v>
      </c>
      <c r="T633" t="s">
        <v>7255</v>
      </c>
      <c r="U633">
        <v>1943</v>
      </c>
      <c r="X633">
        <v>19</v>
      </c>
      <c r="Y633" t="s">
        <v>259</v>
      </c>
      <c r="AC633" t="s">
        <v>177</v>
      </c>
      <c r="AD633" t="s">
        <v>10925</v>
      </c>
      <c r="AE633">
        <v>22000</v>
      </c>
      <c r="AF633" t="s">
        <v>10926</v>
      </c>
      <c r="AI633">
        <v>296624538</v>
      </c>
      <c r="AJ633">
        <v>682215017</v>
      </c>
      <c r="AK633" t="s">
        <v>5279</v>
      </c>
      <c r="AL633">
        <v>0</v>
      </c>
      <c r="AM633">
        <v>0</v>
      </c>
    </row>
    <row r="634" spans="1:39" customFormat="1" ht="12.75">
      <c r="A634">
        <v>7881462</v>
      </c>
      <c r="B634" t="s">
        <v>3497</v>
      </c>
      <c r="C634" t="s">
        <v>3498</v>
      </c>
      <c r="D634">
        <v>7881462</v>
      </c>
      <c r="E634" t="s">
        <v>166</v>
      </c>
      <c r="F634" t="s">
        <v>166</v>
      </c>
      <c r="H634" s="507">
        <v>40554</v>
      </c>
      <c r="I634" t="s">
        <v>267</v>
      </c>
      <c r="J634">
        <v>-12</v>
      </c>
      <c r="K634" t="s">
        <v>168</v>
      </c>
      <c r="M634" t="s">
        <v>238</v>
      </c>
      <c r="N634">
        <v>8780329</v>
      </c>
      <c r="O634" t="s">
        <v>548</v>
      </c>
      <c r="P634" s="507">
        <v>44811</v>
      </c>
      <c r="Q634" t="s">
        <v>187</v>
      </c>
      <c r="R634" s="507">
        <v>43352</v>
      </c>
      <c r="S634" s="507">
        <v>44742</v>
      </c>
      <c r="T634" t="s">
        <v>181</v>
      </c>
      <c r="U634">
        <v>637</v>
      </c>
      <c r="X634">
        <v>6</v>
      </c>
      <c r="Y634" t="s">
        <v>259</v>
      </c>
      <c r="AC634" t="s">
        <v>177</v>
      </c>
      <c r="AD634" t="s">
        <v>10928</v>
      </c>
      <c r="AE634">
        <v>78000</v>
      </c>
      <c r="AF634" t="s">
        <v>10929</v>
      </c>
      <c r="AI634">
        <v>629881560</v>
      </c>
      <c r="AJ634">
        <v>626572602</v>
      </c>
      <c r="AK634" t="s">
        <v>8547</v>
      </c>
      <c r="AL634">
        <v>0</v>
      </c>
      <c r="AM634">
        <v>0</v>
      </c>
    </row>
    <row r="635" spans="1:39" customFormat="1" ht="12.75">
      <c r="A635">
        <v>5624540</v>
      </c>
      <c r="B635" t="s">
        <v>6295</v>
      </c>
      <c r="C635" t="s">
        <v>7359</v>
      </c>
      <c r="D635">
        <v>5624540</v>
      </c>
      <c r="E635" t="s">
        <v>169</v>
      </c>
      <c r="H635" s="507">
        <v>41851</v>
      </c>
      <c r="I635" t="s">
        <v>169</v>
      </c>
      <c r="J635">
        <v>-9</v>
      </c>
      <c r="K635" t="s">
        <v>8</v>
      </c>
      <c r="M635" t="s">
        <v>217</v>
      </c>
      <c r="N635">
        <v>3560028</v>
      </c>
      <c r="O635" t="s">
        <v>3044</v>
      </c>
      <c r="P635" s="507">
        <v>44845</v>
      </c>
      <c r="Q635" t="s">
        <v>187</v>
      </c>
      <c r="R635" s="507">
        <v>44845</v>
      </c>
      <c r="T635" t="s">
        <v>5765</v>
      </c>
      <c r="U635">
        <v>500</v>
      </c>
      <c r="X635">
        <v>5</v>
      </c>
      <c r="Y635" t="s">
        <v>259</v>
      </c>
      <c r="AC635" t="s">
        <v>177</v>
      </c>
      <c r="AD635" t="s">
        <v>10930</v>
      </c>
      <c r="AE635">
        <v>56240</v>
      </c>
      <c r="AF635" t="s">
        <v>10931</v>
      </c>
      <c r="AJ635">
        <v>671152223</v>
      </c>
      <c r="AK635" t="s">
        <v>6296</v>
      </c>
      <c r="AL635">
        <v>1</v>
      </c>
      <c r="AM635">
        <v>1</v>
      </c>
    </row>
    <row r="636" spans="1:39" customFormat="1" ht="12.75">
      <c r="A636">
        <v>5622714</v>
      </c>
      <c r="B636" t="s">
        <v>6295</v>
      </c>
      <c r="C636" t="s">
        <v>945</v>
      </c>
      <c r="D636">
        <v>5622714</v>
      </c>
      <c r="E636" t="s">
        <v>166</v>
      </c>
      <c r="F636" t="s">
        <v>166</v>
      </c>
      <c r="H636" s="507">
        <v>41155</v>
      </c>
      <c r="I636" t="s">
        <v>245</v>
      </c>
      <c r="J636">
        <v>-11</v>
      </c>
      <c r="K636" t="s">
        <v>168</v>
      </c>
      <c r="M636" t="s">
        <v>217</v>
      </c>
      <c r="N636">
        <v>3560028</v>
      </c>
      <c r="O636" t="s">
        <v>3044</v>
      </c>
      <c r="P636" s="507">
        <v>44816</v>
      </c>
      <c r="Q636" t="s">
        <v>187</v>
      </c>
      <c r="R636" s="507">
        <v>43737</v>
      </c>
      <c r="T636" t="s">
        <v>5765</v>
      </c>
      <c r="U636">
        <v>586</v>
      </c>
      <c r="X636">
        <v>5</v>
      </c>
      <c r="Y636" t="s">
        <v>259</v>
      </c>
      <c r="AC636" t="s">
        <v>177</v>
      </c>
      <c r="AD636" t="s">
        <v>10930</v>
      </c>
      <c r="AE636">
        <v>56240</v>
      </c>
      <c r="AF636" t="s">
        <v>10932</v>
      </c>
      <c r="AJ636">
        <v>671152223</v>
      </c>
      <c r="AK636" t="s">
        <v>6296</v>
      </c>
      <c r="AL636">
        <v>0</v>
      </c>
      <c r="AM636">
        <v>0</v>
      </c>
    </row>
    <row r="637" spans="1:39" customFormat="1" ht="12.75">
      <c r="A637">
        <v>946441</v>
      </c>
      <c r="B637" t="s">
        <v>869</v>
      </c>
      <c r="C637" t="s">
        <v>870</v>
      </c>
      <c r="D637">
        <v>946441</v>
      </c>
      <c r="E637" t="s">
        <v>166</v>
      </c>
      <c r="F637" t="s">
        <v>166</v>
      </c>
      <c r="H637" s="507">
        <v>30371</v>
      </c>
      <c r="I637" t="s">
        <v>167</v>
      </c>
      <c r="J637">
        <v>-40</v>
      </c>
      <c r="K637" t="s">
        <v>168</v>
      </c>
      <c r="M637" t="s">
        <v>203</v>
      </c>
      <c r="N637">
        <v>8921190</v>
      </c>
      <c r="O637" t="s">
        <v>204</v>
      </c>
      <c r="P637" s="507">
        <v>44817</v>
      </c>
      <c r="Q637" t="s">
        <v>187</v>
      </c>
      <c r="R637" s="507">
        <v>37432</v>
      </c>
      <c r="S637" s="507">
        <v>44092</v>
      </c>
      <c r="T637" t="s">
        <v>7255</v>
      </c>
      <c r="U637">
        <v>2403</v>
      </c>
      <c r="V637" t="s">
        <v>172</v>
      </c>
      <c r="W637">
        <v>322</v>
      </c>
      <c r="X637" t="s">
        <v>173</v>
      </c>
      <c r="Y637" t="s">
        <v>259</v>
      </c>
      <c r="AB637" s="507">
        <v>44743</v>
      </c>
      <c r="AC637" t="s">
        <v>177</v>
      </c>
      <c r="AD637" t="s">
        <v>10933</v>
      </c>
      <c r="AE637">
        <v>94450</v>
      </c>
      <c r="AF637" t="s">
        <v>10934</v>
      </c>
      <c r="AJ637">
        <v>637549098</v>
      </c>
      <c r="AK637" t="s">
        <v>4074</v>
      </c>
      <c r="AL637">
        <v>0</v>
      </c>
      <c r="AM637">
        <v>0</v>
      </c>
    </row>
    <row r="638" spans="1:39" customFormat="1" ht="12.75">
      <c r="A638">
        <v>8521061</v>
      </c>
      <c r="B638" t="s">
        <v>2366</v>
      </c>
      <c r="C638" t="s">
        <v>1039</v>
      </c>
      <c r="D638">
        <v>8521061</v>
      </c>
      <c r="E638" t="s">
        <v>166</v>
      </c>
      <c r="F638" t="s">
        <v>166</v>
      </c>
      <c r="H638" s="507">
        <v>30090</v>
      </c>
      <c r="I638" t="s">
        <v>192</v>
      </c>
      <c r="J638">
        <v>-50</v>
      </c>
      <c r="K638" t="s">
        <v>8</v>
      </c>
      <c r="M638" t="s">
        <v>208</v>
      </c>
      <c r="N638">
        <v>12850007</v>
      </c>
      <c r="O638" t="s">
        <v>2247</v>
      </c>
      <c r="P638" s="507">
        <v>44754</v>
      </c>
      <c r="Q638" t="s">
        <v>187</v>
      </c>
      <c r="R638" s="507">
        <v>39346</v>
      </c>
      <c r="S638" s="507">
        <v>44025</v>
      </c>
      <c r="T638" t="s">
        <v>7255</v>
      </c>
      <c r="U638">
        <v>954</v>
      </c>
      <c r="X638">
        <v>9</v>
      </c>
      <c r="Y638" t="s">
        <v>259</v>
      </c>
      <c r="AC638" t="s">
        <v>177</v>
      </c>
      <c r="AD638" t="s">
        <v>10935</v>
      </c>
      <c r="AE638">
        <v>85150</v>
      </c>
      <c r="AF638" t="s">
        <v>10936</v>
      </c>
      <c r="AI638">
        <v>676398338</v>
      </c>
      <c r="AK638" t="s">
        <v>4806</v>
      </c>
      <c r="AL638">
        <v>0</v>
      </c>
      <c r="AM638">
        <v>0</v>
      </c>
    </row>
    <row r="639" spans="1:39" customFormat="1" ht="12.75">
      <c r="A639">
        <v>2816464</v>
      </c>
      <c r="B639" t="s">
        <v>10937</v>
      </c>
      <c r="C639" t="s">
        <v>5835</v>
      </c>
      <c r="D639">
        <v>2816464</v>
      </c>
      <c r="E639" t="s">
        <v>169</v>
      </c>
      <c r="H639" s="507">
        <v>41976</v>
      </c>
      <c r="I639" t="s">
        <v>169</v>
      </c>
      <c r="J639">
        <v>-9</v>
      </c>
      <c r="K639" t="s">
        <v>8</v>
      </c>
      <c r="M639" t="s">
        <v>231</v>
      </c>
      <c r="N639">
        <v>4280045</v>
      </c>
      <c r="O639" t="s">
        <v>2845</v>
      </c>
      <c r="P639" s="507">
        <v>44828</v>
      </c>
      <c r="Q639" t="s">
        <v>187</v>
      </c>
      <c r="R639" s="507">
        <v>44828</v>
      </c>
      <c r="T639" t="s">
        <v>5765</v>
      </c>
      <c r="U639">
        <v>500</v>
      </c>
      <c r="X639">
        <v>5</v>
      </c>
      <c r="Y639" t="s">
        <v>259</v>
      </c>
      <c r="AC639" t="s">
        <v>177</v>
      </c>
      <c r="AD639" t="s">
        <v>10938</v>
      </c>
      <c r="AE639">
        <v>28230</v>
      </c>
      <c r="AF639" t="s">
        <v>10939</v>
      </c>
      <c r="AK639" t="s">
        <v>10940</v>
      </c>
      <c r="AL639">
        <v>0</v>
      </c>
      <c r="AM639">
        <v>0</v>
      </c>
    </row>
    <row r="640" spans="1:39" customFormat="1" ht="12.75">
      <c r="A640">
        <v>9437251</v>
      </c>
      <c r="B640" t="s">
        <v>873</v>
      </c>
      <c r="C640" t="s">
        <v>766</v>
      </c>
      <c r="D640">
        <v>9437251</v>
      </c>
      <c r="E640" t="s">
        <v>166</v>
      </c>
      <c r="F640" t="s">
        <v>166</v>
      </c>
      <c r="H640" s="507">
        <v>37385</v>
      </c>
      <c r="I640" t="s">
        <v>167</v>
      </c>
      <c r="J640">
        <v>-40</v>
      </c>
      <c r="K640" t="s">
        <v>168</v>
      </c>
      <c r="M640" t="s">
        <v>246</v>
      </c>
      <c r="N640">
        <v>8940073</v>
      </c>
      <c r="O640" t="s">
        <v>258</v>
      </c>
      <c r="P640" s="507">
        <v>44804</v>
      </c>
      <c r="Q640" t="s">
        <v>187</v>
      </c>
      <c r="R640" s="507">
        <v>40082</v>
      </c>
      <c r="S640" s="507">
        <v>44767</v>
      </c>
      <c r="T640" t="s">
        <v>181</v>
      </c>
      <c r="U640">
        <v>1876</v>
      </c>
      <c r="X640">
        <v>18</v>
      </c>
      <c r="Y640" t="s">
        <v>259</v>
      </c>
      <c r="AC640" t="s">
        <v>177</v>
      </c>
      <c r="AD640" t="s">
        <v>10262</v>
      </c>
      <c r="AE640">
        <v>94120</v>
      </c>
      <c r="AF640" t="s">
        <v>10941</v>
      </c>
      <c r="AJ640">
        <v>646535064</v>
      </c>
      <c r="AK640" t="s">
        <v>4075</v>
      </c>
      <c r="AL640">
        <v>0</v>
      </c>
      <c r="AM640">
        <v>0</v>
      </c>
    </row>
    <row r="641" spans="1:39" customFormat="1" ht="12.75">
      <c r="A641">
        <v>8530787</v>
      </c>
      <c r="B641" t="s">
        <v>873</v>
      </c>
      <c r="C641" t="s">
        <v>519</v>
      </c>
      <c r="D641">
        <v>8530787</v>
      </c>
      <c r="E641" t="s">
        <v>166</v>
      </c>
      <c r="F641" t="s">
        <v>166</v>
      </c>
      <c r="H641" s="507">
        <v>40525</v>
      </c>
      <c r="I641" t="s">
        <v>254</v>
      </c>
      <c r="J641">
        <v>-13</v>
      </c>
      <c r="K641" t="s">
        <v>168</v>
      </c>
      <c r="M641" t="s">
        <v>208</v>
      </c>
      <c r="N641">
        <v>12850024</v>
      </c>
      <c r="O641" t="s">
        <v>2184</v>
      </c>
      <c r="P641" s="507">
        <v>44793</v>
      </c>
      <c r="Q641" t="s">
        <v>187</v>
      </c>
      <c r="R641" s="507">
        <v>44449</v>
      </c>
      <c r="T641" t="s">
        <v>5765</v>
      </c>
      <c r="U641">
        <v>640</v>
      </c>
      <c r="X641">
        <v>6</v>
      </c>
      <c r="Y641" t="s">
        <v>259</v>
      </c>
      <c r="AC641" t="s">
        <v>177</v>
      </c>
      <c r="AD641" t="s">
        <v>10942</v>
      </c>
      <c r="AE641">
        <v>85140</v>
      </c>
      <c r="AF641" t="s">
        <v>10943</v>
      </c>
      <c r="AJ641">
        <v>620438395</v>
      </c>
      <c r="AK641" t="s">
        <v>6764</v>
      </c>
      <c r="AL641">
        <v>1</v>
      </c>
      <c r="AM641">
        <v>0</v>
      </c>
    </row>
    <row r="642" spans="1:39" customFormat="1" ht="12.75">
      <c r="A642">
        <v>8511368</v>
      </c>
      <c r="B642" t="s">
        <v>2368</v>
      </c>
      <c r="C642" t="s">
        <v>598</v>
      </c>
      <c r="D642">
        <v>8511368</v>
      </c>
      <c r="E642" t="s">
        <v>166</v>
      </c>
      <c r="F642" t="s">
        <v>166</v>
      </c>
      <c r="H642" s="507">
        <v>32316</v>
      </c>
      <c r="I642" t="s">
        <v>167</v>
      </c>
      <c r="J642">
        <v>-40</v>
      </c>
      <c r="K642" t="s">
        <v>168</v>
      </c>
      <c r="M642" t="s">
        <v>208</v>
      </c>
      <c r="N642">
        <v>12850023</v>
      </c>
      <c r="O642" t="s">
        <v>8165</v>
      </c>
      <c r="P642" s="507">
        <v>44812</v>
      </c>
      <c r="Q642" t="s">
        <v>187</v>
      </c>
      <c r="R642" s="507">
        <v>37432</v>
      </c>
      <c r="S642" s="507">
        <v>44090</v>
      </c>
      <c r="T642" t="s">
        <v>7255</v>
      </c>
      <c r="U642">
        <v>1976</v>
      </c>
      <c r="X642">
        <v>19</v>
      </c>
      <c r="Y642" t="s">
        <v>259</v>
      </c>
      <c r="AC642" t="s">
        <v>177</v>
      </c>
      <c r="AD642" t="s">
        <v>10944</v>
      </c>
      <c r="AE642">
        <v>85430</v>
      </c>
      <c r="AF642" t="s">
        <v>10945</v>
      </c>
      <c r="AI642">
        <v>228155164</v>
      </c>
      <c r="AJ642">
        <v>623260510</v>
      </c>
      <c r="AK642" t="s">
        <v>4807</v>
      </c>
      <c r="AL642">
        <v>0</v>
      </c>
      <c r="AM642">
        <v>0</v>
      </c>
    </row>
    <row r="643" spans="1:39" customFormat="1" ht="12.75">
      <c r="A643">
        <v>7519678</v>
      </c>
      <c r="B643" t="s">
        <v>875</v>
      </c>
      <c r="C643" t="s">
        <v>439</v>
      </c>
      <c r="D643">
        <v>7519678</v>
      </c>
      <c r="E643" t="s">
        <v>166</v>
      </c>
      <c r="F643" t="s">
        <v>166</v>
      </c>
      <c r="H643" s="507">
        <v>37239</v>
      </c>
      <c r="I643" t="s">
        <v>167</v>
      </c>
      <c r="J643">
        <v>-40</v>
      </c>
      <c r="K643" t="s">
        <v>8</v>
      </c>
      <c r="M643" t="s">
        <v>263</v>
      </c>
      <c r="N643">
        <v>8750120</v>
      </c>
      <c r="O643" t="s">
        <v>287</v>
      </c>
      <c r="P643" s="507">
        <v>44771</v>
      </c>
      <c r="Q643" t="s">
        <v>187</v>
      </c>
      <c r="R643" s="507">
        <v>41172</v>
      </c>
      <c r="S643" s="507">
        <v>44789</v>
      </c>
      <c r="T643" t="s">
        <v>181</v>
      </c>
      <c r="U643">
        <v>1231</v>
      </c>
      <c r="X643">
        <v>12</v>
      </c>
      <c r="Y643" t="s">
        <v>259</v>
      </c>
      <c r="AB643" s="507">
        <v>44743</v>
      </c>
      <c r="AC643" t="s">
        <v>177</v>
      </c>
      <c r="AD643" t="s">
        <v>10280</v>
      </c>
      <c r="AE643">
        <v>75019</v>
      </c>
      <c r="AF643" t="s">
        <v>10946</v>
      </c>
      <c r="AI643">
        <v>768467891</v>
      </c>
      <c r="AK643" t="s">
        <v>7386</v>
      </c>
      <c r="AL643">
        <v>0</v>
      </c>
      <c r="AM643">
        <v>0</v>
      </c>
    </row>
    <row r="644" spans="1:39" customFormat="1" ht="12.75">
      <c r="A644">
        <v>7519679</v>
      </c>
      <c r="B644" t="s">
        <v>875</v>
      </c>
      <c r="C644" t="s">
        <v>262</v>
      </c>
      <c r="D644">
        <v>7519679</v>
      </c>
      <c r="E644" t="s">
        <v>166</v>
      </c>
      <c r="F644" t="s">
        <v>166</v>
      </c>
      <c r="H644" s="507">
        <v>36260</v>
      </c>
      <c r="I644" t="s">
        <v>167</v>
      </c>
      <c r="J644">
        <v>-40</v>
      </c>
      <c r="K644" t="s">
        <v>8</v>
      </c>
      <c r="M644" t="s">
        <v>263</v>
      </c>
      <c r="N644">
        <v>8750120</v>
      </c>
      <c r="O644" t="s">
        <v>287</v>
      </c>
      <c r="P644" s="507">
        <v>44800</v>
      </c>
      <c r="Q644" t="s">
        <v>187</v>
      </c>
      <c r="R644" s="507">
        <v>41172</v>
      </c>
      <c r="S644" s="507">
        <v>44789</v>
      </c>
      <c r="T644" t="s">
        <v>181</v>
      </c>
      <c r="U644">
        <v>1508</v>
      </c>
      <c r="X644">
        <v>15</v>
      </c>
      <c r="Y644" t="s">
        <v>259</v>
      </c>
      <c r="AC644" t="s">
        <v>177</v>
      </c>
      <c r="AD644" t="s">
        <v>10280</v>
      </c>
      <c r="AE644">
        <v>75019</v>
      </c>
      <c r="AF644" t="s">
        <v>10946</v>
      </c>
      <c r="AI644">
        <v>954274299</v>
      </c>
      <c r="AJ644">
        <v>781985499</v>
      </c>
      <c r="AK644" t="s">
        <v>4076</v>
      </c>
      <c r="AL644">
        <v>0</v>
      </c>
      <c r="AM644">
        <v>0</v>
      </c>
    </row>
    <row r="645" spans="1:39" customFormat="1" ht="12.75">
      <c r="A645">
        <v>4415773</v>
      </c>
      <c r="B645" t="s">
        <v>2369</v>
      </c>
      <c r="C645" t="s">
        <v>268</v>
      </c>
      <c r="D645">
        <v>4415773</v>
      </c>
      <c r="E645" t="s">
        <v>166</v>
      </c>
      <c r="F645" t="s">
        <v>166</v>
      </c>
      <c r="H645" s="507">
        <v>29987</v>
      </c>
      <c r="I645" t="s">
        <v>192</v>
      </c>
      <c r="J645">
        <v>-50</v>
      </c>
      <c r="K645" t="s">
        <v>8</v>
      </c>
      <c r="M645" t="s">
        <v>228</v>
      </c>
      <c r="N645">
        <v>12440136</v>
      </c>
      <c r="O645" t="s">
        <v>2149</v>
      </c>
      <c r="P645" s="507">
        <v>44802</v>
      </c>
      <c r="Q645" t="s">
        <v>187</v>
      </c>
      <c r="R645" s="507">
        <v>37432</v>
      </c>
      <c r="S645" s="507">
        <v>44736</v>
      </c>
      <c r="T645" t="s">
        <v>181</v>
      </c>
      <c r="U645">
        <v>879</v>
      </c>
      <c r="X645">
        <v>8</v>
      </c>
      <c r="Y645" t="s">
        <v>259</v>
      </c>
      <c r="AC645" t="s">
        <v>177</v>
      </c>
      <c r="AD645" t="s">
        <v>10947</v>
      </c>
      <c r="AE645">
        <v>44470</v>
      </c>
      <c r="AF645" t="s">
        <v>10948</v>
      </c>
      <c r="AI645">
        <v>240947386</v>
      </c>
      <c r="AJ645">
        <v>682040023</v>
      </c>
      <c r="AK645" t="s">
        <v>4808</v>
      </c>
      <c r="AL645">
        <v>0</v>
      </c>
      <c r="AM645">
        <v>0</v>
      </c>
    </row>
    <row r="646" spans="1:39" customFormat="1" ht="12.75">
      <c r="A646">
        <v>3545036</v>
      </c>
      <c r="B646" t="s">
        <v>10949</v>
      </c>
      <c r="C646" t="s">
        <v>2971</v>
      </c>
      <c r="D646">
        <v>3545036</v>
      </c>
      <c r="E646" t="s">
        <v>169</v>
      </c>
      <c r="H646" s="507">
        <v>41477</v>
      </c>
      <c r="I646" t="s">
        <v>251</v>
      </c>
      <c r="J646">
        <v>-10</v>
      </c>
      <c r="K646" t="s">
        <v>8</v>
      </c>
      <c r="M646" t="s">
        <v>178</v>
      </c>
      <c r="N646">
        <v>3350209</v>
      </c>
      <c r="O646" t="s">
        <v>3049</v>
      </c>
      <c r="P646" s="507">
        <v>44837</v>
      </c>
      <c r="Q646" t="s">
        <v>187</v>
      </c>
      <c r="R646" s="507">
        <v>44837</v>
      </c>
      <c r="T646" t="s">
        <v>5765</v>
      </c>
      <c r="U646">
        <v>500</v>
      </c>
      <c r="X646">
        <v>5</v>
      </c>
      <c r="Y646" t="s">
        <v>259</v>
      </c>
      <c r="AC646" t="s">
        <v>177</v>
      </c>
      <c r="AD646" t="s">
        <v>10950</v>
      </c>
      <c r="AE646">
        <v>35133</v>
      </c>
      <c r="AF646" t="s">
        <v>10951</v>
      </c>
      <c r="AI646">
        <v>695158823</v>
      </c>
      <c r="AJ646">
        <v>637089455</v>
      </c>
      <c r="AK646" t="s">
        <v>10952</v>
      </c>
      <c r="AL646">
        <v>0</v>
      </c>
      <c r="AM646">
        <v>0</v>
      </c>
    </row>
    <row r="647" spans="1:39" customFormat="1" ht="12.75">
      <c r="A647">
        <v>5327917</v>
      </c>
      <c r="B647" t="s">
        <v>2370</v>
      </c>
      <c r="C647" t="s">
        <v>1192</v>
      </c>
      <c r="D647">
        <v>5327917</v>
      </c>
      <c r="E647" t="s">
        <v>169</v>
      </c>
      <c r="F647" t="s">
        <v>169</v>
      </c>
      <c r="H647" s="507">
        <v>41892</v>
      </c>
      <c r="I647" t="s">
        <v>169</v>
      </c>
      <c r="J647">
        <v>-9</v>
      </c>
      <c r="K647" t="s">
        <v>8</v>
      </c>
      <c r="M647" t="s">
        <v>2155</v>
      </c>
      <c r="N647">
        <v>12530114</v>
      </c>
      <c r="O647" t="s">
        <v>2192</v>
      </c>
      <c r="P647" s="507">
        <v>44825</v>
      </c>
      <c r="Q647" t="s">
        <v>187</v>
      </c>
      <c r="R647" s="507">
        <v>44061</v>
      </c>
      <c r="T647" t="s">
        <v>5765</v>
      </c>
      <c r="U647">
        <v>500</v>
      </c>
      <c r="X647">
        <v>5</v>
      </c>
      <c r="Y647" t="s">
        <v>259</v>
      </c>
      <c r="AC647" t="s">
        <v>177</v>
      </c>
      <c r="AD647" t="s">
        <v>6239</v>
      </c>
      <c r="AE647">
        <v>53000</v>
      </c>
      <c r="AF647" t="s">
        <v>10953</v>
      </c>
      <c r="AJ647" t="s">
        <v>8191</v>
      </c>
      <c r="AK647" t="s">
        <v>4809</v>
      </c>
      <c r="AL647">
        <v>0</v>
      </c>
      <c r="AM647">
        <v>0</v>
      </c>
    </row>
    <row r="648" spans="1:39" customFormat="1" ht="12.75">
      <c r="A648">
        <v>4114832</v>
      </c>
      <c r="B648" t="s">
        <v>2863</v>
      </c>
      <c r="C648" t="s">
        <v>1397</v>
      </c>
      <c r="D648">
        <v>4114832</v>
      </c>
      <c r="E648" t="s">
        <v>166</v>
      </c>
      <c r="F648" t="s">
        <v>166</v>
      </c>
      <c r="H648" s="507">
        <v>41212</v>
      </c>
      <c r="I648" t="s">
        <v>245</v>
      </c>
      <c r="J648">
        <v>-11</v>
      </c>
      <c r="K648" t="s">
        <v>8</v>
      </c>
      <c r="M648" t="s">
        <v>2783</v>
      </c>
      <c r="N648">
        <v>4410080</v>
      </c>
      <c r="O648" t="s">
        <v>2786</v>
      </c>
      <c r="P648" s="507">
        <v>44811</v>
      </c>
      <c r="Q648" t="s">
        <v>187</v>
      </c>
      <c r="R648" s="507">
        <v>44455</v>
      </c>
      <c r="T648" t="s">
        <v>5765</v>
      </c>
      <c r="U648">
        <v>500</v>
      </c>
      <c r="X648">
        <v>5</v>
      </c>
      <c r="Y648" t="s">
        <v>259</v>
      </c>
      <c r="AC648" t="s">
        <v>177</v>
      </c>
      <c r="AD648" t="s">
        <v>10253</v>
      </c>
      <c r="AE648">
        <v>41500</v>
      </c>
      <c r="AF648" t="s">
        <v>10954</v>
      </c>
      <c r="AK648" t="s">
        <v>5518</v>
      </c>
      <c r="AL648">
        <v>0</v>
      </c>
      <c r="AM648">
        <v>0</v>
      </c>
    </row>
    <row r="649" spans="1:39" customFormat="1" ht="12.75">
      <c r="A649">
        <v>3732218</v>
      </c>
      <c r="B649" t="s">
        <v>3968</v>
      </c>
      <c r="C649" t="s">
        <v>1482</v>
      </c>
      <c r="D649">
        <v>3732218</v>
      </c>
      <c r="E649" t="s">
        <v>169</v>
      </c>
      <c r="F649" t="s">
        <v>169</v>
      </c>
      <c r="H649" s="507">
        <v>41007</v>
      </c>
      <c r="I649" t="s">
        <v>245</v>
      </c>
      <c r="J649">
        <v>-11</v>
      </c>
      <c r="K649" t="s">
        <v>8</v>
      </c>
      <c r="M649" t="s">
        <v>175</v>
      </c>
      <c r="N649">
        <v>4370583</v>
      </c>
      <c r="O649" t="s">
        <v>2835</v>
      </c>
      <c r="P649" s="507">
        <v>44846</v>
      </c>
      <c r="Q649" t="s">
        <v>187</v>
      </c>
      <c r="R649" s="507">
        <v>44084</v>
      </c>
      <c r="T649" t="s">
        <v>5765</v>
      </c>
      <c r="U649">
        <v>500</v>
      </c>
      <c r="X649">
        <v>5</v>
      </c>
      <c r="Y649" t="s">
        <v>259</v>
      </c>
      <c r="AC649" t="s">
        <v>177</v>
      </c>
      <c r="AD649" t="s">
        <v>10955</v>
      </c>
      <c r="AE649">
        <v>86220</v>
      </c>
      <c r="AF649" t="s">
        <v>10956</v>
      </c>
      <c r="AJ649">
        <v>631318866</v>
      </c>
      <c r="AK649" t="s">
        <v>5510</v>
      </c>
      <c r="AL649">
        <v>0</v>
      </c>
      <c r="AM649">
        <v>0</v>
      </c>
    </row>
    <row r="650" spans="1:39" customFormat="1" ht="12.75">
      <c r="A650">
        <v>3719386</v>
      </c>
      <c r="B650" t="s">
        <v>7387</v>
      </c>
      <c r="C650" t="s">
        <v>230</v>
      </c>
      <c r="D650">
        <v>3719386</v>
      </c>
      <c r="E650" t="s">
        <v>166</v>
      </c>
      <c r="F650" t="s">
        <v>166</v>
      </c>
      <c r="H650" s="507">
        <v>35243</v>
      </c>
      <c r="I650" t="s">
        <v>167</v>
      </c>
      <c r="J650">
        <v>-40</v>
      </c>
      <c r="K650" t="s">
        <v>168</v>
      </c>
      <c r="M650" t="s">
        <v>175</v>
      </c>
      <c r="N650">
        <v>4370002</v>
      </c>
      <c r="O650" t="s">
        <v>2769</v>
      </c>
      <c r="P650" s="507">
        <v>44825</v>
      </c>
      <c r="Q650" t="s">
        <v>187</v>
      </c>
      <c r="R650" s="507">
        <v>39366</v>
      </c>
      <c r="S650" s="507">
        <v>44502</v>
      </c>
      <c r="T650" t="s">
        <v>7255</v>
      </c>
      <c r="U650">
        <v>1643</v>
      </c>
      <c r="X650">
        <v>16</v>
      </c>
      <c r="Y650" t="s">
        <v>259</v>
      </c>
      <c r="AC650" t="s">
        <v>177</v>
      </c>
      <c r="AD650" t="s">
        <v>10957</v>
      </c>
      <c r="AE650">
        <v>37800</v>
      </c>
      <c r="AF650" t="s">
        <v>10958</v>
      </c>
      <c r="AJ650">
        <v>618474535</v>
      </c>
      <c r="AK650" t="s">
        <v>7388</v>
      </c>
      <c r="AL650">
        <v>0</v>
      </c>
      <c r="AM650">
        <v>0</v>
      </c>
    </row>
    <row r="651" spans="1:39" customFormat="1" ht="12.75">
      <c r="A651">
        <v>4441113</v>
      </c>
      <c r="B651" t="s">
        <v>878</v>
      </c>
      <c r="C651" t="s">
        <v>1035</v>
      </c>
      <c r="D651">
        <v>4441113</v>
      </c>
      <c r="E651" t="s">
        <v>166</v>
      </c>
      <c r="F651" t="s">
        <v>166</v>
      </c>
      <c r="H651" s="507">
        <v>28709</v>
      </c>
      <c r="I651" t="s">
        <v>192</v>
      </c>
      <c r="J651">
        <v>-50</v>
      </c>
      <c r="K651" t="s">
        <v>8</v>
      </c>
      <c r="M651" t="s">
        <v>228</v>
      </c>
      <c r="N651">
        <v>12440136</v>
      </c>
      <c r="O651" t="s">
        <v>2149</v>
      </c>
      <c r="P651" s="507">
        <v>44802</v>
      </c>
      <c r="Q651" t="s">
        <v>187</v>
      </c>
      <c r="R651" s="507">
        <v>39748</v>
      </c>
      <c r="S651" s="507">
        <v>44749</v>
      </c>
      <c r="T651" t="s">
        <v>181</v>
      </c>
      <c r="U651">
        <v>866</v>
      </c>
      <c r="X651">
        <v>8</v>
      </c>
      <c r="Y651" t="s">
        <v>259</v>
      </c>
      <c r="AC651" t="s">
        <v>177</v>
      </c>
      <c r="AD651" t="s">
        <v>10947</v>
      </c>
      <c r="AE651">
        <v>44470</v>
      </c>
      <c r="AF651" t="s">
        <v>10959</v>
      </c>
      <c r="AI651">
        <v>228231402</v>
      </c>
      <c r="AJ651">
        <v>680385491</v>
      </c>
      <c r="AK651" t="s">
        <v>4811</v>
      </c>
      <c r="AL651">
        <v>0</v>
      </c>
      <c r="AM651">
        <v>0</v>
      </c>
    </row>
    <row r="652" spans="1:39" customFormat="1" ht="12.75">
      <c r="A652">
        <v>4933923</v>
      </c>
      <c r="B652" t="s">
        <v>878</v>
      </c>
      <c r="C652" t="s">
        <v>408</v>
      </c>
      <c r="D652">
        <v>4933923</v>
      </c>
      <c r="E652" t="s">
        <v>166</v>
      </c>
      <c r="F652" t="s">
        <v>166</v>
      </c>
      <c r="H652" s="507">
        <v>38669</v>
      </c>
      <c r="I652" t="s">
        <v>186</v>
      </c>
      <c r="J652">
        <v>-18</v>
      </c>
      <c r="K652" t="s">
        <v>168</v>
      </c>
      <c r="M652" t="s">
        <v>236</v>
      </c>
      <c r="N652">
        <v>12490040</v>
      </c>
      <c r="O652" t="s">
        <v>2207</v>
      </c>
      <c r="P652" s="507">
        <v>44747</v>
      </c>
      <c r="Q652" t="s">
        <v>187</v>
      </c>
      <c r="R652" s="507">
        <v>41508</v>
      </c>
      <c r="T652" t="s">
        <v>5765</v>
      </c>
      <c r="U652">
        <v>2103</v>
      </c>
      <c r="V652" t="s">
        <v>172</v>
      </c>
      <c r="W652">
        <v>820</v>
      </c>
      <c r="X652" t="s">
        <v>173</v>
      </c>
      <c r="Y652" t="s">
        <v>259</v>
      </c>
      <c r="AC652" t="s">
        <v>177</v>
      </c>
      <c r="AD652" t="s">
        <v>10473</v>
      </c>
      <c r="AE652">
        <v>49740</v>
      </c>
      <c r="AF652" t="s">
        <v>10960</v>
      </c>
      <c r="AI652">
        <v>241711857</v>
      </c>
      <c r="AJ652">
        <v>660731511</v>
      </c>
      <c r="AK652" t="s">
        <v>4810</v>
      </c>
      <c r="AL652">
        <v>0</v>
      </c>
      <c r="AM652">
        <v>0</v>
      </c>
    </row>
    <row r="653" spans="1:39" customFormat="1" ht="12.75">
      <c r="A653">
        <v>793115</v>
      </c>
      <c r="B653" t="s">
        <v>878</v>
      </c>
      <c r="C653" t="s">
        <v>879</v>
      </c>
      <c r="D653">
        <v>793115</v>
      </c>
      <c r="E653" t="s">
        <v>166</v>
      </c>
      <c r="F653" t="s">
        <v>166</v>
      </c>
      <c r="H653" s="507">
        <v>28916</v>
      </c>
      <c r="I653" t="s">
        <v>192</v>
      </c>
      <c r="J653">
        <v>-50</v>
      </c>
      <c r="K653" t="s">
        <v>168</v>
      </c>
      <c r="M653" t="s">
        <v>232</v>
      </c>
      <c r="N653">
        <v>8950330</v>
      </c>
      <c r="O653" t="s">
        <v>233</v>
      </c>
      <c r="P653" s="507">
        <v>44790</v>
      </c>
      <c r="Q653" t="s">
        <v>187</v>
      </c>
      <c r="R653" s="507">
        <v>37432</v>
      </c>
      <c r="S653" s="507">
        <v>44014</v>
      </c>
      <c r="T653" t="s">
        <v>7255</v>
      </c>
      <c r="U653">
        <v>1748</v>
      </c>
      <c r="X653">
        <v>17</v>
      </c>
      <c r="Y653" t="s">
        <v>5788</v>
      </c>
      <c r="Z653">
        <v>8781462</v>
      </c>
      <c r="AA653" t="s">
        <v>10961</v>
      </c>
      <c r="AC653" t="s">
        <v>177</v>
      </c>
      <c r="AD653" t="s">
        <v>10962</v>
      </c>
      <c r="AE653">
        <v>95520</v>
      </c>
      <c r="AF653" t="s">
        <v>10963</v>
      </c>
      <c r="AK653" t="s">
        <v>4077</v>
      </c>
      <c r="AL653">
        <v>0</v>
      </c>
      <c r="AM653">
        <v>0</v>
      </c>
    </row>
    <row r="654" spans="1:39" customFormat="1" ht="12.75">
      <c r="A654">
        <v>9243263</v>
      </c>
      <c r="B654" t="s">
        <v>882</v>
      </c>
      <c r="C654" t="s">
        <v>496</v>
      </c>
      <c r="D654">
        <v>9243263</v>
      </c>
      <c r="E654" t="s">
        <v>166</v>
      </c>
      <c r="F654" t="s">
        <v>166</v>
      </c>
      <c r="H654" s="507">
        <v>36662</v>
      </c>
      <c r="I654" t="s">
        <v>167</v>
      </c>
      <c r="J654">
        <v>-40</v>
      </c>
      <c r="K654" t="s">
        <v>8</v>
      </c>
      <c r="M654" t="s">
        <v>203</v>
      </c>
      <c r="N654">
        <v>8920067</v>
      </c>
      <c r="O654" t="s">
        <v>577</v>
      </c>
      <c r="P654" s="507">
        <v>44817</v>
      </c>
      <c r="Q654" t="s">
        <v>187</v>
      </c>
      <c r="R654" s="507">
        <v>40851</v>
      </c>
      <c r="S654" s="507">
        <v>44805</v>
      </c>
      <c r="T654" t="s">
        <v>181</v>
      </c>
      <c r="U654">
        <v>827</v>
      </c>
      <c r="X654">
        <v>8</v>
      </c>
      <c r="Y654" t="s">
        <v>259</v>
      </c>
      <c r="AC654" t="s">
        <v>177</v>
      </c>
      <c r="AD654" t="s">
        <v>10964</v>
      </c>
      <c r="AE654">
        <v>92360</v>
      </c>
      <c r="AF654" t="s">
        <v>10965</v>
      </c>
      <c r="AK654" t="s">
        <v>5758</v>
      </c>
      <c r="AL654">
        <v>0</v>
      </c>
      <c r="AM654">
        <v>0</v>
      </c>
    </row>
    <row r="655" spans="1:39" customFormat="1" ht="12.75">
      <c r="A655">
        <v>7526834</v>
      </c>
      <c r="B655" t="s">
        <v>10966</v>
      </c>
      <c r="C655" t="s">
        <v>1006</v>
      </c>
      <c r="D655">
        <v>7526834</v>
      </c>
      <c r="E655" t="s">
        <v>169</v>
      </c>
      <c r="F655" t="s">
        <v>166</v>
      </c>
      <c r="H655" s="507">
        <v>41439</v>
      </c>
      <c r="I655" t="s">
        <v>251</v>
      </c>
      <c r="J655">
        <v>-10</v>
      </c>
      <c r="K655" t="s">
        <v>168</v>
      </c>
      <c r="M655" t="s">
        <v>263</v>
      </c>
      <c r="N655">
        <v>8751163</v>
      </c>
      <c r="O655" t="s">
        <v>264</v>
      </c>
      <c r="P655" s="507">
        <v>44814</v>
      </c>
      <c r="Q655" t="s">
        <v>187</v>
      </c>
      <c r="R655" s="507">
        <v>44460</v>
      </c>
      <c r="T655" t="s">
        <v>5765</v>
      </c>
      <c r="U655">
        <v>506</v>
      </c>
      <c r="X655">
        <v>5</v>
      </c>
      <c r="Y655" t="s">
        <v>259</v>
      </c>
      <c r="AC655" t="s">
        <v>177</v>
      </c>
      <c r="AD655" t="s">
        <v>9793</v>
      </c>
      <c r="AE655">
        <v>75013</v>
      </c>
      <c r="AF655" t="s">
        <v>10967</v>
      </c>
      <c r="AJ655">
        <v>638877733</v>
      </c>
      <c r="AK655" t="s">
        <v>10968</v>
      </c>
      <c r="AL655">
        <v>0</v>
      </c>
      <c r="AM655">
        <v>0</v>
      </c>
    </row>
    <row r="656" spans="1:39" customFormat="1" ht="12.75">
      <c r="A656">
        <v>9521104</v>
      </c>
      <c r="B656" t="s">
        <v>3580</v>
      </c>
      <c r="C656" t="s">
        <v>387</v>
      </c>
      <c r="D656">
        <v>9521104</v>
      </c>
      <c r="E656" t="s">
        <v>166</v>
      </c>
      <c r="F656" t="s">
        <v>166</v>
      </c>
      <c r="H656" s="507">
        <v>33387</v>
      </c>
      <c r="I656" t="s">
        <v>167</v>
      </c>
      <c r="J656">
        <v>-40</v>
      </c>
      <c r="K656" t="s">
        <v>168</v>
      </c>
      <c r="M656" t="s">
        <v>203</v>
      </c>
      <c r="N656">
        <v>8921458</v>
      </c>
      <c r="O656" t="s">
        <v>272</v>
      </c>
      <c r="P656" s="507">
        <v>44824</v>
      </c>
      <c r="Q656" t="s">
        <v>187</v>
      </c>
      <c r="R656" s="507">
        <v>37432</v>
      </c>
      <c r="S656" s="507">
        <v>43752</v>
      </c>
      <c r="T656" t="s">
        <v>7255</v>
      </c>
      <c r="U656">
        <v>2061</v>
      </c>
      <c r="V656" t="s">
        <v>172</v>
      </c>
      <c r="W656">
        <v>926</v>
      </c>
      <c r="X656" t="s">
        <v>173</v>
      </c>
      <c r="Y656" t="s">
        <v>259</v>
      </c>
      <c r="AB656" s="507">
        <v>43647</v>
      </c>
      <c r="AC656" t="s">
        <v>177</v>
      </c>
      <c r="AD656" t="s">
        <v>10969</v>
      </c>
      <c r="AE656">
        <v>95600</v>
      </c>
      <c r="AF656" t="s">
        <v>10970</v>
      </c>
      <c r="AK656" t="s">
        <v>4078</v>
      </c>
      <c r="AL656">
        <v>0</v>
      </c>
      <c r="AM656">
        <v>0</v>
      </c>
    </row>
    <row r="657" spans="1:39" customFormat="1" ht="12.75">
      <c r="A657">
        <v>455233</v>
      </c>
      <c r="B657" t="s">
        <v>883</v>
      </c>
      <c r="C657" t="s">
        <v>884</v>
      </c>
      <c r="D657">
        <v>455233</v>
      </c>
      <c r="E657" t="s">
        <v>166</v>
      </c>
      <c r="F657" t="s">
        <v>166</v>
      </c>
      <c r="H657" s="507">
        <v>26452</v>
      </c>
      <c r="I657" t="s">
        <v>367</v>
      </c>
      <c r="J657">
        <v>-60</v>
      </c>
      <c r="K657" t="s">
        <v>8</v>
      </c>
      <c r="M657" t="s">
        <v>2764</v>
      </c>
      <c r="N657">
        <v>4450571</v>
      </c>
      <c r="O657" t="s">
        <v>2782</v>
      </c>
      <c r="P657" s="507">
        <v>44819</v>
      </c>
      <c r="Q657" t="s">
        <v>187</v>
      </c>
      <c r="R657" s="507">
        <v>37432</v>
      </c>
      <c r="S657" s="507">
        <v>44076</v>
      </c>
      <c r="T657" t="s">
        <v>7255</v>
      </c>
      <c r="U657">
        <v>924</v>
      </c>
      <c r="X657">
        <v>9</v>
      </c>
      <c r="Y657" t="s">
        <v>259</v>
      </c>
      <c r="AB657" s="507">
        <v>44013</v>
      </c>
      <c r="AC657" t="s">
        <v>177</v>
      </c>
      <c r="AD657" t="s">
        <v>10971</v>
      </c>
      <c r="AE657">
        <v>45140</v>
      </c>
      <c r="AF657" t="s">
        <v>10972</v>
      </c>
      <c r="AJ657">
        <v>633034156</v>
      </c>
      <c r="AK657" t="s">
        <v>6566</v>
      </c>
      <c r="AL657">
        <v>0</v>
      </c>
      <c r="AM657">
        <v>0</v>
      </c>
    </row>
    <row r="658" spans="1:39" customFormat="1" ht="12.75">
      <c r="A658">
        <v>7828232</v>
      </c>
      <c r="B658" t="s">
        <v>3581</v>
      </c>
      <c r="C658" t="s">
        <v>885</v>
      </c>
      <c r="D658">
        <v>7828232</v>
      </c>
      <c r="E658" t="s">
        <v>166</v>
      </c>
      <c r="F658" t="s">
        <v>169</v>
      </c>
      <c r="H658" s="507">
        <v>33665</v>
      </c>
      <c r="I658" t="s">
        <v>167</v>
      </c>
      <c r="J658">
        <v>-40</v>
      </c>
      <c r="K658" t="s">
        <v>8</v>
      </c>
      <c r="M658" t="s">
        <v>263</v>
      </c>
      <c r="N658">
        <v>8751249</v>
      </c>
      <c r="O658" t="s">
        <v>1143</v>
      </c>
      <c r="P658" s="507">
        <v>44794</v>
      </c>
      <c r="Q658" t="s">
        <v>187</v>
      </c>
      <c r="R658" s="507">
        <v>37432</v>
      </c>
      <c r="S658" s="507">
        <v>44445</v>
      </c>
      <c r="T658" t="s">
        <v>181</v>
      </c>
      <c r="U658">
        <v>815</v>
      </c>
      <c r="X658">
        <v>8</v>
      </c>
      <c r="Y658" t="s">
        <v>259</v>
      </c>
      <c r="AC658" t="s">
        <v>177</v>
      </c>
      <c r="AD658" t="s">
        <v>9916</v>
      </c>
      <c r="AE658">
        <v>75009</v>
      </c>
      <c r="AF658" t="s">
        <v>10973</v>
      </c>
      <c r="AJ658">
        <v>762805094</v>
      </c>
      <c r="AK658" t="s">
        <v>4079</v>
      </c>
      <c r="AL658">
        <v>0</v>
      </c>
      <c r="AM658">
        <v>0</v>
      </c>
    </row>
    <row r="659" spans="1:39" customFormat="1" ht="12.75">
      <c r="A659">
        <v>4448936</v>
      </c>
      <c r="B659" t="s">
        <v>886</v>
      </c>
      <c r="C659" t="s">
        <v>521</v>
      </c>
      <c r="D659">
        <v>4448936</v>
      </c>
      <c r="E659" t="s">
        <v>166</v>
      </c>
      <c r="F659" t="s">
        <v>166</v>
      </c>
      <c r="H659" s="507">
        <v>38876</v>
      </c>
      <c r="I659" t="s">
        <v>198</v>
      </c>
      <c r="J659">
        <v>-17</v>
      </c>
      <c r="K659" t="s">
        <v>168</v>
      </c>
      <c r="M659" t="s">
        <v>228</v>
      </c>
      <c r="N659">
        <v>12440058</v>
      </c>
      <c r="O659" t="s">
        <v>2154</v>
      </c>
      <c r="P659" s="507">
        <v>44811</v>
      </c>
      <c r="Q659" t="s">
        <v>187</v>
      </c>
      <c r="R659" s="507">
        <v>41351</v>
      </c>
      <c r="T659" t="s">
        <v>5765</v>
      </c>
      <c r="U659">
        <v>1976</v>
      </c>
      <c r="X659">
        <v>19</v>
      </c>
      <c r="Y659" t="s">
        <v>259</v>
      </c>
      <c r="AC659" t="s">
        <v>177</v>
      </c>
      <c r="AD659" t="s">
        <v>10518</v>
      </c>
      <c r="AE659">
        <v>44400</v>
      </c>
      <c r="AF659" t="s">
        <v>10974</v>
      </c>
      <c r="AJ659">
        <v>630466022</v>
      </c>
      <c r="AK659" t="s">
        <v>4812</v>
      </c>
      <c r="AL659">
        <v>0</v>
      </c>
      <c r="AM659">
        <v>0</v>
      </c>
    </row>
    <row r="660" spans="1:39" customFormat="1" ht="12.75">
      <c r="A660">
        <v>44670</v>
      </c>
      <c r="B660" t="s">
        <v>886</v>
      </c>
      <c r="C660" t="s">
        <v>696</v>
      </c>
      <c r="D660">
        <v>44670</v>
      </c>
      <c r="E660" t="s">
        <v>166</v>
      </c>
      <c r="F660" t="s">
        <v>166</v>
      </c>
      <c r="H660" s="507">
        <v>23967</v>
      </c>
      <c r="I660" t="s">
        <v>367</v>
      </c>
      <c r="J660">
        <v>-60</v>
      </c>
      <c r="K660" t="s">
        <v>8</v>
      </c>
      <c r="M660" t="s">
        <v>228</v>
      </c>
      <c r="N660">
        <v>12440058</v>
      </c>
      <c r="O660" t="s">
        <v>2154</v>
      </c>
      <c r="P660" s="507">
        <v>44755</v>
      </c>
      <c r="Q660" t="s">
        <v>187</v>
      </c>
      <c r="R660" s="507">
        <v>37432</v>
      </c>
      <c r="S660" s="507">
        <v>44763</v>
      </c>
      <c r="T660" t="s">
        <v>181</v>
      </c>
      <c r="U660">
        <v>1069</v>
      </c>
      <c r="X660">
        <v>10</v>
      </c>
      <c r="Y660" t="s">
        <v>259</v>
      </c>
      <c r="AC660" t="s">
        <v>177</v>
      </c>
      <c r="AD660" t="s">
        <v>10975</v>
      </c>
      <c r="AE660">
        <v>44115</v>
      </c>
      <c r="AF660" t="s">
        <v>10976</v>
      </c>
      <c r="AI660">
        <v>240060336</v>
      </c>
      <c r="AJ660">
        <v>616823045</v>
      </c>
      <c r="AK660" t="s">
        <v>4813</v>
      </c>
      <c r="AL660">
        <v>0</v>
      </c>
      <c r="AM660">
        <v>0</v>
      </c>
    </row>
    <row r="661" spans="1:39" customFormat="1" ht="12.75">
      <c r="A661">
        <v>4428802</v>
      </c>
      <c r="B661" t="s">
        <v>886</v>
      </c>
      <c r="C661" t="s">
        <v>333</v>
      </c>
      <c r="D661">
        <v>4428802</v>
      </c>
      <c r="E661" t="s">
        <v>166</v>
      </c>
      <c r="F661" t="s">
        <v>166</v>
      </c>
      <c r="H661" s="507">
        <v>27121</v>
      </c>
      <c r="I661" t="s">
        <v>192</v>
      </c>
      <c r="J661">
        <v>-50</v>
      </c>
      <c r="K661" t="s">
        <v>168</v>
      </c>
      <c r="M661" t="s">
        <v>228</v>
      </c>
      <c r="N661">
        <v>12440056</v>
      </c>
      <c r="O661" t="s">
        <v>2175</v>
      </c>
      <c r="P661" s="507">
        <v>44822</v>
      </c>
      <c r="Q661" t="s">
        <v>187</v>
      </c>
      <c r="R661" s="507">
        <v>37432</v>
      </c>
      <c r="S661" s="507">
        <v>44363</v>
      </c>
      <c r="T661" t="s">
        <v>7255</v>
      </c>
      <c r="U661">
        <v>1615</v>
      </c>
      <c r="X661">
        <v>16</v>
      </c>
      <c r="Y661" t="s">
        <v>259</v>
      </c>
      <c r="AB661" s="507">
        <v>44378</v>
      </c>
      <c r="AC661" t="s">
        <v>177</v>
      </c>
      <c r="AD661" t="s">
        <v>2701</v>
      </c>
      <c r="AE661">
        <v>44400</v>
      </c>
      <c r="AF661" t="s">
        <v>10977</v>
      </c>
      <c r="AJ661">
        <v>630466022</v>
      </c>
      <c r="AK661" t="s">
        <v>4812</v>
      </c>
      <c r="AL661">
        <v>0</v>
      </c>
      <c r="AM661">
        <v>0</v>
      </c>
    </row>
    <row r="662" spans="1:39" customFormat="1" ht="12.75">
      <c r="A662">
        <v>7522667</v>
      </c>
      <c r="B662" t="s">
        <v>888</v>
      </c>
      <c r="C662" t="s">
        <v>695</v>
      </c>
      <c r="D662">
        <v>7522667</v>
      </c>
      <c r="E662" t="s">
        <v>166</v>
      </c>
      <c r="F662" t="s">
        <v>166</v>
      </c>
      <c r="H662" s="507">
        <v>39527</v>
      </c>
      <c r="I662" t="s">
        <v>200</v>
      </c>
      <c r="J662">
        <v>-15</v>
      </c>
      <c r="K662" t="s">
        <v>8</v>
      </c>
      <c r="M662" t="s">
        <v>263</v>
      </c>
      <c r="N662">
        <v>8751177</v>
      </c>
      <c r="O662" t="s">
        <v>397</v>
      </c>
      <c r="P662" s="507">
        <v>44749</v>
      </c>
      <c r="Q662" t="s">
        <v>187</v>
      </c>
      <c r="R662" s="507">
        <v>42377</v>
      </c>
      <c r="T662" t="s">
        <v>5765</v>
      </c>
      <c r="U662">
        <v>765</v>
      </c>
      <c r="X662">
        <v>7</v>
      </c>
      <c r="Y662" t="s">
        <v>259</v>
      </c>
      <c r="AC662" t="s">
        <v>174</v>
      </c>
      <c r="AD662" t="s">
        <v>9943</v>
      </c>
      <c r="AE662">
        <v>75017</v>
      </c>
      <c r="AF662" t="s">
        <v>10978</v>
      </c>
      <c r="AJ662">
        <v>782958577</v>
      </c>
      <c r="AK662" t="s">
        <v>7390</v>
      </c>
      <c r="AL662">
        <v>0</v>
      </c>
      <c r="AM662">
        <v>0</v>
      </c>
    </row>
    <row r="663" spans="1:39" customFormat="1" ht="12.75">
      <c r="A663">
        <v>7527804</v>
      </c>
      <c r="B663" t="s">
        <v>888</v>
      </c>
      <c r="C663" t="s">
        <v>1544</v>
      </c>
      <c r="D663">
        <v>7527804</v>
      </c>
      <c r="E663" t="s">
        <v>169</v>
      </c>
      <c r="H663" s="507">
        <v>41971</v>
      </c>
      <c r="I663" t="s">
        <v>169</v>
      </c>
      <c r="J663">
        <v>-9</v>
      </c>
      <c r="K663" t="s">
        <v>8</v>
      </c>
      <c r="M663" t="s">
        <v>263</v>
      </c>
      <c r="N663">
        <v>8751177</v>
      </c>
      <c r="O663" t="s">
        <v>397</v>
      </c>
      <c r="P663" s="507">
        <v>44749</v>
      </c>
      <c r="Q663" t="s">
        <v>187</v>
      </c>
      <c r="R663" s="507">
        <v>44749</v>
      </c>
      <c r="S663" s="507">
        <v>44721</v>
      </c>
      <c r="T663" t="s">
        <v>181</v>
      </c>
      <c r="U663">
        <v>500</v>
      </c>
      <c r="X663">
        <v>5</v>
      </c>
      <c r="Y663" t="s">
        <v>259</v>
      </c>
      <c r="AC663" t="s">
        <v>177</v>
      </c>
      <c r="AD663" t="s">
        <v>9793</v>
      </c>
      <c r="AE663">
        <v>75017</v>
      </c>
      <c r="AF663" t="s">
        <v>10979</v>
      </c>
      <c r="AJ663">
        <v>782958577</v>
      </c>
      <c r="AK663" t="s">
        <v>7390</v>
      </c>
      <c r="AL663">
        <v>0</v>
      </c>
      <c r="AM663">
        <v>0</v>
      </c>
    </row>
    <row r="664" spans="1:39" customFormat="1" ht="12.75">
      <c r="A664">
        <v>4518736</v>
      </c>
      <c r="B664" t="s">
        <v>889</v>
      </c>
      <c r="C664" t="s">
        <v>219</v>
      </c>
      <c r="D664">
        <v>4518736</v>
      </c>
      <c r="E664" t="s">
        <v>166</v>
      </c>
      <c r="F664" t="s">
        <v>166</v>
      </c>
      <c r="H664" s="507">
        <v>36728</v>
      </c>
      <c r="I664" t="s">
        <v>167</v>
      </c>
      <c r="J664">
        <v>-40</v>
      </c>
      <c r="K664" t="s">
        <v>168</v>
      </c>
      <c r="M664" t="s">
        <v>2764</v>
      </c>
      <c r="N664">
        <v>4450754</v>
      </c>
      <c r="O664" t="s">
        <v>2818</v>
      </c>
      <c r="P664" s="507">
        <v>44813</v>
      </c>
      <c r="Q664" t="s">
        <v>187</v>
      </c>
      <c r="R664" s="507">
        <v>39373</v>
      </c>
      <c r="S664" s="507">
        <v>44784</v>
      </c>
      <c r="T664" t="s">
        <v>181</v>
      </c>
      <c r="U664">
        <v>1626</v>
      </c>
      <c r="X664">
        <v>16</v>
      </c>
      <c r="Y664" t="s">
        <v>259</v>
      </c>
      <c r="AC664" t="s">
        <v>177</v>
      </c>
      <c r="AD664" t="s">
        <v>10980</v>
      </c>
      <c r="AE664">
        <v>45300</v>
      </c>
      <c r="AF664" t="s">
        <v>10981</v>
      </c>
      <c r="AI664">
        <v>238304958</v>
      </c>
      <c r="AK664" t="s">
        <v>5511</v>
      </c>
      <c r="AL664">
        <v>0</v>
      </c>
      <c r="AM664">
        <v>0</v>
      </c>
    </row>
    <row r="665" spans="1:39" customFormat="1" ht="12.75">
      <c r="A665">
        <v>221361</v>
      </c>
      <c r="B665" t="s">
        <v>2371</v>
      </c>
      <c r="C665" t="s">
        <v>2926</v>
      </c>
      <c r="D665">
        <v>221361</v>
      </c>
      <c r="E665" t="s">
        <v>166</v>
      </c>
      <c r="F665" t="s">
        <v>166</v>
      </c>
      <c r="H665" s="507">
        <v>27132</v>
      </c>
      <c r="I665" t="s">
        <v>192</v>
      </c>
      <c r="J665">
        <v>-50</v>
      </c>
      <c r="K665" t="s">
        <v>8</v>
      </c>
      <c r="M665" t="s">
        <v>215</v>
      </c>
      <c r="N665">
        <v>3220033</v>
      </c>
      <c r="O665" t="s">
        <v>216</v>
      </c>
      <c r="P665" s="507">
        <v>44820</v>
      </c>
      <c r="Q665" t="s">
        <v>187</v>
      </c>
      <c r="R665" s="507">
        <v>37432</v>
      </c>
      <c r="S665" s="507">
        <v>44819</v>
      </c>
      <c r="T665" t="s">
        <v>181</v>
      </c>
      <c r="U665">
        <v>1120</v>
      </c>
      <c r="X665">
        <v>11</v>
      </c>
      <c r="Y665" t="s">
        <v>259</v>
      </c>
      <c r="AB665" s="507">
        <v>43282</v>
      </c>
      <c r="AC665" t="s">
        <v>177</v>
      </c>
      <c r="AD665" t="s">
        <v>10982</v>
      </c>
      <c r="AE665">
        <v>22950</v>
      </c>
      <c r="AF665" t="s">
        <v>10983</v>
      </c>
      <c r="AJ665">
        <v>613074365</v>
      </c>
      <c r="AK665" t="s">
        <v>5280</v>
      </c>
      <c r="AL665">
        <v>0</v>
      </c>
      <c r="AM665">
        <v>0</v>
      </c>
    </row>
    <row r="666" spans="1:39" customFormat="1" ht="12.75">
      <c r="A666">
        <v>5624458</v>
      </c>
      <c r="B666" t="s">
        <v>7392</v>
      </c>
      <c r="C666" t="s">
        <v>1459</v>
      </c>
      <c r="D666">
        <v>5624458</v>
      </c>
      <c r="E666" t="s">
        <v>169</v>
      </c>
      <c r="H666" s="507">
        <v>41787</v>
      </c>
      <c r="I666" t="s">
        <v>169</v>
      </c>
      <c r="J666">
        <v>-9</v>
      </c>
      <c r="K666" t="s">
        <v>8</v>
      </c>
      <c r="M666" t="s">
        <v>217</v>
      </c>
      <c r="N666">
        <v>3560085</v>
      </c>
      <c r="O666" t="s">
        <v>3909</v>
      </c>
      <c r="P666" s="507">
        <v>44833</v>
      </c>
      <c r="Q666" t="s">
        <v>187</v>
      </c>
      <c r="R666" s="507">
        <v>44833</v>
      </c>
      <c r="S666" s="507">
        <v>44818</v>
      </c>
      <c r="T666" t="s">
        <v>181</v>
      </c>
      <c r="U666">
        <v>500</v>
      </c>
      <c r="X666">
        <v>5</v>
      </c>
      <c r="Y666" t="s">
        <v>259</v>
      </c>
      <c r="AC666" t="s">
        <v>177</v>
      </c>
      <c r="AD666" t="s">
        <v>10152</v>
      </c>
      <c r="AE666">
        <v>56100</v>
      </c>
      <c r="AF666" t="s">
        <v>10984</v>
      </c>
      <c r="AJ666">
        <v>652743320</v>
      </c>
      <c r="AK666" t="s">
        <v>10985</v>
      </c>
      <c r="AL666">
        <v>0</v>
      </c>
      <c r="AM666">
        <v>0</v>
      </c>
    </row>
    <row r="667" spans="1:39" customFormat="1" ht="12.75">
      <c r="A667">
        <v>5622684</v>
      </c>
      <c r="B667" t="s">
        <v>6298</v>
      </c>
      <c r="C667" t="s">
        <v>482</v>
      </c>
      <c r="D667">
        <v>5622684</v>
      </c>
      <c r="E667" t="s">
        <v>166</v>
      </c>
      <c r="F667" t="s">
        <v>166</v>
      </c>
      <c r="H667" s="507">
        <v>40712</v>
      </c>
      <c r="I667" t="s">
        <v>267</v>
      </c>
      <c r="J667">
        <v>-12</v>
      </c>
      <c r="K667" t="s">
        <v>168</v>
      </c>
      <c r="M667" t="s">
        <v>217</v>
      </c>
      <c r="N667">
        <v>3560099</v>
      </c>
      <c r="O667" t="s">
        <v>6275</v>
      </c>
      <c r="P667" s="507">
        <v>44799</v>
      </c>
      <c r="Q667" t="s">
        <v>187</v>
      </c>
      <c r="R667" s="507">
        <v>43734</v>
      </c>
      <c r="T667" t="s">
        <v>5765</v>
      </c>
      <c r="U667">
        <v>612</v>
      </c>
      <c r="X667">
        <v>6</v>
      </c>
      <c r="Y667" t="s">
        <v>259</v>
      </c>
      <c r="AC667" t="s">
        <v>177</v>
      </c>
      <c r="AD667" t="s">
        <v>10986</v>
      </c>
      <c r="AE667">
        <v>56530</v>
      </c>
      <c r="AF667" t="s">
        <v>10987</v>
      </c>
      <c r="AI667" t="s">
        <v>6765</v>
      </c>
      <c r="AJ667" t="s">
        <v>6766</v>
      </c>
      <c r="AK667" t="s">
        <v>7393</v>
      </c>
      <c r="AL667">
        <v>0</v>
      </c>
      <c r="AM667">
        <v>0</v>
      </c>
    </row>
    <row r="668" spans="1:39" customFormat="1" ht="12.75">
      <c r="A668">
        <v>285211</v>
      </c>
      <c r="B668" t="s">
        <v>2868</v>
      </c>
      <c r="C668" t="s">
        <v>1933</v>
      </c>
      <c r="D668">
        <v>285211</v>
      </c>
      <c r="E668" t="s">
        <v>166</v>
      </c>
      <c r="F668" t="s">
        <v>166</v>
      </c>
      <c r="H668" s="507">
        <v>31550</v>
      </c>
      <c r="I668" t="s">
        <v>167</v>
      </c>
      <c r="J668">
        <v>-40</v>
      </c>
      <c r="K668" t="s">
        <v>168</v>
      </c>
      <c r="M668" t="s">
        <v>175</v>
      </c>
      <c r="N668">
        <v>4370439</v>
      </c>
      <c r="O668" t="s">
        <v>2825</v>
      </c>
      <c r="P668" s="507">
        <v>44748</v>
      </c>
      <c r="Q668" t="s">
        <v>187</v>
      </c>
      <c r="R668" s="507">
        <v>37432</v>
      </c>
      <c r="S668" s="507">
        <v>44397</v>
      </c>
      <c r="T668" t="s">
        <v>7255</v>
      </c>
      <c r="U668">
        <v>2026</v>
      </c>
      <c r="X668">
        <v>20</v>
      </c>
      <c r="Y668" t="s">
        <v>259</v>
      </c>
      <c r="AB668" s="507">
        <v>43647</v>
      </c>
      <c r="AC668" t="s">
        <v>177</v>
      </c>
      <c r="AD668" t="s">
        <v>10088</v>
      </c>
      <c r="AE668">
        <v>37100</v>
      </c>
      <c r="AF668" t="s">
        <v>10988</v>
      </c>
      <c r="AJ668">
        <v>643572992</v>
      </c>
      <c r="AK668" t="s">
        <v>5512</v>
      </c>
      <c r="AL668">
        <v>0</v>
      </c>
      <c r="AM668">
        <v>0</v>
      </c>
    </row>
    <row r="669" spans="1:39" customFormat="1" ht="12.75">
      <c r="A669">
        <v>7734202</v>
      </c>
      <c r="B669" t="s">
        <v>5834</v>
      </c>
      <c r="C669" t="s">
        <v>5835</v>
      </c>
      <c r="D669">
        <v>7734202</v>
      </c>
      <c r="E669" t="s">
        <v>169</v>
      </c>
      <c r="F669" t="s">
        <v>169</v>
      </c>
      <c r="H669" s="507">
        <v>41968</v>
      </c>
      <c r="I669" t="s">
        <v>169</v>
      </c>
      <c r="J669">
        <v>-9</v>
      </c>
      <c r="K669" t="s">
        <v>8</v>
      </c>
      <c r="M669" t="s">
        <v>206</v>
      </c>
      <c r="N669">
        <v>8771184</v>
      </c>
      <c r="O669" t="s">
        <v>285</v>
      </c>
      <c r="P669" s="507">
        <v>44812</v>
      </c>
      <c r="Q669" t="s">
        <v>187</v>
      </c>
      <c r="R669" s="507">
        <v>44447</v>
      </c>
      <c r="T669" t="s">
        <v>5765</v>
      </c>
      <c r="U669">
        <v>500</v>
      </c>
      <c r="X669">
        <v>5</v>
      </c>
      <c r="Y669" t="s">
        <v>259</v>
      </c>
      <c r="AC669" t="s">
        <v>177</v>
      </c>
      <c r="AD669" t="s">
        <v>10989</v>
      </c>
      <c r="AE669">
        <v>77400</v>
      </c>
      <c r="AF669" t="s">
        <v>10990</v>
      </c>
      <c r="AK669" t="s">
        <v>5836</v>
      </c>
      <c r="AL669">
        <v>0</v>
      </c>
      <c r="AM669">
        <v>0</v>
      </c>
    </row>
    <row r="670" spans="1:39" customFormat="1" ht="12.75">
      <c r="A670">
        <v>3728136</v>
      </c>
      <c r="B670" t="s">
        <v>5837</v>
      </c>
      <c r="C670" t="s">
        <v>705</v>
      </c>
      <c r="D670">
        <v>3728136</v>
      </c>
      <c r="E670" t="s">
        <v>166</v>
      </c>
      <c r="F670" t="s">
        <v>166</v>
      </c>
      <c r="H670" s="507">
        <v>39888</v>
      </c>
      <c r="I670" t="s">
        <v>340</v>
      </c>
      <c r="J670">
        <v>-14</v>
      </c>
      <c r="K670" t="s">
        <v>168</v>
      </c>
      <c r="M670" t="s">
        <v>175</v>
      </c>
      <c r="N670">
        <v>4370002</v>
      </c>
      <c r="O670" t="s">
        <v>2769</v>
      </c>
      <c r="P670" s="507">
        <v>44792</v>
      </c>
      <c r="Q670" t="s">
        <v>187</v>
      </c>
      <c r="R670" s="507">
        <v>42627</v>
      </c>
      <c r="T670" t="s">
        <v>5765</v>
      </c>
      <c r="U670">
        <v>1293</v>
      </c>
      <c r="X670">
        <v>12</v>
      </c>
      <c r="Y670" t="s">
        <v>259</v>
      </c>
      <c r="AC670" t="s">
        <v>177</v>
      </c>
      <c r="AD670" t="s">
        <v>10088</v>
      </c>
      <c r="AE670">
        <v>37000</v>
      </c>
      <c r="AF670" t="s">
        <v>10991</v>
      </c>
      <c r="AJ670">
        <v>634400436</v>
      </c>
      <c r="AK670" t="s">
        <v>5838</v>
      </c>
      <c r="AL670">
        <v>0</v>
      </c>
      <c r="AM670">
        <v>0</v>
      </c>
    </row>
    <row r="671" spans="1:39" customFormat="1" ht="12.75">
      <c r="A671">
        <v>7225883</v>
      </c>
      <c r="B671" t="s">
        <v>5839</v>
      </c>
      <c r="C671" t="s">
        <v>8192</v>
      </c>
      <c r="D671">
        <v>7225883</v>
      </c>
      <c r="E671" t="s">
        <v>169</v>
      </c>
      <c r="F671" t="s">
        <v>169</v>
      </c>
      <c r="H671" s="507">
        <v>41086</v>
      </c>
      <c r="I671" t="s">
        <v>245</v>
      </c>
      <c r="J671">
        <v>-11</v>
      </c>
      <c r="K671" t="s">
        <v>8</v>
      </c>
      <c r="M671" t="s">
        <v>2152</v>
      </c>
      <c r="N671">
        <v>12720153</v>
      </c>
      <c r="O671" t="s">
        <v>6291</v>
      </c>
      <c r="P671" s="507">
        <v>44820</v>
      </c>
      <c r="Q671" t="s">
        <v>187</v>
      </c>
      <c r="R671" s="507">
        <v>44495</v>
      </c>
      <c r="T671" t="s">
        <v>5765</v>
      </c>
      <c r="U671">
        <v>500</v>
      </c>
      <c r="X671">
        <v>5</v>
      </c>
      <c r="Y671" t="s">
        <v>259</v>
      </c>
      <c r="AC671" t="s">
        <v>177</v>
      </c>
      <c r="AD671" t="s">
        <v>10992</v>
      </c>
      <c r="AE671">
        <v>72540</v>
      </c>
      <c r="AF671" t="s">
        <v>10993</v>
      </c>
      <c r="AJ671">
        <v>682773920</v>
      </c>
      <c r="AK671" t="s">
        <v>8193</v>
      </c>
      <c r="AL671">
        <v>0</v>
      </c>
      <c r="AM671">
        <v>0</v>
      </c>
    </row>
    <row r="672" spans="1:39" customFormat="1" ht="12.75">
      <c r="A672">
        <v>3515385</v>
      </c>
      <c r="B672" t="s">
        <v>893</v>
      </c>
      <c r="C672" t="s">
        <v>817</v>
      </c>
      <c r="D672">
        <v>3515385</v>
      </c>
      <c r="E672" t="s">
        <v>166</v>
      </c>
      <c r="F672" t="s">
        <v>166</v>
      </c>
      <c r="H672" s="507">
        <v>31176</v>
      </c>
      <c r="I672" t="s">
        <v>167</v>
      </c>
      <c r="J672">
        <v>-40</v>
      </c>
      <c r="K672" t="s">
        <v>168</v>
      </c>
      <c r="M672" t="s">
        <v>178</v>
      </c>
      <c r="N672">
        <v>3350014</v>
      </c>
      <c r="O672" t="s">
        <v>3050</v>
      </c>
      <c r="P672" s="507">
        <v>44810</v>
      </c>
      <c r="Q672" t="s">
        <v>187</v>
      </c>
      <c r="R672" s="507">
        <v>37432</v>
      </c>
      <c r="S672" s="507">
        <v>44076</v>
      </c>
      <c r="T672" t="s">
        <v>7255</v>
      </c>
      <c r="U672">
        <v>1763</v>
      </c>
      <c r="X672">
        <v>17</v>
      </c>
      <c r="Y672" t="s">
        <v>259</v>
      </c>
      <c r="AC672" t="s">
        <v>177</v>
      </c>
      <c r="AD672" t="s">
        <v>10123</v>
      </c>
      <c r="AE672">
        <v>35200</v>
      </c>
      <c r="AF672" t="s">
        <v>10994</v>
      </c>
      <c r="AJ672">
        <v>661582132</v>
      </c>
      <c r="AK672" t="s">
        <v>5281</v>
      </c>
      <c r="AL672">
        <v>0</v>
      </c>
      <c r="AM672">
        <v>0</v>
      </c>
    </row>
    <row r="673" spans="1:39" customFormat="1" ht="12.75">
      <c r="A673">
        <v>727269</v>
      </c>
      <c r="B673" t="s">
        <v>893</v>
      </c>
      <c r="C673" t="s">
        <v>541</v>
      </c>
      <c r="D673">
        <v>727269</v>
      </c>
      <c r="E673" t="s">
        <v>166</v>
      </c>
      <c r="F673" t="s">
        <v>166</v>
      </c>
      <c r="H673" s="507">
        <v>29479</v>
      </c>
      <c r="I673" t="s">
        <v>192</v>
      </c>
      <c r="J673">
        <v>-50</v>
      </c>
      <c r="K673" t="s">
        <v>168</v>
      </c>
      <c r="M673" t="s">
        <v>2152</v>
      </c>
      <c r="N673">
        <v>12720008</v>
      </c>
      <c r="O673" t="s">
        <v>2311</v>
      </c>
      <c r="P673" s="507">
        <v>44804</v>
      </c>
      <c r="Q673" t="s">
        <v>187</v>
      </c>
      <c r="R673" s="507">
        <v>37432</v>
      </c>
      <c r="S673" s="507">
        <v>44802</v>
      </c>
      <c r="T673" t="s">
        <v>181</v>
      </c>
      <c r="U673">
        <v>1901</v>
      </c>
      <c r="X673">
        <v>19</v>
      </c>
      <c r="Y673" t="s">
        <v>259</v>
      </c>
      <c r="AC673" t="s">
        <v>177</v>
      </c>
      <c r="AD673" t="s">
        <v>10995</v>
      </c>
      <c r="AE673">
        <v>72560</v>
      </c>
      <c r="AF673" t="s">
        <v>10996</v>
      </c>
      <c r="AK673" t="s">
        <v>4814</v>
      </c>
      <c r="AL673">
        <v>0</v>
      </c>
      <c r="AM673">
        <v>0</v>
      </c>
    </row>
    <row r="674" spans="1:39" customFormat="1" ht="12.75">
      <c r="A674">
        <v>4462367</v>
      </c>
      <c r="B674" t="s">
        <v>8194</v>
      </c>
      <c r="C674" t="s">
        <v>358</v>
      </c>
      <c r="D674">
        <v>4462367</v>
      </c>
      <c r="E674" t="s">
        <v>166</v>
      </c>
      <c r="F674" t="s">
        <v>166</v>
      </c>
      <c r="H674" s="507">
        <v>41733</v>
      </c>
      <c r="I674" t="s">
        <v>169</v>
      </c>
      <c r="J674">
        <v>-9</v>
      </c>
      <c r="K674" t="s">
        <v>168</v>
      </c>
      <c r="M674" t="s">
        <v>228</v>
      </c>
      <c r="N674">
        <v>12440144</v>
      </c>
      <c r="O674" t="s">
        <v>2367</v>
      </c>
      <c r="P674" s="507">
        <v>44806</v>
      </c>
      <c r="Q674" t="s">
        <v>187</v>
      </c>
      <c r="R674" s="507">
        <v>44482</v>
      </c>
      <c r="T674" t="s">
        <v>5765</v>
      </c>
      <c r="U674">
        <v>507</v>
      </c>
      <c r="X674">
        <v>5</v>
      </c>
      <c r="Y674" t="s">
        <v>259</v>
      </c>
      <c r="AC674" t="s">
        <v>177</v>
      </c>
      <c r="AD674" t="s">
        <v>9970</v>
      </c>
      <c r="AE674">
        <v>44522</v>
      </c>
      <c r="AF674" t="s">
        <v>10997</v>
      </c>
      <c r="AJ674" t="s">
        <v>8195</v>
      </c>
      <c r="AK674" t="s">
        <v>8196</v>
      </c>
      <c r="AL674">
        <v>0</v>
      </c>
      <c r="AM674">
        <v>0</v>
      </c>
    </row>
    <row r="675" spans="1:39" customFormat="1" ht="12.75">
      <c r="A675">
        <v>9249372</v>
      </c>
      <c r="B675" t="s">
        <v>895</v>
      </c>
      <c r="C675" t="s">
        <v>545</v>
      </c>
      <c r="D675">
        <v>9249372</v>
      </c>
      <c r="E675" t="s">
        <v>166</v>
      </c>
      <c r="F675" t="s">
        <v>166</v>
      </c>
      <c r="H675" s="507">
        <v>39832</v>
      </c>
      <c r="I675" t="s">
        <v>340</v>
      </c>
      <c r="J675">
        <v>-14</v>
      </c>
      <c r="K675" t="s">
        <v>8</v>
      </c>
      <c r="M675" t="s">
        <v>203</v>
      </c>
      <c r="N675">
        <v>8921190</v>
      </c>
      <c r="O675" t="s">
        <v>204</v>
      </c>
      <c r="P675" s="507">
        <v>44817</v>
      </c>
      <c r="Q675" t="s">
        <v>187</v>
      </c>
      <c r="R675" s="507">
        <v>42392</v>
      </c>
      <c r="T675" t="s">
        <v>5765</v>
      </c>
      <c r="U675">
        <v>845</v>
      </c>
      <c r="X675">
        <v>8</v>
      </c>
      <c r="Y675" t="s">
        <v>259</v>
      </c>
      <c r="AC675" t="s">
        <v>177</v>
      </c>
      <c r="AD675" t="s">
        <v>9699</v>
      </c>
      <c r="AE675">
        <v>92130</v>
      </c>
      <c r="AF675" t="s">
        <v>10998</v>
      </c>
      <c r="AI675">
        <v>983024949</v>
      </c>
      <c r="AJ675">
        <v>671952503</v>
      </c>
      <c r="AK675" t="s">
        <v>4080</v>
      </c>
      <c r="AL675">
        <v>0</v>
      </c>
      <c r="AM675">
        <v>0</v>
      </c>
    </row>
    <row r="676" spans="1:39" customFormat="1" ht="12.75">
      <c r="A676">
        <v>853682</v>
      </c>
      <c r="B676" t="s">
        <v>2372</v>
      </c>
      <c r="C676" t="s">
        <v>1739</v>
      </c>
      <c r="D676">
        <v>853682</v>
      </c>
      <c r="E676" t="s">
        <v>166</v>
      </c>
      <c r="F676" t="s">
        <v>166</v>
      </c>
      <c r="H676" s="507">
        <v>27747</v>
      </c>
      <c r="I676" t="s">
        <v>192</v>
      </c>
      <c r="J676">
        <v>-50</v>
      </c>
      <c r="K676" t="s">
        <v>8</v>
      </c>
      <c r="M676" t="s">
        <v>208</v>
      </c>
      <c r="N676">
        <v>12851012</v>
      </c>
      <c r="O676" t="s">
        <v>2234</v>
      </c>
      <c r="P676" s="507">
        <v>44763</v>
      </c>
      <c r="Q676" t="s">
        <v>187</v>
      </c>
      <c r="R676" s="507">
        <v>37432</v>
      </c>
      <c r="S676" s="507">
        <v>44434</v>
      </c>
      <c r="T676" t="s">
        <v>7255</v>
      </c>
      <c r="U676">
        <v>1195</v>
      </c>
      <c r="X676">
        <v>11</v>
      </c>
      <c r="Y676" t="s">
        <v>259</v>
      </c>
      <c r="AC676" t="s">
        <v>177</v>
      </c>
      <c r="AD676" t="s">
        <v>10999</v>
      </c>
      <c r="AE676">
        <v>85250</v>
      </c>
      <c r="AF676" t="s">
        <v>11000</v>
      </c>
      <c r="AI676">
        <v>251661508</v>
      </c>
      <c r="AJ676">
        <v>781874544</v>
      </c>
      <c r="AK676" t="s">
        <v>4815</v>
      </c>
      <c r="AL676">
        <v>0</v>
      </c>
      <c r="AM676">
        <v>0</v>
      </c>
    </row>
    <row r="677" spans="1:39" customFormat="1" ht="12.75">
      <c r="A677">
        <v>4930855</v>
      </c>
      <c r="B677" t="s">
        <v>2373</v>
      </c>
      <c r="C677" t="s">
        <v>1025</v>
      </c>
      <c r="D677">
        <v>4930855</v>
      </c>
      <c r="E677" t="s">
        <v>166</v>
      </c>
      <c r="F677" t="s">
        <v>166</v>
      </c>
      <c r="H677" s="507">
        <v>27983</v>
      </c>
      <c r="I677" t="s">
        <v>192</v>
      </c>
      <c r="J677">
        <v>-50</v>
      </c>
      <c r="K677" t="s">
        <v>8</v>
      </c>
      <c r="M677" t="s">
        <v>236</v>
      </c>
      <c r="N677">
        <v>12490124</v>
      </c>
      <c r="O677" t="s">
        <v>2275</v>
      </c>
      <c r="P677" s="507">
        <v>44760</v>
      </c>
      <c r="Q677" t="s">
        <v>187</v>
      </c>
      <c r="R677" s="507">
        <v>40434</v>
      </c>
      <c r="S677" s="507">
        <v>44749</v>
      </c>
      <c r="T677" t="s">
        <v>181</v>
      </c>
      <c r="U677">
        <v>755</v>
      </c>
      <c r="X677">
        <v>7</v>
      </c>
      <c r="Y677" t="s">
        <v>259</v>
      </c>
      <c r="AC677" t="s">
        <v>177</v>
      </c>
      <c r="AD677" t="s">
        <v>10285</v>
      </c>
      <c r="AE677">
        <v>49122</v>
      </c>
      <c r="AF677" t="s">
        <v>11001</v>
      </c>
      <c r="AI677">
        <v>241586665</v>
      </c>
      <c r="AJ677">
        <v>686788091</v>
      </c>
      <c r="AK677" t="s">
        <v>4816</v>
      </c>
      <c r="AL677">
        <v>0</v>
      </c>
      <c r="AM677">
        <v>0</v>
      </c>
    </row>
    <row r="678" spans="1:39" customFormat="1" ht="12.75">
      <c r="A678">
        <v>4426643</v>
      </c>
      <c r="B678" t="s">
        <v>2374</v>
      </c>
      <c r="C678" t="s">
        <v>825</v>
      </c>
      <c r="D678">
        <v>4426643</v>
      </c>
      <c r="E678" t="s">
        <v>166</v>
      </c>
      <c r="F678" t="s">
        <v>166</v>
      </c>
      <c r="H678" s="507">
        <v>25558</v>
      </c>
      <c r="I678" t="s">
        <v>367</v>
      </c>
      <c r="J678">
        <v>-60</v>
      </c>
      <c r="K678" t="s">
        <v>8</v>
      </c>
      <c r="M678" t="s">
        <v>228</v>
      </c>
      <c r="N678">
        <v>12440049</v>
      </c>
      <c r="O678" t="s">
        <v>2263</v>
      </c>
      <c r="P678" s="507">
        <v>44803</v>
      </c>
      <c r="Q678" t="s">
        <v>187</v>
      </c>
      <c r="R678" s="507">
        <v>37432</v>
      </c>
      <c r="S678" s="507">
        <v>44363</v>
      </c>
      <c r="T678" t="s">
        <v>7255</v>
      </c>
      <c r="U678">
        <v>916</v>
      </c>
      <c r="X678">
        <v>9</v>
      </c>
      <c r="Y678" t="s">
        <v>5788</v>
      </c>
      <c r="Z678">
        <v>12440041</v>
      </c>
      <c r="AA678" t="s">
        <v>3689</v>
      </c>
      <c r="AC678" t="s">
        <v>177</v>
      </c>
      <c r="AD678" t="s">
        <v>11002</v>
      </c>
      <c r="AE678">
        <v>44600</v>
      </c>
      <c r="AF678" t="s">
        <v>11003</v>
      </c>
      <c r="AI678">
        <v>240709989</v>
      </c>
      <c r="AJ678">
        <v>671242551</v>
      </c>
      <c r="AK678" t="s">
        <v>6253</v>
      </c>
      <c r="AL678">
        <v>0</v>
      </c>
      <c r="AM678">
        <v>0</v>
      </c>
    </row>
    <row r="679" spans="1:39" customFormat="1" ht="12.75">
      <c r="A679">
        <v>442677</v>
      </c>
      <c r="B679" t="s">
        <v>2375</v>
      </c>
      <c r="C679" t="s">
        <v>185</v>
      </c>
      <c r="D679">
        <v>442677</v>
      </c>
      <c r="E679" t="s">
        <v>166</v>
      </c>
      <c r="F679" t="s">
        <v>166</v>
      </c>
      <c r="H679" s="507">
        <v>26662</v>
      </c>
      <c r="I679" t="s">
        <v>367</v>
      </c>
      <c r="J679">
        <v>-60</v>
      </c>
      <c r="K679" t="s">
        <v>168</v>
      </c>
      <c r="M679" t="s">
        <v>228</v>
      </c>
      <c r="N679">
        <v>12440279</v>
      </c>
      <c r="O679" t="s">
        <v>3656</v>
      </c>
      <c r="P679" s="507">
        <v>44809</v>
      </c>
      <c r="Q679" t="s">
        <v>187</v>
      </c>
      <c r="R679" s="507">
        <v>37432</v>
      </c>
      <c r="S679" s="507">
        <v>44018</v>
      </c>
      <c r="T679" t="s">
        <v>7255</v>
      </c>
      <c r="U679">
        <v>1806</v>
      </c>
      <c r="X679">
        <v>18</v>
      </c>
      <c r="Y679" t="s">
        <v>259</v>
      </c>
      <c r="AC679" t="s">
        <v>177</v>
      </c>
      <c r="AD679" t="s">
        <v>11004</v>
      </c>
      <c r="AE679">
        <v>44760</v>
      </c>
      <c r="AF679" t="s">
        <v>11005</v>
      </c>
      <c r="AI679">
        <v>240822271</v>
      </c>
      <c r="AJ679">
        <v>662097522</v>
      </c>
      <c r="AK679" t="s">
        <v>4817</v>
      </c>
      <c r="AL679">
        <v>0</v>
      </c>
      <c r="AM679">
        <v>0</v>
      </c>
    </row>
    <row r="680" spans="1:39" customFormat="1" ht="12.75">
      <c r="A680">
        <v>2915538</v>
      </c>
      <c r="B680" t="s">
        <v>896</v>
      </c>
      <c r="C680" t="s">
        <v>558</v>
      </c>
      <c r="D680">
        <v>2915538</v>
      </c>
      <c r="E680" t="s">
        <v>166</v>
      </c>
      <c r="F680" t="s">
        <v>166</v>
      </c>
      <c r="H680" s="507">
        <v>31599</v>
      </c>
      <c r="I680" t="s">
        <v>167</v>
      </c>
      <c r="J680">
        <v>-40</v>
      </c>
      <c r="K680" t="s">
        <v>8</v>
      </c>
      <c r="M680" t="s">
        <v>3025</v>
      </c>
      <c r="N680">
        <v>3290081</v>
      </c>
      <c r="O680" t="s">
        <v>3078</v>
      </c>
      <c r="P680" s="507">
        <v>44777</v>
      </c>
      <c r="Q680" t="s">
        <v>187</v>
      </c>
      <c r="R680" s="507">
        <v>37432</v>
      </c>
      <c r="S680" s="507">
        <v>44082</v>
      </c>
      <c r="T680" t="s">
        <v>7255</v>
      </c>
      <c r="U680">
        <v>1224</v>
      </c>
      <c r="X680">
        <v>12</v>
      </c>
      <c r="Y680" t="s">
        <v>259</v>
      </c>
      <c r="AC680" t="s">
        <v>177</v>
      </c>
      <c r="AD680" t="s">
        <v>9774</v>
      </c>
      <c r="AE680">
        <v>29470</v>
      </c>
      <c r="AF680" t="s">
        <v>11006</v>
      </c>
      <c r="AJ680">
        <v>663247200</v>
      </c>
      <c r="AK680" t="s">
        <v>5282</v>
      </c>
      <c r="AL680">
        <v>0</v>
      </c>
      <c r="AM680">
        <v>0</v>
      </c>
    </row>
    <row r="681" spans="1:39" customFormat="1" ht="12.75">
      <c r="A681">
        <v>5328145</v>
      </c>
      <c r="B681" t="s">
        <v>896</v>
      </c>
      <c r="C681" t="s">
        <v>6639</v>
      </c>
      <c r="D681">
        <v>5328145</v>
      </c>
      <c r="E681" t="s">
        <v>169</v>
      </c>
      <c r="F681" t="s">
        <v>169</v>
      </c>
      <c r="H681" s="507">
        <v>41279</v>
      </c>
      <c r="I681" t="s">
        <v>251</v>
      </c>
      <c r="J681">
        <v>-10</v>
      </c>
      <c r="K681" t="s">
        <v>8</v>
      </c>
      <c r="M681" t="s">
        <v>2155</v>
      </c>
      <c r="N681">
        <v>12530055</v>
      </c>
      <c r="O681" t="s">
        <v>2266</v>
      </c>
      <c r="P681" s="507">
        <v>44830</v>
      </c>
      <c r="Q681" t="s">
        <v>187</v>
      </c>
      <c r="R681" s="507">
        <v>44449</v>
      </c>
      <c r="T681" t="s">
        <v>5765</v>
      </c>
      <c r="U681">
        <v>500</v>
      </c>
      <c r="X681">
        <v>5</v>
      </c>
      <c r="Y681" t="s">
        <v>259</v>
      </c>
      <c r="AC681" t="s">
        <v>177</v>
      </c>
      <c r="AD681" t="s">
        <v>11007</v>
      </c>
      <c r="AE681">
        <v>53380</v>
      </c>
      <c r="AF681" t="s">
        <v>11008</v>
      </c>
      <c r="AI681">
        <v>253746229</v>
      </c>
      <c r="AJ681">
        <v>610517125</v>
      </c>
      <c r="AK681" t="s">
        <v>6768</v>
      </c>
      <c r="AL681">
        <v>0</v>
      </c>
      <c r="AM681">
        <v>0</v>
      </c>
    </row>
    <row r="682" spans="1:39" customFormat="1" ht="12.75">
      <c r="A682">
        <v>4432143</v>
      </c>
      <c r="B682" t="s">
        <v>896</v>
      </c>
      <c r="C682" t="s">
        <v>387</v>
      </c>
      <c r="D682">
        <v>4432143</v>
      </c>
      <c r="E682" t="s">
        <v>166</v>
      </c>
      <c r="F682" t="s">
        <v>166</v>
      </c>
      <c r="H682" s="507">
        <v>30302</v>
      </c>
      <c r="I682" t="s">
        <v>192</v>
      </c>
      <c r="J682">
        <v>-50</v>
      </c>
      <c r="K682" t="s">
        <v>168</v>
      </c>
      <c r="M682" t="s">
        <v>228</v>
      </c>
      <c r="N682">
        <v>12440151</v>
      </c>
      <c r="O682" t="s">
        <v>2246</v>
      </c>
      <c r="P682" s="507">
        <v>44747</v>
      </c>
      <c r="Q682" t="s">
        <v>187</v>
      </c>
      <c r="R682" s="507">
        <v>37586</v>
      </c>
      <c r="S682" s="507">
        <v>44748</v>
      </c>
      <c r="T682" t="s">
        <v>181</v>
      </c>
      <c r="U682">
        <v>1608</v>
      </c>
      <c r="X682">
        <v>16</v>
      </c>
      <c r="Y682" t="s">
        <v>259</v>
      </c>
      <c r="AC682" t="s">
        <v>177</v>
      </c>
      <c r="AD682" t="s">
        <v>11009</v>
      </c>
      <c r="AE682">
        <v>44390</v>
      </c>
      <c r="AF682" t="s">
        <v>11010</v>
      </c>
      <c r="AJ682">
        <v>685425295</v>
      </c>
      <c r="AK682" t="s">
        <v>4818</v>
      </c>
      <c r="AL682">
        <v>0</v>
      </c>
      <c r="AM682">
        <v>0</v>
      </c>
    </row>
    <row r="683" spans="1:39" customFormat="1" ht="12.75">
      <c r="A683">
        <v>455771</v>
      </c>
      <c r="B683" t="s">
        <v>3725</v>
      </c>
      <c r="C683" t="s">
        <v>478</v>
      </c>
      <c r="D683">
        <v>455771</v>
      </c>
      <c r="E683" t="s">
        <v>166</v>
      </c>
      <c r="F683" t="s">
        <v>166</v>
      </c>
      <c r="H683" s="507">
        <v>31459</v>
      </c>
      <c r="I683" t="s">
        <v>167</v>
      </c>
      <c r="J683">
        <v>-40</v>
      </c>
      <c r="K683" t="s">
        <v>168</v>
      </c>
      <c r="M683" t="s">
        <v>2764</v>
      </c>
      <c r="N683">
        <v>4450571</v>
      </c>
      <c r="O683" t="s">
        <v>2782</v>
      </c>
      <c r="P683" s="507">
        <v>44810</v>
      </c>
      <c r="Q683" t="s">
        <v>187</v>
      </c>
      <c r="R683" s="507">
        <v>37432</v>
      </c>
      <c r="S683" s="507">
        <v>44448</v>
      </c>
      <c r="T683" t="s">
        <v>7255</v>
      </c>
      <c r="U683">
        <v>2444</v>
      </c>
      <c r="V683" t="s">
        <v>172</v>
      </c>
      <c r="W683">
        <v>280</v>
      </c>
      <c r="X683" t="s">
        <v>173</v>
      </c>
      <c r="Y683" t="s">
        <v>259</v>
      </c>
      <c r="AB683" s="507">
        <v>43647</v>
      </c>
      <c r="AC683" t="s">
        <v>177</v>
      </c>
      <c r="AD683" t="s">
        <v>11011</v>
      </c>
      <c r="AE683">
        <v>45370</v>
      </c>
      <c r="AF683" t="s">
        <v>11012</v>
      </c>
      <c r="AJ683">
        <v>665557633</v>
      </c>
      <c r="AK683" t="s">
        <v>5513</v>
      </c>
      <c r="AL683">
        <v>0</v>
      </c>
      <c r="AM683">
        <v>0</v>
      </c>
    </row>
    <row r="684" spans="1:39" customFormat="1" ht="12.75">
      <c r="A684">
        <v>7846550</v>
      </c>
      <c r="B684" t="s">
        <v>898</v>
      </c>
      <c r="C684" t="s">
        <v>180</v>
      </c>
      <c r="D684">
        <v>7846550</v>
      </c>
      <c r="E684" t="s">
        <v>166</v>
      </c>
      <c r="F684" t="s">
        <v>166</v>
      </c>
      <c r="H684" s="507">
        <v>33908</v>
      </c>
      <c r="I684" t="s">
        <v>167</v>
      </c>
      <c r="J684">
        <v>-40</v>
      </c>
      <c r="K684" t="s">
        <v>168</v>
      </c>
      <c r="M684" t="s">
        <v>238</v>
      </c>
      <c r="N684">
        <v>8780496</v>
      </c>
      <c r="O684" t="s">
        <v>270</v>
      </c>
      <c r="P684" s="507">
        <v>44794</v>
      </c>
      <c r="Q684" t="s">
        <v>187</v>
      </c>
      <c r="R684" s="507">
        <v>38975</v>
      </c>
      <c r="S684" s="507">
        <v>44079</v>
      </c>
      <c r="T684" t="s">
        <v>7255</v>
      </c>
      <c r="U684">
        <v>1609</v>
      </c>
      <c r="X684">
        <v>16</v>
      </c>
      <c r="Y684" t="s">
        <v>259</v>
      </c>
      <c r="AC684" t="s">
        <v>177</v>
      </c>
      <c r="AD684" t="s">
        <v>11013</v>
      </c>
      <c r="AE684">
        <v>78300</v>
      </c>
      <c r="AF684" t="s">
        <v>11014</v>
      </c>
      <c r="AK684" t="s">
        <v>4081</v>
      </c>
      <c r="AL684">
        <v>1</v>
      </c>
      <c r="AM684">
        <v>0</v>
      </c>
    </row>
    <row r="685" spans="1:39" customFormat="1" ht="12.75">
      <c r="A685">
        <v>4459032</v>
      </c>
      <c r="B685" t="s">
        <v>898</v>
      </c>
      <c r="C685" t="s">
        <v>637</v>
      </c>
      <c r="D685">
        <v>4459032</v>
      </c>
      <c r="E685" t="s">
        <v>166</v>
      </c>
      <c r="F685" t="s">
        <v>166</v>
      </c>
      <c r="H685" s="507">
        <v>40270</v>
      </c>
      <c r="I685" t="s">
        <v>254</v>
      </c>
      <c r="J685">
        <v>-13</v>
      </c>
      <c r="K685" t="s">
        <v>168</v>
      </c>
      <c r="M685" t="s">
        <v>228</v>
      </c>
      <c r="N685">
        <v>12440260</v>
      </c>
      <c r="O685" t="s">
        <v>3430</v>
      </c>
      <c r="P685" s="507">
        <v>44805</v>
      </c>
      <c r="Q685" t="s">
        <v>187</v>
      </c>
      <c r="R685" s="507">
        <v>43723</v>
      </c>
      <c r="T685" t="s">
        <v>5765</v>
      </c>
      <c r="U685">
        <v>740</v>
      </c>
      <c r="X685">
        <v>7</v>
      </c>
      <c r="Y685" t="s">
        <v>259</v>
      </c>
      <c r="AC685" t="s">
        <v>177</v>
      </c>
      <c r="AD685" t="s">
        <v>11015</v>
      </c>
      <c r="AE685">
        <v>44190</v>
      </c>
      <c r="AF685" t="s">
        <v>11016</v>
      </c>
      <c r="AI685">
        <v>240035263</v>
      </c>
      <c r="AJ685">
        <v>651807506</v>
      </c>
      <c r="AK685" t="s">
        <v>4819</v>
      </c>
      <c r="AL685">
        <v>0</v>
      </c>
      <c r="AM685">
        <v>0</v>
      </c>
    </row>
    <row r="686" spans="1:39" customFormat="1" ht="12.75">
      <c r="A686">
        <v>227794</v>
      </c>
      <c r="B686" t="s">
        <v>898</v>
      </c>
      <c r="C686" t="s">
        <v>387</v>
      </c>
      <c r="D686">
        <v>227794</v>
      </c>
      <c r="E686" t="s">
        <v>166</v>
      </c>
      <c r="F686" t="s">
        <v>166</v>
      </c>
      <c r="H686" s="507">
        <v>30979</v>
      </c>
      <c r="I686" t="s">
        <v>167</v>
      </c>
      <c r="J686">
        <v>-40</v>
      </c>
      <c r="K686" t="s">
        <v>168</v>
      </c>
      <c r="M686" t="s">
        <v>178</v>
      </c>
      <c r="N686">
        <v>3350014</v>
      </c>
      <c r="O686" t="s">
        <v>3050</v>
      </c>
      <c r="P686" s="507">
        <v>44824</v>
      </c>
      <c r="Q686" t="s">
        <v>187</v>
      </c>
      <c r="R686" s="507">
        <v>37432</v>
      </c>
      <c r="S686" s="507">
        <v>44823</v>
      </c>
      <c r="T686" t="s">
        <v>181</v>
      </c>
      <c r="U686">
        <v>1761</v>
      </c>
      <c r="X686">
        <v>17</v>
      </c>
      <c r="Y686" t="s">
        <v>259</v>
      </c>
      <c r="AC686" t="s">
        <v>177</v>
      </c>
      <c r="AD686" t="s">
        <v>11017</v>
      </c>
      <c r="AE686">
        <v>35190</v>
      </c>
      <c r="AF686" t="s">
        <v>11018</v>
      </c>
      <c r="AH686" t="s">
        <v>11018</v>
      </c>
      <c r="AI686">
        <v>296395133</v>
      </c>
      <c r="AJ686">
        <v>620103243</v>
      </c>
      <c r="AK686" t="s">
        <v>5283</v>
      </c>
      <c r="AL686">
        <v>0</v>
      </c>
      <c r="AM686">
        <v>0</v>
      </c>
    </row>
    <row r="687" spans="1:39" customFormat="1" ht="12.75">
      <c r="A687">
        <v>7226254</v>
      </c>
      <c r="B687" t="s">
        <v>900</v>
      </c>
      <c r="C687" t="s">
        <v>8197</v>
      </c>
      <c r="D687">
        <v>7226254</v>
      </c>
      <c r="E687" t="s">
        <v>169</v>
      </c>
      <c r="H687" s="507">
        <v>42739</v>
      </c>
      <c r="I687" t="s">
        <v>169</v>
      </c>
      <c r="J687">
        <v>-9</v>
      </c>
      <c r="K687" t="s">
        <v>8</v>
      </c>
      <c r="M687" t="s">
        <v>2152</v>
      </c>
      <c r="N687">
        <v>12720104</v>
      </c>
      <c r="O687" t="s">
        <v>2160</v>
      </c>
      <c r="P687" s="507">
        <v>44748</v>
      </c>
      <c r="Q687" t="s">
        <v>187</v>
      </c>
      <c r="R687" s="507">
        <v>44748</v>
      </c>
      <c r="T687" t="s">
        <v>5765</v>
      </c>
      <c r="U687">
        <v>500</v>
      </c>
      <c r="X687">
        <v>5</v>
      </c>
      <c r="Y687" t="s">
        <v>259</v>
      </c>
      <c r="AC687" t="s">
        <v>177</v>
      </c>
      <c r="AD687" t="s">
        <v>10102</v>
      </c>
      <c r="AE687">
        <v>72000</v>
      </c>
      <c r="AF687" t="s">
        <v>11019</v>
      </c>
      <c r="AJ687">
        <v>625883049</v>
      </c>
      <c r="AK687" t="s">
        <v>8198</v>
      </c>
      <c r="AL687">
        <v>0</v>
      </c>
      <c r="AM687">
        <v>0</v>
      </c>
    </row>
    <row r="688" spans="1:39" customFormat="1" ht="12.75">
      <c r="A688">
        <v>9324334</v>
      </c>
      <c r="B688" t="s">
        <v>11020</v>
      </c>
      <c r="C688" t="s">
        <v>2262</v>
      </c>
      <c r="D688">
        <v>9324334</v>
      </c>
      <c r="E688" t="s">
        <v>169</v>
      </c>
      <c r="H688" s="507">
        <v>41303</v>
      </c>
      <c r="I688" t="s">
        <v>251</v>
      </c>
      <c r="J688">
        <v>-10</v>
      </c>
      <c r="K688" t="s">
        <v>8</v>
      </c>
      <c r="M688" t="s">
        <v>170</v>
      </c>
      <c r="N688">
        <v>8930009</v>
      </c>
      <c r="O688" t="s">
        <v>1954</v>
      </c>
      <c r="P688" s="507">
        <v>44831</v>
      </c>
      <c r="Q688" t="s">
        <v>187</v>
      </c>
      <c r="R688" s="507">
        <v>44831</v>
      </c>
      <c r="T688" t="s">
        <v>5765</v>
      </c>
      <c r="U688">
        <v>500</v>
      </c>
      <c r="X688">
        <v>5</v>
      </c>
      <c r="Y688" t="s">
        <v>259</v>
      </c>
      <c r="AC688" t="s">
        <v>177</v>
      </c>
      <c r="AD688" t="s">
        <v>11021</v>
      </c>
      <c r="AE688">
        <v>93110</v>
      </c>
      <c r="AF688" t="s">
        <v>11022</v>
      </c>
      <c r="AJ688">
        <v>661774292</v>
      </c>
      <c r="AK688" t="s">
        <v>11023</v>
      </c>
      <c r="AL688">
        <v>1</v>
      </c>
      <c r="AM688">
        <v>0</v>
      </c>
    </row>
    <row r="689" spans="1:39" customFormat="1" ht="12.75">
      <c r="A689">
        <v>3734511</v>
      </c>
      <c r="B689" t="s">
        <v>11024</v>
      </c>
      <c r="C689" t="s">
        <v>596</v>
      </c>
      <c r="D689">
        <v>3734511</v>
      </c>
      <c r="E689" t="s">
        <v>169</v>
      </c>
      <c r="H689" s="507">
        <v>41316</v>
      </c>
      <c r="I689" t="s">
        <v>251</v>
      </c>
      <c r="J689">
        <v>-10</v>
      </c>
      <c r="K689" t="s">
        <v>8</v>
      </c>
      <c r="M689" t="s">
        <v>175</v>
      </c>
      <c r="N689">
        <v>4370596</v>
      </c>
      <c r="O689" t="s">
        <v>2802</v>
      </c>
      <c r="P689" s="507">
        <v>44844</v>
      </c>
      <c r="Q689" t="s">
        <v>187</v>
      </c>
      <c r="R689" s="507">
        <v>44844</v>
      </c>
      <c r="T689" t="s">
        <v>5765</v>
      </c>
      <c r="U689">
        <v>500</v>
      </c>
      <c r="X689">
        <v>5</v>
      </c>
      <c r="Y689" t="s">
        <v>259</v>
      </c>
      <c r="AC689" t="s">
        <v>177</v>
      </c>
      <c r="AD689" t="s">
        <v>9914</v>
      </c>
      <c r="AE689">
        <v>37130</v>
      </c>
      <c r="AF689" t="s">
        <v>11025</v>
      </c>
      <c r="AJ689" t="s">
        <v>11026</v>
      </c>
      <c r="AK689" t="s">
        <v>11027</v>
      </c>
      <c r="AL689">
        <v>1</v>
      </c>
      <c r="AM689">
        <v>0</v>
      </c>
    </row>
    <row r="690" spans="1:39" customFormat="1" ht="12.75">
      <c r="A690">
        <v>4920080</v>
      </c>
      <c r="B690" t="s">
        <v>901</v>
      </c>
      <c r="C690" t="s">
        <v>5840</v>
      </c>
      <c r="D690">
        <v>4920080</v>
      </c>
      <c r="E690" t="s">
        <v>166</v>
      </c>
      <c r="F690" t="s">
        <v>166</v>
      </c>
      <c r="H690" s="507">
        <v>33616</v>
      </c>
      <c r="I690" t="s">
        <v>167</v>
      </c>
      <c r="J690">
        <v>-40</v>
      </c>
      <c r="K690" t="s">
        <v>168</v>
      </c>
      <c r="M690" t="s">
        <v>238</v>
      </c>
      <c r="N690">
        <v>8780627</v>
      </c>
      <c r="O690" t="s">
        <v>384</v>
      </c>
      <c r="P690" s="507">
        <v>44747</v>
      </c>
      <c r="Q690" t="s">
        <v>187</v>
      </c>
      <c r="R690" s="507">
        <v>37432</v>
      </c>
      <c r="S690" s="507">
        <v>44375</v>
      </c>
      <c r="T690" t="s">
        <v>7255</v>
      </c>
      <c r="U690">
        <v>1890</v>
      </c>
      <c r="X690">
        <v>18</v>
      </c>
      <c r="Y690" t="s">
        <v>259</v>
      </c>
      <c r="AC690" t="s">
        <v>177</v>
      </c>
      <c r="AD690" t="s">
        <v>11028</v>
      </c>
      <c r="AE690">
        <v>49330</v>
      </c>
      <c r="AF690" t="s">
        <v>11029</v>
      </c>
      <c r="AG690" t="s">
        <v>11029</v>
      </c>
      <c r="AJ690">
        <v>613467878</v>
      </c>
      <c r="AK690" t="s">
        <v>4082</v>
      </c>
      <c r="AL690">
        <v>0</v>
      </c>
      <c r="AM690">
        <v>0</v>
      </c>
    </row>
    <row r="691" spans="1:39" customFormat="1" ht="12.75">
      <c r="A691">
        <v>566339</v>
      </c>
      <c r="B691" t="s">
        <v>6769</v>
      </c>
      <c r="C691" t="s">
        <v>5857</v>
      </c>
      <c r="D691">
        <v>566339</v>
      </c>
      <c r="E691" t="s">
        <v>166</v>
      </c>
      <c r="F691" t="s">
        <v>166</v>
      </c>
      <c r="H691" s="507">
        <v>28646</v>
      </c>
      <c r="I691" t="s">
        <v>192</v>
      </c>
      <c r="J691">
        <v>-50</v>
      </c>
      <c r="K691" t="s">
        <v>168</v>
      </c>
      <c r="M691" t="s">
        <v>217</v>
      </c>
      <c r="N691">
        <v>3560036</v>
      </c>
      <c r="O691" t="s">
        <v>3129</v>
      </c>
      <c r="P691" s="507">
        <v>44826</v>
      </c>
      <c r="Q691" t="s">
        <v>187</v>
      </c>
      <c r="R691" s="507">
        <v>37432</v>
      </c>
      <c r="S691" s="507">
        <v>44463</v>
      </c>
      <c r="T691" t="s">
        <v>7255</v>
      </c>
      <c r="U691">
        <v>1814</v>
      </c>
      <c r="X691">
        <v>18</v>
      </c>
      <c r="Y691" t="s">
        <v>259</v>
      </c>
      <c r="AB691" s="507">
        <v>43647</v>
      </c>
      <c r="AC691" t="s">
        <v>177</v>
      </c>
      <c r="AD691" t="s">
        <v>6255</v>
      </c>
      <c r="AE691">
        <v>56400</v>
      </c>
      <c r="AF691" t="s">
        <v>11030</v>
      </c>
      <c r="AJ691">
        <v>634136634</v>
      </c>
      <c r="AK691" t="s">
        <v>6917</v>
      </c>
      <c r="AL691">
        <v>0</v>
      </c>
      <c r="AM691">
        <v>0</v>
      </c>
    </row>
    <row r="692" spans="1:39" customFormat="1" ht="12.75">
      <c r="A692">
        <v>9754674</v>
      </c>
      <c r="B692" t="s">
        <v>8549</v>
      </c>
      <c r="C692" t="s">
        <v>315</v>
      </c>
      <c r="D692">
        <v>9754674</v>
      </c>
      <c r="E692" t="s">
        <v>166</v>
      </c>
      <c r="H692" s="507">
        <v>32410</v>
      </c>
      <c r="I692" t="s">
        <v>167</v>
      </c>
      <c r="J692">
        <v>-40</v>
      </c>
      <c r="K692" t="s">
        <v>168</v>
      </c>
      <c r="M692" t="s">
        <v>175</v>
      </c>
      <c r="N692">
        <v>4370132</v>
      </c>
      <c r="O692" t="s">
        <v>6192</v>
      </c>
      <c r="P692" s="507">
        <v>44826</v>
      </c>
      <c r="Q692" t="s">
        <v>187</v>
      </c>
      <c r="R692" s="507">
        <v>37432</v>
      </c>
      <c r="S692" s="507">
        <v>44818</v>
      </c>
      <c r="T692" t="s">
        <v>181</v>
      </c>
      <c r="U692">
        <v>1874</v>
      </c>
      <c r="X692">
        <v>18</v>
      </c>
      <c r="Y692" t="s">
        <v>259</v>
      </c>
      <c r="AC692" t="s">
        <v>177</v>
      </c>
      <c r="AD692" t="s">
        <v>11031</v>
      </c>
      <c r="AE692">
        <v>75016</v>
      </c>
      <c r="AF692" t="s">
        <v>11032</v>
      </c>
      <c r="AK692" t="s">
        <v>8550</v>
      </c>
      <c r="AL692">
        <v>0</v>
      </c>
      <c r="AM692">
        <v>0</v>
      </c>
    </row>
    <row r="693" spans="1:39" customFormat="1" ht="12.75">
      <c r="A693">
        <v>9421389</v>
      </c>
      <c r="B693" t="s">
        <v>903</v>
      </c>
      <c r="C693" t="s">
        <v>625</v>
      </c>
      <c r="D693">
        <v>9421389</v>
      </c>
      <c r="E693" t="s">
        <v>166</v>
      </c>
      <c r="F693" t="s">
        <v>166</v>
      </c>
      <c r="H693" s="507">
        <v>34191</v>
      </c>
      <c r="I693" t="s">
        <v>167</v>
      </c>
      <c r="J693">
        <v>-40</v>
      </c>
      <c r="K693" t="s">
        <v>168</v>
      </c>
      <c r="M693" t="s">
        <v>246</v>
      </c>
      <c r="N693">
        <v>8940894</v>
      </c>
      <c r="O693" t="s">
        <v>394</v>
      </c>
      <c r="P693" s="507">
        <v>44819</v>
      </c>
      <c r="Q693" t="s">
        <v>187</v>
      </c>
      <c r="R693" s="507">
        <v>37510</v>
      </c>
      <c r="T693" t="s">
        <v>181</v>
      </c>
      <c r="U693">
        <v>1904</v>
      </c>
      <c r="X693">
        <v>19</v>
      </c>
      <c r="Y693" t="s">
        <v>259</v>
      </c>
      <c r="AC693" t="s">
        <v>177</v>
      </c>
      <c r="AD693" t="s">
        <v>11033</v>
      </c>
      <c r="AE693">
        <v>94490</v>
      </c>
      <c r="AF693" t="s">
        <v>11034</v>
      </c>
      <c r="AJ693">
        <v>674902861</v>
      </c>
      <c r="AK693" t="s">
        <v>4083</v>
      </c>
      <c r="AL693">
        <v>1</v>
      </c>
      <c r="AM693">
        <v>1</v>
      </c>
    </row>
    <row r="694" spans="1:39" customFormat="1" ht="12.75">
      <c r="A694">
        <v>4522592</v>
      </c>
      <c r="B694" t="s">
        <v>2870</v>
      </c>
      <c r="C694" t="s">
        <v>1092</v>
      </c>
      <c r="D694">
        <v>4522592</v>
      </c>
      <c r="E694" t="s">
        <v>166</v>
      </c>
      <c r="F694" t="s">
        <v>166</v>
      </c>
      <c r="H694" s="507">
        <v>37260</v>
      </c>
      <c r="I694" t="s">
        <v>167</v>
      </c>
      <c r="J694">
        <v>-40</v>
      </c>
      <c r="K694" t="s">
        <v>168</v>
      </c>
      <c r="M694" t="s">
        <v>238</v>
      </c>
      <c r="N694">
        <v>8780674</v>
      </c>
      <c r="O694" t="s">
        <v>3388</v>
      </c>
      <c r="P694" s="507">
        <v>44806</v>
      </c>
      <c r="Q694" t="s">
        <v>187</v>
      </c>
      <c r="R694" s="507">
        <v>40808</v>
      </c>
      <c r="S694" s="507">
        <v>43987</v>
      </c>
      <c r="T694" t="s">
        <v>7255</v>
      </c>
      <c r="U694">
        <v>1915</v>
      </c>
      <c r="X694">
        <v>19</v>
      </c>
      <c r="Y694" t="s">
        <v>259</v>
      </c>
      <c r="AB694" s="507">
        <v>44013</v>
      </c>
      <c r="AC694" t="s">
        <v>177</v>
      </c>
      <c r="AD694" t="s">
        <v>11035</v>
      </c>
      <c r="AE694">
        <v>45500</v>
      </c>
      <c r="AF694" t="s">
        <v>11036</v>
      </c>
      <c r="AH694" t="s">
        <v>11035</v>
      </c>
      <c r="AI694">
        <v>238675840</v>
      </c>
      <c r="AJ694">
        <v>632092345</v>
      </c>
      <c r="AK694" t="s">
        <v>4084</v>
      </c>
      <c r="AL694">
        <v>0</v>
      </c>
      <c r="AM694">
        <v>0</v>
      </c>
    </row>
    <row r="695" spans="1:39" customFormat="1" ht="12.75">
      <c r="A695">
        <v>4514791</v>
      </c>
      <c r="B695" t="s">
        <v>3779</v>
      </c>
      <c r="C695" t="s">
        <v>978</v>
      </c>
      <c r="D695">
        <v>4514791</v>
      </c>
      <c r="E695" t="s">
        <v>166</v>
      </c>
      <c r="F695" t="s">
        <v>166</v>
      </c>
      <c r="H695" s="507">
        <v>29569</v>
      </c>
      <c r="I695" t="s">
        <v>192</v>
      </c>
      <c r="J695">
        <v>-50</v>
      </c>
      <c r="K695" t="s">
        <v>8</v>
      </c>
      <c r="M695" t="s">
        <v>2764</v>
      </c>
      <c r="N695">
        <v>4450571</v>
      </c>
      <c r="O695" t="s">
        <v>2782</v>
      </c>
      <c r="P695" s="507">
        <v>44819</v>
      </c>
      <c r="Q695" t="s">
        <v>187</v>
      </c>
      <c r="R695" s="507">
        <v>37886</v>
      </c>
      <c r="S695" s="507">
        <v>44812</v>
      </c>
      <c r="T695" t="s">
        <v>181</v>
      </c>
      <c r="U695">
        <v>1012</v>
      </c>
      <c r="X695">
        <v>10</v>
      </c>
      <c r="Y695" t="s">
        <v>259</v>
      </c>
      <c r="AC695" t="s">
        <v>177</v>
      </c>
      <c r="AD695" t="s">
        <v>11037</v>
      </c>
      <c r="AE695">
        <v>45400</v>
      </c>
      <c r="AF695" t="s">
        <v>11038</v>
      </c>
      <c r="AI695">
        <v>238618943</v>
      </c>
      <c r="AJ695">
        <v>676114481</v>
      </c>
      <c r="AK695" t="s">
        <v>5514</v>
      </c>
      <c r="AL695">
        <v>0</v>
      </c>
      <c r="AM695">
        <v>0</v>
      </c>
    </row>
    <row r="696" spans="1:39" customFormat="1" ht="12.75">
      <c r="A696">
        <v>9510459</v>
      </c>
      <c r="B696" t="s">
        <v>905</v>
      </c>
      <c r="C696" t="s">
        <v>906</v>
      </c>
      <c r="D696">
        <v>9510459</v>
      </c>
      <c r="E696" t="s">
        <v>166</v>
      </c>
      <c r="F696" t="s">
        <v>166</v>
      </c>
      <c r="H696" s="507">
        <v>30732</v>
      </c>
      <c r="I696" t="s">
        <v>167</v>
      </c>
      <c r="J696">
        <v>-40</v>
      </c>
      <c r="K696" t="s">
        <v>168</v>
      </c>
      <c r="M696" t="s">
        <v>232</v>
      </c>
      <c r="N696">
        <v>8951261</v>
      </c>
      <c r="O696" t="s">
        <v>709</v>
      </c>
      <c r="P696" s="507">
        <v>44823</v>
      </c>
      <c r="Q696" t="s">
        <v>187</v>
      </c>
      <c r="R696" s="507">
        <v>37432</v>
      </c>
      <c r="S696" s="507">
        <v>44797</v>
      </c>
      <c r="T696" t="s">
        <v>181</v>
      </c>
      <c r="U696">
        <v>1760</v>
      </c>
      <c r="X696">
        <v>17</v>
      </c>
      <c r="Y696" t="s">
        <v>259</v>
      </c>
      <c r="AC696" t="s">
        <v>177</v>
      </c>
      <c r="AD696" t="s">
        <v>11039</v>
      </c>
      <c r="AE696">
        <v>95330</v>
      </c>
      <c r="AF696" t="s">
        <v>11040</v>
      </c>
      <c r="AI696">
        <v>139918405</v>
      </c>
      <c r="AJ696">
        <v>677773803</v>
      </c>
      <c r="AK696" t="s">
        <v>4085</v>
      </c>
      <c r="AL696">
        <v>0</v>
      </c>
      <c r="AM696">
        <v>0</v>
      </c>
    </row>
    <row r="697" spans="1:39" customFormat="1" ht="12.75">
      <c r="A697">
        <v>4519160</v>
      </c>
      <c r="B697" t="s">
        <v>3091</v>
      </c>
      <c r="C697" t="s">
        <v>1220</v>
      </c>
      <c r="D697">
        <v>4519160</v>
      </c>
      <c r="E697" t="s">
        <v>166</v>
      </c>
      <c r="F697" t="s">
        <v>166</v>
      </c>
      <c r="H697" s="507">
        <v>35890</v>
      </c>
      <c r="I697" t="s">
        <v>167</v>
      </c>
      <c r="J697">
        <v>-40</v>
      </c>
      <c r="K697" t="s">
        <v>168</v>
      </c>
      <c r="M697" t="s">
        <v>2764</v>
      </c>
      <c r="N697">
        <v>4450757</v>
      </c>
      <c r="O697" t="s">
        <v>6546</v>
      </c>
      <c r="P697" s="507">
        <v>44811</v>
      </c>
      <c r="Q697" t="s">
        <v>187</v>
      </c>
      <c r="R697" s="507">
        <v>39701</v>
      </c>
      <c r="S697" s="507">
        <v>44701</v>
      </c>
      <c r="T697" t="s">
        <v>181</v>
      </c>
      <c r="U697">
        <v>1888</v>
      </c>
      <c r="X697">
        <v>18</v>
      </c>
      <c r="Y697" t="s">
        <v>259</v>
      </c>
      <c r="AC697" t="s">
        <v>177</v>
      </c>
      <c r="AD697" t="s">
        <v>11041</v>
      </c>
      <c r="AE697">
        <v>45590</v>
      </c>
      <c r="AF697" t="s">
        <v>11042</v>
      </c>
      <c r="AI697">
        <v>238642733</v>
      </c>
      <c r="AJ697">
        <v>779829296</v>
      </c>
      <c r="AK697" t="s">
        <v>5515</v>
      </c>
      <c r="AL697">
        <v>0</v>
      </c>
      <c r="AM697">
        <v>0</v>
      </c>
    </row>
    <row r="698" spans="1:39" customFormat="1" ht="12.75">
      <c r="A698">
        <v>4531704</v>
      </c>
      <c r="B698" t="s">
        <v>3582</v>
      </c>
      <c r="C698" t="s">
        <v>3433</v>
      </c>
      <c r="D698">
        <v>4531704</v>
      </c>
      <c r="E698" t="s">
        <v>169</v>
      </c>
      <c r="F698" t="s">
        <v>169</v>
      </c>
      <c r="H698" s="507">
        <v>41446</v>
      </c>
      <c r="I698" t="s">
        <v>251</v>
      </c>
      <c r="J698">
        <v>-10</v>
      </c>
      <c r="K698" t="s">
        <v>8</v>
      </c>
      <c r="M698" t="s">
        <v>2764</v>
      </c>
      <c r="N698">
        <v>4450571</v>
      </c>
      <c r="O698" t="s">
        <v>2782</v>
      </c>
      <c r="P698" s="507">
        <v>44833</v>
      </c>
      <c r="Q698" t="s">
        <v>187</v>
      </c>
      <c r="R698" s="507">
        <v>43867</v>
      </c>
      <c r="T698" t="s">
        <v>5765</v>
      </c>
      <c r="U698">
        <v>500</v>
      </c>
      <c r="X698">
        <v>5</v>
      </c>
      <c r="Y698" t="s">
        <v>259</v>
      </c>
      <c r="AC698" t="s">
        <v>177</v>
      </c>
      <c r="AD698" t="s">
        <v>9858</v>
      </c>
      <c r="AE698">
        <v>45140</v>
      </c>
      <c r="AF698" t="s">
        <v>11043</v>
      </c>
      <c r="AI698">
        <v>685552471</v>
      </c>
      <c r="AJ698">
        <v>673344442</v>
      </c>
      <c r="AK698" t="s">
        <v>5516</v>
      </c>
      <c r="AL698">
        <v>0</v>
      </c>
      <c r="AM698">
        <v>0</v>
      </c>
    </row>
    <row r="699" spans="1:39" customFormat="1" ht="12.75">
      <c r="A699">
        <v>7511648</v>
      </c>
      <c r="B699" t="s">
        <v>2376</v>
      </c>
      <c r="C699" t="s">
        <v>506</v>
      </c>
      <c r="D699">
        <v>7511648</v>
      </c>
      <c r="E699" t="s">
        <v>166</v>
      </c>
      <c r="F699" t="s">
        <v>166</v>
      </c>
      <c r="H699" s="507">
        <v>32774</v>
      </c>
      <c r="I699" t="s">
        <v>167</v>
      </c>
      <c r="J699">
        <v>-40</v>
      </c>
      <c r="K699" t="s">
        <v>168</v>
      </c>
      <c r="M699" t="s">
        <v>263</v>
      </c>
      <c r="N699">
        <v>8751124</v>
      </c>
      <c r="O699" t="s">
        <v>918</v>
      </c>
      <c r="P699" s="507">
        <v>44837</v>
      </c>
      <c r="Q699" t="s">
        <v>187</v>
      </c>
      <c r="R699" s="507">
        <v>37432</v>
      </c>
      <c r="S699" s="507">
        <v>44029</v>
      </c>
      <c r="T699" t="s">
        <v>7255</v>
      </c>
      <c r="U699">
        <v>1601</v>
      </c>
      <c r="X699">
        <v>16</v>
      </c>
      <c r="Y699" t="s">
        <v>259</v>
      </c>
      <c r="AC699" t="s">
        <v>177</v>
      </c>
      <c r="AD699" t="s">
        <v>11044</v>
      </c>
      <c r="AE699">
        <v>75018</v>
      </c>
      <c r="AF699" t="s">
        <v>11045</v>
      </c>
      <c r="AK699" t="s">
        <v>4086</v>
      </c>
      <c r="AL699">
        <v>0</v>
      </c>
      <c r="AM699">
        <v>0</v>
      </c>
    </row>
    <row r="700" spans="1:39" customFormat="1" ht="12.75">
      <c r="A700">
        <v>3712147</v>
      </c>
      <c r="B700" t="s">
        <v>2871</v>
      </c>
      <c r="C700" t="s">
        <v>366</v>
      </c>
      <c r="D700">
        <v>3712147</v>
      </c>
      <c r="E700" t="s">
        <v>166</v>
      </c>
      <c r="F700" t="s">
        <v>166</v>
      </c>
      <c r="H700" s="507">
        <v>25498</v>
      </c>
      <c r="I700" t="s">
        <v>367</v>
      </c>
      <c r="J700">
        <v>-60</v>
      </c>
      <c r="K700" t="s">
        <v>8</v>
      </c>
      <c r="M700" t="s">
        <v>175</v>
      </c>
      <c r="N700">
        <v>4370349</v>
      </c>
      <c r="O700" t="s">
        <v>2778</v>
      </c>
      <c r="P700" s="507">
        <v>44818</v>
      </c>
      <c r="Q700" t="s">
        <v>187</v>
      </c>
      <c r="R700" s="507">
        <v>37432</v>
      </c>
      <c r="S700" s="507">
        <v>44445</v>
      </c>
      <c r="T700" t="s">
        <v>7255</v>
      </c>
      <c r="U700">
        <v>853</v>
      </c>
      <c r="X700">
        <v>8</v>
      </c>
      <c r="Y700" t="s">
        <v>259</v>
      </c>
      <c r="AC700" t="s">
        <v>177</v>
      </c>
      <c r="AD700" t="s">
        <v>11046</v>
      </c>
      <c r="AE700">
        <v>37260</v>
      </c>
      <c r="AF700" t="s">
        <v>11047</v>
      </c>
      <c r="AI700">
        <v>247732975</v>
      </c>
      <c r="AJ700">
        <v>750394221</v>
      </c>
      <c r="AK700" t="s">
        <v>6918</v>
      </c>
      <c r="AL700">
        <v>0</v>
      </c>
      <c r="AM700">
        <v>0</v>
      </c>
    </row>
    <row r="701" spans="1:39" customFormat="1" ht="12.75">
      <c r="A701">
        <v>5618485</v>
      </c>
      <c r="B701" t="s">
        <v>3092</v>
      </c>
      <c r="C701" t="s">
        <v>3093</v>
      </c>
      <c r="D701">
        <v>5618485</v>
      </c>
      <c r="E701" t="s">
        <v>166</v>
      </c>
      <c r="F701" t="s">
        <v>166</v>
      </c>
      <c r="H701" s="507">
        <v>38801</v>
      </c>
      <c r="I701" t="s">
        <v>198</v>
      </c>
      <c r="J701">
        <v>-17</v>
      </c>
      <c r="K701" t="s">
        <v>8</v>
      </c>
      <c r="M701" t="s">
        <v>3025</v>
      </c>
      <c r="N701">
        <v>3290223</v>
      </c>
      <c r="O701" t="s">
        <v>3038</v>
      </c>
      <c r="P701" s="507">
        <v>44800</v>
      </c>
      <c r="Q701" t="s">
        <v>187</v>
      </c>
      <c r="R701" s="507">
        <v>41191</v>
      </c>
      <c r="T701" t="s">
        <v>5765</v>
      </c>
      <c r="U701">
        <v>1355</v>
      </c>
      <c r="X701">
        <v>13</v>
      </c>
      <c r="Y701" t="s">
        <v>259</v>
      </c>
      <c r="AB701" s="507">
        <v>43282</v>
      </c>
      <c r="AC701" t="s">
        <v>177</v>
      </c>
      <c r="AD701" t="s">
        <v>11048</v>
      </c>
      <c r="AE701">
        <v>56240</v>
      </c>
      <c r="AF701" t="s">
        <v>11049</v>
      </c>
      <c r="AI701">
        <v>297812676</v>
      </c>
      <c r="AJ701">
        <v>699808207</v>
      </c>
      <c r="AK701" t="s">
        <v>5284</v>
      </c>
      <c r="AL701">
        <v>0</v>
      </c>
      <c r="AM701">
        <v>0</v>
      </c>
    </row>
    <row r="702" spans="1:39" customFormat="1" ht="12.75">
      <c r="A702">
        <v>9258961</v>
      </c>
      <c r="B702" t="s">
        <v>11050</v>
      </c>
      <c r="C702" t="s">
        <v>8433</v>
      </c>
      <c r="D702">
        <v>9258961</v>
      </c>
      <c r="E702" t="s">
        <v>169</v>
      </c>
      <c r="H702" s="507">
        <v>41294</v>
      </c>
      <c r="I702" t="s">
        <v>251</v>
      </c>
      <c r="J702">
        <v>-10</v>
      </c>
      <c r="K702" t="s">
        <v>8</v>
      </c>
      <c r="M702" t="s">
        <v>203</v>
      </c>
      <c r="N702">
        <v>8920025</v>
      </c>
      <c r="O702" t="s">
        <v>213</v>
      </c>
      <c r="P702" s="507">
        <v>44830</v>
      </c>
      <c r="Q702" t="s">
        <v>187</v>
      </c>
      <c r="R702" s="507">
        <v>44830</v>
      </c>
      <c r="T702" t="s">
        <v>5765</v>
      </c>
      <c r="U702">
        <v>500</v>
      </c>
      <c r="X702">
        <v>5</v>
      </c>
      <c r="Y702" t="s">
        <v>259</v>
      </c>
      <c r="AC702" t="s">
        <v>177</v>
      </c>
      <c r="AD702" t="s">
        <v>10501</v>
      </c>
      <c r="AE702">
        <v>92400</v>
      </c>
      <c r="AF702" t="s">
        <v>11051</v>
      </c>
      <c r="AK702" t="s">
        <v>11052</v>
      </c>
      <c r="AL702">
        <v>0</v>
      </c>
      <c r="AM702">
        <v>0</v>
      </c>
    </row>
    <row r="703" spans="1:39" customFormat="1" ht="12.75">
      <c r="A703">
        <v>9234689</v>
      </c>
      <c r="B703" t="s">
        <v>907</v>
      </c>
      <c r="C703" t="s">
        <v>202</v>
      </c>
      <c r="D703">
        <v>9234689</v>
      </c>
      <c r="E703" t="s">
        <v>166</v>
      </c>
      <c r="F703" t="s">
        <v>166</v>
      </c>
      <c r="H703" s="507">
        <v>30285</v>
      </c>
      <c r="I703" t="s">
        <v>192</v>
      </c>
      <c r="J703">
        <v>-50</v>
      </c>
      <c r="K703" t="s">
        <v>168</v>
      </c>
      <c r="M703" t="s">
        <v>263</v>
      </c>
      <c r="N703">
        <v>8751453</v>
      </c>
      <c r="O703" t="s">
        <v>297</v>
      </c>
      <c r="P703" s="507">
        <v>44819</v>
      </c>
      <c r="Q703" t="s">
        <v>187</v>
      </c>
      <c r="R703" s="507">
        <v>38618</v>
      </c>
      <c r="S703" s="507">
        <v>44806</v>
      </c>
      <c r="T703" t="s">
        <v>181</v>
      </c>
      <c r="U703">
        <v>1863</v>
      </c>
      <c r="X703">
        <v>18</v>
      </c>
      <c r="Y703" t="s">
        <v>259</v>
      </c>
      <c r="AC703" t="s">
        <v>177</v>
      </c>
      <c r="AD703" t="s">
        <v>9949</v>
      </c>
      <c r="AE703">
        <v>92100</v>
      </c>
      <c r="AF703" t="s">
        <v>11053</v>
      </c>
      <c r="AI703">
        <v>682148053</v>
      </c>
      <c r="AK703" t="s">
        <v>4087</v>
      </c>
      <c r="AL703">
        <v>0</v>
      </c>
      <c r="AM703">
        <v>0</v>
      </c>
    </row>
    <row r="704" spans="1:39" customFormat="1" ht="12.75">
      <c r="A704">
        <v>4923654</v>
      </c>
      <c r="B704" t="s">
        <v>908</v>
      </c>
      <c r="C704" t="s">
        <v>478</v>
      </c>
      <c r="D704">
        <v>4923654</v>
      </c>
      <c r="E704" t="s">
        <v>166</v>
      </c>
      <c r="F704" t="s">
        <v>166</v>
      </c>
      <c r="H704" s="507">
        <v>33135</v>
      </c>
      <c r="I704" t="s">
        <v>167</v>
      </c>
      <c r="J704">
        <v>-40</v>
      </c>
      <c r="K704" t="s">
        <v>168</v>
      </c>
      <c r="M704" t="s">
        <v>232</v>
      </c>
      <c r="N704">
        <v>8950330</v>
      </c>
      <c r="O704" t="s">
        <v>233</v>
      </c>
      <c r="P704" s="507">
        <v>44800</v>
      </c>
      <c r="Q704" t="s">
        <v>187</v>
      </c>
      <c r="R704" s="507">
        <v>37868</v>
      </c>
      <c r="S704" s="507">
        <v>44750</v>
      </c>
      <c r="T704" t="s">
        <v>181</v>
      </c>
      <c r="U704">
        <v>2421</v>
      </c>
      <c r="V704" t="s">
        <v>172</v>
      </c>
      <c r="W704">
        <v>308</v>
      </c>
      <c r="X704" t="s">
        <v>173</v>
      </c>
      <c r="Y704" t="s">
        <v>259</v>
      </c>
      <c r="AB704" s="507">
        <v>44378</v>
      </c>
      <c r="AC704" t="s">
        <v>177</v>
      </c>
      <c r="AD704" t="s">
        <v>11054</v>
      </c>
      <c r="AE704">
        <v>49230</v>
      </c>
      <c r="AF704" t="s">
        <v>11055</v>
      </c>
      <c r="AJ704">
        <v>616437036</v>
      </c>
      <c r="AK704" t="s">
        <v>4820</v>
      </c>
      <c r="AL704">
        <v>0</v>
      </c>
      <c r="AM704">
        <v>0</v>
      </c>
    </row>
    <row r="705" spans="1:39" customFormat="1" ht="12.75">
      <c r="A705">
        <v>8518818</v>
      </c>
      <c r="B705" t="s">
        <v>908</v>
      </c>
      <c r="C705" t="s">
        <v>636</v>
      </c>
      <c r="D705">
        <v>8518818</v>
      </c>
      <c r="E705" t="s">
        <v>166</v>
      </c>
      <c r="F705" t="s">
        <v>166</v>
      </c>
      <c r="H705" s="507">
        <v>36552</v>
      </c>
      <c r="I705" t="s">
        <v>167</v>
      </c>
      <c r="J705">
        <v>-40</v>
      </c>
      <c r="K705" t="s">
        <v>168</v>
      </c>
      <c r="M705" t="s">
        <v>208</v>
      </c>
      <c r="N705">
        <v>12850024</v>
      </c>
      <c r="O705" t="s">
        <v>2184</v>
      </c>
      <c r="P705" s="507">
        <v>44811</v>
      </c>
      <c r="Q705" t="s">
        <v>187</v>
      </c>
      <c r="R705" s="507">
        <v>38229</v>
      </c>
      <c r="S705" s="507">
        <v>44806</v>
      </c>
      <c r="T705" t="s">
        <v>181</v>
      </c>
      <c r="U705">
        <v>1905</v>
      </c>
      <c r="X705">
        <v>19</v>
      </c>
      <c r="Y705" t="s">
        <v>259</v>
      </c>
      <c r="AC705" t="s">
        <v>177</v>
      </c>
      <c r="AD705" t="s">
        <v>11056</v>
      </c>
      <c r="AE705">
        <v>85280</v>
      </c>
      <c r="AF705" t="s">
        <v>11057</v>
      </c>
      <c r="AJ705">
        <v>695425352</v>
      </c>
      <c r="AK705" t="s">
        <v>4821</v>
      </c>
      <c r="AL705">
        <v>0</v>
      </c>
      <c r="AM705">
        <v>0</v>
      </c>
    </row>
    <row r="706" spans="1:39" customFormat="1" ht="12.75">
      <c r="A706">
        <v>8516491</v>
      </c>
      <c r="B706" t="s">
        <v>908</v>
      </c>
      <c r="C706" t="s">
        <v>842</v>
      </c>
      <c r="D706">
        <v>8516491</v>
      </c>
      <c r="E706" t="s">
        <v>166</v>
      </c>
      <c r="F706" t="s">
        <v>166</v>
      </c>
      <c r="H706" s="507">
        <v>26923</v>
      </c>
      <c r="I706" t="s">
        <v>192</v>
      </c>
      <c r="J706">
        <v>-50</v>
      </c>
      <c r="K706" t="s">
        <v>168</v>
      </c>
      <c r="M706" t="s">
        <v>208</v>
      </c>
      <c r="N706">
        <v>12850024</v>
      </c>
      <c r="O706" t="s">
        <v>2184</v>
      </c>
      <c r="P706" s="507">
        <v>44753</v>
      </c>
      <c r="Q706" t="s">
        <v>187</v>
      </c>
      <c r="R706" s="507">
        <v>37432</v>
      </c>
      <c r="S706" s="507">
        <v>44803</v>
      </c>
      <c r="T706" t="s">
        <v>181</v>
      </c>
      <c r="U706">
        <v>2193</v>
      </c>
      <c r="V706" t="s">
        <v>172</v>
      </c>
      <c r="W706">
        <v>623</v>
      </c>
      <c r="X706" t="s">
        <v>173</v>
      </c>
      <c r="Y706" t="s">
        <v>259</v>
      </c>
      <c r="AC706" t="s">
        <v>177</v>
      </c>
      <c r="AD706" t="s">
        <v>9772</v>
      </c>
      <c r="AE706">
        <v>85280</v>
      </c>
      <c r="AF706" t="s">
        <v>11058</v>
      </c>
      <c r="AI706">
        <v>251628644</v>
      </c>
      <c r="AJ706">
        <v>612517276</v>
      </c>
      <c r="AK706" t="s">
        <v>6299</v>
      </c>
      <c r="AL706">
        <v>0</v>
      </c>
      <c r="AM706">
        <v>0</v>
      </c>
    </row>
    <row r="707" spans="1:39" customFormat="1" ht="12.75">
      <c r="A707">
        <v>4444379</v>
      </c>
      <c r="B707" t="s">
        <v>2377</v>
      </c>
      <c r="C707" t="s">
        <v>945</v>
      </c>
      <c r="D707">
        <v>4444379</v>
      </c>
      <c r="E707" t="s">
        <v>166</v>
      </c>
      <c r="F707" t="s">
        <v>166</v>
      </c>
      <c r="H707" s="507">
        <v>37733</v>
      </c>
      <c r="I707" t="s">
        <v>167</v>
      </c>
      <c r="J707">
        <v>-40</v>
      </c>
      <c r="K707" t="s">
        <v>168</v>
      </c>
      <c r="M707" t="s">
        <v>228</v>
      </c>
      <c r="N707">
        <v>12440029</v>
      </c>
      <c r="O707" t="s">
        <v>2225</v>
      </c>
      <c r="P707" s="507">
        <v>44759</v>
      </c>
      <c r="Q707" t="s">
        <v>187</v>
      </c>
      <c r="R707" s="507">
        <v>40457</v>
      </c>
      <c r="S707" s="507">
        <v>44378</v>
      </c>
      <c r="T707" t="s">
        <v>7255</v>
      </c>
      <c r="U707">
        <v>1667</v>
      </c>
      <c r="X707">
        <v>16</v>
      </c>
      <c r="Y707" t="s">
        <v>259</v>
      </c>
      <c r="AC707" t="s">
        <v>177</v>
      </c>
      <c r="AD707" t="s">
        <v>10713</v>
      </c>
      <c r="AE707">
        <v>44250</v>
      </c>
      <c r="AF707" t="s">
        <v>11059</v>
      </c>
      <c r="AJ707">
        <v>781689015</v>
      </c>
      <c r="AK707" t="s">
        <v>8199</v>
      </c>
      <c r="AL707">
        <v>0</v>
      </c>
      <c r="AM707">
        <v>0</v>
      </c>
    </row>
    <row r="708" spans="1:39" customFormat="1" ht="12.75">
      <c r="A708">
        <v>702985</v>
      </c>
      <c r="B708" t="s">
        <v>911</v>
      </c>
      <c r="C708" t="s">
        <v>189</v>
      </c>
      <c r="D708">
        <v>702985</v>
      </c>
      <c r="E708" t="s">
        <v>166</v>
      </c>
      <c r="F708" t="s">
        <v>166</v>
      </c>
      <c r="H708" s="507">
        <v>32618</v>
      </c>
      <c r="I708" t="s">
        <v>167</v>
      </c>
      <c r="J708">
        <v>-40</v>
      </c>
      <c r="K708" t="s">
        <v>168</v>
      </c>
      <c r="M708" t="s">
        <v>263</v>
      </c>
      <c r="N708">
        <v>8750074</v>
      </c>
      <c r="O708" t="s">
        <v>296</v>
      </c>
      <c r="P708" s="507">
        <v>44810</v>
      </c>
      <c r="Q708" t="s">
        <v>187</v>
      </c>
      <c r="R708" s="507">
        <v>37432</v>
      </c>
      <c r="S708" s="507">
        <v>44007</v>
      </c>
      <c r="T708" t="s">
        <v>7255</v>
      </c>
      <c r="U708">
        <v>1874</v>
      </c>
      <c r="X708">
        <v>18</v>
      </c>
      <c r="Y708" t="s">
        <v>259</v>
      </c>
      <c r="AB708" s="507">
        <v>44743</v>
      </c>
      <c r="AC708" t="s">
        <v>177</v>
      </c>
      <c r="AD708" t="s">
        <v>9793</v>
      </c>
      <c r="AE708">
        <v>75020</v>
      </c>
      <c r="AF708" t="s">
        <v>11060</v>
      </c>
      <c r="AJ708" t="s">
        <v>8551</v>
      </c>
      <c r="AK708" t="s">
        <v>4088</v>
      </c>
      <c r="AL708">
        <v>0</v>
      </c>
      <c r="AM708">
        <v>0</v>
      </c>
    </row>
    <row r="709" spans="1:39" customFormat="1" ht="12.75">
      <c r="A709">
        <v>3714241</v>
      </c>
      <c r="B709" t="s">
        <v>8552</v>
      </c>
      <c r="C709" t="s">
        <v>674</v>
      </c>
      <c r="D709">
        <v>3714241</v>
      </c>
      <c r="E709" t="s">
        <v>166</v>
      </c>
      <c r="F709" t="s">
        <v>166</v>
      </c>
      <c r="H709" s="507">
        <v>26177</v>
      </c>
      <c r="I709" t="s">
        <v>367</v>
      </c>
      <c r="J709">
        <v>-60</v>
      </c>
      <c r="K709" t="s">
        <v>8</v>
      </c>
      <c r="M709" t="s">
        <v>175</v>
      </c>
      <c r="N709">
        <v>4370013</v>
      </c>
      <c r="O709" t="s">
        <v>2841</v>
      </c>
      <c r="P709" s="507">
        <v>44747</v>
      </c>
      <c r="Q709" t="s">
        <v>187</v>
      </c>
      <c r="R709" s="507">
        <v>37432</v>
      </c>
      <c r="S709" s="507">
        <v>44418</v>
      </c>
      <c r="T709" t="s">
        <v>7255</v>
      </c>
      <c r="U709">
        <v>833</v>
      </c>
      <c r="X709">
        <v>8</v>
      </c>
      <c r="Y709" t="s">
        <v>259</v>
      </c>
      <c r="AB709" s="507">
        <v>43282</v>
      </c>
      <c r="AC709" t="s">
        <v>177</v>
      </c>
      <c r="AD709" t="s">
        <v>11061</v>
      </c>
      <c r="AE709">
        <v>41400</v>
      </c>
      <c r="AF709" t="s">
        <v>11062</v>
      </c>
      <c r="AJ709">
        <v>630642726</v>
      </c>
      <c r="AK709" t="s">
        <v>5629</v>
      </c>
      <c r="AL709">
        <v>0</v>
      </c>
      <c r="AM709">
        <v>0</v>
      </c>
    </row>
    <row r="710" spans="1:39" customFormat="1" ht="12.75">
      <c r="A710">
        <v>3733889</v>
      </c>
      <c r="B710" t="s">
        <v>912</v>
      </c>
      <c r="C710" t="s">
        <v>622</v>
      </c>
      <c r="D710">
        <v>3733889</v>
      </c>
      <c r="E710" t="s">
        <v>169</v>
      </c>
      <c r="H710" s="507">
        <v>41582</v>
      </c>
      <c r="I710" t="s">
        <v>251</v>
      </c>
      <c r="J710">
        <v>-10</v>
      </c>
      <c r="K710" t="s">
        <v>8</v>
      </c>
      <c r="M710" t="s">
        <v>175</v>
      </c>
      <c r="N710">
        <v>4370002</v>
      </c>
      <c r="O710" t="s">
        <v>2769</v>
      </c>
      <c r="P710" s="507">
        <v>44811</v>
      </c>
      <c r="Q710" t="s">
        <v>187</v>
      </c>
      <c r="R710" s="507">
        <v>44811</v>
      </c>
      <c r="T710" t="s">
        <v>5765</v>
      </c>
      <c r="U710">
        <v>500</v>
      </c>
      <c r="X710">
        <v>5</v>
      </c>
      <c r="Y710" t="s">
        <v>259</v>
      </c>
      <c r="AC710" t="s">
        <v>177</v>
      </c>
      <c r="AD710" t="s">
        <v>9881</v>
      </c>
      <c r="AE710">
        <v>37000</v>
      </c>
      <c r="AF710" t="s">
        <v>11063</v>
      </c>
      <c r="AJ710">
        <v>660704980</v>
      </c>
      <c r="AK710" t="s">
        <v>8553</v>
      </c>
      <c r="AL710">
        <v>0</v>
      </c>
      <c r="AM710">
        <v>0</v>
      </c>
    </row>
    <row r="711" spans="1:39" customFormat="1" ht="12.75">
      <c r="A711">
        <v>7224029</v>
      </c>
      <c r="B711" t="s">
        <v>914</v>
      </c>
      <c r="C711" t="s">
        <v>182</v>
      </c>
      <c r="D711">
        <v>7224029</v>
      </c>
      <c r="E711" t="s">
        <v>166</v>
      </c>
      <c r="F711" t="s">
        <v>166</v>
      </c>
      <c r="H711" s="507">
        <v>40995</v>
      </c>
      <c r="I711" t="s">
        <v>245</v>
      </c>
      <c r="J711">
        <v>-11</v>
      </c>
      <c r="K711" t="s">
        <v>168</v>
      </c>
      <c r="M711" t="s">
        <v>2152</v>
      </c>
      <c r="N711">
        <v>12720110</v>
      </c>
      <c r="O711" t="s">
        <v>2243</v>
      </c>
      <c r="P711" s="507">
        <v>44781</v>
      </c>
      <c r="Q711" t="s">
        <v>187</v>
      </c>
      <c r="R711" s="507">
        <v>43728</v>
      </c>
      <c r="T711" t="s">
        <v>5765</v>
      </c>
      <c r="U711">
        <v>658</v>
      </c>
      <c r="X711">
        <v>6</v>
      </c>
      <c r="Y711" t="s">
        <v>259</v>
      </c>
      <c r="AC711" t="s">
        <v>177</v>
      </c>
      <c r="AD711" t="s">
        <v>10856</v>
      </c>
      <c r="AE711">
        <v>72330</v>
      </c>
      <c r="AF711" t="s">
        <v>11064</v>
      </c>
      <c r="AJ711">
        <v>618533771</v>
      </c>
      <c r="AK711" t="s">
        <v>4822</v>
      </c>
      <c r="AL711">
        <v>0</v>
      </c>
      <c r="AM711">
        <v>0</v>
      </c>
    </row>
    <row r="712" spans="1:39" customFormat="1" ht="12.75">
      <c r="A712">
        <v>2815970</v>
      </c>
      <c r="B712" t="s">
        <v>915</v>
      </c>
      <c r="C712" t="s">
        <v>1459</v>
      </c>
      <c r="D712">
        <v>2815970</v>
      </c>
      <c r="E712" t="s">
        <v>169</v>
      </c>
      <c r="F712" t="s">
        <v>169</v>
      </c>
      <c r="H712" s="507">
        <v>41705</v>
      </c>
      <c r="I712" t="s">
        <v>169</v>
      </c>
      <c r="J712">
        <v>-9</v>
      </c>
      <c r="K712" t="s">
        <v>8</v>
      </c>
      <c r="M712" t="s">
        <v>231</v>
      </c>
      <c r="N712">
        <v>4280121</v>
      </c>
      <c r="O712" t="s">
        <v>2799</v>
      </c>
      <c r="P712" s="507">
        <v>44819</v>
      </c>
      <c r="Q712" t="s">
        <v>187</v>
      </c>
      <c r="R712" s="507">
        <v>44454</v>
      </c>
      <c r="S712" s="507">
        <v>44813</v>
      </c>
      <c r="T712" t="s">
        <v>181</v>
      </c>
      <c r="U712">
        <v>500</v>
      </c>
      <c r="X712">
        <v>5</v>
      </c>
      <c r="Y712" t="s">
        <v>259</v>
      </c>
      <c r="AC712" t="s">
        <v>177</v>
      </c>
      <c r="AD712" t="s">
        <v>11065</v>
      </c>
      <c r="AE712">
        <v>28630</v>
      </c>
      <c r="AF712" t="s">
        <v>11066</v>
      </c>
      <c r="AJ712">
        <v>614906646</v>
      </c>
      <c r="AK712" t="s">
        <v>6567</v>
      </c>
      <c r="AL712">
        <v>0</v>
      </c>
      <c r="AM712">
        <v>0</v>
      </c>
    </row>
    <row r="713" spans="1:39" customFormat="1" ht="12.75">
      <c r="A713">
        <v>9418171</v>
      </c>
      <c r="B713" t="s">
        <v>915</v>
      </c>
      <c r="C713" t="s">
        <v>668</v>
      </c>
      <c r="D713">
        <v>9418171</v>
      </c>
      <c r="E713" t="s">
        <v>166</v>
      </c>
      <c r="F713" t="s">
        <v>166</v>
      </c>
      <c r="H713" s="507">
        <v>33809</v>
      </c>
      <c r="I713" t="s">
        <v>167</v>
      </c>
      <c r="J713">
        <v>-40</v>
      </c>
      <c r="K713" t="s">
        <v>168</v>
      </c>
      <c r="M713" t="s">
        <v>170</v>
      </c>
      <c r="N713">
        <v>8931057</v>
      </c>
      <c r="O713" t="s">
        <v>3789</v>
      </c>
      <c r="P713" s="507">
        <v>44814</v>
      </c>
      <c r="Q713" t="s">
        <v>187</v>
      </c>
      <c r="R713" s="507">
        <v>37432</v>
      </c>
      <c r="S713" s="507">
        <v>43784</v>
      </c>
      <c r="T713" t="s">
        <v>7255</v>
      </c>
      <c r="U713">
        <v>2253</v>
      </c>
      <c r="V713" t="s">
        <v>172</v>
      </c>
      <c r="W713">
        <v>529</v>
      </c>
      <c r="X713" t="s">
        <v>173</v>
      </c>
      <c r="Y713" t="s">
        <v>259</v>
      </c>
      <c r="AB713" s="507">
        <v>44013</v>
      </c>
      <c r="AC713" t="s">
        <v>177</v>
      </c>
      <c r="AD713" t="s">
        <v>11067</v>
      </c>
      <c r="AE713">
        <v>94120</v>
      </c>
      <c r="AF713" t="s">
        <v>11068</v>
      </c>
      <c r="AJ713">
        <v>695982826</v>
      </c>
      <c r="AK713" t="s">
        <v>4089</v>
      </c>
      <c r="AL713">
        <v>0</v>
      </c>
      <c r="AM713">
        <v>0</v>
      </c>
    </row>
    <row r="714" spans="1:39" customFormat="1" ht="12.75">
      <c r="A714">
        <v>3733544</v>
      </c>
      <c r="B714" t="s">
        <v>915</v>
      </c>
      <c r="C714" t="s">
        <v>725</v>
      </c>
      <c r="D714">
        <v>3733544</v>
      </c>
      <c r="E714" t="s">
        <v>169</v>
      </c>
      <c r="F714" t="s">
        <v>169</v>
      </c>
      <c r="H714" s="507">
        <v>41054</v>
      </c>
      <c r="I714" t="s">
        <v>245</v>
      </c>
      <c r="J714">
        <v>-11</v>
      </c>
      <c r="K714" t="s">
        <v>8</v>
      </c>
      <c r="M714" t="s">
        <v>175</v>
      </c>
      <c r="N714">
        <v>4370694</v>
      </c>
      <c r="O714" t="s">
        <v>2851</v>
      </c>
      <c r="P714" s="507">
        <v>44808</v>
      </c>
      <c r="Q714" t="s">
        <v>187</v>
      </c>
      <c r="R714" s="507">
        <v>44574</v>
      </c>
      <c r="T714" t="s">
        <v>5765</v>
      </c>
      <c r="U714">
        <v>500</v>
      </c>
      <c r="X714">
        <v>5</v>
      </c>
      <c r="Y714" t="s">
        <v>259</v>
      </c>
      <c r="AC714" t="s">
        <v>177</v>
      </c>
      <c r="AD714" t="s">
        <v>11069</v>
      </c>
      <c r="AE714">
        <v>37320</v>
      </c>
      <c r="AF714" t="s">
        <v>11070</v>
      </c>
      <c r="AJ714">
        <v>660226601</v>
      </c>
      <c r="AK714" t="s">
        <v>7396</v>
      </c>
      <c r="AL714">
        <v>0</v>
      </c>
      <c r="AM714">
        <v>0</v>
      </c>
    </row>
    <row r="715" spans="1:39" customFormat="1" ht="12.75">
      <c r="A715">
        <v>1810161</v>
      </c>
      <c r="B715" t="s">
        <v>915</v>
      </c>
      <c r="C715" t="s">
        <v>244</v>
      </c>
      <c r="D715">
        <v>1810161</v>
      </c>
      <c r="E715" t="s">
        <v>166</v>
      </c>
      <c r="F715" t="s">
        <v>166</v>
      </c>
      <c r="H715" s="507">
        <v>41032</v>
      </c>
      <c r="I715" t="s">
        <v>245</v>
      </c>
      <c r="J715">
        <v>-11</v>
      </c>
      <c r="K715" t="s">
        <v>168</v>
      </c>
      <c r="M715" t="s">
        <v>2773</v>
      </c>
      <c r="N715">
        <v>4180696</v>
      </c>
      <c r="O715" t="s">
        <v>2814</v>
      </c>
      <c r="P715" s="507">
        <v>44815</v>
      </c>
      <c r="Q715" t="s">
        <v>187</v>
      </c>
      <c r="R715" s="507">
        <v>44435</v>
      </c>
      <c r="T715" t="s">
        <v>5765</v>
      </c>
      <c r="U715">
        <v>547</v>
      </c>
      <c r="X715">
        <v>5</v>
      </c>
      <c r="Y715" t="s">
        <v>259</v>
      </c>
      <c r="AC715" t="s">
        <v>177</v>
      </c>
      <c r="AD715" t="s">
        <v>11071</v>
      </c>
      <c r="AE715">
        <v>18100</v>
      </c>
      <c r="AF715" t="s">
        <v>11072</v>
      </c>
      <c r="AJ715">
        <v>672941474</v>
      </c>
      <c r="AK715" t="s">
        <v>5841</v>
      </c>
      <c r="AL715">
        <v>1</v>
      </c>
      <c r="AM715">
        <v>0</v>
      </c>
    </row>
    <row r="716" spans="1:39" customFormat="1" ht="12.75">
      <c r="A716">
        <v>491935</v>
      </c>
      <c r="B716" t="s">
        <v>915</v>
      </c>
      <c r="C716" t="s">
        <v>1086</v>
      </c>
      <c r="D716">
        <v>491935</v>
      </c>
      <c r="E716" t="s">
        <v>166</v>
      </c>
      <c r="F716" t="s">
        <v>166</v>
      </c>
      <c r="H716" s="507">
        <v>23232</v>
      </c>
      <c r="I716" t="s">
        <v>367</v>
      </c>
      <c r="J716">
        <v>-60</v>
      </c>
      <c r="K716" t="s">
        <v>8</v>
      </c>
      <c r="M716" t="s">
        <v>236</v>
      </c>
      <c r="N716">
        <v>12490073</v>
      </c>
      <c r="O716" t="s">
        <v>8153</v>
      </c>
      <c r="P716" s="507">
        <v>44803</v>
      </c>
      <c r="Q716" t="s">
        <v>187</v>
      </c>
      <c r="R716" s="507">
        <v>37432</v>
      </c>
      <c r="S716" s="507">
        <v>44769</v>
      </c>
      <c r="T716" t="s">
        <v>181</v>
      </c>
      <c r="U716">
        <v>1010</v>
      </c>
      <c r="X716">
        <v>10</v>
      </c>
      <c r="Y716" t="s">
        <v>259</v>
      </c>
      <c r="AC716" t="s">
        <v>177</v>
      </c>
      <c r="AD716" t="s">
        <v>11073</v>
      </c>
      <c r="AE716">
        <v>49000</v>
      </c>
      <c r="AF716" t="s">
        <v>11074</v>
      </c>
      <c r="AI716">
        <v>241472357</v>
      </c>
      <c r="AJ716">
        <v>670996375</v>
      </c>
      <c r="AK716" t="s">
        <v>4823</v>
      </c>
      <c r="AL716">
        <v>0</v>
      </c>
      <c r="AM716">
        <v>0</v>
      </c>
    </row>
    <row r="717" spans="1:39" customFormat="1" ht="12.75">
      <c r="A717">
        <v>508692</v>
      </c>
      <c r="B717" t="s">
        <v>6770</v>
      </c>
      <c r="C717" t="s">
        <v>6771</v>
      </c>
      <c r="D717">
        <v>508692</v>
      </c>
      <c r="E717" t="s">
        <v>166</v>
      </c>
      <c r="F717" t="s">
        <v>166</v>
      </c>
      <c r="H717" s="507">
        <v>30698</v>
      </c>
      <c r="I717" t="s">
        <v>167</v>
      </c>
      <c r="J717">
        <v>-40</v>
      </c>
      <c r="K717" t="s">
        <v>8</v>
      </c>
      <c r="M717" t="s">
        <v>215</v>
      </c>
      <c r="N717">
        <v>3220087</v>
      </c>
      <c r="O717" t="s">
        <v>3041</v>
      </c>
      <c r="P717" s="507">
        <v>44825</v>
      </c>
      <c r="Q717" t="s">
        <v>187</v>
      </c>
      <c r="R717" s="507">
        <v>37432</v>
      </c>
      <c r="S717" s="507">
        <v>44823</v>
      </c>
      <c r="T717" t="s">
        <v>181</v>
      </c>
      <c r="U717">
        <v>831</v>
      </c>
      <c r="X717">
        <v>8</v>
      </c>
      <c r="Y717" t="s">
        <v>259</v>
      </c>
      <c r="AB717" s="507">
        <v>44743</v>
      </c>
      <c r="AC717" t="s">
        <v>177</v>
      </c>
      <c r="AD717" t="s">
        <v>11075</v>
      </c>
      <c r="AE717">
        <v>22980</v>
      </c>
      <c r="AF717" t="s">
        <v>11076</v>
      </c>
      <c r="AJ717">
        <v>684236325</v>
      </c>
      <c r="AK717" t="s">
        <v>11077</v>
      </c>
      <c r="AL717">
        <v>0</v>
      </c>
      <c r="AM717">
        <v>0</v>
      </c>
    </row>
    <row r="718" spans="1:39" customFormat="1" ht="12.75">
      <c r="A718">
        <v>417943</v>
      </c>
      <c r="B718" t="s">
        <v>2873</v>
      </c>
      <c r="C718" t="s">
        <v>189</v>
      </c>
      <c r="D718">
        <v>417943</v>
      </c>
      <c r="E718" t="s">
        <v>166</v>
      </c>
      <c r="F718" t="s">
        <v>166</v>
      </c>
      <c r="H718" s="507">
        <v>34288</v>
      </c>
      <c r="I718" t="s">
        <v>167</v>
      </c>
      <c r="J718">
        <v>-40</v>
      </c>
      <c r="K718" t="s">
        <v>168</v>
      </c>
      <c r="M718" t="s">
        <v>2783</v>
      </c>
      <c r="N718">
        <v>4410466</v>
      </c>
      <c r="O718" t="s">
        <v>2793</v>
      </c>
      <c r="P718" s="507">
        <v>44826</v>
      </c>
      <c r="Q718" t="s">
        <v>187</v>
      </c>
      <c r="R718" s="507">
        <v>37544</v>
      </c>
      <c r="S718" s="507">
        <v>44811</v>
      </c>
      <c r="T718" t="s">
        <v>181</v>
      </c>
      <c r="U718">
        <v>1728</v>
      </c>
      <c r="X718">
        <v>17</v>
      </c>
      <c r="Y718" t="s">
        <v>259</v>
      </c>
      <c r="AC718" t="s">
        <v>177</v>
      </c>
      <c r="AD718" t="s">
        <v>11078</v>
      </c>
      <c r="AE718">
        <v>41200</v>
      </c>
      <c r="AF718" t="s">
        <v>11079</v>
      </c>
      <c r="AJ718">
        <v>672281778</v>
      </c>
      <c r="AK718" t="s">
        <v>5517</v>
      </c>
      <c r="AL718">
        <v>0</v>
      </c>
      <c r="AM718">
        <v>0</v>
      </c>
    </row>
    <row r="719" spans="1:39" customFormat="1" ht="12.75">
      <c r="A719">
        <v>9413186</v>
      </c>
      <c r="B719" t="s">
        <v>917</v>
      </c>
      <c r="C719" t="s">
        <v>414</v>
      </c>
      <c r="D719">
        <v>9413186</v>
      </c>
      <c r="E719" t="s">
        <v>166</v>
      </c>
      <c r="F719" t="s">
        <v>166</v>
      </c>
      <c r="H719" s="507">
        <v>29983</v>
      </c>
      <c r="I719" t="s">
        <v>192</v>
      </c>
      <c r="J719">
        <v>-50</v>
      </c>
      <c r="K719" t="s">
        <v>168</v>
      </c>
      <c r="M719" t="s">
        <v>203</v>
      </c>
      <c r="N719">
        <v>8920309</v>
      </c>
      <c r="O719" t="s">
        <v>331</v>
      </c>
      <c r="P719" s="507">
        <v>44814</v>
      </c>
      <c r="Q719" t="s">
        <v>187</v>
      </c>
      <c r="R719" s="507">
        <v>37432</v>
      </c>
      <c r="S719" s="507">
        <v>44074</v>
      </c>
      <c r="T719" t="s">
        <v>7255</v>
      </c>
      <c r="U719">
        <v>1965</v>
      </c>
      <c r="X719">
        <v>19</v>
      </c>
      <c r="Y719" t="s">
        <v>259</v>
      </c>
      <c r="AB719" s="507">
        <v>44013</v>
      </c>
      <c r="AC719" t="s">
        <v>177</v>
      </c>
      <c r="AD719" t="s">
        <v>10813</v>
      </c>
      <c r="AE719">
        <v>78800</v>
      </c>
      <c r="AF719" t="s">
        <v>11080</v>
      </c>
      <c r="AK719" t="s">
        <v>5842</v>
      </c>
      <c r="AL719">
        <v>0</v>
      </c>
      <c r="AM719">
        <v>0</v>
      </c>
    </row>
    <row r="720" spans="1:39" customFormat="1" ht="12.75">
      <c r="A720">
        <v>9256377</v>
      </c>
      <c r="B720" t="s">
        <v>917</v>
      </c>
      <c r="C720" t="s">
        <v>1017</v>
      </c>
      <c r="D720">
        <v>9256377</v>
      </c>
      <c r="E720" t="s">
        <v>169</v>
      </c>
      <c r="F720" t="s">
        <v>169</v>
      </c>
      <c r="H720" s="507">
        <v>42724</v>
      </c>
      <c r="I720" t="s">
        <v>169</v>
      </c>
      <c r="J720">
        <v>-9</v>
      </c>
      <c r="K720" t="s">
        <v>8</v>
      </c>
      <c r="M720" t="s">
        <v>203</v>
      </c>
      <c r="N720">
        <v>8920309</v>
      </c>
      <c r="O720" t="s">
        <v>331</v>
      </c>
      <c r="P720" s="507">
        <v>44800</v>
      </c>
      <c r="Q720" t="s">
        <v>187</v>
      </c>
      <c r="R720" s="507">
        <v>44455</v>
      </c>
      <c r="T720" t="s">
        <v>5765</v>
      </c>
      <c r="U720">
        <v>500</v>
      </c>
      <c r="X720">
        <v>5</v>
      </c>
      <c r="Y720" t="s">
        <v>259</v>
      </c>
      <c r="AC720" t="s">
        <v>177</v>
      </c>
      <c r="AD720" t="s">
        <v>10813</v>
      </c>
      <c r="AE720">
        <v>78800</v>
      </c>
      <c r="AF720" t="s">
        <v>11081</v>
      </c>
      <c r="AK720" t="s">
        <v>5842</v>
      </c>
      <c r="AL720">
        <v>0</v>
      </c>
      <c r="AM720">
        <v>0</v>
      </c>
    </row>
    <row r="721" spans="1:39" customFormat="1" ht="12.75">
      <c r="A721">
        <v>4443680</v>
      </c>
      <c r="B721" t="s">
        <v>3346</v>
      </c>
      <c r="C721" t="s">
        <v>197</v>
      </c>
      <c r="D721">
        <v>4443680</v>
      </c>
      <c r="E721" t="s">
        <v>166</v>
      </c>
      <c r="F721" t="s">
        <v>166</v>
      </c>
      <c r="H721" s="507">
        <v>37063</v>
      </c>
      <c r="I721" t="s">
        <v>167</v>
      </c>
      <c r="J721">
        <v>-40</v>
      </c>
      <c r="K721" t="s">
        <v>168</v>
      </c>
      <c r="M721" t="s">
        <v>236</v>
      </c>
      <c r="N721">
        <v>12490040</v>
      </c>
      <c r="O721" t="s">
        <v>2207</v>
      </c>
      <c r="P721" s="507">
        <v>44791</v>
      </c>
      <c r="Q721" t="s">
        <v>187</v>
      </c>
      <c r="R721" s="507">
        <v>40425</v>
      </c>
      <c r="S721" s="507">
        <v>44097</v>
      </c>
      <c r="T721" t="s">
        <v>7255</v>
      </c>
      <c r="U721">
        <v>2323</v>
      </c>
      <c r="V721" t="s">
        <v>172</v>
      </c>
      <c r="W721">
        <v>418</v>
      </c>
      <c r="X721" t="s">
        <v>173</v>
      </c>
      <c r="Y721" t="s">
        <v>259</v>
      </c>
      <c r="AB721" s="507">
        <v>43282</v>
      </c>
      <c r="AC721" t="s">
        <v>177</v>
      </c>
      <c r="AD721" t="s">
        <v>11082</v>
      </c>
      <c r="AE721">
        <v>49300</v>
      </c>
      <c r="AF721" t="s">
        <v>11083</v>
      </c>
      <c r="AG721" t="s">
        <v>11084</v>
      </c>
      <c r="AI721">
        <v>253556567</v>
      </c>
      <c r="AJ721">
        <v>652220785</v>
      </c>
      <c r="AK721" t="s">
        <v>6300</v>
      </c>
      <c r="AL721">
        <v>0</v>
      </c>
      <c r="AM721">
        <v>0</v>
      </c>
    </row>
    <row r="722" spans="1:39" customFormat="1" ht="12.75">
      <c r="A722">
        <v>4114655</v>
      </c>
      <c r="B722" t="s">
        <v>5843</v>
      </c>
      <c r="C722" t="s">
        <v>1380</v>
      </c>
      <c r="D722">
        <v>4114655</v>
      </c>
      <c r="E722" t="s">
        <v>169</v>
      </c>
      <c r="F722" t="s">
        <v>169</v>
      </c>
      <c r="H722" s="507">
        <v>41370</v>
      </c>
      <c r="I722" t="s">
        <v>251</v>
      </c>
      <c r="J722">
        <v>-10</v>
      </c>
      <c r="K722" t="s">
        <v>8</v>
      </c>
      <c r="M722" t="s">
        <v>2783</v>
      </c>
      <c r="N722">
        <v>4410080</v>
      </c>
      <c r="O722" t="s">
        <v>2786</v>
      </c>
      <c r="P722" s="507">
        <v>44819</v>
      </c>
      <c r="Q722" t="s">
        <v>187</v>
      </c>
      <c r="R722" s="507">
        <v>44119</v>
      </c>
      <c r="T722" t="s">
        <v>5765</v>
      </c>
      <c r="U722">
        <v>500</v>
      </c>
      <c r="X722">
        <v>5</v>
      </c>
      <c r="Y722" t="s">
        <v>259</v>
      </c>
      <c r="AC722" t="s">
        <v>177</v>
      </c>
      <c r="AD722" t="s">
        <v>11085</v>
      </c>
      <c r="AE722">
        <v>41500</v>
      </c>
      <c r="AF722" t="s">
        <v>11086</v>
      </c>
      <c r="AK722" t="s">
        <v>5758</v>
      </c>
      <c r="AL722">
        <v>0</v>
      </c>
      <c r="AM722">
        <v>0</v>
      </c>
    </row>
    <row r="723" spans="1:39" customFormat="1" ht="12.75">
      <c r="A723">
        <v>5324922</v>
      </c>
      <c r="B723" t="s">
        <v>2378</v>
      </c>
      <c r="C723" t="s">
        <v>2379</v>
      </c>
      <c r="D723">
        <v>5324922</v>
      </c>
      <c r="E723" t="s">
        <v>166</v>
      </c>
      <c r="F723" t="s">
        <v>166</v>
      </c>
      <c r="H723" s="507">
        <v>39561</v>
      </c>
      <c r="I723" t="s">
        <v>200</v>
      </c>
      <c r="J723">
        <v>-15</v>
      </c>
      <c r="K723" t="s">
        <v>168</v>
      </c>
      <c r="M723" t="s">
        <v>2155</v>
      </c>
      <c r="N723">
        <v>12530017</v>
      </c>
      <c r="O723" t="s">
        <v>6240</v>
      </c>
      <c r="P723" s="507">
        <v>44753</v>
      </c>
      <c r="Q723" t="s">
        <v>187</v>
      </c>
      <c r="R723" s="507">
        <v>41919</v>
      </c>
      <c r="T723" t="s">
        <v>5765</v>
      </c>
      <c r="U723">
        <v>1508</v>
      </c>
      <c r="X723">
        <v>15</v>
      </c>
      <c r="Y723" t="s">
        <v>259</v>
      </c>
      <c r="AB723" s="507">
        <v>44378</v>
      </c>
      <c r="AC723" t="s">
        <v>177</v>
      </c>
      <c r="AD723" t="s">
        <v>10366</v>
      </c>
      <c r="AE723">
        <v>53380</v>
      </c>
      <c r="AF723" t="s">
        <v>11087</v>
      </c>
      <c r="AI723">
        <v>243023874</v>
      </c>
      <c r="AJ723">
        <v>677506481</v>
      </c>
      <c r="AK723" t="s">
        <v>4824</v>
      </c>
      <c r="AL723">
        <v>0</v>
      </c>
      <c r="AM723">
        <v>0</v>
      </c>
    </row>
    <row r="724" spans="1:39" customFormat="1" ht="12.75">
      <c r="A724">
        <v>5325321</v>
      </c>
      <c r="B724" t="s">
        <v>2378</v>
      </c>
      <c r="C724" t="s">
        <v>1229</v>
      </c>
      <c r="D724">
        <v>5325321</v>
      </c>
      <c r="E724" t="s">
        <v>166</v>
      </c>
      <c r="F724" t="s">
        <v>166</v>
      </c>
      <c r="H724" s="507">
        <v>40357</v>
      </c>
      <c r="I724" t="s">
        <v>254</v>
      </c>
      <c r="J724">
        <v>-13</v>
      </c>
      <c r="K724" t="s">
        <v>168</v>
      </c>
      <c r="M724" t="s">
        <v>2155</v>
      </c>
      <c r="N724">
        <v>12530055</v>
      </c>
      <c r="O724" t="s">
        <v>2266</v>
      </c>
      <c r="P724" s="507">
        <v>44756</v>
      </c>
      <c r="Q724" t="s">
        <v>187</v>
      </c>
      <c r="R724" s="507">
        <v>42267</v>
      </c>
      <c r="T724" t="s">
        <v>5765</v>
      </c>
      <c r="U724">
        <v>981</v>
      </c>
      <c r="X724">
        <v>9</v>
      </c>
      <c r="Y724" t="s">
        <v>259</v>
      </c>
      <c r="AC724" t="s">
        <v>177</v>
      </c>
      <c r="AD724" t="s">
        <v>10366</v>
      </c>
      <c r="AE724">
        <v>53380</v>
      </c>
      <c r="AF724" t="s">
        <v>11088</v>
      </c>
      <c r="AI724">
        <v>243023874</v>
      </c>
      <c r="AJ724">
        <v>677506481</v>
      </c>
      <c r="AK724" t="s">
        <v>4824</v>
      </c>
      <c r="AL724">
        <v>0</v>
      </c>
      <c r="AM724">
        <v>0</v>
      </c>
    </row>
    <row r="725" spans="1:39" customFormat="1" ht="12.75">
      <c r="A725">
        <v>7733520</v>
      </c>
      <c r="B725" t="s">
        <v>5844</v>
      </c>
      <c r="C725" t="s">
        <v>5845</v>
      </c>
      <c r="D725">
        <v>7733520</v>
      </c>
      <c r="E725" t="s">
        <v>166</v>
      </c>
      <c r="F725" t="s">
        <v>166</v>
      </c>
      <c r="H725" s="507">
        <v>41596</v>
      </c>
      <c r="I725" t="s">
        <v>251</v>
      </c>
      <c r="J725">
        <v>-10</v>
      </c>
      <c r="K725" t="s">
        <v>168</v>
      </c>
      <c r="M725" t="s">
        <v>206</v>
      </c>
      <c r="N725">
        <v>8771154</v>
      </c>
      <c r="O725" t="s">
        <v>5782</v>
      </c>
      <c r="P725" s="507">
        <v>44797</v>
      </c>
      <c r="Q725" t="s">
        <v>187</v>
      </c>
      <c r="R725" s="507">
        <v>43799</v>
      </c>
      <c r="T725" t="s">
        <v>5765</v>
      </c>
      <c r="U725">
        <v>553</v>
      </c>
      <c r="X725">
        <v>5</v>
      </c>
      <c r="Y725" t="s">
        <v>259</v>
      </c>
      <c r="AC725" t="s">
        <v>177</v>
      </c>
      <c r="AD725" t="s">
        <v>11089</v>
      </c>
      <c r="AE725">
        <v>77590</v>
      </c>
      <c r="AF725" t="s">
        <v>11090</v>
      </c>
      <c r="AK725" t="s">
        <v>11091</v>
      </c>
      <c r="AL725">
        <v>0</v>
      </c>
      <c r="AM725">
        <v>0</v>
      </c>
    </row>
    <row r="726" spans="1:39" customFormat="1" ht="12.75">
      <c r="A726">
        <v>7735125</v>
      </c>
      <c r="B726" t="s">
        <v>5844</v>
      </c>
      <c r="C726" t="s">
        <v>487</v>
      </c>
      <c r="D726">
        <v>7735125</v>
      </c>
      <c r="E726" t="s">
        <v>169</v>
      </c>
      <c r="F726" t="s">
        <v>169</v>
      </c>
      <c r="H726" s="507">
        <v>42395</v>
      </c>
      <c r="I726" t="s">
        <v>169</v>
      </c>
      <c r="J726">
        <v>-9</v>
      </c>
      <c r="K726" t="s">
        <v>8</v>
      </c>
      <c r="M726" t="s">
        <v>206</v>
      </c>
      <c r="N726">
        <v>8771154</v>
      </c>
      <c r="O726" t="s">
        <v>5782</v>
      </c>
      <c r="P726" s="507">
        <v>44832</v>
      </c>
      <c r="Q726" t="s">
        <v>187</v>
      </c>
      <c r="R726" s="507">
        <v>44582</v>
      </c>
      <c r="T726" t="s">
        <v>5765</v>
      </c>
      <c r="U726">
        <v>500</v>
      </c>
      <c r="X726">
        <v>5</v>
      </c>
      <c r="Y726" t="s">
        <v>259</v>
      </c>
      <c r="AC726" t="s">
        <v>177</v>
      </c>
      <c r="AD726" t="s">
        <v>11092</v>
      </c>
      <c r="AE726">
        <v>77590</v>
      </c>
      <c r="AF726" t="s">
        <v>11093</v>
      </c>
      <c r="AK726" t="s">
        <v>6884</v>
      </c>
      <c r="AL726">
        <v>0</v>
      </c>
      <c r="AM726">
        <v>0</v>
      </c>
    </row>
    <row r="727" spans="1:39" customFormat="1" ht="12.75">
      <c r="A727">
        <v>8517157</v>
      </c>
      <c r="B727" t="s">
        <v>2380</v>
      </c>
      <c r="C727" t="s">
        <v>760</v>
      </c>
      <c r="D727">
        <v>8517157</v>
      </c>
      <c r="E727" t="s">
        <v>166</v>
      </c>
      <c r="F727" t="s">
        <v>166</v>
      </c>
      <c r="H727" s="507">
        <v>34987</v>
      </c>
      <c r="I727" t="s">
        <v>167</v>
      </c>
      <c r="J727">
        <v>-40</v>
      </c>
      <c r="K727" t="s">
        <v>8</v>
      </c>
      <c r="M727" t="s">
        <v>208</v>
      </c>
      <c r="N727">
        <v>12850143</v>
      </c>
      <c r="O727" t="s">
        <v>2213</v>
      </c>
      <c r="P727" s="507">
        <v>44761</v>
      </c>
      <c r="Q727" t="s">
        <v>187</v>
      </c>
      <c r="R727" s="507">
        <v>37509</v>
      </c>
      <c r="S727" s="507">
        <v>44405</v>
      </c>
      <c r="T727" t="s">
        <v>181</v>
      </c>
      <c r="U727">
        <v>1834</v>
      </c>
      <c r="V727" t="s">
        <v>172</v>
      </c>
      <c r="W727">
        <v>144</v>
      </c>
      <c r="X727" t="s">
        <v>173</v>
      </c>
      <c r="Y727" t="s">
        <v>259</v>
      </c>
      <c r="AB727" s="507">
        <v>44743</v>
      </c>
      <c r="AC727" t="s">
        <v>177</v>
      </c>
      <c r="AD727" t="s">
        <v>11094</v>
      </c>
      <c r="AE727">
        <v>85470</v>
      </c>
      <c r="AF727" t="s">
        <v>11095</v>
      </c>
      <c r="AJ727">
        <v>638937700</v>
      </c>
      <c r="AK727" t="s">
        <v>6772</v>
      </c>
      <c r="AL727">
        <v>0</v>
      </c>
      <c r="AM727">
        <v>0</v>
      </c>
    </row>
    <row r="728" spans="1:39" customFormat="1" ht="12.75">
      <c r="A728">
        <v>273798</v>
      </c>
      <c r="B728" t="s">
        <v>7397</v>
      </c>
      <c r="C728" t="s">
        <v>502</v>
      </c>
      <c r="D728">
        <v>273798</v>
      </c>
      <c r="E728" t="s">
        <v>166</v>
      </c>
      <c r="F728" t="s">
        <v>166</v>
      </c>
      <c r="H728" s="507">
        <v>29667</v>
      </c>
      <c r="I728" t="s">
        <v>192</v>
      </c>
      <c r="J728">
        <v>-50</v>
      </c>
      <c r="K728" t="s">
        <v>8</v>
      </c>
      <c r="M728" t="s">
        <v>238</v>
      </c>
      <c r="N728">
        <v>8781471</v>
      </c>
      <c r="O728" t="s">
        <v>522</v>
      </c>
      <c r="P728" s="507">
        <v>44807</v>
      </c>
      <c r="Q728" t="s">
        <v>187</v>
      </c>
      <c r="R728" s="507">
        <v>37432</v>
      </c>
      <c r="S728" s="507">
        <v>44464</v>
      </c>
      <c r="T728" t="s">
        <v>7255</v>
      </c>
      <c r="U728">
        <v>1691</v>
      </c>
      <c r="V728" t="s">
        <v>172</v>
      </c>
      <c r="W728">
        <v>207</v>
      </c>
      <c r="X728" t="s">
        <v>173</v>
      </c>
      <c r="Y728" t="s">
        <v>259</v>
      </c>
      <c r="AC728" t="s">
        <v>177</v>
      </c>
      <c r="AD728" t="s">
        <v>5853</v>
      </c>
      <c r="AE728">
        <v>78300</v>
      </c>
      <c r="AF728" t="s">
        <v>11096</v>
      </c>
      <c r="AK728" t="s">
        <v>7398</v>
      </c>
      <c r="AL728">
        <v>0</v>
      </c>
      <c r="AM728">
        <v>0</v>
      </c>
    </row>
    <row r="729" spans="1:39" customFormat="1" ht="12.75">
      <c r="A729">
        <v>7521615</v>
      </c>
      <c r="B729" t="s">
        <v>922</v>
      </c>
      <c r="C729" t="s">
        <v>434</v>
      </c>
      <c r="D729">
        <v>7521615</v>
      </c>
      <c r="E729" t="s">
        <v>166</v>
      </c>
      <c r="F729" t="s">
        <v>166</v>
      </c>
      <c r="H729" s="507">
        <v>33248</v>
      </c>
      <c r="I729" t="s">
        <v>167</v>
      </c>
      <c r="J729">
        <v>-40</v>
      </c>
      <c r="K729" t="s">
        <v>8</v>
      </c>
      <c r="M729" t="s">
        <v>263</v>
      </c>
      <c r="N729">
        <v>8751061</v>
      </c>
      <c r="O729" t="s">
        <v>3390</v>
      </c>
      <c r="P729" s="507">
        <v>44824</v>
      </c>
      <c r="Q729" t="s">
        <v>187</v>
      </c>
      <c r="R729" s="507">
        <v>41923</v>
      </c>
      <c r="S729" s="507">
        <v>44804</v>
      </c>
      <c r="T729" t="s">
        <v>181</v>
      </c>
      <c r="U729">
        <v>1014</v>
      </c>
      <c r="X729">
        <v>10</v>
      </c>
      <c r="Y729" t="s">
        <v>259</v>
      </c>
      <c r="AC729" t="s">
        <v>177</v>
      </c>
      <c r="AD729" t="s">
        <v>9776</v>
      </c>
      <c r="AE729">
        <v>75011</v>
      </c>
      <c r="AF729" t="s">
        <v>11097</v>
      </c>
      <c r="AI729">
        <v>143385830</v>
      </c>
      <c r="AJ729">
        <v>786405761</v>
      </c>
      <c r="AK729" t="s">
        <v>4090</v>
      </c>
      <c r="AL729">
        <v>0</v>
      </c>
      <c r="AM729">
        <v>0</v>
      </c>
    </row>
    <row r="730" spans="1:39" customFormat="1" ht="12.75">
      <c r="A730">
        <v>7519527</v>
      </c>
      <c r="B730" t="s">
        <v>922</v>
      </c>
      <c r="C730" t="s">
        <v>362</v>
      </c>
      <c r="D730">
        <v>7519527</v>
      </c>
      <c r="E730" t="s">
        <v>166</v>
      </c>
      <c r="F730" t="s">
        <v>166</v>
      </c>
      <c r="H730" s="507">
        <v>33248</v>
      </c>
      <c r="I730" t="s">
        <v>167</v>
      </c>
      <c r="J730">
        <v>-40</v>
      </c>
      <c r="K730" t="s">
        <v>8</v>
      </c>
      <c r="M730" t="s">
        <v>263</v>
      </c>
      <c r="N730">
        <v>8750120</v>
      </c>
      <c r="O730" t="s">
        <v>287</v>
      </c>
      <c r="P730" s="507">
        <v>44771</v>
      </c>
      <c r="Q730" t="s">
        <v>187</v>
      </c>
      <c r="R730" s="507">
        <v>41168</v>
      </c>
      <c r="S730" s="507">
        <v>44755</v>
      </c>
      <c r="T730" t="s">
        <v>181</v>
      </c>
      <c r="U730">
        <v>1049</v>
      </c>
      <c r="X730">
        <v>10</v>
      </c>
      <c r="Y730" t="s">
        <v>259</v>
      </c>
      <c r="AC730" t="s">
        <v>177</v>
      </c>
      <c r="AD730" t="s">
        <v>9776</v>
      </c>
      <c r="AE730">
        <v>75011</v>
      </c>
      <c r="AF730" t="s">
        <v>11098</v>
      </c>
      <c r="AI730">
        <v>143385830</v>
      </c>
      <c r="AJ730">
        <v>688886523</v>
      </c>
      <c r="AK730" t="s">
        <v>4091</v>
      </c>
      <c r="AL730">
        <v>0</v>
      </c>
      <c r="AM730">
        <v>0</v>
      </c>
    </row>
    <row r="731" spans="1:39" customFormat="1" ht="12.75">
      <c r="A731">
        <v>9442562</v>
      </c>
      <c r="B731" t="s">
        <v>925</v>
      </c>
      <c r="C731" t="s">
        <v>625</v>
      </c>
      <c r="D731">
        <v>9442562</v>
      </c>
      <c r="E731" t="s">
        <v>166</v>
      </c>
      <c r="F731" t="s">
        <v>166</v>
      </c>
      <c r="H731" s="507">
        <v>37666</v>
      </c>
      <c r="I731" t="s">
        <v>167</v>
      </c>
      <c r="J731">
        <v>-40</v>
      </c>
      <c r="K731" t="s">
        <v>168</v>
      </c>
      <c r="M731" t="s">
        <v>246</v>
      </c>
      <c r="N731">
        <v>8940976</v>
      </c>
      <c r="O731" t="s">
        <v>3791</v>
      </c>
      <c r="P731" s="507">
        <v>44818</v>
      </c>
      <c r="Q731" t="s">
        <v>187</v>
      </c>
      <c r="R731" s="507">
        <v>40743</v>
      </c>
      <c r="S731" s="507">
        <v>44757</v>
      </c>
      <c r="T731" t="s">
        <v>181</v>
      </c>
      <c r="U731">
        <v>2172</v>
      </c>
      <c r="V731" t="s">
        <v>172</v>
      </c>
      <c r="W731">
        <v>659</v>
      </c>
      <c r="X731" t="s">
        <v>173</v>
      </c>
      <c r="Y731" t="s">
        <v>259</v>
      </c>
      <c r="AC731" t="s">
        <v>177</v>
      </c>
      <c r="AD731" t="s">
        <v>9810</v>
      </c>
      <c r="AE731">
        <v>94100</v>
      </c>
      <c r="AF731" t="s">
        <v>11099</v>
      </c>
      <c r="AI731" t="s">
        <v>5846</v>
      </c>
      <c r="AJ731" t="s">
        <v>5847</v>
      </c>
      <c r="AK731" t="s">
        <v>4092</v>
      </c>
      <c r="AL731">
        <v>0</v>
      </c>
      <c r="AM731">
        <v>0</v>
      </c>
    </row>
    <row r="732" spans="1:39" customFormat="1" ht="12.75">
      <c r="A732">
        <v>4929678</v>
      </c>
      <c r="B732" t="s">
        <v>2381</v>
      </c>
      <c r="C732" t="s">
        <v>366</v>
      </c>
      <c r="D732">
        <v>4929678</v>
      </c>
      <c r="E732" t="s">
        <v>166</v>
      </c>
      <c r="F732" t="s">
        <v>166</v>
      </c>
      <c r="H732" s="507">
        <v>25074</v>
      </c>
      <c r="I732" t="s">
        <v>367</v>
      </c>
      <c r="J732">
        <v>-60</v>
      </c>
      <c r="K732" t="s">
        <v>8</v>
      </c>
      <c r="M732" t="s">
        <v>236</v>
      </c>
      <c r="N732">
        <v>12490006</v>
      </c>
      <c r="O732" t="s">
        <v>2172</v>
      </c>
      <c r="P732" s="507">
        <v>44791</v>
      </c>
      <c r="Q732" t="s">
        <v>187</v>
      </c>
      <c r="R732" s="507">
        <v>40064</v>
      </c>
      <c r="S732" s="507">
        <v>44046</v>
      </c>
      <c r="T732" t="s">
        <v>7255</v>
      </c>
      <c r="U732">
        <v>902</v>
      </c>
      <c r="X732">
        <v>9</v>
      </c>
      <c r="Y732" t="s">
        <v>259</v>
      </c>
      <c r="AC732" t="s">
        <v>177</v>
      </c>
      <c r="AD732" t="s">
        <v>11100</v>
      </c>
      <c r="AE732">
        <v>49620</v>
      </c>
      <c r="AF732" t="s">
        <v>11101</v>
      </c>
      <c r="AI732">
        <v>241785115</v>
      </c>
      <c r="AJ732">
        <v>656690372</v>
      </c>
      <c r="AK732" t="s">
        <v>4825</v>
      </c>
      <c r="AL732">
        <v>0</v>
      </c>
      <c r="AM732">
        <v>0</v>
      </c>
    </row>
    <row r="733" spans="1:39" customFormat="1" ht="12.75">
      <c r="A733">
        <v>7216648</v>
      </c>
      <c r="B733" t="s">
        <v>926</v>
      </c>
      <c r="C733" t="s">
        <v>877</v>
      </c>
      <c r="D733">
        <v>7216648</v>
      </c>
      <c r="E733" t="s">
        <v>166</v>
      </c>
      <c r="F733" t="s">
        <v>166</v>
      </c>
      <c r="H733" s="507">
        <v>38850</v>
      </c>
      <c r="I733" t="s">
        <v>198</v>
      </c>
      <c r="J733">
        <v>-17</v>
      </c>
      <c r="K733" t="s">
        <v>8</v>
      </c>
      <c r="M733" t="s">
        <v>2152</v>
      </c>
      <c r="N733">
        <v>12720104</v>
      </c>
      <c r="O733" t="s">
        <v>2160</v>
      </c>
      <c r="P733" s="507">
        <v>44748</v>
      </c>
      <c r="Q733" t="s">
        <v>187</v>
      </c>
      <c r="R733" s="507">
        <v>40812</v>
      </c>
      <c r="T733" t="s">
        <v>5765</v>
      </c>
      <c r="U733">
        <v>1588</v>
      </c>
      <c r="V733" t="s">
        <v>172</v>
      </c>
      <c r="W733">
        <v>264</v>
      </c>
      <c r="X733" t="s">
        <v>173</v>
      </c>
      <c r="Y733" t="s">
        <v>259</v>
      </c>
      <c r="AB733" s="507">
        <v>44378</v>
      </c>
      <c r="AC733" t="s">
        <v>177</v>
      </c>
      <c r="AD733" t="s">
        <v>11102</v>
      </c>
      <c r="AE733">
        <v>72230</v>
      </c>
      <c r="AF733" t="s">
        <v>11103</v>
      </c>
      <c r="AI733">
        <v>243866562</v>
      </c>
      <c r="AJ733">
        <v>767668148</v>
      </c>
      <c r="AK733" t="s">
        <v>4826</v>
      </c>
      <c r="AL733">
        <v>0</v>
      </c>
      <c r="AM733">
        <v>0</v>
      </c>
    </row>
    <row r="734" spans="1:39" customFormat="1" ht="12.75">
      <c r="A734">
        <v>2942888</v>
      </c>
      <c r="B734" t="s">
        <v>926</v>
      </c>
      <c r="C734" t="s">
        <v>887</v>
      </c>
      <c r="D734">
        <v>2942888</v>
      </c>
      <c r="E734" t="s">
        <v>169</v>
      </c>
      <c r="H734" s="507">
        <v>41731</v>
      </c>
      <c r="I734" t="s">
        <v>169</v>
      </c>
      <c r="J734">
        <v>-9</v>
      </c>
      <c r="K734" t="s">
        <v>8</v>
      </c>
      <c r="M734" t="s">
        <v>3025</v>
      </c>
      <c r="N734">
        <v>3290222</v>
      </c>
      <c r="O734" t="s">
        <v>3083</v>
      </c>
      <c r="P734" s="507">
        <v>44833</v>
      </c>
      <c r="Q734" t="s">
        <v>187</v>
      </c>
      <c r="R734" s="507">
        <v>44833</v>
      </c>
      <c r="T734" t="s">
        <v>5765</v>
      </c>
      <c r="U734">
        <v>500</v>
      </c>
      <c r="X734">
        <v>5</v>
      </c>
      <c r="Y734" t="s">
        <v>259</v>
      </c>
      <c r="AC734" t="s">
        <v>177</v>
      </c>
      <c r="AD734" t="s">
        <v>11104</v>
      </c>
      <c r="AE734">
        <v>29690</v>
      </c>
      <c r="AF734" t="s">
        <v>11105</v>
      </c>
      <c r="AJ734">
        <v>668283032</v>
      </c>
      <c r="AK734" t="s">
        <v>7399</v>
      </c>
      <c r="AL734">
        <v>0</v>
      </c>
      <c r="AM734">
        <v>0</v>
      </c>
    </row>
    <row r="735" spans="1:39" customFormat="1" ht="12.75">
      <c r="A735">
        <v>7827560</v>
      </c>
      <c r="B735" t="s">
        <v>926</v>
      </c>
      <c r="C735" t="s">
        <v>674</v>
      </c>
      <c r="D735">
        <v>7827560</v>
      </c>
      <c r="E735" t="s">
        <v>166</v>
      </c>
      <c r="H735" s="507">
        <v>33176</v>
      </c>
      <c r="I735" t="s">
        <v>167</v>
      </c>
      <c r="J735">
        <v>-40</v>
      </c>
      <c r="K735" t="s">
        <v>8</v>
      </c>
      <c r="M735" t="s">
        <v>238</v>
      </c>
      <c r="N735">
        <v>8781333</v>
      </c>
      <c r="O735" t="s">
        <v>7368</v>
      </c>
      <c r="P735" s="507">
        <v>44832</v>
      </c>
      <c r="Q735" t="s">
        <v>187</v>
      </c>
      <c r="R735" s="507">
        <v>37432</v>
      </c>
      <c r="S735" s="507">
        <v>44824</v>
      </c>
      <c r="T735" t="s">
        <v>181</v>
      </c>
      <c r="U735">
        <v>803</v>
      </c>
      <c r="X735">
        <v>8</v>
      </c>
      <c r="Y735" t="s">
        <v>259</v>
      </c>
      <c r="AC735" t="s">
        <v>177</v>
      </c>
      <c r="AD735" t="s">
        <v>11106</v>
      </c>
      <c r="AE735">
        <v>78660</v>
      </c>
      <c r="AF735" t="s">
        <v>11107</v>
      </c>
      <c r="AJ735">
        <v>608848281</v>
      </c>
      <c r="AK735" t="s">
        <v>11108</v>
      </c>
      <c r="AL735">
        <v>0</v>
      </c>
      <c r="AM735">
        <v>0</v>
      </c>
    </row>
    <row r="736" spans="1:39" customFormat="1" ht="12.75">
      <c r="A736">
        <v>4457340</v>
      </c>
      <c r="B736" t="s">
        <v>926</v>
      </c>
      <c r="C736" t="s">
        <v>5832</v>
      </c>
      <c r="D736">
        <v>4457340</v>
      </c>
      <c r="E736" t="s">
        <v>166</v>
      </c>
      <c r="F736" t="s">
        <v>166</v>
      </c>
      <c r="H736" s="507">
        <v>40136</v>
      </c>
      <c r="I736" t="s">
        <v>340</v>
      </c>
      <c r="J736">
        <v>-14</v>
      </c>
      <c r="K736" t="s">
        <v>8</v>
      </c>
      <c r="M736" t="s">
        <v>228</v>
      </c>
      <c r="N736">
        <v>12440048</v>
      </c>
      <c r="O736" t="s">
        <v>8152</v>
      </c>
      <c r="P736" s="507">
        <v>44816</v>
      </c>
      <c r="Q736" t="s">
        <v>187</v>
      </c>
      <c r="R736" s="507">
        <v>43354</v>
      </c>
      <c r="T736" t="s">
        <v>5765</v>
      </c>
      <c r="U736">
        <v>684</v>
      </c>
      <c r="X736">
        <v>6</v>
      </c>
      <c r="Y736" t="s">
        <v>259</v>
      </c>
      <c r="AB736" s="507">
        <v>44378</v>
      </c>
      <c r="AC736" t="s">
        <v>177</v>
      </c>
      <c r="AD736" t="s">
        <v>10818</v>
      </c>
      <c r="AE736">
        <v>44470</v>
      </c>
      <c r="AF736" t="s">
        <v>11109</v>
      </c>
      <c r="AJ736">
        <v>622905462</v>
      </c>
      <c r="AK736" t="s">
        <v>4827</v>
      </c>
      <c r="AL736">
        <v>0</v>
      </c>
      <c r="AM736">
        <v>0</v>
      </c>
    </row>
    <row r="737" spans="1:39" customFormat="1" ht="12.75">
      <c r="A737">
        <v>4941845</v>
      </c>
      <c r="B737" t="s">
        <v>6773</v>
      </c>
      <c r="C737" t="s">
        <v>3742</v>
      </c>
      <c r="D737">
        <v>4941845</v>
      </c>
      <c r="E737" t="s">
        <v>169</v>
      </c>
      <c r="H737" s="507">
        <v>42420</v>
      </c>
      <c r="I737" t="s">
        <v>169</v>
      </c>
      <c r="J737">
        <v>-9</v>
      </c>
      <c r="K737" t="s">
        <v>8</v>
      </c>
      <c r="M737" t="s">
        <v>236</v>
      </c>
      <c r="N737">
        <v>12490092</v>
      </c>
      <c r="O737" t="s">
        <v>3660</v>
      </c>
      <c r="P737" s="507">
        <v>44815</v>
      </c>
      <c r="Q737" t="s">
        <v>187</v>
      </c>
      <c r="R737" s="507">
        <v>44815</v>
      </c>
      <c r="S737" s="507">
        <v>44706</v>
      </c>
      <c r="T737" t="s">
        <v>181</v>
      </c>
      <c r="U737">
        <v>500</v>
      </c>
      <c r="X737">
        <v>5</v>
      </c>
      <c r="Y737" t="s">
        <v>259</v>
      </c>
      <c r="AC737" t="s">
        <v>177</v>
      </c>
      <c r="AD737" t="s">
        <v>11110</v>
      </c>
      <c r="AE737">
        <v>49250</v>
      </c>
      <c r="AF737" t="s">
        <v>11111</v>
      </c>
      <c r="AK737" t="s">
        <v>9438</v>
      </c>
      <c r="AL737">
        <v>0</v>
      </c>
      <c r="AM737">
        <v>0</v>
      </c>
    </row>
    <row r="738" spans="1:39" customFormat="1" ht="12.75">
      <c r="A738">
        <v>4941011</v>
      </c>
      <c r="B738" t="s">
        <v>6773</v>
      </c>
      <c r="C738" t="s">
        <v>739</v>
      </c>
      <c r="D738">
        <v>4941011</v>
      </c>
      <c r="E738" t="s">
        <v>166</v>
      </c>
      <c r="F738" t="s">
        <v>169</v>
      </c>
      <c r="H738" s="507">
        <v>41010</v>
      </c>
      <c r="I738" t="s">
        <v>245</v>
      </c>
      <c r="J738">
        <v>-11</v>
      </c>
      <c r="K738" t="s">
        <v>8</v>
      </c>
      <c r="M738" t="s">
        <v>236</v>
      </c>
      <c r="N738">
        <v>12490092</v>
      </c>
      <c r="O738" t="s">
        <v>3660</v>
      </c>
      <c r="P738" s="507">
        <v>44815</v>
      </c>
      <c r="Q738" t="s">
        <v>187</v>
      </c>
      <c r="R738" s="507">
        <v>44454</v>
      </c>
      <c r="S738" s="507">
        <v>44666</v>
      </c>
      <c r="T738" t="s">
        <v>181</v>
      </c>
      <c r="U738">
        <v>500</v>
      </c>
      <c r="X738">
        <v>5</v>
      </c>
      <c r="Y738" t="s">
        <v>259</v>
      </c>
      <c r="AC738" t="s">
        <v>177</v>
      </c>
      <c r="AD738" t="s">
        <v>11110</v>
      </c>
      <c r="AE738">
        <v>49250</v>
      </c>
      <c r="AF738" t="s">
        <v>11111</v>
      </c>
      <c r="AK738" t="s">
        <v>9438</v>
      </c>
      <c r="AL738">
        <v>0</v>
      </c>
      <c r="AM738">
        <v>0</v>
      </c>
    </row>
    <row r="739" spans="1:39" customFormat="1" ht="12.75">
      <c r="A739">
        <v>9318285</v>
      </c>
      <c r="B739" t="s">
        <v>927</v>
      </c>
      <c r="C739" t="s">
        <v>222</v>
      </c>
      <c r="D739">
        <v>9318285</v>
      </c>
      <c r="E739" t="s">
        <v>166</v>
      </c>
      <c r="F739" t="s">
        <v>166</v>
      </c>
      <c r="H739" s="507">
        <v>37628</v>
      </c>
      <c r="I739" t="s">
        <v>167</v>
      </c>
      <c r="J739">
        <v>-40</v>
      </c>
      <c r="K739" t="s">
        <v>168</v>
      </c>
      <c r="M739" t="s">
        <v>170</v>
      </c>
      <c r="N739">
        <v>8930610</v>
      </c>
      <c r="O739" t="s">
        <v>3790</v>
      </c>
      <c r="P739" s="507">
        <v>44743</v>
      </c>
      <c r="Q739" t="s">
        <v>187</v>
      </c>
      <c r="R739" s="507">
        <v>41186</v>
      </c>
      <c r="T739" t="s">
        <v>181</v>
      </c>
      <c r="U739">
        <v>1886</v>
      </c>
      <c r="X739">
        <v>18</v>
      </c>
      <c r="Y739" t="s">
        <v>259</v>
      </c>
      <c r="AB739" s="507">
        <v>44743</v>
      </c>
      <c r="AC739" t="s">
        <v>177</v>
      </c>
      <c r="AD739" t="s">
        <v>1786</v>
      </c>
      <c r="AE739">
        <v>93100</v>
      </c>
      <c r="AF739" t="s">
        <v>11112</v>
      </c>
      <c r="AI739">
        <v>666949410</v>
      </c>
      <c r="AJ739">
        <v>672963229</v>
      </c>
      <c r="AK739" t="s">
        <v>4093</v>
      </c>
      <c r="AL739">
        <v>0</v>
      </c>
      <c r="AM739">
        <v>0</v>
      </c>
    </row>
    <row r="740" spans="1:39" customFormat="1" ht="12.75">
      <c r="A740">
        <v>7226733</v>
      </c>
      <c r="B740" t="s">
        <v>2383</v>
      </c>
      <c r="C740" t="s">
        <v>563</v>
      </c>
      <c r="D740">
        <v>7226733</v>
      </c>
      <c r="E740" t="s">
        <v>169</v>
      </c>
      <c r="H740" s="507">
        <v>42476</v>
      </c>
      <c r="I740" t="s">
        <v>169</v>
      </c>
      <c r="J740">
        <v>-9</v>
      </c>
      <c r="K740" t="s">
        <v>8</v>
      </c>
      <c r="M740" t="s">
        <v>2152</v>
      </c>
      <c r="N740">
        <v>12720102</v>
      </c>
      <c r="O740" t="s">
        <v>2200</v>
      </c>
      <c r="P740" s="507">
        <v>44832</v>
      </c>
      <c r="Q740" t="s">
        <v>187</v>
      </c>
      <c r="R740" s="507">
        <v>44832</v>
      </c>
      <c r="T740" t="s">
        <v>5765</v>
      </c>
      <c r="U740">
        <v>500</v>
      </c>
      <c r="X740">
        <v>5</v>
      </c>
      <c r="Y740" t="s">
        <v>259</v>
      </c>
      <c r="AC740" t="s">
        <v>177</v>
      </c>
      <c r="AD740" t="s">
        <v>11113</v>
      </c>
      <c r="AE740">
        <v>72340</v>
      </c>
      <c r="AF740" t="s">
        <v>11114</v>
      </c>
      <c r="AH740" t="s">
        <v>11115</v>
      </c>
      <c r="AJ740">
        <v>615206409</v>
      </c>
      <c r="AK740" t="s">
        <v>9439</v>
      </c>
      <c r="AL740">
        <v>0</v>
      </c>
      <c r="AM740">
        <v>0</v>
      </c>
    </row>
    <row r="741" spans="1:39" customFormat="1" ht="12.75">
      <c r="A741">
        <v>3732704</v>
      </c>
      <c r="B741" t="s">
        <v>2385</v>
      </c>
      <c r="C741" t="s">
        <v>334</v>
      </c>
      <c r="D741">
        <v>3732704</v>
      </c>
      <c r="E741" t="s">
        <v>166</v>
      </c>
      <c r="F741" t="s">
        <v>169</v>
      </c>
      <c r="H741" s="507">
        <v>41210</v>
      </c>
      <c r="I741" t="s">
        <v>245</v>
      </c>
      <c r="J741">
        <v>-11</v>
      </c>
      <c r="K741" t="s">
        <v>8</v>
      </c>
      <c r="M741" t="s">
        <v>175</v>
      </c>
      <c r="N741">
        <v>4370596</v>
      </c>
      <c r="O741" t="s">
        <v>2802</v>
      </c>
      <c r="P741" s="507">
        <v>44808</v>
      </c>
      <c r="Q741" t="s">
        <v>187</v>
      </c>
      <c r="R741" s="507">
        <v>44443</v>
      </c>
      <c r="T741" t="s">
        <v>5765</v>
      </c>
      <c r="U741">
        <v>500</v>
      </c>
      <c r="X741">
        <v>5</v>
      </c>
      <c r="Y741" t="s">
        <v>259</v>
      </c>
      <c r="AC741" t="s">
        <v>177</v>
      </c>
      <c r="AD741" t="s">
        <v>9914</v>
      </c>
      <c r="AE741">
        <v>37130</v>
      </c>
      <c r="AF741" t="s">
        <v>11116</v>
      </c>
      <c r="AI741">
        <v>247968349</v>
      </c>
      <c r="AJ741">
        <v>699234772</v>
      </c>
      <c r="AK741" t="s">
        <v>7400</v>
      </c>
      <c r="AL741">
        <v>0</v>
      </c>
      <c r="AM741">
        <v>0</v>
      </c>
    </row>
    <row r="742" spans="1:39" customFormat="1" ht="12.75">
      <c r="A742">
        <v>9540936</v>
      </c>
      <c r="B742" t="s">
        <v>8554</v>
      </c>
      <c r="C742" t="s">
        <v>471</v>
      </c>
      <c r="D742">
        <v>9540936</v>
      </c>
      <c r="E742" t="s">
        <v>169</v>
      </c>
      <c r="H742" s="507">
        <v>41752</v>
      </c>
      <c r="I742" t="s">
        <v>169</v>
      </c>
      <c r="J742">
        <v>-9</v>
      </c>
      <c r="K742" t="s">
        <v>8</v>
      </c>
      <c r="M742" t="s">
        <v>232</v>
      </c>
      <c r="N742">
        <v>8951331</v>
      </c>
      <c r="O742" t="s">
        <v>590</v>
      </c>
      <c r="P742" s="507">
        <v>44819</v>
      </c>
      <c r="Q742" t="s">
        <v>187</v>
      </c>
      <c r="R742" s="507">
        <v>44819</v>
      </c>
      <c r="S742" s="507">
        <v>44811</v>
      </c>
      <c r="T742" t="s">
        <v>181</v>
      </c>
      <c r="U742">
        <v>500</v>
      </c>
      <c r="X742">
        <v>5</v>
      </c>
      <c r="Y742" t="s">
        <v>259</v>
      </c>
      <c r="AC742" t="s">
        <v>177</v>
      </c>
      <c r="AD742" t="s">
        <v>11117</v>
      </c>
      <c r="AE742">
        <v>95240</v>
      </c>
      <c r="AF742" t="s">
        <v>11118</v>
      </c>
      <c r="AJ742" t="s">
        <v>8555</v>
      </c>
      <c r="AK742" t="s">
        <v>8556</v>
      </c>
      <c r="AL742">
        <v>0</v>
      </c>
      <c r="AM742">
        <v>0</v>
      </c>
    </row>
    <row r="743" spans="1:39" customFormat="1" ht="12.75">
      <c r="A743">
        <v>2941369</v>
      </c>
      <c r="B743" t="s">
        <v>6301</v>
      </c>
      <c r="C743" t="s">
        <v>812</v>
      </c>
      <c r="D743">
        <v>2941369</v>
      </c>
      <c r="E743" t="s">
        <v>166</v>
      </c>
      <c r="F743" t="s">
        <v>166</v>
      </c>
      <c r="H743" s="507">
        <v>41049</v>
      </c>
      <c r="I743" t="s">
        <v>245</v>
      </c>
      <c r="J743">
        <v>-11</v>
      </c>
      <c r="K743" t="s">
        <v>8</v>
      </c>
      <c r="M743" t="s">
        <v>3025</v>
      </c>
      <c r="N743">
        <v>3290276</v>
      </c>
      <c r="O743" t="s">
        <v>3905</v>
      </c>
      <c r="P743" s="507">
        <v>44819</v>
      </c>
      <c r="Q743" t="s">
        <v>187</v>
      </c>
      <c r="R743" s="507">
        <v>44113</v>
      </c>
      <c r="T743" t="s">
        <v>5765</v>
      </c>
      <c r="U743">
        <v>511</v>
      </c>
      <c r="X743">
        <v>5</v>
      </c>
      <c r="Y743" t="s">
        <v>259</v>
      </c>
      <c r="AC743" t="s">
        <v>177</v>
      </c>
      <c r="AD743" t="s">
        <v>11119</v>
      </c>
      <c r="AE743">
        <v>29160</v>
      </c>
      <c r="AF743" t="s">
        <v>11120</v>
      </c>
      <c r="AJ743">
        <v>680747704</v>
      </c>
      <c r="AK743" t="s">
        <v>6302</v>
      </c>
      <c r="AL743">
        <v>0</v>
      </c>
      <c r="AM743">
        <v>0</v>
      </c>
    </row>
    <row r="744" spans="1:39" customFormat="1" ht="12.75">
      <c r="A744">
        <v>7526882</v>
      </c>
      <c r="B744" t="s">
        <v>6920</v>
      </c>
      <c r="C744" t="s">
        <v>837</v>
      </c>
      <c r="D744">
        <v>7526882</v>
      </c>
      <c r="E744" t="s">
        <v>169</v>
      </c>
      <c r="F744" t="s">
        <v>169</v>
      </c>
      <c r="H744" s="507">
        <v>41976</v>
      </c>
      <c r="I744" t="s">
        <v>169</v>
      </c>
      <c r="J744">
        <v>-9</v>
      </c>
      <c r="K744" t="s">
        <v>8</v>
      </c>
      <c r="M744" t="s">
        <v>263</v>
      </c>
      <c r="N744">
        <v>8751177</v>
      </c>
      <c r="O744" t="s">
        <v>397</v>
      </c>
      <c r="P744" s="507">
        <v>44750</v>
      </c>
      <c r="Q744" t="s">
        <v>187</v>
      </c>
      <c r="R744" s="507">
        <v>44461</v>
      </c>
      <c r="T744" t="s">
        <v>5765</v>
      </c>
      <c r="U744">
        <v>500</v>
      </c>
      <c r="X744">
        <v>5</v>
      </c>
      <c r="Y744" t="s">
        <v>259</v>
      </c>
      <c r="AC744" t="s">
        <v>177</v>
      </c>
      <c r="AD744" t="s">
        <v>9793</v>
      </c>
      <c r="AE744">
        <v>75017</v>
      </c>
      <c r="AF744" t="s">
        <v>11121</v>
      </c>
      <c r="AG744" t="s">
        <v>11122</v>
      </c>
      <c r="AJ744" t="s">
        <v>6921</v>
      </c>
      <c r="AK744" t="s">
        <v>6922</v>
      </c>
      <c r="AL744">
        <v>0</v>
      </c>
      <c r="AM744">
        <v>0</v>
      </c>
    </row>
    <row r="745" spans="1:39" customFormat="1" ht="12.75">
      <c r="A745">
        <v>736057</v>
      </c>
      <c r="B745" t="s">
        <v>8557</v>
      </c>
      <c r="C745" t="s">
        <v>403</v>
      </c>
      <c r="D745">
        <v>736057</v>
      </c>
      <c r="E745" t="s">
        <v>166</v>
      </c>
      <c r="H745" s="507">
        <v>37039</v>
      </c>
      <c r="I745" t="s">
        <v>167</v>
      </c>
      <c r="J745">
        <v>-40</v>
      </c>
      <c r="K745" t="s">
        <v>8</v>
      </c>
      <c r="M745" t="s">
        <v>263</v>
      </c>
      <c r="N745">
        <v>8751163</v>
      </c>
      <c r="O745" t="s">
        <v>264</v>
      </c>
      <c r="P745" s="507">
        <v>44810</v>
      </c>
      <c r="Q745" t="s">
        <v>187</v>
      </c>
      <c r="R745" s="507">
        <v>40799</v>
      </c>
      <c r="S745" s="507">
        <v>44800</v>
      </c>
      <c r="T745" t="s">
        <v>181</v>
      </c>
      <c r="U745">
        <v>1534</v>
      </c>
      <c r="X745">
        <v>15</v>
      </c>
      <c r="Y745" t="s">
        <v>259</v>
      </c>
      <c r="AC745" t="s">
        <v>177</v>
      </c>
      <c r="AD745" t="s">
        <v>9793</v>
      </c>
      <c r="AE745">
        <v>75011</v>
      </c>
      <c r="AF745" t="s">
        <v>11123</v>
      </c>
      <c r="AJ745">
        <v>629647937</v>
      </c>
      <c r="AK745" t="s">
        <v>8558</v>
      </c>
      <c r="AL745">
        <v>0</v>
      </c>
      <c r="AM745">
        <v>0</v>
      </c>
    </row>
    <row r="746" spans="1:39" customFormat="1" ht="12.75">
      <c r="A746">
        <v>3536247</v>
      </c>
      <c r="B746" t="s">
        <v>3094</v>
      </c>
      <c r="C746" t="s">
        <v>645</v>
      </c>
      <c r="D746">
        <v>3536247</v>
      </c>
      <c r="E746" t="s">
        <v>166</v>
      </c>
      <c r="F746" t="s">
        <v>166</v>
      </c>
      <c r="H746" s="507">
        <v>39208</v>
      </c>
      <c r="I746" t="s">
        <v>227</v>
      </c>
      <c r="J746">
        <v>-16</v>
      </c>
      <c r="K746" t="s">
        <v>168</v>
      </c>
      <c r="M746" t="s">
        <v>178</v>
      </c>
      <c r="N746">
        <v>3350014</v>
      </c>
      <c r="O746" t="s">
        <v>3050</v>
      </c>
      <c r="P746" s="507">
        <v>44805</v>
      </c>
      <c r="Q746" t="s">
        <v>187</v>
      </c>
      <c r="R746" s="507">
        <v>42637</v>
      </c>
      <c r="T746" t="s">
        <v>5765</v>
      </c>
      <c r="U746">
        <v>1701</v>
      </c>
      <c r="X746">
        <v>17</v>
      </c>
      <c r="Y746" t="s">
        <v>259</v>
      </c>
      <c r="AB746" s="507">
        <v>43647</v>
      </c>
      <c r="AC746" t="s">
        <v>177</v>
      </c>
      <c r="AD746" t="s">
        <v>11124</v>
      </c>
      <c r="AE746">
        <v>35136</v>
      </c>
      <c r="AF746" t="s">
        <v>11125</v>
      </c>
      <c r="AI746">
        <v>952741225</v>
      </c>
      <c r="AJ746">
        <v>661582788</v>
      </c>
      <c r="AK746" t="s">
        <v>5285</v>
      </c>
      <c r="AL746">
        <v>0</v>
      </c>
      <c r="AM746">
        <v>0</v>
      </c>
    </row>
    <row r="747" spans="1:39" customFormat="1" ht="12.75">
      <c r="A747">
        <v>9539259</v>
      </c>
      <c r="B747" t="s">
        <v>3795</v>
      </c>
      <c r="C747" t="s">
        <v>453</v>
      </c>
      <c r="D747">
        <v>9539259</v>
      </c>
      <c r="E747" t="s">
        <v>166</v>
      </c>
      <c r="F747" t="s">
        <v>166</v>
      </c>
      <c r="H747" s="507">
        <v>39171</v>
      </c>
      <c r="I747" t="s">
        <v>227</v>
      </c>
      <c r="J747">
        <v>-16</v>
      </c>
      <c r="K747" t="s">
        <v>168</v>
      </c>
      <c r="M747" t="s">
        <v>232</v>
      </c>
      <c r="N747">
        <v>8950330</v>
      </c>
      <c r="O747" t="s">
        <v>233</v>
      </c>
      <c r="P747" s="507">
        <v>44825</v>
      </c>
      <c r="Q747" t="s">
        <v>187</v>
      </c>
      <c r="R747" s="507">
        <v>43993</v>
      </c>
      <c r="S747" s="507">
        <v>44818</v>
      </c>
      <c r="T747" t="s">
        <v>181</v>
      </c>
      <c r="U747">
        <v>2085</v>
      </c>
      <c r="V747" t="s">
        <v>172</v>
      </c>
      <c r="W747">
        <v>863</v>
      </c>
      <c r="X747" t="s">
        <v>173</v>
      </c>
      <c r="Y747" t="s">
        <v>259</v>
      </c>
      <c r="AB747" s="507">
        <v>44013</v>
      </c>
      <c r="AC747" t="s">
        <v>174</v>
      </c>
      <c r="AD747" t="s">
        <v>11126</v>
      </c>
      <c r="AE747">
        <v>99408</v>
      </c>
      <c r="AF747" t="s">
        <v>11127</v>
      </c>
      <c r="AK747" t="s">
        <v>5848</v>
      </c>
      <c r="AL747">
        <v>0</v>
      </c>
      <c r="AM747">
        <v>0</v>
      </c>
    </row>
    <row r="748" spans="1:39" customFormat="1" ht="12.75">
      <c r="A748">
        <v>2936509</v>
      </c>
      <c r="B748" t="s">
        <v>7402</v>
      </c>
      <c r="C748" t="s">
        <v>712</v>
      </c>
      <c r="D748">
        <v>2936509</v>
      </c>
      <c r="E748" t="s">
        <v>166</v>
      </c>
      <c r="F748" t="s">
        <v>166</v>
      </c>
      <c r="H748" s="507">
        <v>40218</v>
      </c>
      <c r="I748" t="s">
        <v>254</v>
      </c>
      <c r="J748">
        <v>-13</v>
      </c>
      <c r="K748" t="s">
        <v>168</v>
      </c>
      <c r="M748" t="s">
        <v>3025</v>
      </c>
      <c r="N748">
        <v>3290052</v>
      </c>
      <c r="O748" t="s">
        <v>3036</v>
      </c>
      <c r="P748" s="507">
        <v>44809</v>
      </c>
      <c r="Q748" t="s">
        <v>187</v>
      </c>
      <c r="R748" s="507">
        <v>41983</v>
      </c>
      <c r="S748" s="507">
        <v>44824</v>
      </c>
      <c r="T748" t="s">
        <v>181</v>
      </c>
      <c r="U748">
        <v>743</v>
      </c>
      <c r="X748">
        <v>7</v>
      </c>
      <c r="Y748" t="s">
        <v>259</v>
      </c>
      <c r="AC748" t="s">
        <v>177</v>
      </c>
      <c r="AD748" t="s">
        <v>11128</v>
      </c>
      <c r="AE748">
        <v>29460</v>
      </c>
      <c r="AF748" t="s">
        <v>11129</v>
      </c>
      <c r="AJ748">
        <v>661857136</v>
      </c>
      <c r="AK748" t="s">
        <v>7403</v>
      </c>
      <c r="AL748">
        <v>0</v>
      </c>
      <c r="AM748">
        <v>0</v>
      </c>
    </row>
    <row r="749" spans="1:39" customFormat="1" ht="12.75">
      <c r="A749">
        <v>4452663</v>
      </c>
      <c r="B749" t="s">
        <v>2386</v>
      </c>
      <c r="C749" t="s">
        <v>432</v>
      </c>
      <c r="D749">
        <v>4452663</v>
      </c>
      <c r="E749" t="s">
        <v>166</v>
      </c>
      <c r="F749" t="s">
        <v>166</v>
      </c>
      <c r="H749" s="507">
        <v>40245</v>
      </c>
      <c r="I749" t="s">
        <v>254</v>
      </c>
      <c r="J749">
        <v>-13</v>
      </c>
      <c r="K749" t="s">
        <v>168</v>
      </c>
      <c r="M749" t="s">
        <v>228</v>
      </c>
      <c r="N749">
        <v>12440021</v>
      </c>
      <c r="O749" t="s">
        <v>229</v>
      </c>
      <c r="P749" s="507">
        <v>44812</v>
      </c>
      <c r="Q749" t="s">
        <v>187</v>
      </c>
      <c r="R749" s="507">
        <v>42258</v>
      </c>
      <c r="T749" t="s">
        <v>5765</v>
      </c>
      <c r="U749">
        <v>751</v>
      </c>
      <c r="X749">
        <v>7</v>
      </c>
      <c r="Y749" t="s">
        <v>259</v>
      </c>
      <c r="AB749" s="507">
        <v>43647</v>
      </c>
      <c r="AC749" t="s">
        <v>177</v>
      </c>
      <c r="AD749" t="s">
        <v>11130</v>
      </c>
      <c r="AE749">
        <v>44120</v>
      </c>
      <c r="AF749" t="s">
        <v>11131</v>
      </c>
      <c r="AJ749">
        <v>607372449</v>
      </c>
      <c r="AK749" t="s">
        <v>4828</v>
      </c>
      <c r="AL749">
        <v>0</v>
      </c>
      <c r="AM749">
        <v>0</v>
      </c>
    </row>
    <row r="750" spans="1:39" customFormat="1" ht="12.75">
      <c r="A750">
        <v>4461435</v>
      </c>
      <c r="B750" t="s">
        <v>6303</v>
      </c>
      <c r="C750" t="s">
        <v>274</v>
      </c>
      <c r="D750">
        <v>4461435</v>
      </c>
      <c r="E750" t="s">
        <v>166</v>
      </c>
      <c r="F750" t="s">
        <v>166</v>
      </c>
      <c r="H750" s="507">
        <v>41314</v>
      </c>
      <c r="I750" t="s">
        <v>251</v>
      </c>
      <c r="J750">
        <v>-10</v>
      </c>
      <c r="K750" t="s">
        <v>168</v>
      </c>
      <c r="M750" t="s">
        <v>228</v>
      </c>
      <c r="N750">
        <v>12440138</v>
      </c>
      <c r="O750" t="s">
        <v>2163</v>
      </c>
      <c r="P750" s="507">
        <v>44825</v>
      </c>
      <c r="Q750" t="s">
        <v>187</v>
      </c>
      <c r="R750" s="507">
        <v>44441</v>
      </c>
      <c r="T750" t="s">
        <v>5765</v>
      </c>
      <c r="U750">
        <v>503</v>
      </c>
      <c r="X750">
        <v>5</v>
      </c>
      <c r="Y750" t="s">
        <v>259</v>
      </c>
      <c r="AC750" t="s">
        <v>177</v>
      </c>
      <c r="AD750" t="s">
        <v>11132</v>
      </c>
      <c r="AE750">
        <v>44450</v>
      </c>
      <c r="AF750" t="s">
        <v>11133</v>
      </c>
      <c r="AJ750">
        <v>659049801</v>
      </c>
      <c r="AK750" t="s">
        <v>6304</v>
      </c>
      <c r="AL750">
        <v>0</v>
      </c>
      <c r="AM750">
        <v>0</v>
      </c>
    </row>
    <row r="751" spans="1:39" customFormat="1" ht="12.75">
      <c r="A751">
        <v>2816429</v>
      </c>
      <c r="B751" t="s">
        <v>8559</v>
      </c>
      <c r="C751" t="s">
        <v>8560</v>
      </c>
      <c r="D751">
        <v>2816429</v>
      </c>
      <c r="E751" t="s">
        <v>169</v>
      </c>
      <c r="H751" s="507">
        <v>41931</v>
      </c>
      <c r="I751" t="s">
        <v>169</v>
      </c>
      <c r="J751">
        <v>-9</v>
      </c>
      <c r="K751" t="s">
        <v>8</v>
      </c>
      <c r="M751" t="s">
        <v>231</v>
      </c>
      <c r="N751">
        <v>4280004</v>
      </c>
      <c r="O751" t="s">
        <v>3555</v>
      </c>
      <c r="P751" s="507">
        <v>44824</v>
      </c>
      <c r="Q751" t="s">
        <v>187</v>
      </c>
      <c r="R751" s="507">
        <v>44824</v>
      </c>
      <c r="T751" t="s">
        <v>5765</v>
      </c>
      <c r="U751">
        <v>500</v>
      </c>
      <c r="X751">
        <v>5</v>
      </c>
      <c r="Y751" t="s">
        <v>259</v>
      </c>
      <c r="AC751" t="s">
        <v>177</v>
      </c>
      <c r="AD751" t="s">
        <v>10272</v>
      </c>
      <c r="AE751">
        <v>28000</v>
      </c>
      <c r="AF751" t="s">
        <v>11134</v>
      </c>
      <c r="AJ751">
        <v>686971165</v>
      </c>
      <c r="AK751" t="s">
        <v>8561</v>
      </c>
      <c r="AL751">
        <v>0</v>
      </c>
      <c r="AM751">
        <v>0</v>
      </c>
    </row>
    <row r="752" spans="1:39" customFormat="1" ht="12.75">
      <c r="A752">
        <v>537744</v>
      </c>
      <c r="B752" t="s">
        <v>930</v>
      </c>
      <c r="C752" t="s">
        <v>290</v>
      </c>
      <c r="D752">
        <v>537744</v>
      </c>
      <c r="E752" t="s">
        <v>166</v>
      </c>
      <c r="F752" t="s">
        <v>166</v>
      </c>
      <c r="H752" s="507">
        <v>30488</v>
      </c>
      <c r="I752" t="s">
        <v>167</v>
      </c>
      <c r="J752">
        <v>-40</v>
      </c>
      <c r="K752" t="s">
        <v>168</v>
      </c>
      <c r="M752" t="s">
        <v>2155</v>
      </c>
      <c r="N752">
        <v>12530035</v>
      </c>
      <c r="O752" t="s">
        <v>6272</v>
      </c>
      <c r="P752" s="507">
        <v>44807</v>
      </c>
      <c r="Q752" t="s">
        <v>187</v>
      </c>
      <c r="R752" s="507">
        <v>37432</v>
      </c>
      <c r="S752" s="507">
        <v>44804</v>
      </c>
      <c r="T752" t="s">
        <v>181</v>
      </c>
      <c r="U752">
        <v>1746</v>
      </c>
      <c r="X752">
        <v>17</v>
      </c>
      <c r="Y752" t="s">
        <v>259</v>
      </c>
      <c r="AB752" s="507">
        <v>43647</v>
      </c>
      <c r="AC752" t="s">
        <v>177</v>
      </c>
      <c r="AD752" t="s">
        <v>11135</v>
      </c>
      <c r="AE752">
        <v>53950</v>
      </c>
      <c r="AF752" t="s">
        <v>11136</v>
      </c>
      <c r="AI752">
        <v>662866384</v>
      </c>
      <c r="AK752" t="s">
        <v>4829</v>
      </c>
      <c r="AL752">
        <v>0</v>
      </c>
      <c r="AM752">
        <v>0</v>
      </c>
    </row>
    <row r="753" spans="1:39" customFormat="1" ht="12.75">
      <c r="A753">
        <v>3715951</v>
      </c>
      <c r="B753" t="s">
        <v>3657</v>
      </c>
      <c r="C753" t="s">
        <v>316</v>
      </c>
      <c r="D753">
        <v>3715951</v>
      </c>
      <c r="E753" t="s">
        <v>166</v>
      </c>
      <c r="F753" t="s">
        <v>166</v>
      </c>
      <c r="H753" s="507">
        <v>35302</v>
      </c>
      <c r="I753" t="s">
        <v>167</v>
      </c>
      <c r="J753">
        <v>-40</v>
      </c>
      <c r="K753" t="s">
        <v>168</v>
      </c>
      <c r="M753" t="s">
        <v>228</v>
      </c>
      <c r="N753">
        <v>12440266</v>
      </c>
      <c r="O753" t="s">
        <v>2182</v>
      </c>
      <c r="P753" s="507">
        <v>44808</v>
      </c>
      <c r="Q753" t="s">
        <v>187</v>
      </c>
      <c r="R753" s="507">
        <v>37886</v>
      </c>
      <c r="S753" s="507">
        <v>43852</v>
      </c>
      <c r="T753" t="s">
        <v>7255</v>
      </c>
      <c r="U753">
        <v>1664</v>
      </c>
      <c r="X753">
        <v>16</v>
      </c>
      <c r="Y753" t="s">
        <v>259</v>
      </c>
      <c r="AC753" t="s">
        <v>177</v>
      </c>
      <c r="AD753" t="s">
        <v>11137</v>
      </c>
      <c r="AE753">
        <v>44600</v>
      </c>
      <c r="AF753" t="s">
        <v>11138</v>
      </c>
      <c r="AG753" t="s">
        <v>11139</v>
      </c>
      <c r="AJ753">
        <v>665474604</v>
      </c>
      <c r="AK753" t="s">
        <v>4830</v>
      </c>
      <c r="AL753">
        <v>0</v>
      </c>
      <c r="AM753">
        <v>0</v>
      </c>
    </row>
    <row r="754" spans="1:39" customFormat="1" ht="12.75">
      <c r="A754">
        <v>9324473</v>
      </c>
      <c r="B754" t="s">
        <v>3657</v>
      </c>
      <c r="C754" t="s">
        <v>6151</v>
      </c>
      <c r="D754">
        <v>9324473</v>
      </c>
      <c r="E754" t="s">
        <v>169</v>
      </c>
      <c r="H754" s="507">
        <v>41205</v>
      </c>
      <c r="I754" t="s">
        <v>245</v>
      </c>
      <c r="J754">
        <v>-11</v>
      </c>
      <c r="K754" t="s">
        <v>8</v>
      </c>
      <c r="M754" t="s">
        <v>170</v>
      </c>
      <c r="N754">
        <v>8931358</v>
      </c>
      <c r="O754" t="s">
        <v>3496</v>
      </c>
      <c r="P754" s="507">
        <v>44844</v>
      </c>
      <c r="Q754" t="s">
        <v>187</v>
      </c>
      <c r="R754" s="507">
        <v>44844</v>
      </c>
      <c r="T754" t="s">
        <v>5765</v>
      </c>
      <c r="U754">
        <v>500</v>
      </c>
      <c r="X754">
        <v>5</v>
      </c>
      <c r="Y754" t="s">
        <v>259</v>
      </c>
      <c r="AC754" t="s">
        <v>177</v>
      </c>
      <c r="AD754" t="s">
        <v>11140</v>
      </c>
      <c r="AE754">
        <v>93100</v>
      </c>
      <c r="AF754" t="s">
        <v>11141</v>
      </c>
      <c r="AJ754">
        <v>677780686</v>
      </c>
      <c r="AK754" t="s">
        <v>11142</v>
      </c>
      <c r="AL754">
        <v>0</v>
      </c>
      <c r="AM754">
        <v>0</v>
      </c>
    </row>
    <row r="755" spans="1:39" customFormat="1" ht="12.75">
      <c r="A755">
        <v>3726071</v>
      </c>
      <c r="B755" t="s">
        <v>3657</v>
      </c>
      <c r="C755" t="s">
        <v>3726</v>
      </c>
      <c r="D755">
        <v>3726071</v>
      </c>
      <c r="E755" t="s">
        <v>166</v>
      </c>
      <c r="F755" t="s">
        <v>166</v>
      </c>
      <c r="H755" s="507">
        <v>37285</v>
      </c>
      <c r="I755" t="s">
        <v>167</v>
      </c>
      <c r="J755">
        <v>-40</v>
      </c>
      <c r="K755" t="s">
        <v>8</v>
      </c>
      <c r="M755" t="s">
        <v>175</v>
      </c>
      <c r="N755">
        <v>4370566</v>
      </c>
      <c r="O755" t="s">
        <v>176</v>
      </c>
      <c r="P755" s="507">
        <v>44826</v>
      </c>
      <c r="Q755" t="s">
        <v>187</v>
      </c>
      <c r="R755" s="507">
        <v>41896</v>
      </c>
      <c r="S755" s="507">
        <v>44767</v>
      </c>
      <c r="T755" t="s">
        <v>181</v>
      </c>
      <c r="U755">
        <v>912</v>
      </c>
      <c r="X755">
        <v>9</v>
      </c>
      <c r="Y755" t="s">
        <v>259</v>
      </c>
      <c r="AB755" s="507">
        <v>44743</v>
      </c>
      <c r="AC755" t="s">
        <v>177</v>
      </c>
      <c r="AD755" t="s">
        <v>11143</v>
      </c>
      <c r="AE755">
        <v>37380</v>
      </c>
      <c r="AF755" t="s">
        <v>11144</v>
      </c>
      <c r="AI755">
        <v>247299073</v>
      </c>
      <c r="AJ755">
        <v>659801170</v>
      </c>
      <c r="AK755" t="s">
        <v>11145</v>
      </c>
      <c r="AL755">
        <v>0</v>
      </c>
      <c r="AM755">
        <v>0</v>
      </c>
    </row>
    <row r="756" spans="1:39" customFormat="1" ht="12.75">
      <c r="A756">
        <v>4112475</v>
      </c>
      <c r="B756" t="s">
        <v>2876</v>
      </c>
      <c r="C756" t="s">
        <v>793</v>
      </c>
      <c r="D756">
        <v>4112475</v>
      </c>
      <c r="E756" t="s">
        <v>166</v>
      </c>
      <c r="F756" t="s">
        <v>166</v>
      </c>
      <c r="H756" s="507">
        <v>39290</v>
      </c>
      <c r="I756" t="s">
        <v>227</v>
      </c>
      <c r="J756">
        <v>-16</v>
      </c>
      <c r="K756" t="s">
        <v>8</v>
      </c>
      <c r="M756" t="s">
        <v>2783</v>
      </c>
      <c r="N756">
        <v>4410080</v>
      </c>
      <c r="O756" t="s">
        <v>2786</v>
      </c>
      <c r="P756" s="507">
        <v>44820</v>
      </c>
      <c r="Q756" t="s">
        <v>187</v>
      </c>
      <c r="R756" s="507">
        <v>41908</v>
      </c>
      <c r="T756" t="s">
        <v>5765</v>
      </c>
      <c r="U756">
        <v>923</v>
      </c>
      <c r="X756">
        <v>9</v>
      </c>
      <c r="Y756" t="s">
        <v>259</v>
      </c>
      <c r="AC756" t="s">
        <v>177</v>
      </c>
      <c r="AD756" t="s">
        <v>11085</v>
      </c>
      <c r="AE756">
        <v>41500</v>
      </c>
      <c r="AF756" t="s">
        <v>11146</v>
      </c>
      <c r="AK756" t="s">
        <v>5758</v>
      </c>
      <c r="AL756">
        <v>0</v>
      </c>
      <c r="AM756">
        <v>0</v>
      </c>
    </row>
    <row r="757" spans="1:39" customFormat="1" ht="12.75">
      <c r="A757">
        <v>3729243</v>
      </c>
      <c r="B757" t="s">
        <v>3272</v>
      </c>
      <c r="C757" t="s">
        <v>1804</v>
      </c>
      <c r="D757">
        <v>3729243</v>
      </c>
      <c r="E757" t="s">
        <v>166</v>
      </c>
      <c r="F757" t="s">
        <v>166</v>
      </c>
      <c r="H757" s="507">
        <v>40266</v>
      </c>
      <c r="I757" t="s">
        <v>254</v>
      </c>
      <c r="J757">
        <v>-13</v>
      </c>
      <c r="K757" t="s">
        <v>8</v>
      </c>
      <c r="M757" t="s">
        <v>175</v>
      </c>
      <c r="N757">
        <v>4370566</v>
      </c>
      <c r="O757" t="s">
        <v>176</v>
      </c>
      <c r="P757" s="507">
        <v>44766</v>
      </c>
      <c r="Q757" t="s">
        <v>187</v>
      </c>
      <c r="R757" s="507">
        <v>42992</v>
      </c>
      <c r="S757" s="507">
        <v>44747</v>
      </c>
      <c r="T757" t="s">
        <v>181</v>
      </c>
      <c r="U757">
        <v>975</v>
      </c>
      <c r="X757">
        <v>9</v>
      </c>
      <c r="Y757" t="s">
        <v>259</v>
      </c>
      <c r="AC757" t="s">
        <v>177</v>
      </c>
      <c r="AD757" t="s">
        <v>9703</v>
      </c>
      <c r="AE757">
        <v>37300</v>
      </c>
      <c r="AF757" t="s">
        <v>11147</v>
      </c>
      <c r="AJ757">
        <v>618943682</v>
      </c>
      <c r="AK757" t="s">
        <v>7404</v>
      </c>
      <c r="AL757">
        <v>1</v>
      </c>
      <c r="AM757">
        <v>0</v>
      </c>
    </row>
    <row r="758" spans="1:39" customFormat="1" ht="12.75">
      <c r="A758">
        <v>3732153</v>
      </c>
      <c r="B758" t="s">
        <v>3272</v>
      </c>
      <c r="C758" t="s">
        <v>3925</v>
      </c>
      <c r="D758">
        <v>3732153</v>
      </c>
      <c r="E758" t="s">
        <v>166</v>
      </c>
      <c r="F758" t="s">
        <v>169</v>
      </c>
      <c r="H758" s="507">
        <v>42558</v>
      </c>
      <c r="I758" t="s">
        <v>169</v>
      </c>
      <c r="J758">
        <v>-9</v>
      </c>
      <c r="K758" t="s">
        <v>8</v>
      </c>
      <c r="M758" t="s">
        <v>175</v>
      </c>
      <c r="N758">
        <v>4370566</v>
      </c>
      <c r="O758" t="s">
        <v>176</v>
      </c>
      <c r="P758" s="507">
        <v>44766</v>
      </c>
      <c r="Q758" t="s">
        <v>187</v>
      </c>
      <c r="R758" s="507">
        <v>44025</v>
      </c>
      <c r="S758" s="507">
        <v>44747</v>
      </c>
      <c r="T758" t="s">
        <v>181</v>
      </c>
      <c r="U758">
        <v>500</v>
      </c>
      <c r="X758">
        <v>5</v>
      </c>
      <c r="Y758" t="s">
        <v>259</v>
      </c>
      <c r="AC758" t="s">
        <v>177</v>
      </c>
      <c r="AD758" t="s">
        <v>9703</v>
      </c>
      <c r="AE758">
        <v>37300</v>
      </c>
      <c r="AF758" t="s">
        <v>11147</v>
      </c>
      <c r="AJ758">
        <v>618943682</v>
      </c>
      <c r="AK758" t="s">
        <v>7404</v>
      </c>
      <c r="AL758">
        <v>0</v>
      </c>
      <c r="AM758">
        <v>0</v>
      </c>
    </row>
    <row r="759" spans="1:39" customFormat="1" ht="12.75">
      <c r="A759">
        <v>9463737</v>
      </c>
      <c r="B759" t="s">
        <v>7405</v>
      </c>
      <c r="C759" t="s">
        <v>430</v>
      </c>
      <c r="D759">
        <v>9463737</v>
      </c>
      <c r="E759" t="s">
        <v>169</v>
      </c>
      <c r="H759" s="507">
        <v>41807</v>
      </c>
      <c r="I759" t="s">
        <v>169</v>
      </c>
      <c r="J759">
        <v>-9</v>
      </c>
      <c r="K759" t="s">
        <v>8</v>
      </c>
      <c r="M759" t="s">
        <v>246</v>
      </c>
      <c r="N759">
        <v>8940073</v>
      </c>
      <c r="O759" t="s">
        <v>258</v>
      </c>
      <c r="P759" s="507">
        <v>44748</v>
      </c>
      <c r="Q759" t="s">
        <v>187</v>
      </c>
      <c r="R759" s="507">
        <v>44748</v>
      </c>
      <c r="T759" t="s">
        <v>5765</v>
      </c>
      <c r="U759">
        <v>500</v>
      </c>
      <c r="X759">
        <v>5</v>
      </c>
      <c r="Y759" t="s">
        <v>259</v>
      </c>
      <c r="AC759" t="s">
        <v>177</v>
      </c>
      <c r="AD759" t="s">
        <v>10262</v>
      </c>
      <c r="AE759">
        <v>94120</v>
      </c>
      <c r="AF759" t="s">
        <v>11148</v>
      </c>
      <c r="AG759" t="s">
        <v>11149</v>
      </c>
      <c r="AI759" t="s">
        <v>7406</v>
      </c>
      <c r="AJ759" t="s">
        <v>7407</v>
      </c>
      <c r="AK759" t="s">
        <v>7408</v>
      </c>
      <c r="AL759">
        <v>0</v>
      </c>
      <c r="AM759">
        <v>0</v>
      </c>
    </row>
    <row r="760" spans="1:39" customFormat="1" ht="12.75">
      <c r="A760">
        <v>778466</v>
      </c>
      <c r="B760" t="s">
        <v>931</v>
      </c>
      <c r="C760" t="s">
        <v>932</v>
      </c>
      <c r="D760">
        <v>778466</v>
      </c>
      <c r="E760" t="s">
        <v>166</v>
      </c>
      <c r="F760" t="s">
        <v>166</v>
      </c>
      <c r="H760" s="507">
        <v>27202</v>
      </c>
      <c r="I760" t="s">
        <v>192</v>
      </c>
      <c r="J760">
        <v>-50</v>
      </c>
      <c r="K760" t="s">
        <v>8</v>
      </c>
      <c r="M760" t="s">
        <v>206</v>
      </c>
      <c r="N760">
        <v>8771394</v>
      </c>
      <c r="O760" t="s">
        <v>933</v>
      </c>
      <c r="P760" s="507">
        <v>44749</v>
      </c>
      <c r="Q760" t="s">
        <v>187</v>
      </c>
      <c r="R760" s="507">
        <v>37432</v>
      </c>
      <c r="S760" s="507">
        <v>44396</v>
      </c>
      <c r="T760" t="s">
        <v>7255</v>
      </c>
      <c r="U760">
        <v>879</v>
      </c>
      <c r="X760">
        <v>8</v>
      </c>
      <c r="Y760" t="s">
        <v>259</v>
      </c>
      <c r="AC760" t="s">
        <v>177</v>
      </c>
      <c r="AD760" t="s">
        <v>11150</v>
      </c>
      <c r="AE760">
        <v>77144</v>
      </c>
      <c r="AF760" t="s">
        <v>11151</v>
      </c>
      <c r="AJ760">
        <v>617853285</v>
      </c>
      <c r="AK760" t="s">
        <v>4094</v>
      </c>
      <c r="AL760">
        <v>0</v>
      </c>
      <c r="AM760">
        <v>0</v>
      </c>
    </row>
    <row r="761" spans="1:39" customFormat="1" ht="12.75">
      <c r="A761">
        <v>9150767</v>
      </c>
      <c r="B761" t="s">
        <v>7409</v>
      </c>
      <c r="C761" t="s">
        <v>465</v>
      </c>
      <c r="D761">
        <v>9150767</v>
      </c>
      <c r="E761" t="s">
        <v>169</v>
      </c>
      <c r="F761" t="s">
        <v>169</v>
      </c>
      <c r="H761" s="507">
        <v>41217</v>
      </c>
      <c r="I761" t="s">
        <v>245</v>
      </c>
      <c r="J761">
        <v>-11</v>
      </c>
      <c r="K761" t="s">
        <v>8</v>
      </c>
      <c r="M761" t="s">
        <v>275</v>
      </c>
      <c r="N761">
        <v>8911430</v>
      </c>
      <c r="O761" t="s">
        <v>345</v>
      </c>
      <c r="P761" s="507">
        <v>44815</v>
      </c>
      <c r="Q761" t="s">
        <v>187</v>
      </c>
      <c r="R761" s="507">
        <v>44480</v>
      </c>
      <c r="T761" t="s">
        <v>5765</v>
      </c>
      <c r="U761">
        <v>500</v>
      </c>
      <c r="X761">
        <v>5</v>
      </c>
      <c r="Y761" t="s">
        <v>259</v>
      </c>
      <c r="AC761" t="s">
        <v>177</v>
      </c>
      <c r="AD761" t="s">
        <v>11152</v>
      </c>
      <c r="AE761">
        <v>91510</v>
      </c>
      <c r="AF761" t="s">
        <v>11153</v>
      </c>
      <c r="AK761" t="s">
        <v>7410</v>
      </c>
      <c r="AL761">
        <v>0</v>
      </c>
      <c r="AM761">
        <v>0</v>
      </c>
    </row>
    <row r="762" spans="1:39" customFormat="1" ht="12.75">
      <c r="A762">
        <v>7885602</v>
      </c>
      <c r="B762" t="s">
        <v>3796</v>
      </c>
      <c r="C762" t="s">
        <v>3709</v>
      </c>
      <c r="D762">
        <v>7885602</v>
      </c>
      <c r="E762" t="s">
        <v>169</v>
      </c>
      <c r="F762" t="s">
        <v>166</v>
      </c>
      <c r="H762" s="507">
        <v>41178</v>
      </c>
      <c r="I762" t="s">
        <v>245</v>
      </c>
      <c r="J762">
        <v>-11</v>
      </c>
      <c r="K762" t="s">
        <v>8</v>
      </c>
      <c r="M762" t="s">
        <v>238</v>
      </c>
      <c r="N762">
        <v>8780329</v>
      </c>
      <c r="O762" t="s">
        <v>548</v>
      </c>
      <c r="P762" s="507">
        <v>44852</v>
      </c>
      <c r="Q762" t="s">
        <v>187</v>
      </c>
      <c r="R762" s="507">
        <v>44082</v>
      </c>
      <c r="T762" t="s">
        <v>5765</v>
      </c>
      <c r="U762">
        <v>500</v>
      </c>
      <c r="X762">
        <v>5</v>
      </c>
      <c r="Y762" t="s">
        <v>259</v>
      </c>
      <c r="AC762" t="s">
        <v>177</v>
      </c>
      <c r="AD762" t="s">
        <v>10928</v>
      </c>
      <c r="AE762">
        <v>78000</v>
      </c>
      <c r="AF762" t="s">
        <v>11154</v>
      </c>
      <c r="AI762">
        <v>699115570</v>
      </c>
      <c r="AJ762">
        <v>758598661</v>
      </c>
      <c r="AK762" t="s">
        <v>4095</v>
      </c>
      <c r="AL762">
        <v>0</v>
      </c>
      <c r="AM762">
        <v>0</v>
      </c>
    </row>
    <row r="763" spans="1:39" customFormat="1" ht="12.75">
      <c r="A763">
        <v>7516613</v>
      </c>
      <c r="B763" t="s">
        <v>934</v>
      </c>
      <c r="C763" t="s">
        <v>649</v>
      </c>
      <c r="D763">
        <v>7516613</v>
      </c>
      <c r="E763" t="s">
        <v>166</v>
      </c>
      <c r="F763" t="s">
        <v>166</v>
      </c>
      <c r="H763" s="507">
        <v>27510</v>
      </c>
      <c r="I763" t="s">
        <v>192</v>
      </c>
      <c r="J763">
        <v>-50</v>
      </c>
      <c r="K763" t="s">
        <v>8</v>
      </c>
      <c r="M763" t="s">
        <v>232</v>
      </c>
      <c r="N763">
        <v>8950083</v>
      </c>
      <c r="O763" t="s">
        <v>476</v>
      </c>
      <c r="P763" s="507">
        <v>44783</v>
      </c>
      <c r="Q763" t="s">
        <v>187</v>
      </c>
      <c r="R763" s="507">
        <v>39729</v>
      </c>
      <c r="S763" s="507">
        <v>43710</v>
      </c>
      <c r="T763" t="s">
        <v>7255</v>
      </c>
      <c r="U763">
        <v>817</v>
      </c>
      <c r="X763">
        <v>8</v>
      </c>
      <c r="Y763" t="s">
        <v>5788</v>
      </c>
      <c r="Z763">
        <v>8750292</v>
      </c>
      <c r="AA763" t="s">
        <v>6568</v>
      </c>
      <c r="AB763" s="507">
        <v>44743</v>
      </c>
      <c r="AC763" t="s">
        <v>177</v>
      </c>
      <c r="AD763" t="s">
        <v>9827</v>
      </c>
      <c r="AE763">
        <v>95100</v>
      </c>
      <c r="AF763" t="s">
        <v>11155</v>
      </c>
      <c r="AI763">
        <v>681725839</v>
      </c>
      <c r="AK763" t="s">
        <v>4096</v>
      </c>
      <c r="AL763">
        <v>0</v>
      </c>
      <c r="AM763">
        <v>0</v>
      </c>
    </row>
    <row r="764" spans="1:39" customFormat="1" ht="12.75">
      <c r="A764">
        <v>9461866</v>
      </c>
      <c r="B764" t="s">
        <v>5850</v>
      </c>
      <c r="C764" t="s">
        <v>6569</v>
      </c>
      <c r="D764">
        <v>9461866</v>
      </c>
      <c r="E764" t="s">
        <v>169</v>
      </c>
      <c r="F764" t="s">
        <v>169</v>
      </c>
      <c r="H764" s="507">
        <v>41278</v>
      </c>
      <c r="I764" t="s">
        <v>251</v>
      </c>
      <c r="J764">
        <v>-10</v>
      </c>
      <c r="K764" t="s">
        <v>8</v>
      </c>
      <c r="M764" t="s">
        <v>246</v>
      </c>
      <c r="N764">
        <v>8940549</v>
      </c>
      <c r="O764" t="s">
        <v>353</v>
      </c>
      <c r="P764" s="507">
        <v>44824</v>
      </c>
      <c r="Q764" t="s">
        <v>187</v>
      </c>
      <c r="R764" s="507">
        <v>44457</v>
      </c>
      <c r="T764" t="s">
        <v>5765</v>
      </c>
      <c r="U764">
        <v>500</v>
      </c>
      <c r="X764">
        <v>5</v>
      </c>
      <c r="Y764" t="s">
        <v>259</v>
      </c>
      <c r="AC764" t="s">
        <v>177</v>
      </c>
      <c r="AD764" t="s">
        <v>11156</v>
      </c>
      <c r="AE764">
        <v>94350</v>
      </c>
      <c r="AF764" t="s">
        <v>11157</v>
      </c>
      <c r="AJ764">
        <v>665883582</v>
      </c>
      <c r="AK764" t="s">
        <v>6570</v>
      </c>
      <c r="AL764">
        <v>0</v>
      </c>
      <c r="AM764">
        <v>0</v>
      </c>
    </row>
    <row r="765" spans="1:39" customFormat="1" ht="12.75">
      <c r="A765">
        <v>8515326</v>
      </c>
      <c r="B765" t="s">
        <v>2387</v>
      </c>
      <c r="C765" t="s">
        <v>541</v>
      </c>
      <c r="D765">
        <v>8515326</v>
      </c>
      <c r="E765" t="s">
        <v>166</v>
      </c>
      <c r="F765" t="s">
        <v>166</v>
      </c>
      <c r="H765" s="507">
        <v>33036</v>
      </c>
      <c r="I765" t="s">
        <v>167</v>
      </c>
      <c r="J765">
        <v>-40</v>
      </c>
      <c r="K765" t="s">
        <v>168</v>
      </c>
      <c r="M765" t="s">
        <v>228</v>
      </c>
      <c r="N765">
        <v>12440031</v>
      </c>
      <c r="O765" t="s">
        <v>2297</v>
      </c>
      <c r="P765" s="507">
        <v>44828</v>
      </c>
      <c r="Q765" t="s">
        <v>187</v>
      </c>
      <c r="R765" s="507">
        <v>37432</v>
      </c>
      <c r="S765" s="507">
        <v>44091</v>
      </c>
      <c r="T765" t="s">
        <v>7255</v>
      </c>
      <c r="U765">
        <v>1853</v>
      </c>
      <c r="X765">
        <v>18</v>
      </c>
      <c r="Y765" t="s">
        <v>259</v>
      </c>
      <c r="AB765" s="507">
        <v>43282</v>
      </c>
      <c r="AC765" t="s">
        <v>177</v>
      </c>
      <c r="AD765" t="s">
        <v>11158</v>
      </c>
      <c r="AE765">
        <v>44810</v>
      </c>
      <c r="AF765" t="s">
        <v>11159</v>
      </c>
      <c r="AI765">
        <v>649497625</v>
      </c>
      <c r="AJ765">
        <v>610831749</v>
      </c>
      <c r="AK765" t="s">
        <v>4831</v>
      </c>
      <c r="AL765">
        <v>0</v>
      </c>
      <c r="AM765">
        <v>0</v>
      </c>
    </row>
    <row r="766" spans="1:39" customFormat="1" ht="12.75">
      <c r="A766">
        <v>2941733</v>
      </c>
      <c r="B766" t="s">
        <v>6923</v>
      </c>
      <c r="C766" t="s">
        <v>1353</v>
      </c>
      <c r="D766">
        <v>2941733</v>
      </c>
      <c r="E766" t="s">
        <v>169</v>
      </c>
      <c r="F766" t="s">
        <v>169</v>
      </c>
      <c r="H766" s="507">
        <v>41405</v>
      </c>
      <c r="I766" t="s">
        <v>251</v>
      </c>
      <c r="J766">
        <v>-10</v>
      </c>
      <c r="K766" t="s">
        <v>8</v>
      </c>
      <c r="M766" t="s">
        <v>3025</v>
      </c>
      <c r="N766">
        <v>3290081</v>
      </c>
      <c r="O766" t="s">
        <v>3078</v>
      </c>
      <c r="P766" s="507">
        <v>44848</v>
      </c>
      <c r="Q766" t="s">
        <v>187</v>
      </c>
      <c r="R766" s="507">
        <v>44471</v>
      </c>
      <c r="T766" t="s">
        <v>5765</v>
      </c>
      <c r="U766">
        <v>500</v>
      </c>
      <c r="X766">
        <v>5</v>
      </c>
      <c r="Y766" t="s">
        <v>259</v>
      </c>
      <c r="AC766" t="s">
        <v>177</v>
      </c>
      <c r="AD766" t="s">
        <v>11160</v>
      </c>
      <c r="AE766">
        <v>29480</v>
      </c>
      <c r="AF766" t="s">
        <v>11161</v>
      </c>
      <c r="AJ766">
        <v>624392641</v>
      </c>
      <c r="AK766" t="s">
        <v>6924</v>
      </c>
      <c r="AL766">
        <v>1</v>
      </c>
      <c r="AM766">
        <v>0</v>
      </c>
    </row>
    <row r="767" spans="1:39" customFormat="1" ht="12.75">
      <c r="A767">
        <v>4429784</v>
      </c>
      <c r="B767" t="s">
        <v>2388</v>
      </c>
      <c r="C767" t="s">
        <v>6306</v>
      </c>
      <c r="D767">
        <v>4429784</v>
      </c>
      <c r="E767" t="s">
        <v>166</v>
      </c>
      <c r="F767" t="s">
        <v>166</v>
      </c>
      <c r="H767" s="507">
        <v>26664</v>
      </c>
      <c r="I767" t="s">
        <v>367</v>
      </c>
      <c r="J767">
        <v>-60</v>
      </c>
      <c r="K767" t="s">
        <v>168</v>
      </c>
      <c r="M767" t="s">
        <v>228</v>
      </c>
      <c r="N767">
        <v>12440281</v>
      </c>
      <c r="O767" t="s">
        <v>3648</v>
      </c>
      <c r="P767" s="507">
        <v>44803</v>
      </c>
      <c r="Q767" t="s">
        <v>187</v>
      </c>
      <c r="R767" s="507">
        <v>37432</v>
      </c>
      <c r="S767" s="507">
        <v>44798</v>
      </c>
      <c r="T767" t="s">
        <v>181</v>
      </c>
      <c r="U767">
        <v>2712</v>
      </c>
      <c r="V767" t="s">
        <v>172</v>
      </c>
      <c r="W767">
        <v>125</v>
      </c>
      <c r="X767" t="s">
        <v>173</v>
      </c>
      <c r="Y767" t="s">
        <v>259</v>
      </c>
      <c r="AC767" t="s">
        <v>177</v>
      </c>
      <c r="AD767" t="s">
        <v>2701</v>
      </c>
      <c r="AE767">
        <v>44400</v>
      </c>
      <c r="AF767" t="s">
        <v>11162</v>
      </c>
      <c r="AJ767">
        <v>607843380</v>
      </c>
      <c r="AK767" t="s">
        <v>4832</v>
      </c>
      <c r="AL767">
        <v>0</v>
      </c>
      <c r="AM767">
        <v>0</v>
      </c>
    </row>
    <row r="768" spans="1:39" customFormat="1" ht="12.75">
      <c r="A768">
        <v>4461429</v>
      </c>
      <c r="B768" t="s">
        <v>6307</v>
      </c>
      <c r="C768" t="s">
        <v>315</v>
      </c>
      <c r="D768">
        <v>4461429</v>
      </c>
      <c r="E768" t="s">
        <v>166</v>
      </c>
      <c r="F768" t="s">
        <v>166</v>
      </c>
      <c r="H768" s="507">
        <v>41551</v>
      </c>
      <c r="I768" t="s">
        <v>251</v>
      </c>
      <c r="J768">
        <v>-10</v>
      </c>
      <c r="K768" t="s">
        <v>168</v>
      </c>
      <c r="M768" t="s">
        <v>228</v>
      </c>
      <c r="N768">
        <v>12440116</v>
      </c>
      <c r="O768" t="s">
        <v>6232</v>
      </c>
      <c r="P768" s="507">
        <v>44811</v>
      </c>
      <c r="Q768" t="s">
        <v>187</v>
      </c>
      <c r="R768" s="507">
        <v>44439</v>
      </c>
      <c r="T768" t="s">
        <v>5765</v>
      </c>
      <c r="U768">
        <v>501</v>
      </c>
      <c r="X768">
        <v>5</v>
      </c>
      <c r="Y768" t="s">
        <v>259</v>
      </c>
      <c r="AC768" t="s">
        <v>177</v>
      </c>
      <c r="AD768" t="s">
        <v>9804</v>
      </c>
      <c r="AE768">
        <v>44470</v>
      </c>
      <c r="AF768" t="s">
        <v>11163</v>
      </c>
      <c r="AJ768">
        <v>659405815</v>
      </c>
      <c r="AK768" t="s">
        <v>6308</v>
      </c>
      <c r="AL768">
        <v>0</v>
      </c>
      <c r="AM768">
        <v>0</v>
      </c>
    </row>
    <row r="769" spans="1:39" customFormat="1" ht="12.75">
      <c r="A769">
        <v>7871625</v>
      </c>
      <c r="B769" t="s">
        <v>3583</v>
      </c>
      <c r="C769" t="s">
        <v>1512</v>
      </c>
      <c r="D769">
        <v>7871625</v>
      </c>
      <c r="E769" t="s">
        <v>166</v>
      </c>
      <c r="F769" t="s">
        <v>166</v>
      </c>
      <c r="H769" s="507">
        <v>37941</v>
      </c>
      <c r="I769" t="s">
        <v>167</v>
      </c>
      <c r="J769">
        <v>-40</v>
      </c>
      <c r="K769" t="s">
        <v>8</v>
      </c>
      <c r="M769" t="s">
        <v>232</v>
      </c>
      <c r="N769">
        <v>8950330</v>
      </c>
      <c r="O769" t="s">
        <v>233</v>
      </c>
      <c r="P769" s="507">
        <v>44758</v>
      </c>
      <c r="Q769" t="s">
        <v>187</v>
      </c>
      <c r="R769" s="507">
        <v>41896</v>
      </c>
      <c r="S769" s="507">
        <v>44369</v>
      </c>
      <c r="T769" t="s">
        <v>7255</v>
      </c>
      <c r="U769">
        <v>1212</v>
      </c>
      <c r="X769">
        <v>12</v>
      </c>
      <c r="Y769" t="s">
        <v>259</v>
      </c>
      <c r="AC769" t="s">
        <v>177</v>
      </c>
      <c r="AD769" t="s">
        <v>11164</v>
      </c>
      <c r="AE769">
        <v>95300</v>
      </c>
      <c r="AF769" t="s">
        <v>11165</v>
      </c>
      <c r="AI769">
        <v>130381991</v>
      </c>
      <c r="AJ769">
        <v>787649615</v>
      </c>
      <c r="AK769" t="s">
        <v>4097</v>
      </c>
      <c r="AL769">
        <v>1</v>
      </c>
      <c r="AM769">
        <v>1</v>
      </c>
    </row>
    <row r="770" spans="1:39" customFormat="1" ht="12.75">
      <c r="A770">
        <v>9150485</v>
      </c>
      <c r="B770" t="s">
        <v>6925</v>
      </c>
      <c r="C770" t="s">
        <v>538</v>
      </c>
      <c r="D770">
        <v>9150485</v>
      </c>
      <c r="E770" t="s">
        <v>169</v>
      </c>
      <c r="F770" t="s">
        <v>169</v>
      </c>
      <c r="H770" s="507">
        <v>41071</v>
      </c>
      <c r="I770" t="s">
        <v>245</v>
      </c>
      <c r="J770">
        <v>-11</v>
      </c>
      <c r="K770" t="s">
        <v>8</v>
      </c>
      <c r="M770" t="s">
        <v>275</v>
      </c>
      <c r="N770">
        <v>8910310</v>
      </c>
      <c r="O770" t="s">
        <v>542</v>
      </c>
      <c r="P770" s="507">
        <v>44812</v>
      </c>
      <c r="Q770" t="s">
        <v>187</v>
      </c>
      <c r="R770" s="507">
        <v>44466</v>
      </c>
      <c r="T770" t="s">
        <v>5765</v>
      </c>
      <c r="U770">
        <v>500</v>
      </c>
      <c r="X770">
        <v>5</v>
      </c>
      <c r="Y770" t="s">
        <v>259</v>
      </c>
      <c r="AC770" t="s">
        <v>177</v>
      </c>
      <c r="AD770" t="s">
        <v>9674</v>
      </c>
      <c r="AE770">
        <v>91600</v>
      </c>
      <c r="AF770" t="s">
        <v>11166</v>
      </c>
      <c r="AJ770">
        <v>635256292</v>
      </c>
      <c r="AK770" t="s">
        <v>6926</v>
      </c>
      <c r="AL770">
        <v>0</v>
      </c>
      <c r="AM770">
        <v>0</v>
      </c>
    </row>
    <row r="771" spans="1:39" customFormat="1" ht="12.75">
      <c r="A771">
        <v>9150486</v>
      </c>
      <c r="B771" t="s">
        <v>6925</v>
      </c>
      <c r="C771" t="s">
        <v>1230</v>
      </c>
      <c r="D771">
        <v>9150486</v>
      </c>
      <c r="E771" t="s">
        <v>169</v>
      </c>
      <c r="F771" t="s">
        <v>169</v>
      </c>
      <c r="H771" s="507">
        <v>41940</v>
      </c>
      <c r="I771" t="s">
        <v>169</v>
      </c>
      <c r="J771">
        <v>-9</v>
      </c>
      <c r="K771" t="s">
        <v>8</v>
      </c>
      <c r="M771" t="s">
        <v>275</v>
      </c>
      <c r="N771">
        <v>8910310</v>
      </c>
      <c r="O771" t="s">
        <v>542</v>
      </c>
      <c r="P771" s="507">
        <v>44812</v>
      </c>
      <c r="Q771" t="s">
        <v>187</v>
      </c>
      <c r="R771" s="507">
        <v>44466</v>
      </c>
      <c r="T771" t="s">
        <v>5765</v>
      </c>
      <c r="U771">
        <v>500</v>
      </c>
      <c r="X771">
        <v>5</v>
      </c>
      <c r="Y771" t="s">
        <v>259</v>
      </c>
      <c r="AC771" t="s">
        <v>177</v>
      </c>
      <c r="AD771" t="s">
        <v>9674</v>
      </c>
      <c r="AE771">
        <v>91600</v>
      </c>
      <c r="AF771" t="s">
        <v>11166</v>
      </c>
      <c r="AJ771">
        <v>635256292</v>
      </c>
      <c r="AK771" t="s">
        <v>6926</v>
      </c>
      <c r="AL771">
        <v>0</v>
      </c>
      <c r="AM771">
        <v>0</v>
      </c>
    </row>
    <row r="772" spans="1:39" customFormat="1" ht="12.75">
      <c r="A772">
        <v>4115526</v>
      </c>
      <c r="B772" t="s">
        <v>11167</v>
      </c>
      <c r="C772" t="s">
        <v>6919</v>
      </c>
      <c r="D772">
        <v>4115526</v>
      </c>
      <c r="E772" t="s">
        <v>169</v>
      </c>
      <c r="H772" s="507">
        <v>41115</v>
      </c>
      <c r="I772" t="s">
        <v>245</v>
      </c>
      <c r="J772">
        <v>-11</v>
      </c>
      <c r="K772" t="s">
        <v>8</v>
      </c>
      <c r="M772" t="s">
        <v>2783</v>
      </c>
      <c r="N772">
        <v>4410217</v>
      </c>
      <c r="O772" t="s">
        <v>2885</v>
      </c>
      <c r="P772" s="507">
        <v>44834</v>
      </c>
      <c r="Q772" t="s">
        <v>187</v>
      </c>
      <c r="R772" s="507">
        <v>44834</v>
      </c>
      <c r="T772" t="s">
        <v>5765</v>
      </c>
      <c r="U772">
        <v>500</v>
      </c>
      <c r="X772">
        <v>5</v>
      </c>
      <c r="Y772" t="s">
        <v>259</v>
      </c>
      <c r="AC772" t="s">
        <v>177</v>
      </c>
      <c r="AD772" t="s">
        <v>11168</v>
      </c>
      <c r="AE772">
        <v>41220</v>
      </c>
      <c r="AF772" t="s">
        <v>11169</v>
      </c>
      <c r="AH772" t="s">
        <v>11170</v>
      </c>
      <c r="AJ772">
        <v>613796637</v>
      </c>
      <c r="AK772" t="s">
        <v>11171</v>
      </c>
      <c r="AL772">
        <v>1</v>
      </c>
      <c r="AM772">
        <v>0</v>
      </c>
    </row>
    <row r="773" spans="1:39" customFormat="1" ht="12.75">
      <c r="A773">
        <v>955920</v>
      </c>
      <c r="B773" t="s">
        <v>936</v>
      </c>
      <c r="C773" t="s">
        <v>447</v>
      </c>
      <c r="D773">
        <v>955920</v>
      </c>
      <c r="E773" t="s">
        <v>166</v>
      </c>
      <c r="F773" t="s">
        <v>166</v>
      </c>
      <c r="H773" s="507">
        <v>29167</v>
      </c>
      <c r="I773" t="s">
        <v>192</v>
      </c>
      <c r="J773">
        <v>-50</v>
      </c>
      <c r="K773" t="s">
        <v>168</v>
      </c>
      <c r="M773" t="s">
        <v>232</v>
      </c>
      <c r="N773">
        <v>8950262</v>
      </c>
      <c r="O773" t="s">
        <v>312</v>
      </c>
      <c r="P773" s="507">
        <v>44815</v>
      </c>
      <c r="Q773" t="s">
        <v>187</v>
      </c>
      <c r="R773" s="507">
        <v>37432</v>
      </c>
      <c r="S773" s="507">
        <v>44805</v>
      </c>
      <c r="T773" t="s">
        <v>181</v>
      </c>
      <c r="U773">
        <v>1835</v>
      </c>
      <c r="X773">
        <v>18</v>
      </c>
      <c r="Y773" t="s">
        <v>259</v>
      </c>
      <c r="AC773" t="s">
        <v>177</v>
      </c>
      <c r="AD773" t="s">
        <v>11172</v>
      </c>
      <c r="AE773">
        <v>95270</v>
      </c>
      <c r="AF773" t="s">
        <v>11173</v>
      </c>
      <c r="AJ773">
        <v>674087667</v>
      </c>
      <c r="AK773" t="s">
        <v>4098</v>
      </c>
      <c r="AL773">
        <v>0</v>
      </c>
      <c r="AM773">
        <v>0</v>
      </c>
    </row>
    <row r="774" spans="1:39" customFormat="1" ht="12.75">
      <c r="A774">
        <v>9422694</v>
      </c>
      <c r="B774" t="s">
        <v>937</v>
      </c>
      <c r="C774" t="s">
        <v>938</v>
      </c>
      <c r="D774">
        <v>9422694</v>
      </c>
      <c r="E774" t="s">
        <v>166</v>
      </c>
      <c r="F774" t="s">
        <v>166</v>
      </c>
      <c r="H774" s="507">
        <v>28485</v>
      </c>
      <c r="I774" t="s">
        <v>192</v>
      </c>
      <c r="J774">
        <v>-50</v>
      </c>
      <c r="K774" t="s">
        <v>168</v>
      </c>
      <c r="M774" t="s">
        <v>275</v>
      </c>
      <c r="N774">
        <v>8910214</v>
      </c>
      <c r="O774" t="s">
        <v>657</v>
      </c>
      <c r="P774" s="507">
        <v>44748</v>
      </c>
      <c r="Q774" t="s">
        <v>187</v>
      </c>
      <c r="R774" s="507">
        <v>37875</v>
      </c>
      <c r="S774" s="507">
        <v>44442</v>
      </c>
      <c r="T774" t="s">
        <v>7255</v>
      </c>
      <c r="U774">
        <v>1706</v>
      </c>
      <c r="X774">
        <v>17</v>
      </c>
      <c r="Y774" t="s">
        <v>259</v>
      </c>
      <c r="AC774" t="s">
        <v>177</v>
      </c>
      <c r="AD774" t="s">
        <v>11174</v>
      </c>
      <c r="AE774">
        <v>91270</v>
      </c>
      <c r="AF774" t="s">
        <v>11175</v>
      </c>
      <c r="AI774">
        <v>953304955</v>
      </c>
      <c r="AJ774">
        <v>781778954</v>
      </c>
      <c r="AK774" t="s">
        <v>4099</v>
      </c>
      <c r="AL774">
        <v>0</v>
      </c>
      <c r="AM774">
        <v>0</v>
      </c>
    </row>
    <row r="775" spans="1:39" customFormat="1" ht="12.75">
      <c r="A775">
        <v>3544910</v>
      </c>
      <c r="B775" t="s">
        <v>11176</v>
      </c>
      <c r="C775" t="s">
        <v>389</v>
      </c>
      <c r="D775">
        <v>3544910</v>
      </c>
      <c r="E775" t="s">
        <v>169</v>
      </c>
      <c r="H775" s="507">
        <v>43003</v>
      </c>
      <c r="I775" t="s">
        <v>169</v>
      </c>
      <c r="J775">
        <v>-9</v>
      </c>
      <c r="K775" t="s">
        <v>8</v>
      </c>
      <c r="M775" t="s">
        <v>178</v>
      </c>
      <c r="N775">
        <v>3350227</v>
      </c>
      <c r="O775" t="s">
        <v>3056</v>
      </c>
      <c r="P775" s="507">
        <v>44832</v>
      </c>
      <c r="Q775" t="s">
        <v>187</v>
      </c>
      <c r="R775" s="507">
        <v>44832</v>
      </c>
      <c r="T775" t="s">
        <v>5765</v>
      </c>
      <c r="U775">
        <v>500</v>
      </c>
      <c r="X775">
        <v>5</v>
      </c>
      <c r="Y775" t="s">
        <v>259</v>
      </c>
      <c r="AC775" t="s">
        <v>177</v>
      </c>
      <c r="AD775" t="s">
        <v>11177</v>
      </c>
      <c r="AE775">
        <v>35780</v>
      </c>
      <c r="AF775" t="s">
        <v>11178</v>
      </c>
      <c r="AJ775">
        <v>670501147</v>
      </c>
      <c r="AK775" t="s">
        <v>11179</v>
      </c>
      <c r="AL775">
        <v>0</v>
      </c>
      <c r="AM775">
        <v>0</v>
      </c>
    </row>
    <row r="776" spans="1:39" customFormat="1" ht="12.75">
      <c r="A776">
        <v>7871537</v>
      </c>
      <c r="B776" t="s">
        <v>940</v>
      </c>
      <c r="C776" t="s">
        <v>531</v>
      </c>
      <c r="D776">
        <v>7871537</v>
      </c>
      <c r="E776" t="s">
        <v>166</v>
      </c>
      <c r="F776" t="s">
        <v>166</v>
      </c>
      <c r="H776" s="507">
        <v>39057</v>
      </c>
      <c r="I776" t="s">
        <v>198</v>
      </c>
      <c r="J776">
        <v>-17</v>
      </c>
      <c r="K776" t="s">
        <v>8</v>
      </c>
      <c r="M776" t="s">
        <v>238</v>
      </c>
      <c r="N776">
        <v>8780080</v>
      </c>
      <c r="O776" t="s">
        <v>555</v>
      </c>
      <c r="P776" s="507">
        <v>44818</v>
      </c>
      <c r="Q776" t="s">
        <v>187</v>
      </c>
      <c r="R776" s="507">
        <v>41893</v>
      </c>
      <c r="T776" t="s">
        <v>5765</v>
      </c>
      <c r="U776">
        <v>862</v>
      </c>
      <c r="X776">
        <v>8</v>
      </c>
      <c r="Y776" t="s">
        <v>259</v>
      </c>
      <c r="AB776" s="507">
        <v>44378</v>
      </c>
      <c r="AC776" t="s">
        <v>177</v>
      </c>
      <c r="AD776" t="s">
        <v>11180</v>
      </c>
      <c r="AE776">
        <v>78230</v>
      </c>
      <c r="AF776" t="s">
        <v>11181</v>
      </c>
      <c r="AK776" t="s">
        <v>4100</v>
      </c>
      <c r="AL776">
        <v>0</v>
      </c>
      <c r="AM776">
        <v>0</v>
      </c>
    </row>
    <row r="777" spans="1:39" customFormat="1" ht="12.75">
      <c r="A777">
        <v>2926560</v>
      </c>
      <c r="B777" t="s">
        <v>240</v>
      </c>
      <c r="C777" t="s">
        <v>241</v>
      </c>
      <c r="D777">
        <v>2926560</v>
      </c>
      <c r="E777" t="s">
        <v>166</v>
      </c>
      <c r="F777" t="s">
        <v>166</v>
      </c>
      <c r="H777" s="507">
        <v>36018</v>
      </c>
      <c r="I777" t="s">
        <v>167</v>
      </c>
      <c r="J777">
        <v>-40</v>
      </c>
      <c r="K777" t="s">
        <v>8</v>
      </c>
      <c r="M777" t="s">
        <v>3025</v>
      </c>
      <c r="N777">
        <v>3290044</v>
      </c>
      <c r="O777" t="s">
        <v>3045</v>
      </c>
      <c r="P777" s="507">
        <v>44830</v>
      </c>
      <c r="Q777" t="s">
        <v>187</v>
      </c>
      <c r="R777" s="507">
        <v>38646</v>
      </c>
      <c r="S777" s="507">
        <v>44078</v>
      </c>
      <c r="T777" t="s">
        <v>7255</v>
      </c>
      <c r="U777">
        <v>1694</v>
      </c>
      <c r="V777" t="s">
        <v>172</v>
      </c>
      <c r="W777">
        <v>206</v>
      </c>
      <c r="X777" t="s">
        <v>173</v>
      </c>
      <c r="Y777" t="s">
        <v>259</v>
      </c>
      <c r="AB777" s="507">
        <v>44743</v>
      </c>
      <c r="AC777" t="s">
        <v>177</v>
      </c>
      <c r="AD777" t="s">
        <v>11182</v>
      </c>
      <c r="AE777">
        <v>29600</v>
      </c>
      <c r="AF777" t="s">
        <v>11183</v>
      </c>
      <c r="AI777">
        <v>298635814</v>
      </c>
      <c r="AJ777">
        <v>615568648</v>
      </c>
      <c r="AK777" t="s">
        <v>5286</v>
      </c>
      <c r="AL777">
        <v>0</v>
      </c>
      <c r="AM777">
        <v>0</v>
      </c>
    </row>
    <row r="778" spans="1:39" customFormat="1" ht="12.75">
      <c r="A778">
        <v>7732690</v>
      </c>
      <c r="B778" t="s">
        <v>5851</v>
      </c>
      <c r="C778" t="s">
        <v>5852</v>
      </c>
      <c r="D778">
        <v>7732690</v>
      </c>
      <c r="E778" t="s">
        <v>166</v>
      </c>
      <c r="F778" t="s">
        <v>166</v>
      </c>
      <c r="H778" s="507">
        <v>41170</v>
      </c>
      <c r="I778" t="s">
        <v>245</v>
      </c>
      <c r="J778">
        <v>-11</v>
      </c>
      <c r="K778" t="s">
        <v>168</v>
      </c>
      <c r="M778" t="s">
        <v>206</v>
      </c>
      <c r="N778">
        <v>8771184</v>
      </c>
      <c r="O778" t="s">
        <v>285</v>
      </c>
      <c r="P778" s="507">
        <v>44814</v>
      </c>
      <c r="Q778" t="s">
        <v>187</v>
      </c>
      <c r="R778" s="507">
        <v>43724</v>
      </c>
      <c r="T778" t="s">
        <v>5765</v>
      </c>
      <c r="U778">
        <v>503</v>
      </c>
      <c r="X778">
        <v>5</v>
      </c>
      <c r="Y778" t="s">
        <v>259</v>
      </c>
      <c r="AC778" t="s">
        <v>177</v>
      </c>
      <c r="AD778" t="s">
        <v>11184</v>
      </c>
      <c r="AE778">
        <v>77185</v>
      </c>
      <c r="AF778" t="s">
        <v>11185</v>
      </c>
      <c r="AK778" t="s">
        <v>5758</v>
      </c>
      <c r="AL778">
        <v>0</v>
      </c>
      <c r="AM778">
        <v>0</v>
      </c>
    </row>
    <row r="779" spans="1:39" customFormat="1" ht="12.75">
      <c r="A779">
        <v>9139919</v>
      </c>
      <c r="B779" t="s">
        <v>941</v>
      </c>
      <c r="C779" t="s">
        <v>194</v>
      </c>
      <c r="D779">
        <v>9139919</v>
      </c>
      <c r="E779" t="s">
        <v>166</v>
      </c>
      <c r="F779" t="s">
        <v>166</v>
      </c>
      <c r="H779" s="507">
        <v>36776</v>
      </c>
      <c r="I779" t="s">
        <v>167</v>
      </c>
      <c r="J779">
        <v>-40</v>
      </c>
      <c r="K779" t="s">
        <v>8</v>
      </c>
      <c r="M779" t="s">
        <v>275</v>
      </c>
      <c r="N779">
        <v>8910077</v>
      </c>
      <c r="O779" t="s">
        <v>467</v>
      </c>
      <c r="P779" s="507">
        <v>44815</v>
      </c>
      <c r="Q779" t="s">
        <v>187</v>
      </c>
      <c r="R779" s="507">
        <v>41173</v>
      </c>
      <c r="S779" s="507">
        <v>44370</v>
      </c>
      <c r="T779" t="s">
        <v>7255</v>
      </c>
      <c r="U779">
        <v>1255</v>
      </c>
      <c r="X779">
        <v>12</v>
      </c>
      <c r="Y779" t="s">
        <v>259</v>
      </c>
      <c r="AC779" t="s">
        <v>177</v>
      </c>
      <c r="AD779" t="s">
        <v>10297</v>
      </c>
      <c r="AE779">
        <v>91170</v>
      </c>
      <c r="AF779" t="s">
        <v>11186</v>
      </c>
      <c r="AI779">
        <v>169444800</v>
      </c>
      <c r="AJ779">
        <v>641801129</v>
      </c>
      <c r="AK779" t="s">
        <v>4101</v>
      </c>
      <c r="AL779">
        <v>0</v>
      </c>
      <c r="AM779">
        <v>0</v>
      </c>
    </row>
    <row r="780" spans="1:39" customFormat="1" ht="12.75">
      <c r="A780">
        <v>2939997</v>
      </c>
      <c r="B780" t="s">
        <v>3097</v>
      </c>
      <c r="C780" t="s">
        <v>3707</v>
      </c>
      <c r="D780">
        <v>2939997</v>
      </c>
      <c r="E780" t="s">
        <v>166</v>
      </c>
      <c r="F780" t="s">
        <v>166</v>
      </c>
      <c r="H780" s="507">
        <v>40382</v>
      </c>
      <c r="I780" t="s">
        <v>254</v>
      </c>
      <c r="J780">
        <v>-13</v>
      </c>
      <c r="K780" t="s">
        <v>8</v>
      </c>
      <c r="M780" t="s">
        <v>3025</v>
      </c>
      <c r="N780">
        <v>3290273</v>
      </c>
      <c r="O780" t="s">
        <v>3067</v>
      </c>
      <c r="P780" s="507">
        <v>44819</v>
      </c>
      <c r="Q780" t="s">
        <v>187</v>
      </c>
      <c r="R780" s="507">
        <v>43418</v>
      </c>
      <c r="T780" t="s">
        <v>5765</v>
      </c>
      <c r="U780">
        <v>726</v>
      </c>
      <c r="X780">
        <v>7</v>
      </c>
      <c r="Y780" t="s">
        <v>259</v>
      </c>
      <c r="AC780" t="s">
        <v>177</v>
      </c>
      <c r="AD780" t="s">
        <v>11187</v>
      </c>
      <c r="AE780">
        <v>29720</v>
      </c>
      <c r="AF780" t="s">
        <v>11188</v>
      </c>
      <c r="AJ780">
        <v>663035871</v>
      </c>
      <c r="AK780" t="s">
        <v>5287</v>
      </c>
      <c r="AL780">
        <v>0</v>
      </c>
      <c r="AM780">
        <v>0</v>
      </c>
    </row>
    <row r="781" spans="1:39" customFormat="1" ht="12.75">
      <c r="A781">
        <v>7526692</v>
      </c>
      <c r="B781" t="s">
        <v>11189</v>
      </c>
      <c r="C781" t="s">
        <v>527</v>
      </c>
      <c r="D781">
        <v>7526692</v>
      </c>
      <c r="E781" t="s">
        <v>166</v>
      </c>
      <c r="F781" t="s">
        <v>166</v>
      </c>
      <c r="H781" s="507">
        <v>41377</v>
      </c>
      <c r="I781" t="s">
        <v>251</v>
      </c>
      <c r="J781">
        <v>-10</v>
      </c>
      <c r="K781" t="s">
        <v>168</v>
      </c>
      <c r="M781" t="s">
        <v>263</v>
      </c>
      <c r="N781">
        <v>8750120</v>
      </c>
      <c r="O781" t="s">
        <v>287</v>
      </c>
      <c r="P781" s="507">
        <v>44814</v>
      </c>
      <c r="Q781" t="s">
        <v>187</v>
      </c>
      <c r="R781" s="507">
        <v>44450</v>
      </c>
      <c r="T781" t="s">
        <v>5765</v>
      </c>
      <c r="U781">
        <v>501</v>
      </c>
      <c r="X781">
        <v>5</v>
      </c>
      <c r="Y781" t="s">
        <v>259</v>
      </c>
      <c r="AC781" t="s">
        <v>177</v>
      </c>
      <c r="AD781" t="s">
        <v>9793</v>
      </c>
      <c r="AE781">
        <v>75020</v>
      </c>
      <c r="AF781" t="s">
        <v>11190</v>
      </c>
      <c r="AI781">
        <v>643413137</v>
      </c>
      <c r="AK781" t="s">
        <v>11191</v>
      </c>
      <c r="AL781">
        <v>0</v>
      </c>
      <c r="AM781">
        <v>0</v>
      </c>
    </row>
    <row r="782" spans="1:39" customFormat="1" ht="12.75">
      <c r="A782">
        <v>3734244</v>
      </c>
      <c r="B782" t="s">
        <v>8562</v>
      </c>
      <c r="C782" t="s">
        <v>760</v>
      </c>
      <c r="D782">
        <v>3734244</v>
      </c>
      <c r="E782" t="s">
        <v>169</v>
      </c>
      <c r="H782" s="507">
        <v>41872</v>
      </c>
      <c r="I782" t="s">
        <v>169</v>
      </c>
      <c r="J782">
        <v>-9</v>
      </c>
      <c r="K782" t="s">
        <v>8</v>
      </c>
      <c r="M782" t="s">
        <v>175</v>
      </c>
      <c r="N782">
        <v>4370439</v>
      </c>
      <c r="O782" t="s">
        <v>2825</v>
      </c>
      <c r="P782" s="507">
        <v>44826</v>
      </c>
      <c r="Q782" t="s">
        <v>187</v>
      </c>
      <c r="R782" s="507">
        <v>44826</v>
      </c>
      <c r="T782" t="s">
        <v>5765</v>
      </c>
      <c r="U782">
        <v>500</v>
      </c>
      <c r="X782">
        <v>5</v>
      </c>
      <c r="Y782" t="s">
        <v>259</v>
      </c>
      <c r="AC782" t="s">
        <v>177</v>
      </c>
      <c r="AD782" t="s">
        <v>10130</v>
      </c>
      <c r="AE782">
        <v>37700</v>
      </c>
      <c r="AF782" t="s">
        <v>11192</v>
      </c>
      <c r="AJ782">
        <v>624072318</v>
      </c>
      <c r="AK782" t="s">
        <v>8563</v>
      </c>
      <c r="AL782">
        <v>0</v>
      </c>
      <c r="AM782">
        <v>0</v>
      </c>
    </row>
    <row r="783" spans="1:39" customFormat="1" ht="12.75">
      <c r="A783">
        <v>2816498</v>
      </c>
      <c r="B783" t="s">
        <v>11193</v>
      </c>
      <c r="C783" t="s">
        <v>976</v>
      </c>
      <c r="D783">
        <v>2816498</v>
      </c>
      <c r="E783" t="s">
        <v>169</v>
      </c>
      <c r="H783" s="507">
        <v>43013</v>
      </c>
      <c r="I783" t="s">
        <v>169</v>
      </c>
      <c r="J783">
        <v>-9</v>
      </c>
      <c r="K783" t="s">
        <v>8</v>
      </c>
      <c r="M783" t="s">
        <v>231</v>
      </c>
      <c r="N783">
        <v>4280004</v>
      </c>
      <c r="O783" t="s">
        <v>3555</v>
      </c>
      <c r="P783" s="507">
        <v>44832</v>
      </c>
      <c r="Q783" t="s">
        <v>187</v>
      </c>
      <c r="R783" s="507">
        <v>44832</v>
      </c>
      <c r="T783" t="s">
        <v>5765</v>
      </c>
      <c r="U783">
        <v>500</v>
      </c>
      <c r="X783">
        <v>5</v>
      </c>
      <c r="Y783" t="s">
        <v>259</v>
      </c>
      <c r="AC783" t="s">
        <v>177</v>
      </c>
      <c r="AD783" t="s">
        <v>11194</v>
      </c>
      <c r="AE783">
        <v>28300</v>
      </c>
      <c r="AF783" t="s">
        <v>11195</v>
      </c>
      <c r="AK783" t="s">
        <v>11196</v>
      </c>
      <c r="AL783">
        <v>0</v>
      </c>
      <c r="AM783">
        <v>0</v>
      </c>
    </row>
    <row r="784" spans="1:39" customFormat="1" ht="12.75">
      <c r="A784">
        <v>9418631</v>
      </c>
      <c r="B784" t="s">
        <v>946</v>
      </c>
      <c r="C784" t="s">
        <v>362</v>
      </c>
      <c r="D784">
        <v>9418631</v>
      </c>
      <c r="E784" t="s">
        <v>166</v>
      </c>
      <c r="F784" t="s">
        <v>166</v>
      </c>
      <c r="H784" s="507">
        <v>33523</v>
      </c>
      <c r="I784" t="s">
        <v>167</v>
      </c>
      <c r="J784">
        <v>-40</v>
      </c>
      <c r="K784" t="s">
        <v>8</v>
      </c>
      <c r="M784" t="s">
        <v>246</v>
      </c>
      <c r="N784">
        <v>8940482</v>
      </c>
      <c r="O784" t="s">
        <v>420</v>
      </c>
      <c r="P784" s="507">
        <v>44825</v>
      </c>
      <c r="Q784" t="s">
        <v>187</v>
      </c>
      <c r="R784" s="507">
        <v>37432</v>
      </c>
      <c r="S784" s="507">
        <v>44803</v>
      </c>
      <c r="T784" t="s">
        <v>181</v>
      </c>
      <c r="U784">
        <v>1367</v>
      </c>
      <c r="X784">
        <v>13</v>
      </c>
      <c r="Y784" t="s">
        <v>259</v>
      </c>
      <c r="AB784" s="507">
        <v>44743</v>
      </c>
      <c r="AC784" t="s">
        <v>177</v>
      </c>
      <c r="AD784" t="s">
        <v>11197</v>
      </c>
      <c r="AE784">
        <v>94170</v>
      </c>
      <c r="AF784" t="s">
        <v>11198</v>
      </c>
      <c r="AJ784">
        <v>695403604</v>
      </c>
      <c r="AK784" t="s">
        <v>4102</v>
      </c>
      <c r="AL784">
        <v>0</v>
      </c>
      <c r="AM784">
        <v>0</v>
      </c>
    </row>
    <row r="785" spans="1:39" customFormat="1" ht="12.75">
      <c r="A785">
        <v>4463628</v>
      </c>
      <c r="B785" t="s">
        <v>9440</v>
      </c>
      <c r="C785" t="s">
        <v>241</v>
      </c>
      <c r="D785">
        <v>4463628</v>
      </c>
      <c r="E785" t="s">
        <v>169</v>
      </c>
      <c r="H785" s="507">
        <v>42068</v>
      </c>
      <c r="I785" t="s">
        <v>169</v>
      </c>
      <c r="J785">
        <v>-9</v>
      </c>
      <c r="K785" t="s">
        <v>8</v>
      </c>
      <c r="M785" t="s">
        <v>228</v>
      </c>
      <c r="N785">
        <v>12440266</v>
      </c>
      <c r="O785" t="s">
        <v>2182</v>
      </c>
      <c r="P785" s="507">
        <v>44821</v>
      </c>
      <c r="Q785" t="s">
        <v>187</v>
      </c>
      <c r="R785" s="507">
        <v>44821</v>
      </c>
      <c r="S785" s="507">
        <v>44809</v>
      </c>
      <c r="T785" t="s">
        <v>181</v>
      </c>
      <c r="U785">
        <v>500</v>
      </c>
      <c r="X785">
        <v>5</v>
      </c>
      <c r="Y785" t="s">
        <v>259</v>
      </c>
      <c r="AC785" t="s">
        <v>177</v>
      </c>
      <c r="AD785" t="s">
        <v>11199</v>
      </c>
      <c r="AE785">
        <v>44600</v>
      </c>
      <c r="AF785" t="s">
        <v>11200</v>
      </c>
      <c r="AJ785">
        <v>664770418</v>
      </c>
      <c r="AK785" t="s">
        <v>9441</v>
      </c>
      <c r="AL785">
        <v>0</v>
      </c>
      <c r="AM785">
        <v>0</v>
      </c>
    </row>
    <row r="786" spans="1:39" customFormat="1" ht="12.75">
      <c r="A786">
        <v>8512660</v>
      </c>
      <c r="B786" t="s">
        <v>2389</v>
      </c>
      <c r="C786" t="s">
        <v>414</v>
      </c>
      <c r="D786">
        <v>8512660</v>
      </c>
      <c r="E786" t="s">
        <v>166</v>
      </c>
      <c r="F786" t="s">
        <v>166</v>
      </c>
      <c r="H786" s="507">
        <v>31852</v>
      </c>
      <c r="I786" t="s">
        <v>167</v>
      </c>
      <c r="J786">
        <v>-40</v>
      </c>
      <c r="K786" t="s">
        <v>168</v>
      </c>
      <c r="M786" t="s">
        <v>208</v>
      </c>
      <c r="N786">
        <v>12851030</v>
      </c>
      <c r="O786" t="s">
        <v>6242</v>
      </c>
      <c r="P786" s="507">
        <v>44818</v>
      </c>
      <c r="Q786" t="s">
        <v>187</v>
      </c>
      <c r="R786" s="507">
        <v>37432</v>
      </c>
      <c r="S786" s="507">
        <v>44817</v>
      </c>
      <c r="T786" t="s">
        <v>181</v>
      </c>
      <c r="U786">
        <v>1668</v>
      </c>
      <c r="X786">
        <v>16</v>
      </c>
      <c r="Y786" t="s">
        <v>259</v>
      </c>
      <c r="AC786" t="s">
        <v>177</v>
      </c>
      <c r="AD786" t="s">
        <v>11201</v>
      </c>
      <c r="AE786">
        <v>85310</v>
      </c>
      <c r="AF786" t="s">
        <v>11202</v>
      </c>
      <c r="AJ786">
        <v>646229832</v>
      </c>
      <c r="AK786" t="s">
        <v>4833</v>
      </c>
      <c r="AL786">
        <v>0</v>
      </c>
      <c r="AM786">
        <v>0</v>
      </c>
    </row>
    <row r="787" spans="1:39" customFormat="1" ht="12.75">
      <c r="A787">
        <v>7866494</v>
      </c>
      <c r="B787" t="s">
        <v>947</v>
      </c>
      <c r="C787" t="s">
        <v>180</v>
      </c>
      <c r="D787">
        <v>7866494</v>
      </c>
      <c r="E787" t="s">
        <v>166</v>
      </c>
      <c r="F787" t="s">
        <v>166</v>
      </c>
      <c r="H787" s="507">
        <v>37180</v>
      </c>
      <c r="I787" t="s">
        <v>167</v>
      </c>
      <c r="J787">
        <v>-40</v>
      </c>
      <c r="K787" t="s">
        <v>168</v>
      </c>
      <c r="M787" t="s">
        <v>238</v>
      </c>
      <c r="N787">
        <v>8780080</v>
      </c>
      <c r="O787" t="s">
        <v>555</v>
      </c>
      <c r="P787" s="507">
        <v>44818</v>
      </c>
      <c r="Q787" t="s">
        <v>187</v>
      </c>
      <c r="R787" s="507">
        <v>41236</v>
      </c>
      <c r="S787" s="507">
        <v>44459</v>
      </c>
      <c r="T787" t="s">
        <v>7255</v>
      </c>
      <c r="U787">
        <v>1823</v>
      </c>
      <c r="X787">
        <v>18</v>
      </c>
      <c r="Y787" t="s">
        <v>259</v>
      </c>
      <c r="AB787" s="507">
        <v>43647</v>
      </c>
      <c r="AC787" t="s">
        <v>177</v>
      </c>
      <c r="AD787" t="s">
        <v>11203</v>
      </c>
      <c r="AE787">
        <v>78370</v>
      </c>
      <c r="AF787" t="s">
        <v>11204</v>
      </c>
      <c r="AK787" t="s">
        <v>5758</v>
      </c>
      <c r="AL787">
        <v>0</v>
      </c>
      <c r="AM787">
        <v>0</v>
      </c>
    </row>
    <row r="788" spans="1:39" customFormat="1" ht="12.75">
      <c r="A788">
        <v>7889088</v>
      </c>
      <c r="B788" t="s">
        <v>947</v>
      </c>
      <c r="C788" t="s">
        <v>596</v>
      </c>
      <c r="D788">
        <v>7889088</v>
      </c>
      <c r="E788" t="s">
        <v>166</v>
      </c>
      <c r="F788" t="s">
        <v>166</v>
      </c>
      <c r="H788" s="507">
        <v>41066</v>
      </c>
      <c r="I788" t="s">
        <v>245</v>
      </c>
      <c r="J788">
        <v>-11</v>
      </c>
      <c r="K788" t="s">
        <v>8</v>
      </c>
      <c r="M788" t="s">
        <v>238</v>
      </c>
      <c r="N788">
        <v>8780496</v>
      </c>
      <c r="O788" t="s">
        <v>270</v>
      </c>
      <c r="P788" s="507">
        <v>44788</v>
      </c>
      <c r="Q788" t="s">
        <v>187</v>
      </c>
      <c r="R788" s="507">
        <v>44699</v>
      </c>
      <c r="T788" t="s">
        <v>5765</v>
      </c>
      <c r="U788">
        <v>500</v>
      </c>
      <c r="X788">
        <v>5</v>
      </c>
      <c r="Y788" t="s">
        <v>259</v>
      </c>
      <c r="AC788" t="s">
        <v>177</v>
      </c>
      <c r="AD788" t="s">
        <v>11205</v>
      </c>
      <c r="AE788">
        <v>78990</v>
      </c>
      <c r="AF788" t="s">
        <v>11206</v>
      </c>
      <c r="AJ788">
        <v>621484958</v>
      </c>
      <c r="AK788" t="s">
        <v>7413</v>
      </c>
      <c r="AL788">
        <v>0</v>
      </c>
      <c r="AM788">
        <v>0</v>
      </c>
    </row>
    <row r="789" spans="1:39" customFormat="1" ht="12.75">
      <c r="A789">
        <v>7222417</v>
      </c>
      <c r="B789" t="s">
        <v>947</v>
      </c>
      <c r="C789" t="s">
        <v>1308</v>
      </c>
      <c r="D789">
        <v>7222417</v>
      </c>
      <c r="E789" t="s">
        <v>169</v>
      </c>
      <c r="F789" t="s">
        <v>169</v>
      </c>
      <c r="H789" s="507">
        <v>41611</v>
      </c>
      <c r="I789" t="s">
        <v>251</v>
      </c>
      <c r="J789">
        <v>-10</v>
      </c>
      <c r="K789" t="s">
        <v>8</v>
      </c>
      <c r="M789" t="s">
        <v>2152</v>
      </c>
      <c r="N789">
        <v>12720144</v>
      </c>
      <c r="O789" t="s">
        <v>2249</v>
      </c>
      <c r="P789" s="507">
        <v>44763</v>
      </c>
      <c r="Q789" t="s">
        <v>187</v>
      </c>
      <c r="R789" s="507">
        <v>43011</v>
      </c>
      <c r="T789" t="s">
        <v>5765</v>
      </c>
      <c r="U789">
        <v>500</v>
      </c>
      <c r="X789">
        <v>5</v>
      </c>
      <c r="Y789" t="s">
        <v>259</v>
      </c>
      <c r="AC789" t="s">
        <v>177</v>
      </c>
      <c r="AD789" t="s">
        <v>11207</v>
      </c>
      <c r="AE789">
        <v>72650</v>
      </c>
      <c r="AF789" t="s">
        <v>11208</v>
      </c>
      <c r="AI789">
        <v>769511388</v>
      </c>
      <c r="AJ789">
        <v>768420401</v>
      </c>
      <c r="AK789" t="s">
        <v>4834</v>
      </c>
      <c r="AL789">
        <v>0</v>
      </c>
      <c r="AM789">
        <v>0</v>
      </c>
    </row>
    <row r="790" spans="1:39" customFormat="1" ht="12.75">
      <c r="A790">
        <v>7884454</v>
      </c>
      <c r="B790" t="s">
        <v>947</v>
      </c>
      <c r="C790" t="s">
        <v>257</v>
      </c>
      <c r="D790">
        <v>7884454</v>
      </c>
      <c r="E790" t="s">
        <v>166</v>
      </c>
      <c r="F790" t="s">
        <v>166</v>
      </c>
      <c r="H790" s="507">
        <v>39999</v>
      </c>
      <c r="I790" t="s">
        <v>340</v>
      </c>
      <c r="J790">
        <v>-14</v>
      </c>
      <c r="K790" t="s">
        <v>168</v>
      </c>
      <c r="M790" t="s">
        <v>238</v>
      </c>
      <c r="N790">
        <v>8780496</v>
      </c>
      <c r="O790" t="s">
        <v>270</v>
      </c>
      <c r="P790" s="507">
        <v>44796</v>
      </c>
      <c r="Q790" t="s">
        <v>187</v>
      </c>
      <c r="R790" s="507">
        <v>43747</v>
      </c>
      <c r="S790" s="507">
        <v>44730</v>
      </c>
      <c r="T790" t="s">
        <v>181</v>
      </c>
      <c r="U790">
        <v>1018</v>
      </c>
      <c r="X790">
        <v>10</v>
      </c>
      <c r="Y790" t="s">
        <v>259</v>
      </c>
      <c r="AC790" t="s">
        <v>177</v>
      </c>
      <c r="AD790" t="s">
        <v>9833</v>
      </c>
      <c r="AE790">
        <v>78990</v>
      </c>
      <c r="AF790" t="s">
        <v>11209</v>
      </c>
      <c r="AK790" t="s">
        <v>5758</v>
      </c>
      <c r="AL790">
        <v>0</v>
      </c>
      <c r="AM790">
        <v>0</v>
      </c>
    </row>
    <row r="791" spans="1:39" customFormat="1" ht="12.75">
      <c r="A791">
        <v>3538354</v>
      </c>
      <c r="B791" t="s">
        <v>3455</v>
      </c>
      <c r="C791" t="s">
        <v>1342</v>
      </c>
      <c r="D791">
        <v>3538354</v>
      </c>
      <c r="E791" t="s">
        <v>169</v>
      </c>
      <c r="F791" t="s">
        <v>169</v>
      </c>
      <c r="H791" s="507">
        <v>41311</v>
      </c>
      <c r="I791" t="s">
        <v>251</v>
      </c>
      <c r="J791">
        <v>-10</v>
      </c>
      <c r="K791" t="s">
        <v>8</v>
      </c>
      <c r="M791" t="s">
        <v>178</v>
      </c>
      <c r="N791">
        <v>3350227</v>
      </c>
      <c r="O791" t="s">
        <v>3056</v>
      </c>
      <c r="P791" s="507">
        <v>44818</v>
      </c>
      <c r="Q791" t="s">
        <v>187</v>
      </c>
      <c r="R791" s="507">
        <v>43383</v>
      </c>
      <c r="T791" t="s">
        <v>5765</v>
      </c>
      <c r="U791">
        <v>500</v>
      </c>
      <c r="X791">
        <v>5</v>
      </c>
      <c r="Y791" t="s">
        <v>259</v>
      </c>
      <c r="AC791" t="s">
        <v>177</v>
      </c>
      <c r="AD791" t="s">
        <v>11210</v>
      </c>
      <c r="AE791">
        <v>22490</v>
      </c>
      <c r="AF791" t="s">
        <v>11211</v>
      </c>
      <c r="AJ791">
        <v>695938439</v>
      </c>
      <c r="AK791" t="s">
        <v>5758</v>
      </c>
      <c r="AL791">
        <v>0</v>
      </c>
      <c r="AM791">
        <v>0</v>
      </c>
    </row>
    <row r="792" spans="1:39" customFormat="1" ht="12.75">
      <c r="A792">
        <v>5612015</v>
      </c>
      <c r="B792" t="s">
        <v>3098</v>
      </c>
      <c r="C792" t="s">
        <v>437</v>
      </c>
      <c r="D792">
        <v>5612015</v>
      </c>
      <c r="E792" t="s">
        <v>166</v>
      </c>
      <c r="F792" t="s">
        <v>166</v>
      </c>
      <c r="H792" s="507">
        <v>33691</v>
      </c>
      <c r="I792" t="s">
        <v>167</v>
      </c>
      <c r="J792">
        <v>-40</v>
      </c>
      <c r="K792" t="s">
        <v>168</v>
      </c>
      <c r="M792" t="s">
        <v>217</v>
      </c>
      <c r="N792">
        <v>3560098</v>
      </c>
      <c r="O792" t="s">
        <v>3910</v>
      </c>
      <c r="P792" s="507">
        <v>44814</v>
      </c>
      <c r="Q792" t="s">
        <v>187</v>
      </c>
      <c r="R792" s="507">
        <v>37432</v>
      </c>
      <c r="S792" s="507">
        <v>44042</v>
      </c>
      <c r="T792" t="s">
        <v>7255</v>
      </c>
      <c r="U792">
        <v>1719</v>
      </c>
      <c r="X792">
        <v>17</v>
      </c>
      <c r="Y792" t="s">
        <v>259</v>
      </c>
      <c r="AB792" s="507">
        <v>44378</v>
      </c>
      <c r="AC792" t="s">
        <v>177</v>
      </c>
      <c r="AD792" t="s">
        <v>11212</v>
      </c>
      <c r="AE792">
        <v>56670</v>
      </c>
      <c r="AF792" t="s">
        <v>11213</v>
      </c>
      <c r="AJ792">
        <v>685167333</v>
      </c>
      <c r="AK792" t="s">
        <v>5288</v>
      </c>
      <c r="AL792">
        <v>0</v>
      </c>
      <c r="AM792">
        <v>0</v>
      </c>
    </row>
    <row r="793" spans="1:39" customFormat="1" ht="12.75">
      <c r="A793">
        <v>2942230</v>
      </c>
      <c r="B793" t="s">
        <v>3099</v>
      </c>
      <c r="C793" t="s">
        <v>334</v>
      </c>
      <c r="D793">
        <v>2942230</v>
      </c>
      <c r="E793" t="s">
        <v>169</v>
      </c>
      <c r="F793" t="s">
        <v>169</v>
      </c>
      <c r="H793" s="507">
        <v>41295</v>
      </c>
      <c r="I793" t="s">
        <v>251</v>
      </c>
      <c r="J793">
        <v>-10</v>
      </c>
      <c r="K793" t="s">
        <v>8</v>
      </c>
      <c r="M793" t="s">
        <v>3025</v>
      </c>
      <c r="N793">
        <v>3290081</v>
      </c>
      <c r="O793" t="s">
        <v>3078</v>
      </c>
      <c r="P793" s="507">
        <v>44807</v>
      </c>
      <c r="Q793" t="s">
        <v>187</v>
      </c>
      <c r="R793" s="507">
        <v>44682</v>
      </c>
      <c r="S793" s="507">
        <v>44742</v>
      </c>
      <c r="T793" t="s">
        <v>181</v>
      </c>
      <c r="U793">
        <v>500</v>
      </c>
      <c r="X793">
        <v>5</v>
      </c>
      <c r="Y793" t="s">
        <v>259</v>
      </c>
      <c r="AC793" t="s">
        <v>177</v>
      </c>
      <c r="AD793" t="s">
        <v>11160</v>
      </c>
      <c r="AE793">
        <v>29480</v>
      </c>
      <c r="AF793" t="s">
        <v>11214</v>
      </c>
      <c r="AJ793">
        <v>33663908650</v>
      </c>
      <c r="AK793" t="s">
        <v>7414</v>
      </c>
      <c r="AL793">
        <v>0</v>
      </c>
      <c r="AM793">
        <v>0</v>
      </c>
    </row>
    <row r="794" spans="1:39" customFormat="1" ht="12.75">
      <c r="A794">
        <v>2929974</v>
      </c>
      <c r="B794" t="s">
        <v>3099</v>
      </c>
      <c r="C794" t="s">
        <v>500</v>
      </c>
      <c r="D794">
        <v>2929974</v>
      </c>
      <c r="E794" t="s">
        <v>166</v>
      </c>
      <c r="F794" t="s">
        <v>166</v>
      </c>
      <c r="H794" s="507">
        <v>37273</v>
      </c>
      <c r="I794" t="s">
        <v>167</v>
      </c>
      <c r="J794">
        <v>-40</v>
      </c>
      <c r="K794" t="s">
        <v>8</v>
      </c>
      <c r="M794" t="s">
        <v>3025</v>
      </c>
      <c r="N794">
        <v>3290047</v>
      </c>
      <c r="O794" t="s">
        <v>3701</v>
      </c>
      <c r="P794" s="507">
        <v>44803</v>
      </c>
      <c r="Q794" t="s">
        <v>187</v>
      </c>
      <c r="R794" s="507">
        <v>39906</v>
      </c>
      <c r="S794" s="507">
        <v>44432</v>
      </c>
      <c r="T794" t="s">
        <v>7255</v>
      </c>
      <c r="U794">
        <v>1670</v>
      </c>
      <c r="V794" t="s">
        <v>172</v>
      </c>
      <c r="W794">
        <v>218</v>
      </c>
      <c r="X794" t="s">
        <v>173</v>
      </c>
      <c r="Y794" t="s">
        <v>259</v>
      </c>
      <c r="AC794" t="s">
        <v>177</v>
      </c>
      <c r="AD794" t="s">
        <v>6264</v>
      </c>
      <c r="AE794">
        <v>29460</v>
      </c>
      <c r="AF794" t="s">
        <v>11215</v>
      </c>
      <c r="AI794">
        <v>298258526</v>
      </c>
      <c r="AJ794">
        <v>685386961</v>
      </c>
      <c r="AK794" t="s">
        <v>5289</v>
      </c>
      <c r="AL794">
        <v>0</v>
      </c>
      <c r="AM794">
        <v>0</v>
      </c>
    </row>
    <row r="795" spans="1:39" customFormat="1" ht="12.75">
      <c r="A795">
        <v>9424333</v>
      </c>
      <c r="B795" t="s">
        <v>948</v>
      </c>
      <c r="C795" t="s">
        <v>189</v>
      </c>
      <c r="D795">
        <v>9424333</v>
      </c>
      <c r="E795" t="s">
        <v>166</v>
      </c>
      <c r="F795" t="s">
        <v>166</v>
      </c>
      <c r="H795" s="507">
        <v>35448</v>
      </c>
      <c r="I795" t="s">
        <v>167</v>
      </c>
      <c r="J795">
        <v>-40</v>
      </c>
      <c r="K795" t="s">
        <v>168</v>
      </c>
      <c r="M795" t="s">
        <v>246</v>
      </c>
      <c r="N795">
        <v>8940073</v>
      </c>
      <c r="O795" t="s">
        <v>258</v>
      </c>
      <c r="P795" s="507">
        <v>44747</v>
      </c>
      <c r="Q795" t="s">
        <v>187</v>
      </c>
      <c r="R795" s="507">
        <v>38254</v>
      </c>
      <c r="S795" s="507">
        <v>44011</v>
      </c>
      <c r="T795" t="s">
        <v>7255</v>
      </c>
      <c r="U795">
        <v>2129</v>
      </c>
      <c r="V795" t="s">
        <v>172</v>
      </c>
      <c r="W795">
        <v>757</v>
      </c>
      <c r="X795" t="s">
        <v>173</v>
      </c>
      <c r="Y795" t="s">
        <v>259</v>
      </c>
      <c r="AC795" t="s">
        <v>177</v>
      </c>
      <c r="AD795" t="s">
        <v>11067</v>
      </c>
      <c r="AE795">
        <v>94120</v>
      </c>
      <c r="AF795" t="s">
        <v>11216</v>
      </c>
      <c r="AJ795">
        <v>672142791</v>
      </c>
      <c r="AK795" t="s">
        <v>4103</v>
      </c>
      <c r="AL795">
        <v>0</v>
      </c>
      <c r="AM795">
        <v>0</v>
      </c>
    </row>
    <row r="796" spans="1:39" customFormat="1" ht="12.75">
      <c r="A796">
        <v>9540971</v>
      </c>
      <c r="B796" t="s">
        <v>8564</v>
      </c>
      <c r="C796" t="s">
        <v>3739</v>
      </c>
      <c r="D796">
        <v>9540971</v>
      </c>
      <c r="E796" t="s">
        <v>169</v>
      </c>
      <c r="H796" s="507">
        <v>41534</v>
      </c>
      <c r="I796" t="s">
        <v>251</v>
      </c>
      <c r="J796">
        <v>-10</v>
      </c>
      <c r="K796" t="s">
        <v>8</v>
      </c>
      <c r="M796" t="s">
        <v>232</v>
      </c>
      <c r="N796">
        <v>8950623</v>
      </c>
      <c r="O796" t="s">
        <v>574</v>
      </c>
      <c r="P796" s="507">
        <v>44819</v>
      </c>
      <c r="Q796" t="s">
        <v>187</v>
      </c>
      <c r="R796" s="507">
        <v>44819</v>
      </c>
      <c r="S796" s="507">
        <v>44803</v>
      </c>
      <c r="T796" t="s">
        <v>181</v>
      </c>
      <c r="U796">
        <v>500</v>
      </c>
      <c r="X796">
        <v>5</v>
      </c>
      <c r="Y796" t="s">
        <v>259</v>
      </c>
      <c r="AC796" t="s">
        <v>177</v>
      </c>
      <c r="AD796" t="s">
        <v>11217</v>
      </c>
      <c r="AE796">
        <v>95100</v>
      </c>
      <c r="AF796" t="s">
        <v>11218</v>
      </c>
      <c r="AJ796">
        <v>620776325</v>
      </c>
      <c r="AK796" t="s">
        <v>8565</v>
      </c>
      <c r="AL796">
        <v>0</v>
      </c>
      <c r="AM796">
        <v>0</v>
      </c>
    </row>
    <row r="797" spans="1:39" customFormat="1" ht="12.75">
      <c r="A797">
        <v>7736156</v>
      </c>
      <c r="B797" t="s">
        <v>11219</v>
      </c>
      <c r="C797" t="s">
        <v>700</v>
      </c>
      <c r="D797">
        <v>7736156</v>
      </c>
      <c r="E797" t="s">
        <v>169</v>
      </c>
      <c r="H797" s="507">
        <v>41541</v>
      </c>
      <c r="I797" t="s">
        <v>251</v>
      </c>
      <c r="J797">
        <v>-10</v>
      </c>
      <c r="K797" t="s">
        <v>8</v>
      </c>
      <c r="M797" t="s">
        <v>206</v>
      </c>
      <c r="N797">
        <v>8770135</v>
      </c>
      <c r="O797" t="s">
        <v>3386</v>
      </c>
      <c r="P797" s="507">
        <v>44845</v>
      </c>
      <c r="Q797" t="s">
        <v>187</v>
      </c>
      <c r="R797" s="507">
        <v>44845</v>
      </c>
      <c r="T797" t="s">
        <v>5765</v>
      </c>
      <c r="U797">
        <v>500</v>
      </c>
      <c r="X797">
        <v>5</v>
      </c>
      <c r="Y797" t="s">
        <v>259</v>
      </c>
      <c r="AC797" t="s">
        <v>177</v>
      </c>
      <c r="AD797" t="s">
        <v>11220</v>
      </c>
      <c r="AE797">
        <v>77100</v>
      </c>
      <c r="AF797" t="s">
        <v>11221</v>
      </c>
      <c r="AI797">
        <v>609745175</v>
      </c>
      <c r="AJ797">
        <v>609805611</v>
      </c>
      <c r="AK797" t="s">
        <v>11222</v>
      </c>
      <c r="AL797">
        <v>0</v>
      </c>
      <c r="AM797">
        <v>0</v>
      </c>
    </row>
    <row r="798" spans="1:39" customFormat="1" ht="12.75">
      <c r="A798">
        <v>66715</v>
      </c>
      <c r="B798" t="s">
        <v>949</v>
      </c>
      <c r="C798" t="s">
        <v>422</v>
      </c>
      <c r="D798">
        <v>66715</v>
      </c>
      <c r="E798" t="s">
        <v>166</v>
      </c>
      <c r="F798" t="s">
        <v>166</v>
      </c>
      <c r="H798" s="507">
        <v>31813</v>
      </c>
      <c r="I798" t="s">
        <v>167</v>
      </c>
      <c r="J798">
        <v>-40</v>
      </c>
      <c r="K798" t="s">
        <v>168</v>
      </c>
      <c r="M798" t="s">
        <v>275</v>
      </c>
      <c r="N798">
        <v>8910918</v>
      </c>
      <c r="O798" t="s">
        <v>392</v>
      </c>
      <c r="P798" s="507">
        <v>44825</v>
      </c>
      <c r="Q798" t="s">
        <v>187</v>
      </c>
      <c r="R798" s="507">
        <v>37432</v>
      </c>
      <c r="S798" s="507">
        <v>44071</v>
      </c>
      <c r="T798" t="s">
        <v>7255</v>
      </c>
      <c r="U798">
        <v>2193</v>
      </c>
      <c r="V798" t="s">
        <v>172</v>
      </c>
      <c r="W798">
        <v>623</v>
      </c>
      <c r="X798" t="s">
        <v>173</v>
      </c>
      <c r="Y798" t="s">
        <v>259</v>
      </c>
      <c r="AC798" t="s">
        <v>177</v>
      </c>
      <c r="AD798" t="s">
        <v>9958</v>
      </c>
      <c r="AE798">
        <v>91300</v>
      </c>
      <c r="AF798" t="s">
        <v>11223</v>
      </c>
      <c r="AH798" t="s">
        <v>11224</v>
      </c>
      <c r="AJ798">
        <v>789605223</v>
      </c>
      <c r="AK798" t="s">
        <v>4104</v>
      </c>
      <c r="AL798">
        <v>0</v>
      </c>
      <c r="AM798">
        <v>0</v>
      </c>
    </row>
    <row r="799" spans="1:39" customFormat="1" ht="12.75">
      <c r="A799">
        <v>713636</v>
      </c>
      <c r="B799" t="s">
        <v>950</v>
      </c>
      <c r="C799" t="s">
        <v>951</v>
      </c>
      <c r="D799">
        <v>713636</v>
      </c>
      <c r="E799" t="s">
        <v>166</v>
      </c>
      <c r="H799" s="507">
        <v>31706</v>
      </c>
      <c r="I799" t="s">
        <v>167</v>
      </c>
      <c r="J799">
        <v>-40</v>
      </c>
      <c r="K799" t="s">
        <v>168</v>
      </c>
      <c r="M799" t="s">
        <v>206</v>
      </c>
      <c r="N799">
        <v>8770169</v>
      </c>
      <c r="O799" t="s">
        <v>459</v>
      </c>
      <c r="P799" s="507">
        <v>44824</v>
      </c>
      <c r="Q799" t="s">
        <v>187</v>
      </c>
      <c r="R799" s="507">
        <v>37432</v>
      </c>
      <c r="S799" s="507">
        <v>44798</v>
      </c>
      <c r="T799" t="s">
        <v>181</v>
      </c>
      <c r="U799">
        <v>2014</v>
      </c>
      <c r="X799">
        <v>20</v>
      </c>
      <c r="Y799" t="s">
        <v>259</v>
      </c>
      <c r="AC799" t="s">
        <v>177</v>
      </c>
      <c r="AD799" t="s">
        <v>11225</v>
      </c>
      <c r="AE799">
        <v>77780</v>
      </c>
      <c r="AF799" t="s">
        <v>11226</v>
      </c>
      <c r="AJ799">
        <v>687956027</v>
      </c>
      <c r="AK799" t="s">
        <v>8566</v>
      </c>
      <c r="AL799">
        <v>0</v>
      </c>
      <c r="AM799">
        <v>0</v>
      </c>
    </row>
    <row r="800" spans="1:39" customFormat="1" ht="12.75">
      <c r="A800">
        <v>9312604</v>
      </c>
      <c r="B800" t="s">
        <v>950</v>
      </c>
      <c r="C800" t="s">
        <v>841</v>
      </c>
      <c r="D800">
        <v>9312604</v>
      </c>
      <c r="E800" t="s">
        <v>166</v>
      </c>
      <c r="F800" t="s">
        <v>166</v>
      </c>
      <c r="H800" s="507">
        <v>34192</v>
      </c>
      <c r="I800" t="s">
        <v>167</v>
      </c>
      <c r="J800">
        <v>-40</v>
      </c>
      <c r="K800" t="s">
        <v>168</v>
      </c>
      <c r="M800" t="s">
        <v>238</v>
      </c>
      <c r="N800">
        <v>8780627</v>
      </c>
      <c r="O800" t="s">
        <v>384</v>
      </c>
      <c r="P800" s="507">
        <v>44820</v>
      </c>
      <c r="Q800" t="s">
        <v>187</v>
      </c>
      <c r="R800" s="507">
        <v>37880</v>
      </c>
      <c r="S800" s="507">
        <v>44817</v>
      </c>
      <c r="T800" t="s">
        <v>181</v>
      </c>
      <c r="U800">
        <v>1929</v>
      </c>
      <c r="X800">
        <v>19</v>
      </c>
      <c r="Y800" t="s">
        <v>259</v>
      </c>
      <c r="AB800" s="507">
        <v>44743</v>
      </c>
      <c r="AC800" t="s">
        <v>177</v>
      </c>
      <c r="AD800" t="s">
        <v>10274</v>
      </c>
      <c r="AE800">
        <v>93250</v>
      </c>
      <c r="AF800" t="s">
        <v>11227</v>
      </c>
      <c r="AK800" t="s">
        <v>4028</v>
      </c>
      <c r="AL800">
        <v>0</v>
      </c>
      <c r="AM800">
        <v>0</v>
      </c>
    </row>
    <row r="801" spans="1:39" customFormat="1" ht="12.75">
      <c r="A801">
        <v>4464285</v>
      </c>
      <c r="B801" t="s">
        <v>950</v>
      </c>
      <c r="C801" t="s">
        <v>744</v>
      </c>
      <c r="D801">
        <v>4464285</v>
      </c>
      <c r="E801" t="s">
        <v>169</v>
      </c>
      <c r="H801" s="507">
        <v>41006</v>
      </c>
      <c r="I801" t="s">
        <v>245</v>
      </c>
      <c r="J801">
        <v>-11</v>
      </c>
      <c r="K801" t="s">
        <v>8</v>
      </c>
      <c r="M801" t="s">
        <v>228</v>
      </c>
      <c r="N801">
        <v>12440185</v>
      </c>
      <c r="O801" t="s">
        <v>2292</v>
      </c>
      <c r="P801" s="507">
        <v>44845</v>
      </c>
      <c r="Q801" t="s">
        <v>187</v>
      </c>
      <c r="R801" s="507">
        <v>44845</v>
      </c>
      <c r="S801" s="507">
        <v>44815</v>
      </c>
      <c r="T801" t="s">
        <v>181</v>
      </c>
      <c r="U801">
        <v>500</v>
      </c>
      <c r="X801">
        <v>5</v>
      </c>
      <c r="Y801" t="s">
        <v>259</v>
      </c>
      <c r="AC801" t="s">
        <v>177</v>
      </c>
      <c r="AD801" t="s">
        <v>11228</v>
      </c>
      <c r="AE801">
        <v>44650</v>
      </c>
      <c r="AF801" t="s">
        <v>11229</v>
      </c>
      <c r="AJ801">
        <v>650588638</v>
      </c>
      <c r="AK801" t="s">
        <v>11230</v>
      </c>
      <c r="AL801">
        <v>0</v>
      </c>
      <c r="AM801">
        <v>0</v>
      </c>
    </row>
    <row r="802" spans="1:39" customFormat="1" ht="12.75">
      <c r="A802">
        <v>4464286</v>
      </c>
      <c r="B802" t="s">
        <v>950</v>
      </c>
      <c r="C802" t="s">
        <v>500</v>
      </c>
      <c r="D802">
        <v>4464286</v>
      </c>
      <c r="E802" t="s">
        <v>169</v>
      </c>
      <c r="H802" s="507">
        <v>41609</v>
      </c>
      <c r="I802" t="s">
        <v>251</v>
      </c>
      <c r="J802">
        <v>-10</v>
      </c>
      <c r="K802" t="s">
        <v>8</v>
      </c>
      <c r="M802" t="s">
        <v>228</v>
      </c>
      <c r="N802">
        <v>12440185</v>
      </c>
      <c r="O802" t="s">
        <v>2292</v>
      </c>
      <c r="P802" s="507">
        <v>44845</v>
      </c>
      <c r="Q802" t="s">
        <v>187</v>
      </c>
      <c r="R802" s="507">
        <v>44845</v>
      </c>
      <c r="S802" s="507">
        <v>44815</v>
      </c>
      <c r="T802" t="s">
        <v>181</v>
      </c>
      <c r="U802">
        <v>500</v>
      </c>
      <c r="X802">
        <v>5</v>
      </c>
      <c r="Y802" t="s">
        <v>259</v>
      </c>
      <c r="AC802" t="s">
        <v>177</v>
      </c>
      <c r="AD802" t="s">
        <v>11228</v>
      </c>
      <c r="AE802">
        <v>44650</v>
      </c>
      <c r="AF802" t="s">
        <v>11229</v>
      </c>
      <c r="AK802" t="s">
        <v>11231</v>
      </c>
      <c r="AL802">
        <v>0</v>
      </c>
      <c r="AM802">
        <v>0</v>
      </c>
    </row>
    <row r="803" spans="1:39" customFormat="1" ht="12.75">
      <c r="A803">
        <v>9462731</v>
      </c>
      <c r="B803" t="s">
        <v>952</v>
      </c>
      <c r="C803" t="s">
        <v>1259</v>
      </c>
      <c r="D803">
        <v>9462731</v>
      </c>
      <c r="E803" t="s">
        <v>166</v>
      </c>
      <c r="F803" t="s">
        <v>166</v>
      </c>
      <c r="H803" s="507">
        <v>41129</v>
      </c>
      <c r="I803" t="s">
        <v>245</v>
      </c>
      <c r="J803">
        <v>-11</v>
      </c>
      <c r="K803" t="s">
        <v>8</v>
      </c>
      <c r="M803" t="s">
        <v>246</v>
      </c>
      <c r="N803">
        <v>8941352</v>
      </c>
      <c r="O803" t="s">
        <v>335</v>
      </c>
      <c r="P803" s="507">
        <v>44822</v>
      </c>
      <c r="Q803" t="s">
        <v>187</v>
      </c>
      <c r="R803" s="507">
        <v>44526</v>
      </c>
      <c r="S803" s="507">
        <v>44810</v>
      </c>
      <c r="T803" t="s">
        <v>181</v>
      </c>
      <c r="U803">
        <v>500</v>
      </c>
      <c r="X803">
        <v>5</v>
      </c>
      <c r="Y803" t="s">
        <v>259</v>
      </c>
      <c r="AC803" t="s">
        <v>177</v>
      </c>
      <c r="AD803" t="s">
        <v>11232</v>
      </c>
      <c r="AE803">
        <v>94410</v>
      </c>
      <c r="AF803" t="s">
        <v>11233</v>
      </c>
      <c r="AK803" t="s">
        <v>7415</v>
      </c>
      <c r="AL803">
        <v>0</v>
      </c>
      <c r="AM803">
        <v>0</v>
      </c>
    </row>
    <row r="804" spans="1:39" customFormat="1" ht="12.75">
      <c r="A804">
        <v>9462200</v>
      </c>
      <c r="B804" t="s">
        <v>952</v>
      </c>
      <c r="C804" t="s">
        <v>6927</v>
      </c>
      <c r="D804">
        <v>9462200</v>
      </c>
      <c r="E804" t="s">
        <v>166</v>
      </c>
      <c r="F804" t="s">
        <v>166</v>
      </c>
      <c r="H804" s="507">
        <v>41141</v>
      </c>
      <c r="I804" t="s">
        <v>245</v>
      </c>
      <c r="J804">
        <v>-11</v>
      </c>
      <c r="K804" t="s">
        <v>168</v>
      </c>
      <c r="M804" t="s">
        <v>246</v>
      </c>
      <c r="N804">
        <v>8941100</v>
      </c>
      <c r="O804" t="s">
        <v>273</v>
      </c>
      <c r="P804" s="507">
        <v>44817</v>
      </c>
      <c r="Q804" t="s">
        <v>187</v>
      </c>
      <c r="R804" s="507">
        <v>44466</v>
      </c>
      <c r="T804" t="s">
        <v>5765</v>
      </c>
      <c r="U804">
        <v>539</v>
      </c>
      <c r="X804">
        <v>5</v>
      </c>
      <c r="Y804" t="s">
        <v>259</v>
      </c>
      <c r="AC804" t="s">
        <v>177</v>
      </c>
      <c r="AD804" t="s">
        <v>11234</v>
      </c>
      <c r="AE804">
        <v>94510</v>
      </c>
      <c r="AF804" t="s">
        <v>11235</v>
      </c>
      <c r="AK804" t="s">
        <v>6904</v>
      </c>
      <c r="AL804">
        <v>0</v>
      </c>
      <c r="AM804">
        <v>0</v>
      </c>
    </row>
    <row r="805" spans="1:39" customFormat="1" ht="12.75">
      <c r="A805">
        <v>517876</v>
      </c>
      <c r="B805" t="s">
        <v>3708</v>
      </c>
      <c r="C805" t="s">
        <v>6207</v>
      </c>
      <c r="D805">
        <v>517876</v>
      </c>
      <c r="E805" t="s">
        <v>166</v>
      </c>
      <c r="F805" t="s">
        <v>166</v>
      </c>
      <c r="H805" s="507">
        <v>23441</v>
      </c>
      <c r="I805" t="s">
        <v>367</v>
      </c>
      <c r="J805">
        <v>-60</v>
      </c>
      <c r="K805" t="s">
        <v>168</v>
      </c>
      <c r="M805" t="s">
        <v>178</v>
      </c>
      <c r="N805">
        <v>3350021</v>
      </c>
      <c r="O805" t="s">
        <v>3057</v>
      </c>
      <c r="P805" s="507">
        <v>44797</v>
      </c>
      <c r="Q805" t="s">
        <v>187</v>
      </c>
      <c r="R805" s="507">
        <v>37432</v>
      </c>
      <c r="S805" s="507">
        <v>44751</v>
      </c>
      <c r="T805" t="s">
        <v>181</v>
      </c>
      <c r="U805">
        <v>2025</v>
      </c>
      <c r="X805">
        <v>20</v>
      </c>
      <c r="Y805" t="s">
        <v>259</v>
      </c>
      <c r="AB805" s="507">
        <v>43647</v>
      </c>
      <c r="AC805" t="s">
        <v>177</v>
      </c>
      <c r="AD805" t="s">
        <v>11236</v>
      </c>
      <c r="AE805">
        <v>50320</v>
      </c>
      <c r="AF805" t="s">
        <v>11237</v>
      </c>
      <c r="AK805" t="s">
        <v>7416</v>
      </c>
      <c r="AL805">
        <v>0</v>
      </c>
      <c r="AM805">
        <v>0</v>
      </c>
    </row>
    <row r="806" spans="1:39" customFormat="1" ht="12.75">
      <c r="A806">
        <v>9256957</v>
      </c>
      <c r="B806" t="s">
        <v>7417</v>
      </c>
      <c r="C806" t="s">
        <v>477</v>
      </c>
      <c r="D806">
        <v>9256957</v>
      </c>
      <c r="E806" t="s">
        <v>169</v>
      </c>
      <c r="F806" t="s">
        <v>169</v>
      </c>
      <c r="H806" s="507">
        <v>41744</v>
      </c>
      <c r="I806" t="s">
        <v>169</v>
      </c>
      <c r="J806">
        <v>-9</v>
      </c>
      <c r="K806" t="s">
        <v>8</v>
      </c>
      <c r="M806" t="s">
        <v>203</v>
      </c>
      <c r="N806">
        <v>8920018</v>
      </c>
      <c r="O806" t="s">
        <v>560</v>
      </c>
      <c r="P806" s="507">
        <v>44832</v>
      </c>
      <c r="Q806" t="s">
        <v>187</v>
      </c>
      <c r="R806" s="507">
        <v>44480</v>
      </c>
      <c r="T806" t="s">
        <v>5765</v>
      </c>
      <c r="U806">
        <v>500</v>
      </c>
      <c r="X806">
        <v>5</v>
      </c>
      <c r="Y806" t="s">
        <v>259</v>
      </c>
      <c r="AC806" t="s">
        <v>177</v>
      </c>
      <c r="AD806" t="s">
        <v>11238</v>
      </c>
      <c r="AE806">
        <v>92240</v>
      </c>
      <c r="AF806" t="s">
        <v>11239</v>
      </c>
      <c r="AJ806">
        <v>609045507</v>
      </c>
      <c r="AK806" t="s">
        <v>7418</v>
      </c>
      <c r="AL806">
        <v>0</v>
      </c>
      <c r="AM806">
        <v>0</v>
      </c>
    </row>
    <row r="807" spans="1:39" customFormat="1" ht="12.75">
      <c r="A807">
        <v>4422806</v>
      </c>
      <c r="B807" t="s">
        <v>2390</v>
      </c>
      <c r="C807" t="s">
        <v>185</v>
      </c>
      <c r="D807">
        <v>4422806</v>
      </c>
      <c r="E807" t="s">
        <v>166</v>
      </c>
      <c r="F807" t="s">
        <v>166</v>
      </c>
      <c r="H807" s="507">
        <v>29380</v>
      </c>
      <c r="I807" t="s">
        <v>192</v>
      </c>
      <c r="J807">
        <v>-50</v>
      </c>
      <c r="K807" t="s">
        <v>168</v>
      </c>
      <c r="M807" t="s">
        <v>228</v>
      </c>
      <c r="N807">
        <v>12440004</v>
      </c>
      <c r="O807" t="s">
        <v>3432</v>
      </c>
      <c r="P807" s="507">
        <v>44822</v>
      </c>
      <c r="Q807" t="s">
        <v>187</v>
      </c>
      <c r="R807" s="507">
        <v>37432</v>
      </c>
      <c r="S807" s="507">
        <v>44820</v>
      </c>
      <c r="T807" t="s">
        <v>181</v>
      </c>
      <c r="U807">
        <v>1869</v>
      </c>
      <c r="X807">
        <v>18</v>
      </c>
      <c r="Y807" t="s">
        <v>259</v>
      </c>
      <c r="AC807" t="s">
        <v>177</v>
      </c>
      <c r="AD807" t="s">
        <v>10255</v>
      </c>
      <c r="AE807">
        <v>44000</v>
      </c>
      <c r="AF807" t="s">
        <v>11240</v>
      </c>
      <c r="AJ807">
        <v>663065386</v>
      </c>
      <c r="AK807" t="s">
        <v>4835</v>
      </c>
      <c r="AL807">
        <v>0</v>
      </c>
      <c r="AM807">
        <v>0</v>
      </c>
    </row>
    <row r="808" spans="1:39" customFormat="1" ht="12.75">
      <c r="A808">
        <v>9153471</v>
      </c>
      <c r="B808" t="s">
        <v>11241</v>
      </c>
      <c r="C808" t="s">
        <v>671</v>
      </c>
      <c r="D808">
        <v>9153471</v>
      </c>
      <c r="E808" t="s">
        <v>169</v>
      </c>
      <c r="H808" s="507">
        <v>41199</v>
      </c>
      <c r="I808" t="s">
        <v>245</v>
      </c>
      <c r="J808">
        <v>-11</v>
      </c>
      <c r="K808" t="s">
        <v>8</v>
      </c>
      <c r="M808" t="s">
        <v>275</v>
      </c>
      <c r="N808">
        <v>8911161</v>
      </c>
      <c r="O808" t="s">
        <v>445</v>
      </c>
      <c r="P808" s="507">
        <v>44832</v>
      </c>
      <c r="Q808" t="s">
        <v>187</v>
      </c>
      <c r="R808" s="507">
        <v>44832</v>
      </c>
      <c r="S808" s="507">
        <v>44846</v>
      </c>
      <c r="T808" t="s">
        <v>181</v>
      </c>
      <c r="U808">
        <v>500</v>
      </c>
      <c r="X808">
        <v>5</v>
      </c>
      <c r="Y808" t="s">
        <v>259</v>
      </c>
      <c r="AC808" t="s">
        <v>177</v>
      </c>
      <c r="AD808" t="s">
        <v>11242</v>
      </c>
      <c r="AE808">
        <v>91510</v>
      </c>
      <c r="AF808" t="s">
        <v>11243</v>
      </c>
      <c r="AG808" t="s">
        <v>11244</v>
      </c>
      <c r="AH808" t="s">
        <v>11245</v>
      </c>
      <c r="AJ808">
        <v>616776228</v>
      </c>
      <c r="AK808" t="s">
        <v>11246</v>
      </c>
      <c r="AL808">
        <v>0</v>
      </c>
      <c r="AM808">
        <v>0</v>
      </c>
    </row>
    <row r="809" spans="1:39" customFormat="1" ht="12.75">
      <c r="A809">
        <v>7217055</v>
      </c>
      <c r="B809" t="s">
        <v>953</v>
      </c>
      <c r="C809" t="s">
        <v>305</v>
      </c>
      <c r="D809">
        <v>7217055</v>
      </c>
      <c r="E809" t="s">
        <v>166</v>
      </c>
      <c r="F809" t="s">
        <v>166</v>
      </c>
      <c r="H809" s="507">
        <v>36740</v>
      </c>
      <c r="I809" t="s">
        <v>167</v>
      </c>
      <c r="J809">
        <v>-40</v>
      </c>
      <c r="K809" t="s">
        <v>8</v>
      </c>
      <c r="M809" t="s">
        <v>236</v>
      </c>
      <c r="N809">
        <v>12490073</v>
      </c>
      <c r="O809" t="s">
        <v>8153</v>
      </c>
      <c r="P809" s="507">
        <v>44825</v>
      </c>
      <c r="Q809" t="s">
        <v>187</v>
      </c>
      <c r="R809" s="507">
        <v>40862</v>
      </c>
      <c r="S809" s="507">
        <v>44782</v>
      </c>
      <c r="T809" t="s">
        <v>181</v>
      </c>
      <c r="U809">
        <v>1204</v>
      </c>
      <c r="X809">
        <v>12</v>
      </c>
      <c r="Y809" t="s">
        <v>259</v>
      </c>
      <c r="AB809" s="507">
        <v>44732</v>
      </c>
      <c r="AC809" t="s">
        <v>177</v>
      </c>
      <c r="AD809" t="s">
        <v>10438</v>
      </c>
      <c r="AE809">
        <v>72000</v>
      </c>
      <c r="AF809" t="s">
        <v>11247</v>
      </c>
      <c r="AI809">
        <v>243239942</v>
      </c>
      <c r="AJ809">
        <v>635258257</v>
      </c>
      <c r="AK809" t="s">
        <v>4836</v>
      </c>
      <c r="AL809">
        <v>0</v>
      </c>
      <c r="AM809">
        <v>0</v>
      </c>
    </row>
    <row r="810" spans="1:39" customFormat="1" ht="12.75">
      <c r="A810">
        <v>2221875</v>
      </c>
      <c r="B810" t="s">
        <v>953</v>
      </c>
      <c r="C810" t="s">
        <v>11248</v>
      </c>
      <c r="D810">
        <v>2221875</v>
      </c>
      <c r="E810" t="s">
        <v>169</v>
      </c>
      <c r="H810" s="507">
        <v>43146</v>
      </c>
      <c r="I810" t="s">
        <v>169</v>
      </c>
      <c r="J810">
        <v>-9</v>
      </c>
      <c r="K810" t="s">
        <v>8</v>
      </c>
      <c r="M810" t="s">
        <v>215</v>
      </c>
      <c r="N810">
        <v>3220008</v>
      </c>
      <c r="O810" t="s">
        <v>3074</v>
      </c>
      <c r="P810" s="507">
        <v>44833</v>
      </c>
      <c r="Q810" t="s">
        <v>187</v>
      </c>
      <c r="R810" s="507">
        <v>44833</v>
      </c>
      <c r="T810" t="s">
        <v>5765</v>
      </c>
      <c r="U810">
        <v>500</v>
      </c>
      <c r="X810">
        <v>5</v>
      </c>
      <c r="Y810" t="s">
        <v>259</v>
      </c>
      <c r="AC810" t="s">
        <v>177</v>
      </c>
      <c r="AD810" t="s">
        <v>11249</v>
      </c>
      <c r="AE810">
        <v>22360</v>
      </c>
      <c r="AF810" t="s">
        <v>11250</v>
      </c>
      <c r="AJ810">
        <v>686325580</v>
      </c>
      <c r="AK810" t="s">
        <v>8567</v>
      </c>
      <c r="AL810">
        <v>0</v>
      </c>
      <c r="AM810">
        <v>0</v>
      </c>
    </row>
    <row r="811" spans="1:39" customFormat="1" ht="12.75">
      <c r="A811">
        <v>565005</v>
      </c>
      <c r="B811" t="s">
        <v>953</v>
      </c>
      <c r="C811" t="s">
        <v>736</v>
      </c>
      <c r="D811">
        <v>565005</v>
      </c>
      <c r="E811" t="s">
        <v>166</v>
      </c>
      <c r="H811" s="507">
        <v>30514</v>
      </c>
      <c r="I811" t="s">
        <v>167</v>
      </c>
      <c r="J811">
        <v>-40</v>
      </c>
      <c r="K811" t="s">
        <v>168</v>
      </c>
      <c r="M811" t="s">
        <v>215</v>
      </c>
      <c r="N811">
        <v>3220008</v>
      </c>
      <c r="O811" t="s">
        <v>3074</v>
      </c>
      <c r="P811" s="507">
        <v>44824</v>
      </c>
      <c r="Q811" t="s">
        <v>187</v>
      </c>
      <c r="R811" s="507">
        <v>37432</v>
      </c>
      <c r="S811" s="507">
        <v>44817</v>
      </c>
      <c r="T811" t="s">
        <v>181</v>
      </c>
      <c r="U811">
        <v>1986</v>
      </c>
      <c r="X811">
        <v>19</v>
      </c>
      <c r="Y811" t="s">
        <v>259</v>
      </c>
      <c r="AC811" t="s">
        <v>177</v>
      </c>
      <c r="AD811" t="s">
        <v>11249</v>
      </c>
      <c r="AE811">
        <v>22360</v>
      </c>
      <c r="AF811" t="s">
        <v>11251</v>
      </c>
      <c r="AJ811">
        <v>686325580</v>
      </c>
      <c r="AK811" t="s">
        <v>8567</v>
      </c>
      <c r="AL811">
        <v>0</v>
      </c>
      <c r="AM811">
        <v>0</v>
      </c>
    </row>
    <row r="812" spans="1:39" customFormat="1" ht="12.75">
      <c r="A812">
        <v>2221892</v>
      </c>
      <c r="B812" t="s">
        <v>953</v>
      </c>
      <c r="C812" t="s">
        <v>7521</v>
      </c>
      <c r="D812">
        <v>2221892</v>
      </c>
      <c r="E812" t="s">
        <v>169</v>
      </c>
      <c r="H812" s="507">
        <v>42050</v>
      </c>
      <c r="I812" t="s">
        <v>169</v>
      </c>
      <c r="J812">
        <v>-9</v>
      </c>
      <c r="K812" t="s">
        <v>8</v>
      </c>
      <c r="M812" t="s">
        <v>215</v>
      </c>
      <c r="N812">
        <v>3220008</v>
      </c>
      <c r="O812" t="s">
        <v>3074</v>
      </c>
      <c r="P812" s="507">
        <v>44835</v>
      </c>
      <c r="Q812" t="s">
        <v>187</v>
      </c>
      <c r="R812" s="507">
        <v>44835</v>
      </c>
      <c r="T812" t="s">
        <v>5765</v>
      </c>
      <c r="U812">
        <v>500</v>
      </c>
      <c r="X812">
        <v>5</v>
      </c>
      <c r="Y812" t="s">
        <v>259</v>
      </c>
      <c r="AC812" t="s">
        <v>177</v>
      </c>
      <c r="AD812" t="s">
        <v>11249</v>
      </c>
      <c r="AE812">
        <v>22360</v>
      </c>
      <c r="AF812" t="s">
        <v>11250</v>
      </c>
      <c r="AJ812">
        <v>686325580</v>
      </c>
      <c r="AK812" t="s">
        <v>8567</v>
      </c>
      <c r="AL812">
        <v>0</v>
      </c>
      <c r="AM812">
        <v>0</v>
      </c>
    </row>
    <row r="813" spans="1:39" customFormat="1" ht="12.75">
      <c r="A813">
        <v>9153350</v>
      </c>
      <c r="B813" t="s">
        <v>11252</v>
      </c>
      <c r="C813" t="s">
        <v>588</v>
      </c>
      <c r="D813">
        <v>9153350</v>
      </c>
      <c r="E813" t="s">
        <v>166</v>
      </c>
      <c r="H813" s="507">
        <v>41772</v>
      </c>
      <c r="I813" t="s">
        <v>169</v>
      </c>
      <c r="J813">
        <v>-9</v>
      </c>
      <c r="K813" t="s">
        <v>8</v>
      </c>
      <c r="M813" t="s">
        <v>275</v>
      </c>
      <c r="N813">
        <v>8911439</v>
      </c>
      <c r="O813" t="s">
        <v>1103</v>
      </c>
      <c r="P813" s="507">
        <v>44827</v>
      </c>
      <c r="Q813" t="s">
        <v>187</v>
      </c>
      <c r="R813" s="507">
        <v>44827</v>
      </c>
      <c r="T813" t="s">
        <v>5765</v>
      </c>
      <c r="U813">
        <v>500</v>
      </c>
      <c r="X813">
        <v>5</v>
      </c>
      <c r="Y813" t="s">
        <v>259</v>
      </c>
      <c r="AC813" t="s">
        <v>177</v>
      </c>
      <c r="AD813" t="s">
        <v>11253</v>
      </c>
      <c r="AE813">
        <v>77123</v>
      </c>
      <c r="AF813" t="s">
        <v>11254</v>
      </c>
      <c r="AJ813">
        <v>626306132</v>
      </c>
      <c r="AK813" t="s">
        <v>11255</v>
      </c>
      <c r="AL813">
        <v>0</v>
      </c>
      <c r="AM813">
        <v>0</v>
      </c>
    </row>
    <row r="814" spans="1:39" customFormat="1" ht="12.75">
      <c r="A814">
        <v>4461042</v>
      </c>
      <c r="B814" t="s">
        <v>3871</v>
      </c>
      <c r="C814" t="s">
        <v>921</v>
      </c>
      <c r="D814">
        <v>4461042</v>
      </c>
      <c r="E814" t="s">
        <v>169</v>
      </c>
      <c r="F814" t="s">
        <v>169</v>
      </c>
      <c r="H814" s="507">
        <v>41888</v>
      </c>
      <c r="I814" t="s">
        <v>169</v>
      </c>
      <c r="J814">
        <v>-9</v>
      </c>
      <c r="K814" t="s">
        <v>8</v>
      </c>
      <c r="M814" t="s">
        <v>228</v>
      </c>
      <c r="N814">
        <v>12440141</v>
      </c>
      <c r="O814" t="s">
        <v>3861</v>
      </c>
      <c r="P814" s="507">
        <v>44812</v>
      </c>
      <c r="Q814" t="s">
        <v>187</v>
      </c>
      <c r="R814" s="507">
        <v>44108</v>
      </c>
      <c r="S814" s="507">
        <v>44797</v>
      </c>
      <c r="T814" t="s">
        <v>181</v>
      </c>
      <c r="U814">
        <v>500</v>
      </c>
      <c r="X814">
        <v>5</v>
      </c>
      <c r="Y814" t="s">
        <v>259</v>
      </c>
      <c r="AC814" t="s">
        <v>177</v>
      </c>
      <c r="AD814" t="s">
        <v>10542</v>
      </c>
      <c r="AE814">
        <v>44700</v>
      </c>
      <c r="AF814" t="s">
        <v>11256</v>
      </c>
      <c r="AJ814">
        <v>661099965</v>
      </c>
      <c r="AK814" t="s">
        <v>4837</v>
      </c>
      <c r="AL814">
        <v>0</v>
      </c>
      <c r="AM814">
        <v>0</v>
      </c>
    </row>
    <row r="815" spans="1:39" customFormat="1" ht="12.75">
      <c r="A815">
        <v>7889015</v>
      </c>
      <c r="B815" t="s">
        <v>5854</v>
      </c>
      <c r="C815" t="s">
        <v>531</v>
      </c>
      <c r="D815">
        <v>7889015</v>
      </c>
      <c r="E815" t="s">
        <v>169</v>
      </c>
      <c r="F815" t="s">
        <v>169</v>
      </c>
      <c r="H815" s="507">
        <v>43022</v>
      </c>
      <c r="I815" t="s">
        <v>169</v>
      </c>
      <c r="J815">
        <v>-9</v>
      </c>
      <c r="K815" t="s">
        <v>8</v>
      </c>
      <c r="M815" t="s">
        <v>238</v>
      </c>
      <c r="N815">
        <v>8781266</v>
      </c>
      <c r="O815" t="s">
        <v>3389</v>
      </c>
      <c r="P815" s="507">
        <v>44827</v>
      </c>
      <c r="Q815" t="s">
        <v>187</v>
      </c>
      <c r="R815" s="507">
        <v>44688</v>
      </c>
      <c r="T815" t="s">
        <v>5765</v>
      </c>
      <c r="U815">
        <v>500</v>
      </c>
      <c r="X815">
        <v>5</v>
      </c>
      <c r="Y815" t="s">
        <v>259</v>
      </c>
      <c r="AC815" t="s">
        <v>177</v>
      </c>
      <c r="AD815" t="s">
        <v>10724</v>
      </c>
      <c r="AE815">
        <v>78690</v>
      </c>
      <c r="AF815" t="s">
        <v>11257</v>
      </c>
      <c r="AJ815">
        <v>660274019</v>
      </c>
      <c r="AK815" t="s">
        <v>11258</v>
      </c>
      <c r="AL815">
        <v>0</v>
      </c>
      <c r="AM815">
        <v>0</v>
      </c>
    </row>
    <row r="816" spans="1:39" customFormat="1" ht="12.75">
      <c r="A816">
        <v>7915817</v>
      </c>
      <c r="B816" t="s">
        <v>7420</v>
      </c>
      <c r="C816" t="s">
        <v>827</v>
      </c>
      <c r="D816">
        <v>7915817</v>
      </c>
      <c r="E816" t="s">
        <v>166</v>
      </c>
      <c r="F816" t="s">
        <v>166</v>
      </c>
      <c r="H816" s="507">
        <v>35379</v>
      </c>
      <c r="I816" t="s">
        <v>167</v>
      </c>
      <c r="J816">
        <v>-40</v>
      </c>
      <c r="K816" t="s">
        <v>8</v>
      </c>
      <c r="M816" t="s">
        <v>236</v>
      </c>
      <c r="N816">
        <v>12490132</v>
      </c>
      <c r="O816" t="s">
        <v>8162</v>
      </c>
      <c r="P816" s="507">
        <v>44805</v>
      </c>
      <c r="Q816" t="s">
        <v>187</v>
      </c>
      <c r="R816" s="507">
        <v>38643</v>
      </c>
      <c r="S816" s="507">
        <v>44478</v>
      </c>
      <c r="T816" t="s">
        <v>7255</v>
      </c>
      <c r="U816">
        <v>811</v>
      </c>
      <c r="X816">
        <v>8</v>
      </c>
      <c r="Y816" t="s">
        <v>259</v>
      </c>
      <c r="AC816" t="s">
        <v>177</v>
      </c>
      <c r="AD816" t="s">
        <v>9727</v>
      </c>
      <c r="AE816">
        <v>49300</v>
      </c>
      <c r="AF816" t="s">
        <v>11259</v>
      </c>
      <c r="AJ816">
        <v>662219448</v>
      </c>
      <c r="AK816" t="s">
        <v>8200</v>
      </c>
      <c r="AL816">
        <v>0</v>
      </c>
      <c r="AM816">
        <v>0</v>
      </c>
    </row>
    <row r="817" spans="1:39" customFormat="1" ht="12.75">
      <c r="A817">
        <v>4532737</v>
      </c>
      <c r="B817" t="s">
        <v>5855</v>
      </c>
      <c r="C817" t="s">
        <v>902</v>
      </c>
      <c r="D817">
        <v>4532737</v>
      </c>
      <c r="E817" t="s">
        <v>169</v>
      </c>
      <c r="F817" t="s">
        <v>169</v>
      </c>
      <c r="H817" s="507">
        <v>41787</v>
      </c>
      <c r="I817" t="s">
        <v>169</v>
      </c>
      <c r="J817">
        <v>-9</v>
      </c>
      <c r="K817" t="s">
        <v>8</v>
      </c>
      <c r="M817" t="s">
        <v>2764</v>
      </c>
      <c r="N817">
        <v>4450026</v>
      </c>
      <c r="O817" t="s">
        <v>2766</v>
      </c>
      <c r="P817" s="507">
        <v>44799</v>
      </c>
      <c r="Q817" t="s">
        <v>187</v>
      </c>
      <c r="R817" s="507">
        <v>44501</v>
      </c>
      <c r="T817" t="s">
        <v>5765</v>
      </c>
      <c r="U817">
        <v>500</v>
      </c>
      <c r="X817">
        <v>5</v>
      </c>
      <c r="Y817" t="s">
        <v>259</v>
      </c>
      <c r="AC817" t="s">
        <v>177</v>
      </c>
      <c r="AD817" t="s">
        <v>9901</v>
      </c>
      <c r="AE817">
        <v>45100</v>
      </c>
      <c r="AF817" t="s">
        <v>9902</v>
      </c>
      <c r="AK817" t="s">
        <v>5600</v>
      </c>
      <c r="AL817">
        <v>0</v>
      </c>
      <c r="AM817">
        <v>0</v>
      </c>
    </row>
    <row r="818" spans="1:39" customFormat="1" ht="12.75">
      <c r="A818">
        <v>9143724</v>
      </c>
      <c r="B818" t="s">
        <v>7421</v>
      </c>
      <c r="C818" t="s">
        <v>958</v>
      </c>
      <c r="D818">
        <v>9143724</v>
      </c>
      <c r="E818" t="s">
        <v>166</v>
      </c>
      <c r="F818" t="s">
        <v>166</v>
      </c>
      <c r="H818" s="507">
        <v>39635</v>
      </c>
      <c r="I818" t="s">
        <v>200</v>
      </c>
      <c r="J818">
        <v>-15</v>
      </c>
      <c r="K818" t="s">
        <v>168</v>
      </c>
      <c r="M818" t="s">
        <v>238</v>
      </c>
      <c r="N818">
        <v>8781477</v>
      </c>
      <c r="O818" t="s">
        <v>3567</v>
      </c>
      <c r="P818" s="507">
        <v>44806</v>
      </c>
      <c r="Q818" t="s">
        <v>187</v>
      </c>
      <c r="R818" s="507">
        <v>42275</v>
      </c>
      <c r="T818" t="s">
        <v>5765</v>
      </c>
      <c r="U818">
        <v>1286</v>
      </c>
      <c r="X818">
        <v>12</v>
      </c>
      <c r="Y818" t="s">
        <v>259</v>
      </c>
      <c r="AB818" s="507">
        <v>44743</v>
      </c>
      <c r="AC818" t="s">
        <v>177</v>
      </c>
      <c r="AD818" t="s">
        <v>11260</v>
      </c>
      <c r="AE818">
        <v>91390</v>
      </c>
      <c r="AF818" t="s">
        <v>11261</v>
      </c>
      <c r="AJ818">
        <v>625726206</v>
      </c>
      <c r="AK818" t="s">
        <v>7422</v>
      </c>
      <c r="AL818">
        <v>0</v>
      </c>
      <c r="AM818">
        <v>0</v>
      </c>
    </row>
    <row r="819" spans="1:39" customFormat="1" ht="12.75">
      <c r="A819">
        <v>7716460</v>
      </c>
      <c r="B819" t="s">
        <v>3288</v>
      </c>
      <c r="C819" t="s">
        <v>1112</v>
      </c>
      <c r="D819">
        <v>7716460</v>
      </c>
      <c r="E819" t="s">
        <v>166</v>
      </c>
      <c r="F819" t="s">
        <v>166</v>
      </c>
      <c r="H819" s="507">
        <v>33527</v>
      </c>
      <c r="I819" t="s">
        <v>167</v>
      </c>
      <c r="J819">
        <v>-40</v>
      </c>
      <c r="K819" t="s">
        <v>168</v>
      </c>
      <c r="M819" t="s">
        <v>206</v>
      </c>
      <c r="N819">
        <v>8770474</v>
      </c>
      <c r="O819" t="s">
        <v>836</v>
      </c>
      <c r="P819" s="507">
        <v>44790</v>
      </c>
      <c r="Q819" t="s">
        <v>187</v>
      </c>
      <c r="R819" s="507">
        <v>37911</v>
      </c>
      <c r="S819" s="507">
        <v>44076</v>
      </c>
      <c r="T819" t="s">
        <v>7255</v>
      </c>
      <c r="U819">
        <v>1719</v>
      </c>
      <c r="X819">
        <v>17</v>
      </c>
      <c r="Y819" t="s">
        <v>259</v>
      </c>
      <c r="AC819" t="s">
        <v>177</v>
      </c>
      <c r="AD819" t="s">
        <v>11262</v>
      </c>
      <c r="AE819">
        <v>77310</v>
      </c>
      <c r="AF819" t="s">
        <v>11263</v>
      </c>
      <c r="AK819" t="s">
        <v>4105</v>
      </c>
      <c r="AL819">
        <v>0</v>
      </c>
      <c r="AM819">
        <v>0</v>
      </c>
    </row>
    <row r="820" spans="1:39" customFormat="1" ht="12.75">
      <c r="A820">
        <v>1413692</v>
      </c>
      <c r="B820" t="s">
        <v>3397</v>
      </c>
      <c r="C820" t="s">
        <v>3398</v>
      </c>
      <c r="D820">
        <v>1413692</v>
      </c>
      <c r="E820" t="s">
        <v>166</v>
      </c>
      <c r="F820" t="s">
        <v>166</v>
      </c>
      <c r="H820" s="507">
        <v>32906</v>
      </c>
      <c r="I820" t="s">
        <v>167</v>
      </c>
      <c r="J820">
        <v>-40</v>
      </c>
      <c r="K820" t="s">
        <v>168</v>
      </c>
      <c r="M820" t="s">
        <v>203</v>
      </c>
      <c r="N820">
        <v>8921458</v>
      </c>
      <c r="O820" t="s">
        <v>272</v>
      </c>
      <c r="P820" s="507">
        <v>44811</v>
      </c>
      <c r="Q820" t="s">
        <v>187</v>
      </c>
      <c r="R820" s="507">
        <v>37432</v>
      </c>
      <c r="S820" s="507">
        <v>44466</v>
      </c>
      <c r="T820" t="s">
        <v>7255</v>
      </c>
      <c r="U820">
        <v>2073</v>
      </c>
      <c r="V820" t="s">
        <v>172</v>
      </c>
      <c r="W820">
        <v>893</v>
      </c>
      <c r="X820" t="s">
        <v>173</v>
      </c>
      <c r="Y820" t="s">
        <v>259</v>
      </c>
      <c r="AB820" s="507">
        <v>43282</v>
      </c>
      <c r="AC820" t="s">
        <v>177</v>
      </c>
      <c r="AD820" t="s">
        <v>11264</v>
      </c>
      <c r="AE820">
        <v>92300</v>
      </c>
      <c r="AF820" t="s">
        <v>11265</v>
      </c>
      <c r="AK820" t="s">
        <v>4106</v>
      </c>
      <c r="AL820">
        <v>0</v>
      </c>
      <c r="AM820">
        <v>0</v>
      </c>
    </row>
    <row r="821" spans="1:39" customFormat="1" ht="12.75">
      <c r="A821">
        <v>7725010</v>
      </c>
      <c r="B821" t="s">
        <v>960</v>
      </c>
      <c r="C821" t="s">
        <v>182</v>
      </c>
      <c r="D821">
        <v>7725010</v>
      </c>
      <c r="E821" t="s">
        <v>166</v>
      </c>
      <c r="F821" t="s">
        <v>166</v>
      </c>
      <c r="H821" s="507">
        <v>36041</v>
      </c>
      <c r="I821" t="s">
        <v>167</v>
      </c>
      <c r="J821">
        <v>-40</v>
      </c>
      <c r="K821" t="s">
        <v>168</v>
      </c>
      <c r="M821" t="s">
        <v>246</v>
      </c>
      <c r="N821">
        <v>8940033</v>
      </c>
      <c r="O821" t="s">
        <v>399</v>
      </c>
      <c r="P821" s="507">
        <v>44813</v>
      </c>
      <c r="Q821" t="s">
        <v>187</v>
      </c>
      <c r="R821" s="507">
        <v>40827</v>
      </c>
      <c r="S821" s="507">
        <v>44813</v>
      </c>
      <c r="T821" t="s">
        <v>181</v>
      </c>
      <c r="U821">
        <v>1798</v>
      </c>
      <c r="X821">
        <v>17</v>
      </c>
      <c r="Y821" t="s">
        <v>259</v>
      </c>
      <c r="AB821" s="507">
        <v>43647</v>
      </c>
      <c r="AC821" t="s">
        <v>177</v>
      </c>
      <c r="AD821" t="s">
        <v>11266</v>
      </c>
      <c r="AE821">
        <v>77220</v>
      </c>
      <c r="AF821" t="s">
        <v>11267</v>
      </c>
      <c r="AJ821">
        <v>664118650</v>
      </c>
      <c r="AK821" t="s">
        <v>4107</v>
      </c>
      <c r="AL821">
        <v>0</v>
      </c>
      <c r="AM821">
        <v>0</v>
      </c>
    </row>
    <row r="822" spans="1:39" customFormat="1" ht="12.75">
      <c r="A822">
        <v>9540961</v>
      </c>
      <c r="B822" t="s">
        <v>8568</v>
      </c>
      <c r="C822" t="s">
        <v>8570</v>
      </c>
      <c r="D822">
        <v>9540961</v>
      </c>
      <c r="E822" t="s">
        <v>169</v>
      </c>
      <c r="H822" s="507">
        <v>41458</v>
      </c>
      <c r="I822" t="s">
        <v>251</v>
      </c>
      <c r="J822">
        <v>-10</v>
      </c>
      <c r="K822" t="s">
        <v>8</v>
      </c>
      <c r="M822" t="s">
        <v>232</v>
      </c>
      <c r="N822">
        <v>8950553</v>
      </c>
      <c r="O822" t="s">
        <v>255</v>
      </c>
      <c r="P822" s="507">
        <v>44819</v>
      </c>
      <c r="Q822" t="s">
        <v>187</v>
      </c>
      <c r="R822" s="507">
        <v>44819</v>
      </c>
      <c r="T822" t="s">
        <v>5765</v>
      </c>
      <c r="U822">
        <v>500</v>
      </c>
      <c r="X822">
        <v>5</v>
      </c>
      <c r="Y822" t="s">
        <v>259</v>
      </c>
      <c r="AC822" t="s">
        <v>177</v>
      </c>
      <c r="AD822" t="s">
        <v>11268</v>
      </c>
      <c r="AE822">
        <v>95250</v>
      </c>
      <c r="AF822" t="s">
        <v>11269</v>
      </c>
      <c r="AI822">
        <v>603606287</v>
      </c>
      <c r="AK822" t="s">
        <v>8569</v>
      </c>
      <c r="AL822">
        <v>0</v>
      </c>
      <c r="AM822">
        <v>0</v>
      </c>
    </row>
    <row r="823" spans="1:39" customFormat="1" ht="12.75">
      <c r="A823">
        <v>4921373</v>
      </c>
      <c r="B823" t="s">
        <v>2391</v>
      </c>
      <c r="C823" t="s">
        <v>508</v>
      </c>
      <c r="D823">
        <v>4921373</v>
      </c>
      <c r="E823" t="s">
        <v>166</v>
      </c>
      <c r="F823" t="s">
        <v>166</v>
      </c>
      <c r="H823" s="507">
        <v>30523</v>
      </c>
      <c r="I823" t="s">
        <v>167</v>
      </c>
      <c r="J823">
        <v>-40</v>
      </c>
      <c r="K823" t="s">
        <v>168</v>
      </c>
      <c r="M823" t="s">
        <v>228</v>
      </c>
      <c r="N823">
        <v>12440021</v>
      </c>
      <c r="O823" t="s">
        <v>229</v>
      </c>
      <c r="P823" s="507">
        <v>44812</v>
      </c>
      <c r="Q823" t="s">
        <v>187</v>
      </c>
      <c r="R823" s="507">
        <v>37432</v>
      </c>
      <c r="S823" s="507">
        <v>43984</v>
      </c>
      <c r="T823" t="s">
        <v>7255</v>
      </c>
      <c r="U823">
        <v>2334</v>
      </c>
      <c r="V823" t="s">
        <v>172</v>
      </c>
      <c r="W823">
        <v>408</v>
      </c>
      <c r="X823" t="s">
        <v>173</v>
      </c>
      <c r="Y823" t="s">
        <v>259</v>
      </c>
      <c r="AC823" t="s">
        <v>177</v>
      </c>
      <c r="AD823" t="s">
        <v>11270</v>
      </c>
      <c r="AE823">
        <v>44115</v>
      </c>
      <c r="AF823" t="s">
        <v>11271</v>
      </c>
      <c r="AK823" t="s">
        <v>4838</v>
      </c>
      <c r="AL823">
        <v>0</v>
      </c>
      <c r="AM823">
        <v>0</v>
      </c>
    </row>
    <row r="824" spans="1:39" customFormat="1" ht="12.75">
      <c r="A824">
        <v>4450376</v>
      </c>
      <c r="B824" t="s">
        <v>2391</v>
      </c>
      <c r="C824" t="s">
        <v>879</v>
      </c>
      <c r="D824">
        <v>4450376</v>
      </c>
      <c r="E824" t="s">
        <v>166</v>
      </c>
      <c r="F824" t="s">
        <v>166</v>
      </c>
      <c r="H824" s="507">
        <v>39931</v>
      </c>
      <c r="I824" t="s">
        <v>340</v>
      </c>
      <c r="J824">
        <v>-14</v>
      </c>
      <c r="K824" t="s">
        <v>168</v>
      </c>
      <c r="M824" t="s">
        <v>228</v>
      </c>
      <c r="N824">
        <v>12440021</v>
      </c>
      <c r="O824" t="s">
        <v>229</v>
      </c>
      <c r="P824" s="507">
        <v>44812</v>
      </c>
      <c r="Q824" t="s">
        <v>187</v>
      </c>
      <c r="R824" s="507">
        <v>41590</v>
      </c>
      <c r="T824" t="s">
        <v>5765</v>
      </c>
      <c r="U824">
        <v>1005</v>
      </c>
      <c r="X824">
        <v>10</v>
      </c>
      <c r="Y824" t="s">
        <v>259</v>
      </c>
      <c r="AC824" t="s">
        <v>177</v>
      </c>
      <c r="AD824" t="s">
        <v>11272</v>
      </c>
      <c r="AE824">
        <v>49270</v>
      </c>
      <c r="AF824" t="s">
        <v>11273</v>
      </c>
      <c r="AK824" t="s">
        <v>4838</v>
      </c>
      <c r="AL824">
        <v>0</v>
      </c>
      <c r="AM824">
        <v>0</v>
      </c>
    </row>
    <row r="825" spans="1:39" customFormat="1" ht="12.75">
      <c r="A825" t="s">
        <v>964</v>
      </c>
      <c r="B825" t="s">
        <v>965</v>
      </c>
      <c r="C825" t="s">
        <v>315</v>
      </c>
      <c r="D825" t="s">
        <v>964</v>
      </c>
      <c r="E825" t="s">
        <v>166</v>
      </c>
      <c r="F825" t="s">
        <v>166</v>
      </c>
      <c r="H825" s="507">
        <v>36073</v>
      </c>
      <c r="I825" t="s">
        <v>167</v>
      </c>
      <c r="J825">
        <v>-40</v>
      </c>
      <c r="K825" t="s">
        <v>168</v>
      </c>
      <c r="M825" t="s">
        <v>170</v>
      </c>
      <c r="N825">
        <v>8931466</v>
      </c>
      <c r="O825" t="s">
        <v>7303</v>
      </c>
      <c r="P825" s="507">
        <v>44825</v>
      </c>
      <c r="Q825" t="s">
        <v>187</v>
      </c>
      <c r="R825" s="507">
        <v>38495</v>
      </c>
      <c r="S825" s="507">
        <v>44809</v>
      </c>
      <c r="T825" t="s">
        <v>181</v>
      </c>
      <c r="U825">
        <v>3360</v>
      </c>
      <c r="V825" t="s">
        <v>172</v>
      </c>
      <c r="W825">
        <v>16</v>
      </c>
      <c r="X825" t="s">
        <v>173</v>
      </c>
      <c r="Y825" t="s">
        <v>259</v>
      </c>
      <c r="AB825" s="507">
        <v>43282</v>
      </c>
      <c r="AC825" t="s">
        <v>177</v>
      </c>
      <c r="AD825" t="s">
        <v>10060</v>
      </c>
      <c r="AE825">
        <v>75012</v>
      </c>
      <c r="AF825" t="s">
        <v>11274</v>
      </c>
      <c r="AG825" t="s">
        <v>11275</v>
      </c>
      <c r="AJ825">
        <v>631404420</v>
      </c>
      <c r="AK825" t="s">
        <v>4108</v>
      </c>
      <c r="AL825">
        <v>0</v>
      </c>
      <c r="AM825">
        <v>0</v>
      </c>
    </row>
    <row r="826" spans="1:39" customFormat="1" ht="12.75">
      <c r="A826">
        <v>4462789</v>
      </c>
      <c r="B826" t="s">
        <v>8201</v>
      </c>
      <c r="C826" t="s">
        <v>250</v>
      </c>
      <c r="D826">
        <v>4462789</v>
      </c>
      <c r="E826" t="s">
        <v>166</v>
      </c>
      <c r="F826" t="s">
        <v>166</v>
      </c>
      <c r="H826" s="507">
        <v>41551</v>
      </c>
      <c r="I826" t="s">
        <v>251</v>
      </c>
      <c r="J826">
        <v>-10</v>
      </c>
      <c r="K826" t="s">
        <v>168</v>
      </c>
      <c r="M826" t="s">
        <v>228</v>
      </c>
      <c r="N826">
        <v>12440058</v>
      </c>
      <c r="O826" t="s">
        <v>2154</v>
      </c>
      <c r="P826" s="507">
        <v>44811</v>
      </c>
      <c r="Q826" t="s">
        <v>187</v>
      </c>
      <c r="R826" s="507">
        <v>44566</v>
      </c>
      <c r="T826" t="s">
        <v>5765</v>
      </c>
      <c r="U826">
        <v>507</v>
      </c>
      <c r="X826">
        <v>5</v>
      </c>
      <c r="Y826" t="s">
        <v>259</v>
      </c>
      <c r="AC826" t="s">
        <v>177</v>
      </c>
      <c r="AD826" t="s">
        <v>9941</v>
      </c>
      <c r="AE826">
        <v>44000</v>
      </c>
      <c r="AF826" t="s">
        <v>11276</v>
      </c>
      <c r="AJ826">
        <v>685345849</v>
      </c>
      <c r="AK826" t="s">
        <v>8202</v>
      </c>
      <c r="AL826">
        <v>0</v>
      </c>
      <c r="AM826">
        <v>0</v>
      </c>
    </row>
    <row r="827" spans="1:39" customFormat="1" ht="12.75">
      <c r="A827">
        <v>3664</v>
      </c>
      <c r="B827" t="s">
        <v>2879</v>
      </c>
      <c r="C827" t="s">
        <v>955</v>
      </c>
      <c r="D827">
        <v>3664</v>
      </c>
      <c r="E827" t="s">
        <v>166</v>
      </c>
      <c r="F827" t="s">
        <v>166</v>
      </c>
      <c r="H827" s="507">
        <v>19688</v>
      </c>
      <c r="I827" t="s">
        <v>385</v>
      </c>
      <c r="J827">
        <v>-70</v>
      </c>
      <c r="K827" t="s">
        <v>168</v>
      </c>
      <c r="M827" t="s">
        <v>2770</v>
      </c>
      <c r="N827">
        <v>4360002</v>
      </c>
      <c r="O827" t="s">
        <v>2771</v>
      </c>
      <c r="P827" s="507">
        <v>44748</v>
      </c>
      <c r="Q827" t="s">
        <v>187</v>
      </c>
      <c r="R827" s="507">
        <v>37432</v>
      </c>
      <c r="T827" t="s">
        <v>5760</v>
      </c>
      <c r="U827">
        <v>1666</v>
      </c>
      <c r="X827">
        <v>16</v>
      </c>
      <c r="Y827" t="s">
        <v>5788</v>
      </c>
      <c r="Z827">
        <v>4360724</v>
      </c>
      <c r="AA827" t="s">
        <v>11277</v>
      </c>
      <c r="AC827" t="s">
        <v>177</v>
      </c>
      <c r="AD827" t="s">
        <v>10555</v>
      </c>
      <c r="AE827">
        <v>36000</v>
      </c>
      <c r="AF827" t="s">
        <v>11278</v>
      </c>
      <c r="AI827">
        <v>677916370</v>
      </c>
      <c r="AJ827">
        <v>677916370</v>
      </c>
      <c r="AK827" t="s">
        <v>5519</v>
      </c>
      <c r="AL827">
        <v>0</v>
      </c>
      <c r="AM827">
        <v>0</v>
      </c>
    </row>
    <row r="828" spans="1:39" customFormat="1" ht="12.75">
      <c r="A828">
        <v>9153132</v>
      </c>
      <c r="B828" t="s">
        <v>8571</v>
      </c>
      <c r="C828" t="s">
        <v>439</v>
      </c>
      <c r="D828">
        <v>9153132</v>
      </c>
      <c r="E828" t="s">
        <v>166</v>
      </c>
      <c r="H828" s="507">
        <v>41563</v>
      </c>
      <c r="I828" t="s">
        <v>251</v>
      </c>
      <c r="J828">
        <v>-10</v>
      </c>
      <c r="K828" t="s">
        <v>8</v>
      </c>
      <c r="M828" t="s">
        <v>275</v>
      </c>
      <c r="N828">
        <v>8910861</v>
      </c>
      <c r="O828" t="s">
        <v>3563</v>
      </c>
      <c r="P828" s="507">
        <v>44820</v>
      </c>
      <c r="Q828" t="s">
        <v>187</v>
      </c>
      <c r="R828" s="507">
        <v>44820</v>
      </c>
      <c r="T828" t="s">
        <v>5765</v>
      </c>
      <c r="U828">
        <v>500</v>
      </c>
      <c r="X828">
        <v>5</v>
      </c>
      <c r="Y828" t="s">
        <v>259</v>
      </c>
      <c r="AC828" t="s">
        <v>177</v>
      </c>
      <c r="AD828" t="s">
        <v>11279</v>
      </c>
      <c r="AE828">
        <v>91430</v>
      </c>
      <c r="AF828" t="s">
        <v>11280</v>
      </c>
      <c r="AJ828">
        <v>609177477</v>
      </c>
      <c r="AK828" t="s">
        <v>8572</v>
      </c>
      <c r="AL828">
        <v>1</v>
      </c>
      <c r="AM828">
        <v>0</v>
      </c>
    </row>
    <row r="829" spans="1:39" customFormat="1" ht="12.75">
      <c r="A829">
        <v>4920148</v>
      </c>
      <c r="B829" t="s">
        <v>2393</v>
      </c>
      <c r="C829" t="s">
        <v>2394</v>
      </c>
      <c r="D829">
        <v>4920148</v>
      </c>
      <c r="E829" t="s">
        <v>166</v>
      </c>
      <c r="F829" t="s">
        <v>166</v>
      </c>
      <c r="H829" s="507">
        <v>25898</v>
      </c>
      <c r="I829" t="s">
        <v>367</v>
      </c>
      <c r="J829">
        <v>-60</v>
      </c>
      <c r="K829" t="s">
        <v>8</v>
      </c>
      <c r="M829" t="s">
        <v>236</v>
      </c>
      <c r="N829">
        <v>12490029</v>
      </c>
      <c r="O829" t="s">
        <v>2164</v>
      </c>
      <c r="P829" s="507">
        <v>44803</v>
      </c>
      <c r="Q829" t="s">
        <v>187</v>
      </c>
      <c r="R829" s="507">
        <v>37432</v>
      </c>
      <c r="S829" s="507">
        <v>44802</v>
      </c>
      <c r="T829" t="s">
        <v>181</v>
      </c>
      <c r="U829">
        <v>1604</v>
      </c>
      <c r="V829" t="s">
        <v>172</v>
      </c>
      <c r="W829">
        <v>246</v>
      </c>
      <c r="X829" t="s">
        <v>173</v>
      </c>
      <c r="Y829" t="s">
        <v>259</v>
      </c>
      <c r="AB829" s="507">
        <v>43647</v>
      </c>
      <c r="AC829" t="s">
        <v>177</v>
      </c>
      <c r="AD829" t="s">
        <v>11281</v>
      </c>
      <c r="AE829">
        <v>49190</v>
      </c>
      <c r="AF829" t="s">
        <v>11282</v>
      </c>
      <c r="AI829">
        <v>241668571</v>
      </c>
      <c r="AJ829">
        <v>687489911</v>
      </c>
      <c r="AK829" t="s">
        <v>4839</v>
      </c>
      <c r="AL829">
        <v>0</v>
      </c>
      <c r="AM829">
        <v>0</v>
      </c>
    </row>
    <row r="830" spans="1:39" customFormat="1" ht="12.75">
      <c r="A830">
        <v>7869110</v>
      </c>
      <c r="B830" t="s">
        <v>968</v>
      </c>
      <c r="C830" t="s">
        <v>448</v>
      </c>
      <c r="D830">
        <v>7869110</v>
      </c>
      <c r="E830" t="s">
        <v>166</v>
      </c>
      <c r="F830" t="s">
        <v>166</v>
      </c>
      <c r="H830" s="507">
        <v>38130</v>
      </c>
      <c r="I830" t="s">
        <v>7238</v>
      </c>
      <c r="J830">
        <v>-19</v>
      </c>
      <c r="K830" t="s">
        <v>168</v>
      </c>
      <c r="M830" t="s">
        <v>238</v>
      </c>
      <c r="N830">
        <v>8780627</v>
      </c>
      <c r="O830" t="s">
        <v>384</v>
      </c>
      <c r="P830" s="507">
        <v>44813</v>
      </c>
      <c r="Q830" t="s">
        <v>187</v>
      </c>
      <c r="R830" s="507">
        <v>41534</v>
      </c>
      <c r="S830" s="507">
        <v>44819</v>
      </c>
      <c r="T830" t="s">
        <v>181</v>
      </c>
      <c r="U830">
        <v>1892</v>
      </c>
      <c r="X830">
        <v>18</v>
      </c>
      <c r="Y830" t="s">
        <v>259</v>
      </c>
      <c r="AB830" s="507">
        <v>43647</v>
      </c>
      <c r="AC830" t="s">
        <v>177</v>
      </c>
      <c r="AD830" t="s">
        <v>10160</v>
      </c>
      <c r="AE830">
        <v>78600</v>
      </c>
      <c r="AF830" t="s">
        <v>11283</v>
      </c>
      <c r="AG830" t="s">
        <v>11284</v>
      </c>
      <c r="AJ830">
        <v>782267758</v>
      </c>
      <c r="AK830" t="s">
        <v>4109</v>
      </c>
      <c r="AL830">
        <v>0</v>
      </c>
      <c r="AM830">
        <v>0</v>
      </c>
    </row>
    <row r="831" spans="1:39" customFormat="1" ht="12.75">
      <c r="A831">
        <v>8526136</v>
      </c>
      <c r="B831" t="s">
        <v>2395</v>
      </c>
      <c r="C831" t="s">
        <v>497</v>
      </c>
      <c r="D831">
        <v>8526136</v>
      </c>
      <c r="E831" t="s">
        <v>166</v>
      </c>
      <c r="F831" t="s">
        <v>166</v>
      </c>
      <c r="H831" s="507">
        <v>38809</v>
      </c>
      <c r="I831" t="s">
        <v>198</v>
      </c>
      <c r="J831">
        <v>-17</v>
      </c>
      <c r="K831" t="s">
        <v>168</v>
      </c>
      <c r="M831" t="s">
        <v>228</v>
      </c>
      <c r="N831">
        <v>12440021</v>
      </c>
      <c r="O831" t="s">
        <v>229</v>
      </c>
      <c r="P831" s="507">
        <v>44816</v>
      </c>
      <c r="Q831" t="s">
        <v>187</v>
      </c>
      <c r="R831" s="507">
        <v>41884</v>
      </c>
      <c r="T831" t="s">
        <v>5765</v>
      </c>
      <c r="U831">
        <v>2170</v>
      </c>
      <c r="V831" t="s">
        <v>172</v>
      </c>
      <c r="W831">
        <v>664</v>
      </c>
      <c r="X831" t="s">
        <v>173</v>
      </c>
      <c r="Y831" t="s">
        <v>259</v>
      </c>
      <c r="AB831" s="507">
        <v>44013</v>
      </c>
      <c r="AC831" t="s">
        <v>177</v>
      </c>
      <c r="AD831" t="s">
        <v>10231</v>
      </c>
      <c r="AE831">
        <v>85170</v>
      </c>
      <c r="AF831" t="s">
        <v>11285</v>
      </c>
      <c r="AJ831">
        <v>629472760</v>
      </c>
      <c r="AK831" t="s">
        <v>9442</v>
      </c>
      <c r="AL831">
        <v>0</v>
      </c>
      <c r="AM831">
        <v>0</v>
      </c>
    </row>
    <row r="832" spans="1:39" customFormat="1" ht="12.75">
      <c r="A832">
        <v>7710057</v>
      </c>
      <c r="B832" t="s">
        <v>970</v>
      </c>
      <c r="C832" t="s">
        <v>202</v>
      </c>
      <c r="D832">
        <v>7710057</v>
      </c>
      <c r="E832" t="s">
        <v>166</v>
      </c>
      <c r="F832" t="s">
        <v>166</v>
      </c>
      <c r="H832" s="507">
        <v>27015</v>
      </c>
      <c r="I832" t="s">
        <v>192</v>
      </c>
      <c r="J832">
        <v>-50</v>
      </c>
      <c r="K832" t="s">
        <v>168</v>
      </c>
      <c r="M832" t="s">
        <v>206</v>
      </c>
      <c r="N832">
        <v>8771184</v>
      </c>
      <c r="O832" t="s">
        <v>285</v>
      </c>
      <c r="P832" s="507">
        <v>44812</v>
      </c>
      <c r="Q832" t="s">
        <v>187</v>
      </c>
      <c r="R832" s="507">
        <v>37432</v>
      </c>
      <c r="S832" s="507">
        <v>44427</v>
      </c>
      <c r="T832" t="s">
        <v>7255</v>
      </c>
      <c r="U832">
        <v>1714</v>
      </c>
      <c r="X832">
        <v>17</v>
      </c>
      <c r="Y832" t="s">
        <v>259</v>
      </c>
      <c r="AC832" t="s">
        <v>177</v>
      </c>
      <c r="AD832" t="s">
        <v>11286</v>
      </c>
      <c r="AE832">
        <v>77185</v>
      </c>
      <c r="AF832" t="s">
        <v>11287</v>
      </c>
      <c r="AJ832">
        <v>681665526</v>
      </c>
      <c r="AK832" t="s">
        <v>4110</v>
      </c>
      <c r="AL832">
        <v>0</v>
      </c>
      <c r="AM832">
        <v>0</v>
      </c>
    </row>
    <row r="833" spans="1:39" customFormat="1" ht="12.75">
      <c r="A833">
        <v>364558</v>
      </c>
      <c r="B833" t="s">
        <v>2880</v>
      </c>
      <c r="C833" t="s">
        <v>972</v>
      </c>
      <c r="D833">
        <v>364558</v>
      </c>
      <c r="E833" t="s">
        <v>166</v>
      </c>
      <c r="F833" t="s">
        <v>166</v>
      </c>
      <c r="H833" s="507">
        <v>31111</v>
      </c>
      <c r="I833" t="s">
        <v>167</v>
      </c>
      <c r="J833">
        <v>-40</v>
      </c>
      <c r="K833" t="s">
        <v>8</v>
      </c>
      <c r="M833" t="s">
        <v>2770</v>
      </c>
      <c r="N833">
        <v>4360728</v>
      </c>
      <c r="O833" t="s">
        <v>5983</v>
      </c>
      <c r="P833" s="507">
        <v>44820</v>
      </c>
      <c r="Q833" t="s">
        <v>187</v>
      </c>
      <c r="R833" s="507">
        <v>37432</v>
      </c>
      <c r="S833" s="507">
        <v>44799</v>
      </c>
      <c r="T833" t="s">
        <v>181</v>
      </c>
      <c r="U833">
        <v>843</v>
      </c>
      <c r="X833">
        <v>8</v>
      </c>
      <c r="Y833" t="s">
        <v>259</v>
      </c>
      <c r="AB833" s="507">
        <v>44753</v>
      </c>
      <c r="AC833" t="s">
        <v>177</v>
      </c>
      <c r="AD833" t="s">
        <v>11288</v>
      </c>
      <c r="AE833">
        <v>36320</v>
      </c>
      <c r="AF833" t="s">
        <v>11289</v>
      </c>
      <c r="AJ833">
        <v>684900270</v>
      </c>
      <c r="AK833" t="s">
        <v>5856</v>
      </c>
      <c r="AL833">
        <v>1</v>
      </c>
      <c r="AM833">
        <v>1</v>
      </c>
    </row>
    <row r="834" spans="1:39" customFormat="1" ht="12.75">
      <c r="A834">
        <v>7623280</v>
      </c>
      <c r="B834" t="s">
        <v>971</v>
      </c>
      <c r="C834" t="s">
        <v>450</v>
      </c>
      <c r="D834">
        <v>7623280</v>
      </c>
      <c r="E834" t="s">
        <v>166</v>
      </c>
      <c r="F834" t="s">
        <v>166</v>
      </c>
      <c r="H834" s="507">
        <v>24244</v>
      </c>
      <c r="I834" t="s">
        <v>367</v>
      </c>
      <c r="J834">
        <v>-60</v>
      </c>
      <c r="K834" t="s">
        <v>168</v>
      </c>
      <c r="M834" t="s">
        <v>232</v>
      </c>
      <c r="N834">
        <v>8950348</v>
      </c>
      <c r="O834" t="s">
        <v>973</v>
      </c>
      <c r="P834" s="507">
        <v>44816</v>
      </c>
      <c r="Q834" t="s">
        <v>187</v>
      </c>
      <c r="R834" s="507">
        <v>37432</v>
      </c>
      <c r="S834" s="507">
        <v>44087</v>
      </c>
      <c r="T834" t="s">
        <v>7255</v>
      </c>
      <c r="U834">
        <v>1891</v>
      </c>
      <c r="X834">
        <v>18</v>
      </c>
      <c r="Y834" t="s">
        <v>259</v>
      </c>
      <c r="AC834" t="s">
        <v>177</v>
      </c>
      <c r="AD834" t="s">
        <v>11290</v>
      </c>
      <c r="AE834">
        <v>92250</v>
      </c>
      <c r="AF834" t="s">
        <v>11291</v>
      </c>
      <c r="AI834">
        <v>632250121</v>
      </c>
      <c r="AJ834">
        <v>632250121</v>
      </c>
      <c r="AK834" t="s">
        <v>5758</v>
      </c>
      <c r="AL834">
        <v>0</v>
      </c>
      <c r="AM834">
        <v>0</v>
      </c>
    </row>
    <row r="835" spans="1:39" customFormat="1" ht="12.75">
      <c r="A835">
        <v>9540880</v>
      </c>
      <c r="B835" t="s">
        <v>8573</v>
      </c>
      <c r="C835" t="s">
        <v>8574</v>
      </c>
      <c r="D835">
        <v>9540880</v>
      </c>
      <c r="E835" t="s">
        <v>169</v>
      </c>
      <c r="H835" s="507">
        <v>42598</v>
      </c>
      <c r="I835" t="s">
        <v>169</v>
      </c>
      <c r="J835">
        <v>-9</v>
      </c>
      <c r="K835" t="s">
        <v>8</v>
      </c>
      <c r="M835" t="s">
        <v>232</v>
      </c>
      <c r="N835">
        <v>8950103</v>
      </c>
      <c r="O835" t="s">
        <v>803</v>
      </c>
      <c r="P835" s="507">
        <v>44815</v>
      </c>
      <c r="Q835" t="s">
        <v>187</v>
      </c>
      <c r="R835" s="507">
        <v>44815</v>
      </c>
      <c r="T835" t="s">
        <v>5765</v>
      </c>
      <c r="U835">
        <v>500</v>
      </c>
      <c r="X835">
        <v>5</v>
      </c>
      <c r="Y835" t="s">
        <v>259</v>
      </c>
      <c r="AC835" t="s">
        <v>177</v>
      </c>
      <c r="AD835" t="s">
        <v>11292</v>
      </c>
      <c r="AE835">
        <v>95220</v>
      </c>
      <c r="AF835" t="s">
        <v>11293</v>
      </c>
      <c r="AK835" t="s">
        <v>8575</v>
      </c>
      <c r="AL835">
        <v>0</v>
      </c>
      <c r="AM835">
        <v>0</v>
      </c>
    </row>
    <row r="836" spans="1:39" customFormat="1" ht="12.75">
      <c r="A836">
        <v>9420750</v>
      </c>
      <c r="B836" t="s">
        <v>974</v>
      </c>
      <c r="C836" t="s">
        <v>862</v>
      </c>
      <c r="D836">
        <v>9420750</v>
      </c>
      <c r="E836" t="s">
        <v>166</v>
      </c>
      <c r="F836" t="s">
        <v>166</v>
      </c>
      <c r="H836" s="507">
        <v>33451</v>
      </c>
      <c r="I836" t="s">
        <v>167</v>
      </c>
      <c r="J836">
        <v>-40</v>
      </c>
      <c r="K836" t="s">
        <v>168</v>
      </c>
      <c r="M836" t="s">
        <v>275</v>
      </c>
      <c r="N836">
        <v>8911083</v>
      </c>
      <c r="O836" t="s">
        <v>299</v>
      </c>
      <c r="P836" s="507">
        <v>44751</v>
      </c>
      <c r="Q836" t="s">
        <v>187</v>
      </c>
      <c r="R836" s="507">
        <v>37432</v>
      </c>
      <c r="S836" s="507">
        <v>43712</v>
      </c>
      <c r="T836" t="s">
        <v>7255</v>
      </c>
      <c r="U836">
        <v>2068</v>
      </c>
      <c r="V836" t="s">
        <v>172</v>
      </c>
      <c r="W836">
        <v>909</v>
      </c>
      <c r="X836" t="s">
        <v>173</v>
      </c>
      <c r="Y836" t="s">
        <v>259</v>
      </c>
      <c r="AB836" s="507">
        <v>43282</v>
      </c>
      <c r="AC836" t="s">
        <v>177</v>
      </c>
      <c r="AD836" t="s">
        <v>10003</v>
      </c>
      <c r="AE836">
        <v>94370</v>
      </c>
      <c r="AF836" t="s">
        <v>11294</v>
      </c>
      <c r="AJ836">
        <v>659497574</v>
      </c>
      <c r="AK836" t="s">
        <v>4111</v>
      </c>
      <c r="AL836">
        <v>0</v>
      </c>
      <c r="AM836">
        <v>0</v>
      </c>
    </row>
    <row r="837" spans="1:39" customFormat="1" ht="12.75">
      <c r="A837">
        <v>2714417</v>
      </c>
      <c r="B837" t="s">
        <v>7423</v>
      </c>
      <c r="C837" t="s">
        <v>257</v>
      </c>
      <c r="D837">
        <v>2714417</v>
      </c>
      <c r="E837" t="s">
        <v>166</v>
      </c>
      <c r="F837" t="s">
        <v>166</v>
      </c>
      <c r="H837" s="507">
        <v>35773</v>
      </c>
      <c r="I837" t="s">
        <v>167</v>
      </c>
      <c r="J837">
        <v>-40</v>
      </c>
      <c r="K837" t="s">
        <v>168</v>
      </c>
      <c r="M837" t="s">
        <v>206</v>
      </c>
      <c r="N837">
        <v>8770426</v>
      </c>
      <c r="O837" t="s">
        <v>507</v>
      </c>
      <c r="P837" s="507">
        <v>44823</v>
      </c>
      <c r="Q837" t="s">
        <v>187</v>
      </c>
      <c r="R837" s="507">
        <v>39009</v>
      </c>
      <c r="S837" s="507">
        <v>44835</v>
      </c>
      <c r="T837" t="s">
        <v>181</v>
      </c>
      <c r="U837">
        <v>1708</v>
      </c>
      <c r="X837">
        <v>17</v>
      </c>
      <c r="Y837" t="s">
        <v>259</v>
      </c>
      <c r="AC837" t="s">
        <v>177</v>
      </c>
      <c r="AD837" t="s">
        <v>10012</v>
      </c>
      <c r="AE837">
        <v>29200</v>
      </c>
      <c r="AF837" t="s">
        <v>11295</v>
      </c>
      <c r="AI837">
        <v>232211704</v>
      </c>
      <c r="AJ837">
        <v>689581932</v>
      </c>
      <c r="AK837" t="s">
        <v>7424</v>
      </c>
      <c r="AL837">
        <v>0</v>
      </c>
      <c r="AM837">
        <v>0</v>
      </c>
    </row>
    <row r="838" spans="1:39" customFormat="1" ht="12.75">
      <c r="A838">
        <v>9462017</v>
      </c>
      <c r="B838" t="s">
        <v>6928</v>
      </c>
      <c r="C838" t="s">
        <v>358</v>
      </c>
      <c r="D838">
        <v>9462017</v>
      </c>
      <c r="E838" t="s">
        <v>166</v>
      </c>
      <c r="F838" t="s">
        <v>166</v>
      </c>
      <c r="H838" s="507">
        <v>41188</v>
      </c>
      <c r="I838" t="s">
        <v>245</v>
      </c>
      <c r="J838">
        <v>-11</v>
      </c>
      <c r="K838" t="s">
        <v>168</v>
      </c>
      <c r="M838" t="s">
        <v>246</v>
      </c>
      <c r="N838">
        <v>8940033</v>
      </c>
      <c r="O838" t="s">
        <v>399</v>
      </c>
      <c r="P838" s="507">
        <v>44811</v>
      </c>
      <c r="Q838" t="s">
        <v>187</v>
      </c>
      <c r="R838" s="507">
        <v>44462</v>
      </c>
      <c r="T838" t="s">
        <v>5765</v>
      </c>
      <c r="U838">
        <v>502</v>
      </c>
      <c r="X838">
        <v>5</v>
      </c>
      <c r="Y838" t="s">
        <v>259</v>
      </c>
      <c r="AC838" t="s">
        <v>177</v>
      </c>
      <c r="AD838" t="s">
        <v>10630</v>
      </c>
      <c r="AE838">
        <v>94700</v>
      </c>
      <c r="AF838" t="s">
        <v>11296</v>
      </c>
      <c r="AJ838">
        <v>675348956</v>
      </c>
      <c r="AK838" t="s">
        <v>6929</v>
      </c>
      <c r="AL838">
        <v>0</v>
      </c>
      <c r="AM838">
        <v>0</v>
      </c>
    </row>
    <row r="839" spans="1:39" customFormat="1" ht="12.75">
      <c r="A839">
        <v>41661</v>
      </c>
      <c r="B839" t="s">
        <v>2396</v>
      </c>
      <c r="C839" t="s">
        <v>674</v>
      </c>
      <c r="D839">
        <v>41661</v>
      </c>
      <c r="E839" t="s">
        <v>166</v>
      </c>
      <c r="F839" t="s">
        <v>166</v>
      </c>
      <c r="H839" s="507">
        <v>25013</v>
      </c>
      <c r="I839" t="s">
        <v>367</v>
      </c>
      <c r="J839">
        <v>-60</v>
      </c>
      <c r="K839" t="s">
        <v>8</v>
      </c>
      <c r="M839" t="s">
        <v>2783</v>
      </c>
      <c r="N839">
        <v>4410612</v>
      </c>
      <c r="O839" t="s">
        <v>2843</v>
      </c>
      <c r="P839" s="507">
        <v>44820</v>
      </c>
      <c r="Q839" t="s">
        <v>187</v>
      </c>
      <c r="R839" s="507">
        <v>37432</v>
      </c>
      <c r="S839" s="507">
        <v>44455</v>
      </c>
      <c r="T839" t="s">
        <v>7255</v>
      </c>
      <c r="U839">
        <v>1327</v>
      </c>
      <c r="X839">
        <v>13</v>
      </c>
      <c r="Y839" t="s">
        <v>259</v>
      </c>
      <c r="AC839" t="s">
        <v>177</v>
      </c>
      <c r="AD839" t="s">
        <v>11297</v>
      </c>
      <c r="AE839">
        <v>41350</v>
      </c>
      <c r="AF839" t="s">
        <v>11298</v>
      </c>
      <c r="AI839">
        <v>254203034</v>
      </c>
      <c r="AJ839">
        <v>662382416</v>
      </c>
      <c r="AK839" t="s">
        <v>11299</v>
      </c>
      <c r="AL839">
        <v>0</v>
      </c>
      <c r="AM839">
        <v>0</v>
      </c>
    </row>
    <row r="840" spans="1:39" customFormat="1" ht="12.75">
      <c r="A840">
        <v>853451</v>
      </c>
      <c r="B840" t="s">
        <v>2396</v>
      </c>
      <c r="C840" t="s">
        <v>1047</v>
      </c>
      <c r="D840">
        <v>853451</v>
      </c>
      <c r="E840" t="s">
        <v>166</v>
      </c>
      <c r="F840" t="s">
        <v>166</v>
      </c>
      <c r="H840" s="507">
        <v>23757</v>
      </c>
      <c r="I840" t="s">
        <v>367</v>
      </c>
      <c r="J840">
        <v>-60</v>
      </c>
      <c r="K840" t="s">
        <v>168</v>
      </c>
      <c r="M840" t="s">
        <v>208</v>
      </c>
      <c r="N840">
        <v>12850001</v>
      </c>
      <c r="O840" t="s">
        <v>8182</v>
      </c>
      <c r="P840" s="507">
        <v>44821</v>
      </c>
      <c r="Q840" t="s">
        <v>187</v>
      </c>
      <c r="R840" s="507">
        <v>37432</v>
      </c>
      <c r="S840" s="507">
        <v>44006</v>
      </c>
      <c r="T840" t="s">
        <v>7255</v>
      </c>
      <c r="U840">
        <v>1655</v>
      </c>
      <c r="X840">
        <v>16</v>
      </c>
      <c r="Y840" t="s">
        <v>259</v>
      </c>
      <c r="AC840" t="s">
        <v>177</v>
      </c>
      <c r="AD840" t="s">
        <v>10657</v>
      </c>
      <c r="AE840">
        <v>85520</v>
      </c>
      <c r="AF840" t="s">
        <v>11300</v>
      </c>
      <c r="AI840">
        <v>251330005</v>
      </c>
      <c r="AJ840" t="s">
        <v>6774</v>
      </c>
      <c r="AK840" t="s">
        <v>6775</v>
      </c>
      <c r="AL840">
        <v>0</v>
      </c>
      <c r="AM840">
        <v>0</v>
      </c>
    </row>
    <row r="841" spans="1:39" customFormat="1" ht="12.75">
      <c r="A841">
        <v>8520070</v>
      </c>
      <c r="B841" t="s">
        <v>2396</v>
      </c>
      <c r="C841" t="s">
        <v>3659</v>
      </c>
      <c r="D841">
        <v>8520070</v>
      </c>
      <c r="E841" t="s">
        <v>166</v>
      </c>
      <c r="F841" t="s">
        <v>166</v>
      </c>
      <c r="H841" s="507">
        <v>37080</v>
      </c>
      <c r="I841" t="s">
        <v>167</v>
      </c>
      <c r="J841">
        <v>-40</v>
      </c>
      <c r="K841" t="s">
        <v>8</v>
      </c>
      <c r="M841" t="s">
        <v>208</v>
      </c>
      <c r="N841">
        <v>12850001</v>
      </c>
      <c r="O841" t="s">
        <v>8182</v>
      </c>
      <c r="P841" s="507">
        <v>44821</v>
      </c>
      <c r="Q841" t="s">
        <v>187</v>
      </c>
      <c r="R841" s="507">
        <v>38694</v>
      </c>
      <c r="S841" s="507">
        <v>44457</v>
      </c>
      <c r="T841" t="s">
        <v>7255</v>
      </c>
      <c r="U841">
        <v>845</v>
      </c>
      <c r="X841">
        <v>8</v>
      </c>
      <c r="Y841" t="s">
        <v>259</v>
      </c>
      <c r="AC841" t="s">
        <v>177</v>
      </c>
      <c r="AD841" t="s">
        <v>11301</v>
      </c>
      <c r="AE841">
        <v>85520</v>
      </c>
      <c r="AF841" t="s">
        <v>11302</v>
      </c>
      <c r="AI841">
        <v>251330005</v>
      </c>
      <c r="AJ841" t="s">
        <v>6776</v>
      </c>
      <c r="AK841" t="s">
        <v>6777</v>
      </c>
      <c r="AL841">
        <v>0</v>
      </c>
      <c r="AM841">
        <v>0</v>
      </c>
    </row>
    <row r="842" spans="1:39" customFormat="1" ht="12.75">
      <c r="A842">
        <v>2813025</v>
      </c>
      <c r="B842" t="s">
        <v>2881</v>
      </c>
      <c r="C842" t="s">
        <v>421</v>
      </c>
      <c r="D842">
        <v>2813025</v>
      </c>
      <c r="E842" t="s">
        <v>166</v>
      </c>
      <c r="F842" t="s">
        <v>166</v>
      </c>
      <c r="H842" s="507">
        <v>39939</v>
      </c>
      <c r="I842" t="s">
        <v>340</v>
      </c>
      <c r="J842">
        <v>-14</v>
      </c>
      <c r="K842" t="s">
        <v>8</v>
      </c>
      <c r="M842" t="s">
        <v>175</v>
      </c>
      <c r="N842">
        <v>4370002</v>
      </c>
      <c r="O842" t="s">
        <v>2769</v>
      </c>
      <c r="P842" s="507">
        <v>44811</v>
      </c>
      <c r="Q842" t="s">
        <v>187</v>
      </c>
      <c r="R842" s="507">
        <v>41346</v>
      </c>
      <c r="T842" t="s">
        <v>5765</v>
      </c>
      <c r="U842">
        <v>986</v>
      </c>
      <c r="X842">
        <v>9</v>
      </c>
      <c r="Y842" t="s">
        <v>259</v>
      </c>
      <c r="AC842" t="s">
        <v>177</v>
      </c>
      <c r="AD842" t="s">
        <v>11303</v>
      </c>
      <c r="AE842">
        <v>28190</v>
      </c>
      <c r="AF842" t="s">
        <v>11304</v>
      </c>
      <c r="AJ842">
        <v>636200506</v>
      </c>
      <c r="AK842" t="s">
        <v>5520</v>
      </c>
      <c r="AL842">
        <v>0</v>
      </c>
      <c r="AM842">
        <v>0</v>
      </c>
    </row>
    <row r="843" spans="1:39" customFormat="1" ht="12.75">
      <c r="A843">
        <v>372921</v>
      </c>
      <c r="B843" t="s">
        <v>2881</v>
      </c>
      <c r="C843" t="s">
        <v>541</v>
      </c>
      <c r="D843">
        <v>372921</v>
      </c>
      <c r="E843" t="s">
        <v>166</v>
      </c>
      <c r="F843" t="s">
        <v>166</v>
      </c>
      <c r="H843" s="507">
        <v>29237</v>
      </c>
      <c r="I843" t="s">
        <v>192</v>
      </c>
      <c r="J843">
        <v>-50</v>
      </c>
      <c r="K843" t="s">
        <v>168</v>
      </c>
      <c r="M843" t="s">
        <v>231</v>
      </c>
      <c r="N843">
        <v>4280322</v>
      </c>
      <c r="O843" t="s">
        <v>2785</v>
      </c>
      <c r="P843" s="507">
        <v>44818</v>
      </c>
      <c r="Q843" t="s">
        <v>187</v>
      </c>
      <c r="R843" s="507">
        <v>37432</v>
      </c>
      <c r="S843" s="507">
        <v>44448</v>
      </c>
      <c r="T843" t="s">
        <v>7255</v>
      </c>
      <c r="U843">
        <v>1624</v>
      </c>
      <c r="X843">
        <v>16</v>
      </c>
      <c r="Y843" t="s">
        <v>259</v>
      </c>
      <c r="AC843" t="s">
        <v>177</v>
      </c>
      <c r="AD843" t="s">
        <v>11303</v>
      </c>
      <c r="AE843">
        <v>28190</v>
      </c>
      <c r="AF843" t="s">
        <v>11304</v>
      </c>
      <c r="AJ843" t="s">
        <v>8576</v>
      </c>
      <c r="AK843" t="s">
        <v>5858</v>
      </c>
      <c r="AL843">
        <v>0</v>
      </c>
      <c r="AM843">
        <v>0</v>
      </c>
    </row>
    <row r="844" spans="1:39" customFormat="1" ht="12.75">
      <c r="A844">
        <v>9429586</v>
      </c>
      <c r="B844" t="s">
        <v>977</v>
      </c>
      <c r="C844" t="s">
        <v>978</v>
      </c>
      <c r="D844">
        <v>9429586</v>
      </c>
      <c r="E844" t="s">
        <v>166</v>
      </c>
      <c r="F844" t="s">
        <v>166</v>
      </c>
      <c r="H844" s="507">
        <v>34601</v>
      </c>
      <c r="I844" t="s">
        <v>167</v>
      </c>
      <c r="J844">
        <v>-40</v>
      </c>
      <c r="K844" t="s">
        <v>8</v>
      </c>
      <c r="M844" t="s">
        <v>246</v>
      </c>
      <c r="N844">
        <v>8940976</v>
      </c>
      <c r="O844" t="s">
        <v>3791</v>
      </c>
      <c r="P844" s="507">
        <v>44824</v>
      </c>
      <c r="Q844" t="s">
        <v>187</v>
      </c>
      <c r="R844" s="507">
        <v>39003</v>
      </c>
      <c r="S844" s="507">
        <v>44824</v>
      </c>
      <c r="T844" t="s">
        <v>181</v>
      </c>
      <c r="U844">
        <v>919</v>
      </c>
      <c r="X844">
        <v>9</v>
      </c>
      <c r="Y844" t="s">
        <v>259</v>
      </c>
      <c r="AC844" t="s">
        <v>177</v>
      </c>
      <c r="AD844" t="s">
        <v>11305</v>
      </c>
      <c r="AE844">
        <v>94340</v>
      </c>
      <c r="AF844" t="s">
        <v>11306</v>
      </c>
      <c r="AK844" t="s">
        <v>4112</v>
      </c>
      <c r="AL844">
        <v>0</v>
      </c>
      <c r="AM844">
        <v>0</v>
      </c>
    </row>
    <row r="845" spans="1:39" customFormat="1" ht="12.75">
      <c r="A845">
        <v>4461387</v>
      </c>
      <c r="B845" t="s">
        <v>6310</v>
      </c>
      <c r="C845" t="s">
        <v>690</v>
      </c>
      <c r="D845">
        <v>4461387</v>
      </c>
      <c r="E845" t="s">
        <v>169</v>
      </c>
      <c r="F845" t="s">
        <v>169</v>
      </c>
      <c r="H845" s="507">
        <v>40931</v>
      </c>
      <c r="I845" t="s">
        <v>245</v>
      </c>
      <c r="J845">
        <v>-11</v>
      </c>
      <c r="K845" t="s">
        <v>8</v>
      </c>
      <c r="M845" t="s">
        <v>228</v>
      </c>
      <c r="N845">
        <v>12440020</v>
      </c>
      <c r="O845" t="s">
        <v>2242</v>
      </c>
      <c r="P845" s="507">
        <v>44785</v>
      </c>
      <c r="Q845" t="s">
        <v>187</v>
      </c>
      <c r="R845" s="507">
        <v>44429</v>
      </c>
      <c r="T845" t="s">
        <v>5765</v>
      </c>
      <c r="U845">
        <v>500</v>
      </c>
      <c r="X845">
        <v>5</v>
      </c>
      <c r="Y845" t="s">
        <v>259</v>
      </c>
      <c r="AC845" t="s">
        <v>177</v>
      </c>
      <c r="AD845" t="s">
        <v>11307</v>
      </c>
      <c r="AE845">
        <v>44340</v>
      </c>
      <c r="AF845" t="s">
        <v>11308</v>
      </c>
      <c r="AI845">
        <v>228437540</v>
      </c>
      <c r="AJ845">
        <v>656767265</v>
      </c>
      <c r="AK845" t="s">
        <v>8203</v>
      </c>
      <c r="AL845">
        <v>0</v>
      </c>
      <c r="AM845">
        <v>0</v>
      </c>
    </row>
    <row r="846" spans="1:39" customFormat="1" ht="12.75">
      <c r="A846">
        <v>9324449</v>
      </c>
      <c r="B846" t="s">
        <v>11309</v>
      </c>
      <c r="C846" t="s">
        <v>1096</v>
      </c>
      <c r="D846">
        <v>9324449</v>
      </c>
      <c r="E846" t="s">
        <v>169</v>
      </c>
      <c r="H846" s="507">
        <v>41057</v>
      </c>
      <c r="I846" t="s">
        <v>245</v>
      </c>
      <c r="J846">
        <v>-11</v>
      </c>
      <c r="K846" t="s">
        <v>8</v>
      </c>
      <c r="M846" t="s">
        <v>170</v>
      </c>
      <c r="N846">
        <v>8931358</v>
      </c>
      <c r="O846" t="s">
        <v>3496</v>
      </c>
      <c r="P846" s="507">
        <v>44840</v>
      </c>
      <c r="Q846" t="s">
        <v>187</v>
      </c>
      <c r="R846" s="507">
        <v>44840</v>
      </c>
      <c r="T846" t="s">
        <v>5765</v>
      </c>
      <c r="U846">
        <v>500</v>
      </c>
      <c r="X846">
        <v>5</v>
      </c>
      <c r="Y846" t="s">
        <v>259</v>
      </c>
      <c r="AC846" t="s">
        <v>177</v>
      </c>
      <c r="AD846" t="s">
        <v>11140</v>
      </c>
      <c r="AE846">
        <v>93100</v>
      </c>
      <c r="AF846" t="s">
        <v>11310</v>
      </c>
      <c r="AJ846">
        <v>636186074</v>
      </c>
      <c r="AK846" t="s">
        <v>11311</v>
      </c>
      <c r="AL846">
        <v>0</v>
      </c>
      <c r="AM846">
        <v>0</v>
      </c>
    </row>
    <row r="847" spans="1:39" customFormat="1" ht="12.75">
      <c r="A847">
        <v>9461730</v>
      </c>
      <c r="B847" t="s">
        <v>6571</v>
      </c>
      <c r="C847" t="s">
        <v>6572</v>
      </c>
      <c r="D847">
        <v>9461730</v>
      </c>
      <c r="E847" t="s">
        <v>169</v>
      </c>
      <c r="F847" t="s">
        <v>169</v>
      </c>
      <c r="H847" s="507">
        <v>42554</v>
      </c>
      <c r="I847" t="s">
        <v>169</v>
      </c>
      <c r="J847">
        <v>-9</v>
      </c>
      <c r="K847" t="s">
        <v>8</v>
      </c>
      <c r="M847" t="s">
        <v>246</v>
      </c>
      <c r="N847">
        <v>8941359</v>
      </c>
      <c r="O847" t="s">
        <v>587</v>
      </c>
      <c r="P847" s="507">
        <v>44819</v>
      </c>
      <c r="Q847" t="s">
        <v>187</v>
      </c>
      <c r="R847" s="507">
        <v>44452</v>
      </c>
      <c r="T847" t="s">
        <v>5765</v>
      </c>
      <c r="U847">
        <v>500</v>
      </c>
      <c r="X847">
        <v>5</v>
      </c>
      <c r="Y847" t="s">
        <v>259</v>
      </c>
      <c r="AC847" t="s">
        <v>177</v>
      </c>
      <c r="AD847" t="s">
        <v>10334</v>
      </c>
      <c r="AE847">
        <v>94800</v>
      </c>
      <c r="AF847" t="s">
        <v>11312</v>
      </c>
      <c r="AJ847" t="s">
        <v>6573</v>
      </c>
      <c r="AK847" t="s">
        <v>6574</v>
      </c>
      <c r="AL847">
        <v>0</v>
      </c>
      <c r="AM847">
        <v>0</v>
      </c>
    </row>
    <row r="848" spans="1:39" customFormat="1" ht="12.75">
      <c r="A848">
        <v>3734522</v>
      </c>
      <c r="B848" t="s">
        <v>8577</v>
      </c>
      <c r="C848" t="s">
        <v>588</v>
      </c>
      <c r="D848">
        <v>3734522</v>
      </c>
      <c r="E848" t="s">
        <v>169</v>
      </c>
      <c r="H848" s="507">
        <v>41890</v>
      </c>
      <c r="I848" t="s">
        <v>169</v>
      </c>
      <c r="J848">
        <v>-9</v>
      </c>
      <c r="K848" t="s">
        <v>8</v>
      </c>
      <c r="M848" t="s">
        <v>175</v>
      </c>
      <c r="N848">
        <v>4370038</v>
      </c>
      <c r="O848" t="s">
        <v>2829</v>
      </c>
      <c r="P848" s="507">
        <v>44845</v>
      </c>
      <c r="Q848" t="s">
        <v>187</v>
      </c>
      <c r="R848" s="507">
        <v>44845</v>
      </c>
      <c r="T848" t="s">
        <v>5765</v>
      </c>
      <c r="U848">
        <v>500</v>
      </c>
      <c r="X848">
        <v>5</v>
      </c>
      <c r="Y848" t="s">
        <v>259</v>
      </c>
      <c r="AC848" t="s">
        <v>177</v>
      </c>
      <c r="AD848" t="s">
        <v>11313</v>
      </c>
      <c r="AE848">
        <v>37420</v>
      </c>
      <c r="AF848" t="s">
        <v>11314</v>
      </c>
      <c r="AJ848">
        <v>667384489</v>
      </c>
      <c r="AK848" t="s">
        <v>8578</v>
      </c>
      <c r="AL848">
        <v>0</v>
      </c>
      <c r="AM848">
        <v>0</v>
      </c>
    </row>
    <row r="849" spans="1:39" customFormat="1" ht="12.75">
      <c r="A849">
        <v>7722899</v>
      </c>
      <c r="B849" t="s">
        <v>3289</v>
      </c>
      <c r="C849" t="s">
        <v>508</v>
      </c>
      <c r="D849">
        <v>7722899</v>
      </c>
      <c r="E849" t="s">
        <v>166</v>
      </c>
      <c r="F849" t="s">
        <v>166</v>
      </c>
      <c r="H849" s="507">
        <v>34274</v>
      </c>
      <c r="I849" t="s">
        <v>167</v>
      </c>
      <c r="J849">
        <v>-40</v>
      </c>
      <c r="K849" t="s">
        <v>168</v>
      </c>
      <c r="M849" t="s">
        <v>203</v>
      </c>
      <c r="N849">
        <v>8920018</v>
      </c>
      <c r="O849" t="s">
        <v>560</v>
      </c>
      <c r="P849" s="507">
        <v>44824</v>
      </c>
      <c r="Q849" t="s">
        <v>187</v>
      </c>
      <c r="R849" s="507">
        <v>40129</v>
      </c>
      <c r="S849" s="507">
        <v>44810</v>
      </c>
      <c r="T849" t="s">
        <v>181</v>
      </c>
      <c r="U849">
        <v>1617</v>
      </c>
      <c r="X849">
        <v>16</v>
      </c>
      <c r="Y849" t="s">
        <v>259</v>
      </c>
      <c r="AB849" s="507">
        <v>44013</v>
      </c>
      <c r="AC849" t="s">
        <v>177</v>
      </c>
      <c r="AD849" t="s">
        <v>11315</v>
      </c>
      <c r="AE849">
        <v>75014</v>
      </c>
      <c r="AF849" t="s">
        <v>11316</v>
      </c>
      <c r="AJ849">
        <v>611699392</v>
      </c>
      <c r="AK849" t="s">
        <v>4113</v>
      </c>
      <c r="AL849">
        <v>0</v>
      </c>
      <c r="AM849">
        <v>0</v>
      </c>
    </row>
    <row r="850" spans="1:39" customFormat="1" ht="12.75">
      <c r="A850">
        <v>9224818</v>
      </c>
      <c r="B850" t="s">
        <v>981</v>
      </c>
      <c r="C850" t="s">
        <v>842</v>
      </c>
      <c r="D850">
        <v>9224818</v>
      </c>
      <c r="E850" t="s">
        <v>166</v>
      </c>
      <c r="F850" t="s">
        <v>166</v>
      </c>
      <c r="H850" s="507">
        <v>27149</v>
      </c>
      <c r="I850" t="s">
        <v>192</v>
      </c>
      <c r="J850">
        <v>-50</v>
      </c>
      <c r="K850" t="s">
        <v>168</v>
      </c>
      <c r="M850" t="s">
        <v>203</v>
      </c>
      <c r="N850">
        <v>8920075</v>
      </c>
      <c r="O850" t="s">
        <v>314</v>
      </c>
      <c r="P850" s="507">
        <v>44750</v>
      </c>
      <c r="Q850" t="s">
        <v>187</v>
      </c>
      <c r="R850" s="507">
        <v>37432</v>
      </c>
      <c r="S850" s="507">
        <v>44747</v>
      </c>
      <c r="T850" t="s">
        <v>181</v>
      </c>
      <c r="U850">
        <v>1734</v>
      </c>
      <c r="X850">
        <v>17</v>
      </c>
      <c r="Y850" t="s">
        <v>259</v>
      </c>
      <c r="AC850" t="s">
        <v>177</v>
      </c>
      <c r="AD850" t="s">
        <v>10480</v>
      </c>
      <c r="AE850">
        <v>92700</v>
      </c>
      <c r="AF850" t="s">
        <v>11317</v>
      </c>
      <c r="AI850">
        <v>664973069</v>
      </c>
      <c r="AK850" t="s">
        <v>4114</v>
      </c>
      <c r="AL850">
        <v>0</v>
      </c>
      <c r="AM850">
        <v>0</v>
      </c>
    </row>
    <row r="851" spans="1:39" customFormat="1" ht="12.75">
      <c r="A851">
        <v>7874410</v>
      </c>
      <c r="B851" t="s">
        <v>982</v>
      </c>
      <c r="C851" t="s">
        <v>983</v>
      </c>
      <c r="D851">
        <v>7874410</v>
      </c>
      <c r="E851" t="s">
        <v>166</v>
      </c>
      <c r="F851" t="s">
        <v>166</v>
      </c>
      <c r="H851" s="507">
        <v>39564</v>
      </c>
      <c r="I851" t="s">
        <v>200</v>
      </c>
      <c r="J851">
        <v>-15</v>
      </c>
      <c r="K851" t="s">
        <v>168</v>
      </c>
      <c r="M851" t="s">
        <v>238</v>
      </c>
      <c r="N851">
        <v>8780329</v>
      </c>
      <c r="O851" t="s">
        <v>548</v>
      </c>
      <c r="P851" s="507">
        <v>44782</v>
      </c>
      <c r="Q851" t="s">
        <v>187</v>
      </c>
      <c r="R851" s="507">
        <v>42270</v>
      </c>
      <c r="T851" t="s">
        <v>5765</v>
      </c>
      <c r="U851">
        <v>1777</v>
      </c>
      <c r="X851">
        <v>17</v>
      </c>
      <c r="Y851" t="s">
        <v>259</v>
      </c>
      <c r="AC851" t="s">
        <v>177</v>
      </c>
      <c r="AD851" t="s">
        <v>10928</v>
      </c>
      <c r="AE851">
        <v>78000</v>
      </c>
      <c r="AF851" t="s">
        <v>11318</v>
      </c>
      <c r="AI851">
        <v>601097505</v>
      </c>
      <c r="AJ851">
        <v>646318485</v>
      </c>
      <c r="AK851" t="s">
        <v>4115</v>
      </c>
      <c r="AL851">
        <v>0</v>
      </c>
      <c r="AM851">
        <v>0</v>
      </c>
    </row>
    <row r="852" spans="1:39" customFormat="1" ht="12.75">
      <c r="A852">
        <v>4462536</v>
      </c>
      <c r="B852" t="s">
        <v>8204</v>
      </c>
      <c r="C852" t="s">
        <v>8205</v>
      </c>
      <c r="D852">
        <v>4462536</v>
      </c>
      <c r="E852" t="s">
        <v>166</v>
      </c>
      <c r="F852" t="s">
        <v>166</v>
      </c>
      <c r="H852" s="507">
        <v>41953</v>
      </c>
      <c r="I852" t="s">
        <v>169</v>
      </c>
      <c r="J852">
        <v>-9</v>
      </c>
      <c r="K852" t="s">
        <v>8</v>
      </c>
      <c r="M852" t="s">
        <v>228</v>
      </c>
      <c r="N852">
        <v>12440144</v>
      </c>
      <c r="O852" t="s">
        <v>2367</v>
      </c>
      <c r="P852" s="507">
        <v>44806</v>
      </c>
      <c r="Q852" t="s">
        <v>187</v>
      </c>
      <c r="R852" s="507">
        <v>44491</v>
      </c>
      <c r="T852" t="s">
        <v>5765</v>
      </c>
      <c r="U852">
        <v>500</v>
      </c>
      <c r="X852">
        <v>5</v>
      </c>
      <c r="Y852" t="s">
        <v>259</v>
      </c>
      <c r="AC852" t="s">
        <v>177</v>
      </c>
      <c r="AD852" t="s">
        <v>11319</v>
      </c>
      <c r="AE852">
        <v>44150</v>
      </c>
      <c r="AF852" t="s">
        <v>11320</v>
      </c>
      <c r="AJ852" t="s">
        <v>8206</v>
      </c>
      <c r="AK852" t="s">
        <v>8207</v>
      </c>
      <c r="AL852">
        <v>0</v>
      </c>
      <c r="AM852">
        <v>0</v>
      </c>
    </row>
    <row r="853" spans="1:39" customFormat="1" ht="12.75">
      <c r="A853">
        <v>3730204</v>
      </c>
      <c r="B853" t="s">
        <v>5862</v>
      </c>
      <c r="C853" t="s">
        <v>5860</v>
      </c>
      <c r="D853">
        <v>3730204</v>
      </c>
      <c r="E853" t="s">
        <v>166</v>
      </c>
      <c r="F853" t="s">
        <v>166</v>
      </c>
      <c r="H853" s="507">
        <v>40932</v>
      </c>
      <c r="I853" t="s">
        <v>245</v>
      </c>
      <c r="J853">
        <v>-11</v>
      </c>
      <c r="K853" t="s">
        <v>168</v>
      </c>
      <c r="M853" t="s">
        <v>175</v>
      </c>
      <c r="N853">
        <v>4370002</v>
      </c>
      <c r="O853" t="s">
        <v>2769</v>
      </c>
      <c r="P853" s="507">
        <v>44818</v>
      </c>
      <c r="Q853" t="s">
        <v>187</v>
      </c>
      <c r="R853" s="507">
        <v>43362</v>
      </c>
      <c r="T853" t="s">
        <v>5765</v>
      </c>
      <c r="U853">
        <v>619</v>
      </c>
      <c r="X853">
        <v>6</v>
      </c>
      <c r="Y853" t="s">
        <v>259</v>
      </c>
      <c r="AC853" t="s">
        <v>177</v>
      </c>
      <c r="AD853" t="s">
        <v>10088</v>
      </c>
      <c r="AE853">
        <v>37000</v>
      </c>
      <c r="AF853" t="s">
        <v>11321</v>
      </c>
      <c r="AJ853">
        <v>643322964</v>
      </c>
      <c r="AK853" t="s">
        <v>5861</v>
      </c>
      <c r="AL853">
        <v>0</v>
      </c>
      <c r="AM853">
        <v>0</v>
      </c>
    </row>
    <row r="854" spans="1:39" customFormat="1" ht="12.75">
      <c r="A854">
        <v>753226</v>
      </c>
      <c r="B854" t="s">
        <v>985</v>
      </c>
      <c r="C854" t="s">
        <v>387</v>
      </c>
      <c r="D854">
        <v>753226</v>
      </c>
      <c r="E854" t="s">
        <v>166</v>
      </c>
      <c r="F854" t="s">
        <v>166</v>
      </c>
      <c r="H854" s="507">
        <v>28336</v>
      </c>
      <c r="I854" t="s">
        <v>192</v>
      </c>
      <c r="J854">
        <v>-50</v>
      </c>
      <c r="K854" t="s">
        <v>168</v>
      </c>
      <c r="M854" t="s">
        <v>203</v>
      </c>
      <c r="N854">
        <v>8920151</v>
      </c>
      <c r="O854" t="s">
        <v>5795</v>
      </c>
      <c r="P854" s="507">
        <v>44820</v>
      </c>
      <c r="Q854" t="s">
        <v>187</v>
      </c>
      <c r="R854" s="507">
        <v>37432</v>
      </c>
      <c r="S854" s="507">
        <v>44802</v>
      </c>
      <c r="T854" t="s">
        <v>181</v>
      </c>
      <c r="U854">
        <v>1617</v>
      </c>
      <c r="X854">
        <v>16</v>
      </c>
      <c r="Y854" t="s">
        <v>259</v>
      </c>
      <c r="AC854" t="s">
        <v>177</v>
      </c>
      <c r="AD854" t="s">
        <v>10337</v>
      </c>
      <c r="AE854">
        <v>92320</v>
      </c>
      <c r="AF854" t="s">
        <v>11322</v>
      </c>
      <c r="AK854" t="s">
        <v>4116</v>
      </c>
      <c r="AL854">
        <v>0</v>
      </c>
      <c r="AM854">
        <v>0</v>
      </c>
    </row>
    <row r="855" spans="1:39" customFormat="1" ht="12.75">
      <c r="A855">
        <v>9258589</v>
      </c>
      <c r="B855" t="s">
        <v>8579</v>
      </c>
      <c r="C855" t="s">
        <v>784</v>
      </c>
      <c r="D855">
        <v>9258589</v>
      </c>
      <c r="E855" t="s">
        <v>169</v>
      </c>
      <c r="H855" s="507">
        <v>42102</v>
      </c>
      <c r="I855" t="s">
        <v>169</v>
      </c>
      <c r="J855">
        <v>-9</v>
      </c>
      <c r="K855" t="s">
        <v>8</v>
      </c>
      <c r="M855" t="s">
        <v>203</v>
      </c>
      <c r="N855">
        <v>8921458</v>
      </c>
      <c r="O855" t="s">
        <v>272</v>
      </c>
      <c r="P855" s="507">
        <v>44818</v>
      </c>
      <c r="Q855" t="s">
        <v>187</v>
      </c>
      <c r="R855" s="507">
        <v>44818</v>
      </c>
      <c r="T855" t="s">
        <v>5765</v>
      </c>
      <c r="U855">
        <v>500</v>
      </c>
      <c r="X855">
        <v>5</v>
      </c>
      <c r="Y855" t="s">
        <v>259</v>
      </c>
      <c r="AC855" t="s">
        <v>177</v>
      </c>
      <c r="AD855" t="s">
        <v>11264</v>
      </c>
      <c r="AE855">
        <v>92300</v>
      </c>
      <c r="AF855" t="s">
        <v>11323</v>
      </c>
      <c r="AK855" t="s">
        <v>4272</v>
      </c>
      <c r="AL855">
        <v>0</v>
      </c>
      <c r="AM855">
        <v>0</v>
      </c>
    </row>
    <row r="856" spans="1:39" customFormat="1" ht="12.75">
      <c r="A856">
        <v>3540320</v>
      </c>
      <c r="B856" t="s">
        <v>6778</v>
      </c>
      <c r="C856" t="s">
        <v>241</v>
      </c>
      <c r="D856">
        <v>3540320</v>
      </c>
      <c r="E856" t="s">
        <v>169</v>
      </c>
      <c r="F856" t="s">
        <v>169</v>
      </c>
      <c r="H856" s="507">
        <v>42113</v>
      </c>
      <c r="I856" t="s">
        <v>169</v>
      </c>
      <c r="J856">
        <v>-9</v>
      </c>
      <c r="K856" t="s">
        <v>8</v>
      </c>
      <c r="M856" t="s">
        <v>178</v>
      </c>
      <c r="N856">
        <v>3350227</v>
      </c>
      <c r="O856" t="s">
        <v>3056</v>
      </c>
      <c r="P856" s="507">
        <v>44825</v>
      </c>
      <c r="Q856" t="s">
        <v>187</v>
      </c>
      <c r="R856" s="507">
        <v>44449</v>
      </c>
      <c r="T856" t="s">
        <v>5765</v>
      </c>
      <c r="U856">
        <v>500</v>
      </c>
      <c r="X856">
        <v>5</v>
      </c>
      <c r="Y856" t="s">
        <v>259</v>
      </c>
      <c r="AC856" t="s">
        <v>177</v>
      </c>
      <c r="AD856" t="s">
        <v>11324</v>
      </c>
      <c r="AE856">
        <v>35800</v>
      </c>
      <c r="AF856" t="s">
        <v>11325</v>
      </c>
      <c r="AJ856">
        <v>615385583</v>
      </c>
      <c r="AK856" t="s">
        <v>6779</v>
      </c>
      <c r="AL856">
        <v>0</v>
      </c>
      <c r="AM856">
        <v>0</v>
      </c>
    </row>
    <row r="857" spans="1:39" customFormat="1" ht="12.75">
      <c r="A857">
        <v>9114027</v>
      </c>
      <c r="B857" t="s">
        <v>988</v>
      </c>
      <c r="C857" t="s">
        <v>184</v>
      </c>
      <c r="D857">
        <v>9114027</v>
      </c>
      <c r="E857" t="s">
        <v>166</v>
      </c>
      <c r="F857" t="s">
        <v>166</v>
      </c>
      <c r="H857" s="507">
        <v>32897</v>
      </c>
      <c r="I857" t="s">
        <v>167</v>
      </c>
      <c r="J857">
        <v>-40</v>
      </c>
      <c r="K857" t="s">
        <v>168</v>
      </c>
      <c r="M857" t="s">
        <v>238</v>
      </c>
      <c r="N857">
        <v>8780440</v>
      </c>
      <c r="O857" t="s">
        <v>632</v>
      </c>
      <c r="P857" s="507">
        <v>44824</v>
      </c>
      <c r="Q857" t="s">
        <v>187</v>
      </c>
      <c r="R857" s="507">
        <v>37432</v>
      </c>
      <c r="S857" s="507">
        <v>44092</v>
      </c>
      <c r="T857" t="s">
        <v>7255</v>
      </c>
      <c r="U857">
        <v>1631</v>
      </c>
      <c r="X857">
        <v>16</v>
      </c>
      <c r="Y857" t="s">
        <v>259</v>
      </c>
      <c r="AC857" t="s">
        <v>177</v>
      </c>
      <c r="AD857" t="s">
        <v>11326</v>
      </c>
      <c r="AE857">
        <v>92370</v>
      </c>
      <c r="AF857" t="s">
        <v>11327</v>
      </c>
      <c r="AI857">
        <v>164961086</v>
      </c>
      <c r="AK857" t="s">
        <v>4117</v>
      </c>
      <c r="AL857">
        <v>0</v>
      </c>
      <c r="AM857">
        <v>0</v>
      </c>
    </row>
    <row r="858" spans="1:39" customFormat="1" ht="12.75">
      <c r="A858">
        <v>7713047</v>
      </c>
      <c r="B858" t="s">
        <v>2882</v>
      </c>
      <c r="C858" t="s">
        <v>3873</v>
      </c>
      <c r="D858">
        <v>7713047</v>
      </c>
      <c r="E858" t="s">
        <v>166</v>
      </c>
      <c r="F858" t="s">
        <v>166</v>
      </c>
      <c r="H858" s="507">
        <v>34323</v>
      </c>
      <c r="I858" t="s">
        <v>167</v>
      </c>
      <c r="J858">
        <v>-40</v>
      </c>
      <c r="K858" t="s">
        <v>8</v>
      </c>
      <c r="M858" t="s">
        <v>228</v>
      </c>
      <c r="N858">
        <v>12440116</v>
      </c>
      <c r="O858" t="s">
        <v>6232</v>
      </c>
      <c r="P858" s="507">
        <v>44801</v>
      </c>
      <c r="Q858" t="s">
        <v>187</v>
      </c>
      <c r="R858" s="507">
        <v>37432</v>
      </c>
      <c r="S858" s="507">
        <v>44070</v>
      </c>
      <c r="T858" t="s">
        <v>7255</v>
      </c>
      <c r="U858">
        <v>1285</v>
      </c>
      <c r="X858">
        <v>12</v>
      </c>
      <c r="Y858" t="s">
        <v>259</v>
      </c>
      <c r="AB858" s="507">
        <v>44013</v>
      </c>
      <c r="AC858" t="s">
        <v>177</v>
      </c>
      <c r="AD858" t="s">
        <v>9941</v>
      </c>
      <c r="AE858">
        <v>44000</v>
      </c>
      <c r="AF858" t="s">
        <v>11328</v>
      </c>
      <c r="AJ858">
        <v>637934192</v>
      </c>
      <c r="AK858" t="s">
        <v>4840</v>
      </c>
      <c r="AL858">
        <v>0</v>
      </c>
      <c r="AM858">
        <v>0</v>
      </c>
    </row>
    <row r="859" spans="1:39" customFormat="1" ht="12.75">
      <c r="A859">
        <v>3544975</v>
      </c>
      <c r="B859" t="s">
        <v>11329</v>
      </c>
      <c r="C859" t="s">
        <v>7578</v>
      </c>
      <c r="D859">
        <v>3544975</v>
      </c>
      <c r="E859" t="s">
        <v>169</v>
      </c>
      <c r="H859" s="507">
        <v>41204</v>
      </c>
      <c r="I859" t="s">
        <v>245</v>
      </c>
      <c r="J859">
        <v>-11</v>
      </c>
      <c r="K859" t="s">
        <v>8</v>
      </c>
      <c r="M859" t="s">
        <v>178</v>
      </c>
      <c r="N859">
        <v>3350136</v>
      </c>
      <c r="O859" t="s">
        <v>179</v>
      </c>
      <c r="P859" s="507">
        <v>44835</v>
      </c>
      <c r="Q859" t="s">
        <v>187</v>
      </c>
      <c r="R859" s="507">
        <v>44835</v>
      </c>
      <c r="S859" s="507">
        <v>44832</v>
      </c>
      <c r="T859" t="s">
        <v>181</v>
      </c>
      <c r="U859">
        <v>500</v>
      </c>
      <c r="X859">
        <v>5</v>
      </c>
      <c r="Y859" t="s">
        <v>259</v>
      </c>
      <c r="AC859" t="s">
        <v>177</v>
      </c>
      <c r="AD859" t="s">
        <v>11330</v>
      </c>
      <c r="AE859">
        <v>35160</v>
      </c>
      <c r="AF859" t="s">
        <v>11331</v>
      </c>
      <c r="AJ859" t="s">
        <v>11332</v>
      </c>
      <c r="AK859" t="s">
        <v>11333</v>
      </c>
      <c r="AL859">
        <v>0</v>
      </c>
      <c r="AM859">
        <v>0</v>
      </c>
    </row>
    <row r="860" spans="1:39" customFormat="1" ht="12.75">
      <c r="A860">
        <v>7510403</v>
      </c>
      <c r="B860" t="s">
        <v>989</v>
      </c>
      <c r="C860" t="s">
        <v>366</v>
      </c>
      <c r="D860">
        <v>7510403</v>
      </c>
      <c r="E860" t="s">
        <v>166</v>
      </c>
      <c r="F860" t="s">
        <v>166</v>
      </c>
      <c r="H860" s="507">
        <v>25583</v>
      </c>
      <c r="I860" t="s">
        <v>367</v>
      </c>
      <c r="J860">
        <v>-60</v>
      </c>
      <c r="K860" t="s">
        <v>8</v>
      </c>
      <c r="M860" t="s">
        <v>263</v>
      </c>
      <c r="N860">
        <v>8750007</v>
      </c>
      <c r="O860" t="s">
        <v>765</v>
      </c>
      <c r="P860" s="507">
        <v>44818</v>
      </c>
      <c r="Q860" t="s">
        <v>187</v>
      </c>
      <c r="R860" s="507">
        <v>37432</v>
      </c>
      <c r="S860" s="507">
        <v>44077</v>
      </c>
      <c r="T860" t="s">
        <v>7255</v>
      </c>
      <c r="U860">
        <v>868</v>
      </c>
      <c r="X860">
        <v>8</v>
      </c>
      <c r="Y860" t="s">
        <v>5788</v>
      </c>
      <c r="Z860">
        <v>8750007</v>
      </c>
      <c r="AA860" t="s">
        <v>765</v>
      </c>
      <c r="AC860" t="s">
        <v>177</v>
      </c>
      <c r="AD860" t="s">
        <v>9776</v>
      </c>
      <c r="AE860">
        <v>75011</v>
      </c>
      <c r="AF860" t="s">
        <v>11334</v>
      </c>
      <c r="AJ860">
        <v>664872892</v>
      </c>
      <c r="AK860" t="s">
        <v>4118</v>
      </c>
      <c r="AL860">
        <v>0</v>
      </c>
      <c r="AM860">
        <v>0</v>
      </c>
    </row>
    <row r="861" spans="1:39" customFormat="1" ht="12.75">
      <c r="A861">
        <v>8530887</v>
      </c>
      <c r="B861" t="s">
        <v>6780</v>
      </c>
      <c r="C861" t="s">
        <v>378</v>
      </c>
      <c r="D861">
        <v>8530887</v>
      </c>
      <c r="E861" t="s">
        <v>166</v>
      </c>
      <c r="F861" t="s">
        <v>166</v>
      </c>
      <c r="H861" s="507">
        <v>41069</v>
      </c>
      <c r="I861" t="s">
        <v>245</v>
      </c>
      <c r="J861">
        <v>-11</v>
      </c>
      <c r="K861" t="s">
        <v>168</v>
      </c>
      <c r="M861" t="s">
        <v>208</v>
      </c>
      <c r="N861">
        <v>12851011</v>
      </c>
      <c r="O861" t="s">
        <v>2215</v>
      </c>
      <c r="P861" s="507">
        <v>44782</v>
      </c>
      <c r="Q861" t="s">
        <v>187</v>
      </c>
      <c r="R861" s="507">
        <v>44458</v>
      </c>
      <c r="T861" t="s">
        <v>5765</v>
      </c>
      <c r="U861">
        <v>571</v>
      </c>
      <c r="X861">
        <v>5</v>
      </c>
      <c r="Y861" t="s">
        <v>259</v>
      </c>
      <c r="AC861" t="s">
        <v>177</v>
      </c>
      <c r="AD861" t="s">
        <v>10775</v>
      </c>
      <c r="AE861">
        <v>85500</v>
      </c>
      <c r="AF861" t="s">
        <v>11335</v>
      </c>
      <c r="AG861" t="s">
        <v>11336</v>
      </c>
      <c r="AJ861">
        <v>684781513</v>
      </c>
      <c r="AK861" t="s">
        <v>6781</v>
      </c>
      <c r="AL861">
        <v>0</v>
      </c>
      <c r="AM861">
        <v>0</v>
      </c>
    </row>
    <row r="862" spans="1:39" customFormat="1" ht="12.75">
      <c r="A862">
        <v>9318412</v>
      </c>
      <c r="B862" t="s">
        <v>991</v>
      </c>
      <c r="C862" t="s">
        <v>992</v>
      </c>
      <c r="D862">
        <v>9318412</v>
      </c>
      <c r="E862" t="s">
        <v>166</v>
      </c>
      <c r="F862" t="s">
        <v>166</v>
      </c>
      <c r="H862" s="507">
        <v>38631</v>
      </c>
      <c r="I862" t="s">
        <v>186</v>
      </c>
      <c r="J862">
        <v>-18</v>
      </c>
      <c r="K862" t="s">
        <v>8</v>
      </c>
      <c r="M862" t="s">
        <v>203</v>
      </c>
      <c r="N862">
        <v>8920031</v>
      </c>
      <c r="O862" t="s">
        <v>269</v>
      </c>
      <c r="P862" s="507">
        <v>44803</v>
      </c>
      <c r="Q862" t="s">
        <v>187</v>
      </c>
      <c r="R862" s="507">
        <v>41223</v>
      </c>
      <c r="S862" s="507">
        <v>44749</v>
      </c>
      <c r="T862" t="s">
        <v>181</v>
      </c>
      <c r="U862">
        <v>1839</v>
      </c>
      <c r="V862" t="s">
        <v>172</v>
      </c>
      <c r="W862">
        <v>141</v>
      </c>
      <c r="X862" t="s">
        <v>173</v>
      </c>
      <c r="Y862" t="s">
        <v>259</v>
      </c>
      <c r="AB862" s="507">
        <v>44743</v>
      </c>
      <c r="AC862" t="s">
        <v>177</v>
      </c>
      <c r="AD862" t="s">
        <v>11337</v>
      </c>
      <c r="AE862">
        <v>93130</v>
      </c>
      <c r="AF862" t="s">
        <v>11338</v>
      </c>
      <c r="AJ862">
        <v>664284612</v>
      </c>
      <c r="AK862" t="s">
        <v>4119</v>
      </c>
      <c r="AL862">
        <v>1</v>
      </c>
      <c r="AM862">
        <v>1</v>
      </c>
    </row>
    <row r="863" spans="1:39" customFormat="1" ht="12.75">
      <c r="A863">
        <v>7526312</v>
      </c>
      <c r="B863" t="s">
        <v>991</v>
      </c>
      <c r="C863" t="s">
        <v>2730</v>
      </c>
      <c r="D863">
        <v>7526312</v>
      </c>
      <c r="E863" t="s">
        <v>166</v>
      </c>
      <c r="F863" t="s">
        <v>166</v>
      </c>
      <c r="H863" s="507">
        <v>40928</v>
      </c>
      <c r="I863" t="s">
        <v>245</v>
      </c>
      <c r="J863">
        <v>-11</v>
      </c>
      <c r="K863" t="s">
        <v>8</v>
      </c>
      <c r="M863" t="s">
        <v>263</v>
      </c>
      <c r="N863">
        <v>8751163</v>
      </c>
      <c r="O863" t="s">
        <v>264</v>
      </c>
      <c r="P863" s="507">
        <v>44803</v>
      </c>
      <c r="Q863" t="s">
        <v>187</v>
      </c>
      <c r="R863" s="507">
        <v>44093</v>
      </c>
      <c r="S863" s="507">
        <v>44760</v>
      </c>
      <c r="T863" t="s">
        <v>181</v>
      </c>
      <c r="U863">
        <v>500</v>
      </c>
      <c r="X863">
        <v>5</v>
      </c>
      <c r="Y863" t="s">
        <v>259</v>
      </c>
      <c r="AC863" t="s">
        <v>177</v>
      </c>
      <c r="AD863" t="s">
        <v>9829</v>
      </c>
      <c r="AE863">
        <v>75013</v>
      </c>
      <c r="AF863" t="s">
        <v>11339</v>
      </c>
      <c r="AG863" t="s">
        <v>11340</v>
      </c>
      <c r="AJ863">
        <v>623836376</v>
      </c>
      <c r="AK863" t="s">
        <v>4120</v>
      </c>
      <c r="AL863">
        <v>0</v>
      </c>
      <c r="AM863">
        <v>0</v>
      </c>
    </row>
    <row r="864" spans="1:39" customFormat="1" ht="12.75">
      <c r="A864">
        <v>9462721</v>
      </c>
      <c r="B864" t="s">
        <v>7425</v>
      </c>
      <c r="C864" t="s">
        <v>398</v>
      </c>
      <c r="D864">
        <v>9462721</v>
      </c>
      <c r="E864" t="s">
        <v>166</v>
      </c>
      <c r="F864" t="s">
        <v>166</v>
      </c>
      <c r="H864" s="507">
        <v>41070</v>
      </c>
      <c r="I864" t="s">
        <v>245</v>
      </c>
      <c r="J864">
        <v>-11</v>
      </c>
      <c r="K864" t="s">
        <v>168</v>
      </c>
      <c r="M864" t="s">
        <v>246</v>
      </c>
      <c r="N864">
        <v>8940976</v>
      </c>
      <c r="O864" t="s">
        <v>3791</v>
      </c>
      <c r="P864" s="507">
        <v>44837</v>
      </c>
      <c r="Q864" t="s">
        <v>187</v>
      </c>
      <c r="R864" s="507">
        <v>44525</v>
      </c>
      <c r="T864" t="s">
        <v>5765</v>
      </c>
      <c r="U864">
        <v>519</v>
      </c>
      <c r="X864">
        <v>5</v>
      </c>
      <c r="Y864" t="s">
        <v>259</v>
      </c>
      <c r="AC864" t="s">
        <v>177</v>
      </c>
      <c r="AD864" t="s">
        <v>10324</v>
      </c>
      <c r="AE864">
        <v>94210</v>
      </c>
      <c r="AF864" t="s">
        <v>11341</v>
      </c>
      <c r="AK864" t="s">
        <v>7426</v>
      </c>
      <c r="AL864">
        <v>0</v>
      </c>
      <c r="AM864">
        <v>0</v>
      </c>
    </row>
    <row r="865" spans="1:39" customFormat="1" ht="12.75">
      <c r="A865">
        <v>9145598</v>
      </c>
      <c r="B865" t="s">
        <v>991</v>
      </c>
      <c r="C865" t="s">
        <v>993</v>
      </c>
      <c r="D865">
        <v>9145598</v>
      </c>
      <c r="E865" t="s">
        <v>169</v>
      </c>
      <c r="F865" t="s">
        <v>166</v>
      </c>
      <c r="H865" s="507">
        <v>41214</v>
      </c>
      <c r="I865" t="s">
        <v>245</v>
      </c>
      <c r="J865">
        <v>-11</v>
      </c>
      <c r="K865" t="s">
        <v>8</v>
      </c>
      <c r="M865" t="s">
        <v>275</v>
      </c>
      <c r="N865">
        <v>8910402</v>
      </c>
      <c r="O865" t="s">
        <v>470</v>
      </c>
      <c r="P865" s="507">
        <v>44821</v>
      </c>
      <c r="Q865" t="s">
        <v>187</v>
      </c>
      <c r="R865" s="507">
        <v>42905</v>
      </c>
      <c r="S865" s="507">
        <v>44816</v>
      </c>
      <c r="T865" t="s">
        <v>181</v>
      </c>
      <c r="U865">
        <v>500</v>
      </c>
      <c r="X865">
        <v>5</v>
      </c>
      <c r="Y865" t="s">
        <v>259</v>
      </c>
      <c r="AC865" t="s">
        <v>177</v>
      </c>
      <c r="AD865" t="s">
        <v>9885</v>
      </c>
      <c r="AE865">
        <v>91100</v>
      </c>
      <c r="AF865" t="s">
        <v>11342</v>
      </c>
      <c r="AK865" t="s">
        <v>4121</v>
      </c>
      <c r="AL865">
        <v>0</v>
      </c>
      <c r="AM865">
        <v>0</v>
      </c>
    </row>
    <row r="866" spans="1:39" customFormat="1" ht="12.75">
      <c r="A866">
        <v>9462037</v>
      </c>
      <c r="B866" t="s">
        <v>991</v>
      </c>
      <c r="C866" t="s">
        <v>6930</v>
      </c>
      <c r="D866">
        <v>9462037</v>
      </c>
      <c r="E866" t="s">
        <v>169</v>
      </c>
      <c r="F866" t="s">
        <v>169</v>
      </c>
      <c r="H866" s="507">
        <v>42159</v>
      </c>
      <c r="I866" t="s">
        <v>169</v>
      </c>
      <c r="J866">
        <v>-9</v>
      </c>
      <c r="K866" t="s">
        <v>8</v>
      </c>
      <c r="M866" t="s">
        <v>246</v>
      </c>
      <c r="N866">
        <v>8940448</v>
      </c>
      <c r="O866" t="s">
        <v>504</v>
      </c>
      <c r="P866" s="507">
        <v>44818</v>
      </c>
      <c r="Q866" t="s">
        <v>187</v>
      </c>
      <c r="R866" s="507">
        <v>44462</v>
      </c>
      <c r="T866" t="s">
        <v>5765</v>
      </c>
      <c r="U866">
        <v>500</v>
      </c>
      <c r="X866">
        <v>5</v>
      </c>
      <c r="Y866" t="s">
        <v>259</v>
      </c>
      <c r="AC866" t="s">
        <v>177</v>
      </c>
      <c r="AD866" t="s">
        <v>10358</v>
      </c>
      <c r="AE866">
        <v>94400</v>
      </c>
      <c r="AF866" t="s">
        <v>11343</v>
      </c>
      <c r="AK866" t="s">
        <v>6931</v>
      </c>
      <c r="AL866">
        <v>0</v>
      </c>
      <c r="AM866">
        <v>0</v>
      </c>
    </row>
    <row r="867" spans="1:39" customFormat="1" ht="12.75">
      <c r="A867">
        <v>7226479</v>
      </c>
      <c r="B867" t="s">
        <v>9443</v>
      </c>
      <c r="C867" t="s">
        <v>1239</v>
      </c>
      <c r="D867">
        <v>7226479</v>
      </c>
      <c r="E867" t="s">
        <v>169</v>
      </c>
      <c r="H867" s="507">
        <v>42111</v>
      </c>
      <c r="I867" t="s">
        <v>169</v>
      </c>
      <c r="J867">
        <v>-9</v>
      </c>
      <c r="K867" t="s">
        <v>8</v>
      </c>
      <c r="M867" t="s">
        <v>2152</v>
      </c>
      <c r="N867">
        <v>12720104</v>
      </c>
      <c r="O867" t="s">
        <v>2160</v>
      </c>
      <c r="P867" s="507">
        <v>44813</v>
      </c>
      <c r="Q867" t="s">
        <v>187</v>
      </c>
      <c r="R867" s="507">
        <v>44813</v>
      </c>
      <c r="T867" t="s">
        <v>5765</v>
      </c>
      <c r="U867">
        <v>500</v>
      </c>
      <c r="X867">
        <v>5</v>
      </c>
      <c r="Y867" t="s">
        <v>259</v>
      </c>
      <c r="AC867" t="s">
        <v>177</v>
      </c>
      <c r="AD867" t="s">
        <v>10102</v>
      </c>
      <c r="AE867">
        <v>72000</v>
      </c>
      <c r="AF867" t="s">
        <v>11344</v>
      </c>
      <c r="AJ867">
        <v>612694925</v>
      </c>
      <c r="AK867" t="s">
        <v>9444</v>
      </c>
      <c r="AL867">
        <v>0</v>
      </c>
      <c r="AM867">
        <v>0</v>
      </c>
    </row>
    <row r="868" spans="1:39" customFormat="1" ht="12.75">
      <c r="A868">
        <v>451367</v>
      </c>
      <c r="B868" t="s">
        <v>2883</v>
      </c>
      <c r="C868" t="s">
        <v>828</v>
      </c>
      <c r="D868">
        <v>451367</v>
      </c>
      <c r="E868" t="s">
        <v>166</v>
      </c>
      <c r="F868" t="s">
        <v>166</v>
      </c>
      <c r="H868" s="507">
        <v>27667</v>
      </c>
      <c r="I868" t="s">
        <v>192</v>
      </c>
      <c r="J868">
        <v>-50</v>
      </c>
      <c r="K868" t="s">
        <v>168</v>
      </c>
      <c r="M868" t="s">
        <v>2764</v>
      </c>
      <c r="N868">
        <v>4450410</v>
      </c>
      <c r="O868" t="s">
        <v>3462</v>
      </c>
      <c r="P868" s="507">
        <v>44813</v>
      </c>
      <c r="Q868" t="s">
        <v>187</v>
      </c>
      <c r="R868" s="507">
        <v>37432</v>
      </c>
      <c r="S868" s="507">
        <v>44808</v>
      </c>
      <c r="T868" t="s">
        <v>181</v>
      </c>
      <c r="U868">
        <v>1982</v>
      </c>
      <c r="X868">
        <v>19</v>
      </c>
      <c r="Y868" t="s">
        <v>259</v>
      </c>
      <c r="AC868" t="s">
        <v>177</v>
      </c>
      <c r="AD868" t="s">
        <v>10015</v>
      </c>
      <c r="AE868">
        <v>45000</v>
      </c>
      <c r="AF868" t="s">
        <v>11345</v>
      </c>
      <c r="AI868">
        <v>238617928</v>
      </c>
      <c r="AJ868">
        <v>662112797</v>
      </c>
      <c r="AK868" t="s">
        <v>5521</v>
      </c>
      <c r="AL868">
        <v>0</v>
      </c>
      <c r="AM868">
        <v>0</v>
      </c>
    </row>
    <row r="869" spans="1:39" customFormat="1" ht="12.75">
      <c r="A869">
        <v>4531022</v>
      </c>
      <c r="B869" t="s">
        <v>2883</v>
      </c>
      <c r="C869" t="s">
        <v>670</v>
      </c>
      <c r="D869">
        <v>4531022</v>
      </c>
      <c r="E869" t="s">
        <v>166</v>
      </c>
      <c r="F869" t="s">
        <v>166</v>
      </c>
      <c r="H869" s="507">
        <v>41121</v>
      </c>
      <c r="I869" t="s">
        <v>245</v>
      </c>
      <c r="J869">
        <v>-11</v>
      </c>
      <c r="K869" t="s">
        <v>168</v>
      </c>
      <c r="M869" t="s">
        <v>2764</v>
      </c>
      <c r="N869">
        <v>4450410</v>
      </c>
      <c r="O869" t="s">
        <v>3462</v>
      </c>
      <c r="P869" s="507">
        <v>44812</v>
      </c>
      <c r="Q869" t="s">
        <v>187</v>
      </c>
      <c r="R869" s="507">
        <v>43734</v>
      </c>
      <c r="T869" t="s">
        <v>5765</v>
      </c>
      <c r="U869">
        <v>634</v>
      </c>
      <c r="X869">
        <v>6</v>
      </c>
      <c r="Y869" t="s">
        <v>259</v>
      </c>
      <c r="AC869" t="s">
        <v>177</v>
      </c>
      <c r="AD869" t="s">
        <v>10015</v>
      </c>
      <c r="AE869">
        <v>45000</v>
      </c>
      <c r="AF869" t="s">
        <v>11346</v>
      </c>
      <c r="AK869" t="s">
        <v>6932</v>
      </c>
      <c r="AL869">
        <v>0</v>
      </c>
      <c r="AM869">
        <v>0</v>
      </c>
    </row>
    <row r="870" spans="1:39" customFormat="1" ht="12.75">
      <c r="A870">
        <v>2942231</v>
      </c>
      <c r="B870" t="s">
        <v>7427</v>
      </c>
      <c r="C870" t="s">
        <v>830</v>
      </c>
      <c r="D870">
        <v>2942231</v>
      </c>
      <c r="E870" t="s">
        <v>169</v>
      </c>
      <c r="F870" t="s">
        <v>169</v>
      </c>
      <c r="H870" s="507">
        <v>41343</v>
      </c>
      <c r="I870" t="s">
        <v>251</v>
      </c>
      <c r="J870">
        <v>-10</v>
      </c>
      <c r="K870" t="s">
        <v>8</v>
      </c>
      <c r="M870" t="s">
        <v>3025</v>
      </c>
      <c r="N870">
        <v>3290081</v>
      </c>
      <c r="O870" t="s">
        <v>3078</v>
      </c>
      <c r="P870" s="507">
        <v>44762</v>
      </c>
      <c r="Q870" t="s">
        <v>187</v>
      </c>
      <c r="R870" s="507">
        <v>44682</v>
      </c>
      <c r="T870" t="s">
        <v>5765</v>
      </c>
      <c r="U870">
        <v>500</v>
      </c>
      <c r="X870">
        <v>5</v>
      </c>
      <c r="Y870" t="s">
        <v>259</v>
      </c>
      <c r="AC870" t="s">
        <v>177</v>
      </c>
      <c r="AD870" t="s">
        <v>11160</v>
      </c>
      <c r="AE870">
        <v>29480</v>
      </c>
      <c r="AF870" t="s">
        <v>11347</v>
      </c>
      <c r="AJ870">
        <v>33617325734</v>
      </c>
      <c r="AK870" t="s">
        <v>7428</v>
      </c>
      <c r="AL870">
        <v>0</v>
      </c>
      <c r="AM870">
        <v>0</v>
      </c>
    </row>
    <row r="871" spans="1:39" customFormat="1" ht="12.75">
      <c r="A871">
        <v>7882002</v>
      </c>
      <c r="B871" t="s">
        <v>2397</v>
      </c>
      <c r="C871" t="s">
        <v>387</v>
      </c>
      <c r="D871">
        <v>7882002</v>
      </c>
      <c r="E871" t="s">
        <v>166</v>
      </c>
      <c r="F871" t="s">
        <v>166</v>
      </c>
      <c r="H871" s="507">
        <v>40871</v>
      </c>
      <c r="I871" t="s">
        <v>267</v>
      </c>
      <c r="J871">
        <v>-12</v>
      </c>
      <c r="K871" t="s">
        <v>168</v>
      </c>
      <c r="M871" t="s">
        <v>238</v>
      </c>
      <c r="N871">
        <v>8780627</v>
      </c>
      <c r="O871" t="s">
        <v>384</v>
      </c>
      <c r="P871" s="507">
        <v>44805</v>
      </c>
      <c r="Q871" t="s">
        <v>187</v>
      </c>
      <c r="R871" s="507">
        <v>43371</v>
      </c>
      <c r="T871" t="s">
        <v>5765</v>
      </c>
      <c r="U871">
        <v>710</v>
      </c>
      <c r="X871">
        <v>7</v>
      </c>
      <c r="Y871" t="s">
        <v>259</v>
      </c>
      <c r="AC871" t="s">
        <v>177</v>
      </c>
      <c r="AD871" t="s">
        <v>10077</v>
      </c>
      <c r="AE871">
        <v>78500</v>
      </c>
      <c r="AF871" t="s">
        <v>11348</v>
      </c>
      <c r="AK871" t="s">
        <v>5758</v>
      </c>
      <c r="AL871">
        <v>0</v>
      </c>
      <c r="AM871">
        <v>0</v>
      </c>
    </row>
    <row r="872" spans="1:39" customFormat="1" ht="12.75">
      <c r="A872">
        <v>44843</v>
      </c>
      <c r="B872" t="s">
        <v>2398</v>
      </c>
      <c r="C872" t="s">
        <v>1835</v>
      </c>
      <c r="D872">
        <v>44843</v>
      </c>
      <c r="E872" t="s">
        <v>166</v>
      </c>
      <c r="F872" t="s">
        <v>166</v>
      </c>
      <c r="H872" s="507">
        <v>26177</v>
      </c>
      <c r="I872" t="s">
        <v>367</v>
      </c>
      <c r="J872">
        <v>-60</v>
      </c>
      <c r="K872" t="s">
        <v>8</v>
      </c>
      <c r="M872" t="s">
        <v>228</v>
      </c>
      <c r="N872">
        <v>12440056</v>
      </c>
      <c r="O872" t="s">
        <v>2175</v>
      </c>
      <c r="P872" s="507">
        <v>44819</v>
      </c>
      <c r="Q872" t="s">
        <v>187</v>
      </c>
      <c r="R872" s="507">
        <v>37432</v>
      </c>
      <c r="S872" s="507">
        <v>44083</v>
      </c>
      <c r="T872" t="s">
        <v>7255</v>
      </c>
      <c r="U872">
        <v>1114</v>
      </c>
      <c r="X872">
        <v>11</v>
      </c>
      <c r="Y872" t="s">
        <v>259</v>
      </c>
      <c r="AC872" t="s">
        <v>177</v>
      </c>
      <c r="AD872" t="s">
        <v>11349</v>
      </c>
      <c r="AE872">
        <v>44118</v>
      </c>
      <c r="AF872" t="s">
        <v>11350</v>
      </c>
      <c r="AJ872">
        <v>620035166</v>
      </c>
      <c r="AK872" t="s">
        <v>4841</v>
      </c>
      <c r="AL872">
        <v>0</v>
      </c>
      <c r="AM872">
        <v>0</v>
      </c>
    </row>
    <row r="873" spans="1:39" customFormat="1" ht="12.75">
      <c r="A873">
        <v>9139763</v>
      </c>
      <c r="B873" t="s">
        <v>998</v>
      </c>
      <c r="C873" t="s">
        <v>403</v>
      </c>
      <c r="D873">
        <v>9139763</v>
      </c>
      <c r="E873" t="s">
        <v>166</v>
      </c>
      <c r="F873" t="s">
        <v>166</v>
      </c>
      <c r="H873" s="507">
        <v>37778</v>
      </c>
      <c r="I873" t="s">
        <v>167</v>
      </c>
      <c r="J873">
        <v>-40</v>
      </c>
      <c r="K873" t="s">
        <v>8</v>
      </c>
      <c r="M873" t="s">
        <v>203</v>
      </c>
      <c r="N873">
        <v>8921190</v>
      </c>
      <c r="O873" t="s">
        <v>204</v>
      </c>
      <c r="P873" s="507">
        <v>44818</v>
      </c>
      <c r="Q873" t="s">
        <v>187</v>
      </c>
      <c r="R873" s="507">
        <v>41168</v>
      </c>
      <c r="S873" s="507">
        <v>44810</v>
      </c>
      <c r="T873" t="s">
        <v>181</v>
      </c>
      <c r="U873">
        <v>1944</v>
      </c>
      <c r="V873" t="s">
        <v>172</v>
      </c>
      <c r="W873">
        <v>102</v>
      </c>
      <c r="X873" t="s">
        <v>173</v>
      </c>
      <c r="Y873" t="s">
        <v>259</v>
      </c>
      <c r="AB873" s="507">
        <v>43647</v>
      </c>
      <c r="AC873" t="s">
        <v>177</v>
      </c>
      <c r="AD873" t="s">
        <v>11351</v>
      </c>
      <c r="AE873">
        <v>91250</v>
      </c>
      <c r="AF873" t="s">
        <v>11352</v>
      </c>
      <c r="AI873">
        <v>667519495</v>
      </c>
      <c r="AJ873">
        <v>677143154</v>
      </c>
      <c r="AK873" t="s">
        <v>4122</v>
      </c>
      <c r="AL873">
        <v>1</v>
      </c>
      <c r="AM873">
        <v>1</v>
      </c>
    </row>
    <row r="874" spans="1:39" customFormat="1" ht="12.75">
      <c r="A874">
        <v>283205</v>
      </c>
      <c r="B874" t="s">
        <v>999</v>
      </c>
      <c r="C874" t="s">
        <v>1112</v>
      </c>
      <c r="D874">
        <v>283205</v>
      </c>
      <c r="E874" t="s">
        <v>166</v>
      </c>
      <c r="F874" t="s">
        <v>166</v>
      </c>
      <c r="H874" s="507">
        <v>25915</v>
      </c>
      <c r="I874" t="s">
        <v>367</v>
      </c>
      <c r="J874">
        <v>-60</v>
      </c>
      <c r="K874" t="s">
        <v>168</v>
      </c>
      <c r="M874" t="s">
        <v>231</v>
      </c>
      <c r="N874">
        <v>4280322</v>
      </c>
      <c r="O874" t="s">
        <v>2785</v>
      </c>
      <c r="P874" s="507">
        <v>44813</v>
      </c>
      <c r="Q874" t="s">
        <v>187</v>
      </c>
      <c r="R874" s="507">
        <v>37432</v>
      </c>
      <c r="S874" s="507">
        <v>44382</v>
      </c>
      <c r="T874" t="s">
        <v>7255</v>
      </c>
      <c r="U874">
        <v>2015</v>
      </c>
      <c r="X874">
        <v>20</v>
      </c>
      <c r="Y874" t="s">
        <v>259</v>
      </c>
      <c r="AC874" t="s">
        <v>177</v>
      </c>
      <c r="AD874" t="s">
        <v>11353</v>
      </c>
      <c r="AE874">
        <v>28190</v>
      </c>
      <c r="AF874" t="s">
        <v>11354</v>
      </c>
      <c r="AI874">
        <v>237225517</v>
      </c>
      <c r="AJ874">
        <v>625054804</v>
      </c>
      <c r="AK874" t="s">
        <v>5522</v>
      </c>
      <c r="AL874">
        <v>0</v>
      </c>
      <c r="AM874">
        <v>0</v>
      </c>
    </row>
    <row r="875" spans="1:39" customFormat="1" ht="12.75">
      <c r="A875">
        <v>8530885</v>
      </c>
      <c r="B875" t="s">
        <v>1000</v>
      </c>
      <c r="C875" t="s">
        <v>671</v>
      </c>
      <c r="D875">
        <v>8530885</v>
      </c>
      <c r="E875" t="s">
        <v>166</v>
      </c>
      <c r="F875" t="s">
        <v>169</v>
      </c>
      <c r="H875" s="507">
        <v>41637</v>
      </c>
      <c r="I875" t="s">
        <v>251</v>
      </c>
      <c r="J875">
        <v>-10</v>
      </c>
      <c r="K875" t="s">
        <v>8</v>
      </c>
      <c r="M875" t="s">
        <v>208</v>
      </c>
      <c r="N875">
        <v>12850028</v>
      </c>
      <c r="O875" t="s">
        <v>2166</v>
      </c>
      <c r="P875" s="507">
        <v>44798</v>
      </c>
      <c r="Q875" t="s">
        <v>187</v>
      </c>
      <c r="R875" s="507">
        <v>44458</v>
      </c>
      <c r="T875" t="s">
        <v>5765</v>
      </c>
      <c r="U875">
        <v>500</v>
      </c>
      <c r="X875">
        <v>5</v>
      </c>
      <c r="Y875" t="s">
        <v>259</v>
      </c>
      <c r="AC875" t="s">
        <v>177</v>
      </c>
      <c r="AD875" t="s">
        <v>11355</v>
      </c>
      <c r="AE875">
        <v>85190</v>
      </c>
      <c r="AF875" t="s">
        <v>11356</v>
      </c>
      <c r="AJ875">
        <v>787841847</v>
      </c>
      <c r="AK875" t="s">
        <v>6782</v>
      </c>
      <c r="AL875">
        <v>0</v>
      </c>
      <c r="AM875">
        <v>0</v>
      </c>
    </row>
    <row r="876" spans="1:39" customFormat="1" ht="12.75">
      <c r="A876">
        <v>723242</v>
      </c>
      <c r="B876" t="s">
        <v>1003</v>
      </c>
      <c r="C876" t="s">
        <v>639</v>
      </c>
      <c r="D876">
        <v>723242</v>
      </c>
      <c r="E876" t="s">
        <v>166</v>
      </c>
      <c r="F876" t="s">
        <v>166</v>
      </c>
      <c r="H876" s="507">
        <v>33651</v>
      </c>
      <c r="I876" t="s">
        <v>167</v>
      </c>
      <c r="J876">
        <v>-40</v>
      </c>
      <c r="K876" t="s">
        <v>8</v>
      </c>
      <c r="M876" t="s">
        <v>2152</v>
      </c>
      <c r="N876">
        <v>12720008</v>
      </c>
      <c r="O876" t="s">
        <v>2311</v>
      </c>
      <c r="P876" s="507">
        <v>44746</v>
      </c>
      <c r="Q876" t="s">
        <v>187</v>
      </c>
      <c r="R876" s="507">
        <v>37432</v>
      </c>
      <c r="S876" s="507">
        <v>44806</v>
      </c>
      <c r="T876" t="s">
        <v>181</v>
      </c>
      <c r="U876">
        <v>1485</v>
      </c>
      <c r="X876">
        <v>14</v>
      </c>
      <c r="Y876" t="s">
        <v>259</v>
      </c>
      <c r="AC876" t="s">
        <v>177</v>
      </c>
      <c r="AD876" t="s">
        <v>10438</v>
      </c>
      <c r="AE876">
        <v>72000</v>
      </c>
      <c r="AF876" t="s">
        <v>11357</v>
      </c>
      <c r="AI876">
        <v>665676550</v>
      </c>
      <c r="AK876" t="s">
        <v>4842</v>
      </c>
      <c r="AL876">
        <v>0</v>
      </c>
      <c r="AM876">
        <v>0</v>
      </c>
    </row>
    <row r="877" spans="1:39" customFormat="1" ht="12.75">
      <c r="A877">
        <v>4535183</v>
      </c>
      <c r="B877" t="s">
        <v>1003</v>
      </c>
      <c r="C877" t="s">
        <v>465</v>
      </c>
      <c r="D877">
        <v>4535183</v>
      </c>
      <c r="E877" t="s">
        <v>169</v>
      </c>
      <c r="H877" s="507">
        <v>41106</v>
      </c>
      <c r="I877" t="s">
        <v>245</v>
      </c>
      <c r="J877">
        <v>-11</v>
      </c>
      <c r="K877" t="s">
        <v>8</v>
      </c>
      <c r="M877" t="s">
        <v>2764</v>
      </c>
      <c r="N877">
        <v>4450589</v>
      </c>
      <c r="O877" t="s">
        <v>7462</v>
      </c>
      <c r="P877" s="507">
        <v>44808</v>
      </c>
      <c r="Q877" t="s">
        <v>187</v>
      </c>
      <c r="R877" s="507">
        <v>44808</v>
      </c>
      <c r="S877" s="507">
        <v>44797</v>
      </c>
      <c r="T877" t="s">
        <v>181</v>
      </c>
      <c r="U877">
        <v>500</v>
      </c>
      <c r="X877">
        <v>5</v>
      </c>
      <c r="Y877" t="s">
        <v>259</v>
      </c>
      <c r="AC877" t="s">
        <v>177</v>
      </c>
      <c r="AD877" t="s">
        <v>11358</v>
      </c>
      <c r="AE877">
        <v>45310</v>
      </c>
      <c r="AF877" t="s">
        <v>11359</v>
      </c>
      <c r="AJ877">
        <v>669607927</v>
      </c>
      <c r="AK877" t="s">
        <v>8580</v>
      </c>
      <c r="AL877">
        <v>1</v>
      </c>
      <c r="AM877">
        <v>0</v>
      </c>
    </row>
    <row r="878" spans="1:39" customFormat="1" ht="12.75">
      <c r="A878">
        <v>9258851</v>
      </c>
      <c r="B878" t="s">
        <v>8581</v>
      </c>
      <c r="C878" t="s">
        <v>194</v>
      </c>
      <c r="D878">
        <v>9258851</v>
      </c>
      <c r="E878" t="s">
        <v>169</v>
      </c>
      <c r="H878" s="507">
        <v>41062</v>
      </c>
      <c r="I878" t="s">
        <v>245</v>
      </c>
      <c r="J878">
        <v>-11</v>
      </c>
      <c r="K878" t="s">
        <v>8</v>
      </c>
      <c r="M878" t="s">
        <v>203</v>
      </c>
      <c r="N878">
        <v>8920309</v>
      </c>
      <c r="O878" t="s">
        <v>331</v>
      </c>
      <c r="P878" s="507">
        <v>44826</v>
      </c>
      <c r="Q878" t="s">
        <v>187</v>
      </c>
      <c r="R878" s="507">
        <v>44826</v>
      </c>
      <c r="T878" t="s">
        <v>5765</v>
      </c>
      <c r="U878">
        <v>500</v>
      </c>
      <c r="X878">
        <v>5</v>
      </c>
      <c r="Y878" t="s">
        <v>259</v>
      </c>
      <c r="AC878" t="s">
        <v>177</v>
      </c>
      <c r="AD878" t="s">
        <v>9928</v>
      </c>
      <c r="AE878">
        <v>92500</v>
      </c>
      <c r="AF878" t="s">
        <v>11360</v>
      </c>
      <c r="AK878" t="s">
        <v>8582</v>
      </c>
      <c r="AL878">
        <v>0</v>
      </c>
      <c r="AM878">
        <v>0</v>
      </c>
    </row>
    <row r="879" spans="1:39" customFormat="1" ht="12.75">
      <c r="A879">
        <v>7711698</v>
      </c>
      <c r="B879" t="s">
        <v>1004</v>
      </c>
      <c r="C879" t="s">
        <v>508</v>
      </c>
      <c r="D879">
        <v>7711698</v>
      </c>
      <c r="E879" t="s">
        <v>166</v>
      </c>
      <c r="F879" t="s">
        <v>166</v>
      </c>
      <c r="H879" s="507">
        <v>31142</v>
      </c>
      <c r="I879" t="s">
        <v>167</v>
      </c>
      <c r="J879">
        <v>-40</v>
      </c>
      <c r="K879" t="s">
        <v>168</v>
      </c>
      <c r="M879" t="s">
        <v>170</v>
      </c>
      <c r="N879">
        <v>8930113</v>
      </c>
      <c r="O879" t="s">
        <v>463</v>
      </c>
      <c r="P879" s="507">
        <v>44820</v>
      </c>
      <c r="Q879" t="s">
        <v>187</v>
      </c>
      <c r="R879" s="507">
        <v>37432</v>
      </c>
      <c r="S879" s="507">
        <v>44450</v>
      </c>
      <c r="T879" t="s">
        <v>7255</v>
      </c>
      <c r="U879">
        <v>1817</v>
      </c>
      <c r="X879">
        <v>18</v>
      </c>
      <c r="Y879" t="s">
        <v>259</v>
      </c>
      <c r="AC879" t="s">
        <v>177</v>
      </c>
      <c r="AD879" t="s">
        <v>11361</v>
      </c>
      <c r="AE879">
        <v>77500</v>
      </c>
      <c r="AF879" t="s">
        <v>11362</v>
      </c>
      <c r="AI879">
        <v>663086556</v>
      </c>
      <c r="AK879" t="s">
        <v>4123</v>
      </c>
      <c r="AL879">
        <v>0</v>
      </c>
      <c r="AM879">
        <v>0</v>
      </c>
    </row>
    <row r="880" spans="1:39" customFormat="1" ht="12.75">
      <c r="A880">
        <v>8510504</v>
      </c>
      <c r="B880" t="s">
        <v>2399</v>
      </c>
      <c r="C880" t="s">
        <v>780</v>
      </c>
      <c r="D880">
        <v>8510504</v>
      </c>
      <c r="E880" t="s">
        <v>166</v>
      </c>
      <c r="F880" t="s">
        <v>166</v>
      </c>
      <c r="H880" s="507">
        <v>31622</v>
      </c>
      <c r="I880" t="s">
        <v>167</v>
      </c>
      <c r="J880">
        <v>-40</v>
      </c>
      <c r="K880" t="s">
        <v>168</v>
      </c>
      <c r="M880" t="s">
        <v>208</v>
      </c>
      <c r="N880">
        <v>12850001</v>
      </c>
      <c r="O880" t="s">
        <v>8182</v>
      </c>
      <c r="P880" s="507">
        <v>44813</v>
      </c>
      <c r="Q880" t="s">
        <v>187</v>
      </c>
      <c r="R880" s="507">
        <v>37432</v>
      </c>
      <c r="S880" s="507">
        <v>44063</v>
      </c>
      <c r="T880" t="s">
        <v>7255</v>
      </c>
      <c r="U880">
        <v>2013</v>
      </c>
      <c r="X880">
        <v>20</v>
      </c>
      <c r="Y880" t="s">
        <v>259</v>
      </c>
      <c r="AC880" t="s">
        <v>177</v>
      </c>
      <c r="AD880" t="s">
        <v>10657</v>
      </c>
      <c r="AE880">
        <v>85520</v>
      </c>
      <c r="AF880" t="s">
        <v>11363</v>
      </c>
      <c r="AI880">
        <v>251334313</v>
      </c>
      <c r="AJ880">
        <v>636139562</v>
      </c>
      <c r="AK880" t="s">
        <v>8209</v>
      </c>
      <c r="AL880">
        <v>0</v>
      </c>
      <c r="AM880">
        <v>0</v>
      </c>
    </row>
    <row r="881" spans="1:39" customFormat="1" ht="12.75">
      <c r="A881">
        <v>5321615</v>
      </c>
      <c r="B881" t="s">
        <v>2400</v>
      </c>
      <c r="C881" t="s">
        <v>305</v>
      </c>
      <c r="D881">
        <v>5321615</v>
      </c>
      <c r="E881" t="s">
        <v>166</v>
      </c>
      <c r="F881" t="s">
        <v>166</v>
      </c>
      <c r="H881" s="507">
        <v>37082</v>
      </c>
      <c r="I881" t="s">
        <v>167</v>
      </c>
      <c r="J881">
        <v>-40</v>
      </c>
      <c r="K881" t="s">
        <v>8</v>
      </c>
      <c r="M881" t="s">
        <v>2155</v>
      </c>
      <c r="N881">
        <v>12530070</v>
      </c>
      <c r="O881" t="s">
        <v>2309</v>
      </c>
      <c r="P881" s="507">
        <v>44808</v>
      </c>
      <c r="Q881" t="s">
        <v>187</v>
      </c>
      <c r="R881" s="507">
        <v>39927</v>
      </c>
      <c r="S881" s="507">
        <v>44714</v>
      </c>
      <c r="T881" t="s">
        <v>181</v>
      </c>
      <c r="U881">
        <v>1714</v>
      </c>
      <c r="V881" t="s">
        <v>172</v>
      </c>
      <c r="W881">
        <v>198</v>
      </c>
      <c r="X881" t="s">
        <v>173</v>
      </c>
      <c r="Y881" t="s">
        <v>259</v>
      </c>
      <c r="AC881" t="s">
        <v>177</v>
      </c>
      <c r="AD881" t="s">
        <v>11364</v>
      </c>
      <c r="AE881">
        <v>53320</v>
      </c>
      <c r="AF881" t="s">
        <v>11365</v>
      </c>
      <c r="AI881">
        <v>243910457</v>
      </c>
      <c r="AJ881">
        <v>698873775</v>
      </c>
      <c r="AK881" t="s">
        <v>4843</v>
      </c>
      <c r="AL881">
        <v>0</v>
      </c>
      <c r="AM881">
        <v>0</v>
      </c>
    </row>
    <row r="882" spans="1:39" customFormat="1" ht="12.75">
      <c r="A882">
        <v>1315029</v>
      </c>
      <c r="B882" t="s">
        <v>5864</v>
      </c>
      <c r="C882" t="s">
        <v>500</v>
      </c>
      <c r="D882">
        <v>1315029</v>
      </c>
      <c r="E882" t="s">
        <v>166</v>
      </c>
      <c r="F882" t="s">
        <v>166</v>
      </c>
      <c r="H882" s="507">
        <v>35210</v>
      </c>
      <c r="I882" t="s">
        <v>167</v>
      </c>
      <c r="J882">
        <v>-40</v>
      </c>
      <c r="K882" t="s">
        <v>8</v>
      </c>
      <c r="M882" t="s">
        <v>263</v>
      </c>
      <c r="N882">
        <v>8751271</v>
      </c>
      <c r="O882" t="s">
        <v>5831</v>
      </c>
      <c r="P882" s="507">
        <v>44804</v>
      </c>
      <c r="Q882" t="s">
        <v>187</v>
      </c>
      <c r="R882" s="507">
        <v>40108</v>
      </c>
      <c r="S882" s="507">
        <v>44042</v>
      </c>
      <c r="T882" t="s">
        <v>7255</v>
      </c>
      <c r="U882">
        <v>1242</v>
      </c>
      <c r="X882">
        <v>12</v>
      </c>
      <c r="Y882" t="s">
        <v>259</v>
      </c>
      <c r="AB882" s="507">
        <v>44378</v>
      </c>
      <c r="AC882" t="s">
        <v>177</v>
      </c>
      <c r="AD882" t="s">
        <v>11366</v>
      </c>
      <c r="AE882">
        <v>93260</v>
      </c>
      <c r="AF882" t="s">
        <v>11367</v>
      </c>
      <c r="AK882" t="s">
        <v>8583</v>
      </c>
      <c r="AL882">
        <v>0</v>
      </c>
      <c r="AM882">
        <v>0</v>
      </c>
    </row>
    <row r="883" spans="1:39" customFormat="1" ht="12.75">
      <c r="A883">
        <v>7735841</v>
      </c>
      <c r="B883" t="s">
        <v>1007</v>
      </c>
      <c r="C883" t="s">
        <v>738</v>
      </c>
      <c r="D883">
        <v>7735841</v>
      </c>
      <c r="E883" t="s">
        <v>169</v>
      </c>
      <c r="H883" s="507">
        <v>43318</v>
      </c>
      <c r="I883" t="s">
        <v>169</v>
      </c>
      <c r="J883">
        <v>-9</v>
      </c>
      <c r="K883" t="s">
        <v>8</v>
      </c>
      <c r="M883" t="s">
        <v>206</v>
      </c>
      <c r="N883">
        <v>8771201</v>
      </c>
      <c r="O883" t="s">
        <v>7309</v>
      </c>
      <c r="P883" s="507">
        <v>44828</v>
      </c>
      <c r="Q883" t="s">
        <v>187</v>
      </c>
      <c r="R883" s="507">
        <v>44828</v>
      </c>
      <c r="T883" t="s">
        <v>5765</v>
      </c>
      <c r="U883">
        <v>500</v>
      </c>
      <c r="X883">
        <v>5</v>
      </c>
      <c r="Y883" t="s">
        <v>259</v>
      </c>
      <c r="AC883" t="s">
        <v>177</v>
      </c>
      <c r="AD883" t="s">
        <v>11368</v>
      </c>
      <c r="AE883">
        <v>77410</v>
      </c>
      <c r="AF883" t="s">
        <v>11369</v>
      </c>
      <c r="AJ883">
        <v>671799763</v>
      </c>
      <c r="AK883" t="s">
        <v>11370</v>
      </c>
      <c r="AL883">
        <v>1</v>
      </c>
      <c r="AM883">
        <v>0</v>
      </c>
    </row>
    <row r="884" spans="1:39" customFormat="1" ht="12.75">
      <c r="A884">
        <v>2924424</v>
      </c>
      <c r="B884" t="s">
        <v>7429</v>
      </c>
      <c r="C884" t="s">
        <v>558</v>
      </c>
      <c r="D884">
        <v>2924424</v>
      </c>
      <c r="E884" t="s">
        <v>166</v>
      </c>
      <c r="F884" t="s">
        <v>166</v>
      </c>
      <c r="H884" s="507">
        <v>34678</v>
      </c>
      <c r="I884" t="s">
        <v>167</v>
      </c>
      <c r="J884">
        <v>-40</v>
      </c>
      <c r="K884" t="s">
        <v>8</v>
      </c>
      <c r="M884" t="s">
        <v>3025</v>
      </c>
      <c r="N884">
        <v>3290291</v>
      </c>
      <c r="O884" t="s">
        <v>11371</v>
      </c>
      <c r="P884" s="507">
        <v>44805</v>
      </c>
      <c r="Q884" t="s">
        <v>187</v>
      </c>
      <c r="R884" s="507">
        <v>37883</v>
      </c>
      <c r="S884" s="507">
        <v>44471</v>
      </c>
      <c r="T884" t="s">
        <v>7255</v>
      </c>
      <c r="U884">
        <v>815</v>
      </c>
      <c r="X884">
        <v>8</v>
      </c>
      <c r="Y884" t="s">
        <v>259</v>
      </c>
      <c r="AB884" s="507">
        <v>44480</v>
      </c>
      <c r="AC884" t="s">
        <v>177</v>
      </c>
      <c r="AD884" t="s">
        <v>10680</v>
      </c>
      <c r="AE884">
        <v>29000</v>
      </c>
      <c r="AF884" t="s">
        <v>11372</v>
      </c>
      <c r="AJ884">
        <v>643889687</v>
      </c>
      <c r="AK884" t="s">
        <v>7430</v>
      </c>
      <c r="AL884">
        <v>0</v>
      </c>
      <c r="AM884">
        <v>0</v>
      </c>
    </row>
    <row r="885" spans="1:39" customFormat="1" ht="12.75">
      <c r="A885">
        <v>7226524</v>
      </c>
      <c r="B885" t="s">
        <v>9445</v>
      </c>
      <c r="C885" t="s">
        <v>421</v>
      </c>
      <c r="D885">
        <v>7226524</v>
      </c>
      <c r="E885" t="s">
        <v>169</v>
      </c>
      <c r="H885" s="507">
        <v>41792</v>
      </c>
      <c r="I885" t="s">
        <v>169</v>
      </c>
      <c r="J885">
        <v>-9</v>
      </c>
      <c r="K885" t="s">
        <v>8</v>
      </c>
      <c r="M885" t="s">
        <v>2152</v>
      </c>
      <c r="N885">
        <v>12720005</v>
      </c>
      <c r="O885" t="s">
        <v>8151</v>
      </c>
      <c r="P885" s="507">
        <v>44819</v>
      </c>
      <c r="Q885" t="s">
        <v>187</v>
      </c>
      <c r="R885" s="507">
        <v>44819</v>
      </c>
      <c r="T885" t="s">
        <v>5765</v>
      </c>
      <c r="U885">
        <v>500</v>
      </c>
      <c r="X885">
        <v>5</v>
      </c>
      <c r="Y885" t="s">
        <v>259</v>
      </c>
      <c r="AC885" t="s">
        <v>177</v>
      </c>
      <c r="AD885" t="s">
        <v>11373</v>
      </c>
      <c r="AE885">
        <v>72380</v>
      </c>
      <c r="AF885" t="s">
        <v>11374</v>
      </c>
      <c r="AI885">
        <v>660519632</v>
      </c>
      <c r="AJ885">
        <v>630277740</v>
      </c>
      <c r="AK885" t="s">
        <v>9446</v>
      </c>
      <c r="AL885">
        <v>0</v>
      </c>
      <c r="AM885">
        <v>0</v>
      </c>
    </row>
    <row r="886" spans="1:39" customFormat="1" ht="12.75">
      <c r="A886">
        <v>7226525</v>
      </c>
      <c r="B886" t="s">
        <v>9445</v>
      </c>
      <c r="C886" t="s">
        <v>7579</v>
      </c>
      <c r="D886">
        <v>7226525</v>
      </c>
      <c r="E886" t="s">
        <v>169</v>
      </c>
      <c r="H886" s="507">
        <v>42309</v>
      </c>
      <c r="I886" t="s">
        <v>169</v>
      </c>
      <c r="J886">
        <v>-9</v>
      </c>
      <c r="K886" t="s">
        <v>8</v>
      </c>
      <c r="M886" t="s">
        <v>2152</v>
      </c>
      <c r="N886">
        <v>12720005</v>
      </c>
      <c r="O886" t="s">
        <v>8151</v>
      </c>
      <c r="P886" s="507">
        <v>44819</v>
      </c>
      <c r="Q886" t="s">
        <v>187</v>
      </c>
      <c r="R886" s="507">
        <v>44819</v>
      </c>
      <c r="T886" t="s">
        <v>5765</v>
      </c>
      <c r="U886">
        <v>500</v>
      </c>
      <c r="X886">
        <v>5</v>
      </c>
      <c r="Y886" t="s">
        <v>259</v>
      </c>
      <c r="AC886" t="s">
        <v>177</v>
      </c>
      <c r="AD886" t="s">
        <v>11373</v>
      </c>
      <c r="AE886">
        <v>72380</v>
      </c>
      <c r="AF886" t="s">
        <v>11375</v>
      </c>
      <c r="AI886">
        <v>660513632</v>
      </c>
      <c r="AJ886">
        <v>630277740</v>
      </c>
      <c r="AK886" t="s">
        <v>9446</v>
      </c>
      <c r="AL886">
        <v>0</v>
      </c>
      <c r="AM886">
        <v>0</v>
      </c>
    </row>
    <row r="887" spans="1:39" customFormat="1" ht="12.75">
      <c r="A887">
        <v>4937067</v>
      </c>
      <c r="B887" t="s">
        <v>2401</v>
      </c>
      <c r="C887" t="s">
        <v>1641</v>
      </c>
      <c r="D887">
        <v>4937067</v>
      </c>
      <c r="E887" t="s">
        <v>166</v>
      </c>
      <c r="F887" t="s">
        <v>166</v>
      </c>
      <c r="H887" s="507">
        <v>39881</v>
      </c>
      <c r="I887" t="s">
        <v>340</v>
      </c>
      <c r="J887">
        <v>-14</v>
      </c>
      <c r="K887" t="s">
        <v>8</v>
      </c>
      <c r="M887" t="s">
        <v>236</v>
      </c>
      <c r="N887">
        <v>12490040</v>
      </c>
      <c r="O887" t="s">
        <v>2207</v>
      </c>
      <c r="P887" s="507">
        <v>44747</v>
      </c>
      <c r="Q887" t="s">
        <v>187</v>
      </c>
      <c r="R887" s="507">
        <v>42628</v>
      </c>
      <c r="T887" t="s">
        <v>5765</v>
      </c>
      <c r="U887">
        <v>1268</v>
      </c>
      <c r="X887">
        <v>12</v>
      </c>
      <c r="Y887" t="s">
        <v>259</v>
      </c>
      <c r="AB887" s="507">
        <v>43282</v>
      </c>
      <c r="AC887" t="s">
        <v>177</v>
      </c>
      <c r="AD887" t="s">
        <v>11376</v>
      </c>
      <c r="AE887">
        <v>49600</v>
      </c>
      <c r="AF887" t="s">
        <v>11377</v>
      </c>
      <c r="AI887">
        <v>964434624</v>
      </c>
      <c r="AJ887">
        <v>764348942</v>
      </c>
      <c r="AK887" t="s">
        <v>4844</v>
      </c>
      <c r="AL887">
        <v>0</v>
      </c>
      <c r="AM887">
        <v>0</v>
      </c>
    </row>
    <row r="888" spans="1:39" customFormat="1" ht="12.75">
      <c r="A888">
        <v>4436942</v>
      </c>
      <c r="B888" t="s">
        <v>1008</v>
      </c>
      <c r="C888" t="s">
        <v>222</v>
      </c>
      <c r="D888">
        <v>4436942</v>
      </c>
      <c r="E888" t="s">
        <v>166</v>
      </c>
      <c r="F888" t="s">
        <v>166</v>
      </c>
      <c r="H888" s="507">
        <v>36601</v>
      </c>
      <c r="I888" t="s">
        <v>167</v>
      </c>
      <c r="J888">
        <v>-40</v>
      </c>
      <c r="K888" t="s">
        <v>168</v>
      </c>
      <c r="M888" t="s">
        <v>228</v>
      </c>
      <c r="N888">
        <v>12440058</v>
      </c>
      <c r="O888" t="s">
        <v>2154</v>
      </c>
      <c r="P888" s="507">
        <v>44825</v>
      </c>
      <c r="Q888" t="s">
        <v>187</v>
      </c>
      <c r="R888" s="507">
        <v>38672</v>
      </c>
      <c r="S888" s="507">
        <v>44461</v>
      </c>
      <c r="T888" t="s">
        <v>7255</v>
      </c>
      <c r="U888">
        <v>1788</v>
      </c>
      <c r="X888">
        <v>17</v>
      </c>
      <c r="Y888" t="s">
        <v>259</v>
      </c>
      <c r="AB888" s="507">
        <v>43721</v>
      </c>
      <c r="AC888" t="s">
        <v>177</v>
      </c>
      <c r="AD888" t="s">
        <v>9941</v>
      </c>
      <c r="AE888">
        <v>44300</v>
      </c>
      <c r="AF888" t="s">
        <v>11378</v>
      </c>
      <c r="AJ888">
        <v>630522182</v>
      </c>
      <c r="AK888" t="s">
        <v>7137</v>
      </c>
      <c r="AL888">
        <v>0</v>
      </c>
      <c r="AM888">
        <v>0</v>
      </c>
    </row>
    <row r="889" spans="1:39" customFormat="1" ht="12.75">
      <c r="A889">
        <v>9445687</v>
      </c>
      <c r="B889" t="s">
        <v>1008</v>
      </c>
      <c r="C889" t="s">
        <v>1009</v>
      </c>
      <c r="D889">
        <v>9445687</v>
      </c>
      <c r="E889" t="s">
        <v>166</v>
      </c>
      <c r="F889" t="s">
        <v>166</v>
      </c>
      <c r="H889" s="507">
        <v>27657</v>
      </c>
      <c r="I889" t="s">
        <v>192</v>
      </c>
      <c r="J889">
        <v>-50</v>
      </c>
      <c r="K889" t="s">
        <v>8</v>
      </c>
      <c r="M889" t="s">
        <v>246</v>
      </c>
      <c r="N889">
        <v>8940866</v>
      </c>
      <c r="O889" t="s">
        <v>641</v>
      </c>
      <c r="P889" s="507">
        <v>44818</v>
      </c>
      <c r="Q889" t="s">
        <v>187</v>
      </c>
      <c r="R889" s="507">
        <v>41197</v>
      </c>
      <c r="S889" s="507">
        <v>44092</v>
      </c>
      <c r="T889" t="s">
        <v>7255</v>
      </c>
      <c r="U889">
        <v>786</v>
      </c>
      <c r="X889">
        <v>7</v>
      </c>
      <c r="Y889" t="s">
        <v>259</v>
      </c>
      <c r="AC889" t="s">
        <v>177</v>
      </c>
      <c r="AD889" t="s">
        <v>10933</v>
      </c>
      <c r="AE889">
        <v>94450</v>
      </c>
      <c r="AF889" t="s">
        <v>11379</v>
      </c>
      <c r="AK889" t="s">
        <v>4124</v>
      </c>
      <c r="AL889">
        <v>0</v>
      </c>
      <c r="AM889">
        <v>0</v>
      </c>
    </row>
    <row r="890" spans="1:39" customFormat="1" ht="12.75">
      <c r="A890">
        <v>7518050</v>
      </c>
      <c r="B890" t="s">
        <v>1008</v>
      </c>
      <c r="C890" t="s">
        <v>274</v>
      </c>
      <c r="D890">
        <v>7518050</v>
      </c>
      <c r="E890" t="s">
        <v>166</v>
      </c>
      <c r="F890" t="s">
        <v>166</v>
      </c>
      <c r="H890" s="507">
        <v>36654</v>
      </c>
      <c r="I890" t="s">
        <v>167</v>
      </c>
      <c r="J890">
        <v>-40</v>
      </c>
      <c r="K890" t="s">
        <v>168</v>
      </c>
      <c r="M890" t="s">
        <v>263</v>
      </c>
      <c r="N890">
        <v>8751061</v>
      </c>
      <c r="O890" t="s">
        <v>3390</v>
      </c>
      <c r="P890" s="507">
        <v>44770</v>
      </c>
      <c r="Q890" t="s">
        <v>187</v>
      </c>
      <c r="R890" s="507">
        <v>40455</v>
      </c>
      <c r="S890" s="507">
        <v>44763</v>
      </c>
      <c r="T890" t="s">
        <v>181</v>
      </c>
      <c r="U890">
        <v>2007</v>
      </c>
      <c r="X890">
        <v>20</v>
      </c>
      <c r="Y890" t="s">
        <v>259</v>
      </c>
      <c r="AC890" t="s">
        <v>177</v>
      </c>
      <c r="AD890" t="s">
        <v>11380</v>
      </c>
      <c r="AE890">
        <v>75020</v>
      </c>
      <c r="AF890" t="s">
        <v>11381</v>
      </c>
      <c r="AH890" t="s">
        <v>11382</v>
      </c>
      <c r="AI890">
        <v>140301229</v>
      </c>
      <c r="AJ890">
        <v>695944385</v>
      </c>
      <c r="AK890" t="s">
        <v>4125</v>
      </c>
      <c r="AL890">
        <v>0</v>
      </c>
      <c r="AM890">
        <v>0</v>
      </c>
    </row>
    <row r="891" spans="1:39" customFormat="1" ht="12.75">
      <c r="A891">
        <v>7837011</v>
      </c>
      <c r="B891" t="s">
        <v>1011</v>
      </c>
      <c r="C891" t="s">
        <v>414</v>
      </c>
      <c r="D891">
        <v>7837011</v>
      </c>
      <c r="E891" t="s">
        <v>166</v>
      </c>
      <c r="F891" t="s">
        <v>166</v>
      </c>
      <c r="H891" s="507">
        <v>35337</v>
      </c>
      <c r="I891" t="s">
        <v>167</v>
      </c>
      <c r="J891">
        <v>-40</v>
      </c>
      <c r="K891" t="s">
        <v>168</v>
      </c>
      <c r="M891" t="s">
        <v>238</v>
      </c>
      <c r="N891">
        <v>8780080</v>
      </c>
      <c r="O891" t="s">
        <v>555</v>
      </c>
      <c r="P891" s="507">
        <v>44812</v>
      </c>
      <c r="Q891" t="s">
        <v>187</v>
      </c>
      <c r="R891" s="507">
        <v>37887</v>
      </c>
      <c r="S891" s="507">
        <v>44733</v>
      </c>
      <c r="T891" t="s">
        <v>181</v>
      </c>
      <c r="U891">
        <v>2147</v>
      </c>
      <c r="V891" t="s">
        <v>172</v>
      </c>
      <c r="W891">
        <v>714</v>
      </c>
      <c r="X891" t="s">
        <v>173</v>
      </c>
      <c r="Y891" t="s">
        <v>259</v>
      </c>
      <c r="AC891" t="s">
        <v>177</v>
      </c>
      <c r="AD891" t="s">
        <v>9725</v>
      </c>
      <c r="AE891">
        <v>78200</v>
      </c>
      <c r="AF891" t="s">
        <v>11383</v>
      </c>
      <c r="AJ891">
        <v>665027184</v>
      </c>
      <c r="AK891" t="s">
        <v>4126</v>
      </c>
      <c r="AL891">
        <v>0</v>
      </c>
      <c r="AM891">
        <v>0</v>
      </c>
    </row>
    <row r="892" spans="1:39" customFormat="1" ht="12.75">
      <c r="A892">
        <v>9541026</v>
      </c>
      <c r="B892" t="s">
        <v>1012</v>
      </c>
      <c r="C892" t="s">
        <v>1095</v>
      </c>
      <c r="D892">
        <v>9541026</v>
      </c>
      <c r="E892" t="s">
        <v>169</v>
      </c>
      <c r="H892" s="507">
        <v>41415</v>
      </c>
      <c r="I892" t="s">
        <v>251</v>
      </c>
      <c r="J892">
        <v>-10</v>
      </c>
      <c r="K892" t="s">
        <v>8</v>
      </c>
      <c r="M892" t="s">
        <v>232</v>
      </c>
      <c r="N892">
        <v>8951273</v>
      </c>
      <c r="O892" t="s">
        <v>5785</v>
      </c>
      <c r="P892" s="507">
        <v>44822</v>
      </c>
      <c r="Q892" t="s">
        <v>187</v>
      </c>
      <c r="R892" s="507">
        <v>44822</v>
      </c>
      <c r="T892" t="s">
        <v>5765</v>
      </c>
      <c r="U892">
        <v>500</v>
      </c>
      <c r="X892">
        <v>5</v>
      </c>
      <c r="Y892" t="s">
        <v>259</v>
      </c>
      <c r="AC892" t="s">
        <v>177</v>
      </c>
      <c r="AD892" t="s">
        <v>10504</v>
      </c>
      <c r="AE892">
        <v>95110</v>
      </c>
      <c r="AF892" t="s">
        <v>11384</v>
      </c>
      <c r="AJ892">
        <v>698855121</v>
      </c>
      <c r="AK892" t="s">
        <v>8584</v>
      </c>
      <c r="AL892">
        <v>0</v>
      </c>
      <c r="AM892">
        <v>0</v>
      </c>
    </row>
    <row r="893" spans="1:39" customFormat="1" ht="12.75">
      <c r="A893">
        <v>8520320</v>
      </c>
      <c r="B893" t="s">
        <v>1012</v>
      </c>
      <c r="C893" t="s">
        <v>219</v>
      </c>
      <c r="D893">
        <v>8520320</v>
      </c>
      <c r="E893" t="s">
        <v>166</v>
      </c>
      <c r="F893" t="s">
        <v>166</v>
      </c>
      <c r="H893" s="507">
        <v>34851</v>
      </c>
      <c r="I893" t="s">
        <v>167</v>
      </c>
      <c r="J893">
        <v>-40</v>
      </c>
      <c r="K893" t="s">
        <v>168</v>
      </c>
      <c r="M893" t="s">
        <v>208</v>
      </c>
      <c r="N893">
        <v>12851011</v>
      </c>
      <c r="O893" t="s">
        <v>2215</v>
      </c>
      <c r="P893" s="507">
        <v>44824</v>
      </c>
      <c r="Q893" t="s">
        <v>187</v>
      </c>
      <c r="R893" s="507">
        <v>38979</v>
      </c>
      <c r="S893" s="507">
        <v>44823</v>
      </c>
      <c r="T893" t="s">
        <v>181</v>
      </c>
      <c r="U893">
        <v>1809</v>
      </c>
      <c r="X893">
        <v>18</v>
      </c>
      <c r="Y893" t="s">
        <v>259</v>
      </c>
      <c r="AC893" t="s">
        <v>177</v>
      </c>
      <c r="AD893" t="s">
        <v>11385</v>
      </c>
      <c r="AE893">
        <v>85590</v>
      </c>
      <c r="AF893" t="s">
        <v>11386</v>
      </c>
      <c r="AJ893">
        <v>624962149</v>
      </c>
      <c r="AK893" t="s">
        <v>4845</v>
      </c>
      <c r="AL893">
        <v>0</v>
      </c>
      <c r="AM893">
        <v>0</v>
      </c>
    </row>
    <row r="894" spans="1:39" customFormat="1" ht="12.75">
      <c r="A894">
        <v>7225846</v>
      </c>
      <c r="B894" t="s">
        <v>2402</v>
      </c>
      <c r="C894" t="s">
        <v>969</v>
      </c>
      <c r="D894">
        <v>7225846</v>
      </c>
      <c r="E894" t="s">
        <v>169</v>
      </c>
      <c r="F894" t="s">
        <v>169</v>
      </c>
      <c r="H894" s="507">
        <v>41895</v>
      </c>
      <c r="I894" t="s">
        <v>169</v>
      </c>
      <c r="J894">
        <v>-9</v>
      </c>
      <c r="K894" t="s">
        <v>8</v>
      </c>
      <c r="M894" t="s">
        <v>2152</v>
      </c>
      <c r="N894">
        <v>12720041</v>
      </c>
      <c r="O894" t="s">
        <v>2278</v>
      </c>
      <c r="P894" s="507">
        <v>44827</v>
      </c>
      <c r="Q894" t="s">
        <v>187</v>
      </c>
      <c r="R894" s="507">
        <v>44490</v>
      </c>
      <c r="T894" t="s">
        <v>5765</v>
      </c>
      <c r="U894">
        <v>500</v>
      </c>
      <c r="X894">
        <v>5</v>
      </c>
      <c r="Y894" t="s">
        <v>259</v>
      </c>
      <c r="AC894" t="s">
        <v>177</v>
      </c>
      <c r="AD894" t="s">
        <v>11387</v>
      </c>
      <c r="AE894">
        <v>72110</v>
      </c>
      <c r="AF894" t="s">
        <v>11388</v>
      </c>
      <c r="AI894">
        <v>645769821</v>
      </c>
      <c r="AJ894">
        <v>645769821</v>
      </c>
      <c r="AK894" t="s">
        <v>8210</v>
      </c>
      <c r="AL894">
        <v>0</v>
      </c>
      <c r="AM894">
        <v>0</v>
      </c>
    </row>
    <row r="895" spans="1:39" customFormat="1" ht="12.75">
      <c r="A895">
        <v>9150117</v>
      </c>
      <c r="B895" t="s">
        <v>6575</v>
      </c>
      <c r="C895" t="s">
        <v>6467</v>
      </c>
      <c r="D895">
        <v>9150117</v>
      </c>
      <c r="E895" t="s">
        <v>166</v>
      </c>
      <c r="F895" t="s">
        <v>166</v>
      </c>
      <c r="H895" s="507">
        <v>41206</v>
      </c>
      <c r="I895" t="s">
        <v>245</v>
      </c>
      <c r="J895">
        <v>-11</v>
      </c>
      <c r="K895" t="s">
        <v>8</v>
      </c>
      <c r="M895" t="s">
        <v>275</v>
      </c>
      <c r="N895">
        <v>8910916</v>
      </c>
      <c r="O895" t="s">
        <v>396</v>
      </c>
      <c r="P895" s="507">
        <v>44815</v>
      </c>
      <c r="Q895" t="s">
        <v>187</v>
      </c>
      <c r="R895" s="507">
        <v>44452</v>
      </c>
      <c r="T895" t="s">
        <v>5765</v>
      </c>
      <c r="U895">
        <v>500</v>
      </c>
      <c r="X895">
        <v>5</v>
      </c>
      <c r="Y895" t="s">
        <v>259</v>
      </c>
      <c r="AC895" t="s">
        <v>177</v>
      </c>
      <c r="AD895" t="s">
        <v>11389</v>
      </c>
      <c r="AE895">
        <v>91220</v>
      </c>
      <c r="AF895" t="s">
        <v>11390</v>
      </c>
      <c r="AI895">
        <v>160843898</v>
      </c>
      <c r="AJ895">
        <v>673873292</v>
      </c>
      <c r="AK895" t="s">
        <v>6576</v>
      </c>
      <c r="AL895">
        <v>0</v>
      </c>
      <c r="AM895">
        <v>0</v>
      </c>
    </row>
    <row r="896" spans="1:39" customFormat="1" ht="12.75">
      <c r="A896">
        <v>9323528</v>
      </c>
      <c r="B896" t="s">
        <v>6577</v>
      </c>
      <c r="C896" t="s">
        <v>495</v>
      </c>
      <c r="D896">
        <v>9323528</v>
      </c>
      <c r="E896" t="s">
        <v>169</v>
      </c>
      <c r="F896" t="s">
        <v>169</v>
      </c>
      <c r="H896" s="507">
        <v>41479</v>
      </c>
      <c r="I896" t="s">
        <v>251</v>
      </c>
      <c r="J896">
        <v>-10</v>
      </c>
      <c r="K896" t="s">
        <v>8</v>
      </c>
      <c r="M896" t="s">
        <v>170</v>
      </c>
      <c r="N896">
        <v>8931057</v>
      </c>
      <c r="O896" t="s">
        <v>3789</v>
      </c>
      <c r="P896" s="507">
        <v>44824</v>
      </c>
      <c r="Q896" t="s">
        <v>187</v>
      </c>
      <c r="R896" s="507">
        <v>44459</v>
      </c>
      <c r="T896" t="s">
        <v>5765</v>
      </c>
      <c r="U896">
        <v>500</v>
      </c>
      <c r="X896">
        <v>5</v>
      </c>
      <c r="Y896" t="s">
        <v>259</v>
      </c>
      <c r="AC896" t="s">
        <v>177</v>
      </c>
      <c r="AD896" t="s">
        <v>10386</v>
      </c>
      <c r="AE896">
        <v>93700</v>
      </c>
      <c r="AF896" t="s">
        <v>11391</v>
      </c>
      <c r="AI896">
        <v>140311929</v>
      </c>
      <c r="AJ896">
        <v>673778007</v>
      </c>
      <c r="AK896" t="s">
        <v>6578</v>
      </c>
      <c r="AL896">
        <v>0</v>
      </c>
      <c r="AM896">
        <v>0</v>
      </c>
    </row>
    <row r="897" spans="1:39" customFormat="1" ht="12.75">
      <c r="A897">
        <v>7226691</v>
      </c>
      <c r="B897" t="s">
        <v>2403</v>
      </c>
      <c r="C897" t="s">
        <v>439</v>
      </c>
      <c r="D897">
        <v>7226691</v>
      </c>
      <c r="E897" t="s">
        <v>169</v>
      </c>
      <c r="H897" s="507">
        <v>42939</v>
      </c>
      <c r="I897" t="s">
        <v>169</v>
      </c>
      <c r="J897">
        <v>-9</v>
      </c>
      <c r="K897" t="s">
        <v>8</v>
      </c>
      <c r="M897" t="s">
        <v>2152</v>
      </c>
      <c r="N897">
        <v>12720050</v>
      </c>
      <c r="O897" t="s">
        <v>3867</v>
      </c>
      <c r="P897" s="507">
        <v>44829</v>
      </c>
      <c r="Q897" t="s">
        <v>187</v>
      </c>
      <c r="R897" s="507">
        <v>44829</v>
      </c>
      <c r="T897" t="s">
        <v>5765</v>
      </c>
      <c r="U897">
        <v>500</v>
      </c>
      <c r="X897">
        <v>5</v>
      </c>
      <c r="Y897" t="s">
        <v>259</v>
      </c>
      <c r="AC897" t="s">
        <v>177</v>
      </c>
      <c r="AD897" t="s">
        <v>10102</v>
      </c>
      <c r="AE897">
        <v>72000</v>
      </c>
      <c r="AF897" t="s">
        <v>11392</v>
      </c>
      <c r="AJ897">
        <v>630509927</v>
      </c>
      <c r="AK897" t="s">
        <v>11393</v>
      </c>
      <c r="AL897">
        <v>0</v>
      </c>
      <c r="AM897">
        <v>0</v>
      </c>
    </row>
    <row r="898" spans="1:39" customFormat="1" ht="12.75">
      <c r="A898">
        <v>8518450</v>
      </c>
      <c r="B898" t="s">
        <v>2403</v>
      </c>
      <c r="C898" t="s">
        <v>294</v>
      </c>
      <c r="D898">
        <v>8518450</v>
      </c>
      <c r="E898" t="s">
        <v>166</v>
      </c>
      <c r="F898" t="s">
        <v>166</v>
      </c>
      <c r="H898" s="507">
        <v>35937</v>
      </c>
      <c r="I898" t="s">
        <v>167</v>
      </c>
      <c r="J898">
        <v>-40</v>
      </c>
      <c r="K898" t="s">
        <v>168</v>
      </c>
      <c r="M898" t="s">
        <v>208</v>
      </c>
      <c r="N898">
        <v>12850170</v>
      </c>
      <c r="O898" t="s">
        <v>2288</v>
      </c>
      <c r="P898" s="507">
        <v>44825</v>
      </c>
      <c r="Q898" t="s">
        <v>187</v>
      </c>
      <c r="R898" s="507">
        <v>37903</v>
      </c>
      <c r="S898" s="507">
        <v>44461</v>
      </c>
      <c r="T898" t="s">
        <v>7255</v>
      </c>
      <c r="U898">
        <v>1636</v>
      </c>
      <c r="X898">
        <v>16</v>
      </c>
      <c r="Y898" t="s">
        <v>259</v>
      </c>
      <c r="AC898" t="s">
        <v>177</v>
      </c>
      <c r="AD898" t="s">
        <v>11394</v>
      </c>
      <c r="AE898">
        <v>85430</v>
      </c>
      <c r="AF898" t="s">
        <v>11395</v>
      </c>
      <c r="AI898">
        <v>251079544</v>
      </c>
      <c r="AK898" t="s">
        <v>4846</v>
      </c>
      <c r="AL898">
        <v>0</v>
      </c>
      <c r="AM898">
        <v>0</v>
      </c>
    </row>
    <row r="899" spans="1:39" customFormat="1" ht="12.75">
      <c r="A899">
        <v>7226690</v>
      </c>
      <c r="B899" t="s">
        <v>2403</v>
      </c>
      <c r="C899" t="s">
        <v>465</v>
      </c>
      <c r="D899">
        <v>7226690</v>
      </c>
      <c r="E899" t="s">
        <v>169</v>
      </c>
      <c r="H899" s="507">
        <v>42126</v>
      </c>
      <c r="I899" t="s">
        <v>169</v>
      </c>
      <c r="J899">
        <v>-9</v>
      </c>
      <c r="K899" t="s">
        <v>8</v>
      </c>
      <c r="M899" t="s">
        <v>2152</v>
      </c>
      <c r="N899">
        <v>12720050</v>
      </c>
      <c r="O899" t="s">
        <v>3867</v>
      </c>
      <c r="P899" s="507">
        <v>44829</v>
      </c>
      <c r="Q899" t="s">
        <v>187</v>
      </c>
      <c r="R899" s="507">
        <v>44829</v>
      </c>
      <c r="T899" t="s">
        <v>5765</v>
      </c>
      <c r="U899">
        <v>500</v>
      </c>
      <c r="X899">
        <v>5</v>
      </c>
      <c r="Y899" t="s">
        <v>259</v>
      </c>
      <c r="AC899" t="s">
        <v>177</v>
      </c>
      <c r="AD899" t="s">
        <v>10102</v>
      </c>
      <c r="AE899">
        <v>72000</v>
      </c>
      <c r="AF899" t="s">
        <v>11392</v>
      </c>
      <c r="AJ899">
        <v>630509927</v>
      </c>
      <c r="AK899" t="s">
        <v>11393</v>
      </c>
      <c r="AL899">
        <v>0</v>
      </c>
      <c r="AM899">
        <v>0</v>
      </c>
    </row>
    <row r="900" spans="1:39" customFormat="1" ht="12.75">
      <c r="A900">
        <v>8515506</v>
      </c>
      <c r="B900" t="s">
        <v>2403</v>
      </c>
      <c r="C900" t="s">
        <v>736</v>
      </c>
      <c r="D900">
        <v>8515506</v>
      </c>
      <c r="E900" t="s">
        <v>169</v>
      </c>
      <c r="H900" s="507">
        <v>26738</v>
      </c>
      <c r="I900" t="s">
        <v>192</v>
      </c>
      <c r="J900">
        <v>-50</v>
      </c>
      <c r="K900" t="s">
        <v>168</v>
      </c>
      <c r="M900" t="s">
        <v>208</v>
      </c>
      <c r="N900">
        <v>12850032</v>
      </c>
      <c r="O900" t="s">
        <v>6243</v>
      </c>
      <c r="P900" s="507">
        <v>44844</v>
      </c>
      <c r="Q900" t="s">
        <v>187</v>
      </c>
      <c r="R900" s="507">
        <v>37432</v>
      </c>
      <c r="S900" s="507">
        <v>44806</v>
      </c>
      <c r="T900" t="s">
        <v>181</v>
      </c>
      <c r="U900">
        <v>1720</v>
      </c>
      <c r="X900">
        <v>17</v>
      </c>
      <c r="Y900" t="s">
        <v>259</v>
      </c>
      <c r="AC900" t="s">
        <v>177</v>
      </c>
      <c r="AD900" t="s">
        <v>11396</v>
      </c>
      <c r="AE900">
        <v>85000</v>
      </c>
      <c r="AF900" t="s">
        <v>11397</v>
      </c>
      <c r="AI900">
        <v>251412919</v>
      </c>
      <c r="AK900" t="s">
        <v>11398</v>
      </c>
      <c r="AL900">
        <v>0</v>
      </c>
      <c r="AM900">
        <v>0</v>
      </c>
    </row>
    <row r="901" spans="1:39" customFormat="1" ht="12.75">
      <c r="A901">
        <v>4429361</v>
      </c>
      <c r="B901" t="s">
        <v>1013</v>
      </c>
      <c r="C901" t="s">
        <v>180</v>
      </c>
      <c r="D901">
        <v>4429361</v>
      </c>
      <c r="E901" t="s">
        <v>166</v>
      </c>
      <c r="F901" t="s">
        <v>166</v>
      </c>
      <c r="H901" s="507">
        <v>34780</v>
      </c>
      <c r="I901" t="s">
        <v>167</v>
      </c>
      <c r="J901">
        <v>-40</v>
      </c>
      <c r="K901" t="s">
        <v>168</v>
      </c>
      <c r="M901" t="s">
        <v>263</v>
      </c>
      <c r="N901">
        <v>8751456</v>
      </c>
      <c r="O901" t="s">
        <v>984</v>
      </c>
      <c r="P901" s="507">
        <v>44827</v>
      </c>
      <c r="Q901" t="s">
        <v>187</v>
      </c>
      <c r="R901" s="507">
        <v>37432</v>
      </c>
      <c r="S901" s="507">
        <v>44452</v>
      </c>
      <c r="T901" t="s">
        <v>7255</v>
      </c>
      <c r="U901">
        <v>1999</v>
      </c>
      <c r="X901">
        <v>19</v>
      </c>
      <c r="Y901" t="s">
        <v>259</v>
      </c>
      <c r="AB901" s="507">
        <v>44743</v>
      </c>
      <c r="AC901" t="s">
        <v>177</v>
      </c>
      <c r="AD901" t="s">
        <v>10255</v>
      </c>
      <c r="AE901">
        <v>44000</v>
      </c>
      <c r="AF901" t="s">
        <v>11399</v>
      </c>
      <c r="AJ901">
        <v>640403508</v>
      </c>
      <c r="AK901" t="s">
        <v>4847</v>
      </c>
      <c r="AL901">
        <v>0</v>
      </c>
      <c r="AM901">
        <v>0</v>
      </c>
    </row>
    <row r="902" spans="1:39" customFormat="1" ht="12.75">
      <c r="A902">
        <v>8523041</v>
      </c>
      <c r="B902" t="s">
        <v>2404</v>
      </c>
      <c r="C902" t="s">
        <v>189</v>
      </c>
      <c r="D902">
        <v>8523041</v>
      </c>
      <c r="E902" t="s">
        <v>166</v>
      </c>
      <c r="F902" t="s">
        <v>166</v>
      </c>
      <c r="H902" s="507">
        <v>37076</v>
      </c>
      <c r="I902" t="s">
        <v>167</v>
      </c>
      <c r="J902">
        <v>-40</v>
      </c>
      <c r="K902" t="s">
        <v>168</v>
      </c>
      <c r="M902" t="s">
        <v>208</v>
      </c>
      <c r="N902">
        <v>12850057</v>
      </c>
      <c r="O902" t="s">
        <v>2151</v>
      </c>
      <c r="P902" s="507">
        <v>44809</v>
      </c>
      <c r="Q902" t="s">
        <v>187</v>
      </c>
      <c r="R902" s="507">
        <v>40422</v>
      </c>
      <c r="S902" s="507">
        <v>44037</v>
      </c>
      <c r="T902" t="s">
        <v>7255</v>
      </c>
      <c r="U902">
        <v>1784</v>
      </c>
      <c r="X902">
        <v>17</v>
      </c>
      <c r="Y902" t="s">
        <v>259</v>
      </c>
      <c r="AC902" t="s">
        <v>177</v>
      </c>
      <c r="AD902" t="s">
        <v>11400</v>
      </c>
      <c r="AE902">
        <v>85250</v>
      </c>
      <c r="AF902" t="s">
        <v>11401</v>
      </c>
      <c r="AI902">
        <v>251312810</v>
      </c>
      <c r="AJ902">
        <v>606581691</v>
      </c>
      <c r="AK902" t="s">
        <v>4848</v>
      </c>
      <c r="AL902">
        <v>0</v>
      </c>
      <c r="AM902">
        <v>0</v>
      </c>
    </row>
    <row r="903" spans="1:39" customFormat="1" ht="12.75">
      <c r="A903">
        <v>8527242</v>
      </c>
      <c r="B903" t="s">
        <v>2404</v>
      </c>
      <c r="C903" t="s">
        <v>495</v>
      </c>
      <c r="D903">
        <v>8527242</v>
      </c>
      <c r="E903" t="s">
        <v>166</v>
      </c>
      <c r="F903" t="s">
        <v>166</v>
      </c>
      <c r="H903" s="507">
        <v>39329</v>
      </c>
      <c r="I903" t="s">
        <v>227</v>
      </c>
      <c r="J903">
        <v>-16</v>
      </c>
      <c r="K903" t="s">
        <v>8</v>
      </c>
      <c r="M903" t="s">
        <v>208</v>
      </c>
      <c r="N903">
        <v>12850037</v>
      </c>
      <c r="O903" t="s">
        <v>2226</v>
      </c>
      <c r="P903" s="507">
        <v>44794</v>
      </c>
      <c r="Q903" t="s">
        <v>187</v>
      </c>
      <c r="R903" s="507">
        <v>42294</v>
      </c>
      <c r="T903" t="s">
        <v>5765</v>
      </c>
      <c r="U903">
        <v>760</v>
      </c>
      <c r="X903">
        <v>7</v>
      </c>
      <c r="Y903" t="s">
        <v>259</v>
      </c>
      <c r="AC903" t="s">
        <v>177</v>
      </c>
      <c r="AD903" t="s">
        <v>11400</v>
      </c>
      <c r="AE903">
        <v>85250</v>
      </c>
      <c r="AF903" t="s">
        <v>11402</v>
      </c>
      <c r="AI903">
        <v>251312810</v>
      </c>
      <c r="AJ903">
        <v>606581691</v>
      </c>
      <c r="AK903" t="s">
        <v>4848</v>
      </c>
      <c r="AL903">
        <v>0</v>
      </c>
      <c r="AM903">
        <v>0</v>
      </c>
    </row>
    <row r="904" spans="1:39" customFormat="1" ht="12.75">
      <c r="A904">
        <v>779466</v>
      </c>
      <c r="B904" t="s">
        <v>1015</v>
      </c>
      <c r="C904" t="s">
        <v>499</v>
      </c>
      <c r="D904">
        <v>779466</v>
      </c>
      <c r="E904" t="s">
        <v>166</v>
      </c>
      <c r="F904" t="s">
        <v>166</v>
      </c>
      <c r="H904" s="507">
        <v>32884</v>
      </c>
      <c r="I904" t="s">
        <v>167</v>
      </c>
      <c r="J904">
        <v>-40</v>
      </c>
      <c r="K904" t="s">
        <v>168</v>
      </c>
      <c r="M904" t="s">
        <v>263</v>
      </c>
      <c r="N904">
        <v>8751124</v>
      </c>
      <c r="O904" t="s">
        <v>918</v>
      </c>
      <c r="P904" s="507">
        <v>44821</v>
      </c>
      <c r="Q904" t="s">
        <v>187</v>
      </c>
      <c r="R904" s="507">
        <v>37432</v>
      </c>
      <c r="S904" s="507">
        <v>44568</v>
      </c>
      <c r="T904" t="s">
        <v>181</v>
      </c>
      <c r="U904">
        <v>1689</v>
      </c>
      <c r="X904">
        <v>16</v>
      </c>
      <c r="Y904" t="s">
        <v>259</v>
      </c>
      <c r="AC904" t="s">
        <v>177</v>
      </c>
      <c r="AD904" t="s">
        <v>11403</v>
      </c>
      <c r="AE904">
        <v>78100</v>
      </c>
      <c r="AF904" t="s">
        <v>11404</v>
      </c>
      <c r="AK904" t="s">
        <v>7431</v>
      </c>
      <c r="AL904">
        <v>0</v>
      </c>
      <c r="AM904">
        <v>0</v>
      </c>
    </row>
    <row r="905" spans="1:39" customFormat="1" ht="12.75">
      <c r="A905">
        <v>775812</v>
      </c>
      <c r="B905" t="s">
        <v>1015</v>
      </c>
      <c r="C905" t="s">
        <v>3290</v>
      </c>
      <c r="D905">
        <v>775812</v>
      </c>
      <c r="E905" t="s">
        <v>166</v>
      </c>
      <c r="F905" t="s">
        <v>166</v>
      </c>
      <c r="H905" s="507">
        <v>29669</v>
      </c>
      <c r="I905" t="s">
        <v>192</v>
      </c>
      <c r="J905">
        <v>-50</v>
      </c>
      <c r="K905" t="s">
        <v>168</v>
      </c>
      <c r="M905" t="s">
        <v>246</v>
      </c>
      <c r="N905">
        <v>8940549</v>
      </c>
      <c r="O905" t="s">
        <v>353</v>
      </c>
      <c r="P905" s="507">
        <v>44792</v>
      </c>
      <c r="Q905" t="s">
        <v>187</v>
      </c>
      <c r="R905" s="507">
        <v>37432</v>
      </c>
      <c r="S905" s="507">
        <v>44082</v>
      </c>
      <c r="T905" t="s">
        <v>7255</v>
      </c>
      <c r="U905">
        <v>1671</v>
      </c>
      <c r="X905">
        <v>16</v>
      </c>
      <c r="Y905" t="s">
        <v>259</v>
      </c>
      <c r="AC905" t="s">
        <v>177</v>
      </c>
      <c r="AD905" t="s">
        <v>11405</v>
      </c>
      <c r="AE905">
        <v>77600</v>
      </c>
      <c r="AF905" t="s">
        <v>11406</v>
      </c>
      <c r="AJ905">
        <v>650943376</v>
      </c>
      <c r="AK905" t="s">
        <v>4127</v>
      </c>
      <c r="AL905">
        <v>0</v>
      </c>
      <c r="AM905">
        <v>0</v>
      </c>
    </row>
    <row r="906" spans="1:39" customFormat="1" ht="12.75">
      <c r="A906">
        <v>2815813</v>
      </c>
      <c r="B906" t="s">
        <v>3926</v>
      </c>
      <c r="C906" t="s">
        <v>815</v>
      </c>
      <c r="D906">
        <v>2815813</v>
      </c>
      <c r="E906" t="s">
        <v>169</v>
      </c>
      <c r="F906" t="s">
        <v>169</v>
      </c>
      <c r="H906" s="507">
        <v>42221</v>
      </c>
      <c r="I906" t="s">
        <v>169</v>
      </c>
      <c r="J906">
        <v>-9</v>
      </c>
      <c r="K906" t="s">
        <v>8</v>
      </c>
      <c r="M906" t="s">
        <v>231</v>
      </c>
      <c r="N906">
        <v>4280121</v>
      </c>
      <c r="O906" t="s">
        <v>2799</v>
      </c>
      <c r="P906" s="507">
        <v>44784</v>
      </c>
      <c r="Q906" t="s">
        <v>187</v>
      </c>
      <c r="R906" s="507">
        <v>44082</v>
      </c>
      <c r="T906" t="s">
        <v>5765</v>
      </c>
      <c r="U906">
        <v>500</v>
      </c>
      <c r="X906">
        <v>5</v>
      </c>
      <c r="Y906" t="s">
        <v>259</v>
      </c>
      <c r="AC906" t="s">
        <v>177</v>
      </c>
      <c r="AD906" t="s">
        <v>11407</v>
      </c>
      <c r="AE906">
        <v>28600</v>
      </c>
      <c r="AF906" t="s">
        <v>11408</v>
      </c>
      <c r="AI906">
        <v>647345799</v>
      </c>
      <c r="AJ906">
        <v>760403811</v>
      </c>
      <c r="AK906" t="s">
        <v>5865</v>
      </c>
      <c r="AL906">
        <v>0</v>
      </c>
      <c r="AM906">
        <v>0</v>
      </c>
    </row>
    <row r="907" spans="1:39" customFormat="1" ht="12.75">
      <c r="A907">
        <v>4535253</v>
      </c>
      <c r="B907" t="s">
        <v>7432</v>
      </c>
      <c r="C907" t="s">
        <v>8585</v>
      </c>
      <c r="D907">
        <v>4535253</v>
      </c>
      <c r="E907" t="s">
        <v>169</v>
      </c>
      <c r="H907" s="507">
        <v>43652</v>
      </c>
      <c r="I907" t="s">
        <v>169</v>
      </c>
      <c r="J907">
        <v>-9</v>
      </c>
      <c r="K907" t="s">
        <v>8</v>
      </c>
      <c r="M907" t="s">
        <v>2764</v>
      </c>
      <c r="N907">
        <v>4450751</v>
      </c>
      <c r="O907" t="s">
        <v>2768</v>
      </c>
      <c r="P907" s="507">
        <v>44818</v>
      </c>
      <c r="Q907" t="s">
        <v>187</v>
      </c>
      <c r="R907" s="507">
        <v>44818</v>
      </c>
      <c r="T907" t="s">
        <v>5765</v>
      </c>
      <c r="U907">
        <v>500</v>
      </c>
      <c r="X907">
        <v>5</v>
      </c>
      <c r="Y907" t="s">
        <v>259</v>
      </c>
      <c r="AC907" t="s">
        <v>177</v>
      </c>
      <c r="AD907" t="s">
        <v>10759</v>
      </c>
      <c r="AE907">
        <v>45140</v>
      </c>
      <c r="AF907" t="s">
        <v>11409</v>
      </c>
      <c r="AJ907">
        <v>616317488</v>
      </c>
      <c r="AK907" t="s">
        <v>8586</v>
      </c>
      <c r="AL907">
        <v>0</v>
      </c>
      <c r="AM907">
        <v>0</v>
      </c>
    </row>
    <row r="908" spans="1:39" customFormat="1" ht="12.75">
      <c r="A908">
        <v>2941344</v>
      </c>
      <c r="B908" t="s">
        <v>6311</v>
      </c>
      <c r="C908" t="s">
        <v>453</v>
      </c>
      <c r="D908">
        <v>2941344</v>
      </c>
      <c r="E908" t="s">
        <v>166</v>
      </c>
      <c r="F908" t="s">
        <v>166</v>
      </c>
      <c r="H908" s="507">
        <v>41241</v>
      </c>
      <c r="I908" t="s">
        <v>245</v>
      </c>
      <c r="J908">
        <v>-11</v>
      </c>
      <c r="K908" t="s">
        <v>168</v>
      </c>
      <c r="M908" t="s">
        <v>3025</v>
      </c>
      <c r="N908">
        <v>3290229</v>
      </c>
      <c r="O908" t="s">
        <v>3039</v>
      </c>
      <c r="P908" s="507">
        <v>44828</v>
      </c>
      <c r="Q908" t="s">
        <v>187</v>
      </c>
      <c r="R908" s="507">
        <v>44111</v>
      </c>
      <c r="T908" t="s">
        <v>5765</v>
      </c>
      <c r="U908">
        <v>513</v>
      </c>
      <c r="X908">
        <v>5</v>
      </c>
      <c r="Y908" t="s">
        <v>259</v>
      </c>
      <c r="AC908" t="s">
        <v>177</v>
      </c>
      <c r="AD908" t="s">
        <v>11410</v>
      </c>
      <c r="AE908">
        <v>29940</v>
      </c>
      <c r="AF908" t="s">
        <v>11411</v>
      </c>
      <c r="AI908">
        <v>661479024</v>
      </c>
      <c r="AJ908">
        <v>787861284</v>
      </c>
      <c r="AK908" t="s">
        <v>5758</v>
      </c>
      <c r="AL908">
        <v>0</v>
      </c>
      <c r="AM908">
        <v>0</v>
      </c>
    </row>
    <row r="909" spans="1:39" customFormat="1" ht="12.75">
      <c r="A909">
        <v>5328788</v>
      </c>
      <c r="B909" t="s">
        <v>2406</v>
      </c>
      <c r="C909" t="s">
        <v>241</v>
      </c>
      <c r="D909">
        <v>5328788</v>
      </c>
      <c r="E909" t="s">
        <v>169</v>
      </c>
      <c r="H909" s="507">
        <v>41213</v>
      </c>
      <c r="I909" t="s">
        <v>245</v>
      </c>
      <c r="J909">
        <v>-11</v>
      </c>
      <c r="K909" t="s">
        <v>8</v>
      </c>
      <c r="M909" t="s">
        <v>2155</v>
      </c>
      <c r="N909">
        <v>12530054</v>
      </c>
      <c r="O909" t="s">
        <v>2287</v>
      </c>
      <c r="P909" s="507">
        <v>44826</v>
      </c>
      <c r="Q909" t="s">
        <v>187</v>
      </c>
      <c r="R909" s="507">
        <v>44826</v>
      </c>
      <c r="S909" s="507">
        <v>44811</v>
      </c>
      <c r="T909" t="s">
        <v>181</v>
      </c>
      <c r="U909">
        <v>500</v>
      </c>
      <c r="X909">
        <v>5</v>
      </c>
      <c r="Y909" t="s">
        <v>259</v>
      </c>
      <c r="AC909" t="s">
        <v>177</v>
      </c>
      <c r="AD909" t="s">
        <v>11412</v>
      </c>
      <c r="AE909">
        <v>53400</v>
      </c>
      <c r="AF909" t="s">
        <v>11413</v>
      </c>
      <c r="AK909" t="s">
        <v>9447</v>
      </c>
      <c r="AL909">
        <v>0</v>
      </c>
      <c r="AM909">
        <v>0</v>
      </c>
    </row>
    <row r="910" spans="1:39" customFormat="1" ht="12.75">
      <c r="A910">
        <v>7854510</v>
      </c>
      <c r="B910" t="s">
        <v>7433</v>
      </c>
      <c r="C910" t="s">
        <v>517</v>
      </c>
      <c r="D910">
        <v>7854510</v>
      </c>
      <c r="E910" t="s">
        <v>166</v>
      </c>
      <c r="F910" t="s">
        <v>166</v>
      </c>
      <c r="H910" s="507">
        <v>36455</v>
      </c>
      <c r="I910" t="s">
        <v>167</v>
      </c>
      <c r="J910">
        <v>-40</v>
      </c>
      <c r="K910" t="s">
        <v>8</v>
      </c>
      <c r="M910" t="s">
        <v>238</v>
      </c>
      <c r="N910">
        <v>8780627</v>
      </c>
      <c r="O910" t="s">
        <v>384</v>
      </c>
      <c r="P910" s="507">
        <v>44805</v>
      </c>
      <c r="Q910" t="s">
        <v>187</v>
      </c>
      <c r="R910" s="507">
        <v>39944</v>
      </c>
      <c r="S910" s="507">
        <v>44746</v>
      </c>
      <c r="T910" t="s">
        <v>181</v>
      </c>
      <c r="U910">
        <v>1240</v>
      </c>
      <c r="X910">
        <v>12</v>
      </c>
      <c r="Y910" t="s">
        <v>259</v>
      </c>
      <c r="AB910" s="507">
        <v>44743</v>
      </c>
      <c r="AC910" t="s">
        <v>177</v>
      </c>
      <c r="AD910" t="s">
        <v>11414</v>
      </c>
      <c r="AE910">
        <v>66430</v>
      </c>
      <c r="AF910" t="s">
        <v>11415</v>
      </c>
      <c r="AJ910">
        <v>622450603</v>
      </c>
      <c r="AK910" t="s">
        <v>7434</v>
      </c>
      <c r="AL910">
        <v>1</v>
      </c>
      <c r="AM910">
        <v>0</v>
      </c>
    </row>
    <row r="911" spans="1:39" customFormat="1" ht="12.75">
      <c r="A911">
        <v>4440440</v>
      </c>
      <c r="B911" t="s">
        <v>2407</v>
      </c>
      <c r="C911" t="s">
        <v>362</v>
      </c>
      <c r="D911">
        <v>4440440</v>
      </c>
      <c r="E911" t="s">
        <v>166</v>
      </c>
      <c r="H911" s="507">
        <v>35692</v>
      </c>
      <c r="I911" t="s">
        <v>167</v>
      </c>
      <c r="J911">
        <v>-40</v>
      </c>
      <c r="K911" t="s">
        <v>8</v>
      </c>
      <c r="M911" t="s">
        <v>275</v>
      </c>
      <c r="N911">
        <v>8910028</v>
      </c>
      <c r="O911" t="s">
        <v>1204</v>
      </c>
      <c r="P911" s="507">
        <v>44832</v>
      </c>
      <c r="Q911" t="s">
        <v>187</v>
      </c>
      <c r="R911" s="507">
        <v>39710</v>
      </c>
      <c r="S911" s="507">
        <v>44831</v>
      </c>
      <c r="T911" t="s">
        <v>181</v>
      </c>
      <c r="U911">
        <v>1202</v>
      </c>
      <c r="X911">
        <v>12</v>
      </c>
      <c r="Y911" t="s">
        <v>259</v>
      </c>
      <c r="AB911" s="507">
        <v>43455</v>
      </c>
      <c r="AC911" t="s">
        <v>177</v>
      </c>
      <c r="AD911" t="s">
        <v>9958</v>
      </c>
      <c r="AE911">
        <v>91300</v>
      </c>
      <c r="AF911" t="s">
        <v>11416</v>
      </c>
      <c r="AJ911">
        <v>625013535</v>
      </c>
      <c r="AK911" t="s">
        <v>11417</v>
      </c>
      <c r="AL911">
        <v>0</v>
      </c>
      <c r="AM911">
        <v>0</v>
      </c>
    </row>
    <row r="912" spans="1:39" customFormat="1" ht="12.75">
      <c r="A912">
        <v>7810006</v>
      </c>
      <c r="B912" t="s">
        <v>1016</v>
      </c>
      <c r="C912" t="s">
        <v>290</v>
      </c>
      <c r="D912">
        <v>7810006</v>
      </c>
      <c r="E912" t="s">
        <v>166</v>
      </c>
      <c r="F912" t="s">
        <v>166</v>
      </c>
      <c r="H912" s="507">
        <v>30039</v>
      </c>
      <c r="I912" t="s">
        <v>192</v>
      </c>
      <c r="J912">
        <v>-50</v>
      </c>
      <c r="K912" t="s">
        <v>168</v>
      </c>
      <c r="M912" t="s">
        <v>238</v>
      </c>
      <c r="N912">
        <v>8780002</v>
      </c>
      <c r="O912" t="s">
        <v>283</v>
      </c>
      <c r="P912" s="507">
        <v>44812</v>
      </c>
      <c r="Q912" t="s">
        <v>187</v>
      </c>
      <c r="R912" s="507">
        <v>37432</v>
      </c>
      <c r="S912" s="507">
        <v>44091</v>
      </c>
      <c r="T912" t="s">
        <v>7255</v>
      </c>
      <c r="U912">
        <v>1687</v>
      </c>
      <c r="X912">
        <v>16</v>
      </c>
      <c r="Y912" t="s">
        <v>259</v>
      </c>
      <c r="AC912" t="s">
        <v>177</v>
      </c>
      <c r="AD912" t="s">
        <v>11418</v>
      </c>
      <c r="AE912">
        <v>27780</v>
      </c>
      <c r="AF912" t="s">
        <v>11419</v>
      </c>
      <c r="AJ912">
        <v>652256221</v>
      </c>
      <c r="AK912" t="s">
        <v>4128</v>
      </c>
      <c r="AL912">
        <v>0</v>
      </c>
      <c r="AM912">
        <v>0</v>
      </c>
    </row>
    <row r="913" spans="1:39" customFormat="1" ht="12.75">
      <c r="A913">
        <v>9461805</v>
      </c>
      <c r="B913" t="s">
        <v>1018</v>
      </c>
      <c r="C913" t="s">
        <v>421</v>
      </c>
      <c r="D913">
        <v>9461805</v>
      </c>
      <c r="E913" t="s">
        <v>169</v>
      </c>
      <c r="F913" t="s">
        <v>169</v>
      </c>
      <c r="H913" s="507">
        <v>42014</v>
      </c>
      <c r="I913" t="s">
        <v>169</v>
      </c>
      <c r="J913">
        <v>-9</v>
      </c>
      <c r="K913" t="s">
        <v>8</v>
      </c>
      <c r="M913" t="s">
        <v>246</v>
      </c>
      <c r="N913">
        <v>8940096</v>
      </c>
      <c r="O913" t="s">
        <v>301</v>
      </c>
      <c r="P913" s="507">
        <v>44778</v>
      </c>
      <c r="Q913" t="s">
        <v>187</v>
      </c>
      <c r="R913" s="507">
        <v>44455</v>
      </c>
      <c r="T913" t="s">
        <v>5765</v>
      </c>
      <c r="U913">
        <v>500</v>
      </c>
      <c r="X913">
        <v>5</v>
      </c>
      <c r="Y913" t="s">
        <v>259</v>
      </c>
      <c r="AC913" t="s">
        <v>177</v>
      </c>
      <c r="AD913" t="s">
        <v>10409</v>
      </c>
      <c r="AE913">
        <v>94300</v>
      </c>
      <c r="AF913" t="s">
        <v>11420</v>
      </c>
      <c r="AI913">
        <v>671112123</v>
      </c>
      <c r="AJ913">
        <v>663801402</v>
      </c>
      <c r="AK913" t="s">
        <v>6579</v>
      </c>
      <c r="AL913">
        <v>0</v>
      </c>
      <c r="AM913">
        <v>0</v>
      </c>
    </row>
    <row r="914" spans="1:39" customFormat="1" ht="12.75">
      <c r="A914">
        <v>9534022</v>
      </c>
      <c r="B914" t="s">
        <v>1018</v>
      </c>
      <c r="C914" t="s">
        <v>1019</v>
      </c>
      <c r="D914">
        <v>9534022</v>
      </c>
      <c r="E914" t="s">
        <v>166</v>
      </c>
      <c r="F914" t="s">
        <v>166</v>
      </c>
      <c r="H914" s="507">
        <v>39825</v>
      </c>
      <c r="I914" t="s">
        <v>340</v>
      </c>
      <c r="J914">
        <v>-14</v>
      </c>
      <c r="K914" t="s">
        <v>8</v>
      </c>
      <c r="M914" t="s">
        <v>232</v>
      </c>
      <c r="N914">
        <v>8950553</v>
      </c>
      <c r="O914" t="s">
        <v>255</v>
      </c>
      <c r="P914" s="507">
        <v>44749</v>
      </c>
      <c r="Q914" t="s">
        <v>187</v>
      </c>
      <c r="R914" s="507">
        <v>41900</v>
      </c>
      <c r="T914" t="s">
        <v>5765</v>
      </c>
      <c r="U914">
        <v>1048</v>
      </c>
      <c r="X914">
        <v>10</v>
      </c>
      <c r="Y914" t="s">
        <v>259</v>
      </c>
      <c r="AB914" s="507">
        <v>43647</v>
      </c>
      <c r="AC914" t="s">
        <v>177</v>
      </c>
      <c r="AD914" t="s">
        <v>5792</v>
      </c>
      <c r="AE914">
        <v>95250</v>
      </c>
      <c r="AF914" t="s">
        <v>11421</v>
      </c>
      <c r="AI914">
        <v>621540444</v>
      </c>
      <c r="AJ914">
        <v>675354257</v>
      </c>
      <c r="AK914" t="s">
        <v>4129</v>
      </c>
      <c r="AL914">
        <v>0</v>
      </c>
      <c r="AM914">
        <v>0</v>
      </c>
    </row>
    <row r="915" spans="1:39" customFormat="1" ht="12.75">
      <c r="A915">
        <v>2816275</v>
      </c>
      <c r="B915" t="s">
        <v>1018</v>
      </c>
      <c r="C915" t="s">
        <v>596</v>
      </c>
      <c r="D915">
        <v>2816275</v>
      </c>
      <c r="E915" t="s">
        <v>166</v>
      </c>
      <c r="F915" t="s">
        <v>169</v>
      </c>
      <c r="H915" s="507">
        <v>42938</v>
      </c>
      <c r="I915" t="s">
        <v>169</v>
      </c>
      <c r="J915">
        <v>-9</v>
      </c>
      <c r="K915" t="s">
        <v>8</v>
      </c>
      <c r="M915" t="s">
        <v>231</v>
      </c>
      <c r="N915">
        <v>4280038</v>
      </c>
      <c r="O915" t="s">
        <v>2811</v>
      </c>
      <c r="P915" s="507">
        <v>44818</v>
      </c>
      <c r="Q915" t="s">
        <v>187</v>
      </c>
      <c r="R915" s="507">
        <v>44593</v>
      </c>
      <c r="T915" t="s">
        <v>5765</v>
      </c>
      <c r="U915">
        <v>500</v>
      </c>
      <c r="X915">
        <v>5</v>
      </c>
      <c r="Y915" t="s">
        <v>259</v>
      </c>
      <c r="AC915" t="s">
        <v>177</v>
      </c>
      <c r="AD915" t="s">
        <v>11422</v>
      </c>
      <c r="AE915">
        <v>28190</v>
      </c>
      <c r="AF915" t="s">
        <v>11423</v>
      </c>
      <c r="AJ915">
        <v>610607671</v>
      </c>
      <c r="AK915" t="s">
        <v>7436</v>
      </c>
      <c r="AL915">
        <v>0</v>
      </c>
      <c r="AM915">
        <v>0</v>
      </c>
    </row>
    <row r="916" spans="1:39" customFormat="1" ht="12.75">
      <c r="A916">
        <v>3315739</v>
      </c>
      <c r="B916" t="s">
        <v>1018</v>
      </c>
      <c r="C916" t="s">
        <v>3927</v>
      </c>
      <c r="D916">
        <v>3315739</v>
      </c>
      <c r="E916" t="s">
        <v>166</v>
      </c>
      <c r="F916" t="s">
        <v>166</v>
      </c>
      <c r="H916" s="507">
        <v>32398</v>
      </c>
      <c r="I916" t="s">
        <v>167</v>
      </c>
      <c r="J916">
        <v>-40</v>
      </c>
      <c r="K916" t="s">
        <v>168</v>
      </c>
      <c r="M916" t="s">
        <v>2764</v>
      </c>
      <c r="N916">
        <v>4450571</v>
      </c>
      <c r="O916" t="s">
        <v>2782</v>
      </c>
      <c r="P916" s="507">
        <v>44817</v>
      </c>
      <c r="Q916" t="s">
        <v>187</v>
      </c>
      <c r="R916" s="507">
        <v>37432</v>
      </c>
      <c r="S916" s="507">
        <v>44816</v>
      </c>
      <c r="T916" t="s">
        <v>181</v>
      </c>
      <c r="U916">
        <v>2350</v>
      </c>
      <c r="V916" t="s">
        <v>172</v>
      </c>
      <c r="W916">
        <v>385</v>
      </c>
      <c r="X916" t="s">
        <v>173</v>
      </c>
      <c r="Y916" t="s">
        <v>259</v>
      </c>
      <c r="AB916" s="507">
        <v>44013</v>
      </c>
      <c r="AC916" t="s">
        <v>177</v>
      </c>
      <c r="AD916" t="s">
        <v>11424</v>
      </c>
      <c r="AE916">
        <v>33160</v>
      </c>
      <c r="AF916" t="s">
        <v>11425</v>
      </c>
      <c r="AI916">
        <v>556056905</v>
      </c>
      <c r="AJ916">
        <v>682836363</v>
      </c>
      <c r="AK916" t="s">
        <v>5523</v>
      </c>
      <c r="AL916">
        <v>0</v>
      </c>
      <c r="AM916">
        <v>0</v>
      </c>
    </row>
    <row r="917" spans="1:39" customFormat="1" ht="12.75">
      <c r="A917">
        <v>9258183</v>
      </c>
      <c r="B917" t="s">
        <v>7437</v>
      </c>
      <c r="C917" t="s">
        <v>617</v>
      </c>
      <c r="D917">
        <v>9258183</v>
      </c>
      <c r="E917" t="s">
        <v>169</v>
      </c>
      <c r="H917" s="507">
        <v>40938</v>
      </c>
      <c r="I917" t="s">
        <v>245</v>
      </c>
      <c r="J917">
        <v>-11</v>
      </c>
      <c r="K917" t="s">
        <v>8</v>
      </c>
      <c r="M917" t="s">
        <v>203</v>
      </c>
      <c r="N917">
        <v>8920025</v>
      </c>
      <c r="O917" t="s">
        <v>213</v>
      </c>
      <c r="P917" s="507">
        <v>44795</v>
      </c>
      <c r="Q917" t="s">
        <v>187</v>
      </c>
      <c r="R917" s="507">
        <v>44795</v>
      </c>
      <c r="S917" s="507">
        <v>44740</v>
      </c>
      <c r="T917" t="s">
        <v>181</v>
      </c>
      <c r="U917">
        <v>500</v>
      </c>
      <c r="X917">
        <v>5</v>
      </c>
      <c r="Y917" t="s">
        <v>259</v>
      </c>
      <c r="AC917" t="s">
        <v>177</v>
      </c>
      <c r="AD917" t="s">
        <v>9837</v>
      </c>
      <c r="AE917">
        <v>92400</v>
      </c>
      <c r="AF917" t="s">
        <v>11426</v>
      </c>
      <c r="AJ917">
        <v>676860288</v>
      </c>
      <c r="AK917" t="s">
        <v>7438</v>
      </c>
      <c r="AL917">
        <v>0</v>
      </c>
      <c r="AM917">
        <v>0</v>
      </c>
    </row>
    <row r="918" spans="1:39" customFormat="1" ht="12.75">
      <c r="A918">
        <v>749672</v>
      </c>
      <c r="B918" t="s">
        <v>8587</v>
      </c>
      <c r="C918" t="s">
        <v>361</v>
      </c>
      <c r="D918">
        <v>749672</v>
      </c>
      <c r="E918" t="s">
        <v>166</v>
      </c>
      <c r="H918" s="507">
        <v>36091</v>
      </c>
      <c r="I918" t="s">
        <v>167</v>
      </c>
      <c r="J918">
        <v>-40</v>
      </c>
      <c r="K918" t="s">
        <v>168</v>
      </c>
      <c r="M918" t="s">
        <v>203</v>
      </c>
      <c r="N918">
        <v>8920049</v>
      </c>
      <c r="O918" t="s">
        <v>211</v>
      </c>
      <c r="P918" s="507">
        <v>44824</v>
      </c>
      <c r="Q918" t="s">
        <v>187</v>
      </c>
      <c r="R918" s="507">
        <v>39458</v>
      </c>
      <c r="S918" s="507">
        <v>44821</v>
      </c>
      <c r="T918" t="s">
        <v>181</v>
      </c>
      <c r="U918">
        <v>1791</v>
      </c>
      <c r="X918">
        <v>17</v>
      </c>
      <c r="Y918" t="s">
        <v>259</v>
      </c>
      <c r="AC918" t="s">
        <v>177</v>
      </c>
      <c r="AD918" t="s">
        <v>11427</v>
      </c>
      <c r="AE918">
        <v>74000</v>
      </c>
      <c r="AF918" t="s">
        <v>11428</v>
      </c>
      <c r="AJ918">
        <v>623678744</v>
      </c>
      <c r="AK918" t="s">
        <v>8588</v>
      </c>
      <c r="AL918">
        <v>0</v>
      </c>
      <c r="AM918">
        <v>0</v>
      </c>
    </row>
    <row r="919" spans="1:39" customFormat="1" ht="12.75">
      <c r="A919">
        <v>2816085</v>
      </c>
      <c r="B919" t="s">
        <v>6933</v>
      </c>
      <c r="C919" t="s">
        <v>347</v>
      </c>
      <c r="D919">
        <v>2816085</v>
      </c>
      <c r="E919" t="s">
        <v>166</v>
      </c>
      <c r="F919" t="s">
        <v>166</v>
      </c>
      <c r="H919" s="507">
        <v>41670</v>
      </c>
      <c r="I919" t="s">
        <v>169</v>
      </c>
      <c r="J919">
        <v>-9</v>
      </c>
      <c r="K919" t="s">
        <v>8</v>
      </c>
      <c r="M919" t="s">
        <v>231</v>
      </c>
      <c r="N919">
        <v>4280004</v>
      </c>
      <c r="O919" t="s">
        <v>3555</v>
      </c>
      <c r="P919" s="507">
        <v>44806</v>
      </c>
      <c r="Q919" t="s">
        <v>187</v>
      </c>
      <c r="R919" s="507">
        <v>44471</v>
      </c>
      <c r="T919" t="s">
        <v>5765</v>
      </c>
      <c r="U919">
        <v>500</v>
      </c>
      <c r="X919">
        <v>5</v>
      </c>
      <c r="Y919" t="s">
        <v>259</v>
      </c>
      <c r="AC919" t="s">
        <v>177</v>
      </c>
      <c r="AD919" t="s">
        <v>10272</v>
      </c>
      <c r="AE919">
        <v>28000</v>
      </c>
      <c r="AF919" t="s">
        <v>11429</v>
      </c>
      <c r="AK919" t="s">
        <v>6934</v>
      </c>
      <c r="AL919">
        <v>0</v>
      </c>
      <c r="AM919">
        <v>0</v>
      </c>
    </row>
    <row r="920" spans="1:39" customFormat="1" ht="12.75">
      <c r="A920">
        <v>9316685</v>
      </c>
      <c r="B920" t="s">
        <v>1021</v>
      </c>
      <c r="C920" t="s">
        <v>862</v>
      </c>
      <c r="D920">
        <v>9316685</v>
      </c>
      <c r="E920" t="s">
        <v>166</v>
      </c>
      <c r="F920" t="s">
        <v>166</v>
      </c>
      <c r="H920" s="507">
        <v>34233</v>
      </c>
      <c r="I920" t="s">
        <v>167</v>
      </c>
      <c r="J920">
        <v>-40</v>
      </c>
      <c r="K920" t="s">
        <v>168</v>
      </c>
      <c r="M920" t="s">
        <v>170</v>
      </c>
      <c r="N920">
        <v>8930598</v>
      </c>
      <c r="O920" t="s">
        <v>292</v>
      </c>
      <c r="P920" s="507">
        <v>44814</v>
      </c>
      <c r="Q920" t="s">
        <v>187</v>
      </c>
      <c r="R920" s="507">
        <v>40154</v>
      </c>
      <c r="S920" s="507">
        <v>43720</v>
      </c>
      <c r="T920" t="s">
        <v>7255</v>
      </c>
      <c r="U920">
        <v>1633</v>
      </c>
      <c r="X920">
        <v>16</v>
      </c>
      <c r="Y920" t="s">
        <v>259</v>
      </c>
      <c r="AC920" t="s">
        <v>177</v>
      </c>
      <c r="AD920" t="s">
        <v>11430</v>
      </c>
      <c r="AE920">
        <v>93410</v>
      </c>
      <c r="AF920" t="s">
        <v>11431</v>
      </c>
      <c r="AJ920">
        <v>623774475</v>
      </c>
      <c r="AK920" t="s">
        <v>4130</v>
      </c>
      <c r="AL920">
        <v>0</v>
      </c>
      <c r="AM920">
        <v>0</v>
      </c>
    </row>
    <row r="921" spans="1:39" customFormat="1" ht="12.75">
      <c r="A921">
        <v>9253559</v>
      </c>
      <c r="B921" t="s">
        <v>7439</v>
      </c>
      <c r="C921" t="s">
        <v>294</v>
      </c>
      <c r="D921">
        <v>9253559</v>
      </c>
      <c r="E921" t="s">
        <v>166</v>
      </c>
      <c r="F921" t="s">
        <v>166</v>
      </c>
      <c r="H921" s="507">
        <v>40513</v>
      </c>
      <c r="I921" t="s">
        <v>254</v>
      </c>
      <c r="J921">
        <v>-13</v>
      </c>
      <c r="K921" t="s">
        <v>168</v>
      </c>
      <c r="M921" t="s">
        <v>203</v>
      </c>
      <c r="N921">
        <v>8920075</v>
      </c>
      <c r="O921" t="s">
        <v>314</v>
      </c>
      <c r="P921" s="507">
        <v>44796</v>
      </c>
      <c r="Q921" t="s">
        <v>187</v>
      </c>
      <c r="R921" s="507">
        <v>43448</v>
      </c>
      <c r="T921" t="s">
        <v>5765</v>
      </c>
      <c r="U921">
        <v>632</v>
      </c>
      <c r="X921">
        <v>6</v>
      </c>
      <c r="Y921" t="s">
        <v>259</v>
      </c>
      <c r="AC921" t="s">
        <v>177</v>
      </c>
      <c r="AD921" t="s">
        <v>10636</v>
      </c>
      <c r="AE921">
        <v>92270</v>
      </c>
      <c r="AF921" t="s">
        <v>11432</v>
      </c>
      <c r="AJ921">
        <v>619947488</v>
      </c>
      <c r="AK921" t="s">
        <v>7440</v>
      </c>
      <c r="AL921">
        <v>0</v>
      </c>
      <c r="AM921">
        <v>0</v>
      </c>
    </row>
    <row r="922" spans="1:39" customFormat="1" ht="12.75">
      <c r="A922">
        <v>9461823</v>
      </c>
      <c r="B922" t="s">
        <v>3758</v>
      </c>
      <c r="C922" t="s">
        <v>6580</v>
      </c>
      <c r="D922">
        <v>9461823</v>
      </c>
      <c r="E922" t="s">
        <v>166</v>
      </c>
      <c r="F922" t="s">
        <v>166</v>
      </c>
      <c r="H922" s="507">
        <v>42101</v>
      </c>
      <c r="I922" t="s">
        <v>169</v>
      </c>
      <c r="J922">
        <v>-9</v>
      </c>
      <c r="K922" t="s">
        <v>8</v>
      </c>
      <c r="M922" t="s">
        <v>246</v>
      </c>
      <c r="N922">
        <v>8940448</v>
      </c>
      <c r="O922" t="s">
        <v>504</v>
      </c>
      <c r="P922" s="507">
        <v>44818</v>
      </c>
      <c r="Q922" t="s">
        <v>187</v>
      </c>
      <c r="R922" s="507">
        <v>44455</v>
      </c>
      <c r="T922" t="s">
        <v>5765</v>
      </c>
      <c r="U922">
        <v>500</v>
      </c>
      <c r="X922">
        <v>5</v>
      </c>
      <c r="Y922" t="s">
        <v>259</v>
      </c>
      <c r="AC922" t="s">
        <v>177</v>
      </c>
      <c r="AD922" t="s">
        <v>10358</v>
      </c>
      <c r="AE922">
        <v>94400</v>
      </c>
      <c r="AF922" t="s">
        <v>11433</v>
      </c>
      <c r="AK922" t="s">
        <v>6581</v>
      </c>
      <c r="AL922">
        <v>0</v>
      </c>
      <c r="AM922">
        <v>0</v>
      </c>
    </row>
    <row r="923" spans="1:39" customFormat="1" ht="12.75">
      <c r="A923">
        <v>9460094</v>
      </c>
      <c r="B923" t="s">
        <v>3758</v>
      </c>
      <c r="C923" t="s">
        <v>3759</v>
      </c>
      <c r="D923">
        <v>9460094</v>
      </c>
      <c r="E923" t="s">
        <v>166</v>
      </c>
      <c r="F923" t="s">
        <v>166</v>
      </c>
      <c r="H923" s="507">
        <v>41086</v>
      </c>
      <c r="I923" t="s">
        <v>245</v>
      </c>
      <c r="J923">
        <v>-11</v>
      </c>
      <c r="K923" t="s">
        <v>8</v>
      </c>
      <c r="M923" t="s">
        <v>246</v>
      </c>
      <c r="N923">
        <v>8940448</v>
      </c>
      <c r="O923" t="s">
        <v>504</v>
      </c>
      <c r="P923" s="507">
        <v>44818</v>
      </c>
      <c r="Q923" t="s">
        <v>187</v>
      </c>
      <c r="R923" s="507">
        <v>43720</v>
      </c>
      <c r="T923" t="s">
        <v>5765</v>
      </c>
      <c r="U923">
        <v>577</v>
      </c>
      <c r="X923">
        <v>5</v>
      </c>
      <c r="Y923" t="s">
        <v>259</v>
      </c>
      <c r="AC923" t="s">
        <v>177</v>
      </c>
      <c r="AD923" t="s">
        <v>10574</v>
      </c>
      <c r="AE923">
        <v>94400</v>
      </c>
      <c r="AF923" t="s">
        <v>11434</v>
      </c>
      <c r="AK923" t="s">
        <v>6581</v>
      </c>
      <c r="AL923">
        <v>0</v>
      </c>
      <c r="AM923">
        <v>0</v>
      </c>
    </row>
    <row r="924" spans="1:39" customFormat="1" ht="12.75">
      <c r="A924">
        <v>7883612</v>
      </c>
      <c r="B924" t="s">
        <v>3798</v>
      </c>
      <c r="C924" t="s">
        <v>3585</v>
      </c>
      <c r="D924">
        <v>7883612</v>
      </c>
      <c r="E924" t="s">
        <v>169</v>
      </c>
      <c r="F924" t="s">
        <v>166</v>
      </c>
      <c r="H924" s="507">
        <v>41955</v>
      </c>
      <c r="I924" t="s">
        <v>169</v>
      </c>
      <c r="J924">
        <v>-9</v>
      </c>
      <c r="K924" t="s">
        <v>8</v>
      </c>
      <c r="M924" t="s">
        <v>238</v>
      </c>
      <c r="N924">
        <v>8780585</v>
      </c>
      <c r="O924" t="s">
        <v>675</v>
      </c>
      <c r="P924" s="507">
        <v>44826</v>
      </c>
      <c r="Q924" t="s">
        <v>187</v>
      </c>
      <c r="R924" s="507">
        <v>43664</v>
      </c>
      <c r="T924" t="s">
        <v>5765</v>
      </c>
      <c r="U924">
        <v>500</v>
      </c>
      <c r="X924">
        <v>5</v>
      </c>
      <c r="Y924" t="s">
        <v>259</v>
      </c>
      <c r="AC924" t="s">
        <v>177</v>
      </c>
      <c r="AD924" t="s">
        <v>10584</v>
      </c>
      <c r="AE924">
        <v>78800</v>
      </c>
      <c r="AF924" t="s">
        <v>11435</v>
      </c>
      <c r="AK924" t="s">
        <v>5758</v>
      </c>
      <c r="AL924">
        <v>0</v>
      </c>
      <c r="AM924">
        <v>0</v>
      </c>
    </row>
    <row r="925" spans="1:39" customFormat="1" ht="12.75">
      <c r="A925">
        <v>7516154</v>
      </c>
      <c r="B925" t="s">
        <v>1022</v>
      </c>
      <c r="C925" t="s">
        <v>6935</v>
      </c>
      <c r="D925">
        <v>7516154</v>
      </c>
      <c r="E925" t="s">
        <v>166</v>
      </c>
      <c r="F925" t="s">
        <v>166</v>
      </c>
      <c r="H925" s="507">
        <v>31689</v>
      </c>
      <c r="I925" t="s">
        <v>167</v>
      </c>
      <c r="J925">
        <v>-40</v>
      </c>
      <c r="K925" t="s">
        <v>8</v>
      </c>
      <c r="M925" t="s">
        <v>246</v>
      </c>
      <c r="N925">
        <v>8940655</v>
      </c>
      <c r="O925" t="s">
        <v>289</v>
      </c>
      <c r="P925" s="507">
        <v>44825</v>
      </c>
      <c r="Q925" t="s">
        <v>187</v>
      </c>
      <c r="R925" s="507">
        <v>39505</v>
      </c>
      <c r="S925" s="507">
        <v>44820</v>
      </c>
      <c r="T925" t="s">
        <v>181</v>
      </c>
      <c r="U925">
        <v>1060</v>
      </c>
      <c r="X925">
        <v>10</v>
      </c>
      <c r="Y925" t="s">
        <v>259</v>
      </c>
      <c r="AB925" s="507">
        <v>44743</v>
      </c>
      <c r="AC925" t="s">
        <v>177</v>
      </c>
      <c r="AD925" t="s">
        <v>10561</v>
      </c>
      <c r="AE925">
        <v>94000</v>
      </c>
      <c r="AF925" t="s">
        <v>11436</v>
      </c>
      <c r="AJ925">
        <v>627787521</v>
      </c>
      <c r="AK925" t="s">
        <v>6936</v>
      </c>
      <c r="AL925">
        <v>0</v>
      </c>
      <c r="AM925">
        <v>0</v>
      </c>
    </row>
    <row r="926" spans="1:39" customFormat="1" ht="12.75">
      <c r="A926">
        <v>4926667</v>
      </c>
      <c r="B926" t="s">
        <v>1022</v>
      </c>
      <c r="C926" t="s">
        <v>2409</v>
      </c>
      <c r="D926">
        <v>4926667</v>
      </c>
      <c r="E926" t="s">
        <v>166</v>
      </c>
      <c r="F926" t="s">
        <v>166</v>
      </c>
      <c r="H926" s="507">
        <v>30781</v>
      </c>
      <c r="I926" t="s">
        <v>167</v>
      </c>
      <c r="J926">
        <v>-40</v>
      </c>
      <c r="K926" t="s">
        <v>168</v>
      </c>
      <c r="M926" t="s">
        <v>236</v>
      </c>
      <c r="N926">
        <v>12490040</v>
      </c>
      <c r="O926" t="s">
        <v>2207</v>
      </c>
      <c r="P926" s="507">
        <v>44747</v>
      </c>
      <c r="Q926" t="s">
        <v>187</v>
      </c>
      <c r="R926" s="507">
        <v>38975</v>
      </c>
      <c r="S926" s="507">
        <v>44043</v>
      </c>
      <c r="T926" t="s">
        <v>7255</v>
      </c>
      <c r="U926">
        <v>3437</v>
      </c>
      <c r="V926" t="s">
        <v>172</v>
      </c>
      <c r="W926">
        <v>10</v>
      </c>
      <c r="X926" t="s">
        <v>173</v>
      </c>
      <c r="Y926" t="s">
        <v>259</v>
      </c>
      <c r="AC926" t="s">
        <v>177</v>
      </c>
      <c r="AD926" t="s">
        <v>11082</v>
      </c>
      <c r="AE926">
        <v>49300</v>
      </c>
      <c r="AJ926">
        <v>669177784</v>
      </c>
      <c r="AK926" t="s">
        <v>4849</v>
      </c>
      <c r="AL926">
        <v>0</v>
      </c>
      <c r="AM926">
        <v>0</v>
      </c>
    </row>
    <row r="927" spans="1:39" customFormat="1" ht="12.75">
      <c r="A927">
        <v>9324156</v>
      </c>
      <c r="B927" t="s">
        <v>1022</v>
      </c>
      <c r="C927" t="s">
        <v>8589</v>
      </c>
      <c r="D927">
        <v>9324156</v>
      </c>
      <c r="E927" t="s">
        <v>169</v>
      </c>
      <c r="H927" s="507">
        <v>41176</v>
      </c>
      <c r="I927" t="s">
        <v>245</v>
      </c>
      <c r="J927">
        <v>-11</v>
      </c>
      <c r="K927" t="s">
        <v>8</v>
      </c>
      <c r="M927" t="s">
        <v>170</v>
      </c>
      <c r="N927">
        <v>8931057</v>
      </c>
      <c r="O927" t="s">
        <v>3789</v>
      </c>
      <c r="P927" s="507">
        <v>44817</v>
      </c>
      <c r="Q927" t="s">
        <v>187</v>
      </c>
      <c r="R927" s="507">
        <v>44817</v>
      </c>
      <c r="S927" s="507">
        <v>44814</v>
      </c>
      <c r="T927" t="s">
        <v>181</v>
      </c>
      <c r="U927">
        <v>500</v>
      </c>
      <c r="X927">
        <v>5</v>
      </c>
      <c r="Y927" t="s">
        <v>259</v>
      </c>
      <c r="AC927" t="s">
        <v>177</v>
      </c>
      <c r="AD927" t="s">
        <v>10386</v>
      </c>
      <c r="AE927">
        <v>93700</v>
      </c>
      <c r="AF927" t="s">
        <v>11437</v>
      </c>
      <c r="AJ927">
        <v>781835121</v>
      </c>
      <c r="AK927" t="s">
        <v>8590</v>
      </c>
      <c r="AL927">
        <v>0</v>
      </c>
      <c r="AM927">
        <v>0</v>
      </c>
    </row>
    <row r="928" spans="1:39" customFormat="1" ht="12.75">
      <c r="A928">
        <v>9533931</v>
      </c>
      <c r="B928" t="s">
        <v>1024</v>
      </c>
      <c r="C928" t="s">
        <v>274</v>
      </c>
      <c r="D928">
        <v>9533931</v>
      </c>
      <c r="E928" t="s">
        <v>166</v>
      </c>
      <c r="F928" t="s">
        <v>166</v>
      </c>
      <c r="H928" s="507">
        <v>38062</v>
      </c>
      <c r="I928" t="s">
        <v>7238</v>
      </c>
      <c r="J928">
        <v>-19</v>
      </c>
      <c r="K928" t="s">
        <v>168</v>
      </c>
      <c r="M928" t="s">
        <v>232</v>
      </c>
      <c r="N928">
        <v>8950978</v>
      </c>
      <c r="O928" t="s">
        <v>5773</v>
      </c>
      <c r="P928" s="507">
        <v>44790</v>
      </c>
      <c r="Q928" t="s">
        <v>187</v>
      </c>
      <c r="R928" s="507">
        <v>41894</v>
      </c>
      <c r="S928" s="507">
        <v>44714</v>
      </c>
      <c r="T928" t="s">
        <v>181</v>
      </c>
      <c r="U928">
        <v>1973</v>
      </c>
      <c r="X928">
        <v>19</v>
      </c>
      <c r="Y928" t="s">
        <v>259</v>
      </c>
      <c r="AB928" s="507">
        <v>44378</v>
      </c>
      <c r="AC928" t="s">
        <v>177</v>
      </c>
      <c r="AD928" t="s">
        <v>11438</v>
      </c>
      <c r="AE928">
        <v>95210</v>
      </c>
      <c r="AF928" t="s">
        <v>11439</v>
      </c>
      <c r="AJ928">
        <v>621148133</v>
      </c>
      <c r="AK928" t="s">
        <v>8591</v>
      </c>
      <c r="AL928">
        <v>1</v>
      </c>
      <c r="AM928">
        <v>0</v>
      </c>
    </row>
    <row r="929" spans="1:39" customFormat="1" ht="12.75">
      <c r="A929">
        <v>3541466</v>
      </c>
      <c r="B929" t="s">
        <v>7441</v>
      </c>
      <c r="C929" t="s">
        <v>7442</v>
      </c>
      <c r="D929">
        <v>3541466</v>
      </c>
      <c r="E929" t="s">
        <v>166</v>
      </c>
      <c r="F929" t="s">
        <v>166</v>
      </c>
      <c r="H929" s="507">
        <v>41167</v>
      </c>
      <c r="I929" t="s">
        <v>245</v>
      </c>
      <c r="J929">
        <v>-11</v>
      </c>
      <c r="K929" t="s">
        <v>168</v>
      </c>
      <c r="M929" t="s">
        <v>178</v>
      </c>
      <c r="N929">
        <v>3350183</v>
      </c>
      <c r="O929" t="s">
        <v>3151</v>
      </c>
      <c r="P929" s="507">
        <v>44853</v>
      </c>
      <c r="Q929" t="s">
        <v>187</v>
      </c>
      <c r="R929" s="507">
        <v>44638</v>
      </c>
      <c r="T929" t="s">
        <v>5765</v>
      </c>
      <c r="U929">
        <v>502</v>
      </c>
      <c r="X929">
        <v>5</v>
      </c>
      <c r="Y929" t="s">
        <v>259</v>
      </c>
      <c r="AC929" t="s">
        <v>177</v>
      </c>
      <c r="AD929" t="s">
        <v>11440</v>
      </c>
      <c r="AE929">
        <v>35310</v>
      </c>
      <c r="AF929" t="s">
        <v>11441</v>
      </c>
      <c r="AK929" t="s">
        <v>7443</v>
      </c>
      <c r="AL929">
        <v>1</v>
      </c>
      <c r="AM929">
        <v>0</v>
      </c>
    </row>
    <row r="930" spans="1:39" customFormat="1" ht="12.75">
      <c r="A930">
        <v>7735329</v>
      </c>
      <c r="B930" t="s">
        <v>5866</v>
      </c>
      <c r="C930" t="s">
        <v>1503</v>
      </c>
      <c r="D930">
        <v>7735329</v>
      </c>
      <c r="E930" t="s">
        <v>169</v>
      </c>
      <c r="H930" s="507">
        <v>42438</v>
      </c>
      <c r="I930" t="s">
        <v>169</v>
      </c>
      <c r="J930">
        <v>-9</v>
      </c>
      <c r="K930" t="s">
        <v>8</v>
      </c>
      <c r="M930" t="s">
        <v>206</v>
      </c>
      <c r="N930">
        <v>8771518</v>
      </c>
      <c r="O930" t="s">
        <v>633</v>
      </c>
      <c r="P930" s="507">
        <v>44812</v>
      </c>
      <c r="Q930" t="s">
        <v>187</v>
      </c>
      <c r="R930" s="507">
        <v>44812</v>
      </c>
      <c r="T930" t="s">
        <v>5765</v>
      </c>
      <c r="U930">
        <v>500</v>
      </c>
      <c r="X930">
        <v>5</v>
      </c>
      <c r="Y930" t="s">
        <v>259</v>
      </c>
      <c r="AC930" t="s">
        <v>177</v>
      </c>
      <c r="AD930" t="s">
        <v>11442</v>
      </c>
      <c r="AE930">
        <v>77610</v>
      </c>
      <c r="AF930" t="s">
        <v>11443</v>
      </c>
      <c r="AK930" t="s">
        <v>8592</v>
      </c>
      <c r="AL930">
        <v>0</v>
      </c>
      <c r="AM930">
        <v>0</v>
      </c>
    </row>
    <row r="931" spans="1:39" customFormat="1" ht="12.75">
      <c r="A931">
        <v>4511796</v>
      </c>
      <c r="B931" t="s">
        <v>2886</v>
      </c>
      <c r="C931" t="s">
        <v>961</v>
      </c>
      <c r="D931">
        <v>4511796</v>
      </c>
      <c r="E931" t="s">
        <v>166</v>
      </c>
      <c r="F931" t="s">
        <v>166</v>
      </c>
      <c r="H931" s="507">
        <v>26057</v>
      </c>
      <c r="I931" t="s">
        <v>367</v>
      </c>
      <c r="J931">
        <v>-60</v>
      </c>
      <c r="K931" t="s">
        <v>8</v>
      </c>
      <c r="M931" t="s">
        <v>2764</v>
      </c>
      <c r="N931">
        <v>4450754</v>
      </c>
      <c r="O931" t="s">
        <v>2818</v>
      </c>
      <c r="P931" s="507">
        <v>44750</v>
      </c>
      <c r="Q931" t="s">
        <v>187</v>
      </c>
      <c r="R931" s="507">
        <v>37432</v>
      </c>
      <c r="S931" s="507">
        <v>44796</v>
      </c>
      <c r="T931" t="s">
        <v>181</v>
      </c>
      <c r="U931">
        <v>1507</v>
      </c>
      <c r="X931">
        <v>15</v>
      </c>
      <c r="Y931" t="s">
        <v>259</v>
      </c>
      <c r="AC931" t="s">
        <v>177</v>
      </c>
      <c r="AD931" t="s">
        <v>11444</v>
      </c>
      <c r="AE931">
        <v>45300</v>
      </c>
      <c r="AF931" t="s">
        <v>11445</v>
      </c>
      <c r="AI931">
        <v>236379325</v>
      </c>
      <c r="AJ931">
        <v>640146030</v>
      </c>
      <c r="AK931" t="s">
        <v>5868</v>
      </c>
      <c r="AL931">
        <v>0</v>
      </c>
      <c r="AM931">
        <v>0</v>
      </c>
    </row>
    <row r="932" spans="1:39" customFormat="1" ht="12.75">
      <c r="A932">
        <v>9324441</v>
      </c>
      <c r="B932" t="s">
        <v>11446</v>
      </c>
      <c r="C932" t="s">
        <v>11447</v>
      </c>
      <c r="D932">
        <v>9324441</v>
      </c>
      <c r="E932" t="s">
        <v>169</v>
      </c>
      <c r="H932" s="507">
        <v>41517</v>
      </c>
      <c r="I932" t="s">
        <v>251</v>
      </c>
      <c r="J932">
        <v>-10</v>
      </c>
      <c r="K932" t="s">
        <v>8</v>
      </c>
      <c r="M932" t="s">
        <v>170</v>
      </c>
      <c r="N932">
        <v>8930610</v>
      </c>
      <c r="O932" t="s">
        <v>3790</v>
      </c>
      <c r="P932" s="507">
        <v>44840</v>
      </c>
      <c r="Q932" t="s">
        <v>187</v>
      </c>
      <c r="R932" s="507">
        <v>44840</v>
      </c>
      <c r="T932" t="s">
        <v>5765</v>
      </c>
      <c r="U932">
        <v>500</v>
      </c>
      <c r="X932">
        <v>5</v>
      </c>
      <c r="Y932" t="s">
        <v>259</v>
      </c>
      <c r="AC932" t="s">
        <v>177</v>
      </c>
      <c r="AD932" t="s">
        <v>11448</v>
      </c>
      <c r="AE932">
        <v>93160</v>
      </c>
      <c r="AF932" t="s">
        <v>11449</v>
      </c>
      <c r="AJ932">
        <v>630741545</v>
      </c>
      <c r="AK932" t="s">
        <v>11450</v>
      </c>
      <c r="AL932">
        <v>0</v>
      </c>
      <c r="AM932">
        <v>0</v>
      </c>
    </row>
    <row r="933" spans="1:39" customFormat="1" ht="12.75">
      <c r="A933">
        <v>9258997</v>
      </c>
      <c r="B933" t="s">
        <v>11451</v>
      </c>
      <c r="C933" t="s">
        <v>449</v>
      </c>
      <c r="D933">
        <v>9258997</v>
      </c>
      <c r="E933" t="s">
        <v>169</v>
      </c>
      <c r="H933" s="507">
        <v>41181</v>
      </c>
      <c r="I933" t="s">
        <v>245</v>
      </c>
      <c r="J933">
        <v>-11</v>
      </c>
      <c r="K933" t="s">
        <v>8</v>
      </c>
      <c r="M933" t="s">
        <v>203</v>
      </c>
      <c r="N933">
        <v>8920309</v>
      </c>
      <c r="O933" t="s">
        <v>331</v>
      </c>
      <c r="P933" s="507">
        <v>44830</v>
      </c>
      <c r="Q933" t="s">
        <v>187</v>
      </c>
      <c r="R933" s="507">
        <v>44830</v>
      </c>
      <c r="T933" t="s">
        <v>5765</v>
      </c>
      <c r="U933">
        <v>500</v>
      </c>
      <c r="X933">
        <v>5</v>
      </c>
      <c r="Y933" t="s">
        <v>259</v>
      </c>
      <c r="AC933" t="s">
        <v>177</v>
      </c>
      <c r="AD933" t="s">
        <v>9928</v>
      </c>
      <c r="AE933">
        <v>92500</v>
      </c>
      <c r="AF933" t="s">
        <v>11452</v>
      </c>
      <c r="AK933" t="s">
        <v>11453</v>
      </c>
      <c r="AL933">
        <v>0</v>
      </c>
      <c r="AM933">
        <v>0</v>
      </c>
    </row>
    <row r="934" spans="1:39" customFormat="1" ht="12.75">
      <c r="A934">
        <v>3521012</v>
      </c>
      <c r="B934" t="s">
        <v>1030</v>
      </c>
      <c r="C934" t="s">
        <v>562</v>
      </c>
      <c r="D934">
        <v>3521012</v>
      </c>
      <c r="E934" t="s">
        <v>166</v>
      </c>
      <c r="F934" t="s">
        <v>166</v>
      </c>
      <c r="H934" s="507">
        <v>34865</v>
      </c>
      <c r="I934" t="s">
        <v>167</v>
      </c>
      <c r="J934">
        <v>-40</v>
      </c>
      <c r="K934" t="s">
        <v>168</v>
      </c>
      <c r="M934" t="s">
        <v>178</v>
      </c>
      <c r="N934">
        <v>3350021</v>
      </c>
      <c r="O934" t="s">
        <v>3057</v>
      </c>
      <c r="P934" s="507">
        <v>44808</v>
      </c>
      <c r="Q934" t="s">
        <v>187</v>
      </c>
      <c r="R934" s="507">
        <v>37432</v>
      </c>
      <c r="S934" s="507">
        <v>44069</v>
      </c>
      <c r="T934" t="s">
        <v>7255</v>
      </c>
      <c r="U934">
        <v>1600</v>
      </c>
      <c r="X934">
        <v>16</v>
      </c>
      <c r="Y934" t="s">
        <v>259</v>
      </c>
      <c r="AC934" t="s">
        <v>177</v>
      </c>
      <c r="AD934" t="s">
        <v>9870</v>
      </c>
      <c r="AE934">
        <v>35000</v>
      </c>
      <c r="AF934" t="s">
        <v>11454</v>
      </c>
      <c r="AK934" t="s">
        <v>5275</v>
      </c>
      <c r="AL934">
        <v>0</v>
      </c>
      <c r="AM934">
        <v>0</v>
      </c>
    </row>
    <row r="935" spans="1:39" customFormat="1" ht="12.75">
      <c r="A935">
        <v>9258852</v>
      </c>
      <c r="B935" t="s">
        <v>1030</v>
      </c>
      <c r="C935" t="s">
        <v>389</v>
      </c>
      <c r="D935">
        <v>9258852</v>
      </c>
      <c r="E935" t="s">
        <v>169</v>
      </c>
      <c r="H935" s="507">
        <v>40984</v>
      </c>
      <c r="I935" t="s">
        <v>245</v>
      </c>
      <c r="J935">
        <v>-11</v>
      </c>
      <c r="K935" t="s">
        <v>8</v>
      </c>
      <c r="M935" t="s">
        <v>203</v>
      </c>
      <c r="N935">
        <v>8920309</v>
      </c>
      <c r="O935" t="s">
        <v>331</v>
      </c>
      <c r="P935" s="507">
        <v>44826</v>
      </c>
      <c r="Q935" t="s">
        <v>187</v>
      </c>
      <c r="R935" s="507">
        <v>44826</v>
      </c>
      <c r="T935" t="s">
        <v>5765</v>
      </c>
      <c r="U935">
        <v>500</v>
      </c>
      <c r="X935">
        <v>5</v>
      </c>
      <c r="Y935" t="s">
        <v>259</v>
      </c>
      <c r="AC935" t="s">
        <v>177</v>
      </c>
      <c r="AD935" t="s">
        <v>9928</v>
      </c>
      <c r="AE935">
        <v>92500</v>
      </c>
      <c r="AF935" t="s">
        <v>11455</v>
      </c>
      <c r="AK935" t="s">
        <v>8593</v>
      </c>
      <c r="AL935">
        <v>0</v>
      </c>
      <c r="AM935">
        <v>0</v>
      </c>
    </row>
    <row r="936" spans="1:39" customFormat="1" ht="12.75">
      <c r="A936">
        <v>4910006</v>
      </c>
      <c r="B936" t="s">
        <v>1030</v>
      </c>
      <c r="C936" t="s">
        <v>1261</v>
      </c>
      <c r="D936">
        <v>4910006</v>
      </c>
      <c r="E936" t="s">
        <v>166</v>
      </c>
      <c r="F936" t="s">
        <v>166</v>
      </c>
      <c r="H936" s="507">
        <v>30088</v>
      </c>
      <c r="I936" t="s">
        <v>192</v>
      </c>
      <c r="J936">
        <v>-50</v>
      </c>
      <c r="K936" t="s">
        <v>168</v>
      </c>
      <c r="M936" t="s">
        <v>236</v>
      </c>
      <c r="N936">
        <v>12490052</v>
      </c>
      <c r="O936" t="s">
        <v>3650</v>
      </c>
      <c r="P936" s="507">
        <v>44825</v>
      </c>
      <c r="Q936" t="s">
        <v>187</v>
      </c>
      <c r="R936" s="507">
        <v>37432</v>
      </c>
      <c r="S936" s="507">
        <v>44364</v>
      </c>
      <c r="T936" t="s">
        <v>7255</v>
      </c>
      <c r="U936">
        <v>1658</v>
      </c>
      <c r="X936">
        <v>16</v>
      </c>
      <c r="Y936" t="s">
        <v>259</v>
      </c>
      <c r="AB936" s="507">
        <v>44378</v>
      </c>
      <c r="AC936" t="s">
        <v>177</v>
      </c>
      <c r="AD936" t="s">
        <v>11456</v>
      </c>
      <c r="AE936">
        <v>49500</v>
      </c>
      <c r="AF936" t="s">
        <v>11457</v>
      </c>
      <c r="AI936">
        <v>241926283</v>
      </c>
      <c r="AJ936">
        <v>616330172</v>
      </c>
      <c r="AK936" t="s">
        <v>4850</v>
      </c>
      <c r="AL936">
        <v>0</v>
      </c>
      <c r="AM936">
        <v>0</v>
      </c>
    </row>
    <row r="937" spans="1:39" customFormat="1" ht="12.75">
      <c r="A937">
        <v>3721953</v>
      </c>
      <c r="B937" t="s">
        <v>1030</v>
      </c>
      <c r="C937" t="s">
        <v>502</v>
      </c>
      <c r="D937">
        <v>3721953</v>
      </c>
      <c r="E937" t="s">
        <v>166</v>
      </c>
      <c r="F937" t="s">
        <v>166</v>
      </c>
      <c r="H937" s="507">
        <v>28206</v>
      </c>
      <c r="I937" t="s">
        <v>192</v>
      </c>
      <c r="J937">
        <v>-50</v>
      </c>
      <c r="K937" t="s">
        <v>8</v>
      </c>
      <c r="M937" t="s">
        <v>175</v>
      </c>
      <c r="N937">
        <v>4370669</v>
      </c>
      <c r="O937" t="s">
        <v>7445</v>
      </c>
      <c r="P937" s="507">
        <v>44762</v>
      </c>
      <c r="Q937" t="s">
        <v>187</v>
      </c>
      <c r="R937" s="507">
        <v>40441</v>
      </c>
      <c r="S937" s="507">
        <v>44795</v>
      </c>
      <c r="T937" t="s">
        <v>181</v>
      </c>
      <c r="U937">
        <v>996</v>
      </c>
      <c r="X937">
        <v>9</v>
      </c>
      <c r="Y937" t="s">
        <v>259</v>
      </c>
      <c r="AC937" t="s">
        <v>177</v>
      </c>
      <c r="AD937" t="s">
        <v>11458</v>
      </c>
      <c r="AE937">
        <v>37250</v>
      </c>
      <c r="AF937" t="s">
        <v>11459</v>
      </c>
      <c r="AI937">
        <v>952769605</v>
      </c>
      <c r="AJ937">
        <v>684055832</v>
      </c>
      <c r="AK937" t="s">
        <v>5869</v>
      </c>
      <c r="AL937">
        <v>0</v>
      </c>
      <c r="AM937">
        <v>0</v>
      </c>
    </row>
    <row r="938" spans="1:39" customFormat="1" ht="12.75">
      <c r="A938">
        <v>3730495</v>
      </c>
      <c r="B938" t="s">
        <v>1030</v>
      </c>
      <c r="C938" t="s">
        <v>5870</v>
      </c>
      <c r="D938">
        <v>3730495</v>
      </c>
      <c r="E938" t="s">
        <v>169</v>
      </c>
      <c r="F938" t="s">
        <v>166</v>
      </c>
      <c r="H938" s="507">
        <v>41116</v>
      </c>
      <c r="I938" t="s">
        <v>245</v>
      </c>
      <c r="J938">
        <v>-11</v>
      </c>
      <c r="K938" t="s">
        <v>8</v>
      </c>
      <c r="M938" t="s">
        <v>175</v>
      </c>
      <c r="N938">
        <v>4370669</v>
      </c>
      <c r="O938" t="s">
        <v>7445</v>
      </c>
      <c r="P938" s="507">
        <v>44813</v>
      </c>
      <c r="Q938" t="s">
        <v>187</v>
      </c>
      <c r="R938" s="507">
        <v>43379</v>
      </c>
      <c r="T938" t="s">
        <v>5765</v>
      </c>
      <c r="U938">
        <v>500</v>
      </c>
      <c r="X938">
        <v>5</v>
      </c>
      <c r="Y938" t="s">
        <v>259</v>
      </c>
      <c r="AC938" t="s">
        <v>177</v>
      </c>
      <c r="AD938" t="s">
        <v>11458</v>
      </c>
      <c r="AE938">
        <v>37250</v>
      </c>
      <c r="AF938" t="s">
        <v>11460</v>
      </c>
      <c r="AI938">
        <v>675358109</v>
      </c>
      <c r="AJ938">
        <v>684055832</v>
      </c>
      <c r="AK938" t="s">
        <v>5524</v>
      </c>
      <c r="AL938">
        <v>0</v>
      </c>
      <c r="AM938">
        <v>0</v>
      </c>
    </row>
    <row r="939" spans="1:39" customFormat="1" ht="12.75">
      <c r="A939">
        <v>4512670</v>
      </c>
      <c r="B939" t="s">
        <v>2410</v>
      </c>
      <c r="C939" t="s">
        <v>471</v>
      </c>
      <c r="D939">
        <v>4512670</v>
      </c>
      <c r="E939" t="s">
        <v>166</v>
      </c>
      <c r="F939" t="s">
        <v>166</v>
      </c>
      <c r="H939" s="507">
        <v>27674</v>
      </c>
      <c r="I939" t="s">
        <v>192</v>
      </c>
      <c r="J939">
        <v>-50</v>
      </c>
      <c r="K939" t="s">
        <v>8</v>
      </c>
      <c r="M939" t="s">
        <v>2764</v>
      </c>
      <c r="N939">
        <v>4450702</v>
      </c>
      <c r="O939" t="s">
        <v>2874</v>
      </c>
      <c r="P939" s="507">
        <v>44752</v>
      </c>
      <c r="Q939" t="s">
        <v>187</v>
      </c>
      <c r="R939" s="507">
        <v>37432</v>
      </c>
      <c r="T939" t="s">
        <v>5760</v>
      </c>
      <c r="U939">
        <v>753</v>
      </c>
      <c r="X939">
        <v>7</v>
      </c>
      <c r="Y939" t="s">
        <v>259</v>
      </c>
      <c r="AC939" t="s">
        <v>177</v>
      </c>
      <c r="AD939" t="s">
        <v>11461</v>
      </c>
      <c r="AE939">
        <v>45800</v>
      </c>
      <c r="AF939" t="s">
        <v>11462</v>
      </c>
      <c r="AJ939">
        <v>686447040</v>
      </c>
      <c r="AK939" t="s">
        <v>5525</v>
      </c>
      <c r="AL939">
        <v>0</v>
      </c>
      <c r="AM939">
        <v>0</v>
      </c>
    </row>
    <row r="940" spans="1:39" customFormat="1" ht="12.75">
      <c r="A940">
        <v>9141016</v>
      </c>
      <c r="B940" t="s">
        <v>1032</v>
      </c>
      <c r="C940" t="s">
        <v>793</v>
      </c>
      <c r="D940">
        <v>9141016</v>
      </c>
      <c r="E940" t="s">
        <v>166</v>
      </c>
      <c r="F940" t="s">
        <v>166</v>
      </c>
      <c r="H940" s="507">
        <v>37186</v>
      </c>
      <c r="I940" t="s">
        <v>167</v>
      </c>
      <c r="J940">
        <v>-40</v>
      </c>
      <c r="K940" t="s">
        <v>8</v>
      </c>
      <c r="M940" t="s">
        <v>275</v>
      </c>
      <c r="N940">
        <v>8910077</v>
      </c>
      <c r="O940" t="s">
        <v>467</v>
      </c>
      <c r="P940" s="507">
        <v>44819</v>
      </c>
      <c r="Q940" t="s">
        <v>187</v>
      </c>
      <c r="R940" s="507">
        <v>41469</v>
      </c>
      <c r="S940" s="507">
        <v>44076</v>
      </c>
      <c r="T940" t="s">
        <v>7255</v>
      </c>
      <c r="U940">
        <v>832</v>
      </c>
      <c r="X940">
        <v>8</v>
      </c>
      <c r="Y940" t="s">
        <v>259</v>
      </c>
      <c r="AC940" t="s">
        <v>177</v>
      </c>
      <c r="AD940" t="s">
        <v>10229</v>
      </c>
      <c r="AE940">
        <v>91600</v>
      </c>
      <c r="AF940" t="s">
        <v>11463</v>
      </c>
      <c r="AJ940">
        <v>782128024</v>
      </c>
      <c r="AK940" t="s">
        <v>7446</v>
      </c>
      <c r="AL940">
        <v>0</v>
      </c>
      <c r="AM940">
        <v>0</v>
      </c>
    </row>
    <row r="941" spans="1:39" customFormat="1" ht="12.75">
      <c r="A941">
        <v>9137067</v>
      </c>
      <c r="B941" t="s">
        <v>1032</v>
      </c>
      <c r="C941" t="s">
        <v>877</v>
      </c>
      <c r="D941">
        <v>9137067</v>
      </c>
      <c r="E941" t="s">
        <v>166</v>
      </c>
      <c r="F941" t="s">
        <v>166</v>
      </c>
      <c r="H941" s="507">
        <v>38268</v>
      </c>
      <c r="I941" t="s">
        <v>7238</v>
      </c>
      <c r="J941">
        <v>-19</v>
      </c>
      <c r="K941" t="s">
        <v>8</v>
      </c>
      <c r="M941" t="s">
        <v>175</v>
      </c>
      <c r="N941">
        <v>4370566</v>
      </c>
      <c r="O941" t="s">
        <v>176</v>
      </c>
      <c r="P941" s="507">
        <v>44766</v>
      </c>
      <c r="Q941" t="s">
        <v>187</v>
      </c>
      <c r="R941" s="507">
        <v>40434</v>
      </c>
      <c r="S941" s="507">
        <v>44757</v>
      </c>
      <c r="T941" t="s">
        <v>181</v>
      </c>
      <c r="U941">
        <v>1909</v>
      </c>
      <c r="V941" t="s">
        <v>172</v>
      </c>
      <c r="W941">
        <v>115</v>
      </c>
      <c r="X941" t="s">
        <v>173</v>
      </c>
      <c r="Y941" t="s">
        <v>259</v>
      </c>
      <c r="AB941" s="507">
        <v>44378</v>
      </c>
      <c r="AC941" t="s">
        <v>177</v>
      </c>
      <c r="AD941" t="s">
        <v>10229</v>
      </c>
      <c r="AE941">
        <v>91600</v>
      </c>
      <c r="AF941" t="s">
        <v>11464</v>
      </c>
      <c r="AI941">
        <v>950270775</v>
      </c>
      <c r="AJ941">
        <v>603234731</v>
      </c>
      <c r="AK941" t="s">
        <v>4131</v>
      </c>
      <c r="AL941">
        <v>0</v>
      </c>
      <c r="AM941">
        <v>0</v>
      </c>
    </row>
    <row r="942" spans="1:39" customFormat="1" ht="12.75">
      <c r="A942">
        <v>7827322</v>
      </c>
      <c r="B942" t="s">
        <v>1032</v>
      </c>
      <c r="C942" t="s">
        <v>674</v>
      </c>
      <c r="D942">
        <v>7827322</v>
      </c>
      <c r="E942" t="s">
        <v>169</v>
      </c>
      <c r="F942" t="s">
        <v>169</v>
      </c>
      <c r="H942" s="507">
        <v>25714</v>
      </c>
      <c r="I942" t="s">
        <v>367</v>
      </c>
      <c r="J942">
        <v>-60</v>
      </c>
      <c r="K942" t="s">
        <v>8</v>
      </c>
      <c r="M942" t="s">
        <v>238</v>
      </c>
      <c r="N942">
        <v>8780568</v>
      </c>
      <c r="O942" t="s">
        <v>318</v>
      </c>
      <c r="P942" s="507">
        <v>44851</v>
      </c>
      <c r="Q942" t="s">
        <v>187</v>
      </c>
      <c r="R942" s="507">
        <v>37432</v>
      </c>
      <c r="S942" s="507">
        <v>44603</v>
      </c>
      <c r="T942" t="s">
        <v>7255</v>
      </c>
      <c r="U942">
        <v>820</v>
      </c>
      <c r="X942">
        <v>8</v>
      </c>
      <c r="Y942" t="s">
        <v>259</v>
      </c>
      <c r="AC942" t="s">
        <v>177</v>
      </c>
      <c r="AD942" t="s">
        <v>11465</v>
      </c>
      <c r="AE942">
        <v>78730</v>
      </c>
      <c r="AF942" t="s">
        <v>11466</v>
      </c>
      <c r="AI942">
        <v>130414251</v>
      </c>
      <c r="AJ942">
        <v>660939323</v>
      </c>
      <c r="AK942" t="s">
        <v>5871</v>
      </c>
      <c r="AL942">
        <v>0</v>
      </c>
      <c r="AM942">
        <v>0</v>
      </c>
    </row>
    <row r="943" spans="1:39" customFormat="1" ht="12.75">
      <c r="A943">
        <v>7852331</v>
      </c>
      <c r="B943" t="s">
        <v>1033</v>
      </c>
      <c r="C943" t="s">
        <v>1034</v>
      </c>
      <c r="D943">
        <v>7852331</v>
      </c>
      <c r="E943" t="s">
        <v>166</v>
      </c>
      <c r="F943" t="s">
        <v>166</v>
      </c>
      <c r="H943" s="507">
        <v>36780</v>
      </c>
      <c r="I943" t="s">
        <v>167</v>
      </c>
      <c r="J943">
        <v>-40</v>
      </c>
      <c r="K943" t="s">
        <v>168</v>
      </c>
      <c r="M943" t="s">
        <v>238</v>
      </c>
      <c r="N943">
        <v>8780078</v>
      </c>
      <c r="O943" t="s">
        <v>265</v>
      </c>
      <c r="P943" s="507">
        <v>44817</v>
      </c>
      <c r="Q943" t="s">
        <v>187</v>
      </c>
      <c r="R943" s="507">
        <v>39707</v>
      </c>
      <c r="S943" s="507">
        <v>44813</v>
      </c>
      <c r="T943" t="s">
        <v>181</v>
      </c>
      <c r="U943">
        <v>1982</v>
      </c>
      <c r="X943">
        <v>19</v>
      </c>
      <c r="Y943" t="s">
        <v>259</v>
      </c>
      <c r="AC943" t="s">
        <v>177</v>
      </c>
      <c r="AD943" t="s">
        <v>11467</v>
      </c>
      <c r="AE943">
        <v>78120</v>
      </c>
      <c r="AF943" t="s">
        <v>11468</v>
      </c>
      <c r="AK943" t="s">
        <v>4132</v>
      </c>
      <c r="AL943">
        <v>0</v>
      </c>
      <c r="AM943">
        <v>0</v>
      </c>
    </row>
    <row r="944" spans="1:39" customFormat="1" ht="12.75">
      <c r="A944">
        <v>5324143</v>
      </c>
      <c r="B944" t="s">
        <v>2411</v>
      </c>
      <c r="C944" t="s">
        <v>2253</v>
      </c>
      <c r="D944">
        <v>5324143</v>
      </c>
      <c r="E944" t="s">
        <v>166</v>
      </c>
      <c r="F944" t="s">
        <v>166</v>
      </c>
      <c r="H944" s="507">
        <v>37815</v>
      </c>
      <c r="I944" t="s">
        <v>167</v>
      </c>
      <c r="J944">
        <v>-40</v>
      </c>
      <c r="K944" t="s">
        <v>8</v>
      </c>
      <c r="M944" t="s">
        <v>2155</v>
      </c>
      <c r="N944">
        <v>12530099</v>
      </c>
      <c r="O944" t="s">
        <v>6268</v>
      </c>
      <c r="P944" s="507">
        <v>44782</v>
      </c>
      <c r="Q944" t="s">
        <v>187</v>
      </c>
      <c r="R944" s="507">
        <v>41515</v>
      </c>
      <c r="S944" s="507">
        <v>44781</v>
      </c>
      <c r="T944" t="s">
        <v>181</v>
      </c>
      <c r="U944">
        <v>1078</v>
      </c>
      <c r="X944">
        <v>10</v>
      </c>
      <c r="Y944" t="s">
        <v>259</v>
      </c>
      <c r="AC944" t="s">
        <v>177</v>
      </c>
      <c r="AD944" t="s">
        <v>11469</v>
      </c>
      <c r="AE944">
        <v>53800</v>
      </c>
      <c r="AF944" t="s">
        <v>11470</v>
      </c>
      <c r="AI944">
        <v>243077657</v>
      </c>
      <c r="AJ944" t="s">
        <v>11471</v>
      </c>
      <c r="AK944" t="s">
        <v>4851</v>
      </c>
      <c r="AL944">
        <v>0</v>
      </c>
      <c r="AM944">
        <v>0</v>
      </c>
    </row>
    <row r="945" spans="1:39" customFormat="1" ht="12.75">
      <c r="A945">
        <v>3540787</v>
      </c>
      <c r="B945" t="s">
        <v>11472</v>
      </c>
      <c r="C945" t="s">
        <v>300</v>
      </c>
      <c r="D945">
        <v>3540787</v>
      </c>
      <c r="E945" t="s">
        <v>169</v>
      </c>
      <c r="F945" t="s">
        <v>169</v>
      </c>
      <c r="H945" s="507">
        <v>41499</v>
      </c>
      <c r="I945" t="s">
        <v>251</v>
      </c>
      <c r="J945">
        <v>-10</v>
      </c>
      <c r="K945" t="s">
        <v>168</v>
      </c>
      <c r="M945" t="s">
        <v>178</v>
      </c>
      <c r="N945">
        <v>3350161</v>
      </c>
      <c r="O945" t="s">
        <v>3070</v>
      </c>
      <c r="P945" s="507">
        <v>44807</v>
      </c>
      <c r="Q945" t="s">
        <v>187</v>
      </c>
      <c r="R945" s="507">
        <v>44489</v>
      </c>
      <c r="T945" t="s">
        <v>5765</v>
      </c>
      <c r="U945">
        <v>510</v>
      </c>
      <c r="X945">
        <v>5</v>
      </c>
      <c r="Y945" t="s">
        <v>259</v>
      </c>
      <c r="AC945" t="s">
        <v>177</v>
      </c>
      <c r="AD945" t="s">
        <v>11473</v>
      </c>
      <c r="AE945">
        <v>35760</v>
      </c>
      <c r="AF945" t="s">
        <v>11474</v>
      </c>
      <c r="AJ945">
        <v>678011421</v>
      </c>
      <c r="AK945" t="s">
        <v>11475</v>
      </c>
      <c r="AL945">
        <v>0</v>
      </c>
      <c r="AM945">
        <v>0</v>
      </c>
    </row>
    <row r="946" spans="1:39" customFormat="1" ht="12.75">
      <c r="A946">
        <v>8530344</v>
      </c>
      <c r="B946" t="s">
        <v>2412</v>
      </c>
      <c r="C946" t="s">
        <v>294</v>
      </c>
      <c r="D946">
        <v>8530344</v>
      </c>
      <c r="E946" t="s">
        <v>166</v>
      </c>
      <c r="F946" t="s">
        <v>166</v>
      </c>
      <c r="H946" s="507">
        <v>41275</v>
      </c>
      <c r="I946" t="s">
        <v>251</v>
      </c>
      <c r="J946">
        <v>-10</v>
      </c>
      <c r="K946" t="s">
        <v>168</v>
      </c>
      <c r="M946" t="s">
        <v>208</v>
      </c>
      <c r="N946">
        <v>12850028</v>
      </c>
      <c r="O946" t="s">
        <v>2166</v>
      </c>
      <c r="P946" s="507">
        <v>44810</v>
      </c>
      <c r="Q946" t="s">
        <v>187</v>
      </c>
      <c r="R946" s="507">
        <v>44076</v>
      </c>
      <c r="T946" t="s">
        <v>5765</v>
      </c>
      <c r="U946">
        <v>542</v>
      </c>
      <c r="X946">
        <v>5</v>
      </c>
      <c r="Y946" t="s">
        <v>259</v>
      </c>
      <c r="AC946" t="s">
        <v>177</v>
      </c>
      <c r="AD946" t="s">
        <v>9740</v>
      </c>
      <c r="AE946">
        <v>85190</v>
      </c>
      <c r="AF946" t="s">
        <v>11476</v>
      </c>
      <c r="AI946">
        <v>612855844</v>
      </c>
      <c r="AJ946">
        <v>699672275</v>
      </c>
      <c r="AK946" t="s">
        <v>4852</v>
      </c>
      <c r="AL946">
        <v>0</v>
      </c>
      <c r="AM946">
        <v>0</v>
      </c>
    </row>
    <row r="947" spans="1:39" customFormat="1" ht="12.75">
      <c r="A947">
        <v>7526303</v>
      </c>
      <c r="B947" t="s">
        <v>5872</v>
      </c>
      <c r="C947" t="s">
        <v>1711</v>
      </c>
      <c r="D947">
        <v>7526303</v>
      </c>
      <c r="E947" t="s">
        <v>166</v>
      </c>
      <c r="F947" t="s">
        <v>166</v>
      </c>
      <c r="H947" s="507">
        <v>40645</v>
      </c>
      <c r="I947" t="s">
        <v>267</v>
      </c>
      <c r="J947">
        <v>-12</v>
      </c>
      <c r="K947" t="s">
        <v>168</v>
      </c>
      <c r="M947" t="s">
        <v>263</v>
      </c>
      <c r="N947">
        <v>8750120</v>
      </c>
      <c r="O947" t="s">
        <v>287</v>
      </c>
      <c r="P947" s="507">
        <v>44835</v>
      </c>
      <c r="Q947" t="s">
        <v>187</v>
      </c>
      <c r="R947" s="507">
        <v>44092</v>
      </c>
      <c r="T947" t="s">
        <v>5765</v>
      </c>
      <c r="U947">
        <v>625</v>
      </c>
      <c r="X947">
        <v>6</v>
      </c>
      <c r="Y947" t="s">
        <v>259</v>
      </c>
      <c r="AC947" t="s">
        <v>177</v>
      </c>
      <c r="AD947" t="s">
        <v>9776</v>
      </c>
      <c r="AE947">
        <v>75011</v>
      </c>
      <c r="AF947" t="s">
        <v>11477</v>
      </c>
      <c r="AI947">
        <v>781507059</v>
      </c>
      <c r="AK947" t="s">
        <v>5873</v>
      </c>
      <c r="AL947">
        <v>0</v>
      </c>
      <c r="AM947">
        <v>0</v>
      </c>
    </row>
    <row r="948" spans="1:39" customFormat="1" ht="12.75">
      <c r="A948">
        <v>3730219</v>
      </c>
      <c r="B948" t="s">
        <v>2887</v>
      </c>
      <c r="C948" t="s">
        <v>966</v>
      </c>
      <c r="D948">
        <v>3730219</v>
      </c>
      <c r="E948" t="s">
        <v>166</v>
      </c>
      <c r="F948" t="s">
        <v>166</v>
      </c>
      <c r="H948" s="507">
        <v>41393</v>
      </c>
      <c r="I948" t="s">
        <v>251</v>
      </c>
      <c r="J948">
        <v>-10</v>
      </c>
      <c r="K948" t="s">
        <v>8</v>
      </c>
      <c r="M948" t="s">
        <v>175</v>
      </c>
      <c r="N948">
        <v>4370038</v>
      </c>
      <c r="O948" t="s">
        <v>2829</v>
      </c>
      <c r="P948" s="507">
        <v>44809</v>
      </c>
      <c r="Q948" t="s">
        <v>187</v>
      </c>
      <c r="R948" s="507">
        <v>43363</v>
      </c>
      <c r="T948" t="s">
        <v>5765</v>
      </c>
      <c r="U948">
        <v>500</v>
      </c>
      <c r="X948">
        <v>5</v>
      </c>
      <c r="Y948" t="s">
        <v>259</v>
      </c>
      <c r="AC948" t="s">
        <v>177</v>
      </c>
      <c r="AD948" t="s">
        <v>11478</v>
      </c>
      <c r="AE948">
        <v>37420</v>
      </c>
      <c r="AF948" t="s">
        <v>11479</v>
      </c>
      <c r="AJ948">
        <v>644263366</v>
      </c>
      <c r="AK948" t="s">
        <v>5874</v>
      </c>
      <c r="AL948">
        <v>0</v>
      </c>
      <c r="AM948">
        <v>0</v>
      </c>
    </row>
    <row r="949" spans="1:39" customFormat="1" ht="12.75">
      <c r="A949">
        <v>4942125</v>
      </c>
      <c r="B949" t="s">
        <v>11480</v>
      </c>
      <c r="C949" t="s">
        <v>11481</v>
      </c>
      <c r="D949">
        <v>4942125</v>
      </c>
      <c r="E949" t="s">
        <v>166</v>
      </c>
      <c r="H949" s="507">
        <v>42091</v>
      </c>
      <c r="I949" t="s">
        <v>169</v>
      </c>
      <c r="J949">
        <v>-9</v>
      </c>
      <c r="K949" t="s">
        <v>8</v>
      </c>
      <c r="M949" t="s">
        <v>236</v>
      </c>
      <c r="N949">
        <v>12490023</v>
      </c>
      <c r="O949" t="s">
        <v>2230</v>
      </c>
      <c r="P949" s="507">
        <v>44836</v>
      </c>
      <c r="Q949" t="s">
        <v>187</v>
      </c>
      <c r="R949" s="507">
        <v>44836</v>
      </c>
      <c r="S949" s="507">
        <v>44817</v>
      </c>
      <c r="T949" t="s">
        <v>181</v>
      </c>
      <c r="U949">
        <v>500</v>
      </c>
      <c r="X949">
        <v>5</v>
      </c>
      <c r="Y949" t="s">
        <v>259</v>
      </c>
      <c r="AC949" t="s">
        <v>177</v>
      </c>
      <c r="AD949" t="s">
        <v>11482</v>
      </c>
      <c r="AE949">
        <v>49220</v>
      </c>
      <c r="AF949" t="s">
        <v>11483</v>
      </c>
      <c r="AI949">
        <v>602157100</v>
      </c>
      <c r="AK949" t="s">
        <v>11484</v>
      </c>
      <c r="AL949">
        <v>0</v>
      </c>
      <c r="AM949">
        <v>0</v>
      </c>
    </row>
    <row r="950" spans="1:39" customFormat="1" ht="12.75">
      <c r="A950">
        <v>4942126</v>
      </c>
      <c r="B950" t="s">
        <v>11480</v>
      </c>
      <c r="C950" t="s">
        <v>403</v>
      </c>
      <c r="D950">
        <v>4942126</v>
      </c>
      <c r="E950" t="s">
        <v>166</v>
      </c>
      <c r="H950" s="507">
        <v>40980</v>
      </c>
      <c r="I950" t="s">
        <v>245</v>
      </c>
      <c r="J950">
        <v>-11</v>
      </c>
      <c r="K950" t="s">
        <v>8</v>
      </c>
      <c r="M950" t="s">
        <v>236</v>
      </c>
      <c r="N950">
        <v>12490023</v>
      </c>
      <c r="O950" t="s">
        <v>2230</v>
      </c>
      <c r="P950" s="507">
        <v>44836</v>
      </c>
      <c r="Q950" t="s">
        <v>187</v>
      </c>
      <c r="R950" s="507">
        <v>44836</v>
      </c>
      <c r="S950" s="507">
        <v>44817</v>
      </c>
      <c r="T950" t="s">
        <v>181</v>
      </c>
      <c r="U950">
        <v>500</v>
      </c>
      <c r="X950">
        <v>5</v>
      </c>
      <c r="Y950" t="s">
        <v>259</v>
      </c>
      <c r="AC950" t="s">
        <v>177</v>
      </c>
      <c r="AD950" t="s">
        <v>11482</v>
      </c>
      <c r="AE950">
        <v>49220</v>
      </c>
      <c r="AF950" t="s">
        <v>11483</v>
      </c>
      <c r="AI950">
        <v>602157100</v>
      </c>
      <c r="AK950" t="s">
        <v>11484</v>
      </c>
      <c r="AL950">
        <v>0</v>
      </c>
      <c r="AM950">
        <v>0</v>
      </c>
    </row>
    <row r="951" spans="1:39" customFormat="1" ht="12.75">
      <c r="A951">
        <v>929181</v>
      </c>
      <c r="B951" t="s">
        <v>6937</v>
      </c>
      <c r="C951" t="s">
        <v>405</v>
      </c>
      <c r="D951">
        <v>929181</v>
      </c>
      <c r="E951" t="s">
        <v>166</v>
      </c>
      <c r="F951" t="s">
        <v>166</v>
      </c>
      <c r="H951" s="507">
        <v>25534</v>
      </c>
      <c r="I951" t="s">
        <v>367</v>
      </c>
      <c r="J951">
        <v>-60</v>
      </c>
      <c r="K951" t="s">
        <v>168</v>
      </c>
      <c r="M951" t="s">
        <v>263</v>
      </c>
      <c r="N951">
        <v>8751450</v>
      </c>
      <c r="O951" t="s">
        <v>1036</v>
      </c>
      <c r="P951" s="507">
        <v>44824</v>
      </c>
      <c r="Q951" t="s">
        <v>187</v>
      </c>
      <c r="R951" s="507">
        <v>37432</v>
      </c>
      <c r="T951" t="s">
        <v>5760</v>
      </c>
      <c r="U951">
        <v>2751</v>
      </c>
      <c r="V951" t="s">
        <v>172</v>
      </c>
      <c r="W951">
        <v>114</v>
      </c>
      <c r="X951" t="s">
        <v>173</v>
      </c>
      <c r="Y951" t="s">
        <v>259</v>
      </c>
      <c r="AC951" t="s">
        <v>177</v>
      </c>
      <c r="AD951" t="s">
        <v>11485</v>
      </c>
      <c r="AE951">
        <v>94500</v>
      </c>
      <c r="AF951" t="s">
        <v>11486</v>
      </c>
      <c r="AJ951">
        <v>616470802</v>
      </c>
      <c r="AK951" t="s">
        <v>7447</v>
      </c>
      <c r="AL951">
        <v>0</v>
      </c>
      <c r="AM951">
        <v>0</v>
      </c>
    </row>
    <row r="952" spans="1:39" customFormat="1" ht="12.75">
      <c r="A952">
        <v>95356</v>
      </c>
      <c r="B952" t="s">
        <v>6937</v>
      </c>
      <c r="C952" t="s">
        <v>6938</v>
      </c>
      <c r="D952">
        <v>95356</v>
      </c>
      <c r="E952" t="s">
        <v>166</v>
      </c>
      <c r="F952" t="s">
        <v>166</v>
      </c>
      <c r="H952" s="507">
        <v>23916</v>
      </c>
      <c r="I952" t="s">
        <v>367</v>
      </c>
      <c r="J952">
        <v>-60</v>
      </c>
      <c r="K952" t="s">
        <v>168</v>
      </c>
      <c r="M952" t="s">
        <v>232</v>
      </c>
      <c r="N952">
        <v>8950978</v>
      </c>
      <c r="O952" t="s">
        <v>5773</v>
      </c>
      <c r="P952" s="507">
        <v>44822</v>
      </c>
      <c r="Q952" t="s">
        <v>187</v>
      </c>
      <c r="R952" s="507">
        <v>37432</v>
      </c>
      <c r="S952" s="507">
        <v>44450</v>
      </c>
      <c r="T952" t="s">
        <v>7255</v>
      </c>
      <c r="U952">
        <v>1855</v>
      </c>
      <c r="X952">
        <v>18</v>
      </c>
      <c r="Y952" t="s">
        <v>259</v>
      </c>
      <c r="AB952" s="507">
        <v>43282</v>
      </c>
      <c r="AC952" t="s">
        <v>177</v>
      </c>
      <c r="AD952" t="s">
        <v>11487</v>
      </c>
      <c r="AE952">
        <v>95150</v>
      </c>
      <c r="AF952" t="s">
        <v>11488</v>
      </c>
      <c r="AI952">
        <v>134180807</v>
      </c>
      <c r="AJ952">
        <v>644041268</v>
      </c>
      <c r="AK952" t="s">
        <v>5758</v>
      </c>
      <c r="AL952">
        <v>0</v>
      </c>
      <c r="AM952">
        <v>0</v>
      </c>
    </row>
    <row r="953" spans="1:39" customFormat="1" ht="12.75">
      <c r="A953">
        <v>9463734</v>
      </c>
      <c r="B953" t="s">
        <v>7448</v>
      </c>
      <c r="C953" t="s">
        <v>7449</v>
      </c>
      <c r="D953">
        <v>9463734</v>
      </c>
      <c r="E953" t="s">
        <v>166</v>
      </c>
      <c r="F953" t="s">
        <v>166</v>
      </c>
      <c r="H953" s="507">
        <v>31892</v>
      </c>
      <c r="I953" t="s">
        <v>167</v>
      </c>
      <c r="J953">
        <v>-40</v>
      </c>
      <c r="K953" t="s">
        <v>168</v>
      </c>
      <c r="M953" t="s">
        <v>246</v>
      </c>
      <c r="N953">
        <v>8940073</v>
      </c>
      <c r="O953" t="s">
        <v>258</v>
      </c>
      <c r="P953" s="507">
        <v>44818</v>
      </c>
      <c r="Q953" t="s">
        <v>187</v>
      </c>
      <c r="R953" s="507">
        <v>44716</v>
      </c>
      <c r="S953" s="507">
        <v>44716</v>
      </c>
      <c r="T953" t="s">
        <v>181</v>
      </c>
      <c r="U953">
        <v>1934</v>
      </c>
      <c r="X953">
        <v>19</v>
      </c>
      <c r="Y953" t="s">
        <v>259</v>
      </c>
      <c r="AB953" s="507">
        <v>44743</v>
      </c>
      <c r="AC953" t="s">
        <v>177</v>
      </c>
      <c r="AD953" t="s">
        <v>10262</v>
      </c>
      <c r="AE953">
        <v>94120</v>
      </c>
      <c r="AF953" t="s">
        <v>11489</v>
      </c>
      <c r="AK953" t="s">
        <v>4213</v>
      </c>
      <c r="AL953">
        <v>0</v>
      </c>
      <c r="AM953">
        <v>0</v>
      </c>
    </row>
    <row r="954" spans="1:39" customFormat="1" ht="12.75">
      <c r="A954">
        <v>4511223</v>
      </c>
      <c r="B954" t="s">
        <v>1037</v>
      </c>
      <c r="C954" t="s">
        <v>674</v>
      </c>
      <c r="D954">
        <v>4511223</v>
      </c>
      <c r="E954" t="s">
        <v>166</v>
      </c>
      <c r="F954" t="s">
        <v>166</v>
      </c>
      <c r="H954" s="507">
        <v>24929</v>
      </c>
      <c r="I954" t="s">
        <v>367</v>
      </c>
      <c r="J954">
        <v>-60</v>
      </c>
      <c r="K954" t="s">
        <v>8</v>
      </c>
      <c r="M954" t="s">
        <v>2764</v>
      </c>
      <c r="N954">
        <v>4450753</v>
      </c>
      <c r="O954" t="s">
        <v>2888</v>
      </c>
      <c r="P954" s="507">
        <v>44752</v>
      </c>
      <c r="Q954" t="s">
        <v>187</v>
      </c>
      <c r="R954" s="507">
        <v>37432</v>
      </c>
      <c r="S954" s="507">
        <v>44783</v>
      </c>
      <c r="T954" t="s">
        <v>181</v>
      </c>
      <c r="U954">
        <v>790</v>
      </c>
      <c r="X954">
        <v>7</v>
      </c>
      <c r="Y954" t="s">
        <v>259</v>
      </c>
      <c r="AC954" t="s">
        <v>177</v>
      </c>
      <c r="AD954" t="s">
        <v>11490</v>
      </c>
      <c r="AE954">
        <v>45130</v>
      </c>
      <c r="AF954" t="s">
        <v>11491</v>
      </c>
      <c r="AK954" t="s">
        <v>5876</v>
      </c>
      <c r="AL954">
        <v>0</v>
      </c>
      <c r="AM954">
        <v>0</v>
      </c>
    </row>
    <row r="955" spans="1:39" customFormat="1" ht="12.75">
      <c r="A955">
        <v>9464476</v>
      </c>
      <c r="B955" t="s">
        <v>11492</v>
      </c>
      <c r="C955" t="s">
        <v>7411</v>
      </c>
      <c r="D955">
        <v>9464476</v>
      </c>
      <c r="E955" t="s">
        <v>166</v>
      </c>
      <c r="H955" s="507">
        <v>42148</v>
      </c>
      <c r="I955" t="s">
        <v>169</v>
      </c>
      <c r="J955">
        <v>-9</v>
      </c>
      <c r="K955" t="s">
        <v>8</v>
      </c>
      <c r="M955" t="s">
        <v>246</v>
      </c>
      <c r="N955">
        <v>8940976</v>
      </c>
      <c r="O955" t="s">
        <v>3791</v>
      </c>
      <c r="P955" s="507">
        <v>44837</v>
      </c>
      <c r="Q955" t="s">
        <v>187</v>
      </c>
      <c r="R955" s="507">
        <v>44837</v>
      </c>
      <c r="T955" t="s">
        <v>5765</v>
      </c>
      <c r="U955">
        <v>500</v>
      </c>
      <c r="X955">
        <v>5</v>
      </c>
      <c r="Y955" t="s">
        <v>259</v>
      </c>
      <c r="AC955" t="s">
        <v>177</v>
      </c>
      <c r="AD955" t="s">
        <v>10324</v>
      </c>
      <c r="AE955">
        <v>94100</v>
      </c>
      <c r="AF955" t="s">
        <v>11493</v>
      </c>
      <c r="AJ955">
        <v>638800488</v>
      </c>
      <c r="AK955" t="s">
        <v>11494</v>
      </c>
      <c r="AL955">
        <v>0</v>
      </c>
      <c r="AM955">
        <v>0</v>
      </c>
    </row>
    <row r="956" spans="1:39" customFormat="1" ht="12.75">
      <c r="A956">
        <v>9540776</v>
      </c>
      <c r="B956" t="s">
        <v>7450</v>
      </c>
      <c r="C956" t="s">
        <v>7451</v>
      </c>
      <c r="D956">
        <v>9540776</v>
      </c>
      <c r="E956" t="s">
        <v>166</v>
      </c>
      <c r="H956" s="507">
        <v>35942</v>
      </c>
      <c r="I956" t="s">
        <v>167</v>
      </c>
      <c r="J956">
        <v>-40</v>
      </c>
      <c r="K956" t="s">
        <v>168</v>
      </c>
      <c r="M956" t="s">
        <v>232</v>
      </c>
      <c r="N956">
        <v>8950330</v>
      </c>
      <c r="O956" t="s">
        <v>233</v>
      </c>
      <c r="P956" s="507">
        <v>44796</v>
      </c>
      <c r="Q956" t="s">
        <v>187</v>
      </c>
      <c r="R956" s="507">
        <v>44782</v>
      </c>
      <c r="S956" s="507">
        <v>44795</v>
      </c>
      <c r="T956" t="s">
        <v>181</v>
      </c>
      <c r="U956">
        <v>2976</v>
      </c>
      <c r="V956" t="s">
        <v>172</v>
      </c>
      <c r="W956">
        <v>59</v>
      </c>
      <c r="X956" t="s">
        <v>173</v>
      </c>
      <c r="Y956" t="s">
        <v>259</v>
      </c>
      <c r="AB956" s="507">
        <v>44782</v>
      </c>
      <c r="AC956" t="s">
        <v>174</v>
      </c>
      <c r="AD956" t="s">
        <v>11495</v>
      </c>
      <c r="AE956">
        <v>99999</v>
      </c>
      <c r="AF956" t="s">
        <v>11496</v>
      </c>
      <c r="AG956" t="s">
        <v>11497</v>
      </c>
      <c r="AK956" t="s">
        <v>4421</v>
      </c>
      <c r="AL956">
        <v>0</v>
      </c>
      <c r="AM956">
        <v>0</v>
      </c>
    </row>
    <row r="957" spans="1:39" customFormat="1" ht="12.75">
      <c r="A957">
        <v>9259431</v>
      </c>
      <c r="B957" t="s">
        <v>3955</v>
      </c>
      <c r="C957" t="s">
        <v>760</v>
      </c>
      <c r="D957">
        <v>9259431</v>
      </c>
      <c r="E957" t="s">
        <v>169</v>
      </c>
      <c r="H957" s="507">
        <v>42028</v>
      </c>
      <c r="I957" t="s">
        <v>169</v>
      </c>
      <c r="J957">
        <v>-9</v>
      </c>
      <c r="K957" t="s">
        <v>8</v>
      </c>
      <c r="M957" t="s">
        <v>203</v>
      </c>
      <c r="N957">
        <v>8920018</v>
      </c>
      <c r="O957" t="s">
        <v>560</v>
      </c>
      <c r="P957" s="507">
        <v>44853</v>
      </c>
      <c r="Q957" t="s">
        <v>187</v>
      </c>
      <c r="R957" s="507">
        <v>44853</v>
      </c>
      <c r="T957" t="s">
        <v>5765</v>
      </c>
      <c r="U957">
        <v>500</v>
      </c>
      <c r="X957">
        <v>5</v>
      </c>
      <c r="Y957" t="s">
        <v>259</v>
      </c>
      <c r="AC957" t="s">
        <v>177</v>
      </c>
      <c r="AD957" t="s">
        <v>11238</v>
      </c>
      <c r="AE957">
        <v>92240</v>
      </c>
      <c r="AF957" t="s">
        <v>11498</v>
      </c>
      <c r="AJ957">
        <v>610051025</v>
      </c>
      <c r="AK957" t="s">
        <v>7452</v>
      </c>
      <c r="AL957">
        <v>0</v>
      </c>
      <c r="AM957">
        <v>0</v>
      </c>
    </row>
    <row r="958" spans="1:39" customFormat="1" ht="12.75">
      <c r="A958">
        <v>7715933</v>
      </c>
      <c r="B958" t="s">
        <v>1038</v>
      </c>
      <c r="C958" t="s">
        <v>1039</v>
      </c>
      <c r="D958">
        <v>7715933</v>
      </c>
      <c r="E958" t="s">
        <v>166</v>
      </c>
      <c r="F958" t="s">
        <v>166</v>
      </c>
      <c r="H958" s="507">
        <v>24840</v>
      </c>
      <c r="I958" t="s">
        <v>367</v>
      </c>
      <c r="J958">
        <v>-60</v>
      </c>
      <c r="K958" t="s">
        <v>8</v>
      </c>
      <c r="M958" t="s">
        <v>206</v>
      </c>
      <c r="N958">
        <v>8771519</v>
      </c>
      <c r="O958" t="s">
        <v>1620</v>
      </c>
      <c r="P958" s="507">
        <v>44791</v>
      </c>
      <c r="Q958" t="s">
        <v>187</v>
      </c>
      <c r="R958" s="507">
        <v>37879</v>
      </c>
      <c r="S958" s="507">
        <v>44733</v>
      </c>
      <c r="T958" t="s">
        <v>181</v>
      </c>
      <c r="U958">
        <v>982</v>
      </c>
      <c r="X958">
        <v>9</v>
      </c>
      <c r="Y958" t="s">
        <v>259</v>
      </c>
      <c r="AB958" s="507">
        <v>43282</v>
      </c>
      <c r="AC958" t="s">
        <v>177</v>
      </c>
      <c r="AD958" t="s">
        <v>11499</v>
      </c>
      <c r="AE958">
        <v>77400</v>
      </c>
      <c r="AF958" t="s">
        <v>11500</v>
      </c>
      <c r="AI958">
        <v>164213841</v>
      </c>
      <c r="AJ958">
        <v>672728749</v>
      </c>
      <c r="AK958" t="s">
        <v>4133</v>
      </c>
      <c r="AL958">
        <v>0</v>
      </c>
      <c r="AM958">
        <v>0</v>
      </c>
    </row>
    <row r="959" spans="1:39" customFormat="1" ht="12.75">
      <c r="A959">
        <v>7734186</v>
      </c>
      <c r="B959" t="s">
        <v>5878</v>
      </c>
      <c r="C959" t="s">
        <v>5879</v>
      </c>
      <c r="D959">
        <v>7734186</v>
      </c>
      <c r="E959" t="s">
        <v>166</v>
      </c>
      <c r="F959" t="s">
        <v>166</v>
      </c>
      <c r="H959" s="507">
        <v>41009</v>
      </c>
      <c r="I959" t="s">
        <v>245</v>
      </c>
      <c r="J959">
        <v>-11</v>
      </c>
      <c r="K959" t="s">
        <v>8</v>
      </c>
      <c r="M959" t="s">
        <v>206</v>
      </c>
      <c r="N959">
        <v>8771184</v>
      </c>
      <c r="O959" t="s">
        <v>285</v>
      </c>
      <c r="P959" s="507">
        <v>44826</v>
      </c>
      <c r="Q959" t="s">
        <v>187</v>
      </c>
      <c r="R959" s="507">
        <v>44446</v>
      </c>
      <c r="T959" t="s">
        <v>5765</v>
      </c>
      <c r="U959">
        <v>500</v>
      </c>
      <c r="X959">
        <v>5</v>
      </c>
      <c r="Y959" t="s">
        <v>259</v>
      </c>
      <c r="AC959" t="s">
        <v>177</v>
      </c>
      <c r="AD959" t="s">
        <v>11501</v>
      </c>
      <c r="AE959">
        <v>77200</v>
      </c>
      <c r="AF959" t="s">
        <v>11502</v>
      </c>
      <c r="AJ959">
        <v>666461930</v>
      </c>
      <c r="AK959" t="s">
        <v>5880</v>
      </c>
      <c r="AL959">
        <v>0</v>
      </c>
      <c r="AM959">
        <v>0</v>
      </c>
    </row>
    <row r="960" spans="1:39" customFormat="1" ht="12.75">
      <c r="A960">
        <v>4112480</v>
      </c>
      <c r="B960" t="s">
        <v>1040</v>
      </c>
      <c r="C960" t="s">
        <v>1095</v>
      </c>
      <c r="D960">
        <v>4112480</v>
      </c>
      <c r="E960" t="s">
        <v>166</v>
      </c>
      <c r="F960" t="s">
        <v>166</v>
      </c>
      <c r="H960" s="507">
        <v>39026</v>
      </c>
      <c r="I960" t="s">
        <v>198</v>
      </c>
      <c r="J960">
        <v>-17</v>
      </c>
      <c r="K960" t="s">
        <v>8</v>
      </c>
      <c r="M960" t="s">
        <v>2783</v>
      </c>
      <c r="N960">
        <v>4410612</v>
      </c>
      <c r="O960" t="s">
        <v>2843</v>
      </c>
      <c r="P960" s="507">
        <v>44820</v>
      </c>
      <c r="Q960" t="s">
        <v>187</v>
      </c>
      <c r="R960" s="507">
        <v>41908</v>
      </c>
      <c r="T960" t="s">
        <v>5765</v>
      </c>
      <c r="U960">
        <v>1064</v>
      </c>
      <c r="X960">
        <v>10</v>
      </c>
      <c r="Y960" t="s">
        <v>259</v>
      </c>
      <c r="AC960" t="s">
        <v>177</v>
      </c>
      <c r="AD960" t="s">
        <v>11503</v>
      </c>
      <c r="AE960">
        <v>41250</v>
      </c>
      <c r="AF960" t="s">
        <v>11504</v>
      </c>
      <c r="AI960">
        <v>254798236</v>
      </c>
      <c r="AJ960">
        <v>695955841</v>
      </c>
      <c r="AK960" t="s">
        <v>5526</v>
      </c>
      <c r="AL960">
        <v>0</v>
      </c>
      <c r="AM960">
        <v>0</v>
      </c>
    </row>
    <row r="961" spans="1:39" customFormat="1" ht="12.75">
      <c r="A961">
        <v>4112754</v>
      </c>
      <c r="B961" t="s">
        <v>1040</v>
      </c>
      <c r="C961" t="s">
        <v>650</v>
      </c>
      <c r="D961">
        <v>4112754</v>
      </c>
      <c r="E961" t="s">
        <v>166</v>
      </c>
      <c r="F961" t="s">
        <v>166</v>
      </c>
      <c r="H961" s="507">
        <v>40249</v>
      </c>
      <c r="I961" t="s">
        <v>254</v>
      </c>
      <c r="J961">
        <v>-13</v>
      </c>
      <c r="K961" t="s">
        <v>8</v>
      </c>
      <c r="M961" t="s">
        <v>2783</v>
      </c>
      <c r="N961">
        <v>4410612</v>
      </c>
      <c r="O961" t="s">
        <v>2843</v>
      </c>
      <c r="P961" s="507">
        <v>44820</v>
      </c>
      <c r="Q961" t="s">
        <v>187</v>
      </c>
      <c r="R961" s="507">
        <v>42164</v>
      </c>
      <c r="T961" t="s">
        <v>5765</v>
      </c>
      <c r="U961">
        <v>864</v>
      </c>
      <c r="X961">
        <v>8</v>
      </c>
      <c r="Y961" t="s">
        <v>259</v>
      </c>
      <c r="AC961" t="s">
        <v>177</v>
      </c>
      <c r="AD961" t="s">
        <v>11503</v>
      </c>
      <c r="AE961">
        <v>41250</v>
      </c>
      <c r="AF961" t="s">
        <v>11504</v>
      </c>
      <c r="AI961">
        <v>254798236</v>
      </c>
      <c r="AJ961">
        <v>652536959</v>
      </c>
      <c r="AK961" t="s">
        <v>5526</v>
      </c>
      <c r="AL961">
        <v>0</v>
      </c>
      <c r="AM961">
        <v>0</v>
      </c>
    </row>
    <row r="962" spans="1:39" customFormat="1" ht="12.75">
      <c r="A962">
        <v>7734063</v>
      </c>
      <c r="B962" t="s">
        <v>1040</v>
      </c>
      <c r="C962" t="s">
        <v>1974</v>
      </c>
      <c r="D962">
        <v>7734063</v>
      </c>
      <c r="E962" t="s">
        <v>169</v>
      </c>
      <c r="F962" t="s">
        <v>169</v>
      </c>
      <c r="H962" s="507">
        <v>41492</v>
      </c>
      <c r="I962" t="s">
        <v>251</v>
      </c>
      <c r="J962">
        <v>-10</v>
      </c>
      <c r="K962" t="s">
        <v>8</v>
      </c>
      <c r="M962" t="s">
        <v>206</v>
      </c>
      <c r="N962">
        <v>8770250</v>
      </c>
      <c r="O962" t="s">
        <v>585</v>
      </c>
      <c r="P962" s="507">
        <v>44815</v>
      </c>
      <c r="Q962" t="s">
        <v>187</v>
      </c>
      <c r="R962" s="507">
        <v>44119</v>
      </c>
      <c r="T962" t="s">
        <v>5765</v>
      </c>
      <c r="U962">
        <v>500</v>
      </c>
      <c r="X962">
        <v>5</v>
      </c>
      <c r="Y962" t="s">
        <v>259</v>
      </c>
      <c r="AC962" t="s">
        <v>177</v>
      </c>
      <c r="AD962" t="s">
        <v>11505</v>
      </c>
      <c r="AE962">
        <v>77360</v>
      </c>
      <c r="AF962" t="s">
        <v>11506</v>
      </c>
      <c r="AI962">
        <v>663387250</v>
      </c>
      <c r="AJ962">
        <v>680276786</v>
      </c>
      <c r="AK962" t="s">
        <v>5881</v>
      </c>
      <c r="AL962">
        <v>0</v>
      </c>
      <c r="AM962">
        <v>0</v>
      </c>
    </row>
    <row r="963" spans="1:39" customFormat="1" ht="12.75">
      <c r="A963">
        <v>4112481</v>
      </c>
      <c r="B963" t="s">
        <v>1040</v>
      </c>
      <c r="C963" t="s">
        <v>3727</v>
      </c>
      <c r="D963">
        <v>4112481</v>
      </c>
      <c r="E963" t="s">
        <v>166</v>
      </c>
      <c r="F963" t="s">
        <v>166</v>
      </c>
      <c r="H963" s="507">
        <v>36907</v>
      </c>
      <c r="I963" t="s">
        <v>167</v>
      </c>
      <c r="J963">
        <v>-40</v>
      </c>
      <c r="K963" t="s">
        <v>8</v>
      </c>
      <c r="M963" t="s">
        <v>2783</v>
      </c>
      <c r="N963">
        <v>4410612</v>
      </c>
      <c r="O963" t="s">
        <v>2843</v>
      </c>
      <c r="P963" s="507">
        <v>44820</v>
      </c>
      <c r="Q963" t="s">
        <v>187</v>
      </c>
      <c r="R963" s="507">
        <v>41908</v>
      </c>
      <c r="S963" s="507">
        <v>44461</v>
      </c>
      <c r="T963" t="s">
        <v>7255</v>
      </c>
      <c r="U963">
        <v>937</v>
      </c>
      <c r="X963">
        <v>9</v>
      </c>
      <c r="Y963" t="s">
        <v>259</v>
      </c>
      <c r="AC963" t="s">
        <v>177</v>
      </c>
      <c r="AD963" t="s">
        <v>11503</v>
      </c>
      <c r="AE963">
        <v>41250</v>
      </c>
      <c r="AF963" t="s">
        <v>11504</v>
      </c>
      <c r="AI963">
        <v>254798236</v>
      </c>
      <c r="AJ963">
        <v>677947018</v>
      </c>
      <c r="AK963" t="s">
        <v>5526</v>
      </c>
      <c r="AL963">
        <v>0</v>
      </c>
      <c r="AM963">
        <v>0</v>
      </c>
    </row>
    <row r="964" spans="1:39" customFormat="1" ht="12.75">
      <c r="A964">
        <v>5328786</v>
      </c>
      <c r="B964" t="s">
        <v>8211</v>
      </c>
      <c r="C964" t="s">
        <v>962</v>
      </c>
      <c r="D964">
        <v>5328786</v>
      </c>
      <c r="E964" t="s">
        <v>169</v>
      </c>
      <c r="H964" s="507">
        <v>41796</v>
      </c>
      <c r="I964" t="s">
        <v>169</v>
      </c>
      <c r="J964">
        <v>-9</v>
      </c>
      <c r="K964" t="s">
        <v>8</v>
      </c>
      <c r="M964" t="s">
        <v>2155</v>
      </c>
      <c r="N964">
        <v>12530022</v>
      </c>
      <c r="O964" t="s">
        <v>2169</v>
      </c>
      <c r="P964" s="507">
        <v>44826</v>
      </c>
      <c r="Q964" t="s">
        <v>187</v>
      </c>
      <c r="R964" s="507">
        <v>44826</v>
      </c>
      <c r="T964" t="s">
        <v>5765</v>
      </c>
      <c r="U964">
        <v>500</v>
      </c>
      <c r="X964">
        <v>5</v>
      </c>
      <c r="Y964" t="s">
        <v>259</v>
      </c>
      <c r="AC964" t="s">
        <v>177</v>
      </c>
      <c r="AD964" t="s">
        <v>10341</v>
      </c>
      <c r="AE964">
        <v>53000</v>
      </c>
      <c r="AF964" t="s">
        <v>11507</v>
      </c>
      <c r="AK964" t="s">
        <v>9448</v>
      </c>
      <c r="AL964">
        <v>0</v>
      </c>
      <c r="AM964">
        <v>0</v>
      </c>
    </row>
    <row r="965" spans="1:39" customFormat="1" ht="12.75">
      <c r="A965">
        <v>1310348</v>
      </c>
      <c r="B965" t="s">
        <v>3240</v>
      </c>
      <c r="C965" t="s">
        <v>3241</v>
      </c>
      <c r="D965">
        <v>1310348</v>
      </c>
      <c r="E965" t="s">
        <v>166</v>
      </c>
      <c r="F965" t="s">
        <v>166</v>
      </c>
      <c r="H965" s="507">
        <v>33374</v>
      </c>
      <c r="I965" t="s">
        <v>167</v>
      </c>
      <c r="J965">
        <v>-40</v>
      </c>
      <c r="K965" t="s">
        <v>168</v>
      </c>
      <c r="M965" t="s">
        <v>203</v>
      </c>
      <c r="N965">
        <v>8920312</v>
      </c>
      <c r="O965" t="s">
        <v>288</v>
      </c>
      <c r="P965" s="507">
        <v>44807</v>
      </c>
      <c r="Q965" t="s">
        <v>187</v>
      </c>
      <c r="R965" s="507">
        <v>37432</v>
      </c>
      <c r="S965" s="507">
        <v>44085</v>
      </c>
      <c r="T965" t="s">
        <v>7255</v>
      </c>
      <c r="U965">
        <v>1707</v>
      </c>
      <c r="X965">
        <v>17</v>
      </c>
      <c r="Y965" t="s">
        <v>259</v>
      </c>
      <c r="AC965" t="s">
        <v>177</v>
      </c>
      <c r="AD965" t="s">
        <v>9897</v>
      </c>
      <c r="AE965">
        <v>92200</v>
      </c>
      <c r="AF965" t="s">
        <v>11508</v>
      </c>
      <c r="AJ965">
        <v>660469621</v>
      </c>
      <c r="AK965" t="s">
        <v>4134</v>
      </c>
      <c r="AL965">
        <v>0</v>
      </c>
      <c r="AM965">
        <v>0</v>
      </c>
    </row>
    <row r="966" spans="1:39" customFormat="1" ht="12.75">
      <c r="A966">
        <v>9435085</v>
      </c>
      <c r="B966" t="s">
        <v>1041</v>
      </c>
      <c r="C966" t="s">
        <v>334</v>
      </c>
      <c r="D966">
        <v>9435085</v>
      </c>
      <c r="E966" t="s">
        <v>166</v>
      </c>
      <c r="F966" t="s">
        <v>166</v>
      </c>
      <c r="H966" s="507">
        <v>37674</v>
      </c>
      <c r="I966" t="s">
        <v>167</v>
      </c>
      <c r="J966">
        <v>-40</v>
      </c>
      <c r="K966" t="s">
        <v>8</v>
      </c>
      <c r="M966" t="s">
        <v>170</v>
      </c>
      <c r="N966">
        <v>8931466</v>
      </c>
      <c r="O966" t="s">
        <v>7303</v>
      </c>
      <c r="P966" s="507">
        <v>44819</v>
      </c>
      <c r="Q966" t="s">
        <v>187</v>
      </c>
      <c r="R966" s="507">
        <v>39755</v>
      </c>
      <c r="S966" s="507">
        <v>44054</v>
      </c>
      <c r="T966" t="s">
        <v>7255</v>
      </c>
      <c r="U966">
        <v>1725</v>
      </c>
      <c r="V966" t="s">
        <v>172</v>
      </c>
      <c r="W966">
        <v>189</v>
      </c>
      <c r="X966" t="s">
        <v>173</v>
      </c>
      <c r="Y966" t="s">
        <v>259</v>
      </c>
      <c r="AC966" t="s">
        <v>177</v>
      </c>
      <c r="AD966" t="s">
        <v>9810</v>
      </c>
      <c r="AE966">
        <v>94100</v>
      </c>
      <c r="AF966" t="s">
        <v>11509</v>
      </c>
      <c r="AI966">
        <v>666308906</v>
      </c>
      <c r="AJ966">
        <v>619612996</v>
      </c>
      <c r="AK966" t="s">
        <v>4135</v>
      </c>
      <c r="AL966">
        <v>0</v>
      </c>
      <c r="AM966">
        <v>0</v>
      </c>
    </row>
    <row r="967" spans="1:39" customFormat="1" ht="12.75">
      <c r="A967">
        <v>9423317</v>
      </c>
      <c r="B967" t="s">
        <v>1041</v>
      </c>
      <c r="C967" t="s">
        <v>362</v>
      </c>
      <c r="D967">
        <v>9423317</v>
      </c>
      <c r="E967" t="s">
        <v>166</v>
      </c>
      <c r="F967" t="s">
        <v>166</v>
      </c>
      <c r="H967" s="507">
        <v>35443</v>
      </c>
      <c r="I967" t="s">
        <v>167</v>
      </c>
      <c r="J967">
        <v>-40</v>
      </c>
      <c r="K967" t="s">
        <v>8</v>
      </c>
      <c r="M967" t="s">
        <v>246</v>
      </c>
      <c r="N967">
        <v>8940976</v>
      </c>
      <c r="O967" t="s">
        <v>3791</v>
      </c>
      <c r="P967" s="507">
        <v>44824</v>
      </c>
      <c r="Q967" t="s">
        <v>187</v>
      </c>
      <c r="R967" s="507">
        <v>37914</v>
      </c>
      <c r="S967" s="507">
        <v>44462</v>
      </c>
      <c r="T967" t="s">
        <v>7255</v>
      </c>
      <c r="U967">
        <v>1566</v>
      </c>
      <c r="V967" t="s">
        <v>172</v>
      </c>
      <c r="W967">
        <v>276</v>
      </c>
      <c r="X967" t="s">
        <v>173</v>
      </c>
      <c r="Y967" t="s">
        <v>259</v>
      </c>
      <c r="AC967" t="s">
        <v>177</v>
      </c>
      <c r="AD967" t="s">
        <v>9810</v>
      </c>
      <c r="AE967">
        <v>94100</v>
      </c>
      <c r="AF967" t="s">
        <v>11510</v>
      </c>
      <c r="AJ967">
        <v>630862483</v>
      </c>
      <c r="AK967" t="s">
        <v>6939</v>
      </c>
      <c r="AL967">
        <v>0</v>
      </c>
      <c r="AM967">
        <v>0</v>
      </c>
    </row>
    <row r="968" spans="1:39" customFormat="1" ht="12.75">
      <c r="A968">
        <v>8526184</v>
      </c>
      <c r="B968" t="s">
        <v>1042</v>
      </c>
      <c r="C968" t="s">
        <v>2413</v>
      </c>
      <c r="D968">
        <v>8526184</v>
      </c>
      <c r="E968" t="s">
        <v>166</v>
      </c>
      <c r="F968" t="s">
        <v>166</v>
      </c>
      <c r="H968" s="507">
        <v>25959</v>
      </c>
      <c r="I968" t="s">
        <v>367</v>
      </c>
      <c r="J968">
        <v>-60</v>
      </c>
      <c r="K968" t="s">
        <v>8</v>
      </c>
      <c r="M968" t="s">
        <v>208</v>
      </c>
      <c r="N968">
        <v>12850016</v>
      </c>
      <c r="O968" t="s">
        <v>3431</v>
      </c>
      <c r="P968" s="507">
        <v>44815</v>
      </c>
      <c r="Q968" t="s">
        <v>187</v>
      </c>
      <c r="R968" s="507">
        <v>41890</v>
      </c>
      <c r="S968" s="507">
        <v>44369</v>
      </c>
      <c r="T968" t="s">
        <v>7255</v>
      </c>
      <c r="U968">
        <v>767</v>
      </c>
      <c r="X968">
        <v>7</v>
      </c>
      <c r="Y968" t="s">
        <v>259</v>
      </c>
      <c r="AB968" s="507">
        <v>44743</v>
      </c>
      <c r="AC968" t="s">
        <v>177</v>
      </c>
      <c r="AD968" t="s">
        <v>10805</v>
      </c>
      <c r="AE968">
        <v>85000</v>
      </c>
      <c r="AF968" t="s">
        <v>11511</v>
      </c>
      <c r="AI968">
        <v>626034549</v>
      </c>
      <c r="AJ968">
        <v>251311924</v>
      </c>
      <c r="AK968" t="s">
        <v>4853</v>
      </c>
      <c r="AL968">
        <v>0</v>
      </c>
      <c r="AM968">
        <v>0</v>
      </c>
    </row>
    <row r="969" spans="1:39" customFormat="1" ht="12.75">
      <c r="A969">
        <v>9413683</v>
      </c>
      <c r="B969" t="s">
        <v>1044</v>
      </c>
      <c r="C969" t="s">
        <v>315</v>
      </c>
      <c r="D969">
        <v>9413683</v>
      </c>
      <c r="E969" t="s">
        <v>166</v>
      </c>
      <c r="F969" t="s">
        <v>166</v>
      </c>
      <c r="H969" s="507">
        <v>32483</v>
      </c>
      <c r="I969" t="s">
        <v>167</v>
      </c>
      <c r="J969">
        <v>-40</v>
      </c>
      <c r="K969" t="s">
        <v>168</v>
      </c>
      <c r="M969" t="s">
        <v>203</v>
      </c>
      <c r="N969">
        <v>8920025</v>
      </c>
      <c r="O969" t="s">
        <v>213</v>
      </c>
      <c r="P969" s="507">
        <v>44817</v>
      </c>
      <c r="Q969" t="s">
        <v>187</v>
      </c>
      <c r="R969" s="507">
        <v>37432</v>
      </c>
      <c r="S969" s="507">
        <v>43728</v>
      </c>
      <c r="T969" t="s">
        <v>7255</v>
      </c>
      <c r="U969">
        <v>1849</v>
      </c>
      <c r="X969">
        <v>18</v>
      </c>
      <c r="Y969" t="s">
        <v>259</v>
      </c>
      <c r="AB969" s="507">
        <v>44378</v>
      </c>
      <c r="AC969" t="s">
        <v>177</v>
      </c>
      <c r="AD969" t="s">
        <v>10784</v>
      </c>
      <c r="AE969">
        <v>94000</v>
      </c>
      <c r="AF969" t="s">
        <v>11512</v>
      </c>
      <c r="AI969">
        <v>633016755</v>
      </c>
      <c r="AJ969">
        <v>633016755</v>
      </c>
      <c r="AK969" t="s">
        <v>6940</v>
      </c>
      <c r="AL969">
        <v>0</v>
      </c>
      <c r="AM969">
        <v>0</v>
      </c>
    </row>
    <row r="970" spans="1:39" customFormat="1" ht="12.75">
      <c r="A970">
        <v>7511727</v>
      </c>
      <c r="B970" t="s">
        <v>7453</v>
      </c>
      <c r="C970" t="s">
        <v>7454</v>
      </c>
      <c r="D970">
        <v>7511727</v>
      </c>
      <c r="E970" t="s">
        <v>166</v>
      </c>
      <c r="F970" t="s">
        <v>166</v>
      </c>
      <c r="H970" s="507">
        <v>26584</v>
      </c>
      <c r="I970" t="s">
        <v>367</v>
      </c>
      <c r="J970">
        <v>-60</v>
      </c>
      <c r="K970" t="s">
        <v>168</v>
      </c>
      <c r="M970" t="s">
        <v>263</v>
      </c>
      <c r="N970">
        <v>8751163</v>
      </c>
      <c r="O970" t="s">
        <v>264</v>
      </c>
      <c r="P970" s="507">
        <v>44849</v>
      </c>
      <c r="Q970" t="s">
        <v>187</v>
      </c>
      <c r="R970" s="507">
        <v>37432</v>
      </c>
      <c r="S970" s="507">
        <v>44469</v>
      </c>
      <c r="T970" t="s">
        <v>7255</v>
      </c>
      <c r="U970">
        <v>1620</v>
      </c>
      <c r="X970">
        <v>16</v>
      </c>
      <c r="Y970" t="s">
        <v>259</v>
      </c>
      <c r="AC970" t="s">
        <v>174</v>
      </c>
      <c r="AD970" t="s">
        <v>10555</v>
      </c>
      <c r="AE970">
        <v>36000</v>
      </c>
      <c r="AF970" t="s">
        <v>11513</v>
      </c>
      <c r="AH970" t="s">
        <v>11514</v>
      </c>
      <c r="AK970" t="s">
        <v>7455</v>
      </c>
      <c r="AL970">
        <v>0</v>
      </c>
      <c r="AM970">
        <v>0</v>
      </c>
    </row>
    <row r="971" spans="1:39" customFormat="1" ht="12.75">
      <c r="A971">
        <v>4940870</v>
      </c>
      <c r="B971" t="s">
        <v>6312</v>
      </c>
      <c r="C971" t="s">
        <v>329</v>
      </c>
      <c r="D971">
        <v>4940870</v>
      </c>
      <c r="E971" t="s">
        <v>169</v>
      </c>
      <c r="F971" t="s">
        <v>169</v>
      </c>
      <c r="H971" s="507">
        <v>42950</v>
      </c>
      <c r="I971" t="s">
        <v>169</v>
      </c>
      <c r="J971">
        <v>-9</v>
      </c>
      <c r="K971" t="s">
        <v>8</v>
      </c>
      <c r="M971" t="s">
        <v>236</v>
      </c>
      <c r="N971">
        <v>12490132</v>
      </c>
      <c r="O971" t="s">
        <v>8162</v>
      </c>
      <c r="P971" s="507">
        <v>44813</v>
      </c>
      <c r="Q971" t="s">
        <v>187</v>
      </c>
      <c r="R971" s="507">
        <v>44442</v>
      </c>
      <c r="T971" t="s">
        <v>5765</v>
      </c>
      <c r="U971">
        <v>500</v>
      </c>
      <c r="X971">
        <v>5</v>
      </c>
      <c r="Y971" t="s">
        <v>259</v>
      </c>
      <c r="AC971" t="s">
        <v>177</v>
      </c>
      <c r="AD971" t="s">
        <v>11082</v>
      </c>
      <c r="AE971">
        <v>49300</v>
      </c>
      <c r="AF971" t="s">
        <v>11515</v>
      </c>
      <c r="AJ971" t="s">
        <v>6313</v>
      </c>
      <c r="AK971" t="s">
        <v>6314</v>
      </c>
      <c r="AL971">
        <v>1</v>
      </c>
      <c r="AM971">
        <v>0</v>
      </c>
    </row>
    <row r="972" spans="1:39" customFormat="1" ht="12.75">
      <c r="A972">
        <v>9256008</v>
      </c>
      <c r="B972" t="s">
        <v>5882</v>
      </c>
      <c r="C972" t="s">
        <v>5883</v>
      </c>
      <c r="D972">
        <v>9256008</v>
      </c>
      <c r="E972" t="s">
        <v>166</v>
      </c>
      <c r="F972" t="s">
        <v>166</v>
      </c>
      <c r="H972" s="507">
        <v>36865</v>
      </c>
      <c r="I972" t="s">
        <v>167</v>
      </c>
      <c r="J972">
        <v>-40</v>
      </c>
      <c r="K972" t="s">
        <v>168</v>
      </c>
      <c r="M972" t="s">
        <v>203</v>
      </c>
      <c r="N972">
        <v>8921190</v>
      </c>
      <c r="O972" t="s">
        <v>204</v>
      </c>
      <c r="P972" s="507">
        <v>44817</v>
      </c>
      <c r="Q972" t="s">
        <v>187</v>
      </c>
      <c r="R972" s="507">
        <v>44350</v>
      </c>
      <c r="S972" s="507">
        <v>44428</v>
      </c>
      <c r="T972" t="s">
        <v>7255</v>
      </c>
      <c r="U972">
        <v>2640</v>
      </c>
      <c r="V972" t="s">
        <v>172</v>
      </c>
      <c r="W972">
        <v>158</v>
      </c>
      <c r="X972" t="s">
        <v>173</v>
      </c>
      <c r="Y972" t="s">
        <v>259</v>
      </c>
      <c r="AB972" s="507">
        <v>44378</v>
      </c>
      <c r="AC972" t="s">
        <v>337</v>
      </c>
      <c r="AD972" t="s">
        <v>9699</v>
      </c>
      <c r="AE972">
        <v>92130</v>
      </c>
      <c r="AF972" t="s">
        <v>11516</v>
      </c>
      <c r="AK972" t="s">
        <v>5884</v>
      </c>
      <c r="AL972">
        <v>0</v>
      </c>
      <c r="AM972">
        <v>0</v>
      </c>
    </row>
    <row r="973" spans="1:39" customFormat="1" ht="12.75">
      <c r="A973">
        <v>7874803</v>
      </c>
      <c r="B973" t="s">
        <v>1048</v>
      </c>
      <c r="C973" t="s">
        <v>736</v>
      </c>
      <c r="D973">
        <v>7874803</v>
      </c>
      <c r="E973" t="s">
        <v>166</v>
      </c>
      <c r="F973" t="s">
        <v>166</v>
      </c>
      <c r="H973" s="507">
        <v>39748</v>
      </c>
      <c r="I973" t="s">
        <v>200</v>
      </c>
      <c r="J973">
        <v>-15</v>
      </c>
      <c r="K973" t="s">
        <v>168</v>
      </c>
      <c r="M973" t="s">
        <v>238</v>
      </c>
      <c r="N973">
        <v>8780496</v>
      </c>
      <c r="O973" t="s">
        <v>270</v>
      </c>
      <c r="P973" s="507">
        <v>44794</v>
      </c>
      <c r="Q973" t="s">
        <v>187</v>
      </c>
      <c r="R973" s="507">
        <v>42291</v>
      </c>
      <c r="T973" t="s">
        <v>5765</v>
      </c>
      <c r="U973">
        <v>1662</v>
      </c>
      <c r="X973">
        <v>16</v>
      </c>
      <c r="Y973" t="s">
        <v>259</v>
      </c>
      <c r="AB973" s="507">
        <v>44743</v>
      </c>
      <c r="AC973" t="s">
        <v>177</v>
      </c>
      <c r="AD973" t="s">
        <v>11403</v>
      </c>
      <c r="AE973">
        <v>78100</v>
      </c>
      <c r="AF973" t="s">
        <v>11517</v>
      </c>
      <c r="AJ973">
        <v>681294106</v>
      </c>
      <c r="AK973" t="s">
        <v>4136</v>
      </c>
      <c r="AL973">
        <v>0</v>
      </c>
      <c r="AM973">
        <v>0</v>
      </c>
    </row>
    <row r="974" spans="1:39" customFormat="1" ht="12.75">
      <c r="A974">
        <v>9241029</v>
      </c>
      <c r="B974" t="s">
        <v>8594</v>
      </c>
      <c r="C974" t="s">
        <v>8595</v>
      </c>
      <c r="D974">
        <v>9241029</v>
      </c>
      <c r="E974" t="s">
        <v>166</v>
      </c>
      <c r="H974" s="507">
        <v>29678</v>
      </c>
      <c r="I974" t="s">
        <v>192</v>
      </c>
      <c r="J974">
        <v>-50</v>
      </c>
      <c r="K974" t="s">
        <v>168</v>
      </c>
      <c r="M974" t="s">
        <v>217</v>
      </c>
      <c r="N974">
        <v>3560039</v>
      </c>
      <c r="O974" t="s">
        <v>3028</v>
      </c>
      <c r="P974" s="507">
        <v>44809</v>
      </c>
      <c r="Q974" t="s">
        <v>187</v>
      </c>
      <c r="R974" s="507">
        <v>40423</v>
      </c>
      <c r="S974" s="507">
        <v>44809</v>
      </c>
      <c r="T974" t="s">
        <v>181</v>
      </c>
      <c r="U974">
        <v>3573</v>
      </c>
      <c r="V974" t="s">
        <v>172</v>
      </c>
      <c r="W974">
        <v>1</v>
      </c>
      <c r="X974" t="s">
        <v>173</v>
      </c>
      <c r="Y974" t="s">
        <v>259</v>
      </c>
      <c r="AB974" s="507">
        <v>44743</v>
      </c>
      <c r="AC974" t="s">
        <v>174</v>
      </c>
      <c r="AD974" t="s">
        <v>9690</v>
      </c>
      <c r="AE974">
        <v>56700</v>
      </c>
      <c r="AF974" t="s">
        <v>11518</v>
      </c>
      <c r="AH974" t="s">
        <v>11519</v>
      </c>
      <c r="AK974" t="s">
        <v>5363</v>
      </c>
      <c r="AL974">
        <v>0</v>
      </c>
      <c r="AM974">
        <v>0</v>
      </c>
    </row>
    <row r="975" spans="1:39" customFormat="1" ht="12.75">
      <c r="A975">
        <v>7517774</v>
      </c>
      <c r="B975" t="s">
        <v>1049</v>
      </c>
      <c r="C975" t="s">
        <v>1050</v>
      </c>
      <c r="D975">
        <v>7517774</v>
      </c>
      <c r="E975" t="s">
        <v>166</v>
      </c>
      <c r="F975" t="s">
        <v>166</v>
      </c>
      <c r="H975" s="507">
        <v>31805</v>
      </c>
      <c r="I975" t="s">
        <v>167</v>
      </c>
      <c r="J975">
        <v>-40</v>
      </c>
      <c r="K975" t="s">
        <v>168</v>
      </c>
      <c r="M975" t="s">
        <v>203</v>
      </c>
      <c r="N975">
        <v>8920018</v>
      </c>
      <c r="O975" t="s">
        <v>560</v>
      </c>
      <c r="P975" s="507">
        <v>44804</v>
      </c>
      <c r="Q975" t="s">
        <v>187</v>
      </c>
      <c r="R975" s="507">
        <v>40379</v>
      </c>
      <c r="S975" s="507">
        <v>43733</v>
      </c>
      <c r="T975" t="s">
        <v>7255</v>
      </c>
      <c r="U975">
        <v>1920</v>
      </c>
      <c r="X975">
        <v>19</v>
      </c>
      <c r="Y975" t="s">
        <v>259</v>
      </c>
      <c r="AB975" s="507">
        <v>44378</v>
      </c>
      <c r="AC975" t="s">
        <v>174</v>
      </c>
      <c r="AD975" t="s">
        <v>10017</v>
      </c>
      <c r="AE975">
        <v>94270</v>
      </c>
      <c r="AF975" t="s">
        <v>11520</v>
      </c>
      <c r="AH975" t="s">
        <v>11521</v>
      </c>
      <c r="AI975">
        <v>758020527</v>
      </c>
      <c r="AJ975">
        <v>650096886</v>
      </c>
      <c r="AK975" t="s">
        <v>4137</v>
      </c>
      <c r="AL975">
        <v>0</v>
      </c>
      <c r="AM975">
        <v>0</v>
      </c>
    </row>
    <row r="976" spans="1:39" customFormat="1" ht="12.75">
      <c r="A976">
        <v>4920357</v>
      </c>
      <c r="B976" t="s">
        <v>2414</v>
      </c>
      <c r="C976" t="s">
        <v>478</v>
      </c>
      <c r="D976">
        <v>4920357</v>
      </c>
      <c r="E976" t="s">
        <v>166</v>
      </c>
      <c r="F976" t="s">
        <v>166</v>
      </c>
      <c r="H976" s="507">
        <v>33341</v>
      </c>
      <c r="I976" t="s">
        <v>167</v>
      </c>
      <c r="J976">
        <v>-40</v>
      </c>
      <c r="K976" t="s">
        <v>168</v>
      </c>
      <c r="M976" t="s">
        <v>236</v>
      </c>
      <c r="N976">
        <v>12490040</v>
      </c>
      <c r="O976" t="s">
        <v>2207</v>
      </c>
      <c r="P976" s="507">
        <v>44747</v>
      </c>
      <c r="Q976" t="s">
        <v>187</v>
      </c>
      <c r="R976" s="507">
        <v>37432</v>
      </c>
      <c r="S976" s="507">
        <v>44805</v>
      </c>
      <c r="T976" t="s">
        <v>181</v>
      </c>
      <c r="U976">
        <v>1610</v>
      </c>
      <c r="X976">
        <v>16</v>
      </c>
      <c r="Y976" t="s">
        <v>259</v>
      </c>
      <c r="AC976" t="s">
        <v>177</v>
      </c>
      <c r="AD976" t="s">
        <v>10473</v>
      </c>
      <c r="AE976">
        <v>49740</v>
      </c>
      <c r="AF976" t="s">
        <v>11522</v>
      </c>
      <c r="AI976">
        <v>241703801</v>
      </c>
      <c r="AJ976">
        <v>643681382</v>
      </c>
      <c r="AK976" t="s">
        <v>4854</v>
      </c>
      <c r="AL976">
        <v>0</v>
      </c>
      <c r="AM976">
        <v>0</v>
      </c>
    </row>
    <row r="977" spans="1:39" customFormat="1" ht="12.75">
      <c r="A977">
        <v>8531604</v>
      </c>
      <c r="B977" t="s">
        <v>2414</v>
      </c>
      <c r="C977" t="s">
        <v>588</v>
      </c>
      <c r="D977">
        <v>8531604</v>
      </c>
      <c r="E977" t="s">
        <v>169</v>
      </c>
      <c r="H977" s="507">
        <v>41038</v>
      </c>
      <c r="I977" t="s">
        <v>245</v>
      </c>
      <c r="J977">
        <v>-11</v>
      </c>
      <c r="K977" t="s">
        <v>8</v>
      </c>
      <c r="M977" t="s">
        <v>208</v>
      </c>
      <c r="N977">
        <v>12850014</v>
      </c>
      <c r="O977" t="s">
        <v>2228</v>
      </c>
      <c r="P977" s="507">
        <v>44817</v>
      </c>
      <c r="Q977" t="s">
        <v>187</v>
      </c>
      <c r="R977" s="507">
        <v>44817</v>
      </c>
      <c r="S977" s="507">
        <v>44741</v>
      </c>
      <c r="T977" t="s">
        <v>181</v>
      </c>
      <c r="U977">
        <v>500</v>
      </c>
      <c r="X977">
        <v>5</v>
      </c>
      <c r="Y977" t="s">
        <v>259</v>
      </c>
      <c r="AC977" t="s">
        <v>177</v>
      </c>
      <c r="AD977" t="s">
        <v>11523</v>
      </c>
      <c r="AE977">
        <v>85290</v>
      </c>
      <c r="AF977" t="s">
        <v>11524</v>
      </c>
      <c r="AK977" t="s">
        <v>9449</v>
      </c>
      <c r="AL977">
        <v>0</v>
      </c>
      <c r="AM977">
        <v>0</v>
      </c>
    </row>
    <row r="978" spans="1:39" customFormat="1" ht="12.75">
      <c r="A978">
        <v>4934913</v>
      </c>
      <c r="B978" t="s">
        <v>2414</v>
      </c>
      <c r="C978" t="s">
        <v>1066</v>
      </c>
      <c r="D978">
        <v>4934913</v>
      </c>
      <c r="E978" t="s">
        <v>166</v>
      </c>
      <c r="F978" t="s">
        <v>166</v>
      </c>
      <c r="H978" s="507">
        <v>38734</v>
      </c>
      <c r="I978" t="s">
        <v>198</v>
      </c>
      <c r="J978">
        <v>-17</v>
      </c>
      <c r="K978" t="s">
        <v>168</v>
      </c>
      <c r="M978" t="s">
        <v>236</v>
      </c>
      <c r="N978">
        <v>12490040</v>
      </c>
      <c r="O978" t="s">
        <v>2207</v>
      </c>
      <c r="P978" s="507">
        <v>44813</v>
      </c>
      <c r="Q978" t="s">
        <v>187</v>
      </c>
      <c r="R978" s="507">
        <v>41844</v>
      </c>
      <c r="T978" t="s">
        <v>5765</v>
      </c>
      <c r="U978">
        <v>1544</v>
      </c>
      <c r="X978">
        <v>15</v>
      </c>
      <c r="Y978" t="s">
        <v>259</v>
      </c>
      <c r="AC978" t="s">
        <v>177</v>
      </c>
      <c r="AD978" t="s">
        <v>10473</v>
      </c>
      <c r="AE978">
        <v>49740</v>
      </c>
      <c r="AF978" t="s">
        <v>11525</v>
      </c>
      <c r="AI978">
        <v>241586636</v>
      </c>
      <c r="AJ978">
        <v>680037654</v>
      </c>
      <c r="AK978" t="s">
        <v>4855</v>
      </c>
      <c r="AL978">
        <v>0</v>
      </c>
      <c r="AM978">
        <v>0</v>
      </c>
    </row>
    <row r="979" spans="1:39" customFormat="1" ht="12.75">
      <c r="A979">
        <v>4936828</v>
      </c>
      <c r="B979" t="s">
        <v>2414</v>
      </c>
      <c r="C979" t="s">
        <v>484</v>
      </c>
      <c r="D979">
        <v>4936828</v>
      </c>
      <c r="E979" t="s">
        <v>166</v>
      </c>
      <c r="F979" t="s">
        <v>166</v>
      </c>
      <c r="H979" s="507">
        <v>39730</v>
      </c>
      <c r="I979" t="s">
        <v>200</v>
      </c>
      <c r="J979">
        <v>-15</v>
      </c>
      <c r="K979" t="s">
        <v>168</v>
      </c>
      <c r="M979" t="s">
        <v>236</v>
      </c>
      <c r="N979">
        <v>12490040</v>
      </c>
      <c r="O979" t="s">
        <v>2207</v>
      </c>
      <c r="P979" s="507">
        <v>44747</v>
      </c>
      <c r="Q979" t="s">
        <v>187</v>
      </c>
      <c r="R979" s="507">
        <v>42572</v>
      </c>
      <c r="T979" t="s">
        <v>5765</v>
      </c>
      <c r="U979">
        <v>1385</v>
      </c>
      <c r="X979">
        <v>13</v>
      </c>
      <c r="Y979" t="s">
        <v>259</v>
      </c>
      <c r="AC979" t="s">
        <v>177</v>
      </c>
      <c r="AD979" t="s">
        <v>10473</v>
      </c>
      <c r="AE979">
        <v>49740</v>
      </c>
      <c r="AF979" t="s">
        <v>11526</v>
      </c>
      <c r="AI979">
        <v>241585086</v>
      </c>
      <c r="AJ979">
        <v>617316425</v>
      </c>
      <c r="AK979" t="s">
        <v>4856</v>
      </c>
      <c r="AL979">
        <v>0</v>
      </c>
      <c r="AM979">
        <v>0</v>
      </c>
    </row>
    <row r="980" spans="1:39" customFormat="1" ht="12.75">
      <c r="A980">
        <v>9513561</v>
      </c>
      <c r="B980" t="s">
        <v>1051</v>
      </c>
      <c r="C980" t="s">
        <v>748</v>
      </c>
      <c r="D980">
        <v>9513561</v>
      </c>
      <c r="E980" t="s">
        <v>166</v>
      </c>
      <c r="F980" t="s">
        <v>166</v>
      </c>
      <c r="H980" s="507">
        <v>26274</v>
      </c>
      <c r="I980" t="s">
        <v>367</v>
      </c>
      <c r="J980">
        <v>-60</v>
      </c>
      <c r="K980" t="s">
        <v>168</v>
      </c>
      <c r="M980" t="s">
        <v>203</v>
      </c>
      <c r="N980">
        <v>8920025</v>
      </c>
      <c r="O980" t="s">
        <v>213</v>
      </c>
      <c r="P980" s="507">
        <v>44748</v>
      </c>
      <c r="Q980" t="s">
        <v>187</v>
      </c>
      <c r="R980" s="507">
        <v>37432</v>
      </c>
      <c r="S980" s="507">
        <v>44451</v>
      </c>
      <c r="T980" t="s">
        <v>7255</v>
      </c>
      <c r="U980">
        <v>1886</v>
      </c>
      <c r="X980">
        <v>18</v>
      </c>
      <c r="Y980" t="s">
        <v>259</v>
      </c>
      <c r="AC980" t="s">
        <v>177</v>
      </c>
      <c r="AD980" t="s">
        <v>5886</v>
      </c>
      <c r="AE980">
        <v>92390</v>
      </c>
      <c r="AF980" t="s">
        <v>11527</v>
      </c>
      <c r="AG980" t="s">
        <v>11528</v>
      </c>
      <c r="AJ980">
        <v>660181288</v>
      </c>
      <c r="AK980" t="s">
        <v>4138</v>
      </c>
      <c r="AL980">
        <v>0</v>
      </c>
      <c r="AM980">
        <v>0</v>
      </c>
    </row>
    <row r="981" spans="1:39" customFormat="1" ht="12.75">
      <c r="A981">
        <v>8020298</v>
      </c>
      <c r="B981" t="s">
        <v>7456</v>
      </c>
      <c r="C981" t="s">
        <v>7457</v>
      </c>
      <c r="D981">
        <v>8020298</v>
      </c>
      <c r="E981" t="s">
        <v>166</v>
      </c>
      <c r="F981" t="s">
        <v>166</v>
      </c>
      <c r="H981" s="507">
        <v>35870</v>
      </c>
      <c r="I981" t="s">
        <v>167</v>
      </c>
      <c r="J981">
        <v>-40</v>
      </c>
      <c r="K981" t="s">
        <v>168</v>
      </c>
      <c r="M981" t="s">
        <v>231</v>
      </c>
      <c r="N981">
        <v>4280004</v>
      </c>
      <c r="O981" t="s">
        <v>3555</v>
      </c>
      <c r="P981" s="507">
        <v>44804</v>
      </c>
      <c r="Q981" t="s">
        <v>187</v>
      </c>
      <c r="R981" s="507">
        <v>43970</v>
      </c>
      <c r="S981" s="507">
        <v>44032</v>
      </c>
      <c r="T981" t="s">
        <v>7255</v>
      </c>
      <c r="U981">
        <v>3003</v>
      </c>
      <c r="V981" t="s">
        <v>172</v>
      </c>
      <c r="W981">
        <v>49</v>
      </c>
      <c r="X981" t="s">
        <v>173</v>
      </c>
      <c r="Y981" t="s">
        <v>259</v>
      </c>
      <c r="AB981" s="507">
        <v>44743</v>
      </c>
      <c r="AC981" t="s">
        <v>337</v>
      </c>
      <c r="AD981" t="s">
        <v>11126</v>
      </c>
      <c r="AE981">
        <v>99415</v>
      </c>
      <c r="AF981" t="s">
        <v>11529</v>
      </c>
      <c r="AK981" t="s">
        <v>7458</v>
      </c>
      <c r="AL981">
        <v>0</v>
      </c>
      <c r="AM981">
        <v>0</v>
      </c>
    </row>
    <row r="982" spans="1:39" customFormat="1" ht="12.75">
      <c r="A982">
        <v>6939662</v>
      </c>
      <c r="B982" t="s">
        <v>7459</v>
      </c>
      <c r="C982" t="s">
        <v>304</v>
      </c>
      <c r="D982">
        <v>6939662</v>
      </c>
      <c r="E982" t="s">
        <v>166</v>
      </c>
      <c r="F982" t="s">
        <v>166</v>
      </c>
      <c r="H982" s="507">
        <v>38233</v>
      </c>
      <c r="I982" t="s">
        <v>7238</v>
      </c>
      <c r="J982">
        <v>-19</v>
      </c>
      <c r="K982" t="s">
        <v>168</v>
      </c>
      <c r="M982" t="s">
        <v>175</v>
      </c>
      <c r="N982">
        <v>4370566</v>
      </c>
      <c r="O982" t="s">
        <v>176</v>
      </c>
      <c r="P982" s="507">
        <v>44791</v>
      </c>
      <c r="Q982" t="s">
        <v>187</v>
      </c>
      <c r="R982" s="507">
        <v>40821</v>
      </c>
      <c r="S982" s="507">
        <v>44686</v>
      </c>
      <c r="T982" t="s">
        <v>181</v>
      </c>
      <c r="U982">
        <v>1562</v>
      </c>
      <c r="X982">
        <v>15</v>
      </c>
      <c r="Y982" t="s">
        <v>259</v>
      </c>
      <c r="AB982" s="507">
        <v>44743</v>
      </c>
      <c r="AC982" t="s">
        <v>177</v>
      </c>
      <c r="AD982" t="s">
        <v>11530</v>
      </c>
      <c r="AE982">
        <v>69140</v>
      </c>
      <c r="AF982" t="s">
        <v>11531</v>
      </c>
      <c r="AI982">
        <v>658783830</v>
      </c>
      <c r="AJ982">
        <v>686491059</v>
      </c>
      <c r="AK982" t="s">
        <v>7460</v>
      </c>
      <c r="AL982">
        <v>0</v>
      </c>
      <c r="AM982">
        <v>0</v>
      </c>
    </row>
    <row r="983" spans="1:39" customFormat="1" ht="12.75">
      <c r="A983">
        <v>7211358</v>
      </c>
      <c r="B983" t="s">
        <v>2415</v>
      </c>
      <c r="C983" t="s">
        <v>508</v>
      </c>
      <c r="D983">
        <v>7211358</v>
      </c>
      <c r="E983" t="s">
        <v>166</v>
      </c>
      <c r="F983" t="s">
        <v>166</v>
      </c>
      <c r="H983" s="507">
        <v>35650</v>
      </c>
      <c r="I983" t="s">
        <v>167</v>
      </c>
      <c r="J983">
        <v>-40</v>
      </c>
      <c r="K983" t="s">
        <v>168</v>
      </c>
      <c r="M983" t="s">
        <v>2152</v>
      </c>
      <c r="N983">
        <v>12720104</v>
      </c>
      <c r="O983" t="s">
        <v>2160</v>
      </c>
      <c r="P983" s="507">
        <v>44823</v>
      </c>
      <c r="Q983" t="s">
        <v>187</v>
      </c>
      <c r="R983" s="507">
        <v>38268</v>
      </c>
      <c r="S983" s="507">
        <v>44425</v>
      </c>
      <c r="T983" t="s">
        <v>7255</v>
      </c>
      <c r="U983">
        <v>2120</v>
      </c>
      <c r="V983" t="s">
        <v>172</v>
      </c>
      <c r="W983">
        <v>776</v>
      </c>
      <c r="X983" t="s">
        <v>173</v>
      </c>
      <c r="Y983" t="s">
        <v>259</v>
      </c>
      <c r="AC983" t="s">
        <v>177</v>
      </c>
      <c r="AD983" t="s">
        <v>10102</v>
      </c>
      <c r="AE983">
        <v>72000</v>
      </c>
      <c r="AF983" t="s">
        <v>11532</v>
      </c>
      <c r="AI983">
        <v>243243003</v>
      </c>
      <c r="AJ983">
        <v>670866307</v>
      </c>
      <c r="AK983" t="s">
        <v>4857</v>
      </c>
      <c r="AL983">
        <v>0</v>
      </c>
      <c r="AM983">
        <v>0</v>
      </c>
    </row>
    <row r="984" spans="1:39" customFormat="1" ht="12.75">
      <c r="A984">
        <v>7889841</v>
      </c>
      <c r="B984" t="s">
        <v>8596</v>
      </c>
      <c r="C984" t="s">
        <v>801</v>
      </c>
      <c r="D984">
        <v>7889841</v>
      </c>
      <c r="E984" t="s">
        <v>169</v>
      </c>
      <c r="H984" s="507">
        <v>40936</v>
      </c>
      <c r="I984" t="s">
        <v>245</v>
      </c>
      <c r="J984">
        <v>-11</v>
      </c>
      <c r="K984" t="s">
        <v>8</v>
      </c>
      <c r="M984" t="s">
        <v>238</v>
      </c>
      <c r="N984">
        <v>8781477</v>
      </c>
      <c r="O984" t="s">
        <v>3567</v>
      </c>
      <c r="P984" s="507">
        <v>44811</v>
      </c>
      <c r="Q984" t="s">
        <v>187</v>
      </c>
      <c r="R984" s="507">
        <v>44811</v>
      </c>
      <c r="T984" t="s">
        <v>5765</v>
      </c>
      <c r="U984">
        <v>500</v>
      </c>
      <c r="X984">
        <v>5</v>
      </c>
      <c r="Y984" t="s">
        <v>259</v>
      </c>
      <c r="AC984" t="s">
        <v>177</v>
      </c>
      <c r="AD984" t="s">
        <v>11533</v>
      </c>
      <c r="AE984">
        <v>78450</v>
      </c>
      <c r="AF984" t="s">
        <v>11534</v>
      </c>
      <c r="AK984" t="s">
        <v>8597</v>
      </c>
      <c r="AL984">
        <v>0</v>
      </c>
      <c r="AM984">
        <v>0</v>
      </c>
    </row>
    <row r="985" spans="1:39" customFormat="1" ht="12.75">
      <c r="A985">
        <v>9153166</v>
      </c>
      <c r="B985" t="s">
        <v>8598</v>
      </c>
      <c r="C985" t="s">
        <v>8599</v>
      </c>
      <c r="D985">
        <v>9153166</v>
      </c>
      <c r="E985" t="s">
        <v>166</v>
      </c>
      <c r="H985" s="507">
        <v>41570</v>
      </c>
      <c r="I985" t="s">
        <v>251</v>
      </c>
      <c r="J985">
        <v>-10</v>
      </c>
      <c r="K985" t="s">
        <v>8</v>
      </c>
      <c r="M985" t="s">
        <v>275</v>
      </c>
      <c r="N985">
        <v>8911132</v>
      </c>
      <c r="O985" t="s">
        <v>386</v>
      </c>
      <c r="P985" s="507">
        <v>44822</v>
      </c>
      <c r="Q985" t="s">
        <v>187</v>
      </c>
      <c r="R985" s="507">
        <v>44822</v>
      </c>
      <c r="S985" s="507">
        <v>44818</v>
      </c>
      <c r="T985" t="s">
        <v>181</v>
      </c>
      <c r="U985">
        <v>500</v>
      </c>
      <c r="X985">
        <v>5</v>
      </c>
      <c r="Y985" t="s">
        <v>259</v>
      </c>
      <c r="AC985" t="s">
        <v>337</v>
      </c>
      <c r="AD985" t="s">
        <v>11535</v>
      </c>
      <c r="AE985">
        <v>91800</v>
      </c>
      <c r="AF985" t="s">
        <v>11536</v>
      </c>
      <c r="AJ985">
        <v>665018069</v>
      </c>
      <c r="AK985" t="s">
        <v>8600</v>
      </c>
      <c r="AL985">
        <v>0</v>
      </c>
      <c r="AM985">
        <v>0</v>
      </c>
    </row>
    <row r="986" spans="1:39" customFormat="1" ht="12.75">
      <c r="A986">
        <v>7886595</v>
      </c>
      <c r="B986" t="s">
        <v>1052</v>
      </c>
      <c r="C986" t="s">
        <v>713</v>
      </c>
      <c r="D986">
        <v>7886595</v>
      </c>
      <c r="E986" t="s">
        <v>166</v>
      </c>
      <c r="F986" t="s">
        <v>166</v>
      </c>
      <c r="H986" s="507">
        <v>41452</v>
      </c>
      <c r="I986" t="s">
        <v>251</v>
      </c>
      <c r="J986">
        <v>-10</v>
      </c>
      <c r="K986" t="s">
        <v>8</v>
      </c>
      <c r="M986" t="s">
        <v>238</v>
      </c>
      <c r="N986">
        <v>8781471</v>
      </c>
      <c r="O986" t="s">
        <v>522</v>
      </c>
      <c r="P986" s="507">
        <v>44807</v>
      </c>
      <c r="Q986" t="s">
        <v>187</v>
      </c>
      <c r="R986" s="507">
        <v>44445</v>
      </c>
      <c r="T986" t="s">
        <v>5765</v>
      </c>
      <c r="U986">
        <v>500</v>
      </c>
      <c r="X986">
        <v>5</v>
      </c>
      <c r="Y986" t="s">
        <v>259</v>
      </c>
      <c r="AC986" t="s">
        <v>177</v>
      </c>
      <c r="AD986" t="s">
        <v>9893</v>
      </c>
      <c r="AE986">
        <v>78510</v>
      </c>
      <c r="AF986" t="s">
        <v>11537</v>
      </c>
      <c r="AK986" t="s">
        <v>5887</v>
      </c>
      <c r="AL986">
        <v>0</v>
      </c>
      <c r="AM986">
        <v>0</v>
      </c>
    </row>
    <row r="987" spans="1:39" customFormat="1" ht="12.75">
      <c r="A987">
        <v>2814418</v>
      </c>
      <c r="B987" t="s">
        <v>2889</v>
      </c>
      <c r="C987" t="s">
        <v>909</v>
      </c>
      <c r="D987">
        <v>2814418</v>
      </c>
      <c r="E987" t="s">
        <v>166</v>
      </c>
      <c r="F987" t="s">
        <v>166</v>
      </c>
      <c r="H987" s="507">
        <v>39497</v>
      </c>
      <c r="I987" t="s">
        <v>200</v>
      </c>
      <c r="J987">
        <v>-15</v>
      </c>
      <c r="K987" t="s">
        <v>168</v>
      </c>
      <c r="M987" t="s">
        <v>231</v>
      </c>
      <c r="N987">
        <v>4280004</v>
      </c>
      <c r="O987" t="s">
        <v>3555</v>
      </c>
      <c r="P987" s="507">
        <v>44792</v>
      </c>
      <c r="Q987" t="s">
        <v>187</v>
      </c>
      <c r="R987" s="507">
        <v>42617</v>
      </c>
      <c r="T987" t="s">
        <v>5765</v>
      </c>
      <c r="U987">
        <v>1135</v>
      </c>
      <c r="X987">
        <v>11</v>
      </c>
      <c r="Y987" t="s">
        <v>259</v>
      </c>
      <c r="AC987" t="s">
        <v>177</v>
      </c>
      <c r="AD987" t="s">
        <v>11538</v>
      </c>
      <c r="AE987">
        <v>28320</v>
      </c>
      <c r="AF987" t="s">
        <v>11539</v>
      </c>
      <c r="AI987">
        <v>612592328</v>
      </c>
      <c r="AJ987">
        <v>660807752</v>
      </c>
      <c r="AK987" t="s">
        <v>5527</v>
      </c>
      <c r="AL987">
        <v>0</v>
      </c>
      <c r="AM987">
        <v>0</v>
      </c>
    </row>
    <row r="988" spans="1:39" customFormat="1" ht="12.75">
      <c r="A988">
        <v>9149810</v>
      </c>
      <c r="B988" t="s">
        <v>5888</v>
      </c>
      <c r="C988" t="s">
        <v>3821</v>
      </c>
      <c r="D988">
        <v>9149810</v>
      </c>
      <c r="E988" t="s">
        <v>166</v>
      </c>
      <c r="H988" s="507">
        <v>41526</v>
      </c>
      <c r="I988" t="s">
        <v>251</v>
      </c>
      <c r="J988">
        <v>-10</v>
      </c>
      <c r="K988" t="s">
        <v>8</v>
      </c>
      <c r="M988" t="s">
        <v>275</v>
      </c>
      <c r="N988">
        <v>8910916</v>
      </c>
      <c r="O988" t="s">
        <v>396</v>
      </c>
      <c r="P988" s="507">
        <v>44838</v>
      </c>
      <c r="Q988" t="s">
        <v>187</v>
      </c>
      <c r="R988" s="507">
        <v>44112</v>
      </c>
      <c r="T988" t="s">
        <v>5765</v>
      </c>
      <c r="U988">
        <v>500</v>
      </c>
      <c r="X988">
        <v>5</v>
      </c>
      <c r="Y988" t="s">
        <v>259</v>
      </c>
      <c r="AC988" t="s">
        <v>177</v>
      </c>
      <c r="AD988" t="s">
        <v>11540</v>
      </c>
      <c r="AE988">
        <v>91220</v>
      </c>
      <c r="AF988" t="s">
        <v>11541</v>
      </c>
      <c r="AJ988">
        <v>612582687</v>
      </c>
      <c r="AK988" t="s">
        <v>5889</v>
      </c>
      <c r="AL988">
        <v>0</v>
      </c>
      <c r="AM988">
        <v>0</v>
      </c>
    </row>
    <row r="989" spans="1:39" customFormat="1" ht="12.75">
      <c r="A989">
        <v>9463931</v>
      </c>
      <c r="B989" t="s">
        <v>8601</v>
      </c>
      <c r="C989" t="s">
        <v>6919</v>
      </c>
      <c r="D989">
        <v>9463931</v>
      </c>
      <c r="E989" t="s">
        <v>169</v>
      </c>
      <c r="H989" s="507">
        <v>41849</v>
      </c>
      <c r="I989" t="s">
        <v>169</v>
      </c>
      <c r="J989">
        <v>-9</v>
      </c>
      <c r="K989" t="s">
        <v>8</v>
      </c>
      <c r="M989" t="s">
        <v>246</v>
      </c>
      <c r="N989">
        <v>8940458</v>
      </c>
      <c r="O989" t="s">
        <v>3387</v>
      </c>
      <c r="P989" s="507">
        <v>44812</v>
      </c>
      <c r="Q989" t="s">
        <v>187</v>
      </c>
      <c r="R989" s="507">
        <v>44812</v>
      </c>
      <c r="T989" t="s">
        <v>5765</v>
      </c>
      <c r="U989">
        <v>500</v>
      </c>
      <c r="X989">
        <v>5</v>
      </c>
      <c r="Y989" t="s">
        <v>259</v>
      </c>
      <c r="AC989" t="s">
        <v>177</v>
      </c>
      <c r="AD989" t="s">
        <v>10798</v>
      </c>
      <c r="AE989">
        <v>94440</v>
      </c>
      <c r="AF989" t="s">
        <v>11542</v>
      </c>
      <c r="AJ989">
        <v>624323962</v>
      </c>
      <c r="AK989" t="s">
        <v>8602</v>
      </c>
      <c r="AL989">
        <v>0</v>
      </c>
      <c r="AM989">
        <v>0</v>
      </c>
    </row>
    <row r="990" spans="1:39" customFormat="1" ht="12.75">
      <c r="A990">
        <v>9443334</v>
      </c>
      <c r="B990" t="s">
        <v>1054</v>
      </c>
      <c r="C990" t="s">
        <v>365</v>
      </c>
      <c r="D990">
        <v>9443334</v>
      </c>
      <c r="E990" t="s">
        <v>166</v>
      </c>
      <c r="F990" t="s">
        <v>166</v>
      </c>
      <c r="H990" s="507">
        <v>37692</v>
      </c>
      <c r="I990" t="s">
        <v>167</v>
      </c>
      <c r="J990">
        <v>-40</v>
      </c>
      <c r="K990" t="s">
        <v>168</v>
      </c>
      <c r="M990" t="s">
        <v>246</v>
      </c>
      <c r="N990">
        <v>8940073</v>
      </c>
      <c r="O990" t="s">
        <v>258</v>
      </c>
      <c r="P990" s="507">
        <v>44802</v>
      </c>
      <c r="Q990" t="s">
        <v>187</v>
      </c>
      <c r="R990" s="507">
        <v>40825</v>
      </c>
      <c r="S990" s="507">
        <v>43718</v>
      </c>
      <c r="T990" t="s">
        <v>7255</v>
      </c>
      <c r="U990">
        <v>2453</v>
      </c>
      <c r="V990" t="s">
        <v>172</v>
      </c>
      <c r="W990">
        <v>267</v>
      </c>
      <c r="X990" t="s">
        <v>173</v>
      </c>
      <c r="Y990" t="s">
        <v>259</v>
      </c>
      <c r="AB990" s="507">
        <v>43647</v>
      </c>
      <c r="AC990" t="s">
        <v>177</v>
      </c>
      <c r="AD990" t="s">
        <v>10466</v>
      </c>
      <c r="AE990">
        <v>94700</v>
      </c>
      <c r="AF990" t="s">
        <v>11543</v>
      </c>
      <c r="AH990" t="s">
        <v>11544</v>
      </c>
      <c r="AJ990">
        <v>782217653</v>
      </c>
      <c r="AK990" t="s">
        <v>8603</v>
      </c>
      <c r="AL990">
        <v>0</v>
      </c>
      <c r="AM990">
        <v>0</v>
      </c>
    </row>
    <row r="991" spans="1:39" customFormat="1" ht="12.75">
      <c r="A991">
        <v>2942898</v>
      </c>
      <c r="B991" t="s">
        <v>11545</v>
      </c>
      <c r="C991" t="s">
        <v>539</v>
      </c>
      <c r="D991">
        <v>2942898</v>
      </c>
      <c r="E991" t="s">
        <v>169</v>
      </c>
      <c r="H991" s="507">
        <v>41569</v>
      </c>
      <c r="I991" t="s">
        <v>251</v>
      </c>
      <c r="J991">
        <v>-10</v>
      </c>
      <c r="K991" t="s">
        <v>8</v>
      </c>
      <c r="M991" t="s">
        <v>3025</v>
      </c>
      <c r="N991">
        <v>3290224</v>
      </c>
      <c r="O991" t="s">
        <v>6327</v>
      </c>
      <c r="P991" s="507">
        <v>44834</v>
      </c>
      <c r="Q991" t="s">
        <v>187</v>
      </c>
      <c r="R991" s="507">
        <v>44834</v>
      </c>
      <c r="T991" t="s">
        <v>5765</v>
      </c>
      <c r="U991">
        <v>500</v>
      </c>
      <c r="X991">
        <v>5</v>
      </c>
      <c r="Y991" t="s">
        <v>259</v>
      </c>
      <c r="AC991" t="s">
        <v>177</v>
      </c>
      <c r="AD991" t="s">
        <v>11546</v>
      </c>
      <c r="AE991">
        <v>29350</v>
      </c>
      <c r="AF991" t="s">
        <v>11547</v>
      </c>
      <c r="AJ991">
        <v>664811763</v>
      </c>
      <c r="AK991" t="s">
        <v>11548</v>
      </c>
      <c r="AL991">
        <v>1</v>
      </c>
      <c r="AM991">
        <v>0</v>
      </c>
    </row>
    <row r="992" spans="1:39" customFormat="1" ht="12.75">
      <c r="A992">
        <v>3528756</v>
      </c>
      <c r="B992" t="s">
        <v>1055</v>
      </c>
      <c r="C992" t="s">
        <v>222</v>
      </c>
      <c r="D992">
        <v>3528756</v>
      </c>
      <c r="E992" t="s">
        <v>166</v>
      </c>
      <c r="F992" t="s">
        <v>166</v>
      </c>
      <c r="H992" s="507">
        <v>37619</v>
      </c>
      <c r="I992" t="s">
        <v>167</v>
      </c>
      <c r="J992">
        <v>-40</v>
      </c>
      <c r="K992" t="s">
        <v>168</v>
      </c>
      <c r="M992" t="s">
        <v>178</v>
      </c>
      <c r="N992">
        <v>3350021</v>
      </c>
      <c r="O992" t="s">
        <v>3057</v>
      </c>
      <c r="P992" s="507">
        <v>44754</v>
      </c>
      <c r="Q992" t="s">
        <v>187</v>
      </c>
      <c r="R992" s="507">
        <v>40071</v>
      </c>
      <c r="S992" s="507">
        <v>44041</v>
      </c>
      <c r="T992" t="s">
        <v>7255</v>
      </c>
      <c r="U992">
        <v>2044</v>
      </c>
      <c r="V992" t="s">
        <v>172</v>
      </c>
      <c r="W992">
        <v>983</v>
      </c>
      <c r="X992" t="s">
        <v>173</v>
      </c>
      <c r="Y992" t="s">
        <v>259</v>
      </c>
      <c r="AC992" t="s">
        <v>177</v>
      </c>
      <c r="AD992" t="s">
        <v>9620</v>
      </c>
      <c r="AE992">
        <v>35500</v>
      </c>
      <c r="AF992" t="s">
        <v>11549</v>
      </c>
      <c r="AH992" t="s">
        <v>11550</v>
      </c>
      <c r="AK992" t="s">
        <v>7461</v>
      </c>
      <c r="AL992">
        <v>0</v>
      </c>
      <c r="AM992">
        <v>0</v>
      </c>
    </row>
    <row r="993" spans="1:39" customFormat="1" ht="12.75">
      <c r="A993">
        <v>4456624</v>
      </c>
      <c r="B993" t="s">
        <v>1055</v>
      </c>
      <c r="C993" t="s">
        <v>400</v>
      </c>
      <c r="D993">
        <v>4456624</v>
      </c>
      <c r="E993" t="s">
        <v>166</v>
      </c>
      <c r="F993" t="s">
        <v>166</v>
      </c>
      <c r="H993" s="507">
        <v>40539</v>
      </c>
      <c r="I993" t="s">
        <v>254</v>
      </c>
      <c r="J993">
        <v>-13</v>
      </c>
      <c r="K993" t="s">
        <v>168</v>
      </c>
      <c r="M993" t="s">
        <v>228</v>
      </c>
      <c r="N993">
        <v>12440141</v>
      </c>
      <c r="O993" t="s">
        <v>3861</v>
      </c>
      <c r="P993" s="507">
        <v>44812</v>
      </c>
      <c r="Q993" t="s">
        <v>187</v>
      </c>
      <c r="R993" s="507">
        <v>43024</v>
      </c>
      <c r="S993" s="507">
        <v>44757</v>
      </c>
      <c r="T993" t="s">
        <v>181</v>
      </c>
      <c r="U993">
        <v>800</v>
      </c>
      <c r="X993">
        <v>8</v>
      </c>
      <c r="Y993" t="s">
        <v>259</v>
      </c>
      <c r="AC993" t="s">
        <v>177</v>
      </c>
      <c r="AD993" t="s">
        <v>10542</v>
      </c>
      <c r="AE993">
        <v>44700</v>
      </c>
      <c r="AF993" t="s">
        <v>11551</v>
      </c>
      <c r="AI993">
        <v>683476326</v>
      </c>
      <c r="AJ993">
        <v>686892452</v>
      </c>
      <c r="AK993" t="s">
        <v>4858</v>
      </c>
      <c r="AL993">
        <v>0</v>
      </c>
      <c r="AM993">
        <v>0</v>
      </c>
    </row>
    <row r="994" spans="1:39" customFormat="1" ht="12.75">
      <c r="A994">
        <v>7224116</v>
      </c>
      <c r="B994" t="s">
        <v>3874</v>
      </c>
      <c r="C994" t="s">
        <v>3875</v>
      </c>
      <c r="D994">
        <v>7224116</v>
      </c>
      <c r="E994" t="s">
        <v>169</v>
      </c>
      <c r="F994" t="s">
        <v>169</v>
      </c>
      <c r="H994" s="507">
        <v>41297</v>
      </c>
      <c r="I994" t="s">
        <v>251</v>
      </c>
      <c r="J994">
        <v>-10</v>
      </c>
      <c r="K994" t="s">
        <v>8</v>
      </c>
      <c r="M994" t="s">
        <v>2152</v>
      </c>
      <c r="N994">
        <v>12720104</v>
      </c>
      <c r="O994" t="s">
        <v>2160</v>
      </c>
      <c r="P994" s="507">
        <v>44812</v>
      </c>
      <c r="Q994" t="s">
        <v>187</v>
      </c>
      <c r="R994" s="507">
        <v>43735</v>
      </c>
      <c r="T994" t="s">
        <v>5765</v>
      </c>
      <c r="U994">
        <v>500</v>
      </c>
      <c r="X994">
        <v>5</v>
      </c>
      <c r="Y994" t="s">
        <v>259</v>
      </c>
      <c r="AC994" t="s">
        <v>177</v>
      </c>
      <c r="AD994" t="s">
        <v>10438</v>
      </c>
      <c r="AE994">
        <v>72000</v>
      </c>
      <c r="AF994" t="s">
        <v>11552</v>
      </c>
      <c r="AJ994">
        <v>673641788</v>
      </c>
      <c r="AK994" t="s">
        <v>4860</v>
      </c>
      <c r="AL994">
        <v>0</v>
      </c>
      <c r="AM994">
        <v>0</v>
      </c>
    </row>
    <row r="995" spans="1:39" customFormat="1" ht="12.75">
      <c r="A995">
        <v>858366</v>
      </c>
      <c r="B995" t="s">
        <v>2416</v>
      </c>
      <c r="C995" t="s">
        <v>391</v>
      </c>
      <c r="D995">
        <v>858366</v>
      </c>
      <c r="E995" t="s">
        <v>166</v>
      </c>
      <c r="F995" t="s">
        <v>166</v>
      </c>
      <c r="H995" s="507">
        <v>30282</v>
      </c>
      <c r="I995" t="s">
        <v>192</v>
      </c>
      <c r="J995">
        <v>-50</v>
      </c>
      <c r="K995" t="s">
        <v>8</v>
      </c>
      <c r="M995" t="s">
        <v>2152</v>
      </c>
      <c r="N995">
        <v>12720104</v>
      </c>
      <c r="O995" t="s">
        <v>2160</v>
      </c>
      <c r="P995" s="507">
        <v>44757</v>
      </c>
      <c r="Q995" t="s">
        <v>187</v>
      </c>
      <c r="R995" s="507">
        <v>37432</v>
      </c>
      <c r="S995" s="507">
        <v>44450</v>
      </c>
      <c r="T995" t="s">
        <v>7255</v>
      </c>
      <c r="U995">
        <v>1987</v>
      </c>
      <c r="V995" t="s">
        <v>172</v>
      </c>
      <c r="W995">
        <v>88</v>
      </c>
      <c r="X995" t="s">
        <v>173</v>
      </c>
      <c r="Y995" t="s">
        <v>259</v>
      </c>
      <c r="AB995" s="507">
        <v>43282</v>
      </c>
      <c r="AC995" t="s">
        <v>177</v>
      </c>
      <c r="AD995" t="s">
        <v>10438</v>
      </c>
      <c r="AE995">
        <v>72000</v>
      </c>
      <c r="AF995" t="s">
        <v>11553</v>
      </c>
      <c r="AJ995">
        <v>673641788</v>
      </c>
      <c r="AK995" t="s">
        <v>4859</v>
      </c>
      <c r="AL995">
        <v>0</v>
      </c>
      <c r="AM995">
        <v>0</v>
      </c>
    </row>
    <row r="996" spans="1:39" customFormat="1" ht="12.75">
      <c r="A996">
        <v>7889789</v>
      </c>
      <c r="B996" t="s">
        <v>2416</v>
      </c>
      <c r="C996" t="s">
        <v>370</v>
      </c>
      <c r="D996">
        <v>7889789</v>
      </c>
      <c r="E996" t="s">
        <v>169</v>
      </c>
      <c r="H996" s="507">
        <v>42215</v>
      </c>
      <c r="I996" t="s">
        <v>169</v>
      </c>
      <c r="J996">
        <v>-9</v>
      </c>
      <c r="K996" t="s">
        <v>8</v>
      </c>
      <c r="M996" t="s">
        <v>238</v>
      </c>
      <c r="N996">
        <v>8780890</v>
      </c>
      <c r="O996" t="s">
        <v>881</v>
      </c>
      <c r="P996" s="507">
        <v>44809</v>
      </c>
      <c r="Q996" t="s">
        <v>187</v>
      </c>
      <c r="R996" s="507">
        <v>44809</v>
      </c>
      <c r="T996" t="s">
        <v>5765</v>
      </c>
      <c r="U996">
        <v>500</v>
      </c>
      <c r="X996">
        <v>5</v>
      </c>
      <c r="Y996" t="s">
        <v>259</v>
      </c>
      <c r="AC996" t="s">
        <v>177</v>
      </c>
      <c r="AD996" t="s">
        <v>9705</v>
      </c>
      <c r="AE996">
        <v>78480</v>
      </c>
      <c r="AF996" t="s">
        <v>11554</v>
      </c>
      <c r="AJ996">
        <v>619901792</v>
      </c>
      <c r="AK996" t="s">
        <v>8604</v>
      </c>
      <c r="AL996">
        <v>1</v>
      </c>
      <c r="AM996">
        <v>0</v>
      </c>
    </row>
    <row r="997" spans="1:39" customFormat="1" ht="12.75">
      <c r="A997">
        <v>3728028</v>
      </c>
      <c r="B997" t="s">
        <v>2416</v>
      </c>
      <c r="C997" t="s">
        <v>1133</v>
      </c>
      <c r="D997">
        <v>3728028</v>
      </c>
      <c r="E997" t="s">
        <v>166</v>
      </c>
      <c r="F997" t="s">
        <v>166</v>
      </c>
      <c r="H997" s="507">
        <v>40209</v>
      </c>
      <c r="I997" t="s">
        <v>254</v>
      </c>
      <c r="J997">
        <v>-13</v>
      </c>
      <c r="K997" t="s">
        <v>8</v>
      </c>
      <c r="M997" t="s">
        <v>175</v>
      </c>
      <c r="N997">
        <v>4370269</v>
      </c>
      <c r="O997" t="s">
        <v>3271</v>
      </c>
      <c r="P997" s="507">
        <v>44811</v>
      </c>
      <c r="Q997" t="s">
        <v>187</v>
      </c>
      <c r="R997" s="507">
        <v>42616</v>
      </c>
      <c r="T997" t="s">
        <v>5765</v>
      </c>
      <c r="U997">
        <v>716</v>
      </c>
      <c r="X997">
        <v>7</v>
      </c>
      <c r="Y997" t="s">
        <v>259</v>
      </c>
      <c r="AC997" t="s">
        <v>177</v>
      </c>
      <c r="AD997" t="s">
        <v>10765</v>
      </c>
      <c r="AE997">
        <v>37550</v>
      </c>
      <c r="AF997" t="s">
        <v>11555</v>
      </c>
      <c r="AI997">
        <v>247281295</v>
      </c>
      <c r="AJ997">
        <v>698173820</v>
      </c>
      <c r="AK997" t="s">
        <v>5528</v>
      </c>
      <c r="AL997">
        <v>0</v>
      </c>
      <c r="AM997">
        <v>0</v>
      </c>
    </row>
    <row r="998" spans="1:39" customFormat="1" ht="12.75">
      <c r="A998">
        <v>4919890</v>
      </c>
      <c r="B998" t="s">
        <v>2417</v>
      </c>
      <c r="C998" t="s">
        <v>1081</v>
      </c>
      <c r="D998">
        <v>4919890</v>
      </c>
      <c r="E998" t="s">
        <v>166</v>
      </c>
      <c r="F998" t="s">
        <v>166</v>
      </c>
      <c r="H998" s="507">
        <v>32923</v>
      </c>
      <c r="I998" t="s">
        <v>167</v>
      </c>
      <c r="J998">
        <v>-40</v>
      </c>
      <c r="K998" t="s">
        <v>168</v>
      </c>
      <c r="M998" t="s">
        <v>2155</v>
      </c>
      <c r="N998">
        <v>12530060</v>
      </c>
      <c r="O998" t="s">
        <v>6231</v>
      </c>
      <c r="P998" s="507">
        <v>44840</v>
      </c>
      <c r="Q998" t="s">
        <v>187</v>
      </c>
      <c r="R998" s="507">
        <v>37432</v>
      </c>
      <c r="S998" s="507">
        <v>44840</v>
      </c>
      <c r="T998" t="s">
        <v>181</v>
      </c>
      <c r="U998">
        <v>1786</v>
      </c>
      <c r="X998">
        <v>17</v>
      </c>
      <c r="Y998" t="s">
        <v>259</v>
      </c>
      <c r="AC998" t="s">
        <v>177</v>
      </c>
      <c r="AD998" t="s">
        <v>11556</v>
      </c>
      <c r="AE998">
        <v>53410</v>
      </c>
      <c r="AF998" t="s">
        <v>11557</v>
      </c>
      <c r="AJ998">
        <v>619916505</v>
      </c>
      <c r="AK998" t="s">
        <v>4861</v>
      </c>
      <c r="AL998">
        <v>0</v>
      </c>
      <c r="AM998">
        <v>0</v>
      </c>
    </row>
    <row r="999" spans="1:39" customFormat="1" ht="12.75">
      <c r="A999">
        <v>3540325</v>
      </c>
      <c r="B999" t="s">
        <v>7463</v>
      </c>
      <c r="C999" t="s">
        <v>6139</v>
      </c>
      <c r="D999">
        <v>3540325</v>
      </c>
      <c r="E999" t="s">
        <v>166</v>
      </c>
      <c r="F999" t="s">
        <v>166</v>
      </c>
      <c r="H999" s="507">
        <v>40229</v>
      </c>
      <c r="I999" t="s">
        <v>254</v>
      </c>
      <c r="J999">
        <v>-13</v>
      </c>
      <c r="K999" t="s">
        <v>168</v>
      </c>
      <c r="M999" t="s">
        <v>178</v>
      </c>
      <c r="N999">
        <v>3350014</v>
      </c>
      <c r="O999" t="s">
        <v>3050</v>
      </c>
      <c r="P999" s="507">
        <v>44818</v>
      </c>
      <c r="Q999" t="s">
        <v>187</v>
      </c>
      <c r="R999" s="507">
        <v>44449</v>
      </c>
      <c r="T999" t="s">
        <v>5765</v>
      </c>
      <c r="U999">
        <v>638</v>
      </c>
      <c r="X999">
        <v>6</v>
      </c>
      <c r="Y999" t="s">
        <v>259</v>
      </c>
      <c r="AC999" t="s">
        <v>177</v>
      </c>
      <c r="AD999" t="s">
        <v>10123</v>
      </c>
      <c r="AE999">
        <v>35000</v>
      </c>
      <c r="AF999" t="s">
        <v>11558</v>
      </c>
      <c r="AJ999" t="s">
        <v>7464</v>
      </c>
      <c r="AK999" t="s">
        <v>7465</v>
      </c>
      <c r="AL999">
        <v>0</v>
      </c>
      <c r="AM999">
        <v>0</v>
      </c>
    </row>
    <row r="1000" spans="1:39" customFormat="1" ht="12.75">
      <c r="A1000">
        <v>7736214</v>
      </c>
      <c r="B1000" t="s">
        <v>11559</v>
      </c>
      <c r="C1000" t="s">
        <v>742</v>
      </c>
      <c r="D1000">
        <v>7736214</v>
      </c>
      <c r="E1000" t="s">
        <v>169</v>
      </c>
      <c r="H1000" s="507">
        <v>42941</v>
      </c>
      <c r="I1000" t="s">
        <v>169</v>
      </c>
      <c r="J1000">
        <v>-9</v>
      </c>
      <c r="K1000" t="s">
        <v>8</v>
      </c>
      <c r="M1000" t="s">
        <v>206</v>
      </c>
      <c r="N1000">
        <v>8770988</v>
      </c>
      <c r="O1000" t="s">
        <v>854</v>
      </c>
      <c r="P1000" s="507">
        <v>44850</v>
      </c>
      <c r="Q1000" t="s">
        <v>187</v>
      </c>
      <c r="R1000" s="507">
        <v>44850</v>
      </c>
      <c r="T1000" t="s">
        <v>5765</v>
      </c>
      <c r="U1000">
        <v>500</v>
      </c>
      <c r="X1000">
        <v>5</v>
      </c>
      <c r="Y1000" t="s">
        <v>259</v>
      </c>
      <c r="AC1000" t="s">
        <v>177</v>
      </c>
      <c r="AD1000" t="s">
        <v>11560</v>
      </c>
      <c r="AE1000">
        <v>77290</v>
      </c>
      <c r="AF1000" t="s">
        <v>11561</v>
      </c>
      <c r="AI1000">
        <v>661442415</v>
      </c>
      <c r="AJ1000">
        <v>658379449</v>
      </c>
      <c r="AK1000" t="s">
        <v>11562</v>
      </c>
      <c r="AL1000">
        <v>0</v>
      </c>
      <c r="AM1000">
        <v>0</v>
      </c>
    </row>
    <row r="1001" spans="1:39" customFormat="1" ht="12.75">
      <c r="A1001">
        <v>3343148</v>
      </c>
      <c r="B1001" t="s">
        <v>1057</v>
      </c>
      <c r="C1001" t="s">
        <v>7466</v>
      </c>
      <c r="D1001">
        <v>3343148</v>
      </c>
      <c r="E1001" t="s">
        <v>166</v>
      </c>
      <c r="F1001" t="s">
        <v>166</v>
      </c>
      <c r="H1001" s="507">
        <v>39836</v>
      </c>
      <c r="I1001" t="s">
        <v>340</v>
      </c>
      <c r="J1001">
        <v>-14</v>
      </c>
      <c r="K1001" t="s">
        <v>168</v>
      </c>
      <c r="M1001" t="s">
        <v>175</v>
      </c>
      <c r="N1001">
        <v>4370002</v>
      </c>
      <c r="O1001" t="s">
        <v>2769</v>
      </c>
      <c r="P1001" s="507">
        <v>44807</v>
      </c>
      <c r="Q1001" t="s">
        <v>187</v>
      </c>
      <c r="R1001" s="507">
        <v>42655</v>
      </c>
      <c r="T1001" t="s">
        <v>5765</v>
      </c>
      <c r="U1001">
        <v>1279</v>
      </c>
      <c r="X1001">
        <v>12</v>
      </c>
      <c r="Y1001" t="s">
        <v>259</v>
      </c>
      <c r="AB1001" s="507">
        <v>44743</v>
      </c>
      <c r="AC1001" t="s">
        <v>177</v>
      </c>
      <c r="AD1001" t="s">
        <v>11563</v>
      </c>
      <c r="AE1001">
        <v>33470</v>
      </c>
      <c r="AF1001" t="s">
        <v>11564</v>
      </c>
      <c r="AJ1001">
        <v>663160228</v>
      </c>
      <c r="AK1001" t="s">
        <v>7467</v>
      </c>
      <c r="AL1001">
        <v>0</v>
      </c>
      <c r="AM1001">
        <v>0</v>
      </c>
    </row>
    <row r="1002" spans="1:39" customFormat="1" ht="12.75">
      <c r="A1002">
        <v>4914969</v>
      </c>
      <c r="B1002" t="s">
        <v>3347</v>
      </c>
      <c r="C1002" t="s">
        <v>932</v>
      </c>
      <c r="D1002">
        <v>4914969</v>
      </c>
      <c r="E1002" t="s">
        <v>169</v>
      </c>
      <c r="F1002" t="s">
        <v>166</v>
      </c>
      <c r="H1002" s="507">
        <v>27323</v>
      </c>
      <c r="I1002" t="s">
        <v>192</v>
      </c>
      <c r="J1002">
        <v>-50</v>
      </c>
      <c r="K1002" t="s">
        <v>8</v>
      </c>
      <c r="M1002" t="s">
        <v>236</v>
      </c>
      <c r="N1002">
        <v>12490062</v>
      </c>
      <c r="O1002" t="s">
        <v>2261</v>
      </c>
      <c r="P1002" s="507">
        <v>44806</v>
      </c>
      <c r="Q1002" t="s">
        <v>187</v>
      </c>
      <c r="R1002" s="507">
        <v>37432</v>
      </c>
      <c r="S1002" s="507">
        <v>44708</v>
      </c>
      <c r="T1002" t="s">
        <v>181</v>
      </c>
      <c r="U1002">
        <v>903</v>
      </c>
      <c r="X1002">
        <v>9</v>
      </c>
      <c r="Y1002" t="s">
        <v>259</v>
      </c>
      <c r="AC1002" t="s">
        <v>177</v>
      </c>
      <c r="AD1002" t="s">
        <v>11565</v>
      </c>
      <c r="AE1002">
        <v>49800</v>
      </c>
      <c r="AF1002" t="s">
        <v>11566</v>
      </c>
      <c r="AG1002" t="s">
        <v>11567</v>
      </c>
      <c r="AJ1002">
        <v>622780207</v>
      </c>
      <c r="AK1002" t="s">
        <v>5006</v>
      </c>
      <c r="AL1002">
        <v>0</v>
      </c>
      <c r="AM1002">
        <v>0</v>
      </c>
    </row>
    <row r="1003" spans="1:39" customFormat="1" ht="12.75">
      <c r="A1003">
        <v>9514899</v>
      </c>
      <c r="B1003" t="s">
        <v>1058</v>
      </c>
      <c r="C1003" t="s">
        <v>478</v>
      </c>
      <c r="D1003">
        <v>9514899</v>
      </c>
      <c r="E1003" t="s">
        <v>166</v>
      </c>
      <c r="F1003" t="s">
        <v>166</v>
      </c>
      <c r="H1003" s="507">
        <v>30949</v>
      </c>
      <c r="I1003" t="s">
        <v>167</v>
      </c>
      <c r="J1003">
        <v>-40</v>
      </c>
      <c r="K1003" t="s">
        <v>168</v>
      </c>
      <c r="M1003" t="s">
        <v>232</v>
      </c>
      <c r="N1003">
        <v>8951261</v>
      </c>
      <c r="O1003" t="s">
        <v>709</v>
      </c>
      <c r="P1003" s="507">
        <v>44811</v>
      </c>
      <c r="Q1003" t="s">
        <v>187</v>
      </c>
      <c r="R1003" s="507">
        <v>37432</v>
      </c>
      <c r="S1003" s="507">
        <v>44087</v>
      </c>
      <c r="T1003" t="s">
        <v>7255</v>
      </c>
      <c r="U1003">
        <v>1835</v>
      </c>
      <c r="X1003">
        <v>18</v>
      </c>
      <c r="Y1003" t="s">
        <v>259</v>
      </c>
      <c r="AB1003" s="507">
        <v>44743</v>
      </c>
      <c r="AC1003" t="s">
        <v>177</v>
      </c>
      <c r="AD1003" t="s">
        <v>11568</v>
      </c>
      <c r="AE1003">
        <v>95130</v>
      </c>
      <c r="AF1003" t="s">
        <v>11569</v>
      </c>
      <c r="AI1003">
        <v>980555562</v>
      </c>
      <c r="AJ1003">
        <v>661309149</v>
      </c>
      <c r="AK1003" t="s">
        <v>4139</v>
      </c>
      <c r="AL1003">
        <v>0</v>
      </c>
      <c r="AM1003">
        <v>0</v>
      </c>
    </row>
    <row r="1004" spans="1:39" customFormat="1" ht="12.75">
      <c r="A1004">
        <v>3610032</v>
      </c>
      <c r="B1004" t="s">
        <v>7468</v>
      </c>
      <c r="C1004" t="s">
        <v>713</v>
      </c>
      <c r="D1004">
        <v>3610032</v>
      </c>
      <c r="E1004" t="s">
        <v>166</v>
      </c>
      <c r="F1004" t="s">
        <v>166</v>
      </c>
      <c r="H1004" s="507">
        <v>41569</v>
      </c>
      <c r="I1004" t="s">
        <v>251</v>
      </c>
      <c r="J1004">
        <v>-10</v>
      </c>
      <c r="K1004" t="s">
        <v>8</v>
      </c>
      <c r="M1004" t="s">
        <v>2770</v>
      </c>
      <c r="N1004">
        <v>4360124</v>
      </c>
      <c r="O1004" t="s">
        <v>2775</v>
      </c>
      <c r="P1004" s="507">
        <v>44832</v>
      </c>
      <c r="Q1004" t="s">
        <v>187</v>
      </c>
      <c r="R1004" s="507">
        <v>44501</v>
      </c>
      <c r="T1004" t="s">
        <v>5765</v>
      </c>
      <c r="U1004">
        <v>500</v>
      </c>
      <c r="X1004">
        <v>5</v>
      </c>
      <c r="Y1004" t="s">
        <v>259</v>
      </c>
      <c r="AC1004" t="s">
        <v>177</v>
      </c>
      <c r="AD1004" t="s">
        <v>11570</v>
      </c>
      <c r="AE1004">
        <v>36370</v>
      </c>
      <c r="AF1004" t="s">
        <v>11571</v>
      </c>
      <c r="AJ1004">
        <v>674785490</v>
      </c>
      <c r="AK1004" t="s">
        <v>7469</v>
      </c>
      <c r="AL1004">
        <v>0</v>
      </c>
      <c r="AM1004">
        <v>0</v>
      </c>
    </row>
    <row r="1005" spans="1:39" customFormat="1" ht="12.75">
      <c r="A1005">
        <v>2921853</v>
      </c>
      <c r="B1005" t="s">
        <v>3103</v>
      </c>
      <c r="C1005" t="s">
        <v>387</v>
      </c>
      <c r="D1005">
        <v>2921853</v>
      </c>
      <c r="E1005" t="s">
        <v>166</v>
      </c>
      <c r="F1005" t="s">
        <v>166</v>
      </c>
      <c r="H1005" s="507">
        <v>33424</v>
      </c>
      <c r="I1005" t="s">
        <v>167</v>
      </c>
      <c r="J1005">
        <v>-40</v>
      </c>
      <c r="K1005" t="s">
        <v>168</v>
      </c>
      <c r="M1005" t="s">
        <v>3025</v>
      </c>
      <c r="N1005">
        <v>3290229</v>
      </c>
      <c r="O1005" t="s">
        <v>3039</v>
      </c>
      <c r="P1005" s="507">
        <v>44805</v>
      </c>
      <c r="Q1005" t="s">
        <v>187</v>
      </c>
      <c r="R1005" s="507">
        <v>37432</v>
      </c>
      <c r="S1005" s="507">
        <v>44809</v>
      </c>
      <c r="T1005" t="s">
        <v>181</v>
      </c>
      <c r="U1005">
        <v>1945</v>
      </c>
      <c r="X1005">
        <v>19</v>
      </c>
      <c r="Y1005" t="s">
        <v>259</v>
      </c>
      <c r="AC1005" t="s">
        <v>177</v>
      </c>
      <c r="AD1005" t="s">
        <v>10053</v>
      </c>
      <c r="AE1005">
        <v>29140</v>
      </c>
      <c r="AF1005" t="s">
        <v>11572</v>
      </c>
      <c r="AJ1005">
        <v>612361211</v>
      </c>
      <c r="AK1005" t="s">
        <v>11573</v>
      </c>
      <c r="AL1005">
        <v>0</v>
      </c>
      <c r="AM1005">
        <v>0</v>
      </c>
    </row>
    <row r="1006" spans="1:39" customFormat="1" ht="12.75">
      <c r="A1006">
        <v>7911971</v>
      </c>
      <c r="B1006" t="s">
        <v>2418</v>
      </c>
      <c r="C1006" t="s">
        <v>202</v>
      </c>
      <c r="D1006">
        <v>7911971</v>
      </c>
      <c r="E1006" t="s">
        <v>166</v>
      </c>
      <c r="F1006" t="s">
        <v>166</v>
      </c>
      <c r="H1006" s="507">
        <v>33065</v>
      </c>
      <c r="I1006" t="s">
        <v>167</v>
      </c>
      <c r="J1006">
        <v>-40</v>
      </c>
      <c r="K1006" t="s">
        <v>168</v>
      </c>
      <c r="M1006" t="s">
        <v>228</v>
      </c>
      <c r="N1006">
        <v>12440266</v>
      </c>
      <c r="O1006" t="s">
        <v>2182</v>
      </c>
      <c r="P1006" s="507">
        <v>44821</v>
      </c>
      <c r="Q1006" t="s">
        <v>187</v>
      </c>
      <c r="R1006" s="507">
        <v>37432</v>
      </c>
      <c r="S1006" s="507">
        <v>44806</v>
      </c>
      <c r="T1006" t="s">
        <v>181</v>
      </c>
      <c r="U1006">
        <v>1828</v>
      </c>
      <c r="X1006">
        <v>18</v>
      </c>
      <c r="Y1006" t="s">
        <v>259</v>
      </c>
      <c r="AC1006" t="s">
        <v>177</v>
      </c>
      <c r="AD1006" t="s">
        <v>10010</v>
      </c>
      <c r="AE1006">
        <v>44350</v>
      </c>
      <c r="AF1006" t="s">
        <v>11574</v>
      </c>
      <c r="AJ1006">
        <v>671921684</v>
      </c>
      <c r="AK1006" t="s">
        <v>4862</v>
      </c>
      <c r="AL1006">
        <v>0</v>
      </c>
      <c r="AM1006">
        <v>0</v>
      </c>
    </row>
    <row r="1007" spans="1:39" customFormat="1" ht="12.75">
      <c r="A1007">
        <v>2941685</v>
      </c>
      <c r="B1007" t="s">
        <v>2419</v>
      </c>
      <c r="C1007" t="s">
        <v>1439</v>
      </c>
      <c r="D1007">
        <v>2941685</v>
      </c>
      <c r="E1007" t="s">
        <v>166</v>
      </c>
      <c r="F1007" t="s">
        <v>169</v>
      </c>
      <c r="H1007" s="507">
        <v>41528</v>
      </c>
      <c r="I1007" t="s">
        <v>251</v>
      </c>
      <c r="J1007">
        <v>-10</v>
      </c>
      <c r="K1007" t="s">
        <v>8</v>
      </c>
      <c r="M1007" t="s">
        <v>3025</v>
      </c>
      <c r="N1007">
        <v>3290037</v>
      </c>
      <c r="O1007" t="s">
        <v>3107</v>
      </c>
      <c r="P1007" s="507">
        <v>44827</v>
      </c>
      <c r="Q1007" t="s">
        <v>187</v>
      </c>
      <c r="R1007" s="507">
        <v>44468</v>
      </c>
      <c r="S1007" s="507">
        <v>44732</v>
      </c>
      <c r="T1007" t="s">
        <v>181</v>
      </c>
      <c r="U1007">
        <v>500</v>
      </c>
      <c r="X1007">
        <v>5</v>
      </c>
      <c r="Y1007" t="s">
        <v>259</v>
      </c>
      <c r="AC1007" t="s">
        <v>177</v>
      </c>
      <c r="AD1007" t="s">
        <v>11575</v>
      </c>
      <c r="AE1007">
        <v>29410</v>
      </c>
      <c r="AF1007" t="s">
        <v>11576</v>
      </c>
      <c r="AJ1007" t="s">
        <v>6941</v>
      </c>
      <c r="AK1007" t="s">
        <v>6942</v>
      </c>
      <c r="AL1007">
        <v>0</v>
      </c>
      <c r="AM1007">
        <v>0</v>
      </c>
    </row>
    <row r="1008" spans="1:39" customFormat="1" ht="12.75">
      <c r="A1008">
        <v>2941989</v>
      </c>
      <c r="B1008" t="s">
        <v>2419</v>
      </c>
      <c r="C1008" t="s">
        <v>7470</v>
      </c>
      <c r="D1008">
        <v>2941989</v>
      </c>
      <c r="E1008" t="s">
        <v>169</v>
      </c>
      <c r="F1008" t="s">
        <v>166</v>
      </c>
      <c r="H1008" s="507">
        <v>41089</v>
      </c>
      <c r="I1008" t="s">
        <v>245</v>
      </c>
      <c r="J1008">
        <v>-11</v>
      </c>
      <c r="K1008" t="s">
        <v>168</v>
      </c>
      <c r="M1008" t="s">
        <v>3025</v>
      </c>
      <c r="N1008">
        <v>3290276</v>
      </c>
      <c r="O1008" t="s">
        <v>3905</v>
      </c>
      <c r="P1008" s="507">
        <v>44826</v>
      </c>
      <c r="Q1008" t="s">
        <v>187</v>
      </c>
      <c r="R1008" s="507">
        <v>44517</v>
      </c>
      <c r="T1008" t="s">
        <v>5765</v>
      </c>
      <c r="U1008">
        <v>517</v>
      </c>
      <c r="X1008">
        <v>5</v>
      </c>
      <c r="Y1008" t="s">
        <v>259</v>
      </c>
      <c r="AC1008" t="s">
        <v>177</v>
      </c>
      <c r="AD1008" t="s">
        <v>11577</v>
      </c>
      <c r="AE1008">
        <v>29160</v>
      </c>
      <c r="AF1008" t="s">
        <v>11578</v>
      </c>
      <c r="AK1008" t="s">
        <v>7471</v>
      </c>
      <c r="AL1008">
        <v>0</v>
      </c>
      <c r="AM1008">
        <v>0</v>
      </c>
    </row>
    <row r="1009" spans="1:39" customFormat="1" ht="12.75">
      <c r="A1009">
        <v>4530142</v>
      </c>
      <c r="B1009" t="s">
        <v>3728</v>
      </c>
      <c r="C1009" t="s">
        <v>188</v>
      </c>
      <c r="D1009">
        <v>4530142</v>
      </c>
      <c r="E1009" t="s">
        <v>166</v>
      </c>
      <c r="F1009" t="s">
        <v>166</v>
      </c>
      <c r="H1009" s="507">
        <v>40376</v>
      </c>
      <c r="I1009" t="s">
        <v>254</v>
      </c>
      <c r="J1009">
        <v>-13</v>
      </c>
      <c r="K1009" t="s">
        <v>168</v>
      </c>
      <c r="M1009" t="s">
        <v>2764</v>
      </c>
      <c r="N1009">
        <v>4450759</v>
      </c>
      <c r="O1009" t="s">
        <v>2867</v>
      </c>
      <c r="P1009" s="507">
        <v>44804</v>
      </c>
      <c r="Q1009" t="s">
        <v>187</v>
      </c>
      <c r="R1009" s="507">
        <v>43388</v>
      </c>
      <c r="T1009" t="s">
        <v>5765</v>
      </c>
      <c r="U1009">
        <v>608</v>
      </c>
      <c r="X1009">
        <v>6</v>
      </c>
      <c r="Y1009" t="s">
        <v>259</v>
      </c>
      <c r="AC1009" t="s">
        <v>177</v>
      </c>
      <c r="AD1009" t="s">
        <v>11579</v>
      </c>
      <c r="AE1009">
        <v>45110</v>
      </c>
      <c r="AF1009" t="s">
        <v>11580</v>
      </c>
      <c r="AJ1009">
        <v>762767957</v>
      </c>
      <c r="AK1009" t="s">
        <v>7472</v>
      </c>
      <c r="AL1009">
        <v>0</v>
      </c>
      <c r="AM1009">
        <v>0</v>
      </c>
    </row>
    <row r="1010" spans="1:39" customFormat="1" ht="12.75">
      <c r="A1010">
        <v>8530697</v>
      </c>
      <c r="B1010" t="s">
        <v>6316</v>
      </c>
      <c r="C1010" t="s">
        <v>458</v>
      </c>
      <c r="D1010">
        <v>8530697</v>
      </c>
      <c r="E1010" t="s">
        <v>166</v>
      </c>
      <c r="F1010" t="s">
        <v>166</v>
      </c>
      <c r="H1010" s="507">
        <v>41670</v>
      </c>
      <c r="I1010" t="s">
        <v>169</v>
      </c>
      <c r="J1010">
        <v>-9</v>
      </c>
      <c r="K1010" t="s">
        <v>168</v>
      </c>
      <c r="M1010" t="s">
        <v>208</v>
      </c>
      <c r="N1010">
        <v>12851011</v>
      </c>
      <c r="O1010" t="s">
        <v>2215</v>
      </c>
      <c r="P1010" s="507">
        <v>44772</v>
      </c>
      <c r="Q1010" t="s">
        <v>187</v>
      </c>
      <c r="R1010" s="507">
        <v>44415</v>
      </c>
      <c r="T1010" t="s">
        <v>5765</v>
      </c>
      <c r="U1010">
        <v>526</v>
      </c>
      <c r="X1010">
        <v>5</v>
      </c>
      <c r="Y1010" t="s">
        <v>259</v>
      </c>
      <c r="AC1010" t="s">
        <v>177</v>
      </c>
      <c r="AD1010" t="s">
        <v>11581</v>
      </c>
      <c r="AE1010">
        <v>85500</v>
      </c>
      <c r="AF1010" t="s">
        <v>11582</v>
      </c>
      <c r="AJ1010">
        <v>623894195</v>
      </c>
      <c r="AK1010" t="s">
        <v>6317</v>
      </c>
      <c r="AL1010">
        <v>0</v>
      </c>
      <c r="AM1010">
        <v>0</v>
      </c>
    </row>
    <row r="1011" spans="1:39" customFormat="1" ht="12.75">
      <c r="A1011">
        <v>363210</v>
      </c>
      <c r="B1011" t="s">
        <v>2890</v>
      </c>
      <c r="C1011" t="s">
        <v>899</v>
      </c>
      <c r="D1011">
        <v>363210</v>
      </c>
      <c r="E1011" t="s">
        <v>166</v>
      </c>
      <c r="F1011" t="s">
        <v>166</v>
      </c>
      <c r="H1011" s="507">
        <v>31560</v>
      </c>
      <c r="I1011" t="s">
        <v>167</v>
      </c>
      <c r="J1011">
        <v>-40</v>
      </c>
      <c r="K1011" t="s">
        <v>168</v>
      </c>
      <c r="M1011" t="s">
        <v>2770</v>
      </c>
      <c r="N1011">
        <v>4360454</v>
      </c>
      <c r="O1011" t="s">
        <v>2823</v>
      </c>
      <c r="P1011" s="507">
        <v>44827</v>
      </c>
      <c r="Q1011" t="s">
        <v>187</v>
      </c>
      <c r="R1011" s="507">
        <v>37432</v>
      </c>
      <c r="S1011" s="507">
        <v>44114</v>
      </c>
      <c r="T1011" t="s">
        <v>181</v>
      </c>
      <c r="U1011">
        <v>1698</v>
      </c>
      <c r="X1011">
        <v>16</v>
      </c>
      <c r="Y1011" t="s">
        <v>259</v>
      </c>
      <c r="AB1011" s="507">
        <v>44743</v>
      </c>
      <c r="AC1011" t="s">
        <v>177</v>
      </c>
      <c r="AD1011" t="s">
        <v>11583</v>
      </c>
      <c r="AE1011">
        <v>36300</v>
      </c>
      <c r="AF1011" t="s">
        <v>11584</v>
      </c>
      <c r="AJ1011">
        <v>688147455</v>
      </c>
      <c r="AK1011" t="s">
        <v>5529</v>
      </c>
      <c r="AL1011">
        <v>0</v>
      </c>
      <c r="AM1011">
        <v>0</v>
      </c>
    </row>
    <row r="1012" spans="1:39" customFormat="1" ht="12.75">
      <c r="A1012">
        <v>28433</v>
      </c>
      <c r="B1012" t="s">
        <v>1062</v>
      </c>
      <c r="C1012" t="s">
        <v>498</v>
      </c>
      <c r="D1012">
        <v>28433</v>
      </c>
      <c r="E1012" t="s">
        <v>166</v>
      </c>
      <c r="H1012" s="507">
        <v>23785</v>
      </c>
      <c r="I1012" t="s">
        <v>367</v>
      </c>
      <c r="J1012">
        <v>-60</v>
      </c>
      <c r="K1012" t="s">
        <v>168</v>
      </c>
      <c r="M1012" t="s">
        <v>231</v>
      </c>
      <c r="N1012">
        <v>4280322</v>
      </c>
      <c r="O1012" t="s">
        <v>2785</v>
      </c>
      <c r="P1012" s="507">
        <v>44811</v>
      </c>
      <c r="Q1012" t="s">
        <v>187</v>
      </c>
      <c r="R1012" s="507">
        <v>37432</v>
      </c>
      <c r="S1012" s="507">
        <v>44536</v>
      </c>
      <c r="T1012" t="s">
        <v>181</v>
      </c>
      <c r="U1012">
        <v>1856</v>
      </c>
      <c r="X1012">
        <v>18</v>
      </c>
      <c r="Y1012" t="s">
        <v>259</v>
      </c>
      <c r="AC1012" t="s">
        <v>177</v>
      </c>
      <c r="AD1012" t="s">
        <v>11585</v>
      </c>
      <c r="AE1012">
        <v>28630</v>
      </c>
      <c r="AF1012" t="s">
        <v>11586</v>
      </c>
      <c r="AI1012" t="s">
        <v>8605</v>
      </c>
      <c r="AJ1012" t="s">
        <v>8606</v>
      </c>
      <c r="AK1012" t="s">
        <v>8607</v>
      </c>
      <c r="AL1012">
        <v>0</v>
      </c>
      <c r="AM1012">
        <v>0</v>
      </c>
    </row>
    <row r="1013" spans="1:39" customFormat="1" ht="12.75">
      <c r="A1013">
        <v>2814038</v>
      </c>
      <c r="B1013" t="s">
        <v>2891</v>
      </c>
      <c r="C1013" t="s">
        <v>495</v>
      </c>
      <c r="D1013">
        <v>2814038</v>
      </c>
      <c r="E1013" t="s">
        <v>166</v>
      </c>
      <c r="F1013" t="s">
        <v>166</v>
      </c>
      <c r="H1013" s="507">
        <v>40304</v>
      </c>
      <c r="I1013" t="s">
        <v>254</v>
      </c>
      <c r="J1013">
        <v>-13</v>
      </c>
      <c r="K1013" t="s">
        <v>8</v>
      </c>
      <c r="M1013" t="s">
        <v>231</v>
      </c>
      <c r="N1013">
        <v>4280359</v>
      </c>
      <c r="O1013" t="s">
        <v>2892</v>
      </c>
      <c r="P1013" s="507">
        <v>44815</v>
      </c>
      <c r="Q1013" t="s">
        <v>187</v>
      </c>
      <c r="R1013" s="507">
        <v>42119</v>
      </c>
      <c r="T1013" t="s">
        <v>5765</v>
      </c>
      <c r="U1013">
        <v>669</v>
      </c>
      <c r="X1013">
        <v>6</v>
      </c>
      <c r="Y1013" t="s">
        <v>259</v>
      </c>
      <c r="AC1013" t="s">
        <v>177</v>
      </c>
      <c r="AD1013" t="s">
        <v>11587</v>
      </c>
      <c r="AE1013">
        <v>28240</v>
      </c>
      <c r="AF1013" t="s">
        <v>11588</v>
      </c>
      <c r="AH1013" t="s">
        <v>11589</v>
      </c>
      <c r="AI1013">
        <v>661259303</v>
      </c>
      <c r="AJ1013">
        <v>627079087</v>
      </c>
      <c r="AK1013" t="s">
        <v>5530</v>
      </c>
      <c r="AL1013">
        <v>0</v>
      </c>
      <c r="AM1013">
        <v>0</v>
      </c>
    </row>
    <row r="1014" spans="1:39" customFormat="1" ht="12.75">
      <c r="A1014">
        <v>7734311</v>
      </c>
      <c r="B1014" t="s">
        <v>11590</v>
      </c>
      <c r="C1014" t="s">
        <v>987</v>
      </c>
      <c r="D1014">
        <v>7734311</v>
      </c>
      <c r="E1014" t="s">
        <v>166</v>
      </c>
      <c r="F1014" t="s">
        <v>166</v>
      </c>
      <c r="H1014" s="507">
        <v>41613</v>
      </c>
      <c r="I1014" t="s">
        <v>251</v>
      </c>
      <c r="J1014">
        <v>-10</v>
      </c>
      <c r="K1014" t="s">
        <v>168</v>
      </c>
      <c r="M1014" t="s">
        <v>206</v>
      </c>
      <c r="N1014">
        <v>8770426</v>
      </c>
      <c r="O1014" t="s">
        <v>507</v>
      </c>
      <c r="P1014" s="507">
        <v>44805</v>
      </c>
      <c r="Q1014" t="s">
        <v>187</v>
      </c>
      <c r="R1014" s="507">
        <v>44456</v>
      </c>
      <c r="T1014" t="s">
        <v>5765</v>
      </c>
      <c r="U1014">
        <v>517</v>
      </c>
      <c r="X1014">
        <v>5</v>
      </c>
      <c r="Y1014" t="s">
        <v>259</v>
      </c>
      <c r="AC1014" t="s">
        <v>177</v>
      </c>
      <c r="AD1014" t="s">
        <v>11591</v>
      </c>
      <c r="AE1014">
        <v>77380</v>
      </c>
      <c r="AF1014" t="s">
        <v>11592</v>
      </c>
      <c r="AK1014" t="s">
        <v>11593</v>
      </c>
      <c r="AL1014">
        <v>0</v>
      </c>
      <c r="AM1014">
        <v>0</v>
      </c>
    </row>
    <row r="1015" spans="1:39" customFormat="1" ht="12.75">
      <c r="A1015">
        <v>7226902</v>
      </c>
      <c r="B1015" t="s">
        <v>3104</v>
      </c>
      <c r="C1015" t="s">
        <v>538</v>
      </c>
      <c r="D1015">
        <v>7226902</v>
      </c>
      <c r="E1015" t="s">
        <v>169</v>
      </c>
      <c r="H1015" s="507">
        <v>42412</v>
      </c>
      <c r="I1015" t="s">
        <v>169</v>
      </c>
      <c r="J1015">
        <v>-9</v>
      </c>
      <c r="K1015" t="s">
        <v>8</v>
      </c>
      <c r="M1015" t="s">
        <v>2152</v>
      </c>
      <c r="N1015">
        <v>12720108</v>
      </c>
      <c r="O1015" t="s">
        <v>2306</v>
      </c>
      <c r="P1015" s="507">
        <v>44844</v>
      </c>
      <c r="Q1015" t="s">
        <v>187</v>
      </c>
      <c r="R1015" s="507">
        <v>44844</v>
      </c>
      <c r="T1015" t="s">
        <v>5765</v>
      </c>
      <c r="U1015">
        <v>500</v>
      </c>
      <c r="X1015">
        <v>5</v>
      </c>
      <c r="Y1015" t="s">
        <v>259</v>
      </c>
      <c r="AC1015" t="s">
        <v>177</v>
      </c>
      <c r="AD1015" t="s">
        <v>11594</v>
      </c>
      <c r="AE1015">
        <v>72650</v>
      </c>
      <c r="AF1015" t="s">
        <v>11595</v>
      </c>
      <c r="AJ1015">
        <v>681723404</v>
      </c>
      <c r="AK1015" t="s">
        <v>11596</v>
      </c>
      <c r="AL1015">
        <v>0</v>
      </c>
      <c r="AM1015">
        <v>0</v>
      </c>
    </row>
    <row r="1016" spans="1:39" customFormat="1" ht="12.75">
      <c r="A1016">
        <v>568124</v>
      </c>
      <c r="B1016" t="s">
        <v>3104</v>
      </c>
      <c r="C1016" t="s">
        <v>403</v>
      </c>
      <c r="D1016">
        <v>568124</v>
      </c>
      <c r="E1016" t="s">
        <v>166</v>
      </c>
      <c r="F1016" t="s">
        <v>166</v>
      </c>
      <c r="H1016" s="507">
        <v>30518</v>
      </c>
      <c r="I1016" t="s">
        <v>167</v>
      </c>
      <c r="J1016">
        <v>-40</v>
      </c>
      <c r="K1016" t="s">
        <v>8</v>
      </c>
      <c r="M1016" t="s">
        <v>217</v>
      </c>
      <c r="N1016">
        <v>3560099</v>
      </c>
      <c r="O1016" t="s">
        <v>6275</v>
      </c>
      <c r="P1016" s="507">
        <v>44821</v>
      </c>
      <c r="Q1016" t="s">
        <v>187</v>
      </c>
      <c r="R1016" s="507">
        <v>37432</v>
      </c>
      <c r="S1016" s="507">
        <v>44802</v>
      </c>
      <c r="T1016" t="s">
        <v>181</v>
      </c>
      <c r="U1016">
        <v>828</v>
      </c>
      <c r="X1016">
        <v>8</v>
      </c>
      <c r="Y1016" t="s">
        <v>259</v>
      </c>
      <c r="AC1016" t="s">
        <v>177</v>
      </c>
      <c r="AD1016" t="s">
        <v>11597</v>
      </c>
      <c r="AE1016">
        <v>56270</v>
      </c>
      <c r="AF1016" t="s">
        <v>11598</v>
      </c>
      <c r="AJ1016" t="s">
        <v>6318</v>
      </c>
      <c r="AK1016" t="s">
        <v>5290</v>
      </c>
      <c r="AL1016">
        <v>0</v>
      </c>
      <c r="AM1016">
        <v>0</v>
      </c>
    </row>
    <row r="1017" spans="1:39" customFormat="1" ht="12.75">
      <c r="A1017">
        <v>9256793</v>
      </c>
      <c r="B1017" t="s">
        <v>6943</v>
      </c>
      <c r="C1017" t="s">
        <v>674</v>
      </c>
      <c r="D1017">
        <v>9256793</v>
      </c>
      <c r="E1017" t="s">
        <v>169</v>
      </c>
      <c r="F1017" t="s">
        <v>169</v>
      </c>
      <c r="H1017" s="507">
        <v>41872</v>
      </c>
      <c r="I1017" t="s">
        <v>169</v>
      </c>
      <c r="J1017">
        <v>-9</v>
      </c>
      <c r="K1017" t="s">
        <v>8</v>
      </c>
      <c r="M1017" t="s">
        <v>203</v>
      </c>
      <c r="N1017">
        <v>8920025</v>
      </c>
      <c r="O1017" t="s">
        <v>213</v>
      </c>
      <c r="P1017" s="507">
        <v>44813</v>
      </c>
      <c r="Q1017" t="s">
        <v>187</v>
      </c>
      <c r="R1017" s="507">
        <v>44469</v>
      </c>
      <c r="T1017" t="s">
        <v>5765</v>
      </c>
      <c r="U1017">
        <v>500</v>
      </c>
      <c r="X1017">
        <v>5</v>
      </c>
      <c r="Y1017" t="s">
        <v>259</v>
      </c>
      <c r="AC1017" t="s">
        <v>177</v>
      </c>
      <c r="AD1017" t="s">
        <v>9837</v>
      </c>
      <c r="AE1017">
        <v>92400</v>
      </c>
      <c r="AF1017" t="s">
        <v>11599</v>
      </c>
      <c r="AJ1017">
        <v>625890393</v>
      </c>
      <c r="AK1017" t="s">
        <v>6944</v>
      </c>
      <c r="AL1017">
        <v>0</v>
      </c>
      <c r="AM1017">
        <v>0</v>
      </c>
    </row>
    <row r="1018" spans="1:39" customFormat="1" ht="12.75">
      <c r="A1018">
        <v>9541101</v>
      </c>
      <c r="B1018" t="s">
        <v>8608</v>
      </c>
      <c r="C1018" t="s">
        <v>772</v>
      </c>
      <c r="D1018">
        <v>9541101</v>
      </c>
      <c r="E1018" t="s">
        <v>169</v>
      </c>
      <c r="H1018" s="507">
        <v>42162</v>
      </c>
      <c r="I1018" t="s">
        <v>169</v>
      </c>
      <c r="J1018">
        <v>-9</v>
      </c>
      <c r="K1018" t="s">
        <v>8</v>
      </c>
      <c r="M1018" t="s">
        <v>232</v>
      </c>
      <c r="N1018">
        <v>8950479</v>
      </c>
      <c r="O1018" t="s">
        <v>516</v>
      </c>
      <c r="P1018" s="507">
        <v>44826</v>
      </c>
      <c r="Q1018" t="s">
        <v>187</v>
      </c>
      <c r="R1018" s="507">
        <v>44826</v>
      </c>
      <c r="T1018" t="s">
        <v>5765</v>
      </c>
      <c r="U1018">
        <v>500</v>
      </c>
      <c r="X1018">
        <v>5</v>
      </c>
      <c r="Y1018" t="s">
        <v>259</v>
      </c>
      <c r="AC1018" t="s">
        <v>177</v>
      </c>
      <c r="AD1018" t="s">
        <v>9714</v>
      </c>
      <c r="AE1018">
        <v>95220</v>
      </c>
      <c r="AF1018" t="s">
        <v>11600</v>
      </c>
      <c r="AJ1018">
        <v>651848316</v>
      </c>
      <c r="AK1018" t="s">
        <v>3973</v>
      </c>
      <c r="AL1018">
        <v>0</v>
      </c>
      <c r="AM1018">
        <v>0</v>
      </c>
    </row>
    <row r="1019" spans="1:39" customFormat="1" ht="12.75">
      <c r="A1019">
        <v>9259113</v>
      </c>
      <c r="B1019" t="s">
        <v>7473</v>
      </c>
      <c r="C1019" t="s">
        <v>3399</v>
      </c>
      <c r="D1019">
        <v>9259113</v>
      </c>
      <c r="E1019" t="s">
        <v>169</v>
      </c>
      <c r="H1019" s="507">
        <v>41983</v>
      </c>
      <c r="I1019" t="s">
        <v>169</v>
      </c>
      <c r="J1019">
        <v>-9</v>
      </c>
      <c r="K1019" t="s">
        <v>8</v>
      </c>
      <c r="M1019" t="s">
        <v>203</v>
      </c>
      <c r="N1019">
        <v>8920503</v>
      </c>
      <c r="O1019" t="s">
        <v>346</v>
      </c>
      <c r="P1019" s="507">
        <v>44833</v>
      </c>
      <c r="Q1019" t="s">
        <v>187</v>
      </c>
      <c r="R1019" s="507">
        <v>44833</v>
      </c>
      <c r="S1019" s="507">
        <v>44805</v>
      </c>
      <c r="T1019" t="s">
        <v>181</v>
      </c>
      <c r="U1019">
        <v>500</v>
      </c>
      <c r="X1019">
        <v>5</v>
      </c>
      <c r="Y1019" t="s">
        <v>259</v>
      </c>
      <c r="AC1019" t="s">
        <v>177</v>
      </c>
      <c r="AD1019" t="s">
        <v>11601</v>
      </c>
      <c r="AE1019">
        <v>92350</v>
      </c>
      <c r="AF1019" t="s">
        <v>11602</v>
      </c>
      <c r="AK1019" t="s">
        <v>7474</v>
      </c>
      <c r="AL1019">
        <v>0</v>
      </c>
      <c r="AM1019">
        <v>0</v>
      </c>
    </row>
    <row r="1020" spans="1:39" customFormat="1" ht="12.75">
      <c r="A1020">
        <v>9257086</v>
      </c>
      <c r="B1020" t="s">
        <v>7473</v>
      </c>
      <c r="C1020" t="s">
        <v>3561</v>
      </c>
      <c r="D1020">
        <v>9257086</v>
      </c>
      <c r="E1020" t="s">
        <v>169</v>
      </c>
      <c r="F1020" t="s">
        <v>169</v>
      </c>
      <c r="H1020" s="507">
        <v>41983</v>
      </c>
      <c r="I1020" t="s">
        <v>169</v>
      </c>
      <c r="J1020">
        <v>-9</v>
      </c>
      <c r="K1020" t="s">
        <v>8</v>
      </c>
      <c r="M1020" t="s">
        <v>203</v>
      </c>
      <c r="N1020">
        <v>8920503</v>
      </c>
      <c r="O1020" t="s">
        <v>346</v>
      </c>
      <c r="P1020" s="507">
        <v>44820</v>
      </c>
      <c r="Q1020" t="s">
        <v>187</v>
      </c>
      <c r="R1020" s="507">
        <v>44487</v>
      </c>
      <c r="S1020" s="507">
        <v>44805</v>
      </c>
      <c r="T1020" t="s">
        <v>181</v>
      </c>
      <c r="U1020">
        <v>500</v>
      </c>
      <c r="X1020">
        <v>5</v>
      </c>
      <c r="Y1020" t="s">
        <v>259</v>
      </c>
      <c r="AC1020" t="s">
        <v>177</v>
      </c>
      <c r="AD1020" t="s">
        <v>11601</v>
      </c>
      <c r="AE1020">
        <v>92350</v>
      </c>
      <c r="AF1020" t="s">
        <v>11602</v>
      </c>
      <c r="AK1020" t="s">
        <v>7474</v>
      </c>
      <c r="AL1020">
        <v>0</v>
      </c>
      <c r="AM1020">
        <v>0</v>
      </c>
    </row>
    <row r="1021" spans="1:39" customFormat="1" ht="12.75">
      <c r="A1021">
        <v>3724680</v>
      </c>
      <c r="B1021" t="s">
        <v>2893</v>
      </c>
      <c r="C1021" t="s">
        <v>373</v>
      </c>
      <c r="D1021">
        <v>3724680</v>
      </c>
      <c r="E1021" t="s">
        <v>166</v>
      </c>
      <c r="F1021" t="s">
        <v>166</v>
      </c>
      <c r="H1021" s="507">
        <v>39341</v>
      </c>
      <c r="I1021" t="s">
        <v>227</v>
      </c>
      <c r="J1021">
        <v>-16</v>
      </c>
      <c r="K1021" t="s">
        <v>8</v>
      </c>
      <c r="M1021" t="s">
        <v>175</v>
      </c>
      <c r="N1021">
        <v>4370566</v>
      </c>
      <c r="O1021" t="s">
        <v>176</v>
      </c>
      <c r="P1021" s="507">
        <v>44766</v>
      </c>
      <c r="Q1021" t="s">
        <v>187</v>
      </c>
      <c r="R1021" s="507">
        <v>41281</v>
      </c>
      <c r="T1021" t="s">
        <v>5765</v>
      </c>
      <c r="U1021">
        <v>1296</v>
      </c>
      <c r="X1021">
        <v>12</v>
      </c>
      <c r="Y1021" t="s">
        <v>259</v>
      </c>
      <c r="AC1021" t="s">
        <v>177</v>
      </c>
      <c r="AD1021" t="s">
        <v>10765</v>
      </c>
      <c r="AE1021">
        <v>37550</v>
      </c>
      <c r="AF1021" t="s">
        <v>11603</v>
      </c>
      <c r="AJ1021">
        <v>658607375</v>
      </c>
      <c r="AK1021" t="s">
        <v>5531</v>
      </c>
      <c r="AL1021">
        <v>0</v>
      </c>
      <c r="AM1021">
        <v>0</v>
      </c>
    </row>
    <row r="1022" spans="1:39" customFormat="1" ht="12.75">
      <c r="A1022">
        <v>373562</v>
      </c>
      <c r="B1022" t="s">
        <v>2893</v>
      </c>
      <c r="C1022" t="s">
        <v>202</v>
      </c>
      <c r="D1022">
        <v>373562</v>
      </c>
      <c r="E1022" t="s">
        <v>166</v>
      </c>
      <c r="F1022" t="s">
        <v>166</v>
      </c>
      <c r="H1022" s="507">
        <v>29412</v>
      </c>
      <c r="I1022" t="s">
        <v>192</v>
      </c>
      <c r="J1022">
        <v>-50</v>
      </c>
      <c r="K1022" t="s">
        <v>168</v>
      </c>
      <c r="M1022" t="s">
        <v>175</v>
      </c>
      <c r="N1022">
        <v>4370566</v>
      </c>
      <c r="O1022" t="s">
        <v>176</v>
      </c>
      <c r="P1022" s="507">
        <v>44766</v>
      </c>
      <c r="Q1022" t="s">
        <v>187</v>
      </c>
      <c r="R1022" s="507">
        <v>37432</v>
      </c>
      <c r="S1022" s="507">
        <v>44434</v>
      </c>
      <c r="T1022" t="s">
        <v>7255</v>
      </c>
      <c r="U1022">
        <v>1710</v>
      </c>
      <c r="X1022">
        <v>17</v>
      </c>
      <c r="Y1022" t="s">
        <v>259</v>
      </c>
      <c r="AC1022" t="s">
        <v>177</v>
      </c>
      <c r="AD1022" t="s">
        <v>10765</v>
      </c>
      <c r="AE1022">
        <v>37550</v>
      </c>
      <c r="AF1022" t="s">
        <v>11604</v>
      </c>
      <c r="AJ1022">
        <v>658607375</v>
      </c>
      <c r="AK1022" t="s">
        <v>5531</v>
      </c>
      <c r="AL1022">
        <v>0</v>
      </c>
      <c r="AM1022">
        <v>0</v>
      </c>
    </row>
    <row r="1023" spans="1:39" customFormat="1" ht="12.75">
      <c r="A1023">
        <v>3721764</v>
      </c>
      <c r="B1023" t="s">
        <v>2893</v>
      </c>
      <c r="C1023" t="s">
        <v>244</v>
      </c>
      <c r="D1023">
        <v>3721764</v>
      </c>
      <c r="E1023" t="s">
        <v>166</v>
      </c>
      <c r="F1023" t="s">
        <v>166</v>
      </c>
      <c r="H1023" s="507">
        <v>38734</v>
      </c>
      <c r="I1023" t="s">
        <v>198</v>
      </c>
      <c r="J1023">
        <v>-17</v>
      </c>
      <c r="K1023" t="s">
        <v>168</v>
      </c>
      <c r="M1023" t="s">
        <v>175</v>
      </c>
      <c r="N1023">
        <v>4370566</v>
      </c>
      <c r="O1023" t="s">
        <v>176</v>
      </c>
      <c r="P1023" s="507">
        <v>44766</v>
      </c>
      <c r="Q1023" t="s">
        <v>187</v>
      </c>
      <c r="R1023" s="507">
        <v>40331</v>
      </c>
      <c r="T1023" t="s">
        <v>5765</v>
      </c>
      <c r="U1023">
        <v>1684</v>
      </c>
      <c r="X1023">
        <v>16</v>
      </c>
      <c r="Y1023" t="s">
        <v>259</v>
      </c>
      <c r="AC1023" t="s">
        <v>177</v>
      </c>
      <c r="AD1023" t="s">
        <v>10765</v>
      </c>
      <c r="AE1023">
        <v>37550</v>
      </c>
      <c r="AF1023" t="s">
        <v>11604</v>
      </c>
      <c r="AJ1023">
        <v>658607375</v>
      </c>
      <c r="AK1023" t="s">
        <v>5531</v>
      </c>
      <c r="AL1023">
        <v>0</v>
      </c>
      <c r="AM1023">
        <v>0</v>
      </c>
    </row>
    <row r="1024" spans="1:39" customFormat="1" ht="12.75">
      <c r="A1024">
        <v>4463979</v>
      </c>
      <c r="B1024" t="s">
        <v>8212</v>
      </c>
      <c r="C1024" t="s">
        <v>439</v>
      </c>
      <c r="D1024">
        <v>4463979</v>
      </c>
      <c r="E1024" t="s">
        <v>169</v>
      </c>
      <c r="H1024" s="507">
        <v>43447</v>
      </c>
      <c r="I1024" t="s">
        <v>169</v>
      </c>
      <c r="J1024">
        <v>-9</v>
      </c>
      <c r="K1024" t="s">
        <v>8</v>
      </c>
      <c r="M1024" t="s">
        <v>228</v>
      </c>
      <c r="N1024">
        <v>12440141</v>
      </c>
      <c r="O1024" t="s">
        <v>3861</v>
      </c>
      <c r="P1024" s="507">
        <v>44832</v>
      </c>
      <c r="Q1024" t="s">
        <v>187</v>
      </c>
      <c r="R1024" s="507">
        <v>44832</v>
      </c>
      <c r="T1024" t="s">
        <v>5765</v>
      </c>
      <c r="U1024">
        <v>500</v>
      </c>
      <c r="X1024">
        <v>5</v>
      </c>
      <c r="Y1024" t="s">
        <v>259</v>
      </c>
      <c r="AC1024" t="s">
        <v>177</v>
      </c>
      <c r="AD1024" t="s">
        <v>9688</v>
      </c>
      <c r="AE1024">
        <v>44800</v>
      </c>
      <c r="AF1024" t="s">
        <v>11605</v>
      </c>
      <c r="AJ1024">
        <v>663436988</v>
      </c>
      <c r="AK1024" t="s">
        <v>8213</v>
      </c>
      <c r="AL1024">
        <v>0</v>
      </c>
      <c r="AM1024">
        <v>0</v>
      </c>
    </row>
    <row r="1025" spans="1:39" customFormat="1" ht="12.75">
      <c r="A1025">
        <v>4462657</v>
      </c>
      <c r="B1025" t="s">
        <v>8212</v>
      </c>
      <c r="C1025" t="s">
        <v>403</v>
      </c>
      <c r="D1025">
        <v>4462657</v>
      </c>
      <c r="E1025" t="s">
        <v>169</v>
      </c>
      <c r="F1025" t="s">
        <v>169</v>
      </c>
      <c r="H1025" s="507">
        <v>42237</v>
      </c>
      <c r="I1025" t="s">
        <v>169</v>
      </c>
      <c r="J1025">
        <v>-9</v>
      </c>
      <c r="K1025" t="s">
        <v>8</v>
      </c>
      <c r="M1025" t="s">
        <v>228</v>
      </c>
      <c r="N1025">
        <v>12440141</v>
      </c>
      <c r="O1025" t="s">
        <v>3861</v>
      </c>
      <c r="P1025" s="507">
        <v>44833</v>
      </c>
      <c r="Q1025" t="s">
        <v>187</v>
      </c>
      <c r="R1025" s="507">
        <v>44518</v>
      </c>
      <c r="T1025" t="s">
        <v>5765</v>
      </c>
      <c r="U1025">
        <v>500</v>
      </c>
      <c r="X1025">
        <v>5</v>
      </c>
      <c r="Y1025" t="s">
        <v>259</v>
      </c>
      <c r="AC1025" t="s">
        <v>177</v>
      </c>
      <c r="AD1025" t="s">
        <v>9688</v>
      </c>
      <c r="AE1025">
        <v>44800</v>
      </c>
      <c r="AF1025" t="s">
        <v>11605</v>
      </c>
      <c r="AJ1025" t="s">
        <v>8214</v>
      </c>
      <c r="AK1025" t="s">
        <v>8213</v>
      </c>
      <c r="AL1025">
        <v>0</v>
      </c>
      <c r="AM1025">
        <v>0</v>
      </c>
    </row>
    <row r="1026" spans="1:39" customFormat="1" ht="12.75">
      <c r="A1026">
        <v>9258323</v>
      </c>
      <c r="B1026" t="s">
        <v>1063</v>
      </c>
      <c r="C1026" t="s">
        <v>1095</v>
      </c>
      <c r="D1026">
        <v>9258323</v>
      </c>
      <c r="E1026" t="s">
        <v>169</v>
      </c>
      <c r="H1026" s="507">
        <v>43717</v>
      </c>
      <c r="I1026" t="s">
        <v>169</v>
      </c>
      <c r="J1026">
        <v>-9</v>
      </c>
      <c r="K1026" t="s">
        <v>8</v>
      </c>
      <c r="M1026" t="s">
        <v>203</v>
      </c>
      <c r="N1026">
        <v>8921458</v>
      </c>
      <c r="O1026" t="s">
        <v>272</v>
      </c>
      <c r="P1026" s="507">
        <v>44810</v>
      </c>
      <c r="Q1026" t="s">
        <v>187</v>
      </c>
      <c r="R1026" s="507">
        <v>44810</v>
      </c>
      <c r="T1026" t="s">
        <v>5765</v>
      </c>
      <c r="U1026">
        <v>500</v>
      </c>
      <c r="X1026">
        <v>5</v>
      </c>
      <c r="Y1026" t="s">
        <v>259</v>
      </c>
      <c r="AC1026" t="s">
        <v>177</v>
      </c>
      <c r="AD1026" t="s">
        <v>11264</v>
      </c>
      <c r="AE1026">
        <v>92300</v>
      </c>
      <c r="AF1026" t="s">
        <v>11606</v>
      </c>
      <c r="AJ1026">
        <v>624307225</v>
      </c>
      <c r="AK1026" t="s">
        <v>8609</v>
      </c>
      <c r="AL1026">
        <v>1</v>
      </c>
      <c r="AM1026">
        <v>0</v>
      </c>
    </row>
    <row r="1027" spans="1:39" customFormat="1" ht="12.75">
      <c r="A1027">
        <v>9536531</v>
      </c>
      <c r="B1027" t="s">
        <v>1063</v>
      </c>
      <c r="C1027" t="s">
        <v>352</v>
      </c>
      <c r="D1027">
        <v>9536531</v>
      </c>
      <c r="E1027" t="s">
        <v>166</v>
      </c>
      <c r="F1027" t="s">
        <v>166</v>
      </c>
      <c r="H1027" s="507">
        <v>40696</v>
      </c>
      <c r="I1027" t="s">
        <v>267</v>
      </c>
      <c r="J1027">
        <v>-12</v>
      </c>
      <c r="K1027" t="s">
        <v>168</v>
      </c>
      <c r="M1027" t="s">
        <v>232</v>
      </c>
      <c r="N1027">
        <v>8950479</v>
      </c>
      <c r="O1027" t="s">
        <v>516</v>
      </c>
      <c r="P1027" s="507">
        <v>44791</v>
      </c>
      <c r="Q1027" t="s">
        <v>187</v>
      </c>
      <c r="R1027" s="507">
        <v>42988</v>
      </c>
      <c r="T1027" t="s">
        <v>5765</v>
      </c>
      <c r="U1027">
        <v>1255</v>
      </c>
      <c r="X1027">
        <v>12</v>
      </c>
      <c r="Y1027" t="s">
        <v>259</v>
      </c>
      <c r="AC1027" t="s">
        <v>177</v>
      </c>
      <c r="AD1027" t="s">
        <v>11607</v>
      </c>
      <c r="AE1027">
        <v>95220</v>
      </c>
      <c r="AF1027" t="s">
        <v>11608</v>
      </c>
      <c r="AJ1027">
        <v>664835904</v>
      </c>
      <c r="AK1027" t="s">
        <v>4041</v>
      </c>
      <c r="AL1027">
        <v>0</v>
      </c>
      <c r="AM1027">
        <v>0</v>
      </c>
    </row>
    <row r="1028" spans="1:39" customFormat="1" ht="12.75">
      <c r="A1028">
        <v>9535505</v>
      </c>
      <c r="B1028" t="s">
        <v>1064</v>
      </c>
      <c r="C1028" t="s">
        <v>1065</v>
      </c>
      <c r="D1028">
        <v>9535505</v>
      </c>
      <c r="E1028" t="s">
        <v>166</v>
      </c>
      <c r="F1028" t="s">
        <v>166</v>
      </c>
      <c r="H1028" s="507">
        <v>39700</v>
      </c>
      <c r="I1028" t="s">
        <v>200</v>
      </c>
      <c r="J1028">
        <v>-15</v>
      </c>
      <c r="K1028" t="s">
        <v>8</v>
      </c>
      <c r="M1028" t="s">
        <v>232</v>
      </c>
      <c r="N1028">
        <v>8951449</v>
      </c>
      <c r="O1028" t="s">
        <v>412</v>
      </c>
      <c r="P1028" s="507">
        <v>44806</v>
      </c>
      <c r="Q1028" t="s">
        <v>187</v>
      </c>
      <c r="R1028" s="507">
        <v>42341</v>
      </c>
      <c r="T1028" t="s">
        <v>5765</v>
      </c>
      <c r="U1028">
        <v>975</v>
      </c>
      <c r="X1028">
        <v>9</v>
      </c>
      <c r="Y1028" t="s">
        <v>259</v>
      </c>
      <c r="AC1028" t="s">
        <v>177</v>
      </c>
      <c r="AD1028" t="s">
        <v>10355</v>
      </c>
      <c r="AE1028">
        <v>95180</v>
      </c>
      <c r="AF1028" t="s">
        <v>11609</v>
      </c>
      <c r="AJ1028">
        <v>674540855</v>
      </c>
      <c r="AK1028" t="s">
        <v>4140</v>
      </c>
      <c r="AL1028">
        <v>0</v>
      </c>
      <c r="AM1028">
        <v>0</v>
      </c>
    </row>
    <row r="1029" spans="1:39" customFormat="1" ht="12.75">
      <c r="A1029">
        <v>2218994</v>
      </c>
      <c r="B1029" t="s">
        <v>2420</v>
      </c>
      <c r="C1029" t="s">
        <v>527</v>
      </c>
      <c r="D1029">
        <v>2218994</v>
      </c>
      <c r="E1029" t="s">
        <v>166</v>
      </c>
      <c r="F1029" t="s">
        <v>166</v>
      </c>
      <c r="H1029" s="507">
        <v>38718</v>
      </c>
      <c r="I1029" t="s">
        <v>198</v>
      </c>
      <c r="J1029">
        <v>-17</v>
      </c>
      <c r="K1029" t="s">
        <v>168</v>
      </c>
      <c r="M1029" t="s">
        <v>215</v>
      </c>
      <c r="N1029">
        <v>3220127</v>
      </c>
      <c r="O1029" t="s">
        <v>3449</v>
      </c>
      <c r="P1029" s="507">
        <v>44806</v>
      </c>
      <c r="Q1029" t="s">
        <v>187</v>
      </c>
      <c r="R1029" s="507">
        <v>42279</v>
      </c>
      <c r="T1029" t="s">
        <v>5765</v>
      </c>
      <c r="U1029">
        <v>1621</v>
      </c>
      <c r="X1029">
        <v>16</v>
      </c>
      <c r="Y1029" t="s">
        <v>259</v>
      </c>
      <c r="AC1029" t="s">
        <v>177</v>
      </c>
      <c r="AD1029" t="s">
        <v>9987</v>
      </c>
      <c r="AE1029">
        <v>22300</v>
      </c>
      <c r="AF1029" t="s">
        <v>11610</v>
      </c>
      <c r="AI1029">
        <v>33296484519</v>
      </c>
      <c r="AJ1029">
        <v>33604013165</v>
      </c>
      <c r="AK1029" t="s">
        <v>7475</v>
      </c>
      <c r="AL1029">
        <v>0</v>
      </c>
      <c r="AM1029">
        <v>0</v>
      </c>
    </row>
    <row r="1030" spans="1:39" customFormat="1" ht="12.75">
      <c r="A1030">
        <v>9259356</v>
      </c>
      <c r="B1030" t="s">
        <v>11611</v>
      </c>
      <c r="C1030" t="s">
        <v>11612</v>
      </c>
      <c r="D1030">
        <v>9259356</v>
      </c>
      <c r="E1030" t="s">
        <v>169</v>
      </c>
      <c r="H1030" s="507">
        <v>41346</v>
      </c>
      <c r="I1030" t="s">
        <v>251</v>
      </c>
      <c r="J1030">
        <v>-10</v>
      </c>
      <c r="K1030" t="s">
        <v>8</v>
      </c>
      <c r="M1030" t="s">
        <v>203</v>
      </c>
      <c r="N1030">
        <v>8921190</v>
      </c>
      <c r="O1030" t="s">
        <v>204</v>
      </c>
      <c r="P1030" s="507">
        <v>44848</v>
      </c>
      <c r="Q1030" t="s">
        <v>187</v>
      </c>
      <c r="R1030" s="507">
        <v>44848</v>
      </c>
      <c r="T1030" t="s">
        <v>5765</v>
      </c>
      <c r="U1030">
        <v>500</v>
      </c>
      <c r="X1030">
        <v>5</v>
      </c>
      <c r="Y1030" t="s">
        <v>259</v>
      </c>
      <c r="AC1030" t="s">
        <v>177</v>
      </c>
      <c r="AD1030" t="s">
        <v>11613</v>
      </c>
      <c r="AE1030">
        <v>92130</v>
      </c>
      <c r="AF1030" t="s">
        <v>11614</v>
      </c>
      <c r="AJ1030">
        <v>608054263</v>
      </c>
      <c r="AK1030" t="s">
        <v>11615</v>
      </c>
      <c r="AL1030">
        <v>0</v>
      </c>
      <c r="AM1030">
        <v>0</v>
      </c>
    </row>
    <row r="1031" spans="1:39" customFormat="1" ht="12.75">
      <c r="A1031">
        <v>9150739</v>
      </c>
      <c r="B1031" t="s">
        <v>7476</v>
      </c>
      <c r="C1031" t="s">
        <v>683</v>
      </c>
      <c r="D1031">
        <v>9150739</v>
      </c>
      <c r="E1031" t="s">
        <v>169</v>
      </c>
      <c r="F1031" t="s">
        <v>169</v>
      </c>
      <c r="H1031" s="507">
        <v>41875</v>
      </c>
      <c r="I1031" t="s">
        <v>169</v>
      </c>
      <c r="J1031">
        <v>-9</v>
      </c>
      <c r="K1031" t="s">
        <v>8</v>
      </c>
      <c r="M1031" t="s">
        <v>275</v>
      </c>
      <c r="N1031">
        <v>8910402</v>
      </c>
      <c r="O1031" t="s">
        <v>470</v>
      </c>
      <c r="P1031" s="507">
        <v>44853</v>
      </c>
      <c r="Q1031" t="s">
        <v>187</v>
      </c>
      <c r="R1031" s="507">
        <v>44479</v>
      </c>
      <c r="T1031" t="s">
        <v>5765</v>
      </c>
      <c r="U1031">
        <v>500</v>
      </c>
      <c r="X1031">
        <v>5</v>
      </c>
      <c r="Y1031" t="s">
        <v>259</v>
      </c>
      <c r="AC1031" t="s">
        <v>177</v>
      </c>
      <c r="AD1031" t="s">
        <v>10022</v>
      </c>
      <c r="AE1031">
        <v>91100</v>
      </c>
      <c r="AF1031" t="s">
        <v>11616</v>
      </c>
      <c r="AJ1031">
        <v>678143493</v>
      </c>
      <c r="AK1031" t="s">
        <v>7477</v>
      </c>
      <c r="AL1031">
        <v>0</v>
      </c>
      <c r="AM1031">
        <v>0</v>
      </c>
    </row>
    <row r="1032" spans="1:39" customFormat="1" ht="12.75">
      <c r="A1032">
        <v>7883064</v>
      </c>
      <c r="B1032" t="s">
        <v>6582</v>
      </c>
      <c r="C1032" t="s">
        <v>6583</v>
      </c>
      <c r="D1032">
        <v>7883064</v>
      </c>
      <c r="E1032" t="s">
        <v>166</v>
      </c>
      <c r="F1032" t="s">
        <v>166</v>
      </c>
      <c r="H1032" s="507">
        <v>36654</v>
      </c>
      <c r="I1032" t="s">
        <v>167</v>
      </c>
      <c r="J1032">
        <v>-40</v>
      </c>
      <c r="K1032" t="s">
        <v>8</v>
      </c>
      <c r="M1032" t="s">
        <v>238</v>
      </c>
      <c r="N1032">
        <v>8780078</v>
      </c>
      <c r="O1032" t="s">
        <v>265</v>
      </c>
      <c r="P1032" s="507">
        <v>44820</v>
      </c>
      <c r="Q1032" t="s">
        <v>187</v>
      </c>
      <c r="R1032" s="507">
        <v>43616</v>
      </c>
      <c r="S1032" s="507">
        <v>44452</v>
      </c>
      <c r="T1032" t="s">
        <v>7255</v>
      </c>
      <c r="U1032">
        <v>1480</v>
      </c>
      <c r="X1032">
        <v>14</v>
      </c>
      <c r="Y1032" t="s">
        <v>259</v>
      </c>
      <c r="AB1032" s="507">
        <v>43647</v>
      </c>
      <c r="AC1032" t="s">
        <v>174</v>
      </c>
      <c r="AD1032" t="s">
        <v>11617</v>
      </c>
      <c r="AE1032">
        <v>78610</v>
      </c>
      <c r="AF1032" t="s">
        <v>11618</v>
      </c>
      <c r="AI1032">
        <v>607873691</v>
      </c>
      <c r="AK1032" t="s">
        <v>6584</v>
      </c>
      <c r="AL1032">
        <v>0</v>
      </c>
      <c r="AM1032">
        <v>0</v>
      </c>
    </row>
    <row r="1033" spans="1:39" customFormat="1" ht="12.75">
      <c r="A1033">
        <v>50811</v>
      </c>
      <c r="B1033" t="s">
        <v>11619</v>
      </c>
      <c r="C1033" t="s">
        <v>929</v>
      </c>
      <c r="D1033">
        <v>50811</v>
      </c>
      <c r="E1033" t="s">
        <v>169</v>
      </c>
      <c r="H1033" s="507">
        <v>29298</v>
      </c>
      <c r="I1033" t="s">
        <v>192</v>
      </c>
      <c r="J1033">
        <v>-50</v>
      </c>
      <c r="K1033" t="s">
        <v>8</v>
      </c>
      <c r="M1033" t="s">
        <v>178</v>
      </c>
      <c r="N1033">
        <v>3350209</v>
      </c>
      <c r="O1033" t="s">
        <v>3049</v>
      </c>
      <c r="P1033" s="507">
        <v>44851</v>
      </c>
      <c r="Q1033" t="s">
        <v>187</v>
      </c>
      <c r="R1033" s="507">
        <v>37432</v>
      </c>
      <c r="S1033" s="507">
        <v>44820</v>
      </c>
      <c r="T1033" t="s">
        <v>181</v>
      </c>
      <c r="U1033">
        <v>1267</v>
      </c>
      <c r="X1033">
        <v>12</v>
      </c>
      <c r="Y1033" t="s">
        <v>259</v>
      </c>
      <c r="AC1033" t="s">
        <v>177</v>
      </c>
      <c r="AD1033" t="s">
        <v>11620</v>
      </c>
      <c r="AE1033">
        <v>35300</v>
      </c>
      <c r="AF1033" t="s">
        <v>11621</v>
      </c>
      <c r="AJ1033">
        <v>681095305</v>
      </c>
      <c r="AK1033" t="s">
        <v>11622</v>
      </c>
      <c r="AL1033">
        <v>0</v>
      </c>
      <c r="AM1033">
        <v>0</v>
      </c>
    </row>
    <row r="1034" spans="1:39" customFormat="1" ht="12.75">
      <c r="A1034">
        <v>189874</v>
      </c>
      <c r="B1034" t="s">
        <v>1068</v>
      </c>
      <c r="C1034" t="s">
        <v>257</v>
      </c>
      <c r="D1034">
        <v>189874</v>
      </c>
      <c r="E1034" t="s">
        <v>166</v>
      </c>
      <c r="F1034" t="s">
        <v>166</v>
      </c>
      <c r="H1034" s="507">
        <v>39813</v>
      </c>
      <c r="I1034" t="s">
        <v>200</v>
      </c>
      <c r="J1034">
        <v>-15</v>
      </c>
      <c r="K1034" t="s">
        <v>168</v>
      </c>
      <c r="M1034" t="s">
        <v>2773</v>
      </c>
      <c r="N1034">
        <v>4180174</v>
      </c>
      <c r="O1034" t="s">
        <v>2791</v>
      </c>
      <c r="P1034" s="507">
        <v>44816</v>
      </c>
      <c r="Q1034" t="s">
        <v>187</v>
      </c>
      <c r="R1034" s="507">
        <v>43728</v>
      </c>
      <c r="T1034" t="s">
        <v>5765</v>
      </c>
      <c r="U1034">
        <v>1477</v>
      </c>
      <c r="X1034">
        <v>14</v>
      </c>
      <c r="Y1034" t="s">
        <v>259</v>
      </c>
      <c r="AC1034" t="s">
        <v>177</v>
      </c>
      <c r="AD1034" t="s">
        <v>11623</v>
      </c>
      <c r="AE1034">
        <v>18500</v>
      </c>
      <c r="AF1034" t="s">
        <v>11624</v>
      </c>
      <c r="AJ1034">
        <v>698318984</v>
      </c>
      <c r="AK1034" t="s">
        <v>5532</v>
      </c>
      <c r="AL1034">
        <v>0</v>
      </c>
      <c r="AM1034">
        <v>0</v>
      </c>
    </row>
    <row r="1035" spans="1:39" customFormat="1" ht="12.75">
      <c r="A1035">
        <v>189875</v>
      </c>
      <c r="B1035" t="s">
        <v>1068</v>
      </c>
      <c r="C1035" t="s">
        <v>378</v>
      </c>
      <c r="D1035">
        <v>189875</v>
      </c>
      <c r="E1035" t="s">
        <v>166</v>
      </c>
      <c r="F1035" t="s">
        <v>166</v>
      </c>
      <c r="H1035" s="507">
        <v>40420</v>
      </c>
      <c r="I1035" t="s">
        <v>254</v>
      </c>
      <c r="J1035">
        <v>-13</v>
      </c>
      <c r="K1035" t="s">
        <v>168</v>
      </c>
      <c r="M1035" t="s">
        <v>2773</v>
      </c>
      <c r="N1035">
        <v>4180174</v>
      </c>
      <c r="O1035" t="s">
        <v>2791</v>
      </c>
      <c r="P1035" s="507">
        <v>44816</v>
      </c>
      <c r="Q1035" t="s">
        <v>187</v>
      </c>
      <c r="R1035" s="507">
        <v>43728</v>
      </c>
      <c r="T1035" t="s">
        <v>5765</v>
      </c>
      <c r="U1035">
        <v>1271</v>
      </c>
      <c r="X1035">
        <v>12</v>
      </c>
      <c r="Y1035" t="s">
        <v>259</v>
      </c>
      <c r="AB1035" s="507">
        <v>44743</v>
      </c>
      <c r="AC1035" t="s">
        <v>177</v>
      </c>
      <c r="AD1035" t="s">
        <v>11623</v>
      </c>
      <c r="AE1035">
        <v>18500</v>
      </c>
      <c r="AF1035" t="s">
        <v>11624</v>
      </c>
      <c r="AJ1035">
        <v>660149228</v>
      </c>
      <c r="AK1035" t="s">
        <v>5532</v>
      </c>
      <c r="AL1035">
        <v>0</v>
      </c>
      <c r="AM1035">
        <v>0</v>
      </c>
    </row>
    <row r="1036" spans="1:39" customFormat="1" ht="12.75">
      <c r="A1036">
        <v>777976</v>
      </c>
      <c r="B1036" t="s">
        <v>6945</v>
      </c>
      <c r="C1036" t="s">
        <v>541</v>
      </c>
      <c r="D1036">
        <v>777976</v>
      </c>
      <c r="E1036" t="s">
        <v>166</v>
      </c>
      <c r="F1036" t="s">
        <v>166</v>
      </c>
      <c r="H1036" s="507">
        <v>32120</v>
      </c>
      <c r="I1036" t="s">
        <v>167</v>
      </c>
      <c r="J1036">
        <v>-40</v>
      </c>
      <c r="K1036" t="s">
        <v>168</v>
      </c>
      <c r="M1036" t="s">
        <v>238</v>
      </c>
      <c r="N1036">
        <v>8780496</v>
      </c>
      <c r="O1036" t="s">
        <v>270</v>
      </c>
      <c r="P1036" s="507">
        <v>44796</v>
      </c>
      <c r="Q1036" t="s">
        <v>187</v>
      </c>
      <c r="R1036" s="507">
        <v>37432</v>
      </c>
      <c r="S1036" s="507">
        <v>44462</v>
      </c>
      <c r="T1036" t="s">
        <v>7255</v>
      </c>
      <c r="U1036">
        <v>1700</v>
      </c>
      <c r="X1036">
        <v>17</v>
      </c>
      <c r="Y1036" t="s">
        <v>259</v>
      </c>
      <c r="AC1036" t="s">
        <v>177</v>
      </c>
      <c r="AD1036" t="s">
        <v>9833</v>
      </c>
      <c r="AE1036">
        <v>78990</v>
      </c>
      <c r="AF1036" t="s">
        <v>11625</v>
      </c>
      <c r="AI1036">
        <v>160292383</v>
      </c>
      <c r="AJ1036">
        <v>629499333</v>
      </c>
      <c r="AK1036" t="s">
        <v>6946</v>
      </c>
      <c r="AL1036">
        <v>0</v>
      </c>
      <c r="AM1036">
        <v>0</v>
      </c>
    </row>
    <row r="1037" spans="1:39" customFormat="1" ht="12.75">
      <c r="A1037">
        <v>4462702</v>
      </c>
      <c r="B1037" t="s">
        <v>8215</v>
      </c>
      <c r="C1037" t="s">
        <v>8216</v>
      </c>
      <c r="D1037">
        <v>4462702</v>
      </c>
      <c r="E1037" t="s">
        <v>166</v>
      </c>
      <c r="F1037" t="s">
        <v>169</v>
      </c>
      <c r="H1037" s="507">
        <v>42801</v>
      </c>
      <c r="I1037" t="s">
        <v>169</v>
      </c>
      <c r="J1037">
        <v>-9</v>
      </c>
      <c r="K1037" t="s">
        <v>8</v>
      </c>
      <c r="M1037" t="s">
        <v>228</v>
      </c>
      <c r="N1037">
        <v>12440151</v>
      </c>
      <c r="O1037" t="s">
        <v>2246</v>
      </c>
      <c r="P1037" s="507">
        <v>44847</v>
      </c>
      <c r="Q1037" t="s">
        <v>187</v>
      </c>
      <c r="R1037" s="507">
        <v>44530</v>
      </c>
      <c r="T1037" t="s">
        <v>5765</v>
      </c>
      <c r="U1037">
        <v>500</v>
      </c>
      <c r="X1037">
        <v>5</v>
      </c>
      <c r="Y1037" t="s">
        <v>259</v>
      </c>
      <c r="AC1037" t="s">
        <v>177</v>
      </c>
      <c r="AD1037" t="s">
        <v>10287</v>
      </c>
      <c r="AE1037">
        <v>44390</v>
      </c>
      <c r="AF1037" t="s">
        <v>11626</v>
      </c>
      <c r="AJ1037" t="s">
        <v>8217</v>
      </c>
      <c r="AK1037" t="s">
        <v>4863</v>
      </c>
      <c r="AL1037">
        <v>0</v>
      </c>
      <c r="AM1037">
        <v>0</v>
      </c>
    </row>
    <row r="1038" spans="1:39" customFormat="1" ht="12.75">
      <c r="A1038">
        <v>4455416</v>
      </c>
      <c r="B1038" t="s">
        <v>2422</v>
      </c>
      <c r="C1038" t="s">
        <v>1120</v>
      </c>
      <c r="D1038">
        <v>4455416</v>
      </c>
      <c r="E1038" t="s">
        <v>166</v>
      </c>
      <c r="F1038" t="s">
        <v>166</v>
      </c>
      <c r="H1038" s="507">
        <v>40932</v>
      </c>
      <c r="I1038" t="s">
        <v>245</v>
      </c>
      <c r="J1038">
        <v>-11</v>
      </c>
      <c r="K1038" t="s">
        <v>168</v>
      </c>
      <c r="M1038" t="s">
        <v>228</v>
      </c>
      <c r="N1038">
        <v>12440151</v>
      </c>
      <c r="O1038" t="s">
        <v>2246</v>
      </c>
      <c r="P1038" s="507">
        <v>44807</v>
      </c>
      <c r="Q1038" t="s">
        <v>187</v>
      </c>
      <c r="R1038" s="507">
        <v>42702</v>
      </c>
      <c r="T1038" t="s">
        <v>5765</v>
      </c>
      <c r="U1038">
        <v>530</v>
      </c>
      <c r="X1038">
        <v>5</v>
      </c>
      <c r="Y1038" t="s">
        <v>259</v>
      </c>
      <c r="AC1038" t="s">
        <v>177</v>
      </c>
      <c r="AD1038" t="s">
        <v>11009</v>
      </c>
      <c r="AE1038">
        <v>44390</v>
      </c>
      <c r="AF1038" t="s">
        <v>11627</v>
      </c>
      <c r="AJ1038">
        <v>633857309</v>
      </c>
      <c r="AK1038" t="s">
        <v>4863</v>
      </c>
      <c r="AL1038">
        <v>0</v>
      </c>
      <c r="AM1038">
        <v>0</v>
      </c>
    </row>
    <row r="1039" spans="1:39" customFormat="1" ht="12.75">
      <c r="A1039">
        <v>7215803</v>
      </c>
      <c r="B1039" t="s">
        <v>2423</v>
      </c>
      <c r="C1039" t="s">
        <v>508</v>
      </c>
      <c r="D1039">
        <v>7215803</v>
      </c>
      <c r="E1039" t="s">
        <v>166</v>
      </c>
      <c r="F1039" t="s">
        <v>166</v>
      </c>
      <c r="H1039" s="507">
        <v>37404</v>
      </c>
      <c r="I1039" t="s">
        <v>167</v>
      </c>
      <c r="J1039">
        <v>-40</v>
      </c>
      <c r="K1039" t="s">
        <v>168</v>
      </c>
      <c r="M1039" t="s">
        <v>2152</v>
      </c>
      <c r="N1039">
        <v>12720104</v>
      </c>
      <c r="O1039" t="s">
        <v>2160</v>
      </c>
      <c r="P1039" s="507">
        <v>44754</v>
      </c>
      <c r="Q1039" t="s">
        <v>187</v>
      </c>
      <c r="R1039" s="507">
        <v>40437</v>
      </c>
      <c r="S1039" s="507">
        <v>44440</v>
      </c>
      <c r="T1039" t="s">
        <v>7255</v>
      </c>
      <c r="U1039">
        <v>2001</v>
      </c>
      <c r="X1039">
        <v>20</v>
      </c>
      <c r="Y1039" t="s">
        <v>259</v>
      </c>
      <c r="AC1039" t="s">
        <v>177</v>
      </c>
      <c r="AD1039" t="s">
        <v>11207</v>
      </c>
      <c r="AE1039">
        <v>72650</v>
      </c>
      <c r="AF1039" t="s">
        <v>11628</v>
      </c>
      <c r="AI1039">
        <v>243886581</v>
      </c>
      <c r="AJ1039">
        <v>783589927</v>
      </c>
      <c r="AK1039" t="s">
        <v>6319</v>
      </c>
      <c r="AL1039">
        <v>0</v>
      </c>
      <c r="AM1039">
        <v>0</v>
      </c>
    </row>
    <row r="1040" spans="1:39" customFormat="1" ht="12.75">
      <c r="A1040">
        <v>7730890</v>
      </c>
      <c r="B1040" t="s">
        <v>1070</v>
      </c>
      <c r="C1040" t="s">
        <v>458</v>
      </c>
      <c r="D1040">
        <v>7730890</v>
      </c>
      <c r="E1040" t="s">
        <v>166</v>
      </c>
      <c r="F1040" t="s">
        <v>166</v>
      </c>
      <c r="H1040" s="507">
        <v>40140</v>
      </c>
      <c r="I1040" t="s">
        <v>340</v>
      </c>
      <c r="J1040">
        <v>-14</v>
      </c>
      <c r="K1040" t="s">
        <v>168</v>
      </c>
      <c r="M1040" t="s">
        <v>206</v>
      </c>
      <c r="N1040">
        <v>8770237</v>
      </c>
      <c r="O1040" t="s">
        <v>330</v>
      </c>
      <c r="P1040" s="507">
        <v>44800</v>
      </c>
      <c r="Q1040" t="s">
        <v>187</v>
      </c>
      <c r="R1040" s="507">
        <v>43000</v>
      </c>
      <c r="T1040" t="s">
        <v>5765</v>
      </c>
      <c r="U1040">
        <v>1017</v>
      </c>
      <c r="X1040">
        <v>10</v>
      </c>
      <c r="Y1040" t="s">
        <v>259</v>
      </c>
      <c r="AC1040" t="s">
        <v>177</v>
      </c>
      <c r="AD1040" t="s">
        <v>11361</v>
      </c>
      <c r="AE1040">
        <v>77500</v>
      </c>
      <c r="AF1040" t="s">
        <v>11629</v>
      </c>
      <c r="AK1040" t="s">
        <v>5890</v>
      </c>
      <c r="AL1040">
        <v>0</v>
      </c>
      <c r="AM1040">
        <v>0</v>
      </c>
    </row>
    <row r="1041" spans="1:39" customFormat="1" ht="12.75">
      <c r="A1041">
        <v>3536001</v>
      </c>
      <c r="B1041" t="s">
        <v>1070</v>
      </c>
      <c r="C1041" t="s">
        <v>1127</v>
      </c>
      <c r="D1041">
        <v>3536001</v>
      </c>
      <c r="E1041" t="s">
        <v>166</v>
      </c>
      <c r="F1041" t="s">
        <v>166</v>
      </c>
      <c r="H1041" s="507">
        <v>27744</v>
      </c>
      <c r="I1041" t="s">
        <v>192</v>
      </c>
      <c r="J1041">
        <v>-50</v>
      </c>
      <c r="K1041" t="s">
        <v>8</v>
      </c>
      <c r="M1041" t="s">
        <v>178</v>
      </c>
      <c r="N1041">
        <v>3350156</v>
      </c>
      <c r="O1041" t="s">
        <v>3106</v>
      </c>
      <c r="P1041" s="507">
        <v>44754</v>
      </c>
      <c r="Q1041" t="s">
        <v>187</v>
      </c>
      <c r="R1041" s="507">
        <v>42616</v>
      </c>
      <c r="S1041" s="507">
        <v>44439</v>
      </c>
      <c r="T1041" t="s">
        <v>7255</v>
      </c>
      <c r="U1041">
        <v>910</v>
      </c>
      <c r="X1041">
        <v>9</v>
      </c>
      <c r="Y1041" t="s">
        <v>259</v>
      </c>
      <c r="AC1041" t="s">
        <v>177</v>
      </c>
      <c r="AD1041" t="s">
        <v>11630</v>
      </c>
      <c r="AE1041">
        <v>35130</v>
      </c>
      <c r="AF1041" t="s">
        <v>11631</v>
      </c>
      <c r="AI1041">
        <v>223555074</v>
      </c>
      <c r="AK1041" t="s">
        <v>5758</v>
      </c>
      <c r="AL1041">
        <v>0</v>
      </c>
      <c r="AM1041">
        <v>0</v>
      </c>
    </row>
    <row r="1042" spans="1:39" customFormat="1" ht="12.75">
      <c r="A1042">
        <v>226997</v>
      </c>
      <c r="B1042" t="s">
        <v>3292</v>
      </c>
      <c r="C1042" t="s">
        <v>615</v>
      </c>
      <c r="D1042">
        <v>226997</v>
      </c>
      <c r="E1042" t="s">
        <v>166</v>
      </c>
      <c r="F1042" t="s">
        <v>166</v>
      </c>
      <c r="H1042" s="507">
        <v>29158</v>
      </c>
      <c r="I1042" t="s">
        <v>192</v>
      </c>
      <c r="J1042">
        <v>-50</v>
      </c>
      <c r="K1042" t="s">
        <v>168</v>
      </c>
      <c r="M1042" t="s">
        <v>215</v>
      </c>
      <c r="N1042">
        <v>3220008</v>
      </c>
      <c r="O1042" t="s">
        <v>3074</v>
      </c>
      <c r="P1042" s="507">
        <v>44807</v>
      </c>
      <c r="Q1042" t="s">
        <v>187</v>
      </c>
      <c r="R1042" s="507">
        <v>37432</v>
      </c>
      <c r="S1042" s="507">
        <v>44770</v>
      </c>
      <c r="T1042" t="s">
        <v>181</v>
      </c>
      <c r="U1042">
        <v>1806</v>
      </c>
      <c r="X1042">
        <v>18</v>
      </c>
      <c r="Y1042" t="s">
        <v>259</v>
      </c>
      <c r="AB1042" s="507">
        <v>44743</v>
      </c>
      <c r="AC1042" t="s">
        <v>177</v>
      </c>
      <c r="AD1042" t="s">
        <v>11249</v>
      </c>
      <c r="AE1042">
        <v>22360</v>
      </c>
      <c r="AF1042" t="s">
        <v>11632</v>
      </c>
      <c r="AJ1042">
        <v>664842209</v>
      </c>
      <c r="AK1042" t="s">
        <v>8610</v>
      </c>
      <c r="AL1042">
        <v>0</v>
      </c>
      <c r="AM1042">
        <v>0</v>
      </c>
    </row>
    <row r="1043" spans="1:39" customFormat="1" ht="12.75">
      <c r="A1043">
        <v>9463772</v>
      </c>
      <c r="B1043" t="s">
        <v>3348</v>
      </c>
      <c r="C1043" t="s">
        <v>495</v>
      </c>
      <c r="D1043">
        <v>9463772</v>
      </c>
      <c r="E1043" t="s">
        <v>169</v>
      </c>
      <c r="H1043" s="507">
        <v>41627</v>
      </c>
      <c r="I1043" t="s">
        <v>251</v>
      </c>
      <c r="J1043">
        <v>-10</v>
      </c>
      <c r="K1043" t="s">
        <v>8</v>
      </c>
      <c r="M1043" t="s">
        <v>246</v>
      </c>
      <c r="N1043">
        <v>8940096</v>
      </c>
      <c r="O1043" t="s">
        <v>301</v>
      </c>
      <c r="P1043" s="507">
        <v>44779</v>
      </c>
      <c r="Q1043" t="s">
        <v>187</v>
      </c>
      <c r="R1043" s="507">
        <v>44779</v>
      </c>
      <c r="S1043" s="507">
        <v>44749</v>
      </c>
      <c r="T1043" t="s">
        <v>181</v>
      </c>
      <c r="U1043">
        <v>500</v>
      </c>
      <c r="X1043">
        <v>5</v>
      </c>
      <c r="Y1043" t="s">
        <v>259</v>
      </c>
      <c r="AC1043" t="s">
        <v>177</v>
      </c>
      <c r="AD1043" t="s">
        <v>10409</v>
      </c>
      <c r="AE1043">
        <v>94300</v>
      </c>
      <c r="AF1043" t="s">
        <v>11633</v>
      </c>
      <c r="AI1043">
        <v>675444691</v>
      </c>
      <c r="AJ1043">
        <v>677805358</v>
      </c>
      <c r="AK1043" t="s">
        <v>7478</v>
      </c>
      <c r="AL1043">
        <v>0</v>
      </c>
      <c r="AM1043">
        <v>0</v>
      </c>
    </row>
    <row r="1044" spans="1:39" customFormat="1" ht="12.75">
      <c r="A1044">
        <v>7520253</v>
      </c>
      <c r="B1044" t="s">
        <v>1071</v>
      </c>
      <c r="C1044" t="s">
        <v>430</v>
      </c>
      <c r="D1044">
        <v>7520253</v>
      </c>
      <c r="E1044" t="s">
        <v>166</v>
      </c>
      <c r="F1044" t="s">
        <v>166</v>
      </c>
      <c r="H1044" s="507">
        <v>38994</v>
      </c>
      <c r="I1044" t="s">
        <v>198</v>
      </c>
      <c r="J1044">
        <v>-17</v>
      </c>
      <c r="K1044" t="s">
        <v>8</v>
      </c>
      <c r="M1044" t="s">
        <v>246</v>
      </c>
      <c r="N1044">
        <v>8940073</v>
      </c>
      <c r="O1044" t="s">
        <v>258</v>
      </c>
      <c r="P1044" s="507">
        <v>44774</v>
      </c>
      <c r="Q1044" t="s">
        <v>187</v>
      </c>
      <c r="R1044" s="507">
        <v>41310</v>
      </c>
      <c r="T1044" t="s">
        <v>5765</v>
      </c>
      <c r="U1044">
        <v>1780</v>
      </c>
      <c r="V1044" t="s">
        <v>172</v>
      </c>
      <c r="W1044">
        <v>166</v>
      </c>
      <c r="X1044" t="s">
        <v>173</v>
      </c>
      <c r="Y1044" t="s">
        <v>259</v>
      </c>
      <c r="AB1044" s="507">
        <v>44743</v>
      </c>
      <c r="AC1044" t="s">
        <v>177</v>
      </c>
      <c r="AD1044" t="s">
        <v>10060</v>
      </c>
      <c r="AE1044">
        <v>75012</v>
      </c>
      <c r="AF1044" t="s">
        <v>11634</v>
      </c>
      <c r="AI1044">
        <v>683457268</v>
      </c>
      <c r="AJ1044">
        <v>642210892</v>
      </c>
      <c r="AK1044" t="s">
        <v>7479</v>
      </c>
      <c r="AL1044">
        <v>0</v>
      </c>
      <c r="AM1044">
        <v>0</v>
      </c>
    </row>
    <row r="1045" spans="1:39" customFormat="1" ht="12.75">
      <c r="A1045">
        <v>4456856</v>
      </c>
      <c r="B1045" t="s">
        <v>3293</v>
      </c>
      <c r="C1045" t="s">
        <v>5859</v>
      </c>
      <c r="D1045">
        <v>4456856</v>
      </c>
      <c r="E1045" t="s">
        <v>166</v>
      </c>
      <c r="F1045" t="s">
        <v>166</v>
      </c>
      <c r="H1045" s="507">
        <v>40344</v>
      </c>
      <c r="I1045" t="s">
        <v>254</v>
      </c>
      <c r="J1045">
        <v>-13</v>
      </c>
      <c r="K1045" t="s">
        <v>168</v>
      </c>
      <c r="M1045" t="s">
        <v>228</v>
      </c>
      <c r="N1045">
        <v>12440260</v>
      </c>
      <c r="O1045" t="s">
        <v>3430</v>
      </c>
      <c r="P1045" s="507">
        <v>44805</v>
      </c>
      <c r="Q1045" t="s">
        <v>187</v>
      </c>
      <c r="R1045" s="507">
        <v>43062</v>
      </c>
      <c r="T1045" t="s">
        <v>5765</v>
      </c>
      <c r="U1045">
        <v>806</v>
      </c>
      <c r="X1045">
        <v>8</v>
      </c>
      <c r="Y1045" t="s">
        <v>259</v>
      </c>
      <c r="AC1045" t="s">
        <v>177</v>
      </c>
      <c r="AD1045" t="s">
        <v>11015</v>
      </c>
      <c r="AE1045">
        <v>44190</v>
      </c>
      <c r="AF1045" t="s">
        <v>11635</v>
      </c>
      <c r="AJ1045">
        <v>677571399</v>
      </c>
      <c r="AK1045" t="s">
        <v>4864</v>
      </c>
      <c r="AL1045">
        <v>0</v>
      </c>
      <c r="AM1045">
        <v>0</v>
      </c>
    </row>
    <row r="1046" spans="1:39" customFormat="1" ht="12.75">
      <c r="A1046">
        <v>9440145</v>
      </c>
      <c r="B1046" t="s">
        <v>1072</v>
      </c>
      <c r="C1046" t="s">
        <v>432</v>
      </c>
      <c r="D1046">
        <v>9440145</v>
      </c>
      <c r="E1046" t="s">
        <v>166</v>
      </c>
      <c r="F1046" t="s">
        <v>166</v>
      </c>
      <c r="H1046" s="507">
        <v>36809</v>
      </c>
      <c r="I1046" t="s">
        <v>167</v>
      </c>
      <c r="J1046">
        <v>-40</v>
      </c>
      <c r="K1046" t="s">
        <v>168</v>
      </c>
      <c r="M1046" t="s">
        <v>275</v>
      </c>
      <c r="N1046">
        <v>8910861</v>
      </c>
      <c r="O1046" t="s">
        <v>3563</v>
      </c>
      <c r="P1046" s="507">
        <v>44825</v>
      </c>
      <c r="Q1046" t="s">
        <v>187</v>
      </c>
      <c r="R1046" s="507">
        <v>40451</v>
      </c>
      <c r="S1046" s="507">
        <v>44425</v>
      </c>
      <c r="T1046" t="s">
        <v>7255</v>
      </c>
      <c r="U1046">
        <v>2253</v>
      </c>
      <c r="V1046" t="s">
        <v>172</v>
      </c>
      <c r="W1046">
        <v>528</v>
      </c>
      <c r="X1046" t="s">
        <v>173</v>
      </c>
      <c r="Y1046" t="s">
        <v>259</v>
      </c>
      <c r="AC1046" t="s">
        <v>177</v>
      </c>
      <c r="AD1046" t="s">
        <v>11636</v>
      </c>
      <c r="AE1046">
        <v>92160</v>
      </c>
      <c r="AF1046" t="s">
        <v>11637</v>
      </c>
      <c r="AJ1046">
        <v>607538521</v>
      </c>
      <c r="AK1046" t="s">
        <v>7480</v>
      </c>
      <c r="AL1046">
        <v>0</v>
      </c>
      <c r="AM1046">
        <v>0</v>
      </c>
    </row>
    <row r="1047" spans="1:39" customFormat="1" ht="12.75">
      <c r="A1047">
        <v>9126255</v>
      </c>
      <c r="B1047" t="s">
        <v>1074</v>
      </c>
      <c r="C1047" t="s">
        <v>932</v>
      </c>
      <c r="D1047">
        <v>9126255</v>
      </c>
      <c r="E1047" t="s">
        <v>166</v>
      </c>
      <c r="F1047" t="s">
        <v>166</v>
      </c>
      <c r="H1047" s="507">
        <v>23270</v>
      </c>
      <c r="I1047" t="s">
        <v>367</v>
      </c>
      <c r="J1047">
        <v>-60</v>
      </c>
      <c r="K1047" t="s">
        <v>8</v>
      </c>
      <c r="M1047" t="s">
        <v>203</v>
      </c>
      <c r="N1047">
        <v>8920063</v>
      </c>
      <c r="O1047" t="s">
        <v>452</v>
      </c>
      <c r="P1047" s="507">
        <v>44795</v>
      </c>
      <c r="Q1047" t="s">
        <v>187</v>
      </c>
      <c r="R1047" s="507">
        <v>37432</v>
      </c>
      <c r="S1047" s="507">
        <v>44789</v>
      </c>
      <c r="T1047" t="s">
        <v>181</v>
      </c>
      <c r="U1047">
        <v>1382</v>
      </c>
      <c r="X1047">
        <v>13</v>
      </c>
      <c r="Y1047" t="s">
        <v>259</v>
      </c>
      <c r="AC1047" t="s">
        <v>177</v>
      </c>
      <c r="AD1047" t="s">
        <v>11638</v>
      </c>
      <c r="AE1047">
        <v>40130</v>
      </c>
      <c r="AF1047" t="s">
        <v>11639</v>
      </c>
      <c r="AI1047">
        <v>647279422</v>
      </c>
      <c r="AJ1047">
        <v>647279422</v>
      </c>
      <c r="AK1047" t="s">
        <v>4141</v>
      </c>
      <c r="AL1047">
        <v>1</v>
      </c>
      <c r="AM1047">
        <v>0</v>
      </c>
    </row>
    <row r="1048" spans="1:39" customFormat="1" ht="12.75">
      <c r="A1048">
        <v>7884669</v>
      </c>
      <c r="B1048" t="s">
        <v>1074</v>
      </c>
      <c r="C1048" t="s">
        <v>325</v>
      </c>
      <c r="D1048">
        <v>7884669</v>
      </c>
      <c r="E1048" t="s">
        <v>166</v>
      </c>
      <c r="F1048" t="s">
        <v>166</v>
      </c>
      <c r="H1048" s="507">
        <v>41096</v>
      </c>
      <c r="I1048" t="s">
        <v>245</v>
      </c>
      <c r="J1048">
        <v>-11</v>
      </c>
      <c r="K1048" t="s">
        <v>168</v>
      </c>
      <c r="M1048" t="s">
        <v>238</v>
      </c>
      <c r="N1048">
        <v>8780078</v>
      </c>
      <c r="O1048" t="s">
        <v>265</v>
      </c>
      <c r="P1048" s="507">
        <v>44802</v>
      </c>
      <c r="Q1048" t="s">
        <v>187</v>
      </c>
      <c r="R1048" s="507">
        <v>43759</v>
      </c>
      <c r="T1048" t="s">
        <v>5765</v>
      </c>
      <c r="U1048">
        <v>528</v>
      </c>
      <c r="X1048">
        <v>5</v>
      </c>
      <c r="Y1048" t="s">
        <v>259</v>
      </c>
      <c r="AC1048" t="s">
        <v>177</v>
      </c>
      <c r="AD1048" t="s">
        <v>11467</v>
      </c>
      <c r="AE1048">
        <v>78120</v>
      </c>
      <c r="AF1048" t="s">
        <v>11640</v>
      </c>
      <c r="AK1048" t="s">
        <v>5891</v>
      </c>
      <c r="AL1048">
        <v>0</v>
      </c>
      <c r="AM1048">
        <v>0</v>
      </c>
    </row>
    <row r="1049" spans="1:39" customFormat="1" ht="12.75">
      <c r="A1049">
        <v>4530873</v>
      </c>
      <c r="B1049" t="s">
        <v>3729</v>
      </c>
      <c r="C1049" t="s">
        <v>422</v>
      </c>
      <c r="D1049">
        <v>4530873</v>
      </c>
      <c r="E1049" t="s">
        <v>166</v>
      </c>
      <c r="F1049" t="s">
        <v>166</v>
      </c>
      <c r="H1049" s="507">
        <v>41133</v>
      </c>
      <c r="I1049" t="s">
        <v>245</v>
      </c>
      <c r="J1049">
        <v>-11</v>
      </c>
      <c r="K1049" t="s">
        <v>168</v>
      </c>
      <c r="M1049" t="s">
        <v>2764</v>
      </c>
      <c r="N1049">
        <v>4450751</v>
      </c>
      <c r="O1049" t="s">
        <v>2768</v>
      </c>
      <c r="P1049" s="507">
        <v>44814</v>
      </c>
      <c r="Q1049" t="s">
        <v>187</v>
      </c>
      <c r="R1049" s="507">
        <v>43712</v>
      </c>
      <c r="T1049" t="s">
        <v>5765</v>
      </c>
      <c r="U1049">
        <v>562</v>
      </c>
      <c r="X1049">
        <v>5</v>
      </c>
      <c r="Y1049" t="s">
        <v>259</v>
      </c>
      <c r="AB1049" s="507">
        <v>44743</v>
      </c>
      <c r="AC1049" t="s">
        <v>177</v>
      </c>
      <c r="AD1049" t="s">
        <v>9858</v>
      </c>
      <c r="AE1049">
        <v>45140</v>
      </c>
      <c r="AF1049">
        <v>12</v>
      </c>
      <c r="AH1049" t="s">
        <v>11641</v>
      </c>
      <c r="AJ1049">
        <v>674006470</v>
      </c>
      <c r="AK1049" t="s">
        <v>5533</v>
      </c>
      <c r="AL1049">
        <v>0</v>
      </c>
      <c r="AM1049">
        <v>0</v>
      </c>
    </row>
    <row r="1050" spans="1:39" customFormat="1" ht="12.75">
      <c r="A1050">
        <v>4526799</v>
      </c>
      <c r="B1050" t="s">
        <v>3729</v>
      </c>
      <c r="C1050" t="s">
        <v>572</v>
      </c>
      <c r="D1050">
        <v>4526799</v>
      </c>
      <c r="E1050" t="s">
        <v>166</v>
      </c>
      <c r="F1050" t="s">
        <v>166</v>
      </c>
      <c r="H1050" s="507">
        <v>39002</v>
      </c>
      <c r="I1050" t="s">
        <v>198</v>
      </c>
      <c r="J1050">
        <v>-17</v>
      </c>
      <c r="K1050" t="s">
        <v>8</v>
      </c>
      <c r="M1050" t="s">
        <v>2764</v>
      </c>
      <c r="N1050">
        <v>4450751</v>
      </c>
      <c r="O1050" t="s">
        <v>2768</v>
      </c>
      <c r="P1050" s="507">
        <v>44814</v>
      </c>
      <c r="Q1050" t="s">
        <v>187</v>
      </c>
      <c r="R1050" s="507">
        <v>42082</v>
      </c>
      <c r="T1050" t="s">
        <v>5765</v>
      </c>
      <c r="U1050">
        <v>1089</v>
      </c>
      <c r="X1050">
        <v>10</v>
      </c>
      <c r="Y1050" t="s">
        <v>259</v>
      </c>
      <c r="AB1050" s="507">
        <v>43647</v>
      </c>
      <c r="AC1050" t="s">
        <v>177</v>
      </c>
      <c r="AD1050" t="s">
        <v>9858</v>
      </c>
      <c r="AE1050">
        <v>45140</v>
      </c>
      <c r="AF1050" t="s">
        <v>11642</v>
      </c>
      <c r="AJ1050">
        <v>674006470</v>
      </c>
      <c r="AK1050" t="s">
        <v>5533</v>
      </c>
      <c r="AL1050">
        <v>0</v>
      </c>
      <c r="AM1050">
        <v>0</v>
      </c>
    </row>
    <row r="1051" spans="1:39" customFormat="1" ht="12.75">
      <c r="A1051">
        <v>7825586</v>
      </c>
      <c r="B1051" t="s">
        <v>1075</v>
      </c>
      <c r="C1051" t="s">
        <v>819</v>
      </c>
      <c r="D1051">
        <v>7825586</v>
      </c>
      <c r="E1051" t="s">
        <v>166</v>
      </c>
      <c r="H1051" s="507">
        <v>33666</v>
      </c>
      <c r="I1051" t="s">
        <v>167</v>
      </c>
      <c r="J1051">
        <v>-40</v>
      </c>
      <c r="K1051" t="s">
        <v>8</v>
      </c>
      <c r="M1051" t="s">
        <v>238</v>
      </c>
      <c r="N1051">
        <v>8780585</v>
      </c>
      <c r="O1051" t="s">
        <v>675</v>
      </c>
      <c r="P1051" s="507">
        <v>44812</v>
      </c>
      <c r="Q1051" t="s">
        <v>187</v>
      </c>
      <c r="R1051" s="507">
        <v>37432</v>
      </c>
      <c r="S1051" s="507">
        <v>44797</v>
      </c>
      <c r="T1051" t="s">
        <v>181</v>
      </c>
      <c r="U1051">
        <v>1084</v>
      </c>
      <c r="X1051">
        <v>10</v>
      </c>
      <c r="Y1051" t="s">
        <v>259</v>
      </c>
      <c r="AC1051" t="s">
        <v>177</v>
      </c>
      <c r="AD1051" t="s">
        <v>10813</v>
      </c>
      <c r="AE1051">
        <v>78800</v>
      </c>
      <c r="AF1051" t="s">
        <v>11643</v>
      </c>
      <c r="AJ1051">
        <v>628635201</v>
      </c>
      <c r="AK1051" t="s">
        <v>8611</v>
      </c>
      <c r="AL1051">
        <v>0</v>
      </c>
      <c r="AM1051">
        <v>0</v>
      </c>
    </row>
    <row r="1052" spans="1:39" customFormat="1" ht="12.75">
      <c r="A1052">
        <v>92687</v>
      </c>
      <c r="B1052" t="s">
        <v>1075</v>
      </c>
      <c r="C1052" t="s">
        <v>498</v>
      </c>
      <c r="D1052">
        <v>92687</v>
      </c>
      <c r="E1052" t="s">
        <v>166</v>
      </c>
      <c r="F1052" t="s">
        <v>166</v>
      </c>
      <c r="H1052" s="507">
        <v>24307</v>
      </c>
      <c r="I1052" t="s">
        <v>367</v>
      </c>
      <c r="J1052">
        <v>-60</v>
      </c>
      <c r="K1052" t="s">
        <v>168</v>
      </c>
      <c r="M1052" t="s">
        <v>203</v>
      </c>
      <c r="N1052">
        <v>8920025</v>
      </c>
      <c r="O1052" t="s">
        <v>213</v>
      </c>
      <c r="P1052" s="507">
        <v>44817</v>
      </c>
      <c r="Q1052" t="s">
        <v>187</v>
      </c>
      <c r="R1052" s="507">
        <v>37432</v>
      </c>
      <c r="S1052" s="507">
        <v>44739</v>
      </c>
      <c r="T1052" t="s">
        <v>181</v>
      </c>
      <c r="U1052">
        <v>1731</v>
      </c>
      <c r="X1052">
        <v>17</v>
      </c>
      <c r="Y1052" t="s">
        <v>259</v>
      </c>
      <c r="AB1052" s="507">
        <v>44013</v>
      </c>
      <c r="AC1052" t="s">
        <v>177</v>
      </c>
      <c r="AD1052" t="s">
        <v>10480</v>
      </c>
      <c r="AE1052">
        <v>92700</v>
      </c>
      <c r="AF1052" t="s">
        <v>11644</v>
      </c>
      <c r="AG1052" t="s">
        <v>11645</v>
      </c>
      <c r="AI1052">
        <v>147842803</v>
      </c>
      <c r="AJ1052">
        <v>626841094</v>
      </c>
      <c r="AK1052" t="s">
        <v>6586</v>
      </c>
      <c r="AL1052">
        <v>0</v>
      </c>
      <c r="AM1052">
        <v>0</v>
      </c>
    </row>
    <row r="1053" spans="1:39" customFormat="1" ht="12.75">
      <c r="A1053">
        <v>4464123</v>
      </c>
      <c r="B1053" t="s">
        <v>8218</v>
      </c>
      <c r="C1053" t="s">
        <v>11646</v>
      </c>
      <c r="D1053">
        <v>4464123</v>
      </c>
      <c r="E1053" t="s">
        <v>169</v>
      </c>
      <c r="H1053" s="507">
        <v>41914</v>
      </c>
      <c r="I1053" t="s">
        <v>169</v>
      </c>
      <c r="J1053">
        <v>-9</v>
      </c>
      <c r="K1053" t="s">
        <v>8</v>
      </c>
      <c r="M1053" t="s">
        <v>228</v>
      </c>
      <c r="N1053">
        <v>12440144</v>
      </c>
      <c r="O1053" t="s">
        <v>2367</v>
      </c>
      <c r="P1053" s="507">
        <v>44839</v>
      </c>
      <c r="Q1053" t="s">
        <v>187</v>
      </c>
      <c r="R1053" s="507">
        <v>44839</v>
      </c>
      <c r="T1053" t="s">
        <v>5765</v>
      </c>
      <c r="U1053">
        <v>500</v>
      </c>
      <c r="X1053">
        <v>5</v>
      </c>
      <c r="Y1053" t="s">
        <v>259</v>
      </c>
      <c r="AC1053" t="s">
        <v>177</v>
      </c>
      <c r="AD1053" t="s">
        <v>9970</v>
      </c>
      <c r="AE1053">
        <v>44522</v>
      </c>
      <c r="AF1053" t="s">
        <v>11647</v>
      </c>
      <c r="AJ1053">
        <v>670592750</v>
      </c>
      <c r="AK1053" t="s">
        <v>8219</v>
      </c>
      <c r="AL1053">
        <v>0</v>
      </c>
      <c r="AM1053">
        <v>0</v>
      </c>
    </row>
    <row r="1054" spans="1:39" customFormat="1" ht="12.75">
      <c r="A1054">
        <v>4462493</v>
      </c>
      <c r="B1054" t="s">
        <v>8220</v>
      </c>
      <c r="C1054" t="s">
        <v>539</v>
      </c>
      <c r="D1054">
        <v>4462493</v>
      </c>
      <c r="E1054" t="s">
        <v>169</v>
      </c>
      <c r="F1054" t="s">
        <v>169</v>
      </c>
      <c r="H1054" s="507">
        <v>42009</v>
      </c>
      <c r="I1054" t="s">
        <v>169</v>
      </c>
      <c r="J1054">
        <v>-9</v>
      </c>
      <c r="K1054" t="s">
        <v>8</v>
      </c>
      <c r="M1054" t="s">
        <v>228</v>
      </c>
      <c r="N1054">
        <v>12440030</v>
      </c>
      <c r="O1054" t="s">
        <v>2202</v>
      </c>
      <c r="P1054" s="507">
        <v>44820</v>
      </c>
      <c r="Q1054" t="s">
        <v>187</v>
      </c>
      <c r="R1054" s="507">
        <v>44489</v>
      </c>
      <c r="T1054" t="s">
        <v>5765</v>
      </c>
      <c r="U1054">
        <v>500</v>
      </c>
      <c r="X1054">
        <v>5</v>
      </c>
      <c r="Y1054" t="s">
        <v>259</v>
      </c>
      <c r="AC1054" t="s">
        <v>177</v>
      </c>
      <c r="AD1054" t="s">
        <v>10247</v>
      </c>
      <c r="AE1054">
        <v>44110</v>
      </c>
      <c r="AF1054" t="s">
        <v>11648</v>
      </c>
      <c r="AJ1054">
        <v>688579884</v>
      </c>
      <c r="AK1054" t="s">
        <v>8221</v>
      </c>
      <c r="AL1054">
        <v>0</v>
      </c>
      <c r="AM1054">
        <v>0</v>
      </c>
    </row>
    <row r="1055" spans="1:39" customFormat="1" ht="12.75">
      <c r="A1055">
        <v>9153322</v>
      </c>
      <c r="B1055" t="s">
        <v>8612</v>
      </c>
      <c r="C1055" t="s">
        <v>241</v>
      </c>
      <c r="D1055">
        <v>9153322</v>
      </c>
      <c r="E1055" t="s">
        <v>169</v>
      </c>
      <c r="H1055" s="507">
        <v>41902</v>
      </c>
      <c r="I1055" t="s">
        <v>169</v>
      </c>
      <c r="J1055">
        <v>-9</v>
      </c>
      <c r="K1055" t="s">
        <v>8</v>
      </c>
      <c r="M1055" t="s">
        <v>275</v>
      </c>
      <c r="N1055">
        <v>8910042</v>
      </c>
      <c r="O1055" t="s">
        <v>309</v>
      </c>
      <c r="P1055" s="507">
        <v>44826</v>
      </c>
      <c r="Q1055" t="s">
        <v>187</v>
      </c>
      <c r="R1055" s="507">
        <v>44826</v>
      </c>
      <c r="T1055" t="s">
        <v>5765</v>
      </c>
      <c r="U1055">
        <v>500</v>
      </c>
      <c r="X1055">
        <v>5</v>
      </c>
      <c r="Y1055" t="s">
        <v>259</v>
      </c>
      <c r="AC1055" t="s">
        <v>177</v>
      </c>
      <c r="AD1055" t="s">
        <v>10027</v>
      </c>
      <c r="AE1055">
        <v>91120</v>
      </c>
      <c r="AF1055" t="s">
        <v>11649</v>
      </c>
      <c r="AJ1055">
        <v>659259652</v>
      </c>
      <c r="AK1055" t="s">
        <v>8613</v>
      </c>
      <c r="AL1055">
        <v>0</v>
      </c>
      <c r="AM1055">
        <v>0</v>
      </c>
    </row>
    <row r="1056" spans="1:39" customFormat="1" ht="12.75">
      <c r="A1056">
        <v>9153323</v>
      </c>
      <c r="B1056" t="s">
        <v>8612</v>
      </c>
      <c r="C1056" t="s">
        <v>695</v>
      </c>
      <c r="D1056">
        <v>9153323</v>
      </c>
      <c r="E1056" t="s">
        <v>169</v>
      </c>
      <c r="H1056" s="507">
        <v>41091</v>
      </c>
      <c r="I1056" t="s">
        <v>245</v>
      </c>
      <c r="J1056">
        <v>-11</v>
      </c>
      <c r="K1056" t="s">
        <v>8</v>
      </c>
      <c r="M1056" t="s">
        <v>275</v>
      </c>
      <c r="N1056">
        <v>8910042</v>
      </c>
      <c r="O1056" t="s">
        <v>309</v>
      </c>
      <c r="P1056" s="507">
        <v>44826</v>
      </c>
      <c r="Q1056" t="s">
        <v>187</v>
      </c>
      <c r="R1056" s="507">
        <v>44826</v>
      </c>
      <c r="T1056" t="s">
        <v>5765</v>
      </c>
      <c r="U1056">
        <v>500</v>
      </c>
      <c r="X1056">
        <v>5</v>
      </c>
      <c r="Y1056" t="s">
        <v>259</v>
      </c>
      <c r="AC1056" t="s">
        <v>177</v>
      </c>
      <c r="AD1056" t="s">
        <v>10027</v>
      </c>
      <c r="AE1056">
        <v>91120</v>
      </c>
      <c r="AF1056" t="s">
        <v>11649</v>
      </c>
      <c r="AJ1056">
        <v>659259652</v>
      </c>
      <c r="AK1056" t="s">
        <v>8613</v>
      </c>
      <c r="AL1056">
        <v>0</v>
      </c>
      <c r="AM1056">
        <v>0</v>
      </c>
    </row>
    <row r="1057" spans="1:39" customFormat="1" ht="12.75">
      <c r="A1057">
        <v>4519214</v>
      </c>
      <c r="B1057" t="s">
        <v>2894</v>
      </c>
      <c r="C1057" t="s">
        <v>597</v>
      </c>
      <c r="D1057">
        <v>4519214</v>
      </c>
      <c r="E1057" t="s">
        <v>166</v>
      </c>
      <c r="F1057" t="s">
        <v>166</v>
      </c>
      <c r="H1057" s="507">
        <v>37293</v>
      </c>
      <c r="I1057" t="s">
        <v>167</v>
      </c>
      <c r="J1057">
        <v>-40</v>
      </c>
      <c r="K1057" t="s">
        <v>168</v>
      </c>
      <c r="M1057" t="s">
        <v>238</v>
      </c>
      <c r="N1057">
        <v>8780674</v>
      </c>
      <c r="O1057" t="s">
        <v>3388</v>
      </c>
      <c r="P1057" s="507">
        <v>44806</v>
      </c>
      <c r="Q1057" t="s">
        <v>187</v>
      </c>
      <c r="R1057" s="507">
        <v>39707</v>
      </c>
      <c r="S1057" s="507">
        <v>43721</v>
      </c>
      <c r="T1057" t="s">
        <v>7255</v>
      </c>
      <c r="U1057">
        <v>1994</v>
      </c>
      <c r="X1057">
        <v>19</v>
      </c>
      <c r="Y1057" t="s">
        <v>259</v>
      </c>
      <c r="AC1057" t="s">
        <v>177</v>
      </c>
      <c r="AD1057" t="s">
        <v>11650</v>
      </c>
      <c r="AE1057">
        <v>45560</v>
      </c>
      <c r="AF1057" t="s">
        <v>11651</v>
      </c>
      <c r="AI1057">
        <v>674808610</v>
      </c>
      <c r="AJ1057">
        <v>621095897</v>
      </c>
      <c r="AK1057" t="s">
        <v>6587</v>
      </c>
      <c r="AL1057">
        <v>0</v>
      </c>
      <c r="AM1057">
        <v>0</v>
      </c>
    </row>
    <row r="1058" spans="1:39" customFormat="1" ht="12.75">
      <c r="A1058">
        <v>5619164</v>
      </c>
      <c r="B1058" t="s">
        <v>3108</v>
      </c>
      <c r="C1058" t="s">
        <v>874</v>
      </c>
      <c r="D1058">
        <v>5619164</v>
      </c>
      <c r="E1058" t="s">
        <v>166</v>
      </c>
      <c r="F1058" t="s">
        <v>166</v>
      </c>
      <c r="H1058" s="507">
        <v>39481</v>
      </c>
      <c r="I1058" t="s">
        <v>200</v>
      </c>
      <c r="J1058">
        <v>-15</v>
      </c>
      <c r="K1058" t="s">
        <v>168</v>
      </c>
      <c r="M1058" t="s">
        <v>217</v>
      </c>
      <c r="N1058">
        <v>3560020</v>
      </c>
      <c r="O1058" t="s">
        <v>3047</v>
      </c>
      <c r="P1058" s="507">
        <v>44817</v>
      </c>
      <c r="Q1058" t="s">
        <v>187</v>
      </c>
      <c r="R1058" s="507">
        <v>41551</v>
      </c>
      <c r="S1058" s="507">
        <v>44817</v>
      </c>
      <c r="T1058" t="s">
        <v>181</v>
      </c>
      <c r="U1058">
        <v>1752</v>
      </c>
      <c r="X1058">
        <v>17</v>
      </c>
      <c r="Y1058" t="s">
        <v>259</v>
      </c>
      <c r="AB1058" s="507">
        <v>44013</v>
      </c>
      <c r="AC1058" t="s">
        <v>177</v>
      </c>
      <c r="AD1058" t="s">
        <v>11652</v>
      </c>
      <c r="AE1058">
        <v>56660</v>
      </c>
      <c r="AF1058" t="s">
        <v>11653</v>
      </c>
      <c r="AJ1058">
        <v>685611756</v>
      </c>
      <c r="AK1058" t="s">
        <v>5291</v>
      </c>
      <c r="AL1058">
        <v>0</v>
      </c>
      <c r="AM1058">
        <v>0</v>
      </c>
    </row>
    <row r="1059" spans="1:39" customFormat="1" ht="12.75">
      <c r="A1059">
        <v>5618705</v>
      </c>
      <c r="B1059" t="s">
        <v>3108</v>
      </c>
      <c r="C1059" t="s">
        <v>775</v>
      </c>
      <c r="D1059">
        <v>5618705</v>
      </c>
      <c r="E1059" t="s">
        <v>166</v>
      </c>
      <c r="F1059" t="s">
        <v>166</v>
      </c>
      <c r="H1059" s="507">
        <v>38387</v>
      </c>
      <c r="I1059" t="s">
        <v>186</v>
      </c>
      <c r="J1059">
        <v>-18</v>
      </c>
      <c r="K1059" t="s">
        <v>168</v>
      </c>
      <c r="M1059" t="s">
        <v>217</v>
      </c>
      <c r="N1059">
        <v>3560020</v>
      </c>
      <c r="O1059" t="s">
        <v>3047</v>
      </c>
      <c r="P1059" s="507">
        <v>44817</v>
      </c>
      <c r="Q1059" t="s">
        <v>187</v>
      </c>
      <c r="R1059" s="507">
        <v>41211</v>
      </c>
      <c r="S1059" s="507">
        <v>44817</v>
      </c>
      <c r="T1059" t="s">
        <v>181</v>
      </c>
      <c r="U1059">
        <v>1668</v>
      </c>
      <c r="X1059">
        <v>16</v>
      </c>
      <c r="Y1059" t="s">
        <v>259</v>
      </c>
      <c r="AB1059" s="507">
        <v>43647</v>
      </c>
      <c r="AC1059" t="s">
        <v>177</v>
      </c>
      <c r="AD1059" t="s">
        <v>11652</v>
      </c>
      <c r="AE1059">
        <v>56660</v>
      </c>
      <c r="AF1059" t="s">
        <v>11653</v>
      </c>
      <c r="AI1059">
        <v>297663402</v>
      </c>
      <c r="AJ1059">
        <v>645129210</v>
      </c>
      <c r="AK1059" t="s">
        <v>5291</v>
      </c>
      <c r="AL1059">
        <v>0</v>
      </c>
      <c r="AM1059">
        <v>0</v>
      </c>
    </row>
    <row r="1060" spans="1:39" customFormat="1" ht="12.75">
      <c r="A1060">
        <v>4531963</v>
      </c>
      <c r="B1060" t="s">
        <v>11654</v>
      </c>
      <c r="C1060" t="s">
        <v>326</v>
      </c>
      <c r="D1060">
        <v>4531963</v>
      </c>
      <c r="E1060" t="s">
        <v>166</v>
      </c>
      <c r="F1060" t="s">
        <v>166</v>
      </c>
      <c r="H1060" s="507">
        <v>41549</v>
      </c>
      <c r="I1060" t="s">
        <v>251</v>
      </c>
      <c r="J1060">
        <v>-10</v>
      </c>
      <c r="K1060" t="s">
        <v>168</v>
      </c>
      <c r="M1060" t="s">
        <v>2764</v>
      </c>
      <c r="N1060">
        <v>4450757</v>
      </c>
      <c r="O1060" t="s">
        <v>6546</v>
      </c>
      <c r="P1060" s="507">
        <v>44805</v>
      </c>
      <c r="Q1060" t="s">
        <v>187</v>
      </c>
      <c r="R1060" s="507">
        <v>44093</v>
      </c>
      <c r="T1060" t="s">
        <v>5765</v>
      </c>
      <c r="U1060">
        <v>554</v>
      </c>
      <c r="X1060">
        <v>5</v>
      </c>
      <c r="Y1060" t="s">
        <v>259</v>
      </c>
      <c r="AC1060" t="s">
        <v>177</v>
      </c>
      <c r="AD1060" t="s">
        <v>11650</v>
      </c>
      <c r="AE1060">
        <v>45560</v>
      </c>
      <c r="AF1060" t="s">
        <v>11655</v>
      </c>
      <c r="AI1060">
        <v>645152646</v>
      </c>
      <c r="AJ1060">
        <v>645099037</v>
      </c>
      <c r="AK1060" t="s">
        <v>11656</v>
      </c>
      <c r="AL1060">
        <v>0</v>
      </c>
      <c r="AM1060">
        <v>0</v>
      </c>
    </row>
    <row r="1061" spans="1:39" customFormat="1" ht="12.75">
      <c r="A1061">
        <v>9324378</v>
      </c>
      <c r="B1061" t="s">
        <v>11657</v>
      </c>
      <c r="C1061" t="s">
        <v>683</v>
      </c>
      <c r="D1061">
        <v>9324378</v>
      </c>
      <c r="E1061" t="s">
        <v>169</v>
      </c>
      <c r="H1061" s="507">
        <v>41245</v>
      </c>
      <c r="I1061" t="s">
        <v>245</v>
      </c>
      <c r="J1061">
        <v>-11</v>
      </c>
      <c r="K1061" t="s">
        <v>8</v>
      </c>
      <c r="M1061" t="s">
        <v>170</v>
      </c>
      <c r="N1061">
        <v>8931057</v>
      </c>
      <c r="O1061" t="s">
        <v>3789</v>
      </c>
      <c r="P1061" s="507">
        <v>44834</v>
      </c>
      <c r="Q1061" t="s">
        <v>187</v>
      </c>
      <c r="R1061" s="507">
        <v>44834</v>
      </c>
      <c r="S1061" s="507">
        <v>44826</v>
      </c>
      <c r="T1061" t="s">
        <v>181</v>
      </c>
      <c r="U1061">
        <v>500</v>
      </c>
      <c r="X1061">
        <v>5</v>
      </c>
      <c r="Y1061" t="s">
        <v>259</v>
      </c>
      <c r="AC1061" t="s">
        <v>177</v>
      </c>
      <c r="AD1061" t="s">
        <v>10386</v>
      </c>
      <c r="AE1061">
        <v>93700</v>
      </c>
      <c r="AF1061" t="s">
        <v>11658</v>
      </c>
      <c r="AJ1061">
        <v>677273999</v>
      </c>
      <c r="AK1061" t="s">
        <v>11659</v>
      </c>
      <c r="AL1061">
        <v>0</v>
      </c>
      <c r="AM1061">
        <v>0</v>
      </c>
    </row>
    <row r="1062" spans="1:39" customFormat="1" ht="12.75">
      <c r="A1062">
        <v>2942592</v>
      </c>
      <c r="B1062" t="s">
        <v>3500</v>
      </c>
      <c r="C1062" t="s">
        <v>5796</v>
      </c>
      <c r="D1062">
        <v>2942592</v>
      </c>
      <c r="E1062" t="s">
        <v>169</v>
      </c>
      <c r="H1062" s="507">
        <v>42262</v>
      </c>
      <c r="I1062" t="s">
        <v>169</v>
      </c>
      <c r="J1062">
        <v>-9</v>
      </c>
      <c r="K1062" t="s">
        <v>8</v>
      </c>
      <c r="M1062" t="s">
        <v>3025</v>
      </c>
      <c r="N1062">
        <v>3290221</v>
      </c>
      <c r="O1062" t="s">
        <v>3095</v>
      </c>
      <c r="P1062" s="507">
        <v>44811</v>
      </c>
      <c r="Q1062" t="s">
        <v>187</v>
      </c>
      <c r="R1062" s="507">
        <v>44811</v>
      </c>
      <c r="T1062" t="s">
        <v>5765</v>
      </c>
      <c r="U1062">
        <v>500</v>
      </c>
      <c r="X1062">
        <v>5</v>
      </c>
      <c r="Y1062" t="s">
        <v>259</v>
      </c>
      <c r="AC1062" t="s">
        <v>177</v>
      </c>
      <c r="AD1062" t="s">
        <v>11660</v>
      </c>
      <c r="AE1062">
        <v>29720</v>
      </c>
      <c r="AF1062" t="s">
        <v>11661</v>
      </c>
      <c r="AI1062">
        <v>658374889</v>
      </c>
      <c r="AJ1062">
        <v>666610492</v>
      </c>
      <c r="AK1062" t="s">
        <v>8614</v>
      </c>
      <c r="AL1062">
        <v>0</v>
      </c>
      <c r="AM1062">
        <v>0</v>
      </c>
    </row>
    <row r="1063" spans="1:39" customFormat="1" ht="12.75">
      <c r="A1063">
        <v>9242657</v>
      </c>
      <c r="B1063" t="s">
        <v>1078</v>
      </c>
      <c r="C1063" t="s">
        <v>7481</v>
      </c>
      <c r="D1063">
        <v>9242657</v>
      </c>
      <c r="E1063" t="s">
        <v>166</v>
      </c>
      <c r="F1063" t="s">
        <v>166</v>
      </c>
      <c r="H1063" s="507">
        <v>36653</v>
      </c>
      <c r="I1063" t="s">
        <v>167</v>
      </c>
      <c r="J1063">
        <v>-40</v>
      </c>
      <c r="K1063" t="s">
        <v>168</v>
      </c>
      <c r="M1063" t="s">
        <v>203</v>
      </c>
      <c r="N1063">
        <v>8920018</v>
      </c>
      <c r="O1063" t="s">
        <v>560</v>
      </c>
      <c r="P1063" s="507">
        <v>44751</v>
      </c>
      <c r="Q1063" t="s">
        <v>187</v>
      </c>
      <c r="R1063" s="507">
        <v>40800</v>
      </c>
      <c r="S1063" s="507">
        <v>43704</v>
      </c>
      <c r="T1063" t="s">
        <v>7255</v>
      </c>
      <c r="U1063">
        <v>2137</v>
      </c>
      <c r="V1063" t="s">
        <v>172</v>
      </c>
      <c r="W1063">
        <v>743</v>
      </c>
      <c r="X1063" t="s">
        <v>173</v>
      </c>
      <c r="Y1063" t="s">
        <v>259</v>
      </c>
      <c r="AB1063" s="507">
        <v>43647</v>
      </c>
      <c r="AC1063" t="s">
        <v>177</v>
      </c>
      <c r="AD1063" t="s">
        <v>9949</v>
      </c>
      <c r="AE1063">
        <v>92100</v>
      </c>
      <c r="AF1063" t="s">
        <v>11662</v>
      </c>
      <c r="AI1063">
        <v>662396299</v>
      </c>
      <c r="AK1063" t="s">
        <v>4142</v>
      </c>
      <c r="AL1063">
        <v>0</v>
      </c>
      <c r="AM1063">
        <v>0</v>
      </c>
    </row>
    <row r="1064" spans="1:39" customFormat="1" ht="12.75">
      <c r="A1064">
        <v>4438061</v>
      </c>
      <c r="B1064" t="s">
        <v>2424</v>
      </c>
      <c r="C1064" t="s">
        <v>816</v>
      </c>
      <c r="D1064">
        <v>4438061</v>
      </c>
      <c r="E1064" t="s">
        <v>166</v>
      </c>
      <c r="F1064" t="s">
        <v>166</v>
      </c>
      <c r="H1064" s="507">
        <v>35061</v>
      </c>
      <c r="I1064" t="s">
        <v>167</v>
      </c>
      <c r="J1064">
        <v>-40</v>
      </c>
      <c r="K1064" t="s">
        <v>8</v>
      </c>
      <c r="M1064" t="s">
        <v>228</v>
      </c>
      <c r="N1064">
        <v>12440023</v>
      </c>
      <c r="O1064" t="s">
        <v>2221</v>
      </c>
      <c r="P1064" s="507">
        <v>44819</v>
      </c>
      <c r="Q1064" t="s">
        <v>187</v>
      </c>
      <c r="R1064" s="507">
        <v>39023</v>
      </c>
      <c r="S1064" s="507">
        <v>44818</v>
      </c>
      <c r="T1064" t="s">
        <v>181</v>
      </c>
      <c r="U1064">
        <v>1189</v>
      </c>
      <c r="X1064">
        <v>11</v>
      </c>
      <c r="Y1064" t="s">
        <v>259</v>
      </c>
      <c r="AC1064" t="s">
        <v>177</v>
      </c>
      <c r="AD1064" t="s">
        <v>11663</v>
      </c>
      <c r="AE1064">
        <v>44840</v>
      </c>
      <c r="AF1064" t="s">
        <v>11664</v>
      </c>
      <c r="AJ1064">
        <v>604405977</v>
      </c>
      <c r="AK1064" t="s">
        <v>4865</v>
      </c>
      <c r="AL1064">
        <v>0</v>
      </c>
      <c r="AM1064">
        <v>0</v>
      </c>
    </row>
    <row r="1065" spans="1:39" customFormat="1" ht="12.75">
      <c r="A1065">
        <v>4440194</v>
      </c>
      <c r="B1065" t="s">
        <v>2424</v>
      </c>
      <c r="C1065" t="s">
        <v>636</v>
      </c>
      <c r="D1065">
        <v>4440194</v>
      </c>
      <c r="E1065" t="s">
        <v>166</v>
      </c>
      <c r="F1065" t="s">
        <v>166</v>
      </c>
      <c r="H1065" s="507">
        <v>35577</v>
      </c>
      <c r="I1065" t="s">
        <v>167</v>
      </c>
      <c r="J1065">
        <v>-40</v>
      </c>
      <c r="K1065" t="s">
        <v>168</v>
      </c>
      <c r="M1065" t="s">
        <v>228</v>
      </c>
      <c r="N1065">
        <v>12440023</v>
      </c>
      <c r="O1065" t="s">
        <v>2221</v>
      </c>
      <c r="P1065" s="507">
        <v>44821</v>
      </c>
      <c r="Q1065" t="s">
        <v>187</v>
      </c>
      <c r="R1065" s="507">
        <v>39695</v>
      </c>
      <c r="S1065" s="507">
        <v>43753</v>
      </c>
      <c r="T1065" t="s">
        <v>7255</v>
      </c>
      <c r="U1065">
        <v>1703</v>
      </c>
      <c r="X1065">
        <v>17</v>
      </c>
      <c r="Y1065" t="s">
        <v>259</v>
      </c>
      <c r="AC1065" t="s">
        <v>177</v>
      </c>
      <c r="AD1065" t="s">
        <v>11665</v>
      </c>
      <c r="AE1065">
        <v>44840</v>
      </c>
      <c r="AF1065" t="s">
        <v>11666</v>
      </c>
      <c r="AI1065">
        <v>240330392</v>
      </c>
      <c r="AJ1065">
        <v>604419866</v>
      </c>
      <c r="AK1065" t="s">
        <v>4866</v>
      </c>
      <c r="AL1065">
        <v>0</v>
      </c>
      <c r="AM1065">
        <v>0</v>
      </c>
    </row>
    <row r="1066" spans="1:39" customFormat="1" ht="12.75">
      <c r="A1066">
        <v>4463135</v>
      </c>
      <c r="B1066" t="s">
        <v>2425</v>
      </c>
      <c r="C1066" t="s">
        <v>495</v>
      </c>
      <c r="D1066">
        <v>4463135</v>
      </c>
      <c r="E1066" t="s">
        <v>169</v>
      </c>
      <c r="H1066" s="507">
        <v>41032</v>
      </c>
      <c r="I1066" t="s">
        <v>245</v>
      </c>
      <c r="J1066">
        <v>-11</v>
      </c>
      <c r="K1066" t="s">
        <v>8</v>
      </c>
      <c r="M1066" t="s">
        <v>228</v>
      </c>
      <c r="N1066">
        <v>12440075</v>
      </c>
      <c r="O1066" t="s">
        <v>2204</v>
      </c>
      <c r="P1066" s="507">
        <v>44792</v>
      </c>
      <c r="Q1066" t="s">
        <v>187</v>
      </c>
      <c r="R1066" s="507">
        <v>44792</v>
      </c>
      <c r="S1066" s="507">
        <v>44754</v>
      </c>
      <c r="T1066" t="s">
        <v>181</v>
      </c>
      <c r="U1066">
        <v>500</v>
      </c>
      <c r="X1066">
        <v>5</v>
      </c>
      <c r="Y1066" t="s">
        <v>259</v>
      </c>
      <c r="AC1066" t="s">
        <v>177</v>
      </c>
      <c r="AD1066" t="s">
        <v>11667</v>
      </c>
      <c r="AE1066">
        <v>44310</v>
      </c>
      <c r="AF1066" t="s">
        <v>11668</v>
      </c>
      <c r="AJ1066">
        <v>781135013</v>
      </c>
      <c r="AK1066" t="s">
        <v>8222</v>
      </c>
      <c r="AL1066">
        <v>0</v>
      </c>
      <c r="AM1066">
        <v>0</v>
      </c>
    </row>
    <row r="1067" spans="1:39" customFormat="1" ht="12.75">
      <c r="A1067">
        <v>9241413</v>
      </c>
      <c r="B1067" t="s">
        <v>1079</v>
      </c>
      <c r="C1067" t="s">
        <v>502</v>
      </c>
      <c r="D1067">
        <v>9241413</v>
      </c>
      <c r="E1067" t="s">
        <v>166</v>
      </c>
      <c r="F1067" t="s">
        <v>166</v>
      </c>
      <c r="H1067" s="507">
        <v>36913</v>
      </c>
      <c r="I1067" t="s">
        <v>167</v>
      </c>
      <c r="J1067">
        <v>-40</v>
      </c>
      <c r="K1067" t="s">
        <v>8</v>
      </c>
      <c r="M1067" t="s">
        <v>203</v>
      </c>
      <c r="N1067">
        <v>8920309</v>
      </c>
      <c r="O1067" t="s">
        <v>331</v>
      </c>
      <c r="P1067" s="507">
        <v>44800</v>
      </c>
      <c r="Q1067" t="s">
        <v>187</v>
      </c>
      <c r="R1067" s="507">
        <v>40443</v>
      </c>
      <c r="S1067" s="507">
        <v>44032</v>
      </c>
      <c r="T1067" t="s">
        <v>7255</v>
      </c>
      <c r="U1067">
        <v>899</v>
      </c>
      <c r="X1067">
        <v>8</v>
      </c>
      <c r="Y1067" t="s">
        <v>259</v>
      </c>
      <c r="AC1067" t="s">
        <v>177</v>
      </c>
      <c r="AD1067" t="s">
        <v>10436</v>
      </c>
      <c r="AE1067">
        <v>92500</v>
      </c>
      <c r="AF1067" t="s">
        <v>11669</v>
      </c>
      <c r="AK1067" t="s">
        <v>4143</v>
      </c>
      <c r="AL1067">
        <v>0</v>
      </c>
      <c r="AM1067">
        <v>0</v>
      </c>
    </row>
    <row r="1068" spans="1:39" customFormat="1" ht="12.75">
      <c r="A1068">
        <v>7722929</v>
      </c>
      <c r="B1068" t="s">
        <v>205</v>
      </c>
      <c r="C1068" t="s">
        <v>189</v>
      </c>
      <c r="D1068">
        <v>7722929</v>
      </c>
      <c r="E1068" t="s">
        <v>166</v>
      </c>
      <c r="F1068" t="s">
        <v>166</v>
      </c>
      <c r="H1068" s="507">
        <v>36123</v>
      </c>
      <c r="I1068" t="s">
        <v>167</v>
      </c>
      <c r="J1068">
        <v>-40</v>
      </c>
      <c r="K1068" t="s">
        <v>168</v>
      </c>
      <c r="M1068" t="s">
        <v>206</v>
      </c>
      <c r="N1068">
        <v>8770426</v>
      </c>
      <c r="O1068" t="s">
        <v>507</v>
      </c>
      <c r="P1068" s="507">
        <v>44798</v>
      </c>
      <c r="Q1068" t="s">
        <v>187</v>
      </c>
      <c r="R1068" s="507">
        <v>40138</v>
      </c>
      <c r="S1068" s="507">
        <v>44075</v>
      </c>
      <c r="T1068" t="s">
        <v>7255</v>
      </c>
      <c r="U1068">
        <v>2399</v>
      </c>
      <c r="V1068" t="s">
        <v>172</v>
      </c>
      <c r="W1068">
        <v>329</v>
      </c>
      <c r="X1068" t="s">
        <v>173</v>
      </c>
      <c r="Y1068" t="s">
        <v>259</v>
      </c>
      <c r="AB1068" s="507">
        <v>43647</v>
      </c>
      <c r="AC1068" t="s">
        <v>177</v>
      </c>
      <c r="AD1068" t="s">
        <v>11670</v>
      </c>
      <c r="AE1068">
        <v>91480</v>
      </c>
      <c r="AF1068" t="s">
        <v>11671</v>
      </c>
      <c r="AK1068" t="s">
        <v>11672</v>
      </c>
      <c r="AL1068">
        <v>0</v>
      </c>
      <c r="AM1068">
        <v>0</v>
      </c>
    </row>
    <row r="1069" spans="1:39" customFormat="1" ht="12.75">
      <c r="A1069">
        <v>4528358</v>
      </c>
      <c r="B1069" t="s">
        <v>2895</v>
      </c>
      <c r="C1069" t="s">
        <v>230</v>
      </c>
      <c r="D1069">
        <v>4528358</v>
      </c>
      <c r="E1069" t="s">
        <v>166</v>
      </c>
      <c r="F1069" t="s">
        <v>166</v>
      </c>
      <c r="H1069" s="507">
        <v>40397</v>
      </c>
      <c r="I1069" t="s">
        <v>254</v>
      </c>
      <c r="J1069">
        <v>-13</v>
      </c>
      <c r="K1069" t="s">
        <v>168</v>
      </c>
      <c r="M1069" t="s">
        <v>2764</v>
      </c>
      <c r="N1069">
        <v>4450410</v>
      </c>
      <c r="O1069" t="s">
        <v>3462</v>
      </c>
      <c r="P1069" s="507">
        <v>44806</v>
      </c>
      <c r="Q1069" t="s">
        <v>187</v>
      </c>
      <c r="R1069" s="507">
        <v>42642</v>
      </c>
      <c r="T1069" t="s">
        <v>5765</v>
      </c>
      <c r="U1069">
        <v>711</v>
      </c>
      <c r="X1069">
        <v>7</v>
      </c>
      <c r="Y1069" t="s">
        <v>259</v>
      </c>
      <c r="AC1069" t="s">
        <v>177</v>
      </c>
      <c r="AD1069" t="s">
        <v>9989</v>
      </c>
      <c r="AE1069">
        <v>45160</v>
      </c>
      <c r="AF1069" t="s">
        <v>11673</v>
      </c>
      <c r="AJ1069">
        <v>683884467</v>
      </c>
      <c r="AK1069" t="s">
        <v>5534</v>
      </c>
      <c r="AL1069">
        <v>0</v>
      </c>
      <c r="AM1069">
        <v>0</v>
      </c>
    </row>
    <row r="1070" spans="1:39" customFormat="1" ht="12.75">
      <c r="A1070">
        <v>9459440</v>
      </c>
      <c r="B1070" t="s">
        <v>11674</v>
      </c>
      <c r="C1070" t="s">
        <v>325</v>
      </c>
      <c r="D1070">
        <v>9459440</v>
      </c>
      <c r="E1070" t="s">
        <v>166</v>
      </c>
      <c r="F1070" t="s">
        <v>166</v>
      </c>
      <c r="H1070" s="507">
        <v>41495</v>
      </c>
      <c r="I1070" t="s">
        <v>251</v>
      </c>
      <c r="J1070">
        <v>-10</v>
      </c>
      <c r="K1070" t="s">
        <v>168</v>
      </c>
      <c r="M1070" t="s">
        <v>246</v>
      </c>
      <c r="N1070">
        <v>8940052</v>
      </c>
      <c r="O1070" t="s">
        <v>417</v>
      </c>
      <c r="P1070" s="507">
        <v>44805</v>
      </c>
      <c r="Q1070" t="s">
        <v>187</v>
      </c>
      <c r="R1070" s="507">
        <v>43411</v>
      </c>
      <c r="T1070" t="s">
        <v>5765</v>
      </c>
      <c r="U1070">
        <v>516</v>
      </c>
      <c r="X1070">
        <v>5</v>
      </c>
      <c r="Y1070" t="s">
        <v>259</v>
      </c>
      <c r="AC1070" t="s">
        <v>177</v>
      </c>
      <c r="AD1070" t="s">
        <v>9907</v>
      </c>
      <c r="AE1070">
        <v>94220</v>
      </c>
      <c r="AF1070" t="s">
        <v>11675</v>
      </c>
      <c r="AK1070" t="s">
        <v>5758</v>
      </c>
      <c r="AL1070">
        <v>0</v>
      </c>
      <c r="AM1070">
        <v>0</v>
      </c>
    </row>
    <row r="1071" spans="1:39" customFormat="1" ht="12.75">
      <c r="A1071">
        <v>7227002</v>
      </c>
      <c r="B1071" t="s">
        <v>11676</v>
      </c>
      <c r="C1071" t="s">
        <v>798</v>
      </c>
      <c r="D1071">
        <v>7227002</v>
      </c>
      <c r="E1071" t="s">
        <v>169</v>
      </c>
      <c r="H1071" s="507">
        <v>42341</v>
      </c>
      <c r="I1071" t="s">
        <v>169</v>
      </c>
      <c r="J1071">
        <v>-9</v>
      </c>
      <c r="K1071" t="s">
        <v>8</v>
      </c>
      <c r="M1071" t="s">
        <v>2152</v>
      </c>
      <c r="N1071">
        <v>12720144</v>
      </c>
      <c r="O1071" t="s">
        <v>2249</v>
      </c>
      <c r="P1071" s="507">
        <v>44853</v>
      </c>
      <c r="Q1071" t="s">
        <v>187</v>
      </c>
      <c r="R1071" s="507">
        <v>44853</v>
      </c>
      <c r="T1071" t="s">
        <v>5765</v>
      </c>
      <c r="U1071">
        <v>500</v>
      </c>
      <c r="X1071">
        <v>5</v>
      </c>
      <c r="Y1071" t="s">
        <v>259</v>
      </c>
      <c r="AC1071" t="s">
        <v>177</v>
      </c>
      <c r="AD1071" t="s">
        <v>11677</v>
      </c>
      <c r="AE1071">
        <v>72000</v>
      </c>
      <c r="AF1071" t="s">
        <v>11678</v>
      </c>
      <c r="AK1071" t="s">
        <v>11679</v>
      </c>
      <c r="AL1071">
        <v>0</v>
      </c>
      <c r="AM1071">
        <v>0</v>
      </c>
    </row>
    <row r="1072" spans="1:39" customFormat="1" ht="12.75">
      <c r="A1072">
        <v>4115423</v>
      </c>
      <c r="B1072" t="s">
        <v>8615</v>
      </c>
      <c r="C1072" t="s">
        <v>373</v>
      </c>
      <c r="D1072">
        <v>4115423</v>
      </c>
      <c r="E1072" t="s">
        <v>169</v>
      </c>
      <c r="H1072" s="507">
        <v>42340</v>
      </c>
      <c r="I1072" t="s">
        <v>169</v>
      </c>
      <c r="J1072">
        <v>-9</v>
      </c>
      <c r="K1072" t="s">
        <v>8</v>
      </c>
      <c r="M1072" t="s">
        <v>2783</v>
      </c>
      <c r="N1072">
        <v>4410080</v>
      </c>
      <c r="O1072" t="s">
        <v>2786</v>
      </c>
      <c r="P1072" s="507">
        <v>44825</v>
      </c>
      <c r="Q1072" t="s">
        <v>187</v>
      </c>
      <c r="R1072" s="507">
        <v>44825</v>
      </c>
      <c r="T1072" t="s">
        <v>5760</v>
      </c>
      <c r="U1072">
        <v>500</v>
      </c>
      <c r="X1072">
        <v>5</v>
      </c>
      <c r="Y1072" t="s">
        <v>259</v>
      </c>
      <c r="AC1072" t="s">
        <v>177</v>
      </c>
      <c r="AD1072" t="s">
        <v>10253</v>
      </c>
      <c r="AE1072">
        <v>41500</v>
      </c>
      <c r="AF1072" t="s">
        <v>11680</v>
      </c>
      <c r="AK1072" t="s">
        <v>5518</v>
      </c>
      <c r="AL1072">
        <v>0</v>
      </c>
      <c r="AM1072">
        <v>0</v>
      </c>
    </row>
    <row r="1073" spans="1:39" customFormat="1" ht="12.75">
      <c r="A1073">
        <v>7226972</v>
      </c>
      <c r="B1073" t="s">
        <v>9450</v>
      </c>
      <c r="C1073" t="s">
        <v>617</v>
      </c>
      <c r="D1073">
        <v>7226972</v>
      </c>
      <c r="E1073" t="s">
        <v>169</v>
      </c>
      <c r="H1073" s="507">
        <v>42231</v>
      </c>
      <c r="I1073" t="s">
        <v>169</v>
      </c>
      <c r="J1073">
        <v>-9</v>
      </c>
      <c r="K1073" t="s">
        <v>8</v>
      </c>
      <c r="M1073" t="s">
        <v>2152</v>
      </c>
      <c r="N1073">
        <v>12720070</v>
      </c>
      <c r="O1073" t="s">
        <v>2224</v>
      </c>
      <c r="P1073" s="507">
        <v>44851</v>
      </c>
      <c r="Q1073" t="s">
        <v>187</v>
      </c>
      <c r="R1073" s="507">
        <v>44851</v>
      </c>
      <c r="T1073" t="s">
        <v>5765</v>
      </c>
      <c r="U1073">
        <v>500</v>
      </c>
      <c r="X1073">
        <v>5</v>
      </c>
      <c r="Y1073" t="s">
        <v>259</v>
      </c>
      <c r="AC1073" t="s">
        <v>177</v>
      </c>
      <c r="AD1073" t="s">
        <v>11681</v>
      </c>
      <c r="AE1073">
        <v>72110</v>
      </c>
      <c r="AF1073" t="s">
        <v>11682</v>
      </c>
      <c r="AJ1073">
        <v>601632707</v>
      </c>
      <c r="AK1073" t="s">
        <v>9451</v>
      </c>
      <c r="AL1073">
        <v>0</v>
      </c>
      <c r="AM1073">
        <v>0</v>
      </c>
    </row>
    <row r="1074" spans="1:39" customFormat="1" ht="12.75">
      <c r="A1074">
        <v>7226455</v>
      </c>
      <c r="B1074" t="s">
        <v>9450</v>
      </c>
      <c r="C1074" t="s">
        <v>495</v>
      </c>
      <c r="D1074">
        <v>7226455</v>
      </c>
      <c r="E1074" t="s">
        <v>169</v>
      </c>
      <c r="H1074" s="507">
        <v>41011</v>
      </c>
      <c r="I1074" t="s">
        <v>245</v>
      </c>
      <c r="J1074">
        <v>-11</v>
      </c>
      <c r="K1074" t="s">
        <v>8</v>
      </c>
      <c r="M1074" t="s">
        <v>2152</v>
      </c>
      <c r="N1074">
        <v>12720070</v>
      </c>
      <c r="O1074" t="s">
        <v>2224</v>
      </c>
      <c r="P1074" s="507">
        <v>44811</v>
      </c>
      <c r="Q1074" t="s">
        <v>187</v>
      </c>
      <c r="R1074" s="507">
        <v>44811</v>
      </c>
      <c r="T1074" t="s">
        <v>5765</v>
      </c>
      <c r="U1074">
        <v>500</v>
      </c>
      <c r="X1074">
        <v>5</v>
      </c>
      <c r="Y1074" t="s">
        <v>259</v>
      </c>
      <c r="AC1074" t="s">
        <v>177</v>
      </c>
      <c r="AD1074" t="s">
        <v>11683</v>
      </c>
      <c r="AE1074">
        <v>72359</v>
      </c>
      <c r="AF1074" t="s">
        <v>11682</v>
      </c>
      <c r="AJ1074">
        <v>601632707</v>
      </c>
      <c r="AK1074" t="s">
        <v>9451</v>
      </c>
      <c r="AL1074">
        <v>0</v>
      </c>
      <c r="AM1074">
        <v>0</v>
      </c>
    </row>
    <row r="1075" spans="1:39" customFormat="1" ht="12.75">
      <c r="A1075">
        <v>2931056</v>
      </c>
      <c r="B1075" t="s">
        <v>3109</v>
      </c>
      <c r="C1075" t="s">
        <v>3110</v>
      </c>
      <c r="D1075">
        <v>2931056</v>
      </c>
      <c r="E1075" t="s">
        <v>166</v>
      </c>
      <c r="F1075" t="s">
        <v>166</v>
      </c>
      <c r="H1075" s="507">
        <v>37879</v>
      </c>
      <c r="I1075" t="s">
        <v>167</v>
      </c>
      <c r="J1075">
        <v>-40</v>
      </c>
      <c r="K1075" t="s">
        <v>168</v>
      </c>
      <c r="M1075" t="s">
        <v>3025</v>
      </c>
      <c r="N1075">
        <v>3290221</v>
      </c>
      <c r="O1075" t="s">
        <v>3095</v>
      </c>
      <c r="P1075" s="507">
        <v>44815</v>
      </c>
      <c r="Q1075" t="s">
        <v>187</v>
      </c>
      <c r="R1075" s="507">
        <v>40186</v>
      </c>
      <c r="S1075" s="507">
        <v>44810</v>
      </c>
      <c r="T1075" t="s">
        <v>181</v>
      </c>
      <c r="U1075">
        <v>1736</v>
      </c>
      <c r="X1075">
        <v>17</v>
      </c>
      <c r="Y1075" t="s">
        <v>259</v>
      </c>
      <c r="AC1075" t="s">
        <v>177</v>
      </c>
      <c r="AD1075" t="s">
        <v>11684</v>
      </c>
      <c r="AE1075">
        <v>29120</v>
      </c>
      <c r="AF1075" t="s">
        <v>11685</v>
      </c>
      <c r="AI1075">
        <v>298821069</v>
      </c>
      <c r="AK1075" t="s">
        <v>5292</v>
      </c>
      <c r="AL1075">
        <v>0</v>
      </c>
      <c r="AM1075">
        <v>0</v>
      </c>
    </row>
    <row r="1076" spans="1:39" customFormat="1" ht="12.75">
      <c r="A1076">
        <v>4941504</v>
      </c>
      <c r="B1076" t="s">
        <v>2426</v>
      </c>
      <c r="C1076" t="s">
        <v>8223</v>
      </c>
      <c r="D1076">
        <v>4941504</v>
      </c>
      <c r="E1076" t="s">
        <v>166</v>
      </c>
      <c r="F1076" t="s">
        <v>166</v>
      </c>
      <c r="H1076" s="507">
        <v>40924</v>
      </c>
      <c r="I1076" t="s">
        <v>245</v>
      </c>
      <c r="J1076">
        <v>-11</v>
      </c>
      <c r="K1076" t="s">
        <v>168</v>
      </c>
      <c r="M1076" t="s">
        <v>236</v>
      </c>
      <c r="N1076">
        <v>12490068</v>
      </c>
      <c r="O1076" t="s">
        <v>2177</v>
      </c>
      <c r="P1076" s="507">
        <v>44792</v>
      </c>
      <c r="Q1076" t="s">
        <v>187</v>
      </c>
      <c r="R1076" s="507">
        <v>44568</v>
      </c>
      <c r="T1076" t="s">
        <v>5765</v>
      </c>
      <c r="U1076">
        <v>511</v>
      </c>
      <c r="X1076">
        <v>5</v>
      </c>
      <c r="Y1076" t="s">
        <v>259</v>
      </c>
      <c r="AC1076" t="s">
        <v>177</v>
      </c>
      <c r="AD1076" t="s">
        <v>11686</v>
      </c>
      <c r="AE1076">
        <v>49290</v>
      </c>
      <c r="AF1076" t="s">
        <v>11687</v>
      </c>
      <c r="AJ1076">
        <v>638774392</v>
      </c>
      <c r="AK1076" t="s">
        <v>6320</v>
      </c>
      <c r="AL1076">
        <v>0</v>
      </c>
      <c r="AM1076">
        <v>0</v>
      </c>
    </row>
    <row r="1077" spans="1:39" customFormat="1" ht="12.75">
      <c r="A1077">
        <v>9464087</v>
      </c>
      <c r="B1077" t="s">
        <v>8616</v>
      </c>
      <c r="C1077" t="s">
        <v>2925</v>
      </c>
      <c r="D1077">
        <v>9464087</v>
      </c>
      <c r="E1077" t="s">
        <v>169</v>
      </c>
      <c r="H1077" s="507">
        <v>43349</v>
      </c>
      <c r="I1077" t="s">
        <v>169</v>
      </c>
      <c r="J1077">
        <v>-9</v>
      </c>
      <c r="K1077" t="s">
        <v>8</v>
      </c>
      <c r="M1077" t="s">
        <v>246</v>
      </c>
      <c r="N1077">
        <v>8941359</v>
      </c>
      <c r="O1077" t="s">
        <v>587</v>
      </c>
      <c r="P1077" s="507">
        <v>44819</v>
      </c>
      <c r="Q1077" t="s">
        <v>187</v>
      </c>
      <c r="R1077" s="507">
        <v>44819</v>
      </c>
      <c r="T1077" t="s">
        <v>5765</v>
      </c>
      <c r="U1077">
        <v>500</v>
      </c>
      <c r="X1077">
        <v>5</v>
      </c>
      <c r="Y1077" t="s">
        <v>259</v>
      </c>
      <c r="AC1077" t="s">
        <v>177</v>
      </c>
      <c r="AD1077" t="s">
        <v>10334</v>
      </c>
      <c r="AE1077">
        <v>94800</v>
      </c>
      <c r="AF1077" t="s">
        <v>11688</v>
      </c>
      <c r="AK1077" t="s">
        <v>8617</v>
      </c>
      <c r="AL1077">
        <v>0</v>
      </c>
      <c r="AM1077">
        <v>0</v>
      </c>
    </row>
    <row r="1078" spans="1:39" customFormat="1" ht="12.75">
      <c r="A1078">
        <v>7621485</v>
      </c>
      <c r="B1078" t="s">
        <v>3112</v>
      </c>
      <c r="C1078" t="s">
        <v>1256</v>
      </c>
      <c r="D1078">
        <v>7621485</v>
      </c>
      <c r="E1078" t="s">
        <v>166</v>
      </c>
      <c r="F1078" t="s">
        <v>166</v>
      </c>
      <c r="H1078" s="507">
        <v>32978</v>
      </c>
      <c r="I1078" t="s">
        <v>167</v>
      </c>
      <c r="J1078">
        <v>-40</v>
      </c>
      <c r="K1078" t="s">
        <v>168</v>
      </c>
      <c r="M1078" t="s">
        <v>263</v>
      </c>
      <c r="N1078">
        <v>8750120</v>
      </c>
      <c r="O1078" t="s">
        <v>287</v>
      </c>
      <c r="P1078" s="507">
        <v>44826</v>
      </c>
      <c r="Q1078" t="s">
        <v>187</v>
      </c>
      <c r="R1078" s="507">
        <v>37432</v>
      </c>
      <c r="S1078" s="507">
        <v>44484</v>
      </c>
      <c r="T1078" t="s">
        <v>7255</v>
      </c>
      <c r="U1078">
        <v>1867</v>
      </c>
      <c r="X1078">
        <v>18</v>
      </c>
      <c r="Y1078" t="s">
        <v>259</v>
      </c>
      <c r="AB1078" s="507">
        <v>43282</v>
      </c>
      <c r="AC1078" t="s">
        <v>177</v>
      </c>
      <c r="AD1078" t="s">
        <v>10280</v>
      </c>
      <c r="AE1078">
        <v>75019</v>
      </c>
      <c r="AF1078" t="s">
        <v>11689</v>
      </c>
      <c r="AJ1078">
        <v>659702712</v>
      </c>
      <c r="AK1078" t="s">
        <v>4144</v>
      </c>
      <c r="AL1078">
        <v>0</v>
      </c>
      <c r="AM1078">
        <v>0</v>
      </c>
    </row>
    <row r="1079" spans="1:39" customFormat="1" ht="12.75">
      <c r="A1079">
        <v>9258762</v>
      </c>
      <c r="B1079" t="s">
        <v>3956</v>
      </c>
      <c r="C1079" t="s">
        <v>8618</v>
      </c>
      <c r="D1079">
        <v>9258762</v>
      </c>
      <c r="E1079" t="s">
        <v>169</v>
      </c>
      <c r="H1079" s="507">
        <v>42229</v>
      </c>
      <c r="I1079" t="s">
        <v>169</v>
      </c>
      <c r="J1079">
        <v>-9</v>
      </c>
      <c r="K1079" t="s">
        <v>8</v>
      </c>
      <c r="M1079" t="s">
        <v>203</v>
      </c>
      <c r="N1079">
        <v>8920646</v>
      </c>
      <c r="O1079" t="s">
        <v>1257</v>
      </c>
      <c r="P1079" s="507">
        <v>44822</v>
      </c>
      <c r="Q1079" t="s">
        <v>187</v>
      </c>
      <c r="R1079" s="507">
        <v>44822</v>
      </c>
      <c r="T1079" t="s">
        <v>5765</v>
      </c>
      <c r="U1079">
        <v>500</v>
      </c>
      <c r="X1079">
        <v>5</v>
      </c>
      <c r="Y1079" t="s">
        <v>259</v>
      </c>
      <c r="AC1079" t="s">
        <v>177</v>
      </c>
      <c r="AD1079" t="s">
        <v>11690</v>
      </c>
      <c r="AE1079">
        <v>92600</v>
      </c>
      <c r="AF1079" t="s">
        <v>11691</v>
      </c>
      <c r="AJ1079">
        <v>624984051</v>
      </c>
      <c r="AK1079" t="s">
        <v>8619</v>
      </c>
      <c r="AL1079">
        <v>0</v>
      </c>
      <c r="AM1079">
        <v>0</v>
      </c>
    </row>
    <row r="1080" spans="1:39" customFormat="1" ht="12.75">
      <c r="A1080">
        <v>3734336</v>
      </c>
      <c r="B1080" t="s">
        <v>11692</v>
      </c>
      <c r="C1080" t="s">
        <v>503</v>
      </c>
      <c r="D1080">
        <v>3734336</v>
      </c>
      <c r="E1080" t="s">
        <v>169</v>
      </c>
      <c r="H1080" s="507">
        <v>41219</v>
      </c>
      <c r="I1080" t="s">
        <v>245</v>
      </c>
      <c r="J1080">
        <v>-11</v>
      </c>
      <c r="K1080" t="s">
        <v>8</v>
      </c>
      <c r="M1080" t="s">
        <v>175</v>
      </c>
      <c r="N1080">
        <v>4370694</v>
      </c>
      <c r="O1080" t="s">
        <v>2851</v>
      </c>
      <c r="P1080" s="507">
        <v>44831</v>
      </c>
      <c r="Q1080" t="s">
        <v>187</v>
      </c>
      <c r="R1080" s="507">
        <v>44831</v>
      </c>
      <c r="S1080" s="507">
        <v>44823</v>
      </c>
      <c r="T1080" t="s">
        <v>181</v>
      </c>
      <c r="U1080">
        <v>500</v>
      </c>
      <c r="X1080">
        <v>5</v>
      </c>
      <c r="Y1080" t="s">
        <v>259</v>
      </c>
      <c r="AC1080" t="s">
        <v>177</v>
      </c>
      <c r="AD1080" t="s">
        <v>10215</v>
      </c>
      <c r="AE1080">
        <v>37320</v>
      </c>
      <c r="AF1080" t="s">
        <v>11693</v>
      </c>
      <c r="AJ1080">
        <v>688329067</v>
      </c>
      <c r="AK1080" t="s">
        <v>11694</v>
      </c>
      <c r="AL1080">
        <v>0</v>
      </c>
      <c r="AM1080">
        <v>0</v>
      </c>
    </row>
    <row r="1081" spans="1:39" customFormat="1" ht="12.75">
      <c r="A1081">
        <v>7225761</v>
      </c>
      <c r="B1081" t="s">
        <v>8224</v>
      </c>
      <c r="C1081" t="s">
        <v>538</v>
      </c>
      <c r="D1081">
        <v>7225761</v>
      </c>
      <c r="E1081" t="s">
        <v>169</v>
      </c>
      <c r="F1081" t="s">
        <v>169</v>
      </c>
      <c r="H1081" s="507">
        <v>41532</v>
      </c>
      <c r="I1081" t="s">
        <v>251</v>
      </c>
      <c r="J1081">
        <v>-10</v>
      </c>
      <c r="K1081" t="s">
        <v>8</v>
      </c>
      <c r="M1081" t="s">
        <v>2152</v>
      </c>
      <c r="N1081">
        <v>12720029</v>
      </c>
      <c r="O1081" t="s">
        <v>2352</v>
      </c>
      <c r="P1081" s="507">
        <v>44851</v>
      </c>
      <c r="Q1081" t="s">
        <v>187</v>
      </c>
      <c r="R1081" s="507">
        <v>44479</v>
      </c>
      <c r="T1081" t="s">
        <v>5765</v>
      </c>
      <c r="U1081">
        <v>500</v>
      </c>
      <c r="X1081">
        <v>5</v>
      </c>
      <c r="Y1081" t="s">
        <v>259</v>
      </c>
      <c r="AC1081" t="s">
        <v>177</v>
      </c>
      <c r="AD1081" t="s">
        <v>11695</v>
      </c>
      <c r="AE1081">
        <v>72430</v>
      </c>
      <c r="AF1081" t="s">
        <v>11696</v>
      </c>
      <c r="AJ1081">
        <v>625320780</v>
      </c>
      <c r="AK1081" t="s">
        <v>8225</v>
      </c>
      <c r="AL1081">
        <v>0</v>
      </c>
      <c r="AM1081">
        <v>0</v>
      </c>
    </row>
    <row r="1082" spans="1:39" customFormat="1" ht="12.75">
      <c r="A1082">
        <v>3727975</v>
      </c>
      <c r="B1082" t="s">
        <v>2896</v>
      </c>
      <c r="C1082" t="s">
        <v>1602</v>
      </c>
      <c r="D1082">
        <v>3727975</v>
      </c>
      <c r="E1082" t="s">
        <v>166</v>
      </c>
      <c r="F1082" t="s">
        <v>166</v>
      </c>
      <c r="H1082" s="507">
        <v>39460</v>
      </c>
      <c r="I1082" t="s">
        <v>200</v>
      </c>
      <c r="J1082">
        <v>-15</v>
      </c>
      <c r="K1082" t="s">
        <v>8</v>
      </c>
      <c r="M1082" t="s">
        <v>175</v>
      </c>
      <c r="N1082">
        <v>4370002</v>
      </c>
      <c r="O1082" t="s">
        <v>2769</v>
      </c>
      <c r="P1082" s="507">
        <v>44807</v>
      </c>
      <c r="Q1082" t="s">
        <v>187</v>
      </c>
      <c r="R1082" s="507">
        <v>42514</v>
      </c>
      <c r="T1082" t="s">
        <v>5765</v>
      </c>
      <c r="U1082">
        <v>1266</v>
      </c>
      <c r="X1082">
        <v>12</v>
      </c>
      <c r="Y1082" t="s">
        <v>259</v>
      </c>
      <c r="AC1082" t="s">
        <v>177</v>
      </c>
      <c r="AD1082" t="s">
        <v>11697</v>
      </c>
      <c r="AE1082">
        <v>37190</v>
      </c>
      <c r="AF1082" t="s">
        <v>11698</v>
      </c>
      <c r="AI1082">
        <v>611907264</v>
      </c>
      <c r="AJ1082">
        <v>660560930</v>
      </c>
      <c r="AK1082" t="s">
        <v>7482</v>
      </c>
      <c r="AL1082">
        <v>0</v>
      </c>
      <c r="AM1082">
        <v>0</v>
      </c>
    </row>
    <row r="1083" spans="1:39" customFormat="1" ht="12.75">
      <c r="A1083">
        <v>2816557</v>
      </c>
      <c r="B1083" t="s">
        <v>11699</v>
      </c>
      <c r="C1083" t="s">
        <v>588</v>
      </c>
      <c r="D1083">
        <v>2816557</v>
      </c>
      <c r="E1083" t="s">
        <v>169</v>
      </c>
      <c r="H1083" s="507">
        <v>42008</v>
      </c>
      <c r="I1083" t="s">
        <v>169</v>
      </c>
      <c r="J1083">
        <v>-9</v>
      </c>
      <c r="K1083" t="s">
        <v>8</v>
      </c>
      <c r="M1083" t="s">
        <v>231</v>
      </c>
      <c r="N1083">
        <v>4280322</v>
      </c>
      <c r="O1083" t="s">
        <v>2785</v>
      </c>
      <c r="P1083" s="507">
        <v>44841</v>
      </c>
      <c r="Q1083" t="s">
        <v>187</v>
      </c>
      <c r="R1083" s="507">
        <v>44841</v>
      </c>
      <c r="T1083" t="s">
        <v>5765</v>
      </c>
      <c r="U1083">
        <v>500</v>
      </c>
      <c r="X1083">
        <v>5</v>
      </c>
      <c r="Y1083" t="s">
        <v>259</v>
      </c>
      <c r="AC1083" t="s">
        <v>177</v>
      </c>
      <c r="AD1083" t="s">
        <v>11700</v>
      </c>
      <c r="AE1083">
        <v>28300</v>
      </c>
      <c r="AF1083" t="s">
        <v>11701</v>
      </c>
      <c r="AI1083" t="s">
        <v>11702</v>
      </c>
      <c r="AJ1083" t="s">
        <v>11703</v>
      </c>
      <c r="AK1083" t="s">
        <v>11704</v>
      </c>
      <c r="AL1083">
        <v>0</v>
      </c>
      <c r="AM1083">
        <v>0</v>
      </c>
    </row>
    <row r="1084" spans="1:39" customFormat="1" ht="12.75">
      <c r="A1084">
        <v>9143657</v>
      </c>
      <c r="B1084" t="s">
        <v>1084</v>
      </c>
      <c r="C1084" t="s">
        <v>257</v>
      </c>
      <c r="D1084">
        <v>9143657</v>
      </c>
      <c r="E1084" t="s">
        <v>166</v>
      </c>
      <c r="F1084" t="s">
        <v>166</v>
      </c>
      <c r="H1084" s="507">
        <v>40477</v>
      </c>
      <c r="I1084" t="s">
        <v>254</v>
      </c>
      <c r="J1084">
        <v>-13</v>
      </c>
      <c r="K1084" t="s">
        <v>168</v>
      </c>
      <c r="M1084" t="s">
        <v>275</v>
      </c>
      <c r="N1084">
        <v>8910214</v>
      </c>
      <c r="O1084" t="s">
        <v>657</v>
      </c>
      <c r="P1084" s="507">
        <v>44795</v>
      </c>
      <c r="Q1084" t="s">
        <v>187</v>
      </c>
      <c r="R1084" s="507">
        <v>42271</v>
      </c>
      <c r="T1084" t="s">
        <v>5765</v>
      </c>
      <c r="U1084">
        <v>931</v>
      </c>
      <c r="X1084">
        <v>9</v>
      </c>
      <c r="Y1084" t="s">
        <v>259</v>
      </c>
      <c r="AC1084" t="s">
        <v>177</v>
      </c>
      <c r="AD1084" t="s">
        <v>10175</v>
      </c>
      <c r="AE1084">
        <v>91210</v>
      </c>
      <c r="AF1084" t="s">
        <v>11705</v>
      </c>
      <c r="AJ1084">
        <v>630713629</v>
      </c>
      <c r="AK1084" t="s">
        <v>4145</v>
      </c>
      <c r="AL1084">
        <v>0</v>
      </c>
      <c r="AM1084">
        <v>0</v>
      </c>
    </row>
    <row r="1085" spans="1:39" customFormat="1" ht="12.75">
      <c r="A1085">
        <v>7224166</v>
      </c>
      <c r="B1085" t="s">
        <v>1084</v>
      </c>
      <c r="C1085" t="s">
        <v>8226</v>
      </c>
      <c r="D1085">
        <v>7224166</v>
      </c>
      <c r="E1085" t="s">
        <v>166</v>
      </c>
      <c r="F1085" t="s">
        <v>166</v>
      </c>
      <c r="H1085" s="507">
        <v>41199</v>
      </c>
      <c r="I1085" t="s">
        <v>245</v>
      </c>
      <c r="J1085">
        <v>-11</v>
      </c>
      <c r="K1085" t="s">
        <v>8</v>
      </c>
      <c r="M1085" t="s">
        <v>2152</v>
      </c>
      <c r="N1085">
        <v>12720104</v>
      </c>
      <c r="O1085" t="s">
        <v>2160</v>
      </c>
      <c r="P1085" s="507">
        <v>44755</v>
      </c>
      <c r="Q1085" t="s">
        <v>187</v>
      </c>
      <c r="R1085" s="507">
        <v>43740</v>
      </c>
      <c r="T1085" t="s">
        <v>5765</v>
      </c>
      <c r="U1085">
        <v>539</v>
      </c>
      <c r="X1085">
        <v>5</v>
      </c>
      <c r="Y1085" t="s">
        <v>259</v>
      </c>
      <c r="AC1085" t="s">
        <v>177</v>
      </c>
      <c r="AD1085" t="s">
        <v>11706</v>
      </c>
      <c r="AE1085">
        <v>72700</v>
      </c>
      <c r="AF1085" t="s">
        <v>11707</v>
      </c>
      <c r="AJ1085">
        <v>663492293</v>
      </c>
      <c r="AK1085" t="s">
        <v>4867</v>
      </c>
      <c r="AL1085">
        <v>0</v>
      </c>
      <c r="AM1085">
        <v>0</v>
      </c>
    </row>
    <row r="1086" spans="1:39" customFormat="1" ht="12.75">
      <c r="A1086">
        <v>7224754</v>
      </c>
      <c r="B1086" t="s">
        <v>1084</v>
      </c>
      <c r="C1086" t="s">
        <v>546</v>
      </c>
      <c r="D1086">
        <v>7224754</v>
      </c>
      <c r="E1086" t="s">
        <v>169</v>
      </c>
      <c r="F1086" t="s">
        <v>169</v>
      </c>
      <c r="H1086" s="507">
        <v>42664</v>
      </c>
      <c r="I1086" t="s">
        <v>169</v>
      </c>
      <c r="J1086">
        <v>-9</v>
      </c>
      <c r="K1086" t="s">
        <v>8</v>
      </c>
      <c r="M1086" t="s">
        <v>2152</v>
      </c>
      <c r="N1086">
        <v>12720104</v>
      </c>
      <c r="O1086" t="s">
        <v>2160</v>
      </c>
      <c r="P1086" s="507">
        <v>44755</v>
      </c>
      <c r="Q1086" t="s">
        <v>187</v>
      </c>
      <c r="R1086" s="507">
        <v>44089</v>
      </c>
      <c r="T1086" t="s">
        <v>5765</v>
      </c>
      <c r="U1086">
        <v>500</v>
      </c>
      <c r="X1086">
        <v>5</v>
      </c>
      <c r="Y1086" t="s">
        <v>259</v>
      </c>
      <c r="AC1086" t="s">
        <v>177</v>
      </c>
      <c r="AD1086" t="s">
        <v>11706</v>
      </c>
      <c r="AE1086">
        <v>72700</v>
      </c>
      <c r="AF1086" t="s">
        <v>11708</v>
      </c>
      <c r="AI1086">
        <v>663492293</v>
      </c>
      <c r="AK1086" t="s">
        <v>4867</v>
      </c>
      <c r="AL1086">
        <v>0</v>
      </c>
      <c r="AM1086">
        <v>0</v>
      </c>
    </row>
    <row r="1087" spans="1:39" customFormat="1" ht="12.75">
      <c r="A1087">
        <v>8529349</v>
      </c>
      <c r="B1087" t="s">
        <v>2427</v>
      </c>
      <c r="C1087" t="s">
        <v>1602</v>
      </c>
      <c r="D1087">
        <v>8529349</v>
      </c>
      <c r="E1087" t="s">
        <v>169</v>
      </c>
      <c r="F1087" t="s">
        <v>169</v>
      </c>
      <c r="H1087" s="507">
        <v>41227</v>
      </c>
      <c r="I1087" t="s">
        <v>245</v>
      </c>
      <c r="J1087">
        <v>-11</v>
      </c>
      <c r="K1087" t="s">
        <v>8</v>
      </c>
      <c r="M1087" t="s">
        <v>208</v>
      </c>
      <c r="N1087">
        <v>12851012</v>
      </c>
      <c r="O1087" t="s">
        <v>2234</v>
      </c>
      <c r="P1087" s="507">
        <v>44763</v>
      </c>
      <c r="Q1087" t="s">
        <v>187</v>
      </c>
      <c r="R1087" s="507">
        <v>43405</v>
      </c>
      <c r="T1087" t="s">
        <v>5765</v>
      </c>
      <c r="U1087">
        <v>500</v>
      </c>
      <c r="X1087">
        <v>5</v>
      </c>
      <c r="Y1087" t="s">
        <v>259</v>
      </c>
      <c r="AC1087" t="s">
        <v>177</v>
      </c>
      <c r="AD1087" t="s">
        <v>10999</v>
      </c>
      <c r="AE1087">
        <v>85250</v>
      </c>
      <c r="AF1087" t="s">
        <v>11709</v>
      </c>
      <c r="AI1087">
        <v>251647008</v>
      </c>
      <c r="AJ1087">
        <v>683969493</v>
      </c>
      <c r="AK1087" t="s">
        <v>4868</v>
      </c>
      <c r="AL1087">
        <v>0</v>
      </c>
      <c r="AM1087">
        <v>0</v>
      </c>
    </row>
    <row r="1088" spans="1:39" customFormat="1" ht="12.75">
      <c r="A1088">
        <v>9149523</v>
      </c>
      <c r="B1088" t="s">
        <v>8620</v>
      </c>
      <c r="C1088" t="s">
        <v>3943</v>
      </c>
      <c r="D1088">
        <v>9149523</v>
      </c>
      <c r="E1088" t="s">
        <v>166</v>
      </c>
      <c r="F1088" t="s">
        <v>166</v>
      </c>
      <c r="H1088" s="507">
        <v>41317</v>
      </c>
      <c r="I1088" t="s">
        <v>251</v>
      </c>
      <c r="J1088">
        <v>-10</v>
      </c>
      <c r="K1088" t="s">
        <v>8</v>
      </c>
      <c r="M1088" t="s">
        <v>275</v>
      </c>
      <c r="N1088">
        <v>8910042</v>
      </c>
      <c r="O1088" t="s">
        <v>309</v>
      </c>
      <c r="P1088" s="507">
        <v>44819</v>
      </c>
      <c r="Q1088" t="s">
        <v>187</v>
      </c>
      <c r="R1088" s="507">
        <v>44096</v>
      </c>
      <c r="T1088" t="s">
        <v>5765</v>
      </c>
      <c r="U1088">
        <v>506</v>
      </c>
      <c r="X1088">
        <v>5</v>
      </c>
      <c r="Y1088" t="s">
        <v>259</v>
      </c>
      <c r="AC1088" t="s">
        <v>177</v>
      </c>
      <c r="AD1088" t="s">
        <v>11710</v>
      </c>
      <c r="AE1088">
        <v>91120</v>
      </c>
      <c r="AF1088" t="s">
        <v>11711</v>
      </c>
      <c r="AI1088">
        <v>160140981</v>
      </c>
      <c r="AJ1088">
        <v>695006768</v>
      </c>
      <c r="AK1088" t="s">
        <v>4146</v>
      </c>
      <c r="AL1088">
        <v>0</v>
      </c>
      <c r="AM1088">
        <v>0</v>
      </c>
    </row>
    <row r="1089" spans="1:39" customFormat="1" ht="12.75">
      <c r="A1089">
        <v>5326284</v>
      </c>
      <c r="B1089" t="s">
        <v>7138</v>
      </c>
      <c r="C1089" t="s">
        <v>8227</v>
      </c>
      <c r="D1089">
        <v>5326284</v>
      </c>
      <c r="E1089" t="s">
        <v>166</v>
      </c>
      <c r="F1089" t="s">
        <v>166</v>
      </c>
      <c r="H1089" s="507">
        <v>39466</v>
      </c>
      <c r="I1089" t="s">
        <v>200</v>
      </c>
      <c r="J1089">
        <v>-15</v>
      </c>
      <c r="K1089" t="s">
        <v>168</v>
      </c>
      <c r="M1089" t="s">
        <v>2155</v>
      </c>
      <c r="N1089">
        <v>12530017</v>
      </c>
      <c r="O1089" t="s">
        <v>6240</v>
      </c>
      <c r="P1089" s="507">
        <v>44753</v>
      </c>
      <c r="Q1089" t="s">
        <v>187</v>
      </c>
      <c r="R1089" s="507">
        <v>42820</v>
      </c>
      <c r="T1089" t="s">
        <v>5765</v>
      </c>
      <c r="U1089">
        <v>1115</v>
      </c>
      <c r="X1089">
        <v>11</v>
      </c>
      <c r="Y1089" t="s">
        <v>259</v>
      </c>
      <c r="AC1089" t="s">
        <v>177</v>
      </c>
      <c r="AD1089" t="s">
        <v>11712</v>
      </c>
      <c r="AE1089">
        <v>53500</v>
      </c>
      <c r="AF1089" t="s">
        <v>11713</v>
      </c>
      <c r="AI1089">
        <v>243051110</v>
      </c>
      <c r="AJ1089">
        <v>684975485</v>
      </c>
      <c r="AK1089" t="s">
        <v>7139</v>
      </c>
      <c r="AL1089">
        <v>0</v>
      </c>
      <c r="AM1089">
        <v>0</v>
      </c>
    </row>
    <row r="1090" spans="1:39" customFormat="1" ht="12.75">
      <c r="A1090">
        <v>859609</v>
      </c>
      <c r="B1090" t="s">
        <v>1085</v>
      </c>
      <c r="C1090" t="s">
        <v>795</v>
      </c>
      <c r="D1090">
        <v>859609</v>
      </c>
      <c r="E1090" t="s">
        <v>166</v>
      </c>
      <c r="F1090" t="s">
        <v>166</v>
      </c>
      <c r="H1090" s="507">
        <v>27820</v>
      </c>
      <c r="I1090" t="s">
        <v>192</v>
      </c>
      <c r="J1090">
        <v>-50</v>
      </c>
      <c r="K1090" t="s">
        <v>8</v>
      </c>
      <c r="M1090" t="s">
        <v>208</v>
      </c>
      <c r="N1090">
        <v>12850134</v>
      </c>
      <c r="O1090" t="s">
        <v>2294</v>
      </c>
      <c r="P1090" s="507">
        <v>44795</v>
      </c>
      <c r="Q1090" t="s">
        <v>187</v>
      </c>
      <c r="R1090" s="507">
        <v>37432</v>
      </c>
      <c r="S1090" s="507">
        <v>44810</v>
      </c>
      <c r="T1090" t="s">
        <v>181</v>
      </c>
      <c r="U1090">
        <v>915</v>
      </c>
      <c r="X1090">
        <v>9</v>
      </c>
      <c r="Y1090" t="s">
        <v>259</v>
      </c>
      <c r="AC1090" t="s">
        <v>177</v>
      </c>
      <c r="AD1090" t="s">
        <v>11714</v>
      </c>
      <c r="AE1090">
        <v>85700</v>
      </c>
      <c r="AF1090" t="s">
        <v>11715</v>
      </c>
      <c r="AI1090">
        <v>251658648</v>
      </c>
      <c r="AJ1090">
        <v>624209158</v>
      </c>
      <c r="AK1090" t="s">
        <v>4869</v>
      </c>
      <c r="AL1090">
        <v>0</v>
      </c>
      <c r="AM1090">
        <v>0</v>
      </c>
    </row>
    <row r="1091" spans="1:39" customFormat="1" ht="12.75">
      <c r="A1091">
        <v>9417177</v>
      </c>
      <c r="B1091" t="s">
        <v>1085</v>
      </c>
      <c r="C1091" t="s">
        <v>465</v>
      </c>
      <c r="D1091">
        <v>9417177</v>
      </c>
      <c r="E1091" t="s">
        <v>166</v>
      </c>
      <c r="F1091" t="s">
        <v>166</v>
      </c>
      <c r="H1091" s="507">
        <v>32490</v>
      </c>
      <c r="I1091" t="s">
        <v>167</v>
      </c>
      <c r="J1091">
        <v>-40</v>
      </c>
      <c r="K1091" t="s">
        <v>8</v>
      </c>
      <c r="M1091" t="s">
        <v>246</v>
      </c>
      <c r="N1091">
        <v>8940012</v>
      </c>
      <c r="O1091" t="s">
        <v>655</v>
      </c>
      <c r="P1091" s="507">
        <v>44745</v>
      </c>
      <c r="Q1091" t="s">
        <v>187</v>
      </c>
      <c r="R1091" s="507">
        <v>37432</v>
      </c>
      <c r="S1091" s="507">
        <v>44039</v>
      </c>
      <c r="T1091" t="s">
        <v>7255</v>
      </c>
      <c r="U1091">
        <v>1040</v>
      </c>
      <c r="X1091">
        <v>10</v>
      </c>
      <c r="Y1091" t="s">
        <v>259</v>
      </c>
      <c r="AC1091" t="s">
        <v>177</v>
      </c>
      <c r="AD1091" t="s">
        <v>11716</v>
      </c>
      <c r="AE1091">
        <v>72500</v>
      </c>
      <c r="AF1091" t="s">
        <v>11717</v>
      </c>
      <c r="AJ1091">
        <v>679929177</v>
      </c>
      <c r="AK1091" t="s">
        <v>4147</v>
      </c>
      <c r="AL1091">
        <v>1</v>
      </c>
      <c r="AM1091">
        <v>0</v>
      </c>
    </row>
    <row r="1092" spans="1:39" customFormat="1" ht="12.75">
      <c r="A1092">
        <v>4413734</v>
      </c>
      <c r="B1092" t="s">
        <v>2428</v>
      </c>
      <c r="C1092" t="s">
        <v>280</v>
      </c>
      <c r="D1092">
        <v>4413734</v>
      </c>
      <c r="E1092" t="s">
        <v>166</v>
      </c>
      <c r="F1092" t="s">
        <v>166</v>
      </c>
      <c r="H1092" s="507">
        <v>29238</v>
      </c>
      <c r="I1092" t="s">
        <v>192</v>
      </c>
      <c r="J1092">
        <v>-50</v>
      </c>
      <c r="K1092" t="s">
        <v>168</v>
      </c>
      <c r="M1092" t="s">
        <v>228</v>
      </c>
      <c r="N1092">
        <v>12440281</v>
      </c>
      <c r="O1092" t="s">
        <v>3648</v>
      </c>
      <c r="P1092" s="507">
        <v>44812</v>
      </c>
      <c r="Q1092" t="s">
        <v>187</v>
      </c>
      <c r="R1092" s="507">
        <v>37432</v>
      </c>
      <c r="S1092" s="507">
        <v>44117</v>
      </c>
      <c r="T1092" t="s">
        <v>7255</v>
      </c>
      <c r="U1092">
        <v>1965</v>
      </c>
      <c r="X1092">
        <v>19</v>
      </c>
      <c r="Y1092" t="s">
        <v>259</v>
      </c>
      <c r="AC1092" t="s">
        <v>177</v>
      </c>
      <c r="AD1092" t="s">
        <v>10255</v>
      </c>
      <c r="AE1092">
        <v>44200</v>
      </c>
      <c r="AF1092" t="s">
        <v>11718</v>
      </c>
      <c r="AI1092">
        <v>240051894</v>
      </c>
      <c r="AJ1092">
        <v>663027253</v>
      </c>
      <c r="AK1092" t="s">
        <v>4870</v>
      </c>
      <c r="AL1092">
        <v>0</v>
      </c>
      <c r="AM1092">
        <v>0</v>
      </c>
    </row>
    <row r="1093" spans="1:39" customFormat="1" ht="12.75">
      <c r="A1093">
        <v>4461692</v>
      </c>
      <c r="B1093" t="s">
        <v>6783</v>
      </c>
      <c r="C1093" t="s">
        <v>539</v>
      </c>
      <c r="D1093">
        <v>4461692</v>
      </c>
      <c r="E1093" t="s">
        <v>169</v>
      </c>
      <c r="F1093" t="s">
        <v>169</v>
      </c>
      <c r="H1093" s="507">
        <v>41591</v>
      </c>
      <c r="I1093" t="s">
        <v>251</v>
      </c>
      <c r="J1093">
        <v>-10</v>
      </c>
      <c r="K1093" t="s">
        <v>8</v>
      </c>
      <c r="M1093" t="s">
        <v>228</v>
      </c>
      <c r="N1093">
        <v>12440038</v>
      </c>
      <c r="O1093" t="s">
        <v>2203</v>
      </c>
      <c r="P1093" s="507">
        <v>44818</v>
      </c>
      <c r="Q1093" t="s">
        <v>187</v>
      </c>
      <c r="R1093" s="507">
        <v>44454</v>
      </c>
      <c r="T1093" t="s">
        <v>5765</v>
      </c>
      <c r="U1093">
        <v>500</v>
      </c>
      <c r="X1093">
        <v>5</v>
      </c>
      <c r="Y1093" t="s">
        <v>259</v>
      </c>
      <c r="AC1093" t="s">
        <v>177</v>
      </c>
      <c r="AD1093" t="s">
        <v>11719</v>
      </c>
      <c r="AE1093">
        <v>44570</v>
      </c>
      <c r="AF1093" t="s">
        <v>11720</v>
      </c>
      <c r="AJ1093" t="s">
        <v>6784</v>
      </c>
      <c r="AK1093" t="s">
        <v>6785</v>
      </c>
      <c r="AL1093">
        <v>0</v>
      </c>
      <c r="AM1093">
        <v>0</v>
      </c>
    </row>
    <row r="1094" spans="1:39" customFormat="1" ht="12.75">
      <c r="A1094">
        <v>4912397</v>
      </c>
      <c r="B1094" t="s">
        <v>7483</v>
      </c>
      <c r="C1094" t="s">
        <v>744</v>
      </c>
      <c r="D1094">
        <v>4912397</v>
      </c>
      <c r="E1094" t="s">
        <v>166</v>
      </c>
      <c r="F1094" t="s">
        <v>169</v>
      </c>
      <c r="H1094" s="507">
        <v>31775</v>
      </c>
      <c r="I1094" t="s">
        <v>167</v>
      </c>
      <c r="J1094">
        <v>-40</v>
      </c>
      <c r="K1094" t="s">
        <v>8</v>
      </c>
      <c r="M1094" t="s">
        <v>203</v>
      </c>
      <c r="N1094">
        <v>8920049</v>
      </c>
      <c r="O1094" t="s">
        <v>211</v>
      </c>
      <c r="P1094" s="507">
        <v>44814</v>
      </c>
      <c r="Q1094" t="s">
        <v>187</v>
      </c>
      <c r="R1094" s="507">
        <v>37432</v>
      </c>
      <c r="S1094" s="507">
        <v>44466</v>
      </c>
      <c r="T1094" t="s">
        <v>7255</v>
      </c>
      <c r="U1094">
        <v>970</v>
      </c>
      <c r="X1094">
        <v>9</v>
      </c>
      <c r="Y1094" t="s">
        <v>259</v>
      </c>
      <c r="AC1094" t="s">
        <v>177</v>
      </c>
      <c r="AD1094" t="s">
        <v>11721</v>
      </c>
      <c r="AE1094">
        <v>69009</v>
      </c>
      <c r="AF1094" t="s">
        <v>11722</v>
      </c>
      <c r="AK1094" t="s">
        <v>7484</v>
      </c>
      <c r="AL1094">
        <v>0</v>
      </c>
      <c r="AM1094">
        <v>0</v>
      </c>
    </row>
    <row r="1095" spans="1:39" customFormat="1" ht="12.75">
      <c r="A1095">
        <v>7885862</v>
      </c>
      <c r="B1095" t="s">
        <v>5893</v>
      </c>
      <c r="C1095" t="s">
        <v>640</v>
      </c>
      <c r="D1095">
        <v>7885862</v>
      </c>
      <c r="E1095" t="s">
        <v>169</v>
      </c>
      <c r="F1095" t="s">
        <v>169</v>
      </c>
      <c r="H1095" s="507">
        <v>41664</v>
      </c>
      <c r="I1095" t="s">
        <v>169</v>
      </c>
      <c r="J1095">
        <v>-9</v>
      </c>
      <c r="K1095" t="s">
        <v>8</v>
      </c>
      <c r="M1095" t="s">
        <v>238</v>
      </c>
      <c r="N1095">
        <v>8780890</v>
      </c>
      <c r="O1095" t="s">
        <v>881</v>
      </c>
      <c r="P1095" s="507">
        <v>44811</v>
      </c>
      <c r="Q1095" t="s">
        <v>187</v>
      </c>
      <c r="R1095" s="507">
        <v>44098</v>
      </c>
      <c r="T1095" t="s">
        <v>5765</v>
      </c>
      <c r="U1095">
        <v>500</v>
      </c>
      <c r="X1095">
        <v>5</v>
      </c>
      <c r="Y1095" t="s">
        <v>259</v>
      </c>
      <c r="AC1095" t="s">
        <v>177</v>
      </c>
      <c r="AD1095" t="s">
        <v>11723</v>
      </c>
      <c r="AE1095">
        <v>78540</v>
      </c>
      <c r="AF1095" t="s">
        <v>11724</v>
      </c>
      <c r="AJ1095">
        <v>761672148</v>
      </c>
      <c r="AK1095" t="s">
        <v>4148</v>
      </c>
      <c r="AL1095">
        <v>0</v>
      </c>
      <c r="AM1095">
        <v>0</v>
      </c>
    </row>
    <row r="1096" spans="1:39" customFormat="1" ht="12.75">
      <c r="A1096">
        <v>9315679</v>
      </c>
      <c r="B1096" t="s">
        <v>1088</v>
      </c>
      <c r="C1096" t="s">
        <v>422</v>
      </c>
      <c r="D1096">
        <v>9315679</v>
      </c>
      <c r="E1096" t="s">
        <v>166</v>
      </c>
      <c r="F1096" t="s">
        <v>166</v>
      </c>
      <c r="H1096" s="507">
        <v>35462</v>
      </c>
      <c r="I1096" t="s">
        <v>167</v>
      </c>
      <c r="J1096">
        <v>-40</v>
      </c>
      <c r="K1096" t="s">
        <v>168</v>
      </c>
      <c r="M1096" t="s">
        <v>170</v>
      </c>
      <c r="N1096">
        <v>8930610</v>
      </c>
      <c r="O1096" t="s">
        <v>3790</v>
      </c>
      <c r="P1096" s="507">
        <v>44774</v>
      </c>
      <c r="Q1096" t="s">
        <v>187</v>
      </c>
      <c r="R1096" s="507">
        <v>39708</v>
      </c>
      <c r="S1096" s="507">
        <v>44075</v>
      </c>
      <c r="T1096" t="s">
        <v>7255</v>
      </c>
      <c r="U1096">
        <v>2182</v>
      </c>
      <c r="V1096" t="s">
        <v>172</v>
      </c>
      <c r="W1096">
        <v>643</v>
      </c>
      <c r="X1096" t="s">
        <v>173</v>
      </c>
      <c r="Y1096" t="s">
        <v>259</v>
      </c>
      <c r="AC1096" t="s">
        <v>177</v>
      </c>
      <c r="AD1096" t="s">
        <v>11725</v>
      </c>
      <c r="AE1096">
        <v>93190</v>
      </c>
      <c r="AF1096" t="s">
        <v>11726</v>
      </c>
      <c r="AI1096">
        <v>674991110</v>
      </c>
      <c r="AJ1096">
        <v>674991110</v>
      </c>
      <c r="AK1096" t="s">
        <v>4149</v>
      </c>
      <c r="AL1096">
        <v>0</v>
      </c>
      <c r="AM1096">
        <v>0</v>
      </c>
    </row>
    <row r="1097" spans="1:39" customFormat="1" ht="12.75">
      <c r="A1097">
        <v>9245107</v>
      </c>
      <c r="B1097" t="s">
        <v>7485</v>
      </c>
      <c r="C1097" t="s">
        <v>183</v>
      </c>
      <c r="D1097">
        <v>9245107</v>
      </c>
      <c r="E1097" t="s">
        <v>166</v>
      </c>
      <c r="F1097" t="s">
        <v>166</v>
      </c>
      <c r="H1097" s="507">
        <v>39008</v>
      </c>
      <c r="I1097" t="s">
        <v>198</v>
      </c>
      <c r="J1097">
        <v>-17</v>
      </c>
      <c r="K1097" t="s">
        <v>168</v>
      </c>
      <c r="M1097" t="s">
        <v>203</v>
      </c>
      <c r="N1097">
        <v>8920067</v>
      </c>
      <c r="O1097" t="s">
        <v>577</v>
      </c>
      <c r="P1097" s="507">
        <v>44817</v>
      </c>
      <c r="Q1097" t="s">
        <v>187</v>
      </c>
      <c r="R1097" s="507">
        <v>41419</v>
      </c>
      <c r="T1097" t="s">
        <v>5765</v>
      </c>
      <c r="U1097">
        <v>1604</v>
      </c>
      <c r="X1097">
        <v>16</v>
      </c>
      <c r="Y1097" t="s">
        <v>259</v>
      </c>
      <c r="AC1097" t="s">
        <v>177</v>
      </c>
      <c r="AD1097" t="s">
        <v>10964</v>
      </c>
      <c r="AE1097">
        <v>92190</v>
      </c>
      <c r="AF1097" t="s">
        <v>11727</v>
      </c>
      <c r="AK1097" t="s">
        <v>5758</v>
      </c>
      <c r="AL1097">
        <v>0</v>
      </c>
      <c r="AM1097">
        <v>0</v>
      </c>
    </row>
    <row r="1098" spans="1:39" customFormat="1" ht="12.75">
      <c r="A1098">
        <v>5915557</v>
      </c>
      <c r="B1098" t="s">
        <v>1090</v>
      </c>
      <c r="C1098" t="s">
        <v>295</v>
      </c>
      <c r="D1098">
        <v>5915557</v>
      </c>
      <c r="E1098" t="s">
        <v>166</v>
      </c>
      <c r="F1098" t="s">
        <v>166</v>
      </c>
      <c r="H1098" s="507">
        <v>30024</v>
      </c>
      <c r="I1098" t="s">
        <v>192</v>
      </c>
      <c r="J1098">
        <v>-50</v>
      </c>
      <c r="K1098" t="s">
        <v>168</v>
      </c>
      <c r="M1098" t="s">
        <v>206</v>
      </c>
      <c r="N1098">
        <v>8771170</v>
      </c>
      <c r="O1098" t="s">
        <v>415</v>
      </c>
      <c r="P1098" s="507">
        <v>44817</v>
      </c>
      <c r="Q1098" t="s">
        <v>187</v>
      </c>
      <c r="R1098" s="507">
        <v>37432</v>
      </c>
      <c r="S1098" s="507">
        <v>44816</v>
      </c>
      <c r="T1098" t="s">
        <v>181</v>
      </c>
      <c r="U1098">
        <v>2214</v>
      </c>
      <c r="V1098" t="s">
        <v>172</v>
      </c>
      <c r="W1098">
        <v>594</v>
      </c>
      <c r="X1098" t="s">
        <v>173</v>
      </c>
      <c r="Y1098" t="s">
        <v>259</v>
      </c>
      <c r="AB1098" s="507">
        <v>44378</v>
      </c>
      <c r="AC1098" t="s">
        <v>177</v>
      </c>
      <c r="AD1098" t="s">
        <v>11728</v>
      </c>
      <c r="AE1098">
        <v>77700</v>
      </c>
      <c r="AF1098" t="s">
        <v>11729</v>
      </c>
      <c r="AK1098" t="s">
        <v>4150</v>
      </c>
      <c r="AL1098">
        <v>0</v>
      </c>
      <c r="AM1098">
        <v>0</v>
      </c>
    </row>
    <row r="1099" spans="1:39" customFormat="1" ht="12.75">
      <c r="A1099">
        <v>7829340</v>
      </c>
      <c r="B1099" t="s">
        <v>1091</v>
      </c>
      <c r="C1099" t="s">
        <v>887</v>
      </c>
      <c r="D1099">
        <v>7829340</v>
      </c>
      <c r="E1099" t="s">
        <v>166</v>
      </c>
      <c r="F1099" t="s">
        <v>166</v>
      </c>
      <c r="H1099" s="507">
        <v>34435</v>
      </c>
      <c r="I1099" t="s">
        <v>167</v>
      </c>
      <c r="J1099">
        <v>-40</v>
      </c>
      <c r="K1099" t="s">
        <v>8</v>
      </c>
      <c r="M1099" t="s">
        <v>236</v>
      </c>
      <c r="N1099">
        <v>12490037</v>
      </c>
      <c r="O1099" t="s">
        <v>2179</v>
      </c>
      <c r="P1099" s="507">
        <v>44774</v>
      </c>
      <c r="Q1099" t="s">
        <v>187</v>
      </c>
      <c r="R1099" s="507">
        <v>37432</v>
      </c>
      <c r="S1099" s="507">
        <v>44761</v>
      </c>
      <c r="T1099" t="s">
        <v>181</v>
      </c>
      <c r="U1099">
        <v>1055</v>
      </c>
      <c r="X1099">
        <v>10</v>
      </c>
      <c r="Y1099" t="s">
        <v>259</v>
      </c>
      <c r="AC1099" t="s">
        <v>177</v>
      </c>
      <c r="AD1099" t="s">
        <v>9848</v>
      </c>
      <c r="AE1099">
        <v>49400</v>
      </c>
      <c r="AF1099" t="s">
        <v>11730</v>
      </c>
      <c r="AH1099" t="s">
        <v>11731</v>
      </c>
      <c r="AJ1099">
        <v>671733628</v>
      </c>
      <c r="AK1099" t="s">
        <v>4872</v>
      </c>
      <c r="AL1099">
        <v>0</v>
      </c>
      <c r="AM1099">
        <v>0</v>
      </c>
    </row>
    <row r="1100" spans="1:39" customFormat="1" ht="12.75">
      <c r="A1100">
        <v>3517641</v>
      </c>
      <c r="B1100" t="s">
        <v>3369</v>
      </c>
      <c r="C1100" t="s">
        <v>333</v>
      </c>
      <c r="D1100">
        <v>3517641</v>
      </c>
      <c r="E1100" t="s">
        <v>166</v>
      </c>
      <c r="F1100" t="s">
        <v>166</v>
      </c>
      <c r="H1100" s="507">
        <v>31509</v>
      </c>
      <c r="I1100" t="s">
        <v>167</v>
      </c>
      <c r="J1100">
        <v>-40</v>
      </c>
      <c r="K1100" t="s">
        <v>168</v>
      </c>
      <c r="M1100" t="s">
        <v>178</v>
      </c>
      <c r="N1100">
        <v>3350014</v>
      </c>
      <c r="O1100" t="s">
        <v>3050</v>
      </c>
      <c r="P1100" s="507">
        <v>44810</v>
      </c>
      <c r="Q1100" t="s">
        <v>187</v>
      </c>
      <c r="R1100" s="507">
        <v>37432</v>
      </c>
      <c r="S1100" s="507">
        <v>44446</v>
      </c>
      <c r="T1100" t="s">
        <v>181</v>
      </c>
      <c r="U1100">
        <v>1610</v>
      </c>
      <c r="X1100">
        <v>16</v>
      </c>
      <c r="Y1100" t="s">
        <v>259</v>
      </c>
      <c r="AC1100" t="s">
        <v>177</v>
      </c>
      <c r="AD1100" t="s">
        <v>11732</v>
      </c>
      <c r="AE1100">
        <v>35650</v>
      </c>
      <c r="AF1100" t="s">
        <v>11733</v>
      </c>
      <c r="AJ1100">
        <v>663655487</v>
      </c>
      <c r="AK1100" t="s">
        <v>7486</v>
      </c>
      <c r="AL1100">
        <v>0</v>
      </c>
      <c r="AM1100">
        <v>0</v>
      </c>
    </row>
    <row r="1101" spans="1:39" customFormat="1" ht="12.75">
      <c r="A1101">
        <v>4941812</v>
      </c>
      <c r="B1101" t="s">
        <v>9452</v>
      </c>
      <c r="C1101" t="s">
        <v>9453</v>
      </c>
      <c r="D1101">
        <v>4941812</v>
      </c>
      <c r="E1101" t="s">
        <v>169</v>
      </c>
      <c r="H1101" s="507">
        <v>41169</v>
      </c>
      <c r="I1101" t="s">
        <v>245</v>
      </c>
      <c r="J1101">
        <v>-11</v>
      </c>
      <c r="K1101" t="s">
        <v>8</v>
      </c>
      <c r="M1101" t="s">
        <v>236</v>
      </c>
      <c r="N1101">
        <v>12490006</v>
      </c>
      <c r="O1101" t="s">
        <v>2172</v>
      </c>
      <c r="P1101" s="507">
        <v>44812</v>
      </c>
      <c r="Q1101" t="s">
        <v>187</v>
      </c>
      <c r="R1101" s="507">
        <v>44812</v>
      </c>
      <c r="T1101" t="s">
        <v>5765</v>
      </c>
      <c r="U1101">
        <v>500</v>
      </c>
      <c r="X1101">
        <v>5</v>
      </c>
      <c r="Y1101" t="s">
        <v>259</v>
      </c>
      <c r="AC1101" t="s">
        <v>177</v>
      </c>
      <c r="AD1101" t="s">
        <v>11734</v>
      </c>
      <c r="AE1101">
        <v>49570</v>
      </c>
      <c r="AF1101" t="s">
        <v>11735</v>
      </c>
      <c r="AH1101" t="s">
        <v>11736</v>
      </c>
      <c r="AJ1101">
        <v>688225923</v>
      </c>
      <c r="AK1101" t="s">
        <v>9454</v>
      </c>
      <c r="AL1101">
        <v>0</v>
      </c>
      <c r="AM1101">
        <v>0</v>
      </c>
    </row>
    <row r="1102" spans="1:39" customFormat="1" ht="12.75">
      <c r="A1102">
        <v>4114256</v>
      </c>
      <c r="B1102" t="s">
        <v>2429</v>
      </c>
      <c r="C1102" t="s">
        <v>744</v>
      </c>
      <c r="D1102">
        <v>4114256</v>
      </c>
      <c r="E1102" t="s">
        <v>166</v>
      </c>
      <c r="F1102" t="s">
        <v>166</v>
      </c>
      <c r="H1102" s="507">
        <v>41189</v>
      </c>
      <c r="I1102" t="s">
        <v>245</v>
      </c>
      <c r="J1102">
        <v>-11</v>
      </c>
      <c r="K1102" t="s">
        <v>8</v>
      </c>
      <c r="M1102" t="s">
        <v>2783</v>
      </c>
      <c r="N1102">
        <v>4410696</v>
      </c>
      <c r="O1102" t="s">
        <v>7272</v>
      </c>
      <c r="P1102" s="507">
        <v>44814</v>
      </c>
      <c r="Q1102" t="s">
        <v>187</v>
      </c>
      <c r="R1102" s="507">
        <v>43744</v>
      </c>
      <c r="T1102" t="s">
        <v>5765</v>
      </c>
      <c r="U1102">
        <v>500</v>
      </c>
      <c r="X1102">
        <v>5</v>
      </c>
      <c r="Y1102" t="s">
        <v>259</v>
      </c>
      <c r="AC1102" t="s">
        <v>177</v>
      </c>
      <c r="AD1102" t="s">
        <v>11737</v>
      </c>
      <c r="AE1102">
        <v>41100</v>
      </c>
      <c r="AF1102" t="s">
        <v>11738</v>
      </c>
      <c r="AI1102">
        <v>629785204</v>
      </c>
      <c r="AJ1102">
        <v>650762400</v>
      </c>
      <c r="AK1102" t="s">
        <v>5535</v>
      </c>
      <c r="AL1102">
        <v>0</v>
      </c>
      <c r="AM1102">
        <v>0</v>
      </c>
    </row>
    <row r="1103" spans="1:39" customFormat="1" ht="12.75">
      <c r="A1103">
        <v>4113413</v>
      </c>
      <c r="B1103" t="s">
        <v>2429</v>
      </c>
      <c r="C1103" t="s">
        <v>194</v>
      </c>
      <c r="D1103">
        <v>4113413</v>
      </c>
      <c r="E1103" t="s">
        <v>166</v>
      </c>
      <c r="F1103" t="s">
        <v>166</v>
      </c>
      <c r="H1103" s="507">
        <v>39135</v>
      </c>
      <c r="I1103" t="s">
        <v>227</v>
      </c>
      <c r="J1103">
        <v>-16</v>
      </c>
      <c r="K1103" t="s">
        <v>8</v>
      </c>
      <c r="M1103" t="s">
        <v>2783</v>
      </c>
      <c r="N1103">
        <v>4410696</v>
      </c>
      <c r="O1103" t="s">
        <v>7272</v>
      </c>
      <c r="P1103" s="507">
        <v>44799</v>
      </c>
      <c r="Q1103" t="s">
        <v>187</v>
      </c>
      <c r="R1103" s="507">
        <v>42700</v>
      </c>
      <c r="S1103" s="507">
        <v>44799</v>
      </c>
      <c r="T1103" t="s">
        <v>181</v>
      </c>
      <c r="U1103">
        <v>1013</v>
      </c>
      <c r="X1103">
        <v>10</v>
      </c>
      <c r="Y1103" t="s">
        <v>259</v>
      </c>
      <c r="AC1103" t="s">
        <v>177</v>
      </c>
      <c r="AD1103" t="s">
        <v>11737</v>
      </c>
      <c r="AE1103">
        <v>41100</v>
      </c>
      <c r="AF1103" t="s">
        <v>11738</v>
      </c>
      <c r="AI1103">
        <v>254239445</v>
      </c>
      <c r="AJ1103">
        <v>629785204</v>
      </c>
      <c r="AK1103" t="s">
        <v>11739</v>
      </c>
      <c r="AL1103">
        <v>0</v>
      </c>
      <c r="AM1103">
        <v>0</v>
      </c>
    </row>
    <row r="1104" spans="1:39" customFormat="1" ht="12.75">
      <c r="A1104">
        <v>49912</v>
      </c>
      <c r="B1104" t="s">
        <v>2430</v>
      </c>
      <c r="C1104" t="s">
        <v>715</v>
      </c>
      <c r="D1104">
        <v>49912</v>
      </c>
      <c r="E1104" t="s">
        <v>166</v>
      </c>
      <c r="F1104" t="s">
        <v>166</v>
      </c>
      <c r="H1104" s="507">
        <v>27061</v>
      </c>
      <c r="I1104" t="s">
        <v>192</v>
      </c>
      <c r="J1104">
        <v>-50</v>
      </c>
      <c r="K1104" t="s">
        <v>168</v>
      </c>
      <c r="M1104" t="s">
        <v>236</v>
      </c>
      <c r="N1104">
        <v>12490040</v>
      </c>
      <c r="O1104" t="s">
        <v>2207</v>
      </c>
      <c r="P1104" s="507">
        <v>44747</v>
      </c>
      <c r="Q1104" t="s">
        <v>187</v>
      </c>
      <c r="R1104" s="507">
        <v>37432</v>
      </c>
      <c r="S1104" s="507">
        <v>44818</v>
      </c>
      <c r="T1104" t="s">
        <v>181</v>
      </c>
      <c r="U1104">
        <v>2093</v>
      </c>
      <c r="V1104" t="s">
        <v>172</v>
      </c>
      <c r="W1104">
        <v>848</v>
      </c>
      <c r="X1104" t="s">
        <v>173</v>
      </c>
      <c r="Y1104" t="s">
        <v>259</v>
      </c>
      <c r="AC1104" t="s">
        <v>177</v>
      </c>
      <c r="AD1104" t="s">
        <v>11740</v>
      </c>
      <c r="AE1104">
        <v>49450</v>
      </c>
      <c r="AF1104" t="s">
        <v>11741</v>
      </c>
      <c r="AI1104">
        <v>241465830</v>
      </c>
      <c r="AJ1104">
        <v>679632712</v>
      </c>
      <c r="AK1104" t="s">
        <v>4873</v>
      </c>
      <c r="AL1104">
        <v>0</v>
      </c>
      <c r="AM1104">
        <v>0</v>
      </c>
    </row>
    <row r="1105" spans="1:39" customFormat="1" ht="12.75">
      <c r="A1105">
        <v>7855389</v>
      </c>
      <c r="B1105" t="s">
        <v>1093</v>
      </c>
      <c r="C1105" t="s">
        <v>284</v>
      </c>
      <c r="D1105">
        <v>7855389</v>
      </c>
      <c r="E1105" t="s">
        <v>166</v>
      </c>
      <c r="F1105" t="s">
        <v>166</v>
      </c>
      <c r="H1105" s="507">
        <v>36836</v>
      </c>
      <c r="I1105" t="s">
        <v>167</v>
      </c>
      <c r="J1105">
        <v>-40</v>
      </c>
      <c r="K1105" t="s">
        <v>8</v>
      </c>
      <c r="M1105" t="s">
        <v>238</v>
      </c>
      <c r="N1105">
        <v>8780114</v>
      </c>
      <c r="O1105" t="s">
        <v>279</v>
      </c>
      <c r="P1105" s="507">
        <v>44806</v>
      </c>
      <c r="Q1105" t="s">
        <v>187</v>
      </c>
      <c r="R1105" s="507">
        <v>39982</v>
      </c>
      <c r="S1105" s="507">
        <v>44802</v>
      </c>
      <c r="T1105" t="s">
        <v>181</v>
      </c>
      <c r="U1105">
        <v>1169</v>
      </c>
      <c r="X1105">
        <v>11</v>
      </c>
      <c r="Y1105" t="s">
        <v>259</v>
      </c>
      <c r="AC1105" t="s">
        <v>177</v>
      </c>
      <c r="AD1105" t="s">
        <v>11742</v>
      </c>
      <c r="AE1105">
        <v>78520</v>
      </c>
      <c r="AF1105" t="s">
        <v>11743</v>
      </c>
      <c r="AJ1105">
        <v>777761751</v>
      </c>
      <c r="AK1105" t="s">
        <v>4151</v>
      </c>
      <c r="AL1105">
        <v>0</v>
      </c>
      <c r="AM1105">
        <v>0</v>
      </c>
    </row>
    <row r="1106" spans="1:39" customFormat="1" ht="12.75">
      <c r="A1106">
        <v>7910761</v>
      </c>
      <c r="B1106" t="s">
        <v>1094</v>
      </c>
      <c r="C1106" t="s">
        <v>1077</v>
      </c>
      <c r="D1106">
        <v>7910761</v>
      </c>
      <c r="E1106" t="s">
        <v>166</v>
      </c>
      <c r="F1106" t="s">
        <v>166</v>
      </c>
      <c r="H1106" s="507">
        <v>32877</v>
      </c>
      <c r="I1106" t="s">
        <v>167</v>
      </c>
      <c r="J1106">
        <v>-40</v>
      </c>
      <c r="K1106" t="s">
        <v>168</v>
      </c>
      <c r="M1106" t="s">
        <v>208</v>
      </c>
      <c r="N1106">
        <v>12850024</v>
      </c>
      <c r="O1106" t="s">
        <v>2184</v>
      </c>
      <c r="P1106" s="507">
        <v>44788</v>
      </c>
      <c r="Q1106" t="s">
        <v>187</v>
      </c>
      <c r="R1106" s="507">
        <v>37432</v>
      </c>
      <c r="S1106" s="507">
        <v>44778</v>
      </c>
      <c r="T1106" t="s">
        <v>181</v>
      </c>
      <c r="U1106">
        <v>2093</v>
      </c>
      <c r="V1106" t="s">
        <v>172</v>
      </c>
      <c r="W1106">
        <v>849</v>
      </c>
      <c r="X1106" t="s">
        <v>173</v>
      </c>
      <c r="Y1106" t="s">
        <v>259</v>
      </c>
      <c r="AB1106" s="507">
        <v>44378</v>
      </c>
      <c r="AC1106" t="s">
        <v>177</v>
      </c>
      <c r="AD1106" t="s">
        <v>10671</v>
      </c>
      <c r="AE1106">
        <v>85170</v>
      </c>
      <c r="AF1106" t="s">
        <v>11744</v>
      </c>
      <c r="AJ1106">
        <v>661100629</v>
      </c>
      <c r="AK1106" t="s">
        <v>4874</v>
      </c>
      <c r="AL1106">
        <v>0</v>
      </c>
      <c r="AM1106">
        <v>0</v>
      </c>
    </row>
    <row r="1107" spans="1:39" customFormat="1" ht="12.75">
      <c r="A1107">
        <v>72206</v>
      </c>
      <c r="B1107" t="s">
        <v>1094</v>
      </c>
      <c r="C1107" t="s">
        <v>1278</v>
      </c>
      <c r="D1107">
        <v>72206</v>
      </c>
      <c r="E1107" t="s">
        <v>166</v>
      </c>
      <c r="F1107" t="s">
        <v>166</v>
      </c>
      <c r="H1107" s="507">
        <v>28707</v>
      </c>
      <c r="I1107" t="s">
        <v>192</v>
      </c>
      <c r="J1107">
        <v>-50</v>
      </c>
      <c r="K1107" t="s">
        <v>8</v>
      </c>
      <c r="M1107" t="s">
        <v>2783</v>
      </c>
      <c r="N1107">
        <v>4410696</v>
      </c>
      <c r="O1107" t="s">
        <v>7272</v>
      </c>
      <c r="P1107" s="507">
        <v>44781</v>
      </c>
      <c r="Q1107" t="s">
        <v>187</v>
      </c>
      <c r="R1107" s="507">
        <v>37432</v>
      </c>
      <c r="S1107" s="507">
        <v>44776</v>
      </c>
      <c r="T1107" t="s">
        <v>181</v>
      </c>
      <c r="U1107">
        <v>930</v>
      </c>
      <c r="X1107">
        <v>9</v>
      </c>
      <c r="Y1107" t="s">
        <v>259</v>
      </c>
      <c r="AB1107" s="507">
        <v>44378</v>
      </c>
      <c r="AC1107" t="s">
        <v>177</v>
      </c>
      <c r="AD1107" t="s">
        <v>11745</v>
      </c>
      <c r="AE1107">
        <v>72120</v>
      </c>
      <c r="AF1107" t="s">
        <v>11746</v>
      </c>
      <c r="AI1107">
        <v>243630527</v>
      </c>
      <c r="AJ1107">
        <v>616414754</v>
      </c>
      <c r="AK1107" t="s">
        <v>4875</v>
      </c>
      <c r="AL1107">
        <v>0</v>
      </c>
      <c r="AM1107">
        <v>0</v>
      </c>
    </row>
    <row r="1108" spans="1:39" customFormat="1" ht="12.75">
      <c r="A1108">
        <v>4464411</v>
      </c>
      <c r="B1108" t="s">
        <v>11747</v>
      </c>
      <c r="C1108" t="s">
        <v>563</v>
      </c>
      <c r="D1108">
        <v>4464411</v>
      </c>
      <c r="E1108" t="s">
        <v>169</v>
      </c>
      <c r="H1108" s="507">
        <v>42130</v>
      </c>
      <c r="I1108" t="s">
        <v>169</v>
      </c>
      <c r="J1108">
        <v>-9</v>
      </c>
      <c r="K1108" t="s">
        <v>8</v>
      </c>
      <c r="M1108" t="s">
        <v>228</v>
      </c>
      <c r="N1108">
        <v>12440195</v>
      </c>
      <c r="O1108" t="s">
        <v>2265</v>
      </c>
      <c r="P1108" s="507">
        <v>44853</v>
      </c>
      <c r="Q1108" t="s">
        <v>187</v>
      </c>
      <c r="R1108" s="507">
        <v>44853</v>
      </c>
      <c r="S1108" s="507">
        <v>44841</v>
      </c>
      <c r="T1108" t="s">
        <v>181</v>
      </c>
      <c r="U1108">
        <v>500</v>
      </c>
      <c r="X1108">
        <v>5</v>
      </c>
      <c r="Y1108" t="s">
        <v>259</v>
      </c>
      <c r="AC1108" t="s">
        <v>177</v>
      </c>
      <c r="AD1108" t="s">
        <v>11748</v>
      </c>
      <c r="AE1108">
        <v>44410</v>
      </c>
      <c r="AF1108" t="s">
        <v>11749</v>
      </c>
      <c r="AJ1108">
        <v>661210944</v>
      </c>
      <c r="AK1108" t="s">
        <v>11750</v>
      </c>
      <c r="AL1108">
        <v>0</v>
      </c>
      <c r="AM1108">
        <v>0</v>
      </c>
    </row>
    <row r="1109" spans="1:39" customFormat="1" ht="12.75">
      <c r="A1109">
        <v>9463741</v>
      </c>
      <c r="B1109" t="s">
        <v>7487</v>
      </c>
      <c r="C1109" t="s">
        <v>495</v>
      </c>
      <c r="D1109">
        <v>9463741</v>
      </c>
      <c r="E1109" t="s">
        <v>169</v>
      </c>
      <c r="H1109" s="507">
        <v>41573</v>
      </c>
      <c r="I1109" t="s">
        <v>251</v>
      </c>
      <c r="J1109">
        <v>-10</v>
      </c>
      <c r="K1109" t="s">
        <v>8</v>
      </c>
      <c r="M1109" t="s">
        <v>246</v>
      </c>
      <c r="N1109">
        <v>8940073</v>
      </c>
      <c r="O1109" t="s">
        <v>258</v>
      </c>
      <c r="P1109" s="507">
        <v>44748</v>
      </c>
      <c r="Q1109" t="s">
        <v>187</v>
      </c>
      <c r="R1109" s="507">
        <v>44748</v>
      </c>
      <c r="T1109" t="s">
        <v>5765</v>
      </c>
      <c r="U1109">
        <v>500</v>
      </c>
      <c r="X1109">
        <v>5</v>
      </c>
      <c r="Y1109" t="s">
        <v>259</v>
      </c>
      <c r="AC1109" t="s">
        <v>177</v>
      </c>
      <c r="AD1109" t="s">
        <v>11751</v>
      </c>
      <c r="AE1109">
        <v>94120</v>
      </c>
      <c r="AF1109" t="s">
        <v>11752</v>
      </c>
      <c r="AG1109">
        <v>41</v>
      </c>
      <c r="AI1109" t="s">
        <v>7488</v>
      </c>
      <c r="AJ1109" t="s">
        <v>7489</v>
      </c>
      <c r="AK1109" t="s">
        <v>7490</v>
      </c>
      <c r="AL1109">
        <v>0</v>
      </c>
      <c r="AM1109">
        <v>0</v>
      </c>
    </row>
    <row r="1110" spans="1:39" customFormat="1" ht="12.75">
      <c r="A1110">
        <v>9538603</v>
      </c>
      <c r="B1110" t="s">
        <v>5894</v>
      </c>
      <c r="C1110" t="s">
        <v>680</v>
      </c>
      <c r="D1110">
        <v>9538603</v>
      </c>
      <c r="E1110" t="s">
        <v>166</v>
      </c>
      <c r="F1110" t="s">
        <v>166</v>
      </c>
      <c r="H1110" s="507">
        <v>40951</v>
      </c>
      <c r="I1110" t="s">
        <v>245</v>
      </c>
      <c r="J1110">
        <v>-11</v>
      </c>
      <c r="K1110" t="s">
        <v>168</v>
      </c>
      <c r="M1110" t="s">
        <v>232</v>
      </c>
      <c r="N1110">
        <v>8950481</v>
      </c>
      <c r="O1110" t="s">
        <v>457</v>
      </c>
      <c r="P1110" s="507">
        <v>44815</v>
      </c>
      <c r="Q1110" t="s">
        <v>187</v>
      </c>
      <c r="R1110" s="507">
        <v>43733</v>
      </c>
      <c r="T1110" t="s">
        <v>5765</v>
      </c>
      <c r="U1110">
        <v>609</v>
      </c>
      <c r="X1110">
        <v>6</v>
      </c>
      <c r="Y1110" t="s">
        <v>259</v>
      </c>
      <c r="AC1110" t="s">
        <v>177</v>
      </c>
      <c r="AD1110" t="s">
        <v>11753</v>
      </c>
      <c r="AE1110">
        <v>95570</v>
      </c>
      <c r="AF1110" t="s">
        <v>11754</v>
      </c>
      <c r="AJ1110">
        <v>667086601</v>
      </c>
      <c r="AK1110" t="s">
        <v>11755</v>
      </c>
      <c r="AL1110">
        <v>0</v>
      </c>
      <c r="AM1110">
        <v>0</v>
      </c>
    </row>
    <row r="1111" spans="1:39" customFormat="1" ht="12.75">
      <c r="A1111">
        <v>3538941</v>
      </c>
      <c r="B1111" t="s">
        <v>7491</v>
      </c>
      <c r="C1111" t="s">
        <v>442</v>
      </c>
      <c r="D1111">
        <v>3538941</v>
      </c>
      <c r="E1111" t="s">
        <v>166</v>
      </c>
      <c r="F1111" t="s">
        <v>166</v>
      </c>
      <c r="H1111" s="507">
        <v>40373</v>
      </c>
      <c r="I1111" t="s">
        <v>254</v>
      </c>
      <c r="J1111">
        <v>-13</v>
      </c>
      <c r="K1111" t="s">
        <v>168</v>
      </c>
      <c r="M1111" t="s">
        <v>178</v>
      </c>
      <c r="N1111">
        <v>3350022</v>
      </c>
      <c r="O1111" t="s">
        <v>225</v>
      </c>
      <c r="P1111" s="507">
        <v>44796</v>
      </c>
      <c r="Q1111" t="s">
        <v>187</v>
      </c>
      <c r="R1111" s="507">
        <v>43720</v>
      </c>
      <c r="T1111" t="s">
        <v>5765</v>
      </c>
      <c r="U1111">
        <v>613</v>
      </c>
      <c r="X1111">
        <v>6</v>
      </c>
      <c r="Y1111" t="s">
        <v>259</v>
      </c>
      <c r="AC1111" t="s">
        <v>177</v>
      </c>
      <c r="AD1111" t="s">
        <v>11756</v>
      </c>
      <c r="AE1111">
        <v>35150</v>
      </c>
      <c r="AF1111" t="s">
        <v>11757</v>
      </c>
      <c r="AI1111">
        <v>222157069</v>
      </c>
      <c r="AJ1111">
        <v>652738484</v>
      </c>
      <c r="AK1111" t="s">
        <v>7492</v>
      </c>
      <c r="AL1111">
        <v>0</v>
      </c>
      <c r="AM1111">
        <v>0</v>
      </c>
    </row>
    <row r="1112" spans="1:39" customFormat="1" ht="12.75">
      <c r="A1112">
        <v>3540746</v>
      </c>
      <c r="B1112" t="s">
        <v>6322</v>
      </c>
      <c r="C1112" t="s">
        <v>1830</v>
      </c>
      <c r="D1112">
        <v>3540746</v>
      </c>
      <c r="E1112" t="s">
        <v>166</v>
      </c>
      <c r="F1112" t="s">
        <v>166</v>
      </c>
      <c r="H1112" s="507">
        <v>41094</v>
      </c>
      <c r="I1112" t="s">
        <v>245</v>
      </c>
      <c r="J1112">
        <v>-11</v>
      </c>
      <c r="K1112" t="s">
        <v>8</v>
      </c>
      <c r="M1112" t="s">
        <v>178</v>
      </c>
      <c r="N1112">
        <v>3350199</v>
      </c>
      <c r="O1112" t="s">
        <v>3035</v>
      </c>
      <c r="P1112" s="507">
        <v>44816</v>
      </c>
      <c r="Q1112" t="s">
        <v>187</v>
      </c>
      <c r="R1112" s="507">
        <v>44483</v>
      </c>
      <c r="T1112" t="s">
        <v>5765</v>
      </c>
      <c r="U1112">
        <v>500</v>
      </c>
      <c r="X1112">
        <v>5</v>
      </c>
      <c r="Y1112" t="s">
        <v>259</v>
      </c>
      <c r="AC1112" t="s">
        <v>177</v>
      </c>
      <c r="AD1112" t="s">
        <v>11758</v>
      </c>
      <c r="AE1112">
        <v>35150</v>
      </c>
      <c r="AF1112" t="s">
        <v>11759</v>
      </c>
      <c r="AJ1112">
        <v>661724767</v>
      </c>
      <c r="AK1112" t="s">
        <v>7493</v>
      </c>
      <c r="AL1112">
        <v>0</v>
      </c>
      <c r="AM1112">
        <v>0</v>
      </c>
    </row>
    <row r="1113" spans="1:39" customFormat="1" ht="12.75">
      <c r="A1113">
        <v>2941697</v>
      </c>
      <c r="B1113" t="s">
        <v>6322</v>
      </c>
      <c r="C1113" t="s">
        <v>325</v>
      </c>
      <c r="D1113">
        <v>2941697</v>
      </c>
      <c r="E1113" t="s">
        <v>166</v>
      </c>
      <c r="F1113" t="s">
        <v>166</v>
      </c>
      <c r="H1113" s="507">
        <v>41452</v>
      </c>
      <c r="I1113" t="s">
        <v>251</v>
      </c>
      <c r="J1113">
        <v>-10</v>
      </c>
      <c r="K1113" t="s">
        <v>168</v>
      </c>
      <c r="M1113" t="s">
        <v>3025</v>
      </c>
      <c r="N1113">
        <v>3290010</v>
      </c>
      <c r="O1113" t="s">
        <v>3032</v>
      </c>
      <c r="P1113" s="507">
        <v>44822</v>
      </c>
      <c r="Q1113" t="s">
        <v>187</v>
      </c>
      <c r="R1113" s="507">
        <v>44469</v>
      </c>
      <c r="T1113" t="s">
        <v>5765</v>
      </c>
      <c r="U1113">
        <v>537</v>
      </c>
      <c r="X1113">
        <v>5</v>
      </c>
      <c r="Y1113" t="s">
        <v>259</v>
      </c>
      <c r="AC1113" t="s">
        <v>177</v>
      </c>
      <c r="AD1113" t="s">
        <v>10910</v>
      </c>
      <c r="AE1113">
        <v>29250</v>
      </c>
      <c r="AF1113" t="s">
        <v>11760</v>
      </c>
      <c r="AJ1113" t="s">
        <v>11761</v>
      </c>
      <c r="AK1113" t="s">
        <v>11762</v>
      </c>
      <c r="AL1113">
        <v>0</v>
      </c>
      <c r="AM1113">
        <v>0</v>
      </c>
    </row>
    <row r="1114" spans="1:39" customFormat="1" ht="12.75">
      <c r="A1114">
        <v>9255833</v>
      </c>
      <c r="B1114" t="s">
        <v>5895</v>
      </c>
      <c r="C1114" t="s">
        <v>588</v>
      </c>
      <c r="D1114">
        <v>9255833</v>
      </c>
      <c r="E1114" t="s">
        <v>169</v>
      </c>
      <c r="F1114" t="s">
        <v>169</v>
      </c>
      <c r="H1114" s="507">
        <v>41034</v>
      </c>
      <c r="I1114" t="s">
        <v>245</v>
      </c>
      <c r="J1114">
        <v>-11</v>
      </c>
      <c r="K1114" t="s">
        <v>8</v>
      </c>
      <c r="M1114" t="s">
        <v>203</v>
      </c>
      <c r="N1114">
        <v>8920309</v>
      </c>
      <c r="O1114" t="s">
        <v>331</v>
      </c>
      <c r="P1114" s="507">
        <v>44776</v>
      </c>
      <c r="Q1114" t="s">
        <v>187</v>
      </c>
      <c r="R1114" s="507">
        <v>44114</v>
      </c>
      <c r="T1114" t="s">
        <v>5765</v>
      </c>
      <c r="U1114">
        <v>500</v>
      </c>
      <c r="X1114">
        <v>5</v>
      </c>
      <c r="Y1114" t="s">
        <v>259</v>
      </c>
      <c r="AC1114" t="s">
        <v>177</v>
      </c>
      <c r="AD1114" t="s">
        <v>10436</v>
      </c>
      <c r="AE1114">
        <v>92500</v>
      </c>
      <c r="AF1114" t="s">
        <v>11763</v>
      </c>
      <c r="AK1114" t="s">
        <v>5758</v>
      </c>
      <c r="AL1114">
        <v>0</v>
      </c>
      <c r="AM1114">
        <v>0</v>
      </c>
    </row>
    <row r="1115" spans="1:39" customFormat="1" ht="12.75">
      <c r="A1115">
        <v>9416730</v>
      </c>
      <c r="B1115" t="s">
        <v>1098</v>
      </c>
      <c r="C1115" t="s">
        <v>760</v>
      </c>
      <c r="D1115">
        <v>9416730</v>
      </c>
      <c r="E1115" t="s">
        <v>166</v>
      </c>
      <c r="F1115" t="s">
        <v>166</v>
      </c>
      <c r="H1115" s="507">
        <v>33381</v>
      </c>
      <c r="I1115" t="s">
        <v>167</v>
      </c>
      <c r="J1115">
        <v>-40</v>
      </c>
      <c r="K1115" t="s">
        <v>8</v>
      </c>
      <c r="M1115" t="s">
        <v>238</v>
      </c>
      <c r="N1115">
        <v>8780496</v>
      </c>
      <c r="O1115" t="s">
        <v>270</v>
      </c>
      <c r="P1115" s="507">
        <v>44794</v>
      </c>
      <c r="Q1115" t="s">
        <v>187</v>
      </c>
      <c r="R1115" s="507">
        <v>37432</v>
      </c>
      <c r="S1115" s="507">
        <v>43726</v>
      </c>
      <c r="T1115" t="s">
        <v>7255</v>
      </c>
      <c r="U1115">
        <v>1940</v>
      </c>
      <c r="V1115" t="s">
        <v>172</v>
      </c>
      <c r="W1115">
        <v>103</v>
      </c>
      <c r="X1115" t="s">
        <v>173</v>
      </c>
      <c r="Y1115" t="s">
        <v>259</v>
      </c>
      <c r="AB1115" s="507">
        <v>44378</v>
      </c>
      <c r="AC1115" t="s">
        <v>177</v>
      </c>
      <c r="AD1115" t="s">
        <v>10574</v>
      </c>
      <c r="AE1115">
        <v>94400</v>
      </c>
      <c r="AF1115" t="s">
        <v>11764</v>
      </c>
      <c r="AK1115" t="s">
        <v>4152</v>
      </c>
      <c r="AL1115">
        <v>0</v>
      </c>
      <c r="AM1115">
        <v>0</v>
      </c>
    </row>
    <row r="1116" spans="1:39" customFormat="1" ht="12.75">
      <c r="A1116">
        <v>7862419</v>
      </c>
      <c r="B1116" t="s">
        <v>3957</v>
      </c>
      <c r="C1116" t="s">
        <v>202</v>
      </c>
      <c r="D1116">
        <v>7862419</v>
      </c>
      <c r="E1116" t="s">
        <v>166</v>
      </c>
      <c r="F1116" t="s">
        <v>166</v>
      </c>
      <c r="H1116" s="507">
        <v>36837</v>
      </c>
      <c r="I1116" t="s">
        <v>167</v>
      </c>
      <c r="J1116">
        <v>-40</v>
      </c>
      <c r="K1116" t="s">
        <v>168</v>
      </c>
      <c r="M1116" t="s">
        <v>178</v>
      </c>
      <c r="N1116">
        <v>3350016</v>
      </c>
      <c r="O1116" t="s">
        <v>220</v>
      </c>
      <c r="P1116" s="507">
        <v>44824</v>
      </c>
      <c r="Q1116" t="s">
        <v>187</v>
      </c>
      <c r="R1116" s="507">
        <v>40819</v>
      </c>
      <c r="S1116" s="507">
        <v>44095</v>
      </c>
      <c r="T1116" t="s">
        <v>7255</v>
      </c>
      <c r="U1116">
        <v>1666</v>
      </c>
      <c r="X1116">
        <v>16</v>
      </c>
      <c r="Y1116" t="s">
        <v>259</v>
      </c>
      <c r="AB1116" s="507">
        <v>44743</v>
      </c>
      <c r="AC1116" t="s">
        <v>177</v>
      </c>
      <c r="AD1116" t="s">
        <v>10438</v>
      </c>
      <c r="AE1116">
        <v>72000</v>
      </c>
      <c r="AF1116" t="s">
        <v>11765</v>
      </c>
      <c r="AJ1116">
        <v>750975106</v>
      </c>
      <c r="AK1116" t="s">
        <v>4876</v>
      </c>
      <c r="AL1116">
        <v>0</v>
      </c>
      <c r="AM1116">
        <v>0</v>
      </c>
    </row>
    <row r="1117" spans="1:39" customFormat="1" ht="12.75">
      <c r="A1117">
        <v>5624362</v>
      </c>
      <c r="B1117" t="s">
        <v>7495</v>
      </c>
      <c r="C1117" t="s">
        <v>1606</v>
      </c>
      <c r="D1117">
        <v>5624362</v>
      </c>
      <c r="E1117" t="s">
        <v>166</v>
      </c>
      <c r="F1117" t="s">
        <v>166</v>
      </c>
      <c r="H1117" s="507">
        <v>29348</v>
      </c>
      <c r="I1117" t="s">
        <v>192</v>
      </c>
      <c r="J1117">
        <v>-50</v>
      </c>
      <c r="K1117" t="s">
        <v>168</v>
      </c>
      <c r="M1117" t="s">
        <v>217</v>
      </c>
      <c r="N1117">
        <v>3560039</v>
      </c>
      <c r="O1117" t="s">
        <v>3028</v>
      </c>
      <c r="P1117" s="507">
        <v>44824</v>
      </c>
      <c r="Q1117" t="s">
        <v>187</v>
      </c>
      <c r="R1117" s="507">
        <v>44824</v>
      </c>
      <c r="S1117" s="507">
        <v>44824</v>
      </c>
      <c r="T1117" t="s">
        <v>181</v>
      </c>
      <c r="U1117">
        <v>2974</v>
      </c>
      <c r="V1117" t="s">
        <v>172</v>
      </c>
      <c r="W1117">
        <v>60</v>
      </c>
      <c r="X1117" t="s">
        <v>173</v>
      </c>
      <c r="Y1117" t="s">
        <v>259</v>
      </c>
      <c r="AB1117" s="507">
        <v>44824</v>
      </c>
      <c r="AC1117" t="s">
        <v>337</v>
      </c>
      <c r="AD1117" t="s">
        <v>9690</v>
      </c>
      <c r="AE1117">
        <v>56700</v>
      </c>
      <c r="AF1117" t="s">
        <v>11766</v>
      </c>
      <c r="AK1117" t="s">
        <v>5363</v>
      </c>
      <c r="AL1117">
        <v>0</v>
      </c>
      <c r="AM1117">
        <v>0</v>
      </c>
    </row>
    <row r="1118" spans="1:39" customFormat="1" ht="12.75">
      <c r="A1118">
        <v>9258128</v>
      </c>
      <c r="B1118" t="s">
        <v>8621</v>
      </c>
      <c r="C1118" t="s">
        <v>3596</v>
      </c>
      <c r="D1118">
        <v>9258128</v>
      </c>
      <c r="E1118" t="s">
        <v>166</v>
      </c>
      <c r="H1118" s="507">
        <v>38002</v>
      </c>
      <c r="I1118" t="s">
        <v>7238</v>
      </c>
      <c r="J1118">
        <v>-19</v>
      </c>
      <c r="K1118" t="s">
        <v>8</v>
      </c>
      <c r="M1118" t="s">
        <v>203</v>
      </c>
      <c r="N1118">
        <v>8920031</v>
      </c>
      <c r="O1118" t="s">
        <v>269</v>
      </c>
      <c r="P1118" s="507">
        <v>44820</v>
      </c>
      <c r="Q1118" t="s">
        <v>187</v>
      </c>
      <c r="R1118" s="507">
        <v>44741</v>
      </c>
      <c r="S1118" s="507">
        <v>44819</v>
      </c>
      <c r="T1118" t="s">
        <v>181</v>
      </c>
      <c r="U1118">
        <v>1900</v>
      </c>
      <c r="X1118">
        <v>19</v>
      </c>
      <c r="Y1118" t="s">
        <v>259</v>
      </c>
      <c r="AB1118" s="507">
        <v>44743</v>
      </c>
      <c r="AC1118" t="s">
        <v>337</v>
      </c>
      <c r="AD1118" t="s">
        <v>11767</v>
      </c>
      <c r="AE1118">
        <v>28019</v>
      </c>
      <c r="AF1118" t="s">
        <v>11768</v>
      </c>
      <c r="AK1118" t="s">
        <v>8622</v>
      </c>
      <c r="AL1118">
        <v>0</v>
      </c>
      <c r="AM1118">
        <v>0</v>
      </c>
    </row>
    <row r="1119" spans="1:39" customFormat="1" ht="12.75">
      <c r="A1119">
        <v>7734378</v>
      </c>
      <c r="B1119" t="s">
        <v>2431</v>
      </c>
      <c r="C1119" t="s">
        <v>671</v>
      </c>
      <c r="D1119">
        <v>7734378</v>
      </c>
      <c r="E1119" t="s">
        <v>166</v>
      </c>
      <c r="F1119" t="s">
        <v>166</v>
      </c>
      <c r="H1119" s="507">
        <v>41398</v>
      </c>
      <c r="I1119" t="s">
        <v>251</v>
      </c>
      <c r="J1119">
        <v>-10</v>
      </c>
      <c r="K1119" t="s">
        <v>8</v>
      </c>
      <c r="M1119" t="s">
        <v>206</v>
      </c>
      <c r="N1119">
        <v>8771202</v>
      </c>
      <c r="O1119" t="s">
        <v>537</v>
      </c>
      <c r="P1119" s="507">
        <v>44797</v>
      </c>
      <c r="Q1119" t="s">
        <v>187</v>
      </c>
      <c r="R1119" s="507">
        <v>44461</v>
      </c>
      <c r="T1119" t="s">
        <v>5765</v>
      </c>
      <c r="U1119">
        <v>528</v>
      </c>
      <c r="X1119">
        <v>5</v>
      </c>
      <c r="Y1119" t="s">
        <v>259</v>
      </c>
      <c r="AC1119" t="s">
        <v>177</v>
      </c>
      <c r="AD1119" t="s">
        <v>11769</v>
      </c>
      <c r="AE1119">
        <v>77550</v>
      </c>
      <c r="AF1119" t="s">
        <v>11770</v>
      </c>
      <c r="AJ1119" t="s">
        <v>6947</v>
      </c>
      <c r="AK1119" t="s">
        <v>6948</v>
      </c>
      <c r="AL1119">
        <v>0</v>
      </c>
      <c r="AM1119">
        <v>0</v>
      </c>
    </row>
    <row r="1120" spans="1:39" customFormat="1" ht="12.75">
      <c r="A1120">
        <v>7849337</v>
      </c>
      <c r="B1120" t="s">
        <v>3400</v>
      </c>
      <c r="C1120" t="s">
        <v>2253</v>
      </c>
      <c r="D1120">
        <v>7849337</v>
      </c>
      <c r="E1120" t="s">
        <v>166</v>
      </c>
      <c r="F1120" t="s">
        <v>166</v>
      </c>
      <c r="H1120" s="507">
        <v>35541</v>
      </c>
      <c r="I1120" t="s">
        <v>167</v>
      </c>
      <c r="J1120">
        <v>-40</v>
      </c>
      <c r="K1120" t="s">
        <v>8</v>
      </c>
      <c r="M1120" t="s">
        <v>203</v>
      </c>
      <c r="N1120">
        <v>8920309</v>
      </c>
      <c r="O1120" t="s">
        <v>331</v>
      </c>
      <c r="P1120" s="507">
        <v>44776</v>
      </c>
      <c r="Q1120" t="s">
        <v>187</v>
      </c>
      <c r="R1120" s="507">
        <v>39335</v>
      </c>
      <c r="S1120" s="507">
        <v>44368</v>
      </c>
      <c r="T1120" t="s">
        <v>7255</v>
      </c>
      <c r="U1120">
        <v>1200</v>
      </c>
      <c r="X1120">
        <v>12</v>
      </c>
      <c r="Y1120" t="s">
        <v>259</v>
      </c>
      <c r="AB1120" s="507">
        <v>44378</v>
      </c>
      <c r="AC1120" t="s">
        <v>177</v>
      </c>
      <c r="AD1120" t="s">
        <v>10077</v>
      </c>
      <c r="AE1120">
        <v>78500</v>
      </c>
      <c r="AF1120" t="s">
        <v>11771</v>
      </c>
      <c r="AK1120" t="s">
        <v>6588</v>
      </c>
      <c r="AL1120">
        <v>0</v>
      </c>
      <c r="AM1120">
        <v>0</v>
      </c>
    </row>
    <row r="1121" spans="1:39" customFormat="1" ht="12.75">
      <c r="A1121">
        <v>5319551</v>
      </c>
      <c r="B1121" t="s">
        <v>2432</v>
      </c>
      <c r="C1121" t="s">
        <v>456</v>
      </c>
      <c r="D1121">
        <v>5319551</v>
      </c>
      <c r="E1121" t="s">
        <v>166</v>
      </c>
      <c r="F1121" t="s">
        <v>166</v>
      </c>
      <c r="H1121" s="507">
        <v>35588</v>
      </c>
      <c r="I1121" t="s">
        <v>167</v>
      </c>
      <c r="J1121">
        <v>-40</v>
      </c>
      <c r="K1121" t="s">
        <v>168</v>
      </c>
      <c r="M1121" t="s">
        <v>2155</v>
      </c>
      <c r="N1121">
        <v>12530060</v>
      </c>
      <c r="O1121" t="s">
        <v>6231</v>
      </c>
      <c r="P1121" s="507">
        <v>44812</v>
      </c>
      <c r="Q1121" t="s">
        <v>187</v>
      </c>
      <c r="R1121" s="507">
        <v>38630</v>
      </c>
      <c r="S1121" s="507">
        <v>44469</v>
      </c>
      <c r="T1121" t="s">
        <v>7255</v>
      </c>
      <c r="U1121">
        <v>1714</v>
      </c>
      <c r="X1121">
        <v>17</v>
      </c>
      <c r="Y1121" t="s">
        <v>259</v>
      </c>
      <c r="AC1121" t="s">
        <v>177</v>
      </c>
      <c r="AD1121" t="s">
        <v>10886</v>
      </c>
      <c r="AE1121">
        <v>53170</v>
      </c>
      <c r="AF1121" t="s">
        <v>11772</v>
      </c>
      <c r="AJ1121">
        <v>611027773</v>
      </c>
      <c r="AK1121" t="s">
        <v>7140</v>
      </c>
      <c r="AL1121">
        <v>0</v>
      </c>
      <c r="AM1121">
        <v>0</v>
      </c>
    </row>
    <row r="1122" spans="1:39" customFormat="1" ht="12.75">
      <c r="A1122">
        <v>781281</v>
      </c>
      <c r="B1122" t="s">
        <v>1099</v>
      </c>
      <c r="C1122" t="s">
        <v>3294</v>
      </c>
      <c r="D1122">
        <v>781281</v>
      </c>
      <c r="E1122" t="s">
        <v>166</v>
      </c>
      <c r="F1122" t="s">
        <v>166</v>
      </c>
      <c r="H1122" s="507">
        <v>26875</v>
      </c>
      <c r="I1122" t="s">
        <v>192</v>
      </c>
      <c r="J1122">
        <v>-50</v>
      </c>
      <c r="K1122" t="s">
        <v>168</v>
      </c>
      <c r="M1122" t="s">
        <v>246</v>
      </c>
      <c r="N1122">
        <v>8940012</v>
      </c>
      <c r="O1122" t="s">
        <v>655</v>
      </c>
      <c r="P1122" s="507">
        <v>44815</v>
      </c>
      <c r="Q1122" t="s">
        <v>187</v>
      </c>
      <c r="R1122" s="507">
        <v>37432</v>
      </c>
      <c r="S1122" s="507">
        <v>44448</v>
      </c>
      <c r="T1122" t="s">
        <v>7255</v>
      </c>
      <c r="U1122">
        <v>1654</v>
      </c>
      <c r="X1122">
        <v>16</v>
      </c>
      <c r="Y1122" t="s">
        <v>259</v>
      </c>
      <c r="AC1122" t="s">
        <v>177</v>
      </c>
      <c r="AD1122" t="s">
        <v>11773</v>
      </c>
      <c r="AE1122">
        <v>94260</v>
      </c>
      <c r="AF1122" t="s">
        <v>11774</v>
      </c>
      <c r="AJ1122">
        <v>644908252</v>
      </c>
      <c r="AK1122" t="s">
        <v>4153</v>
      </c>
      <c r="AL1122">
        <v>0</v>
      </c>
      <c r="AM1122">
        <v>0</v>
      </c>
    </row>
    <row r="1123" spans="1:39" customFormat="1" ht="12.75">
      <c r="A1123">
        <v>2942933</v>
      </c>
      <c r="B1123" t="s">
        <v>7496</v>
      </c>
      <c r="C1123" t="s">
        <v>622</v>
      </c>
      <c r="D1123">
        <v>2942933</v>
      </c>
      <c r="E1123" t="s">
        <v>169</v>
      </c>
      <c r="H1123" s="507">
        <v>41127</v>
      </c>
      <c r="I1123" t="s">
        <v>245</v>
      </c>
      <c r="J1123">
        <v>-11</v>
      </c>
      <c r="K1123" t="s">
        <v>8</v>
      </c>
      <c r="M1123" t="s">
        <v>3025</v>
      </c>
      <c r="N1123">
        <v>3290027</v>
      </c>
      <c r="O1123" t="s">
        <v>3062</v>
      </c>
      <c r="P1123" s="507">
        <v>44836</v>
      </c>
      <c r="Q1123" t="s">
        <v>187</v>
      </c>
      <c r="R1123" s="507">
        <v>44836</v>
      </c>
      <c r="T1123" t="s">
        <v>5765</v>
      </c>
      <c r="U1123">
        <v>500</v>
      </c>
      <c r="X1123">
        <v>5</v>
      </c>
      <c r="Y1123" t="s">
        <v>259</v>
      </c>
      <c r="AC1123" t="s">
        <v>177</v>
      </c>
      <c r="AD1123" t="s">
        <v>11775</v>
      </c>
      <c r="AE1123">
        <v>29860</v>
      </c>
      <c r="AF1123" t="s">
        <v>11776</v>
      </c>
      <c r="AK1123" t="s">
        <v>11777</v>
      </c>
      <c r="AL1123">
        <v>0</v>
      </c>
      <c r="AM1123">
        <v>0</v>
      </c>
    </row>
    <row r="1124" spans="1:39" customFormat="1" ht="12.75">
      <c r="A1124">
        <v>519228</v>
      </c>
      <c r="B1124" t="s">
        <v>2433</v>
      </c>
      <c r="C1124" t="s">
        <v>391</v>
      </c>
      <c r="D1124">
        <v>519228</v>
      </c>
      <c r="E1124" t="s">
        <v>166</v>
      </c>
      <c r="F1124" t="s">
        <v>166</v>
      </c>
      <c r="H1124" s="507">
        <v>34425</v>
      </c>
      <c r="I1124" t="s">
        <v>167</v>
      </c>
      <c r="J1124">
        <v>-40</v>
      </c>
      <c r="K1124" t="s">
        <v>8</v>
      </c>
      <c r="M1124" t="s">
        <v>3025</v>
      </c>
      <c r="N1124">
        <v>3290047</v>
      </c>
      <c r="O1124" t="s">
        <v>3701</v>
      </c>
      <c r="P1124" s="507">
        <v>44825</v>
      </c>
      <c r="Q1124" t="s">
        <v>187</v>
      </c>
      <c r="R1124" s="507">
        <v>38259</v>
      </c>
      <c r="S1124" s="507">
        <v>44439</v>
      </c>
      <c r="T1124" t="s">
        <v>7255</v>
      </c>
      <c r="U1124">
        <v>1395</v>
      </c>
      <c r="X1124">
        <v>13</v>
      </c>
      <c r="Y1124" t="s">
        <v>259</v>
      </c>
      <c r="AB1124" s="507">
        <v>44743</v>
      </c>
      <c r="AC1124" t="s">
        <v>177</v>
      </c>
      <c r="AD1124" t="s">
        <v>9870</v>
      </c>
      <c r="AE1124">
        <v>35000</v>
      </c>
      <c r="AF1124" t="s">
        <v>11778</v>
      </c>
      <c r="AJ1124">
        <v>676773573</v>
      </c>
      <c r="AK1124" t="s">
        <v>5293</v>
      </c>
      <c r="AL1124">
        <v>0</v>
      </c>
      <c r="AM1124">
        <v>0</v>
      </c>
    </row>
    <row r="1125" spans="1:39" customFormat="1" ht="12.75">
      <c r="A1125">
        <v>337065</v>
      </c>
      <c r="B1125" t="s">
        <v>2897</v>
      </c>
      <c r="C1125" t="s">
        <v>202</v>
      </c>
      <c r="D1125">
        <v>337065</v>
      </c>
      <c r="E1125" t="s">
        <v>166</v>
      </c>
      <c r="F1125" t="s">
        <v>166</v>
      </c>
      <c r="H1125" s="507">
        <v>29854</v>
      </c>
      <c r="I1125" t="s">
        <v>192</v>
      </c>
      <c r="J1125">
        <v>-50</v>
      </c>
      <c r="K1125" t="s">
        <v>168</v>
      </c>
      <c r="M1125" t="s">
        <v>175</v>
      </c>
      <c r="N1125">
        <v>4370183</v>
      </c>
      <c r="O1125" t="s">
        <v>2810</v>
      </c>
      <c r="P1125" s="507">
        <v>44780</v>
      </c>
      <c r="Q1125" t="s">
        <v>187</v>
      </c>
      <c r="R1125" s="507">
        <v>37432</v>
      </c>
      <c r="S1125" s="507">
        <v>43720</v>
      </c>
      <c r="T1125" t="s">
        <v>7255</v>
      </c>
      <c r="U1125">
        <v>1607</v>
      </c>
      <c r="X1125">
        <v>16</v>
      </c>
      <c r="Y1125" t="s">
        <v>259</v>
      </c>
      <c r="AC1125" t="s">
        <v>177</v>
      </c>
      <c r="AD1125" t="s">
        <v>10088</v>
      </c>
      <c r="AE1125">
        <v>37000</v>
      </c>
      <c r="AF1125" t="s">
        <v>11779</v>
      </c>
      <c r="AJ1125">
        <v>686208480</v>
      </c>
      <c r="AK1125" t="s">
        <v>5758</v>
      </c>
      <c r="AL1125">
        <v>0</v>
      </c>
      <c r="AM1125">
        <v>0</v>
      </c>
    </row>
    <row r="1126" spans="1:39" customFormat="1" ht="12.75">
      <c r="A1126">
        <v>9133728</v>
      </c>
      <c r="B1126" t="s">
        <v>3295</v>
      </c>
      <c r="C1126" t="s">
        <v>189</v>
      </c>
      <c r="D1126">
        <v>9133728</v>
      </c>
      <c r="E1126" t="s">
        <v>166</v>
      </c>
      <c r="F1126" t="s">
        <v>166</v>
      </c>
      <c r="H1126" s="507">
        <v>36452</v>
      </c>
      <c r="I1126" t="s">
        <v>167</v>
      </c>
      <c r="J1126">
        <v>-40</v>
      </c>
      <c r="K1126" t="s">
        <v>168</v>
      </c>
      <c r="M1126" t="s">
        <v>275</v>
      </c>
      <c r="N1126">
        <v>8910918</v>
      </c>
      <c r="O1126" t="s">
        <v>392</v>
      </c>
      <c r="P1126" s="507">
        <v>44814</v>
      </c>
      <c r="Q1126" t="s">
        <v>187</v>
      </c>
      <c r="R1126" s="507">
        <v>39377</v>
      </c>
      <c r="S1126" s="507">
        <v>44089</v>
      </c>
      <c r="T1126" t="s">
        <v>7255</v>
      </c>
      <c r="U1126">
        <v>2023</v>
      </c>
      <c r="X1126">
        <v>20</v>
      </c>
      <c r="Y1126" t="s">
        <v>259</v>
      </c>
      <c r="AC1126" t="s">
        <v>177</v>
      </c>
      <c r="AD1126" t="s">
        <v>11780</v>
      </c>
      <c r="AE1126">
        <v>91380</v>
      </c>
      <c r="AF1126" t="s">
        <v>11781</v>
      </c>
      <c r="AI1126">
        <v>169347285</v>
      </c>
      <c r="AJ1126">
        <v>659148156</v>
      </c>
      <c r="AK1126" t="s">
        <v>4154</v>
      </c>
      <c r="AL1126">
        <v>0</v>
      </c>
      <c r="AM1126">
        <v>0</v>
      </c>
    </row>
    <row r="1127" spans="1:39" customFormat="1" ht="12.75">
      <c r="A1127">
        <v>368691</v>
      </c>
      <c r="B1127" t="s">
        <v>5896</v>
      </c>
      <c r="C1127" t="s">
        <v>230</v>
      </c>
      <c r="D1127">
        <v>368691</v>
      </c>
      <c r="E1127" t="s">
        <v>166</v>
      </c>
      <c r="F1127" t="s">
        <v>166</v>
      </c>
      <c r="H1127" s="507">
        <v>41078</v>
      </c>
      <c r="I1127" t="s">
        <v>245</v>
      </c>
      <c r="J1127">
        <v>-11</v>
      </c>
      <c r="K1127" t="s">
        <v>168</v>
      </c>
      <c r="M1127" t="s">
        <v>2770</v>
      </c>
      <c r="N1127">
        <v>4360454</v>
      </c>
      <c r="O1127" t="s">
        <v>2823</v>
      </c>
      <c r="P1127" s="507">
        <v>44812</v>
      </c>
      <c r="Q1127" t="s">
        <v>187</v>
      </c>
      <c r="R1127" s="507">
        <v>43502</v>
      </c>
      <c r="T1127" t="s">
        <v>5765</v>
      </c>
      <c r="U1127">
        <v>578</v>
      </c>
      <c r="X1127">
        <v>5</v>
      </c>
      <c r="Y1127" t="s">
        <v>259</v>
      </c>
      <c r="AC1127" t="s">
        <v>177</v>
      </c>
      <c r="AD1127" t="s">
        <v>11782</v>
      </c>
      <c r="AE1127">
        <v>36330</v>
      </c>
      <c r="AF1127" t="s">
        <v>11783</v>
      </c>
      <c r="AJ1127">
        <v>681740595</v>
      </c>
      <c r="AK1127" t="s">
        <v>5897</v>
      </c>
      <c r="AL1127">
        <v>0</v>
      </c>
      <c r="AM1127">
        <v>0</v>
      </c>
    </row>
    <row r="1128" spans="1:39" customFormat="1" ht="12.75">
      <c r="A1128">
        <v>9218624</v>
      </c>
      <c r="B1128" t="s">
        <v>1102</v>
      </c>
      <c r="C1128" t="s">
        <v>315</v>
      </c>
      <c r="D1128">
        <v>9218624</v>
      </c>
      <c r="E1128" t="s">
        <v>166</v>
      </c>
      <c r="F1128" t="s">
        <v>166</v>
      </c>
      <c r="H1128" s="507">
        <v>32182</v>
      </c>
      <c r="I1128" t="s">
        <v>167</v>
      </c>
      <c r="J1128">
        <v>-40</v>
      </c>
      <c r="K1128" t="s">
        <v>168</v>
      </c>
      <c r="M1128" t="s">
        <v>203</v>
      </c>
      <c r="N1128">
        <v>8920151</v>
      </c>
      <c r="O1128" t="s">
        <v>5795</v>
      </c>
      <c r="P1128" s="507">
        <v>44820</v>
      </c>
      <c r="Q1128" t="s">
        <v>187</v>
      </c>
      <c r="R1128" s="507">
        <v>37432</v>
      </c>
      <c r="S1128" s="507">
        <v>44459</v>
      </c>
      <c r="T1128" t="s">
        <v>181</v>
      </c>
      <c r="U1128">
        <v>1874</v>
      </c>
      <c r="X1128">
        <v>18</v>
      </c>
      <c r="Y1128" t="s">
        <v>259</v>
      </c>
      <c r="AC1128" t="s">
        <v>177</v>
      </c>
      <c r="AD1128" t="s">
        <v>10337</v>
      </c>
      <c r="AE1128">
        <v>92320</v>
      </c>
      <c r="AF1128" t="s">
        <v>11784</v>
      </c>
      <c r="AJ1128">
        <v>650936623</v>
      </c>
      <c r="AK1128" t="s">
        <v>4155</v>
      </c>
      <c r="AL1128">
        <v>0</v>
      </c>
      <c r="AM1128">
        <v>0</v>
      </c>
    </row>
    <row r="1129" spans="1:39" customFormat="1" ht="12.75">
      <c r="A1129">
        <v>7225338</v>
      </c>
      <c r="B1129" t="s">
        <v>7141</v>
      </c>
      <c r="C1129" t="s">
        <v>772</v>
      </c>
      <c r="D1129">
        <v>7225338</v>
      </c>
      <c r="E1129" t="s">
        <v>169</v>
      </c>
      <c r="F1129" t="s">
        <v>169</v>
      </c>
      <c r="H1129" s="507">
        <v>41740</v>
      </c>
      <c r="I1129" t="s">
        <v>169</v>
      </c>
      <c r="J1129">
        <v>-9</v>
      </c>
      <c r="K1129" t="s">
        <v>8</v>
      </c>
      <c r="M1129" t="s">
        <v>2152</v>
      </c>
      <c r="N1129">
        <v>12720108</v>
      </c>
      <c r="O1129" t="s">
        <v>2306</v>
      </c>
      <c r="P1129" s="507">
        <v>44844</v>
      </c>
      <c r="Q1129" t="s">
        <v>187</v>
      </c>
      <c r="R1129" s="507">
        <v>44463</v>
      </c>
      <c r="T1129" t="s">
        <v>5765</v>
      </c>
      <c r="U1129">
        <v>500</v>
      </c>
      <c r="X1129">
        <v>5</v>
      </c>
      <c r="Y1129" t="s">
        <v>259</v>
      </c>
      <c r="AC1129" t="s">
        <v>177</v>
      </c>
      <c r="AD1129" t="s">
        <v>11785</v>
      </c>
      <c r="AE1129">
        <v>72650</v>
      </c>
      <c r="AF1129" t="s">
        <v>11786</v>
      </c>
      <c r="AJ1129">
        <v>664714765</v>
      </c>
      <c r="AK1129" t="s">
        <v>7142</v>
      </c>
      <c r="AL1129">
        <v>0</v>
      </c>
      <c r="AM1129">
        <v>0</v>
      </c>
    </row>
    <row r="1130" spans="1:39" customFormat="1" ht="12.75">
      <c r="A1130">
        <v>368627</v>
      </c>
      <c r="B1130" t="s">
        <v>5898</v>
      </c>
      <c r="C1130" t="s">
        <v>636</v>
      </c>
      <c r="D1130">
        <v>368627</v>
      </c>
      <c r="E1130" t="s">
        <v>166</v>
      </c>
      <c r="F1130" t="s">
        <v>166</v>
      </c>
      <c r="H1130" s="507">
        <v>40779</v>
      </c>
      <c r="I1130" t="s">
        <v>267</v>
      </c>
      <c r="J1130">
        <v>-12</v>
      </c>
      <c r="K1130" t="s">
        <v>168</v>
      </c>
      <c r="M1130" t="s">
        <v>2770</v>
      </c>
      <c r="N1130">
        <v>4360454</v>
      </c>
      <c r="O1130" t="s">
        <v>2823</v>
      </c>
      <c r="P1130" s="507">
        <v>44827</v>
      </c>
      <c r="Q1130" t="s">
        <v>187</v>
      </c>
      <c r="R1130" s="507">
        <v>43429</v>
      </c>
      <c r="T1130" t="s">
        <v>5765</v>
      </c>
      <c r="U1130">
        <v>675</v>
      </c>
      <c r="X1130">
        <v>6</v>
      </c>
      <c r="Y1130" t="s">
        <v>259</v>
      </c>
      <c r="AC1130" t="s">
        <v>177</v>
      </c>
      <c r="AD1130" t="s">
        <v>10555</v>
      </c>
      <c r="AE1130">
        <v>36000</v>
      </c>
      <c r="AF1130" t="s">
        <v>11787</v>
      </c>
      <c r="AJ1130">
        <v>678133279</v>
      </c>
      <c r="AK1130" t="s">
        <v>5899</v>
      </c>
      <c r="AL1130">
        <v>0</v>
      </c>
      <c r="AM1130">
        <v>0</v>
      </c>
    </row>
    <row r="1131" spans="1:39" customFormat="1" ht="12.75">
      <c r="A1131">
        <v>7734983</v>
      </c>
      <c r="B1131" t="s">
        <v>7497</v>
      </c>
      <c r="C1131" t="s">
        <v>2998</v>
      </c>
      <c r="D1131">
        <v>7734983</v>
      </c>
      <c r="E1131" t="s">
        <v>169</v>
      </c>
      <c r="F1131" t="s">
        <v>169</v>
      </c>
      <c r="H1131" s="507">
        <v>41466</v>
      </c>
      <c r="I1131" t="s">
        <v>251</v>
      </c>
      <c r="J1131">
        <v>-10</v>
      </c>
      <c r="K1131" t="s">
        <v>8</v>
      </c>
      <c r="M1131" t="s">
        <v>206</v>
      </c>
      <c r="N1131">
        <v>8771398</v>
      </c>
      <c r="O1131" t="s">
        <v>379</v>
      </c>
      <c r="P1131" s="507">
        <v>44811</v>
      </c>
      <c r="Q1131" t="s">
        <v>187</v>
      </c>
      <c r="R1131" s="507">
        <v>44518</v>
      </c>
      <c r="T1131" t="s">
        <v>5765</v>
      </c>
      <c r="U1131">
        <v>500</v>
      </c>
      <c r="X1131">
        <v>5</v>
      </c>
      <c r="Y1131" t="s">
        <v>259</v>
      </c>
      <c r="AC1131" t="s">
        <v>177</v>
      </c>
      <c r="AD1131" t="s">
        <v>11788</v>
      </c>
      <c r="AE1131">
        <v>77600</v>
      </c>
      <c r="AF1131" t="s">
        <v>11789</v>
      </c>
      <c r="AK1131" t="s">
        <v>7498</v>
      </c>
      <c r="AL1131">
        <v>0</v>
      </c>
      <c r="AM1131">
        <v>0</v>
      </c>
    </row>
    <row r="1132" spans="1:39" customFormat="1" ht="12.75">
      <c r="A1132">
        <v>7726622</v>
      </c>
      <c r="B1132" t="s">
        <v>1104</v>
      </c>
      <c r="C1132" t="s">
        <v>871</v>
      </c>
      <c r="D1132">
        <v>7726622</v>
      </c>
      <c r="E1132" t="s">
        <v>166</v>
      </c>
      <c r="F1132" t="s">
        <v>166</v>
      </c>
      <c r="H1132" s="507">
        <v>36578</v>
      </c>
      <c r="I1132" t="s">
        <v>167</v>
      </c>
      <c r="J1132">
        <v>-40</v>
      </c>
      <c r="K1132" t="s">
        <v>8</v>
      </c>
      <c r="M1132" t="s">
        <v>206</v>
      </c>
      <c r="N1132">
        <v>8770426</v>
      </c>
      <c r="O1132" t="s">
        <v>507</v>
      </c>
      <c r="P1132" s="507">
        <v>44807</v>
      </c>
      <c r="Q1132" t="s">
        <v>187</v>
      </c>
      <c r="R1132" s="507">
        <v>41528</v>
      </c>
      <c r="S1132" s="507">
        <v>44442</v>
      </c>
      <c r="T1132" t="s">
        <v>7255</v>
      </c>
      <c r="U1132">
        <v>848</v>
      </c>
      <c r="X1132">
        <v>8</v>
      </c>
      <c r="Y1132" t="s">
        <v>259</v>
      </c>
      <c r="AC1132" t="s">
        <v>177</v>
      </c>
      <c r="AD1132" t="s">
        <v>10767</v>
      </c>
      <c r="AE1132">
        <v>77380</v>
      </c>
      <c r="AF1132" t="s">
        <v>11790</v>
      </c>
      <c r="AK1132" t="s">
        <v>4156</v>
      </c>
      <c r="AL1132">
        <v>0</v>
      </c>
      <c r="AM1132">
        <v>0</v>
      </c>
    </row>
    <row r="1133" spans="1:39" customFormat="1" ht="12.75">
      <c r="A1133">
        <v>3729601</v>
      </c>
      <c r="B1133" t="s">
        <v>3465</v>
      </c>
      <c r="C1133" t="s">
        <v>403</v>
      </c>
      <c r="D1133">
        <v>3729601</v>
      </c>
      <c r="E1133" t="s">
        <v>166</v>
      </c>
      <c r="F1133" t="s">
        <v>166</v>
      </c>
      <c r="H1133" s="507">
        <v>39121</v>
      </c>
      <c r="I1133" t="s">
        <v>227</v>
      </c>
      <c r="J1133">
        <v>-16</v>
      </c>
      <c r="K1133" t="s">
        <v>8</v>
      </c>
      <c r="M1133" t="s">
        <v>175</v>
      </c>
      <c r="N1133">
        <v>4370002</v>
      </c>
      <c r="O1133" t="s">
        <v>2769</v>
      </c>
      <c r="P1133" s="507">
        <v>44804</v>
      </c>
      <c r="Q1133" t="s">
        <v>187</v>
      </c>
      <c r="R1133" s="507">
        <v>43018</v>
      </c>
      <c r="T1133" t="s">
        <v>5765</v>
      </c>
      <c r="U1133">
        <v>943</v>
      </c>
      <c r="X1133">
        <v>9</v>
      </c>
      <c r="Y1133" t="s">
        <v>259</v>
      </c>
      <c r="AC1133" t="s">
        <v>177</v>
      </c>
      <c r="AD1133" t="s">
        <v>10088</v>
      </c>
      <c r="AE1133">
        <v>37000</v>
      </c>
      <c r="AF1133" t="s">
        <v>11791</v>
      </c>
      <c r="AI1133">
        <v>247666058</v>
      </c>
      <c r="AJ1133">
        <v>611647363</v>
      </c>
      <c r="AK1133" t="s">
        <v>5536</v>
      </c>
      <c r="AL1133">
        <v>0</v>
      </c>
      <c r="AM1133">
        <v>0</v>
      </c>
    </row>
    <row r="1134" spans="1:39" customFormat="1" ht="12.75">
      <c r="A1134">
        <v>5317410</v>
      </c>
      <c r="B1134" t="s">
        <v>11792</v>
      </c>
      <c r="C1134" t="s">
        <v>9556</v>
      </c>
      <c r="D1134">
        <v>5317410</v>
      </c>
      <c r="E1134" t="s">
        <v>169</v>
      </c>
      <c r="H1134" s="507">
        <v>28817</v>
      </c>
      <c r="I1134" t="s">
        <v>192</v>
      </c>
      <c r="J1134">
        <v>-50</v>
      </c>
      <c r="K1134" t="s">
        <v>8</v>
      </c>
      <c r="M1134" t="s">
        <v>2152</v>
      </c>
      <c r="N1134">
        <v>12720071</v>
      </c>
      <c r="O1134" t="s">
        <v>2212</v>
      </c>
      <c r="P1134" s="507">
        <v>44847</v>
      </c>
      <c r="Q1134" t="s">
        <v>187</v>
      </c>
      <c r="R1134" s="507">
        <v>37510</v>
      </c>
      <c r="S1134" s="507">
        <v>44823</v>
      </c>
      <c r="T1134" t="s">
        <v>181</v>
      </c>
      <c r="U1134">
        <v>860</v>
      </c>
      <c r="X1134">
        <v>8</v>
      </c>
      <c r="Y1134" t="s">
        <v>259</v>
      </c>
      <c r="AC1134" t="s">
        <v>177</v>
      </c>
      <c r="AD1134" t="s">
        <v>2110</v>
      </c>
      <c r="AE1134">
        <v>72300</v>
      </c>
      <c r="AF1134" t="s">
        <v>11793</v>
      </c>
      <c r="AI1134">
        <v>243921652</v>
      </c>
      <c r="AJ1134" t="s">
        <v>11794</v>
      </c>
      <c r="AK1134" t="s">
        <v>11795</v>
      </c>
      <c r="AL1134">
        <v>0</v>
      </c>
      <c r="AM1134">
        <v>0</v>
      </c>
    </row>
    <row r="1135" spans="1:39" customFormat="1" ht="12.75">
      <c r="A1135">
        <v>7226709</v>
      </c>
      <c r="B1135" t="s">
        <v>11796</v>
      </c>
      <c r="C1135" t="s">
        <v>1019</v>
      </c>
      <c r="D1135">
        <v>7226709</v>
      </c>
      <c r="E1135" t="s">
        <v>169</v>
      </c>
      <c r="H1135" s="507">
        <v>41621</v>
      </c>
      <c r="I1135" t="s">
        <v>251</v>
      </c>
      <c r="J1135">
        <v>-10</v>
      </c>
      <c r="K1135" t="s">
        <v>8</v>
      </c>
      <c r="M1135" t="s">
        <v>2152</v>
      </c>
      <c r="N1135">
        <v>12720079</v>
      </c>
      <c r="O1135" t="s">
        <v>2454</v>
      </c>
      <c r="P1135" s="507">
        <v>44831</v>
      </c>
      <c r="Q1135" t="s">
        <v>187</v>
      </c>
      <c r="R1135" s="507">
        <v>44831</v>
      </c>
      <c r="S1135" s="507">
        <v>44820</v>
      </c>
      <c r="T1135" t="s">
        <v>181</v>
      </c>
      <c r="U1135">
        <v>500</v>
      </c>
      <c r="X1135">
        <v>5</v>
      </c>
      <c r="Y1135" t="s">
        <v>259</v>
      </c>
      <c r="AC1135" t="s">
        <v>177</v>
      </c>
      <c r="AD1135" t="s">
        <v>11797</v>
      </c>
      <c r="AE1135">
        <v>72610</v>
      </c>
      <c r="AF1135" t="s">
        <v>11798</v>
      </c>
      <c r="AJ1135">
        <v>625756837</v>
      </c>
      <c r="AK1135" t="s">
        <v>11799</v>
      </c>
      <c r="AL1135">
        <v>0</v>
      </c>
      <c r="AM1135">
        <v>0</v>
      </c>
    </row>
    <row r="1136" spans="1:39" customFormat="1" ht="12.75">
      <c r="A1136">
        <v>9240235</v>
      </c>
      <c r="B1136" t="s">
        <v>1106</v>
      </c>
      <c r="C1136" t="s">
        <v>1107</v>
      </c>
      <c r="D1136">
        <v>9240235</v>
      </c>
      <c r="E1136" t="s">
        <v>166</v>
      </c>
      <c r="F1136" t="s">
        <v>166</v>
      </c>
      <c r="H1136" s="507">
        <v>36195</v>
      </c>
      <c r="I1136" t="s">
        <v>167</v>
      </c>
      <c r="J1136">
        <v>-40</v>
      </c>
      <c r="K1136" t="s">
        <v>8</v>
      </c>
      <c r="M1136" t="s">
        <v>203</v>
      </c>
      <c r="N1136">
        <v>8920312</v>
      </c>
      <c r="O1136" t="s">
        <v>288</v>
      </c>
      <c r="P1136" s="507">
        <v>44810</v>
      </c>
      <c r="Q1136" t="s">
        <v>187</v>
      </c>
      <c r="R1136" s="507">
        <v>40084</v>
      </c>
      <c r="S1136" s="507">
        <v>44036</v>
      </c>
      <c r="T1136" t="s">
        <v>7255</v>
      </c>
      <c r="U1136">
        <v>1332</v>
      </c>
      <c r="X1136">
        <v>13</v>
      </c>
      <c r="Y1136" t="s">
        <v>259</v>
      </c>
      <c r="AC1136" t="s">
        <v>177</v>
      </c>
      <c r="AD1136" t="s">
        <v>10501</v>
      </c>
      <c r="AE1136">
        <v>92400</v>
      </c>
      <c r="AF1136" t="s">
        <v>11800</v>
      </c>
      <c r="AI1136">
        <v>180466451</v>
      </c>
      <c r="AJ1136">
        <v>783866942</v>
      </c>
      <c r="AK1136" t="s">
        <v>4157</v>
      </c>
      <c r="AL1136">
        <v>0</v>
      </c>
      <c r="AM1136">
        <v>0</v>
      </c>
    </row>
    <row r="1137" spans="1:39" customFormat="1" ht="12.75">
      <c r="A1137">
        <v>4435398</v>
      </c>
      <c r="B1137" t="s">
        <v>2434</v>
      </c>
      <c r="C1137" t="s">
        <v>551</v>
      </c>
      <c r="D1137">
        <v>4435398</v>
      </c>
      <c r="E1137" t="s">
        <v>166</v>
      </c>
      <c r="F1137" t="s">
        <v>166</v>
      </c>
      <c r="H1137" s="507">
        <v>35894</v>
      </c>
      <c r="I1137" t="s">
        <v>167</v>
      </c>
      <c r="J1137">
        <v>-40</v>
      </c>
      <c r="K1137" t="s">
        <v>168</v>
      </c>
      <c r="M1137" t="s">
        <v>228</v>
      </c>
      <c r="N1137">
        <v>12440058</v>
      </c>
      <c r="O1137" t="s">
        <v>2154</v>
      </c>
      <c r="P1137" s="507">
        <v>44825</v>
      </c>
      <c r="Q1137" t="s">
        <v>187</v>
      </c>
      <c r="R1137" s="507">
        <v>38294</v>
      </c>
      <c r="S1137" s="507">
        <v>44811</v>
      </c>
      <c r="T1137" t="s">
        <v>181</v>
      </c>
      <c r="U1137">
        <v>2212</v>
      </c>
      <c r="V1137" t="s">
        <v>172</v>
      </c>
      <c r="W1137">
        <v>597</v>
      </c>
      <c r="X1137" t="s">
        <v>173</v>
      </c>
      <c r="Y1137" t="s">
        <v>259</v>
      </c>
      <c r="AB1137" s="507">
        <v>44378</v>
      </c>
      <c r="AC1137" t="s">
        <v>177</v>
      </c>
      <c r="AD1137" t="s">
        <v>10395</v>
      </c>
      <c r="AE1137">
        <v>44150</v>
      </c>
      <c r="AF1137" t="s">
        <v>11801</v>
      </c>
      <c r="AI1137">
        <v>240980264</v>
      </c>
      <c r="AJ1137">
        <v>626495001</v>
      </c>
      <c r="AK1137" t="s">
        <v>4877</v>
      </c>
      <c r="AL1137">
        <v>0</v>
      </c>
      <c r="AM1137">
        <v>0</v>
      </c>
    </row>
    <row r="1138" spans="1:39" customFormat="1" ht="12.75">
      <c r="A1138">
        <v>9324328</v>
      </c>
      <c r="B1138" t="s">
        <v>11802</v>
      </c>
      <c r="C1138" t="s">
        <v>2898</v>
      </c>
      <c r="D1138">
        <v>9324328</v>
      </c>
      <c r="E1138" t="s">
        <v>169</v>
      </c>
      <c r="H1138" s="507">
        <v>41904</v>
      </c>
      <c r="I1138" t="s">
        <v>169</v>
      </c>
      <c r="J1138">
        <v>-9</v>
      </c>
      <c r="K1138" t="s">
        <v>8</v>
      </c>
      <c r="M1138" t="s">
        <v>170</v>
      </c>
      <c r="N1138">
        <v>8931057</v>
      </c>
      <c r="O1138" t="s">
        <v>3789</v>
      </c>
      <c r="P1138" s="507">
        <v>44831</v>
      </c>
      <c r="Q1138" t="s">
        <v>187</v>
      </c>
      <c r="R1138" s="507">
        <v>44831</v>
      </c>
      <c r="T1138" t="s">
        <v>5760</v>
      </c>
      <c r="U1138">
        <v>500</v>
      </c>
      <c r="X1138">
        <v>5</v>
      </c>
      <c r="Y1138" t="s">
        <v>259</v>
      </c>
      <c r="AC1138" t="s">
        <v>177</v>
      </c>
      <c r="AD1138" t="s">
        <v>11803</v>
      </c>
      <c r="AE1138">
        <v>93700</v>
      </c>
      <c r="AF1138" t="s">
        <v>11804</v>
      </c>
      <c r="AJ1138">
        <v>650307474</v>
      </c>
      <c r="AK1138" t="s">
        <v>11805</v>
      </c>
      <c r="AL1138">
        <v>0</v>
      </c>
      <c r="AM1138">
        <v>0</v>
      </c>
    </row>
    <row r="1139" spans="1:39" customFormat="1" ht="12.75">
      <c r="A1139">
        <v>7811914</v>
      </c>
      <c r="B1139" t="s">
        <v>1119</v>
      </c>
      <c r="C1139" t="s">
        <v>5900</v>
      </c>
      <c r="D1139">
        <v>7811914</v>
      </c>
      <c r="E1139" t="s">
        <v>166</v>
      </c>
      <c r="F1139" t="s">
        <v>166</v>
      </c>
      <c r="H1139" s="507">
        <v>19231</v>
      </c>
      <c r="I1139" t="s">
        <v>278</v>
      </c>
      <c r="J1139">
        <v>-80</v>
      </c>
      <c r="K1139" t="s">
        <v>8</v>
      </c>
      <c r="M1139" t="s">
        <v>238</v>
      </c>
      <c r="N1139">
        <v>8780108</v>
      </c>
      <c r="O1139" t="s">
        <v>571</v>
      </c>
      <c r="P1139" s="507">
        <v>44750</v>
      </c>
      <c r="Q1139" t="s">
        <v>187</v>
      </c>
      <c r="R1139" s="507">
        <v>37432</v>
      </c>
      <c r="T1139" t="s">
        <v>5760</v>
      </c>
      <c r="U1139">
        <v>981</v>
      </c>
      <c r="X1139">
        <v>9</v>
      </c>
      <c r="Y1139" t="s">
        <v>259</v>
      </c>
      <c r="AC1139" t="s">
        <v>177</v>
      </c>
      <c r="AD1139" t="s">
        <v>11806</v>
      </c>
      <c r="AE1139">
        <v>78180</v>
      </c>
      <c r="AF1139" t="s">
        <v>11807</v>
      </c>
      <c r="AI1139">
        <v>662554469</v>
      </c>
      <c r="AK1139" t="s">
        <v>4162</v>
      </c>
      <c r="AL1139">
        <v>0</v>
      </c>
      <c r="AM1139">
        <v>0</v>
      </c>
    </row>
    <row r="1140" spans="1:39" customFormat="1" ht="12.75">
      <c r="A1140">
        <v>7729543</v>
      </c>
      <c r="B1140" t="s">
        <v>1109</v>
      </c>
      <c r="C1140" t="s">
        <v>980</v>
      </c>
      <c r="D1140">
        <v>7729543</v>
      </c>
      <c r="E1140" t="s">
        <v>166</v>
      </c>
      <c r="F1140" t="s">
        <v>166</v>
      </c>
      <c r="H1140" s="507">
        <v>34544</v>
      </c>
      <c r="I1140" t="s">
        <v>167</v>
      </c>
      <c r="J1140">
        <v>-40</v>
      </c>
      <c r="K1140" t="s">
        <v>168</v>
      </c>
      <c r="M1140" t="s">
        <v>206</v>
      </c>
      <c r="N1140">
        <v>8770474</v>
      </c>
      <c r="O1140" t="s">
        <v>836</v>
      </c>
      <c r="P1140" s="507">
        <v>44823</v>
      </c>
      <c r="Q1140" t="s">
        <v>187</v>
      </c>
      <c r="R1140" s="507">
        <v>42374</v>
      </c>
      <c r="S1140" s="507">
        <v>44739</v>
      </c>
      <c r="T1140" t="s">
        <v>181</v>
      </c>
      <c r="U1140">
        <v>1716</v>
      </c>
      <c r="X1140">
        <v>17</v>
      </c>
      <c r="Y1140" t="s">
        <v>259</v>
      </c>
      <c r="AC1140" t="s">
        <v>177</v>
      </c>
      <c r="AD1140" t="s">
        <v>11808</v>
      </c>
      <c r="AE1140">
        <v>77115</v>
      </c>
      <c r="AF1140" t="s">
        <v>11809</v>
      </c>
      <c r="AI1140">
        <v>635973662</v>
      </c>
      <c r="AK1140" t="s">
        <v>4158</v>
      </c>
      <c r="AL1140">
        <v>0</v>
      </c>
      <c r="AM1140">
        <v>0</v>
      </c>
    </row>
    <row r="1141" spans="1:39" customFormat="1" ht="12.75">
      <c r="A1141">
        <v>7225161</v>
      </c>
      <c r="B1141" t="s">
        <v>6589</v>
      </c>
      <c r="C1141" t="s">
        <v>5943</v>
      </c>
      <c r="D1141">
        <v>7225161</v>
      </c>
      <c r="E1141" t="s">
        <v>166</v>
      </c>
      <c r="F1141" t="s">
        <v>166</v>
      </c>
      <c r="H1141" s="507">
        <v>41002</v>
      </c>
      <c r="I1141" t="s">
        <v>245</v>
      </c>
      <c r="J1141">
        <v>-11</v>
      </c>
      <c r="K1141" t="s">
        <v>168</v>
      </c>
      <c r="M1141" t="s">
        <v>2152</v>
      </c>
      <c r="N1141">
        <v>12720062</v>
      </c>
      <c r="O1141" t="s">
        <v>2313</v>
      </c>
      <c r="P1141" s="507">
        <v>44806</v>
      </c>
      <c r="Q1141" t="s">
        <v>187</v>
      </c>
      <c r="R1141" s="507">
        <v>44450</v>
      </c>
      <c r="T1141" t="s">
        <v>5765</v>
      </c>
      <c r="U1141">
        <v>504</v>
      </c>
      <c r="X1141">
        <v>5</v>
      </c>
      <c r="Y1141" t="s">
        <v>259</v>
      </c>
      <c r="AC1141" t="s">
        <v>177</v>
      </c>
      <c r="AD1141" t="s">
        <v>11810</v>
      </c>
      <c r="AE1141">
        <v>72230</v>
      </c>
      <c r="AF1141" t="s">
        <v>11811</v>
      </c>
      <c r="AI1141">
        <v>243803138</v>
      </c>
      <c r="AJ1141">
        <v>781937610</v>
      </c>
      <c r="AK1141" t="s">
        <v>6786</v>
      </c>
      <c r="AL1141">
        <v>1</v>
      </c>
      <c r="AM1141">
        <v>0</v>
      </c>
    </row>
    <row r="1142" spans="1:39" customFormat="1" ht="12.75">
      <c r="A1142">
        <v>3731500</v>
      </c>
      <c r="B1142" t="s">
        <v>1110</v>
      </c>
      <c r="C1142" t="s">
        <v>492</v>
      </c>
      <c r="D1142">
        <v>3731500</v>
      </c>
      <c r="E1142" t="s">
        <v>166</v>
      </c>
      <c r="F1142" t="s">
        <v>166</v>
      </c>
      <c r="H1142" s="507">
        <v>40944</v>
      </c>
      <c r="I1142" t="s">
        <v>245</v>
      </c>
      <c r="J1142">
        <v>-11</v>
      </c>
      <c r="K1142" t="s">
        <v>168</v>
      </c>
      <c r="M1142" t="s">
        <v>175</v>
      </c>
      <c r="N1142">
        <v>4370269</v>
      </c>
      <c r="O1142" t="s">
        <v>3271</v>
      </c>
      <c r="P1142" s="507">
        <v>44809</v>
      </c>
      <c r="Q1142" t="s">
        <v>187</v>
      </c>
      <c r="R1142" s="507">
        <v>43735</v>
      </c>
      <c r="S1142" s="507">
        <v>44818</v>
      </c>
      <c r="T1142" t="s">
        <v>181</v>
      </c>
      <c r="U1142">
        <v>530</v>
      </c>
      <c r="X1142">
        <v>5</v>
      </c>
      <c r="Y1142" t="s">
        <v>259</v>
      </c>
      <c r="AC1142" t="s">
        <v>177</v>
      </c>
      <c r="AD1142" t="s">
        <v>10765</v>
      </c>
      <c r="AE1142">
        <v>37550</v>
      </c>
      <c r="AF1142" t="s">
        <v>11812</v>
      </c>
      <c r="AI1142">
        <v>614053307</v>
      </c>
      <c r="AJ1142">
        <v>618579195</v>
      </c>
      <c r="AK1142" t="s">
        <v>5902</v>
      </c>
      <c r="AL1142">
        <v>0</v>
      </c>
      <c r="AM1142">
        <v>0</v>
      </c>
    </row>
    <row r="1143" spans="1:39" customFormat="1" ht="12.75">
      <c r="A1143">
        <v>9462559</v>
      </c>
      <c r="B1143" t="s">
        <v>7499</v>
      </c>
      <c r="C1143" t="s">
        <v>307</v>
      </c>
      <c r="D1143">
        <v>9462559</v>
      </c>
      <c r="E1143" t="s">
        <v>166</v>
      </c>
      <c r="F1143" t="s">
        <v>166</v>
      </c>
      <c r="H1143" s="507">
        <v>41021</v>
      </c>
      <c r="I1143" t="s">
        <v>245</v>
      </c>
      <c r="J1143">
        <v>-11</v>
      </c>
      <c r="K1143" t="s">
        <v>168</v>
      </c>
      <c r="M1143" t="s">
        <v>246</v>
      </c>
      <c r="N1143">
        <v>8940073</v>
      </c>
      <c r="O1143" t="s">
        <v>258</v>
      </c>
      <c r="P1143" s="507">
        <v>44833</v>
      </c>
      <c r="Q1143" t="s">
        <v>187</v>
      </c>
      <c r="R1143" s="507">
        <v>44490</v>
      </c>
      <c r="T1143" t="s">
        <v>5765</v>
      </c>
      <c r="U1143">
        <v>508</v>
      </c>
      <c r="X1143">
        <v>5</v>
      </c>
      <c r="Y1143" t="s">
        <v>259</v>
      </c>
      <c r="AC1143" t="s">
        <v>177</v>
      </c>
      <c r="AD1143" t="s">
        <v>10262</v>
      </c>
      <c r="AE1143">
        <v>94120</v>
      </c>
      <c r="AF1143" t="s">
        <v>11813</v>
      </c>
      <c r="AI1143">
        <v>678692887</v>
      </c>
      <c r="AK1143" t="s">
        <v>7500</v>
      </c>
      <c r="AL1143">
        <v>0</v>
      </c>
      <c r="AM1143">
        <v>0</v>
      </c>
    </row>
    <row r="1144" spans="1:39" customFormat="1" ht="12.75">
      <c r="A1144">
        <v>9539858</v>
      </c>
      <c r="B1144" t="s">
        <v>1110</v>
      </c>
      <c r="C1144" t="s">
        <v>887</v>
      </c>
      <c r="D1144">
        <v>9539858</v>
      </c>
      <c r="E1144" t="s">
        <v>166</v>
      </c>
      <c r="F1144" t="s">
        <v>166</v>
      </c>
      <c r="H1144" s="507">
        <v>41125</v>
      </c>
      <c r="I1144" t="s">
        <v>245</v>
      </c>
      <c r="J1144">
        <v>-11</v>
      </c>
      <c r="K1144" t="s">
        <v>8</v>
      </c>
      <c r="M1144" t="s">
        <v>232</v>
      </c>
      <c r="N1144">
        <v>8951449</v>
      </c>
      <c r="O1144" t="s">
        <v>412</v>
      </c>
      <c r="P1144" s="507">
        <v>44818</v>
      </c>
      <c r="Q1144" t="s">
        <v>187</v>
      </c>
      <c r="R1144" s="507">
        <v>44457</v>
      </c>
      <c r="T1144" t="s">
        <v>5765</v>
      </c>
      <c r="U1144">
        <v>500</v>
      </c>
      <c r="X1144">
        <v>5</v>
      </c>
      <c r="Y1144" t="s">
        <v>259</v>
      </c>
      <c r="AC1144" t="s">
        <v>177</v>
      </c>
      <c r="AD1144" t="s">
        <v>10357</v>
      </c>
      <c r="AE1144">
        <v>95180</v>
      </c>
      <c r="AF1144" t="s">
        <v>11814</v>
      </c>
      <c r="AJ1144">
        <v>626640212</v>
      </c>
      <c r="AK1144" t="s">
        <v>6590</v>
      </c>
      <c r="AL1144">
        <v>0</v>
      </c>
      <c r="AM1144">
        <v>0</v>
      </c>
    </row>
    <row r="1145" spans="1:39" customFormat="1" ht="12.75">
      <c r="A1145">
        <v>9464537</v>
      </c>
      <c r="B1145" t="s">
        <v>11815</v>
      </c>
      <c r="C1145" t="s">
        <v>5811</v>
      </c>
      <c r="D1145">
        <v>9464537</v>
      </c>
      <c r="E1145" t="s">
        <v>169</v>
      </c>
      <c r="H1145" s="507">
        <v>42473</v>
      </c>
      <c r="I1145" t="s">
        <v>169</v>
      </c>
      <c r="J1145">
        <v>-9</v>
      </c>
      <c r="K1145" t="s">
        <v>8</v>
      </c>
      <c r="M1145" t="s">
        <v>246</v>
      </c>
      <c r="N1145">
        <v>8940655</v>
      </c>
      <c r="O1145" t="s">
        <v>289</v>
      </c>
      <c r="P1145" s="507">
        <v>44841</v>
      </c>
      <c r="Q1145" t="s">
        <v>187</v>
      </c>
      <c r="R1145" s="507">
        <v>44841</v>
      </c>
      <c r="T1145" t="s">
        <v>5765</v>
      </c>
      <c r="U1145">
        <v>500</v>
      </c>
      <c r="X1145">
        <v>5</v>
      </c>
      <c r="Y1145" t="s">
        <v>259</v>
      </c>
      <c r="AC1145" t="s">
        <v>177</v>
      </c>
      <c r="AD1145" t="s">
        <v>10784</v>
      </c>
      <c r="AE1145">
        <v>94000</v>
      </c>
      <c r="AF1145" t="s">
        <v>11816</v>
      </c>
      <c r="AJ1145">
        <v>646538497</v>
      </c>
      <c r="AK1145" t="s">
        <v>11817</v>
      </c>
      <c r="AL1145">
        <v>0</v>
      </c>
      <c r="AM1145">
        <v>0</v>
      </c>
    </row>
    <row r="1146" spans="1:39" customFormat="1" ht="12.75">
      <c r="A1146">
        <v>9452997</v>
      </c>
      <c r="B1146" t="s">
        <v>3586</v>
      </c>
      <c r="C1146" t="s">
        <v>7501</v>
      </c>
      <c r="D1146">
        <v>9452997</v>
      </c>
      <c r="E1146" t="s">
        <v>166</v>
      </c>
      <c r="F1146" t="s">
        <v>166</v>
      </c>
      <c r="H1146" s="507">
        <v>37411</v>
      </c>
      <c r="I1146" t="s">
        <v>167</v>
      </c>
      <c r="J1146">
        <v>-40</v>
      </c>
      <c r="K1146" t="s">
        <v>168</v>
      </c>
      <c r="M1146" t="s">
        <v>246</v>
      </c>
      <c r="N1146">
        <v>8940073</v>
      </c>
      <c r="O1146" t="s">
        <v>258</v>
      </c>
      <c r="P1146" s="507">
        <v>44799</v>
      </c>
      <c r="Q1146" t="s">
        <v>187</v>
      </c>
      <c r="R1146" s="507">
        <v>42281</v>
      </c>
      <c r="S1146" s="507">
        <v>44442</v>
      </c>
      <c r="T1146" t="s">
        <v>7255</v>
      </c>
      <c r="U1146">
        <v>1908</v>
      </c>
      <c r="X1146">
        <v>19</v>
      </c>
      <c r="Y1146" t="s">
        <v>259</v>
      </c>
      <c r="AC1146" t="s">
        <v>177</v>
      </c>
      <c r="AD1146" t="s">
        <v>11067</v>
      </c>
      <c r="AE1146">
        <v>94120</v>
      </c>
      <c r="AF1146" t="s">
        <v>11818</v>
      </c>
      <c r="AI1146">
        <v>758019584</v>
      </c>
      <c r="AJ1146">
        <v>605079794</v>
      </c>
      <c r="AK1146" t="s">
        <v>4159</v>
      </c>
      <c r="AL1146">
        <v>0</v>
      </c>
      <c r="AM1146">
        <v>0</v>
      </c>
    </row>
    <row r="1147" spans="1:39" customFormat="1" ht="12.75">
      <c r="A1147">
        <v>703896</v>
      </c>
      <c r="B1147" t="s">
        <v>1111</v>
      </c>
      <c r="C1147" t="s">
        <v>1112</v>
      </c>
      <c r="D1147">
        <v>703896</v>
      </c>
      <c r="E1147" t="s">
        <v>166</v>
      </c>
      <c r="F1147" t="s">
        <v>166</v>
      </c>
      <c r="H1147" s="507">
        <v>27087</v>
      </c>
      <c r="I1147" t="s">
        <v>192</v>
      </c>
      <c r="J1147">
        <v>-50</v>
      </c>
      <c r="K1147" t="s">
        <v>168</v>
      </c>
      <c r="M1147" t="s">
        <v>232</v>
      </c>
      <c r="N1147">
        <v>8950481</v>
      </c>
      <c r="O1147" t="s">
        <v>457</v>
      </c>
      <c r="P1147" s="507">
        <v>44815</v>
      </c>
      <c r="Q1147" t="s">
        <v>187</v>
      </c>
      <c r="R1147" s="507">
        <v>37432</v>
      </c>
      <c r="S1147" s="507">
        <v>44863</v>
      </c>
      <c r="T1147" t="s">
        <v>181</v>
      </c>
      <c r="U1147">
        <v>2012</v>
      </c>
      <c r="X1147">
        <v>20</v>
      </c>
      <c r="Y1147" t="s">
        <v>259</v>
      </c>
      <c r="AB1147" s="507">
        <v>44378</v>
      </c>
      <c r="AC1147" t="s">
        <v>177</v>
      </c>
      <c r="AD1147" t="s">
        <v>11819</v>
      </c>
      <c r="AE1147">
        <v>95230</v>
      </c>
      <c r="AF1147" t="s">
        <v>11820</v>
      </c>
      <c r="AJ1147">
        <v>679963023</v>
      </c>
      <c r="AK1147" t="s">
        <v>5903</v>
      </c>
      <c r="AL1147">
        <v>0</v>
      </c>
      <c r="AM1147">
        <v>0</v>
      </c>
    </row>
    <row r="1148" spans="1:39" customFormat="1" ht="12.75">
      <c r="A1148">
        <v>4930344</v>
      </c>
      <c r="B1148" t="s">
        <v>2435</v>
      </c>
      <c r="C1148" t="s">
        <v>422</v>
      </c>
      <c r="D1148">
        <v>4930344</v>
      </c>
      <c r="E1148" t="s">
        <v>166</v>
      </c>
      <c r="F1148" t="s">
        <v>166</v>
      </c>
      <c r="H1148" s="507">
        <v>32128</v>
      </c>
      <c r="I1148" t="s">
        <v>167</v>
      </c>
      <c r="J1148">
        <v>-40</v>
      </c>
      <c r="K1148" t="s">
        <v>168</v>
      </c>
      <c r="M1148" t="s">
        <v>208</v>
      </c>
      <c r="N1148">
        <v>12850033</v>
      </c>
      <c r="O1148" t="s">
        <v>2162</v>
      </c>
      <c r="P1148" s="507">
        <v>44778</v>
      </c>
      <c r="Q1148" t="s">
        <v>187</v>
      </c>
      <c r="R1148" s="507">
        <v>40127</v>
      </c>
      <c r="S1148" s="507">
        <v>43684</v>
      </c>
      <c r="T1148" t="s">
        <v>7255</v>
      </c>
      <c r="U1148">
        <v>1820</v>
      </c>
      <c r="X1148">
        <v>18</v>
      </c>
      <c r="Y1148" t="s">
        <v>259</v>
      </c>
      <c r="AC1148" t="s">
        <v>177</v>
      </c>
      <c r="AD1148" t="s">
        <v>3682</v>
      </c>
      <c r="AE1148">
        <v>44650</v>
      </c>
      <c r="AF1148" t="s">
        <v>11821</v>
      </c>
      <c r="AI1148">
        <v>699223661</v>
      </c>
      <c r="AK1148" t="s">
        <v>4878</v>
      </c>
      <c r="AL1148">
        <v>0</v>
      </c>
      <c r="AM1148">
        <v>0</v>
      </c>
    </row>
    <row r="1149" spans="1:39" customFormat="1" ht="12.75">
      <c r="A1149">
        <v>9126321</v>
      </c>
      <c r="B1149" t="s">
        <v>11822</v>
      </c>
      <c r="C1149" t="s">
        <v>432</v>
      </c>
      <c r="D1149">
        <v>9126321</v>
      </c>
      <c r="E1149" t="s">
        <v>166</v>
      </c>
      <c r="H1149" s="507">
        <v>33877</v>
      </c>
      <c r="I1149" t="s">
        <v>167</v>
      </c>
      <c r="J1149">
        <v>-40</v>
      </c>
      <c r="K1149" t="s">
        <v>168</v>
      </c>
      <c r="M1149" t="s">
        <v>238</v>
      </c>
      <c r="N1149">
        <v>8781477</v>
      </c>
      <c r="O1149" t="s">
        <v>3567</v>
      </c>
      <c r="P1149" s="507">
        <v>44827</v>
      </c>
      <c r="Q1149" t="s">
        <v>187</v>
      </c>
      <c r="R1149" s="507">
        <v>37432</v>
      </c>
      <c r="S1149" s="507">
        <v>44809</v>
      </c>
      <c r="T1149" t="s">
        <v>181</v>
      </c>
      <c r="U1149">
        <v>1895</v>
      </c>
      <c r="X1149">
        <v>18</v>
      </c>
      <c r="Y1149" t="s">
        <v>259</v>
      </c>
      <c r="AB1149" s="507">
        <v>43282</v>
      </c>
      <c r="AC1149" t="s">
        <v>177</v>
      </c>
      <c r="AD1149" t="s">
        <v>10297</v>
      </c>
      <c r="AE1149">
        <v>91170</v>
      </c>
      <c r="AF1149" t="s">
        <v>11823</v>
      </c>
      <c r="AJ1149">
        <v>627326904</v>
      </c>
      <c r="AK1149" t="s">
        <v>11824</v>
      </c>
      <c r="AL1149">
        <v>0</v>
      </c>
      <c r="AM1149">
        <v>0</v>
      </c>
    </row>
    <row r="1150" spans="1:39" customFormat="1" ht="12.75">
      <c r="A1150">
        <v>7856291</v>
      </c>
      <c r="B1150" t="s">
        <v>7502</v>
      </c>
      <c r="C1150" t="s">
        <v>3584</v>
      </c>
      <c r="D1150">
        <v>7856291</v>
      </c>
      <c r="E1150" t="s">
        <v>166</v>
      </c>
      <c r="F1150" t="s">
        <v>166</v>
      </c>
      <c r="H1150" s="507">
        <v>24194</v>
      </c>
      <c r="I1150" t="s">
        <v>367</v>
      </c>
      <c r="J1150">
        <v>-60</v>
      </c>
      <c r="K1150" t="s">
        <v>8</v>
      </c>
      <c r="M1150" t="s">
        <v>238</v>
      </c>
      <c r="N1150">
        <v>8780080</v>
      </c>
      <c r="O1150" t="s">
        <v>555</v>
      </c>
      <c r="P1150" s="507">
        <v>44811</v>
      </c>
      <c r="Q1150" t="s">
        <v>187</v>
      </c>
      <c r="R1150" s="507">
        <v>40084</v>
      </c>
      <c r="S1150" s="507">
        <v>44002</v>
      </c>
      <c r="T1150" t="s">
        <v>7255</v>
      </c>
      <c r="U1150">
        <v>752</v>
      </c>
      <c r="X1150">
        <v>7</v>
      </c>
      <c r="Y1150" t="s">
        <v>259</v>
      </c>
      <c r="AC1150" t="s">
        <v>177</v>
      </c>
      <c r="AD1150" t="s">
        <v>575</v>
      </c>
      <c r="AE1150">
        <v>78870</v>
      </c>
      <c r="AF1150" t="s">
        <v>11825</v>
      </c>
      <c r="AJ1150">
        <v>623624697</v>
      </c>
      <c r="AK1150" t="s">
        <v>7503</v>
      </c>
      <c r="AL1150">
        <v>0</v>
      </c>
      <c r="AM1150">
        <v>0</v>
      </c>
    </row>
    <row r="1151" spans="1:39" customFormat="1" ht="12.75">
      <c r="A1151">
        <v>5320961</v>
      </c>
      <c r="B1151" t="s">
        <v>2436</v>
      </c>
      <c r="C1151" t="s">
        <v>819</v>
      </c>
      <c r="D1151">
        <v>5320961</v>
      </c>
      <c r="E1151" t="s">
        <v>166</v>
      </c>
      <c r="F1151" t="s">
        <v>166</v>
      </c>
      <c r="H1151" s="507">
        <v>35947</v>
      </c>
      <c r="I1151" t="s">
        <v>167</v>
      </c>
      <c r="J1151">
        <v>-40</v>
      </c>
      <c r="K1151" t="s">
        <v>8</v>
      </c>
      <c r="M1151" t="s">
        <v>2155</v>
      </c>
      <c r="N1151">
        <v>12530070</v>
      </c>
      <c r="O1151" t="s">
        <v>2309</v>
      </c>
      <c r="P1151" s="507">
        <v>44808</v>
      </c>
      <c r="Q1151" t="s">
        <v>187</v>
      </c>
      <c r="R1151" s="507">
        <v>39476</v>
      </c>
      <c r="S1151" s="507">
        <v>44732</v>
      </c>
      <c r="T1151" t="s">
        <v>181</v>
      </c>
      <c r="U1151">
        <v>796</v>
      </c>
      <c r="X1151">
        <v>7</v>
      </c>
      <c r="Y1151" t="s">
        <v>259</v>
      </c>
      <c r="AC1151" t="s">
        <v>177</v>
      </c>
      <c r="AD1151" t="s">
        <v>11364</v>
      </c>
      <c r="AE1151">
        <v>53320</v>
      </c>
      <c r="AF1151" t="s">
        <v>11826</v>
      </c>
      <c r="AK1151" t="s">
        <v>8228</v>
      </c>
      <c r="AL1151">
        <v>0</v>
      </c>
      <c r="AM1151">
        <v>0</v>
      </c>
    </row>
    <row r="1152" spans="1:39" customFormat="1" ht="12.75">
      <c r="A1152">
        <v>7819130</v>
      </c>
      <c r="B1152" t="s">
        <v>1113</v>
      </c>
      <c r="C1152" t="s">
        <v>762</v>
      </c>
      <c r="D1152">
        <v>7819130</v>
      </c>
      <c r="E1152" t="s">
        <v>166</v>
      </c>
      <c r="F1152" t="s">
        <v>166</v>
      </c>
      <c r="H1152" s="507">
        <v>30455</v>
      </c>
      <c r="I1152" t="s">
        <v>167</v>
      </c>
      <c r="J1152">
        <v>-40</v>
      </c>
      <c r="K1152" t="s">
        <v>168</v>
      </c>
      <c r="M1152" t="s">
        <v>203</v>
      </c>
      <c r="N1152">
        <v>8920025</v>
      </c>
      <c r="O1152" t="s">
        <v>213</v>
      </c>
      <c r="P1152" s="507">
        <v>44748</v>
      </c>
      <c r="Q1152" t="s">
        <v>187</v>
      </c>
      <c r="R1152" s="507">
        <v>37432</v>
      </c>
      <c r="S1152" s="507">
        <v>44085</v>
      </c>
      <c r="T1152" t="s">
        <v>7255</v>
      </c>
      <c r="U1152">
        <v>1715</v>
      </c>
      <c r="X1152">
        <v>17</v>
      </c>
      <c r="Y1152" t="s">
        <v>259</v>
      </c>
      <c r="AC1152" t="s">
        <v>177</v>
      </c>
      <c r="AD1152" t="s">
        <v>11827</v>
      </c>
      <c r="AE1152">
        <v>95740</v>
      </c>
      <c r="AF1152" t="s">
        <v>11828</v>
      </c>
      <c r="AI1152">
        <v>981035283</v>
      </c>
      <c r="AJ1152">
        <v>650996316</v>
      </c>
      <c r="AK1152" t="s">
        <v>4160</v>
      </c>
      <c r="AL1152">
        <v>1</v>
      </c>
      <c r="AM1152">
        <v>0</v>
      </c>
    </row>
    <row r="1153" spans="1:39" customFormat="1" ht="12.75">
      <c r="A1153">
        <v>9256969</v>
      </c>
      <c r="B1153" t="s">
        <v>7504</v>
      </c>
      <c r="C1153" t="s">
        <v>7505</v>
      </c>
      <c r="D1153">
        <v>9256969</v>
      </c>
      <c r="E1153" t="s">
        <v>169</v>
      </c>
      <c r="F1153" t="s">
        <v>169</v>
      </c>
      <c r="H1153" s="507">
        <v>42248</v>
      </c>
      <c r="I1153" t="s">
        <v>169</v>
      </c>
      <c r="J1153">
        <v>-9</v>
      </c>
      <c r="K1153" t="s">
        <v>8</v>
      </c>
      <c r="M1153" t="s">
        <v>203</v>
      </c>
      <c r="N1153">
        <v>8920066</v>
      </c>
      <c r="O1153" t="s">
        <v>261</v>
      </c>
      <c r="P1153" s="507">
        <v>44848</v>
      </c>
      <c r="Q1153" t="s">
        <v>187</v>
      </c>
      <c r="R1153" s="507">
        <v>44480</v>
      </c>
      <c r="S1153" s="507">
        <v>44819</v>
      </c>
      <c r="T1153" t="s">
        <v>181</v>
      </c>
      <c r="U1153">
        <v>500</v>
      </c>
      <c r="X1153">
        <v>5</v>
      </c>
      <c r="Y1153" t="s">
        <v>259</v>
      </c>
      <c r="AC1153" t="s">
        <v>177</v>
      </c>
      <c r="AD1153" t="s">
        <v>9910</v>
      </c>
      <c r="AE1153">
        <v>92110</v>
      </c>
      <c r="AF1153" t="s">
        <v>11829</v>
      </c>
      <c r="AJ1153">
        <v>781770580</v>
      </c>
      <c r="AK1153" t="s">
        <v>7506</v>
      </c>
      <c r="AL1153">
        <v>0</v>
      </c>
      <c r="AM1153">
        <v>0</v>
      </c>
    </row>
    <row r="1154" spans="1:39" customFormat="1" ht="12.75">
      <c r="A1154">
        <v>9218840</v>
      </c>
      <c r="B1154" t="s">
        <v>1114</v>
      </c>
      <c r="C1154" t="s">
        <v>996</v>
      </c>
      <c r="D1154">
        <v>9218840</v>
      </c>
      <c r="E1154" t="s">
        <v>166</v>
      </c>
      <c r="F1154" t="s">
        <v>166</v>
      </c>
      <c r="H1154" s="507">
        <v>33515</v>
      </c>
      <c r="I1154" t="s">
        <v>167</v>
      </c>
      <c r="J1154">
        <v>-40</v>
      </c>
      <c r="K1154" t="s">
        <v>168</v>
      </c>
      <c r="M1154" t="s">
        <v>203</v>
      </c>
      <c r="N1154">
        <v>8920111</v>
      </c>
      <c r="O1154" t="s">
        <v>544</v>
      </c>
      <c r="P1154" s="507">
        <v>44786</v>
      </c>
      <c r="Q1154" t="s">
        <v>187</v>
      </c>
      <c r="R1154" s="507">
        <v>37432</v>
      </c>
      <c r="S1154" s="507">
        <v>44049</v>
      </c>
      <c r="T1154" t="s">
        <v>7255</v>
      </c>
      <c r="U1154">
        <v>2540</v>
      </c>
      <c r="V1154" t="s">
        <v>172</v>
      </c>
      <c r="W1154">
        <v>207</v>
      </c>
      <c r="X1154" t="s">
        <v>173</v>
      </c>
      <c r="Y1154" t="s">
        <v>259</v>
      </c>
      <c r="AB1154" s="507">
        <v>44013</v>
      </c>
      <c r="AC1154" t="s">
        <v>177</v>
      </c>
      <c r="AD1154" t="s">
        <v>9776</v>
      </c>
      <c r="AE1154">
        <v>75011</v>
      </c>
      <c r="AF1154" t="s">
        <v>11830</v>
      </c>
      <c r="AI1154">
        <v>146388007</v>
      </c>
      <c r="AJ1154">
        <v>633190901</v>
      </c>
      <c r="AK1154" t="s">
        <v>4161</v>
      </c>
      <c r="AL1154">
        <v>0</v>
      </c>
      <c r="AM1154">
        <v>0</v>
      </c>
    </row>
    <row r="1155" spans="1:39" customFormat="1" ht="12.75">
      <c r="A1155">
        <v>3544978</v>
      </c>
      <c r="B1155" t="s">
        <v>3876</v>
      </c>
      <c r="C1155" t="s">
        <v>1459</v>
      </c>
      <c r="D1155">
        <v>3544978</v>
      </c>
      <c r="E1155" t="s">
        <v>169</v>
      </c>
      <c r="H1155" s="507">
        <v>41559</v>
      </c>
      <c r="I1155" t="s">
        <v>251</v>
      </c>
      <c r="J1155">
        <v>-10</v>
      </c>
      <c r="K1155" t="s">
        <v>8</v>
      </c>
      <c r="M1155" t="s">
        <v>178</v>
      </c>
      <c r="N1155">
        <v>3350203</v>
      </c>
      <c r="O1155" t="s">
        <v>3043</v>
      </c>
      <c r="P1155" s="507">
        <v>44835</v>
      </c>
      <c r="Q1155" t="s">
        <v>187</v>
      </c>
      <c r="R1155" s="507">
        <v>44835</v>
      </c>
      <c r="T1155" t="s">
        <v>5765</v>
      </c>
      <c r="U1155">
        <v>500</v>
      </c>
      <c r="X1155">
        <v>5</v>
      </c>
      <c r="Y1155" t="s">
        <v>259</v>
      </c>
      <c r="AC1155" t="s">
        <v>177</v>
      </c>
      <c r="AD1155" t="s">
        <v>11831</v>
      </c>
      <c r="AE1155">
        <v>35580</v>
      </c>
      <c r="AF1155" t="s">
        <v>11832</v>
      </c>
      <c r="AJ1155">
        <v>618146320</v>
      </c>
      <c r="AK1155" t="s">
        <v>11833</v>
      </c>
      <c r="AL1155">
        <v>0</v>
      </c>
      <c r="AM1155">
        <v>0</v>
      </c>
    </row>
    <row r="1156" spans="1:39" customFormat="1" ht="12.75">
      <c r="A1156">
        <v>2517083</v>
      </c>
      <c r="B1156" t="s">
        <v>3587</v>
      </c>
      <c r="C1156" t="s">
        <v>3588</v>
      </c>
      <c r="D1156">
        <v>2517083</v>
      </c>
      <c r="E1156" t="s">
        <v>166</v>
      </c>
      <c r="F1156" t="s">
        <v>166</v>
      </c>
      <c r="H1156" s="507">
        <v>36207</v>
      </c>
      <c r="I1156" t="s">
        <v>167</v>
      </c>
      <c r="J1156">
        <v>-40</v>
      </c>
      <c r="K1156" t="s">
        <v>168</v>
      </c>
      <c r="M1156" t="s">
        <v>170</v>
      </c>
      <c r="N1156">
        <v>8931466</v>
      </c>
      <c r="O1156" t="s">
        <v>7303</v>
      </c>
      <c r="P1156" s="507">
        <v>44825</v>
      </c>
      <c r="Q1156" t="s">
        <v>187</v>
      </c>
      <c r="R1156" s="507">
        <v>42943</v>
      </c>
      <c r="S1156" s="507">
        <v>44457</v>
      </c>
      <c r="T1156" t="s">
        <v>7255</v>
      </c>
      <c r="U1156">
        <v>2291</v>
      </c>
      <c r="V1156" t="s">
        <v>172</v>
      </c>
      <c r="W1156">
        <v>467</v>
      </c>
      <c r="X1156" t="s">
        <v>173</v>
      </c>
      <c r="Y1156" t="s">
        <v>259</v>
      </c>
      <c r="AB1156" s="507">
        <v>43647</v>
      </c>
      <c r="AC1156" t="s">
        <v>337</v>
      </c>
      <c r="AD1156" t="s">
        <v>11834</v>
      </c>
      <c r="AE1156">
        <v>60150</v>
      </c>
      <c r="AF1156" t="s">
        <v>11835</v>
      </c>
      <c r="AK1156" t="s">
        <v>5758</v>
      </c>
      <c r="AL1156">
        <v>0</v>
      </c>
      <c r="AM1156">
        <v>0</v>
      </c>
    </row>
    <row r="1157" spans="1:39" customFormat="1" ht="12.75">
      <c r="A1157">
        <v>3730188</v>
      </c>
      <c r="B1157" t="s">
        <v>3538</v>
      </c>
      <c r="C1157" t="s">
        <v>531</v>
      </c>
      <c r="D1157">
        <v>3730188</v>
      </c>
      <c r="E1157" t="s">
        <v>166</v>
      </c>
      <c r="F1157" t="s">
        <v>166</v>
      </c>
      <c r="H1157" s="507">
        <v>41700</v>
      </c>
      <c r="I1157" t="s">
        <v>169</v>
      </c>
      <c r="J1157">
        <v>-9</v>
      </c>
      <c r="K1157" t="s">
        <v>8</v>
      </c>
      <c r="M1157" t="s">
        <v>175</v>
      </c>
      <c r="N1157">
        <v>4370596</v>
      </c>
      <c r="O1157" t="s">
        <v>2802</v>
      </c>
      <c r="P1157" s="507">
        <v>44808</v>
      </c>
      <c r="Q1157" t="s">
        <v>187</v>
      </c>
      <c r="R1157" s="507">
        <v>43361</v>
      </c>
      <c r="T1157" t="s">
        <v>5765</v>
      </c>
      <c r="U1157">
        <v>500</v>
      </c>
      <c r="X1157">
        <v>5</v>
      </c>
      <c r="Y1157" t="s">
        <v>259</v>
      </c>
      <c r="AC1157" t="s">
        <v>177</v>
      </c>
      <c r="AD1157" t="s">
        <v>9914</v>
      </c>
      <c r="AE1157">
        <v>37130</v>
      </c>
      <c r="AF1157" t="s">
        <v>11836</v>
      </c>
      <c r="AI1157" t="s">
        <v>8623</v>
      </c>
      <c r="AJ1157" t="s">
        <v>8624</v>
      </c>
      <c r="AK1157" t="s">
        <v>5537</v>
      </c>
      <c r="AL1157">
        <v>0</v>
      </c>
      <c r="AM1157">
        <v>0</v>
      </c>
    </row>
    <row r="1158" spans="1:39" customFormat="1" ht="12.75">
      <c r="A1158">
        <v>7734623</v>
      </c>
      <c r="B1158" t="s">
        <v>6950</v>
      </c>
      <c r="C1158" t="s">
        <v>6951</v>
      </c>
      <c r="D1158">
        <v>7734623</v>
      </c>
      <c r="E1158" t="s">
        <v>169</v>
      </c>
      <c r="F1158" t="s">
        <v>169</v>
      </c>
      <c r="H1158" s="507">
        <v>41015</v>
      </c>
      <c r="I1158" t="s">
        <v>245</v>
      </c>
      <c r="J1158">
        <v>-11</v>
      </c>
      <c r="K1158" t="s">
        <v>8</v>
      </c>
      <c r="M1158" t="s">
        <v>206</v>
      </c>
      <c r="N1158">
        <v>8771202</v>
      </c>
      <c r="O1158" t="s">
        <v>537</v>
      </c>
      <c r="P1158" s="507">
        <v>44851</v>
      </c>
      <c r="Q1158" t="s">
        <v>187</v>
      </c>
      <c r="R1158" s="507">
        <v>44469</v>
      </c>
      <c r="T1158" t="s">
        <v>5765</v>
      </c>
      <c r="U1158">
        <v>500</v>
      </c>
      <c r="X1158">
        <v>5</v>
      </c>
      <c r="Y1158" t="s">
        <v>259</v>
      </c>
      <c r="AC1158" t="s">
        <v>177</v>
      </c>
      <c r="AD1158" t="s">
        <v>11769</v>
      </c>
      <c r="AE1158">
        <v>77550</v>
      </c>
      <c r="AF1158" t="s">
        <v>11837</v>
      </c>
      <c r="AK1158" t="s">
        <v>6952</v>
      </c>
      <c r="AL1158">
        <v>0</v>
      </c>
      <c r="AM1158">
        <v>0</v>
      </c>
    </row>
    <row r="1159" spans="1:39" customFormat="1" ht="12.75">
      <c r="A1159">
        <v>2221478</v>
      </c>
      <c r="B1159" t="s">
        <v>7507</v>
      </c>
      <c r="C1159" t="s">
        <v>6955</v>
      </c>
      <c r="D1159">
        <v>2221478</v>
      </c>
      <c r="E1159" t="s">
        <v>166</v>
      </c>
      <c r="F1159" t="s">
        <v>166</v>
      </c>
      <c r="H1159" s="507">
        <v>41380</v>
      </c>
      <c r="I1159" t="s">
        <v>251</v>
      </c>
      <c r="J1159">
        <v>-10</v>
      </c>
      <c r="K1159" t="s">
        <v>168</v>
      </c>
      <c r="M1159" t="s">
        <v>228</v>
      </c>
      <c r="N1159">
        <v>12440004</v>
      </c>
      <c r="O1159" t="s">
        <v>3432</v>
      </c>
      <c r="P1159" s="507">
        <v>44820</v>
      </c>
      <c r="Q1159" t="s">
        <v>187</v>
      </c>
      <c r="R1159" s="507">
        <v>44476</v>
      </c>
      <c r="S1159" s="507">
        <v>44770</v>
      </c>
      <c r="T1159" t="s">
        <v>181</v>
      </c>
      <c r="U1159">
        <v>524</v>
      </c>
      <c r="X1159">
        <v>5</v>
      </c>
      <c r="Y1159" t="s">
        <v>259</v>
      </c>
      <c r="AB1159" s="507">
        <v>44794</v>
      </c>
      <c r="AC1159" t="s">
        <v>177</v>
      </c>
      <c r="AD1159" t="s">
        <v>11838</v>
      </c>
      <c r="AE1159">
        <v>22560</v>
      </c>
      <c r="AF1159" t="s">
        <v>11839</v>
      </c>
      <c r="AJ1159" t="s">
        <v>7508</v>
      </c>
      <c r="AK1159" t="s">
        <v>7509</v>
      </c>
      <c r="AL1159">
        <v>0</v>
      </c>
      <c r="AM1159">
        <v>0</v>
      </c>
    </row>
    <row r="1160" spans="1:39" customFormat="1" ht="12.75">
      <c r="A1160">
        <v>9324213</v>
      </c>
      <c r="B1160" t="s">
        <v>8625</v>
      </c>
      <c r="C1160" t="s">
        <v>798</v>
      </c>
      <c r="D1160">
        <v>9324213</v>
      </c>
      <c r="E1160" t="s">
        <v>169</v>
      </c>
      <c r="H1160" s="507">
        <v>42212</v>
      </c>
      <c r="I1160" t="s">
        <v>169</v>
      </c>
      <c r="J1160">
        <v>-9</v>
      </c>
      <c r="K1160" t="s">
        <v>8</v>
      </c>
      <c r="M1160" t="s">
        <v>170</v>
      </c>
      <c r="N1160">
        <v>8930610</v>
      </c>
      <c r="O1160" t="s">
        <v>3790</v>
      </c>
      <c r="P1160" s="507">
        <v>44822</v>
      </c>
      <c r="Q1160" t="s">
        <v>187</v>
      </c>
      <c r="R1160" s="507">
        <v>44822</v>
      </c>
      <c r="T1160" t="s">
        <v>5765</v>
      </c>
      <c r="U1160">
        <v>500</v>
      </c>
      <c r="X1160">
        <v>5</v>
      </c>
      <c r="Y1160" t="s">
        <v>259</v>
      </c>
      <c r="AC1160" t="s">
        <v>177</v>
      </c>
      <c r="AD1160" t="s">
        <v>11448</v>
      </c>
      <c r="AE1160">
        <v>93160</v>
      </c>
      <c r="AF1160" t="s">
        <v>11840</v>
      </c>
      <c r="AJ1160">
        <v>782289568</v>
      </c>
      <c r="AK1160" t="s">
        <v>8626</v>
      </c>
      <c r="AL1160">
        <v>0</v>
      </c>
      <c r="AM1160">
        <v>0</v>
      </c>
    </row>
    <row r="1161" spans="1:39" customFormat="1" ht="12.75">
      <c r="A1161">
        <v>9324185</v>
      </c>
      <c r="B1161" t="s">
        <v>8627</v>
      </c>
      <c r="C1161" t="s">
        <v>8628</v>
      </c>
      <c r="D1161">
        <v>9324185</v>
      </c>
      <c r="E1161" t="s">
        <v>169</v>
      </c>
      <c r="H1161" s="507">
        <v>41515</v>
      </c>
      <c r="I1161" t="s">
        <v>251</v>
      </c>
      <c r="J1161">
        <v>-10</v>
      </c>
      <c r="K1161" t="s">
        <v>8</v>
      </c>
      <c r="M1161" t="s">
        <v>170</v>
      </c>
      <c r="N1161">
        <v>8930610</v>
      </c>
      <c r="O1161" t="s">
        <v>3790</v>
      </c>
      <c r="P1161" s="507">
        <v>44819</v>
      </c>
      <c r="Q1161" t="s">
        <v>187</v>
      </c>
      <c r="R1161" s="507">
        <v>44819</v>
      </c>
      <c r="T1161" t="s">
        <v>5765</v>
      </c>
      <c r="U1161">
        <v>500</v>
      </c>
      <c r="X1161">
        <v>5</v>
      </c>
      <c r="Y1161" t="s">
        <v>259</v>
      </c>
      <c r="AC1161" t="s">
        <v>174</v>
      </c>
      <c r="AD1161" t="s">
        <v>11448</v>
      </c>
      <c r="AE1161">
        <v>93160</v>
      </c>
      <c r="AF1161" t="s">
        <v>11841</v>
      </c>
      <c r="AJ1161">
        <v>783830221</v>
      </c>
      <c r="AK1161" t="s">
        <v>8629</v>
      </c>
      <c r="AL1161">
        <v>0</v>
      </c>
      <c r="AM1161">
        <v>0</v>
      </c>
    </row>
    <row r="1162" spans="1:39" customFormat="1" ht="12.75">
      <c r="A1162" t="s">
        <v>7510</v>
      </c>
      <c r="B1162" t="s">
        <v>7511</v>
      </c>
      <c r="C1162" t="s">
        <v>1100</v>
      </c>
      <c r="D1162" t="s">
        <v>7510</v>
      </c>
      <c r="E1162" t="s">
        <v>166</v>
      </c>
      <c r="F1162" t="s">
        <v>166</v>
      </c>
      <c r="H1162" s="507">
        <v>36675</v>
      </c>
      <c r="I1162" t="s">
        <v>167</v>
      </c>
      <c r="J1162">
        <v>-40</v>
      </c>
      <c r="K1162" t="s">
        <v>8</v>
      </c>
      <c r="M1162" t="s">
        <v>263</v>
      </c>
      <c r="N1162">
        <v>8751163</v>
      </c>
      <c r="O1162" t="s">
        <v>264</v>
      </c>
      <c r="P1162" s="507">
        <v>44818</v>
      </c>
      <c r="Q1162" t="s">
        <v>187</v>
      </c>
      <c r="R1162" s="507">
        <v>40016</v>
      </c>
      <c r="S1162" s="507">
        <v>44811</v>
      </c>
      <c r="T1162" t="s">
        <v>181</v>
      </c>
      <c r="U1162">
        <v>1002</v>
      </c>
      <c r="X1162">
        <v>10</v>
      </c>
      <c r="Y1162" t="s">
        <v>259</v>
      </c>
      <c r="AB1162" s="507">
        <v>44485</v>
      </c>
      <c r="AC1162" t="s">
        <v>177</v>
      </c>
      <c r="AD1162" t="s">
        <v>9793</v>
      </c>
      <c r="AE1162">
        <v>75014</v>
      </c>
      <c r="AF1162" t="s">
        <v>11842</v>
      </c>
      <c r="AH1162" t="s">
        <v>11843</v>
      </c>
      <c r="AJ1162">
        <v>662386485</v>
      </c>
      <c r="AK1162" t="s">
        <v>7512</v>
      </c>
      <c r="AL1162">
        <v>0</v>
      </c>
      <c r="AM1162">
        <v>0</v>
      </c>
    </row>
    <row r="1163" spans="1:39" customFormat="1" ht="12.75">
      <c r="A1163">
        <v>8531838</v>
      </c>
      <c r="B1163" t="s">
        <v>11844</v>
      </c>
      <c r="C1163" t="s">
        <v>1056</v>
      </c>
      <c r="D1163">
        <v>8531838</v>
      </c>
      <c r="E1163" t="s">
        <v>169</v>
      </c>
      <c r="H1163" s="507">
        <v>42231</v>
      </c>
      <c r="I1163" t="s">
        <v>169</v>
      </c>
      <c r="J1163">
        <v>-9</v>
      </c>
      <c r="K1163" t="s">
        <v>8</v>
      </c>
      <c r="M1163" t="s">
        <v>208</v>
      </c>
      <c r="N1163">
        <v>12850028</v>
      </c>
      <c r="O1163" t="s">
        <v>2166</v>
      </c>
      <c r="P1163" s="507">
        <v>44831</v>
      </c>
      <c r="Q1163" t="s">
        <v>187</v>
      </c>
      <c r="R1163" s="507">
        <v>44831</v>
      </c>
      <c r="S1163" s="507">
        <v>44713</v>
      </c>
      <c r="T1163" t="s">
        <v>181</v>
      </c>
      <c r="U1163">
        <v>500</v>
      </c>
      <c r="X1163">
        <v>5</v>
      </c>
      <c r="Y1163" t="s">
        <v>259</v>
      </c>
      <c r="AC1163" t="s">
        <v>177</v>
      </c>
      <c r="AD1163" t="s">
        <v>9740</v>
      </c>
      <c r="AE1163">
        <v>85190</v>
      </c>
      <c r="AF1163" t="s">
        <v>11845</v>
      </c>
      <c r="AI1163">
        <v>251094285</v>
      </c>
      <c r="AJ1163">
        <v>629484371</v>
      </c>
      <c r="AK1163" t="s">
        <v>11846</v>
      </c>
      <c r="AL1163">
        <v>0</v>
      </c>
      <c r="AM1163">
        <v>0</v>
      </c>
    </row>
    <row r="1164" spans="1:39" customFormat="1" ht="12.75">
      <c r="A1164">
        <v>2942765</v>
      </c>
      <c r="B1164" t="s">
        <v>1117</v>
      </c>
      <c r="C1164" t="s">
        <v>241</v>
      </c>
      <c r="D1164">
        <v>2942765</v>
      </c>
      <c r="E1164" t="s">
        <v>169</v>
      </c>
      <c r="H1164" s="507">
        <v>41404</v>
      </c>
      <c r="I1164" t="s">
        <v>251</v>
      </c>
      <c r="J1164">
        <v>-10</v>
      </c>
      <c r="K1164" t="s">
        <v>8</v>
      </c>
      <c r="M1164" t="s">
        <v>3025</v>
      </c>
      <c r="N1164">
        <v>3290081</v>
      </c>
      <c r="O1164" t="s">
        <v>3078</v>
      </c>
      <c r="P1164" s="507">
        <v>44826</v>
      </c>
      <c r="Q1164" t="s">
        <v>187</v>
      </c>
      <c r="R1164" s="507">
        <v>44826</v>
      </c>
      <c r="T1164" t="s">
        <v>5765</v>
      </c>
      <c r="U1164">
        <v>500</v>
      </c>
      <c r="X1164">
        <v>5</v>
      </c>
      <c r="Y1164" t="s">
        <v>259</v>
      </c>
      <c r="AC1164" t="s">
        <v>177</v>
      </c>
      <c r="AD1164" t="s">
        <v>11160</v>
      </c>
      <c r="AE1164">
        <v>29480</v>
      </c>
      <c r="AF1164" t="s">
        <v>11847</v>
      </c>
      <c r="AJ1164">
        <v>662674296</v>
      </c>
      <c r="AK1164" t="s">
        <v>8630</v>
      </c>
      <c r="AL1164">
        <v>1</v>
      </c>
      <c r="AM1164">
        <v>0</v>
      </c>
    </row>
    <row r="1165" spans="1:39" customFormat="1" ht="12.75">
      <c r="A1165">
        <v>9456656</v>
      </c>
      <c r="B1165" t="s">
        <v>3296</v>
      </c>
      <c r="C1165" t="s">
        <v>508</v>
      </c>
      <c r="D1165">
        <v>9456656</v>
      </c>
      <c r="E1165" t="s">
        <v>166</v>
      </c>
      <c r="F1165" t="s">
        <v>166</v>
      </c>
      <c r="H1165" s="507">
        <v>40409</v>
      </c>
      <c r="I1165" t="s">
        <v>254</v>
      </c>
      <c r="J1165">
        <v>-13</v>
      </c>
      <c r="K1165" t="s">
        <v>168</v>
      </c>
      <c r="M1165" t="s">
        <v>246</v>
      </c>
      <c r="N1165">
        <v>8940033</v>
      </c>
      <c r="O1165" t="s">
        <v>399</v>
      </c>
      <c r="P1165" s="507">
        <v>44813</v>
      </c>
      <c r="Q1165" t="s">
        <v>187</v>
      </c>
      <c r="R1165" s="507">
        <v>43005</v>
      </c>
      <c r="T1165" t="s">
        <v>5765</v>
      </c>
      <c r="U1165">
        <v>858</v>
      </c>
      <c r="X1165">
        <v>8</v>
      </c>
      <c r="Y1165" t="s">
        <v>259</v>
      </c>
      <c r="AC1165" t="s">
        <v>177</v>
      </c>
      <c r="AD1165" t="s">
        <v>10466</v>
      </c>
      <c r="AE1165">
        <v>94700</v>
      </c>
      <c r="AF1165" t="s">
        <v>11848</v>
      </c>
      <c r="AJ1165">
        <v>623172953</v>
      </c>
      <c r="AK1165" t="s">
        <v>6953</v>
      </c>
      <c r="AL1165">
        <v>0</v>
      </c>
      <c r="AM1165">
        <v>0</v>
      </c>
    </row>
    <row r="1166" spans="1:39" customFormat="1" ht="12.75">
      <c r="A1166">
        <v>758866</v>
      </c>
      <c r="B1166" t="s">
        <v>7513</v>
      </c>
      <c r="C1166" t="s">
        <v>260</v>
      </c>
      <c r="D1166">
        <v>758866</v>
      </c>
      <c r="E1166" t="s">
        <v>166</v>
      </c>
      <c r="F1166" t="s">
        <v>166</v>
      </c>
      <c r="H1166" s="507">
        <v>29813</v>
      </c>
      <c r="I1166" t="s">
        <v>192</v>
      </c>
      <c r="J1166">
        <v>-50</v>
      </c>
      <c r="K1166" t="s">
        <v>168</v>
      </c>
      <c r="M1166" t="s">
        <v>203</v>
      </c>
      <c r="N1166">
        <v>8921458</v>
      </c>
      <c r="O1166" t="s">
        <v>272</v>
      </c>
      <c r="P1166" s="507">
        <v>44823</v>
      </c>
      <c r="Q1166" t="s">
        <v>187</v>
      </c>
      <c r="R1166" s="507">
        <v>37432</v>
      </c>
      <c r="S1166" s="507">
        <v>44537</v>
      </c>
      <c r="T1166" t="s">
        <v>7255</v>
      </c>
      <c r="U1166">
        <v>1824</v>
      </c>
      <c r="X1166">
        <v>18</v>
      </c>
      <c r="Y1166" t="s">
        <v>259</v>
      </c>
      <c r="AC1166" t="s">
        <v>177</v>
      </c>
      <c r="AD1166" t="s">
        <v>9949</v>
      </c>
      <c r="AE1166">
        <v>92100</v>
      </c>
      <c r="AF1166" t="s">
        <v>11849</v>
      </c>
      <c r="AJ1166">
        <v>608466299</v>
      </c>
      <c r="AK1166" t="s">
        <v>7514</v>
      </c>
      <c r="AL1166">
        <v>1</v>
      </c>
      <c r="AM1166">
        <v>0</v>
      </c>
    </row>
    <row r="1167" spans="1:39" customFormat="1" ht="12.75">
      <c r="A1167">
        <v>4535350</v>
      </c>
      <c r="B1167" t="s">
        <v>8631</v>
      </c>
      <c r="C1167" t="s">
        <v>502</v>
      </c>
      <c r="D1167">
        <v>4535350</v>
      </c>
      <c r="E1167" t="s">
        <v>169</v>
      </c>
      <c r="H1167" s="507">
        <v>41987</v>
      </c>
      <c r="I1167" t="s">
        <v>169</v>
      </c>
      <c r="J1167">
        <v>-9</v>
      </c>
      <c r="K1167" t="s">
        <v>8</v>
      </c>
      <c r="M1167" t="s">
        <v>2764</v>
      </c>
      <c r="N1167">
        <v>4450757</v>
      </c>
      <c r="O1167" t="s">
        <v>6546</v>
      </c>
      <c r="P1167" s="507">
        <v>44826</v>
      </c>
      <c r="Q1167" t="s">
        <v>187</v>
      </c>
      <c r="R1167" s="507">
        <v>44826</v>
      </c>
      <c r="T1167" t="s">
        <v>5765</v>
      </c>
      <c r="U1167">
        <v>500</v>
      </c>
      <c r="X1167">
        <v>5</v>
      </c>
      <c r="Y1167" t="s">
        <v>259</v>
      </c>
      <c r="AC1167" t="s">
        <v>177</v>
      </c>
      <c r="AD1167" t="s">
        <v>11850</v>
      </c>
      <c r="AE1167">
        <v>45560</v>
      </c>
      <c r="AF1167" t="s">
        <v>11851</v>
      </c>
      <c r="AJ1167">
        <v>613605491</v>
      </c>
      <c r="AK1167" t="s">
        <v>8632</v>
      </c>
      <c r="AL1167">
        <v>0</v>
      </c>
      <c r="AM1167">
        <v>0</v>
      </c>
    </row>
    <row r="1168" spans="1:39" customFormat="1" ht="12.75">
      <c r="A1168">
        <v>4460589</v>
      </c>
      <c r="B1168" t="s">
        <v>3878</v>
      </c>
      <c r="C1168" t="s">
        <v>432</v>
      </c>
      <c r="D1168">
        <v>4460589</v>
      </c>
      <c r="E1168" t="s">
        <v>166</v>
      </c>
      <c r="F1168" t="s">
        <v>166</v>
      </c>
      <c r="H1168" s="507">
        <v>40488</v>
      </c>
      <c r="I1168" t="s">
        <v>254</v>
      </c>
      <c r="J1168">
        <v>-13</v>
      </c>
      <c r="K1168" t="s">
        <v>168</v>
      </c>
      <c r="M1168" t="s">
        <v>228</v>
      </c>
      <c r="N1168">
        <v>12440281</v>
      </c>
      <c r="O1168" t="s">
        <v>3648</v>
      </c>
      <c r="P1168" s="507">
        <v>44788</v>
      </c>
      <c r="Q1168" t="s">
        <v>187</v>
      </c>
      <c r="R1168" s="507">
        <v>44077</v>
      </c>
      <c r="T1168" t="s">
        <v>5765</v>
      </c>
      <c r="U1168">
        <v>600</v>
      </c>
      <c r="X1168">
        <v>6</v>
      </c>
      <c r="Y1168" t="s">
        <v>259</v>
      </c>
      <c r="AC1168" t="s">
        <v>177</v>
      </c>
      <c r="AD1168" t="s">
        <v>10255</v>
      </c>
      <c r="AE1168">
        <v>44000</v>
      </c>
      <c r="AF1168" t="s">
        <v>11852</v>
      </c>
      <c r="AI1168">
        <v>954668806</v>
      </c>
      <c r="AJ1168">
        <v>663108806</v>
      </c>
      <c r="AK1168" t="s">
        <v>4879</v>
      </c>
      <c r="AL1168">
        <v>0</v>
      </c>
      <c r="AM1168">
        <v>0</v>
      </c>
    </row>
    <row r="1169" spans="1:39" customFormat="1" ht="12.75">
      <c r="A1169">
        <v>2816586</v>
      </c>
      <c r="B1169" t="s">
        <v>11853</v>
      </c>
      <c r="C1169" t="s">
        <v>531</v>
      </c>
      <c r="D1169">
        <v>2816586</v>
      </c>
      <c r="E1169" t="s">
        <v>169</v>
      </c>
      <c r="H1169" s="507">
        <v>43612</v>
      </c>
      <c r="I1169" t="s">
        <v>169</v>
      </c>
      <c r="J1169">
        <v>-9</v>
      </c>
      <c r="K1169" t="s">
        <v>8</v>
      </c>
      <c r="M1169" t="s">
        <v>231</v>
      </c>
      <c r="N1169">
        <v>4280121</v>
      </c>
      <c r="O1169" t="s">
        <v>2799</v>
      </c>
      <c r="P1169" s="507">
        <v>44846</v>
      </c>
      <c r="Q1169" t="s">
        <v>187</v>
      </c>
      <c r="R1169" s="507">
        <v>44846</v>
      </c>
      <c r="T1169" t="s">
        <v>5765</v>
      </c>
      <c r="U1169">
        <v>500</v>
      </c>
      <c r="X1169">
        <v>5</v>
      </c>
      <c r="Y1169" t="s">
        <v>259</v>
      </c>
      <c r="AC1169" t="s">
        <v>177</v>
      </c>
      <c r="AD1169" t="s">
        <v>11854</v>
      </c>
      <c r="AE1169">
        <v>28110</v>
      </c>
      <c r="AF1169" t="s">
        <v>11855</v>
      </c>
      <c r="AJ1169">
        <v>687347443</v>
      </c>
      <c r="AK1169" t="s">
        <v>11856</v>
      </c>
      <c r="AL1169">
        <v>0</v>
      </c>
      <c r="AM1169">
        <v>0</v>
      </c>
    </row>
    <row r="1170" spans="1:39" customFormat="1" ht="12.75">
      <c r="A1170">
        <v>9540957</v>
      </c>
      <c r="B1170" t="s">
        <v>8633</v>
      </c>
      <c r="C1170" t="s">
        <v>421</v>
      </c>
      <c r="D1170">
        <v>9540957</v>
      </c>
      <c r="E1170" t="s">
        <v>169</v>
      </c>
      <c r="H1170" s="507">
        <v>41307</v>
      </c>
      <c r="I1170" t="s">
        <v>251</v>
      </c>
      <c r="J1170">
        <v>-10</v>
      </c>
      <c r="K1170" t="s">
        <v>8</v>
      </c>
      <c r="M1170" t="s">
        <v>232</v>
      </c>
      <c r="N1170">
        <v>8950553</v>
      </c>
      <c r="O1170" t="s">
        <v>255</v>
      </c>
      <c r="P1170" s="507">
        <v>44819</v>
      </c>
      <c r="Q1170" t="s">
        <v>187</v>
      </c>
      <c r="R1170" s="507">
        <v>44819</v>
      </c>
      <c r="T1170" t="s">
        <v>5765</v>
      </c>
      <c r="U1170">
        <v>500</v>
      </c>
      <c r="X1170">
        <v>5</v>
      </c>
      <c r="Y1170" t="s">
        <v>259</v>
      </c>
      <c r="AC1170" t="s">
        <v>177</v>
      </c>
      <c r="AD1170" t="s">
        <v>11268</v>
      </c>
      <c r="AE1170">
        <v>95250</v>
      </c>
      <c r="AF1170" t="s">
        <v>11857</v>
      </c>
      <c r="AI1170">
        <v>618895973</v>
      </c>
      <c r="AJ1170">
        <v>623124434</v>
      </c>
      <c r="AK1170" t="s">
        <v>8634</v>
      </c>
      <c r="AL1170">
        <v>0</v>
      </c>
      <c r="AM1170">
        <v>0</v>
      </c>
    </row>
    <row r="1171" spans="1:39" customFormat="1" ht="12.75">
      <c r="A1171">
        <v>4922584</v>
      </c>
      <c r="B1171" t="s">
        <v>2438</v>
      </c>
      <c r="C1171" t="s">
        <v>1031</v>
      </c>
      <c r="D1171">
        <v>4922584</v>
      </c>
      <c r="E1171" t="s">
        <v>166</v>
      </c>
      <c r="F1171" t="s">
        <v>166</v>
      </c>
      <c r="H1171" s="507">
        <v>34971</v>
      </c>
      <c r="I1171" t="s">
        <v>167</v>
      </c>
      <c r="J1171">
        <v>-40</v>
      </c>
      <c r="K1171" t="s">
        <v>168</v>
      </c>
      <c r="M1171" t="s">
        <v>236</v>
      </c>
      <c r="N1171">
        <v>12490040</v>
      </c>
      <c r="O1171" t="s">
        <v>2207</v>
      </c>
      <c r="P1171" s="507">
        <v>44841</v>
      </c>
      <c r="Q1171" t="s">
        <v>187</v>
      </c>
      <c r="R1171" s="507">
        <v>37509</v>
      </c>
      <c r="S1171" s="507">
        <v>44835</v>
      </c>
      <c r="T1171" t="s">
        <v>181</v>
      </c>
      <c r="U1171">
        <v>1681</v>
      </c>
      <c r="X1171">
        <v>16</v>
      </c>
      <c r="Y1171" t="s">
        <v>259</v>
      </c>
      <c r="AB1171" s="507">
        <v>44831</v>
      </c>
      <c r="AC1171" t="s">
        <v>177</v>
      </c>
      <c r="AD1171" t="s">
        <v>11858</v>
      </c>
      <c r="AE1171">
        <v>49124</v>
      </c>
      <c r="AF1171" t="s">
        <v>11859</v>
      </c>
      <c r="AJ1171">
        <v>646307590</v>
      </c>
      <c r="AK1171" t="s">
        <v>4880</v>
      </c>
      <c r="AL1171">
        <v>0</v>
      </c>
      <c r="AM1171">
        <v>0</v>
      </c>
    </row>
    <row r="1172" spans="1:39" customFormat="1" ht="12.75">
      <c r="A1172">
        <v>4440212</v>
      </c>
      <c r="B1172" t="s">
        <v>2439</v>
      </c>
      <c r="C1172" t="s">
        <v>6325</v>
      </c>
      <c r="D1172">
        <v>4440212</v>
      </c>
      <c r="E1172" t="s">
        <v>166</v>
      </c>
      <c r="F1172" t="s">
        <v>166</v>
      </c>
      <c r="H1172" s="507">
        <v>36307</v>
      </c>
      <c r="I1172" t="s">
        <v>167</v>
      </c>
      <c r="J1172">
        <v>-40</v>
      </c>
      <c r="K1172" t="s">
        <v>168</v>
      </c>
      <c r="M1172" t="s">
        <v>228</v>
      </c>
      <c r="N1172">
        <v>12440116</v>
      </c>
      <c r="O1172" t="s">
        <v>6232</v>
      </c>
      <c r="P1172" s="507">
        <v>44809</v>
      </c>
      <c r="Q1172" t="s">
        <v>187</v>
      </c>
      <c r="R1172" s="507">
        <v>39699</v>
      </c>
      <c r="S1172" s="507">
        <v>44020</v>
      </c>
      <c r="T1172" t="s">
        <v>7255</v>
      </c>
      <c r="U1172">
        <v>1883</v>
      </c>
      <c r="X1172">
        <v>18</v>
      </c>
      <c r="Y1172" t="s">
        <v>259</v>
      </c>
      <c r="AB1172" s="507">
        <v>43647</v>
      </c>
      <c r="AC1172" t="s">
        <v>177</v>
      </c>
      <c r="AD1172" t="s">
        <v>10190</v>
      </c>
      <c r="AE1172">
        <v>44120</v>
      </c>
      <c r="AF1172" t="s">
        <v>11860</v>
      </c>
      <c r="AJ1172">
        <v>789634141</v>
      </c>
      <c r="AK1172" t="s">
        <v>4881</v>
      </c>
      <c r="AL1172">
        <v>0</v>
      </c>
      <c r="AM1172">
        <v>0</v>
      </c>
    </row>
    <row r="1173" spans="1:39" customFormat="1" ht="12.75">
      <c r="A1173">
        <v>4462417</v>
      </c>
      <c r="B1173" t="s">
        <v>8229</v>
      </c>
      <c r="C1173" t="s">
        <v>1830</v>
      </c>
      <c r="D1173">
        <v>4462417</v>
      </c>
      <c r="E1173" t="s">
        <v>169</v>
      </c>
      <c r="F1173" t="s">
        <v>169</v>
      </c>
      <c r="H1173" s="507">
        <v>41157</v>
      </c>
      <c r="I1173" t="s">
        <v>245</v>
      </c>
      <c r="J1173">
        <v>-11</v>
      </c>
      <c r="K1173" t="s">
        <v>8</v>
      </c>
      <c r="M1173" t="s">
        <v>228</v>
      </c>
      <c r="N1173">
        <v>12440067</v>
      </c>
      <c r="O1173" t="s">
        <v>3872</v>
      </c>
      <c r="P1173" s="507">
        <v>44826</v>
      </c>
      <c r="Q1173" t="s">
        <v>187</v>
      </c>
      <c r="R1173" s="507">
        <v>44484</v>
      </c>
      <c r="T1173" t="s">
        <v>5765</v>
      </c>
      <c r="U1173">
        <v>500</v>
      </c>
      <c r="X1173">
        <v>5</v>
      </c>
      <c r="Y1173" t="s">
        <v>259</v>
      </c>
      <c r="AC1173" t="s">
        <v>177</v>
      </c>
      <c r="AD1173" t="s">
        <v>11861</v>
      </c>
      <c r="AE1173">
        <v>44260</v>
      </c>
      <c r="AF1173" t="s">
        <v>11862</v>
      </c>
      <c r="AJ1173">
        <v>666647986</v>
      </c>
      <c r="AK1173" t="s">
        <v>8230</v>
      </c>
      <c r="AL1173">
        <v>0</v>
      </c>
      <c r="AM1173">
        <v>0</v>
      </c>
    </row>
    <row r="1174" spans="1:39" customFormat="1" ht="12.75">
      <c r="A1174">
        <v>2937994</v>
      </c>
      <c r="B1174" t="s">
        <v>3114</v>
      </c>
      <c r="C1174" t="s">
        <v>358</v>
      </c>
      <c r="D1174">
        <v>2937994</v>
      </c>
      <c r="E1174" t="s">
        <v>166</v>
      </c>
      <c r="F1174" t="s">
        <v>166</v>
      </c>
      <c r="H1174" s="507">
        <v>40444</v>
      </c>
      <c r="I1174" t="s">
        <v>254</v>
      </c>
      <c r="J1174">
        <v>-13</v>
      </c>
      <c r="K1174" t="s">
        <v>168</v>
      </c>
      <c r="M1174" t="s">
        <v>3025</v>
      </c>
      <c r="N1174">
        <v>3290223</v>
      </c>
      <c r="O1174" t="s">
        <v>3038</v>
      </c>
      <c r="P1174" s="507">
        <v>44818</v>
      </c>
      <c r="Q1174" t="s">
        <v>187</v>
      </c>
      <c r="R1174" s="507">
        <v>42649</v>
      </c>
      <c r="S1174" s="507">
        <v>44816</v>
      </c>
      <c r="T1174" t="s">
        <v>181</v>
      </c>
      <c r="U1174">
        <v>663</v>
      </c>
      <c r="X1174">
        <v>6</v>
      </c>
      <c r="Y1174" t="s">
        <v>259</v>
      </c>
      <c r="AC1174" t="s">
        <v>177</v>
      </c>
      <c r="AD1174" t="s">
        <v>10680</v>
      </c>
      <c r="AE1174">
        <v>29000</v>
      </c>
      <c r="AF1174" t="s">
        <v>11863</v>
      </c>
      <c r="AJ1174">
        <v>642468834</v>
      </c>
      <c r="AK1174" t="s">
        <v>5294</v>
      </c>
      <c r="AL1174">
        <v>0</v>
      </c>
      <c r="AM1174">
        <v>0</v>
      </c>
    </row>
    <row r="1175" spans="1:39" customFormat="1" ht="12.75">
      <c r="A1175">
        <v>7226591</v>
      </c>
      <c r="B1175" t="s">
        <v>9455</v>
      </c>
      <c r="C1175" t="s">
        <v>9456</v>
      </c>
      <c r="D1175">
        <v>7226591</v>
      </c>
      <c r="E1175" t="s">
        <v>169</v>
      </c>
      <c r="H1175" s="507">
        <v>41375</v>
      </c>
      <c r="I1175" t="s">
        <v>251</v>
      </c>
      <c r="J1175">
        <v>-10</v>
      </c>
      <c r="K1175" t="s">
        <v>8</v>
      </c>
      <c r="M1175" t="s">
        <v>2152</v>
      </c>
      <c r="N1175">
        <v>12720071</v>
      </c>
      <c r="O1175" t="s">
        <v>2212</v>
      </c>
      <c r="P1175" s="507">
        <v>44824</v>
      </c>
      <c r="Q1175" t="s">
        <v>187</v>
      </c>
      <c r="R1175" s="507">
        <v>44824</v>
      </c>
      <c r="S1175" s="507">
        <v>44817</v>
      </c>
      <c r="T1175" t="s">
        <v>181</v>
      </c>
      <c r="U1175">
        <v>500</v>
      </c>
      <c r="X1175">
        <v>5</v>
      </c>
      <c r="Y1175" t="s">
        <v>259</v>
      </c>
      <c r="AC1175" t="s">
        <v>177</v>
      </c>
      <c r="AD1175" t="s">
        <v>11864</v>
      </c>
      <c r="AE1175">
        <v>72300</v>
      </c>
      <c r="AF1175" t="s">
        <v>11865</v>
      </c>
      <c r="AI1175" t="s">
        <v>9457</v>
      </c>
      <c r="AJ1175" t="s">
        <v>9458</v>
      </c>
      <c r="AK1175" t="s">
        <v>9459</v>
      </c>
      <c r="AL1175">
        <v>0</v>
      </c>
      <c r="AM1175">
        <v>0</v>
      </c>
    </row>
    <row r="1176" spans="1:39" customFormat="1" ht="12.75">
      <c r="A1176">
        <v>284992</v>
      </c>
      <c r="B1176" t="s">
        <v>3928</v>
      </c>
      <c r="C1176" t="s">
        <v>447</v>
      </c>
      <c r="D1176">
        <v>284992</v>
      </c>
      <c r="E1176" t="s">
        <v>166</v>
      </c>
      <c r="F1176" t="s">
        <v>166</v>
      </c>
      <c r="H1176" s="507">
        <v>30692</v>
      </c>
      <c r="I1176" t="s">
        <v>167</v>
      </c>
      <c r="J1176">
        <v>-40</v>
      </c>
      <c r="K1176" t="s">
        <v>168</v>
      </c>
      <c r="M1176" t="s">
        <v>175</v>
      </c>
      <c r="N1176">
        <v>4370002</v>
      </c>
      <c r="O1176" t="s">
        <v>2769</v>
      </c>
      <c r="P1176" s="507">
        <v>44805</v>
      </c>
      <c r="Q1176" t="s">
        <v>187</v>
      </c>
      <c r="R1176" s="507">
        <v>37432</v>
      </c>
      <c r="S1176" s="507">
        <v>44779</v>
      </c>
      <c r="T1176" t="s">
        <v>181</v>
      </c>
      <c r="U1176">
        <v>1850</v>
      </c>
      <c r="X1176">
        <v>18</v>
      </c>
      <c r="Y1176" t="s">
        <v>259</v>
      </c>
      <c r="AC1176" t="s">
        <v>177</v>
      </c>
      <c r="AD1176" t="s">
        <v>9703</v>
      </c>
      <c r="AE1176">
        <v>37300</v>
      </c>
      <c r="AF1176" t="s">
        <v>11866</v>
      </c>
      <c r="AJ1176">
        <v>681228955</v>
      </c>
      <c r="AK1176" t="s">
        <v>5538</v>
      </c>
      <c r="AL1176">
        <v>0</v>
      </c>
      <c r="AM1176">
        <v>0</v>
      </c>
    </row>
    <row r="1177" spans="1:39" customFormat="1" ht="12.75">
      <c r="A1177">
        <v>8521915</v>
      </c>
      <c r="B1177" t="s">
        <v>2440</v>
      </c>
      <c r="C1177" t="s">
        <v>692</v>
      </c>
      <c r="D1177">
        <v>8521915</v>
      </c>
      <c r="E1177" t="s">
        <v>166</v>
      </c>
      <c r="F1177" t="s">
        <v>166</v>
      </c>
      <c r="H1177" s="507">
        <v>36101</v>
      </c>
      <c r="I1177" t="s">
        <v>167</v>
      </c>
      <c r="J1177">
        <v>-40</v>
      </c>
      <c r="K1177" t="s">
        <v>8</v>
      </c>
      <c r="M1177" t="s">
        <v>208</v>
      </c>
      <c r="N1177">
        <v>12850136</v>
      </c>
      <c r="O1177" t="s">
        <v>2201</v>
      </c>
      <c r="P1177" s="507">
        <v>44800</v>
      </c>
      <c r="Q1177" t="s">
        <v>187</v>
      </c>
      <c r="R1177" s="507">
        <v>39741</v>
      </c>
      <c r="S1177" s="507">
        <v>44060</v>
      </c>
      <c r="T1177" t="s">
        <v>7255</v>
      </c>
      <c r="U1177">
        <v>889</v>
      </c>
      <c r="X1177">
        <v>8</v>
      </c>
      <c r="Y1177" t="s">
        <v>259</v>
      </c>
      <c r="AC1177" t="s">
        <v>177</v>
      </c>
      <c r="AD1177" t="s">
        <v>11867</v>
      </c>
      <c r="AE1177">
        <v>85300</v>
      </c>
      <c r="AF1177" t="s">
        <v>11868</v>
      </c>
      <c r="AI1177">
        <v>251494907</v>
      </c>
      <c r="AJ1177">
        <v>685457849</v>
      </c>
      <c r="AK1177" t="s">
        <v>4882</v>
      </c>
      <c r="AL1177">
        <v>0</v>
      </c>
      <c r="AM1177">
        <v>0</v>
      </c>
    </row>
    <row r="1178" spans="1:39" customFormat="1" ht="12.75">
      <c r="A1178">
        <v>7216505</v>
      </c>
      <c r="B1178" t="s">
        <v>1122</v>
      </c>
      <c r="C1178" t="s">
        <v>645</v>
      </c>
      <c r="D1178">
        <v>7216505</v>
      </c>
      <c r="E1178" t="s">
        <v>166</v>
      </c>
      <c r="F1178" t="s">
        <v>166</v>
      </c>
      <c r="H1178" s="507">
        <v>36015</v>
      </c>
      <c r="I1178" t="s">
        <v>167</v>
      </c>
      <c r="J1178">
        <v>-40</v>
      </c>
      <c r="K1178" t="s">
        <v>168</v>
      </c>
      <c r="M1178" t="s">
        <v>2152</v>
      </c>
      <c r="N1178">
        <v>12720104</v>
      </c>
      <c r="O1178" t="s">
        <v>2160</v>
      </c>
      <c r="P1178" s="507">
        <v>44748</v>
      </c>
      <c r="Q1178" t="s">
        <v>187</v>
      </c>
      <c r="R1178" s="507">
        <v>40795</v>
      </c>
      <c r="S1178" s="507">
        <v>44084</v>
      </c>
      <c r="T1178" t="s">
        <v>7255</v>
      </c>
      <c r="U1178">
        <v>2077</v>
      </c>
      <c r="V1178" t="s">
        <v>172</v>
      </c>
      <c r="W1178">
        <v>885</v>
      </c>
      <c r="X1178" t="s">
        <v>173</v>
      </c>
      <c r="Y1178" t="s">
        <v>259</v>
      </c>
      <c r="AC1178" t="s">
        <v>177</v>
      </c>
      <c r="AD1178" t="s">
        <v>10102</v>
      </c>
      <c r="AE1178">
        <v>72000</v>
      </c>
      <c r="AF1178" t="s">
        <v>11869</v>
      </c>
      <c r="AJ1178">
        <v>762513377</v>
      </c>
      <c r="AK1178" t="s">
        <v>8231</v>
      </c>
      <c r="AL1178">
        <v>0</v>
      </c>
      <c r="AM1178">
        <v>0</v>
      </c>
    </row>
    <row r="1179" spans="1:39" customFormat="1" ht="12.75">
      <c r="A1179">
        <v>494005</v>
      </c>
      <c r="B1179" t="s">
        <v>1122</v>
      </c>
      <c r="C1179" t="s">
        <v>191</v>
      </c>
      <c r="D1179">
        <v>494005</v>
      </c>
      <c r="E1179" t="s">
        <v>166</v>
      </c>
      <c r="F1179" t="s">
        <v>166</v>
      </c>
      <c r="H1179" s="507">
        <v>27205</v>
      </c>
      <c r="I1179" t="s">
        <v>192</v>
      </c>
      <c r="J1179">
        <v>-50</v>
      </c>
      <c r="K1179" t="s">
        <v>168</v>
      </c>
      <c r="M1179" t="s">
        <v>236</v>
      </c>
      <c r="N1179">
        <v>12490132</v>
      </c>
      <c r="O1179" t="s">
        <v>8162</v>
      </c>
      <c r="P1179" s="507">
        <v>44763</v>
      </c>
      <c r="Q1179" t="s">
        <v>187</v>
      </c>
      <c r="R1179" s="507">
        <v>37432</v>
      </c>
      <c r="S1179" s="507">
        <v>44013</v>
      </c>
      <c r="T1179" t="s">
        <v>7255</v>
      </c>
      <c r="U1179">
        <v>1613</v>
      </c>
      <c r="X1179">
        <v>16</v>
      </c>
      <c r="Y1179" t="s">
        <v>259</v>
      </c>
      <c r="AC1179" t="s">
        <v>177</v>
      </c>
      <c r="AD1179" t="s">
        <v>9727</v>
      </c>
      <c r="AE1179">
        <v>49300</v>
      </c>
      <c r="AF1179" t="s">
        <v>11870</v>
      </c>
      <c r="AJ1179">
        <v>674529290</v>
      </c>
      <c r="AK1179" t="s">
        <v>4883</v>
      </c>
      <c r="AL1179">
        <v>0</v>
      </c>
      <c r="AM1179">
        <v>0</v>
      </c>
    </row>
    <row r="1180" spans="1:39" customFormat="1" ht="12.75">
      <c r="A1180">
        <v>7891137</v>
      </c>
      <c r="B1180" t="s">
        <v>1122</v>
      </c>
      <c r="C1180" t="s">
        <v>11871</v>
      </c>
      <c r="D1180">
        <v>7891137</v>
      </c>
      <c r="E1180" t="s">
        <v>169</v>
      </c>
      <c r="H1180" s="507">
        <v>41095</v>
      </c>
      <c r="I1180" t="s">
        <v>245</v>
      </c>
      <c r="J1180">
        <v>-11</v>
      </c>
      <c r="K1180" t="s">
        <v>8</v>
      </c>
      <c r="M1180" t="s">
        <v>238</v>
      </c>
      <c r="N1180">
        <v>8780108</v>
      </c>
      <c r="O1180" t="s">
        <v>571</v>
      </c>
      <c r="P1180" s="507">
        <v>44851</v>
      </c>
      <c r="Q1180" t="s">
        <v>187</v>
      </c>
      <c r="R1180" s="507">
        <v>44851</v>
      </c>
      <c r="T1180" t="s">
        <v>5765</v>
      </c>
      <c r="U1180">
        <v>500</v>
      </c>
      <c r="X1180">
        <v>5</v>
      </c>
      <c r="Y1180" t="s">
        <v>259</v>
      </c>
      <c r="AC1180" t="s">
        <v>177</v>
      </c>
      <c r="AD1180" t="s">
        <v>11872</v>
      </c>
      <c r="AE1180">
        <v>78955</v>
      </c>
      <c r="AF1180" t="s">
        <v>11873</v>
      </c>
      <c r="AJ1180">
        <v>617516999</v>
      </c>
      <c r="AK1180" t="s">
        <v>11874</v>
      </c>
      <c r="AL1180">
        <v>0</v>
      </c>
      <c r="AM1180">
        <v>0</v>
      </c>
    </row>
    <row r="1181" spans="1:39" customFormat="1" ht="12.75">
      <c r="A1181">
        <v>173492</v>
      </c>
      <c r="B1181" t="s">
        <v>1122</v>
      </c>
      <c r="C1181" t="s">
        <v>541</v>
      </c>
      <c r="D1181">
        <v>173492</v>
      </c>
      <c r="E1181" t="s">
        <v>166</v>
      </c>
      <c r="F1181" t="s">
        <v>166</v>
      </c>
      <c r="H1181" s="507">
        <v>28163</v>
      </c>
      <c r="I1181" t="s">
        <v>192</v>
      </c>
      <c r="J1181">
        <v>-50</v>
      </c>
      <c r="K1181" t="s">
        <v>168</v>
      </c>
      <c r="M1181" t="s">
        <v>263</v>
      </c>
      <c r="N1181">
        <v>8750074</v>
      </c>
      <c r="O1181" t="s">
        <v>296</v>
      </c>
      <c r="P1181" s="507">
        <v>44834</v>
      </c>
      <c r="Q1181" t="s">
        <v>187</v>
      </c>
      <c r="R1181" s="507">
        <v>37432</v>
      </c>
      <c r="S1181" s="507">
        <v>44831</v>
      </c>
      <c r="T1181" t="s">
        <v>181</v>
      </c>
      <c r="U1181">
        <v>1757</v>
      </c>
      <c r="X1181">
        <v>17</v>
      </c>
      <c r="Y1181" t="s">
        <v>259</v>
      </c>
      <c r="AC1181" t="s">
        <v>177</v>
      </c>
      <c r="AD1181" t="s">
        <v>10060</v>
      </c>
      <c r="AE1181">
        <v>75012</v>
      </c>
      <c r="AF1181" t="s">
        <v>11875</v>
      </c>
      <c r="AJ1181">
        <v>682140225</v>
      </c>
      <c r="AK1181" t="s">
        <v>4163</v>
      </c>
      <c r="AL1181">
        <v>0</v>
      </c>
      <c r="AM1181">
        <v>0</v>
      </c>
    </row>
    <row r="1182" spans="1:39" customFormat="1" ht="12.75">
      <c r="A1182">
        <v>5315666</v>
      </c>
      <c r="B1182" t="s">
        <v>2442</v>
      </c>
      <c r="C1182" t="s">
        <v>492</v>
      </c>
      <c r="D1182">
        <v>5315666</v>
      </c>
      <c r="E1182" t="s">
        <v>166</v>
      </c>
      <c r="F1182" t="s">
        <v>166</v>
      </c>
      <c r="H1182" s="507">
        <v>27600</v>
      </c>
      <c r="I1182" t="s">
        <v>192</v>
      </c>
      <c r="J1182">
        <v>-50</v>
      </c>
      <c r="K1182" t="s">
        <v>168</v>
      </c>
      <c r="M1182" t="s">
        <v>2155</v>
      </c>
      <c r="N1182">
        <v>12530022</v>
      </c>
      <c r="O1182" t="s">
        <v>2169</v>
      </c>
      <c r="P1182" s="507">
        <v>44810</v>
      </c>
      <c r="Q1182" t="s">
        <v>187</v>
      </c>
      <c r="R1182" s="507">
        <v>37432</v>
      </c>
      <c r="S1182" s="507">
        <v>44781</v>
      </c>
      <c r="T1182" t="s">
        <v>181</v>
      </c>
      <c r="U1182">
        <v>1698</v>
      </c>
      <c r="X1182">
        <v>16</v>
      </c>
      <c r="Y1182" t="s">
        <v>259</v>
      </c>
      <c r="AC1182" t="s">
        <v>177</v>
      </c>
      <c r="AD1182" t="s">
        <v>10697</v>
      </c>
      <c r="AE1182">
        <v>53950</v>
      </c>
      <c r="AF1182" t="s">
        <v>11876</v>
      </c>
      <c r="AI1182">
        <v>243017850</v>
      </c>
      <c r="AJ1182">
        <v>686474192</v>
      </c>
      <c r="AK1182" t="s">
        <v>4884</v>
      </c>
      <c r="AL1182">
        <v>0</v>
      </c>
      <c r="AM1182">
        <v>0</v>
      </c>
    </row>
    <row r="1183" spans="1:39" customFormat="1" ht="12.75">
      <c r="A1183">
        <v>9218456</v>
      </c>
      <c r="B1183" t="s">
        <v>3297</v>
      </c>
      <c r="C1183" t="s">
        <v>497</v>
      </c>
      <c r="D1183">
        <v>9218456</v>
      </c>
      <c r="E1183" t="s">
        <v>166</v>
      </c>
      <c r="F1183" t="s">
        <v>166</v>
      </c>
      <c r="H1183" s="507">
        <v>30028</v>
      </c>
      <c r="I1183" t="s">
        <v>192</v>
      </c>
      <c r="J1183">
        <v>-50</v>
      </c>
      <c r="K1183" t="s">
        <v>168</v>
      </c>
      <c r="M1183" t="s">
        <v>206</v>
      </c>
      <c r="N1183">
        <v>8771236</v>
      </c>
      <c r="O1183" t="s">
        <v>535</v>
      </c>
      <c r="P1183" s="507">
        <v>44820</v>
      </c>
      <c r="Q1183" t="s">
        <v>187</v>
      </c>
      <c r="R1183" s="507">
        <v>37432</v>
      </c>
      <c r="S1183" s="507">
        <v>44509</v>
      </c>
      <c r="T1183" t="s">
        <v>7255</v>
      </c>
      <c r="U1183">
        <v>2174</v>
      </c>
      <c r="V1183" t="s">
        <v>172</v>
      </c>
      <c r="W1183">
        <v>657</v>
      </c>
      <c r="X1183" t="s">
        <v>173</v>
      </c>
      <c r="Y1183" t="s">
        <v>259</v>
      </c>
      <c r="AC1183" t="s">
        <v>177</v>
      </c>
      <c r="AD1183" t="s">
        <v>11877</v>
      </c>
      <c r="AE1183">
        <v>77150</v>
      </c>
      <c r="AF1183" t="s">
        <v>11878</v>
      </c>
      <c r="AI1183">
        <v>684614358</v>
      </c>
      <c r="AK1183" t="s">
        <v>7517</v>
      </c>
      <c r="AL1183">
        <v>0</v>
      </c>
      <c r="AM1183">
        <v>0</v>
      </c>
    </row>
    <row r="1184" spans="1:39" customFormat="1" ht="12.75">
      <c r="A1184">
        <v>5327023</v>
      </c>
      <c r="B1184" t="s">
        <v>1124</v>
      </c>
      <c r="C1184" t="s">
        <v>549</v>
      </c>
      <c r="D1184">
        <v>5327023</v>
      </c>
      <c r="E1184" t="s">
        <v>166</v>
      </c>
      <c r="F1184" t="s">
        <v>166</v>
      </c>
      <c r="H1184" s="507">
        <v>40891</v>
      </c>
      <c r="I1184" t="s">
        <v>267</v>
      </c>
      <c r="J1184">
        <v>-12</v>
      </c>
      <c r="K1184" t="s">
        <v>168</v>
      </c>
      <c r="M1184" t="s">
        <v>2155</v>
      </c>
      <c r="N1184">
        <v>12530060</v>
      </c>
      <c r="O1184" t="s">
        <v>6231</v>
      </c>
      <c r="P1184" s="507">
        <v>44810</v>
      </c>
      <c r="Q1184" t="s">
        <v>187</v>
      </c>
      <c r="R1184" s="507">
        <v>43372</v>
      </c>
      <c r="T1184" t="s">
        <v>5765</v>
      </c>
      <c r="U1184">
        <v>711</v>
      </c>
      <c r="X1184">
        <v>7</v>
      </c>
      <c r="Y1184" t="s">
        <v>259</v>
      </c>
      <c r="AC1184" t="s">
        <v>177</v>
      </c>
      <c r="AD1184" t="s">
        <v>10697</v>
      </c>
      <c r="AE1184">
        <v>53950</v>
      </c>
      <c r="AF1184" t="s">
        <v>11879</v>
      </c>
      <c r="AI1184">
        <v>243670338</v>
      </c>
      <c r="AK1184" t="s">
        <v>8232</v>
      </c>
      <c r="AL1184">
        <v>0</v>
      </c>
      <c r="AM1184">
        <v>0</v>
      </c>
    </row>
    <row r="1185" spans="1:39" customFormat="1" ht="12.75">
      <c r="A1185">
        <v>9442756</v>
      </c>
      <c r="B1185" t="s">
        <v>1125</v>
      </c>
      <c r="C1185" t="s">
        <v>1126</v>
      </c>
      <c r="D1185">
        <v>9442756</v>
      </c>
      <c r="E1185" t="s">
        <v>166</v>
      </c>
      <c r="F1185" t="s">
        <v>166</v>
      </c>
      <c r="H1185" s="507">
        <v>37618</v>
      </c>
      <c r="I1185" t="s">
        <v>167</v>
      </c>
      <c r="J1185">
        <v>-40</v>
      </c>
      <c r="K1185" t="s">
        <v>8</v>
      </c>
      <c r="M1185" t="s">
        <v>246</v>
      </c>
      <c r="N1185">
        <v>8940096</v>
      </c>
      <c r="O1185" t="s">
        <v>301</v>
      </c>
      <c r="P1185" s="507">
        <v>44794</v>
      </c>
      <c r="Q1185" t="s">
        <v>187</v>
      </c>
      <c r="R1185" s="507">
        <v>40801</v>
      </c>
      <c r="S1185" s="507">
        <v>43721</v>
      </c>
      <c r="T1185" t="s">
        <v>7255</v>
      </c>
      <c r="U1185">
        <v>1583</v>
      </c>
      <c r="V1185" t="s">
        <v>172</v>
      </c>
      <c r="W1185">
        <v>267</v>
      </c>
      <c r="X1185" t="s">
        <v>173</v>
      </c>
      <c r="Y1185" t="s">
        <v>259</v>
      </c>
      <c r="AB1185" s="507">
        <v>43647</v>
      </c>
      <c r="AC1185" t="s">
        <v>177</v>
      </c>
      <c r="AD1185" t="s">
        <v>11197</v>
      </c>
      <c r="AE1185">
        <v>94170</v>
      </c>
      <c r="AF1185" t="s">
        <v>11880</v>
      </c>
      <c r="AI1185">
        <v>689930247</v>
      </c>
      <c r="AK1185" t="s">
        <v>4164</v>
      </c>
      <c r="AL1185">
        <v>0</v>
      </c>
      <c r="AM1185">
        <v>0</v>
      </c>
    </row>
    <row r="1186" spans="1:39" customFormat="1" ht="12.75">
      <c r="A1186">
        <v>7887952</v>
      </c>
      <c r="B1186" t="s">
        <v>11881</v>
      </c>
      <c r="C1186" t="s">
        <v>1759</v>
      </c>
      <c r="D1186">
        <v>7887952</v>
      </c>
      <c r="E1186" t="s">
        <v>166</v>
      </c>
      <c r="F1186" t="s">
        <v>166</v>
      </c>
      <c r="H1186" s="507">
        <v>41597</v>
      </c>
      <c r="I1186" t="s">
        <v>251</v>
      </c>
      <c r="J1186">
        <v>-10</v>
      </c>
      <c r="K1186" t="s">
        <v>168</v>
      </c>
      <c r="M1186" t="s">
        <v>238</v>
      </c>
      <c r="N1186">
        <v>8781017</v>
      </c>
      <c r="O1186" t="s">
        <v>291</v>
      </c>
      <c r="P1186" s="507">
        <v>44816</v>
      </c>
      <c r="Q1186" t="s">
        <v>187</v>
      </c>
      <c r="R1186" s="507">
        <v>44523</v>
      </c>
      <c r="T1186" t="s">
        <v>5765</v>
      </c>
      <c r="U1186">
        <v>503</v>
      </c>
      <c r="X1186">
        <v>5</v>
      </c>
      <c r="Y1186" t="s">
        <v>259</v>
      </c>
      <c r="AC1186" t="s">
        <v>177</v>
      </c>
      <c r="AD1186" t="s">
        <v>11882</v>
      </c>
      <c r="AE1186">
        <v>78360</v>
      </c>
      <c r="AF1186" t="s">
        <v>11883</v>
      </c>
      <c r="AJ1186">
        <v>624471807</v>
      </c>
      <c r="AK1186" t="s">
        <v>11884</v>
      </c>
      <c r="AL1186">
        <v>0</v>
      </c>
      <c r="AM1186">
        <v>0</v>
      </c>
    </row>
    <row r="1187" spans="1:39" customFormat="1" ht="12.75">
      <c r="A1187">
        <v>9538274</v>
      </c>
      <c r="B1187" t="s">
        <v>3589</v>
      </c>
      <c r="C1187" t="s">
        <v>1751</v>
      </c>
      <c r="D1187">
        <v>9538274</v>
      </c>
      <c r="E1187" t="s">
        <v>166</v>
      </c>
      <c r="F1187" t="s">
        <v>166</v>
      </c>
      <c r="H1187" s="507">
        <v>41242</v>
      </c>
      <c r="I1187" t="s">
        <v>245</v>
      </c>
      <c r="J1187">
        <v>-11</v>
      </c>
      <c r="K1187" t="s">
        <v>168</v>
      </c>
      <c r="M1187" t="s">
        <v>232</v>
      </c>
      <c r="N1187">
        <v>8950479</v>
      </c>
      <c r="O1187" t="s">
        <v>516</v>
      </c>
      <c r="P1187" s="507">
        <v>44819</v>
      </c>
      <c r="Q1187" t="s">
        <v>187</v>
      </c>
      <c r="R1187" s="507">
        <v>43519</v>
      </c>
      <c r="T1187" t="s">
        <v>5765</v>
      </c>
      <c r="U1187">
        <v>588</v>
      </c>
      <c r="X1187">
        <v>5</v>
      </c>
      <c r="Y1187" t="s">
        <v>259</v>
      </c>
      <c r="AB1187" s="507">
        <v>44743</v>
      </c>
      <c r="AC1187" t="s">
        <v>177</v>
      </c>
      <c r="AD1187" t="s">
        <v>9747</v>
      </c>
      <c r="AE1187">
        <v>95160</v>
      </c>
      <c r="AF1187" t="s">
        <v>11885</v>
      </c>
      <c r="AI1187">
        <v>678933704</v>
      </c>
      <c r="AK1187" t="s">
        <v>4165</v>
      </c>
      <c r="AL1187">
        <v>0</v>
      </c>
      <c r="AM1187">
        <v>0</v>
      </c>
    </row>
    <row r="1188" spans="1:39" customFormat="1" ht="12.75">
      <c r="A1188">
        <v>9239176</v>
      </c>
      <c r="B1188" t="s">
        <v>1128</v>
      </c>
      <c r="C1188" t="s">
        <v>1129</v>
      </c>
      <c r="D1188">
        <v>9239176</v>
      </c>
      <c r="E1188" t="s">
        <v>166</v>
      </c>
      <c r="F1188" t="s">
        <v>166</v>
      </c>
      <c r="H1188" s="507">
        <v>36745</v>
      </c>
      <c r="I1188" t="s">
        <v>167</v>
      </c>
      <c r="J1188">
        <v>-40</v>
      </c>
      <c r="K1188" t="s">
        <v>168</v>
      </c>
      <c r="M1188" t="s">
        <v>275</v>
      </c>
      <c r="N1188">
        <v>8910042</v>
      </c>
      <c r="O1188" t="s">
        <v>309</v>
      </c>
      <c r="P1188" s="507">
        <v>44819</v>
      </c>
      <c r="Q1188" t="s">
        <v>187</v>
      </c>
      <c r="R1188" s="507">
        <v>39745</v>
      </c>
      <c r="S1188" s="507">
        <v>44387</v>
      </c>
      <c r="T1188" t="s">
        <v>181</v>
      </c>
      <c r="U1188">
        <v>2240</v>
      </c>
      <c r="V1188" t="s">
        <v>172</v>
      </c>
      <c r="W1188">
        <v>550</v>
      </c>
      <c r="X1188" t="s">
        <v>173</v>
      </c>
      <c r="Y1188" t="s">
        <v>259</v>
      </c>
      <c r="AB1188" s="507">
        <v>44378</v>
      </c>
      <c r="AC1188" t="s">
        <v>177</v>
      </c>
      <c r="AD1188" t="s">
        <v>9905</v>
      </c>
      <c r="AE1188">
        <v>92100</v>
      </c>
      <c r="AF1188" t="s">
        <v>11886</v>
      </c>
      <c r="AJ1188">
        <v>633638149</v>
      </c>
      <c r="AK1188" t="s">
        <v>6591</v>
      </c>
      <c r="AL1188">
        <v>0</v>
      </c>
      <c r="AM1188">
        <v>0</v>
      </c>
    </row>
    <row r="1189" spans="1:39" customFormat="1" ht="12.75">
      <c r="A1189">
        <v>7886596</v>
      </c>
      <c r="B1189" t="s">
        <v>5904</v>
      </c>
      <c r="C1189" t="s">
        <v>2112</v>
      </c>
      <c r="D1189">
        <v>7886596</v>
      </c>
      <c r="E1189" t="s">
        <v>166</v>
      </c>
      <c r="F1189" t="s">
        <v>166</v>
      </c>
      <c r="H1189" s="507">
        <v>41351</v>
      </c>
      <c r="I1189" t="s">
        <v>251</v>
      </c>
      <c r="J1189">
        <v>-10</v>
      </c>
      <c r="K1189" t="s">
        <v>8</v>
      </c>
      <c r="M1189" t="s">
        <v>238</v>
      </c>
      <c r="N1189">
        <v>8780329</v>
      </c>
      <c r="O1189" t="s">
        <v>548</v>
      </c>
      <c r="P1189" s="507">
        <v>44810</v>
      </c>
      <c r="Q1189" t="s">
        <v>187</v>
      </c>
      <c r="R1189" s="507">
        <v>44445</v>
      </c>
      <c r="T1189" t="s">
        <v>5765</v>
      </c>
      <c r="U1189">
        <v>500</v>
      </c>
      <c r="X1189">
        <v>5</v>
      </c>
      <c r="Y1189" t="s">
        <v>259</v>
      </c>
      <c r="AC1189" t="s">
        <v>177</v>
      </c>
      <c r="AD1189" t="s">
        <v>11887</v>
      </c>
      <c r="AE1189">
        <v>78000</v>
      </c>
      <c r="AF1189" t="s">
        <v>11888</v>
      </c>
      <c r="AI1189">
        <v>648483082</v>
      </c>
      <c r="AJ1189">
        <v>660161732</v>
      </c>
      <c r="AK1189" t="s">
        <v>5905</v>
      </c>
      <c r="AL1189">
        <v>1</v>
      </c>
      <c r="AM1189">
        <v>1</v>
      </c>
    </row>
    <row r="1190" spans="1:39" customFormat="1" ht="12.75">
      <c r="A1190">
        <v>7889815</v>
      </c>
      <c r="B1190" t="s">
        <v>5904</v>
      </c>
      <c r="C1190" t="s">
        <v>572</v>
      </c>
      <c r="D1190">
        <v>7889815</v>
      </c>
      <c r="E1190" t="s">
        <v>166</v>
      </c>
      <c r="H1190" s="507">
        <v>42292</v>
      </c>
      <c r="I1190" t="s">
        <v>169</v>
      </c>
      <c r="J1190">
        <v>-9</v>
      </c>
      <c r="K1190" t="s">
        <v>8</v>
      </c>
      <c r="M1190" t="s">
        <v>238</v>
      </c>
      <c r="N1190">
        <v>8780329</v>
      </c>
      <c r="O1190" t="s">
        <v>548</v>
      </c>
      <c r="P1190" s="507">
        <v>44810</v>
      </c>
      <c r="Q1190" t="s">
        <v>187</v>
      </c>
      <c r="R1190" s="507">
        <v>44810</v>
      </c>
      <c r="S1190" s="507">
        <v>44809</v>
      </c>
      <c r="T1190" t="s">
        <v>181</v>
      </c>
      <c r="U1190">
        <v>500</v>
      </c>
      <c r="X1190">
        <v>5</v>
      </c>
      <c r="Y1190" t="s">
        <v>259</v>
      </c>
      <c r="AC1190" t="s">
        <v>177</v>
      </c>
      <c r="AD1190" t="s">
        <v>11887</v>
      </c>
      <c r="AE1190">
        <v>78000</v>
      </c>
      <c r="AF1190" t="s">
        <v>11888</v>
      </c>
      <c r="AI1190">
        <v>648483082</v>
      </c>
      <c r="AJ1190">
        <v>660161732</v>
      </c>
      <c r="AK1190" t="s">
        <v>5905</v>
      </c>
      <c r="AL1190">
        <v>1</v>
      </c>
      <c r="AM1190">
        <v>1</v>
      </c>
    </row>
    <row r="1191" spans="1:39" customFormat="1" ht="12.75">
      <c r="A1191">
        <v>9234775</v>
      </c>
      <c r="B1191" t="s">
        <v>1130</v>
      </c>
      <c r="C1191" t="s">
        <v>746</v>
      </c>
      <c r="D1191">
        <v>9234775</v>
      </c>
      <c r="E1191" t="s">
        <v>166</v>
      </c>
      <c r="F1191" t="s">
        <v>166</v>
      </c>
      <c r="H1191" s="507">
        <v>36207</v>
      </c>
      <c r="I1191" t="s">
        <v>167</v>
      </c>
      <c r="J1191">
        <v>-40</v>
      </c>
      <c r="K1191" t="s">
        <v>8</v>
      </c>
      <c r="M1191" t="s">
        <v>203</v>
      </c>
      <c r="N1191">
        <v>8921256</v>
      </c>
      <c r="O1191" t="s">
        <v>317</v>
      </c>
      <c r="P1191" s="507">
        <v>44816</v>
      </c>
      <c r="Q1191" t="s">
        <v>187</v>
      </c>
      <c r="R1191" s="507">
        <v>38629</v>
      </c>
      <c r="S1191" s="507">
        <v>44805</v>
      </c>
      <c r="T1191" t="s">
        <v>181</v>
      </c>
      <c r="U1191">
        <v>1053</v>
      </c>
      <c r="X1191">
        <v>10</v>
      </c>
      <c r="Y1191" t="s">
        <v>259</v>
      </c>
      <c r="AB1191" s="507">
        <v>43282</v>
      </c>
      <c r="AC1191" t="s">
        <v>177</v>
      </c>
      <c r="AD1191" t="s">
        <v>10920</v>
      </c>
      <c r="AE1191">
        <v>92800</v>
      </c>
      <c r="AF1191" t="s">
        <v>11889</v>
      </c>
      <c r="AI1191">
        <v>149001686</v>
      </c>
      <c r="AJ1191">
        <v>672368582</v>
      </c>
      <c r="AK1191" t="s">
        <v>4166</v>
      </c>
      <c r="AL1191">
        <v>0</v>
      </c>
      <c r="AM1191">
        <v>0</v>
      </c>
    </row>
    <row r="1192" spans="1:39" customFormat="1" ht="12.75">
      <c r="A1192">
        <v>3733830</v>
      </c>
      <c r="B1192" t="s">
        <v>7518</v>
      </c>
      <c r="C1192" t="s">
        <v>7519</v>
      </c>
      <c r="D1192">
        <v>3733830</v>
      </c>
      <c r="E1192" t="s">
        <v>169</v>
      </c>
      <c r="H1192" s="507">
        <v>41837</v>
      </c>
      <c r="I1192" t="s">
        <v>169</v>
      </c>
      <c r="J1192">
        <v>-9</v>
      </c>
      <c r="K1192" t="s">
        <v>8</v>
      </c>
      <c r="M1192" t="s">
        <v>175</v>
      </c>
      <c r="N1192">
        <v>4370002</v>
      </c>
      <c r="O1192" t="s">
        <v>2769</v>
      </c>
      <c r="P1192" s="507">
        <v>44798</v>
      </c>
      <c r="Q1192" t="s">
        <v>187</v>
      </c>
      <c r="R1192" s="507">
        <v>44798</v>
      </c>
      <c r="T1192" t="s">
        <v>5765</v>
      </c>
      <c r="U1192">
        <v>500</v>
      </c>
      <c r="X1192">
        <v>5</v>
      </c>
      <c r="Y1192" t="s">
        <v>259</v>
      </c>
      <c r="AC1192" t="s">
        <v>177</v>
      </c>
      <c r="AD1192" t="s">
        <v>11890</v>
      </c>
      <c r="AE1192">
        <v>37210</v>
      </c>
      <c r="AF1192" t="s">
        <v>11891</v>
      </c>
      <c r="AJ1192">
        <v>770157940</v>
      </c>
      <c r="AK1192" t="s">
        <v>7520</v>
      </c>
      <c r="AL1192">
        <v>0</v>
      </c>
      <c r="AM1192">
        <v>0</v>
      </c>
    </row>
    <row r="1193" spans="1:39" customFormat="1" ht="12.75">
      <c r="A1193">
        <v>2221751</v>
      </c>
      <c r="B1193" t="s">
        <v>6787</v>
      </c>
      <c r="C1193" t="s">
        <v>738</v>
      </c>
      <c r="D1193">
        <v>2221751</v>
      </c>
      <c r="E1193" t="s">
        <v>169</v>
      </c>
      <c r="H1193" s="507">
        <v>41030</v>
      </c>
      <c r="I1193" t="s">
        <v>245</v>
      </c>
      <c r="J1193">
        <v>-11</v>
      </c>
      <c r="K1193" t="s">
        <v>8</v>
      </c>
      <c r="M1193" t="s">
        <v>215</v>
      </c>
      <c r="N1193">
        <v>3220123</v>
      </c>
      <c r="O1193" t="s">
        <v>3451</v>
      </c>
      <c r="P1193" s="507">
        <v>44819</v>
      </c>
      <c r="Q1193" t="s">
        <v>187</v>
      </c>
      <c r="R1193" s="507">
        <v>44819</v>
      </c>
      <c r="S1193" s="507">
        <v>44814</v>
      </c>
      <c r="T1193" t="s">
        <v>181</v>
      </c>
      <c r="U1193">
        <v>500</v>
      </c>
      <c r="X1193">
        <v>5</v>
      </c>
      <c r="Y1193" t="s">
        <v>259</v>
      </c>
      <c r="AC1193" t="s">
        <v>177</v>
      </c>
      <c r="AD1193" t="s">
        <v>11892</v>
      </c>
      <c r="AE1193">
        <v>22200</v>
      </c>
      <c r="AF1193" t="s">
        <v>11893</v>
      </c>
      <c r="AI1193">
        <v>608786589</v>
      </c>
      <c r="AJ1193">
        <v>660642884</v>
      </c>
      <c r="AK1193" t="s">
        <v>6788</v>
      </c>
      <c r="AL1193">
        <v>0</v>
      </c>
      <c r="AM1193">
        <v>0</v>
      </c>
    </row>
    <row r="1194" spans="1:39" customFormat="1" ht="12.75">
      <c r="A1194">
        <v>521417</v>
      </c>
      <c r="B1194" t="s">
        <v>1132</v>
      </c>
      <c r="C1194" t="s">
        <v>195</v>
      </c>
      <c r="D1194">
        <v>521417</v>
      </c>
      <c r="E1194" t="s">
        <v>166</v>
      </c>
      <c r="F1194" t="s">
        <v>166</v>
      </c>
      <c r="H1194" s="507">
        <v>30182</v>
      </c>
      <c r="I1194" t="s">
        <v>192</v>
      </c>
      <c r="J1194">
        <v>-50</v>
      </c>
      <c r="K1194" t="s">
        <v>168</v>
      </c>
      <c r="M1194" t="s">
        <v>203</v>
      </c>
      <c r="N1194">
        <v>8920312</v>
      </c>
      <c r="O1194" t="s">
        <v>288</v>
      </c>
      <c r="P1194" s="507">
        <v>44815</v>
      </c>
      <c r="Q1194" t="s">
        <v>187</v>
      </c>
      <c r="R1194" s="507">
        <v>37432</v>
      </c>
      <c r="S1194" s="507">
        <v>44050</v>
      </c>
      <c r="T1194" t="s">
        <v>7255</v>
      </c>
      <c r="U1194">
        <v>1782</v>
      </c>
      <c r="X1194">
        <v>17</v>
      </c>
      <c r="Y1194" t="s">
        <v>5788</v>
      </c>
      <c r="Z1194">
        <v>8921344</v>
      </c>
      <c r="AA1194" t="s">
        <v>11894</v>
      </c>
      <c r="AC1194" t="s">
        <v>177</v>
      </c>
      <c r="AD1194" t="s">
        <v>9949</v>
      </c>
      <c r="AE1194">
        <v>92100</v>
      </c>
      <c r="AF1194" t="s">
        <v>11895</v>
      </c>
      <c r="AJ1194">
        <v>681103367</v>
      </c>
      <c r="AK1194" t="s">
        <v>4167</v>
      </c>
      <c r="AL1194">
        <v>0</v>
      </c>
      <c r="AM1194">
        <v>0</v>
      </c>
    </row>
    <row r="1195" spans="1:39" customFormat="1" ht="12.75">
      <c r="A1195">
        <v>9138093</v>
      </c>
      <c r="B1195" t="s">
        <v>1134</v>
      </c>
      <c r="C1195" t="s">
        <v>387</v>
      </c>
      <c r="D1195">
        <v>9138093</v>
      </c>
      <c r="E1195" t="s">
        <v>166</v>
      </c>
      <c r="F1195" t="s">
        <v>166</v>
      </c>
      <c r="H1195" s="507">
        <v>36465</v>
      </c>
      <c r="I1195" t="s">
        <v>167</v>
      </c>
      <c r="J1195">
        <v>-40</v>
      </c>
      <c r="K1195" t="s">
        <v>168</v>
      </c>
      <c r="M1195" t="s">
        <v>275</v>
      </c>
      <c r="N1195">
        <v>8910434</v>
      </c>
      <c r="O1195" t="s">
        <v>355</v>
      </c>
      <c r="P1195" s="507">
        <v>44747</v>
      </c>
      <c r="Q1195" t="s">
        <v>187</v>
      </c>
      <c r="R1195" s="507">
        <v>40565</v>
      </c>
      <c r="S1195" s="507">
        <v>44020</v>
      </c>
      <c r="T1195" t="s">
        <v>7255</v>
      </c>
      <c r="U1195">
        <v>2048</v>
      </c>
      <c r="V1195" t="s">
        <v>172</v>
      </c>
      <c r="W1195">
        <v>969</v>
      </c>
      <c r="X1195" t="s">
        <v>173</v>
      </c>
      <c r="Y1195" t="s">
        <v>259</v>
      </c>
      <c r="AC1195" t="s">
        <v>177</v>
      </c>
      <c r="AD1195" t="s">
        <v>11896</v>
      </c>
      <c r="AE1195">
        <v>91130</v>
      </c>
      <c r="AF1195" t="s">
        <v>11897</v>
      </c>
      <c r="AJ1195">
        <v>783003846</v>
      </c>
      <c r="AK1195" t="s">
        <v>4168</v>
      </c>
      <c r="AL1195">
        <v>1</v>
      </c>
      <c r="AM1195">
        <v>0</v>
      </c>
    </row>
    <row r="1196" spans="1:39" customFormat="1" ht="12.75">
      <c r="A1196">
        <v>3544613</v>
      </c>
      <c r="B1196" t="s">
        <v>3535</v>
      </c>
      <c r="C1196" t="s">
        <v>3096</v>
      </c>
      <c r="D1196">
        <v>3544613</v>
      </c>
      <c r="E1196" t="s">
        <v>169</v>
      </c>
      <c r="H1196" s="507">
        <v>42359</v>
      </c>
      <c r="I1196" t="s">
        <v>169</v>
      </c>
      <c r="J1196">
        <v>-9</v>
      </c>
      <c r="K1196" t="s">
        <v>8</v>
      </c>
      <c r="M1196" t="s">
        <v>178</v>
      </c>
      <c r="N1196">
        <v>3350022</v>
      </c>
      <c r="O1196" t="s">
        <v>225</v>
      </c>
      <c r="P1196" s="507">
        <v>44796</v>
      </c>
      <c r="Q1196" t="s">
        <v>187</v>
      </c>
      <c r="R1196" s="507">
        <v>44796</v>
      </c>
      <c r="T1196" t="s">
        <v>5765</v>
      </c>
      <c r="U1196">
        <v>500</v>
      </c>
      <c r="X1196">
        <v>5</v>
      </c>
      <c r="Y1196" t="s">
        <v>259</v>
      </c>
      <c r="AC1196" t="s">
        <v>177</v>
      </c>
      <c r="AD1196" t="s">
        <v>9678</v>
      </c>
      <c r="AE1196">
        <v>35770</v>
      </c>
      <c r="AF1196" t="s">
        <v>11898</v>
      </c>
      <c r="AJ1196">
        <v>660318552</v>
      </c>
      <c r="AK1196" t="s">
        <v>7522</v>
      </c>
      <c r="AL1196">
        <v>0</v>
      </c>
      <c r="AM1196">
        <v>0</v>
      </c>
    </row>
    <row r="1197" spans="1:39" customFormat="1" ht="12.75">
      <c r="A1197">
        <v>9150543</v>
      </c>
      <c r="B1197" t="s">
        <v>6954</v>
      </c>
      <c r="C1197" t="s">
        <v>6718</v>
      </c>
      <c r="D1197">
        <v>9150543</v>
      </c>
      <c r="E1197" t="s">
        <v>169</v>
      </c>
      <c r="F1197" t="s">
        <v>169</v>
      </c>
      <c r="H1197" s="507">
        <v>42082</v>
      </c>
      <c r="I1197" t="s">
        <v>169</v>
      </c>
      <c r="J1197">
        <v>-9</v>
      </c>
      <c r="K1197" t="s">
        <v>8</v>
      </c>
      <c r="M1197" t="s">
        <v>275</v>
      </c>
      <c r="N1197">
        <v>8910402</v>
      </c>
      <c r="O1197" t="s">
        <v>470</v>
      </c>
      <c r="P1197" s="507">
        <v>44853</v>
      </c>
      <c r="Q1197" t="s">
        <v>187</v>
      </c>
      <c r="R1197" s="507">
        <v>44468</v>
      </c>
      <c r="S1197" s="507">
        <v>44823</v>
      </c>
      <c r="T1197" t="s">
        <v>181</v>
      </c>
      <c r="U1197">
        <v>500</v>
      </c>
      <c r="X1197">
        <v>5</v>
      </c>
      <c r="Y1197" t="s">
        <v>259</v>
      </c>
      <c r="AC1197" t="s">
        <v>177</v>
      </c>
      <c r="AD1197" t="s">
        <v>10022</v>
      </c>
      <c r="AE1197">
        <v>91100</v>
      </c>
      <c r="AF1197" t="s">
        <v>11899</v>
      </c>
      <c r="AK1197" t="s">
        <v>4513</v>
      </c>
      <c r="AL1197">
        <v>0</v>
      </c>
      <c r="AM1197">
        <v>0</v>
      </c>
    </row>
    <row r="1198" spans="1:39" customFormat="1" ht="12.75">
      <c r="A1198">
        <v>2812518</v>
      </c>
      <c r="B1198" t="s">
        <v>2900</v>
      </c>
      <c r="C1198" t="s">
        <v>523</v>
      </c>
      <c r="D1198">
        <v>2812518</v>
      </c>
      <c r="E1198" t="s">
        <v>166</v>
      </c>
      <c r="F1198" t="s">
        <v>166</v>
      </c>
      <c r="H1198" s="507">
        <v>38457</v>
      </c>
      <c r="I1198" t="s">
        <v>186</v>
      </c>
      <c r="J1198">
        <v>-18</v>
      </c>
      <c r="K1198" t="s">
        <v>8</v>
      </c>
      <c r="M1198" t="s">
        <v>231</v>
      </c>
      <c r="N1198">
        <v>4280004</v>
      </c>
      <c r="O1198" t="s">
        <v>3555</v>
      </c>
      <c r="P1198" s="507">
        <v>44753</v>
      </c>
      <c r="Q1198" t="s">
        <v>187</v>
      </c>
      <c r="R1198" s="507">
        <v>41160</v>
      </c>
      <c r="T1198" t="s">
        <v>5765</v>
      </c>
      <c r="U1198">
        <v>1489</v>
      </c>
      <c r="X1198">
        <v>14</v>
      </c>
      <c r="Y1198" t="s">
        <v>259</v>
      </c>
      <c r="AC1198" t="s">
        <v>177</v>
      </c>
      <c r="AD1198" t="s">
        <v>11900</v>
      </c>
      <c r="AE1198">
        <v>28190</v>
      </c>
      <c r="AF1198" t="s">
        <v>11901</v>
      </c>
      <c r="AI1198">
        <v>950552104</v>
      </c>
      <c r="AJ1198">
        <v>669638762</v>
      </c>
      <c r="AK1198" t="s">
        <v>5539</v>
      </c>
      <c r="AL1198">
        <v>0</v>
      </c>
      <c r="AM1198">
        <v>0</v>
      </c>
    </row>
    <row r="1199" spans="1:39" customFormat="1" ht="12.75">
      <c r="A1199">
        <v>9255913</v>
      </c>
      <c r="B1199" t="s">
        <v>5907</v>
      </c>
      <c r="C1199" t="s">
        <v>645</v>
      </c>
      <c r="D1199">
        <v>9255913</v>
      </c>
      <c r="E1199" t="s">
        <v>166</v>
      </c>
      <c r="F1199" t="s">
        <v>166</v>
      </c>
      <c r="H1199" s="507">
        <v>41171</v>
      </c>
      <c r="I1199" t="s">
        <v>245</v>
      </c>
      <c r="J1199">
        <v>-11</v>
      </c>
      <c r="K1199" t="s">
        <v>168</v>
      </c>
      <c r="M1199" t="s">
        <v>203</v>
      </c>
      <c r="N1199">
        <v>8920049</v>
      </c>
      <c r="O1199" t="s">
        <v>211</v>
      </c>
      <c r="P1199" s="507">
        <v>44813</v>
      </c>
      <c r="Q1199" t="s">
        <v>187</v>
      </c>
      <c r="R1199" s="507">
        <v>44141</v>
      </c>
      <c r="T1199" t="s">
        <v>5765</v>
      </c>
      <c r="U1199">
        <v>541</v>
      </c>
      <c r="X1199">
        <v>5</v>
      </c>
      <c r="Y1199" t="s">
        <v>259</v>
      </c>
      <c r="AC1199" t="s">
        <v>177</v>
      </c>
      <c r="AD1199" t="s">
        <v>9699</v>
      </c>
      <c r="AE1199">
        <v>92130</v>
      </c>
      <c r="AF1199" t="s">
        <v>11902</v>
      </c>
      <c r="AK1199" t="s">
        <v>5908</v>
      </c>
      <c r="AL1199">
        <v>0</v>
      </c>
      <c r="AM1199">
        <v>0</v>
      </c>
    </row>
    <row r="1200" spans="1:39" customFormat="1" ht="12.75">
      <c r="A1200">
        <v>323546</v>
      </c>
      <c r="B1200" t="s">
        <v>1136</v>
      </c>
      <c r="C1200" t="s">
        <v>727</v>
      </c>
      <c r="D1200">
        <v>323546</v>
      </c>
      <c r="E1200" t="s">
        <v>166</v>
      </c>
      <c r="F1200" t="s">
        <v>166</v>
      </c>
      <c r="H1200" s="507">
        <v>36738</v>
      </c>
      <c r="I1200" t="s">
        <v>167</v>
      </c>
      <c r="J1200">
        <v>-40</v>
      </c>
      <c r="K1200" t="s">
        <v>168</v>
      </c>
      <c r="M1200" t="s">
        <v>236</v>
      </c>
      <c r="N1200">
        <v>12490040</v>
      </c>
      <c r="O1200" t="s">
        <v>2207</v>
      </c>
      <c r="P1200" s="507">
        <v>44789</v>
      </c>
      <c r="Q1200" t="s">
        <v>187</v>
      </c>
      <c r="R1200" s="507">
        <v>40079</v>
      </c>
      <c r="S1200" s="507">
        <v>44068</v>
      </c>
      <c r="T1200" t="s">
        <v>7255</v>
      </c>
      <c r="U1200">
        <v>3000</v>
      </c>
      <c r="V1200" t="s">
        <v>172</v>
      </c>
      <c r="W1200">
        <v>50</v>
      </c>
      <c r="X1200" t="s">
        <v>173</v>
      </c>
      <c r="Y1200" t="s">
        <v>259</v>
      </c>
      <c r="AB1200" s="507">
        <v>44743</v>
      </c>
      <c r="AC1200" t="s">
        <v>177</v>
      </c>
      <c r="AD1200" t="s">
        <v>11903</v>
      </c>
      <c r="AE1200">
        <v>32000</v>
      </c>
      <c r="AF1200" t="s">
        <v>11904</v>
      </c>
      <c r="AI1200">
        <v>670518900</v>
      </c>
      <c r="AJ1200">
        <v>648365698</v>
      </c>
      <c r="AK1200" t="s">
        <v>8233</v>
      </c>
      <c r="AL1200">
        <v>0</v>
      </c>
      <c r="AM1200">
        <v>0</v>
      </c>
    </row>
    <row r="1201" spans="1:39" customFormat="1" ht="12.75">
      <c r="A1201">
        <v>9145331</v>
      </c>
      <c r="B1201" t="s">
        <v>1137</v>
      </c>
      <c r="C1201" t="s">
        <v>425</v>
      </c>
      <c r="D1201">
        <v>9145331</v>
      </c>
      <c r="E1201" t="s">
        <v>166</v>
      </c>
      <c r="F1201" t="s">
        <v>166</v>
      </c>
      <c r="H1201" s="507">
        <v>40271</v>
      </c>
      <c r="I1201" t="s">
        <v>254</v>
      </c>
      <c r="J1201">
        <v>-13</v>
      </c>
      <c r="K1201" t="s">
        <v>168</v>
      </c>
      <c r="M1201" t="s">
        <v>275</v>
      </c>
      <c r="N1201">
        <v>8910667</v>
      </c>
      <c r="O1201" t="s">
        <v>7298</v>
      </c>
      <c r="P1201" s="507">
        <v>44818</v>
      </c>
      <c r="Q1201" t="s">
        <v>187</v>
      </c>
      <c r="R1201" s="507">
        <v>42687</v>
      </c>
      <c r="T1201" t="s">
        <v>5765</v>
      </c>
      <c r="U1201">
        <v>641</v>
      </c>
      <c r="X1201">
        <v>6</v>
      </c>
      <c r="Y1201" t="s">
        <v>259</v>
      </c>
      <c r="AC1201" t="s">
        <v>177</v>
      </c>
      <c r="AD1201" t="s">
        <v>11905</v>
      </c>
      <c r="AE1201">
        <v>91070</v>
      </c>
      <c r="AF1201" t="s">
        <v>11906</v>
      </c>
      <c r="AJ1201">
        <v>661737791</v>
      </c>
      <c r="AK1201" t="s">
        <v>7523</v>
      </c>
      <c r="AL1201">
        <v>0</v>
      </c>
      <c r="AM1201">
        <v>0</v>
      </c>
    </row>
    <row r="1202" spans="1:39" customFormat="1" ht="12.75">
      <c r="A1202">
        <v>9536827</v>
      </c>
      <c r="B1202" t="s">
        <v>3298</v>
      </c>
      <c r="C1202" t="s">
        <v>478</v>
      </c>
      <c r="D1202">
        <v>9536827</v>
      </c>
      <c r="E1202" t="s">
        <v>166</v>
      </c>
      <c r="F1202" t="s">
        <v>166</v>
      </c>
      <c r="H1202" s="507">
        <v>40695</v>
      </c>
      <c r="I1202" t="s">
        <v>267</v>
      </c>
      <c r="J1202">
        <v>-12</v>
      </c>
      <c r="K1202" t="s">
        <v>168</v>
      </c>
      <c r="M1202" t="s">
        <v>232</v>
      </c>
      <c r="N1202">
        <v>8950481</v>
      </c>
      <c r="O1202" t="s">
        <v>457</v>
      </c>
      <c r="P1202" s="507">
        <v>44815</v>
      </c>
      <c r="Q1202" t="s">
        <v>187</v>
      </c>
      <c r="R1202" s="507">
        <v>43009</v>
      </c>
      <c r="T1202" t="s">
        <v>5765</v>
      </c>
      <c r="U1202">
        <v>953</v>
      </c>
      <c r="X1202">
        <v>9</v>
      </c>
      <c r="Y1202" t="s">
        <v>259</v>
      </c>
      <c r="AB1202" s="507">
        <v>44378</v>
      </c>
      <c r="AC1202" t="s">
        <v>177</v>
      </c>
      <c r="AD1202" t="s">
        <v>11907</v>
      </c>
      <c r="AE1202">
        <v>95570</v>
      </c>
      <c r="AF1202" t="s">
        <v>11908</v>
      </c>
      <c r="AJ1202">
        <v>616858796</v>
      </c>
      <c r="AK1202" t="s">
        <v>6592</v>
      </c>
      <c r="AL1202">
        <v>0</v>
      </c>
      <c r="AM1202">
        <v>0</v>
      </c>
    </row>
    <row r="1203" spans="1:39" customFormat="1" ht="12.75">
      <c r="A1203">
        <v>9536829</v>
      </c>
      <c r="B1203" t="s">
        <v>3298</v>
      </c>
      <c r="C1203" t="s">
        <v>352</v>
      </c>
      <c r="D1203">
        <v>9536829</v>
      </c>
      <c r="E1203" t="s">
        <v>166</v>
      </c>
      <c r="F1203" t="s">
        <v>166</v>
      </c>
      <c r="H1203" s="507">
        <v>39546</v>
      </c>
      <c r="I1203" t="s">
        <v>200</v>
      </c>
      <c r="J1203">
        <v>-15</v>
      </c>
      <c r="K1203" t="s">
        <v>168</v>
      </c>
      <c r="M1203" t="s">
        <v>232</v>
      </c>
      <c r="N1203">
        <v>8950481</v>
      </c>
      <c r="O1203" t="s">
        <v>457</v>
      </c>
      <c r="P1203" s="507">
        <v>44815</v>
      </c>
      <c r="Q1203" t="s">
        <v>187</v>
      </c>
      <c r="R1203" s="507">
        <v>43009</v>
      </c>
      <c r="T1203" t="s">
        <v>5765</v>
      </c>
      <c r="U1203">
        <v>1487</v>
      </c>
      <c r="X1203">
        <v>14</v>
      </c>
      <c r="Y1203" t="s">
        <v>259</v>
      </c>
      <c r="AB1203" s="507">
        <v>44378</v>
      </c>
      <c r="AC1203" t="s">
        <v>177</v>
      </c>
      <c r="AD1203" t="s">
        <v>11907</v>
      </c>
      <c r="AE1203">
        <v>95570</v>
      </c>
      <c r="AF1203" t="s">
        <v>11908</v>
      </c>
      <c r="AJ1203">
        <v>626584113</v>
      </c>
      <c r="AK1203" t="s">
        <v>6592</v>
      </c>
      <c r="AL1203">
        <v>0</v>
      </c>
      <c r="AM1203">
        <v>0</v>
      </c>
    </row>
    <row r="1204" spans="1:39" customFormat="1" ht="12.75">
      <c r="A1204">
        <v>284691</v>
      </c>
      <c r="B1204" t="s">
        <v>2901</v>
      </c>
      <c r="C1204" t="s">
        <v>1512</v>
      </c>
      <c r="D1204">
        <v>284691</v>
      </c>
      <c r="E1204" t="s">
        <v>166</v>
      </c>
      <c r="F1204" t="s">
        <v>166</v>
      </c>
      <c r="H1204" s="507">
        <v>31876</v>
      </c>
      <c r="I1204" t="s">
        <v>167</v>
      </c>
      <c r="J1204">
        <v>-40</v>
      </c>
      <c r="K1204" t="s">
        <v>8</v>
      </c>
      <c r="M1204" t="s">
        <v>231</v>
      </c>
      <c r="N1204">
        <v>4280202</v>
      </c>
      <c r="O1204" t="s">
        <v>2877</v>
      </c>
      <c r="P1204" s="507">
        <v>44809</v>
      </c>
      <c r="Q1204" t="s">
        <v>187</v>
      </c>
      <c r="R1204" s="507">
        <v>37432</v>
      </c>
      <c r="S1204" s="507">
        <v>44775</v>
      </c>
      <c r="T1204" t="s">
        <v>181</v>
      </c>
      <c r="U1204">
        <v>1257</v>
      </c>
      <c r="X1204">
        <v>12</v>
      </c>
      <c r="Y1204" t="s">
        <v>259</v>
      </c>
      <c r="AC1204" t="s">
        <v>177</v>
      </c>
      <c r="AD1204" t="s">
        <v>10550</v>
      </c>
      <c r="AE1204">
        <v>28300</v>
      </c>
      <c r="AF1204" t="s">
        <v>11909</v>
      </c>
      <c r="AH1204" t="s">
        <v>11910</v>
      </c>
      <c r="AJ1204">
        <v>607846673</v>
      </c>
      <c r="AK1204" t="s">
        <v>5540</v>
      </c>
      <c r="AL1204">
        <v>0</v>
      </c>
      <c r="AM1204">
        <v>0</v>
      </c>
    </row>
    <row r="1205" spans="1:39" customFormat="1" ht="12.75">
      <c r="A1205">
        <v>5328610</v>
      </c>
      <c r="B1205" t="s">
        <v>8234</v>
      </c>
      <c r="C1205" t="s">
        <v>545</v>
      </c>
      <c r="D1205">
        <v>5328610</v>
      </c>
      <c r="E1205" t="s">
        <v>169</v>
      </c>
      <c r="F1205" t="s">
        <v>169</v>
      </c>
      <c r="H1205" s="507">
        <v>41755</v>
      </c>
      <c r="I1205" t="s">
        <v>169</v>
      </c>
      <c r="J1205">
        <v>-9</v>
      </c>
      <c r="K1205" t="s">
        <v>8</v>
      </c>
      <c r="M1205" t="s">
        <v>2155</v>
      </c>
      <c r="N1205">
        <v>12530036</v>
      </c>
      <c r="O1205" t="s">
        <v>6246</v>
      </c>
      <c r="P1205" s="507">
        <v>44769</v>
      </c>
      <c r="Q1205" t="s">
        <v>187</v>
      </c>
      <c r="R1205" s="507">
        <v>44693</v>
      </c>
      <c r="T1205" t="s">
        <v>5765</v>
      </c>
      <c r="U1205">
        <v>500</v>
      </c>
      <c r="X1205">
        <v>5</v>
      </c>
      <c r="Y1205" t="s">
        <v>259</v>
      </c>
      <c r="AC1205" t="s">
        <v>177</v>
      </c>
      <c r="AD1205" t="s">
        <v>9823</v>
      </c>
      <c r="AE1205">
        <v>53100</v>
      </c>
      <c r="AF1205" t="s">
        <v>11911</v>
      </c>
      <c r="AJ1205">
        <v>695449479</v>
      </c>
      <c r="AK1205" t="s">
        <v>8235</v>
      </c>
      <c r="AL1205">
        <v>0</v>
      </c>
      <c r="AM1205">
        <v>0</v>
      </c>
    </row>
    <row r="1206" spans="1:39" customFormat="1" ht="12.75">
      <c r="A1206">
        <v>7735934</v>
      </c>
      <c r="B1206" t="s">
        <v>11912</v>
      </c>
      <c r="C1206" t="s">
        <v>7172</v>
      </c>
      <c r="D1206">
        <v>7735934</v>
      </c>
      <c r="E1206" t="s">
        <v>169</v>
      </c>
      <c r="H1206" s="507">
        <v>42042</v>
      </c>
      <c r="I1206" t="s">
        <v>169</v>
      </c>
      <c r="J1206">
        <v>-9</v>
      </c>
      <c r="K1206" t="s">
        <v>8</v>
      </c>
      <c r="M1206" t="s">
        <v>206</v>
      </c>
      <c r="N1206">
        <v>8771154</v>
      </c>
      <c r="O1206" t="s">
        <v>5782</v>
      </c>
      <c r="P1206" s="507">
        <v>44832</v>
      </c>
      <c r="Q1206" t="s">
        <v>187</v>
      </c>
      <c r="R1206" s="507">
        <v>44832</v>
      </c>
      <c r="T1206" t="s">
        <v>5765</v>
      </c>
      <c r="U1206">
        <v>500</v>
      </c>
      <c r="X1206">
        <v>5</v>
      </c>
      <c r="Y1206" t="s">
        <v>259</v>
      </c>
      <c r="AC1206" t="s">
        <v>177</v>
      </c>
      <c r="AD1206" t="s">
        <v>11092</v>
      </c>
      <c r="AE1206">
        <v>77590</v>
      </c>
      <c r="AF1206" t="s">
        <v>11913</v>
      </c>
      <c r="AK1206" t="s">
        <v>6884</v>
      </c>
      <c r="AL1206">
        <v>0</v>
      </c>
      <c r="AM1206">
        <v>0</v>
      </c>
    </row>
    <row r="1207" spans="1:39" customFormat="1" ht="12.75">
      <c r="A1207">
        <v>5326942</v>
      </c>
      <c r="B1207" t="s">
        <v>8236</v>
      </c>
      <c r="C1207" t="s">
        <v>617</v>
      </c>
      <c r="D1207">
        <v>5326942</v>
      </c>
      <c r="E1207" t="s">
        <v>166</v>
      </c>
      <c r="F1207" t="s">
        <v>166</v>
      </c>
      <c r="H1207" s="507">
        <v>39784</v>
      </c>
      <c r="I1207" t="s">
        <v>200</v>
      </c>
      <c r="J1207">
        <v>-15</v>
      </c>
      <c r="K1207" t="s">
        <v>8</v>
      </c>
      <c r="M1207" t="s">
        <v>2155</v>
      </c>
      <c r="N1207">
        <v>12530060</v>
      </c>
      <c r="O1207" t="s">
        <v>6231</v>
      </c>
      <c r="P1207" s="507">
        <v>44807</v>
      </c>
      <c r="Q1207" t="s">
        <v>187</v>
      </c>
      <c r="R1207" s="507">
        <v>43367</v>
      </c>
      <c r="T1207" t="s">
        <v>5765</v>
      </c>
      <c r="U1207">
        <v>705</v>
      </c>
      <c r="X1207">
        <v>7</v>
      </c>
      <c r="Y1207" t="s">
        <v>259</v>
      </c>
      <c r="AC1207" t="s">
        <v>177</v>
      </c>
      <c r="AD1207" t="s">
        <v>10341</v>
      </c>
      <c r="AE1207">
        <v>53000</v>
      </c>
      <c r="AF1207" t="s">
        <v>11914</v>
      </c>
      <c r="AI1207">
        <v>661037832</v>
      </c>
      <c r="AJ1207">
        <v>243657031</v>
      </c>
      <c r="AK1207" t="s">
        <v>4885</v>
      </c>
      <c r="AL1207">
        <v>0</v>
      </c>
      <c r="AM1207">
        <v>0</v>
      </c>
    </row>
    <row r="1208" spans="1:39" customFormat="1" ht="12.75">
      <c r="A1208">
        <v>4115566</v>
      </c>
      <c r="B1208" t="s">
        <v>11915</v>
      </c>
      <c r="C1208" t="s">
        <v>1023</v>
      </c>
      <c r="D1208">
        <v>4115566</v>
      </c>
      <c r="E1208" t="s">
        <v>169</v>
      </c>
      <c r="H1208" s="507">
        <v>42874</v>
      </c>
      <c r="I1208" t="s">
        <v>169</v>
      </c>
      <c r="J1208">
        <v>-9</v>
      </c>
      <c r="K1208" t="s">
        <v>8</v>
      </c>
      <c r="M1208" t="s">
        <v>2783</v>
      </c>
      <c r="N1208">
        <v>4410696</v>
      </c>
      <c r="O1208" t="s">
        <v>7272</v>
      </c>
      <c r="P1208" s="507">
        <v>44842</v>
      </c>
      <c r="Q1208" t="s">
        <v>187</v>
      </c>
      <c r="R1208" s="507">
        <v>44842</v>
      </c>
      <c r="T1208" t="s">
        <v>5765</v>
      </c>
      <c r="U1208">
        <v>500</v>
      </c>
      <c r="X1208">
        <v>5</v>
      </c>
      <c r="Y1208" t="s">
        <v>259</v>
      </c>
      <c r="AC1208" t="s">
        <v>177</v>
      </c>
      <c r="AD1208" t="s">
        <v>11916</v>
      </c>
      <c r="AE1208">
        <v>72120</v>
      </c>
      <c r="AF1208" t="s">
        <v>11917</v>
      </c>
      <c r="AI1208">
        <v>621607368</v>
      </c>
      <c r="AJ1208">
        <v>644137408</v>
      </c>
      <c r="AK1208" t="s">
        <v>11918</v>
      </c>
      <c r="AL1208">
        <v>0</v>
      </c>
      <c r="AM1208">
        <v>0</v>
      </c>
    </row>
    <row r="1209" spans="1:39" customFormat="1" ht="12.75">
      <c r="A1209">
        <v>7736163</v>
      </c>
      <c r="B1209" t="s">
        <v>11919</v>
      </c>
      <c r="C1209" t="s">
        <v>391</v>
      </c>
      <c r="D1209">
        <v>7736163</v>
      </c>
      <c r="E1209" t="s">
        <v>169</v>
      </c>
      <c r="H1209" s="507">
        <v>41540</v>
      </c>
      <c r="I1209" t="s">
        <v>251</v>
      </c>
      <c r="J1209">
        <v>-10</v>
      </c>
      <c r="K1209" t="s">
        <v>8</v>
      </c>
      <c r="M1209" t="s">
        <v>206</v>
      </c>
      <c r="N1209">
        <v>8771516</v>
      </c>
      <c r="O1209" t="s">
        <v>11920</v>
      </c>
      <c r="P1209" s="507">
        <v>44845</v>
      </c>
      <c r="Q1209" t="s">
        <v>187</v>
      </c>
      <c r="R1209" s="507">
        <v>44845</v>
      </c>
      <c r="S1209" s="507">
        <v>44838</v>
      </c>
      <c r="T1209" t="s">
        <v>181</v>
      </c>
      <c r="U1209">
        <v>500</v>
      </c>
      <c r="X1209">
        <v>5</v>
      </c>
      <c r="Y1209" t="s">
        <v>259</v>
      </c>
      <c r="AC1209" t="s">
        <v>177</v>
      </c>
      <c r="AD1209" t="s">
        <v>11921</v>
      </c>
      <c r="AE1209">
        <v>77111</v>
      </c>
      <c r="AF1209" t="s">
        <v>11922</v>
      </c>
      <c r="AK1209" t="s">
        <v>11923</v>
      </c>
      <c r="AL1209">
        <v>0</v>
      </c>
      <c r="AM1209">
        <v>0</v>
      </c>
    </row>
    <row r="1210" spans="1:39" customFormat="1" ht="12.75">
      <c r="A1210">
        <v>7736164</v>
      </c>
      <c r="B1210" t="s">
        <v>11924</v>
      </c>
      <c r="C1210" t="s">
        <v>11925</v>
      </c>
      <c r="D1210">
        <v>7736164</v>
      </c>
      <c r="E1210" t="s">
        <v>169</v>
      </c>
      <c r="H1210" s="507">
        <v>41075</v>
      </c>
      <c r="I1210" t="s">
        <v>245</v>
      </c>
      <c r="J1210">
        <v>-11</v>
      </c>
      <c r="K1210" t="s">
        <v>8</v>
      </c>
      <c r="M1210" t="s">
        <v>206</v>
      </c>
      <c r="N1210">
        <v>8771516</v>
      </c>
      <c r="O1210" t="s">
        <v>11920</v>
      </c>
      <c r="P1210" s="507">
        <v>44845</v>
      </c>
      <c r="Q1210" t="s">
        <v>187</v>
      </c>
      <c r="R1210" s="507">
        <v>44845</v>
      </c>
      <c r="S1210" s="507">
        <v>44842</v>
      </c>
      <c r="T1210" t="s">
        <v>181</v>
      </c>
      <c r="U1210">
        <v>500</v>
      </c>
      <c r="X1210">
        <v>5</v>
      </c>
      <c r="Y1210" t="s">
        <v>259</v>
      </c>
      <c r="AC1210" t="s">
        <v>177</v>
      </c>
      <c r="AD1210" t="s">
        <v>11921</v>
      </c>
      <c r="AE1210">
        <v>77111</v>
      </c>
      <c r="AF1210" t="s">
        <v>11926</v>
      </c>
      <c r="AK1210" t="s">
        <v>11927</v>
      </c>
      <c r="AL1210">
        <v>0</v>
      </c>
      <c r="AM1210">
        <v>0</v>
      </c>
    </row>
    <row r="1211" spans="1:39" customFormat="1" ht="12.75">
      <c r="A1211">
        <v>9239941</v>
      </c>
      <c r="B1211" t="s">
        <v>1144</v>
      </c>
      <c r="C1211" t="s">
        <v>189</v>
      </c>
      <c r="D1211">
        <v>9239941</v>
      </c>
      <c r="E1211" t="s">
        <v>166</v>
      </c>
      <c r="F1211" t="s">
        <v>166</v>
      </c>
      <c r="H1211" s="507">
        <v>37323</v>
      </c>
      <c r="I1211" t="s">
        <v>167</v>
      </c>
      <c r="J1211">
        <v>-40</v>
      </c>
      <c r="K1211" t="s">
        <v>168</v>
      </c>
      <c r="M1211" t="s">
        <v>203</v>
      </c>
      <c r="N1211">
        <v>8920049</v>
      </c>
      <c r="O1211" t="s">
        <v>211</v>
      </c>
      <c r="P1211" s="507">
        <v>44814</v>
      </c>
      <c r="Q1211" t="s">
        <v>187</v>
      </c>
      <c r="R1211" s="507">
        <v>40069</v>
      </c>
      <c r="S1211" s="507">
        <v>44453</v>
      </c>
      <c r="T1211" t="s">
        <v>7255</v>
      </c>
      <c r="U1211">
        <v>2549</v>
      </c>
      <c r="V1211" t="s">
        <v>172</v>
      </c>
      <c r="W1211">
        <v>197</v>
      </c>
      <c r="X1211" t="s">
        <v>173</v>
      </c>
      <c r="Y1211" t="s">
        <v>259</v>
      </c>
      <c r="AB1211" s="507">
        <v>43647</v>
      </c>
      <c r="AC1211" t="s">
        <v>177</v>
      </c>
      <c r="AD1211" t="s">
        <v>10337</v>
      </c>
      <c r="AE1211">
        <v>92320</v>
      </c>
      <c r="AF1211" t="s">
        <v>11928</v>
      </c>
      <c r="AJ1211">
        <v>674083972</v>
      </c>
      <c r="AK1211" t="s">
        <v>4169</v>
      </c>
      <c r="AL1211">
        <v>0</v>
      </c>
      <c r="AM1211">
        <v>0</v>
      </c>
    </row>
    <row r="1212" spans="1:39" customFormat="1" ht="12.75">
      <c r="A1212">
        <v>4454014</v>
      </c>
      <c r="B1212" t="s">
        <v>3661</v>
      </c>
      <c r="C1212" t="s">
        <v>1902</v>
      </c>
      <c r="D1212">
        <v>4454014</v>
      </c>
      <c r="E1212" t="s">
        <v>166</v>
      </c>
      <c r="F1212" t="s">
        <v>166</v>
      </c>
      <c r="H1212" s="507">
        <v>38971</v>
      </c>
      <c r="I1212" t="s">
        <v>198</v>
      </c>
      <c r="J1212">
        <v>-17</v>
      </c>
      <c r="K1212" t="s">
        <v>8</v>
      </c>
      <c r="M1212" t="s">
        <v>228</v>
      </c>
      <c r="N1212">
        <v>12440138</v>
      </c>
      <c r="O1212" t="s">
        <v>2163</v>
      </c>
      <c r="P1212" s="507">
        <v>44811</v>
      </c>
      <c r="Q1212" t="s">
        <v>187</v>
      </c>
      <c r="R1212" s="507">
        <v>42580</v>
      </c>
      <c r="T1212" t="s">
        <v>5765</v>
      </c>
      <c r="U1212">
        <v>836</v>
      </c>
      <c r="X1212">
        <v>8</v>
      </c>
      <c r="Y1212" t="s">
        <v>259</v>
      </c>
      <c r="AC1212" t="s">
        <v>177</v>
      </c>
      <c r="AD1212" t="s">
        <v>11929</v>
      </c>
      <c r="AE1212">
        <v>44450</v>
      </c>
      <c r="AF1212" t="s">
        <v>11930</v>
      </c>
      <c r="AI1212">
        <v>240333305</v>
      </c>
      <c r="AK1212" t="s">
        <v>4886</v>
      </c>
      <c r="AL1212">
        <v>0</v>
      </c>
      <c r="AM1212">
        <v>0</v>
      </c>
    </row>
    <row r="1213" spans="1:39" customFormat="1" ht="12.75">
      <c r="A1213">
        <v>3721988</v>
      </c>
      <c r="B1213" t="s">
        <v>3731</v>
      </c>
      <c r="C1213" t="s">
        <v>899</v>
      </c>
      <c r="D1213">
        <v>3721988</v>
      </c>
      <c r="E1213" t="s">
        <v>166</v>
      </c>
      <c r="F1213" t="s">
        <v>166</v>
      </c>
      <c r="H1213" s="507">
        <v>37008</v>
      </c>
      <c r="I1213" t="s">
        <v>167</v>
      </c>
      <c r="J1213">
        <v>-40</v>
      </c>
      <c r="K1213" t="s">
        <v>168</v>
      </c>
      <c r="M1213" t="s">
        <v>175</v>
      </c>
      <c r="N1213">
        <v>4370146</v>
      </c>
      <c r="O1213" t="s">
        <v>2815</v>
      </c>
      <c r="P1213" s="507">
        <v>44810</v>
      </c>
      <c r="Q1213" t="s">
        <v>187</v>
      </c>
      <c r="R1213" s="507">
        <v>40443</v>
      </c>
      <c r="S1213" s="507">
        <v>44070</v>
      </c>
      <c r="T1213" t="s">
        <v>7255</v>
      </c>
      <c r="U1213">
        <v>1664</v>
      </c>
      <c r="X1213">
        <v>16</v>
      </c>
      <c r="Y1213" t="s">
        <v>259</v>
      </c>
      <c r="AB1213" s="507">
        <v>44753</v>
      </c>
      <c r="AC1213" t="s">
        <v>177</v>
      </c>
      <c r="AD1213" t="s">
        <v>11931</v>
      </c>
      <c r="AE1213">
        <v>37270</v>
      </c>
      <c r="AF1213" t="s">
        <v>11932</v>
      </c>
      <c r="AI1213">
        <v>247450463</v>
      </c>
      <c r="AJ1213">
        <v>782134517</v>
      </c>
      <c r="AK1213" t="s">
        <v>5909</v>
      </c>
      <c r="AL1213">
        <v>0</v>
      </c>
      <c r="AM1213">
        <v>0</v>
      </c>
    </row>
    <row r="1214" spans="1:39" customFormat="1" ht="12.75">
      <c r="A1214">
        <v>4463796</v>
      </c>
      <c r="B1214" t="s">
        <v>9460</v>
      </c>
      <c r="C1214" t="s">
        <v>572</v>
      </c>
      <c r="D1214">
        <v>4463796</v>
      </c>
      <c r="E1214" t="s">
        <v>169</v>
      </c>
      <c r="H1214" s="507">
        <v>41045</v>
      </c>
      <c r="I1214" t="s">
        <v>245</v>
      </c>
      <c r="J1214">
        <v>-11</v>
      </c>
      <c r="K1214" t="s">
        <v>8</v>
      </c>
      <c r="M1214" t="s">
        <v>228</v>
      </c>
      <c r="N1214">
        <v>12440281</v>
      </c>
      <c r="O1214" t="s">
        <v>3648</v>
      </c>
      <c r="P1214" s="507">
        <v>44826</v>
      </c>
      <c r="Q1214" t="s">
        <v>187</v>
      </c>
      <c r="R1214" s="507">
        <v>44826</v>
      </c>
      <c r="T1214" t="s">
        <v>5765</v>
      </c>
      <c r="U1214">
        <v>500</v>
      </c>
      <c r="X1214">
        <v>5</v>
      </c>
      <c r="Y1214" t="s">
        <v>259</v>
      </c>
      <c r="AC1214" t="s">
        <v>177</v>
      </c>
      <c r="AD1214" t="s">
        <v>9941</v>
      </c>
      <c r="AE1214">
        <v>44200</v>
      </c>
      <c r="AF1214" t="s">
        <v>11933</v>
      </c>
      <c r="AK1214" t="s">
        <v>9461</v>
      </c>
      <c r="AL1214">
        <v>0</v>
      </c>
      <c r="AM1214">
        <v>0</v>
      </c>
    </row>
    <row r="1215" spans="1:39" customFormat="1" ht="12.75">
      <c r="A1215">
        <v>377731</v>
      </c>
      <c r="B1215" t="s">
        <v>2902</v>
      </c>
      <c r="C1215" t="s">
        <v>189</v>
      </c>
      <c r="D1215">
        <v>377731</v>
      </c>
      <c r="E1215" t="s">
        <v>166</v>
      </c>
      <c r="F1215" t="s">
        <v>166</v>
      </c>
      <c r="H1215" s="507">
        <v>31964</v>
      </c>
      <c r="I1215" t="s">
        <v>167</v>
      </c>
      <c r="J1215">
        <v>-40</v>
      </c>
      <c r="K1215" t="s">
        <v>168</v>
      </c>
      <c r="M1215" t="s">
        <v>175</v>
      </c>
      <c r="N1215">
        <v>4370002</v>
      </c>
      <c r="O1215" t="s">
        <v>2769</v>
      </c>
      <c r="P1215" s="507">
        <v>44819</v>
      </c>
      <c r="Q1215" t="s">
        <v>187</v>
      </c>
      <c r="R1215" s="507">
        <v>37432</v>
      </c>
      <c r="S1215" s="507">
        <v>44434</v>
      </c>
      <c r="T1215" t="s">
        <v>7255</v>
      </c>
      <c r="U1215">
        <v>2564</v>
      </c>
      <c r="V1215" t="s">
        <v>172</v>
      </c>
      <c r="W1215">
        <v>192</v>
      </c>
      <c r="X1215" t="s">
        <v>173</v>
      </c>
      <c r="Y1215" t="s">
        <v>259</v>
      </c>
      <c r="AC1215" t="s">
        <v>177</v>
      </c>
      <c r="AD1215" t="s">
        <v>11934</v>
      </c>
      <c r="AE1215">
        <v>37270</v>
      </c>
      <c r="AF1215" t="s">
        <v>11935</v>
      </c>
      <c r="AJ1215">
        <v>670181021</v>
      </c>
      <c r="AK1215" t="s">
        <v>5541</v>
      </c>
      <c r="AL1215">
        <v>0</v>
      </c>
      <c r="AM1215">
        <v>0</v>
      </c>
    </row>
    <row r="1216" spans="1:39" customFormat="1" ht="12.75">
      <c r="A1216">
        <v>7527919</v>
      </c>
      <c r="B1216" t="s">
        <v>8635</v>
      </c>
      <c r="C1216" t="s">
        <v>8636</v>
      </c>
      <c r="D1216">
        <v>7527919</v>
      </c>
      <c r="E1216" t="s">
        <v>169</v>
      </c>
      <c r="H1216" s="507">
        <v>41080</v>
      </c>
      <c r="I1216" t="s">
        <v>245</v>
      </c>
      <c r="J1216">
        <v>-11</v>
      </c>
      <c r="K1216" t="s">
        <v>8</v>
      </c>
      <c r="M1216" t="s">
        <v>263</v>
      </c>
      <c r="N1216">
        <v>8751163</v>
      </c>
      <c r="O1216" t="s">
        <v>264</v>
      </c>
      <c r="P1216" s="507">
        <v>44807</v>
      </c>
      <c r="Q1216" t="s">
        <v>187</v>
      </c>
      <c r="R1216" s="507">
        <v>44807</v>
      </c>
      <c r="T1216" t="s">
        <v>5765</v>
      </c>
      <c r="U1216">
        <v>500</v>
      </c>
      <c r="X1216">
        <v>5</v>
      </c>
      <c r="Y1216" t="s">
        <v>259</v>
      </c>
      <c r="AC1216" t="s">
        <v>177</v>
      </c>
      <c r="AD1216" t="s">
        <v>9793</v>
      </c>
      <c r="AE1216">
        <v>75016</v>
      </c>
      <c r="AF1216" t="s">
        <v>11936</v>
      </c>
      <c r="AJ1216">
        <v>699999868</v>
      </c>
      <c r="AK1216" t="s">
        <v>8637</v>
      </c>
      <c r="AL1216">
        <v>0</v>
      </c>
      <c r="AM1216">
        <v>0</v>
      </c>
    </row>
    <row r="1217" spans="1:39" customFormat="1" ht="12.75">
      <c r="A1217">
        <v>7527920</v>
      </c>
      <c r="B1217" t="s">
        <v>8635</v>
      </c>
      <c r="C1217" t="s">
        <v>588</v>
      </c>
      <c r="D1217">
        <v>7527920</v>
      </c>
      <c r="E1217" t="s">
        <v>169</v>
      </c>
      <c r="H1217" s="507">
        <v>41830</v>
      </c>
      <c r="I1217" t="s">
        <v>169</v>
      </c>
      <c r="J1217">
        <v>-9</v>
      </c>
      <c r="K1217" t="s">
        <v>8</v>
      </c>
      <c r="M1217" t="s">
        <v>263</v>
      </c>
      <c r="N1217">
        <v>8751163</v>
      </c>
      <c r="O1217" t="s">
        <v>264</v>
      </c>
      <c r="P1217" s="507">
        <v>44807</v>
      </c>
      <c r="Q1217" t="s">
        <v>187</v>
      </c>
      <c r="R1217" s="507">
        <v>44807</v>
      </c>
      <c r="T1217" t="s">
        <v>5765</v>
      </c>
      <c r="U1217">
        <v>500</v>
      </c>
      <c r="X1217">
        <v>5</v>
      </c>
      <c r="Y1217" t="s">
        <v>259</v>
      </c>
      <c r="AC1217" t="s">
        <v>177</v>
      </c>
      <c r="AD1217" t="s">
        <v>9793</v>
      </c>
      <c r="AE1217">
        <v>75016</v>
      </c>
      <c r="AF1217" t="s">
        <v>11936</v>
      </c>
      <c r="AJ1217">
        <v>699999868</v>
      </c>
      <c r="AK1217" t="s">
        <v>8637</v>
      </c>
      <c r="AL1217">
        <v>0</v>
      </c>
      <c r="AM1217">
        <v>0</v>
      </c>
    </row>
    <row r="1218" spans="1:39" customFormat="1" ht="12.75">
      <c r="A1218">
        <v>9258570</v>
      </c>
      <c r="B1218" t="s">
        <v>8638</v>
      </c>
      <c r="C1218" t="s">
        <v>739</v>
      </c>
      <c r="D1218">
        <v>9258570</v>
      </c>
      <c r="E1218" t="s">
        <v>169</v>
      </c>
      <c r="H1218" s="507">
        <v>41280</v>
      </c>
      <c r="I1218" t="s">
        <v>251</v>
      </c>
      <c r="J1218">
        <v>-10</v>
      </c>
      <c r="K1218" t="s">
        <v>8</v>
      </c>
      <c r="M1218" t="s">
        <v>203</v>
      </c>
      <c r="N1218">
        <v>8920389</v>
      </c>
      <c r="O1218" t="s">
        <v>349</v>
      </c>
      <c r="P1218" s="507">
        <v>44817</v>
      </c>
      <c r="Q1218" t="s">
        <v>187</v>
      </c>
      <c r="R1218" s="507">
        <v>44817</v>
      </c>
      <c r="S1218" s="507">
        <v>44811</v>
      </c>
      <c r="T1218" t="s">
        <v>181</v>
      </c>
      <c r="U1218">
        <v>500</v>
      </c>
      <c r="X1218">
        <v>5</v>
      </c>
      <c r="Y1218" t="s">
        <v>259</v>
      </c>
      <c r="AC1218" t="s">
        <v>177</v>
      </c>
      <c r="AD1218" t="s">
        <v>10557</v>
      </c>
      <c r="AE1218">
        <v>92340</v>
      </c>
      <c r="AF1218" t="s">
        <v>11937</v>
      </c>
      <c r="AJ1218">
        <v>650884360</v>
      </c>
      <c r="AK1218" t="s">
        <v>8639</v>
      </c>
      <c r="AL1218">
        <v>0</v>
      </c>
      <c r="AM1218">
        <v>0</v>
      </c>
    </row>
    <row r="1219" spans="1:39" customFormat="1" ht="12.75">
      <c r="A1219">
        <v>4464036</v>
      </c>
      <c r="B1219" t="s">
        <v>11938</v>
      </c>
      <c r="C1219" t="s">
        <v>7852</v>
      </c>
      <c r="D1219">
        <v>4464036</v>
      </c>
      <c r="E1219" t="s">
        <v>169</v>
      </c>
      <c r="H1219" s="507">
        <v>43503</v>
      </c>
      <c r="I1219" t="s">
        <v>169</v>
      </c>
      <c r="J1219">
        <v>-9</v>
      </c>
      <c r="K1219" t="s">
        <v>8</v>
      </c>
      <c r="M1219" t="s">
        <v>228</v>
      </c>
      <c r="N1219">
        <v>12440262</v>
      </c>
      <c r="O1219" t="s">
        <v>2208</v>
      </c>
      <c r="P1219" s="507">
        <v>44834</v>
      </c>
      <c r="Q1219" t="s">
        <v>187</v>
      </c>
      <c r="R1219" s="507">
        <v>44834</v>
      </c>
      <c r="S1219" s="507">
        <v>44807</v>
      </c>
      <c r="T1219" t="s">
        <v>181</v>
      </c>
      <c r="U1219">
        <v>500</v>
      </c>
      <c r="X1219">
        <v>5</v>
      </c>
      <c r="Y1219" t="s">
        <v>259</v>
      </c>
      <c r="AC1219" t="s">
        <v>177</v>
      </c>
      <c r="AD1219" t="s">
        <v>9918</v>
      </c>
      <c r="AE1219">
        <v>44118</v>
      </c>
      <c r="AF1219" t="s">
        <v>11939</v>
      </c>
      <c r="AJ1219">
        <v>658858913</v>
      </c>
      <c r="AK1219" t="s">
        <v>11940</v>
      </c>
      <c r="AL1219">
        <v>0</v>
      </c>
      <c r="AM1219">
        <v>0</v>
      </c>
    </row>
    <row r="1220" spans="1:39" customFormat="1" ht="12.75">
      <c r="A1220">
        <v>9420585</v>
      </c>
      <c r="B1220" t="s">
        <v>1145</v>
      </c>
      <c r="C1220" t="s">
        <v>8640</v>
      </c>
      <c r="D1220">
        <v>9420585</v>
      </c>
      <c r="E1220" t="s">
        <v>166</v>
      </c>
      <c r="F1220" t="s">
        <v>166</v>
      </c>
      <c r="H1220" s="507">
        <v>34182</v>
      </c>
      <c r="I1220" t="s">
        <v>167</v>
      </c>
      <c r="J1220">
        <v>-40</v>
      </c>
      <c r="K1220" t="s">
        <v>8</v>
      </c>
      <c r="M1220" t="s">
        <v>246</v>
      </c>
      <c r="N1220">
        <v>8940326</v>
      </c>
      <c r="O1220" t="s">
        <v>247</v>
      </c>
      <c r="P1220" s="507">
        <v>44824</v>
      </c>
      <c r="Q1220" t="s">
        <v>187</v>
      </c>
      <c r="R1220" s="507">
        <v>37432</v>
      </c>
      <c r="S1220" s="507">
        <v>44432</v>
      </c>
      <c r="T1220" t="s">
        <v>7255</v>
      </c>
      <c r="U1220">
        <v>1068</v>
      </c>
      <c r="X1220">
        <v>10</v>
      </c>
      <c r="Y1220" t="s">
        <v>259</v>
      </c>
      <c r="AC1220" t="s">
        <v>177</v>
      </c>
      <c r="AD1220" t="s">
        <v>10869</v>
      </c>
      <c r="AE1220">
        <v>94550</v>
      </c>
      <c r="AF1220" t="s">
        <v>11941</v>
      </c>
      <c r="AK1220" t="s">
        <v>4170</v>
      </c>
      <c r="AL1220">
        <v>0</v>
      </c>
      <c r="AM1220">
        <v>0</v>
      </c>
    </row>
    <row r="1221" spans="1:39" customFormat="1" ht="12.75">
      <c r="A1221">
        <v>9149648</v>
      </c>
      <c r="B1221" t="s">
        <v>5910</v>
      </c>
      <c r="C1221" t="s">
        <v>257</v>
      </c>
      <c r="D1221">
        <v>9149648</v>
      </c>
      <c r="E1221" t="s">
        <v>166</v>
      </c>
      <c r="F1221" t="s">
        <v>166</v>
      </c>
      <c r="H1221" s="507">
        <v>41233</v>
      </c>
      <c r="I1221" t="s">
        <v>245</v>
      </c>
      <c r="J1221">
        <v>-11</v>
      </c>
      <c r="K1221" t="s">
        <v>168</v>
      </c>
      <c r="M1221" t="s">
        <v>275</v>
      </c>
      <c r="N1221">
        <v>8911468</v>
      </c>
      <c r="O1221" t="s">
        <v>5819</v>
      </c>
      <c r="P1221" s="507">
        <v>44807</v>
      </c>
      <c r="Q1221" t="s">
        <v>187</v>
      </c>
      <c r="R1221" s="507">
        <v>44100</v>
      </c>
      <c r="T1221" t="s">
        <v>5765</v>
      </c>
      <c r="U1221">
        <v>531</v>
      </c>
      <c r="X1221">
        <v>5</v>
      </c>
      <c r="Y1221" t="s">
        <v>259</v>
      </c>
      <c r="AB1221" s="507">
        <v>44743</v>
      </c>
      <c r="AC1221" t="s">
        <v>177</v>
      </c>
      <c r="AD1221" t="s">
        <v>11942</v>
      </c>
      <c r="AE1221">
        <v>91290</v>
      </c>
      <c r="AF1221" t="s">
        <v>11943</v>
      </c>
      <c r="AG1221" t="s">
        <v>11944</v>
      </c>
      <c r="AJ1221">
        <v>699365976</v>
      </c>
      <c r="AK1221" t="s">
        <v>5911</v>
      </c>
      <c r="AL1221">
        <v>0</v>
      </c>
      <c r="AM1221">
        <v>0</v>
      </c>
    </row>
    <row r="1222" spans="1:39" customFormat="1" ht="12.75">
      <c r="A1222">
        <v>9148237</v>
      </c>
      <c r="B1222" t="s">
        <v>5912</v>
      </c>
      <c r="C1222" t="s">
        <v>5913</v>
      </c>
      <c r="D1222">
        <v>9148237</v>
      </c>
      <c r="E1222" t="s">
        <v>166</v>
      </c>
      <c r="F1222" t="s">
        <v>166</v>
      </c>
      <c r="H1222" s="507">
        <v>41094</v>
      </c>
      <c r="I1222" t="s">
        <v>245</v>
      </c>
      <c r="J1222">
        <v>-11</v>
      </c>
      <c r="K1222" t="s">
        <v>168</v>
      </c>
      <c r="M1222" t="s">
        <v>238</v>
      </c>
      <c r="N1222">
        <v>8781477</v>
      </c>
      <c r="O1222" t="s">
        <v>3567</v>
      </c>
      <c r="P1222" s="507">
        <v>44816</v>
      </c>
      <c r="Q1222" t="s">
        <v>187</v>
      </c>
      <c r="R1222" s="507">
        <v>43726</v>
      </c>
      <c r="T1222" t="s">
        <v>5765</v>
      </c>
      <c r="U1222">
        <v>516</v>
      </c>
      <c r="X1222">
        <v>5</v>
      </c>
      <c r="Y1222" t="s">
        <v>259</v>
      </c>
      <c r="AC1222" t="s">
        <v>177</v>
      </c>
      <c r="AD1222" t="s">
        <v>11945</v>
      </c>
      <c r="AE1222">
        <v>78117</v>
      </c>
      <c r="AF1222" t="s">
        <v>11946</v>
      </c>
      <c r="AK1222" t="s">
        <v>5758</v>
      </c>
      <c r="AL1222">
        <v>0</v>
      </c>
      <c r="AM1222">
        <v>0</v>
      </c>
    </row>
    <row r="1223" spans="1:39" customFormat="1" ht="12.75">
      <c r="A1223">
        <v>9323192</v>
      </c>
      <c r="B1223" t="s">
        <v>3944</v>
      </c>
      <c r="C1223" t="s">
        <v>1107</v>
      </c>
      <c r="D1223">
        <v>9323192</v>
      </c>
      <c r="E1223" t="s">
        <v>169</v>
      </c>
      <c r="F1223" t="s">
        <v>169</v>
      </c>
      <c r="H1223" s="507">
        <v>41853</v>
      </c>
      <c r="I1223" t="s">
        <v>169</v>
      </c>
      <c r="J1223">
        <v>-9</v>
      </c>
      <c r="K1223" t="s">
        <v>8</v>
      </c>
      <c r="M1223" t="s">
        <v>170</v>
      </c>
      <c r="N1223">
        <v>8930009</v>
      </c>
      <c r="O1223" t="s">
        <v>1954</v>
      </c>
      <c r="P1223" s="507">
        <v>44825</v>
      </c>
      <c r="Q1223" t="s">
        <v>187</v>
      </c>
      <c r="R1223" s="507">
        <v>44091</v>
      </c>
      <c r="S1223" s="507">
        <v>44817</v>
      </c>
      <c r="T1223" t="s">
        <v>181</v>
      </c>
      <c r="U1223">
        <v>500</v>
      </c>
      <c r="X1223">
        <v>5</v>
      </c>
      <c r="Y1223" t="s">
        <v>259</v>
      </c>
      <c r="AC1223" t="s">
        <v>177</v>
      </c>
      <c r="AD1223" t="s">
        <v>11947</v>
      </c>
      <c r="AE1223">
        <v>93110</v>
      </c>
      <c r="AF1223" t="s">
        <v>11948</v>
      </c>
      <c r="AJ1223">
        <v>610310405</v>
      </c>
      <c r="AK1223" t="s">
        <v>4171</v>
      </c>
      <c r="AL1223">
        <v>0</v>
      </c>
      <c r="AM1223">
        <v>0</v>
      </c>
    </row>
    <row r="1224" spans="1:39" customFormat="1" ht="12.75">
      <c r="A1224">
        <v>9324221</v>
      </c>
      <c r="B1224" t="s">
        <v>6328</v>
      </c>
      <c r="C1224" t="s">
        <v>1209</v>
      </c>
      <c r="D1224">
        <v>9324221</v>
      </c>
      <c r="E1224" t="s">
        <v>169</v>
      </c>
      <c r="H1224" s="507">
        <v>42539</v>
      </c>
      <c r="I1224" t="s">
        <v>169</v>
      </c>
      <c r="J1224">
        <v>-9</v>
      </c>
      <c r="K1224" t="s">
        <v>8</v>
      </c>
      <c r="M1224" t="s">
        <v>170</v>
      </c>
      <c r="N1224">
        <v>8930610</v>
      </c>
      <c r="O1224" t="s">
        <v>3790</v>
      </c>
      <c r="P1224" s="507">
        <v>44822</v>
      </c>
      <c r="Q1224" t="s">
        <v>187</v>
      </c>
      <c r="R1224" s="507">
        <v>44822</v>
      </c>
      <c r="T1224" t="s">
        <v>5765</v>
      </c>
      <c r="U1224">
        <v>500</v>
      </c>
      <c r="X1224">
        <v>5</v>
      </c>
      <c r="Y1224" t="s">
        <v>259</v>
      </c>
      <c r="AC1224" t="s">
        <v>177</v>
      </c>
      <c r="AD1224" t="s">
        <v>11448</v>
      </c>
      <c r="AE1224">
        <v>93160</v>
      </c>
      <c r="AF1224" t="s">
        <v>11949</v>
      </c>
      <c r="AJ1224">
        <v>622653053</v>
      </c>
      <c r="AK1224" t="s">
        <v>6594</v>
      </c>
      <c r="AL1224">
        <v>0</v>
      </c>
      <c r="AM1224">
        <v>0</v>
      </c>
    </row>
    <row r="1225" spans="1:39" customFormat="1" ht="12.75">
      <c r="A1225">
        <v>9323503</v>
      </c>
      <c r="B1225" t="s">
        <v>6328</v>
      </c>
      <c r="C1225" t="s">
        <v>6593</v>
      </c>
      <c r="D1225">
        <v>9323503</v>
      </c>
      <c r="E1225" t="s">
        <v>169</v>
      </c>
      <c r="F1225" t="s">
        <v>166</v>
      </c>
      <c r="H1225" s="507">
        <v>41069</v>
      </c>
      <c r="I1225" t="s">
        <v>245</v>
      </c>
      <c r="J1225">
        <v>-11</v>
      </c>
      <c r="K1225" t="s">
        <v>8</v>
      </c>
      <c r="M1225" t="s">
        <v>170</v>
      </c>
      <c r="N1225">
        <v>8930610</v>
      </c>
      <c r="O1225" t="s">
        <v>3790</v>
      </c>
      <c r="P1225" s="507">
        <v>44822</v>
      </c>
      <c r="Q1225" t="s">
        <v>187</v>
      </c>
      <c r="R1225" s="507">
        <v>44455</v>
      </c>
      <c r="T1225" t="s">
        <v>5765</v>
      </c>
      <c r="U1225">
        <v>500</v>
      </c>
      <c r="X1225">
        <v>5</v>
      </c>
      <c r="Y1225" t="s">
        <v>259</v>
      </c>
      <c r="AC1225" t="s">
        <v>177</v>
      </c>
      <c r="AD1225" t="s">
        <v>11448</v>
      </c>
      <c r="AE1225">
        <v>93160</v>
      </c>
      <c r="AF1225" t="s">
        <v>11950</v>
      </c>
      <c r="AJ1225">
        <v>622653053</v>
      </c>
      <c r="AK1225" t="s">
        <v>6594</v>
      </c>
      <c r="AL1225">
        <v>0</v>
      </c>
      <c r="AM1225">
        <v>0</v>
      </c>
    </row>
    <row r="1226" spans="1:39" customFormat="1" ht="12.75">
      <c r="A1226">
        <v>9456524</v>
      </c>
      <c r="B1226" t="s">
        <v>3299</v>
      </c>
      <c r="C1226" t="s">
        <v>1759</v>
      </c>
      <c r="D1226">
        <v>9456524</v>
      </c>
      <c r="E1226" t="s">
        <v>166</v>
      </c>
      <c r="F1226" t="s">
        <v>166</v>
      </c>
      <c r="H1226" s="507">
        <v>40405</v>
      </c>
      <c r="I1226" t="s">
        <v>254</v>
      </c>
      <c r="J1226">
        <v>-13</v>
      </c>
      <c r="K1226" t="s">
        <v>168</v>
      </c>
      <c r="M1226" t="s">
        <v>246</v>
      </c>
      <c r="N1226">
        <v>8940033</v>
      </c>
      <c r="O1226" t="s">
        <v>399</v>
      </c>
      <c r="P1226" s="507">
        <v>44818</v>
      </c>
      <c r="Q1226" t="s">
        <v>187</v>
      </c>
      <c r="R1226" s="507">
        <v>42998</v>
      </c>
      <c r="T1226" t="s">
        <v>5765</v>
      </c>
      <c r="U1226">
        <v>742</v>
      </c>
      <c r="X1226">
        <v>7</v>
      </c>
      <c r="Y1226" t="s">
        <v>259</v>
      </c>
      <c r="AC1226" t="s">
        <v>177</v>
      </c>
      <c r="AD1226" t="s">
        <v>10466</v>
      </c>
      <c r="AE1226">
        <v>94700</v>
      </c>
      <c r="AF1226" t="s">
        <v>11951</v>
      </c>
      <c r="AJ1226">
        <v>621564973</v>
      </c>
      <c r="AK1226" t="s">
        <v>4172</v>
      </c>
      <c r="AL1226">
        <v>0</v>
      </c>
      <c r="AM1226">
        <v>0</v>
      </c>
    </row>
    <row r="1227" spans="1:39" customFormat="1" ht="12.75">
      <c r="A1227">
        <v>9516377</v>
      </c>
      <c r="B1227" t="s">
        <v>1146</v>
      </c>
      <c r="C1227" t="s">
        <v>1112</v>
      </c>
      <c r="D1227">
        <v>9516377</v>
      </c>
      <c r="E1227" t="s">
        <v>166</v>
      </c>
      <c r="F1227" t="s">
        <v>166</v>
      </c>
      <c r="H1227" s="507">
        <v>33045</v>
      </c>
      <c r="I1227" t="s">
        <v>167</v>
      </c>
      <c r="J1227">
        <v>-40</v>
      </c>
      <c r="K1227" t="s">
        <v>168</v>
      </c>
      <c r="M1227" t="s">
        <v>203</v>
      </c>
      <c r="N1227">
        <v>8920309</v>
      </c>
      <c r="O1227" t="s">
        <v>331</v>
      </c>
      <c r="P1227" s="507">
        <v>44809</v>
      </c>
      <c r="Q1227" t="s">
        <v>187</v>
      </c>
      <c r="R1227" s="507">
        <v>37432</v>
      </c>
      <c r="S1227" s="507">
        <v>44449</v>
      </c>
      <c r="T1227" t="s">
        <v>7255</v>
      </c>
      <c r="U1227">
        <v>2141</v>
      </c>
      <c r="V1227" t="s">
        <v>172</v>
      </c>
      <c r="W1227">
        <v>730</v>
      </c>
      <c r="X1227" t="s">
        <v>173</v>
      </c>
      <c r="Y1227" t="s">
        <v>259</v>
      </c>
      <c r="AB1227" s="507">
        <v>43282</v>
      </c>
      <c r="AC1227" t="s">
        <v>177</v>
      </c>
      <c r="AD1227" t="s">
        <v>11952</v>
      </c>
      <c r="AE1227">
        <v>78420</v>
      </c>
      <c r="AF1227" t="s">
        <v>11953</v>
      </c>
      <c r="AI1227">
        <v>139599784</v>
      </c>
      <c r="AJ1227">
        <v>603301246</v>
      </c>
      <c r="AK1227" t="s">
        <v>4173</v>
      </c>
      <c r="AL1227">
        <v>0</v>
      </c>
      <c r="AM1227">
        <v>0</v>
      </c>
    </row>
    <row r="1228" spans="1:39" customFormat="1" ht="12.75">
      <c r="A1228">
        <v>3539148</v>
      </c>
      <c r="B1228" t="s">
        <v>6329</v>
      </c>
      <c r="C1228" t="s">
        <v>387</v>
      </c>
      <c r="D1228">
        <v>3539148</v>
      </c>
      <c r="E1228" t="s">
        <v>166</v>
      </c>
      <c r="F1228" t="s">
        <v>169</v>
      </c>
      <c r="H1228" s="507">
        <v>40987</v>
      </c>
      <c r="I1228" t="s">
        <v>245</v>
      </c>
      <c r="J1228">
        <v>-11</v>
      </c>
      <c r="K1228" t="s">
        <v>168</v>
      </c>
      <c r="M1228" t="s">
        <v>178</v>
      </c>
      <c r="N1228">
        <v>3350016</v>
      </c>
      <c r="O1228" t="s">
        <v>220</v>
      </c>
      <c r="P1228" s="507">
        <v>44812</v>
      </c>
      <c r="Q1228" t="s">
        <v>187</v>
      </c>
      <c r="R1228" s="507">
        <v>43736</v>
      </c>
      <c r="T1228" t="s">
        <v>5765</v>
      </c>
      <c r="U1228">
        <v>515</v>
      </c>
      <c r="X1228">
        <v>5</v>
      </c>
      <c r="Y1228" t="s">
        <v>259</v>
      </c>
      <c r="AC1228" t="s">
        <v>177</v>
      </c>
      <c r="AD1228" t="s">
        <v>10553</v>
      </c>
      <c r="AE1228">
        <v>35510</v>
      </c>
      <c r="AF1228" t="s">
        <v>11954</v>
      </c>
      <c r="AI1228">
        <v>299651499</v>
      </c>
      <c r="AJ1228">
        <v>686665758</v>
      </c>
      <c r="AK1228" t="s">
        <v>6330</v>
      </c>
      <c r="AL1228">
        <v>0</v>
      </c>
      <c r="AM1228">
        <v>0</v>
      </c>
    </row>
    <row r="1229" spans="1:39" customFormat="1" ht="12.75">
      <c r="A1229">
        <v>2926168</v>
      </c>
      <c r="B1229" t="s">
        <v>8641</v>
      </c>
      <c r="C1229" t="s">
        <v>531</v>
      </c>
      <c r="D1229">
        <v>2926168</v>
      </c>
      <c r="E1229" t="s">
        <v>166</v>
      </c>
      <c r="H1229" s="507">
        <v>35555</v>
      </c>
      <c r="I1229" t="s">
        <v>167</v>
      </c>
      <c r="J1229">
        <v>-40</v>
      </c>
      <c r="K1229" t="s">
        <v>8</v>
      </c>
      <c r="M1229" t="s">
        <v>3025</v>
      </c>
      <c r="N1229">
        <v>3290029</v>
      </c>
      <c r="O1229" t="s">
        <v>3073</v>
      </c>
      <c r="P1229" s="507">
        <v>44826</v>
      </c>
      <c r="Q1229" t="s">
        <v>187</v>
      </c>
      <c r="R1229" s="507">
        <v>38427</v>
      </c>
      <c r="S1229" s="507">
        <v>44823</v>
      </c>
      <c r="T1229" t="s">
        <v>181</v>
      </c>
      <c r="U1229">
        <v>880</v>
      </c>
      <c r="X1229">
        <v>8</v>
      </c>
      <c r="Y1229" t="s">
        <v>259</v>
      </c>
      <c r="AC1229" t="s">
        <v>177</v>
      </c>
      <c r="AD1229" t="s">
        <v>11955</v>
      </c>
      <c r="AE1229">
        <v>29600</v>
      </c>
      <c r="AF1229" t="s">
        <v>11956</v>
      </c>
      <c r="AJ1229">
        <v>658852509</v>
      </c>
      <c r="AK1229" t="s">
        <v>8642</v>
      </c>
      <c r="AL1229">
        <v>0</v>
      </c>
      <c r="AM1229">
        <v>0</v>
      </c>
    </row>
    <row r="1230" spans="1:39" customFormat="1" ht="12.75">
      <c r="A1230">
        <v>7890071</v>
      </c>
      <c r="B1230" t="s">
        <v>8643</v>
      </c>
      <c r="C1230" t="s">
        <v>8644</v>
      </c>
      <c r="D1230">
        <v>7890071</v>
      </c>
      <c r="E1230" t="s">
        <v>169</v>
      </c>
      <c r="H1230" s="507">
        <v>42004</v>
      </c>
      <c r="I1230" t="s">
        <v>169</v>
      </c>
      <c r="J1230">
        <v>-9</v>
      </c>
      <c r="K1230" t="s">
        <v>8</v>
      </c>
      <c r="M1230" t="s">
        <v>238</v>
      </c>
      <c r="N1230">
        <v>8780329</v>
      </c>
      <c r="O1230" t="s">
        <v>548</v>
      </c>
      <c r="P1230" s="507">
        <v>44817</v>
      </c>
      <c r="Q1230" t="s">
        <v>187</v>
      </c>
      <c r="R1230" s="507">
        <v>44817</v>
      </c>
      <c r="T1230" t="s">
        <v>5765</v>
      </c>
      <c r="U1230">
        <v>500</v>
      </c>
      <c r="X1230">
        <v>5</v>
      </c>
      <c r="Y1230" t="s">
        <v>259</v>
      </c>
      <c r="AC1230" t="s">
        <v>177</v>
      </c>
      <c r="AD1230" t="s">
        <v>11887</v>
      </c>
      <c r="AE1230">
        <v>78000</v>
      </c>
      <c r="AF1230" t="s">
        <v>11957</v>
      </c>
      <c r="AI1230">
        <v>678726062</v>
      </c>
      <c r="AJ1230">
        <v>632232129</v>
      </c>
      <c r="AK1230" t="s">
        <v>8645</v>
      </c>
      <c r="AL1230">
        <v>1</v>
      </c>
      <c r="AM1230">
        <v>1</v>
      </c>
    </row>
    <row r="1231" spans="1:39" customFormat="1" ht="12.75">
      <c r="A1231">
        <v>7890070</v>
      </c>
      <c r="B1231" t="s">
        <v>8643</v>
      </c>
      <c r="C1231" t="s">
        <v>381</v>
      </c>
      <c r="D1231">
        <v>7890070</v>
      </c>
      <c r="E1231" t="s">
        <v>169</v>
      </c>
      <c r="H1231" s="507">
        <v>41339</v>
      </c>
      <c r="I1231" t="s">
        <v>251</v>
      </c>
      <c r="J1231">
        <v>-10</v>
      </c>
      <c r="K1231" t="s">
        <v>8</v>
      </c>
      <c r="M1231" t="s">
        <v>238</v>
      </c>
      <c r="N1231">
        <v>8780329</v>
      </c>
      <c r="O1231" t="s">
        <v>548</v>
      </c>
      <c r="P1231" s="507">
        <v>44817</v>
      </c>
      <c r="Q1231" t="s">
        <v>187</v>
      </c>
      <c r="R1231" s="507">
        <v>44817</v>
      </c>
      <c r="T1231" t="s">
        <v>5765</v>
      </c>
      <c r="U1231">
        <v>500</v>
      </c>
      <c r="X1231">
        <v>5</v>
      </c>
      <c r="Y1231" t="s">
        <v>259</v>
      </c>
      <c r="AC1231" t="s">
        <v>177</v>
      </c>
      <c r="AD1231" t="s">
        <v>11887</v>
      </c>
      <c r="AE1231">
        <v>78000</v>
      </c>
      <c r="AF1231" t="s">
        <v>11957</v>
      </c>
      <c r="AI1231">
        <v>678726062</v>
      </c>
      <c r="AJ1231">
        <v>632232129</v>
      </c>
      <c r="AK1231" t="s">
        <v>8645</v>
      </c>
      <c r="AL1231">
        <v>1</v>
      </c>
      <c r="AM1231">
        <v>1</v>
      </c>
    </row>
    <row r="1232" spans="1:39" customFormat="1" ht="12.75">
      <c r="A1232">
        <v>7890072</v>
      </c>
      <c r="B1232" t="s">
        <v>8643</v>
      </c>
      <c r="C1232" t="s">
        <v>8646</v>
      </c>
      <c r="D1232">
        <v>7890072</v>
      </c>
      <c r="E1232" t="s">
        <v>169</v>
      </c>
      <c r="H1232" s="507">
        <v>42004</v>
      </c>
      <c r="I1232" t="s">
        <v>169</v>
      </c>
      <c r="J1232">
        <v>-9</v>
      </c>
      <c r="K1232" t="s">
        <v>8</v>
      </c>
      <c r="M1232" t="s">
        <v>238</v>
      </c>
      <c r="N1232">
        <v>8780329</v>
      </c>
      <c r="O1232" t="s">
        <v>548</v>
      </c>
      <c r="P1232" s="507">
        <v>44817</v>
      </c>
      <c r="Q1232" t="s">
        <v>187</v>
      </c>
      <c r="R1232" s="507">
        <v>44817</v>
      </c>
      <c r="T1232" t="s">
        <v>5765</v>
      </c>
      <c r="U1232">
        <v>500</v>
      </c>
      <c r="X1232">
        <v>5</v>
      </c>
      <c r="Y1232" t="s">
        <v>259</v>
      </c>
      <c r="AC1232" t="s">
        <v>177</v>
      </c>
      <c r="AD1232" t="s">
        <v>11887</v>
      </c>
      <c r="AE1232">
        <v>78000</v>
      </c>
      <c r="AF1232" t="s">
        <v>11957</v>
      </c>
      <c r="AI1232">
        <v>678726062</v>
      </c>
      <c r="AJ1232">
        <v>632232129</v>
      </c>
      <c r="AK1232" t="s">
        <v>8645</v>
      </c>
      <c r="AL1232">
        <v>1</v>
      </c>
      <c r="AM1232">
        <v>1</v>
      </c>
    </row>
    <row r="1233" spans="1:39" customFormat="1" ht="12.75">
      <c r="A1233">
        <v>419933</v>
      </c>
      <c r="B1233" t="s">
        <v>3359</v>
      </c>
      <c r="C1233" t="s">
        <v>879</v>
      </c>
      <c r="D1233">
        <v>419933</v>
      </c>
      <c r="E1233" t="s">
        <v>166</v>
      </c>
      <c r="F1233" t="s">
        <v>166</v>
      </c>
      <c r="H1233" s="507">
        <v>35874</v>
      </c>
      <c r="I1233" t="s">
        <v>167</v>
      </c>
      <c r="J1233">
        <v>-40</v>
      </c>
      <c r="K1233" t="s">
        <v>168</v>
      </c>
      <c r="M1233" t="s">
        <v>2783</v>
      </c>
      <c r="N1233">
        <v>4410612</v>
      </c>
      <c r="O1233" t="s">
        <v>2843</v>
      </c>
      <c r="P1233" s="507">
        <v>44827</v>
      </c>
      <c r="Q1233" t="s">
        <v>187</v>
      </c>
      <c r="R1233" s="507">
        <v>39736</v>
      </c>
      <c r="S1233" s="507">
        <v>44826</v>
      </c>
      <c r="T1233" t="s">
        <v>181</v>
      </c>
      <c r="U1233">
        <v>1779</v>
      </c>
      <c r="X1233">
        <v>17</v>
      </c>
      <c r="Y1233" t="s">
        <v>259</v>
      </c>
      <c r="AC1233" t="s">
        <v>177</v>
      </c>
      <c r="AD1233" t="s">
        <v>11958</v>
      </c>
      <c r="AE1233">
        <v>41260</v>
      </c>
      <c r="AF1233" t="s">
        <v>11959</v>
      </c>
      <c r="AI1233">
        <v>254789874</v>
      </c>
      <c r="AJ1233">
        <v>643861853</v>
      </c>
      <c r="AK1233" t="s">
        <v>6956</v>
      </c>
      <c r="AL1233">
        <v>0</v>
      </c>
      <c r="AM1233">
        <v>0</v>
      </c>
    </row>
    <row r="1234" spans="1:39" customFormat="1" ht="12.75">
      <c r="A1234">
        <v>7891040</v>
      </c>
      <c r="B1234" t="s">
        <v>11960</v>
      </c>
      <c r="C1234" t="s">
        <v>462</v>
      </c>
      <c r="D1234">
        <v>7891040</v>
      </c>
      <c r="E1234" t="s">
        <v>169</v>
      </c>
      <c r="H1234" s="507">
        <v>41514</v>
      </c>
      <c r="I1234" t="s">
        <v>251</v>
      </c>
      <c r="J1234">
        <v>-10</v>
      </c>
      <c r="K1234" t="s">
        <v>8</v>
      </c>
      <c r="M1234" t="s">
        <v>238</v>
      </c>
      <c r="N1234">
        <v>8780496</v>
      </c>
      <c r="O1234" t="s">
        <v>270</v>
      </c>
      <c r="P1234" s="507">
        <v>44846</v>
      </c>
      <c r="Q1234" t="s">
        <v>187</v>
      </c>
      <c r="R1234" s="507">
        <v>44846</v>
      </c>
      <c r="T1234" t="s">
        <v>5760</v>
      </c>
      <c r="U1234">
        <v>500</v>
      </c>
      <c r="X1234">
        <v>5</v>
      </c>
      <c r="Y1234" t="s">
        <v>259</v>
      </c>
      <c r="AC1234" t="s">
        <v>177</v>
      </c>
      <c r="AD1234" t="s">
        <v>11205</v>
      </c>
      <c r="AE1234">
        <v>78990</v>
      </c>
      <c r="AF1234" t="s">
        <v>11961</v>
      </c>
      <c r="AK1234" t="s">
        <v>7413</v>
      </c>
      <c r="AL1234">
        <v>0</v>
      </c>
      <c r="AM1234">
        <v>0</v>
      </c>
    </row>
    <row r="1235" spans="1:39" customFormat="1" ht="12.75">
      <c r="A1235">
        <v>7716166</v>
      </c>
      <c r="B1235" t="s">
        <v>1147</v>
      </c>
      <c r="C1235" t="s">
        <v>1148</v>
      </c>
      <c r="D1235">
        <v>7716166</v>
      </c>
      <c r="E1235" t="s">
        <v>166</v>
      </c>
      <c r="F1235" t="s">
        <v>166</v>
      </c>
      <c r="H1235" s="507">
        <v>33003</v>
      </c>
      <c r="I1235" t="s">
        <v>167</v>
      </c>
      <c r="J1235">
        <v>-40</v>
      </c>
      <c r="K1235" t="s">
        <v>168</v>
      </c>
      <c r="M1235" t="s">
        <v>206</v>
      </c>
      <c r="N1235">
        <v>8770408</v>
      </c>
      <c r="O1235" t="s">
        <v>407</v>
      </c>
      <c r="P1235" s="507">
        <v>44818</v>
      </c>
      <c r="Q1235" t="s">
        <v>187</v>
      </c>
      <c r="R1235" s="507">
        <v>37890</v>
      </c>
      <c r="S1235" s="507">
        <v>44806</v>
      </c>
      <c r="T1235" t="s">
        <v>181</v>
      </c>
      <c r="U1235">
        <v>1650</v>
      </c>
      <c r="X1235">
        <v>16</v>
      </c>
      <c r="Y1235" t="s">
        <v>259</v>
      </c>
      <c r="AB1235" s="507">
        <v>44743</v>
      </c>
      <c r="AC1235" t="s">
        <v>177</v>
      </c>
      <c r="AD1235" t="s">
        <v>9808</v>
      </c>
      <c r="AE1235">
        <v>77340</v>
      </c>
      <c r="AF1235" t="s">
        <v>11962</v>
      </c>
      <c r="AJ1235">
        <v>645578727</v>
      </c>
      <c r="AK1235" t="s">
        <v>4175</v>
      </c>
      <c r="AL1235">
        <v>1</v>
      </c>
      <c r="AM1235">
        <v>1</v>
      </c>
    </row>
    <row r="1236" spans="1:39" customFormat="1" ht="12.75">
      <c r="A1236">
        <v>7889951</v>
      </c>
      <c r="B1236" t="s">
        <v>8647</v>
      </c>
      <c r="C1236" t="s">
        <v>393</v>
      </c>
      <c r="D1236">
        <v>7889951</v>
      </c>
      <c r="E1236" t="s">
        <v>169</v>
      </c>
      <c r="H1236" s="507">
        <v>42191</v>
      </c>
      <c r="I1236" t="s">
        <v>169</v>
      </c>
      <c r="J1236">
        <v>-9</v>
      </c>
      <c r="K1236" t="s">
        <v>8</v>
      </c>
      <c r="M1236" t="s">
        <v>238</v>
      </c>
      <c r="N1236">
        <v>8780935</v>
      </c>
      <c r="O1236" t="s">
        <v>540</v>
      </c>
      <c r="P1236" s="507">
        <v>44814</v>
      </c>
      <c r="Q1236" t="s">
        <v>187</v>
      </c>
      <c r="R1236" s="507">
        <v>44814</v>
      </c>
      <c r="T1236" t="s">
        <v>5765</v>
      </c>
      <c r="U1236">
        <v>500</v>
      </c>
      <c r="X1236">
        <v>5</v>
      </c>
      <c r="Y1236" t="s">
        <v>259</v>
      </c>
      <c r="AC1236" t="s">
        <v>177</v>
      </c>
      <c r="AD1236" t="s">
        <v>11963</v>
      </c>
      <c r="AE1236">
        <v>78260</v>
      </c>
      <c r="AF1236" t="s">
        <v>11964</v>
      </c>
      <c r="AJ1236" t="s">
        <v>8648</v>
      </c>
      <c r="AK1236" t="s">
        <v>8649</v>
      </c>
      <c r="AL1236">
        <v>0</v>
      </c>
      <c r="AM1236">
        <v>0</v>
      </c>
    </row>
    <row r="1237" spans="1:39" customFormat="1" ht="12.75">
      <c r="A1237">
        <v>9225587</v>
      </c>
      <c r="B1237" t="s">
        <v>2444</v>
      </c>
      <c r="C1237" t="s">
        <v>497</v>
      </c>
      <c r="D1237">
        <v>9225587</v>
      </c>
      <c r="E1237" t="s">
        <v>169</v>
      </c>
      <c r="F1237" t="s">
        <v>166</v>
      </c>
      <c r="H1237" s="507">
        <v>32168</v>
      </c>
      <c r="I1237" t="s">
        <v>167</v>
      </c>
      <c r="J1237">
        <v>-40</v>
      </c>
      <c r="K1237" t="s">
        <v>168</v>
      </c>
      <c r="M1237" t="s">
        <v>203</v>
      </c>
      <c r="N1237">
        <v>8921458</v>
      </c>
      <c r="O1237" t="s">
        <v>272</v>
      </c>
      <c r="P1237" s="507">
        <v>44838</v>
      </c>
      <c r="Q1237" t="s">
        <v>187</v>
      </c>
      <c r="R1237" s="507">
        <v>37432</v>
      </c>
      <c r="S1237" s="507">
        <v>44833</v>
      </c>
      <c r="T1237" t="s">
        <v>181</v>
      </c>
      <c r="U1237">
        <v>1676</v>
      </c>
      <c r="X1237">
        <v>16</v>
      </c>
      <c r="Y1237" t="s">
        <v>259</v>
      </c>
      <c r="AC1237" t="s">
        <v>177</v>
      </c>
      <c r="AD1237" t="s">
        <v>9666</v>
      </c>
      <c r="AE1237">
        <v>92300</v>
      </c>
      <c r="AF1237" t="s">
        <v>11965</v>
      </c>
      <c r="AI1237">
        <v>147300363</v>
      </c>
      <c r="AK1237" t="s">
        <v>4176</v>
      </c>
      <c r="AL1237">
        <v>0</v>
      </c>
      <c r="AM1237">
        <v>0</v>
      </c>
    </row>
    <row r="1238" spans="1:39" customFormat="1" ht="12.75">
      <c r="A1238">
        <v>4451919</v>
      </c>
      <c r="B1238" t="s">
        <v>1151</v>
      </c>
      <c r="C1238" t="s">
        <v>1154</v>
      </c>
      <c r="D1238">
        <v>4451919</v>
      </c>
      <c r="E1238" t="s">
        <v>166</v>
      </c>
      <c r="F1238" t="s">
        <v>166</v>
      </c>
      <c r="H1238" s="507">
        <v>40252</v>
      </c>
      <c r="I1238" t="s">
        <v>254</v>
      </c>
      <c r="J1238">
        <v>-13</v>
      </c>
      <c r="K1238" t="s">
        <v>168</v>
      </c>
      <c r="M1238" t="s">
        <v>228</v>
      </c>
      <c r="N1238">
        <v>12440116</v>
      </c>
      <c r="O1238" t="s">
        <v>6232</v>
      </c>
      <c r="P1238" s="507">
        <v>44792</v>
      </c>
      <c r="Q1238" t="s">
        <v>187</v>
      </c>
      <c r="R1238" s="507">
        <v>41949</v>
      </c>
      <c r="T1238" t="s">
        <v>5765</v>
      </c>
      <c r="U1238">
        <v>710</v>
      </c>
      <c r="X1238">
        <v>7</v>
      </c>
      <c r="Y1238" t="s">
        <v>259</v>
      </c>
      <c r="AC1238" t="s">
        <v>177</v>
      </c>
      <c r="AD1238" t="s">
        <v>10255</v>
      </c>
      <c r="AE1238">
        <v>44300</v>
      </c>
      <c r="AF1238" t="s">
        <v>11966</v>
      </c>
      <c r="AI1238">
        <v>680320074</v>
      </c>
      <c r="AJ1238">
        <v>662549992</v>
      </c>
      <c r="AK1238" t="s">
        <v>4887</v>
      </c>
      <c r="AL1238">
        <v>0</v>
      </c>
      <c r="AM1238">
        <v>0</v>
      </c>
    </row>
    <row r="1239" spans="1:39" customFormat="1" ht="12.75">
      <c r="A1239">
        <v>5324904</v>
      </c>
      <c r="B1239" t="s">
        <v>1151</v>
      </c>
      <c r="C1239" t="s">
        <v>827</v>
      </c>
      <c r="D1239">
        <v>5324904</v>
      </c>
      <c r="E1239" t="s">
        <v>166</v>
      </c>
      <c r="F1239" t="s">
        <v>166</v>
      </c>
      <c r="H1239" s="507">
        <v>38084</v>
      </c>
      <c r="I1239" t="s">
        <v>7238</v>
      </c>
      <c r="J1239">
        <v>-19</v>
      </c>
      <c r="K1239" t="s">
        <v>8</v>
      </c>
      <c r="M1239" t="s">
        <v>2155</v>
      </c>
      <c r="N1239">
        <v>12530003</v>
      </c>
      <c r="O1239" t="s">
        <v>6278</v>
      </c>
      <c r="P1239" s="507">
        <v>44825</v>
      </c>
      <c r="Q1239" t="s">
        <v>187</v>
      </c>
      <c r="R1239" s="507">
        <v>41918</v>
      </c>
      <c r="S1239" s="507">
        <v>44454</v>
      </c>
      <c r="T1239" t="s">
        <v>7255</v>
      </c>
      <c r="U1239">
        <v>799</v>
      </c>
      <c r="X1239">
        <v>7</v>
      </c>
      <c r="Y1239" t="s">
        <v>259</v>
      </c>
      <c r="AC1239" t="s">
        <v>177</v>
      </c>
      <c r="AD1239" t="s">
        <v>11967</v>
      </c>
      <c r="AE1239">
        <v>53200</v>
      </c>
      <c r="AF1239" t="s">
        <v>11968</v>
      </c>
      <c r="AI1239">
        <v>243703784</v>
      </c>
      <c r="AK1239" t="s">
        <v>7143</v>
      </c>
      <c r="AL1239">
        <v>0</v>
      </c>
      <c r="AM1239">
        <v>0</v>
      </c>
    </row>
    <row r="1240" spans="1:39" customFormat="1" ht="12.75">
      <c r="A1240">
        <v>3540808</v>
      </c>
      <c r="B1240" t="s">
        <v>5914</v>
      </c>
      <c r="C1240" t="s">
        <v>636</v>
      </c>
      <c r="D1240">
        <v>3540808</v>
      </c>
      <c r="E1240" t="s">
        <v>166</v>
      </c>
      <c r="F1240" t="s">
        <v>169</v>
      </c>
      <c r="H1240" s="507">
        <v>41180</v>
      </c>
      <c r="I1240" t="s">
        <v>245</v>
      </c>
      <c r="J1240">
        <v>-11</v>
      </c>
      <c r="K1240" t="s">
        <v>168</v>
      </c>
      <c r="M1240" t="s">
        <v>178</v>
      </c>
      <c r="N1240">
        <v>3350014</v>
      </c>
      <c r="O1240" t="s">
        <v>3050</v>
      </c>
      <c r="P1240" s="507">
        <v>44805</v>
      </c>
      <c r="Q1240" t="s">
        <v>187</v>
      </c>
      <c r="R1240" s="507">
        <v>44489</v>
      </c>
      <c r="T1240" t="s">
        <v>5765</v>
      </c>
      <c r="U1240">
        <v>567</v>
      </c>
      <c r="X1240">
        <v>5</v>
      </c>
      <c r="Y1240" t="s">
        <v>259</v>
      </c>
      <c r="AC1240" t="s">
        <v>177</v>
      </c>
      <c r="AD1240" t="s">
        <v>9870</v>
      </c>
      <c r="AE1240">
        <v>35200</v>
      </c>
      <c r="AF1240" t="s">
        <v>11969</v>
      </c>
      <c r="AJ1240">
        <v>687261406</v>
      </c>
      <c r="AK1240" t="s">
        <v>7524</v>
      </c>
      <c r="AL1240">
        <v>0</v>
      </c>
      <c r="AM1240">
        <v>0</v>
      </c>
    </row>
    <row r="1241" spans="1:39" customFormat="1" ht="12.75">
      <c r="A1241">
        <v>4931863</v>
      </c>
      <c r="B1241" t="s">
        <v>1152</v>
      </c>
      <c r="C1241" t="s">
        <v>1031</v>
      </c>
      <c r="D1241">
        <v>4931863</v>
      </c>
      <c r="E1241" t="s">
        <v>166</v>
      </c>
      <c r="F1241" t="s">
        <v>166</v>
      </c>
      <c r="H1241" s="507">
        <v>37660</v>
      </c>
      <c r="I1241" t="s">
        <v>167</v>
      </c>
      <c r="J1241">
        <v>-40</v>
      </c>
      <c r="K1241" t="s">
        <v>168</v>
      </c>
      <c r="M1241" t="s">
        <v>236</v>
      </c>
      <c r="N1241">
        <v>12490038</v>
      </c>
      <c r="O1241" t="s">
        <v>2170</v>
      </c>
      <c r="P1241" s="507">
        <v>44753</v>
      </c>
      <c r="Q1241" t="s">
        <v>187</v>
      </c>
      <c r="R1241" s="507">
        <v>40794</v>
      </c>
      <c r="S1241" s="507">
        <v>44714</v>
      </c>
      <c r="T1241" t="s">
        <v>181</v>
      </c>
      <c r="U1241">
        <v>1853</v>
      </c>
      <c r="X1241">
        <v>18</v>
      </c>
      <c r="Y1241" t="s">
        <v>259</v>
      </c>
      <c r="AB1241" s="507">
        <v>44013</v>
      </c>
      <c r="AC1241" t="s">
        <v>177</v>
      </c>
      <c r="AD1241" t="s">
        <v>6233</v>
      </c>
      <c r="AE1241">
        <v>49000</v>
      </c>
      <c r="AF1241" t="s">
        <v>11970</v>
      </c>
      <c r="AI1241">
        <v>241362566</v>
      </c>
      <c r="AJ1241">
        <v>610284863</v>
      </c>
      <c r="AK1241" t="s">
        <v>4888</v>
      </c>
      <c r="AL1241">
        <v>0</v>
      </c>
      <c r="AM1241">
        <v>0</v>
      </c>
    </row>
    <row r="1242" spans="1:39" customFormat="1" ht="12.75">
      <c r="A1242">
        <v>7853390</v>
      </c>
      <c r="B1242" t="s">
        <v>1153</v>
      </c>
      <c r="C1242" t="s">
        <v>1154</v>
      </c>
      <c r="D1242">
        <v>7853390</v>
      </c>
      <c r="E1242" t="s">
        <v>166</v>
      </c>
      <c r="F1242" t="s">
        <v>166</v>
      </c>
      <c r="H1242" s="507">
        <v>35912</v>
      </c>
      <c r="I1242" t="s">
        <v>167</v>
      </c>
      <c r="J1242">
        <v>-40</v>
      </c>
      <c r="K1242" t="s">
        <v>168</v>
      </c>
      <c r="M1242" t="s">
        <v>238</v>
      </c>
      <c r="N1242">
        <v>8781477</v>
      </c>
      <c r="O1242" t="s">
        <v>3567</v>
      </c>
      <c r="P1242" s="507">
        <v>44833</v>
      </c>
      <c r="Q1242" t="s">
        <v>187</v>
      </c>
      <c r="R1242" s="507">
        <v>39751</v>
      </c>
      <c r="S1242" s="507">
        <v>44746</v>
      </c>
      <c r="T1242" t="s">
        <v>181</v>
      </c>
      <c r="U1242">
        <v>2049</v>
      </c>
      <c r="V1242" t="s">
        <v>172</v>
      </c>
      <c r="W1242">
        <v>967</v>
      </c>
      <c r="X1242" t="s">
        <v>173</v>
      </c>
      <c r="Y1242" t="s">
        <v>259</v>
      </c>
      <c r="AC1242" t="s">
        <v>177</v>
      </c>
      <c r="AD1242" t="s">
        <v>11971</v>
      </c>
      <c r="AE1242">
        <v>78960</v>
      </c>
      <c r="AF1242" t="s">
        <v>11972</v>
      </c>
      <c r="AK1242" t="s">
        <v>5758</v>
      </c>
      <c r="AL1242">
        <v>0</v>
      </c>
      <c r="AM1242">
        <v>0</v>
      </c>
    </row>
    <row r="1243" spans="1:39" customFormat="1" ht="12.75">
      <c r="A1243">
        <v>7511439</v>
      </c>
      <c r="B1243" t="s">
        <v>1155</v>
      </c>
      <c r="C1243" t="s">
        <v>1156</v>
      </c>
      <c r="D1243">
        <v>7511439</v>
      </c>
      <c r="E1243" t="s">
        <v>166</v>
      </c>
      <c r="F1243" t="s">
        <v>166</v>
      </c>
      <c r="H1243" s="507">
        <v>26519</v>
      </c>
      <c r="I1243" t="s">
        <v>367</v>
      </c>
      <c r="J1243">
        <v>-60</v>
      </c>
      <c r="K1243" t="s">
        <v>168</v>
      </c>
      <c r="M1243" t="s">
        <v>263</v>
      </c>
      <c r="N1243">
        <v>8751271</v>
      </c>
      <c r="O1243" t="s">
        <v>5831</v>
      </c>
      <c r="P1243" s="507">
        <v>44748</v>
      </c>
      <c r="Q1243" t="s">
        <v>187</v>
      </c>
      <c r="R1243" s="507">
        <v>37432</v>
      </c>
      <c r="S1243" s="507">
        <v>44792</v>
      </c>
      <c r="T1243" t="s">
        <v>181</v>
      </c>
      <c r="U1243">
        <v>1675</v>
      </c>
      <c r="X1243">
        <v>16</v>
      </c>
      <c r="Y1243" t="s">
        <v>259</v>
      </c>
      <c r="AC1243" t="s">
        <v>177</v>
      </c>
      <c r="AD1243" t="s">
        <v>10280</v>
      </c>
      <c r="AE1243">
        <v>75019</v>
      </c>
      <c r="AF1243" t="s">
        <v>11973</v>
      </c>
      <c r="AI1243">
        <v>651287685</v>
      </c>
      <c r="AJ1243">
        <v>651287685</v>
      </c>
      <c r="AK1243" t="s">
        <v>4177</v>
      </c>
      <c r="AL1243">
        <v>0</v>
      </c>
      <c r="AM1243">
        <v>0</v>
      </c>
    </row>
    <row r="1244" spans="1:39" customFormat="1" ht="12.75">
      <c r="A1244">
        <v>7890052</v>
      </c>
      <c r="B1244" t="s">
        <v>8650</v>
      </c>
      <c r="C1244" t="s">
        <v>1171</v>
      </c>
      <c r="D1244">
        <v>7890052</v>
      </c>
      <c r="E1244" t="s">
        <v>166</v>
      </c>
      <c r="H1244" s="507">
        <v>41394</v>
      </c>
      <c r="I1244" t="s">
        <v>251</v>
      </c>
      <c r="J1244">
        <v>-10</v>
      </c>
      <c r="K1244" t="s">
        <v>8</v>
      </c>
      <c r="M1244" t="s">
        <v>238</v>
      </c>
      <c r="N1244">
        <v>8780356</v>
      </c>
      <c r="O1244" t="s">
        <v>1076</v>
      </c>
      <c r="P1244" s="507">
        <v>44816</v>
      </c>
      <c r="Q1244" t="s">
        <v>187</v>
      </c>
      <c r="R1244" s="507">
        <v>44816</v>
      </c>
      <c r="T1244" t="s">
        <v>5765</v>
      </c>
      <c r="U1244">
        <v>500</v>
      </c>
      <c r="X1244">
        <v>5</v>
      </c>
      <c r="Y1244" t="s">
        <v>259</v>
      </c>
      <c r="AC1244" t="s">
        <v>177</v>
      </c>
      <c r="AD1244" t="s">
        <v>11974</v>
      </c>
      <c r="AE1244">
        <v>78140</v>
      </c>
      <c r="AF1244" t="s">
        <v>11975</v>
      </c>
      <c r="AJ1244">
        <v>662059822</v>
      </c>
      <c r="AK1244" t="s">
        <v>8651</v>
      </c>
      <c r="AL1244">
        <v>0</v>
      </c>
      <c r="AM1244">
        <v>0</v>
      </c>
    </row>
    <row r="1245" spans="1:39" customFormat="1" ht="12.75">
      <c r="A1245">
        <v>4115100</v>
      </c>
      <c r="B1245" t="s">
        <v>11976</v>
      </c>
      <c r="C1245" t="s">
        <v>5972</v>
      </c>
      <c r="D1245">
        <v>4115100</v>
      </c>
      <c r="E1245" t="s">
        <v>166</v>
      </c>
      <c r="F1245" t="s">
        <v>166</v>
      </c>
      <c r="H1245" s="507">
        <v>41878</v>
      </c>
      <c r="I1245" t="s">
        <v>169</v>
      </c>
      <c r="J1245">
        <v>-9</v>
      </c>
      <c r="K1245" t="s">
        <v>168</v>
      </c>
      <c r="M1245" t="s">
        <v>2783</v>
      </c>
      <c r="N1245">
        <v>4410612</v>
      </c>
      <c r="O1245" t="s">
        <v>2843</v>
      </c>
      <c r="P1245" s="507">
        <v>44824</v>
      </c>
      <c r="Q1245" t="s">
        <v>187</v>
      </c>
      <c r="R1245" s="507">
        <v>44479</v>
      </c>
      <c r="T1245" t="s">
        <v>5765</v>
      </c>
      <c r="U1245">
        <v>511</v>
      </c>
      <c r="X1245">
        <v>5</v>
      </c>
      <c r="Y1245" t="s">
        <v>259</v>
      </c>
      <c r="AC1245" t="s">
        <v>177</v>
      </c>
      <c r="AD1245" t="s">
        <v>11977</v>
      </c>
      <c r="AE1245">
        <v>41350</v>
      </c>
      <c r="AF1245" t="s">
        <v>11978</v>
      </c>
      <c r="AJ1245" t="s">
        <v>11979</v>
      </c>
      <c r="AK1245" t="s">
        <v>11980</v>
      </c>
      <c r="AL1245">
        <v>0</v>
      </c>
      <c r="AM1245">
        <v>0</v>
      </c>
    </row>
    <row r="1246" spans="1:39" customFormat="1" ht="12.75">
      <c r="A1246">
        <v>185926</v>
      </c>
      <c r="B1246" t="s">
        <v>3732</v>
      </c>
      <c r="C1246" t="s">
        <v>6461</v>
      </c>
      <c r="D1246">
        <v>185926</v>
      </c>
      <c r="E1246" t="s">
        <v>166</v>
      </c>
      <c r="F1246" t="s">
        <v>166</v>
      </c>
      <c r="H1246" s="507">
        <v>32891</v>
      </c>
      <c r="I1246" t="s">
        <v>167</v>
      </c>
      <c r="J1246">
        <v>-40</v>
      </c>
      <c r="K1246" t="s">
        <v>8</v>
      </c>
      <c r="M1246" t="s">
        <v>2773</v>
      </c>
      <c r="N1246">
        <v>4180486</v>
      </c>
      <c r="O1246" t="s">
        <v>2807</v>
      </c>
      <c r="P1246" s="507">
        <v>44825</v>
      </c>
      <c r="Q1246" t="s">
        <v>187</v>
      </c>
      <c r="R1246" s="507">
        <v>37559</v>
      </c>
      <c r="S1246" s="507">
        <v>44400</v>
      </c>
      <c r="T1246" t="s">
        <v>7255</v>
      </c>
      <c r="U1246">
        <v>778</v>
      </c>
      <c r="X1246">
        <v>7</v>
      </c>
      <c r="Y1246" t="s">
        <v>259</v>
      </c>
      <c r="AC1246" t="s">
        <v>177</v>
      </c>
      <c r="AD1246" t="s">
        <v>868</v>
      </c>
      <c r="AE1246">
        <v>18000</v>
      </c>
      <c r="AF1246" t="s">
        <v>11981</v>
      </c>
      <c r="AI1246">
        <v>248654368</v>
      </c>
      <c r="AK1246" t="s">
        <v>5542</v>
      </c>
      <c r="AL1246">
        <v>0</v>
      </c>
      <c r="AM1246">
        <v>0</v>
      </c>
    </row>
    <row r="1247" spans="1:39" customFormat="1" ht="12.75">
      <c r="A1247">
        <v>5324279</v>
      </c>
      <c r="B1247" t="s">
        <v>2446</v>
      </c>
      <c r="C1247" t="s">
        <v>484</v>
      </c>
      <c r="D1247">
        <v>5324279</v>
      </c>
      <c r="E1247" t="s">
        <v>166</v>
      </c>
      <c r="F1247" t="s">
        <v>166</v>
      </c>
      <c r="H1247" s="507">
        <v>38264</v>
      </c>
      <c r="I1247" t="s">
        <v>7238</v>
      </c>
      <c r="J1247">
        <v>-19</v>
      </c>
      <c r="K1247" t="s">
        <v>168</v>
      </c>
      <c r="M1247" t="s">
        <v>2155</v>
      </c>
      <c r="N1247">
        <v>12530022</v>
      </c>
      <c r="O1247" t="s">
        <v>2169</v>
      </c>
      <c r="P1247" s="507">
        <v>44810</v>
      </c>
      <c r="Q1247" t="s">
        <v>187</v>
      </c>
      <c r="R1247" s="507">
        <v>41541</v>
      </c>
      <c r="S1247" s="507">
        <v>44676</v>
      </c>
      <c r="T1247" t="s">
        <v>181</v>
      </c>
      <c r="U1247">
        <v>1619</v>
      </c>
      <c r="X1247">
        <v>16</v>
      </c>
      <c r="Y1247" t="s">
        <v>259</v>
      </c>
      <c r="AB1247" s="507">
        <v>43647</v>
      </c>
      <c r="AC1247" t="s">
        <v>177</v>
      </c>
      <c r="AD1247" t="s">
        <v>11982</v>
      </c>
      <c r="AE1247">
        <v>53200</v>
      </c>
      <c r="AF1247" t="s">
        <v>11983</v>
      </c>
      <c r="AJ1247">
        <v>613203813</v>
      </c>
      <c r="AK1247" t="s">
        <v>4889</v>
      </c>
      <c r="AL1247">
        <v>0</v>
      </c>
      <c r="AM1247">
        <v>0</v>
      </c>
    </row>
    <row r="1248" spans="1:39" customFormat="1" ht="12.75">
      <c r="A1248">
        <v>8522295</v>
      </c>
      <c r="B1248" t="s">
        <v>2447</v>
      </c>
      <c r="C1248" t="s">
        <v>230</v>
      </c>
      <c r="D1248">
        <v>8522295</v>
      </c>
      <c r="E1248" t="s">
        <v>166</v>
      </c>
      <c r="F1248" t="s">
        <v>166</v>
      </c>
      <c r="H1248" s="507">
        <v>36996</v>
      </c>
      <c r="I1248" t="s">
        <v>167</v>
      </c>
      <c r="J1248">
        <v>-40</v>
      </c>
      <c r="K1248" t="s">
        <v>168</v>
      </c>
      <c r="M1248" t="s">
        <v>208</v>
      </c>
      <c r="N1248">
        <v>12850024</v>
      </c>
      <c r="O1248" t="s">
        <v>2184</v>
      </c>
      <c r="P1248" s="507">
        <v>44803</v>
      </c>
      <c r="Q1248" t="s">
        <v>187</v>
      </c>
      <c r="R1248" s="507">
        <v>40057</v>
      </c>
      <c r="S1248" s="507">
        <v>44079</v>
      </c>
      <c r="T1248" t="s">
        <v>7255</v>
      </c>
      <c r="U1248">
        <v>1920</v>
      </c>
      <c r="X1248">
        <v>19</v>
      </c>
      <c r="Y1248" t="s">
        <v>259</v>
      </c>
      <c r="AB1248" s="507">
        <v>44013</v>
      </c>
      <c r="AC1248" t="s">
        <v>177</v>
      </c>
      <c r="AD1248" t="s">
        <v>11984</v>
      </c>
      <c r="AE1248">
        <v>85600</v>
      </c>
      <c r="AF1248" t="s">
        <v>11985</v>
      </c>
      <c r="AJ1248">
        <v>667031610</v>
      </c>
      <c r="AK1248" t="s">
        <v>4890</v>
      </c>
      <c r="AL1248">
        <v>0</v>
      </c>
      <c r="AM1248">
        <v>0</v>
      </c>
    </row>
    <row r="1249" spans="1:39" customFormat="1" ht="12.75">
      <c r="A1249">
        <v>413334</v>
      </c>
      <c r="B1249" t="s">
        <v>2448</v>
      </c>
      <c r="C1249" t="s">
        <v>1086</v>
      </c>
      <c r="D1249">
        <v>413334</v>
      </c>
      <c r="E1249" t="s">
        <v>166</v>
      </c>
      <c r="F1249" t="s">
        <v>166</v>
      </c>
      <c r="H1249" s="507">
        <v>23741</v>
      </c>
      <c r="I1249" t="s">
        <v>367</v>
      </c>
      <c r="J1249">
        <v>-60</v>
      </c>
      <c r="K1249" t="s">
        <v>8</v>
      </c>
      <c r="M1249" t="s">
        <v>178</v>
      </c>
      <c r="N1249">
        <v>3350087</v>
      </c>
      <c r="O1249" t="s">
        <v>7525</v>
      </c>
      <c r="P1249" s="507">
        <v>44812</v>
      </c>
      <c r="Q1249" t="s">
        <v>187</v>
      </c>
      <c r="R1249" s="507">
        <v>37432</v>
      </c>
      <c r="S1249" s="507">
        <v>44732</v>
      </c>
      <c r="T1249" t="s">
        <v>181</v>
      </c>
      <c r="U1249">
        <v>849</v>
      </c>
      <c r="X1249">
        <v>8</v>
      </c>
      <c r="Y1249" t="s">
        <v>259</v>
      </c>
      <c r="AC1249" t="s">
        <v>177</v>
      </c>
      <c r="AD1249" t="s">
        <v>11986</v>
      </c>
      <c r="AE1249">
        <v>35630</v>
      </c>
      <c r="AF1249" t="s">
        <v>11987</v>
      </c>
      <c r="AI1249">
        <v>223429201</v>
      </c>
      <c r="AJ1249">
        <v>789338592</v>
      </c>
      <c r="AK1249" t="s">
        <v>5295</v>
      </c>
      <c r="AL1249">
        <v>0</v>
      </c>
      <c r="AM1249">
        <v>0</v>
      </c>
    </row>
    <row r="1250" spans="1:39" customFormat="1" ht="12.75">
      <c r="A1250">
        <v>9259432</v>
      </c>
      <c r="B1250" t="s">
        <v>11988</v>
      </c>
      <c r="C1250" t="s">
        <v>403</v>
      </c>
      <c r="D1250">
        <v>9259432</v>
      </c>
      <c r="E1250" t="s">
        <v>169</v>
      </c>
      <c r="H1250" s="507">
        <v>42817</v>
      </c>
      <c r="I1250" t="s">
        <v>169</v>
      </c>
      <c r="J1250">
        <v>-9</v>
      </c>
      <c r="K1250" t="s">
        <v>8</v>
      </c>
      <c r="M1250" t="s">
        <v>203</v>
      </c>
      <c r="N1250">
        <v>8920018</v>
      </c>
      <c r="O1250" t="s">
        <v>560</v>
      </c>
      <c r="P1250" s="507">
        <v>44853</v>
      </c>
      <c r="Q1250" t="s">
        <v>187</v>
      </c>
      <c r="R1250" s="507">
        <v>44853</v>
      </c>
      <c r="T1250" t="s">
        <v>5765</v>
      </c>
      <c r="U1250">
        <v>500</v>
      </c>
      <c r="X1250">
        <v>5</v>
      </c>
      <c r="Y1250" t="s">
        <v>259</v>
      </c>
      <c r="AC1250" t="s">
        <v>177</v>
      </c>
      <c r="AD1250" t="s">
        <v>11238</v>
      </c>
      <c r="AE1250">
        <v>92240</v>
      </c>
      <c r="AF1250" t="s">
        <v>11989</v>
      </c>
      <c r="AJ1250">
        <v>685908408</v>
      </c>
      <c r="AK1250" t="s">
        <v>11990</v>
      </c>
      <c r="AL1250">
        <v>0</v>
      </c>
      <c r="AM1250">
        <v>0</v>
      </c>
    </row>
    <row r="1251" spans="1:39" customFormat="1" ht="12.75">
      <c r="A1251">
        <v>4428056</v>
      </c>
      <c r="B1251" t="s">
        <v>2449</v>
      </c>
      <c r="C1251" t="s">
        <v>492</v>
      </c>
      <c r="D1251">
        <v>4428056</v>
      </c>
      <c r="E1251" t="s">
        <v>166</v>
      </c>
      <c r="F1251" t="s">
        <v>166</v>
      </c>
      <c r="H1251" s="507">
        <v>31208</v>
      </c>
      <c r="I1251" t="s">
        <v>167</v>
      </c>
      <c r="J1251">
        <v>-40</v>
      </c>
      <c r="K1251" t="s">
        <v>168</v>
      </c>
      <c r="M1251" t="s">
        <v>228</v>
      </c>
      <c r="N1251">
        <v>12440281</v>
      </c>
      <c r="O1251" t="s">
        <v>3648</v>
      </c>
      <c r="P1251" s="507">
        <v>44820</v>
      </c>
      <c r="Q1251" t="s">
        <v>187</v>
      </c>
      <c r="R1251" s="507">
        <v>37432</v>
      </c>
      <c r="S1251" s="507">
        <v>44817</v>
      </c>
      <c r="T1251" t="s">
        <v>181</v>
      </c>
      <c r="U1251">
        <v>1649</v>
      </c>
      <c r="X1251">
        <v>16</v>
      </c>
      <c r="Y1251" t="s">
        <v>259</v>
      </c>
      <c r="AC1251" t="s">
        <v>177</v>
      </c>
      <c r="AD1251" t="s">
        <v>11991</v>
      </c>
      <c r="AE1251">
        <v>44860</v>
      </c>
      <c r="AF1251" t="s">
        <v>11992</v>
      </c>
      <c r="AJ1251">
        <v>635027546</v>
      </c>
      <c r="AK1251" t="s">
        <v>4891</v>
      </c>
      <c r="AL1251">
        <v>0</v>
      </c>
      <c r="AM1251">
        <v>0</v>
      </c>
    </row>
    <row r="1252" spans="1:39" customFormat="1" ht="12.75">
      <c r="A1252">
        <v>9153308</v>
      </c>
      <c r="B1252" t="s">
        <v>7526</v>
      </c>
      <c r="C1252" t="s">
        <v>760</v>
      </c>
      <c r="D1252">
        <v>9153308</v>
      </c>
      <c r="E1252" t="s">
        <v>169</v>
      </c>
      <c r="H1252" s="507">
        <v>42189</v>
      </c>
      <c r="I1252" t="s">
        <v>169</v>
      </c>
      <c r="J1252">
        <v>-9</v>
      </c>
      <c r="K1252" t="s">
        <v>8</v>
      </c>
      <c r="M1252" t="s">
        <v>275</v>
      </c>
      <c r="N1252">
        <v>8910214</v>
      </c>
      <c r="O1252" t="s">
        <v>657</v>
      </c>
      <c r="P1252" s="507">
        <v>44825</v>
      </c>
      <c r="Q1252" t="s">
        <v>187</v>
      </c>
      <c r="R1252" s="507">
        <v>44825</v>
      </c>
      <c r="S1252" s="507">
        <v>44806</v>
      </c>
      <c r="T1252" t="s">
        <v>181</v>
      </c>
      <c r="U1252">
        <v>500</v>
      </c>
      <c r="X1252">
        <v>5</v>
      </c>
      <c r="Y1252" t="s">
        <v>259</v>
      </c>
      <c r="AC1252" t="s">
        <v>177</v>
      </c>
      <c r="AD1252" t="s">
        <v>11993</v>
      </c>
      <c r="AE1252">
        <v>91210</v>
      </c>
      <c r="AF1252" t="s">
        <v>11994</v>
      </c>
      <c r="AK1252" t="s">
        <v>8652</v>
      </c>
      <c r="AL1252">
        <v>0</v>
      </c>
      <c r="AM1252">
        <v>0</v>
      </c>
    </row>
    <row r="1253" spans="1:39" customFormat="1" ht="12.75">
      <c r="A1253">
        <v>9528977</v>
      </c>
      <c r="B1253" t="s">
        <v>6595</v>
      </c>
      <c r="C1253" t="s">
        <v>1159</v>
      </c>
      <c r="D1253">
        <v>9528977</v>
      </c>
      <c r="E1253" t="s">
        <v>166</v>
      </c>
      <c r="F1253" t="s">
        <v>166</v>
      </c>
      <c r="H1253" s="507">
        <v>36966</v>
      </c>
      <c r="I1253" t="s">
        <v>167</v>
      </c>
      <c r="J1253">
        <v>-40</v>
      </c>
      <c r="K1253" t="s">
        <v>8</v>
      </c>
      <c r="M1253" t="s">
        <v>170</v>
      </c>
      <c r="N1253">
        <v>8931011</v>
      </c>
      <c r="O1253" t="s">
        <v>664</v>
      </c>
      <c r="P1253" s="507">
        <v>44743</v>
      </c>
      <c r="Q1253" t="s">
        <v>187</v>
      </c>
      <c r="R1253" s="507">
        <v>40069</v>
      </c>
      <c r="T1253" t="s">
        <v>5760</v>
      </c>
      <c r="U1253">
        <v>1305</v>
      </c>
      <c r="X1253">
        <v>13</v>
      </c>
      <c r="Y1253" t="s">
        <v>259</v>
      </c>
      <c r="AB1253" s="507">
        <v>44743</v>
      </c>
      <c r="AC1253" t="s">
        <v>177</v>
      </c>
      <c r="AD1253" t="s">
        <v>11995</v>
      </c>
      <c r="AE1253">
        <v>31200</v>
      </c>
      <c r="AF1253" t="s">
        <v>11996</v>
      </c>
      <c r="AI1253">
        <v>609586447</v>
      </c>
      <c r="AJ1253">
        <v>695399393</v>
      </c>
      <c r="AK1253" t="s">
        <v>6596</v>
      </c>
      <c r="AL1253">
        <v>0</v>
      </c>
      <c r="AM1253">
        <v>0</v>
      </c>
    </row>
    <row r="1254" spans="1:39" customFormat="1" ht="12.75">
      <c r="A1254">
        <v>9258822</v>
      </c>
      <c r="B1254" t="s">
        <v>2450</v>
      </c>
      <c r="C1254" t="s">
        <v>1980</v>
      </c>
      <c r="D1254">
        <v>9258822</v>
      </c>
      <c r="E1254" t="s">
        <v>169</v>
      </c>
      <c r="H1254" s="507">
        <v>41373</v>
      </c>
      <c r="I1254" t="s">
        <v>251</v>
      </c>
      <c r="J1254">
        <v>-10</v>
      </c>
      <c r="K1254" t="s">
        <v>8</v>
      </c>
      <c r="M1254" t="s">
        <v>203</v>
      </c>
      <c r="N1254">
        <v>8921458</v>
      </c>
      <c r="O1254" t="s">
        <v>272</v>
      </c>
      <c r="P1254" s="507">
        <v>44825</v>
      </c>
      <c r="Q1254" t="s">
        <v>187</v>
      </c>
      <c r="R1254" s="507">
        <v>44825</v>
      </c>
      <c r="S1254" s="507">
        <v>44816</v>
      </c>
      <c r="T1254" t="s">
        <v>181</v>
      </c>
      <c r="U1254">
        <v>500</v>
      </c>
      <c r="X1254">
        <v>5</v>
      </c>
      <c r="Y1254" t="s">
        <v>259</v>
      </c>
      <c r="AC1254" t="s">
        <v>177</v>
      </c>
      <c r="AD1254" t="s">
        <v>10482</v>
      </c>
      <c r="AE1254">
        <v>92300</v>
      </c>
      <c r="AF1254" t="s">
        <v>11997</v>
      </c>
      <c r="AJ1254">
        <v>659864033</v>
      </c>
      <c r="AK1254" t="s">
        <v>8653</v>
      </c>
      <c r="AL1254">
        <v>0</v>
      </c>
      <c r="AM1254">
        <v>0</v>
      </c>
    </row>
    <row r="1255" spans="1:39" customFormat="1" ht="12.75">
      <c r="A1255">
        <v>4941825</v>
      </c>
      <c r="B1255" t="s">
        <v>2450</v>
      </c>
      <c r="C1255" t="s">
        <v>9462</v>
      </c>
      <c r="D1255">
        <v>4941825</v>
      </c>
      <c r="E1255" t="s">
        <v>169</v>
      </c>
      <c r="H1255" s="507">
        <v>41590</v>
      </c>
      <c r="I1255" t="s">
        <v>251</v>
      </c>
      <c r="J1255">
        <v>-10</v>
      </c>
      <c r="K1255" t="s">
        <v>8</v>
      </c>
      <c r="M1255" t="s">
        <v>236</v>
      </c>
      <c r="N1255">
        <v>12490027</v>
      </c>
      <c r="O1255" t="s">
        <v>2193</v>
      </c>
      <c r="P1255" s="507">
        <v>44814</v>
      </c>
      <c r="Q1255" t="s">
        <v>187</v>
      </c>
      <c r="R1255" s="507">
        <v>44814</v>
      </c>
      <c r="T1255" t="s">
        <v>5765</v>
      </c>
      <c r="U1255">
        <v>500</v>
      </c>
      <c r="X1255">
        <v>5</v>
      </c>
      <c r="Y1255" t="s">
        <v>259</v>
      </c>
      <c r="AC1255" t="s">
        <v>177</v>
      </c>
      <c r="AD1255" t="s">
        <v>11998</v>
      </c>
      <c r="AE1255">
        <v>49680</v>
      </c>
      <c r="AF1255" t="s">
        <v>11999</v>
      </c>
      <c r="AJ1255">
        <v>771615470</v>
      </c>
      <c r="AK1255" t="s">
        <v>9463</v>
      </c>
      <c r="AL1255">
        <v>1</v>
      </c>
      <c r="AM1255">
        <v>1</v>
      </c>
    </row>
    <row r="1256" spans="1:39" customFormat="1" ht="12.75">
      <c r="A1256">
        <v>9257116</v>
      </c>
      <c r="B1256" t="s">
        <v>8237</v>
      </c>
      <c r="C1256" t="s">
        <v>446</v>
      </c>
      <c r="D1256">
        <v>9257116</v>
      </c>
      <c r="E1256" t="s">
        <v>166</v>
      </c>
      <c r="F1256" t="s">
        <v>166</v>
      </c>
      <c r="H1256" s="507">
        <v>41296</v>
      </c>
      <c r="I1256" t="s">
        <v>251</v>
      </c>
      <c r="J1256">
        <v>-10</v>
      </c>
      <c r="K1256" t="s">
        <v>168</v>
      </c>
      <c r="M1256" t="s">
        <v>236</v>
      </c>
      <c r="N1256">
        <v>12490068</v>
      </c>
      <c r="O1256" t="s">
        <v>2177</v>
      </c>
      <c r="P1256" s="507">
        <v>44792</v>
      </c>
      <c r="Q1256" t="s">
        <v>187</v>
      </c>
      <c r="R1256" s="507">
        <v>44487</v>
      </c>
      <c r="S1256" s="507">
        <v>44713</v>
      </c>
      <c r="T1256" t="s">
        <v>181</v>
      </c>
      <c r="U1256">
        <v>511</v>
      </c>
      <c r="X1256">
        <v>5</v>
      </c>
      <c r="Y1256" t="s">
        <v>259</v>
      </c>
      <c r="AB1256" s="507">
        <v>44728</v>
      </c>
      <c r="AC1256" t="s">
        <v>177</v>
      </c>
      <c r="AD1256" t="s">
        <v>11686</v>
      </c>
      <c r="AE1256">
        <v>49290</v>
      </c>
      <c r="AF1256" t="s">
        <v>12000</v>
      </c>
      <c r="AJ1256">
        <v>681284536</v>
      </c>
      <c r="AK1256" t="s">
        <v>8238</v>
      </c>
      <c r="AL1256">
        <v>0</v>
      </c>
      <c r="AM1256">
        <v>0</v>
      </c>
    </row>
    <row r="1257" spans="1:39" customFormat="1" ht="12.75">
      <c r="A1257">
        <v>4535255</v>
      </c>
      <c r="B1257" t="s">
        <v>8654</v>
      </c>
      <c r="C1257" t="s">
        <v>8655</v>
      </c>
      <c r="D1257">
        <v>4535255</v>
      </c>
      <c r="E1257" t="s">
        <v>169</v>
      </c>
      <c r="H1257" s="507">
        <v>42640</v>
      </c>
      <c r="I1257" t="s">
        <v>169</v>
      </c>
      <c r="J1257">
        <v>-9</v>
      </c>
      <c r="K1257" t="s">
        <v>8</v>
      </c>
      <c r="M1257" t="s">
        <v>2764</v>
      </c>
      <c r="N1257">
        <v>4450410</v>
      </c>
      <c r="O1257" t="s">
        <v>3462</v>
      </c>
      <c r="P1257" s="507">
        <v>44818</v>
      </c>
      <c r="Q1257" t="s">
        <v>187</v>
      </c>
      <c r="R1257" s="507">
        <v>44818</v>
      </c>
      <c r="T1257" t="s">
        <v>5765</v>
      </c>
      <c r="U1257">
        <v>500</v>
      </c>
      <c r="X1257">
        <v>5</v>
      </c>
      <c r="Y1257" t="s">
        <v>259</v>
      </c>
      <c r="AC1257" t="s">
        <v>177</v>
      </c>
      <c r="AD1257" t="s">
        <v>10594</v>
      </c>
      <c r="AE1257">
        <v>45160</v>
      </c>
      <c r="AF1257" t="s">
        <v>12001</v>
      </c>
      <c r="AJ1257">
        <v>649089484</v>
      </c>
      <c r="AK1257" t="s">
        <v>8656</v>
      </c>
      <c r="AL1257">
        <v>0</v>
      </c>
      <c r="AM1257">
        <v>0</v>
      </c>
    </row>
    <row r="1258" spans="1:39" customFormat="1" ht="12.75">
      <c r="A1258">
        <v>4535254</v>
      </c>
      <c r="B1258" t="s">
        <v>8654</v>
      </c>
      <c r="C1258" t="s">
        <v>1397</v>
      </c>
      <c r="D1258">
        <v>4535254</v>
      </c>
      <c r="E1258" t="s">
        <v>169</v>
      </c>
      <c r="H1258" s="507">
        <v>43138</v>
      </c>
      <c r="I1258" t="s">
        <v>169</v>
      </c>
      <c r="J1258">
        <v>-9</v>
      </c>
      <c r="K1258" t="s">
        <v>8</v>
      </c>
      <c r="M1258" t="s">
        <v>2764</v>
      </c>
      <c r="N1258">
        <v>4450410</v>
      </c>
      <c r="O1258" t="s">
        <v>3462</v>
      </c>
      <c r="P1258" s="507">
        <v>44818</v>
      </c>
      <c r="Q1258" t="s">
        <v>187</v>
      </c>
      <c r="R1258" s="507">
        <v>44818</v>
      </c>
      <c r="T1258" t="s">
        <v>5765</v>
      </c>
      <c r="U1258">
        <v>500</v>
      </c>
      <c r="X1258">
        <v>5</v>
      </c>
      <c r="Y1258" t="s">
        <v>259</v>
      </c>
      <c r="AC1258" t="s">
        <v>177</v>
      </c>
      <c r="AD1258" t="s">
        <v>10594</v>
      </c>
      <c r="AE1258">
        <v>45160</v>
      </c>
      <c r="AF1258" t="s">
        <v>12001</v>
      </c>
      <c r="AJ1258">
        <v>649089484</v>
      </c>
      <c r="AK1258" t="s">
        <v>8656</v>
      </c>
      <c r="AL1258">
        <v>0</v>
      </c>
      <c r="AM1258">
        <v>0</v>
      </c>
    </row>
    <row r="1259" spans="1:39" customFormat="1" ht="12.75">
      <c r="A1259">
        <v>418609</v>
      </c>
      <c r="B1259" t="s">
        <v>3360</v>
      </c>
      <c r="C1259" t="s">
        <v>422</v>
      </c>
      <c r="D1259">
        <v>418609</v>
      </c>
      <c r="E1259" t="s">
        <v>166</v>
      </c>
      <c r="F1259" t="s">
        <v>166</v>
      </c>
      <c r="H1259" s="507">
        <v>35537</v>
      </c>
      <c r="I1259" t="s">
        <v>167</v>
      </c>
      <c r="J1259">
        <v>-40</v>
      </c>
      <c r="K1259" t="s">
        <v>168</v>
      </c>
      <c r="M1259" t="s">
        <v>2783</v>
      </c>
      <c r="N1259">
        <v>4410080</v>
      </c>
      <c r="O1259" t="s">
        <v>2786</v>
      </c>
      <c r="P1259" s="507">
        <v>44820</v>
      </c>
      <c r="Q1259" t="s">
        <v>187</v>
      </c>
      <c r="R1259" s="507">
        <v>38271</v>
      </c>
      <c r="S1259" s="507">
        <v>44069</v>
      </c>
      <c r="T1259" t="s">
        <v>7255</v>
      </c>
      <c r="U1259">
        <v>1711</v>
      </c>
      <c r="X1259">
        <v>17</v>
      </c>
      <c r="Y1259" t="s">
        <v>259</v>
      </c>
      <c r="AC1259" t="s">
        <v>177</v>
      </c>
      <c r="AD1259" t="s">
        <v>12002</v>
      </c>
      <c r="AE1259">
        <v>45190</v>
      </c>
      <c r="AF1259" t="s">
        <v>12003</v>
      </c>
      <c r="AK1259" t="s">
        <v>5543</v>
      </c>
      <c r="AL1259">
        <v>0</v>
      </c>
      <c r="AM1259">
        <v>0</v>
      </c>
    </row>
    <row r="1260" spans="1:39" customFormat="1" ht="12.75">
      <c r="A1260">
        <v>365804</v>
      </c>
      <c r="B1260" t="s">
        <v>2903</v>
      </c>
      <c r="C1260" t="s">
        <v>180</v>
      </c>
      <c r="D1260">
        <v>365804</v>
      </c>
      <c r="E1260" t="s">
        <v>166</v>
      </c>
      <c r="F1260" t="s">
        <v>166</v>
      </c>
      <c r="H1260" s="507">
        <v>37520</v>
      </c>
      <c r="I1260" t="s">
        <v>167</v>
      </c>
      <c r="J1260">
        <v>-40</v>
      </c>
      <c r="K1260" t="s">
        <v>168</v>
      </c>
      <c r="M1260" t="s">
        <v>2770</v>
      </c>
      <c r="N1260">
        <v>4360454</v>
      </c>
      <c r="O1260" t="s">
        <v>2823</v>
      </c>
      <c r="P1260" s="507">
        <v>44810</v>
      </c>
      <c r="Q1260" t="s">
        <v>187</v>
      </c>
      <c r="R1260" s="507">
        <v>39058</v>
      </c>
      <c r="S1260" s="507">
        <v>44399</v>
      </c>
      <c r="T1260" t="s">
        <v>7255</v>
      </c>
      <c r="U1260">
        <v>1991</v>
      </c>
      <c r="X1260">
        <v>19</v>
      </c>
      <c r="Y1260" t="s">
        <v>259</v>
      </c>
      <c r="AB1260" s="507">
        <v>43282</v>
      </c>
      <c r="AC1260" t="s">
        <v>177</v>
      </c>
      <c r="AD1260" t="s">
        <v>12004</v>
      </c>
      <c r="AE1260">
        <v>36130</v>
      </c>
      <c r="AF1260" t="s">
        <v>12005</v>
      </c>
      <c r="AH1260" t="s">
        <v>12006</v>
      </c>
      <c r="AJ1260">
        <v>660580796</v>
      </c>
      <c r="AK1260" t="s">
        <v>5544</v>
      </c>
      <c r="AL1260">
        <v>0</v>
      </c>
      <c r="AM1260">
        <v>0</v>
      </c>
    </row>
    <row r="1261" spans="1:39" customFormat="1" ht="12.75">
      <c r="A1261">
        <v>4110231</v>
      </c>
      <c r="B1261" t="s">
        <v>2904</v>
      </c>
      <c r="C1261" t="s">
        <v>398</v>
      </c>
      <c r="D1261">
        <v>4110231</v>
      </c>
      <c r="E1261" t="s">
        <v>166</v>
      </c>
      <c r="F1261" t="s">
        <v>166</v>
      </c>
      <c r="H1261" s="507">
        <v>37961</v>
      </c>
      <c r="I1261" t="s">
        <v>167</v>
      </c>
      <c r="J1261">
        <v>-40</v>
      </c>
      <c r="K1261" t="s">
        <v>168</v>
      </c>
      <c r="M1261" t="s">
        <v>2783</v>
      </c>
      <c r="N1261">
        <v>4410466</v>
      </c>
      <c r="O1261" t="s">
        <v>2793</v>
      </c>
      <c r="P1261" s="507">
        <v>44814</v>
      </c>
      <c r="Q1261" t="s">
        <v>187</v>
      </c>
      <c r="R1261" s="507">
        <v>40083</v>
      </c>
      <c r="S1261" s="507">
        <v>44714</v>
      </c>
      <c r="T1261" t="s">
        <v>181</v>
      </c>
      <c r="U1261">
        <v>1907</v>
      </c>
      <c r="X1261">
        <v>19</v>
      </c>
      <c r="Y1261" t="s">
        <v>259</v>
      </c>
      <c r="AB1261" s="507">
        <v>44743</v>
      </c>
      <c r="AC1261" t="s">
        <v>177</v>
      </c>
      <c r="AD1261" t="s">
        <v>9901</v>
      </c>
      <c r="AE1261">
        <v>45100</v>
      </c>
      <c r="AF1261" t="s">
        <v>12007</v>
      </c>
      <c r="AJ1261">
        <v>781683851</v>
      </c>
      <c r="AK1261" t="s">
        <v>5545</v>
      </c>
      <c r="AL1261">
        <v>0</v>
      </c>
      <c r="AM1261">
        <v>0</v>
      </c>
    </row>
    <row r="1262" spans="1:39" customFormat="1" ht="12.75">
      <c r="A1262">
        <v>7735372</v>
      </c>
      <c r="B1262" t="s">
        <v>8657</v>
      </c>
      <c r="C1262" t="s">
        <v>8658</v>
      </c>
      <c r="D1262">
        <v>7735372</v>
      </c>
      <c r="E1262" t="s">
        <v>169</v>
      </c>
      <c r="H1262" s="507">
        <v>41519</v>
      </c>
      <c r="I1262" t="s">
        <v>251</v>
      </c>
      <c r="J1262">
        <v>-10</v>
      </c>
      <c r="K1262" t="s">
        <v>8</v>
      </c>
      <c r="M1262" t="s">
        <v>206</v>
      </c>
      <c r="N1262">
        <v>8771201</v>
      </c>
      <c r="O1262" t="s">
        <v>7309</v>
      </c>
      <c r="P1262" s="507">
        <v>44814</v>
      </c>
      <c r="Q1262" t="s">
        <v>187</v>
      </c>
      <c r="R1262" s="507">
        <v>44814</v>
      </c>
      <c r="T1262" t="s">
        <v>5765</v>
      </c>
      <c r="U1262">
        <v>500</v>
      </c>
      <c r="X1262">
        <v>5</v>
      </c>
      <c r="Y1262" t="s">
        <v>259</v>
      </c>
      <c r="AC1262" t="s">
        <v>177</v>
      </c>
      <c r="AD1262" t="s">
        <v>12008</v>
      </c>
      <c r="AE1262">
        <v>77122</v>
      </c>
      <c r="AF1262" t="s">
        <v>12009</v>
      </c>
      <c r="AJ1262">
        <v>767184309</v>
      </c>
      <c r="AK1262" t="s">
        <v>8659</v>
      </c>
      <c r="AL1262">
        <v>1</v>
      </c>
      <c r="AM1262">
        <v>0</v>
      </c>
    </row>
    <row r="1263" spans="1:39" customFormat="1" ht="12.75">
      <c r="A1263">
        <v>7735371</v>
      </c>
      <c r="B1263" t="s">
        <v>8657</v>
      </c>
      <c r="C1263" t="s">
        <v>6639</v>
      </c>
      <c r="D1263">
        <v>7735371</v>
      </c>
      <c r="E1263" t="s">
        <v>169</v>
      </c>
      <c r="H1263" s="507">
        <v>40934</v>
      </c>
      <c r="I1263" t="s">
        <v>245</v>
      </c>
      <c r="J1263">
        <v>-11</v>
      </c>
      <c r="K1263" t="s">
        <v>8</v>
      </c>
      <c r="M1263" t="s">
        <v>206</v>
      </c>
      <c r="N1263">
        <v>8771201</v>
      </c>
      <c r="O1263" t="s">
        <v>7309</v>
      </c>
      <c r="P1263" s="507">
        <v>44814</v>
      </c>
      <c r="Q1263" t="s">
        <v>187</v>
      </c>
      <c r="R1263" s="507">
        <v>44814</v>
      </c>
      <c r="T1263" t="s">
        <v>5765</v>
      </c>
      <c r="U1263">
        <v>500</v>
      </c>
      <c r="X1263">
        <v>5</v>
      </c>
      <c r="Y1263" t="s">
        <v>259</v>
      </c>
      <c r="AC1263" t="s">
        <v>177</v>
      </c>
      <c r="AD1263" t="s">
        <v>12008</v>
      </c>
      <c r="AE1263">
        <v>77122</v>
      </c>
      <c r="AF1263" t="s">
        <v>12009</v>
      </c>
      <c r="AJ1263">
        <v>767184309</v>
      </c>
      <c r="AK1263" t="s">
        <v>8659</v>
      </c>
      <c r="AL1263">
        <v>1</v>
      </c>
      <c r="AM1263">
        <v>0</v>
      </c>
    </row>
    <row r="1264" spans="1:39" customFormat="1" ht="12.75">
      <c r="A1264">
        <v>4450979</v>
      </c>
      <c r="B1264" t="s">
        <v>2451</v>
      </c>
      <c r="C1264" t="s">
        <v>268</v>
      </c>
      <c r="D1264">
        <v>4450979</v>
      </c>
      <c r="E1264" t="s">
        <v>166</v>
      </c>
      <c r="F1264" t="s">
        <v>166</v>
      </c>
      <c r="H1264" s="507">
        <v>39379</v>
      </c>
      <c r="I1264" t="s">
        <v>227</v>
      </c>
      <c r="J1264">
        <v>-16</v>
      </c>
      <c r="K1264" t="s">
        <v>8</v>
      </c>
      <c r="M1264" t="s">
        <v>228</v>
      </c>
      <c r="N1264">
        <v>12440058</v>
      </c>
      <c r="O1264" t="s">
        <v>2154</v>
      </c>
      <c r="P1264" s="507">
        <v>44813</v>
      </c>
      <c r="Q1264" t="s">
        <v>187</v>
      </c>
      <c r="R1264" s="507">
        <v>41893</v>
      </c>
      <c r="T1264" t="s">
        <v>5765</v>
      </c>
      <c r="U1264">
        <v>1421</v>
      </c>
      <c r="X1264">
        <v>14</v>
      </c>
      <c r="Y1264" t="s">
        <v>259</v>
      </c>
      <c r="AC1264" t="s">
        <v>177</v>
      </c>
      <c r="AD1264" t="s">
        <v>10947</v>
      </c>
      <c r="AE1264">
        <v>44470</v>
      </c>
      <c r="AF1264" t="s">
        <v>12010</v>
      </c>
      <c r="AI1264">
        <v>954589425</v>
      </c>
      <c r="AJ1264">
        <v>652866203</v>
      </c>
      <c r="AK1264" t="s">
        <v>4892</v>
      </c>
      <c r="AL1264">
        <v>0</v>
      </c>
      <c r="AM1264">
        <v>0</v>
      </c>
    </row>
    <row r="1265" spans="1:39" customFormat="1" ht="12.75">
      <c r="A1265">
        <v>9460880</v>
      </c>
      <c r="B1265" t="s">
        <v>3801</v>
      </c>
      <c r="C1265" t="s">
        <v>3800</v>
      </c>
      <c r="D1265">
        <v>9460880</v>
      </c>
      <c r="E1265" t="s">
        <v>166</v>
      </c>
      <c r="F1265" t="s">
        <v>166</v>
      </c>
      <c r="H1265" s="507">
        <v>41107</v>
      </c>
      <c r="I1265" t="s">
        <v>245</v>
      </c>
      <c r="J1265">
        <v>-11</v>
      </c>
      <c r="K1265" t="s">
        <v>8</v>
      </c>
      <c r="M1265" t="s">
        <v>246</v>
      </c>
      <c r="N1265">
        <v>8940655</v>
      </c>
      <c r="O1265" t="s">
        <v>289</v>
      </c>
      <c r="P1265" s="507">
        <v>44819</v>
      </c>
      <c r="Q1265" t="s">
        <v>187</v>
      </c>
      <c r="R1265" s="507">
        <v>43778</v>
      </c>
      <c r="T1265" t="s">
        <v>5765</v>
      </c>
      <c r="U1265">
        <v>500</v>
      </c>
      <c r="X1265">
        <v>5</v>
      </c>
      <c r="Y1265" t="s">
        <v>259</v>
      </c>
      <c r="AC1265" t="s">
        <v>177</v>
      </c>
      <c r="AD1265" t="s">
        <v>10784</v>
      </c>
      <c r="AE1265">
        <v>94000</v>
      </c>
      <c r="AF1265" t="s">
        <v>12011</v>
      </c>
      <c r="AI1265">
        <v>953540807</v>
      </c>
      <c r="AJ1265">
        <v>658031478</v>
      </c>
      <c r="AK1265" t="s">
        <v>6597</v>
      </c>
      <c r="AL1265">
        <v>0</v>
      </c>
      <c r="AM1265">
        <v>0</v>
      </c>
    </row>
    <row r="1266" spans="1:39" customFormat="1" ht="12.75">
      <c r="A1266">
        <v>3540274</v>
      </c>
      <c r="B1266" t="s">
        <v>6331</v>
      </c>
      <c r="C1266" t="s">
        <v>509</v>
      </c>
      <c r="D1266">
        <v>3540274</v>
      </c>
      <c r="E1266" t="s">
        <v>166</v>
      </c>
      <c r="F1266" t="s">
        <v>169</v>
      </c>
      <c r="H1266" s="507">
        <v>41089</v>
      </c>
      <c r="I1266" t="s">
        <v>245</v>
      </c>
      <c r="J1266">
        <v>-11</v>
      </c>
      <c r="K1266" t="s">
        <v>168</v>
      </c>
      <c r="M1266" t="s">
        <v>178</v>
      </c>
      <c r="N1266">
        <v>3350016</v>
      </c>
      <c r="O1266" t="s">
        <v>220</v>
      </c>
      <c r="P1266" s="507">
        <v>44812</v>
      </c>
      <c r="Q1266" t="s">
        <v>187</v>
      </c>
      <c r="R1266" s="507">
        <v>44438</v>
      </c>
      <c r="S1266" s="507">
        <v>44468</v>
      </c>
      <c r="T1266" t="s">
        <v>181</v>
      </c>
      <c r="U1266">
        <v>514</v>
      </c>
      <c r="X1266">
        <v>5</v>
      </c>
      <c r="Y1266" t="s">
        <v>259</v>
      </c>
      <c r="AB1266" s="507">
        <v>44743</v>
      </c>
      <c r="AC1266" t="s">
        <v>177</v>
      </c>
      <c r="AD1266" t="s">
        <v>9870</v>
      </c>
      <c r="AE1266">
        <v>35700</v>
      </c>
      <c r="AF1266" t="s">
        <v>12012</v>
      </c>
      <c r="AJ1266">
        <v>650131128</v>
      </c>
      <c r="AK1266" t="s">
        <v>6332</v>
      </c>
      <c r="AL1266">
        <v>0</v>
      </c>
      <c r="AM1266">
        <v>0</v>
      </c>
    </row>
    <row r="1267" spans="1:39" customFormat="1" ht="12.75">
      <c r="A1267">
        <v>6313062</v>
      </c>
      <c r="B1267" t="s">
        <v>12013</v>
      </c>
      <c r="C1267" t="s">
        <v>235</v>
      </c>
      <c r="D1267">
        <v>6313062</v>
      </c>
      <c r="E1267" t="s">
        <v>166</v>
      </c>
      <c r="F1267" t="s">
        <v>166</v>
      </c>
      <c r="H1267" s="507">
        <v>36990</v>
      </c>
      <c r="I1267" t="s">
        <v>167</v>
      </c>
      <c r="J1267">
        <v>-40</v>
      </c>
      <c r="K1267" t="s">
        <v>8</v>
      </c>
      <c r="M1267" t="s">
        <v>2155</v>
      </c>
      <c r="N1267">
        <v>12530070</v>
      </c>
      <c r="O1267" t="s">
        <v>2309</v>
      </c>
      <c r="P1267" s="507">
        <v>44795</v>
      </c>
      <c r="Q1267" t="s">
        <v>187</v>
      </c>
      <c r="R1267" s="507">
        <v>40084</v>
      </c>
      <c r="S1267" s="507">
        <v>44024</v>
      </c>
      <c r="T1267" t="s">
        <v>7255</v>
      </c>
      <c r="U1267">
        <v>1534</v>
      </c>
      <c r="X1267">
        <v>15</v>
      </c>
      <c r="Y1267" t="s">
        <v>259</v>
      </c>
      <c r="AB1267" s="507">
        <v>44834</v>
      </c>
      <c r="AC1267" t="s">
        <v>177</v>
      </c>
      <c r="AD1267" t="s">
        <v>12014</v>
      </c>
      <c r="AE1267">
        <v>63122</v>
      </c>
      <c r="AF1267" t="s">
        <v>12015</v>
      </c>
      <c r="AH1267" t="s">
        <v>12016</v>
      </c>
      <c r="AI1267">
        <v>473614653</v>
      </c>
      <c r="AJ1267">
        <v>605202696</v>
      </c>
      <c r="AK1267" t="s">
        <v>12017</v>
      </c>
      <c r="AL1267">
        <v>0</v>
      </c>
      <c r="AM1267">
        <v>0</v>
      </c>
    </row>
    <row r="1268" spans="1:39" customFormat="1" ht="12.75">
      <c r="A1268">
        <v>9513609</v>
      </c>
      <c r="B1268" t="s">
        <v>1163</v>
      </c>
      <c r="C1268" t="s">
        <v>319</v>
      </c>
      <c r="D1268">
        <v>9513609</v>
      </c>
      <c r="E1268" t="s">
        <v>166</v>
      </c>
      <c r="F1268" t="s">
        <v>166</v>
      </c>
      <c r="H1268" s="507">
        <v>32266</v>
      </c>
      <c r="I1268" t="s">
        <v>167</v>
      </c>
      <c r="J1268">
        <v>-40</v>
      </c>
      <c r="K1268" t="s">
        <v>168</v>
      </c>
      <c r="M1268" t="s">
        <v>206</v>
      </c>
      <c r="N1268">
        <v>8770426</v>
      </c>
      <c r="O1268" t="s">
        <v>507</v>
      </c>
      <c r="P1268" s="507">
        <v>44803</v>
      </c>
      <c r="Q1268" t="s">
        <v>187</v>
      </c>
      <c r="R1268" s="507">
        <v>37432</v>
      </c>
      <c r="S1268" s="507">
        <v>44075</v>
      </c>
      <c r="T1268" t="s">
        <v>7255</v>
      </c>
      <c r="U1268">
        <v>2108</v>
      </c>
      <c r="V1268" t="s">
        <v>172</v>
      </c>
      <c r="W1268">
        <v>810</v>
      </c>
      <c r="X1268" t="s">
        <v>173</v>
      </c>
      <c r="Y1268" t="s">
        <v>259</v>
      </c>
      <c r="AB1268" s="507">
        <v>44013</v>
      </c>
      <c r="AC1268" t="s">
        <v>177</v>
      </c>
      <c r="AD1268" t="s">
        <v>9808</v>
      </c>
      <c r="AE1268">
        <v>77340</v>
      </c>
      <c r="AF1268" t="s">
        <v>12018</v>
      </c>
      <c r="AI1268">
        <v>620972570</v>
      </c>
      <c r="AK1268" t="s">
        <v>4178</v>
      </c>
      <c r="AL1268">
        <v>0</v>
      </c>
      <c r="AM1268">
        <v>0</v>
      </c>
    </row>
    <row r="1269" spans="1:39" customFormat="1" ht="12.75">
      <c r="A1269">
        <v>3521853</v>
      </c>
      <c r="B1269" t="s">
        <v>8660</v>
      </c>
      <c r="C1269" t="s">
        <v>556</v>
      </c>
      <c r="D1269">
        <v>3521853</v>
      </c>
      <c r="E1269" t="s">
        <v>166</v>
      </c>
      <c r="H1269" s="507">
        <v>33959</v>
      </c>
      <c r="I1269" t="s">
        <v>167</v>
      </c>
      <c r="J1269">
        <v>-40</v>
      </c>
      <c r="K1269" t="s">
        <v>168</v>
      </c>
      <c r="M1269" t="s">
        <v>178</v>
      </c>
      <c r="N1269">
        <v>3350016</v>
      </c>
      <c r="O1269" t="s">
        <v>220</v>
      </c>
      <c r="P1269" s="507">
        <v>44817</v>
      </c>
      <c r="Q1269" t="s">
        <v>187</v>
      </c>
      <c r="R1269" s="507">
        <v>37545</v>
      </c>
      <c r="S1269" s="507">
        <v>44816</v>
      </c>
      <c r="T1269" t="s">
        <v>181</v>
      </c>
      <c r="U1269">
        <v>1736</v>
      </c>
      <c r="X1269">
        <v>17</v>
      </c>
      <c r="Y1269" t="s">
        <v>259</v>
      </c>
      <c r="AC1269" t="s">
        <v>177</v>
      </c>
      <c r="AD1269" t="s">
        <v>12019</v>
      </c>
      <c r="AE1269">
        <v>35590</v>
      </c>
      <c r="AF1269" t="s">
        <v>12020</v>
      </c>
      <c r="AH1269" t="s">
        <v>12020</v>
      </c>
      <c r="AI1269">
        <v>299076781</v>
      </c>
      <c r="AJ1269">
        <v>608461407</v>
      </c>
      <c r="AK1269" t="s">
        <v>8661</v>
      </c>
      <c r="AL1269">
        <v>0</v>
      </c>
      <c r="AM1269">
        <v>0</v>
      </c>
    </row>
    <row r="1270" spans="1:39" customFormat="1" ht="12.75">
      <c r="A1270">
        <v>9539849</v>
      </c>
      <c r="B1270" t="s">
        <v>6598</v>
      </c>
      <c r="C1270" t="s">
        <v>414</v>
      </c>
      <c r="D1270">
        <v>9539849</v>
      </c>
      <c r="E1270" t="s">
        <v>169</v>
      </c>
      <c r="F1270" t="s">
        <v>166</v>
      </c>
      <c r="H1270" s="507">
        <v>41015</v>
      </c>
      <c r="I1270" t="s">
        <v>245</v>
      </c>
      <c r="J1270">
        <v>-11</v>
      </c>
      <c r="K1270" t="s">
        <v>168</v>
      </c>
      <c r="M1270" t="s">
        <v>232</v>
      </c>
      <c r="N1270">
        <v>8951261</v>
      </c>
      <c r="O1270" t="s">
        <v>709</v>
      </c>
      <c r="P1270" s="507">
        <v>44851</v>
      </c>
      <c r="Q1270" t="s">
        <v>187</v>
      </c>
      <c r="R1270" s="507">
        <v>44456</v>
      </c>
      <c r="T1270" t="s">
        <v>5765</v>
      </c>
      <c r="U1270">
        <v>513</v>
      </c>
      <c r="X1270">
        <v>5</v>
      </c>
      <c r="Y1270" t="s">
        <v>259</v>
      </c>
      <c r="AC1270" t="s">
        <v>177</v>
      </c>
      <c r="AD1270" t="s">
        <v>12021</v>
      </c>
      <c r="AE1270">
        <v>95170</v>
      </c>
      <c r="AF1270" t="s">
        <v>12022</v>
      </c>
      <c r="AI1270">
        <v>611895658</v>
      </c>
      <c r="AJ1270">
        <v>689797342</v>
      </c>
      <c r="AK1270" t="s">
        <v>6957</v>
      </c>
      <c r="AL1270">
        <v>0</v>
      </c>
      <c r="AM1270">
        <v>0</v>
      </c>
    </row>
    <row r="1271" spans="1:39" customFormat="1" ht="12.75">
      <c r="A1271">
        <v>4940999</v>
      </c>
      <c r="B1271" t="s">
        <v>6789</v>
      </c>
      <c r="C1271" t="s">
        <v>1369</v>
      </c>
      <c r="D1271">
        <v>4940999</v>
      </c>
      <c r="E1271" t="s">
        <v>166</v>
      </c>
      <c r="F1271" t="s">
        <v>166</v>
      </c>
      <c r="H1271" s="507">
        <v>41361</v>
      </c>
      <c r="I1271" t="s">
        <v>251</v>
      </c>
      <c r="J1271">
        <v>-10</v>
      </c>
      <c r="K1271" t="s">
        <v>168</v>
      </c>
      <c r="M1271" t="s">
        <v>236</v>
      </c>
      <c r="N1271">
        <v>12490073</v>
      </c>
      <c r="O1271" t="s">
        <v>8153</v>
      </c>
      <c r="P1271" s="507">
        <v>44752</v>
      </c>
      <c r="Q1271" t="s">
        <v>187</v>
      </c>
      <c r="R1271" s="507">
        <v>44454</v>
      </c>
      <c r="T1271" t="s">
        <v>5765</v>
      </c>
      <c r="U1271">
        <v>554</v>
      </c>
      <c r="X1271">
        <v>5</v>
      </c>
      <c r="Y1271" t="s">
        <v>259</v>
      </c>
      <c r="AC1271" t="s">
        <v>177</v>
      </c>
      <c r="AD1271" t="s">
        <v>11073</v>
      </c>
      <c r="AE1271">
        <v>49000</v>
      </c>
      <c r="AF1271" t="s">
        <v>12023</v>
      </c>
      <c r="AJ1271">
        <v>650787192</v>
      </c>
      <c r="AK1271" t="s">
        <v>6790</v>
      </c>
      <c r="AL1271">
        <v>0</v>
      </c>
      <c r="AM1271">
        <v>0</v>
      </c>
    </row>
    <row r="1272" spans="1:39" customFormat="1" ht="12.75">
      <c r="A1272">
        <v>4931844</v>
      </c>
      <c r="B1272" t="s">
        <v>2452</v>
      </c>
      <c r="C1272" t="s">
        <v>256</v>
      </c>
      <c r="D1272">
        <v>4931844</v>
      </c>
      <c r="E1272" t="s">
        <v>166</v>
      </c>
      <c r="F1272" t="s">
        <v>166</v>
      </c>
      <c r="H1272" s="507">
        <v>38039</v>
      </c>
      <c r="I1272" t="s">
        <v>7238</v>
      </c>
      <c r="J1272">
        <v>-19</v>
      </c>
      <c r="K1272" t="s">
        <v>168</v>
      </c>
      <c r="M1272" t="s">
        <v>236</v>
      </c>
      <c r="N1272">
        <v>12490073</v>
      </c>
      <c r="O1272" t="s">
        <v>8153</v>
      </c>
      <c r="P1272" s="507">
        <v>44752</v>
      </c>
      <c r="Q1272" t="s">
        <v>187</v>
      </c>
      <c r="R1272" s="507">
        <v>40791</v>
      </c>
      <c r="S1272" s="507">
        <v>44742</v>
      </c>
      <c r="T1272" t="s">
        <v>181</v>
      </c>
      <c r="U1272">
        <v>2219</v>
      </c>
      <c r="V1272" t="s">
        <v>172</v>
      </c>
      <c r="W1272">
        <v>583</v>
      </c>
      <c r="X1272" t="s">
        <v>173</v>
      </c>
      <c r="Y1272" t="s">
        <v>259</v>
      </c>
      <c r="AC1272" t="s">
        <v>177</v>
      </c>
      <c r="AD1272" t="s">
        <v>12024</v>
      </c>
      <c r="AE1272">
        <v>49125</v>
      </c>
      <c r="AF1272" t="s">
        <v>12025</v>
      </c>
      <c r="AI1272">
        <v>241428102</v>
      </c>
      <c r="AJ1272">
        <v>624550051</v>
      </c>
      <c r="AK1272" t="s">
        <v>4893</v>
      </c>
      <c r="AL1272">
        <v>0</v>
      </c>
      <c r="AM1272">
        <v>0</v>
      </c>
    </row>
    <row r="1273" spans="1:39" customFormat="1" ht="12.75">
      <c r="A1273">
        <v>7821313</v>
      </c>
      <c r="B1273" t="s">
        <v>5915</v>
      </c>
      <c r="C1273" t="s">
        <v>1710</v>
      </c>
      <c r="D1273">
        <v>7821313</v>
      </c>
      <c r="E1273" t="s">
        <v>166</v>
      </c>
      <c r="F1273" t="s">
        <v>166</v>
      </c>
      <c r="H1273" s="507">
        <v>26771</v>
      </c>
      <c r="I1273" t="s">
        <v>192</v>
      </c>
      <c r="J1273">
        <v>-50</v>
      </c>
      <c r="K1273" t="s">
        <v>8</v>
      </c>
      <c r="M1273" t="s">
        <v>238</v>
      </c>
      <c r="N1273">
        <v>8781471</v>
      </c>
      <c r="O1273" t="s">
        <v>522</v>
      </c>
      <c r="P1273" s="507">
        <v>44807</v>
      </c>
      <c r="Q1273" t="s">
        <v>187</v>
      </c>
      <c r="R1273" s="507">
        <v>37432</v>
      </c>
      <c r="S1273" s="507">
        <v>44442</v>
      </c>
      <c r="T1273" t="s">
        <v>7255</v>
      </c>
      <c r="U1273">
        <v>1079</v>
      </c>
      <c r="X1273">
        <v>10</v>
      </c>
      <c r="Y1273" t="s">
        <v>259</v>
      </c>
      <c r="AC1273" t="s">
        <v>177</v>
      </c>
      <c r="AD1273" t="s">
        <v>5853</v>
      </c>
      <c r="AE1273">
        <v>78300</v>
      </c>
      <c r="AF1273" t="s">
        <v>12026</v>
      </c>
      <c r="AK1273" t="s">
        <v>5916</v>
      </c>
      <c r="AL1273">
        <v>0</v>
      </c>
      <c r="AM1273">
        <v>0</v>
      </c>
    </row>
    <row r="1274" spans="1:39" customFormat="1" ht="12.75">
      <c r="A1274">
        <v>4453794</v>
      </c>
      <c r="B1274" t="s">
        <v>1164</v>
      </c>
      <c r="C1274" t="s">
        <v>539</v>
      </c>
      <c r="D1274">
        <v>4453794</v>
      </c>
      <c r="E1274" t="s">
        <v>166</v>
      </c>
      <c r="F1274" t="s">
        <v>166</v>
      </c>
      <c r="H1274" s="507">
        <v>40301</v>
      </c>
      <c r="I1274" t="s">
        <v>254</v>
      </c>
      <c r="J1274">
        <v>-13</v>
      </c>
      <c r="K1274" t="s">
        <v>8</v>
      </c>
      <c r="M1274" t="s">
        <v>228</v>
      </c>
      <c r="N1274">
        <v>12440116</v>
      </c>
      <c r="O1274" t="s">
        <v>6232</v>
      </c>
      <c r="P1274" s="507">
        <v>44809</v>
      </c>
      <c r="Q1274" t="s">
        <v>187</v>
      </c>
      <c r="R1274" s="507">
        <v>42350</v>
      </c>
      <c r="S1274" s="507">
        <v>44746</v>
      </c>
      <c r="T1274" t="s">
        <v>181</v>
      </c>
      <c r="U1274">
        <v>757</v>
      </c>
      <c r="X1274">
        <v>7</v>
      </c>
      <c r="Y1274" t="s">
        <v>259</v>
      </c>
      <c r="AB1274" s="507">
        <v>44754</v>
      </c>
      <c r="AC1274" t="s">
        <v>177</v>
      </c>
      <c r="AD1274" t="s">
        <v>11349</v>
      </c>
      <c r="AE1274">
        <v>44118</v>
      </c>
      <c r="AF1274" t="s">
        <v>12027</v>
      </c>
      <c r="AI1274">
        <v>786752109</v>
      </c>
      <c r="AJ1274">
        <v>675015446</v>
      </c>
      <c r="AK1274" t="s">
        <v>4894</v>
      </c>
      <c r="AL1274">
        <v>0</v>
      </c>
      <c r="AM1274">
        <v>0</v>
      </c>
    </row>
    <row r="1275" spans="1:39" customFormat="1" ht="12.75">
      <c r="A1275">
        <v>144056</v>
      </c>
      <c r="B1275" t="s">
        <v>1165</v>
      </c>
      <c r="C1275" t="s">
        <v>736</v>
      </c>
      <c r="D1275">
        <v>144056</v>
      </c>
      <c r="E1275" t="s">
        <v>166</v>
      </c>
      <c r="F1275" t="s">
        <v>166</v>
      </c>
      <c r="H1275" s="507">
        <v>28266</v>
      </c>
      <c r="I1275" t="s">
        <v>192</v>
      </c>
      <c r="J1275">
        <v>-50</v>
      </c>
      <c r="K1275" t="s">
        <v>168</v>
      </c>
      <c r="M1275" t="s">
        <v>228</v>
      </c>
      <c r="N1275">
        <v>12440087</v>
      </c>
      <c r="O1275" t="s">
        <v>2227</v>
      </c>
      <c r="P1275" s="507">
        <v>44801</v>
      </c>
      <c r="Q1275" t="s">
        <v>187</v>
      </c>
      <c r="R1275" s="507">
        <v>37432</v>
      </c>
      <c r="S1275" s="507">
        <v>44795</v>
      </c>
      <c r="T1275" t="s">
        <v>181</v>
      </c>
      <c r="U1275">
        <v>1711</v>
      </c>
      <c r="X1275">
        <v>17</v>
      </c>
      <c r="Y1275" t="s">
        <v>259</v>
      </c>
      <c r="AC1275" t="s">
        <v>177</v>
      </c>
      <c r="AD1275" t="s">
        <v>12028</v>
      </c>
      <c r="AE1275">
        <v>44310</v>
      </c>
      <c r="AF1275" t="s">
        <v>12029</v>
      </c>
      <c r="AI1275">
        <v>251709839</v>
      </c>
      <c r="AJ1275">
        <v>673676249</v>
      </c>
      <c r="AK1275" t="s">
        <v>4895</v>
      </c>
      <c r="AL1275">
        <v>0</v>
      </c>
      <c r="AM1275">
        <v>0</v>
      </c>
    </row>
    <row r="1276" spans="1:39" customFormat="1" ht="12.75">
      <c r="A1276">
        <v>4461812</v>
      </c>
      <c r="B1276" t="s">
        <v>1166</v>
      </c>
      <c r="C1276" t="s">
        <v>626</v>
      </c>
      <c r="D1276">
        <v>4461812</v>
      </c>
      <c r="E1276" t="s">
        <v>169</v>
      </c>
      <c r="F1276" t="s">
        <v>169</v>
      </c>
      <c r="H1276" s="507">
        <v>40914</v>
      </c>
      <c r="I1276" t="s">
        <v>245</v>
      </c>
      <c r="J1276">
        <v>-11</v>
      </c>
      <c r="K1276" t="s">
        <v>8</v>
      </c>
      <c r="M1276" t="s">
        <v>228</v>
      </c>
      <c r="N1276">
        <v>12440116</v>
      </c>
      <c r="O1276" t="s">
        <v>6232</v>
      </c>
      <c r="P1276" s="507">
        <v>44819</v>
      </c>
      <c r="Q1276" t="s">
        <v>187</v>
      </c>
      <c r="R1276" s="507">
        <v>44459</v>
      </c>
      <c r="T1276" t="s">
        <v>5765</v>
      </c>
      <c r="U1276">
        <v>500</v>
      </c>
      <c r="X1276">
        <v>5</v>
      </c>
      <c r="Y1276" t="s">
        <v>259</v>
      </c>
      <c r="AC1276" t="s">
        <v>177</v>
      </c>
      <c r="AD1276" t="s">
        <v>9941</v>
      </c>
      <c r="AE1276">
        <v>44300</v>
      </c>
      <c r="AF1276" t="s">
        <v>12030</v>
      </c>
      <c r="AJ1276">
        <v>636856333</v>
      </c>
      <c r="AK1276" t="s">
        <v>6791</v>
      </c>
      <c r="AL1276">
        <v>1</v>
      </c>
      <c r="AM1276">
        <v>0</v>
      </c>
    </row>
    <row r="1277" spans="1:39" customFormat="1" ht="12.75">
      <c r="A1277">
        <v>9134590</v>
      </c>
      <c r="B1277" t="s">
        <v>1167</v>
      </c>
      <c r="C1277" t="s">
        <v>316</v>
      </c>
      <c r="D1277">
        <v>9134590</v>
      </c>
      <c r="E1277" t="s">
        <v>166</v>
      </c>
      <c r="F1277" t="s">
        <v>166</v>
      </c>
      <c r="H1277" s="507">
        <v>36978</v>
      </c>
      <c r="I1277" t="s">
        <v>167</v>
      </c>
      <c r="J1277">
        <v>-40</v>
      </c>
      <c r="K1277" t="s">
        <v>168</v>
      </c>
      <c r="M1277" t="s">
        <v>275</v>
      </c>
      <c r="N1277">
        <v>8910861</v>
      </c>
      <c r="O1277" t="s">
        <v>3563</v>
      </c>
      <c r="P1277" s="507">
        <v>44825</v>
      </c>
      <c r="Q1277" t="s">
        <v>187</v>
      </c>
      <c r="R1277" s="507">
        <v>39717</v>
      </c>
      <c r="S1277" s="507">
        <v>44824</v>
      </c>
      <c r="T1277" t="s">
        <v>181</v>
      </c>
      <c r="U1277">
        <v>1830</v>
      </c>
      <c r="X1277">
        <v>18</v>
      </c>
      <c r="Y1277" t="s">
        <v>259</v>
      </c>
      <c r="AC1277" t="s">
        <v>177</v>
      </c>
      <c r="AD1277" t="s">
        <v>12031</v>
      </c>
      <c r="AE1277">
        <v>69230</v>
      </c>
      <c r="AF1277" t="s">
        <v>12032</v>
      </c>
      <c r="AJ1277">
        <v>675049693</v>
      </c>
      <c r="AK1277" t="s">
        <v>6599</v>
      </c>
      <c r="AL1277">
        <v>0</v>
      </c>
      <c r="AM1277">
        <v>0</v>
      </c>
    </row>
    <row r="1278" spans="1:39" customFormat="1" ht="12.75">
      <c r="A1278">
        <v>9411006</v>
      </c>
      <c r="B1278" t="s">
        <v>1168</v>
      </c>
      <c r="C1278" t="s">
        <v>435</v>
      </c>
      <c r="D1278">
        <v>9411006</v>
      </c>
      <c r="E1278" t="s">
        <v>166</v>
      </c>
      <c r="F1278" t="s">
        <v>166</v>
      </c>
      <c r="H1278" s="507">
        <v>30052</v>
      </c>
      <c r="I1278" t="s">
        <v>192</v>
      </c>
      <c r="J1278">
        <v>-50</v>
      </c>
      <c r="K1278" t="s">
        <v>168</v>
      </c>
      <c r="M1278" t="s">
        <v>246</v>
      </c>
      <c r="N1278">
        <v>8941282</v>
      </c>
      <c r="O1278" t="s">
        <v>3557</v>
      </c>
      <c r="P1278" s="507">
        <v>44747</v>
      </c>
      <c r="Q1278" t="s">
        <v>187</v>
      </c>
      <c r="R1278" s="507">
        <v>37432</v>
      </c>
      <c r="S1278" s="507">
        <v>44445</v>
      </c>
      <c r="T1278" t="s">
        <v>7255</v>
      </c>
      <c r="U1278">
        <v>1749</v>
      </c>
      <c r="X1278">
        <v>17</v>
      </c>
      <c r="Y1278" t="s">
        <v>259</v>
      </c>
      <c r="AC1278" t="s">
        <v>177</v>
      </c>
      <c r="AD1278" t="s">
        <v>10830</v>
      </c>
      <c r="AE1278">
        <v>94230</v>
      </c>
      <c r="AF1278" t="s">
        <v>12033</v>
      </c>
      <c r="AI1278">
        <v>664043134</v>
      </c>
      <c r="AJ1278">
        <v>664043134</v>
      </c>
      <c r="AK1278" t="s">
        <v>4179</v>
      </c>
      <c r="AL1278">
        <v>0</v>
      </c>
      <c r="AM1278">
        <v>0</v>
      </c>
    </row>
    <row r="1279" spans="1:39" customFormat="1" ht="12.75">
      <c r="A1279">
        <v>4530867</v>
      </c>
      <c r="B1279" t="s">
        <v>3929</v>
      </c>
      <c r="C1279" t="s">
        <v>434</v>
      </c>
      <c r="D1279">
        <v>4530867</v>
      </c>
      <c r="E1279" t="s">
        <v>166</v>
      </c>
      <c r="F1279" t="s">
        <v>166</v>
      </c>
      <c r="H1279" s="507">
        <v>23948</v>
      </c>
      <c r="I1279" t="s">
        <v>367</v>
      </c>
      <c r="J1279">
        <v>-60</v>
      </c>
      <c r="K1279" t="s">
        <v>8</v>
      </c>
      <c r="M1279" t="s">
        <v>236</v>
      </c>
      <c r="N1279">
        <v>12490040</v>
      </c>
      <c r="O1279" t="s">
        <v>2207</v>
      </c>
      <c r="P1279" s="507">
        <v>44748</v>
      </c>
      <c r="Q1279" t="s">
        <v>187</v>
      </c>
      <c r="R1279" s="507">
        <v>43707</v>
      </c>
      <c r="S1279" s="507">
        <v>44603</v>
      </c>
      <c r="T1279" t="s">
        <v>181</v>
      </c>
      <c r="U1279">
        <v>1076</v>
      </c>
      <c r="X1279">
        <v>10</v>
      </c>
      <c r="Y1279" t="s">
        <v>259</v>
      </c>
      <c r="AB1279" s="507">
        <v>44715</v>
      </c>
      <c r="AC1279" t="s">
        <v>177</v>
      </c>
      <c r="AD1279" t="s">
        <v>12034</v>
      </c>
      <c r="AE1279">
        <v>85300</v>
      </c>
      <c r="AF1279" t="s">
        <v>12035</v>
      </c>
      <c r="AJ1279">
        <v>643852641</v>
      </c>
      <c r="AK1279" t="s">
        <v>5546</v>
      </c>
      <c r="AL1279">
        <v>0</v>
      </c>
      <c r="AM1279">
        <v>0</v>
      </c>
    </row>
    <row r="1280" spans="1:39" customFormat="1" ht="12.75">
      <c r="A1280">
        <v>3732933</v>
      </c>
      <c r="B1280" t="s">
        <v>6958</v>
      </c>
      <c r="C1280" t="s">
        <v>969</v>
      </c>
      <c r="D1280">
        <v>3732933</v>
      </c>
      <c r="E1280" t="s">
        <v>166</v>
      </c>
      <c r="F1280" t="s">
        <v>169</v>
      </c>
      <c r="H1280" s="507">
        <v>41619</v>
      </c>
      <c r="I1280" t="s">
        <v>251</v>
      </c>
      <c r="J1280">
        <v>-10</v>
      </c>
      <c r="K1280" t="s">
        <v>8</v>
      </c>
      <c r="M1280" t="s">
        <v>175</v>
      </c>
      <c r="N1280">
        <v>4370269</v>
      </c>
      <c r="O1280" t="s">
        <v>3271</v>
      </c>
      <c r="P1280" s="507">
        <v>44811</v>
      </c>
      <c r="Q1280" t="s">
        <v>187</v>
      </c>
      <c r="R1280" s="507">
        <v>44461</v>
      </c>
      <c r="T1280" t="s">
        <v>5765</v>
      </c>
      <c r="U1280">
        <v>500</v>
      </c>
      <c r="X1280">
        <v>5</v>
      </c>
      <c r="Y1280" t="s">
        <v>259</v>
      </c>
      <c r="AC1280" t="s">
        <v>177</v>
      </c>
      <c r="AD1280" t="s">
        <v>10835</v>
      </c>
      <c r="AE1280">
        <v>37550</v>
      </c>
      <c r="AF1280" t="s">
        <v>12036</v>
      </c>
      <c r="AJ1280">
        <v>609544026</v>
      </c>
      <c r="AK1280" t="s">
        <v>6959</v>
      </c>
      <c r="AL1280">
        <v>0</v>
      </c>
      <c r="AM1280">
        <v>0</v>
      </c>
    </row>
    <row r="1281" spans="1:39" customFormat="1" ht="12.75">
      <c r="A1281">
        <v>3732934</v>
      </c>
      <c r="B1281" t="s">
        <v>6958</v>
      </c>
      <c r="C1281" t="s">
        <v>1426</v>
      </c>
      <c r="D1281">
        <v>3732934</v>
      </c>
      <c r="E1281" t="s">
        <v>166</v>
      </c>
      <c r="F1281" t="s">
        <v>169</v>
      </c>
      <c r="H1281" s="507">
        <v>41619</v>
      </c>
      <c r="I1281" t="s">
        <v>251</v>
      </c>
      <c r="J1281">
        <v>-10</v>
      </c>
      <c r="K1281" t="s">
        <v>8</v>
      </c>
      <c r="M1281" t="s">
        <v>175</v>
      </c>
      <c r="N1281">
        <v>4370269</v>
      </c>
      <c r="O1281" t="s">
        <v>3271</v>
      </c>
      <c r="P1281" s="507">
        <v>44811</v>
      </c>
      <c r="Q1281" t="s">
        <v>187</v>
      </c>
      <c r="R1281" s="507">
        <v>44461</v>
      </c>
      <c r="T1281" t="s">
        <v>5765</v>
      </c>
      <c r="U1281">
        <v>500</v>
      </c>
      <c r="X1281">
        <v>5</v>
      </c>
      <c r="Y1281" t="s">
        <v>259</v>
      </c>
      <c r="AC1281" t="s">
        <v>177</v>
      </c>
      <c r="AD1281" t="s">
        <v>10835</v>
      </c>
      <c r="AE1281">
        <v>37550</v>
      </c>
      <c r="AF1281" t="s">
        <v>12036</v>
      </c>
      <c r="AJ1281">
        <v>609544026</v>
      </c>
      <c r="AK1281" t="s">
        <v>6959</v>
      </c>
      <c r="AL1281">
        <v>0</v>
      </c>
      <c r="AM1281">
        <v>0</v>
      </c>
    </row>
    <row r="1282" spans="1:39" customFormat="1" ht="12.75">
      <c r="A1282">
        <v>9143457</v>
      </c>
      <c r="B1282" t="s">
        <v>3802</v>
      </c>
      <c r="C1282" t="s">
        <v>508</v>
      </c>
      <c r="D1282">
        <v>9143457</v>
      </c>
      <c r="E1282" t="s">
        <v>166</v>
      </c>
      <c r="F1282" t="s">
        <v>166</v>
      </c>
      <c r="H1282" s="507">
        <v>40678</v>
      </c>
      <c r="I1282" t="s">
        <v>267</v>
      </c>
      <c r="J1282">
        <v>-12</v>
      </c>
      <c r="K1282" t="s">
        <v>168</v>
      </c>
      <c r="M1282" t="s">
        <v>275</v>
      </c>
      <c r="N1282">
        <v>8910042</v>
      </c>
      <c r="O1282" t="s">
        <v>309</v>
      </c>
      <c r="P1282" s="507">
        <v>44815</v>
      </c>
      <c r="Q1282" t="s">
        <v>187</v>
      </c>
      <c r="R1282" s="507">
        <v>42260</v>
      </c>
      <c r="T1282" t="s">
        <v>5765</v>
      </c>
      <c r="U1282">
        <v>720</v>
      </c>
      <c r="X1282">
        <v>7</v>
      </c>
      <c r="Y1282" t="s">
        <v>259</v>
      </c>
      <c r="AC1282" t="s">
        <v>177</v>
      </c>
      <c r="AD1282" t="s">
        <v>11710</v>
      </c>
      <c r="AE1282">
        <v>91120</v>
      </c>
      <c r="AF1282" t="s">
        <v>12037</v>
      </c>
      <c r="AI1282">
        <v>953569089</v>
      </c>
      <c r="AJ1282">
        <v>684233590</v>
      </c>
      <c r="AK1282" t="s">
        <v>4180</v>
      </c>
      <c r="AL1282">
        <v>0</v>
      </c>
      <c r="AM1282">
        <v>0</v>
      </c>
    </row>
    <row r="1283" spans="1:39" customFormat="1" ht="12.75">
      <c r="A1283">
        <v>7226550</v>
      </c>
      <c r="B1283" t="s">
        <v>2455</v>
      </c>
      <c r="C1283" t="s">
        <v>370</v>
      </c>
      <c r="D1283">
        <v>7226550</v>
      </c>
      <c r="E1283" t="s">
        <v>169</v>
      </c>
      <c r="H1283" s="507">
        <v>42138</v>
      </c>
      <c r="I1283" t="s">
        <v>169</v>
      </c>
      <c r="J1283">
        <v>-9</v>
      </c>
      <c r="K1283" t="s">
        <v>8</v>
      </c>
      <c r="M1283" t="s">
        <v>2152</v>
      </c>
      <c r="N1283">
        <v>12720050</v>
      </c>
      <c r="O1283" t="s">
        <v>3867</v>
      </c>
      <c r="P1283" s="507">
        <v>44821</v>
      </c>
      <c r="Q1283" t="s">
        <v>187</v>
      </c>
      <c r="R1283" s="507">
        <v>44821</v>
      </c>
      <c r="T1283" t="s">
        <v>5765</v>
      </c>
      <c r="U1283">
        <v>500</v>
      </c>
      <c r="X1283">
        <v>5</v>
      </c>
      <c r="Y1283" t="s">
        <v>259</v>
      </c>
      <c r="AC1283" t="s">
        <v>177</v>
      </c>
      <c r="AD1283" t="s">
        <v>10102</v>
      </c>
      <c r="AE1283">
        <v>72000</v>
      </c>
      <c r="AF1283" t="s">
        <v>12038</v>
      </c>
      <c r="AJ1283">
        <v>633817121</v>
      </c>
      <c r="AK1283" t="s">
        <v>9464</v>
      </c>
      <c r="AL1283">
        <v>1</v>
      </c>
      <c r="AM1283">
        <v>0</v>
      </c>
    </row>
    <row r="1284" spans="1:39" customFormat="1" ht="12.75">
      <c r="A1284">
        <v>4423584</v>
      </c>
      <c r="B1284" t="s">
        <v>2455</v>
      </c>
      <c r="C1284" t="s">
        <v>1217</v>
      </c>
      <c r="D1284">
        <v>4423584</v>
      </c>
      <c r="E1284" t="s">
        <v>169</v>
      </c>
      <c r="H1284" s="507">
        <v>22678</v>
      </c>
      <c r="I1284" t="s">
        <v>385</v>
      </c>
      <c r="J1284">
        <v>-70</v>
      </c>
      <c r="K1284" t="s">
        <v>8</v>
      </c>
      <c r="M1284" t="s">
        <v>228</v>
      </c>
      <c r="N1284">
        <v>12440004</v>
      </c>
      <c r="O1284" t="s">
        <v>3432</v>
      </c>
      <c r="P1284" s="507">
        <v>44833</v>
      </c>
      <c r="Q1284" t="s">
        <v>187</v>
      </c>
      <c r="R1284" s="507">
        <v>37432</v>
      </c>
      <c r="S1284" s="507">
        <v>44824</v>
      </c>
      <c r="T1284" t="s">
        <v>181</v>
      </c>
      <c r="U1284">
        <v>753</v>
      </c>
      <c r="X1284">
        <v>7</v>
      </c>
      <c r="Y1284" t="s">
        <v>259</v>
      </c>
      <c r="AC1284" t="s">
        <v>177</v>
      </c>
      <c r="AD1284" t="s">
        <v>10255</v>
      </c>
      <c r="AE1284">
        <v>44100</v>
      </c>
      <c r="AF1284" t="s">
        <v>12039</v>
      </c>
      <c r="AI1284">
        <v>240730027</v>
      </c>
      <c r="AK1284" t="s">
        <v>5758</v>
      </c>
      <c r="AL1284">
        <v>0</v>
      </c>
      <c r="AM1284">
        <v>0</v>
      </c>
    </row>
    <row r="1285" spans="1:39" customFormat="1" ht="12.75">
      <c r="A1285">
        <v>2813983</v>
      </c>
      <c r="B1285" t="s">
        <v>2455</v>
      </c>
      <c r="C1285" t="s">
        <v>696</v>
      </c>
      <c r="D1285">
        <v>2813983</v>
      </c>
      <c r="E1285" t="s">
        <v>166</v>
      </c>
      <c r="F1285" t="s">
        <v>166</v>
      </c>
      <c r="H1285" s="507">
        <v>33396</v>
      </c>
      <c r="I1285" t="s">
        <v>167</v>
      </c>
      <c r="J1285">
        <v>-40</v>
      </c>
      <c r="K1285" t="s">
        <v>8</v>
      </c>
      <c r="M1285" t="s">
        <v>2155</v>
      </c>
      <c r="N1285">
        <v>12530022</v>
      </c>
      <c r="O1285" t="s">
        <v>2169</v>
      </c>
      <c r="P1285" s="507">
        <v>44819</v>
      </c>
      <c r="Q1285" t="s">
        <v>187</v>
      </c>
      <c r="R1285" s="507">
        <v>42018</v>
      </c>
      <c r="S1285" s="507">
        <v>44435</v>
      </c>
      <c r="T1285" t="s">
        <v>7255</v>
      </c>
      <c r="U1285">
        <v>878</v>
      </c>
      <c r="X1285">
        <v>8</v>
      </c>
      <c r="Y1285" t="s">
        <v>259</v>
      </c>
      <c r="AC1285" t="s">
        <v>177</v>
      </c>
      <c r="AD1285" t="s">
        <v>6239</v>
      </c>
      <c r="AE1285">
        <v>53000</v>
      </c>
      <c r="AF1285" t="s">
        <v>12040</v>
      </c>
      <c r="AJ1285">
        <v>659547122</v>
      </c>
      <c r="AK1285" t="s">
        <v>4896</v>
      </c>
      <c r="AL1285">
        <v>0</v>
      </c>
      <c r="AM1285">
        <v>0</v>
      </c>
    </row>
    <row r="1286" spans="1:39" customFormat="1" ht="12.75">
      <c r="A1286">
        <v>565320</v>
      </c>
      <c r="B1286" t="s">
        <v>2456</v>
      </c>
      <c r="C1286" t="s">
        <v>557</v>
      </c>
      <c r="D1286">
        <v>565320</v>
      </c>
      <c r="E1286" t="s">
        <v>166</v>
      </c>
      <c r="F1286" t="s">
        <v>166</v>
      </c>
      <c r="H1286" s="507">
        <v>29674</v>
      </c>
      <c r="I1286" t="s">
        <v>192</v>
      </c>
      <c r="J1286">
        <v>-50</v>
      </c>
      <c r="K1286" t="s">
        <v>168</v>
      </c>
      <c r="M1286" t="s">
        <v>217</v>
      </c>
      <c r="N1286">
        <v>3560099</v>
      </c>
      <c r="O1286" t="s">
        <v>6275</v>
      </c>
      <c r="P1286" s="507">
        <v>44771</v>
      </c>
      <c r="Q1286" t="s">
        <v>187</v>
      </c>
      <c r="R1286" s="507">
        <v>37432</v>
      </c>
      <c r="S1286" s="507">
        <v>44398</v>
      </c>
      <c r="T1286" t="s">
        <v>7255</v>
      </c>
      <c r="U1286">
        <v>1968</v>
      </c>
      <c r="X1286">
        <v>19</v>
      </c>
      <c r="Y1286" t="s">
        <v>259</v>
      </c>
      <c r="AC1286" t="s">
        <v>177</v>
      </c>
      <c r="AD1286" t="s">
        <v>12041</v>
      </c>
      <c r="AE1286">
        <v>56320</v>
      </c>
      <c r="AF1286" t="s">
        <v>12042</v>
      </c>
      <c r="AI1286" t="s">
        <v>6333</v>
      </c>
      <c r="AJ1286" t="s">
        <v>6334</v>
      </c>
      <c r="AK1286" t="s">
        <v>6335</v>
      </c>
      <c r="AL1286">
        <v>0</v>
      </c>
      <c r="AM1286">
        <v>0</v>
      </c>
    </row>
    <row r="1287" spans="1:39" customFormat="1" ht="12.75">
      <c r="A1287">
        <v>7519113</v>
      </c>
      <c r="B1287" t="s">
        <v>1172</v>
      </c>
      <c r="C1287" t="s">
        <v>458</v>
      </c>
      <c r="D1287">
        <v>7519113</v>
      </c>
      <c r="E1287" t="s">
        <v>166</v>
      </c>
      <c r="F1287" t="s">
        <v>166</v>
      </c>
      <c r="H1287" s="507">
        <v>36878</v>
      </c>
      <c r="I1287" t="s">
        <v>167</v>
      </c>
      <c r="J1287">
        <v>-40</v>
      </c>
      <c r="K1287" t="s">
        <v>168</v>
      </c>
      <c r="M1287" t="s">
        <v>263</v>
      </c>
      <c r="N1287">
        <v>8750487</v>
      </c>
      <c r="O1287" t="s">
        <v>3312</v>
      </c>
      <c r="P1287" s="507">
        <v>44809</v>
      </c>
      <c r="Q1287" t="s">
        <v>187</v>
      </c>
      <c r="R1287" s="507">
        <v>40855</v>
      </c>
      <c r="S1287" s="507">
        <v>44091</v>
      </c>
      <c r="T1287" t="s">
        <v>7255</v>
      </c>
      <c r="U1287">
        <v>1646</v>
      </c>
      <c r="X1287">
        <v>16</v>
      </c>
      <c r="Y1287" t="s">
        <v>259</v>
      </c>
      <c r="AB1287" s="507">
        <v>43282</v>
      </c>
      <c r="AC1287" t="s">
        <v>177</v>
      </c>
      <c r="AD1287" t="s">
        <v>10025</v>
      </c>
      <c r="AE1287">
        <v>75015</v>
      </c>
      <c r="AF1287" t="s">
        <v>12043</v>
      </c>
      <c r="AJ1287">
        <v>660737427</v>
      </c>
      <c r="AK1287" t="s">
        <v>6600</v>
      </c>
      <c r="AL1287">
        <v>0</v>
      </c>
      <c r="AM1287">
        <v>0</v>
      </c>
    </row>
    <row r="1288" spans="1:39" customFormat="1" ht="12.75">
      <c r="A1288">
        <v>7734881</v>
      </c>
      <c r="B1288" t="s">
        <v>6279</v>
      </c>
      <c r="C1288" t="s">
        <v>831</v>
      </c>
      <c r="D1288">
        <v>7734881</v>
      </c>
      <c r="E1288" t="s">
        <v>169</v>
      </c>
      <c r="F1288" t="s">
        <v>169</v>
      </c>
      <c r="H1288" s="507">
        <v>42055</v>
      </c>
      <c r="I1288" t="s">
        <v>169</v>
      </c>
      <c r="J1288">
        <v>-9</v>
      </c>
      <c r="K1288" t="s">
        <v>8</v>
      </c>
      <c r="M1288" t="s">
        <v>206</v>
      </c>
      <c r="N1288">
        <v>8771184</v>
      </c>
      <c r="O1288" t="s">
        <v>285</v>
      </c>
      <c r="P1288" s="507">
        <v>44814</v>
      </c>
      <c r="Q1288" t="s">
        <v>187</v>
      </c>
      <c r="R1288" s="507">
        <v>44492</v>
      </c>
      <c r="T1288" t="s">
        <v>5765</v>
      </c>
      <c r="U1288">
        <v>500</v>
      </c>
      <c r="X1288">
        <v>5</v>
      </c>
      <c r="Y1288" t="s">
        <v>259</v>
      </c>
      <c r="AC1288" t="s">
        <v>177</v>
      </c>
      <c r="AD1288" t="s">
        <v>11184</v>
      </c>
      <c r="AE1288">
        <v>77185</v>
      </c>
      <c r="AF1288" t="s">
        <v>12044</v>
      </c>
      <c r="AJ1288">
        <v>659120078</v>
      </c>
      <c r="AK1288" t="s">
        <v>7527</v>
      </c>
      <c r="AL1288">
        <v>0</v>
      </c>
      <c r="AM1288">
        <v>0</v>
      </c>
    </row>
    <row r="1289" spans="1:39" customFormat="1" ht="12.75">
      <c r="A1289">
        <v>3539910</v>
      </c>
      <c r="B1289" t="s">
        <v>6336</v>
      </c>
      <c r="C1289" t="s">
        <v>579</v>
      </c>
      <c r="D1289">
        <v>3539910</v>
      </c>
      <c r="E1289" t="s">
        <v>166</v>
      </c>
      <c r="F1289" t="s">
        <v>166</v>
      </c>
      <c r="H1289" s="507">
        <v>41150</v>
      </c>
      <c r="I1289" t="s">
        <v>245</v>
      </c>
      <c r="J1289">
        <v>-11</v>
      </c>
      <c r="K1289" t="s">
        <v>168</v>
      </c>
      <c r="M1289" t="s">
        <v>178</v>
      </c>
      <c r="N1289">
        <v>3350021</v>
      </c>
      <c r="O1289" t="s">
        <v>3057</v>
      </c>
      <c r="P1289" s="507">
        <v>44754</v>
      </c>
      <c r="Q1289" t="s">
        <v>187</v>
      </c>
      <c r="R1289" s="507">
        <v>44084</v>
      </c>
      <c r="S1289" s="507">
        <v>44741</v>
      </c>
      <c r="T1289" t="s">
        <v>181</v>
      </c>
      <c r="U1289">
        <v>528</v>
      </c>
      <c r="X1289">
        <v>5</v>
      </c>
      <c r="Y1289" t="s">
        <v>259</v>
      </c>
      <c r="AC1289" t="s">
        <v>177</v>
      </c>
      <c r="AD1289" t="s">
        <v>9620</v>
      </c>
      <c r="AE1289">
        <v>35500</v>
      </c>
      <c r="AF1289" t="s">
        <v>12045</v>
      </c>
      <c r="AJ1289">
        <v>618051473</v>
      </c>
      <c r="AK1289" t="s">
        <v>6337</v>
      </c>
      <c r="AL1289">
        <v>0</v>
      </c>
      <c r="AM1289">
        <v>0</v>
      </c>
    </row>
    <row r="1290" spans="1:39" customFormat="1" ht="12.75">
      <c r="A1290">
        <v>9464492</v>
      </c>
      <c r="B1290" t="s">
        <v>12046</v>
      </c>
      <c r="C1290" t="s">
        <v>6539</v>
      </c>
      <c r="D1290">
        <v>9464492</v>
      </c>
      <c r="E1290" t="s">
        <v>169</v>
      </c>
      <c r="H1290" s="507">
        <v>41354</v>
      </c>
      <c r="I1290" t="s">
        <v>251</v>
      </c>
      <c r="J1290">
        <v>-10</v>
      </c>
      <c r="K1290" t="s">
        <v>8</v>
      </c>
      <c r="M1290" t="s">
        <v>246</v>
      </c>
      <c r="N1290">
        <v>8940872</v>
      </c>
      <c r="O1290" t="s">
        <v>5849</v>
      </c>
      <c r="P1290" s="507">
        <v>44838</v>
      </c>
      <c r="Q1290" t="s">
        <v>187</v>
      </c>
      <c r="R1290" s="507">
        <v>44838</v>
      </c>
      <c r="T1290" t="s">
        <v>5765</v>
      </c>
      <c r="U1290">
        <v>500</v>
      </c>
      <c r="X1290">
        <v>5</v>
      </c>
      <c r="Y1290" t="s">
        <v>259</v>
      </c>
      <c r="AC1290" t="s">
        <v>177</v>
      </c>
      <c r="AD1290" t="s">
        <v>10866</v>
      </c>
      <c r="AE1290">
        <v>94600</v>
      </c>
      <c r="AF1290" t="s">
        <v>12047</v>
      </c>
      <c r="AJ1290">
        <v>684930409</v>
      </c>
      <c r="AK1290" t="s">
        <v>12048</v>
      </c>
      <c r="AL1290">
        <v>0</v>
      </c>
      <c r="AM1290">
        <v>0</v>
      </c>
    </row>
    <row r="1291" spans="1:39" customFormat="1" ht="12.75">
      <c r="A1291">
        <v>756177</v>
      </c>
      <c r="B1291" t="s">
        <v>1174</v>
      </c>
      <c r="C1291" t="s">
        <v>1175</v>
      </c>
      <c r="D1291">
        <v>756177</v>
      </c>
      <c r="E1291" t="s">
        <v>166</v>
      </c>
      <c r="F1291" t="s">
        <v>166</v>
      </c>
      <c r="H1291" s="507">
        <v>29691</v>
      </c>
      <c r="I1291" t="s">
        <v>192</v>
      </c>
      <c r="J1291">
        <v>-50</v>
      </c>
      <c r="K1291" t="s">
        <v>8</v>
      </c>
      <c r="M1291" t="s">
        <v>263</v>
      </c>
      <c r="N1291">
        <v>8750074</v>
      </c>
      <c r="O1291" t="s">
        <v>296</v>
      </c>
      <c r="P1291" s="507">
        <v>44816</v>
      </c>
      <c r="Q1291" t="s">
        <v>187</v>
      </c>
      <c r="R1291" s="507">
        <v>37432</v>
      </c>
      <c r="S1291" s="507">
        <v>44816</v>
      </c>
      <c r="T1291" t="s">
        <v>181</v>
      </c>
      <c r="U1291">
        <v>1056</v>
      </c>
      <c r="X1291">
        <v>10</v>
      </c>
      <c r="Y1291" t="s">
        <v>259</v>
      </c>
      <c r="AC1291" t="s">
        <v>177</v>
      </c>
      <c r="AD1291" t="s">
        <v>10324</v>
      </c>
      <c r="AE1291">
        <v>94210</v>
      </c>
      <c r="AF1291" t="s">
        <v>12049</v>
      </c>
      <c r="AI1291">
        <v>954657869</v>
      </c>
      <c r="AJ1291">
        <v>677118569</v>
      </c>
      <c r="AK1291" t="s">
        <v>4181</v>
      </c>
      <c r="AL1291">
        <v>0</v>
      </c>
      <c r="AM1291">
        <v>0</v>
      </c>
    </row>
    <row r="1292" spans="1:39" customFormat="1" ht="12.75">
      <c r="A1292">
        <v>72146</v>
      </c>
      <c r="B1292" t="s">
        <v>2457</v>
      </c>
      <c r="C1292" t="s">
        <v>2421</v>
      </c>
      <c r="D1292">
        <v>72146</v>
      </c>
      <c r="E1292" t="s">
        <v>166</v>
      </c>
      <c r="F1292" t="s">
        <v>166</v>
      </c>
      <c r="H1292" s="507">
        <v>19064</v>
      </c>
      <c r="I1292" t="s">
        <v>278</v>
      </c>
      <c r="J1292">
        <v>-80</v>
      </c>
      <c r="K1292" t="s">
        <v>8</v>
      </c>
      <c r="M1292" t="s">
        <v>2152</v>
      </c>
      <c r="N1292">
        <v>12720104</v>
      </c>
      <c r="O1292" t="s">
        <v>2160</v>
      </c>
      <c r="P1292" s="507">
        <v>44811</v>
      </c>
      <c r="Q1292" t="s">
        <v>187</v>
      </c>
      <c r="R1292" s="507">
        <v>37432</v>
      </c>
      <c r="S1292" s="507">
        <v>44782</v>
      </c>
      <c r="T1292" t="s">
        <v>181</v>
      </c>
      <c r="U1292">
        <v>950</v>
      </c>
      <c r="X1292">
        <v>9</v>
      </c>
      <c r="Y1292" t="s">
        <v>259</v>
      </c>
      <c r="AC1292" t="s">
        <v>177</v>
      </c>
      <c r="AD1292" t="s">
        <v>10871</v>
      </c>
      <c r="AE1292">
        <v>72530</v>
      </c>
      <c r="AF1292" t="s">
        <v>12050</v>
      </c>
      <c r="AI1292">
        <v>243896273</v>
      </c>
      <c r="AJ1292">
        <v>613264105</v>
      </c>
      <c r="AK1292" t="s">
        <v>4897</v>
      </c>
      <c r="AL1292">
        <v>0</v>
      </c>
      <c r="AM1292">
        <v>0</v>
      </c>
    </row>
    <row r="1293" spans="1:39" customFormat="1" ht="12.75">
      <c r="A1293">
        <v>7219491</v>
      </c>
      <c r="B1293" t="s">
        <v>2457</v>
      </c>
      <c r="C1293" t="s">
        <v>636</v>
      </c>
      <c r="D1293">
        <v>7219491</v>
      </c>
      <c r="E1293" t="s">
        <v>166</v>
      </c>
      <c r="F1293" t="s">
        <v>166</v>
      </c>
      <c r="H1293" s="507">
        <v>40042</v>
      </c>
      <c r="I1293" t="s">
        <v>340</v>
      </c>
      <c r="J1293">
        <v>-14</v>
      </c>
      <c r="K1293" t="s">
        <v>168</v>
      </c>
      <c r="M1293" t="s">
        <v>2152</v>
      </c>
      <c r="N1293">
        <v>12720005</v>
      </c>
      <c r="O1293" t="s">
        <v>8151</v>
      </c>
      <c r="P1293" s="507">
        <v>44799</v>
      </c>
      <c r="Q1293" t="s">
        <v>187</v>
      </c>
      <c r="R1293" s="507">
        <v>41910</v>
      </c>
      <c r="T1293" t="s">
        <v>5765</v>
      </c>
      <c r="U1293">
        <v>1015</v>
      </c>
      <c r="X1293">
        <v>10</v>
      </c>
      <c r="Y1293" t="s">
        <v>259</v>
      </c>
      <c r="AC1293" t="s">
        <v>177</v>
      </c>
      <c r="AD1293" t="s">
        <v>10219</v>
      </c>
      <c r="AE1293">
        <v>72380</v>
      </c>
      <c r="AF1293" t="s">
        <v>12051</v>
      </c>
      <c r="AI1293">
        <v>243245027</v>
      </c>
      <c r="AK1293" t="s">
        <v>4898</v>
      </c>
      <c r="AL1293">
        <v>0</v>
      </c>
      <c r="AM1293">
        <v>0</v>
      </c>
    </row>
    <row r="1294" spans="1:39" customFormat="1" ht="12.75">
      <c r="A1294">
        <v>7726235</v>
      </c>
      <c r="B1294" t="s">
        <v>1176</v>
      </c>
      <c r="C1294" t="s">
        <v>1177</v>
      </c>
      <c r="D1294">
        <v>7726235</v>
      </c>
      <c r="E1294" t="s">
        <v>166</v>
      </c>
      <c r="F1294" t="s">
        <v>166</v>
      </c>
      <c r="H1294" s="507">
        <v>37669</v>
      </c>
      <c r="I1294" t="s">
        <v>167</v>
      </c>
      <c r="J1294">
        <v>-40</v>
      </c>
      <c r="K1294" t="s">
        <v>168</v>
      </c>
      <c r="M1294" t="s">
        <v>206</v>
      </c>
      <c r="N1294">
        <v>8770408</v>
      </c>
      <c r="O1294" t="s">
        <v>407</v>
      </c>
      <c r="P1294" s="507">
        <v>44812</v>
      </c>
      <c r="Q1294" t="s">
        <v>187</v>
      </c>
      <c r="R1294" s="507">
        <v>41211</v>
      </c>
      <c r="S1294" s="507">
        <v>44762</v>
      </c>
      <c r="T1294" t="s">
        <v>181</v>
      </c>
      <c r="U1294">
        <v>1793</v>
      </c>
      <c r="X1294">
        <v>17</v>
      </c>
      <c r="Y1294" t="s">
        <v>259</v>
      </c>
      <c r="AC1294" t="s">
        <v>177</v>
      </c>
      <c r="AD1294" t="s">
        <v>12052</v>
      </c>
      <c r="AE1294">
        <v>77680</v>
      </c>
      <c r="AF1294" t="s">
        <v>12053</v>
      </c>
      <c r="AI1294">
        <v>170105133</v>
      </c>
      <c r="AJ1294">
        <v>661094147</v>
      </c>
      <c r="AK1294" t="s">
        <v>4182</v>
      </c>
      <c r="AL1294">
        <v>0</v>
      </c>
      <c r="AM1294">
        <v>0</v>
      </c>
    </row>
    <row r="1295" spans="1:39" customFormat="1" ht="12.75">
      <c r="A1295">
        <v>5324666</v>
      </c>
      <c r="B1295" t="s">
        <v>1178</v>
      </c>
      <c r="C1295" t="s">
        <v>387</v>
      </c>
      <c r="D1295">
        <v>5324666</v>
      </c>
      <c r="E1295" t="s">
        <v>166</v>
      </c>
      <c r="F1295" t="s">
        <v>166</v>
      </c>
      <c r="H1295" s="507">
        <v>39784</v>
      </c>
      <c r="I1295" t="s">
        <v>200</v>
      </c>
      <c r="J1295">
        <v>-15</v>
      </c>
      <c r="K1295" t="s">
        <v>168</v>
      </c>
      <c r="M1295" t="s">
        <v>2155</v>
      </c>
      <c r="N1295">
        <v>12530070</v>
      </c>
      <c r="O1295" t="s">
        <v>2309</v>
      </c>
      <c r="P1295" s="507">
        <v>44808</v>
      </c>
      <c r="Q1295" t="s">
        <v>187</v>
      </c>
      <c r="R1295" s="507">
        <v>41781</v>
      </c>
      <c r="T1295" t="s">
        <v>5765</v>
      </c>
      <c r="U1295">
        <v>1050</v>
      </c>
      <c r="X1295">
        <v>10</v>
      </c>
      <c r="Y1295" t="s">
        <v>259</v>
      </c>
      <c r="AC1295" t="s">
        <v>177</v>
      </c>
      <c r="AD1295" t="s">
        <v>11364</v>
      </c>
      <c r="AE1295">
        <v>53320</v>
      </c>
      <c r="AF1295" t="s">
        <v>12054</v>
      </c>
      <c r="AI1295">
        <v>243989678</v>
      </c>
      <c r="AK1295" t="s">
        <v>4899</v>
      </c>
      <c r="AL1295">
        <v>0</v>
      </c>
      <c r="AM1295">
        <v>0</v>
      </c>
    </row>
    <row r="1296" spans="1:39" customFormat="1" ht="12.75">
      <c r="A1296">
        <v>4115177</v>
      </c>
      <c r="B1296" t="s">
        <v>1179</v>
      </c>
      <c r="C1296" t="s">
        <v>7529</v>
      </c>
      <c r="D1296">
        <v>4115177</v>
      </c>
      <c r="E1296" t="s">
        <v>169</v>
      </c>
      <c r="F1296" t="s">
        <v>169</v>
      </c>
      <c r="H1296" s="507">
        <v>42553</v>
      </c>
      <c r="I1296" t="s">
        <v>169</v>
      </c>
      <c r="J1296">
        <v>-9</v>
      </c>
      <c r="K1296" t="s">
        <v>8</v>
      </c>
      <c r="M1296" t="s">
        <v>2783</v>
      </c>
      <c r="N1296">
        <v>4410612</v>
      </c>
      <c r="O1296" t="s">
        <v>2843</v>
      </c>
      <c r="P1296" s="507">
        <v>44848</v>
      </c>
      <c r="Q1296" t="s">
        <v>187</v>
      </c>
      <c r="R1296" s="507">
        <v>44510</v>
      </c>
      <c r="S1296" s="507">
        <v>44811</v>
      </c>
      <c r="T1296" t="s">
        <v>181</v>
      </c>
      <c r="U1296">
        <v>500</v>
      </c>
      <c r="X1296">
        <v>5</v>
      </c>
      <c r="Y1296" t="s">
        <v>259</v>
      </c>
      <c r="AC1296" t="s">
        <v>177</v>
      </c>
      <c r="AD1296" t="s">
        <v>12055</v>
      </c>
      <c r="AE1296">
        <v>41250</v>
      </c>
      <c r="AF1296" t="s">
        <v>12056</v>
      </c>
      <c r="AI1296">
        <v>767266864</v>
      </c>
      <c r="AJ1296">
        <v>633328481</v>
      </c>
      <c r="AK1296" t="s">
        <v>7530</v>
      </c>
      <c r="AL1296">
        <v>0</v>
      </c>
      <c r="AM1296">
        <v>0</v>
      </c>
    </row>
    <row r="1297" spans="1:39" customFormat="1" ht="12.75">
      <c r="A1297">
        <v>3734528</v>
      </c>
      <c r="B1297" t="s">
        <v>2905</v>
      </c>
      <c r="C1297" t="s">
        <v>5828</v>
      </c>
      <c r="D1297">
        <v>3734528</v>
      </c>
      <c r="E1297" t="s">
        <v>169</v>
      </c>
      <c r="H1297" s="507">
        <v>43610</v>
      </c>
      <c r="I1297" t="s">
        <v>169</v>
      </c>
      <c r="J1297">
        <v>-9</v>
      </c>
      <c r="K1297" t="s">
        <v>8</v>
      </c>
      <c r="M1297" t="s">
        <v>175</v>
      </c>
      <c r="N1297">
        <v>4370439</v>
      </c>
      <c r="O1297" t="s">
        <v>2825</v>
      </c>
      <c r="P1297" s="507">
        <v>44845</v>
      </c>
      <c r="Q1297" t="s">
        <v>187</v>
      </c>
      <c r="R1297" s="507">
        <v>44845</v>
      </c>
      <c r="T1297" t="s">
        <v>5765</v>
      </c>
      <c r="U1297">
        <v>500</v>
      </c>
      <c r="X1297">
        <v>5</v>
      </c>
      <c r="Y1297" t="s">
        <v>259</v>
      </c>
      <c r="AC1297" t="s">
        <v>177</v>
      </c>
      <c r="AD1297" t="s">
        <v>12057</v>
      </c>
      <c r="AE1297">
        <v>37150</v>
      </c>
      <c r="AF1297" t="s">
        <v>12058</v>
      </c>
      <c r="AJ1297">
        <v>683091393</v>
      </c>
      <c r="AK1297" t="s">
        <v>12059</v>
      </c>
      <c r="AL1297">
        <v>0</v>
      </c>
      <c r="AM1297">
        <v>0</v>
      </c>
    </row>
    <row r="1298" spans="1:39" customFormat="1" ht="12.75">
      <c r="A1298">
        <v>725345</v>
      </c>
      <c r="B1298" t="s">
        <v>1180</v>
      </c>
      <c r="C1298" t="s">
        <v>1056</v>
      </c>
      <c r="D1298">
        <v>725345</v>
      </c>
      <c r="E1298" t="s">
        <v>166</v>
      </c>
      <c r="F1298" t="s">
        <v>166</v>
      </c>
      <c r="H1298" s="507">
        <v>26192</v>
      </c>
      <c r="I1298" t="s">
        <v>367</v>
      </c>
      <c r="J1298">
        <v>-60</v>
      </c>
      <c r="K1298" t="s">
        <v>8</v>
      </c>
      <c r="M1298" t="s">
        <v>236</v>
      </c>
      <c r="N1298">
        <v>12490064</v>
      </c>
      <c r="O1298" t="s">
        <v>2181</v>
      </c>
      <c r="P1298" s="507">
        <v>44788</v>
      </c>
      <c r="Q1298" t="s">
        <v>187</v>
      </c>
      <c r="R1298" s="507">
        <v>37432</v>
      </c>
      <c r="S1298" s="507">
        <v>44067</v>
      </c>
      <c r="T1298" t="s">
        <v>7255</v>
      </c>
      <c r="U1298">
        <v>951</v>
      </c>
      <c r="X1298">
        <v>9</v>
      </c>
      <c r="Y1298" t="s">
        <v>259</v>
      </c>
      <c r="AC1298" t="s">
        <v>177</v>
      </c>
      <c r="AD1298" t="s">
        <v>12060</v>
      </c>
      <c r="AE1298">
        <v>49490</v>
      </c>
      <c r="AF1298" t="s">
        <v>12061</v>
      </c>
      <c r="AI1298">
        <v>241893056</v>
      </c>
      <c r="AJ1298">
        <v>602521423</v>
      </c>
      <c r="AK1298" t="s">
        <v>4900</v>
      </c>
      <c r="AL1298">
        <v>0</v>
      </c>
      <c r="AM1298">
        <v>0</v>
      </c>
    </row>
    <row r="1299" spans="1:39" customFormat="1" ht="12.75">
      <c r="A1299">
        <v>8312102</v>
      </c>
      <c r="B1299" t="s">
        <v>1180</v>
      </c>
      <c r="C1299" t="s">
        <v>294</v>
      </c>
      <c r="D1299">
        <v>8312102</v>
      </c>
      <c r="E1299" t="s">
        <v>166</v>
      </c>
      <c r="F1299" t="s">
        <v>166</v>
      </c>
      <c r="H1299" s="507">
        <v>38089</v>
      </c>
      <c r="I1299" t="s">
        <v>7238</v>
      </c>
      <c r="J1299">
        <v>-19</v>
      </c>
      <c r="K1299" t="s">
        <v>168</v>
      </c>
      <c r="M1299" t="s">
        <v>203</v>
      </c>
      <c r="N1299">
        <v>8921190</v>
      </c>
      <c r="O1299" t="s">
        <v>204</v>
      </c>
      <c r="P1299" s="507">
        <v>44819</v>
      </c>
      <c r="Q1299" t="s">
        <v>187</v>
      </c>
      <c r="R1299" s="507">
        <v>40522</v>
      </c>
      <c r="S1299" s="507">
        <v>44809</v>
      </c>
      <c r="T1299" t="s">
        <v>181</v>
      </c>
      <c r="U1299">
        <v>2673</v>
      </c>
      <c r="V1299" t="s">
        <v>172</v>
      </c>
      <c r="W1299">
        <v>138</v>
      </c>
      <c r="X1299" t="s">
        <v>173</v>
      </c>
      <c r="Y1299" t="s">
        <v>259</v>
      </c>
      <c r="AB1299" s="507">
        <v>43647</v>
      </c>
      <c r="AC1299" t="s">
        <v>177</v>
      </c>
      <c r="AD1299" t="s">
        <v>12062</v>
      </c>
      <c r="AE1299">
        <v>83500</v>
      </c>
      <c r="AF1299" t="s">
        <v>12063</v>
      </c>
      <c r="AJ1299">
        <v>699755234</v>
      </c>
      <c r="AK1299" t="s">
        <v>4183</v>
      </c>
      <c r="AL1299">
        <v>0</v>
      </c>
      <c r="AM1299">
        <v>0</v>
      </c>
    </row>
    <row r="1300" spans="1:39" customFormat="1" ht="12.75">
      <c r="A1300">
        <v>4535271</v>
      </c>
      <c r="B1300" t="s">
        <v>8662</v>
      </c>
      <c r="C1300" t="s">
        <v>502</v>
      </c>
      <c r="D1300">
        <v>4535271</v>
      </c>
      <c r="E1300" t="s">
        <v>169</v>
      </c>
      <c r="H1300" s="507">
        <v>41000</v>
      </c>
      <c r="I1300" t="s">
        <v>245</v>
      </c>
      <c r="J1300">
        <v>-11</v>
      </c>
      <c r="K1300" t="s">
        <v>8</v>
      </c>
      <c r="M1300" t="s">
        <v>2764</v>
      </c>
      <c r="N1300">
        <v>4450410</v>
      </c>
      <c r="O1300" t="s">
        <v>3462</v>
      </c>
      <c r="P1300" s="507">
        <v>44819</v>
      </c>
      <c r="Q1300" t="s">
        <v>187</v>
      </c>
      <c r="R1300" s="507">
        <v>44819</v>
      </c>
      <c r="T1300" t="s">
        <v>5765</v>
      </c>
      <c r="U1300">
        <v>500</v>
      </c>
      <c r="X1300">
        <v>5</v>
      </c>
      <c r="Y1300" t="s">
        <v>259</v>
      </c>
      <c r="AC1300" t="s">
        <v>177</v>
      </c>
      <c r="AD1300" t="s">
        <v>9901</v>
      </c>
      <c r="AE1300">
        <v>45100</v>
      </c>
      <c r="AF1300" t="s">
        <v>12064</v>
      </c>
      <c r="AJ1300">
        <v>781845526</v>
      </c>
      <c r="AK1300" t="s">
        <v>8663</v>
      </c>
      <c r="AL1300">
        <v>1</v>
      </c>
      <c r="AM1300">
        <v>0</v>
      </c>
    </row>
    <row r="1301" spans="1:39" customFormat="1" ht="12.75">
      <c r="A1301">
        <v>3733470</v>
      </c>
      <c r="B1301" t="s">
        <v>7531</v>
      </c>
      <c r="C1301" t="s">
        <v>3962</v>
      </c>
      <c r="D1301">
        <v>3733470</v>
      </c>
      <c r="E1301" t="s">
        <v>169</v>
      </c>
      <c r="F1301" t="s">
        <v>169</v>
      </c>
      <c r="H1301" s="507">
        <v>41526</v>
      </c>
      <c r="I1301" t="s">
        <v>251</v>
      </c>
      <c r="J1301">
        <v>-10</v>
      </c>
      <c r="K1301" t="s">
        <v>8</v>
      </c>
      <c r="M1301" t="s">
        <v>175</v>
      </c>
      <c r="N1301">
        <v>4370694</v>
      </c>
      <c r="O1301" t="s">
        <v>2851</v>
      </c>
      <c r="P1301" s="507">
        <v>44814</v>
      </c>
      <c r="Q1301" t="s">
        <v>187</v>
      </c>
      <c r="R1301" s="507">
        <v>44544</v>
      </c>
      <c r="T1301" t="s">
        <v>5765</v>
      </c>
      <c r="U1301">
        <v>500</v>
      </c>
      <c r="X1301">
        <v>5</v>
      </c>
      <c r="Y1301" t="s">
        <v>259</v>
      </c>
      <c r="AC1301" t="s">
        <v>177</v>
      </c>
      <c r="AD1301" t="s">
        <v>11069</v>
      </c>
      <c r="AE1301">
        <v>37320</v>
      </c>
      <c r="AF1301" t="s">
        <v>12065</v>
      </c>
      <c r="AJ1301">
        <v>677501423</v>
      </c>
      <c r="AK1301" t="s">
        <v>7532</v>
      </c>
      <c r="AL1301">
        <v>0</v>
      </c>
      <c r="AM1301">
        <v>0</v>
      </c>
    </row>
    <row r="1302" spans="1:39" customFormat="1" ht="12.75">
      <c r="A1302">
        <v>7525136</v>
      </c>
      <c r="B1302" t="s">
        <v>3590</v>
      </c>
      <c r="C1302" t="s">
        <v>668</v>
      </c>
      <c r="D1302">
        <v>7525136</v>
      </c>
      <c r="E1302" t="s">
        <v>166</v>
      </c>
      <c r="F1302" t="s">
        <v>166</v>
      </c>
      <c r="H1302" s="507">
        <v>40555</v>
      </c>
      <c r="I1302" t="s">
        <v>267</v>
      </c>
      <c r="J1302">
        <v>-12</v>
      </c>
      <c r="K1302" t="s">
        <v>168</v>
      </c>
      <c r="M1302" t="s">
        <v>263</v>
      </c>
      <c r="N1302">
        <v>8750249</v>
      </c>
      <c r="O1302" t="s">
        <v>703</v>
      </c>
      <c r="P1302" s="507">
        <v>44817</v>
      </c>
      <c r="Q1302" t="s">
        <v>187</v>
      </c>
      <c r="R1302" s="507">
        <v>43487</v>
      </c>
      <c r="T1302" t="s">
        <v>5765</v>
      </c>
      <c r="U1302">
        <v>623</v>
      </c>
      <c r="X1302">
        <v>6</v>
      </c>
      <c r="Y1302" t="s">
        <v>259</v>
      </c>
      <c r="AC1302" t="s">
        <v>177</v>
      </c>
      <c r="AD1302" t="s">
        <v>11315</v>
      </c>
      <c r="AE1302">
        <v>75014</v>
      </c>
      <c r="AF1302" t="s">
        <v>12066</v>
      </c>
      <c r="AJ1302">
        <v>630143817</v>
      </c>
      <c r="AK1302" t="s">
        <v>4184</v>
      </c>
      <c r="AL1302">
        <v>0</v>
      </c>
      <c r="AM1302">
        <v>0</v>
      </c>
    </row>
    <row r="1303" spans="1:39" customFormat="1" ht="12.75">
      <c r="A1303">
        <v>61505</v>
      </c>
      <c r="B1303" t="s">
        <v>1183</v>
      </c>
      <c r="C1303" t="s">
        <v>1112</v>
      </c>
      <c r="D1303">
        <v>61505</v>
      </c>
      <c r="E1303" t="s">
        <v>166</v>
      </c>
      <c r="F1303" t="s">
        <v>166</v>
      </c>
      <c r="H1303" s="507">
        <v>27967</v>
      </c>
      <c r="I1303" t="s">
        <v>192</v>
      </c>
      <c r="J1303">
        <v>-50</v>
      </c>
      <c r="K1303" t="s">
        <v>168</v>
      </c>
      <c r="M1303" t="s">
        <v>170</v>
      </c>
      <c r="N1303">
        <v>8931057</v>
      </c>
      <c r="O1303" t="s">
        <v>3789</v>
      </c>
      <c r="P1303" s="507">
        <v>44814</v>
      </c>
      <c r="Q1303" t="s">
        <v>187</v>
      </c>
      <c r="R1303" s="507">
        <v>37432</v>
      </c>
      <c r="S1303" s="507">
        <v>44056</v>
      </c>
      <c r="T1303" t="s">
        <v>7255</v>
      </c>
      <c r="U1303">
        <v>2428</v>
      </c>
      <c r="V1303" t="s">
        <v>172</v>
      </c>
      <c r="W1303">
        <v>301</v>
      </c>
      <c r="X1303" t="s">
        <v>173</v>
      </c>
      <c r="Y1303" t="s">
        <v>259</v>
      </c>
      <c r="AB1303" s="507">
        <v>44743</v>
      </c>
      <c r="AC1303" t="s">
        <v>177</v>
      </c>
      <c r="AD1303" t="s">
        <v>9736</v>
      </c>
      <c r="AE1303">
        <v>93160</v>
      </c>
      <c r="AF1303" t="s">
        <v>12067</v>
      </c>
      <c r="AJ1303">
        <v>661792188</v>
      </c>
      <c r="AK1303" t="s">
        <v>4185</v>
      </c>
      <c r="AL1303">
        <v>0</v>
      </c>
      <c r="AM1303">
        <v>0</v>
      </c>
    </row>
    <row r="1304" spans="1:39" customFormat="1" ht="12.75">
      <c r="A1304">
        <v>9259393</v>
      </c>
      <c r="B1304" t="s">
        <v>12068</v>
      </c>
      <c r="C1304" t="s">
        <v>487</v>
      </c>
      <c r="D1304">
        <v>9259393</v>
      </c>
      <c r="E1304" t="s">
        <v>169</v>
      </c>
      <c r="H1304" s="507">
        <v>41729</v>
      </c>
      <c r="I1304" t="s">
        <v>169</v>
      </c>
      <c r="J1304">
        <v>-9</v>
      </c>
      <c r="K1304" t="s">
        <v>8</v>
      </c>
      <c r="M1304" t="s">
        <v>203</v>
      </c>
      <c r="N1304">
        <v>8921190</v>
      </c>
      <c r="O1304" t="s">
        <v>204</v>
      </c>
      <c r="P1304" s="507">
        <v>44851</v>
      </c>
      <c r="Q1304" t="s">
        <v>187</v>
      </c>
      <c r="R1304" s="507">
        <v>44851</v>
      </c>
      <c r="T1304" t="s">
        <v>5765</v>
      </c>
      <c r="U1304">
        <v>500</v>
      </c>
      <c r="X1304">
        <v>5</v>
      </c>
      <c r="Y1304" t="s">
        <v>259</v>
      </c>
      <c r="AC1304" t="s">
        <v>177</v>
      </c>
      <c r="AD1304" t="s">
        <v>12069</v>
      </c>
      <c r="AE1304">
        <v>92130</v>
      </c>
      <c r="AF1304" t="s">
        <v>12070</v>
      </c>
      <c r="AJ1304">
        <v>680239974</v>
      </c>
      <c r="AK1304" t="s">
        <v>12071</v>
      </c>
      <c r="AL1304">
        <v>0</v>
      </c>
      <c r="AM1304">
        <v>0</v>
      </c>
    </row>
    <row r="1305" spans="1:39" customFormat="1" ht="12.75">
      <c r="A1305">
        <v>565823</v>
      </c>
      <c r="B1305" t="s">
        <v>3115</v>
      </c>
      <c r="C1305" t="s">
        <v>304</v>
      </c>
      <c r="D1305">
        <v>565823</v>
      </c>
      <c r="E1305" t="s">
        <v>166</v>
      </c>
      <c r="F1305" t="s">
        <v>166</v>
      </c>
      <c r="H1305" s="507">
        <v>30183</v>
      </c>
      <c r="I1305" t="s">
        <v>192</v>
      </c>
      <c r="J1305">
        <v>-50</v>
      </c>
      <c r="K1305" t="s">
        <v>168</v>
      </c>
      <c r="M1305" t="s">
        <v>217</v>
      </c>
      <c r="N1305">
        <v>3560020</v>
      </c>
      <c r="O1305" t="s">
        <v>3047</v>
      </c>
      <c r="P1305" s="507">
        <v>44810</v>
      </c>
      <c r="Q1305" t="s">
        <v>187</v>
      </c>
      <c r="R1305" s="507">
        <v>37432</v>
      </c>
      <c r="S1305" s="507">
        <v>44050</v>
      </c>
      <c r="T1305" t="s">
        <v>7255</v>
      </c>
      <c r="U1305">
        <v>1849</v>
      </c>
      <c r="X1305">
        <v>18</v>
      </c>
      <c r="Y1305" t="s">
        <v>259</v>
      </c>
      <c r="AC1305" t="s">
        <v>177</v>
      </c>
      <c r="AD1305" t="s">
        <v>6338</v>
      </c>
      <c r="AE1305">
        <v>56190</v>
      </c>
      <c r="AF1305" t="s">
        <v>12072</v>
      </c>
      <c r="AJ1305">
        <v>652352558</v>
      </c>
      <c r="AK1305" t="s">
        <v>5296</v>
      </c>
      <c r="AL1305">
        <v>0</v>
      </c>
      <c r="AM1305">
        <v>0</v>
      </c>
    </row>
    <row r="1306" spans="1:39" customFormat="1" ht="12.75">
      <c r="A1306">
        <v>7226333</v>
      </c>
      <c r="B1306" t="s">
        <v>3958</v>
      </c>
      <c r="C1306" t="s">
        <v>9465</v>
      </c>
      <c r="D1306">
        <v>7226333</v>
      </c>
      <c r="E1306" t="s">
        <v>169</v>
      </c>
      <c r="H1306" s="507">
        <v>43186</v>
      </c>
      <c r="I1306" t="s">
        <v>169</v>
      </c>
      <c r="J1306">
        <v>-9</v>
      </c>
      <c r="K1306" t="s">
        <v>8</v>
      </c>
      <c r="M1306" t="s">
        <v>2152</v>
      </c>
      <c r="N1306">
        <v>12720005</v>
      </c>
      <c r="O1306" t="s">
        <v>8151</v>
      </c>
      <c r="P1306" s="507">
        <v>44804</v>
      </c>
      <c r="Q1306" t="s">
        <v>187</v>
      </c>
      <c r="R1306" s="507">
        <v>44804</v>
      </c>
      <c r="T1306" t="s">
        <v>5765</v>
      </c>
      <c r="U1306">
        <v>500</v>
      </c>
      <c r="X1306">
        <v>5</v>
      </c>
      <c r="Y1306" t="s">
        <v>259</v>
      </c>
      <c r="AC1306" t="s">
        <v>177</v>
      </c>
      <c r="AD1306" t="s">
        <v>12073</v>
      </c>
      <c r="AE1306">
        <v>72380</v>
      </c>
      <c r="AF1306" t="s">
        <v>12074</v>
      </c>
      <c r="AI1306">
        <v>676228729</v>
      </c>
      <c r="AJ1306">
        <v>778697945</v>
      </c>
      <c r="AK1306" t="s">
        <v>6792</v>
      </c>
      <c r="AL1306">
        <v>0</v>
      </c>
      <c r="AM1306">
        <v>0</v>
      </c>
    </row>
    <row r="1307" spans="1:39" customFormat="1" ht="12.75">
      <c r="A1307">
        <v>7225255</v>
      </c>
      <c r="B1307" t="s">
        <v>3958</v>
      </c>
      <c r="C1307" t="s">
        <v>1602</v>
      </c>
      <c r="D1307">
        <v>7225255</v>
      </c>
      <c r="E1307" t="s">
        <v>169</v>
      </c>
      <c r="F1307" t="s">
        <v>169</v>
      </c>
      <c r="H1307" s="507">
        <v>42289</v>
      </c>
      <c r="I1307" t="s">
        <v>169</v>
      </c>
      <c r="J1307">
        <v>-9</v>
      </c>
      <c r="K1307" t="s">
        <v>8</v>
      </c>
      <c r="M1307" t="s">
        <v>2152</v>
      </c>
      <c r="N1307">
        <v>12720005</v>
      </c>
      <c r="O1307" t="s">
        <v>8151</v>
      </c>
      <c r="P1307" s="507">
        <v>44804</v>
      </c>
      <c r="Q1307" t="s">
        <v>187</v>
      </c>
      <c r="R1307" s="507">
        <v>44459</v>
      </c>
      <c r="T1307" t="s">
        <v>5765</v>
      </c>
      <c r="U1307">
        <v>500</v>
      </c>
      <c r="X1307">
        <v>5</v>
      </c>
      <c r="Y1307" t="s">
        <v>259</v>
      </c>
      <c r="AC1307" t="s">
        <v>177</v>
      </c>
      <c r="AD1307" t="s">
        <v>12075</v>
      </c>
      <c r="AE1307">
        <v>72380</v>
      </c>
      <c r="AF1307" t="s">
        <v>12076</v>
      </c>
      <c r="AI1307">
        <v>778697945</v>
      </c>
      <c r="AJ1307">
        <v>676228729</v>
      </c>
      <c r="AK1307" t="s">
        <v>6792</v>
      </c>
      <c r="AL1307">
        <v>1</v>
      </c>
      <c r="AM1307">
        <v>1</v>
      </c>
    </row>
    <row r="1308" spans="1:39" customFormat="1" ht="12.75">
      <c r="A1308">
        <v>7212891</v>
      </c>
      <c r="B1308" t="s">
        <v>2458</v>
      </c>
      <c r="C1308" t="s">
        <v>992</v>
      </c>
      <c r="D1308">
        <v>7212891</v>
      </c>
      <c r="E1308" t="s">
        <v>166</v>
      </c>
      <c r="F1308" t="s">
        <v>166</v>
      </c>
      <c r="H1308" s="507">
        <v>36380</v>
      </c>
      <c r="I1308" t="s">
        <v>167</v>
      </c>
      <c r="J1308">
        <v>-40</v>
      </c>
      <c r="K1308" t="s">
        <v>8</v>
      </c>
      <c r="M1308" t="s">
        <v>2152</v>
      </c>
      <c r="N1308">
        <v>12720104</v>
      </c>
      <c r="O1308" t="s">
        <v>2160</v>
      </c>
      <c r="P1308" s="507">
        <v>44815</v>
      </c>
      <c r="Q1308" t="s">
        <v>187</v>
      </c>
      <c r="R1308" s="507">
        <v>39009</v>
      </c>
      <c r="S1308" s="507">
        <v>44084</v>
      </c>
      <c r="T1308" t="s">
        <v>7255</v>
      </c>
      <c r="U1308">
        <v>1342</v>
      </c>
      <c r="X1308">
        <v>13</v>
      </c>
      <c r="Y1308" t="s">
        <v>259</v>
      </c>
      <c r="AC1308" t="s">
        <v>177</v>
      </c>
      <c r="AD1308" t="s">
        <v>10438</v>
      </c>
      <c r="AE1308">
        <v>72000</v>
      </c>
      <c r="AF1308" t="s">
        <v>12077</v>
      </c>
      <c r="AI1308">
        <v>243811092</v>
      </c>
      <c r="AJ1308">
        <v>786257881</v>
      </c>
      <c r="AK1308" t="s">
        <v>9466</v>
      </c>
      <c r="AL1308">
        <v>0</v>
      </c>
      <c r="AM1308">
        <v>0</v>
      </c>
    </row>
    <row r="1309" spans="1:39" customFormat="1" ht="12.75">
      <c r="A1309">
        <v>9535958</v>
      </c>
      <c r="B1309" t="s">
        <v>1185</v>
      </c>
      <c r="C1309" t="s">
        <v>2571</v>
      </c>
      <c r="D1309">
        <v>9535958</v>
      </c>
      <c r="E1309" t="s">
        <v>166</v>
      </c>
      <c r="F1309" t="s">
        <v>166</v>
      </c>
      <c r="H1309" s="507">
        <v>38923</v>
      </c>
      <c r="I1309" t="s">
        <v>198</v>
      </c>
      <c r="J1309">
        <v>-17</v>
      </c>
      <c r="K1309" t="s">
        <v>8</v>
      </c>
      <c r="M1309" t="s">
        <v>232</v>
      </c>
      <c r="N1309">
        <v>8951411</v>
      </c>
      <c r="O1309" t="s">
        <v>282</v>
      </c>
      <c r="P1309" s="507">
        <v>44780</v>
      </c>
      <c r="Q1309" t="s">
        <v>187</v>
      </c>
      <c r="R1309" s="507">
        <v>42642</v>
      </c>
      <c r="T1309" t="s">
        <v>5765</v>
      </c>
      <c r="U1309">
        <v>1366</v>
      </c>
      <c r="X1309">
        <v>13</v>
      </c>
      <c r="Y1309" t="s">
        <v>259</v>
      </c>
      <c r="AC1309" t="s">
        <v>177</v>
      </c>
      <c r="AD1309" t="s">
        <v>10035</v>
      </c>
      <c r="AE1309">
        <v>95120</v>
      </c>
      <c r="AF1309" t="s">
        <v>12078</v>
      </c>
      <c r="AI1309">
        <v>130720992</v>
      </c>
      <c r="AJ1309" t="s">
        <v>7533</v>
      </c>
      <c r="AK1309" t="s">
        <v>7534</v>
      </c>
      <c r="AL1309">
        <v>0</v>
      </c>
      <c r="AM1309">
        <v>0</v>
      </c>
    </row>
    <row r="1310" spans="1:39" customFormat="1" ht="12.75">
      <c r="A1310">
        <v>379147</v>
      </c>
      <c r="B1310" t="s">
        <v>1186</v>
      </c>
      <c r="C1310" t="s">
        <v>738</v>
      </c>
      <c r="D1310">
        <v>379147</v>
      </c>
      <c r="E1310" t="s">
        <v>166</v>
      </c>
      <c r="F1310" t="s">
        <v>166</v>
      </c>
      <c r="H1310" s="507">
        <v>32336</v>
      </c>
      <c r="I1310" t="s">
        <v>167</v>
      </c>
      <c r="J1310">
        <v>-40</v>
      </c>
      <c r="K1310" t="s">
        <v>8</v>
      </c>
      <c r="M1310" t="s">
        <v>217</v>
      </c>
      <c r="N1310">
        <v>3560033</v>
      </c>
      <c r="O1310" t="s">
        <v>3059</v>
      </c>
      <c r="P1310" s="507">
        <v>44827</v>
      </c>
      <c r="Q1310" t="s">
        <v>187</v>
      </c>
      <c r="R1310" s="507">
        <v>37432</v>
      </c>
      <c r="S1310" s="507">
        <v>44456</v>
      </c>
      <c r="T1310" t="s">
        <v>7255</v>
      </c>
      <c r="U1310">
        <v>832</v>
      </c>
      <c r="X1310">
        <v>8</v>
      </c>
      <c r="Y1310" t="s">
        <v>259</v>
      </c>
      <c r="AC1310" t="s">
        <v>177</v>
      </c>
      <c r="AD1310" t="s">
        <v>10152</v>
      </c>
      <c r="AE1310">
        <v>56100</v>
      </c>
      <c r="AF1310" t="s">
        <v>12079</v>
      </c>
      <c r="AJ1310">
        <v>688412886</v>
      </c>
      <c r="AK1310" t="s">
        <v>5297</v>
      </c>
      <c r="AL1310">
        <v>0</v>
      </c>
      <c r="AM1310">
        <v>0</v>
      </c>
    </row>
    <row r="1311" spans="1:39" customFormat="1" ht="12.75">
      <c r="A1311">
        <v>9213855</v>
      </c>
      <c r="B1311" t="s">
        <v>1186</v>
      </c>
      <c r="C1311" t="s">
        <v>1187</v>
      </c>
      <c r="D1311">
        <v>9213855</v>
      </c>
      <c r="E1311" t="s">
        <v>166</v>
      </c>
      <c r="F1311" t="s">
        <v>166</v>
      </c>
      <c r="H1311" s="507">
        <v>30934</v>
      </c>
      <c r="I1311" t="s">
        <v>167</v>
      </c>
      <c r="J1311">
        <v>-40</v>
      </c>
      <c r="K1311" t="s">
        <v>168</v>
      </c>
      <c r="M1311" t="s">
        <v>203</v>
      </c>
      <c r="N1311">
        <v>8920025</v>
      </c>
      <c r="O1311" t="s">
        <v>213</v>
      </c>
      <c r="P1311" s="507">
        <v>44818</v>
      </c>
      <c r="Q1311" t="s">
        <v>187</v>
      </c>
      <c r="R1311" s="507">
        <v>37432</v>
      </c>
      <c r="S1311" s="507">
        <v>44818</v>
      </c>
      <c r="T1311" t="s">
        <v>181</v>
      </c>
      <c r="U1311">
        <v>2532</v>
      </c>
      <c r="V1311" t="s">
        <v>172</v>
      </c>
      <c r="W1311">
        <v>216</v>
      </c>
      <c r="X1311" t="s">
        <v>173</v>
      </c>
      <c r="Y1311" t="s">
        <v>259</v>
      </c>
      <c r="AC1311" t="s">
        <v>177</v>
      </c>
      <c r="AD1311" t="s">
        <v>10504</v>
      </c>
      <c r="AE1311">
        <v>95110</v>
      </c>
      <c r="AF1311" t="s">
        <v>12080</v>
      </c>
      <c r="AJ1311">
        <v>609333945</v>
      </c>
      <c r="AK1311" t="s">
        <v>4186</v>
      </c>
      <c r="AL1311">
        <v>0</v>
      </c>
      <c r="AM1311">
        <v>0</v>
      </c>
    </row>
    <row r="1312" spans="1:39" customFormat="1" ht="12.75">
      <c r="A1312">
        <v>9153257</v>
      </c>
      <c r="B1312" t="s">
        <v>8664</v>
      </c>
      <c r="C1312" t="s">
        <v>3899</v>
      </c>
      <c r="D1312">
        <v>9153257</v>
      </c>
      <c r="E1312" t="s">
        <v>169</v>
      </c>
      <c r="H1312" s="507">
        <v>40922</v>
      </c>
      <c r="I1312" t="s">
        <v>245</v>
      </c>
      <c r="J1312">
        <v>-11</v>
      </c>
      <c r="K1312" t="s">
        <v>8</v>
      </c>
      <c r="M1312" t="s">
        <v>275</v>
      </c>
      <c r="N1312">
        <v>8910861</v>
      </c>
      <c r="O1312" t="s">
        <v>3563</v>
      </c>
      <c r="P1312" s="507">
        <v>44825</v>
      </c>
      <c r="Q1312" t="s">
        <v>187</v>
      </c>
      <c r="R1312" s="507">
        <v>44825</v>
      </c>
      <c r="T1312" t="s">
        <v>5765</v>
      </c>
      <c r="U1312">
        <v>500</v>
      </c>
      <c r="X1312">
        <v>5</v>
      </c>
      <c r="Y1312" t="s">
        <v>259</v>
      </c>
      <c r="AC1312" t="s">
        <v>177</v>
      </c>
      <c r="AD1312" t="s">
        <v>10027</v>
      </c>
      <c r="AE1312">
        <v>91120</v>
      </c>
      <c r="AF1312" t="s">
        <v>12081</v>
      </c>
      <c r="AK1312" t="s">
        <v>8665</v>
      </c>
      <c r="AL1312">
        <v>0</v>
      </c>
      <c r="AM1312">
        <v>0</v>
      </c>
    </row>
    <row r="1313" spans="1:39" customFormat="1" ht="12.75">
      <c r="A1313">
        <v>3532792</v>
      </c>
      <c r="B1313" t="s">
        <v>3116</v>
      </c>
      <c r="C1313" t="s">
        <v>257</v>
      </c>
      <c r="D1313">
        <v>3532792</v>
      </c>
      <c r="E1313" t="s">
        <v>166</v>
      </c>
      <c r="F1313" t="s">
        <v>166</v>
      </c>
      <c r="H1313" s="507">
        <v>37994</v>
      </c>
      <c r="I1313" t="s">
        <v>7238</v>
      </c>
      <c r="J1313">
        <v>-19</v>
      </c>
      <c r="K1313" t="s">
        <v>168</v>
      </c>
      <c r="M1313" t="s">
        <v>178</v>
      </c>
      <c r="N1313">
        <v>3350016</v>
      </c>
      <c r="O1313" t="s">
        <v>220</v>
      </c>
      <c r="P1313" s="507">
        <v>44824</v>
      </c>
      <c r="Q1313" t="s">
        <v>187</v>
      </c>
      <c r="R1313" s="507">
        <v>41229</v>
      </c>
      <c r="S1313" s="507">
        <v>44086</v>
      </c>
      <c r="T1313" t="s">
        <v>7255</v>
      </c>
      <c r="U1313">
        <v>1654</v>
      </c>
      <c r="X1313">
        <v>16</v>
      </c>
      <c r="Y1313" t="s">
        <v>259</v>
      </c>
      <c r="AC1313" t="s">
        <v>177</v>
      </c>
      <c r="AD1313" t="s">
        <v>10553</v>
      </c>
      <c r="AE1313">
        <v>35510</v>
      </c>
      <c r="AF1313" t="s">
        <v>12082</v>
      </c>
      <c r="AI1313">
        <v>971535139</v>
      </c>
      <c r="AJ1313">
        <v>608012503</v>
      </c>
      <c r="AK1313" t="s">
        <v>5298</v>
      </c>
      <c r="AL1313">
        <v>1</v>
      </c>
      <c r="AM1313">
        <v>0</v>
      </c>
    </row>
    <row r="1314" spans="1:39" customFormat="1" ht="12.75">
      <c r="A1314">
        <v>9518245</v>
      </c>
      <c r="B1314" t="s">
        <v>6601</v>
      </c>
      <c r="C1314" t="s">
        <v>391</v>
      </c>
      <c r="D1314">
        <v>9518245</v>
      </c>
      <c r="E1314" t="s">
        <v>166</v>
      </c>
      <c r="F1314" t="s">
        <v>166</v>
      </c>
      <c r="H1314" s="507">
        <v>32834</v>
      </c>
      <c r="I1314" t="s">
        <v>167</v>
      </c>
      <c r="J1314">
        <v>-40</v>
      </c>
      <c r="K1314" t="s">
        <v>8</v>
      </c>
      <c r="M1314" t="s">
        <v>232</v>
      </c>
      <c r="N1314">
        <v>8950553</v>
      </c>
      <c r="O1314" t="s">
        <v>255</v>
      </c>
      <c r="P1314" s="507">
        <v>44820</v>
      </c>
      <c r="Q1314" t="s">
        <v>187</v>
      </c>
      <c r="R1314" s="507">
        <v>37432</v>
      </c>
      <c r="S1314" s="507">
        <v>44099</v>
      </c>
      <c r="T1314" t="s">
        <v>7255</v>
      </c>
      <c r="U1314">
        <v>1139</v>
      </c>
      <c r="X1314">
        <v>11</v>
      </c>
      <c r="Y1314" t="s">
        <v>259</v>
      </c>
      <c r="AB1314" s="507">
        <v>43647</v>
      </c>
      <c r="AC1314" t="s">
        <v>177</v>
      </c>
      <c r="AD1314" t="s">
        <v>11568</v>
      </c>
      <c r="AE1314">
        <v>95130</v>
      </c>
      <c r="AF1314" t="s">
        <v>12083</v>
      </c>
      <c r="AJ1314">
        <v>633004372</v>
      </c>
      <c r="AK1314" t="s">
        <v>6602</v>
      </c>
      <c r="AL1314">
        <v>0</v>
      </c>
      <c r="AM1314">
        <v>0</v>
      </c>
    </row>
    <row r="1315" spans="1:39" customFormat="1" ht="12.75">
      <c r="A1315">
        <v>3530363</v>
      </c>
      <c r="B1315" t="s">
        <v>3117</v>
      </c>
      <c r="C1315" t="s">
        <v>631</v>
      </c>
      <c r="D1315">
        <v>3530363</v>
      </c>
      <c r="E1315" t="s">
        <v>166</v>
      </c>
      <c r="F1315" t="s">
        <v>166</v>
      </c>
      <c r="H1315" s="507">
        <v>36627</v>
      </c>
      <c r="I1315" t="s">
        <v>167</v>
      </c>
      <c r="J1315">
        <v>-40</v>
      </c>
      <c r="K1315" t="s">
        <v>168</v>
      </c>
      <c r="M1315" t="s">
        <v>178</v>
      </c>
      <c r="N1315">
        <v>3350169</v>
      </c>
      <c r="O1315" t="s">
        <v>7379</v>
      </c>
      <c r="P1315" s="507">
        <v>44821</v>
      </c>
      <c r="Q1315" t="s">
        <v>187</v>
      </c>
      <c r="R1315" s="507">
        <v>40478</v>
      </c>
      <c r="S1315" s="507">
        <v>44581</v>
      </c>
      <c r="T1315" t="s">
        <v>7255</v>
      </c>
      <c r="U1315">
        <v>1663</v>
      </c>
      <c r="X1315">
        <v>16</v>
      </c>
      <c r="Y1315" t="s">
        <v>259</v>
      </c>
      <c r="AB1315" s="507">
        <v>44572</v>
      </c>
      <c r="AC1315" t="s">
        <v>177</v>
      </c>
      <c r="AD1315" t="s">
        <v>9945</v>
      </c>
      <c r="AE1315">
        <v>35530</v>
      </c>
      <c r="AF1315" t="s">
        <v>12084</v>
      </c>
      <c r="AG1315" t="s">
        <v>12085</v>
      </c>
      <c r="AJ1315">
        <v>683247896</v>
      </c>
      <c r="AK1315" t="s">
        <v>5299</v>
      </c>
      <c r="AL1315">
        <v>0</v>
      </c>
      <c r="AM1315">
        <v>0</v>
      </c>
    </row>
    <row r="1316" spans="1:39" customFormat="1" ht="12.75">
      <c r="A1316">
        <v>2940837</v>
      </c>
      <c r="B1316" t="s">
        <v>7536</v>
      </c>
      <c r="C1316" t="s">
        <v>545</v>
      </c>
      <c r="D1316">
        <v>2940837</v>
      </c>
      <c r="E1316" t="s">
        <v>166</v>
      </c>
      <c r="F1316" t="s">
        <v>166</v>
      </c>
      <c r="H1316" s="507">
        <v>40959</v>
      </c>
      <c r="I1316" t="s">
        <v>245</v>
      </c>
      <c r="J1316">
        <v>-11</v>
      </c>
      <c r="K1316" t="s">
        <v>8</v>
      </c>
      <c r="M1316" t="s">
        <v>3025</v>
      </c>
      <c r="N1316">
        <v>3290276</v>
      </c>
      <c r="O1316" t="s">
        <v>3905</v>
      </c>
      <c r="P1316" s="507">
        <v>44826</v>
      </c>
      <c r="Q1316" t="s">
        <v>187</v>
      </c>
      <c r="R1316" s="507">
        <v>43773</v>
      </c>
      <c r="T1316" t="s">
        <v>5765</v>
      </c>
      <c r="U1316">
        <v>500</v>
      </c>
      <c r="X1316">
        <v>5</v>
      </c>
      <c r="Y1316" t="s">
        <v>259</v>
      </c>
      <c r="AC1316" t="s">
        <v>177</v>
      </c>
      <c r="AD1316" t="s">
        <v>12086</v>
      </c>
      <c r="AE1316">
        <v>29570</v>
      </c>
      <c r="AF1316" t="s">
        <v>12087</v>
      </c>
      <c r="AJ1316">
        <v>652521743</v>
      </c>
      <c r="AK1316" t="s">
        <v>7537</v>
      </c>
      <c r="AL1316">
        <v>0</v>
      </c>
      <c r="AM1316">
        <v>0</v>
      </c>
    </row>
    <row r="1317" spans="1:39" customFormat="1" ht="12.75">
      <c r="A1317">
        <v>9459438</v>
      </c>
      <c r="B1317" t="s">
        <v>3591</v>
      </c>
      <c r="C1317" t="s">
        <v>768</v>
      </c>
      <c r="D1317">
        <v>9459438</v>
      </c>
      <c r="E1317" t="s">
        <v>166</v>
      </c>
      <c r="F1317" t="s">
        <v>166</v>
      </c>
      <c r="H1317" s="507">
        <v>40473</v>
      </c>
      <c r="I1317" t="s">
        <v>254</v>
      </c>
      <c r="J1317">
        <v>-13</v>
      </c>
      <c r="K1317" t="s">
        <v>168</v>
      </c>
      <c r="M1317" t="s">
        <v>246</v>
      </c>
      <c r="N1317">
        <v>8940976</v>
      </c>
      <c r="O1317" t="s">
        <v>3791</v>
      </c>
      <c r="P1317" s="507">
        <v>44817</v>
      </c>
      <c r="Q1317" t="s">
        <v>187</v>
      </c>
      <c r="R1317" s="507">
        <v>43410</v>
      </c>
      <c r="T1317" t="s">
        <v>5765</v>
      </c>
      <c r="U1317">
        <v>762</v>
      </c>
      <c r="X1317">
        <v>7</v>
      </c>
      <c r="Y1317" t="s">
        <v>259</v>
      </c>
      <c r="AC1317" t="s">
        <v>177</v>
      </c>
      <c r="AD1317" t="s">
        <v>9810</v>
      </c>
      <c r="AE1317">
        <v>94100</v>
      </c>
      <c r="AF1317" t="s">
        <v>12088</v>
      </c>
      <c r="AK1317" t="s">
        <v>4187</v>
      </c>
      <c r="AL1317">
        <v>0</v>
      </c>
      <c r="AM1317">
        <v>0</v>
      </c>
    </row>
    <row r="1318" spans="1:39" customFormat="1" ht="12.75">
      <c r="A1318">
        <v>9541489</v>
      </c>
      <c r="B1318" t="s">
        <v>12089</v>
      </c>
      <c r="C1318" t="s">
        <v>12090</v>
      </c>
      <c r="D1318">
        <v>9541489</v>
      </c>
      <c r="E1318" t="s">
        <v>169</v>
      </c>
      <c r="H1318" s="507">
        <v>41264</v>
      </c>
      <c r="I1318" t="s">
        <v>245</v>
      </c>
      <c r="J1318">
        <v>-11</v>
      </c>
      <c r="K1318" t="s">
        <v>8</v>
      </c>
      <c r="M1318" t="s">
        <v>232</v>
      </c>
      <c r="N1318">
        <v>8951261</v>
      </c>
      <c r="O1318" t="s">
        <v>709</v>
      </c>
      <c r="P1318" s="507">
        <v>44851</v>
      </c>
      <c r="Q1318" t="s">
        <v>187</v>
      </c>
      <c r="R1318" s="507">
        <v>44851</v>
      </c>
      <c r="S1318" s="507">
        <v>44821</v>
      </c>
      <c r="T1318" t="s">
        <v>181</v>
      </c>
      <c r="U1318">
        <v>500</v>
      </c>
      <c r="X1318">
        <v>5</v>
      </c>
      <c r="Y1318" t="s">
        <v>259</v>
      </c>
      <c r="AC1318" t="s">
        <v>177</v>
      </c>
      <c r="AD1318" t="s">
        <v>12021</v>
      </c>
      <c r="AE1318">
        <v>95170</v>
      </c>
      <c r="AF1318" t="s">
        <v>12091</v>
      </c>
      <c r="AI1318">
        <v>627742443</v>
      </c>
      <c r="AJ1318">
        <v>620668877</v>
      </c>
      <c r="AK1318" t="s">
        <v>12092</v>
      </c>
      <c r="AL1318">
        <v>0</v>
      </c>
      <c r="AM1318">
        <v>0</v>
      </c>
    </row>
    <row r="1319" spans="1:39" customFormat="1" ht="12.75">
      <c r="A1319">
        <v>9541490</v>
      </c>
      <c r="B1319" t="s">
        <v>12089</v>
      </c>
      <c r="C1319" t="s">
        <v>595</v>
      </c>
      <c r="D1319">
        <v>9541490</v>
      </c>
      <c r="E1319" t="s">
        <v>169</v>
      </c>
      <c r="H1319" s="507">
        <v>41800</v>
      </c>
      <c r="I1319" t="s">
        <v>169</v>
      </c>
      <c r="J1319">
        <v>-9</v>
      </c>
      <c r="K1319" t="s">
        <v>8</v>
      </c>
      <c r="M1319" t="s">
        <v>232</v>
      </c>
      <c r="N1319">
        <v>8951261</v>
      </c>
      <c r="O1319" t="s">
        <v>709</v>
      </c>
      <c r="P1319" s="507">
        <v>44851</v>
      </c>
      <c r="Q1319" t="s">
        <v>187</v>
      </c>
      <c r="R1319" s="507">
        <v>44851</v>
      </c>
      <c r="S1319" s="507">
        <v>44821</v>
      </c>
      <c r="T1319" t="s">
        <v>181</v>
      </c>
      <c r="U1319">
        <v>500</v>
      </c>
      <c r="X1319">
        <v>5</v>
      </c>
      <c r="Y1319" t="s">
        <v>259</v>
      </c>
      <c r="AC1319" t="s">
        <v>177</v>
      </c>
      <c r="AD1319" t="s">
        <v>12021</v>
      </c>
      <c r="AE1319">
        <v>95170</v>
      </c>
      <c r="AF1319" t="s">
        <v>12091</v>
      </c>
      <c r="AI1319">
        <v>627742443</v>
      </c>
      <c r="AJ1319">
        <v>620668877</v>
      </c>
      <c r="AK1319" t="s">
        <v>12092</v>
      </c>
      <c r="AL1319">
        <v>0</v>
      </c>
      <c r="AM1319">
        <v>0</v>
      </c>
    </row>
    <row r="1320" spans="1:39" customFormat="1" ht="12.75">
      <c r="A1320">
        <v>7528292</v>
      </c>
      <c r="B1320" t="s">
        <v>12093</v>
      </c>
      <c r="C1320" t="s">
        <v>962</v>
      </c>
      <c r="D1320">
        <v>7528292</v>
      </c>
      <c r="E1320" t="s">
        <v>166</v>
      </c>
      <c r="H1320" s="507">
        <v>41700</v>
      </c>
      <c r="I1320" t="s">
        <v>169</v>
      </c>
      <c r="J1320">
        <v>-9</v>
      </c>
      <c r="K1320" t="s">
        <v>8</v>
      </c>
      <c r="M1320" t="s">
        <v>263</v>
      </c>
      <c r="N1320">
        <v>8751061</v>
      </c>
      <c r="O1320" t="s">
        <v>3390</v>
      </c>
      <c r="P1320" s="507">
        <v>44831</v>
      </c>
      <c r="Q1320" t="s">
        <v>187</v>
      </c>
      <c r="R1320" s="507">
        <v>44831</v>
      </c>
      <c r="S1320" s="507">
        <v>44828</v>
      </c>
      <c r="T1320" t="s">
        <v>181</v>
      </c>
      <c r="U1320">
        <v>500</v>
      </c>
      <c r="X1320">
        <v>5</v>
      </c>
      <c r="Y1320" t="s">
        <v>259</v>
      </c>
      <c r="AC1320" t="s">
        <v>177</v>
      </c>
      <c r="AD1320" t="s">
        <v>9793</v>
      </c>
      <c r="AE1320">
        <v>75020</v>
      </c>
      <c r="AF1320" t="s">
        <v>12094</v>
      </c>
      <c r="AJ1320">
        <v>617106656</v>
      </c>
      <c r="AK1320" t="s">
        <v>12095</v>
      </c>
      <c r="AL1320">
        <v>0</v>
      </c>
      <c r="AM1320">
        <v>0</v>
      </c>
    </row>
    <row r="1321" spans="1:39" customFormat="1" ht="12.75">
      <c r="A1321">
        <v>7723740</v>
      </c>
      <c r="B1321" t="s">
        <v>1188</v>
      </c>
      <c r="C1321" t="s">
        <v>591</v>
      </c>
      <c r="D1321">
        <v>7723740</v>
      </c>
      <c r="E1321" t="s">
        <v>166</v>
      </c>
      <c r="F1321" t="s">
        <v>166</v>
      </c>
      <c r="H1321" s="507">
        <v>38204</v>
      </c>
      <c r="I1321" t="s">
        <v>7238</v>
      </c>
      <c r="J1321">
        <v>-19</v>
      </c>
      <c r="K1321" t="s">
        <v>168</v>
      </c>
      <c r="M1321" t="s">
        <v>246</v>
      </c>
      <c r="N1321">
        <v>8940073</v>
      </c>
      <c r="O1321" t="s">
        <v>258</v>
      </c>
      <c r="P1321" s="507">
        <v>44814</v>
      </c>
      <c r="Q1321" t="s">
        <v>187</v>
      </c>
      <c r="R1321" s="507">
        <v>40452</v>
      </c>
      <c r="S1321" s="507">
        <v>44779</v>
      </c>
      <c r="T1321" t="s">
        <v>181</v>
      </c>
      <c r="U1321">
        <v>1949</v>
      </c>
      <c r="X1321">
        <v>19</v>
      </c>
      <c r="Y1321" t="s">
        <v>259</v>
      </c>
      <c r="AB1321" s="507">
        <v>44743</v>
      </c>
      <c r="AC1321" t="s">
        <v>177</v>
      </c>
      <c r="AD1321" t="s">
        <v>12096</v>
      </c>
      <c r="AE1321">
        <v>77176</v>
      </c>
      <c r="AF1321" t="s">
        <v>12097</v>
      </c>
      <c r="AI1321">
        <v>953297668</v>
      </c>
      <c r="AJ1321">
        <v>662095178</v>
      </c>
      <c r="AK1321" t="s">
        <v>4188</v>
      </c>
      <c r="AL1321">
        <v>0</v>
      </c>
      <c r="AM1321">
        <v>0</v>
      </c>
    </row>
    <row r="1322" spans="1:39" customFormat="1" ht="12.75">
      <c r="A1322">
        <v>9462236</v>
      </c>
      <c r="B1322" t="s">
        <v>1189</v>
      </c>
      <c r="C1322" t="s">
        <v>801</v>
      </c>
      <c r="D1322">
        <v>9462236</v>
      </c>
      <c r="E1322" t="s">
        <v>169</v>
      </c>
      <c r="F1322" t="s">
        <v>169</v>
      </c>
      <c r="H1322" s="507">
        <v>41425</v>
      </c>
      <c r="I1322" t="s">
        <v>251</v>
      </c>
      <c r="J1322">
        <v>-10</v>
      </c>
      <c r="K1322" t="s">
        <v>8</v>
      </c>
      <c r="M1322" t="s">
        <v>246</v>
      </c>
      <c r="N1322">
        <v>8940458</v>
      </c>
      <c r="O1322" t="s">
        <v>3387</v>
      </c>
      <c r="P1322" s="507">
        <v>44788</v>
      </c>
      <c r="Q1322" t="s">
        <v>187</v>
      </c>
      <c r="R1322" s="507">
        <v>44466</v>
      </c>
      <c r="T1322" t="s">
        <v>5765</v>
      </c>
      <c r="U1322">
        <v>500</v>
      </c>
      <c r="X1322">
        <v>5</v>
      </c>
      <c r="Y1322" t="s">
        <v>259</v>
      </c>
      <c r="AC1322" t="s">
        <v>177</v>
      </c>
      <c r="AD1322" t="s">
        <v>10798</v>
      </c>
      <c r="AE1322">
        <v>94440</v>
      </c>
      <c r="AF1322" t="s">
        <v>12098</v>
      </c>
      <c r="AI1322">
        <v>626763129</v>
      </c>
      <c r="AJ1322">
        <v>769463745</v>
      </c>
      <c r="AK1322" t="s">
        <v>4189</v>
      </c>
      <c r="AL1322">
        <v>0</v>
      </c>
      <c r="AM1322">
        <v>0</v>
      </c>
    </row>
    <row r="1323" spans="1:39" customFormat="1" ht="12.75">
      <c r="A1323">
        <v>7852514</v>
      </c>
      <c r="B1323" t="s">
        <v>1190</v>
      </c>
      <c r="C1323" t="s">
        <v>1191</v>
      </c>
      <c r="D1323">
        <v>7852514</v>
      </c>
      <c r="E1323" t="s">
        <v>166</v>
      </c>
      <c r="F1323" t="s">
        <v>166</v>
      </c>
      <c r="H1323" s="507">
        <v>34701</v>
      </c>
      <c r="I1323" t="s">
        <v>167</v>
      </c>
      <c r="J1323">
        <v>-40</v>
      </c>
      <c r="K1323" t="s">
        <v>168</v>
      </c>
      <c r="M1323" t="s">
        <v>238</v>
      </c>
      <c r="N1323">
        <v>8781471</v>
      </c>
      <c r="O1323" t="s">
        <v>522</v>
      </c>
      <c r="P1323" s="507">
        <v>44809</v>
      </c>
      <c r="Q1323" t="s">
        <v>187</v>
      </c>
      <c r="R1323" s="507">
        <v>39714</v>
      </c>
      <c r="S1323" s="507">
        <v>44809</v>
      </c>
      <c r="T1323" t="s">
        <v>181</v>
      </c>
      <c r="U1323">
        <v>1662</v>
      </c>
      <c r="X1323">
        <v>16</v>
      </c>
      <c r="Y1323" t="s">
        <v>259</v>
      </c>
      <c r="AB1323" s="507">
        <v>44013</v>
      </c>
      <c r="AC1323" t="s">
        <v>177</v>
      </c>
      <c r="AD1323" t="s">
        <v>12099</v>
      </c>
      <c r="AE1323">
        <v>78250</v>
      </c>
      <c r="AF1323" t="s">
        <v>12100</v>
      </c>
      <c r="AK1323" t="s">
        <v>4190</v>
      </c>
      <c r="AL1323">
        <v>0</v>
      </c>
      <c r="AM1323">
        <v>0</v>
      </c>
    </row>
    <row r="1324" spans="1:39" customFormat="1" ht="12.75">
      <c r="A1324">
        <v>4531940</v>
      </c>
      <c r="B1324" t="s">
        <v>5918</v>
      </c>
      <c r="C1324" t="s">
        <v>967</v>
      </c>
      <c r="D1324">
        <v>4531940</v>
      </c>
      <c r="E1324" t="s">
        <v>166</v>
      </c>
      <c r="F1324" t="s">
        <v>166</v>
      </c>
      <c r="H1324" s="507">
        <v>41461</v>
      </c>
      <c r="I1324" t="s">
        <v>251</v>
      </c>
      <c r="J1324">
        <v>-10</v>
      </c>
      <c r="K1324" t="s">
        <v>168</v>
      </c>
      <c r="M1324" t="s">
        <v>2764</v>
      </c>
      <c r="N1324">
        <v>4450757</v>
      </c>
      <c r="O1324" t="s">
        <v>6546</v>
      </c>
      <c r="P1324" s="507">
        <v>44809</v>
      </c>
      <c r="Q1324" t="s">
        <v>187</v>
      </c>
      <c r="R1324" s="507">
        <v>44088</v>
      </c>
      <c r="T1324" t="s">
        <v>5765</v>
      </c>
      <c r="U1324">
        <v>526</v>
      </c>
      <c r="X1324">
        <v>5</v>
      </c>
      <c r="Y1324" t="s">
        <v>259</v>
      </c>
      <c r="AC1324" t="s">
        <v>177</v>
      </c>
      <c r="AD1324" t="s">
        <v>11041</v>
      </c>
      <c r="AE1324">
        <v>45590</v>
      </c>
      <c r="AF1324" t="s">
        <v>12101</v>
      </c>
      <c r="AH1324" t="s">
        <v>12102</v>
      </c>
      <c r="AI1324">
        <v>604655752</v>
      </c>
      <c r="AJ1324">
        <v>626099904</v>
      </c>
      <c r="AK1324" t="s">
        <v>5919</v>
      </c>
      <c r="AL1324">
        <v>0</v>
      </c>
      <c r="AM1324">
        <v>0</v>
      </c>
    </row>
    <row r="1325" spans="1:39" customFormat="1" ht="12.75">
      <c r="A1325">
        <v>7889981</v>
      </c>
      <c r="B1325" t="s">
        <v>8666</v>
      </c>
      <c r="C1325" t="s">
        <v>7809</v>
      </c>
      <c r="D1325">
        <v>7889981</v>
      </c>
      <c r="E1325" t="s">
        <v>166</v>
      </c>
      <c r="H1325" s="507">
        <v>41438</v>
      </c>
      <c r="I1325" t="s">
        <v>251</v>
      </c>
      <c r="J1325">
        <v>-10</v>
      </c>
      <c r="K1325" t="s">
        <v>8</v>
      </c>
      <c r="M1325" t="s">
        <v>238</v>
      </c>
      <c r="N1325">
        <v>8780108</v>
      </c>
      <c r="O1325" t="s">
        <v>571</v>
      </c>
      <c r="P1325" s="507">
        <v>44815</v>
      </c>
      <c r="Q1325" t="s">
        <v>187</v>
      </c>
      <c r="R1325" s="507">
        <v>44815</v>
      </c>
      <c r="T1325" t="s">
        <v>5765</v>
      </c>
      <c r="U1325">
        <v>500</v>
      </c>
      <c r="X1325">
        <v>5</v>
      </c>
      <c r="Y1325" t="s">
        <v>259</v>
      </c>
      <c r="AC1325" t="s">
        <v>177</v>
      </c>
      <c r="AD1325" t="s">
        <v>12103</v>
      </c>
      <c r="AE1325">
        <v>78300</v>
      </c>
      <c r="AF1325" t="s">
        <v>12104</v>
      </c>
      <c r="AJ1325">
        <v>670150457</v>
      </c>
      <c r="AK1325" t="s">
        <v>8667</v>
      </c>
      <c r="AL1325">
        <v>1</v>
      </c>
      <c r="AM1325">
        <v>0</v>
      </c>
    </row>
    <row r="1326" spans="1:39" customFormat="1" ht="12.75">
      <c r="A1326">
        <v>7854036</v>
      </c>
      <c r="B1326" t="s">
        <v>7539</v>
      </c>
      <c r="C1326" t="s">
        <v>7540</v>
      </c>
      <c r="D1326">
        <v>7854036</v>
      </c>
      <c r="E1326" t="s">
        <v>166</v>
      </c>
      <c r="F1326" t="s">
        <v>166</v>
      </c>
      <c r="H1326" s="507">
        <v>37404</v>
      </c>
      <c r="I1326" t="s">
        <v>167</v>
      </c>
      <c r="J1326">
        <v>-40</v>
      </c>
      <c r="K1326" t="s">
        <v>168</v>
      </c>
      <c r="M1326" t="s">
        <v>238</v>
      </c>
      <c r="N1326">
        <v>8780080</v>
      </c>
      <c r="O1326" t="s">
        <v>555</v>
      </c>
      <c r="P1326" s="507">
        <v>44813</v>
      </c>
      <c r="Q1326" t="s">
        <v>187</v>
      </c>
      <c r="R1326" s="507">
        <v>39846</v>
      </c>
      <c r="S1326" s="507">
        <v>44539</v>
      </c>
      <c r="T1326" t="s">
        <v>7255</v>
      </c>
      <c r="U1326">
        <v>1934</v>
      </c>
      <c r="X1326">
        <v>19</v>
      </c>
      <c r="Y1326" t="s">
        <v>259</v>
      </c>
      <c r="AC1326" t="s">
        <v>177</v>
      </c>
      <c r="AD1326" t="s">
        <v>12105</v>
      </c>
      <c r="AE1326">
        <v>78150</v>
      </c>
      <c r="AF1326" t="s">
        <v>12106</v>
      </c>
      <c r="AI1326">
        <v>139557439</v>
      </c>
      <c r="AJ1326">
        <v>611407042</v>
      </c>
      <c r="AK1326" t="s">
        <v>7541</v>
      </c>
      <c r="AL1326">
        <v>0</v>
      </c>
      <c r="AM1326">
        <v>0</v>
      </c>
    </row>
    <row r="1327" spans="1:39" customFormat="1" ht="12.75">
      <c r="A1327">
        <v>9464410</v>
      </c>
      <c r="B1327" t="s">
        <v>12107</v>
      </c>
      <c r="C1327" t="s">
        <v>771</v>
      </c>
      <c r="D1327">
        <v>9464410</v>
      </c>
      <c r="E1327" t="s">
        <v>166</v>
      </c>
      <c r="H1327" s="507">
        <v>41930</v>
      </c>
      <c r="I1327" t="s">
        <v>169</v>
      </c>
      <c r="J1327">
        <v>-9</v>
      </c>
      <c r="K1327" t="s">
        <v>8</v>
      </c>
      <c r="M1327" t="s">
        <v>246</v>
      </c>
      <c r="N1327">
        <v>8940073</v>
      </c>
      <c r="O1327" t="s">
        <v>258</v>
      </c>
      <c r="P1327" s="507">
        <v>44833</v>
      </c>
      <c r="Q1327" t="s">
        <v>187</v>
      </c>
      <c r="R1327" s="507">
        <v>44833</v>
      </c>
      <c r="T1327" t="s">
        <v>5765</v>
      </c>
      <c r="U1327">
        <v>500</v>
      </c>
      <c r="X1327">
        <v>5</v>
      </c>
      <c r="Y1327" t="s">
        <v>259</v>
      </c>
      <c r="AC1327" t="s">
        <v>177</v>
      </c>
      <c r="AD1327" t="s">
        <v>10262</v>
      </c>
      <c r="AE1327">
        <v>94120</v>
      </c>
      <c r="AF1327" t="s">
        <v>12108</v>
      </c>
      <c r="AI1327" t="s">
        <v>12109</v>
      </c>
      <c r="AJ1327" t="s">
        <v>12110</v>
      </c>
      <c r="AK1327" t="s">
        <v>12111</v>
      </c>
      <c r="AL1327">
        <v>0</v>
      </c>
      <c r="AM1327">
        <v>0</v>
      </c>
    </row>
    <row r="1328" spans="1:39" customFormat="1" ht="12.75">
      <c r="A1328">
        <v>4461618</v>
      </c>
      <c r="B1328" t="s">
        <v>6793</v>
      </c>
      <c r="C1328" t="s">
        <v>6794</v>
      </c>
      <c r="D1328">
        <v>4461618</v>
      </c>
      <c r="E1328" t="s">
        <v>169</v>
      </c>
      <c r="F1328" t="s">
        <v>169</v>
      </c>
      <c r="H1328" s="507">
        <v>41083</v>
      </c>
      <c r="I1328" t="s">
        <v>245</v>
      </c>
      <c r="J1328">
        <v>-11</v>
      </c>
      <c r="K1328" t="s">
        <v>8</v>
      </c>
      <c r="M1328" t="s">
        <v>228</v>
      </c>
      <c r="N1328">
        <v>12440104</v>
      </c>
      <c r="O1328" t="s">
        <v>6234</v>
      </c>
      <c r="P1328" s="507">
        <v>44833</v>
      </c>
      <c r="Q1328" t="s">
        <v>187</v>
      </c>
      <c r="R1328" s="507">
        <v>44451</v>
      </c>
      <c r="T1328" t="s">
        <v>5765</v>
      </c>
      <c r="U1328">
        <v>500</v>
      </c>
      <c r="X1328">
        <v>5</v>
      </c>
      <c r="Y1328" t="s">
        <v>259</v>
      </c>
      <c r="AC1328" t="s">
        <v>177</v>
      </c>
      <c r="AD1328" t="s">
        <v>12112</v>
      </c>
      <c r="AE1328">
        <v>49270</v>
      </c>
      <c r="AF1328" t="s">
        <v>12113</v>
      </c>
      <c r="AJ1328">
        <v>688651210</v>
      </c>
      <c r="AK1328" t="s">
        <v>6795</v>
      </c>
      <c r="AL1328">
        <v>0</v>
      </c>
      <c r="AM1328">
        <v>0</v>
      </c>
    </row>
    <row r="1329" spans="1:39" customFormat="1" ht="12.75">
      <c r="A1329">
        <v>9323458</v>
      </c>
      <c r="B1329" t="s">
        <v>6603</v>
      </c>
      <c r="C1329" t="s">
        <v>6605</v>
      </c>
      <c r="D1329">
        <v>9323458</v>
      </c>
      <c r="E1329" t="s">
        <v>166</v>
      </c>
      <c r="F1329" t="s">
        <v>166</v>
      </c>
      <c r="H1329" s="507">
        <v>40974</v>
      </c>
      <c r="I1329" t="s">
        <v>245</v>
      </c>
      <c r="J1329">
        <v>-11</v>
      </c>
      <c r="K1329" t="s">
        <v>168</v>
      </c>
      <c r="M1329" t="s">
        <v>170</v>
      </c>
      <c r="N1329">
        <v>8930610</v>
      </c>
      <c r="O1329" t="s">
        <v>3790</v>
      </c>
      <c r="P1329" s="507">
        <v>44808</v>
      </c>
      <c r="Q1329" t="s">
        <v>187</v>
      </c>
      <c r="R1329" s="507">
        <v>44451</v>
      </c>
      <c r="T1329" t="s">
        <v>5765</v>
      </c>
      <c r="U1329">
        <v>516</v>
      </c>
      <c r="X1329">
        <v>5</v>
      </c>
      <c r="Y1329" t="s">
        <v>259</v>
      </c>
      <c r="AC1329" t="s">
        <v>177</v>
      </c>
      <c r="AD1329" t="s">
        <v>11448</v>
      </c>
      <c r="AE1329">
        <v>93160</v>
      </c>
      <c r="AF1329" t="s">
        <v>12114</v>
      </c>
      <c r="AJ1329">
        <v>661424539</v>
      </c>
      <c r="AK1329" t="s">
        <v>6604</v>
      </c>
      <c r="AL1329">
        <v>0</v>
      </c>
      <c r="AM1329">
        <v>0</v>
      </c>
    </row>
    <row r="1330" spans="1:39" customFormat="1" ht="12.75">
      <c r="A1330">
        <v>7890703</v>
      </c>
      <c r="B1330" t="s">
        <v>12115</v>
      </c>
      <c r="C1330" t="s">
        <v>12116</v>
      </c>
      <c r="D1330">
        <v>7890703</v>
      </c>
      <c r="E1330" t="s">
        <v>169</v>
      </c>
      <c r="H1330" s="507">
        <v>41540</v>
      </c>
      <c r="I1330" t="s">
        <v>251</v>
      </c>
      <c r="J1330">
        <v>-10</v>
      </c>
      <c r="K1330" t="s">
        <v>8</v>
      </c>
      <c r="M1330" t="s">
        <v>238</v>
      </c>
      <c r="N1330">
        <v>8780440</v>
      </c>
      <c r="O1330" t="s">
        <v>632</v>
      </c>
      <c r="P1330" s="507">
        <v>44837</v>
      </c>
      <c r="Q1330" t="s">
        <v>187</v>
      </c>
      <c r="R1330" s="507">
        <v>44837</v>
      </c>
      <c r="T1330" t="s">
        <v>5765</v>
      </c>
      <c r="U1330">
        <v>500</v>
      </c>
      <c r="X1330">
        <v>5</v>
      </c>
      <c r="Y1330" t="s">
        <v>259</v>
      </c>
      <c r="AC1330" t="s">
        <v>177</v>
      </c>
      <c r="AD1330" t="s">
        <v>12117</v>
      </c>
      <c r="AE1330">
        <v>78530</v>
      </c>
      <c r="AF1330" t="s">
        <v>12118</v>
      </c>
      <c r="AJ1330" t="s">
        <v>12119</v>
      </c>
      <c r="AK1330" t="s">
        <v>12120</v>
      </c>
      <c r="AL1330">
        <v>1</v>
      </c>
      <c r="AM1330">
        <v>0</v>
      </c>
    </row>
    <row r="1331" spans="1:39" customFormat="1" ht="12.75">
      <c r="A1331">
        <v>9153458</v>
      </c>
      <c r="B1331" t="s">
        <v>1193</v>
      </c>
      <c r="C1331" t="s">
        <v>829</v>
      </c>
      <c r="D1331">
        <v>9153458</v>
      </c>
      <c r="E1331" t="s">
        <v>169</v>
      </c>
      <c r="H1331" s="507">
        <v>42840</v>
      </c>
      <c r="I1331" t="s">
        <v>169</v>
      </c>
      <c r="J1331">
        <v>-9</v>
      </c>
      <c r="K1331" t="s">
        <v>8</v>
      </c>
      <c r="M1331" t="s">
        <v>275</v>
      </c>
      <c r="N1331">
        <v>8911465</v>
      </c>
      <c r="O1331" t="s">
        <v>3615</v>
      </c>
      <c r="P1331" s="507">
        <v>44832</v>
      </c>
      <c r="Q1331" t="s">
        <v>187</v>
      </c>
      <c r="R1331" s="507">
        <v>44832</v>
      </c>
      <c r="T1331" t="s">
        <v>5765</v>
      </c>
      <c r="U1331">
        <v>500</v>
      </c>
      <c r="X1331">
        <v>5</v>
      </c>
      <c r="Y1331" t="s">
        <v>259</v>
      </c>
      <c r="AC1331" t="s">
        <v>177</v>
      </c>
      <c r="AD1331" t="s">
        <v>12121</v>
      </c>
      <c r="AE1331">
        <v>91350</v>
      </c>
      <c r="AF1331" t="s">
        <v>12122</v>
      </c>
      <c r="AJ1331">
        <v>660548693</v>
      </c>
      <c r="AK1331" t="s">
        <v>3987</v>
      </c>
      <c r="AL1331">
        <v>0</v>
      </c>
      <c r="AM1331">
        <v>0</v>
      </c>
    </row>
    <row r="1332" spans="1:39" customFormat="1" ht="12.75">
      <c r="A1332">
        <v>7735543</v>
      </c>
      <c r="B1332" t="s">
        <v>8668</v>
      </c>
      <c r="C1332" t="s">
        <v>7359</v>
      </c>
      <c r="D1332">
        <v>7735543</v>
      </c>
      <c r="E1332" t="s">
        <v>166</v>
      </c>
      <c r="H1332" s="507">
        <v>41290</v>
      </c>
      <c r="I1332" t="s">
        <v>251</v>
      </c>
      <c r="J1332">
        <v>-10</v>
      </c>
      <c r="K1332" t="s">
        <v>8</v>
      </c>
      <c r="M1332" t="s">
        <v>206</v>
      </c>
      <c r="N1332">
        <v>8770474</v>
      </c>
      <c r="O1332" t="s">
        <v>836</v>
      </c>
      <c r="P1332" s="507">
        <v>44820</v>
      </c>
      <c r="Q1332" t="s">
        <v>187</v>
      </c>
      <c r="R1332" s="507">
        <v>44820</v>
      </c>
      <c r="T1332" t="s">
        <v>5765</v>
      </c>
      <c r="U1332">
        <v>500</v>
      </c>
      <c r="X1332">
        <v>5</v>
      </c>
      <c r="Y1332" t="s">
        <v>259</v>
      </c>
      <c r="AC1332" t="s">
        <v>177</v>
      </c>
      <c r="AD1332" t="s">
        <v>12123</v>
      </c>
      <c r="AE1332">
        <v>77310</v>
      </c>
      <c r="AF1332" t="s">
        <v>12124</v>
      </c>
      <c r="AJ1332">
        <v>683069200</v>
      </c>
      <c r="AK1332" t="s">
        <v>8669</v>
      </c>
      <c r="AL1332">
        <v>0</v>
      </c>
      <c r="AM1332">
        <v>0</v>
      </c>
    </row>
    <row r="1333" spans="1:39" customFormat="1" ht="12.75">
      <c r="A1333">
        <v>7890165</v>
      </c>
      <c r="B1333" t="s">
        <v>8670</v>
      </c>
      <c r="C1333" t="s">
        <v>997</v>
      </c>
      <c r="D1333">
        <v>7890165</v>
      </c>
      <c r="E1333" t="s">
        <v>169</v>
      </c>
      <c r="H1333" s="507">
        <v>41021</v>
      </c>
      <c r="I1333" t="s">
        <v>245</v>
      </c>
      <c r="J1333">
        <v>-11</v>
      </c>
      <c r="K1333" t="s">
        <v>8</v>
      </c>
      <c r="M1333" t="s">
        <v>238</v>
      </c>
      <c r="N1333">
        <v>8780128</v>
      </c>
      <c r="O1333" t="s">
        <v>424</v>
      </c>
      <c r="P1333" s="507">
        <v>44819</v>
      </c>
      <c r="Q1333" t="s">
        <v>187</v>
      </c>
      <c r="R1333" s="507">
        <v>44819</v>
      </c>
      <c r="T1333" t="s">
        <v>5765</v>
      </c>
      <c r="U1333">
        <v>500</v>
      </c>
      <c r="X1333">
        <v>5</v>
      </c>
      <c r="Y1333" t="s">
        <v>259</v>
      </c>
      <c r="AC1333" t="s">
        <v>177</v>
      </c>
      <c r="AD1333" t="s">
        <v>12125</v>
      </c>
      <c r="AE1333">
        <v>78700</v>
      </c>
      <c r="AF1333" t="s">
        <v>12126</v>
      </c>
      <c r="AJ1333">
        <v>666916842</v>
      </c>
      <c r="AK1333" t="s">
        <v>8671</v>
      </c>
      <c r="AL1333">
        <v>0</v>
      </c>
      <c r="AM1333">
        <v>0</v>
      </c>
    </row>
    <row r="1334" spans="1:39" customFormat="1" ht="12.75">
      <c r="A1334">
        <v>9450913</v>
      </c>
      <c r="B1334" t="s">
        <v>3592</v>
      </c>
      <c r="C1334" t="s">
        <v>3300</v>
      </c>
      <c r="D1334">
        <v>9450913</v>
      </c>
      <c r="E1334" t="s">
        <v>166</v>
      </c>
      <c r="F1334" t="s">
        <v>166</v>
      </c>
      <c r="H1334" s="507">
        <v>36650</v>
      </c>
      <c r="I1334" t="s">
        <v>167</v>
      </c>
      <c r="J1334">
        <v>-40</v>
      </c>
      <c r="K1334" t="s">
        <v>168</v>
      </c>
      <c r="M1334" t="s">
        <v>246</v>
      </c>
      <c r="N1334">
        <v>8940052</v>
      </c>
      <c r="O1334" t="s">
        <v>417</v>
      </c>
      <c r="P1334" s="507">
        <v>44812</v>
      </c>
      <c r="Q1334" t="s">
        <v>187</v>
      </c>
      <c r="R1334" s="507">
        <v>41918</v>
      </c>
      <c r="S1334" s="507">
        <v>44812</v>
      </c>
      <c r="T1334" t="s">
        <v>181</v>
      </c>
      <c r="U1334">
        <v>1666</v>
      </c>
      <c r="X1334">
        <v>16</v>
      </c>
      <c r="Y1334" t="s">
        <v>259</v>
      </c>
      <c r="AB1334" s="507">
        <v>44743</v>
      </c>
      <c r="AC1334" t="s">
        <v>177</v>
      </c>
      <c r="AD1334" t="s">
        <v>10574</v>
      </c>
      <c r="AE1334">
        <v>94400</v>
      </c>
      <c r="AF1334" t="s">
        <v>12127</v>
      </c>
      <c r="AK1334" t="s">
        <v>4192</v>
      </c>
      <c r="AL1334">
        <v>0</v>
      </c>
      <c r="AM1334">
        <v>0</v>
      </c>
    </row>
    <row r="1335" spans="1:39" customFormat="1" ht="12.75">
      <c r="A1335">
        <v>9417704</v>
      </c>
      <c r="B1335" t="s">
        <v>8240</v>
      </c>
      <c r="C1335" t="s">
        <v>6170</v>
      </c>
      <c r="D1335">
        <v>9417704</v>
      </c>
      <c r="E1335" t="s">
        <v>166</v>
      </c>
      <c r="F1335" t="s">
        <v>166</v>
      </c>
      <c r="H1335" s="507">
        <v>33794</v>
      </c>
      <c r="I1335" t="s">
        <v>167</v>
      </c>
      <c r="J1335">
        <v>-40</v>
      </c>
      <c r="K1335" t="s">
        <v>168</v>
      </c>
      <c r="M1335" t="s">
        <v>236</v>
      </c>
      <c r="N1335">
        <v>12490040</v>
      </c>
      <c r="O1335" t="s">
        <v>2207</v>
      </c>
      <c r="P1335" s="507">
        <v>44818</v>
      </c>
      <c r="Q1335" t="s">
        <v>187</v>
      </c>
      <c r="R1335" s="507">
        <v>37432</v>
      </c>
      <c r="S1335" s="507">
        <v>44818</v>
      </c>
      <c r="T1335" t="s">
        <v>181</v>
      </c>
      <c r="U1335">
        <v>2962</v>
      </c>
      <c r="V1335" t="s">
        <v>172</v>
      </c>
      <c r="W1335">
        <v>61</v>
      </c>
      <c r="X1335" t="s">
        <v>173</v>
      </c>
      <c r="Y1335" t="s">
        <v>259</v>
      </c>
      <c r="AB1335" s="507">
        <v>44743</v>
      </c>
      <c r="AC1335" t="s">
        <v>177</v>
      </c>
      <c r="AD1335" t="s">
        <v>10561</v>
      </c>
      <c r="AE1335">
        <v>94000</v>
      </c>
      <c r="AF1335" t="s">
        <v>12128</v>
      </c>
      <c r="AG1335" t="s">
        <v>12129</v>
      </c>
      <c r="AJ1335">
        <v>614648644</v>
      </c>
      <c r="AK1335" t="s">
        <v>8241</v>
      </c>
      <c r="AL1335">
        <v>0</v>
      </c>
      <c r="AM1335">
        <v>0</v>
      </c>
    </row>
    <row r="1336" spans="1:39" customFormat="1" ht="12.75">
      <c r="A1336">
        <v>7890306</v>
      </c>
      <c r="B1336" t="s">
        <v>8242</v>
      </c>
      <c r="C1336" t="s">
        <v>7528</v>
      </c>
      <c r="D1336">
        <v>7890306</v>
      </c>
      <c r="E1336" t="s">
        <v>169</v>
      </c>
      <c r="H1336" s="507">
        <v>42117</v>
      </c>
      <c r="I1336" t="s">
        <v>169</v>
      </c>
      <c r="J1336">
        <v>-9</v>
      </c>
      <c r="K1336" t="s">
        <v>8</v>
      </c>
      <c r="M1336" t="s">
        <v>238</v>
      </c>
      <c r="N1336">
        <v>8781144</v>
      </c>
      <c r="O1336" t="s">
        <v>454</v>
      </c>
      <c r="P1336" s="507">
        <v>44824</v>
      </c>
      <c r="Q1336" t="s">
        <v>187</v>
      </c>
      <c r="R1336" s="507">
        <v>44824</v>
      </c>
      <c r="S1336" s="507">
        <v>44792</v>
      </c>
      <c r="T1336" t="s">
        <v>181</v>
      </c>
      <c r="U1336">
        <v>500</v>
      </c>
      <c r="X1336">
        <v>5</v>
      </c>
      <c r="Y1336" t="s">
        <v>259</v>
      </c>
      <c r="AC1336" t="s">
        <v>177</v>
      </c>
      <c r="AD1336" t="s">
        <v>12130</v>
      </c>
      <c r="AE1336">
        <v>78440</v>
      </c>
      <c r="AF1336" t="s">
        <v>12131</v>
      </c>
      <c r="AI1336">
        <v>608235236</v>
      </c>
      <c r="AJ1336">
        <v>609104579</v>
      </c>
      <c r="AK1336" t="s">
        <v>8672</v>
      </c>
      <c r="AL1336">
        <v>0</v>
      </c>
      <c r="AM1336">
        <v>0</v>
      </c>
    </row>
    <row r="1337" spans="1:39" customFormat="1" ht="12.75">
      <c r="A1337">
        <v>7528011</v>
      </c>
      <c r="B1337" t="s">
        <v>8673</v>
      </c>
      <c r="C1337" t="s">
        <v>8674</v>
      </c>
      <c r="D1337">
        <v>7528011</v>
      </c>
      <c r="E1337" t="s">
        <v>169</v>
      </c>
      <c r="H1337" s="507">
        <v>41176</v>
      </c>
      <c r="I1337" t="s">
        <v>245</v>
      </c>
      <c r="J1337">
        <v>-11</v>
      </c>
      <c r="K1337" t="s">
        <v>8</v>
      </c>
      <c r="M1337" t="s">
        <v>263</v>
      </c>
      <c r="N1337">
        <v>8750120</v>
      </c>
      <c r="O1337" t="s">
        <v>287</v>
      </c>
      <c r="P1337" s="507">
        <v>44814</v>
      </c>
      <c r="Q1337" t="s">
        <v>187</v>
      </c>
      <c r="R1337" s="507">
        <v>44814</v>
      </c>
      <c r="T1337" t="s">
        <v>5765</v>
      </c>
      <c r="U1337">
        <v>500</v>
      </c>
      <c r="X1337">
        <v>5</v>
      </c>
      <c r="Y1337" t="s">
        <v>259</v>
      </c>
      <c r="AC1337" t="s">
        <v>177</v>
      </c>
      <c r="AD1337" t="s">
        <v>9793</v>
      </c>
      <c r="AE1337">
        <v>75011</v>
      </c>
      <c r="AF1337" t="s">
        <v>12132</v>
      </c>
      <c r="AI1337">
        <v>664710020</v>
      </c>
      <c r="AJ1337">
        <v>663701971</v>
      </c>
      <c r="AK1337" t="s">
        <v>8675</v>
      </c>
      <c r="AL1337">
        <v>0</v>
      </c>
      <c r="AM1337">
        <v>0</v>
      </c>
    </row>
    <row r="1338" spans="1:39" customFormat="1" ht="12.75">
      <c r="A1338">
        <v>7873318</v>
      </c>
      <c r="B1338" t="s">
        <v>1195</v>
      </c>
      <c r="C1338" t="s">
        <v>782</v>
      </c>
      <c r="D1338">
        <v>7873318</v>
      </c>
      <c r="E1338" t="s">
        <v>166</v>
      </c>
      <c r="F1338" t="s">
        <v>166</v>
      </c>
      <c r="H1338" s="507">
        <v>38936</v>
      </c>
      <c r="I1338" t="s">
        <v>198</v>
      </c>
      <c r="J1338">
        <v>-17</v>
      </c>
      <c r="K1338" t="s">
        <v>8</v>
      </c>
      <c r="M1338" t="s">
        <v>238</v>
      </c>
      <c r="N1338">
        <v>8780496</v>
      </c>
      <c r="O1338" t="s">
        <v>270</v>
      </c>
      <c r="P1338" s="507">
        <v>44814</v>
      </c>
      <c r="Q1338" t="s">
        <v>187</v>
      </c>
      <c r="R1338" s="507">
        <v>42145</v>
      </c>
      <c r="T1338" t="s">
        <v>5765</v>
      </c>
      <c r="U1338">
        <v>938</v>
      </c>
      <c r="X1338">
        <v>9</v>
      </c>
      <c r="Y1338" t="s">
        <v>259</v>
      </c>
      <c r="AC1338" t="s">
        <v>177</v>
      </c>
      <c r="AD1338" t="s">
        <v>9833</v>
      </c>
      <c r="AE1338">
        <v>78990</v>
      </c>
      <c r="AF1338" t="s">
        <v>10791</v>
      </c>
      <c r="AK1338" t="s">
        <v>5758</v>
      </c>
      <c r="AL1338">
        <v>0</v>
      </c>
      <c r="AM1338">
        <v>0</v>
      </c>
    </row>
    <row r="1339" spans="1:39" customFormat="1" ht="12.75">
      <c r="A1339">
        <v>9153656</v>
      </c>
      <c r="B1339" t="s">
        <v>12133</v>
      </c>
      <c r="C1339" t="s">
        <v>12134</v>
      </c>
      <c r="D1339">
        <v>9153656</v>
      </c>
      <c r="E1339" t="s">
        <v>169</v>
      </c>
      <c r="H1339" s="507">
        <v>43545</v>
      </c>
      <c r="I1339" t="s">
        <v>169</v>
      </c>
      <c r="J1339">
        <v>-9</v>
      </c>
      <c r="K1339" t="s">
        <v>8</v>
      </c>
      <c r="M1339" t="s">
        <v>275</v>
      </c>
      <c r="N1339">
        <v>8910876</v>
      </c>
      <c r="O1339" t="s">
        <v>276</v>
      </c>
      <c r="P1339" s="507">
        <v>44843</v>
      </c>
      <c r="Q1339" t="s">
        <v>187</v>
      </c>
      <c r="R1339" s="507">
        <v>44843</v>
      </c>
      <c r="T1339" t="s">
        <v>5765</v>
      </c>
      <c r="U1339">
        <v>500</v>
      </c>
      <c r="X1339">
        <v>5</v>
      </c>
      <c r="Y1339" t="s">
        <v>259</v>
      </c>
      <c r="AC1339" t="s">
        <v>177</v>
      </c>
      <c r="AD1339" t="s">
        <v>10530</v>
      </c>
      <c r="AE1339">
        <v>91700</v>
      </c>
      <c r="AF1339" t="s">
        <v>12135</v>
      </c>
      <c r="AK1339" t="s">
        <v>12136</v>
      </c>
      <c r="AL1339">
        <v>0</v>
      </c>
      <c r="AM1339">
        <v>0</v>
      </c>
    </row>
    <row r="1340" spans="1:39" customFormat="1" ht="12.75">
      <c r="A1340">
        <v>607708</v>
      </c>
      <c r="B1340" t="s">
        <v>1196</v>
      </c>
      <c r="C1340" t="s">
        <v>541</v>
      </c>
      <c r="D1340">
        <v>607708</v>
      </c>
      <c r="E1340" t="s">
        <v>166</v>
      </c>
      <c r="F1340" t="s">
        <v>166</v>
      </c>
      <c r="H1340" s="507">
        <v>28256</v>
      </c>
      <c r="I1340" t="s">
        <v>192</v>
      </c>
      <c r="J1340">
        <v>-50</v>
      </c>
      <c r="K1340" t="s">
        <v>168</v>
      </c>
      <c r="M1340" t="s">
        <v>232</v>
      </c>
      <c r="N1340">
        <v>8951312</v>
      </c>
      <c r="O1340" t="s">
        <v>609</v>
      </c>
      <c r="P1340" s="507">
        <v>44825</v>
      </c>
      <c r="Q1340" t="s">
        <v>187</v>
      </c>
      <c r="R1340" s="507">
        <v>37432</v>
      </c>
      <c r="S1340" s="507">
        <v>44825</v>
      </c>
      <c r="T1340" t="s">
        <v>181</v>
      </c>
      <c r="U1340">
        <v>1643</v>
      </c>
      <c r="X1340">
        <v>16</v>
      </c>
      <c r="Y1340" t="s">
        <v>259</v>
      </c>
      <c r="AC1340" t="s">
        <v>177</v>
      </c>
      <c r="AD1340" t="s">
        <v>12137</v>
      </c>
      <c r="AE1340">
        <v>95270</v>
      </c>
      <c r="AF1340" t="s">
        <v>12138</v>
      </c>
      <c r="AG1340" t="s">
        <v>12139</v>
      </c>
      <c r="AK1340" t="s">
        <v>4193</v>
      </c>
      <c r="AL1340">
        <v>0</v>
      </c>
      <c r="AM1340">
        <v>0</v>
      </c>
    </row>
    <row r="1341" spans="1:39" customFormat="1" ht="12.75">
      <c r="A1341">
        <v>9324180</v>
      </c>
      <c r="B1341" t="s">
        <v>8676</v>
      </c>
      <c r="C1341" t="s">
        <v>2174</v>
      </c>
      <c r="D1341">
        <v>9324180</v>
      </c>
      <c r="E1341" t="s">
        <v>169</v>
      </c>
      <c r="H1341" s="507">
        <v>41826</v>
      </c>
      <c r="I1341" t="s">
        <v>169</v>
      </c>
      <c r="J1341">
        <v>-9</v>
      </c>
      <c r="K1341" t="s">
        <v>8</v>
      </c>
      <c r="M1341" t="s">
        <v>170</v>
      </c>
      <c r="N1341">
        <v>8931011</v>
      </c>
      <c r="O1341" t="s">
        <v>664</v>
      </c>
      <c r="P1341" s="507">
        <v>44819</v>
      </c>
      <c r="Q1341" t="s">
        <v>187</v>
      </c>
      <c r="R1341" s="507">
        <v>44819</v>
      </c>
      <c r="S1341" s="507">
        <v>44701</v>
      </c>
      <c r="T1341" t="s">
        <v>181</v>
      </c>
      <c r="U1341">
        <v>500</v>
      </c>
      <c r="X1341">
        <v>5</v>
      </c>
      <c r="Y1341" t="s">
        <v>259</v>
      </c>
      <c r="AC1341" t="s">
        <v>177</v>
      </c>
      <c r="AD1341" t="s">
        <v>12140</v>
      </c>
      <c r="AE1341">
        <v>93150</v>
      </c>
      <c r="AF1341" t="s">
        <v>12141</v>
      </c>
      <c r="AJ1341">
        <v>646612852</v>
      </c>
      <c r="AK1341" t="s">
        <v>8677</v>
      </c>
      <c r="AL1341">
        <v>0</v>
      </c>
      <c r="AM1341">
        <v>0</v>
      </c>
    </row>
    <row r="1342" spans="1:39" customFormat="1" ht="12.75">
      <c r="A1342">
        <v>9457124</v>
      </c>
      <c r="B1342" t="s">
        <v>7544</v>
      </c>
      <c r="C1342" t="s">
        <v>6911</v>
      </c>
      <c r="D1342">
        <v>9457124</v>
      </c>
      <c r="E1342" t="s">
        <v>166</v>
      </c>
      <c r="F1342" t="s">
        <v>166</v>
      </c>
      <c r="H1342" s="507">
        <v>38579</v>
      </c>
      <c r="I1342" t="s">
        <v>186</v>
      </c>
      <c r="J1342">
        <v>-18</v>
      </c>
      <c r="K1342" t="s">
        <v>8</v>
      </c>
      <c r="M1342" t="s">
        <v>246</v>
      </c>
      <c r="N1342">
        <v>8940894</v>
      </c>
      <c r="O1342" t="s">
        <v>394</v>
      </c>
      <c r="P1342" s="507">
        <v>44825</v>
      </c>
      <c r="Q1342" t="s">
        <v>187</v>
      </c>
      <c r="R1342" s="507">
        <v>43059</v>
      </c>
      <c r="S1342" s="507">
        <v>44825</v>
      </c>
      <c r="T1342" t="s">
        <v>181</v>
      </c>
      <c r="U1342">
        <v>762</v>
      </c>
      <c r="X1342">
        <v>7</v>
      </c>
      <c r="Y1342" t="s">
        <v>259</v>
      </c>
      <c r="AB1342" s="507">
        <v>44823</v>
      </c>
      <c r="AC1342" t="s">
        <v>177</v>
      </c>
      <c r="AD1342" t="s">
        <v>10003</v>
      </c>
      <c r="AE1342">
        <v>94370</v>
      </c>
      <c r="AF1342" t="s">
        <v>12142</v>
      </c>
      <c r="AI1342">
        <v>952299408</v>
      </c>
      <c r="AJ1342">
        <v>622377856</v>
      </c>
      <c r="AK1342" t="s">
        <v>7545</v>
      </c>
      <c r="AL1342">
        <v>0</v>
      </c>
      <c r="AM1342">
        <v>0</v>
      </c>
    </row>
    <row r="1343" spans="1:39" customFormat="1" ht="12.75">
      <c r="A1343">
        <v>7521595</v>
      </c>
      <c r="B1343" t="s">
        <v>1197</v>
      </c>
      <c r="C1343" t="s">
        <v>378</v>
      </c>
      <c r="D1343">
        <v>7521595</v>
      </c>
      <c r="E1343" t="s">
        <v>166</v>
      </c>
      <c r="F1343" t="s">
        <v>166</v>
      </c>
      <c r="H1343" s="507">
        <v>38233</v>
      </c>
      <c r="I1343" t="s">
        <v>7238</v>
      </c>
      <c r="J1343">
        <v>-19</v>
      </c>
      <c r="K1343" t="s">
        <v>168</v>
      </c>
      <c r="M1343" t="s">
        <v>263</v>
      </c>
      <c r="N1343">
        <v>8750074</v>
      </c>
      <c r="O1343" t="s">
        <v>296</v>
      </c>
      <c r="P1343" s="507">
        <v>44826</v>
      </c>
      <c r="Q1343" t="s">
        <v>187</v>
      </c>
      <c r="R1343" s="507">
        <v>41920</v>
      </c>
      <c r="S1343" s="507">
        <v>44824</v>
      </c>
      <c r="T1343" t="s">
        <v>181</v>
      </c>
      <c r="U1343">
        <v>1673</v>
      </c>
      <c r="X1343">
        <v>16</v>
      </c>
      <c r="Y1343" t="s">
        <v>259</v>
      </c>
      <c r="AB1343" s="507">
        <v>43282</v>
      </c>
      <c r="AC1343" t="s">
        <v>177</v>
      </c>
      <c r="AD1343" t="s">
        <v>9776</v>
      </c>
      <c r="AE1343">
        <v>75011</v>
      </c>
      <c r="AF1343" t="s">
        <v>12143</v>
      </c>
      <c r="AI1343">
        <v>769864948</v>
      </c>
      <c r="AJ1343">
        <v>766215364</v>
      </c>
      <c r="AK1343" t="s">
        <v>4194</v>
      </c>
      <c r="AL1343">
        <v>0</v>
      </c>
      <c r="AM1343">
        <v>0</v>
      </c>
    </row>
    <row r="1344" spans="1:39" customFormat="1" ht="12.75">
      <c r="A1344">
        <v>2915450</v>
      </c>
      <c r="B1344" t="s">
        <v>1198</v>
      </c>
      <c r="C1344" t="s">
        <v>6960</v>
      </c>
      <c r="D1344">
        <v>2915450</v>
      </c>
      <c r="E1344" t="s">
        <v>166</v>
      </c>
      <c r="F1344" t="s">
        <v>166</v>
      </c>
      <c r="H1344" s="507">
        <v>31725</v>
      </c>
      <c r="I1344" t="s">
        <v>167</v>
      </c>
      <c r="J1344">
        <v>-40</v>
      </c>
      <c r="K1344" t="s">
        <v>8</v>
      </c>
      <c r="M1344" t="s">
        <v>263</v>
      </c>
      <c r="N1344">
        <v>8750120</v>
      </c>
      <c r="O1344" t="s">
        <v>287</v>
      </c>
      <c r="P1344" s="507">
        <v>44802</v>
      </c>
      <c r="Q1344" t="s">
        <v>187</v>
      </c>
      <c r="R1344" s="507">
        <v>37432</v>
      </c>
      <c r="S1344" s="507">
        <v>44446</v>
      </c>
      <c r="T1344" t="s">
        <v>7255</v>
      </c>
      <c r="U1344">
        <v>1200</v>
      </c>
      <c r="X1344">
        <v>12</v>
      </c>
      <c r="Y1344" t="s">
        <v>5788</v>
      </c>
      <c r="Z1344">
        <v>8921524</v>
      </c>
      <c r="AA1344" t="s">
        <v>7344</v>
      </c>
      <c r="AC1344" t="s">
        <v>177</v>
      </c>
      <c r="AD1344" t="s">
        <v>10060</v>
      </c>
      <c r="AE1344">
        <v>75012</v>
      </c>
      <c r="AF1344" t="s">
        <v>12144</v>
      </c>
      <c r="AJ1344">
        <v>675984881</v>
      </c>
      <c r="AK1344" t="s">
        <v>4195</v>
      </c>
      <c r="AL1344">
        <v>0</v>
      </c>
      <c r="AM1344">
        <v>0</v>
      </c>
    </row>
    <row r="1345" spans="1:39" customFormat="1" ht="12.75">
      <c r="A1345">
        <v>189536</v>
      </c>
      <c r="B1345" t="s">
        <v>1198</v>
      </c>
      <c r="C1345" t="s">
        <v>7546</v>
      </c>
      <c r="D1345">
        <v>189536</v>
      </c>
      <c r="E1345" t="s">
        <v>166</v>
      </c>
      <c r="F1345" t="s">
        <v>166</v>
      </c>
      <c r="H1345" s="507">
        <v>40111</v>
      </c>
      <c r="I1345" t="s">
        <v>340</v>
      </c>
      <c r="J1345">
        <v>-14</v>
      </c>
      <c r="K1345" t="s">
        <v>168</v>
      </c>
      <c r="M1345" t="s">
        <v>2773</v>
      </c>
      <c r="N1345">
        <v>4180613</v>
      </c>
      <c r="O1345" t="s">
        <v>2800</v>
      </c>
      <c r="P1345" s="507">
        <v>44799</v>
      </c>
      <c r="Q1345" t="s">
        <v>187</v>
      </c>
      <c r="R1345" s="507">
        <v>43056</v>
      </c>
      <c r="T1345" t="s">
        <v>5765</v>
      </c>
      <c r="U1345">
        <v>1715</v>
      </c>
      <c r="X1345">
        <v>17</v>
      </c>
      <c r="Y1345" t="s">
        <v>259</v>
      </c>
      <c r="AC1345" t="s">
        <v>174</v>
      </c>
      <c r="AD1345" t="s">
        <v>868</v>
      </c>
      <c r="AE1345">
        <v>18000</v>
      </c>
      <c r="AF1345" t="s">
        <v>12145</v>
      </c>
      <c r="AJ1345">
        <v>652137503</v>
      </c>
      <c r="AK1345" t="s">
        <v>5547</v>
      </c>
      <c r="AL1345">
        <v>0</v>
      </c>
      <c r="AM1345">
        <v>0</v>
      </c>
    </row>
    <row r="1346" spans="1:39" customFormat="1" ht="12.75">
      <c r="A1346">
        <v>9312623</v>
      </c>
      <c r="B1346" t="s">
        <v>1199</v>
      </c>
      <c r="C1346" t="s">
        <v>244</v>
      </c>
      <c r="D1346">
        <v>9312623</v>
      </c>
      <c r="E1346" t="s">
        <v>166</v>
      </c>
      <c r="F1346" t="s">
        <v>166</v>
      </c>
      <c r="H1346" s="507">
        <v>34128</v>
      </c>
      <c r="I1346" t="s">
        <v>167</v>
      </c>
      <c r="J1346">
        <v>-40</v>
      </c>
      <c r="K1346" t="s">
        <v>168</v>
      </c>
      <c r="M1346" t="s">
        <v>170</v>
      </c>
      <c r="N1346">
        <v>8930610</v>
      </c>
      <c r="O1346" t="s">
        <v>3790</v>
      </c>
      <c r="P1346" s="507">
        <v>44743</v>
      </c>
      <c r="Q1346" t="s">
        <v>187</v>
      </c>
      <c r="R1346" s="507">
        <v>37880</v>
      </c>
      <c r="S1346" s="507">
        <v>44438</v>
      </c>
      <c r="T1346" t="s">
        <v>7255</v>
      </c>
      <c r="U1346">
        <v>1893</v>
      </c>
      <c r="X1346">
        <v>18</v>
      </c>
      <c r="Y1346" t="s">
        <v>259</v>
      </c>
      <c r="AB1346" s="507">
        <v>44743</v>
      </c>
      <c r="AC1346" t="s">
        <v>177</v>
      </c>
      <c r="AD1346" t="s">
        <v>10274</v>
      </c>
      <c r="AE1346">
        <v>93250</v>
      </c>
      <c r="AF1346" t="s">
        <v>12146</v>
      </c>
      <c r="AK1346" t="s">
        <v>8678</v>
      </c>
      <c r="AL1346">
        <v>0</v>
      </c>
      <c r="AM1346">
        <v>0</v>
      </c>
    </row>
    <row r="1347" spans="1:39" customFormat="1" ht="12.75">
      <c r="A1347">
        <v>5319998</v>
      </c>
      <c r="B1347" t="s">
        <v>2460</v>
      </c>
      <c r="C1347" t="s">
        <v>738</v>
      </c>
      <c r="D1347">
        <v>5319998</v>
      </c>
      <c r="E1347" t="s">
        <v>166</v>
      </c>
      <c r="F1347" t="s">
        <v>166</v>
      </c>
      <c r="H1347" s="507">
        <v>35502</v>
      </c>
      <c r="I1347" t="s">
        <v>167</v>
      </c>
      <c r="J1347">
        <v>-40</v>
      </c>
      <c r="K1347" t="s">
        <v>8</v>
      </c>
      <c r="M1347" t="s">
        <v>2155</v>
      </c>
      <c r="N1347">
        <v>12530095</v>
      </c>
      <c r="O1347" t="s">
        <v>2220</v>
      </c>
      <c r="P1347" s="507">
        <v>44814</v>
      </c>
      <c r="Q1347" t="s">
        <v>187</v>
      </c>
      <c r="R1347" s="507">
        <v>38982</v>
      </c>
      <c r="S1347" s="507">
        <v>44810</v>
      </c>
      <c r="T1347" t="s">
        <v>181</v>
      </c>
      <c r="U1347">
        <v>855</v>
      </c>
      <c r="X1347">
        <v>8</v>
      </c>
      <c r="Y1347" t="s">
        <v>259</v>
      </c>
      <c r="AC1347" t="s">
        <v>177</v>
      </c>
      <c r="AD1347" t="s">
        <v>12147</v>
      </c>
      <c r="AE1347">
        <v>53410</v>
      </c>
      <c r="AF1347" t="s">
        <v>12148</v>
      </c>
      <c r="AI1347">
        <v>243018062</v>
      </c>
      <c r="AJ1347">
        <v>777722592</v>
      </c>
      <c r="AK1347" t="s">
        <v>4901</v>
      </c>
      <c r="AL1347">
        <v>0</v>
      </c>
      <c r="AM1347">
        <v>0</v>
      </c>
    </row>
    <row r="1348" spans="1:39" customFormat="1" ht="12.75">
      <c r="A1348">
        <v>9324227</v>
      </c>
      <c r="B1348" t="s">
        <v>3402</v>
      </c>
      <c r="C1348" t="s">
        <v>845</v>
      </c>
      <c r="D1348">
        <v>9324227</v>
      </c>
      <c r="E1348" t="s">
        <v>169</v>
      </c>
      <c r="H1348" s="507">
        <v>42048</v>
      </c>
      <c r="I1348" t="s">
        <v>169</v>
      </c>
      <c r="J1348">
        <v>-9</v>
      </c>
      <c r="K1348" t="s">
        <v>8</v>
      </c>
      <c r="M1348" t="s">
        <v>170</v>
      </c>
      <c r="N1348">
        <v>8930452</v>
      </c>
      <c r="O1348" t="s">
        <v>568</v>
      </c>
      <c r="P1348" s="507">
        <v>44823</v>
      </c>
      <c r="Q1348" t="s">
        <v>187</v>
      </c>
      <c r="R1348" s="507">
        <v>44823</v>
      </c>
      <c r="S1348" s="507">
        <v>44810</v>
      </c>
      <c r="T1348" t="s">
        <v>181</v>
      </c>
      <c r="U1348">
        <v>500</v>
      </c>
      <c r="X1348">
        <v>5</v>
      </c>
      <c r="Y1348" t="s">
        <v>259</v>
      </c>
      <c r="AC1348" t="s">
        <v>177</v>
      </c>
      <c r="AD1348" t="s">
        <v>12149</v>
      </c>
      <c r="AE1348">
        <v>93320</v>
      </c>
      <c r="AF1348" t="s">
        <v>12150</v>
      </c>
      <c r="AJ1348">
        <v>632604610</v>
      </c>
      <c r="AK1348" t="s">
        <v>8679</v>
      </c>
      <c r="AL1348">
        <v>0</v>
      </c>
      <c r="AM1348">
        <v>0</v>
      </c>
    </row>
    <row r="1349" spans="1:39" customFormat="1" ht="12.75">
      <c r="A1349">
        <v>9418401</v>
      </c>
      <c r="B1349" t="s">
        <v>1200</v>
      </c>
      <c r="C1349" t="s">
        <v>565</v>
      </c>
      <c r="D1349">
        <v>9418401</v>
      </c>
      <c r="E1349" t="s">
        <v>166</v>
      </c>
      <c r="F1349" t="s">
        <v>166</v>
      </c>
      <c r="H1349" s="507">
        <v>30049</v>
      </c>
      <c r="I1349" t="s">
        <v>192</v>
      </c>
      <c r="J1349">
        <v>-50</v>
      </c>
      <c r="K1349" t="s">
        <v>168</v>
      </c>
      <c r="M1349" t="s">
        <v>246</v>
      </c>
      <c r="N1349">
        <v>8940866</v>
      </c>
      <c r="O1349" t="s">
        <v>641</v>
      </c>
      <c r="P1349" s="507">
        <v>44799</v>
      </c>
      <c r="Q1349" t="s">
        <v>187</v>
      </c>
      <c r="R1349" s="507">
        <v>37432</v>
      </c>
      <c r="S1349" s="507">
        <v>44082</v>
      </c>
      <c r="T1349" t="s">
        <v>7255</v>
      </c>
      <c r="U1349">
        <v>1745</v>
      </c>
      <c r="X1349">
        <v>17</v>
      </c>
      <c r="Y1349" t="s">
        <v>259</v>
      </c>
      <c r="AB1349" s="507">
        <v>44743</v>
      </c>
      <c r="AC1349" t="s">
        <v>177</v>
      </c>
      <c r="AD1349" t="s">
        <v>10574</v>
      </c>
      <c r="AE1349">
        <v>94400</v>
      </c>
      <c r="AF1349" t="s">
        <v>12151</v>
      </c>
      <c r="AJ1349">
        <v>652864523</v>
      </c>
      <c r="AK1349" t="s">
        <v>4196</v>
      </c>
      <c r="AL1349">
        <v>0</v>
      </c>
      <c r="AM1349">
        <v>0</v>
      </c>
    </row>
    <row r="1350" spans="1:39" customFormat="1" ht="12.75">
      <c r="A1350">
        <v>9323494</v>
      </c>
      <c r="B1350" t="s">
        <v>6606</v>
      </c>
      <c r="C1350" t="s">
        <v>533</v>
      </c>
      <c r="D1350">
        <v>9323494</v>
      </c>
      <c r="E1350" t="s">
        <v>166</v>
      </c>
      <c r="F1350" t="s">
        <v>166</v>
      </c>
      <c r="H1350" s="507">
        <v>41394</v>
      </c>
      <c r="I1350" t="s">
        <v>251</v>
      </c>
      <c r="J1350">
        <v>-10</v>
      </c>
      <c r="K1350" t="s">
        <v>168</v>
      </c>
      <c r="M1350" t="s">
        <v>170</v>
      </c>
      <c r="N1350">
        <v>8931011</v>
      </c>
      <c r="O1350" t="s">
        <v>664</v>
      </c>
      <c r="P1350" s="507">
        <v>44819</v>
      </c>
      <c r="Q1350" t="s">
        <v>187</v>
      </c>
      <c r="R1350" s="507">
        <v>44454</v>
      </c>
      <c r="T1350" t="s">
        <v>5765</v>
      </c>
      <c r="U1350">
        <v>521</v>
      </c>
      <c r="X1350">
        <v>5</v>
      </c>
      <c r="Y1350" t="s">
        <v>259</v>
      </c>
      <c r="AC1350" t="s">
        <v>177</v>
      </c>
      <c r="AD1350" t="s">
        <v>10041</v>
      </c>
      <c r="AE1350">
        <v>93350</v>
      </c>
      <c r="AF1350" t="s">
        <v>12152</v>
      </c>
      <c r="AJ1350">
        <v>681876417</v>
      </c>
      <c r="AK1350" t="s">
        <v>6607</v>
      </c>
      <c r="AL1350">
        <v>0</v>
      </c>
      <c r="AM1350">
        <v>0</v>
      </c>
    </row>
    <row r="1351" spans="1:39" customFormat="1" ht="12.75">
      <c r="A1351">
        <v>9256756</v>
      </c>
      <c r="B1351" t="s">
        <v>6961</v>
      </c>
      <c r="C1351" t="s">
        <v>1753</v>
      </c>
      <c r="D1351">
        <v>9256756</v>
      </c>
      <c r="E1351" t="s">
        <v>169</v>
      </c>
      <c r="F1351" t="s">
        <v>169</v>
      </c>
      <c r="H1351" s="507">
        <v>41541</v>
      </c>
      <c r="I1351" t="s">
        <v>251</v>
      </c>
      <c r="J1351">
        <v>-10</v>
      </c>
      <c r="K1351" t="s">
        <v>8</v>
      </c>
      <c r="M1351" t="s">
        <v>203</v>
      </c>
      <c r="N1351">
        <v>8920389</v>
      </c>
      <c r="O1351" t="s">
        <v>349</v>
      </c>
      <c r="P1351" s="507">
        <v>44838</v>
      </c>
      <c r="Q1351" t="s">
        <v>187</v>
      </c>
      <c r="R1351" s="507">
        <v>44469</v>
      </c>
      <c r="T1351" t="s">
        <v>5765</v>
      </c>
      <c r="U1351">
        <v>500</v>
      </c>
      <c r="X1351">
        <v>5</v>
      </c>
      <c r="Y1351" t="s">
        <v>259</v>
      </c>
      <c r="AC1351" t="s">
        <v>177</v>
      </c>
      <c r="AD1351" t="s">
        <v>10557</v>
      </c>
      <c r="AE1351">
        <v>92340</v>
      </c>
      <c r="AF1351" t="s">
        <v>12153</v>
      </c>
      <c r="AJ1351">
        <v>614872089</v>
      </c>
      <c r="AK1351" t="s">
        <v>6962</v>
      </c>
      <c r="AL1351">
        <v>0</v>
      </c>
      <c r="AM1351">
        <v>0</v>
      </c>
    </row>
    <row r="1352" spans="1:39" customFormat="1" ht="12.75">
      <c r="A1352">
        <v>9533653</v>
      </c>
      <c r="B1352" t="s">
        <v>3760</v>
      </c>
      <c r="C1352" t="s">
        <v>1201</v>
      </c>
      <c r="D1352">
        <v>9533653</v>
      </c>
      <c r="E1352" t="s">
        <v>166</v>
      </c>
      <c r="F1352" t="s">
        <v>166</v>
      </c>
      <c r="H1352" s="507">
        <v>38049</v>
      </c>
      <c r="I1352" t="s">
        <v>7238</v>
      </c>
      <c r="J1352">
        <v>-19</v>
      </c>
      <c r="K1352" t="s">
        <v>8</v>
      </c>
      <c r="M1352" t="s">
        <v>232</v>
      </c>
      <c r="N1352">
        <v>8950553</v>
      </c>
      <c r="O1352" t="s">
        <v>255</v>
      </c>
      <c r="P1352" s="507">
        <v>44819</v>
      </c>
      <c r="Q1352" t="s">
        <v>187</v>
      </c>
      <c r="R1352" s="507">
        <v>41585</v>
      </c>
      <c r="S1352" s="507">
        <v>44819</v>
      </c>
      <c r="T1352" t="s">
        <v>181</v>
      </c>
      <c r="U1352">
        <v>997</v>
      </c>
      <c r="X1352">
        <v>9</v>
      </c>
      <c r="Y1352" t="s">
        <v>259</v>
      </c>
      <c r="AB1352" s="507">
        <v>43282</v>
      </c>
      <c r="AC1352" t="s">
        <v>177</v>
      </c>
      <c r="AD1352" t="s">
        <v>11487</v>
      </c>
      <c r="AE1352">
        <v>95150</v>
      </c>
      <c r="AF1352" t="s">
        <v>12154</v>
      </c>
      <c r="AI1352">
        <v>986740323</v>
      </c>
      <c r="AJ1352">
        <v>761786231</v>
      </c>
      <c r="AK1352" t="s">
        <v>4197</v>
      </c>
      <c r="AL1352">
        <v>0</v>
      </c>
      <c r="AM1352">
        <v>0</v>
      </c>
    </row>
    <row r="1353" spans="1:39" customFormat="1" ht="12.75">
      <c r="A1353">
        <v>4535535</v>
      </c>
      <c r="B1353" t="s">
        <v>12155</v>
      </c>
      <c r="C1353" t="s">
        <v>7584</v>
      </c>
      <c r="D1353">
        <v>4535535</v>
      </c>
      <c r="E1353" t="s">
        <v>169</v>
      </c>
      <c r="H1353" s="507">
        <v>41705</v>
      </c>
      <c r="I1353" t="s">
        <v>169</v>
      </c>
      <c r="J1353">
        <v>-9</v>
      </c>
      <c r="K1353" t="s">
        <v>8</v>
      </c>
      <c r="M1353" t="s">
        <v>2764</v>
      </c>
      <c r="N1353">
        <v>4450751</v>
      </c>
      <c r="O1353" t="s">
        <v>2768</v>
      </c>
      <c r="P1353" s="507">
        <v>44841</v>
      </c>
      <c r="Q1353" t="s">
        <v>187</v>
      </c>
      <c r="R1353" s="507">
        <v>44841</v>
      </c>
      <c r="T1353" t="s">
        <v>5765</v>
      </c>
      <c r="U1353">
        <v>500</v>
      </c>
      <c r="X1353">
        <v>5</v>
      </c>
      <c r="Y1353" t="s">
        <v>259</v>
      </c>
      <c r="AC1353" t="s">
        <v>177</v>
      </c>
      <c r="AD1353" t="s">
        <v>10759</v>
      </c>
      <c r="AE1353">
        <v>45140</v>
      </c>
      <c r="AF1353" t="s">
        <v>12156</v>
      </c>
      <c r="AJ1353">
        <v>627655456</v>
      </c>
      <c r="AK1353" t="s">
        <v>12157</v>
      </c>
      <c r="AL1353">
        <v>0</v>
      </c>
      <c r="AM1353">
        <v>0</v>
      </c>
    </row>
    <row r="1354" spans="1:39" customFormat="1" ht="12.75">
      <c r="A1354">
        <v>7516916</v>
      </c>
      <c r="B1354" t="s">
        <v>1202</v>
      </c>
      <c r="C1354" t="s">
        <v>1203</v>
      </c>
      <c r="D1354">
        <v>7516916</v>
      </c>
      <c r="E1354" t="s">
        <v>166</v>
      </c>
      <c r="F1354" t="s">
        <v>166</v>
      </c>
      <c r="H1354" s="507">
        <v>36667</v>
      </c>
      <c r="I1354" t="s">
        <v>167</v>
      </c>
      <c r="J1354">
        <v>-40</v>
      </c>
      <c r="K1354" t="s">
        <v>168</v>
      </c>
      <c r="M1354" t="s">
        <v>263</v>
      </c>
      <c r="N1354">
        <v>8751061</v>
      </c>
      <c r="O1354" t="s">
        <v>3390</v>
      </c>
      <c r="P1354" s="507">
        <v>44824</v>
      </c>
      <c r="Q1354" t="s">
        <v>187</v>
      </c>
      <c r="R1354" s="507">
        <v>39854</v>
      </c>
      <c r="S1354" s="507">
        <v>44671</v>
      </c>
      <c r="T1354" t="s">
        <v>181</v>
      </c>
      <c r="U1354">
        <v>1976</v>
      </c>
      <c r="X1354">
        <v>19</v>
      </c>
      <c r="Y1354" t="s">
        <v>259</v>
      </c>
      <c r="AC1354" t="s">
        <v>177</v>
      </c>
      <c r="AD1354" t="s">
        <v>11380</v>
      </c>
      <c r="AE1354">
        <v>75020</v>
      </c>
      <c r="AF1354" t="s">
        <v>12158</v>
      </c>
      <c r="AG1354" t="s">
        <v>12159</v>
      </c>
      <c r="AJ1354">
        <v>782469236</v>
      </c>
      <c r="AK1354" t="s">
        <v>4198</v>
      </c>
      <c r="AL1354">
        <v>0</v>
      </c>
      <c r="AM1354">
        <v>0</v>
      </c>
    </row>
    <row r="1355" spans="1:39" customFormat="1" ht="12.75">
      <c r="A1355">
        <v>9535919</v>
      </c>
      <c r="B1355" t="s">
        <v>3593</v>
      </c>
      <c r="C1355" t="s">
        <v>3594</v>
      </c>
      <c r="D1355">
        <v>9535919</v>
      </c>
      <c r="E1355" t="s">
        <v>166</v>
      </c>
      <c r="F1355" t="s">
        <v>166</v>
      </c>
      <c r="H1355" s="507">
        <v>24591</v>
      </c>
      <c r="I1355" t="s">
        <v>367</v>
      </c>
      <c r="J1355">
        <v>-60</v>
      </c>
      <c r="K1355" t="s">
        <v>8</v>
      </c>
      <c r="M1355" t="s">
        <v>232</v>
      </c>
      <c r="N1355">
        <v>8951273</v>
      </c>
      <c r="O1355" t="s">
        <v>5785</v>
      </c>
      <c r="P1355" s="507">
        <v>44805</v>
      </c>
      <c r="Q1355" t="s">
        <v>187</v>
      </c>
      <c r="R1355" s="507">
        <v>42640</v>
      </c>
      <c r="S1355" s="507">
        <v>44740</v>
      </c>
      <c r="T1355" t="s">
        <v>181</v>
      </c>
      <c r="U1355">
        <v>1029</v>
      </c>
      <c r="X1355">
        <v>10</v>
      </c>
      <c r="Y1355" t="s">
        <v>259</v>
      </c>
      <c r="AB1355" s="507">
        <v>44378</v>
      </c>
      <c r="AC1355" t="s">
        <v>177</v>
      </c>
      <c r="AD1355" t="s">
        <v>12160</v>
      </c>
      <c r="AE1355">
        <v>69370</v>
      </c>
      <c r="AF1355" t="s">
        <v>12161</v>
      </c>
      <c r="AJ1355">
        <v>761302904</v>
      </c>
      <c r="AK1355" t="s">
        <v>4199</v>
      </c>
      <c r="AL1355">
        <v>0</v>
      </c>
      <c r="AM1355">
        <v>0</v>
      </c>
    </row>
    <row r="1356" spans="1:39" customFormat="1" ht="12.75">
      <c r="A1356">
        <v>7888166</v>
      </c>
      <c r="B1356" t="s">
        <v>7547</v>
      </c>
      <c r="C1356" t="s">
        <v>241</v>
      </c>
      <c r="D1356">
        <v>7888166</v>
      </c>
      <c r="E1356" t="s">
        <v>166</v>
      </c>
      <c r="F1356" t="s">
        <v>166</v>
      </c>
      <c r="H1356" s="507">
        <v>41033</v>
      </c>
      <c r="I1356" t="s">
        <v>245</v>
      </c>
      <c r="J1356">
        <v>-11</v>
      </c>
      <c r="K1356" t="s">
        <v>168</v>
      </c>
      <c r="M1356" t="s">
        <v>238</v>
      </c>
      <c r="N1356">
        <v>8781473</v>
      </c>
      <c r="O1356" t="s">
        <v>681</v>
      </c>
      <c r="P1356" s="507">
        <v>44843</v>
      </c>
      <c r="Q1356" t="s">
        <v>187</v>
      </c>
      <c r="R1356" s="507">
        <v>44564</v>
      </c>
      <c r="T1356" t="s">
        <v>5765</v>
      </c>
      <c r="U1356">
        <v>512</v>
      </c>
      <c r="X1356">
        <v>5</v>
      </c>
      <c r="Y1356" t="s">
        <v>259</v>
      </c>
      <c r="AC1356" t="s">
        <v>177</v>
      </c>
      <c r="AD1356" t="s">
        <v>12162</v>
      </c>
      <c r="AE1356">
        <v>78400</v>
      </c>
      <c r="AF1356" t="s">
        <v>12163</v>
      </c>
      <c r="AK1356" t="s">
        <v>7548</v>
      </c>
      <c r="AL1356">
        <v>0</v>
      </c>
      <c r="AM1356">
        <v>0</v>
      </c>
    </row>
    <row r="1357" spans="1:39" customFormat="1" ht="12.75">
      <c r="A1357">
        <v>7887359</v>
      </c>
      <c r="B1357" t="s">
        <v>7549</v>
      </c>
      <c r="C1357" t="s">
        <v>439</v>
      </c>
      <c r="D1357">
        <v>7887359</v>
      </c>
      <c r="E1357" t="s">
        <v>169</v>
      </c>
      <c r="F1357" t="s">
        <v>166</v>
      </c>
      <c r="H1357" s="507">
        <v>41667</v>
      </c>
      <c r="I1357" t="s">
        <v>169</v>
      </c>
      <c r="J1357">
        <v>-9</v>
      </c>
      <c r="K1357" t="s">
        <v>8</v>
      </c>
      <c r="M1357" t="s">
        <v>238</v>
      </c>
      <c r="N1357">
        <v>8780130</v>
      </c>
      <c r="O1357" t="s">
        <v>3560</v>
      </c>
      <c r="P1357" s="507">
        <v>44827</v>
      </c>
      <c r="Q1357" t="s">
        <v>187</v>
      </c>
      <c r="R1357" s="507">
        <v>44473</v>
      </c>
      <c r="T1357" t="s">
        <v>5765</v>
      </c>
      <c r="U1357">
        <v>500</v>
      </c>
      <c r="X1357">
        <v>5</v>
      </c>
      <c r="Y1357" t="s">
        <v>259</v>
      </c>
      <c r="AC1357" t="s">
        <v>177</v>
      </c>
      <c r="AD1357" t="s">
        <v>10763</v>
      </c>
      <c r="AE1357">
        <v>78600</v>
      </c>
      <c r="AF1357" t="s">
        <v>12164</v>
      </c>
      <c r="AK1357" t="s">
        <v>7550</v>
      </c>
      <c r="AL1357">
        <v>0</v>
      </c>
      <c r="AM1357">
        <v>0</v>
      </c>
    </row>
    <row r="1358" spans="1:39" customFormat="1" ht="12.75">
      <c r="A1358">
        <v>9538502</v>
      </c>
      <c r="B1358" t="s">
        <v>3803</v>
      </c>
      <c r="C1358" t="s">
        <v>923</v>
      </c>
      <c r="D1358">
        <v>9538502</v>
      </c>
      <c r="E1358" t="s">
        <v>166</v>
      </c>
      <c r="F1358" t="s">
        <v>166</v>
      </c>
      <c r="H1358" s="507">
        <v>40397</v>
      </c>
      <c r="I1358" t="s">
        <v>254</v>
      </c>
      <c r="J1358">
        <v>-13</v>
      </c>
      <c r="K1358" t="s">
        <v>168</v>
      </c>
      <c r="M1358" t="s">
        <v>232</v>
      </c>
      <c r="N1358">
        <v>8951411</v>
      </c>
      <c r="O1358" t="s">
        <v>282</v>
      </c>
      <c r="P1358" s="507">
        <v>44794</v>
      </c>
      <c r="Q1358" t="s">
        <v>187</v>
      </c>
      <c r="R1358" s="507">
        <v>43730</v>
      </c>
      <c r="T1358" t="s">
        <v>5765</v>
      </c>
      <c r="U1358">
        <v>1057</v>
      </c>
      <c r="X1358">
        <v>10</v>
      </c>
      <c r="Y1358" t="s">
        <v>259</v>
      </c>
      <c r="AC1358" t="s">
        <v>177</v>
      </c>
      <c r="AD1358" t="s">
        <v>12165</v>
      </c>
      <c r="AE1358">
        <v>95320</v>
      </c>
      <c r="AF1358" t="s">
        <v>12166</v>
      </c>
      <c r="AI1358">
        <v>669151750</v>
      </c>
      <c r="AJ1358">
        <v>781087135</v>
      </c>
      <c r="AK1358" t="s">
        <v>7551</v>
      </c>
      <c r="AL1358">
        <v>0</v>
      </c>
      <c r="AM1358">
        <v>0</v>
      </c>
    </row>
    <row r="1359" spans="1:39" customFormat="1" ht="12.75">
      <c r="A1359">
        <v>4518247</v>
      </c>
      <c r="B1359" t="s">
        <v>2461</v>
      </c>
      <c r="C1359" t="s">
        <v>1065</v>
      </c>
      <c r="D1359">
        <v>4518247</v>
      </c>
      <c r="E1359" t="s">
        <v>166</v>
      </c>
      <c r="F1359" t="s">
        <v>166</v>
      </c>
      <c r="H1359" s="507">
        <v>35941</v>
      </c>
      <c r="I1359" t="s">
        <v>167</v>
      </c>
      <c r="J1359">
        <v>-40</v>
      </c>
      <c r="K1359" t="s">
        <v>8</v>
      </c>
      <c r="M1359" t="s">
        <v>2783</v>
      </c>
      <c r="N1359">
        <v>4410080</v>
      </c>
      <c r="O1359" t="s">
        <v>2786</v>
      </c>
      <c r="P1359" s="507">
        <v>44820</v>
      </c>
      <c r="Q1359" t="s">
        <v>187</v>
      </c>
      <c r="R1359" s="507">
        <v>39126</v>
      </c>
      <c r="S1359" s="507">
        <v>44037</v>
      </c>
      <c r="T1359" t="s">
        <v>7255</v>
      </c>
      <c r="U1359">
        <v>1707</v>
      </c>
      <c r="V1359" t="s">
        <v>172</v>
      </c>
      <c r="W1359">
        <v>202</v>
      </c>
      <c r="X1359" t="s">
        <v>173</v>
      </c>
      <c r="Y1359" t="s">
        <v>259</v>
      </c>
      <c r="AC1359" t="s">
        <v>177</v>
      </c>
      <c r="AD1359" t="s">
        <v>11041</v>
      </c>
      <c r="AE1359">
        <v>45590</v>
      </c>
      <c r="AF1359" t="s">
        <v>12167</v>
      </c>
      <c r="AI1359">
        <v>238458603</v>
      </c>
      <c r="AJ1359">
        <v>780058746</v>
      </c>
      <c r="AK1359" t="s">
        <v>5548</v>
      </c>
      <c r="AL1359">
        <v>0</v>
      </c>
      <c r="AM1359">
        <v>0</v>
      </c>
    </row>
    <row r="1360" spans="1:39" customFormat="1" ht="12.75">
      <c r="A1360">
        <v>4212542</v>
      </c>
      <c r="B1360" t="s">
        <v>8680</v>
      </c>
      <c r="C1360" t="s">
        <v>8681</v>
      </c>
      <c r="D1360">
        <v>4212542</v>
      </c>
      <c r="E1360" t="s">
        <v>166</v>
      </c>
      <c r="H1360" s="507">
        <v>35598</v>
      </c>
      <c r="I1360" t="s">
        <v>167</v>
      </c>
      <c r="J1360">
        <v>-40</v>
      </c>
      <c r="K1360" t="s">
        <v>8</v>
      </c>
      <c r="M1360" t="s">
        <v>203</v>
      </c>
      <c r="N1360">
        <v>8920312</v>
      </c>
      <c r="O1360" t="s">
        <v>288</v>
      </c>
      <c r="P1360" s="507">
        <v>44816</v>
      </c>
      <c r="Q1360" t="s">
        <v>187</v>
      </c>
      <c r="R1360" s="507">
        <v>38635</v>
      </c>
      <c r="S1360" s="507">
        <v>44806</v>
      </c>
      <c r="T1360" t="s">
        <v>181</v>
      </c>
      <c r="U1360">
        <v>1162</v>
      </c>
      <c r="X1360">
        <v>11</v>
      </c>
      <c r="Y1360" t="s">
        <v>259</v>
      </c>
      <c r="AC1360" t="s">
        <v>177</v>
      </c>
      <c r="AD1360" t="s">
        <v>9897</v>
      </c>
      <c r="AE1360">
        <v>92200</v>
      </c>
      <c r="AF1360" t="s">
        <v>12168</v>
      </c>
      <c r="AJ1360">
        <v>782970020</v>
      </c>
      <c r="AK1360" t="s">
        <v>8682</v>
      </c>
      <c r="AL1360">
        <v>0</v>
      </c>
      <c r="AM1360">
        <v>0</v>
      </c>
    </row>
    <row r="1361" spans="1:39" customFormat="1" ht="12.75">
      <c r="A1361">
        <v>7524520</v>
      </c>
      <c r="B1361" t="s">
        <v>5921</v>
      </c>
      <c r="C1361" t="s">
        <v>980</v>
      </c>
      <c r="D1361">
        <v>7524520</v>
      </c>
      <c r="E1361" t="s">
        <v>166</v>
      </c>
      <c r="F1361" t="s">
        <v>166</v>
      </c>
      <c r="H1361" s="507">
        <v>41095</v>
      </c>
      <c r="I1361" t="s">
        <v>245</v>
      </c>
      <c r="J1361">
        <v>-11</v>
      </c>
      <c r="K1361" t="s">
        <v>168</v>
      </c>
      <c r="M1361" t="s">
        <v>263</v>
      </c>
      <c r="N1361">
        <v>8750074</v>
      </c>
      <c r="O1361" t="s">
        <v>296</v>
      </c>
      <c r="P1361" s="507">
        <v>44810</v>
      </c>
      <c r="Q1361" t="s">
        <v>187</v>
      </c>
      <c r="R1361" s="507">
        <v>43349</v>
      </c>
      <c r="T1361" t="s">
        <v>5765</v>
      </c>
      <c r="U1361">
        <v>612</v>
      </c>
      <c r="X1361">
        <v>6</v>
      </c>
      <c r="Y1361" t="s">
        <v>259</v>
      </c>
      <c r="AC1361" t="s">
        <v>177</v>
      </c>
      <c r="AD1361" t="s">
        <v>10060</v>
      </c>
      <c r="AE1361">
        <v>75012</v>
      </c>
      <c r="AF1361" t="s">
        <v>12169</v>
      </c>
      <c r="AG1361" t="s">
        <v>12170</v>
      </c>
      <c r="AH1361" t="s">
        <v>1836</v>
      </c>
      <c r="AJ1361">
        <v>688635814</v>
      </c>
      <c r="AK1361" t="s">
        <v>5922</v>
      </c>
      <c r="AL1361">
        <v>0</v>
      </c>
      <c r="AM1361">
        <v>0</v>
      </c>
    </row>
    <row r="1362" spans="1:39" customFormat="1" ht="12.75">
      <c r="A1362">
        <v>3734033</v>
      </c>
      <c r="B1362" t="s">
        <v>8683</v>
      </c>
      <c r="C1362" t="s">
        <v>552</v>
      </c>
      <c r="D1362">
        <v>3734033</v>
      </c>
      <c r="E1362" t="s">
        <v>169</v>
      </c>
      <c r="H1362" s="507">
        <v>41996</v>
      </c>
      <c r="I1362" t="s">
        <v>169</v>
      </c>
      <c r="J1362">
        <v>-9</v>
      </c>
      <c r="K1362" t="s">
        <v>8</v>
      </c>
      <c r="M1362" t="s">
        <v>175</v>
      </c>
      <c r="N1362">
        <v>4370694</v>
      </c>
      <c r="O1362" t="s">
        <v>2851</v>
      </c>
      <c r="P1362" s="507">
        <v>44820</v>
      </c>
      <c r="Q1362" t="s">
        <v>187</v>
      </c>
      <c r="R1362" s="507">
        <v>44820</v>
      </c>
      <c r="S1362" s="507">
        <v>44811</v>
      </c>
      <c r="T1362" t="s">
        <v>181</v>
      </c>
      <c r="U1362">
        <v>500</v>
      </c>
      <c r="X1362">
        <v>5</v>
      </c>
      <c r="Y1362" t="s">
        <v>259</v>
      </c>
      <c r="AC1362" t="s">
        <v>177</v>
      </c>
      <c r="AD1362" t="s">
        <v>11069</v>
      </c>
      <c r="AE1362">
        <v>37320</v>
      </c>
      <c r="AF1362" t="s">
        <v>12171</v>
      </c>
      <c r="AJ1362">
        <v>673004874</v>
      </c>
      <c r="AK1362" t="s">
        <v>8684</v>
      </c>
      <c r="AL1362">
        <v>0</v>
      </c>
      <c r="AM1362">
        <v>0</v>
      </c>
    </row>
    <row r="1363" spans="1:39" customFormat="1" ht="12.75">
      <c r="A1363">
        <v>9464107</v>
      </c>
      <c r="B1363" t="s">
        <v>8685</v>
      </c>
      <c r="C1363" t="s">
        <v>640</v>
      </c>
      <c r="D1363">
        <v>9464107</v>
      </c>
      <c r="E1363" t="s">
        <v>169</v>
      </c>
      <c r="H1363" s="507">
        <v>43081</v>
      </c>
      <c r="I1363" t="s">
        <v>169</v>
      </c>
      <c r="J1363">
        <v>-9</v>
      </c>
      <c r="K1363" t="s">
        <v>8</v>
      </c>
      <c r="M1363" t="s">
        <v>246</v>
      </c>
      <c r="N1363">
        <v>8940459</v>
      </c>
      <c r="O1363" t="s">
        <v>433</v>
      </c>
      <c r="P1363" s="507">
        <v>44819</v>
      </c>
      <c r="Q1363" t="s">
        <v>187</v>
      </c>
      <c r="R1363" s="507">
        <v>44819</v>
      </c>
      <c r="T1363" t="s">
        <v>5760</v>
      </c>
      <c r="U1363">
        <v>500</v>
      </c>
      <c r="X1363">
        <v>5</v>
      </c>
      <c r="Y1363" t="s">
        <v>259</v>
      </c>
      <c r="AC1363" t="s">
        <v>177</v>
      </c>
      <c r="AD1363" t="s">
        <v>12172</v>
      </c>
      <c r="AE1363">
        <v>94320</v>
      </c>
      <c r="AF1363" t="s">
        <v>12173</v>
      </c>
      <c r="AK1363" t="s">
        <v>8686</v>
      </c>
      <c r="AL1363">
        <v>0</v>
      </c>
      <c r="AM1363">
        <v>0</v>
      </c>
    </row>
    <row r="1364" spans="1:39" customFormat="1" ht="12.75">
      <c r="A1364">
        <v>9211820</v>
      </c>
      <c r="B1364" t="s">
        <v>8685</v>
      </c>
      <c r="C1364" t="s">
        <v>1047</v>
      </c>
      <c r="D1364">
        <v>9211820</v>
      </c>
      <c r="E1364" t="s">
        <v>169</v>
      </c>
      <c r="H1364" s="507">
        <v>30106</v>
      </c>
      <c r="I1364" t="s">
        <v>192</v>
      </c>
      <c r="J1364">
        <v>-50</v>
      </c>
      <c r="K1364" t="s">
        <v>168</v>
      </c>
      <c r="M1364" t="s">
        <v>246</v>
      </c>
      <c r="N1364">
        <v>8940459</v>
      </c>
      <c r="O1364" t="s">
        <v>433</v>
      </c>
      <c r="P1364" s="507">
        <v>44819</v>
      </c>
      <c r="Q1364" t="s">
        <v>187</v>
      </c>
      <c r="R1364" s="507">
        <v>37432</v>
      </c>
      <c r="T1364" t="s">
        <v>5760</v>
      </c>
      <c r="U1364">
        <v>1681</v>
      </c>
      <c r="X1364">
        <v>16</v>
      </c>
      <c r="Y1364" t="s">
        <v>259</v>
      </c>
      <c r="AC1364" t="s">
        <v>177</v>
      </c>
      <c r="AD1364" t="s">
        <v>12172</v>
      </c>
      <c r="AE1364">
        <v>94320</v>
      </c>
      <c r="AF1364" t="s">
        <v>12173</v>
      </c>
      <c r="AI1364">
        <v>661252871</v>
      </c>
      <c r="AK1364" t="s">
        <v>8686</v>
      </c>
      <c r="AL1364">
        <v>0</v>
      </c>
      <c r="AM1364">
        <v>0</v>
      </c>
    </row>
    <row r="1365" spans="1:39" customFormat="1" ht="12.75">
      <c r="A1365">
        <v>2941577</v>
      </c>
      <c r="B1365" t="s">
        <v>6796</v>
      </c>
      <c r="C1365" t="s">
        <v>860</v>
      </c>
      <c r="D1365">
        <v>2941577</v>
      </c>
      <c r="E1365" t="s">
        <v>169</v>
      </c>
      <c r="F1365" t="s">
        <v>169</v>
      </c>
      <c r="H1365" s="507">
        <v>42192</v>
      </c>
      <c r="I1365" t="s">
        <v>169</v>
      </c>
      <c r="J1365">
        <v>-9</v>
      </c>
      <c r="K1365" t="s">
        <v>8</v>
      </c>
      <c r="M1365" t="s">
        <v>3025</v>
      </c>
      <c r="N1365">
        <v>3290037</v>
      </c>
      <c r="O1365" t="s">
        <v>3107</v>
      </c>
      <c r="P1365" s="507">
        <v>44822</v>
      </c>
      <c r="Q1365" t="s">
        <v>187</v>
      </c>
      <c r="R1365" s="507">
        <v>44457</v>
      </c>
      <c r="T1365" t="s">
        <v>5765</v>
      </c>
      <c r="U1365">
        <v>500</v>
      </c>
      <c r="X1365">
        <v>5</v>
      </c>
      <c r="Y1365" t="s">
        <v>259</v>
      </c>
      <c r="AC1365" t="s">
        <v>177</v>
      </c>
      <c r="AD1365" t="s">
        <v>12174</v>
      </c>
      <c r="AE1365">
        <v>29410</v>
      </c>
      <c r="AF1365" t="s">
        <v>12175</v>
      </c>
      <c r="AH1365" t="s">
        <v>12176</v>
      </c>
      <c r="AI1365">
        <v>662453141</v>
      </c>
      <c r="AJ1365">
        <v>673303606</v>
      </c>
      <c r="AK1365" t="s">
        <v>6797</v>
      </c>
      <c r="AL1365">
        <v>0</v>
      </c>
      <c r="AM1365">
        <v>0</v>
      </c>
    </row>
    <row r="1366" spans="1:39" customFormat="1" ht="12.75">
      <c r="A1366">
        <v>5328272</v>
      </c>
      <c r="B1366" t="s">
        <v>3768</v>
      </c>
      <c r="C1366" t="s">
        <v>588</v>
      </c>
      <c r="D1366">
        <v>5328272</v>
      </c>
      <c r="E1366" t="s">
        <v>169</v>
      </c>
      <c r="F1366" t="s">
        <v>169</v>
      </c>
      <c r="H1366" s="507">
        <v>42194</v>
      </c>
      <c r="I1366" t="s">
        <v>169</v>
      </c>
      <c r="J1366">
        <v>-9</v>
      </c>
      <c r="K1366" t="s">
        <v>8</v>
      </c>
      <c r="M1366" t="s">
        <v>2155</v>
      </c>
      <c r="N1366">
        <v>12530070</v>
      </c>
      <c r="O1366" t="s">
        <v>2309</v>
      </c>
      <c r="P1366" s="507">
        <v>44808</v>
      </c>
      <c r="Q1366" t="s">
        <v>187</v>
      </c>
      <c r="R1366" s="507">
        <v>44466</v>
      </c>
      <c r="T1366" t="s">
        <v>5765</v>
      </c>
      <c r="U1366">
        <v>500</v>
      </c>
      <c r="X1366">
        <v>5</v>
      </c>
      <c r="Y1366" t="s">
        <v>259</v>
      </c>
      <c r="AC1366" t="s">
        <v>177</v>
      </c>
      <c r="AD1366" t="s">
        <v>12177</v>
      </c>
      <c r="AE1366">
        <v>53320</v>
      </c>
      <c r="AF1366" t="s">
        <v>12178</v>
      </c>
      <c r="AJ1366">
        <v>679398531</v>
      </c>
      <c r="AK1366" t="s">
        <v>7144</v>
      </c>
      <c r="AL1366">
        <v>0</v>
      </c>
      <c r="AM1366">
        <v>0</v>
      </c>
    </row>
    <row r="1367" spans="1:39" customFormat="1" ht="12.75">
      <c r="A1367">
        <v>2816477</v>
      </c>
      <c r="B1367" t="s">
        <v>1206</v>
      </c>
      <c r="C1367" t="s">
        <v>449</v>
      </c>
      <c r="D1367">
        <v>2816477</v>
      </c>
      <c r="E1367" t="s">
        <v>169</v>
      </c>
      <c r="H1367" s="507">
        <v>40932</v>
      </c>
      <c r="I1367" t="s">
        <v>245</v>
      </c>
      <c r="J1367">
        <v>-11</v>
      </c>
      <c r="K1367" t="s">
        <v>8</v>
      </c>
      <c r="M1367" t="s">
        <v>231</v>
      </c>
      <c r="N1367">
        <v>4280121</v>
      </c>
      <c r="O1367" t="s">
        <v>2799</v>
      </c>
      <c r="P1367" s="507">
        <v>44829</v>
      </c>
      <c r="Q1367" t="s">
        <v>187</v>
      </c>
      <c r="R1367" s="507">
        <v>44829</v>
      </c>
      <c r="T1367" t="s">
        <v>5765</v>
      </c>
      <c r="U1367">
        <v>500</v>
      </c>
      <c r="X1367">
        <v>5</v>
      </c>
      <c r="Y1367" t="s">
        <v>259</v>
      </c>
      <c r="AC1367" t="s">
        <v>177</v>
      </c>
      <c r="AD1367" t="s">
        <v>10272</v>
      </c>
      <c r="AE1367">
        <v>28000</v>
      </c>
      <c r="AF1367" t="s">
        <v>12179</v>
      </c>
      <c r="AJ1367">
        <v>674969539</v>
      </c>
      <c r="AK1367" t="s">
        <v>12180</v>
      </c>
      <c r="AL1367">
        <v>0</v>
      </c>
      <c r="AM1367">
        <v>0</v>
      </c>
    </row>
    <row r="1368" spans="1:39" customFormat="1" ht="12.75">
      <c r="A1368">
        <v>758504</v>
      </c>
      <c r="B1368" t="s">
        <v>1207</v>
      </c>
      <c r="C1368" t="s">
        <v>290</v>
      </c>
      <c r="D1368">
        <v>758504</v>
      </c>
      <c r="E1368" t="s">
        <v>166</v>
      </c>
      <c r="F1368" t="s">
        <v>166</v>
      </c>
      <c r="H1368" s="507">
        <v>31793</v>
      </c>
      <c r="I1368" t="s">
        <v>167</v>
      </c>
      <c r="J1368">
        <v>-40</v>
      </c>
      <c r="K1368" t="s">
        <v>168</v>
      </c>
      <c r="M1368" t="s">
        <v>263</v>
      </c>
      <c r="N1368">
        <v>8750074</v>
      </c>
      <c r="O1368" t="s">
        <v>296</v>
      </c>
      <c r="P1368" s="507">
        <v>44820</v>
      </c>
      <c r="Q1368" t="s">
        <v>187</v>
      </c>
      <c r="R1368" s="507">
        <v>37432</v>
      </c>
      <c r="S1368" s="507">
        <v>44812</v>
      </c>
      <c r="T1368" t="s">
        <v>181</v>
      </c>
      <c r="U1368">
        <v>1830</v>
      </c>
      <c r="X1368">
        <v>18</v>
      </c>
      <c r="Y1368" t="s">
        <v>259</v>
      </c>
      <c r="AC1368" t="s">
        <v>177</v>
      </c>
      <c r="AD1368" t="s">
        <v>12181</v>
      </c>
      <c r="AE1368">
        <v>94300</v>
      </c>
      <c r="AF1368" t="s">
        <v>12182</v>
      </c>
      <c r="AJ1368">
        <v>781152196</v>
      </c>
      <c r="AK1368" t="s">
        <v>4200</v>
      </c>
      <c r="AL1368">
        <v>0</v>
      </c>
      <c r="AM1368">
        <v>0</v>
      </c>
    </row>
    <row r="1369" spans="1:39" customFormat="1" ht="12.75">
      <c r="A1369">
        <v>9153325</v>
      </c>
      <c r="B1369" t="s">
        <v>8687</v>
      </c>
      <c r="C1369" t="s">
        <v>495</v>
      </c>
      <c r="D1369">
        <v>9153325</v>
      </c>
      <c r="E1369" t="s">
        <v>169</v>
      </c>
      <c r="H1369" s="507">
        <v>42574</v>
      </c>
      <c r="I1369" t="s">
        <v>169</v>
      </c>
      <c r="J1369">
        <v>-9</v>
      </c>
      <c r="K1369" t="s">
        <v>8</v>
      </c>
      <c r="M1369" t="s">
        <v>275</v>
      </c>
      <c r="N1369">
        <v>8910918</v>
      </c>
      <c r="O1369" t="s">
        <v>392</v>
      </c>
      <c r="P1369" s="507">
        <v>44826</v>
      </c>
      <c r="Q1369" t="s">
        <v>187</v>
      </c>
      <c r="R1369" s="507">
        <v>44826</v>
      </c>
      <c r="T1369" t="s">
        <v>5765</v>
      </c>
      <c r="U1369">
        <v>500</v>
      </c>
      <c r="X1369">
        <v>5</v>
      </c>
      <c r="Y1369" t="s">
        <v>259</v>
      </c>
      <c r="AC1369" t="s">
        <v>177</v>
      </c>
      <c r="AD1369" t="s">
        <v>11780</v>
      </c>
      <c r="AE1369">
        <v>91380</v>
      </c>
      <c r="AF1369" t="s">
        <v>12183</v>
      </c>
      <c r="AI1369">
        <v>683796656</v>
      </c>
      <c r="AJ1369">
        <v>681556632</v>
      </c>
      <c r="AK1369" t="s">
        <v>8688</v>
      </c>
      <c r="AL1369">
        <v>0</v>
      </c>
      <c r="AM1369">
        <v>0</v>
      </c>
    </row>
    <row r="1370" spans="1:39" customFormat="1" ht="12.75">
      <c r="A1370">
        <v>5721269</v>
      </c>
      <c r="B1370" t="s">
        <v>7552</v>
      </c>
      <c r="C1370" t="s">
        <v>549</v>
      </c>
      <c r="D1370">
        <v>5721269</v>
      </c>
      <c r="E1370" t="s">
        <v>166</v>
      </c>
      <c r="F1370" t="s">
        <v>166</v>
      </c>
      <c r="H1370" s="507">
        <v>36596</v>
      </c>
      <c r="I1370" t="s">
        <v>167</v>
      </c>
      <c r="J1370">
        <v>-40</v>
      </c>
      <c r="K1370" t="s">
        <v>168</v>
      </c>
      <c r="M1370" t="s">
        <v>232</v>
      </c>
      <c r="N1370">
        <v>8950330</v>
      </c>
      <c r="O1370" t="s">
        <v>233</v>
      </c>
      <c r="P1370" s="507">
        <v>44803</v>
      </c>
      <c r="Q1370" t="s">
        <v>187</v>
      </c>
      <c r="R1370" s="507">
        <v>39218</v>
      </c>
      <c r="S1370" s="507">
        <v>44803</v>
      </c>
      <c r="T1370" t="s">
        <v>181</v>
      </c>
      <c r="U1370">
        <v>2991</v>
      </c>
      <c r="V1370" t="s">
        <v>172</v>
      </c>
      <c r="W1370">
        <v>55</v>
      </c>
      <c r="X1370" t="s">
        <v>173</v>
      </c>
      <c r="Y1370" t="s">
        <v>259</v>
      </c>
      <c r="AB1370" s="507">
        <v>44743</v>
      </c>
      <c r="AC1370" t="s">
        <v>177</v>
      </c>
      <c r="AD1370" t="s">
        <v>12184</v>
      </c>
      <c r="AE1370">
        <v>57350</v>
      </c>
      <c r="AF1370" t="s">
        <v>12185</v>
      </c>
      <c r="AJ1370">
        <v>695270269</v>
      </c>
      <c r="AK1370" t="s">
        <v>7553</v>
      </c>
      <c r="AL1370">
        <v>0</v>
      </c>
      <c r="AM1370">
        <v>0</v>
      </c>
    </row>
    <row r="1371" spans="1:39" customFormat="1" ht="12.75">
      <c r="A1371">
        <v>9463854</v>
      </c>
      <c r="B1371" t="s">
        <v>8689</v>
      </c>
      <c r="C1371" t="s">
        <v>2884</v>
      </c>
      <c r="D1371">
        <v>9463854</v>
      </c>
      <c r="E1371" t="s">
        <v>166</v>
      </c>
      <c r="H1371" s="507">
        <v>41082</v>
      </c>
      <c r="I1371" t="s">
        <v>245</v>
      </c>
      <c r="J1371">
        <v>-11</v>
      </c>
      <c r="K1371" t="s">
        <v>8</v>
      </c>
      <c r="M1371" t="s">
        <v>246</v>
      </c>
      <c r="N1371">
        <v>8940926</v>
      </c>
      <c r="O1371" t="s">
        <v>5768</v>
      </c>
      <c r="P1371" s="507">
        <v>44810</v>
      </c>
      <c r="Q1371" t="s">
        <v>187</v>
      </c>
      <c r="R1371" s="507">
        <v>44810</v>
      </c>
      <c r="T1371" t="s">
        <v>5765</v>
      </c>
      <c r="U1371">
        <v>500</v>
      </c>
      <c r="X1371">
        <v>5</v>
      </c>
      <c r="Y1371" t="s">
        <v>259</v>
      </c>
      <c r="AC1371" t="s">
        <v>177</v>
      </c>
      <c r="AD1371" t="s">
        <v>10047</v>
      </c>
      <c r="AE1371">
        <v>94420</v>
      </c>
      <c r="AF1371" t="s">
        <v>12186</v>
      </c>
      <c r="AI1371">
        <v>624296296</v>
      </c>
      <c r="AJ1371">
        <v>614845470</v>
      </c>
      <c r="AK1371" t="s">
        <v>8690</v>
      </c>
      <c r="AL1371">
        <v>0</v>
      </c>
      <c r="AM1371">
        <v>0</v>
      </c>
    </row>
    <row r="1372" spans="1:39" customFormat="1" ht="12.75">
      <c r="A1372">
        <v>9124280</v>
      </c>
      <c r="B1372" t="s">
        <v>1208</v>
      </c>
      <c r="C1372" t="s">
        <v>304</v>
      </c>
      <c r="D1372">
        <v>9124280</v>
      </c>
      <c r="E1372" t="s">
        <v>166</v>
      </c>
      <c r="F1372" t="s">
        <v>166</v>
      </c>
      <c r="H1372" s="507">
        <v>33841</v>
      </c>
      <c r="I1372" t="s">
        <v>167</v>
      </c>
      <c r="J1372">
        <v>-40</v>
      </c>
      <c r="K1372" t="s">
        <v>168</v>
      </c>
      <c r="M1372" t="s">
        <v>275</v>
      </c>
      <c r="N1372">
        <v>8910667</v>
      </c>
      <c r="O1372" t="s">
        <v>7298</v>
      </c>
      <c r="P1372" s="507">
        <v>44826</v>
      </c>
      <c r="Q1372" t="s">
        <v>187</v>
      </c>
      <c r="R1372" s="507">
        <v>37432</v>
      </c>
      <c r="S1372" s="507">
        <v>44824</v>
      </c>
      <c r="T1372" t="s">
        <v>181</v>
      </c>
      <c r="U1372">
        <v>1661</v>
      </c>
      <c r="X1372">
        <v>16</v>
      </c>
      <c r="Y1372" t="s">
        <v>259</v>
      </c>
      <c r="AC1372" t="s">
        <v>177</v>
      </c>
      <c r="AD1372" t="s">
        <v>12187</v>
      </c>
      <c r="AE1372">
        <v>91450</v>
      </c>
      <c r="AF1372" t="s">
        <v>12188</v>
      </c>
      <c r="AI1372">
        <v>164850557</v>
      </c>
      <c r="AK1372" t="s">
        <v>5758</v>
      </c>
      <c r="AL1372">
        <v>0</v>
      </c>
      <c r="AM1372">
        <v>0</v>
      </c>
    </row>
    <row r="1373" spans="1:39" customFormat="1" ht="12.75">
      <c r="A1373">
        <v>4115509</v>
      </c>
      <c r="B1373" t="s">
        <v>12189</v>
      </c>
      <c r="C1373" t="s">
        <v>517</v>
      </c>
      <c r="D1373">
        <v>4115509</v>
      </c>
      <c r="E1373" t="s">
        <v>169</v>
      </c>
      <c r="H1373" s="507">
        <v>42246</v>
      </c>
      <c r="I1373" t="s">
        <v>169</v>
      </c>
      <c r="J1373">
        <v>-9</v>
      </c>
      <c r="K1373" t="s">
        <v>8</v>
      </c>
      <c r="M1373" t="s">
        <v>2783</v>
      </c>
      <c r="N1373">
        <v>4410543</v>
      </c>
      <c r="O1373" t="s">
        <v>2837</v>
      </c>
      <c r="P1373" s="507">
        <v>44833</v>
      </c>
      <c r="Q1373" t="s">
        <v>187</v>
      </c>
      <c r="R1373" s="507">
        <v>44833</v>
      </c>
      <c r="T1373" t="s">
        <v>5765</v>
      </c>
      <c r="U1373">
        <v>500</v>
      </c>
      <c r="X1373">
        <v>5</v>
      </c>
      <c r="Y1373" t="s">
        <v>259</v>
      </c>
      <c r="AC1373" t="s">
        <v>177</v>
      </c>
      <c r="AD1373" t="s">
        <v>12190</v>
      </c>
      <c r="AE1373">
        <v>41150</v>
      </c>
      <c r="AF1373" t="s">
        <v>12191</v>
      </c>
      <c r="AJ1373">
        <v>689440480</v>
      </c>
      <c r="AK1373" t="s">
        <v>12192</v>
      </c>
      <c r="AL1373">
        <v>0</v>
      </c>
      <c r="AM1373">
        <v>0</v>
      </c>
    </row>
    <row r="1374" spans="1:39" customFormat="1" ht="12.75">
      <c r="A1374">
        <v>3513972</v>
      </c>
      <c r="B1374" t="s">
        <v>3119</v>
      </c>
      <c r="C1374" t="s">
        <v>541</v>
      </c>
      <c r="D1374">
        <v>3513972</v>
      </c>
      <c r="E1374" t="s">
        <v>166</v>
      </c>
      <c r="F1374" t="s">
        <v>166</v>
      </c>
      <c r="H1374" s="507">
        <v>26669</v>
      </c>
      <c r="I1374" t="s">
        <v>192</v>
      </c>
      <c r="J1374">
        <v>-50</v>
      </c>
      <c r="K1374" t="s">
        <v>168</v>
      </c>
      <c r="M1374" t="s">
        <v>178</v>
      </c>
      <c r="N1374">
        <v>3350060</v>
      </c>
      <c r="O1374" t="s">
        <v>223</v>
      </c>
      <c r="P1374" s="507">
        <v>44813</v>
      </c>
      <c r="Q1374" t="s">
        <v>187</v>
      </c>
      <c r="R1374" s="507">
        <v>37432</v>
      </c>
      <c r="S1374" s="507">
        <v>44368</v>
      </c>
      <c r="T1374" t="s">
        <v>7255</v>
      </c>
      <c r="U1374">
        <v>1970</v>
      </c>
      <c r="X1374">
        <v>19</v>
      </c>
      <c r="Y1374" t="s">
        <v>259</v>
      </c>
      <c r="AC1374" t="s">
        <v>177</v>
      </c>
      <c r="AD1374" t="s">
        <v>10113</v>
      </c>
      <c r="AE1374">
        <v>35235</v>
      </c>
      <c r="AF1374" t="s">
        <v>12193</v>
      </c>
      <c r="AI1374">
        <v>299624533</v>
      </c>
      <c r="AJ1374">
        <v>689525517</v>
      </c>
      <c r="AK1374" t="s">
        <v>6339</v>
      </c>
      <c r="AL1374">
        <v>0</v>
      </c>
      <c r="AM1374">
        <v>0</v>
      </c>
    </row>
    <row r="1375" spans="1:39" customFormat="1" ht="12.75">
      <c r="A1375">
        <v>5327345</v>
      </c>
      <c r="B1375" t="s">
        <v>3754</v>
      </c>
      <c r="C1375" t="s">
        <v>923</v>
      </c>
      <c r="D1375">
        <v>5327345</v>
      </c>
      <c r="E1375" t="s">
        <v>166</v>
      </c>
      <c r="F1375" t="s">
        <v>166</v>
      </c>
      <c r="H1375" s="507">
        <v>41059</v>
      </c>
      <c r="I1375" t="s">
        <v>245</v>
      </c>
      <c r="J1375">
        <v>-11</v>
      </c>
      <c r="K1375" t="s">
        <v>168</v>
      </c>
      <c r="M1375" t="s">
        <v>2155</v>
      </c>
      <c r="N1375">
        <v>12530060</v>
      </c>
      <c r="O1375" t="s">
        <v>6231</v>
      </c>
      <c r="P1375" s="507">
        <v>44781</v>
      </c>
      <c r="Q1375" t="s">
        <v>187</v>
      </c>
      <c r="R1375" s="507">
        <v>43692</v>
      </c>
      <c r="T1375" t="s">
        <v>5765</v>
      </c>
      <c r="U1375">
        <v>758</v>
      </c>
      <c r="X1375">
        <v>7</v>
      </c>
      <c r="Y1375" t="s">
        <v>259</v>
      </c>
      <c r="AB1375" s="507">
        <v>44098</v>
      </c>
      <c r="AC1375" t="s">
        <v>177</v>
      </c>
      <c r="AD1375" t="s">
        <v>10995</v>
      </c>
      <c r="AE1375">
        <v>53810</v>
      </c>
      <c r="AF1375" t="s">
        <v>12194</v>
      </c>
      <c r="AI1375">
        <v>982306240</v>
      </c>
      <c r="AJ1375">
        <v>610848779</v>
      </c>
      <c r="AK1375" t="s">
        <v>8243</v>
      </c>
      <c r="AL1375">
        <v>0</v>
      </c>
      <c r="AM1375">
        <v>0</v>
      </c>
    </row>
    <row r="1376" spans="1:39" customFormat="1" ht="12.75">
      <c r="A1376">
        <v>9541002</v>
      </c>
      <c r="B1376" t="s">
        <v>8691</v>
      </c>
      <c r="C1376" t="s">
        <v>421</v>
      </c>
      <c r="D1376">
        <v>9541002</v>
      </c>
      <c r="E1376" t="s">
        <v>169</v>
      </c>
      <c r="H1376" s="507">
        <v>41367</v>
      </c>
      <c r="I1376" t="s">
        <v>251</v>
      </c>
      <c r="J1376">
        <v>-10</v>
      </c>
      <c r="K1376" t="s">
        <v>8</v>
      </c>
      <c r="M1376" t="s">
        <v>232</v>
      </c>
      <c r="N1376">
        <v>8950262</v>
      </c>
      <c r="O1376" t="s">
        <v>312</v>
      </c>
      <c r="P1376" s="507">
        <v>44821</v>
      </c>
      <c r="Q1376" t="s">
        <v>187</v>
      </c>
      <c r="R1376" s="507">
        <v>44821</v>
      </c>
      <c r="T1376" t="s">
        <v>5765</v>
      </c>
      <c r="U1376">
        <v>500</v>
      </c>
      <c r="X1376">
        <v>5</v>
      </c>
      <c r="Y1376" t="s">
        <v>259</v>
      </c>
      <c r="AC1376" t="s">
        <v>177</v>
      </c>
      <c r="AD1376" t="s">
        <v>11039</v>
      </c>
      <c r="AE1376">
        <v>95330</v>
      </c>
      <c r="AF1376" t="s">
        <v>12195</v>
      </c>
      <c r="AJ1376">
        <v>672071801</v>
      </c>
      <c r="AK1376" t="s">
        <v>8692</v>
      </c>
      <c r="AL1376">
        <v>0</v>
      </c>
      <c r="AM1376">
        <v>0</v>
      </c>
    </row>
    <row r="1377" spans="1:39" customFormat="1" ht="12.75">
      <c r="A1377">
        <v>895061</v>
      </c>
      <c r="B1377" t="s">
        <v>3301</v>
      </c>
      <c r="C1377" t="s">
        <v>196</v>
      </c>
      <c r="D1377">
        <v>895061</v>
      </c>
      <c r="E1377" t="s">
        <v>166</v>
      </c>
      <c r="F1377" t="s">
        <v>166</v>
      </c>
      <c r="H1377" s="507">
        <v>33171</v>
      </c>
      <c r="I1377" t="s">
        <v>167</v>
      </c>
      <c r="J1377">
        <v>-40</v>
      </c>
      <c r="K1377" t="s">
        <v>168</v>
      </c>
      <c r="M1377" t="s">
        <v>206</v>
      </c>
      <c r="N1377">
        <v>8770426</v>
      </c>
      <c r="O1377" t="s">
        <v>507</v>
      </c>
      <c r="P1377" s="507">
        <v>44751</v>
      </c>
      <c r="Q1377" t="s">
        <v>187</v>
      </c>
      <c r="R1377" s="507">
        <v>37575</v>
      </c>
      <c r="S1377" s="507">
        <v>44091</v>
      </c>
      <c r="T1377" t="s">
        <v>7255</v>
      </c>
      <c r="U1377">
        <v>1651</v>
      </c>
      <c r="X1377">
        <v>16</v>
      </c>
      <c r="Y1377" t="s">
        <v>259</v>
      </c>
      <c r="AC1377" t="s">
        <v>177</v>
      </c>
      <c r="AD1377" t="s">
        <v>12196</v>
      </c>
      <c r="AE1377">
        <v>77127</v>
      </c>
      <c r="AF1377" t="s">
        <v>12197</v>
      </c>
      <c r="AI1377">
        <v>761406748</v>
      </c>
      <c r="AK1377" t="s">
        <v>4201</v>
      </c>
      <c r="AL1377">
        <v>0</v>
      </c>
      <c r="AM1377">
        <v>0</v>
      </c>
    </row>
    <row r="1378" spans="1:39" customFormat="1" ht="12.75">
      <c r="A1378">
        <v>9251413</v>
      </c>
      <c r="B1378" t="s">
        <v>2907</v>
      </c>
      <c r="C1378" t="s">
        <v>3302</v>
      </c>
      <c r="D1378">
        <v>9251413</v>
      </c>
      <c r="E1378" t="s">
        <v>166</v>
      </c>
      <c r="F1378" t="s">
        <v>166</v>
      </c>
      <c r="H1378" s="507">
        <v>39901</v>
      </c>
      <c r="I1378" t="s">
        <v>340</v>
      </c>
      <c r="J1378">
        <v>-14</v>
      </c>
      <c r="K1378" t="s">
        <v>8</v>
      </c>
      <c r="M1378" t="s">
        <v>203</v>
      </c>
      <c r="N1378">
        <v>8920031</v>
      </c>
      <c r="O1378" t="s">
        <v>269</v>
      </c>
      <c r="P1378" s="507">
        <v>44812</v>
      </c>
      <c r="Q1378" t="s">
        <v>187</v>
      </c>
      <c r="R1378" s="507">
        <v>42998</v>
      </c>
      <c r="T1378" t="s">
        <v>5765</v>
      </c>
      <c r="U1378">
        <v>609</v>
      </c>
      <c r="X1378">
        <v>6</v>
      </c>
      <c r="Y1378" t="s">
        <v>259</v>
      </c>
      <c r="AC1378" t="s">
        <v>177</v>
      </c>
      <c r="AD1378" t="s">
        <v>11636</v>
      </c>
      <c r="AE1378">
        <v>92160</v>
      </c>
      <c r="AF1378" t="s">
        <v>12198</v>
      </c>
      <c r="AK1378" t="s">
        <v>5923</v>
      </c>
      <c r="AL1378">
        <v>0</v>
      </c>
      <c r="AM1378">
        <v>0</v>
      </c>
    </row>
    <row r="1379" spans="1:39" customFormat="1" ht="12.75">
      <c r="A1379">
        <v>9257056</v>
      </c>
      <c r="B1379" t="s">
        <v>7555</v>
      </c>
      <c r="C1379" t="s">
        <v>363</v>
      </c>
      <c r="D1379">
        <v>9257056</v>
      </c>
      <c r="E1379" t="s">
        <v>169</v>
      </c>
      <c r="F1379" t="s">
        <v>166</v>
      </c>
      <c r="H1379" s="507">
        <v>41129</v>
      </c>
      <c r="I1379" t="s">
        <v>245</v>
      </c>
      <c r="J1379">
        <v>-11</v>
      </c>
      <c r="K1379" t="s">
        <v>168</v>
      </c>
      <c r="M1379" t="s">
        <v>203</v>
      </c>
      <c r="N1379">
        <v>8920151</v>
      </c>
      <c r="O1379" t="s">
        <v>5795</v>
      </c>
      <c r="P1379" s="507">
        <v>44830</v>
      </c>
      <c r="Q1379" t="s">
        <v>187</v>
      </c>
      <c r="R1379" s="507">
        <v>44484</v>
      </c>
      <c r="T1379" t="s">
        <v>5765</v>
      </c>
      <c r="U1379">
        <v>505</v>
      </c>
      <c r="X1379">
        <v>5</v>
      </c>
      <c r="Y1379" t="s">
        <v>259</v>
      </c>
      <c r="AC1379" t="s">
        <v>177</v>
      </c>
      <c r="AD1379" t="s">
        <v>10810</v>
      </c>
      <c r="AE1379">
        <v>92320</v>
      </c>
      <c r="AF1379" t="s">
        <v>12199</v>
      </c>
      <c r="AJ1379" t="s">
        <v>7556</v>
      </c>
      <c r="AK1379" t="s">
        <v>7557</v>
      </c>
      <c r="AL1379">
        <v>0</v>
      </c>
      <c r="AM1379">
        <v>0</v>
      </c>
    </row>
    <row r="1380" spans="1:39" customFormat="1" ht="12.75">
      <c r="A1380">
        <v>4115457</v>
      </c>
      <c r="B1380" t="s">
        <v>8693</v>
      </c>
      <c r="C1380" t="s">
        <v>6539</v>
      </c>
      <c r="D1380">
        <v>4115457</v>
      </c>
      <c r="E1380" t="s">
        <v>169</v>
      </c>
      <c r="H1380" s="507">
        <v>42587</v>
      </c>
      <c r="I1380" t="s">
        <v>169</v>
      </c>
      <c r="J1380">
        <v>-9</v>
      </c>
      <c r="K1380" t="s">
        <v>8</v>
      </c>
      <c r="M1380" t="s">
        <v>2783</v>
      </c>
      <c r="N1380">
        <v>4410080</v>
      </c>
      <c r="O1380" t="s">
        <v>2786</v>
      </c>
      <c r="P1380" s="507">
        <v>44826</v>
      </c>
      <c r="Q1380" t="s">
        <v>187</v>
      </c>
      <c r="R1380" s="507">
        <v>44826</v>
      </c>
      <c r="T1380" t="s">
        <v>5765</v>
      </c>
      <c r="U1380">
        <v>500</v>
      </c>
      <c r="X1380">
        <v>5</v>
      </c>
      <c r="Y1380" t="s">
        <v>259</v>
      </c>
      <c r="AC1380" t="s">
        <v>177</v>
      </c>
      <c r="AD1380" t="s">
        <v>10253</v>
      </c>
      <c r="AE1380">
        <v>41500</v>
      </c>
      <c r="AF1380" t="s">
        <v>12200</v>
      </c>
      <c r="AK1380" t="s">
        <v>5518</v>
      </c>
      <c r="AL1380">
        <v>0</v>
      </c>
      <c r="AM1380">
        <v>0</v>
      </c>
    </row>
    <row r="1381" spans="1:39" customFormat="1" ht="12.75">
      <c r="A1381">
        <v>9524400</v>
      </c>
      <c r="B1381" t="s">
        <v>3662</v>
      </c>
      <c r="C1381" t="s">
        <v>180</v>
      </c>
      <c r="D1381">
        <v>9524400</v>
      </c>
      <c r="E1381" t="s">
        <v>166</v>
      </c>
      <c r="F1381" t="s">
        <v>166</v>
      </c>
      <c r="H1381" s="507">
        <v>35667</v>
      </c>
      <c r="I1381" t="s">
        <v>167</v>
      </c>
      <c r="J1381">
        <v>-40</v>
      </c>
      <c r="K1381" t="s">
        <v>168</v>
      </c>
      <c r="M1381" t="s">
        <v>203</v>
      </c>
      <c r="N1381">
        <v>8921190</v>
      </c>
      <c r="O1381" t="s">
        <v>204</v>
      </c>
      <c r="P1381" s="507">
        <v>44817</v>
      </c>
      <c r="Q1381" t="s">
        <v>187</v>
      </c>
      <c r="R1381" s="507">
        <v>38267</v>
      </c>
      <c r="S1381" s="507">
        <v>44069</v>
      </c>
      <c r="T1381" t="s">
        <v>7255</v>
      </c>
      <c r="U1381">
        <v>2635</v>
      </c>
      <c r="V1381" t="s">
        <v>172</v>
      </c>
      <c r="W1381">
        <v>159</v>
      </c>
      <c r="X1381" t="s">
        <v>173</v>
      </c>
      <c r="Y1381" t="s">
        <v>259</v>
      </c>
      <c r="AB1381" s="507">
        <v>44013</v>
      </c>
      <c r="AC1381" t="s">
        <v>177</v>
      </c>
      <c r="AD1381" t="s">
        <v>10035</v>
      </c>
      <c r="AE1381">
        <v>95120</v>
      </c>
      <c r="AF1381" t="s">
        <v>12201</v>
      </c>
      <c r="AJ1381">
        <v>684664981</v>
      </c>
      <c r="AK1381" t="s">
        <v>5924</v>
      </c>
      <c r="AL1381">
        <v>0</v>
      </c>
      <c r="AM1381">
        <v>0</v>
      </c>
    </row>
    <row r="1382" spans="1:39" customFormat="1" ht="12.75">
      <c r="A1382">
        <v>2815812</v>
      </c>
      <c r="B1382" t="s">
        <v>3930</v>
      </c>
      <c r="C1382" t="s">
        <v>1815</v>
      </c>
      <c r="D1382">
        <v>2815812</v>
      </c>
      <c r="E1382" t="s">
        <v>166</v>
      </c>
      <c r="F1382" t="s">
        <v>166</v>
      </c>
      <c r="H1382" s="507">
        <v>41648</v>
      </c>
      <c r="I1382" t="s">
        <v>169</v>
      </c>
      <c r="J1382">
        <v>-9</v>
      </c>
      <c r="K1382" t="s">
        <v>8</v>
      </c>
      <c r="M1382" t="s">
        <v>231</v>
      </c>
      <c r="N1382">
        <v>4280004</v>
      </c>
      <c r="O1382" t="s">
        <v>3555</v>
      </c>
      <c r="P1382" s="507">
        <v>44791</v>
      </c>
      <c r="Q1382" t="s">
        <v>187</v>
      </c>
      <c r="R1382" s="507">
        <v>44082</v>
      </c>
      <c r="T1382" t="s">
        <v>5765</v>
      </c>
      <c r="U1382">
        <v>500</v>
      </c>
      <c r="X1382">
        <v>5</v>
      </c>
      <c r="Y1382" t="s">
        <v>259</v>
      </c>
      <c r="AB1382" s="507">
        <v>44743</v>
      </c>
      <c r="AC1382" t="s">
        <v>177</v>
      </c>
      <c r="AD1382" t="s">
        <v>12202</v>
      </c>
      <c r="AE1382">
        <v>28300</v>
      </c>
      <c r="AF1382" t="s">
        <v>12203</v>
      </c>
      <c r="AI1382">
        <v>786788203</v>
      </c>
      <c r="AJ1382">
        <v>606809306</v>
      </c>
      <c r="AK1382" t="s">
        <v>5549</v>
      </c>
      <c r="AL1382">
        <v>0</v>
      </c>
      <c r="AM1382">
        <v>0</v>
      </c>
    </row>
    <row r="1383" spans="1:39" customFormat="1" ht="12.75">
      <c r="A1383">
        <v>7713897</v>
      </c>
      <c r="B1383" t="s">
        <v>1210</v>
      </c>
      <c r="C1383" t="s">
        <v>1010</v>
      </c>
      <c r="D1383">
        <v>7713897</v>
      </c>
      <c r="E1383" t="s">
        <v>166</v>
      </c>
      <c r="F1383" t="s">
        <v>166</v>
      </c>
      <c r="H1383" s="507">
        <v>32740</v>
      </c>
      <c r="I1383" t="s">
        <v>167</v>
      </c>
      <c r="J1383">
        <v>-40</v>
      </c>
      <c r="K1383" t="s">
        <v>168</v>
      </c>
      <c r="M1383" t="s">
        <v>178</v>
      </c>
      <c r="N1383">
        <v>3350011</v>
      </c>
      <c r="O1383" t="s">
        <v>234</v>
      </c>
      <c r="P1383" s="507">
        <v>44819</v>
      </c>
      <c r="Q1383" t="s">
        <v>187</v>
      </c>
      <c r="R1383" s="507">
        <v>37432</v>
      </c>
      <c r="S1383" s="507">
        <v>44805</v>
      </c>
      <c r="T1383" t="s">
        <v>181</v>
      </c>
      <c r="U1383">
        <v>1699</v>
      </c>
      <c r="X1383">
        <v>16</v>
      </c>
      <c r="Y1383" t="s">
        <v>259</v>
      </c>
      <c r="AB1383" s="507">
        <v>44743</v>
      </c>
      <c r="AC1383" t="s">
        <v>177</v>
      </c>
      <c r="AD1383" t="s">
        <v>12204</v>
      </c>
      <c r="AE1383">
        <v>77186</v>
      </c>
      <c r="AF1383" t="s">
        <v>12205</v>
      </c>
      <c r="AI1383">
        <v>299506536</v>
      </c>
      <c r="AK1383" t="s">
        <v>4202</v>
      </c>
      <c r="AL1383">
        <v>0</v>
      </c>
      <c r="AM1383">
        <v>0</v>
      </c>
    </row>
    <row r="1384" spans="1:39" customFormat="1" ht="12.75">
      <c r="A1384">
        <v>3713823</v>
      </c>
      <c r="B1384" t="s">
        <v>2908</v>
      </c>
      <c r="C1384" t="s">
        <v>481</v>
      </c>
      <c r="D1384">
        <v>3713823</v>
      </c>
      <c r="E1384" t="s">
        <v>166</v>
      </c>
      <c r="F1384" t="s">
        <v>166</v>
      </c>
      <c r="H1384" s="507">
        <v>26061</v>
      </c>
      <c r="I1384" t="s">
        <v>367</v>
      </c>
      <c r="J1384">
        <v>-60</v>
      </c>
      <c r="K1384" t="s">
        <v>8</v>
      </c>
      <c r="M1384" t="s">
        <v>175</v>
      </c>
      <c r="N1384">
        <v>4370615</v>
      </c>
      <c r="O1384" t="s">
        <v>2840</v>
      </c>
      <c r="P1384" s="507">
        <v>44768</v>
      </c>
      <c r="Q1384" t="s">
        <v>187</v>
      </c>
      <c r="R1384" s="507">
        <v>37432</v>
      </c>
      <c r="S1384" s="507">
        <v>44781</v>
      </c>
      <c r="T1384" t="s">
        <v>181</v>
      </c>
      <c r="U1384">
        <v>789</v>
      </c>
      <c r="X1384">
        <v>7</v>
      </c>
      <c r="Y1384" t="s">
        <v>259</v>
      </c>
      <c r="AC1384" t="s">
        <v>177</v>
      </c>
      <c r="AD1384" t="s">
        <v>12206</v>
      </c>
      <c r="AE1384">
        <v>37220</v>
      </c>
      <c r="AF1384" t="s">
        <v>12207</v>
      </c>
      <c r="AI1384" t="s">
        <v>7558</v>
      </c>
      <c r="AJ1384" t="s">
        <v>7559</v>
      </c>
      <c r="AK1384" t="s">
        <v>5550</v>
      </c>
      <c r="AL1384">
        <v>0</v>
      </c>
      <c r="AM1384">
        <v>0</v>
      </c>
    </row>
    <row r="1385" spans="1:39" customFormat="1" ht="12.75">
      <c r="A1385">
        <v>6311956</v>
      </c>
      <c r="B1385" t="s">
        <v>6340</v>
      </c>
      <c r="C1385" t="s">
        <v>230</v>
      </c>
      <c r="D1385">
        <v>6311956</v>
      </c>
      <c r="E1385" t="s">
        <v>166</v>
      </c>
      <c r="F1385" t="s">
        <v>166</v>
      </c>
      <c r="H1385" s="507">
        <v>37073</v>
      </c>
      <c r="I1385" t="s">
        <v>167</v>
      </c>
      <c r="J1385">
        <v>-40</v>
      </c>
      <c r="K1385" t="s">
        <v>168</v>
      </c>
      <c r="M1385" t="s">
        <v>178</v>
      </c>
      <c r="N1385">
        <v>3350022</v>
      </c>
      <c r="O1385" t="s">
        <v>225</v>
      </c>
      <c r="P1385" s="507">
        <v>44810</v>
      </c>
      <c r="Q1385" t="s">
        <v>187</v>
      </c>
      <c r="R1385" s="507">
        <v>39345</v>
      </c>
      <c r="S1385" s="507">
        <v>44755</v>
      </c>
      <c r="T1385" t="s">
        <v>181</v>
      </c>
      <c r="U1385">
        <v>2580</v>
      </c>
      <c r="V1385" t="s">
        <v>172</v>
      </c>
      <c r="W1385">
        <v>187</v>
      </c>
      <c r="X1385" t="s">
        <v>173</v>
      </c>
      <c r="Y1385" t="s">
        <v>259</v>
      </c>
      <c r="AB1385" s="507">
        <v>44378</v>
      </c>
      <c r="AC1385" t="s">
        <v>177</v>
      </c>
      <c r="AD1385" t="s">
        <v>665</v>
      </c>
      <c r="AE1385">
        <v>63110</v>
      </c>
      <c r="AF1385" t="s">
        <v>12208</v>
      </c>
      <c r="AJ1385">
        <v>781162651</v>
      </c>
      <c r="AK1385" t="s">
        <v>6341</v>
      </c>
      <c r="AL1385">
        <v>0</v>
      </c>
      <c r="AM1385">
        <v>0</v>
      </c>
    </row>
    <row r="1386" spans="1:39" customFormat="1" ht="12.75">
      <c r="A1386">
        <v>7820258</v>
      </c>
      <c r="B1386" t="s">
        <v>7560</v>
      </c>
      <c r="C1386" t="s">
        <v>226</v>
      </c>
      <c r="D1386">
        <v>7820258</v>
      </c>
      <c r="E1386" t="s">
        <v>166</v>
      </c>
      <c r="F1386" t="s">
        <v>166</v>
      </c>
      <c r="H1386" s="507">
        <v>31231</v>
      </c>
      <c r="I1386" t="s">
        <v>167</v>
      </c>
      <c r="J1386">
        <v>-40</v>
      </c>
      <c r="K1386" t="s">
        <v>168</v>
      </c>
      <c r="M1386" t="s">
        <v>238</v>
      </c>
      <c r="N1386">
        <v>8780401</v>
      </c>
      <c r="O1386" t="s">
        <v>1089</v>
      </c>
      <c r="P1386" s="507">
        <v>44808</v>
      </c>
      <c r="Q1386" t="s">
        <v>187</v>
      </c>
      <c r="R1386" s="507">
        <v>37432</v>
      </c>
      <c r="S1386" s="507">
        <v>44846</v>
      </c>
      <c r="T1386" t="s">
        <v>181</v>
      </c>
      <c r="U1386">
        <v>1608</v>
      </c>
      <c r="X1386">
        <v>16</v>
      </c>
      <c r="Y1386" t="s">
        <v>259</v>
      </c>
      <c r="AC1386" t="s">
        <v>177</v>
      </c>
      <c r="AD1386" t="s">
        <v>12209</v>
      </c>
      <c r="AE1386">
        <v>78930</v>
      </c>
      <c r="AF1386" t="s">
        <v>12210</v>
      </c>
      <c r="AK1386" t="s">
        <v>7561</v>
      </c>
      <c r="AL1386">
        <v>0</v>
      </c>
      <c r="AM1386">
        <v>0</v>
      </c>
    </row>
    <row r="1387" spans="1:39" customFormat="1" ht="12.75">
      <c r="A1387">
        <v>9321932</v>
      </c>
      <c r="B1387" t="s">
        <v>3303</v>
      </c>
      <c r="C1387" t="s">
        <v>871</v>
      </c>
      <c r="D1387">
        <v>9321932</v>
      </c>
      <c r="E1387" t="s">
        <v>166</v>
      </c>
      <c r="F1387" t="s">
        <v>166</v>
      </c>
      <c r="H1387" s="507">
        <v>40972</v>
      </c>
      <c r="I1387" t="s">
        <v>245</v>
      </c>
      <c r="J1387">
        <v>-11</v>
      </c>
      <c r="K1387" t="s">
        <v>8</v>
      </c>
      <c r="M1387" t="s">
        <v>170</v>
      </c>
      <c r="N1387">
        <v>8930610</v>
      </c>
      <c r="O1387" t="s">
        <v>3790</v>
      </c>
      <c r="P1387" s="507">
        <v>44800</v>
      </c>
      <c r="Q1387" t="s">
        <v>187</v>
      </c>
      <c r="R1387" s="507">
        <v>43376</v>
      </c>
      <c r="T1387" t="s">
        <v>5765</v>
      </c>
      <c r="U1387">
        <v>532</v>
      </c>
      <c r="X1387">
        <v>5</v>
      </c>
      <c r="Y1387" t="s">
        <v>259</v>
      </c>
      <c r="AC1387" t="s">
        <v>177</v>
      </c>
      <c r="AD1387" t="s">
        <v>9736</v>
      </c>
      <c r="AE1387">
        <v>93160</v>
      </c>
      <c r="AF1387" t="s">
        <v>12211</v>
      </c>
      <c r="AI1387">
        <v>643234803</v>
      </c>
      <c r="AJ1387">
        <v>614085986</v>
      </c>
      <c r="AK1387" t="s">
        <v>4203</v>
      </c>
      <c r="AL1387">
        <v>0</v>
      </c>
      <c r="AM1387">
        <v>0</v>
      </c>
    </row>
    <row r="1388" spans="1:39" customFormat="1" ht="12.75">
      <c r="A1388">
        <v>8529116</v>
      </c>
      <c r="B1388" t="s">
        <v>3879</v>
      </c>
      <c r="C1388" t="s">
        <v>400</v>
      </c>
      <c r="D1388">
        <v>8529116</v>
      </c>
      <c r="E1388" t="s">
        <v>166</v>
      </c>
      <c r="F1388" t="s">
        <v>166</v>
      </c>
      <c r="H1388" s="507">
        <v>40285</v>
      </c>
      <c r="I1388" t="s">
        <v>254</v>
      </c>
      <c r="J1388">
        <v>-13</v>
      </c>
      <c r="K1388" t="s">
        <v>168</v>
      </c>
      <c r="M1388" t="s">
        <v>208</v>
      </c>
      <c r="N1388">
        <v>12850023</v>
      </c>
      <c r="O1388" t="s">
        <v>8165</v>
      </c>
      <c r="P1388" s="507">
        <v>44822</v>
      </c>
      <c r="Q1388" t="s">
        <v>187</v>
      </c>
      <c r="R1388" s="507">
        <v>43370</v>
      </c>
      <c r="T1388" t="s">
        <v>5765</v>
      </c>
      <c r="U1388">
        <v>731</v>
      </c>
      <c r="X1388">
        <v>7</v>
      </c>
      <c r="Y1388" t="s">
        <v>259</v>
      </c>
      <c r="AB1388" s="507">
        <v>44378</v>
      </c>
      <c r="AC1388" t="s">
        <v>177</v>
      </c>
      <c r="AD1388" t="s">
        <v>10805</v>
      </c>
      <c r="AE1388">
        <v>85000</v>
      </c>
      <c r="AF1388" t="s">
        <v>12212</v>
      </c>
      <c r="AJ1388">
        <v>618457634</v>
      </c>
      <c r="AK1388" t="s">
        <v>4903</v>
      </c>
      <c r="AL1388">
        <v>0</v>
      </c>
      <c r="AM1388">
        <v>0</v>
      </c>
    </row>
    <row r="1389" spans="1:39" customFormat="1" ht="12.75">
      <c r="A1389">
        <v>9321240</v>
      </c>
      <c r="B1389" t="s">
        <v>3303</v>
      </c>
      <c r="C1389" t="s">
        <v>670</v>
      </c>
      <c r="D1389">
        <v>9321240</v>
      </c>
      <c r="E1389" t="s">
        <v>166</v>
      </c>
      <c r="F1389" t="s">
        <v>166</v>
      </c>
      <c r="H1389" s="507">
        <v>39776</v>
      </c>
      <c r="I1389" t="s">
        <v>200</v>
      </c>
      <c r="J1389">
        <v>-15</v>
      </c>
      <c r="K1389" t="s">
        <v>168</v>
      </c>
      <c r="M1389" t="s">
        <v>170</v>
      </c>
      <c r="N1389">
        <v>8930610</v>
      </c>
      <c r="O1389" t="s">
        <v>3790</v>
      </c>
      <c r="P1389" s="507">
        <v>44800</v>
      </c>
      <c r="Q1389" t="s">
        <v>187</v>
      </c>
      <c r="R1389" s="507">
        <v>43003</v>
      </c>
      <c r="T1389" t="s">
        <v>5765</v>
      </c>
      <c r="U1389">
        <v>1104</v>
      </c>
      <c r="X1389">
        <v>11</v>
      </c>
      <c r="Y1389" t="s">
        <v>259</v>
      </c>
      <c r="AC1389" t="s">
        <v>177</v>
      </c>
      <c r="AD1389" t="s">
        <v>9736</v>
      </c>
      <c r="AE1389">
        <v>93160</v>
      </c>
      <c r="AF1389" t="s">
        <v>12211</v>
      </c>
      <c r="AI1389">
        <v>643234803</v>
      </c>
      <c r="AJ1389">
        <v>614085986</v>
      </c>
      <c r="AK1389" t="s">
        <v>4203</v>
      </c>
      <c r="AL1389">
        <v>0</v>
      </c>
      <c r="AM1389">
        <v>0</v>
      </c>
    </row>
    <row r="1390" spans="1:39" customFormat="1" ht="12.75">
      <c r="A1390">
        <v>5318597</v>
      </c>
      <c r="B1390" t="s">
        <v>1212</v>
      </c>
      <c r="C1390" t="s">
        <v>838</v>
      </c>
      <c r="D1390">
        <v>5318597</v>
      </c>
      <c r="E1390" t="s">
        <v>166</v>
      </c>
      <c r="F1390" t="s">
        <v>166</v>
      </c>
      <c r="H1390" s="507">
        <v>35766</v>
      </c>
      <c r="I1390" t="s">
        <v>167</v>
      </c>
      <c r="J1390">
        <v>-40</v>
      </c>
      <c r="K1390" t="s">
        <v>168</v>
      </c>
      <c r="M1390" t="s">
        <v>203</v>
      </c>
      <c r="N1390">
        <v>8921458</v>
      </c>
      <c r="O1390" t="s">
        <v>272</v>
      </c>
      <c r="P1390" s="507">
        <v>44824</v>
      </c>
      <c r="Q1390" t="s">
        <v>187</v>
      </c>
      <c r="R1390" s="507">
        <v>37942</v>
      </c>
      <c r="S1390" s="507">
        <v>43837</v>
      </c>
      <c r="T1390" t="s">
        <v>7255</v>
      </c>
      <c r="U1390">
        <v>2449</v>
      </c>
      <c r="V1390" t="s">
        <v>172</v>
      </c>
      <c r="W1390">
        <v>271</v>
      </c>
      <c r="X1390" t="s">
        <v>173</v>
      </c>
      <c r="Y1390" t="s">
        <v>259</v>
      </c>
      <c r="AB1390" s="507">
        <v>44013</v>
      </c>
      <c r="AC1390" t="s">
        <v>177</v>
      </c>
      <c r="AD1390" t="s">
        <v>10303</v>
      </c>
      <c r="AE1390">
        <v>92600</v>
      </c>
      <c r="AF1390" t="s">
        <v>12213</v>
      </c>
      <c r="AJ1390">
        <v>761933313</v>
      </c>
      <c r="AK1390" t="s">
        <v>4204</v>
      </c>
      <c r="AL1390">
        <v>0</v>
      </c>
      <c r="AM1390">
        <v>0</v>
      </c>
    </row>
    <row r="1391" spans="1:39" customFormat="1" ht="12.75">
      <c r="A1391">
        <v>9530321</v>
      </c>
      <c r="B1391" t="s">
        <v>8694</v>
      </c>
      <c r="C1391" t="s">
        <v>8695</v>
      </c>
      <c r="D1391">
        <v>9530321</v>
      </c>
      <c r="E1391" t="s">
        <v>166</v>
      </c>
      <c r="H1391" s="507">
        <v>23176</v>
      </c>
      <c r="I1391" t="s">
        <v>367</v>
      </c>
      <c r="J1391">
        <v>-60</v>
      </c>
      <c r="K1391" t="s">
        <v>8</v>
      </c>
      <c r="M1391" t="s">
        <v>217</v>
      </c>
      <c r="N1391">
        <v>3560049</v>
      </c>
      <c r="O1391" t="s">
        <v>6323</v>
      </c>
      <c r="P1391" s="507">
        <v>44813</v>
      </c>
      <c r="Q1391" t="s">
        <v>187</v>
      </c>
      <c r="R1391" s="507">
        <v>40449</v>
      </c>
      <c r="S1391" s="507">
        <v>44812</v>
      </c>
      <c r="T1391" t="s">
        <v>181</v>
      </c>
      <c r="U1391">
        <v>1901</v>
      </c>
      <c r="V1391" t="s">
        <v>172</v>
      </c>
      <c r="W1391">
        <v>118</v>
      </c>
      <c r="X1391" t="s">
        <v>173</v>
      </c>
      <c r="Y1391" t="s">
        <v>259</v>
      </c>
      <c r="AC1391" t="s">
        <v>177</v>
      </c>
      <c r="AD1391" t="s">
        <v>11164</v>
      </c>
      <c r="AE1391">
        <v>95300</v>
      </c>
      <c r="AF1391" t="s">
        <v>12214</v>
      </c>
      <c r="AJ1391">
        <v>688157598</v>
      </c>
      <c r="AK1391" t="s">
        <v>8696</v>
      </c>
      <c r="AL1391">
        <v>0</v>
      </c>
      <c r="AM1391">
        <v>0</v>
      </c>
    </row>
    <row r="1392" spans="1:39" customFormat="1" ht="12.75">
      <c r="A1392">
        <v>7735305</v>
      </c>
      <c r="B1392" t="s">
        <v>8697</v>
      </c>
      <c r="C1392" t="s">
        <v>8698</v>
      </c>
      <c r="D1392">
        <v>7735305</v>
      </c>
      <c r="E1392" t="s">
        <v>169</v>
      </c>
      <c r="H1392" s="507">
        <v>42479</v>
      </c>
      <c r="I1392" t="s">
        <v>169</v>
      </c>
      <c r="J1392">
        <v>-9</v>
      </c>
      <c r="K1392" t="s">
        <v>8</v>
      </c>
      <c r="M1392" t="s">
        <v>206</v>
      </c>
      <c r="N1392">
        <v>8771518</v>
      </c>
      <c r="O1392" t="s">
        <v>633</v>
      </c>
      <c r="P1392" s="507">
        <v>44810</v>
      </c>
      <c r="Q1392" t="s">
        <v>187</v>
      </c>
      <c r="R1392" s="507">
        <v>44810</v>
      </c>
      <c r="T1392" t="s">
        <v>5765</v>
      </c>
      <c r="U1392">
        <v>500</v>
      </c>
      <c r="X1392">
        <v>5</v>
      </c>
      <c r="Y1392" t="s">
        <v>259</v>
      </c>
      <c r="AC1392" t="s">
        <v>177</v>
      </c>
      <c r="AD1392" t="s">
        <v>9963</v>
      </c>
      <c r="AE1392">
        <v>77610</v>
      </c>
      <c r="AF1392" t="s">
        <v>12215</v>
      </c>
      <c r="AJ1392">
        <v>676225969</v>
      </c>
      <c r="AK1392" t="s">
        <v>8699</v>
      </c>
      <c r="AL1392">
        <v>0</v>
      </c>
      <c r="AM1392">
        <v>0</v>
      </c>
    </row>
    <row r="1393" spans="1:39" customFormat="1" ht="12.75">
      <c r="A1393">
        <v>3733887</v>
      </c>
      <c r="B1393" t="s">
        <v>8700</v>
      </c>
      <c r="C1393" t="s">
        <v>690</v>
      </c>
      <c r="D1393">
        <v>3733887</v>
      </c>
      <c r="E1393" t="s">
        <v>169</v>
      </c>
      <c r="H1393" s="507">
        <v>42159</v>
      </c>
      <c r="I1393" t="s">
        <v>169</v>
      </c>
      <c r="J1393">
        <v>-9</v>
      </c>
      <c r="K1393" t="s">
        <v>8</v>
      </c>
      <c r="M1393" t="s">
        <v>175</v>
      </c>
      <c r="N1393">
        <v>4370002</v>
      </c>
      <c r="O1393" t="s">
        <v>2769</v>
      </c>
      <c r="P1393" s="507">
        <v>44811</v>
      </c>
      <c r="Q1393" t="s">
        <v>187</v>
      </c>
      <c r="R1393" s="507">
        <v>44811</v>
      </c>
      <c r="T1393" t="s">
        <v>5765</v>
      </c>
      <c r="U1393">
        <v>500</v>
      </c>
      <c r="X1393">
        <v>5</v>
      </c>
      <c r="Y1393" t="s">
        <v>259</v>
      </c>
      <c r="AC1393" t="s">
        <v>177</v>
      </c>
      <c r="AD1393" t="s">
        <v>9881</v>
      </c>
      <c r="AE1393">
        <v>37000</v>
      </c>
      <c r="AF1393" t="s">
        <v>12216</v>
      </c>
      <c r="AJ1393">
        <v>646017039</v>
      </c>
      <c r="AK1393" t="s">
        <v>8701</v>
      </c>
      <c r="AL1393">
        <v>0</v>
      </c>
      <c r="AM1393">
        <v>0</v>
      </c>
    </row>
    <row r="1394" spans="1:39" customFormat="1" ht="12.75">
      <c r="A1394">
        <v>9324333</v>
      </c>
      <c r="B1394" t="s">
        <v>12217</v>
      </c>
      <c r="C1394" t="s">
        <v>322</v>
      </c>
      <c r="D1394">
        <v>9324333</v>
      </c>
      <c r="E1394" t="s">
        <v>169</v>
      </c>
      <c r="H1394" s="507">
        <v>41874</v>
      </c>
      <c r="I1394" t="s">
        <v>169</v>
      </c>
      <c r="J1394">
        <v>-9</v>
      </c>
      <c r="K1394" t="s">
        <v>8</v>
      </c>
      <c r="M1394" t="s">
        <v>170</v>
      </c>
      <c r="N1394">
        <v>8931011</v>
      </c>
      <c r="O1394" t="s">
        <v>664</v>
      </c>
      <c r="P1394" s="507">
        <v>44831</v>
      </c>
      <c r="Q1394" t="s">
        <v>187</v>
      </c>
      <c r="R1394" s="507">
        <v>44831</v>
      </c>
      <c r="T1394" t="s">
        <v>5765</v>
      </c>
      <c r="U1394">
        <v>500</v>
      </c>
      <c r="X1394">
        <v>5</v>
      </c>
      <c r="Y1394" t="s">
        <v>259</v>
      </c>
      <c r="AC1394" t="s">
        <v>177</v>
      </c>
      <c r="AD1394" t="s">
        <v>10041</v>
      </c>
      <c r="AE1394">
        <v>93350</v>
      </c>
      <c r="AF1394" t="s">
        <v>12218</v>
      </c>
      <c r="AK1394" t="s">
        <v>12219</v>
      </c>
      <c r="AL1394">
        <v>0</v>
      </c>
      <c r="AM1394">
        <v>0</v>
      </c>
    </row>
    <row r="1395" spans="1:39" customFormat="1" ht="12.75">
      <c r="A1395">
        <v>7890149</v>
      </c>
      <c r="B1395" t="s">
        <v>8702</v>
      </c>
      <c r="C1395" t="s">
        <v>241</v>
      </c>
      <c r="D1395">
        <v>7890149</v>
      </c>
      <c r="E1395" t="s">
        <v>169</v>
      </c>
      <c r="H1395" s="507">
        <v>42531</v>
      </c>
      <c r="I1395" t="s">
        <v>169</v>
      </c>
      <c r="J1395">
        <v>-9</v>
      </c>
      <c r="K1395" t="s">
        <v>8</v>
      </c>
      <c r="M1395" t="s">
        <v>238</v>
      </c>
      <c r="N1395">
        <v>8780485</v>
      </c>
      <c r="O1395" t="s">
        <v>684</v>
      </c>
      <c r="P1395" s="507">
        <v>44818</v>
      </c>
      <c r="Q1395" t="s">
        <v>187</v>
      </c>
      <c r="R1395" s="507">
        <v>44818</v>
      </c>
      <c r="T1395" t="s">
        <v>5765</v>
      </c>
      <c r="U1395">
        <v>500</v>
      </c>
      <c r="X1395">
        <v>5</v>
      </c>
      <c r="Y1395" t="s">
        <v>259</v>
      </c>
      <c r="AC1395" t="s">
        <v>177</v>
      </c>
      <c r="AD1395" t="s">
        <v>12220</v>
      </c>
      <c r="AE1395">
        <v>78570</v>
      </c>
      <c r="AF1395" t="s">
        <v>12221</v>
      </c>
      <c r="AK1395" t="s">
        <v>8703</v>
      </c>
      <c r="AL1395">
        <v>0</v>
      </c>
      <c r="AM1395">
        <v>0</v>
      </c>
    </row>
    <row r="1396" spans="1:39" customFormat="1" ht="12.75">
      <c r="A1396">
        <v>8524819</v>
      </c>
      <c r="B1396" t="s">
        <v>2462</v>
      </c>
      <c r="C1396" t="s">
        <v>6798</v>
      </c>
      <c r="D1396">
        <v>8524819</v>
      </c>
      <c r="E1396" t="s">
        <v>166</v>
      </c>
      <c r="F1396" t="s">
        <v>166</v>
      </c>
      <c r="H1396" s="507">
        <v>25974</v>
      </c>
      <c r="I1396" t="s">
        <v>367</v>
      </c>
      <c r="J1396">
        <v>-60</v>
      </c>
      <c r="K1396" t="s">
        <v>8</v>
      </c>
      <c r="M1396" t="s">
        <v>208</v>
      </c>
      <c r="N1396">
        <v>12850069</v>
      </c>
      <c r="O1396" t="s">
        <v>2189</v>
      </c>
      <c r="P1396" s="507">
        <v>44816</v>
      </c>
      <c r="Q1396" t="s">
        <v>187</v>
      </c>
      <c r="R1396" s="507">
        <v>41185</v>
      </c>
      <c r="S1396" s="507">
        <v>44064</v>
      </c>
      <c r="T1396" t="s">
        <v>7255</v>
      </c>
      <c r="U1396">
        <v>940</v>
      </c>
      <c r="X1396">
        <v>9</v>
      </c>
      <c r="Y1396" t="s">
        <v>259</v>
      </c>
      <c r="AB1396" s="507">
        <v>43647</v>
      </c>
      <c r="AC1396" t="s">
        <v>177</v>
      </c>
      <c r="AD1396" t="s">
        <v>12222</v>
      </c>
      <c r="AE1396">
        <v>85700</v>
      </c>
      <c r="AF1396" t="s">
        <v>12223</v>
      </c>
      <c r="AI1396">
        <v>670739779</v>
      </c>
      <c r="AK1396" t="s">
        <v>4904</v>
      </c>
      <c r="AL1396">
        <v>0</v>
      </c>
      <c r="AM1396">
        <v>0</v>
      </c>
    </row>
    <row r="1397" spans="1:39" customFormat="1" ht="12.75">
      <c r="A1397">
        <v>4464211</v>
      </c>
      <c r="B1397" t="s">
        <v>2463</v>
      </c>
      <c r="C1397" t="s">
        <v>12224</v>
      </c>
      <c r="D1397">
        <v>4464211</v>
      </c>
      <c r="E1397" t="s">
        <v>169</v>
      </c>
      <c r="H1397" s="507">
        <v>42666</v>
      </c>
      <c r="I1397" t="s">
        <v>169</v>
      </c>
      <c r="J1397">
        <v>-9</v>
      </c>
      <c r="K1397" t="s">
        <v>8</v>
      </c>
      <c r="M1397" t="s">
        <v>228</v>
      </c>
      <c r="N1397">
        <v>12440058</v>
      </c>
      <c r="O1397" t="s">
        <v>2154</v>
      </c>
      <c r="P1397" s="507">
        <v>44842</v>
      </c>
      <c r="Q1397" t="s">
        <v>187</v>
      </c>
      <c r="R1397" s="507">
        <v>44842</v>
      </c>
      <c r="T1397" t="s">
        <v>5765</v>
      </c>
      <c r="U1397">
        <v>500</v>
      </c>
      <c r="X1397">
        <v>5</v>
      </c>
      <c r="Y1397" t="s">
        <v>259</v>
      </c>
      <c r="AC1397" t="s">
        <v>177</v>
      </c>
      <c r="AD1397" t="s">
        <v>9941</v>
      </c>
      <c r="AE1397">
        <v>44300</v>
      </c>
      <c r="AF1397" t="s">
        <v>12225</v>
      </c>
      <c r="AJ1397">
        <v>625455003</v>
      </c>
      <c r="AK1397" t="s">
        <v>12226</v>
      </c>
      <c r="AL1397">
        <v>0</v>
      </c>
      <c r="AM1397">
        <v>0</v>
      </c>
    </row>
    <row r="1398" spans="1:39" customFormat="1" ht="12.75">
      <c r="A1398">
        <v>8525282</v>
      </c>
      <c r="B1398" t="s">
        <v>2464</v>
      </c>
      <c r="C1398" t="s">
        <v>207</v>
      </c>
      <c r="D1398">
        <v>8525282</v>
      </c>
      <c r="E1398" t="s">
        <v>166</v>
      </c>
      <c r="F1398" t="s">
        <v>166</v>
      </c>
      <c r="H1398" s="507">
        <v>38378</v>
      </c>
      <c r="I1398" t="s">
        <v>186</v>
      </c>
      <c r="J1398">
        <v>-18</v>
      </c>
      <c r="K1398" t="s">
        <v>8</v>
      </c>
      <c r="M1398" t="s">
        <v>208</v>
      </c>
      <c r="N1398">
        <v>12850037</v>
      </c>
      <c r="O1398" t="s">
        <v>2226</v>
      </c>
      <c r="P1398" s="507">
        <v>44794</v>
      </c>
      <c r="Q1398" t="s">
        <v>187</v>
      </c>
      <c r="R1398" s="507">
        <v>41484</v>
      </c>
      <c r="T1398" t="s">
        <v>5765</v>
      </c>
      <c r="U1398">
        <v>802</v>
      </c>
      <c r="X1398">
        <v>8</v>
      </c>
      <c r="Y1398" t="s">
        <v>259</v>
      </c>
      <c r="AC1398" t="s">
        <v>177</v>
      </c>
      <c r="AD1398" t="s">
        <v>12227</v>
      </c>
      <c r="AE1398">
        <v>85250</v>
      </c>
      <c r="AF1398" t="s">
        <v>12228</v>
      </c>
      <c r="AI1398">
        <v>251062665</v>
      </c>
      <c r="AJ1398">
        <v>784555593</v>
      </c>
      <c r="AK1398" t="s">
        <v>4905</v>
      </c>
      <c r="AL1398">
        <v>0</v>
      </c>
      <c r="AM1398">
        <v>0</v>
      </c>
    </row>
    <row r="1399" spans="1:39" customFormat="1" ht="12.75">
      <c r="A1399">
        <v>9529250</v>
      </c>
      <c r="B1399" t="s">
        <v>1213</v>
      </c>
      <c r="C1399" t="s">
        <v>727</v>
      </c>
      <c r="D1399">
        <v>9529250</v>
      </c>
      <c r="E1399" t="s">
        <v>166</v>
      </c>
      <c r="F1399" t="s">
        <v>166</v>
      </c>
      <c r="H1399" s="507">
        <v>37040</v>
      </c>
      <c r="I1399" t="s">
        <v>167</v>
      </c>
      <c r="J1399">
        <v>-40</v>
      </c>
      <c r="K1399" t="s">
        <v>168</v>
      </c>
      <c r="M1399" t="s">
        <v>203</v>
      </c>
      <c r="N1399">
        <v>8921190</v>
      </c>
      <c r="O1399" t="s">
        <v>204</v>
      </c>
      <c r="P1399" s="507">
        <v>44815</v>
      </c>
      <c r="Q1399" t="s">
        <v>187</v>
      </c>
      <c r="R1399" s="507">
        <v>40083</v>
      </c>
      <c r="S1399" s="507">
        <v>44068</v>
      </c>
      <c r="T1399" t="s">
        <v>7255</v>
      </c>
      <c r="U1399">
        <v>2428</v>
      </c>
      <c r="V1399" t="s">
        <v>172</v>
      </c>
      <c r="W1399">
        <v>300</v>
      </c>
      <c r="X1399" t="s">
        <v>173</v>
      </c>
      <c r="Y1399" t="s">
        <v>5788</v>
      </c>
      <c r="Z1399">
        <v>8781462</v>
      </c>
      <c r="AA1399" t="s">
        <v>10961</v>
      </c>
      <c r="AB1399" s="507">
        <v>44013</v>
      </c>
      <c r="AC1399" t="s">
        <v>177</v>
      </c>
      <c r="AD1399" t="s">
        <v>11607</v>
      </c>
      <c r="AE1399">
        <v>95220</v>
      </c>
      <c r="AF1399" t="s">
        <v>12229</v>
      </c>
      <c r="AJ1399">
        <v>695930603</v>
      </c>
      <c r="AK1399" t="s">
        <v>4205</v>
      </c>
      <c r="AL1399">
        <v>0</v>
      </c>
      <c r="AM1399">
        <v>0</v>
      </c>
    </row>
    <row r="1400" spans="1:39" customFormat="1" ht="12.75">
      <c r="A1400">
        <v>9464140</v>
      </c>
      <c r="B1400" t="s">
        <v>8704</v>
      </c>
      <c r="C1400" t="s">
        <v>588</v>
      </c>
      <c r="D1400">
        <v>9464140</v>
      </c>
      <c r="E1400" t="s">
        <v>166</v>
      </c>
      <c r="H1400" s="507">
        <v>42437</v>
      </c>
      <c r="I1400" t="s">
        <v>169</v>
      </c>
      <c r="J1400">
        <v>-9</v>
      </c>
      <c r="K1400" t="s">
        <v>8</v>
      </c>
      <c r="M1400" t="s">
        <v>246</v>
      </c>
      <c r="N1400">
        <v>8940894</v>
      </c>
      <c r="O1400" t="s">
        <v>394</v>
      </c>
      <c r="P1400" s="507">
        <v>44821</v>
      </c>
      <c r="Q1400" t="s">
        <v>187</v>
      </c>
      <c r="R1400" s="507">
        <v>44821</v>
      </c>
      <c r="S1400" s="507">
        <v>44818</v>
      </c>
      <c r="T1400" t="s">
        <v>181</v>
      </c>
      <c r="U1400">
        <v>500</v>
      </c>
      <c r="X1400">
        <v>5</v>
      </c>
      <c r="Y1400" t="s">
        <v>259</v>
      </c>
      <c r="AC1400" t="s">
        <v>177</v>
      </c>
      <c r="AD1400" t="s">
        <v>12230</v>
      </c>
      <c r="AE1400">
        <v>94370</v>
      </c>
      <c r="AF1400" t="s">
        <v>12231</v>
      </c>
      <c r="AG1400" t="s">
        <v>12232</v>
      </c>
      <c r="AI1400">
        <v>782492856</v>
      </c>
      <c r="AJ1400">
        <v>634874128</v>
      </c>
      <c r="AK1400" t="s">
        <v>8705</v>
      </c>
      <c r="AL1400">
        <v>1</v>
      </c>
      <c r="AM1400">
        <v>0</v>
      </c>
    </row>
    <row r="1401" spans="1:39" customFormat="1" ht="12.75">
      <c r="A1401">
        <v>4941938</v>
      </c>
      <c r="B1401" t="s">
        <v>9467</v>
      </c>
      <c r="C1401" t="s">
        <v>693</v>
      </c>
      <c r="D1401">
        <v>4941938</v>
      </c>
      <c r="E1401" t="s">
        <v>169</v>
      </c>
      <c r="H1401" s="507">
        <v>41267</v>
      </c>
      <c r="I1401" t="s">
        <v>245</v>
      </c>
      <c r="J1401">
        <v>-11</v>
      </c>
      <c r="K1401" t="s">
        <v>8</v>
      </c>
      <c r="M1401" t="s">
        <v>236</v>
      </c>
      <c r="N1401">
        <v>12490076</v>
      </c>
      <c r="O1401" t="s">
        <v>2199</v>
      </c>
      <c r="P1401" s="507">
        <v>44821</v>
      </c>
      <c r="Q1401" t="s">
        <v>187</v>
      </c>
      <c r="R1401" s="507">
        <v>44821</v>
      </c>
      <c r="T1401" t="s">
        <v>5765</v>
      </c>
      <c r="U1401">
        <v>500</v>
      </c>
      <c r="X1401">
        <v>5</v>
      </c>
      <c r="Y1401" t="s">
        <v>259</v>
      </c>
      <c r="AC1401" t="s">
        <v>177</v>
      </c>
      <c r="AD1401" t="s">
        <v>10770</v>
      </c>
      <c r="AE1401">
        <v>49130</v>
      </c>
      <c r="AF1401" t="s">
        <v>12233</v>
      </c>
      <c r="AJ1401">
        <v>613069200</v>
      </c>
      <c r="AK1401" t="s">
        <v>9468</v>
      </c>
      <c r="AL1401">
        <v>0</v>
      </c>
      <c r="AM1401">
        <v>0</v>
      </c>
    </row>
    <row r="1402" spans="1:39" customFormat="1" ht="12.75">
      <c r="A1402">
        <v>374242</v>
      </c>
      <c r="B1402" t="s">
        <v>1215</v>
      </c>
      <c r="C1402" t="s">
        <v>748</v>
      </c>
      <c r="D1402">
        <v>374242</v>
      </c>
      <c r="E1402" t="s">
        <v>166</v>
      </c>
      <c r="F1402" t="s">
        <v>166</v>
      </c>
      <c r="H1402" s="507">
        <v>30380</v>
      </c>
      <c r="I1402" t="s">
        <v>167</v>
      </c>
      <c r="J1402">
        <v>-40</v>
      </c>
      <c r="K1402" t="s">
        <v>168</v>
      </c>
      <c r="M1402" t="s">
        <v>175</v>
      </c>
      <c r="N1402">
        <v>4370269</v>
      </c>
      <c r="O1402" t="s">
        <v>3271</v>
      </c>
      <c r="P1402" s="507">
        <v>44810</v>
      </c>
      <c r="Q1402" t="s">
        <v>187</v>
      </c>
      <c r="R1402" s="507">
        <v>37432</v>
      </c>
      <c r="S1402" s="507">
        <v>44448</v>
      </c>
      <c r="T1402" t="s">
        <v>7255</v>
      </c>
      <c r="U1402">
        <v>2118</v>
      </c>
      <c r="V1402" t="s">
        <v>172</v>
      </c>
      <c r="W1402">
        <v>781</v>
      </c>
      <c r="X1402" t="s">
        <v>173</v>
      </c>
      <c r="Y1402" t="s">
        <v>259</v>
      </c>
      <c r="AC1402" t="s">
        <v>177</v>
      </c>
      <c r="AD1402" t="s">
        <v>12234</v>
      </c>
      <c r="AE1402">
        <v>37310</v>
      </c>
      <c r="AF1402" t="s">
        <v>12235</v>
      </c>
      <c r="AI1402">
        <v>247922425</v>
      </c>
      <c r="AJ1402">
        <v>661172968</v>
      </c>
      <c r="AK1402" t="s">
        <v>5551</v>
      </c>
      <c r="AL1402">
        <v>0</v>
      </c>
      <c r="AM1402">
        <v>0</v>
      </c>
    </row>
    <row r="1403" spans="1:39" customFormat="1" ht="12.75">
      <c r="A1403">
        <v>368264</v>
      </c>
      <c r="B1403" t="s">
        <v>1215</v>
      </c>
      <c r="C1403" t="s">
        <v>1298</v>
      </c>
      <c r="D1403">
        <v>368264</v>
      </c>
      <c r="E1403" t="s">
        <v>166</v>
      </c>
      <c r="F1403" t="s">
        <v>166</v>
      </c>
      <c r="H1403" s="507">
        <v>40619</v>
      </c>
      <c r="I1403" t="s">
        <v>267</v>
      </c>
      <c r="J1403">
        <v>-12</v>
      </c>
      <c r="K1403" t="s">
        <v>168</v>
      </c>
      <c r="M1403" t="s">
        <v>2770</v>
      </c>
      <c r="N1403">
        <v>4360343</v>
      </c>
      <c r="O1403" t="s">
        <v>2838</v>
      </c>
      <c r="P1403" s="507">
        <v>44816</v>
      </c>
      <c r="Q1403" t="s">
        <v>187</v>
      </c>
      <c r="R1403" s="507">
        <v>42996</v>
      </c>
      <c r="T1403" t="s">
        <v>5765</v>
      </c>
      <c r="U1403">
        <v>612</v>
      </c>
      <c r="X1403">
        <v>6</v>
      </c>
      <c r="Y1403" t="s">
        <v>259</v>
      </c>
      <c r="AC1403" t="s">
        <v>177</v>
      </c>
      <c r="AD1403" t="s">
        <v>10237</v>
      </c>
      <c r="AE1403">
        <v>36500</v>
      </c>
      <c r="AF1403" t="s">
        <v>12236</v>
      </c>
      <c r="AJ1403">
        <v>625300177</v>
      </c>
      <c r="AK1403" t="s">
        <v>5552</v>
      </c>
      <c r="AL1403">
        <v>0</v>
      </c>
      <c r="AM1403">
        <v>0</v>
      </c>
    </row>
    <row r="1404" spans="1:39" customFormat="1" ht="12.75">
      <c r="A1404">
        <v>3733480</v>
      </c>
      <c r="B1404" t="s">
        <v>1215</v>
      </c>
      <c r="C1404" t="s">
        <v>310</v>
      </c>
      <c r="D1404">
        <v>3733480</v>
      </c>
      <c r="E1404" t="s">
        <v>169</v>
      </c>
      <c r="F1404" t="s">
        <v>169</v>
      </c>
      <c r="H1404" s="507">
        <v>41352</v>
      </c>
      <c r="I1404" t="s">
        <v>251</v>
      </c>
      <c r="J1404">
        <v>-10</v>
      </c>
      <c r="K1404" t="s">
        <v>8</v>
      </c>
      <c r="M1404" t="s">
        <v>175</v>
      </c>
      <c r="N1404">
        <v>4370694</v>
      </c>
      <c r="O1404" t="s">
        <v>2851</v>
      </c>
      <c r="P1404" s="507">
        <v>44813</v>
      </c>
      <c r="Q1404" t="s">
        <v>187</v>
      </c>
      <c r="R1404" s="507">
        <v>44565</v>
      </c>
      <c r="T1404" t="s">
        <v>5765</v>
      </c>
      <c r="U1404">
        <v>500</v>
      </c>
      <c r="X1404">
        <v>5</v>
      </c>
      <c r="Y1404" t="s">
        <v>259</v>
      </c>
      <c r="AC1404" t="s">
        <v>177</v>
      </c>
      <c r="AD1404" t="s">
        <v>11069</v>
      </c>
      <c r="AE1404">
        <v>37320</v>
      </c>
      <c r="AF1404" t="s">
        <v>12237</v>
      </c>
      <c r="AI1404">
        <v>668498783</v>
      </c>
      <c r="AJ1404">
        <v>614592874</v>
      </c>
      <c r="AK1404" t="s">
        <v>7563</v>
      </c>
      <c r="AL1404">
        <v>0</v>
      </c>
      <c r="AM1404">
        <v>0</v>
      </c>
    </row>
    <row r="1405" spans="1:39" customFormat="1" ht="12.75">
      <c r="A1405">
        <v>4941490</v>
      </c>
      <c r="B1405" t="s">
        <v>1215</v>
      </c>
      <c r="C1405" t="s">
        <v>8244</v>
      </c>
      <c r="D1405">
        <v>4941490</v>
      </c>
      <c r="E1405" t="s">
        <v>169</v>
      </c>
      <c r="F1405" t="s">
        <v>169</v>
      </c>
      <c r="H1405" s="507">
        <v>44527</v>
      </c>
      <c r="I1405" t="s">
        <v>169</v>
      </c>
      <c r="J1405">
        <v>-9</v>
      </c>
      <c r="K1405" t="s">
        <v>8</v>
      </c>
      <c r="M1405" t="s">
        <v>236</v>
      </c>
      <c r="N1405">
        <v>12490003</v>
      </c>
      <c r="O1405" t="s">
        <v>2382</v>
      </c>
      <c r="P1405" s="507">
        <v>44823</v>
      </c>
      <c r="Q1405" t="s">
        <v>187</v>
      </c>
      <c r="R1405" s="507">
        <v>44545</v>
      </c>
      <c r="S1405" s="507">
        <v>44475</v>
      </c>
      <c r="T1405" t="s">
        <v>181</v>
      </c>
      <c r="U1405">
        <v>500</v>
      </c>
      <c r="X1405">
        <v>5</v>
      </c>
      <c r="Y1405" t="s">
        <v>259</v>
      </c>
      <c r="AC1405" t="s">
        <v>177</v>
      </c>
      <c r="AD1405" t="s">
        <v>12238</v>
      </c>
      <c r="AE1405">
        <v>49750</v>
      </c>
      <c r="AF1405" t="s">
        <v>12239</v>
      </c>
      <c r="AJ1405">
        <v>684645105</v>
      </c>
      <c r="AK1405" t="s">
        <v>8245</v>
      </c>
      <c r="AL1405">
        <v>0</v>
      </c>
      <c r="AM1405">
        <v>0</v>
      </c>
    </row>
    <row r="1406" spans="1:39" customFormat="1" ht="12.75">
      <c r="A1406">
        <v>505764</v>
      </c>
      <c r="B1406" t="s">
        <v>1215</v>
      </c>
      <c r="C1406" t="s">
        <v>403</v>
      </c>
      <c r="D1406">
        <v>505764</v>
      </c>
      <c r="E1406" t="s">
        <v>166</v>
      </c>
      <c r="H1406" s="507">
        <v>31223</v>
      </c>
      <c r="I1406" t="s">
        <v>167</v>
      </c>
      <c r="J1406">
        <v>-40</v>
      </c>
      <c r="K1406" t="s">
        <v>8</v>
      </c>
      <c r="M1406" t="s">
        <v>3025</v>
      </c>
      <c r="N1406">
        <v>3290047</v>
      </c>
      <c r="O1406" t="s">
        <v>3701</v>
      </c>
      <c r="P1406" s="507">
        <v>44825</v>
      </c>
      <c r="Q1406" t="s">
        <v>187</v>
      </c>
      <c r="R1406" s="507">
        <v>37432</v>
      </c>
      <c r="S1406" s="507">
        <v>44824</v>
      </c>
      <c r="T1406" t="s">
        <v>181</v>
      </c>
      <c r="U1406">
        <v>1039</v>
      </c>
      <c r="X1406">
        <v>10</v>
      </c>
      <c r="Y1406" t="s">
        <v>259</v>
      </c>
      <c r="AC1406" t="s">
        <v>177</v>
      </c>
      <c r="AD1406" t="s">
        <v>11473</v>
      </c>
      <c r="AE1406">
        <v>35760</v>
      </c>
      <c r="AF1406" t="s">
        <v>12240</v>
      </c>
      <c r="AI1406" t="s">
        <v>8706</v>
      </c>
      <c r="AJ1406">
        <v>686826095</v>
      </c>
      <c r="AK1406" t="s">
        <v>8707</v>
      </c>
      <c r="AL1406">
        <v>0</v>
      </c>
      <c r="AM1406">
        <v>0</v>
      </c>
    </row>
    <row r="1407" spans="1:39" customFormat="1" ht="12.75">
      <c r="A1407">
        <v>4921341</v>
      </c>
      <c r="B1407" t="s">
        <v>1215</v>
      </c>
      <c r="C1407" t="s">
        <v>290</v>
      </c>
      <c r="D1407">
        <v>4921341</v>
      </c>
      <c r="E1407" t="s">
        <v>166</v>
      </c>
      <c r="F1407" t="s">
        <v>166</v>
      </c>
      <c r="H1407" s="507">
        <v>25942</v>
      </c>
      <c r="I1407" t="s">
        <v>367</v>
      </c>
      <c r="J1407">
        <v>-60</v>
      </c>
      <c r="K1407" t="s">
        <v>168</v>
      </c>
      <c r="M1407" t="s">
        <v>175</v>
      </c>
      <c r="N1407">
        <v>4370183</v>
      </c>
      <c r="O1407" t="s">
        <v>2810</v>
      </c>
      <c r="P1407" s="507">
        <v>44780</v>
      </c>
      <c r="Q1407" t="s">
        <v>187</v>
      </c>
      <c r="R1407" s="507">
        <v>37432</v>
      </c>
      <c r="S1407" s="507">
        <v>44452</v>
      </c>
      <c r="T1407" t="s">
        <v>7255</v>
      </c>
      <c r="U1407">
        <v>1802</v>
      </c>
      <c r="X1407">
        <v>18</v>
      </c>
      <c r="Y1407" t="s">
        <v>259</v>
      </c>
      <c r="AC1407" t="s">
        <v>177</v>
      </c>
      <c r="AD1407" t="s">
        <v>10400</v>
      </c>
      <c r="AE1407">
        <v>37230</v>
      </c>
      <c r="AF1407" t="s">
        <v>12241</v>
      </c>
      <c r="AI1407">
        <v>698343096</v>
      </c>
      <c r="AK1407" t="s">
        <v>5553</v>
      </c>
      <c r="AL1407">
        <v>0</v>
      </c>
      <c r="AM1407">
        <v>0</v>
      </c>
    </row>
    <row r="1408" spans="1:39" customFormat="1" ht="12.75">
      <c r="A1408">
        <v>7819365</v>
      </c>
      <c r="B1408" t="s">
        <v>1219</v>
      </c>
      <c r="C1408" t="s">
        <v>447</v>
      </c>
      <c r="D1408">
        <v>7819365</v>
      </c>
      <c r="E1408" t="s">
        <v>166</v>
      </c>
      <c r="F1408" t="s">
        <v>166</v>
      </c>
      <c r="H1408" s="507">
        <v>32446</v>
      </c>
      <c r="I1408" t="s">
        <v>167</v>
      </c>
      <c r="J1408">
        <v>-40</v>
      </c>
      <c r="K1408" t="s">
        <v>168</v>
      </c>
      <c r="M1408" t="s">
        <v>238</v>
      </c>
      <c r="N1408">
        <v>8780496</v>
      </c>
      <c r="O1408" t="s">
        <v>270</v>
      </c>
      <c r="P1408" s="507">
        <v>44794</v>
      </c>
      <c r="Q1408" t="s">
        <v>187</v>
      </c>
      <c r="R1408" s="507">
        <v>37432</v>
      </c>
      <c r="S1408" s="507">
        <v>44433</v>
      </c>
      <c r="T1408" t="s">
        <v>7255</v>
      </c>
      <c r="U1408">
        <v>1852</v>
      </c>
      <c r="X1408">
        <v>18</v>
      </c>
      <c r="Y1408" t="s">
        <v>259</v>
      </c>
      <c r="AC1408" t="s">
        <v>177</v>
      </c>
      <c r="AD1408" t="s">
        <v>575</v>
      </c>
      <c r="AE1408">
        <v>78870</v>
      </c>
      <c r="AF1408" t="s">
        <v>12242</v>
      </c>
      <c r="AK1408" t="s">
        <v>4206</v>
      </c>
      <c r="AL1408">
        <v>0</v>
      </c>
      <c r="AM1408">
        <v>0</v>
      </c>
    </row>
    <row r="1409" spans="1:39" customFormat="1" ht="12.75">
      <c r="A1409">
        <v>3520537</v>
      </c>
      <c r="B1409" t="s">
        <v>3370</v>
      </c>
      <c r="C1409" t="s">
        <v>185</v>
      </c>
      <c r="D1409">
        <v>3520537</v>
      </c>
      <c r="E1409" t="s">
        <v>166</v>
      </c>
      <c r="F1409" t="s">
        <v>166</v>
      </c>
      <c r="H1409" s="507">
        <v>32915</v>
      </c>
      <c r="I1409" t="s">
        <v>167</v>
      </c>
      <c r="J1409">
        <v>-40</v>
      </c>
      <c r="K1409" t="s">
        <v>168</v>
      </c>
      <c r="M1409" t="s">
        <v>178</v>
      </c>
      <c r="N1409">
        <v>3350014</v>
      </c>
      <c r="O1409" t="s">
        <v>3050</v>
      </c>
      <c r="P1409" s="507">
        <v>44810</v>
      </c>
      <c r="Q1409" t="s">
        <v>187</v>
      </c>
      <c r="R1409" s="507">
        <v>37432</v>
      </c>
      <c r="S1409" s="507">
        <v>44768</v>
      </c>
      <c r="T1409" t="s">
        <v>181</v>
      </c>
      <c r="U1409">
        <v>1614</v>
      </c>
      <c r="X1409">
        <v>16</v>
      </c>
      <c r="Y1409" t="s">
        <v>259</v>
      </c>
      <c r="AC1409" t="s">
        <v>177</v>
      </c>
      <c r="AD1409" t="s">
        <v>9870</v>
      </c>
      <c r="AE1409">
        <v>35000</v>
      </c>
      <c r="AF1409" t="s">
        <v>12243</v>
      </c>
      <c r="AJ1409">
        <v>631929378</v>
      </c>
      <c r="AK1409" t="s">
        <v>5300</v>
      </c>
      <c r="AL1409">
        <v>0</v>
      </c>
      <c r="AM1409">
        <v>0</v>
      </c>
    </row>
    <row r="1410" spans="1:39" customFormat="1" ht="12.75">
      <c r="A1410">
        <v>9153110</v>
      </c>
      <c r="B1410" t="s">
        <v>8708</v>
      </c>
      <c r="C1410" t="s">
        <v>334</v>
      </c>
      <c r="D1410">
        <v>9153110</v>
      </c>
      <c r="E1410" t="s">
        <v>169</v>
      </c>
      <c r="H1410" s="507">
        <v>41816</v>
      </c>
      <c r="I1410" t="s">
        <v>169</v>
      </c>
      <c r="J1410">
        <v>-9</v>
      </c>
      <c r="K1410" t="s">
        <v>8</v>
      </c>
      <c r="M1410" t="s">
        <v>275</v>
      </c>
      <c r="N1410">
        <v>8910876</v>
      </c>
      <c r="O1410" t="s">
        <v>276</v>
      </c>
      <c r="P1410" s="507">
        <v>44819</v>
      </c>
      <c r="Q1410" t="s">
        <v>187</v>
      </c>
      <c r="R1410" s="507">
        <v>44819</v>
      </c>
      <c r="T1410" t="s">
        <v>5765</v>
      </c>
      <c r="U1410">
        <v>500</v>
      </c>
      <c r="X1410">
        <v>5</v>
      </c>
      <c r="Y1410" t="s">
        <v>259</v>
      </c>
      <c r="AC1410" t="s">
        <v>177</v>
      </c>
      <c r="AD1410" t="s">
        <v>10530</v>
      </c>
      <c r="AE1410">
        <v>91700</v>
      </c>
      <c r="AF1410" t="s">
        <v>12244</v>
      </c>
      <c r="AJ1410">
        <v>660755449</v>
      </c>
      <c r="AK1410" t="s">
        <v>8709</v>
      </c>
      <c r="AL1410">
        <v>0</v>
      </c>
      <c r="AM1410">
        <v>0</v>
      </c>
    </row>
    <row r="1411" spans="1:39" customFormat="1" ht="12.75">
      <c r="A1411">
        <v>8518133</v>
      </c>
      <c r="B1411" t="s">
        <v>1221</v>
      </c>
      <c r="C1411" t="s">
        <v>508</v>
      </c>
      <c r="D1411">
        <v>8518133</v>
      </c>
      <c r="E1411" t="s">
        <v>166</v>
      </c>
      <c r="F1411" t="s">
        <v>166</v>
      </c>
      <c r="H1411" s="507">
        <v>34226</v>
      </c>
      <c r="I1411" t="s">
        <v>167</v>
      </c>
      <c r="J1411">
        <v>-40</v>
      </c>
      <c r="K1411" t="s">
        <v>168</v>
      </c>
      <c r="M1411" t="s">
        <v>2155</v>
      </c>
      <c r="N1411">
        <v>12530060</v>
      </c>
      <c r="O1411" t="s">
        <v>6231</v>
      </c>
      <c r="P1411" s="507">
        <v>44825</v>
      </c>
      <c r="Q1411" t="s">
        <v>187</v>
      </c>
      <c r="R1411" s="507">
        <v>37879</v>
      </c>
      <c r="S1411" s="507">
        <v>44452</v>
      </c>
      <c r="T1411" t="s">
        <v>7255</v>
      </c>
      <c r="U1411">
        <v>1874</v>
      </c>
      <c r="X1411">
        <v>18</v>
      </c>
      <c r="Y1411" t="s">
        <v>259</v>
      </c>
      <c r="AB1411" s="507">
        <v>44378</v>
      </c>
      <c r="AC1411" t="s">
        <v>177</v>
      </c>
      <c r="AD1411" t="s">
        <v>12245</v>
      </c>
      <c r="AE1411">
        <v>53210</v>
      </c>
      <c r="AF1411" t="s">
        <v>12246</v>
      </c>
      <c r="AI1411">
        <v>623140529</v>
      </c>
      <c r="AK1411" t="s">
        <v>8246</v>
      </c>
      <c r="AL1411">
        <v>0</v>
      </c>
      <c r="AM1411">
        <v>0</v>
      </c>
    </row>
    <row r="1412" spans="1:39" customFormat="1" ht="12.75">
      <c r="A1412">
        <v>5326543</v>
      </c>
      <c r="B1412" t="s">
        <v>1222</v>
      </c>
      <c r="C1412" t="s">
        <v>189</v>
      </c>
      <c r="D1412">
        <v>5326543</v>
      </c>
      <c r="E1412" t="s">
        <v>166</v>
      </c>
      <c r="F1412" t="s">
        <v>166</v>
      </c>
      <c r="H1412" s="507">
        <v>40287</v>
      </c>
      <c r="I1412" t="s">
        <v>254</v>
      </c>
      <c r="J1412">
        <v>-13</v>
      </c>
      <c r="K1412" t="s">
        <v>168</v>
      </c>
      <c r="M1412" t="s">
        <v>2155</v>
      </c>
      <c r="N1412">
        <v>12530022</v>
      </c>
      <c r="O1412" t="s">
        <v>2169</v>
      </c>
      <c r="P1412" s="507">
        <v>44810</v>
      </c>
      <c r="Q1412" t="s">
        <v>187</v>
      </c>
      <c r="R1412" s="507">
        <v>43014</v>
      </c>
      <c r="T1412" t="s">
        <v>5765</v>
      </c>
      <c r="U1412">
        <v>977</v>
      </c>
      <c r="X1412">
        <v>9</v>
      </c>
      <c r="Y1412" t="s">
        <v>259</v>
      </c>
      <c r="AB1412" s="507">
        <v>44378</v>
      </c>
      <c r="AC1412" t="s">
        <v>177</v>
      </c>
      <c r="AD1412" t="s">
        <v>12247</v>
      </c>
      <c r="AE1412">
        <v>53150</v>
      </c>
      <c r="AF1412" t="s">
        <v>12248</v>
      </c>
      <c r="AI1412">
        <v>243693148</v>
      </c>
      <c r="AJ1412">
        <v>619553604</v>
      </c>
      <c r="AK1412" t="s">
        <v>4906</v>
      </c>
      <c r="AL1412">
        <v>0</v>
      </c>
      <c r="AM1412">
        <v>0</v>
      </c>
    </row>
    <row r="1413" spans="1:39" customFormat="1" ht="12.75">
      <c r="A1413">
        <v>955259</v>
      </c>
      <c r="B1413" t="s">
        <v>1222</v>
      </c>
      <c r="C1413" t="s">
        <v>1010</v>
      </c>
      <c r="D1413">
        <v>955259</v>
      </c>
      <c r="E1413" t="s">
        <v>166</v>
      </c>
      <c r="F1413" t="s">
        <v>166</v>
      </c>
      <c r="H1413" s="507">
        <v>29359</v>
      </c>
      <c r="I1413" t="s">
        <v>192</v>
      </c>
      <c r="J1413">
        <v>-50</v>
      </c>
      <c r="K1413" t="s">
        <v>168</v>
      </c>
      <c r="M1413" t="s">
        <v>232</v>
      </c>
      <c r="N1413">
        <v>8950481</v>
      </c>
      <c r="O1413" t="s">
        <v>457</v>
      </c>
      <c r="P1413" s="507">
        <v>44827</v>
      </c>
      <c r="Q1413" t="s">
        <v>187</v>
      </c>
      <c r="R1413" s="507">
        <v>37432</v>
      </c>
      <c r="S1413" s="507">
        <v>44754</v>
      </c>
      <c r="T1413" t="s">
        <v>181</v>
      </c>
      <c r="U1413">
        <v>1829</v>
      </c>
      <c r="X1413">
        <v>18</v>
      </c>
      <c r="Y1413" t="s">
        <v>259</v>
      </c>
      <c r="AC1413" t="s">
        <v>177</v>
      </c>
      <c r="AD1413" t="s">
        <v>12249</v>
      </c>
      <c r="AE1413">
        <v>95720</v>
      </c>
      <c r="AF1413" t="s">
        <v>12250</v>
      </c>
      <c r="AJ1413">
        <v>609448625</v>
      </c>
      <c r="AK1413" t="s">
        <v>12251</v>
      </c>
      <c r="AL1413">
        <v>0</v>
      </c>
      <c r="AM1413">
        <v>0</v>
      </c>
    </row>
    <row r="1414" spans="1:39" customFormat="1" ht="12.75">
      <c r="A1414">
        <v>915629</v>
      </c>
      <c r="B1414" t="s">
        <v>3466</v>
      </c>
      <c r="C1414" t="s">
        <v>884</v>
      </c>
      <c r="D1414">
        <v>915629</v>
      </c>
      <c r="E1414" t="s">
        <v>166</v>
      </c>
      <c r="F1414" t="s">
        <v>166</v>
      </c>
      <c r="H1414" s="507">
        <v>30106</v>
      </c>
      <c r="I1414" t="s">
        <v>192</v>
      </c>
      <c r="J1414">
        <v>-50</v>
      </c>
      <c r="K1414" t="s">
        <v>8</v>
      </c>
      <c r="M1414" t="s">
        <v>275</v>
      </c>
      <c r="N1414">
        <v>8910102</v>
      </c>
      <c r="O1414" t="s">
        <v>321</v>
      </c>
      <c r="P1414" s="507">
        <v>44819</v>
      </c>
      <c r="Q1414" t="s">
        <v>187</v>
      </c>
      <c r="R1414" s="507">
        <v>37432</v>
      </c>
      <c r="S1414" s="507">
        <v>44036</v>
      </c>
      <c r="T1414" t="s">
        <v>7255</v>
      </c>
      <c r="U1414">
        <v>1011</v>
      </c>
      <c r="X1414">
        <v>10</v>
      </c>
      <c r="Y1414" t="s">
        <v>259</v>
      </c>
      <c r="AC1414" t="s">
        <v>177</v>
      </c>
      <c r="AD1414" t="s">
        <v>12252</v>
      </c>
      <c r="AE1414">
        <v>91350</v>
      </c>
      <c r="AF1414" t="s">
        <v>12253</v>
      </c>
      <c r="AJ1414">
        <v>603125637</v>
      </c>
      <c r="AK1414" t="s">
        <v>4207</v>
      </c>
      <c r="AL1414">
        <v>0</v>
      </c>
      <c r="AM1414">
        <v>0</v>
      </c>
    </row>
    <row r="1415" spans="1:39" customFormat="1" ht="12.75">
      <c r="A1415">
        <v>9153416</v>
      </c>
      <c r="B1415" t="s">
        <v>3466</v>
      </c>
      <c r="C1415" t="s">
        <v>8859</v>
      </c>
      <c r="D1415">
        <v>9153416</v>
      </c>
      <c r="E1415" t="s">
        <v>169</v>
      </c>
      <c r="H1415" s="507">
        <v>42098</v>
      </c>
      <c r="I1415" t="s">
        <v>169</v>
      </c>
      <c r="J1415">
        <v>-9</v>
      </c>
      <c r="K1415" t="s">
        <v>8</v>
      </c>
      <c r="M1415" t="s">
        <v>275</v>
      </c>
      <c r="N1415">
        <v>8910102</v>
      </c>
      <c r="O1415" t="s">
        <v>321</v>
      </c>
      <c r="P1415" s="507">
        <v>44830</v>
      </c>
      <c r="Q1415" t="s">
        <v>187</v>
      </c>
      <c r="R1415" s="507">
        <v>44830</v>
      </c>
      <c r="S1415" s="507">
        <v>44803</v>
      </c>
      <c r="T1415" t="s">
        <v>181</v>
      </c>
      <c r="U1415">
        <v>500</v>
      </c>
      <c r="X1415">
        <v>5</v>
      </c>
      <c r="Y1415" t="s">
        <v>259</v>
      </c>
      <c r="AC1415" t="s">
        <v>177</v>
      </c>
      <c r="AD1415" t="s">
        <v>12121</v>
      </c>
      <c r="AE1415">
        <v>91350</v>
      </c>
      <c r="AF1415" t="s">
        <v>12254</v>
      </c>
      <c r="AI1415">
        <v>617453857</v>
      </c>
      <c r="AJ1415">
        <v>603125637</v>
      </c>
      <c r="AK1415" t="s">
        <v>4207</v>
      </c>
      <c r="AL1415">
        <v>0</v>
      </c>
      <c r="AM1415">
        <v>0</v>
      </c>
    </row>
    <row r="1416" spans="1:39" customFormat="1" ht="12.75">
      <c r="A1416">
        <v>7884364</v>
      </c>
      <c r="B1416" t="s">
        <v>3804</v>
      </c>
      <c r="C1416" t="s">
        <v>3805</v>
      </c>
      <c r="D1416">
        <v>7884364</v>
      </c>
      <c r="E1416" t="s">
        <v>166</v>
      </c>
      <c r="F1416" t="s">
        <v>166</v>
      </c>
      <c r="H1416" s="507">
        <v>41129</v>
      </c>
      <c r="I1416" t="s">
        <v>245</v>
      </c>
      <c r="J1416">
        <v>-11</v>
      </c>
      <c r="K1416" t="s">
        <v>8</v>
      </c>
      <c r="M1416" t="s">
        <v>238</v>
      </c>
      <c r="N1416">
        <v>8780130</v>
      </c>
      <c r="O1416" t="s">
        <v>3560</v>
      </c>
      <c r="P1416" s="507">
        <v>44799</v>
      </c>
      <c r="Q1416" t="s">
        <v>187</v>
      </c>
      <c r="R1416" s="507">
        <v>43742</v>
      </c>
      <c r="T1416" t="s">
        <v>5765</v>
      </c>
      <c r="U1416">
        <v>757</v>
      </c>
      <c r="X1416">
        <v>7</v>
      </c>
      <c r="Y1416" t="s">
        <v>259</v>
      </c>
      <c r="AC1416" t="s">
        <v>177</v>
      </c>
      <c r="AD1416" t="s">
        <v>12255</v>
      </c>
      <c r="AE1416">
        <v>78600</v>
      </c>
      <c r="AF1416" t="s">
        <v>12256</v>
      </c>
      <c r="AJ1416">
        <v>683578729</v>
      </c>
      <c r="AK1416" t="s">
        <v>7564</v>
      </c>
      <c r="AL1416">
        <v>0</v>
      </c>
      <c r="AM1416">
        <v>0</v>
      </c>
    </row>
    <row r="1417" spans="1:39" customFormat="1" ht="12.75">
      <c r="A1417">
        <v>7827444</v>
      </c>
      <c r="B1417" t="s">
        <v>1223</v>
      </c>
      <c r="C1417" t="s">
        <v>497</v>
      </c>
      <c r="D1417">
        <v>7827444</v>
      </c>
      <c r="E1417" t="s">
        <v>166</v>
      </c>
      <c r="F1417" t="s">
        <v>166</v>
      </c>
      <c r="H1417" s="507">
        <v>32960</v>
      </c>
      <c r="I1417" t="s">
        <v>167</v>
      </c>
      <c r="J1417">
        <v>-40</v>
      </c>
      <c r="K1417" t="s">
        <v>168</v>
      </c>
      <c r="M1417" t="s">
        <v>238</v>
      </c>
      <c r="N1417">
        <v>8780078</v>
      </c>
      <c r="O1417" t="s">
        <v>265</v>
      </c>
      <c r="P1417" s="507">
        <v>44748</v>
      </c>
      <c r="Q1417" t="s">
        <v>187</v>
      </c>
      <c r="R1417" s="507">
        <v>37432</v>
      </c>
      <c r="S1417" s="507">
        <v>44790</v>
      </c>
      <c r="T1417" t="s">
        <v>181</v>
      </c>
      <c r="U1417">
        <v>2391</v>
      </c>
      <c r="V1417" t="s">
        <v>172</v>
      </c>
      <c r="W1417">
        <v>337</v>
      </c>
      <c r="X1417" t="s">
        <v>173</v>
      </c>
      <c r="Y1417" t="s">
        <v>259</v>
      </c>
      <c r="AC1417" t="s">
        <v>177</v>
      </c>
      <c r="AD1417" t="s">
        <v>11971</v>
      </c>
      <c r="AE1417">
        <v>78960</v>
      </c>
      <c r="AF1417" t="s">
        <v>12257</v>
      </c>
      <c r="AK1417" t="s">
        <v>4208</v>
      </c>
      <c r="AL1417">
        <v>0</v>
      </c>
      <c r="AM1417">
        <v>0</v>
      </c>
    </row>
    <row r="1418" spans="1:39" customFormat="1" ht="12.75">
      <c r="A1418">
        <v>7277</v>
      </c>
      <c r="B1418" t="s">
        <v>3959</v>
      </c>
      <c r="C1418" t="s">
        <v>2466</v>
      </c>
      <c r="D1418">
        <v>7277</v>
      </c>
      <c r="E1418" t="s">
        <v>166</v>
      </c>
      <c r="F1418" t="s">
        <v>166</v>
      </c>
      <c r="H1418" s="507">
        <v>21473</v>
      </c>
      <c r="I1418" t="s">
        <v>385</v>
      </c>
      <c r="J1418">
        <v>-70</v>
      </c>
      <c r="K1418" t="s">
        <v>8</v>
      </c>
      <c r="M1418" t="s">
        <v>2152</v>
      </c>
      <c r="N1418">
        <v>12720104</v>
      </c>
      <c r="O1418" t="s">
        <v>2160</v>
      </c>
      <c r="P1418" s="507">
        <v>44838</v>
      </c>
      <c r="Q1418" t="s">
        <v>187</v>
      </c>
      <c r="R1418" s="507">
        <v>37432</v>
      </c>
      <c r="S1418" s="507">
        <v>44456</v>
      </c>
      <c r="T1418" t="s">
        <v>7255</v>
      </c>
      <c r="U1418">
        <v>847</v>
      </c>
      <c r="X1418">
        <v>8</v>
      </c>
      <c r="Y1418" t="s">
        <v>259</v>
      </c>
      <c r="AC1418" t="s">
        <v>177</v>
      </c>
      <c r="AD1418" t="s">
        <v>10438</v>
      </c>
      <c r="AE1418">
        <v>72100</v>
      </c>
      <c r="AF1418" t="s">
        <v>12258</v>
      </c>
      <c r="AG1418" t="s">
        <v>12259</v>
      </c>
      <c r="AI1418">
        <v>243167358</v>
      </c>
      <c r="AJ1418">
        <v>673214986</v>
      </c>
      <c r="AK1418" t="s">
        <v>4907</v>
      </c>
      <c r="AL1418">
        <v>0</v>
      </c>
      <c r="AM1418">
        <v>0</v>
      </c>
    </row>
    <row r="1419" spans="1:39" customFormat="1" ht="12.75">
      <c r="A1419">
        <v>4458550</v>
      </c>
      <c r="B1419" t="s">
        <v>1224</v>
      </c>
      <c r="C1419" t="s">
        <v>539</v>
      </c>
      <c r="D1419">
        <v>4458550</v>
      </c>
      <c r="E1419" t="s">
        <v>166</v>
      </c>
      <c r="F1419" t="s">
        <v>169</v>
      </c>
      <c r="H1419" s="507">
        <v>41470</v>
      </c>
      <c r="I1419" t="s">
        <v>251</v>
      </c>
      <c r="J1419">
        <v>-10</v>
      </c>
      <c r="K1419" t="s">
        <v>8</v>
      </c>
      <c r="M1419" t="s">
        <v>228</v>
      </c>
      <c r="N1419">
        <v>12440009</v>
      </c>
      <c r="O1419" t="s">
        <v>2271</v>
      </c>
      <c r="P1419" s="507">
        <v>44810</v>
      </c>
      <c r="Q1419" t="s">
        <v>187</v>
      </c>
      <c r="R1419" s="507">
        <v>43539</v>
      </c>
      <c r="S1419" s="507">
        <v>44798</v>
      </c>
      <c r="T1419" t="s">
        <v>181</v>
      </c>
      <c r="U1419">
        <v>500</v>
      </c>
      <c r="X1419">
        <v>5</v>
      </c>
      <c r="Y1419" t="s">
        <v>259</v>
      </c>
      <c r="AC1419" t="s">
        <v>177</v>
      </c>
      <c r="AD1419" t="s">
        <v>12260</v>
      </c>
      <c r="AE1419">
        <v>44440</v>
      </c>
      <c r="AF1419" t="s">
        <v>12261</v>
      </c>
      <c r="AJ1419">
        <v>674040596</v>
      </c>
      <c r="AK1419" t="s">
        <v>8247</v>
      </c>
      <c r="AL1419">
        <v>0</v>
      </c>
      <c r="AM1419">
        <v>0</v>
      </c>
    </row>
    <row r="1420" spans="1:39" customFormat="1" ht="12.75">
      <c r="A1420">
        <v>3544725</v>
      </c>
      <c r="B1420" t="s">
        <v>1224</v>
      </c>
      <c r="C1420" t="s">
        <v>8710</v>
      </c>
      <c r="D1420">
        <v>3544725</v>
      </c>
      <c r="E1420" t="s">
        <v>169</v>
      </c>
      <c r="H1420" s="507">
        <v>41241</v>
      </c>
      <c r="I1420" t="s">
        <v>245</v>
      </c>
      <c r="J1420">
        <v>-11</v>
      </c>
      <c r="K1420" t="s">
        <v>8</v>
      </c>
      <c r="M1420" t="s">
        <v>178</v>
      </c>
      <c r="N1420">
        <v>3350026</v>
      </c>
      <c r="O1420" t="s">
        <v>3105</v>
      </c>
      <c r="P1420" s="507">
        <v>44818</v>
      </c>
      <c r="Q1420" t="s">
        <v>187</v>
      </c>
      <c r="R1420" s="507">
        <v>44818</v>
      </c>
      <c r="T1420" t="s">
        <v>5765</v>
      </c>
      <c r="U1420">
        <v>500</v>
      </c>
      <c r="X1420">
        <v>5</v>
      </c>
      <c r="Y1420" t="s">
        <v>259</v>
      </c>
      <c r="AC1420" t="s">
        <v>177</v>
      </c>
      <c r="AD1420" t="s">
        <v>12262</v>
      </c>
      <c r="AE1420">
        <v>35580</v>
      </c>
      <c r="AF1420" t="s">
        <v>12263</v>
      </c>
      <c r="AJ1420">
        <v>642384056</v>
      </c>
      <c r="AK1420" t="s">
        <v>8711</v>
      </c>
      <c r="AL1420">
        <v>0</v>
      </c>
      <c r="AM1420">
        <v>0</v>
      </c>
    </row>
    <row r="1421" spans="1:39" customFormat="1" ht="12.75">
      <c r="A1421">
        <v>4464294</v>
      </c>
      <c r="B1421" t="s">
        <v>7565</v>
      </c>
      <c r="C1421" t="s">
        <v>370</v>
      </c>
      <c r="D1421">
        <v>4464294</v>
      </c>
      <c r="E1421" t="s">
        <v>169</v>
      </c>
      <c r="H1421" s="507">
        <v>41122</v>
      </c>
      <c r="I1421" t="s">
        <v>245</v>
      </c>
      <c r="J1421">
        <v>-11</v>
      </c>
      <c r="K1421" t="s">
        <v>8</v>
      </c>
      <c r="M1421" t="s">
        <v>228</v>
      </c>
      <c r="N1421">
        <v>12440141</v>
      </c>
      <c r="O1421" t="s">
        <v>3861</v>
      </c>
      <c r="P1421" s="507">
        <v>44846</v>
      </c>
      <c r="Q1421" t="s">
        <v>187</v>
      </c>
      <c r="R1421" s="507">
        <v>44846</v>
      </c>
      <c r="T1421" t="s">
        <v>5765</v>
      </c>
      <c r="U1421">
        <v>500</v>
      </c>
      <c r="X1421">
        <v>5</v>
      </c>
      <c r="Y1421" t="s">
        <v>259</v>
      </c>
      <c r="AC1421" t="s">
        <v>177</v>
      </c>
      <c r="AD1421" t="s">
        <v>10542</v>
      </c>
      <c r="AE1421">
        <v>44700</v>
      </c>
      <c r="AF1421" t="s">
        <v>12264</v>
      </c>
      <c r="AJ1421" t="s">
        <v>12265</v>
      </c>
      <c r="AK1421" t="s">
        <v>12266</v>
      </c>
      <c r="AL1421">
        <v>0</v>
      </c>
      <c r="AM1421">
        <v>0</v>
      </c>
    </row>
    <row r="1422" spans="1:39" customFormat="1" ht="12.75">
      <c r="A1422">
        <v>3733869</v>
      </c>
      <c r="B1422" t="s">
        <v>8712</v>
      </c>
      <c r="C1422" t="s">
        <v>972</v>
      </c>
      <c r="D1422">
        <v>3733869</v>
      </c>
      <c r="E1422" t="s">
        <v>169</v>
      </c>
      <c r="H1422" s="507">
        <v>41387</v>
      </c>
      <c r="I1422" t="s">
        <v>251</v>
      </c>
      <c r="J1422">
        <v>-10</v>
      </c>
      <c r="K1422" t="s">
        <v>8</v>
      </c>
      <c r="M1422" t="s">
        <v>175</v>
      </c>
      <c r="N1422">
        <v>4370167</v>
      </c>
      <c r="O1422" t="s">
        <v>2865</v>
      </c>
      <c r="P1422" s="507">
        <v>44809</v>
      </c>
      <c r="Q1422" t="s">
        <v>187</v>
      </c>
      <c r="R1422" s="507">
        <v>44809</v>
      </c>
      <c r="T1422" t="s">
        <v>5765</v>
      </c>
      <c r="U1422">
        <v>500</v>
      </c>
      <c r="X1422">
        <v>5</v>
      </c>
      <c r="Y1422" t="s">
        <v>259</v>
      </c>
      <c r="AC1422" t="s">
        <v>177</v>
      </c>
      <c r="AD1422" t="s">
        <v>12267</v>
      </c>
      <c r="AE1422">
        <v>37520</v>
      </c>
      <c r="AF1422" t="s">
        <v>12268</v>
      </c>
      <c r="AJ1422">
        <v>629773873</v>
      </c>
      <c r="AK1422" t="s">
        <v>8713</v>
      </c>
      <c r="AL1422">
        <v>0</v>
      </c>
      <c r="AM1422">
        <v>0</v>
      </c>
    </row>
    <row r="1423" spans="1:39" customFormat="1" ht="12.75">
      <c r="A1423">
        <v>8523782</v>
      </c>
      <c r="B1423" t="s">
        <v>2467</v>
      </c>
      <c r="C1423" t="s">
        <v>545</v>
      </c>
      <c r="D1423">
        <v>8523782</v>
      </c>
      <c r="E1423" t="s">
        <v>166</v>
      </c>
      <c r="F1423" t="s">
        <v>166</v>
      </c>
      <c r="H1423" s="507">
        <v>38154</v>
      </c>
      <c r="I1423" t="s">
        <v>7238</v>
      </c>
      <c r="J1423">
        <v>-19</v>
      </c>
      <c r="K1423" t="s">
        <v>8</v>
      </c>
      <c r="M1423" t="s">
        <v>208</v>
      </c>
      <c r="N1423">
        <v>12850057</v>
      </c>
      <c r="O1423" t="s">
        <v>2151</v>
      </c>
      <c r="P1423" s="507">
        <v>44798</v>
      </c>
      <c r="Q1423" t="s">
        <v>187</v>
      </c>
      <c r="R1423" s="507">
        <v>40798</v>
      </c>
      <c r="S1423" s="507">
        <v>44438</v>
      </c>
      <c r="T1423" t="s">
        <v>7255</v>
      </c>
      <c r="U1423">
        <v>1558</v>
      </c>
      <c r="V1423" t="s">
        <v>172</v>
      </c>
      <c r="W1423">
        <v>286</v>
      </c>
      <c r="X1423" t="s">
        <v>173</v>
      </c>
      <c r="Y1423" t="s">
        <v>259</v>
      </c>
      <c r="AC1423" t="s">
        <v>177</v>
      </c>
      <c r="AD1423" t="s">
        <v>2151</v>
      </c>
      <c r="AE1423">
        <v>85600</v>
      </c>
      <c r="AF1423" t="s">
        <v>12269</v>
      </c>
      <c r="AK1423" t="s">
        <v>7146</v>
      </c>
      <c r="AL1423">
        <v>0</v>
      </c>
      <c r="AM1423">
        <v>0</v>
      </c>
    </row>
    <row r="1424" spans="1:39" customFormat="1" ht="12.75">
      <c r="A1424">
        <v>7727537</v>
      </c>
      <c r="B1424" t="s">
        <v>1225</v>
      </c>
      <c r="C1424" t="s">
        <v>183</v>
      </c>
      <c r="D1424">
        <v>7727537</v>
      </c>
      <c r="E1424" t="s">
        <v>166</v>
      </c>
      <c r="F1424" t="s">
        <v>166</v>
      </c>
      <c r="H1424" s="507">
        <v>39616</v>
      </c>
      <c r="I1424" t="s">
        <v>200</v>
      </c>
      <c r="J1424">
        <v>-15</v>
      </c>
      <c r="K1424" t="s">
        <v>168</v>
      </c>
      <c r="M1424" t="s">
        <v>206</v>
      </c>
      <c r="N1424">
        <v>8770489</v>
      </c>
      <c r="O1424" t="s">
        <v>616</v>
      </c>
      <c r="P1424" s="507">
        <v>44799</v>
      </c>
      <c r="Q1424" t="s">
        <v>187</v>
      </c>
      <c r="R1424" s="507">
        <v>41656</v>
      </c>
      <c r="T1424" t="s">
        <v>5765</v>
      </c>
      <c r="U1424">
        <v>1172</v>
      </c>
      <c r="X1424">
        <v>11</v>
      </c>
      <c r="Y1424" t="s">
        <v>259</v>
      </c>
      <c r="AC1424" t="s">
        <v>177</v>
      </c>
      <c r="AD1424" t="s">
        <v>12270</v>
      </c>
      <c r="AE1424">
        <v>77118</v>
      </c>
      <c r="AF1424" t="s">
        <v>12271</v>
      </c>
      <c r="AI1424">
        <v>160580654</v>
      </c>
      <c r="AJ1424">
        <v>619762989</v>
      </c>
      <c r="AK1424" t="s">
        <v>4209</v>
      </c>
      <c r="AL1424">
        <v>0</v>
      </c>
      <c r="AM1424">
        <v>0</v>
      </c>
    </row>
    <row r="1425" spans="1:39" customFormat="1" ht="12.75">
      <c r="A1425">
        <v>8513066</v>
      </c>
      <c r="B1425" t="s">
        <v>2468</v>
      </c>
      <c r="C1425" t="s">
        <v>202</v>
      </c>
      <c r="D1425">
        <v>8513066</v>
      </c>
      <c r="E1425" t="s">
        <v>166</v>
      </c>
      <c r="F1425" t="s">
        <v>166</v>
      </c>
      <c r="H1425" s="507">
        <v>32184</v>
      </c>
      <c r="I1425" t="s">
        <v>167</v>
      </c>
      <c r="J1425">
        <v>-40</v>
      </c>
      <c r="K1425" t="s">
        <v>168</v>
      </c>
      <c r="M1425" t="s">
        <v>236</v>
      </c>
      <c r="N1425">
        <v>12490076</v>
      </c>
      <c r="O1425" t="s">
        <v>2199</v>
      </c>
      <c r="P1425" s="507">
        <v>44756</v>
      </c>
      <c r="Q1425" t="s">
        <v>187</v>
      </c>
      <c r="R1425" s="507">
        <v>37432</v>
      </c>
      <c r="S1425" s="507">
        <v>44067</v>
      </c>
      <c r="T1425" t="s">
        <v>7255</v>
      </c>
      <c r="U1425">
        <v>1680</v>
      </c>
      <c r="X1425">
        <v>16</v>
      </c>
      <c r="Y1425" t="s">
        <v>259</v>
      </c>
      <c r="AC1425" t="s">
        <v>177</v>
      </c>
      <c r="AD1425" t="s">
        <v>12272</v>
      </c>
      <c r="AE1425">
        <v>49480</v>
      </c>
      <c r="AF1425" t="s">
        <v>12273</v>
      </c>
      <c r="AI1425">
        <v>677606696</v>
      </c>
      <c r="AJ1425">
        <v>677606696</v>
      </c>
      <c r="AK1425" t="s">
        <v>4908</v>
      </c>
      <c r="AL1425">
        <v>0</v>
      </c>
      <c r="AM1425">
        <v>0</v>
      </c>
    </row>
    <row r="1426" spans="1:39" customFormat="1" ht="12.75">
      <c r="A1426">
        <v>7879854</v>
      </c>
      <c r="B1426" t="s">
        <v>5925</v>
      </c>
      <c r="C1426" t="s">
        <v>712</v>
      </c>
      <c r="D1426">
        <v>7879854</v>
      </c>
      <c r="E1426" t="s">
        <v>166</v>
      </c>
      <c r="F1426" t="s">
        <v>166</v>
      </c>
      <c r="H1426" s="507">
        <v>40988</v>
      </c>
      <c r="I1426" t="s">
        <v>245</v>
      </c>
      <c r="J1426">
        <v>-11</v>
      </c>
      <c r="K1426" t="s">
        <v>168</v>
      </c>
      <c r="M1426" t="s">
        <v>238</v>
      </c>
      <c r="N1426">
        <v>8781266</v>
      </c>
      <c r="O1426" t="s">
        <v>3389</v>
      </c>
      <c r="P1426" s="507">
        <v>44811</v>
      </c>
      <c r="Q1426" t="s">
        <v>187</v>
      </c>
      <c r="R1426" s="507">
        <v>43047</v>
      </c>
      <c r="S1426" s="507">
        <v>44728</v>
      </c>
      <c r="T1426" t="s">
        <v>181</v>
      </c>
      <c r="U1426">
        <v>584</v>
      </c>
      <c r="X1426">
        <v>5</v>
      </c>
      <c r="Y1426" t="s">
        <v>259</v>
      </c>
      <c r="AC1426" t="s">
        <v>177</v>
      </c>
      <c r="AD1426" t="s">
        <v>10464</v>
      </c>
      <c r="AE1426">
        <v>78690</v>
      </c>
      <c r="AF1426" t="s">
        <v>12274</v>
      </c>
      <c r="AK1426" t="s">
        <v>9626</v>
      </c>
      <c r="AL1426">
        <v>0</v>
      </c>
      <c r="AM1426">
        <v>0</v>
      </c>
    </row>
    <row r="1427" spans="1:39" customFormat="1" ht="12.75">
      <c r="A1427">
        <v>9416077</v>
      </c>
      <c r="B1427" t="s">
        <v>1226</v>
      </c>
      <c r="C1427" t="s">
        <v>304</v>
      </c>
      <c r="D1427">
        <v>9416077</v>
      </c>
      <c r="E1427" t="s">
        <v>166</v>
      </c>
      <c r="F1427" t="s">
        <v>166</v>
      </c>
      <c r="H1427" s="507">
        <v>32401</v>
      </c>
      <c r="I1427" t="s">
        <v>167</v>
      </c>
      <c r="J1427">
        <v>-40</v>
      </c>
      <c r="K1427" t="s">
        <v>168</v>
      </c>
      <c r="M1427" t="s">
        <v>246</v>
      </c>
      <c r="N1427">
        <v>8940052</v>
      </c>
      <c r="O1427" t="s">
        <v>417</v>
      </c>
      <c r="P1427" s="507">
        <v>44825</v>
      </c>
      <c r="Q1427" t="s">
        <v>187</v>
      </c>
      <c r="R1427" s="507">
        <v>37432</v>
      </c>
      <c r="S1427" s="507">
        <v>44089</v>
      </c>
      <c r="T1427" t="s">
        <v>7255</v>
      </c>
      <c r="U1427">
        <v>1802</v>
      </c>
      <c r="X1427">
        <v>18</v>
      </c>
      <c r="Y1427" t="s">
        <v>259</v>
      </c>
      <c r="AC1427" t="s">
        <v>177</v>
      </c>
      <c r="AD1427" t="s">
        <v>9907</v>
      </c>
      <c r="AE1427">
        <v>94220</v>
      </c>
      <c r="AF1427" t="s">
        <v>12275</v>
      </c>
      <c r="AK1427" t="s">
        <v>5758</v>
      </c>
      <c r="AL1427">
        <v>0</v>
      </c>
      <c r="AM1427">
        <v>0</v>
      </c>
    </row>
    <row r="1428" spans="1:39" customFormat="1" ht="12.75">
      <c r="A1428">
        <v>7527366</v>
      </c>
      <c r="B1428" t="s">
        <v>7566</v>
      </c>
      <c r="C1428" t="s">
        <v>482</v>
      </c>
      <c r="D1428">
        <v>7527366</v>
      </c>
      <c r="E1428" t="s">
        <v>166</v>
      </c>
      <c r="F1428" t="s">
        <v>166</v>
      </c>
      <c r="H1428" s="507">
        <v>41186</v>
      </c>
      <c r="I1428" t="s">
        <v>245</v>
      </c>
      <c r="J1428">
        <v>-11</v>
      </c>
      <c r="K1428" t="s">
        <v>8</v>
      </c>
      <c r="M1428" t="s">
        <v>263</v>
      </c>
      <c r="N1428">
        <v>8750120</v>
      </c>
      <c r="O1428" t="s">
        <v>287</v>
      </c>
      <c r="P1428" s="507">
        <v>44814</v>
      </c>
      <c r="Q1428" t="s">
        <v>187</v>
      </c>
      <c r="R1428" s="507">
        <v>44512</v>
      </c>
      <c r="T1428" t="s">
        <v>5765</v>
      </c>
      <c r="U1428">
        <v>500</v>
      </c>
      <c r="X1428">
        <v>5</v>
      </c>
      <c r="Y1428" t="s">
        <v>259</v>
      </c>
      <c r="AC1428" t="s">
        <v>177</v>
      </c>
      <c r="AD1428" t="s">
        <v>9793</v>
      </c>
      <c r="AE1428">
        <v>75020</v>
      </c>
      <c r="AF1428" t="s">
        <v>12276</v>
      </c>
      <c r="AI1428">
        <v>664667136</v>
      </c>
      <c r="AJ1428">
        <v>685121859</v>
      </c>
      <c r="AK1428" t="s">
        <v>7567</v>
      </c>
      <c r="AL1428">
        <v>0</v>
      </c>
      <c r="AM1428">
        <v>0</v>
      </c>
    </row>
    <row r="1429" spans="1:39" customFormat="1" ht="12.75">
      <c r="A1429">
        <v>9411673</v>
      </c>
      <c r="B1429" t="s">
        <v>1227</v>
      </c>
      <c r="C1429" t="s">
        <v>748</v>
      </c>
      <c r="D1429">
        <v>9411673</v>
      </c>
      <c r="E1429" t="s">
        <v>166</v>
      </c>
      <c r="H1429" s="507">
        <v>30109</v>
      </c>
      <c r="I1429" t="s">
        <v>192</v>
      </c>
      <c r="J1429">
        <v>-50</v>
      </c>
      <c r="K1429" t="s">
        <v>168</v>
      </c>
      <c r="M1429" t="s">
        <v>2770</v>
      </c>
      <c r="N1429">
        <v>4360726</v>
      </c>
      <c r="O1429" t="s">
        <v>2961</v>
      </c>
      <c r="P1429" s="507">
        <v>44820</v>
      </c>
      <c r="Q1429" t="s">
        <v>187</v>
      </c>
      <c r="R1429" s="507">
        <v>37432</v>
      </c>
      <c r="S1429" s="507">
        <v>44809</v>
      </c>
      <c r="T1429" t="s">
        <v>181</v>
      </c>
      <c r="U1429">
        <v>1668</v>
      </c>
      <c r="X1429">
        <v>16</v>
      </c>
      <c r="Y1429" t="s">
        <v>259</v>
      </c>
      <c r="AC1429" t="s">
        <v>177</v>
      </c>
      <c r="AD1429" t="s">
        <v>10574</v>
      </c>
      <c r="AE1429">
        <v>94400</v>
      </c>
      <c r="AF1429" t="s">
        <v>12277</v>
      </c>
      <c r="AI1429">
        <v>146816546</v>
      </c>
      <c r="AJ1429">
        <v>650831964</v>
      </c>
      <c r="AK1429" t="s">
        <v>8714</v>
      </c>
      <c r="AL1429">
        <v>0</v>
      </c>
      <c r="AM1429">
        <v>0</v>
      </c>
    </row>
    <row r="1430" spans="1:39" customFormat="1" ht="12.75">
      <c r="A1430">
        <v>949289</v>
      </c>
      <c r="B1430" t="s">
        <v>1227</v>
      </c>
      <c r="C1430" t="s">
        <v>591</v>
      </c>
      <c r="D1430">
        <v>949289</v>
      </c>
      <c r="E1430" t="s">
        <v>166</v>
      </c>
      <c r="F1430" t="s">
        <v>166</v>
      </c>
      <c r="H1430" s="507">
        <v>31451</v>
      </c>
      <c r="I1430" t="s">
        <v>167</v>
      </c>
      <c r="J1430">
        <v>-40</v>
      </c>
      <c r="K1430" t="s">
        <v>168</v>
      </c>
      <c r="M1430" t="s">
        <v>206</v>
      </c>
      <c r="N1430">
        <v>8771170</v>
      </c>
      <c r="O1430" t="s">
        <v>415</v>
      </c>
      <c r="P1430" s="507">
        <v>44822</v>
      </c>
      <c r="Q1430" t="s">
        <v>187</v>
      </c>
      <c r="R1430" s="507">
        <v>37432</v>
      </c>
      <c r="S1430" s="507">
        <v>44812</v>
      </c>
      <c r="T1430" t="s">
        <v>181</v>
      </c>
      <c r="U1430">
        <v>2029</v>
      </c>
      <c r="X1430">
        <v>20</v>
      </c>
      <c r="Y1430" t="s">
        <v>259</v>
      </c>
      <c r="AB1430" s="507">
        <v>43282</v>
      </c>
      <c r="AC1430" t="s">
        <v>177</v>
      </c>
      <c r="AD1430" t="s">
        <v>10767</v>
      </c>
      <c r="AE1430">
        <v>77380</v>
      </c>
      <c r="AF1430" t="s">
        <v>12278</v>
      </c>
      <c r="AJ1430">
        <v>677180859</v>
      </c>
      <c r="AK1430" t="s">
        <v>4210</v>
      </c>
      <c r="AL1430">
        <v>0</v>
      </c>
      <c r="AM1430">
        <v>0</v>
      </c>
    </row>
    <row r="1431" spans="1:39" customFormat="1" ht="12.75">
      <c r="A1431">
        <v>3734205</v>
      </c>
      <c r="B1431" t="s">
        <v>2909</v>
      </c>
      <c r="C1431" t="s">
        <v>8715</v>
      </c>
      <c r="D1431">
        <v>3734205</v>
      </c>
      <c r="E1431" t="s">
        <v>169</v>
      </c>
      <c r="H1431" s="507">
        <v>42183</v>
      </c>
      <c r="I1431" t="s">
        <v>169</v>
      </c>
      <c r="J1431">
        <v>-9</v>
      </c>
      <c r="K1431" t="s">
        <v>8</v>
      </c>
      <c r="M1431" t="s">
        <v>175</v>
      </c>
      <c r="N1431">
        <v>4370596</v>
      </c>
      <c r="O1431" t="s">
        <v>2802</v>
      </c>
      <c r="P1431" s="507">
        <v>44825</v>
      </c>
      <c r="Q1431" t="s">
        <v>187</v>
      </c>
      <c r="R1431" s="507">
        <v>44825</v>
      </c>
      <c r="T1431" t="s">
        <v>5765</v>
      </c>
      <c r="U1431">
        <v>500</v>
      </c>
      <c r="X1431">
        <v>5</v>
      </c>
      <c r="Y1431" t="s">
        <v>259</v>
      </c>
      <c r="AC1431" t="s">
        <v>177</v>
      </c>
      <c r="AD1431" t="s">
        <v>12279</v>
      </c>
      <c r="AE1431">
        <v>37230</v>
      </c>
      <c r="AF1431" t="s">
        <v>12280</v>
      </c>
      <c r="AJ1431" t="s">
        <v>8716</v>
      </c>
      <c r="AK1431" t="s">
        <v>6608</v>
      </c>
      <c r="AL1431">
        <v>1</v>
      </c>
      <c r="AM1431">
        <v>0</v>
      </c>
    </row>
    <row r="1432" spans="1:39" customFormat="1" ht="12.75">
      <c r="A1432">
        <v>4114839</v>
      </c>
      <c r="B1432" t="s">
        <v>6343</v>
      </c>
      <c r="C1432" t="s">
        <v>596</v>
      </c>
      <c r="D1432">
        <v>4114839</v>
      </c>
      <c r="E1432" t="s">
        <v>169</v>
      </c>
      <c r="F1432" t="s">
        <v>169</v>
      </c>
      <c r="H1432" s="507">
        <v>41327</v>
      </c>
      <c r="I1432" t="s">
        <v>251</v>
      </c>
      <c r="J1432">
        <v>-10</v>
      </c>
      <c r="K1432" t="s">
        <v>8</v>
      </c>
      <c r="M1432" t="s">
        <v>2783</v>
      </c>
      <c r="N1432">
        <v>4410065</v>
      </c>
      <c r="O1432" t="s">
        <v>2858</v>
      </c>
      <c r="P1432" s="507">
        <v>44827</v>
      </c>
      <c r="Q1432" t="s">
        <v>187</v>
      </c>
      <c r="R1432" s="507">
        <v>44456</v>
      </c>
      <c r="S1432" s="507">
        <v>44826</v>
      </c>
      <c r="T1432" t="s">
        <v>181</v>
      </c>
      <c r="U1432">
        <v>500</v>
      </c>
      <c r="X1432">
        <v>5</v>
      </c>
      <c r="Y1432" t="s">
        <v>259</v>
      </c>
      <c r="AC1432" t="s">
        <v>177</v>
      </c>
      <c r="AD1432" t="s">
        <v>9788</v>
      </c>
      <c r="AE1432">
        <v>41140</v>
      </c>
      <c r="AF1432" t="s">
        <v>12281</v>
      </c>
      <c r="AK1432" t="s">
        <v>6609</v>
      </c>
      <c r="AL1432">
        <v>0</v>
      </c>
      <c r="AM1432">
        <v>0</v>
      </c>
    </row>
    <row r="1433" spans="1:39" customFormat="1" ht="12.75">
      <c r="A1433">
        <v>8515762</v>
      </c>
      <c r="B1433" t="s">
        <v>2469</v>
      </c>
      <c r="C1433" t="s">
        <v>1748</v>
      </c>
      <c r="D1433">
        <v>8515762</v>
      </c>
      <c r="E1433" t="s">
        <v>166</v>
      </c>
      <c r="F1433" t="s">
        <v>166</v>
      </c>
      <c r="H1433" s="507">
        <v>32875</v>
      </c>
      <c r="I1433" t="s">
        <v>167</v>
      </c>
      <c r="J1433">
        <v>-40</v>
      </c>
      <c r="K1433" t="s">
        <v>8</v>
      </c>
      <c r="M1433" t="s">
        <v>208</v>
      </c>
      <c r="N1433">
        <v>12850026</v>
      </c>
      <c r="O1433" t="s">
        <v>2233</v>
      </c>
      <c r="P1433" s="507">
        <v>44803</v>
      </c>
      <c r="Q1433" t="s">
        <v>187</v>
      </c>
      <c r="R1433" s="507">
        <v>37432</v>
      </c>
      <c r="S1433" s="507">
        <v>44743</v>
      </c>
      <c r="T1433" t="s">
        <v>181</v>
      </c>
      <c r="U1433">
        <v>757</v>
      </c>
      <c r="X1433">
        <v>7</v>
      </c>
      <c r="Y1433" t="s">
        <v>259</v>
      </c>
      <c r="AC1433" t="s">
        <v>177</v>
      </c>
      <c r="AD1433" t="s">
        <v>12282</v>
      </c>
      <c r="AE1433">
        <v>85220</v>
      </c>
      <c r="AF1433" t="s">
        <v>12283</v>
      </c>
      <c r="AI1433">
        <v>761327071</v>
      </c>
      <c r="AJ1433">
        <v>761327071</v>
      </c>
      <c r="AK1433" t="s">
        <v>6799</v>
      </c>
      <c r="AL1433">
        <v>1</v>
      </c>
      <c r="AM1433">
        <v>1</v>
      </c>
    </row>
    <row r="1434" spans="1:39" customFormat="1" ht="12.75">
      <c r="A1434">
        <v>9424313</v>
      </c>
      <c r="B1434" t="s">
        <v>3120</v>
      </c>
      <c r="C1434" t="s">
        <v>257</v>
      </c>
      <c r="D1434">
        <v>9424313</v>
      </c>
      <c r="E1434" t="s">
        <v>166</v>
      </c>
      <c r="F1434" t="s">
        <v>166</v>
      </c>
      <c r="H1434" s="507">
        <v>34883</v>
      </c>
      <c r="I1434" t="s">
        <v>167</v>
      </c>
      <c r="J1434">
        <v>-40</v>
      </c>
      <c r="K1434" t="s">
        <v>168</v>
      </c>
      <c r="M1434" t="s">
        <v>178</v>
      </c>
      <c r="N1434">
        <v>3350014</v>
      </c>
      <c r="O1434" t="s">
        <v>3050</v>
      </c>
      <c r="P1434" s="507">
        <v>44825</v>
      </c>
      <c r="Q1434" t="s">
        <v>187</v>
      </c>
      <c r="R1434" s="507">
        <v>38254</v>
      </c>
      <c r="S1434" s="507">
        <v>44740</v>
      </c>
      <c r="T1434" t="s">
        <v>181</v>
      </c>
      <c r="U1434">
        <v>1967</v>
      </c>
      <c r="X1434">
        <v>19</v>
      </c>
      <c r="Y1434" t="s">
        <v>259</v>
      </c>
      <c r="AB1434" s="507">
        <v>44743</v>
      </c>
      <c r="AC1434" t="s">
        <v>177</v>
      </c>
      <c r="AD1434" t="s">
        <v>9870</v>
      </c>
      <c r="AE1434">
        <v>35000</v>
      </c>
      <c r="AF1434" t="s">
        <v>12284</v>
      </c>
      <c r="AJ1434">
        <v>645751905</v>
      </c>
      <c r="AK1434" t="s">
        <v>4211</v>
      </c>
      <c r="AL1434">
        <v>0</v>
      </c>
      <c r="AM1434">
        <v>0</v>
      </c>
    </row>
    <row r="1435" spans="1:39" customFormat="1" ht="12.75">
      <c r="A1435">
        <v>7225000</v>
      </c>
      <c r="B1435" t="s">
        <v>1231</v>
      </c>
      <c r="C1435" t="s">
        <v>1340</v>
      </c>
      <c r="D1435">
        <v>7225000</v>
      </c>
      <c r="E1435" t="s">
        <v>166</v>
      </c>
      <c r="F1435" t="s">
        <v>166</v>
      </c>
      <c r="H1435" s="507">
        <v>41539</v>
      </c>
      <c r="I1435" t="s">
        <v>251</v>
      </c>
      <c r="J1435">
        <v>-10</v>
      </c>
      <c r="K1435" t="s">
        <v>168</v>
      </c>
      <c r="M1435" t="s">
        <v>2152</v>
      </c>
      <c r="N1435">
        <v>12720008</v>
      </c>
      <c r="O1435" t="s">
        <v>2311</v>
      </c>
      <c r="P1435" s="507">
        <v>44806</v>
      </c>
      <c r="Q1435" t="s">
        <v>187</v>
      </c>
      <c r="R1435" s="507">
        <v>44121</v>
      </c>
      <c r="T1435" t="s">
        <v>5765</v>
      </c>
      <c r="U1435">
        <v>545</v>
      </c>
      <c r="X1435">
        <v>5</v>
      </c>
      <c r="Y1435" t="s">
        <v>259</v>
      </c>
      <c r="AC1435" t="s">
        <v>177</v>
      </c>
      <c r="AD1435" t="s">
        <v>10438</v>
      </c>
      <c r="AE1435">
        <v>72100</v>
      </c>
      <c r="AF1435" t="s">
        <v>12285</v>
      </c>
      <c r="AJ1435">
        <v>678955278</v>
      </c>
      <c r="AK1435" t="s">
        <v>6344</v>
      </c>
      <c r="AL1435">
        <v>0</v>
      </c>
      <c r="AM1435">
        <v>0</v>
      </c>
    </row>
    <row r="1436" spans="1:39" customFormat="1" ht="12.75">
      <c r="A1436">
        <v>2939790</v>
      </c>
      <c r="B1436" t="s">
        <v>1231</v>
      </c>
      <c r="C1436" t="s">
        <v>241</v>
      </c>
      <c r="D1436">
        <v>2939790</v>
      </c>
      <c r="E1436" t="s">
        <v>166</v>
      </c>
      <c r="H1436" s="507">
        <v>41496</v>
      </c>
      <c r="I1436" t="s">
        <v>251</v>
      </c>
      <c r="J1436">
        <v>-10</v>
      </c>
      <c r="K1436" t="s">
        <v>8</v>
      </c>
      <c r="M1436" t="s">
        <v>3025</v>
      </c>
      <c r="N1436">
        <v>3290005</v>
      </c>
      <c r="O1436" t="s">
        <v>3026</v>
      </c>
      <c r="P1436" s="507">
        <v>44807</v>
      </c>
      <c r="Q1436" t="s">
        <v>187</v>
      </c>
      <c r="R1436" s="507">
        <v>43383</v>
      </c>
      <c r="T1436" t="s">
        <v>5765</v>
      </c>
      <c r="U1436">
        <v>500</v>
      </c>
      <c r="X1436">
        <v>5</v>
      </c>
      <c r="Y1436" t="s">
        <v>259</v>
      </c>
      <c r="AC1436" t="s">
        <v>177</v>
      </c>
      <c r="AD1436" t="s">
        <v>12286</v>
      </c>
      <c r="AE1436">
        <v>29800</v>
      </c>
      <c r="AF1436" t="s">
        <v>12287</v>
      </c>
      <c r="AJ1436">
        <v>603260853</v>
      </c>
      <c r="AK1436" t="s">
        <v>8717</v>
      </c>
      <c r="AL1436">
        <v>0</v>
      </c>
      <c r="AM1436">
        <v>0</v>
      </c>
    </row>
    <row r="1437" spans="1:39" customFormat="1" ht="12.75">
      <c r="A1437">
        <v>4463935</v>
      </c>
      <c r="B1437" t="s">
        <v>1231</v>
      </c>
      <c r="C1437" t="s">
        <v>7435</v>
      </c>
      <c r="D1437">
        <v>4463935</v>
      </c>
      <c r="E1437" t="s">
        <v>169</v>
      </c>
      <c r="H1437" s="507">
        <v>41113</v>
      </c>
      <c r="I1437" t="s">
        <v>245</v>
      </c>
      <c r="J1437">
        <v>-11</v>
      </c>
      <c r="K1437" t="s">
        <v>8</v>
      </c>
      <c r="M1437" t="s">
        <v>228</v>
      </c>
      <c r="N1437">
        <v>12440139</v>
      </c>
      <c r="O1437" t="s">
        <v>2231</v>
      </c>
      <c r="P1437" s="507">
        <v>44831</v>
      </c>
      <c r="Q1437" t="s">
        <v>187</v>
      </c>
      <c r="R1437" s="507">
        <v>44831</v>
      </c>
      <c r="T1437" t="s">
        <v>5765</v>
      </c>
      <c r="U1437">
        <v>500</v>
      </c>
      <c r="X1437">
        <v>5</v>
      </c>
      <c r="Y1437" t="s">
        <v>259</v>
      </c>
      <c r="AC1437" t="s">
        <v>177</v>
      </c>
      <c r="AD1437" t="s">
        <v>12288</v>
      </c>
      <c r="AE1437">
        <v>44330</v>
      </c>
      <c r="AF1437" t="s">
        <v>12289</v>
      </c>
      <c r="AJ1437">
        <v>632235286</v>
      </c>
      <c r="AK1437" t="s">
        <v>12290</v>
      </c>
      <c r="AL1437">
        <v>0</v>
      </c>
      <c r="AM1437">
        <v>0</v>
      </c>
    </row>
    <row r="1438" spans="1:39" customFormat="1" ht="12.75">
      <c r="A1438">
        <v>8530632</v>
      </c>
      <c r="B1438" t="s">
        <v>1231</v>
      </c>
      <c r="C1438" t="s">
        <v>6345</v>
      </c>
      <c r="D1438">
        <v>8530632</v>
      </c>
      <c r="E1438" t="s">
        <v>166</v>
      </c>
      <c r="F1438" t="s">
        <v>166</v>
      </c>
      <c r="H1438" s="507">
        <v>40892</v>
      </c>
      <c r="I1438" t="s">
        <v>267</v>
      </c>
      <c r="J1438">
        <v>-12</v>
      </c>
      <c r="K1438" t="s">
        <v>168</v>
      </c>
      <c r="M1438" t="s">
        <v>208</v>
      </c>
      <c r="N1438">
        <v>12850028</v>
      </c>
      <c r="O1438" t="s">
        <v>2166</v>
      </c>
      <c r="P1438" s="507">
        <v>44815</v>
      </c>
      <c r="Q1438" t="s">
        <v>187</v>
      </c>
      <c r="R1438" s="507">
        <v>44129</v>
      </c>
      <c r="T1438" t="s">
        <v>5765</v>
      </c>
      <c r="U1438">
        <v>603</v>
      </c>
      <c r="X1438">
        <v>6</v>
      </c>
      <c r="Y1438" t="s">
        <v>259</v>
      </c>
      <c r="AC1438" t="s">
        <v>177</v>
      </c>
      <c r="AD1438" t="s">
        <v>6062</v>
      </c>
      <c r="AE1438">
        <v>85150</v>
      </c>
      <c r="AF1438" t="s">
        <v>12291</v>
      </c>
      <c r="AH1438" t="s">
        <v>12292</v>
      </c>
      <c r="AI1438">
        <v>251404295</v>
      </c>
      <c r="AJ1438">
        <v>641679585</v>
      </c>
      <c r="AK1438" t="s">
        <v>6346</v>
      </c>
      <c r="AL1438">
        <v>0</v>
      </c>
      <c r="AM1438">
        <v>0</v>
      </c>
    </row>
    <row r="1439" spans="1:39" customFormat="1" ht="12.75">
      <c r="A1439">
        <v>9541330</v>
      </c>
      <c r="B1439" t="s">
        <v>12293</v>
      </c>
      <c r="C1439" t="s">
        <v>12294</v>
      </c>
      <c r="D1439">
        <v>9541330</v>
      </c>
      <c r="E1439" t="s">
        <v>169</v>
      </c>
      <c r="H1439" s="507">
        <v>41448</v>
      </c>
      <c r="I1439" t="s">
        <v>251</v>
      </c>
      <c r="J1439">
        <v>-10</v>
      </c>
      <c r="K1439" t="s">
        <v>8</v>
      </c>
      <c r="M1439" t="s">
        <v>232</v>
      </c>
      <c r="N1439">
        <v>8950481</v>
      </c>
      <c r="O1439" t="s">
        <v>457</v>
      </c>
      <c r="P1439" s="507">
        <v>44838</v>
      </c>
      <c r="Q1439" t="s">
        <v>187</v>
      </c>
      <c r="R1439" s="507">
        <v>44838</v>
      </c>
      <c r="S1439" s="507">
        <v>44828</v>
      </c>
      <c r="T1439" t="s">
        <v>181</v>
      </c>
      <c r="U1439">
        <v>500</v>
      </c>
      <c r="X1439">
        <v>5</v>
      </c>
      <c r="Y1439" t="s">
        <v>259</v>
      </c>
      <c r="AC1439" t="s">
        <v>177</v>
      </c>
      <c r="AD1439" t="s">
        <v>12295</v>
      </c>
      <c r="AE1439">
        <v>95460</v>
      </c>
      <c r="AF1439" t="s">
        <v>12296</v>
      </c>
      <c r="AJ1439">
        <v>682319565</v>
      </c>
      <c r="AK1439" t="s">
        <v>12297</v>
      </c>
      <c r="AL1439">
        <v>0</v>
      </c>
      <c r="AM1439">
        <v>0</v>
      </c>
    </row>
    <row r="1440" spans="1:39" customFormat="1" ht="12.75">
      <c r="A1440">
        <v>929816</v>
      </c>
      <c r="B1440" t="s">
        <v>1232</v>
      </c>
      <c r="C1440" t="s">
        <v>541</v>
      </c>
      <c r="D1440">
        <v>929816</v>
      </c>
      <c r="E1440" t="s">
        <v>166</v>
      </c>
      <c r="F1440" t="s">
        <v>166</v>
      </c>
      <c r="H1440" s="507">
        <v>27388</v>
      </c>
      <c r="I1440" t="s">
        <v>192</v>
      </c>
      <c r="J1440">
        <v>-50</v>
      </c>
      <c r="K1440" t="s">
        <v>168</v>
      </c>
      <c r="M1440" t="s">
        <v>232</v>
      </c>
      <c r="N1440">
        <v>8950479</v>
      </c>
      <c r="O1440" t="s">
        <v>516</v>
      </c>
      <c r="P1440" s="507">
        <v>44826</v>
      </c>
      <c r="Q1440" t="s">
        <v>187</v>
      </c>
      <c r="R1440" s="507">
        <v>37432</v>
      </c>
      <c r="S1440" s="507">
        <v>44817</v>
      </c>
      <c r="T1440" t="s">
        <v>181</v>
      </c>
      <c r="U1440">
        <v>1714</v>
      </c>
      <c r="X1440">
        <v>17</v>
      </c>
      <c r="Y1440" t="s">
        <v>259</v>
      </c>
      <c r="AC1440" t="s">
        <v>177</v>
      </c>
      <c r="AD1440" t="s">
        <v>12298</v>
      </c>
      <c r="AE1440">
        <v>78700</v>
      </c>
      <c r="AF1440" t="s">
        <v>12299</v>
      </c>
      <c r="AJ1440">
        <v>681723274</v>
      </c>
      <c r="AK1440" t="s">
        <v>3973</v>
      </c>
      <c r="AL1440">
        <v>0</v>
      </c>
      <c r="AM1440">
        <v>0</v>
      </c>
    </row>
    <row r="1441" spans="1:39" customFormat="1" ht="12.75">
      <c r="A1441">
        <v>2925236</v>
      </c>
      <c r="B1441" t="s">
        <v>1233</v>
      </c>
      <c r="C1441" t="s">
        <v>414</v>
      </c>
      <c r="D1441">
        <v>2925236</v>
      </c>
      <c r="E1441" t="s">
        <v>166</v>
      </c>
      <c r="H1441" s="507">
        <v>35670</v>
      </c>
      <c r="I1441" t="s">
        <v>167</v>
      </c>
      <c r="J1441">
        <v>-40</v>
      </c>
      <c r="K1441" t="s">
        <v>168</v>
      </c>
      <c r="M1441" t="s">
        <v>215</v>
      </c>
      <c r="N1441">
        <v>3220087</v>
      </c>
      <c r="O1441" t="s">
        <v>3041</v>
      </c>
      <c r="P1441" s="507">
        <v>44852</v>
      </c>
      <c r="Q1441" t="s">
        <v>187</v>
      </c>
      <c r="R1441" s="507">
        <v>38111</v>
      </c>
      <c r="S1441" s="507">
        <v>44851</v>
      </c>
      <c r="T1441" t="s">
        <v>181</v>
      </c>
      <c r="U1441">
        <v>2184</v>
      </c>
      <c r="X1441">
        <v>21</v>
      </c>
      <c r="Y1441" t="s">
        <v>259</v>
      </c>
      <c r="AC1441" t="s">
        <v>177</v>
      </c>
      <c r="AD1441" t="s">
        <v>2397</v>
      </c>
      <c r="AE1441">
        <v>35135</v>
      </c>
      <c r="AF1441" t="s">
        <v>12300</v>
      </c>
      <c r="AI1441">
        <v>954325028</v>
      </c>
      <c r="AJ1441">
        <v>785221188</v>
      </c>
      <c r="AK1441" t="s">
        <v>12301</v>
      </c>
      <c r="AL1441">
        <v>0</v>
      </c>
      <c r="AM1441">
        <v>0</v>
      </c>
    </row>
    <row r="1442" spans="1:39" customFormat="1" ht="12.75">
      <c r="A1442">
        <v>376505</v>
      </c>
      <c r="B1442" t="s">
        <v>1233</v>
      </c>
      <c r="C1442" t="s">
        <v>180</v>
      </c>
      <c r="D1442">
        <v>376505</v>
      </c>
      <c r="E1442" t="s">
        <v>166</v>
      </c>
      <c r="F1442" t="s">
        <v>166</v>
      </c>
      <c r="H1442" s="507">
        <v>27125</v>
      </c>
      <c r="I1442" t="s">
        <v>192</v>
      </c>
      <c r="J1442">
        <v>-50</v>
      </c>
      <c r="K1442" t="s">
        <v>168</v>
      </c>
      <c r="M1442" t="s">
        <v>175</v>
      </c>
      <c r="N1442">
        <v>4370694</v>
      </c>
      <c r="O1442" t="s">
        <v>2851</v>
      </c>
      <c r="P1442" s="507">
        <v>44748</v>
      </c>
      <c r="Q1442" t="s">
        <v>187</v>
      </c>
      <c r="R1442" s="507">
        <v>37432</v>
      </c>
      <c r="S1442" s="507">
        <v>44032</v>
      </c>
      <c r="T1442" t="s">
        <v>7255</v>
      </c>
      <c r="U1442">
        <v>1694</v>
      </c>
      <c r="X1442">
        <v>16</v>
      </c>
      <c r="Y1442" t="s">
        <v>259</v>
      </c>
      <c r="AC1442" t="s">
        <v>177</v>
      </c>
      <c r="AD1442" t="s">
        <v>12234</v>
      </c>
      <c r="AE1442">
        <v>37310</v>
      </c>
      <c r="AF1442" t="s">
        <v>12302</v>
      </c>
      <c r="AH1442" t="s">
        <v>12303</v>
      </c>
      <c r="AI1442">
        <v>247921446</v>
      </c>
      <c r="AJ1442">
        <v>672653977</v>
      </c>
      <c r="AK1442" t="s">
        <v>6610</v>
      </c>
      <c r="AL1442">
        <v>0</v>
      </c>
      <c r="AM1442">
        <v>0</v>
      </c>
    </row>
    <row r="1443" spans="1:39" customFormat="1" ht="12.75">
      <c r="A1443">
        <v>7225864</v>
      </c>
      <c r="B1443" t="s">
        <v>1233</v>
      </c>
      <c r="C1443" t="s">
        <v>617</v>
      </c>
      <c r="D1443">
        <v>7225864</v>
      </c>
      <c r="E1443" t="s">
        <v>169</v>
      </c>
      <c r="F1443" t="s">
        <v>169</v>
      </c>
      <c r="H1443" s="507">
        <v>43123</v>
      </c>
      <c r="I1443" t="s">
        <v>169</v>
      </c>
      <c r="J1443">
        <v>-9</v>
      </c>
      <c r="K1443" t="s">
        <v>8</v>
      </c>
      <c r="M1443" t="s">
        <v>2152</v>
      </c>
      <c r="N1443">
        <v>12720050</v>
      </c>
      <c r="O1443" t="s">
        <v>3867</v>
      </c>
      <c r="P1443" s="507">
        <v>44809</v>
      </c>
      <c r="Q1443" t="s">
        <v>187</v>
      </c>
      <c r="R1443" s="507">
        <v>44492</v>
      </c>
      <c r="T1443" t="s">
        <v>5765</v>
      </c>
      <c r="U1443">
        <v>500</v>
      </c>
      <c r="X1443">
        <v>5</v>
      </c>
      <c r="Y1443" t="s">
        <v>259</v>
      </c>
      <c r="AC1443" t="s">
        <v>177</v>
      </c>
      <c r="AD1443" t="s">
        <v>10102</v>
      </c>
      <c r="AE1443">
        <v>72000</v>
      </c>
      <c r="AF1443" t="s">
        <v>12304</v>
      </c>
      <c r="AI1443">
        <v>981116588</v>
      </c>
      <c r="AJ1443">
        <v>686211184</v>
      </c>
      <c r="AK1443" t="s">
        <v>8248</v>
      </c>
      <c r="AL1443">
        <v>0</v>
      </c>
      <c r="AM1443">
        <v>0</v>
      </c>
    </row>
    <row r="1444" spans="1:39" customFormat="1" ht="12.75">
      <c r="A1444">
        <v>3536965</v>
      </c>
      <c r="B1444" t="s">
        <v>7568</v>
      </c>
      <c r="C1444" t="s">
        <v>226</v>
      </c>
      <c r="D1444">
        <v>3536965</v>
      </c>
      <c r="E1444" t="s">
        <v>166</v>
      </c>
      <c r="F1444" t="s">
        <v>166</v>
      </c>
      <c r="H1444" s="507">
        <v>31694</v>
      </c>
      <c r="I1444" t="s">
        <v>167</v>
      </c>
      <c r="J1444">
        <v>-40</v>
      </c>
      <c r="K1444" t="s">
        <v>168</v>
      </c>
      <c r="M1444" t="s">
        <v>178</v>
      </c>
      <c r="N1444">
        <v>3350060</v>
      </c>
      <c r="O1444" t="s">
        <v>223</v>
      </c>
      <c r="P1444" s="507">
        <v>44824</v>
      </c>
      <c r="Q1444" t="s">
        <v>187</v>
      </c>
      <c r="R1444" s="507">
        <v>42929</v>
      </c>
      <c r="S1444" s="507">
        <v>44085</v>
      </c>
      <c r="T1444" t="s">
        <v>7255</v>
      </c>
      <c r="U1444">
        <v>2762</v>
      </c>
      <c r="V1444" t="s">
        <v>172</v>
      </c>
      <c r="W1444">
        <v>111</v>
      </c>
      <c r="X1444" t="s">
        <v>173</v>
      </c>
      <c r="Y1444" t="s">
        <v>259</v>
      </c>
      <c r="AB1444" s="507">
        <v>44743</v>
      </c>
      <c r="AC1444" t="s">
        <v>337</v>
      </c>
      <c r="AD1444" t="s">
        <v>2397</v>
      </c>
      <c r="AE1444">
        <v>35135</v>
      </c>
      <c r="AF1444" t="s">
        <v>9729</v>
      </c>
      <c r="AG1444" t="s">
        <v>9730</v>
      </c>
      <c r="AK1444" t="s">
        <v>5758</v>
      </c>
      <c r="AL1444">
        <v>0</v>
      </c>
      <c r="AM1444">
        <v>0</v>
      </c>
    </row>
    <row r="1445" spans="1:39" customFormat="1" ht="12.75">
      <c r="A1445">
        <v>5328743</v>
      </c>
      <c r="B1445" t="s">
        <v>1234</v>
      </c>
      <c r="C1445" t="s">
        <v>421</v>
      </c>
      <c r="D1445">
        <v>5328743</v>
      </c>
      <c r="E1445" t="s">
        <v>169</v>
      </c>
      <c r="H1445" s="507">
        <v>41687</v>
      </c>
      <c r="I1445" t="s">
        <v>169</v>
      </c>
      <c r="J1445">
        <v>-9</v>
      </c>
      <c r="K1445" t="s">
        <v>8</v>
      </c>
      <c r="M1445" t="s">
        <v>2155</v>
      </c>
      <c r="N1445">
        <v>12530035</v>
      </c>
      <c r="O1445" t="s">
        <v>6272</v>
      </c>
      <c r="P1445" s="507">
        <v>44821</v>
      </c>
      <c r="Q1445" t="s">
        <v>187</v>
      </c>
      <c r="R1445" s="507">
        <v>44821</v>
      </c>
      <c r="T1445" t="s">
        <v>5765</v>
      </c>
      <c r="U1445">
        <v>500</v>
      </c>
      <c r="X1445">
        <v>5</v>
      </c>
      <c r="Y1445" t="s">
        <v>259</v>
      </c>
      <c r="AC1445" t="s">
        <v>177</v>
      </c>
      <c r="AD1445" t="s">
        <v>10697</v>
      </c>
      <c r="AE1445">
        <v>53950</v>
      </c>
      <c r="AF1445" t="s">
        <v>12305</v>
      </c>
      <c r="AI1445">
        <v>952504291</v>
      </c>
      <c r="AJ1445">
        <v>662042700</v>
      </c>
      <c r="AK1445" t="s">
        <v>9469</v>
      </c>
      <c r="AL1445">
        <v>0</v>
      </c>
      <c r="AM1445">
        <v>0</v>
      </c>
    </row>
    <row r="1446" spans="1:39" customFormat="1" ht="12.75">
      <c r="A1446">
        <v>4512755</v>
      </c>
      <c r="B1446" t="s">
        <v>1234</v>
      </c>
      <c r="C1446" t="s">
        <v>1228</v>
      </c>
      <c r="D1446">
        <v>4512755</v>
      </c>
      <c r="E1446" t="s">
        <v>166</v>
      </c>
      <c r="H1446" s="507">
        <v>25761</v>
      </c>
      <c r="I1446" t="s">
        <v>367</v>
      </c>
      <c r="J1446">
        <v>-60</v>
      </c>
      <c r="K1446" t="s">
        <v>8</v>
      </c>
      <c r="M1446" t="s">
        <v>2764</v>
      </c>
      <c r="N1446">
        <v>4450759</v>
      </c>
      <c r="O1446" t="s">
        <v>2867</v>
      </c>
      <c r="P1446" s="507">
        <v>44807</v>
      </c>
      <c r="Q1446" t="s">
        <v>187</v>
      </c>
      <c r="R1446" s="507">
        <v>37432</v>
      </c>
      <c r="S1446" s="507">
        <v>44819</v>
      </c>
      <c r="T1446" t="s">
        <v>181</v>
      </c>
      <c r="U1446">
        <v>970</v>
      </c>
      <c r="X1446">
        <v>9</v>
      </c>
      <c r="Y1446" t="s">
        <v>259</v>
      </c>
      <c r="AB1446" s="507">
        <v>43647</v>
      </c>
      <c r="AC1446" t="s">
        <v>177</v>
      </c>
      <c r="AD1446" t="s">
        <v>12306</v>
      </c>
      <c r="AE1446">
        <v>45110</v>
      </c>
      <c r="AF1446" t="s">
        <v>12307</v>
      </c>
      <c r="AI1446">
        <v>632130738</v>
      </c>
      <c r="AK1446" t="s">
        <v>5554</v>
      </c>
      <c r="AL1446">
        <v>0</v>
      </c>
      <c r="AM1446">
        <v>0</v>
      </c>
    </row>
    <row r="1447" spans="1:39" customFormat="1" ht="12.75">
      <c r="A1447">
        <v>4451763</v>
      </c>
      <c r="B1447" t="s">
        <v>1234</v>
      </c>
      <c r="C1447" t="s">
        <v>629</v>
      </c>
      <c r="D1447">
        <v>4451763</v>
      </c>
      <c r="E1447" t="s">
        <v>166</v>
      </c>
      <c r="F1447" t="s">
        <v>166</v>
      </c>
      <c r="H1447" s="507">
        <v>39476</v>
      </c>
      <c r="I1447" t="s">
        <v>200</v>
      </c>
      <c r="J1447">
        <v>-15</v>
      </c>
      <c r="K1447" t="s">
        <v>168</v>
      </c>
      <c r="M1447" t="s">
        <v>236</v>
      </c>
      <c r="N1447">
        <v>12490073</v>
      </c>
      <c r="O1447" t="s">
        <v>8153</v>
      </c>
      <c r="P1447" s="507">
        <v>44773</v>
      </c>
      <c r="Q1447" t="s">
        <v>187</v>
      </c>
      <c r="R1447" s="507">
        <v>41925</v>
      </c>
      <c r="T1447" t="s">
        <v>5765</v>
      </c>
      <c r="U1447">
        <v>1358</v>
      </c>
      <c r="X1447">
        <v>13</v>
      </c>
      <c r="Y1447" t="s">
        <v>259</v>
      </c>
      <c r="AB1447" s="507">
        <v>44378</v>
      </c>
      <c r="AC1447" t="s">
        <v>177</v>
      </c>
      <c r="AD1447" t="s">
        <v>12308</v>
      </c>
      <c r="AE1447">
        <v>49460</v>
      </c>
      <c r="AF1447" t="s">
        <v>12309</v>
      </c>
      <c r="AI1447">
        <v>760681386</v>
      </c>
      <c r="AJ1447">
        <v>616264561</v>
      </c>
      <c r="AK1447" t="s">
        <v>4909</v>
      </c>
      <c r="AL1447">
        <v>1</v>
      </c>
      <c r="AM1447">
        <v>0</v>
      </c>
    </row>
    <row r="1448" spans="1:39" customFormat="1" ht="12.75">
      <c r="A1448">
        <v>2815922</v>
      </c>
      <c r="B1448" t="s">
        <v>1234</v>
      </c>
      <c r="C1448" t="s">
        <v>606</v>
      </c>
      <c r="D1448">
        <v>2815922</v>
      </c>
      <c r="E1448" t="s">
        <v>166</v>
      </c>
      <c r="F1448" t="s">
        <v>166</v>
      </c>
      <c r="H1448" s="507">
        <v>41633</v>
      </c>
      <c r="I1448" t="s">
        <v>251</v>
      </c>
      <c r="J1448">
        <v>-10</v>
      </c>
      <c r="K1448" t="s">
        <v>168</v>
      </c>
      <c r="M1448" t="s">
        <v>231</v>
      </c>
      <c r="N1448">
        <v>4280121</v>
      </c>
      <c r="O1448" t="s">
        <v>2799</v>
      </c>
      <c r="P1448" s="507">
        <v>44808</v>
      </c>
      <c r="Q1448" t="s">
        <v>187</v>
      </c>
      <c r="R1448" s="507">
        <v>44218</v>
      </c>
      <c r="T1448" t="s">
        <v>5765</v>
      </c>
      <c r="U1448">
        <v>522</v>
      </c>
      <c r="X1448">
        <v>5</v>
      </c>
      <c r="Y1448" t="s">
        <v>259</v>
      </c>
      <c r="AC1448" t="s">
        <v>177</v>
      </c>
      <c r="AD1448" t="s">
        <v>11407</v>
      </c>
      <c r="AE1448">
        <v>28600</v>
      </c>
      <c r="AF1448" t="s">
        <v>12310</v>
      </c>
      <c r="AI1448">
        <v>642496507</v>
      </c>
      <c r="AK1448" t="s">
        <v>12311</v>
      </c>
      <c r="AL1448">
        <v>0</v>
      </c>
      <c r="AM1448">
        <v>0</v>
      </c>
    </row>
    <row r="1449" spans="1:39" customFormat="1" ht="12.75">
      <c r="A1449">
        <v>937285</v>
      </c>
      <c r="B1449" t="s">
        <v>1234</v>
      </c>
      <c r="C1449" t="s">
        <v>387</v>
      </c>
      <c r="D1449">
        <v>937285</v>
      </c>
      <c r="E1449" t="s">
        <v>166</v>
      </c>
      <c r="F1449" t="s">
        <v>166</v>
      </c>
      <c r="H1449" s="507">
        <v>31392</v>
      </c>
      <c r="I1449" t="s">
        <v>167</v>
      </c>
      <c r="J1449">
        <v>-40</v>
      </c>
      <c r="K1449" t="s">
        <v>168</v>
      </c>
      <c r="M1449" t="s">
        <v>238</v>
      </c>
      <c r="N1449">
        <v>8780674</v>
      </c>
      <c r="O1449" t="s">
        <v>3388</v>
      </c>
      <c r="P1449" s="507">
        <v>44822</v>
      </c>
      <c r="Q1449" t="s">
        <v>187</v>
      </c>
      <c r="R1449" s="507">
        <v>37432</v>
      </c>
      <c r="S1449" s="507">
        <v>43733</v>
      </c>
      <c r="T1449" t="s">
        <v>7255</v>
      </c>
      <c r="U1449">
        <v>1739</v>
      </c>
      <c r="X1449">
        <v>17</v>
      </c>
      <c r="Y1449" t="s">
        <v>259</v>
      </c>
      <c r="AB1449" s="507">
        <v>44743</v>
      </c>
      <c r="AC1449" t="s">
        <v>177</v>
      </c>
      <c r="AD1449" t="s">
        <v>9664</v>
      </c>
      <c r="AE1449">
        <v>78470</v>
      </c>
      <c r="AF1449" t="s">
        <v>12312</v>
      </c>
      <c r="AI1449">
        <v>699566641</v>
      </c>
      <c r="AJ1449">
        <v>669796008</v>
      </c>
      <c r="AK1449" t="s">
        <v>4212</v>
      </c>
      <c r="AL1449">
        <v>0</v>
      </c>
      <c r="AM1449">
        <v>0</v>
      </c>
    </row>
    <row r="1450" spans="1:39" customFormat="1" ht="12.75">
      <c r="A1450">
        <v>9541359</v>
      </c>
      <c r="B1450" t="s">
        <v>12313</v>
      </c>
      <c r="C1450" t="s">
        <v>12314</v>
      </c>
      <c r="D1450">
        <v>9541359</v>
      </c>
      <c r="E1450" t="s">
        <v>169</v>
      </c>
      <c r="H1450" s="507">
        <v>43165</v>
      </c>
      <c r="I1450" t="s">
        <v>169</v>
      </c>
      <c r="J1450">
        <v>-9</v>
      </c>
      <c r="K1450" t="s">
        <v>8</v>
      </c>
      <c r="M1450" t="s">
        <v>232</v>
      </c>
      <c r="N1450">
        <v>8950129</v>
      </c>
      <c r="O1450" t="s">
        <v>8417</v>
      </c>
      <c r="P1450" s="507">
        <v>44840</v>
      </c>
      <c r="Q1450" t="s">
        <v>187</v>
      </c>
      <c r="R1450" s="507">
        <v>44840</v>
      </c>
      <c r="T1450" t="s">
        <v>5765</v>
      </c>
      <c r="U1450">
        <v>500</v>
      </c>
      <c r="X1450">
        <v>5</v>
      </c>
      <c r="Y1450" t="s">
        <v>259</v>
      </c>
      <c r="AC1450" t="s">
        <v>177</v>
      </c>
      <c r="AD1450" t="s">
        <v>12125</v>
      </c>
      <c r="AE1450">
        <v>78700</v>
      </c>
      <c r="AF1450" t="s">
        <v>12315</v>
      </c>
      <c r="AJ1450">
        <v>686857955</v>
      </c>
      <c r="AK1450" t="s">
        <v>12316</v>
      </c>
      <c r="AL1450">
        <v>0</v>
      </c>
      <c r="AM1450">
        <v>0</v>
      </c>
    </row>
    <row r="1451" spans="1:39" customFormat="1" ht="12.75">
      <c r="A1451">
        <v>3727342</v>
      </c>
      <c r="B1451" t="s">
        <v>1236</v>
      </c>
      <c r="C1451" t="s">
        <v>414</v>
      </c>
      <c r="D1451">
        <v>3727342</v>
      </c>
      <c r="E1451" t="s">
        <v>166</v>
      </c>
      <c r="F1451" t="s">
        <v>166</v>
      </c>
      <c r="H1451" s="507">
        <v>39282</v>
      </c>
      <c r="I1451" t="s">
        <v>227</v>
      </c>
      <c r="J1451">
        <v>-16</v>
      </c>
      <c r="K1451" t="s">
        <v>168</v>
      </c>
      <c r="M1451" t="s">
        <v>175</v>
      </c>
      <c r="N1451">
        <v>4370269</v>
      </c>
      <c r="O1451" t="s">
        <v>3271</v>
      </c>
      <c r="P1451" s="507">
        <v>44806</v>
      </c>
      <c r="Q1451" t="s">
        <v>187</v>
      </c>
      <c r="R1451" s="507">
        <v>42278</v>
      </c>
      <c r="T1451" t="s">
        <v>5765</v>
      </c>
      <c r="U1451">
        <v>1530</v>
      </c>
      <c r="X1451">
        <v>15</v>
      </c>
      <c r="Y1451" t="s">
        <v>259</v>
      </c>
      <c r="AC1451" t="s">
        <v>177</v>
      </c>
      <c r="AD1451" t="s">
        <v>10765</v>
      </c>
      <c r="AE1451">
        <v>37550</v>
      </c>
      <c r="AF1451" t="s">
        <v>12317</v>
      </c>
      <c r="AI1451">
        <v>247732842</v>
      </c>
      <c r="AJ1451">
        <v>663914491</v>
      </c>
      <c r="AK1451" t="s">
        <v>5555</v>
      </c>
      <c r="AL1451">
        <v>0</v>
      </c>
      <c r="AM1451">
        <v>0</v>
      </c>
    </row>
    <row r="1452" spans="1:39" customFormat="1" ht="12.75">
      <c r="A1452">
        <v>859562</v>
      </c>
      <c r="B1452" t="s">
        <v>1236</v>
      </c>
      <c r="C1452" t="s">
        <v>2470</v>
      </c>
      <c r="D1452">
        <v>859562</v>
      </c>
      <c r="E1452" t="s">
        <v>166</v>
      </c>
      <c r="F1452" t="s">
        <v>166</v>
      </c>
      <c r="H1452" s="507">
        <v>30084</v>
      </c>
      <c r="I1452" t="s">
        <v>192</v>
      </c>
      <c r="J1452">
        <v>-50</v>
      </c>
      <c r="K1452" t="s">
        <v>8</v>
      </c>
      <c r="M1452" t="s">
        <v>208</v>
      </c>
      <c r="N1452">
        <v>12850131</v>
      </c>
      <c r="O1452" t="s">
        <v>2358</v>
      </c>
      <c r="P1452" s="507">
        <v>44826</v>
      </c>
      <c r="Q1452" t="s">
        <v>187</v>
      </c>
      <c r="R1452" s="507">
        <v>37432</v>
      </c>
      <c r="S1452" s="507">
        <v>44074</v>
      </c>
      <c r="T1452" t="s">
        <v>7255</v>
      </c>
      <c r="U1452">
        <v>924</v>
      </c>
      <c r="X1452">
        <v>9</v>
      </c>
      <c r="Y1452" t="s">
        <v>259</v>
      </c>
      <c r="AC1452" t="s">
        <v>177</v>
      </c>
      <c r="AD1452" t="s">
        <v>12318</v>
      </c>
      <c r="AE1452">
        <v>44190</v>
      </c>
      <c r="AF1452" t="s">
        <v>12319</v>
      </c>
      <c r="AI1452">
        <v>667229214</v>
      </c>
      <c r="AK1452" t="s">
        <v>4910</v>
      </c>
      <c r="AL1452">
        <v>0</v>
      </c>
      <c r="AM1452">
        <v>0</v>
      </c>
    </row>
    <row r="1453" spans="1:39" customFormat="1" ht="12.75">
      <c r="A1453">
        <v>9463746</v>
      </c>
      <c r="B1453" t="s">
        <v>1236</v>
      </c>
      <c r="C1453" t="s">
        <v>602</v>
      </c>
      <c r="D1453">
        <v>9463746</v>
      </c>
      <c r="E1453" t="s">
        <v>169</v>
      </c>
      <c r="H1453" s="507">
        <v>41524</v>
      </c>
      <c r="I1453" t="s">
        <v>251</v>
      </c>
      <c r="J1453">
        <v>-10</v>
      </c>
      <c r="K1453" t="s">
        <v>8</v>
      </c>
      <c r="M1453" t="s">
        <v>246</v>
      </c>
      <c r="N1453">
        <v>8940073</v>
      </c>
      <c r="O1453" t="s">
        <v>258</v>
      </c>
      <c r="P1453" s="507">
        <v>44748</v>
      </c>
      <c r="Q1453" t="s">
        <v>187</v>
      </c>
      <c r="R1453" s="507">
        <v>44748</v>
      </c>
      <c r="T1453" t="s">
        <v>5765</v>
      </c>
      <c r="U1453">
        <v>500</v>
      </c>
      <c r="X1453">
        <v>5</v>
      </c>
      <c r="Y1453" t="s">
        <v>259</v>
      </c>
      <c r="AC1453" t="s">
        <v>177</v>
      </c>
      <c r="AD1453" t="s">
        <v>12320</v>
      </c>
      <c r="AE1453">
        <v>94120</v>
      </c>
      <c r="AF1453" t="s">
        <v>12321</v>
      </c>
      <c r="AG1453">
        <v>58</v>
      </c>
      <c r="AI1453" t="s">
        <v>7569</v>
      </c>
      <c r="AJ1453" t="s">
        <v>7570</v>
      </c>
      <c r="AK1453" t="s">
        <v>7571</v>
      </c>
      <c r="AL1453">
        <v>0</v>
      </c>
      <c r="AM1453">
        <v>0</v>
      </c>
    </row>
    <row r="1454" spans="1:39" customFormat="1" ht="12.75">
      <c r="A1454">
        <v>7876912</v>
      </c>
      <c r="B1454" t="s">
        <v>1236</v>
      </c>
      <c r="C1454" t="s">
        <v>387</v>
      </c>
      <c r="D1454">
        <v>7876912</v>
      </c>
      <c r="E1454" t="s">
        <v>166</v>
      </c>
      <c r="F1454" t="s">
        <v>166</v>
      </c>
      <c r="H1454" s="507">
        <v>41288</v>
      </c>
      <c r="I1454" t="s">
        <v>251</v>
      </c>
      <c r="J1454">
        <v>-10</v>
      </c>
      <c r="K1454" t="s">
        <v>168</v>
      </c>
      <c r="M1454" t="s">
        <v>238</v>
      </c>
      <c r="N1454">
        <v>8780130</v>
      </c>
      <c r="O1454" t="s">
        <v>3560</v>
      </c>
      <c r="P1454" s="507">
        <v>44817</v>
      </c>
      <c r="Q1454" t="s">
        <v>187</v>
      </c>
      <c r="R1454" s="507">
        <v>42648</v>
      </c>
      <c r="T1454" t="s">
        <v>5765</v>
      </c>
      <c r="U1454">
        <v>590</v>
      </c>
      <c r="X1454">
        <v>5</v>
      </c>
      <c r="Y1454" t="s">
        <v>259</v>
      </c>
      <c r="AC1454" t="s">
        <v>177</v>
      </c>
      <c r="AD1454" t="s">
        <v>10160</v>
      </c>
      <c r="AE1454">
        <v>78600</v>
      </c>
      <c r="AF1454" t="s">
        <v>12322</v>
      </c>
      <c r="AJ1454">
        <v>610598932</v>
      </c>
      <c r="AK1454" t="s">
        <v>12323</v>
      </c>
      <c r="AL1454">
        <v>0</v>
      </c>
      <c r="AM1454">
        <v>0</v>
      </c>
    </row>
    <row r="1455" spans="1:39" customFormat="1" ht="12.75">
      <c r="A1455">
        <v>5615853</v>
      </c>
      <c r="B1455" t="s">
        <v>3371</v>
      </c>
      <c r="C1455" t="s">
        <v>1520</v>
      </c>
      <c r="D1455">
        <v>5615853</v>
      </c>
      <c r="E1455" t="s">
        <v>166</v>
      </c>
      <c r="F1455" t="s">
        <v>166</v>
      </c>
      <c r="H1455" s="507">
        <v>36350</v>
      </c>
      <c r="I1455" t="s">
        <v>167</v>
      </c>
      <c r="J1455">
        <v>-40</v>
      </c>
      <c r="K1455" t="s">
        <v>168</v>
      </c>
      <c r="M1455" t="s">
        <v>178</v>
      </c>
      <c r="N1455">
        <v>3350060</v>
      </c>
      <c r="O1455" t="s">
        <v>223</v>
      </c>
      <c r="P1455" s="507">
        <v>44813</v>
      </c>
      <c r="Q1455" t="s">
        <v>187</v>
      </c>
      <c r="R1455" s="507">
        <v>39468</v>
      </c>
      <c r="S1455" s="507">
        <v>44807</v>
      </c>
      <c r="T1455" t="s">
        <v>181</v>
      </c>
      <c r="U1455">
        <v>1986</v>
      </c>
      <c r="X1455">
        <v>19</v>
      </c>
      <c r="Y1455" t="s">
        <v>259</v>
      </c>
      <c r="AB1455" s="507">
        <v>44378</v>
      </c>
      <c r="AC1455" t="s">
        <v>177</v>
      </c>
      <c r="AD1455" t="s">
        <v>12324</v>
      </c>
      <c r="AE1455">
        <v>56880</v>
      </c>
      <c r="AF1455" t="s">
        <v>12325</v>
      </c>
      <c r="AJ1455">
        <v>675135512</v>
      </c>
      <c r="AK1455" t="s">
        <v>5301</v>
      </c>
      <c r="AL1455">
        <v>0</v>
      </c>
      <c r="AM1455">
        <v>0</v>
      </c>
    </row>
    <row r="1456" spans="1:39" customFormat="1" ht="12.75">
      <c r="A1456">
        <v>7871526</v>
      </c>
      <c r="B1456" t="s">
        <v>3595</v>
      </c>
      <c r="C1456" t="s">
        <v>202</v>
      </c>
      <c r="D1456">
        <v>7871526</v>
      </c>
      <c r="E1456" t="s">
        <v>166</v>
      </c>
      <c r="F1456" t="s">
        <v>166</v>
      </c>
      <c r="H1456" s="507">
        <v>38590</v>
      </c>
      <c r="I1456" t="s">
        <v>186</v>
      </c>
      <c r="J1456">
        <v>-18</v>
      </c>
      <c r="K1456" t="s">
        <v>168</v>
      </c>
      <c r="M1456" t="s">
        <v>217</v>
      </c>
      <c r="N1456">
        <v>3560039</v>
      </c>
      <c r="O1456" t="s">
        <v>3028</v>
      </c>
      <c r="P1456" s="507">
        <v>44803</v>
      </c>
      <c r="Q1456" t="s">
        <v>187</v>
      </c>
      <c r="R1456" s="507">
        <v>41893</v>
      </c>
      <c r="T1456" t="s">
        <v>5765</v>
      </c>
      <c r="U1456">
        <v>1536</v>
      </c>
      <c r="X1456">
        <v>15</v>
      </c>
      <c r="Y1456" t="s">
        <v>259</v>
      </c>
      <c r="AB1456" s="507">
        <v>43647</v>
      </c>
      <c r="AC1456" t="s">
        <v>177</v>
      </c>
      <c r="AD1456" t="s">
        <v>10120</v>
      </c>
      <c r="AE1456">
        <v>78310</v>
      </c>
      <c r="AF1456" t="s">
        <v>12326</v>
      </c>
      <c r="AK1456" t="s">
        <v>5302</v>
      </c>
      <c r="AL1456">
        <v>0</v>
      </c>
      <c r="AM1456">
        <v>0</v>
      </c>
    </row>
    <row r="1457" spans="1:39" customFormat="1" ht="12.75">
      <c r="A1457">
        <v>9311878</v>
      </c>
      <c r="B1457" t="s">
        <v>1238</v>
      </c>
      <c r="C1457" t="s">
        <v>432</v>
      </c>
      <c r="D1457">
        <v>9311878</v>
      </c>
      <c r="E1457" t="s">
        <v>166</v>
      </c>
      <c r="F1457" t="s">
        <v>166</v>
      </c>
      <c r="H1457" s="507">
        <v>34104</v>
      </c>
      <c r="I1457" t="s">
        <v>167</v>
      </c>
      <c r="J1457">
        <v>-40</v>
      </c>
      <c r="K1457" t="s">
        <v>168</v>
      </c>
      <c r="M1457" t="s">
        <v>170</v>
      </c>
      <c r="N1457">
        <v>8931057</v>
      </c>
      <c r="O1457" t="s">
        <v>3789</v>
      </c>
      <c r="P1457" s="507">
        <v>44816</v>
      </c>
      <c r="Q1457" t="s">
        <v>187</v>
      </c>
      <c r="R1457" s="507">
        <v>37515</v>
      </c>
      <c r="S1457" s="507">
        <v>44091</v>
      </c>
      <c r="T1457" t="s">
        <v>7255</v>
      </c>
      <c r="U1457">
        <v>2111</v>
      </c>
      <c r="V1457" t="s">
        <v>172</v>
      </c>
      <c r="W1457">
        <v>802</v>
      </c>
      <c r="X1457" t="s">
        <v>173</v>
      </c>
      <c r="Y1457" t="s">
        <v>259</v>
      </c>
      <c r="AC1457" t="s">
        <v>177</v>
      </c>
      <c r="AD1457" t="s">
        <v>11803</v>
      </c>
      <c r="AE1457">
        <v>93700</v>
      </c>
      <c r="AF1457" t="s">
        <v>12327</v>
      </c>
      <c r="AI1457">
        <v>141500006</v>
      </c>
      <c r="AJ1457">
        <v>685395717</v>
      </c>
      <c r="AK1457" t="s">
        <v>4214</v>
      </c>
      <c r="AL1457">
        <v>0</v>
      </c>
      <c r="AM1457">
        <v>0</v>
      </c>
    </row>
    <row r="1458" spans="1:39" customFormat="1" ht="12.75">
      <c r="A1458">
        <v>942760</v>
      </c>
      <c r="B1458" t="s">
        <v>12328</v>
      </c>
      <c r="C1458" t="s">
        <v>191</v>
      </c>
      <c r="D1458">
        <v>942760</v>
      </c>
      <c r="E1458" t="s">
        <v>166</v>
      </c>
      <c r="H1458" s="507">
        <v>27152</v>
      </c>
      <c r="I1458" t="s">
        <v>192</v>
      </c>
      <c r="J1458">
        <v>-50</v>
      </c>
      <c r="K1458" t="s">
        <v>168</v>
      </c>
      <c r="M1458" t="s">
        <v>206</v>
      </c>
      <c r="N1458">
        <v>8770426</v>
      </c>
      <c r="O1458" t="s">
        <v>507</v>
      </c>
      <c r="P1458" s="507">
        <v>44848</v>
      </c>
      <c r="Q1458" t="s">
        <v>187</v>
      </c>
      <c r="R1458" s="507">
        <v>37432</v>
      </c>
      <c r="S1458" s="507">
        <v>44844</v>
      </c>
      <c r="T1458" t="s">
        <v>181</v>
      </c>
      <c r="U1458">
        <v>1993</v>
      </c>
      <c r="X1458">
        <v>19</v>
      </c>
      <c r="Y1458" t="s">
        <v>259</v>
      </c>
      <c r="AB1458" s="507">
        <v>44847</v>
      </c>
      <c r="AC1458" t="s">
        <v>177</v>
      </c>
      <c r="AD1458" t="s">
        <v>12230</v>
      </c>
      <c r="AE1458">
        <v>94370</v>
      </c>
      <c r="AF1458" t="s">
        <v>12329</v>
      </c>
      <c r="AJ1458">
        <v>660927064</v>
      </c>
      <c r="AK1458" t="s">
        <v>12330</v>
      </c>
      <c r="AL1458">
        <v>0</v>
      </c>
      <c r="AM1458">
        <v>0</v>
      </c>
    </row>
    <row r="1459" spans="1:39" customFormat="1" ht="12.75">
      <c r="A1459">
        <v>456769</v>
      </c>
      <c r="B1459" t="s">
        <v>1240</v>
      </c>
      <c r="C1459" t="s">
        <v>508</v>
      </c>
      <c r="D1459">
        <v>456769</v>
      </c>
      <c r="E1459" t="s">
        <v>166</v>
      </c>
      <c r="F1459" t="s">
        <v>166</v>
      </c>
      <c r="H1459" s="507">
        <v>24330</v>
      </c>
      <c r="I1459" t="s">
        <v>367</v>
      </c>
      <c r="J1459">
        <v>-60</v>
      </c>
      <c r="K1459" t="s">
        <v>168</v>
      </c>
      <c r="M1459" t="s">
        <v>2152</v>
      </c>
      <c r="N1459">
        <v>12720104</v>
      </c>
      <c r="O1459" t="s">
        <v>2160</v>
      </c>
      <c r="P1459" s="507">
        <v>44755</v>
      </c>
      <c r="Q1459" t="s">
        <v>187</v>
      </c>
      <c r="R1459" s="507">
        <v>37432</v>
      </c>
      <c r="S1459" s="507">
        <v>44084</v>
      </c>
      <c r="T1459" t="s">
        <v>7255</v>
      </c>
      <c r="U1459">
        <v>1765</v>
      </c>
      <c r="X1459">
        <v>17</v>
      </c>
      <c r="Y1459" t="s">
        <v>259</v>
      </c>
      <c r="AC1459" t="s">
        <v>177</v>
      </c>
      <c r="AD1459" t="s">
        <v>10871</v>
      </c>
      <c r="AE1459">
        <v>72530</v>
      </c>
      <c r="AF1459" t="s">
        <v>12331</v>
      </c>
      <c r="AI1459">
        <v>243761028</v>
      </c>
      <c r="AJ1459">
        <v>687807548</v>
      </c>
      <c r="AK1459" t="s">
        <v>4911</v>
      </c>
      <c r="AL1459">
        <v>1</v>
      </c>
      <c r="AM1459">
        <v>0</v>
      </c>
    </row>
    <row r="1460" spans="1:39" customFormat="1" ht="12.75">
      <c r="A1460">
        <v>9125703</v>
      </c>
      <c r="B1460" t="s">
        <v>1240</v>
      </c>
      <c r="C1460" t="s">
        <v>1112</v>
      </c>
      <c r="D1460">
        <v>9125703</v>
      </c>
      <c r="E1460" t="s">
        <v>166</v>
      </c>
      <c r="F1460" t="s">
        <v>166</v>
      </c>
      <c r="H1460" s="507">
        <v>32689</v>
      </c>
      <c r="I1460" t="s">
        <v>167</v>
      </c>
      <c r="J1460">
        <v>-40</v>
      </c>
      <c r="K1460" t="s">
        <v>168</v>
      </c>
      <c r="M1460" t="s">
        <v>275</v>
      </c>
      <c r="N1460">
        <v>8910918</v>
      </c>
      <c r="O1460" t="s">
        <v>392</v>
      </c>
      <c r="P1460" s="507">
        <v>44812</v>
      </c>
      <c r="Q1460" t="s">
        <v>187</v>
      </c>
      <c r="R1460" s="507">
        <v>37432</v>
      </c>
      <c r="S1460" s="507">
        <v>43720</v>
      </c>
      <c r="T1460" t="s">
        <v>7255</v>
      </c>
      <c r="U1460">
        <v>1632</v>
      </c>
      <c r="X1460">
        <v>16</v>
      </c>
      <c r="Y1460" t="s">
        <v>259</v>
      </c>
      <c r="AC1460" t="s">
        <v>177</v>
      </c>
      <c r="AD1460" t="s">
        <v>10145</v>
      </c>
      <c r="AE1460">
        <v>91380</v>
      </c>
      <c r="AF1460" t="s">
        <v>12332</v>
      </c>
      <c r="AI1460">
        <v>682537264</v>
      </c>
      <c r="AJ1460">
        <v>682537264</v>
      </c>
      <c r="AK1460" t="s">
        <v>4215</v>
      </c>
      <c r="AL1460">
        <v>0</v>
      </c>
      <c r="AM1460">
        <v>0</v>
      </c>
    </row>
    <row r="1461" spans="1:39" customFormat="1" ht="12.75">
      <c r="A1461">
        <v>5926328</v>
      </c>
      <c r="B1461" t="s">
        <v>1240</v>
      </c>
      <c r="C1461" t="s">
        <v>566</v>
      </c>
      <c r="D1461">
        <v>5926328</v>
      </c>
      <c r="E1461" t="s">
        <v>166</v>
      </c>
      <c r="F1461" t="s">
        <v>166</v>
      </c>
      <c r="H1461" s="507">
        <v>32486</v>
      </c>
      <c r="I1461" t="s">
        <v>167</v>
      </c>
      <c r="J1461">
        <v>-40</v>
      </c>
      <c r="K1461" t="s">
        <v>168</v>
      </c>
      <c r="M1461" t="s">
        <v>238</v>
      </c>
      <c r="N1461">
        <v>8781017</v>
      </c>
      <c r="O1461" t="s">
        <v>291</v>
      </c>
      <c r="P1461" s="507">
        <v>44825</v>
      </c>
      <c r="Q1461" t="s">
        <v>187</v>
      </c>
      <c r="R1461" s="507">
        <v>37432</v>
      </c>
      <c r="S1461" s="507">
        <v>44823</v>
      </c>
      <c r="T1461" t="s">
        <v>181</v>
      </c>
      <c r="U1461">
        <v>1604</v>
      </c>
      <c r="X1461">
        <v>16</v>
      </c>
      <c r="Y1461" t="s">
        <v>259</v>
      </c>
      <c r="AB1461" s="507">
        <v>43647</v>
      </c>
      <c r="AC1461" t="s">
        <v>177</v>
      </c>
      <c r="AD1461" t="s">
        <v>12333</v>
      </c>
      <c r="AE1461">
        <v>78420</v>
      </c>
      <c r="AF1461" t="s">
        <v>12334</v>
      </c>
      <c r="AJ1461">
        <v>778068056</v>
      </c>
      <c r="AK1461" t="s">
        <v>4216</v>
      </c>
      <c r="AL1461">
        <v>0</v>
      </c>
      <c r="AM1461">
        <v>0</v>
      </c>
    </row>
    <row r="1462" spans="1:39" customFormat="1" ht="12.75">
      <c r="A1462">
        <v>9323782</v>
      </c>
      <c r="B1462" t="s">
        <v>1240</v>
      </c>
      <c r="C1462" t="s">
        <v>1759</v>
      </c>
      <c r="D1462">
        <v>9323782</v>
      </c>
      <c r="E1462" t="s">
        <v>166</v>
      </c>
      <c r="F1462" t="s">
        <v>166</v>
      </c>
      <c r="H1462" s="507">
        <v>41150</v>
      </c>
      <c r="I1462" t="s">
        <v>245</v>
      </c>
      <c r="J1462">
        <v>-11</v>
      </c>
      <c r="K1462" t="s">
        <v>168</v>
      </c>
      <c r="M1462" t="s">
        <v>170</v>
      </c>
      <c r="N1462">
        <v>8931466</v>
      </c>
      <c r="O1462" t="s">
        <v>7303</v>
      </c>
      <c r="P1462" s="507">
        <v>44819</v>
      </c>
      <c r="Q1462" t="s">
        <v>187</v>
      </c>
      <c r="R1462" s="507">
        <v>44487</v>
      </c>
      <c r="T1462" t="s">
        <v>5765</v>
      </c>
      <c r="U1462">
        <v>524</v>
      </c>
      <c r="X1462">
        <v>5</v>
      </c>
      <c r="Y1462" t="s">
        <v>259</v>
      </c>
      <c r="AC1462" t="s">
        <v>177</v>
      </c>
      <c r="AD1462" t="s">
        <v>12335</v>
      </c>
      <c r="AE1462">
        <v>93200</v>
      </c>
      <c r="AF1462" t="s">
        <v>12336</v>
      </c>
      <c r="AK1462" t="s">
        <v>7572</v>
      </c>
      <c r="AL1462">
        <v>0</v>
      </c>
      <c r="AM1462">
        <v>0</v>
      </c>
    </row>
    <row r="1463" spans="1:39" customFormat="1" ht="12.75">
      <c r="A1463">
        <v>7884709</v>
      </c>
      <c r="B1463" t="s">
        <v>7573</v>
      </c>
      <c r="C1463" t="s">
        <v>1216</v>
      </c>
      <c r="D1463">
        <v>7884709</v>
      </c>
      <c r="E1463" t="s">
        <v>166</v>
      </c>
      <c r="F1463" t="s">
        <v>166</v>
      </c>
      <c r="H1463" s="507">
        <v>41349</v>
      </c>
      <c r="I1463" t="s">
        <v>251</v>
      </c>
      <c r="J1463">
        <v>-10</v>
      </c>
      <c r="K1463" t="s">
        <v>8</v>
      </c>
      <c r="M1463" t="s">
        <v>238</v>
      </c>
      <c r="N1463">
        <v>8781266</v>
      </c>
      <c r="O1463" t="s">
        <v>3389</v>
      </c>
      <c r="P1463" s="507">
        <v>44811</v>
      </c>
      <c r="Q1463" t="s">
        <v>187</v>
      </c>
      <c r="R1463" s="507">
        <v>43772</v>
      </c>
      <c r="T1463" t="s">
        <v>5765</v>
      </c>
      <c r="U1463">
        <v>500</v>
      </c>
      <c r="X1463">
        <v>5</v>
      </c>
      <c r="Y1463" t="s">
        <v>259</v>
      </c>
      <c r="AC1463" t="s">
        <v>177</v>
      </c>
      <c r="AD1463" t="s">
        <v>10464</v>
      </c>
      <c r="AE1463">
        <v>78690</v>
      </c>
      <c r="AF1463" t="s">
        <v>12337</v>
      </c>
      <c r="AJ1463">
        <v>608274483</v>
      </c>
      <c r="AK1463" t="s">
        <v>8718</v>
      </c>
      <c r="AL1463">
        <v>0</v>
      </c>
      <c r="AM1463">
        <v>0</v>
      </c>
    </row>
    <row r="1464" spans="1:39" customFormat="1" ht="12.75">
      <c r="A1464">
        <v>367448</v>
      </c>
      <c r="B1464" t="s">
        <v>1241</v>
      </c>
      <c r="C1464" t="s">
        <v>2910</v>
      </c>
      <c r="D1464">
        <v>367448</v>
      </c>
      <c r="E1464" t="s">
        <v>166</v>
      </c>
      <c r="F1464" t="s">
        <v>166</v>
      </c>
      <c r="H1464" s="507">
        <v>38720</v>
      </c>
      <c r="I1464" t="s">
        <v>198</v>
      </c>
      <c r="J1464">
        <v>-17</v>
      </c>
      <c r="K1464" t="s">
        <v>168</v>
      </c>
      <c r="M1464" t="s">
        <v>2770</v>
      </c>
      <c r="N1464">
        <v>4360454</v>
      </c>
      <c r="O1464" t="s">
        <v>2823</v>
      </c>
      <c r="P1464" s="507">
        <v>44804</v>
      </c>
      <c r="Q1464" t="s">
        <v>187</v>
      </c>
      <c r="R1464" s="507">
        <v>41544</v>
      </c>
      <c r="T1464" t="s">
        <v>5765</v>
      </c>
      <c r="U1464">
        <v>2022</v>
      </c>
      <c r="X1464">
        <v>20</v>
      </c>
      <c r="Y1464" t="s">
        <v>259</v>
      </c>
      <c r="AB1464" s="507">
        <v>44378</v>
      </c>
      <c r="AC1464" t="s">
        <v>177</v>
      </c>
      <c r="AD1464" t="s">
        <v>12338</v>
      </c>
      <c r="AE1464">
        <v>36140</v>
      </c>
      <c r="AF1464" t="s">
        <v>12339</v>
      </c>
      <c r="AK1464" t="s">
        <v>5556</v>
      </c>
      <c r="AL1464">
        <v>0</v>
      </c>
      <c r="AM1464">
        <v>0</v>
      </c>
    </row>
    <row r="1465" spans="1:39" customFormat="1" ht="12.75">
      <c r="A1465">
        <v>9146999</v>
      </c>
      <c r="B1465" t="s">
        <v>1241</v>
      </c>
      <c r="C1465" t="s">
        <v>387</v>
      </c>
      <c r="D1465">
        <v>9146999</v>
      </c>
      <c r="E1465" t="s">
        <v>166</v>
      </c>
      <c r="F1465" t="s">
        <v>166</v>
      </c>
      <c r="H1465" s="507">
        <v>40183</v>
      </c>
      <c r="I1465" t="s">
        <v>254</v>
      </c>
      <c r="J1465">
        <v>-13</v>
      </c>
      <c r="K1465" t="s">
        <v>168</v>
      </c>
      <c r="M1465" t="s">
        <v>275</v>
      </c>
      <c r="N1465">
        <v>8911430</v>
      </c>
      <c r="O1465" t="s">
        <v>345</v>
      </c>
      <c r="P1465" s="507">
        <v>44811</v>
      </c>
      <c r="Q1465" t="s">
        <v>187</v>
      </c>
      <c r="R1465" s="507">
        <v>43365</v>
      </c>
      <c r="T1465" t="s">
        <v>5765</v>
      </c>
      <c r="U1465">
        <v>706</v>
      </c>
      <c r="X1465">
        <v>7</v>
      </c>
      <c r="Y1465" t="s">
        <v>259</v>
      </c>
      <c r="AC1465" t="s">
        <v>177</v>
      </c>
      <c r="AD1465" t="s">
        <v>12340</v>
      </c>
      <c r="AE1465">
        <v>91510</v>
      </c>
      <c r="AF1465" t="s">
        <v>12341</v>
      </c>
      <c r="AJ1465">
        <v>679439782</v>
      </c>
      <c r="AK1465" t="s">
        <v>7574</v>
      </c>
      <c r="AL1465">
        <v>0</v>
      </c>
      <c r="AM1465">
        <v>0</v>
      </c>
    </row>
    <row r="1466" spans="1:39" customFormat="1" ht="12.75">
      <c r="A1466">
        <v>4115574</v>
      </c>
      <c r="B1466" t="s">
        <v>12342</v>
      </c>
      <c r="C1466" t="s">
        <v>1182</v>
      </c>
      <c r="D1466">
        <v>4115574</v>
      </c>
      <c r="E1466" t="s">
        <v>169</v>
      </c>
      <c r="H1466" s="507">
        <v>41803</v>
      </c>
      <c r="I1466" t="s">
        <v>169</v>
      </c>
      <c r="J1466">
        <v>-9</v>
      </c>
      <c r="K1466" t="s">
        <v>8</v>
      </c>
      <c r="M1466" t="s">
        <v>2783</v>
      </c>
      <c r="N1466">
        <v>4410724</v>
      </c>
      <c r="O1466" t="s">
        <v>7395</v>
      </c>
      <c r="P1466" s="507">
        <v>44847</v>
      </c>
      <c r="Q1466" t="s">
        <v>187</v>
      </c>
      <c r="R1466" s="507">
        <v>44847</v>
      </c>
      <c r="T1466" t="s">
        <v>5765</v>
      </c>
      <c r="U1466">
        <v>500</v>
      </c>
      <c r="X1466">
        <v>5</v>
      </c>
      <c r="Y1466" t="s">
        <v>259</v>
      </c>
      <c r="AC1466" t="s">
        <v>177</v>
      </c>
      <c r="AD1466" t="s">
        <v>12343</v>
      </c>
      <c r="AE1466">
        <v>41360</v>
      </c>
      <c r="AF1466" t="s">
        <v>12344</v>
      </c>
      <c r="AH1466" t="s">
        <v>12345</v>
      </c>
      <c r="AI1466">
        <v>254237061</v>
      </c>
      <c r="AJ1466">
        <v>629311564</v>
      </c>
      <c r="AK1466" t="s">
        <v>12346</v>
      </c>
      <c r="AL1466">
        <v>0</v>
      </c>
      <c r="AM1466">
        <v>0</v>
      </c>
    </row>
    <row r="1467" spans="1:39" customFormat="1" ht="12.75">
      <c r="A1467">
        <v>9149896</v>
      </c>
      <c r="B1467" t="s">
        <v>5926</v>
      </c>
      <c r="C1467" t="s">
        <v>627</v>
      </c>
      <c r="D1467">
        <v>9149896</v>
      </c>
      <c r="E1467" t="s">
        <v>166</v>
      </c>
      <c r="F1467" t="s">
        <v>166</v>
      </c>
      <c r="H1467" s="507">
        <v>41970</v>
      </c>
      <c r="I1467" t="s">
        <v>169</v>
      </c>
      <c r="J1467">
        <v>-9</v>
      </c>
      <c r="K1467" t="s">
        <v>8</v>
      </c>
      <c r="M1467" t="s">
        <v>275</v>
      </c>
      <c r="N1467">
        <v>8910402</v>
      </c>
      <c r="O1467" t="s">
        <v>470</v>
      </c>
      <c r="P1467" s="507">
        <v>44839</v>
      </c>
      <c r="Q1467" t="s">
        <v>187</v>
      </c>
      <c r="R1467" s="507">
        <v>44124</v>
      </c>
      <c r="T1467" t="s">
        <v>5765</v>
      </c>
      <c r="U1467">
        <v>500</v>
      </c>
      <c r="X1467">
        <v>5</v>
      </c>
      <c r="Y1467" t="s">
        <v>259</v>
      </c>
      <c r="AC1467" t="s">
        <v>177</v>
      </c>
      <c r="AD1467" t="s">
        <v>12347</v>
      </c>
      <c r="AE1467">
        <v>91820</v>
      </c>
      <c r="AF1467" t="s">
        <v>12348</v>
      </c>
      <c r="AJ1467">
        <v>659199237</v>
      </c>
      <c r="AK1467" t="s">
        <v>5927</v>
      </c>
      <c r="AL1467">
        <v>0</v>
      </c>
      <c r="AM1467">
        <v>0</v>
      </c>
    </row>
    <row r="1468" spans="1:39" customFormat="1" ht="12.75">
      <c r="A1468">
        <v>9464070</v>
      </c>
      <c r="B1468" t="s">
        <v>8719</v>
      </c>
      <c r="C1468" t="s">
        <v>7762</v>
      </c>
      <c r="D1468">
        <v>9464070</v>
      </c>
      <c r="E1468" t="s">
        <v>169</v>
      </c>
      <c r="H1468" s="507">
        <v>41751</v>
      </c>
      <c r="I1468" t="s">
        <v>169</v>
      </c>
      <c r="J1468">
        <v>-9</v>
      </c>
      <c r="K1468" t="s">
        <v>8</v>
      </c>
      <c r="M1468" t="s">
        <v>246</v>
      </c>
      <c r="N1468">
        <v>8940866</v>
      </c>
      <c r="O1468" t="s">
        <v>641</v>
      </c>
      <c r="P1468" s="507">
        <v>44819</v>
      </c>
      <c r="Q1468" t="s">
        <v>187</v>
      </c>
      <c r="R1468" s="507">
        <v>44819</v>
      </c>
      <c r="S1468" s="507">
        <v>44816</v>
      </c>
      <c r="T1468" t="s">
        <v>181</v>
      </c>
      <c r="U1468">
        <v>500</v>
      </c>
      <c r="X1468">
        <v>5</v>
      </c>
      <c r="Y1468" t="s">
        <v>259</v>
      </c>
      <c r="AC1468" t="s">
        <v>177</v>
      </c>
      <c r="AD1468" t="s">
        <v>9797</v>
      </c>
      <c r="AE1468">
        <v>94450</v>
      </c>
      <c r="AF1468" t="s">
        <v>12349</v>
      </c>
      <c r="AJ1468">
        <v>623011347</v>
      </c>
      <c r="AK1468" t="s">
        <v>8720</v>
      </c>
      <c r="AL1468">
        <v>0</v>
      </c>
      <c r="AM1468">
        <v>0</v>
      </c>
    </row>
    <row r="1469" spans="1:39" customFormat="1" ht="12.75">
      <c r="A1469">
        <v>5610994</v>
      </c>
      <c r="B1469" t="s">
        <v>3547</v>
      </c>
      <c r="C1469" t="s">
        <v>207</v>
      </c>
      <c r="D1469">
        <v>5610994</v>
      </c>
      <c r="E1469" t="s">
        <v>166</v>
      </c>
      <c r="F1469" t="s">
        <v>166</v>
      </c>
      <c r="H1469" s="507">
        <v>34434</v>
      </c>
      <c r="I1469" t="s">
        <v>167</v>
      </c>
      <c r="J1469">
        <v>-40</v>
      </c>
      <c r="K1469" t="s">
        <v>8</v>
      </c>
      <c r="M1469" t="s">
        <v>203</v>
      </c>
      <c r="N1469">
        <v>8920025</v>
      </c>
      <c r="O1469" t="s">
        <v>213</v>
      </c>
      <c r="P1469" s="507">
        <v>44816</v>
      </c>
      <c r="Q1469" t="s">
        <v>187</v>
      </c>
      <c r="R1469" s="507">
        <v>37432</v>
      </c>
      <c r="S1469" s="507">
        <v>43976</v>
      </c>
      <c r="T1469" t="s">
        <v>7255</v>
      </c>
      <c r="U1469">
        <v>1800</v>
      </c>
      <c r="V1469" t="s">
        <v>172</v>
      </c>
      <c r="W1469">
        <v>160</v>
      </c>
      <c r="X1469" t="s">
        <v>173</v>
      </c>
      <c r="Y1469" t="s">
        <v>259</v>
      </c>
      <c r="AB1469" s="507">
        <v>44013</v>
      </c>
      <c r="AC1469" t="s">
        <v>177</v>
      </c>
      <c r="AD1469" t="s">
        <v>10255</v>
      </c>
      <c r="AE1469">
        <v>44200</v>
      </c>
      <c r="AF1469" t="s">
        <v>12350</v>
      </c>
      <c r="AI1469">
        <v>297524538</v>
      </c>
      <c r="AJ1469">
        <v>630457251</v>
      </c>
      <c r="AK1469" t="s">
        <v>4217</v>
      </c>
      <c r="AL1469">
        <v>0</v>
      </c>
      <c r="AM1469">
        <v>0</v>
      </c>
    </row>
    <row r="1470" spans="1:39" customFormat="1" ht="12.75">
      <c r="A1470">
        <v>4463372</v>
      </c>
      <c r="B1470" t="s">
        <v>9470</v>
      </c>
      <c r="C1470" t="s">
        <v>738</v>
      </c>
      <c r="D1470">
        <v>4463372</v>
      </c>
      <c r="E1470" t="s">
        <v>169</v>
      </c>
      <c r="H1470" s="507">
        <v>41322</v>
      </c>
      <c r="I1470" t="s">
        <v>251</v>
      </c>
      <c r="J1470">
        <v>-10</v>
      </c>
      <c r="K1470" t="s">
        <v>8</v>
      </c>
      <c r="M1470" t="s">
        <v>228</v>
      </c>
      <c r="N1470">
        <v>12440033</v>
      </c>
      <c r="O1470" t="s">
        <v>2211</v>
      </c>
      <c r="P1470" s="507">
        <v>44812</v>
      </c>
      <c r="Q1470" t="s">
        <v>187</v>
      </c>
      <c r="R1470" s="507">
        <v>44812</v>
      </c>
      <c r="S1470" s="507">
        <v>44805</v>
      </c>
      <c r="T1470" t="s">
        <v>181</v>
      </c>
      <c r="U1470">
        <v>500</v>
      </c>
      <c r="X1470">
        <v>5</v>
      </c>
      <c r="Y1470" t="s">
        <v>259</v>
      </c>
      <c r="AC1470" t="s">
        <v>177</v>
      </c>
      <c r="AD1470" t="s">
        <v>10747</v>
      </c>
      <c r="AE1470">
        <v>44240</v>
      </c>
      <c r="AF1470" t="s">
        <v>12351</v>
      </c>
      <c r="AJ1470">
        <v>631745053</v>
      </c>
      <c r="AK1470" t="s">
        <v>9471</v>
      </c>
      <c r="AL1470">
        <v>0</v>
      </c>
      <c r="AM1470">
        <v>0</v>
      </c>
    </row>
    <row r="1471" spans="1:39" customFormat="1" ht="12.75">
      <c r="A1471">
        <v>4437569</v>
      </c>
      <c r="B1471" t="s">
        <v>2472</v>
      </c>
      <c r="C1471" t="s">
        <v>979</v>
      </c>
      <c r="D1471">
        <v>4437569</v>
      </c>
      <c r="E1471" t="s">
        <v>166</v>
      </c>
      <c r="F1471" t="s">
        <v>166</v>
      </c>
      <c r="H1471" s="507">
        <v>34568</v>
      </c>
      <c r="I1471" t="s">
        <v>167</v>
      </c>
      <c r="J1471">
        <v>-40</v>
      </c>
      <c r="K1471" t="s">
        <v>168</v>
      </c>
      <c r="M1471" t="s">
        <v>228</v>
      </c>
      <c r="N1471">
        <v>12440056</v>
      </c>
      <c r="O1471" t="s">
        <v>2175</v>
      </c>
      <c r="P1471" s="507">
        <v>44798</v>
      </c>
      <c r="Q1471" t="s">
        <v>187</v>
      </c>
      <c r="R1471" s="507">
        <v>38982</v>
      </c>
      <c r="S1471" s="507">
        <v>44762</v>
      </c>
      <c r="T1471" t="s">
        <v>181</v>
      </c>
      <c r="U1471">
        <v>1659</v>
      </c>
      <c r="X1471">
        <v>16</v>
      </c>
      <c r="Y1471" t="s">
        <v>259</v>
      </c>
      <c r="AC1471" t="s">
        <v>177</v>
      </c>
      <c r="AD1471" t="s">
        <v>12352</v>
      </c>
      <c r="AE1471">
        <v>85260</v>
      </c>
      <c r="AF1471" t="s">
        <v>12353</v>
      </c>
      <c r="AJ1471">
        <v>647336458</v>
      </c>
      <c r="AK1471" t="s">
        <v>4912</v>
      </c>
      <c r="AL1471">
        <v>0</v>
      </c>
      <c r="AM1471">
        <v>0</v>
      </c>
    </row>
    <row r="1472" spans="1:39" customFormat="1" ht="12.75">
      <c r="A1472">
        <v>9456638</v>
      </c>
      <c r="B1472" t="s">
        <v>3304</v>
      </c>
      <c r="C1472" t="s">
        <v>531</v>
      </c>
      <c r="D1472">
        <v>9456638</v>
      </c>
      <c r="E1472" t="s">
        <v>166</v>
      </c>
      <c r="F1472" t="s">
        <v>166</v>
      </c>
      <c r="H1472" s="507">
        <v>40414</v>
      </c>
      <c r="I1472" t="s">
        <v>254</v>
      </c>
      <c r="J1472">
        <v>-13</v>
      </c>
      <c r="K1472" t="s">
        <v>8</v>
      </c>
      <c r="M1472" t="s">
        <v>246</v>
      </c>
      <c r="N1472">
        <v>8940073</v>
      </c>
      <c r="O1472" t="s">
        <v>258</v>
      </c>
      <c r="P1472" s="507">
        <v>44748</v>
      </c>
      <c r="Q1472" t="s">
        <v>187</v>
      </c>
      <c r="R1472" s="507">
        <v>43005</v>
      </c>
      <c r="T1472" t="s">
        <v>5765</v>
      </c>
      <c r="U1472">
        <v>820</v>
      </c>
      <c r="X1472">
        <v>8</v>
      </c>
      <c r="Y1472" t="s">
        <v>259</v>
      </c>
      <c r="AC1472" t="s">
        <v>177</v>
      </c>
      <c r="AD1472" t="s">
        <v>11067</v>
      </c>
      <c r="AE1472">
        <v>94120</v>
      </c>
      <c r="AF1472" t="s">
        <v>12354</v>
      </c>
      <c r="AI1472">
        <v>682913260</v>
      </c>
      <c r="AJ1472">
        <v>660475135</v>
      </c>
      <c r="AK1472" t="s">
        <v>4218</v>
      </c>
      <c r="AL1472">
        <v>0</v>
      </c>
      <c r="AM1472">
        <v>0</v>
      </c>
    </row>
    <row r="1473" spans="1:39" customFormat="1" ht="12.75">
      <c r="A1473">
        <v>1810240</v>
      </c>
      <c r="B1473" t="s">
        <v>7575</v>
      </c>
      <c r="C1473" t="s">
        <v>1753</v>
      </c>
      <c r="D1473">
        <v>1810240</v>
      </c>
      <c r="E1473" t="s">
        <v>166</v>
      </c>
      <c r="F1473" t="s">
        <v>166</v>
      </c>
      <c r="H1473" s="507">
        <v>41786</v>
      </c>
      <c r="I1473" t="s">
        <v>169</v>
      </c>
      <c r="J1473">
        <v>-9</v>
      </c>
      <c r="K1473" t="s">
        <v>8</v>
      </c>
      <c r="M1473" t="s">
        <v>2773</v>
      </c>
      <c r="N1473">
        <v>4180621</v>
      </c>
      <c r="O1473" t="s">
        <v>7073</v>
      </c>
      <c r="P1473" s="507">
        <v>44818</v>
      </c>
      <c r="Q1473" t="s">
        <v>187</v>
      </c>
      <c r="R1473" s="507">
        <v>44480</v>
      </c>
      <c r="T1473" t="s">
        <v>5765</v>
      </c>
      <c r="U1473">
        <v>500</v>
      </c>
      <c r="X1473">
        <v>5</v>
      </c>
      <c r="Y1473" t="s">
        <v>259</v>
      </c>
      <c r="AC1473" t="s">
        <v>177</v>
      </c>
      <c r="AD1473" t="s">
        <v>12355</v>
      </c>
      <c r="AE1473">
        <v>18310</v>
      </c>
      <c r="AF1473" t="s">
        <v>12356</v>
      </c>
      <c r="AJ1473" t="s">
        <v>7576</v>
      </c>
      <c r="AK1473" t="s">
        <v>7577</v>
      </c>
      <c r="AL1473">
        <v>0</v>
      </c>
      <c r="AM1473">
        <v>0</v>
      </c>
    </row>
    <row r="1474" spans="1:39" customFormat="1" ht="12.75">
      <c r="A1474">
        <v>1810239</v>
      </c>
      <c r="B1474" t="s">
        <v>7575</v>
      </c>
      <c r="C1474" t="s">
        <v>1161</v>
      </c>
      <c r="D1474">
        <v>1810239</v>
      </c>
      <c r="E1474" t="s">
        <v>166</v>
      </c>
      <c r="F1474" t="s">
        <v>166</v>
      </c>
      <c r="H1474" s="507">
        <v>41127</v>
      </c>
      <c r="I1474" t="s">
        <v>245</v>
      </c>
      <c r="J1474">
        <v>-11</v>
      </c>
      <c r="K1474" t="s">
        <v>8</v>
      </c>
      <c r="M1474" t="s">
        <v>2773</v>
      </c>
      <c r="N1474">
        <v>4180621</v>
      </c>
      <c r="O1474" t="s">
        <v>7073</v>
      </c>
      <c r="P1474" s="507">
        <v>44818</v>
      </c>
      <c r="Q1474" t="s">
        <v>187</v>
      </c>
      <c r="R1474" s="507">
        <v>44480</v>
      </c>
      <c r="T1474" t="s">
        <v>5765</v>
      </c>
      <c r="U1474">
        <v>500</v>
      </c>
      <c r="X1474">
        <v>5</v>
      </c>
      <c r="Y1474" t="s">
        <v>259</v>
      </c>
      <c r="AC1474" t="s">
        <v>177</v>
      </c>
      <c r="AD1474" t="s">
        <v>12355</v>
      </c>
      <c r="AE1474">
        <v>18310</v>
      </c>
      <c r="AF1474" t="s">
        <v>12356</v>
      </c>
      <c r="AJ1474" t="s">
        <v>7576</v>
      </c>
      <c r="AK1474" t="s">
        <v>7577</v>
      </c>
      <c r="AL1474">
        <v>0</v>
      </c>
      <c r="AM1474">
        <v>0</v>
      </c>
    </row>
    <row r="1475" spans="1:39" customFormat="1" ht="12.75">
      <c r="A1475">
        <v>9228537</v>
      </c>
      <c r="B1475" t="s">
        <v>6611</v>
      </c>
      <c r="C1475" t="s">
        <v>1245</v>
      </c>
      <c r="D1475">
        <v>9228537</v>
      </c>
      <c r="E1475" t="s">
        <v>166</v>
      </c>
      <c r="F1475" t="s">
        <v>166</v>
      </c>
      <c r="H1475" s="507">
        <v>32141</v>
      </c>
      <c r="I1475" t="s">
        <v>167</v>
      </c>
      <c r="J1475">
        <v>-40</v>
      </c>
      <c r="K1475" t="s">
        <v>168</v>
      </c>
      <c r="M1475" t="s">
        <v>232</v>
      </c>
      <c r="N1475">
        <v>8950978</v>
      </c>
      <c r="O1475" t="s">
        <v>5773</v>
      </c>
      <c r="P1475" s="507">
        <v>44826</v>
      </c>
      <c r="Q1475" t="s">
        <v>187</v>
      </c>
      <c r="R1475" s="507">
        <v>37432</v>
      </c>
      <c r="S1475" s="507">
        <v>44440</v>
      </c>
      <c r="T1475" t="s">
        <v>7255</v>
      </c>
      <c r="U1475">
        <v>2101</v>
      </c>
      <c r="V1475" t="s">
        <v>172</v>
      </c>
      <c r="W1475">
        <v>823</v>
      </c>
      <c r="X1475" t="s">
        <v>173</v>
      </c>
      <c r="Y1475" t="s">
        <v>259</v>
      </c>
      <c r="AB1475" s="507">
        <v>44743</v>
      </c>
      <c r="AC1475" t="s">
        <v>177</v>
      </c>
      <c r="AD1475" t="s">
        <v>12357</v>
      </c>
      <c r="AE1475">
        <v>92170</v>
      </c>
      <c r="AF1475" t="s">
        <v>12358</v>
      </c>
      <c r="AK1475" t="s">
        <v>6612</v>
      </c>
      <c r="AL1475">
        <v>0</v>
      </c>
      <c r="AM1475">
        <v>0</v>
      </c>
    </row>
    <row r="1476" spans="1:39" customFormat="1" ht="12.75">
      <c r="A1476">
        <v>9430337</v>
      </c>
      <c r="B1476" t="s">
        <v>1246</v>
      </c>
      <c r="C1476" t="s">
        <v>737</v>
      </c>
      <c r="D1476">
        <v>9430337</v>
      </c>
      <c r="E1476" t="s">
        <v>166</v>
      </c>
      <c r="F1476" t="s">
        <v>166</v>
      </c>
      <c r="H1476" s="507">
        <v>36584</v>
      </c>
      <c r="I1476" t="s">
        <v>167</v>
      </c>
      <c r="J1476">
        <v>-40</v>
      </c>
      <c r="K1476" t="s">
        <v>8</v>
      </c>
      <c r="M1476" t="s">
        <v>246</v>
      </c>
      <c r="N1476">
        <v>8940326</v>
      </c>
      <c r="O1476" t="s">
        <v>247</v>
      </c>
      <c r="P1476" s="507">
        <v>44824</v>
      </c>
      <c r="Q1476" t="s">
        <v>187</v>
      </c>
      <c r="R1476" s="507">
        <v>39069</v>
      </c>
      <c r="S1476" s="507">
        <v>44442</v>
      </c>
      <c r="T1476" t="s">
        <v>7255</v>
      </c>
      <c r="U1476">
        <v>1125</v>
      </c>
      <c r="X1476">
        <v>11</v>
      </c>
      <c r="Y1476" t="s">
        <v>259</v>
      </c>
      <c r="AC1476" t="s">
        <v>177</v>
      </c>
      <c r="AD1476" t="s">
        <v>10538</v>
      </c>
      <c r="AE1476">
        <v>94150</v>
      </c>
      <c r="AF1476" t="s">
        <v>12359</v>
      </c>
      <c r="AJ1476">
        <v>615298083</v>
      </c>
      <c r="AK1476" t="s">
        <v>4170</v>
      </c>
      <c r="AL1476">
        <v>0</v>
      </c>
      <c r="AM1476">
        <v>0</v>
      </c>
    </row>
    <row r="1477" spans="1:39" customFormat="1" ht="12.75">
      <c r="A1477">
        <v>9431781</v>
      </c>
      <c r="B1477" t="s">
        <v>1248</v>
      </c>
      <c r="C1477" t="s">
        <v>183</v>
      </c>
      <c r="D1477">
        <v>9431781</v>
      </c>
      <c r="E1477" t="s">
        <v>166</v>
      </c>
      <c r="F1477" t="s">
        <v>166</v>
      </c>
      <c r="H1477" s="507">
        <v>36176</v>
      </c>
      <c r="I1477" t="s">
        <v>167</v>
      </c>
      <c r="J1477">
        <v>-40</v>
      </c>
      <c r="K1477" t="s">
        <v>168</v>
      </c>
      <c r="M1477" t="s">
        <v>206</v>
      </c>
      <c r="N1477">
        <v>8771170</v>
      </c>
      <c r="O1477" t="s">
        <v>415</v>
      </c>
      <c r="P1477" s="507">
        <v>44816</v>
      </c>
      <c r="Q1477" t="s">
        <v>187</v>
      </c>
      <c r="R1477" s="507">
        <v>39350</v>
      </c>
      <c r="S1477" s="507">
        <v>44811</v>
      </c>
      <c r="T1477" t="s">
        <v>181</v>
      </c>
      <c r="U1477">
        <v>1998</v>
      </c>
      <c r="X1477">
        <v>19</v>
      </c>
      <c r="Y1477" t="s">
        <v>259</v>
      </c>
      <c r="AC1477" t="s">
        <v>177</v>
      </c>
      <c r="AD1477" t="s">
        <v>9802</v>
      </c>
      <c r="AE1477">
        <v>94350</v>
      </c>
      <c r="AF1477" t="s">
        <v>12360</v>
      </c>
      <c r="AI1477">
        <v>149300156</v>
      </c>
      <c r="AJ1477">
        <v>628797038</v>
      </c>
      <c r="AK1477" t="s">
        <v>4219</v>
      </c>
      <c r="AL1477">
        <v>0</v>
      </c>
      <c r="AM1477">
        <v>0</v>
      </c>
    </row>
    <row r="1478" spans="1:39" customFormat="1" ht="12.75">
      <c r="A1478">
        <v>9464007</v>
      </c>
      <c r="B1478" t="s">
        <v>8721</v>
      </c>
      <c r="C1478" t="s">
        <v>8722</v>
      </c>
      <c r="D1478">
        <v>9464007</v>
      </c>
      <c r="E1478" t="s">
        <v>169</v>
      </c>
      <c r="H1478" s="507">
        <v>41356</v>
      </c>
      <c r="I1478" t="s">
        <v>251</v>
      </c>
      <c r="J1478">
        <v>-10</v>
      </c>
      <c r="K1478" t="s">
        <v>8</v>
      </c>
      <c r="M1478" t="s">
        <v>246</v>
      </c>
      <c r="N1478">
        <v>8940448</v>
      </c>
      <c r="O1478" t="s">
        <v>504</v>
      </c>
      <c r="P1478" s="507">
        <v>44815</v>
      </c>
      <c r="Q1478" t="s">
        <v>187</v>
      </c>
      <c r="R1478" s="507">
        <v>44815</v>
      </c>
      <c r="T1478" t="s">
        <v>5765</v>
      </c>
      <c r="U1478">
        <v>500</v>
      </c>
      <c r="X1478">
        <v>5</v>
      </c>
      <c r="Y1478" t="s">
        <v>259</v>
      </c>
      <c r="AC1478" t="s">
        <v>177</v>
      </c>
      <c r="AD1478" t="s">
        <v>10358</v>
      </c>
      <c r="AE1478">
        <v>94400</v>
      </c>
      <c r="AF1478" t="s">
        <v>12361</v>
      </c>
      <c r="AK1478" t="s">
        <v>8723</v>
      </c>
      <c r="AL1478">
        <v>0</v>
      </c>
      <c r="AM1478">
        <v>0</v>
      </c>
    </row>
    <row r="1479" spans="1:39" customFormat="1" ht="12.75">
      <c r="A1479">
        <v>4937673</v>
      </c>
      <c r="B1479" t="s">
        <v>2473</v>
      </c>
      <c r="C1479" t="s">
        <v>629</v>
      </c>
      <c r="D1479">
        <v>4937673</v>
      </c>
      <c r="E1479" t="s">
        <v>166</v>
      </c>
      <c r="F1479" t="s">
        <v>166</v>
      </c>
      <c r="H1479" s="507">
        <v>41674</v>
      </c>
      <c r="I1479" t="s">
        <v>169</v>
      </c>
      <c r="J1479">
        <v>-9</v>
      </c>
      <c r="K1479" t="s">
        <v>168</v>
      </c>
      <c r="M1479" t="s">
        <v>236</v>
      </c>
      <c r="N1479">
        <v>12490040</v>
      </c>
      <c r="O1479" t="s">
        <v>2207</v>
      </c>
      <c r="P1479" s="507">
        <v>44813</v>
      </c>
      <c r="Q1479" t="s">
        <v>187</v>
      </c>
      <c r="R1479" s="507">
        <v>42804</v>
      </c>
      <c r="T1479" t="s">
        <v>5765</v>
      </c>
      <c r="U1479">
        <v>531</v>
      </c>
      <c r="X1479">
        <v>5</v>
      </c>
      <c r="Y1479" t="s">
        <v>259</v>
      </c>
      <c r="AC1479" t="s">
        <v>177</v>
      </c>
      <c r="AD1479" t="s">
        <v>10775</v>
      </c>
      <c r="AE1479">
        <v>85500</v>
      </c>
      <c r="AF1479" t="s">
        <v>12362</v>
      </c>
      <c r="AI1479">
        <v>782735450</v>
      </c>
      <c r="AJ1479">
        <v>781009157</v>
      </c>
      <c r="AK1479" t="s">
        <v>4913</v>
      </c>
      <c r="AL1479">
        <v>0</v>
      </c>
      <c r="AM1479">
        <v>0</v>
      </c>
    </row>
    <row r="1480" spans="1:39" customFormat="1" ht="12.75">
      <c r="A1480">
        <v>9520246</v>
      </c>
      <c r="B1480" t="s">
        <v>2473</v>
      </c>
      <c r="C1480" t="s">
        <v>1005</v>
      </c>
      <c r="D1480">
        <v>9520246</v>
      </c>
      <c r="E1480" t="s">
        <v>166</v>
      </c>
      <c r="F1480" t="s">
        <v>166</v>
      </c>
      <c r="H1480" s="507">
        <v>31955</v>
      </c>
      <c r="I1480" t="s">
        <v>167</v>
      </c>
      <c r="J1480">
        <v>-40</v>
      </c>
      <c r="K1480" t="s">
        <v>168</v>
      </c>
      <c r="M1480" t="s">
        <v>236</v>
      </c>
      <c r="N1480">
        <v>12490040</v>
      </c>
      <c r="O1480" t="s">
        <v>2207</v>
      </c>
      <c r="P1480" s="507">
        <v>44825</v>
      </c>
      <c r="Q1480" t="s">
        <v>187</v>
      </c>
      <c r="R1480" s="507">
        <v>37432</v>
      </c>
      <c r="S1480" s="507">
        <v>44825</v>
      </c>
      <c r="T1480" t="s">
        <v>181</v>
      </c>
      <c r="U1480">
        <v>1709</v>
      </c>
      <c r="X1480">
        <v>17</v>
      </c>
      <c r="Y1480" t="s">
        <v>259</v>
      </c>
      <c r="AB1480" s="507">
        <v>44378</v>
      </c>
      <c r="AC1480" t="s">
        <v>177</v>
      </c>
      <c r="AD1480" t="s">
        <v>10775</v>
      </c>
      <c r="AE1480">
        <v>85500</v>
      </c>
      <c r="AF1480" t="s">
        <v>12363</v>
      </c>
      <c r="AJ1480">
        <v>781009157</v>
      </c>
      <c r="AK1480" t="s">
        <v>4913</v>
      </c>
      <c r="AL1480">
        <v>0</v>
      </c>
      <c r="AM1480">
        <v>0</v>
      </c>
    </row>
    <row r="1481" spans="1:39" customFormat="1" ht="12.75">
      <c r="A1481">
        <v>4115520</v>
      </c>
      <c r="B1481" t="s">
        <v>12364</v>
      </c>
      <c r="C1481" t="s">
        <v>12365</v>
      </c>
      <c r="D1481">
        <v>4115520</v>
      </c>
      <c r="E1481" t="s">
        <v>169</v>
      </c>
      <c r="H1481" s="507">
        <v>41302</v>
      </c>
      <c r="I1481" t="s">
        <v>251</v>
      </c>
      <c r="J1481">
        <v>-10</v>
      </c>
      <c r="K1481" t="s">
        <v>8</v>
      </c>
      <c r="M1481" t="s">
        <v>2783</v>
      </c>
      <c r="N1481">
        <v>4410080</v>
      </c>
      <c r="O1481" t="s">
        <v>2786</v>
      </c>
      <c r="P1481" s="507">
        <v>44834</v>
      </c>
      <c r="Q1481" t="s">
        <v>187</v>
      </c>
      <c r="R1481" s="507">
        <v>44834</v>
      </c>
      <c r="T1481" t="s">
        <v>5765</v>
      </c>
      <c r="U1481">
        <v>500</v>
      </c>
      <c r="X1481">
        <v>5</v>
      </c>
      <c r="Y1481" t="s">
        <v>259</v>
      </c>
      <c r="AC1481" t="s">
        <v>177</v>
      </c>
      <c r="AD1481" t="s">
        <v>10253</v>
      </c>
      <c r="AE1481">
        <v>41500</v>
      </c>
      <c r="AF1481" t="s">
        <v>12366</v>
      </c>
      <c r="AK1481" t="s">
        <v>5518</v>
      </c>
      <c r="AL1481">
        <v>0</v>
      </c>
      <c r="AM1481">
        <v>0</v>
      </c>
    </row>
    <row r="1482" spans="1:39" customFormat="1" ht="12.75">
      <c r="A1482">
        <v>7890800</v>
      </c>
      <c r="B1482" t="s">
        <v>12367</v>
      </c>
      <c r="C1482" t="s">
        <v>1266</v>
      </c>
      <c r="D1482">
        <v>7890800</v>
      </c>
      <c r="E1482" t="s">
        <v>169</v>
      </c>
      <c r="H1482" s="507">
        <v>41880</v>
      </c>
      <c r="I1482" t="s">
        <v>169</v>
      </c>
      <c r="J1482">
        <v>-9</v>
      </c>
      <c r="K1482" t="s">
        <v>8</v>
      </c>
      <c r="M1482" t="s">
        <v>238</v>
      </c>
      <c r="N1482">
        <v>8781248</v>
      </c>
      <c r="O1482" t="s">
        <v>1083</v>
      </c>
      <c r="P1482" s="507">
        <v>44838</v>
      </c>
      <c r="Q1482" t="s">
        <v>187</v>
      </c>
      <c r="R1482" s="507">
        <v>44838</v>
      </c>
      <c r="T1482" t="s">
        <v>5765</v>
      </c>
      <c r="U1482">
        <v>500</v>
      </c>
      <c r="X1482">
        <v>5</v>
      </c>
      <c r="Y1482" t="s">
        <v>259</v>
      </c>
      <c r="AC1482" t="s">
        <v>177</v>
      </c>
      <c r="AD1482" t="s">
        <v>12368</v>
      </c>
      <c r="AE1482">
        <v>78740</v>
      </c>
      <c r="AF1482" t="s">
        <v>12369</v>
      </c>
      <c r="AJ1482">
        <v>781140355</v>
      </c>
      <c r="AK1482" t="s">
        <v>12370</v>
      </c>
      <c r="AL1482">
        <v>0</v>
      </c>
      <c r="AM1482">
        <v>0</v>
      </c>
    </row>
    <row r="1483" spans="1:39" customFormat="1" ht="12.75">
      <c r="A1483">
        <v>7517026</v>
      </c>
      <c r="B1483" t="s">
        <v>1249</v>
      </c>
      <c r="C1483" t="s">
        <v>1250</v>
      </c>
      <c r="D1483">
        <v>7517026</v>
      </c>
      <c r="E1483" t="s">
        <v>166</v>
      </c>
      <c r="F1483" t="s">
        <v>166</v>
      </c>
      <c r="H1483" s="507">
        <v>29995</v>
      </c>
      <c r="I1483" t="s">
        <v>192</v>
      </c>
      <c r="J1483">
        <v>-50</v>
      </c>
      <c r="K1483" t="s">
        <v>168</v>
      </c>
      <c r="M1483" t="s">
        <v>263</v>
      </c>
      <c r="N1483">
        <v>8750120</v>
      </c>
      <c r="O1483" t="s">
        <v>287</v>
      </c>
      <c r="P1483" s="507">
        <v>44802</v>
      </c>
      <c r="Q1483" t="s">
        <v>187</v>
      </c>
      <c r="R1483" s="507">
        <v>40066</v>
      </c>
      <c r="S1483" s="507">
        <v>44442</v>
      </c>
      <c r="T1483" t="s">
        <v>7255</v>
      </c>
      <c r="U1483">
        <v>1627</v>
      </c>
      <c r="X1483">
        <v>16</v>
      </c>
      <c r="Y1483" t="s">
        <v>259</v>
      </c>
      <c r="AC1483" t="s">
        <v>177</v>
      </c>
      <c r="AD1483" t="s">
        <v>10060</v>
      </c>
      <c r="AE1483">
        <v>75012</v>
      </c>
      <c r="AF1483" t="s">
        <v>12371</v>
      </c>
      <c r="AJ1483">
        <v>613328003</v>
      </c>
      <c r="AK1483" t="s">
        <v>4220</v>
      </c>
      <c r="AL1483">
        <v>0</v>
      </c>
      <c r="AM1483">
        <v>0</v>
      </c>
    </row>
    <row r="1484" spans="1:39" customFormat="1" ht="12.75">
      <c r="A1484">
        <v>7226860</v>
      </c>
      <c r="B1484" t="s">
        <v>12372</v>
      </c>
      <c r="C1484" t="s">
        <v>12373</v>
      </c>
      <c r="D1484">
        <v>7226860</v>
      </c>
      <c r="E1484" t="s">
        <v>169</v>
      </c>
      <c r="H1484" s="507">
        <v>43046</v>
      </c>
      <c r="I1484" t="s">
        <v>169</v>
      </c>
      <c r="J1484">
        <v>-9</v>
      </c>
      <c r="K1484" t="s">
        <v>8</v>
      </c>
      <c r="M1484" t="s">
        <v>2152</v>
      </c>
      <c r="N1484">
        <v>12720066</v>
      </c>
      <c r="O1484" t="s">
        <v>2195</v>
      </c>
      <c r="P1484" s="507">
        <v>44839</v>
      </c>
      <c r="Q1484" t="s">
        <v>187</v>
      </c>
      <c r="R1484" s="507">
        <v>44839</v>
      </c>
      <c r="T1484" t="s">
        <v>5765</v>
      </c>
      <c r="U1484">
        <v>500</v>
      </c>
      <c r="X1484">
        <v>5</v>
      </c>
      <c r="Y1484" t="s">
        <v>259</v>
      </c>
      <c r="AC1484" t="s">
        <v>177</v>
      </c>
      <c r="AD1484" t="s">
        <v>12374</v>
      </c>
      <c r="AE1484">
        <v>72600</v>
      </c>
      <c r="AF1484" t="s">
        <v>12375</v>
      </c>
      <c r="AJ1484">
        <v>623495639</v>
      </c>
      <c r="AK1484" t="s">
        <v>12376</v>
      </c>
      <c r="AL1484">
        <v>0</v>
      </c>
      <c r="AM1484">
        <v>0</v>
      </c>
    </row>
    <row r="1485" spans="1:39" customFormat="1" ht="12.75">
      <c r="A1485">
        <v>9461798</v>
      </c>
      <c r="B1485" t="s">
        <v>6613</v>
      </c>
      <c r="C1485" t="s">
        <v>1985</v>
      </c>
      <c r="D1485">
        <v>9461798</v>
      </c>
      <c r="E1485" t="s">
        <v>169</v>
      </c>
      <c r="F1485" t="s">
        <v>169</v>
      </c>
      <c r="H1485" s="507">
        <v>41439</v>
      </c>
      <c r="I1485" t="s">
        <v>251</v>
      </c>
      <c r="J1485">
        <v>-10</v>
      </c>
      <c r="K1485" t="s">
        <v>8</v>
      </c>
      <c r="M1485" t="s">
        <v>246</v>
      </c>
      <c r="N1485">
        <v>8940866</v>
      </c>
      <c r="O1485" t="s">
        <v>641</v>
      </c>
      <c r="P1485" s="507">
        <v>44824</v>
      </c>
      <c r="Q1485" t="s">
        <v>187</v>
      </c>
      <c r="R1485" s="507">
        <v>44454</v>
      </c>
      <c r="T1485" t="s">
        <v>5765</v>
      </c>
      <c r="U1485">
        <v>500</v>
      </c>
      <c r="X1485">
        <v>5</v>
      </c>
      <c r="Y1485" t="s">
        <v>259</v>
      </c>
      <c r="AC1485" t="s">
        <v>177</v>
      </c>
      <c r="AD1485" t="s">
        <v>9797</v>
      </c>
      <c r="AE1485">
        <v>94450</v>
      </c>
      <c r="AF1485" t="s">
        <v>12377</v>
      </c>
      <c r="AI1485" t="s">
        <v>6614</v>
      </c>
      <c r="AJ1485" t="s">
        <v>6615</v>
      </c>
      <c r="AK1485" t="s">
        <v>6616</v>
      </c>
      <c r="AL1485">
        <v>0</v>
      </c>
      <c r="AM1485">
        <v>0</v>
      </c>
    </row>
    <row r="1486" spans="1:39" customFormat="1" ht="12.75">
      <c r="A1486">
        <v>7735394</v>
      </c>
      <c r="B1486" t="s">
        <v>8724</v>
      </c>
      <c r="C1486" t="s">
        <v>8725</v>
      </c>
      <c r="D1486">
        <v>7735394</v>
      </c>
      <c r="E1486" t="s">
        <v>169</v>
      </c>
      <c r="H1486" s="507">
        <v>41003</v>
      </c>
      <c r="I1486" t="s">
        <v>245</v>
      </c>
      <c r="J1486">
        <v>-11</v>
      </c>
      <c r="K1486" t="s">
        <v>8</v>
      </c>
      <c r="M1486" t="s">
        <v>206</v>
      </c>
      <c r="N1486">
        <v>8770250</v>
      </c>
      <c r="O1486" t="s">
        <v>585</v>
      </c>
      <c r="P1486" s="507">
        <v>44815</v>
      </c>
      <c r="Q1486" t="s">
        <v>187</v>
      </c>
      <c r="R1486" s="507">
        <v>44815</v>
      </c>
      <c r="T1486" t="s">
        <v>5765</v>
      </c>
      <c r="U1486">
        <v>500</v>
      </c>
      <c r="X1486">
        <v>5</v>
      </c>
      <c r="Y1486" t="s">
        <v>259</v>
      </c>
      <c r="AC1486" t="s">
        <v>177</v>
      </c>
      <c r="AD1486" t="s">
        <v>11505</v>
      </c>
      <c r="AE1486">
        <v>77360</v>
      </c>
      <c r="AF1486" t="s">
        <v>12378</v>
      </c>
      <c r="AI1486">
        <v>615094971</v>
      </c>
      <c r="AJ1486">
        <v>625026734</v>
      </c>
      <c r="AK1486" t="s">
        <v>8726</v>
      </c>
      <c r="AL1486">
        <v>0</v>
      </c>
      <c r="AM1486">
        <v>0</v>
      </c>
    </row>
    <row r="1487" spans="1:39" customFormat="1" ht="12.75">
      <c r="A1487">
        <v>728007</v>
      </c>
      <c r="B1487" t="s">
        <v>3663</v>
      </c>
      <c r="C1487" t="s">
        <v>636</v>
      </c>
      <c r="D1487">
        <v>728007</v>
      </c>
      <c r="E1487" t="s">
        <v>166</v>
      </c>
      <c r="F1487" t="s">
        <v>166</v>
      </c>
      <c r="H1487" s="507">
        <v>31705</v>
      </c>
      <c r="I1487" t="s">
        <v>167</v>
      </c>
      <c r="J1487">
        <v>-40</v>
      </c>
      <c r="K1487" t="s">
        <v>168</v>
      </c>
      <c r="M1487" t="s">
        <v>236</v>
      </c>
      <c r="N1487">
        <v>12490073</v>
      </c>
      <c r="O1487" t="s">
        <v>8153</v>
      </c>
      <c r="P1487" s="507">
        <v>44806</v>
      </c>
      <c r="Q1487" t="s">
        <v>187</v>
      </c>
      <c r="R1487" s="507">
        <v>37432</v>
      </c>
      <c r="S1487" s="507">
        <v>44791</v>
      </c>
      <c r="T1487" t="s">
        <v>181</v>
      </c>
      <c r="U1487">
        <v>2014</v>
      </c>
      <c r="X1487">
        <v>20</v>
      </c>
      <c r="Y1487" t="s">
        <v>259</v>
      </c>
      <c r="AC1487" t="s">
        <v>177</v>
      </c>
      <c r="AD1487" t="s">
        <v>11073</v>
      </c>
      <c r="AE1487">
        <v>49100</v>
      </c>
      <c r="AF1487" t="s">
        <v>12379</v>
      </c>
      <c r="AJ1487">
        <v>658072122</v>
      </c>
      <c r="AK1487" t="s">
        <v>4914</v>
      </c>
      <c r="AL1487">
        <v>0</v>
      </c>
      <c r="AM1487">
        <v>0</v>
      </c>
    </row>
    <row r="1488" spans="1:39" customFormat="1" ht="12.75">
      <c r="A1488">
        <v>7226421</v>
      </c>
      <c r="B1488" t="s">
        <v>9472</v>
      </c>
      <c r="C1488" t="s">
        <v>6653</v>
      </c>
      <c r="D1488">
        <v>7226421</v>
      </c>
      <c r="E1488" t="s">
        <v>169</v>
      </c>
      <c r="H1488" s="507">
        <v>42097</v>
      </c>
      <c r="I1488" t="s">
        <v>169</v>
      </c>
      <c r="J1488">
        <v>-9</v>
      </c>
      <c r="K1488" t="s">
        <v>8</v>
      </c>
      <c r="M1488" t="s">
        <v>2152</v>
      </c>
      <c r="N1488">
        <v>12720104</v>
      </c>
      <c r="O1488" t="s">
        <v>2160</v>
      </c>
      <c r="P1488" s="507">
        <v>44809</v>
      </c>
      <c r="Q1488" t="s">
        <v>187</v>
      </c>
      <c r="R1488" s="507">
        <v>44809</v>
      </c>
      <c r="T1488" t="s">
        <v>5765</v>
      </c>
      <c r="U1488">
        <v>500</v>
      </c>
      <c r="X1488">
        <v>5</v>
      </c>
      <c r="Y1488" t="s">
        <v>259</v>
      </c>
      <c r="AC1488" t="s">
        <v>177</v>
      </c>
      <c r="AD1488" t="s">
        <v>10102</v>
      </c>
      <c r="AE1488">
        <v>72100</v>
      </c>
      <c r="AF1488" t="s">
        <v>12380</v>
      </c>
      <c r="AJ1488">
        <v>660196090</v>
      </c>
      <c r="AK1488" t="s">
        <v>9473</v>
      </c>
      <c r="AL1488">
        <v>0</v>
      </c>
      <c r="AM1488">
        <v>0</v>
      </c>
    </row>
    <row r="1489" spans="1:39" customFormat="1" ht="12.75">
      <c r="A1489">
        <v>7226509</v>
      </c>
      <c r="B1489" t="s">
        <v>9472</v>
      </c>
      <c r="C1489" t="s">
        <v>9474</v>
      </c>
      <c r="D1489">
        <v>7226509</v>
      </c>
      <c r="E1489" t="s">
        <v>169</v>
      </c>
      <c r="H1489" s="507">
        <v>43450</v>
      </c>
      <c r="I1489" t="s">
        <v>169</v>
      </c>
      <c r="J1489">
        <v>-9</v>
      </c>
      <c r="K1489" t="s">
        <v>8</v>
      </c>
      <c r="M1489" t="s">
        <v>2152</v>
      </c>
      <c r="N1489">
        <v>12720104</v>
      </c>
      <c r="O1489" t="s">
        <v>2160</v>
      </c>
      <c r="P1489" s="507">
        <v>44817</v>
      </c>
      <c r="Q1489" t="s">
        <v>187</v>
      </c>
      <c r="R1489" s="507">
        <v>44817</v>
      </c>
      <c r="T1489" t="s">
        <v>5765</v>
      </c>
      <c r="U1489">
        <v>500</v>
      </c>
      <c r="X1489">
        <v>5</v>
      </c>
      <c r="Y1489" t="s">
        <v>259</v>
      </c>
      <c r="AC1489" t="s">
        <v>177</v>
      </c>
      <c r="AD1489" t="s">
        <v>10102</v>
      </c>
      <c r="AE1489">
        <v>72100</v>
      </c>
      <c r="AF1489" t="s">
        <v>12380</v>
      </c>
      <c r="AJ1489">
        <v>660196090</v>
      </c>
      <c r="AK1489" t="s">
        <v>9473</v>
      </c>
      <c r="AL1489">
        <v>0</v>
      </c>
      <c r="AM1489">
        <v>0</v>
      </c>
    </row>
    <row r="1490" spans="1:39" customFormat="1" ht="12.75">
      <c r="A1490">
        <v>9258592</v>
      </c>
      <c r="B1490" t="s">
        <v>8249</v>
      </c>
      <c r="C1490" t="s">
        <v>711</v>
      </c>
      <c r="D1490">
        <v>9258592</v>
      </c>
      <c r="E1490" t="s">
        <v>169</v>
      </c>
      <c r="H1490" s="507">
        <v>41505</v>
      </c>
      <c r="I1490" t="s">
        <v>251</v>
      </c>
      <c r="J1490">
        <v>-10</v>
      </c>
      <c r="K1490" t="s">
        <v>8</v>
      </c>
      <c r="M1490" t="s">
        <v>203</v>
      </c>
      <c r="N1490">
        <v>8921458</v>
      </c>
      <c r="O1490" t="s">
        <v>272</v>
      </c>
      <c r="P1490" s="507">
        <v>44818</v>
      </c>
      <c r="Q1490" t="s">
        <v>187</v>
      </c>
      <c r="R1490" s="507">
        <v>44818</v>
      </c>
      <c r="S1490" s="507">
        <v>44719</v>
      </c>
      <c r="T1490" t="s">
        <v>181</v>
      </c>
      <c r="U1490">
        <v>500</v>
      </c>
      <c r="X1490">
        <v>5</v>
      </c>
      <c r="Y1490" t="s">
        <v>259</v>
      </c>
      <c r="AC1490" t="s">
        <v>177</v>
      </c>
      <c r="AD1490" t="s">
        <v>11264</v>
      </c>
      <c r="AE1490">
        <v>92300</v>
      </c>
      <c r="AF1490" t="s">
        <v>12381</v>
      </c>
      <c r="AK1490" t="s">
        <v>8727</v>
      </c>
      <c r="AL1490">
        <v>0</v>
      </c>
      <c r="AM1490">
        <v>0</v>
      </c>
    </row>
    <row r="1491" spans="1:39" customFormat="1" ht="12.75">
      <c r="A1491">
        <v>5328656</v>
      </c>
      <c r="B1491" t="s">
        <v>9475</v>
      </c>
      <c r="C1491" t="s">
        <v>9476</v>
      </c>
      <c r="D1491">
        <v>5328656</v>
      </c>
      <c r="E1491" t="s">
        <v>169</v>
      </c>
      <c r="H1491" s="507">
        <v>41863</v>
      </c>
      <c r="I1491" t="s">
        <v>169</v>
      </c>
      <c r="J1491">
        <v>-9</v>
      </c>
      <c r="K1491" t="s">
        <v>8</v>
      </c>
      <c r="M1491" t="s">
        <v>2155</v>
      </c>
      <c r="N1491">
        <v>12530070</v>
      </c>
      <c r="O1491" t="s">
        <v>2309</v>
      </c>
      <c r="P1491" s="507">
        <v>44808</v>
      </c>
      <c r="Q1491" t="s">
        <v>187</v>
      </c>
      <c r="R1491" s="507">
        <v>44808</v>
      </c>
      <c r="T1491" t="s">
        <v>5765</v>
      </c>
      <c r="U1491">
        <v>500</v>
      </c>
      <c r="X1491">
        <v>5</v>
      </c>
      <c r="Y1491" t="s">
        <v>259</v>
      </c>
      <c r="AC1491" t="s">
        <v>177</v>
      </c>
      <c r="AD1491" t="s">
        <v>11364</v>
      </c>
      <c r="AE1491">
        <v>53320</v>
      </c>
      <c r="AF1491" t="s">
        <v>12382</v>
      </c>
      <c r="AJ1491" t="s">
        <v>9477</v>
      </c>
      <c r="AK1491" t="s">
        <v>9478</v>
      </c>
      <c r="AL1491">
        <v>0</v>
      </c>
      <c r="AM1491">
        <v>0</v>
      </c>
    </row>
    <row r="1492" spans="1:39" customFormat="1" ht="12.75">
      <c r="A1492">
        <v>7735456</v>
      </c>
      <c r="B1492" t="s">
        <v>8728</v>
      </c>
      <c r="C1492" t="s">
        <v>1017</v>
      </c>
      <c r="D1492">
        <v>7735456</v>
      </c>
      <c r="E1492" t="s">
        <v>169</v>
      </c>
      <c r="H1492" s="507">
        <v>41198</v>
      </c>
      <c r="I1492" t="s">
        <v>245</v>
      </c>
      <c r="J1492">
        <v>-11</v>
      </c>
      <c r="K1492" t="s">
        <v>8</v>
      </c>
      <c r="M1492" t="s">
        <v>206</v>
      </c>
      <c r="N1492">
        <v>8771314</v>
      </c>
      <c r="O1492" t="s">
        <v>944</v>
      </c>
      <c r="P1492" s="507">
        <v>44818</v>
      </c>
      <c r="Q1492" t="s">
        <v>187</v>
      </c>
      <c r="R1492" s="507">
        <v>44818</v>
      </c>
      <c r="T1492" t="s">
        <v>5765</v>
      </c>
      <c r="U1492">
        <v>500</v>
      </c>
      <c r="X1492">
        <v>5</v>
      </c>
      <c r="Y1492" t="s">
        <v>259</v>
      </c>
      <c r="AC1492" t="s">
        <v>177</v>
      </c>
      <c r="AD1492" t="s">
        <v>12383</v>
      </c>
      <c r="AE1492">
        <v>77420</v>
      </c>
      <c r="AF1492" t="s">
        <v>12384</v>
      </c>
      <c r="AJ1492" t="s">
        <v>8729</v>
      </c>
      <c r="AK1492" t="s">
        <v>8730</v>
      </c>
      <c r="AL1492">
        <v>0</v>
      </c>
      <c r="AM1492">
        <v>0</v>
      </c>
    </row>
    <row r="1493" spans="1:39" customFormat="1" ht="12.75">
      <c r="A1493">
        <v>7735472</v>
      </c>
      <c r="B1493" t="s">
        <v>8731</v>
      </c>
      <c r="C1493" t="s">
        <v>700</v>
      </c>
      <c r="D1493">
        <v>7735472</v>
      </c>
      <c r="E1493" t="s">
        <v>169</v>
      </c>
      <c r="H1493" s="507">
        <v>43043</v>
      </c>
      <c r="I1493" t="s">
        <v>169</v>
      </c>
      <c r="J1493">
        <v>-9</v>
      </c>
      <c r="K1493" t="s">
        <v>8</v>
      </c>
      <c r="M1493" t="s">
        <v>206</v>
      </c>
      <c r="N1493">
        <v>8770237</v>
      </c>
      <c r="O1493" t="s">
        <v>330</v>
      </c>
      <c r="P1493" s="507">
        <v>44818</v>
      </c>
      <c r="Q1493" t="s">
        <v>187</v>
      </c>
      <c r="R1493" s="507">
        <v>44818</v>
      </c>
      <c r="S1493" s="507">
        <v>44818</v>
      </c>
      <c r="T1493" t="s">
        <v>181</v>
      </c>
      <c r="U1493">
        <v>500</v>
      </c>
      <c r="X1493">
        <v>5</v>
      </c>
      <c r="Y1493" t="s">
        <v>259</v>
      </c>
      <c r="AC1493" t="s">
        <v>177</v>
      </c>
      <c r="AD1493" t="s">
        <v>12385</v>
      </c>
      <c r="AE1493">
        <v>77500</v>
      </c>
      <c r="AF1493" t="s">
        <v>12386</v>
      </c>
      <c r="AJ1493">
        <v>634131079</v>
      </c>
      <c r="AK1493" t="s">
        <v>8732</v>
      </c>
      <c r="AL1493">
        <v>0</v>
      </c>
      <c r="AM1493">
        <v>0</v>
      </c>
    </row>
    <row r="1494" spans="1:39" customFormat="1" ht="12.75">
      <c r="A1494">
        <v>4115395</v>
      </c>
      <c r="B1494" t="s">
        <v>8733</v>
      </c>
      <c r="C1494" t="s">
        <v>495</v>
      </c>
      <c r="D1494">
        <v>4115395</v>
      </c>
      <c r="E1494" t="s">
        <v>169</v>
      </c>
      <c r="H1494" s="507">
        <v>41222</v>
      </c>
      <c r="I1494" t="s">
        <v>245</v>
      </c>
      <c r="J1494">
        <v>-11</v>
      </c>
      <c r="K1494" t="s">
        <v>8</v>
      </c>
      <c r="M1494" t="s">
        <v>2783</v>
      </c>
      <c r="N1494">
        <v>4410065</v>
      </c>
      <c r="O1494" t="s">
        <v>2858</v>
      </c>
      <c r="P1494" s="507">
        <v>44821</v>
      </c>
      <c r="Q1494" t="s">
        <v>187</v>
      </c>
      <c r="R1494" s="507">
        <v>44821</v>
      </c>
      <c r="T1494" t="s">
        <v>5765</v>
      </c>
      <c r="U1494">
        <v>500</v>
      </c>
      <c r="X1494">
        <v>5</v>
      </c>
      <c r="Y1494" t="s">
        <v>259</v>
      </c>
      <c r="AC1494" t="s">
        <v>177</v>
      </c>
      <c r="AD1494" t="s">
        <v>12387</v>
      </c>
      <c r="AE1494">
        <v>41140</v>
      </c>
      <c r="AF1494" t="s">
        <v>12388</v>
      </c>
      <c r="AJ1494">
        <v>661865294</v>
      </c>
      <c r="AK1494" t="s">
        <v>8734</v>
      </c>
      <c r="AL1494">
        <v>1</v>
      </c>
      <c r="AM1494">
        <v>1</v>
      </c>
    </row>
    <row r="1495" spans="1:39" customFormat="1" ht="12.75">
      <c r="A1495">
        <v>9255985</v>
      </c>
      <c r="B1495" t="s">
        <v>12389</v>
      </c>
      <c r="C1495" t="s">
        <v>509</v>
      </c>
      <c r="D1495">
        <v>9255985</v>
      </c>
      <c r="E1495" t="s">
        <v>166</v>
      </c>
      <c r="F1495" t="s">
        <v>166</v>
      </c>
      <c r="H1495" s="507">
        <v>41440</v>
      </c>
      <c r="I1495" t="s">
        <v>251</v>
      </c>
      <c r="J1495">
        <v>-10</v>
      </c>
      <c r="K1495" t="s">
        <v>168</v>
      </c>
      <c r="M1495" t="s">
        <v>203</v>
      </c>
      <c r="N1495">
        <v>8921190</v>
      </c>
      <c r="O1495" t="s">
        <v>204</v>
      </c>
      <c r="P1495" s="507">
        <v>44812</v>
      </c>
      <c r="Q1495" t="s">
        <v>187</v>
      </c>
      <c r="R1495" s="507">
        <v>44210</v>
      </c>
      <c r="T1495" t="s">
        <v>5765</v>
      </c>
      <c r="U1495">
        <v>530</v>
      </c>
      <c r="X1495">
        <v>5</v>
      </c>
      <c r="Y1495" t="s">
        <v>259</v>
      </c>
      <c r="AC1495" t="s">
        <v>177</v>
      </c>
      <c r="AD1495" t="s">
        <v>9699</v>
      </c>
      <c r="AE1495">
        <v>92130</v>
      </c>
      <c r="AF1495" t="s">
        <v>10412</v>
      </c>
      <c r="AI1495">
        <v>141089678</v>
      </c>
      <c r="AJ1495">
        <v>625114872</v>
      </c>
      <c r="AK1495" t="s">
        <v>12390</v>
      </c>
      <c r="AL1495">
        <v>0</v>
      </c>
      <c r="AM1495">
        <v>0</v>
      </c>
    </row>
    <row r="1496" spans="1:39" customFormat="1" ht="12.75">
      <c r="A1496">
        <v>2816499</v>
      </c>
      <c r="B1496" t="s">
        <v>12391</v>
      </c>
      <c r="C1496" t="s">
        <v>12392</v>
      </c>
      <c r="D1496">
        <v>2816499</v>
      </c>
      <c r="E1496" t="s">
        <v>169</v>
      </c>
      <c r="H1496" s="507">
        <v>42468</v>
      </c>
      <c r="I1496" t="s">
        <v>169</v>
      </c>
      <c r="J1496">
        <v>-9</v>
      </c>
      <c r="K1496" t="s">
        <v>8</v>
      </c>
      <c r="M1496" t="s">
        <v>231</v>
      </c>
      <c r="N1496">
        <v>4280004</v>
      </c>
      <c r="O1496" t="s">
        <v>3555</v>
      </c>
      <c r="P1496" s="507">
        <v>44832</v>
      </c>
      <c r="Q1496" t="s">
        <v>187</v>
      </c>
      <c r="R1496" s="507">
        <v>44832</v>
      </c>
      <c r="T1496" t="s">
        <v>5765</v>
      </c>
      <c r="U1496">
        <v>500</v>
      </c>
      <c r="X1496">
        <v>5</v>
      </c>
      <c r="Y1496" t="s">
        <v>259</v>
      </c>
      <c r="AC1496" t="s">
        <v>177</v>
      </c>
      <c r="AD1496" t="s">
        <v>12393</v>
      </c>
      <c r="AE1496">
        <v>28630</v>
      </c>
      <c r="AF1496" t="s">
        <v>12394</v>
      </c>
      <c r="AK1496" t="s">
        <v>12395</v>
      </c>
      <c r="AL1496">
        <v>0</v>
      </c>
      <c r="AM1496">
        <v>0</v>
      </c>
    </row>
    <row r="1497" spans="1:39" customFormat="1" ht="12.75">
      <c r="A1497">
        <v>9256460</v>
      </c>
      <c r="B1497" t="s">
        <v>6617</v>
      </c>
      <c r="C1497" t="s">
        <v>798</v>
      </c>
      <c r="D1497">
        <v>9256460</v>
      </c>
      <c r="E1497" t="s">
        <v>169</v>
      </c>
      <c r="F1497" t="s">
        <v>169</v>
      </c>
      <c r="H1497" s="507">
        <v>42579</v>
      </c>
      <c r="I1497" t="s">
        <v>169</v>
      </c>
      <c r="J1497">
        <v>-9</v>
      </c>
      <c r="K1497" t="s">
        <v>8</v>
      </c>
      <c r="M1497" t="s">
        <v>203</v>
      </c>
      <c r="N1497">
        <v>8921458</v>
      </c>
      <c r="O1497" t="s">
        <v>272</v>
      </c>
      <c r="P1497" s="507">
        <v>44838</v>
      </c>
      <c r="Q1497" t="s">
        <v>187</v>
      </c>
      <c r="R1497" s="507">
        <v>44459</v>
      </c>
      <c r="T1497" t="s">
        <v>5765</v>
      </c>
      <c r="U1497">
        <v>500</v>
      </c>
      <c r="X1497">
        <v>5</v>
      </c>
      <c r="Y1497" t="s">
        <v>259</v>
      </c>
      <c r="AC1497" t="s">
        <v>177</v>
      </c>
      <c r="AD1497" t="s">
        <v>10482</v>
      </c>
      <c r="AE1497">
        <v>92300</v>
      </c>
      <c r="AF1497" t="s">
        <v>12396</v>
      </c>
      <c r="AK1497" t="s">
        <v>4272</v>
      </c>
      <c r="AL1497">
        <v>0</v>
      </c>
      <c r="AM1497">
        <v>0</v>
      </c>
    </row>
    <row r="1498" spans="1:39" customFormat="1" ht="12.75">
      <c r="A1498">
        <v>9464606</v>
      </c>
      <c r="B1498" t="s">
        <v>12397</v>
      </c>
      <c r="C1498" t="s">
        <v>1095</v>
      </c>
      <c r="D1498">
        <v>9464606</v>
      </c>
      <c r="E1498" t="s">
        <v>169</v>
      </c>
      <c r="H1498" s="507">
        <v>41316</v>
      </c>
      <c r="I1498" t="s">
        <v>251</v>
      </c>
      <c r="J1498">
        <v>-10</v>
      </c>
      <c r="K1498" t="s">
        <v>8</v>
      </c>
      <c r="M1498" t="s">
        <v>246</v>
      </c>
      <c r="N1498">
        <v>8940976</v>
      </c>
      <c r="O1498" t="s">
        <v>3791</v>
      </c>
      <c r="P1498" s="507">
        <v>44844</v>
      </c>
      <c r="Q1498" t="s">
        <v>187</v>
      </c>
      <c r="R1498" s="507">
        <v>44844</v>
      </c>
      <c r="T1498" t="s">
        <v>5765</v>
      </c>
      <c r="U1498">
        <v>500</v>
      </c>
      <c r="X1498">
        <v>5</v>
      </c>
      <c r="Y1498" t="s">
        <v>259</v>
      </c>
      <c r="AC1498" t="s">
        <v>177</v>
      </c>
      <c r="AD1498" t="s">
        <v>10324</v>
      </c>
      <c r="AE1498">
        <v>94100</v>
      </c>
      <c r="AF1498" t="s">
        <v>12398</v>
      </c>
      <c r="AK1498" t="s">
        <v>12399</v>
      </c>
      <c r="AL1498">
        <v>0</v>
      </c>
      <c r="AM1498">
        <v>0</v>
      </c>
    </row>
    <row r="1499" spans="1:39" customFormat="1" ht="12.75">
      <c r="A1499">
        <v>4463765</v>
      </c>
      <c r="B1499" t="s">
        <v>9479</v>
      </c>
      <c r="C1499" t="s">
        <v>430</v>
      </c>
      <c r="D1499">
        <v>4463765</v>
      </c>
      <c r="E1499" t="s">
        <v>169</v>
      </c>
      <c r="H1499" s="507">
        <v>41595</v>
      </c>
      <c r="I1499" t="s">
        <v>251</v>
      </c>
      <c r="J1499">
        <v>-10</v>
      </c>
      <c r="K1499" t="s">
        <v>8</v>
      </c>
      <c r="M1499" t="s">
        <v>228</v>
      </c>
      <c r="N1499">
        <v>12440087</v>
      </c>
      <c r="O1499" t="s">
        <v>2227</v>
      </c>
      <c r="P1499" s="507">
        <v>44825</v>
      </c>
      <c r="Q1499" t="s">
        <v>187</v>
      </c>
      <c r="R1499" s="507">
        <v>44825</v>
      </c>
      <c r="T1499" t="s">
        <v>5765</v>
      </c>
      <c r="U1499">
        <v>500</v>
      </c>
      <c r="X1499">
        <v>5</v>
      </c>
      <c r="Y1499" t="s">
        <v>259</v>
      </c>
      <c r="AC1499" t="s">
        <v>177</v>
      </c>
      <c r="AD1499" t="s">
        <v>12400</v>
      </c>
      <c r="AE1499">
        <v>44140</v>
      </c>
      <c r="AF1499" t="s">
        <v>12401</v>
      </c>
      <c r="AJ1499">
        <v>627683830</v>
      </c>
      <c r="AK1499" t="s">
        <v>9480</v>
      </c>
      <c r="AL1499">
        <v>1</v>
      </c>
      <c r="AM1499">
        <v>0</v>
      </c>
    </row>
    <row r="1500" spans="1:39" customFormat="1" ht="12.75">
      <c r="A1500">
        <v>9259133</v>
      </c>
      <c r="B1500" t="s">
        <v>12402</v>
      </c>
      <c r="C1500" t="s">
        <v>6040</v>
      </c>
      <c r="D1500">
        <v>9259133</v>
      </c>
      <c r="E1500" t="s">
        <v>166</v>
      </c>
      <c r="H1500" s="507">
        <v>35754</v>
      </c>
      <c r="I1500" t="s">
        <v>167</v>
      </c>
      <c r="J1500">
        <v>-40</v>
      </c>
      <c r="K1500" t="s">
        <v>168</v>
      </c>
      <c r="M1500" t="s">
        <v>203</v>
      </c>
      <c r="N1500">
        <v>8920031</v>
      </c>
      <c r="O1500" t="s">
        <v>269</v>
      </c>
      <c r="P1500" s="507">
        <v>44838</v>
      </c>
      <c r="Q1500" t="s">
        <v>187</v>
      </c>
      <c r="R1500" s="507">
        <v>44834</v>
      </c>
      <c r="S1500" s="507">
        <v>44837</v>
      </c>
      <c r="T1500" t="s">
        <v>181</v>
      </c>
      <c r="U1500">
        <v>1750</v>
      </c>
      <c r="X1500">
        <v>17</v>
      </c>
      <c r="Y1500" t="s">
        <v>259</v>
      </c>
      <c r="AB1500" s="507">
        <v>44834</v>
      </c>
      <c r="AC1500" t="s">
        <v>337</v>
      </c>
      <c r="AD1500" t="s">
        <v>12403</v>
      </c>
      <c r="AE1500">
        <v>92220</v>
      </c>
      <c r="AF1500" t="s">
        <v>12404</v>
      </c>
      <c r="AK1500" t="s">
        <v>12405</v>
      </c>
      <c r="AL1500">
        <v>0</v>
      </c>
      <c r="AM1500">
        <v>0</v>
      </c>
    </row>
    <row r="1501" spans="1:39" customFormat="1" ht="12.75">
      <c r="A1501">
        <v>364631</v>
      </c>
      <c r="B1501" t="s">
        <v>1253</v>
      </c>
      <c r="C1501" t="s">
        <v>501</v>
      </c>
      <c r="D1501">
        <v>364631</v>
      </c>
      <c r="E1501" t="s">
        <v>166</v>
      </c>
      <c r="F1501" t="s">
        <v>166</v>
      </c>
      <c r="H1501" s="507">
        <v>28887</v>
      </c>
      <c r="I1501" t="s">
        <v>192</v>
      </c>
      <c r="J1501">
        <v>-50</v>
      </c>
      <c r="K1501" t="s">
        <v>168</v>
      </c>
      <c r="M1501" t="s">
        <v>2770</v>
      </c>
      <c r="N1501">
        <v>4360454</v>
      </c>
      <c r="O1501" t="s">
        <v>2823</v>
      </c>
      <c r="P1501" s="507">
        <v>44810</v>
      </c>
      <c r="Q1501" t="s">
        <v>187</v>
      </c>
      <c r="R1501" s="507">
        <v>37432</v>
      </c>
      <c r="S1501" s="507">
        <v>44407</v>
      </c>
      <c r="T1501" t="s">
        <v>7255</v>
      </c>
      <c r="U1501">
        <v>1674</v>
      </c>
      <c r="X1501">
        <v>16</v>
      </c>
      <c r="Y1501" t="s">
        <v>259</v>
      </c>
      <c r="AC1501" t="s">
        <v>177</v>
      </c>
      <c r="AD1501" t="s">
        <v>10237</v>
      </c>
      <c r="AE1501">
        <v>36500</v>
      </c>
      <c r="AF1501" t="s">
        <v>9867</v>
      </c>
      <c r="AK1501" t="s">
        <v>5557</v>
      </c>
      <c r="AL1501">
        <v>0</v>
      </c>
      <c r="AM1501">
        <v>0</v>
      </c>
    </row>
    <row r="1502" spans="1:39" customFormat="1" ht="12.75">
      <c r="A1502">
        <v>9324274</v>
      </c>
      <c r="B1502" t="s">
        <v>12406</v>
      </c>
      <c r="C1502" t="s">
        <v>7259</v>
      </c>
      <c r="D1502">
        <v>9324274</v>
      </c>
      <c r="E1502" t="s">
        <v>169</v>
      </c>
      <c r="H1502" s="507">
        <v>41061</v>
      </c>
      <c r="I1502" t="s">
        <v>245</v>
      </c>
      <c r="J1502">
        <v>-11</v>
      </c>
      <c r="K1502" t="s">
        <v>8</v>
      </c>
      <c r="M1502" t="s">
        <v>170</v>
      </c>
      <c r="N1502">
        <v>8930185</v>
      </c>
      <c r="O1502" t="s">
        <v>1296</v>
      </c>
      <c r="P1502" s="507">
        <v>44827</v>
      </c>
      <c r="Q1502" t="s">
        <v>187</v>
      </c>
      <c r="R1502" s="507">
        <v>44827</v>
      </c>
      <c r="T1502" t="s">
        <v>5765</v>
      </c>
      <c r="U1502">
        <v>500</v>
      </c>
      <c r="X1502">
        <v>5</v>
      </c>
      <c r="Y1502" t="s">
        <v>259</v>
      </c>
      <c r="AC1502" t="s">
        <v>177</v>
      </c>
      <c r="AD1502" t="s">
        <v>11140</v>
      </c>
      <c r="AE1502">
        <v>93100</v>
      </c>
      <c r="AF1502" t="s">
        <v>12407</v>
      </c>
      <c r="AK1502" t="s">
        <v>7777</v>
      </c>
      <c r="AL1502">
        <v>0</v>
      </c>
      <c r="AM1502">
        <v>0</v>
      </c>
    </row>
    <row r="1503" spans="1:39" customFormat="1" ht="12.75">
      <c r="A1503">
        <v>442537</v>
      </c>
      <c r="B1503" t="s">
        <v>2474</v>
      </c>
      <c r="C1503" t="s">
        <v>493</v>
      </c>
      <c r="D1503">
        <v>442537</v>
      </c>
      <c r="E1503" t="s">
        <v>166</v>
      </c>
      <c r="F1503" t="s">
        <v>166</v>
      </c>
      <c r="H1503" s="507">
        <v>27247</v>
      </c>
      <c r="I1503" t="s">
        <v>192</v>
      </c>
      <c r="J1503">
        <v>-50</v>
      </c>
      <c r="K1503" t="s">
        <v>168</v>
      </c>
      <c r="M1503" t="s">
        <v>228</v>
      </c>
      <c r="N1503">
        <v>12440084</v>
      </c>
      <c r="O1503" t="s">
        <v>2217</v>
      </c>
      <c r="P1503" s="507">
        <v>44767</v>
      </c>
      <c r="Q1503" t="s">
        <v>187</v>
      </c>
      <c r="R1503" s="507">
        <v>37432</v>
      </c>
      <c r="S1503" s="507">
        <v>44700</v>
      </c>
      <c r="T1503" t="s">
        <v>181</v>
      </c>
      <c r="U1503">
        <v>1701</v>
      </c>
      <c r="X1503">
        <v>17</v>
      </c>
      <c r="Y1503" t="s">
        <v>259</v>
      </c>
      <c r="AC1503" t="s">
        <v>177</v>
      </c>
      <c r="AD1503" t="s">
        <v>12408</v>
      </c>
      <c r="AE1503">
        <v>93260</v>
      </c>
      <c r="AF1503" t="s">
        <v>12409</v>
      </c>
      <c r="AI1503">
        <v>240256323</v>
      </c>
      <c r="AJ1503">
        <v>677829745</v>
      </c>
      <c r="AK1503" t="s">
        <v>4915</v>
      </c>
      <c r="AL1503">
        <v>0</v>
      </c>
      <c r="AM1503">
        <v>0</v>
      </c>
    </row>
    <row r="1504" spans="1:39" customFormat="1" ht="12.75">
      <c r="A1504">
        <v>9222375</v>
      </c>
      <c r="B1504" t="s">
        <v>6963</v>
      </c>
      <c r="C1504" t="s">
        <v>842</v>
      </c>
      <c r="D1504">
        <v>9222375</v>
      </c>
      <c r="E1504" t="s">
        <v>166</v>
      </c>
      <c r="F1504" t="s">
        <v>166</v>
      </c>
      <c r="H1504" s="507">
        <v>33613</v>
      </c>
      <c r="I1504" t="s">
        <v>167</v>
      </c>
      <c r="J1504">
        <v>-40</v>
      </c>
      <c r="K1504" t="s">
        <v>168</v>
      </c>
      <c r="M1504" t="s">
        <v>275</v>
      </c>
      <c r="N1504">
        <v>8910667</v>
      </c>
      <c r="O1504" t="s">
        <v>7298</v>
      </c>
      <c r="P1504" s="507">
        <v>44826</v>
      </c>
      <c r="Q1504" t="s">
        <v>187</v>
      </c>
      <c r="R1504" s="507">
        <v>37432</v>
      </c>
      <c r="S1504" s="507">
        <v>44466</v>
      </c>
      <c r="T1504" t="s">
        <v>7255</v>
      </c>
      <c r="U1504">
        <v>1853</v>
      </c>
      <c r="X1504">
        <v>18</v>
      </c>
      <c r="Y1504" t="s">
        <v>259</v>
      </c>
      <c r="AB1504" s="507">
        <v>44743</v>
      </c>
      <c r="AC1504" t="s">
        <v>177</v>
      </c>
      <c r="AD1504" t="s">
        <v>12410</v>
      </c>
      <c r="AE1504">
        <v>91130</v>
      </c>
      <c r="AF1504" t="s">
        <v>12411</v>
      </c>
      <c r="AJ1504">
        <v>615449334</v>
      </c>
      <c r="AK1504" t="s">
        <v>6964</v>
      </c>
      <c r="AL1504">
        <v>0</v>
      </c>
      <c r="AM1504">
        <v>0</v>
      </c>
    </row>
    <row r="1505" spans="1:39" customFormat="1" ht="12.75">
      <c r="A1505">
        <v>3711747</v>
      </c>
      <c r="B1505" t="s">
        <v>2911</v>
      </c>
      <c r="C1505" t="s">
        <v>230</v>
      </c>
      <c r="D1505">
        <v>3711747</v>
      </c>
      <c r="E1505" t="s">
        <v>166</v>
      </c>
      <c r="F1505" t="s">
        <v>166</v>
      </c>
      <c r="H1505" s="507">
        <v>32489</v>
      </c>
      <c r="I1505" t="s">
        <v>167</v>
      </c>
      <c r="J1505">
        <v>-40</v>
      </c>
      <c r="K1505" t="s">
        <v>168</v>
      </c>
      <c r="M1505" t="s">
        <v>175</v>
      </c>
      <c r="N1505">
        <v>4370002</v>
      </c>
      <c r="O1505" t="s">
        <v>2769</v>
      </c>
      <c r="P1505" s="507">
        <v>44805</v>
      </c>
      <c r="Q1505" t="s">
        <v>187</v>
      </c>
      <c r="R1505" s="507">
        <v>37432</v>
      </c>
      <c r="S1505" s="507">
        <v>44092</v>
      </c>
      <c r="T1505" t="s">
        <v>7255</v>
      </c>
      <c r="U1505">
        <v>1990</v>
      </c>
      <c r="X1505">
        <v>19</v>
      </c>
      <c r="Y1505" t="s">
        <v>259</v>
      </c>
      <c r="AC1505" t="s">
        <v>177</v>
      </c>
      <c r="AD1505" t="s">
        <v>10400</v>
      </c>
      <c r="AE1505">
        <v>37230</v>
      </c>
      <c r="AF1505" t="s">
        <v>12412</v>
      </c>
      <c r="AI1505">
        <v>247383739</v>
      </c>
      <c r="AJ1505">
        <v>681712604</v>
      </c>
      <c r="AK1505" t="s">
        <v>5558</v>
      </c>
      <c r="AL1505">
        <v>0</v>
      </c>
      <c r="AM1505">
        <v>0</v>
      </c>
    </row>
    <row r="1506" spans="1:39" customFormat="1" ht="12.75">
      <c r="A1506">
        <v>9224641</v>
      </c>
      <c r="B1506" t="s">
        <v>1255</v>
      </c>
      <c r="C1506" t="s">
        <v>1256</v>
      </c>
      <c r="D1506">
        <v>9224641</v>
      </c>
      <c r="E1506" t="s">
        <v>166</v>
      </c>
      <c r="F1506" t="s">
        <v>166</v>
      </c>
      <c r="H1506" s="507">
        <v>33497</v>
      </c>
      <c r="I1506" t="s">
        <v>167</v>
      </c>
      <c r="J1506">
        <v>-40</v>
      </c>
      <c r="K1506" t="s">
        <v>168</v>
      </c>
      <c r="M1506" t="s">
        <v>203</v>
      </c>
      <c r="N1506">
        <v>8920646</v>
      </c>
      <c r="O1506" t="s">
        <v>1257</v>
      </c>
      <c r="P1506" s="507">
        <v>44826</v>
      </c>
      <c r="Q1506" t="s">
        <v>187</v>
      </c>
      <c r="R1506" s="507">
        <v>37432</v>
      </c>
      <c r="S1506" s="507">
        <v>44081</v>
      </c>
      <c r="T1506" t="s">
        <v>7255</v>
      </c>
      <c r="U1506">
        <v>1709</v>
      </c>
      <c r="X1506">
        <v>17</v>
      </c>
      <c r="Y1506" t="s">
        <v>259</v>
      </c>
      <c r="AC1506" t="s">
        <v>177</v>
      </c>
      <c r="AD1506" t="s">
        <v>9666</v>
      </c>
      <c r="AE1506">
        <v>92300</v>
      </c>
      <c r="AF1506" t="s">
        <v>12413</v>
      </c>
      <c r="AI1506">
        <v>140890989</v>
      </c>
      <c r="AJ1506">
        <v>660652691</v>
      </c>
      <c r="AK1506" t="s">
        <v>4221</v>
      </c>
      <c r="AL1506">
        <v>0</v>
      </c>
      <c r="AM1506">
        <v>0</v>
      </c>
    </row>
    <row r="1507" spans="1:39" customFormat="1" ht="12.75">
      <c r="A1507">
        <v>618340</v>
      </c>
      <c r="B1507" t="s">
        <v>8735</v>
      </c>
      <c r="C1507" t="s">
        <v>284</v>
      </c>
      <c r="D1507">
        <v>618340</v>
      </c>
      <c r="E1507" t="s">
        <v>166</v>
      </c>
      <c r="H1507" s="507">
        <v>36072</v>
      </c>
      <c r="I1507" t="s">
        <v>167</v>
      </c>
      <c r="J1507">
        <v>-40</v>
      </c>
      <c r="K1507" t="s">
        <v>8</v>
      </c>
      <c r="M1507" t="s">
        <v>178</v>
      </c>
      <c r="N1507">
        <v>3350095</v>
      </c>
      <c r="O1507" t="s">
        <v>6442</v>
      </c>
      <c r="P1507" s="507">
        <v>44817</v>
      </c>
      <c r="Q1507" t="s">
        <v>187</v>
      </c>
      <c r="R1507" s="507">
        <v>38429</v>
      </c>
      <c r="S1507" s="507">
        <v>44812</v>
      </c>
      <c r="T1507" t="s">
        <v>181</v>
      </c>
      <c r="U1507">
        <v>930</v>
      </c>
      <c r="X1507">
        <v>9</v>
      </c>
      <c r="Y1507" t="s">
        <v>259</v>
      </c>
      <c r="AC1507" t="s">
        <v>177</v>
      </c>
      <c r="AD1507" t="s">
        <v>12414</v>
      </c>
      <c r="AE1507">
        <v>35680</v>
      </c>
      <c r="AF1507" t="s">
        <v>12415</v>
      </c>
      <c r="AJ1507">
        <v>610115945</v>
      </c>
      <c r="AK1507" t="s">
        <v>8736</v>
      </c>
      <c r="AL1507">
        <v>0</v>
      </c>
      <c r="AM1507">
        <v>0</v>
      </c>
    </row>
    <row r="1508" spans="1:39" customFormat="1" ht="12.75">
      <c r="A1508">
        <v>2213407</v>
      </c>
      <c r="B1508" t="s">
        <v>3121</v>
      </c>
      <c r="C1508" t="s">
        <v>502</v>
      </c>
      <c r="D1508">
        <v>2213407</v>
      </c>
      <c r="E1508" t="s">
        <v>166</v>
      </c>
      <c r="F1508" t="s">
        <v>166</v>
      </c>
      <c r="H1508" s="507">
        <v>36462</v>
      </c>
      <c r="I1508" t="s">
        <v>167</v>
      </c>
      <c r="J1508">
        <v>-40</v>
      </c>
      <c r="K1508" t="s">
        <v>8</v>
      </c>
      <c r="M1508" t="s">
        <v>215</v>
      </c>
      <c r="N1508">
        <v>3220008</v>
      </c>
      <c r="O1508" t="s">
        <v>3074</v>
      </c>
      <c r="P1508" s="507">
        <v>44808</v>
      </c>
      <c r="Q1508" t="s">
        <v>187</v>
      </c>
      <c r="R1508" s="507">
        <v>38618</v>
      </c>
      <c r="S1508" s="507">
        <v>44806</v>
      </c>
      <c r="T1508" t="s">
        <v>181</v>
      </c>
      <c r="U1508">
        <v>1714</v>
      </c>
      <c r="V1508" t="s">
        <v>172</v>
      </c>
      <c r="W1508">
        <v>197</v>
      </c>
      <c r="X1508" t="s">
        <v>173</v>
      </c>
      <c r="Y1508" t="s">
        <v>259</v>
      </c>
      <c r="AB1508" s="507">
        <v>44743</v>
      </c>
      <c r="AC1508" t="s">
        <v>177</v>
      </c>
      <c r="AD1508" t="s">
        <v>12416</v>
      </c>
      <c r="AE1508">
        <v>22290</v>
      </c>
      <c r="AF1508" t="s">
        <v>12417</v>
      </c>
      <c r="AG1508" t="s">
        <v>12418</v>
      </c>
      <c r="AI1508">
        <v>296653675</v>
      </c>
      <c r="AJ1508">
        <v>673911813</v>
      </c>
      <c r="AK1508" t="s">
        <v>5304</v>
      </c>
      <c r="AL1508">
        <v>1</v>
      </c>
      <c r="AM1508">
        <v>0</v>
      </c>
    </row>
    <row r="1509" spans="1:39" customFormat="1" ht="12.75">
      <c r="A1509">
        <v>3545196</v>
      </c>
      <c r="B1509" t="s">
        <v>12419</v>
      </c>
      <c r="C1509" t="s">
        <v>1308</v>
      </c>
      <c r="D1509">
        <v>3545196</v>
      </c>
      <c r="E1509" t="s">
        <v>169</v>
      </c>
      <c r="H1509" s="507">
        <v>41600</v>
      </c>
      <c r="I1509" t="s">
        <v>251</v>
      </c>
      <c r="J1509">
        <v>-10</v>
      </c>
      <c r="K1509" t="s">
        <v>8</v>
      </c>
      <c r="M1509" t="s">
        <v>178</v>
      </c>
      <c r="N1509">
        <v>3350011</v>
      </c>
      <c r="O1509" t="s">
        <v>234</v>
      </c>
      <c r="P1509" s="507">
        <v>44844</v>
      </c>
      <c r="Q1509" t="s">
        <v>187</v>
      </c>
      <c r="R1509" s="507">
        <v>44844</v>
      </c>
      <c r="S1509" s="507">
        <v>44841</v>
      </c>
      <c r="T1509" t="s">
        <v>181</v>
      </c>
      <c r="U1509">
        <v>500</v>
      </c>
      <c r="X1509">
        <v>5</v>
      </c>
      <c r="Y1509" t="s">
        <v>259</v>
      </c>
      <c r="AC1509" t="s">
        <v>177</v>
      </c>
      <c r="AD1509" t="s">
        <v>9870</v>
      </c>
      <c r="AE1509">
        <v>35000</v>
      </c>
      <c r="AF1509" t="s">
        <v>12420</v>
      </c>
      <c r="AJ1509">
        <v>650451204</v>
      </c>
      <c r="AK1509" t="s">
        <v>12421</v>
      </c>
      <c r="AL1509">
        <v>1</v>
      </c>
      <c r="AM1509">
        <v>0</v>
      </c>
    </row>
    <row r="1510" spans="1:39" customFormat="1" ht="12.75">
      <c r="A1510">
        <v>9324496</v>
      </c>
      <c r="B1510" t="s">
        <v>12422</v>
      </c>
      <c r="C1510" t="s">
        <v>503</v>
      </c>
      <c r="D1510">
        <v>9324496</v>
      </c>
      <c r="E1510" t="s">
        <v>169</v>
      </c>
      <c r="H1510" s="507">
        <v>42033</v>
      </c>
      <c r="I1510" t="s">
        <v>169</v>
      </c>
      <c r="J1510">
        <v>-9</v>
      </c>
      <c r="K1510" t="s">
        <v>8</v>
      </c>
      <c r="M1510" t="s">
        <v>170</v>
      </c>
      <c r="N1510">
        <v>8930452</v>
      </c>
      <c r="O1510" t="s">
        <v>568</v>
      </c>
      <c r="P1510" s="507">
        <v>44849</v>
      </c>
      <c r="Q1510" t="s">
        <v>187</v>
      </c>
      <c r="R1510" s="507">
        <v>44849</v>
      </c>
      <c r="T1510" t="s">
        <v>5765</v>
      </c>
      <c r="U1510">
        <v>500</v>
      </c>
      <c r="X1510">
        <v>5</v>
      </c>
      <c r="Y1510" t="s">
        <v>259</v>
      </c>
      <c r="AC1510" t="s">
        <v>177</v>
      </c>
      <c r="AD1510" t="s">
        <v>12149</v>
      </c>
      <c r="AE1510">
        <v>93320</v>
      </c>
      <c r="AF1510" t="s">
        <v>12423</v>
      </c>
      <c r="AJ1510">
        <v>663283541</v>
      </c>
      <c r="AK1510" t="s">
        <v>12424</v>
      </c>
      <c r="AL1510">
        <v>0</v>
      </c>
      <c r="AM1510">
        <v>0</v>
      </c>
    </row>
    <row r="1511" spans="1:39" customFormat="1" ht="12.75">
      <c r="A1511">
        <v>7887206</v>
      </c>
      <c r="B1511" t="s">
        <v>6965</v>
      </c>
      <c r="C1511" t="s">
        <v>1017</v>
      </c>
      <c r="D1511">
        <v>7887206</v>
      </c>
      <c r="E1511" t="s">
        <v>169</v>
      </c>
      <c r="F1511" t="s">
        <v>169</v>
      </c>
      <c r="H1511" s="507">
        <v>41659</v>
      </c>
      <c r="I1511" t="s">
        <v>169</v>
      </c>
      <c r="J1511">
        <v>-9</v>
      </c>
      <c r="K1511" t="s">
        <v>8</v>
      </c>
      <c r="M1511" t="s">
        <v>238</v>
      </c>
      <c r="N1511">
        <v>8781248</v>
      </c>
      <c r="O1511" t="s">
        <v>1083</v>
      </c>
      <c r="P1511" s="507">
        <v>44824</v>
      </c>
      <c r="Q1511" t="s">
        <v>187</v>
      </c>
      <c r="R1511" s="507">
        <v>44468</v>
      </c>
      <c r="T1511" t="s">
        <v>5765</v>
      </c>
      <c r="U1511">
        <v>500</v>
      </c>
      <c r="X1511">
        <v>5</v>
      </c>
      <c r="Y1511" t="s">
        <v>259</v>
      </c>
      <c r="AC1511" t="s">
        <v>177</v>
      </c>
      <c r="AD1511" t="s">
        <v>12425</v>
      </c>
      <c r="AE1511">
        <v>78740</v>
      </c>
      <c r="AF1511" t="s">
        <v>12426</v>
      </c>
      <c r="AJ1511">
        <v>610154040</v>
      </c>
      <c r="AK1511" t="s">
        <v>6966</v>
      </c>
      <c r="AL1511">
        <v>0</v>
      </c>
      <c r="AM1511">
        <v>0</v>
      </c>
    </row>
    <row r="1512" spans="1:39" customFormat="1" ht="12.75">
      <c r="A1512">
        <v>9258393</v>
      </c>
      <c r="B1512" t="s">
        <v>8737</v>
      </c>
      <c r="C1512" t="s">
        <v>1201</v>
      </c>
      <c r="D1512">
        <v>9258393</v>
      </c>
      <c r="E1512" t="s">
        <v>169</v>
      </c>
      <c r="H1512" s="507">
        <v>41847</v>
      </c>
      <c r="I1512" t="s">
        <v>169</v>
      </c>
      <c r="J1512">
        <v>-9</v>
      </c>
      <c r="K1512" t="s">
        <v>8</v>
      </c>
      <c r="M1512" t="s">
        <v>203</v>
      </c>
      <c r="N1512">
        <v>8921458</v>
      </c>
      <c r="O1512" t="s">
        <v>272</v>
      </c>
      <c r="P1512" s="507">
        <v>44811</v>
      </c>
      <c r="Q1512" t="s">
        <v>187</v>
      </c>
      <c r="R1512" s="507">
        <v>44811</v>
      </c>
      <c r="S1512" s="507">
        <v>44802</v>
      </c>
      <c r="T1512" t="s">
        <v>181</v>
      </c>
      <c r="U1512">
        <v>500</v>
      </c>
      <c r="X1512">
        <v>5</v>
      </c>
      <c r="Y1512" t="s">
        <v>259</v>
      </c>
      <c r="AC1512" t="s">
        <v>177</v>
      </c>
      <c r="AD1512" t="s">
        <v>10636</v>
      </c>
      <c r="AE1512">
        <v>92270</v>
      </c>
      <c r="AF1512" t="s">
        <v>12427</v>
      </c>
      <c r="AK1512" t="s">
        <v>8738</v>
      </c>
      <c r="AL1512">
        <v>0</v>
      </c>
      <c r="AM1512">
        <v>0</v>
      </c>
    </row>
    <row r="1513" spans="1:39" customFormat="1" ht="12.75">
      <c r="A1513">
        <v>5624233</v>
      </c>
      <c r="B1513" t="s">
        <v>8739</v>
      </c>
      <c r="C1513" t="s">
        <v>1440</v>
      </c>
      <c r="D1513">
        <v>5624233</v>
      </c>
      <c r="E1513" t="s">
        <v>166</v>
      </c>
      <c r="H1513" s="507">
        <v>39495</v>
      </c>
      <c r="I1513" t="s">
        <v>200</v>
      </c>
      <c r="J1513">
        <v>-15</v>
      </c>
      <c r="K1513" t="s">
        <v>168</v>
      </c>
      <c r="M1513" t="s">
        <v>217</v>
      </c>
      <c r="N1513">
        <v>3560039</v>
      </c>
      <c r="O1513" t="s">
        <v>3028</v>
      </c>
      <c r="P1513" s="507">
        <v>44809</v>
      </c>
      <c r="Q1513" t="s">
        <v>187</v>
      </c>
      <c r="R1513" s="507">
        <v>44733</v>
      </c>
      <c r="S1513" s="507">
        <v>44809</v>
      </c>
      <c r="T1513" t="s">
        <v>181</v>
      </c>
      <c r="U1513">
        <v>2339</v>
      </c>
      <c r="V1513" t="s">
        <v>172</v>
      </c>
      <c r="W1513">
        <v>400</v>
      </c>
      <c r="X1513" t="s">
        <v>173</v>
      </c>
      <c r="Y1513" t="s">
        <v>259</v>
      </c>
      <c r="AB1513" s="507">
        <v>44743</v>
      </c>
      <c r="AC1513" t="s">
        <v>174</v>
      </c>
      <c r="AD1513" t="s">
        <v>9690</v>
      </c>
      <c r="AE1513">
        <v>56700</v>
      </c>
      <c r="AF1513" t="s">
        <v>9754</v>
      </c>
      <c r="AK1513" t="s">
        <v>8445</v>
      </c>
      <c r="AL1513">
        <v>0</v>
      </c>
      <c r="AM1513">
        <v>0</v>
      </c>
    </row>
    <row r="1514" spans="1:39" customFormat="1" ht="12.75">
      <c r="A1514">
        <v>4463417</v>
      </c>
      <c r="B1514" t="s">
        <v>9481</v>
      </c>
      <c r="C1514" t="s">
        <v>1342</v>
      </c>
      <c r="D1514">
        <v>4463417</v>
      </c>
      <c r="E1514" t="s">
        <v>169</v>
      </c>
      <c r="H1514" s="507">
        <v>41978</v>
      </c>
      <c r="I1514" t="s">
        <v>169</v>
      </c>
      <c r="J1514">
        <v>-9</v>
      </c>
      <c r="K1514" t="s">
        <v>8</v>
      </c>
      <c r="M1514" t="s">
        <v>228</v>
      </c>
      <c r="N1514">
        <v>12440024</v>
      </c>
      <c r="O1514" t="s">
        <v>2206</v>
      </c>
      <c r="P1514" s="507">
        <v>44814</v>
      </c>
      <c r="Q1514" t="s">
        <v>187</v>
      </c>
      <c r="R1514" s="507">
        <v>44814</v>
      </c>
      <c r="T1514" t="s">
        <v>5765</v>
      </c>
      <c r="U1514">
        <v>500</v>
      </c>
      <c r="X1514">
        <v>5</v>
      </c>
      <c r="Y1514" t="s">
        <v>259</v>
      </c>
      <c r="AC1514" t="s">
        <v>177</v>
      </c>
      <c r="AD1514" t="s">
        <v>9688</v>
      </c>
      <c r="AE1514">
        <v>44800</v>
      </c>
      <c r="AF1514" t="s">
        <v>12428</v>
      </c>
      <c r="AI1514">
        <v>671026975</v>
      </c>
      <c r="AJ1514">
        <v>674566852</v>
      </c>
      <c r="AK1514" t="s">
        <v>9482</v>
      </c>
      <c r="AL1514">
        <v>0</v>
      </c>
      <c r="AM1514">
        <v>0</v>
      </c>
    </row>
    <row r="1515" spans="1:39" customFormat="1" ht="12.75">
      <c r="A1515">
        <v>9457171</v>
      </c>
      <c r="B1515" t="s">
        <v>1260</v>
      </c>
      <c r="C1515" t="s">
        <v>383</v>
      </c>
      <c r="D1515">
        <v>9457171</v>
      </c>
      <c r="E1515" t="s">
        <v>166</v>
      </c>
      <c r="F1515" t="s">
        <v>166</v>
      </c>
      <c r="H1515" s="507">
        <v>40263</v>
      </c>
      <c r="I1515" t="s">
        <v>254</v>
      </c>
      <c r="J1515">
        <v>-13</v>
      </c>
      <c r="K1515" t="s">
        <v>8</v>
      </c>
      <c r="M1515" t="s">
        <v>246</v>
      </c>
      <c r="N1515">
        <v>8940655</v>
      </c>
      <c r="O1515" t="s">
        <v>289</v>
      </c>
      <c r="P1515" s="507">
        <v>44790</v>
      </c>
      <c r="Q1515" t="s">
        <v>187</v>
      </c>
      <c r="R1515" s="507">
        <v>43064</v>
      </c>
      <c r="T1515" t="s">
        <v>5765</v>
      </c>
      <c r="U1515">
        <v>1088</v>
      </c>
      <c r="X1515">
        <v>10</v>
      </c>
      <c r="Y1515" t="s">
        <v>259</v>
      </c>
      <c r="AC1515" t="s">
        <v>177</v>
      </c>
      <c r="AD1515" t="s">
        <v>10561</v>
      </c>
      <c r="AE1515">
        <v>94000</v>
      </c>
      <c r="AF1515" t="s">
        <v>12429</v>
      </c>
      <c r="AI1515">
        <v>647652625</v>
      </c>
      <c r="AK1515" t="s">
        <v>4222</v>
      </c>
      <c r="AL1515">
        <v>0</v>
      </c>
      <c r="AM1515">
        <v>0</v>
      </c>
    </row>
    <row r="1516" spans="1:39" customFormat="1" ht="12.75">
      <c r="A1516">
        <v>9464412</v>
      </c>
      <c r="B1516" t="s">
        <v>1260</v>
      </c>
      <c r="C1516" t="s">
        <v>1604</v>
      </c>
      <c r="D1516">
        <v>9464412</v>
      </c>
      <c r="E1516" t="s">
        <v>169</v>
      </c>
      <c r="H1516" s="507">
        <v>42399</v>
      </c>
      <c r="I1516" t="s">
        <v>169</v>
      </c>
      <c r="J1516">
        <v>-9</v>
      </c>
      <c r="K1516" t="s">
        <v>8</v>
      </c>
      <c r="M1516" t="s">
        <v>246</v>
      </c>
      <c r="N1516">
        <v>8940655</v>
      </c>
      <c r="O1516" t="s">
        <v>289</v>
      </c>
      <c r="P1516" s="507">
        <v>44833</v>
      </c>
      <c r="Q1516" t="s">
        <v>187</v>
      </c>
      <c r="R1516" s="507">
        <v>44833</v>
      </c>
      <c r="T1516" t="s">
        <v>5765</v>
      </c>
      <c r="U1516">
        <v>500</v>
      </c>
      <c r="X1516">
        <v>5</v>
      </c>
      <c r="Y1516" t="s">
        <v>259</v>
      </c>
      <c r="AC1516" t="s">
        <v>177</v>
      </c>
      <c r="AD1516" t="s">
        <v>10784</v>
      </c>
      <c r="AE1516">
        <v>94000</v>
      </c>
      <c r="AF1516" t="s">
        <v>12430</v>
      </c>
      <c r="AJ1516">
        <v>652133248</v>
      </c>
      <c r="AK1516" t="s">
        <v>4222</v>
      </c>
      <c r="AL1516">
        <v>0</v>
      </c>
      <c r="AM1516">
        <v>0</v>
      </c>
    </row>
    <row r="1517" spans="1:39" customFormat="1" ht="12.75">
      <c r="A1517">
        <v>6939182</v>
      </c>
      <c r="B1517" t="s">
        <v>8740</v>
      </c>
      <c r="C1517" t="s">
        <v>636</v>
      </c>
      <c r="D1517">
        <v>6939182</v>
      </c>
      <c r="E1517" t="s">
        <v>166</v>
      </c>
      <c r="F1517" t="s">
        <v>166</v>
      </c>
      <c r="H1517" s="507">
        <v>36639</v>
      </c>
      <c r="I1517" t="s">
        <v>167</v>
      </c>
      <c r="J1517">
        <v>-40</v>
      </c>
      <c r="K1517" t="s">
        <v>168</v>
      </c>
      <c r="M1517" t="s">
        <v>263</v>
      </c>
      <c r="N1517">
        <v>8751061</v>
      </c>
      <c r="O1517" t="s">
        <v>3390</v>
      </c>
      <c r="P1517" s="507">
        <v>44824</v>
      </c>
      <c r="Q1517" t="s">
        <v>187</v>
      </c>
      <c r="R1517" s="507">
        <v>40801</v>
      </c>
      <c r="S1517" s="507">
        <v>44797</v>
      </c>
      <c r="T1517" t="s">
        <v>181</v>
      </c>
      <c r="U1517">
        <v>1784</v>
      </c>
      <c r="X1517">
        <v>17</v>
      </c>
      <c r="Y1517" t="s">
        <v>259</v>
      </c>
      <c r="AB1517" s="507">
        <v>44819</v>
      </c>
      <c r="AC1517" t="s">
        <v>177</v>
      </c>
      <c r="AD1517" t="s">
        <v>12431</v>
      </c>
      <c r="AE1517">
        <v>38000</v>
      </c>
      <c r="AF1517" t="s">
        <v>12432</v>
      </c>
      <c r="AJ1517">
        <v>678363816</v>
      </c>
      <c r="AK1517" t="s">
        <v>8741</v>
      </c>
      <c r="AL1517">
        <v>0</v>
      </c>
      <c r="AM1517">
        <v>0</v>
      </c>
    </row>
    <row r="1518" spans="1:39" customFormat="1" ht="12.75">
      <c r="A1518">
        <v>9539807</v>
      </c>
      <c r="B1518" t="s">
        <v>6347</v>
      </c>
      <c r="C1518" t="s">
        <v>492</v>
      </c>
      <c r="D1518">
        <v>9539807</v>
      </c>
      <c r="E1518" t="s">
        <v>166</v>
      </c>
      <c r="F1518" t="s">
        <v>166</v>
      </c>
      <c r="H1518" s="507">
        <v>41025</v>
      </c>
      <c r="I1518" t="s">
        <v>245</v>
      </c>
      <c r="J1518">
        <v>-11</v>
      </c>
      <c r="K1518" t="s">
        <v>168</v>
      </c>
      <c r="M1518" t="s">
        <v>232</v>
      </c>
      <c r="N1518">
        <v>8950479</v>
      </c>
      <c r="O1518" t="s">
        <v>516</v>
      </c>
      <c r="P1518" s="507">
        <v>44818</v>
      </c>
      <c r="Q1518" t="s">
        <v>187</v>
      </c>
      <c r="R1518" s="507">
        <v>44454</v>
      </c>
      <c r="T1518" t="s">
        <v>5765</v>
      </c>
      <c r="U1518">
        <v>539</v>
      </c>
      <c r="X1518">
        <v>5</v>
      </c>
      <c r="Y1518" t="s">
        <v>259</v>
      </c>
      <c r="AC1518" t="s">
        <v>177</v>
      </c>
      <c r="AD1518" t="s">
        <v>9714</v>
      </c>
      <c r="AE1518">
        <v>95220</v>
      </c>
      <c r="AF1518" t="s">
        <v>12433</v>
      </c>
      <c r="AI1518">
        <v>975480835</v>
      </c>
      <c r="AJ1518">
        <v>662690067</v>
      </c>
      <c r="AK1518" t="s">
        <v>3973</v>
      </c>
      <c r="AL1518">
        <v>0</v>
      </c>
      <c r="AM1518">
        <v>0</v>
      </c>
    </row>
    <row r="1519" spans="1:39" customFormat="1" ht="12.75">
      <c r="A1519">
        <v>9248495</v>
      </c>
      <c r="B1519" t="s">
        <v>1262</v>
      </c>
      <c r="C1519" t="s">
        <v>1263</v>
      </c>
      <c r="D1519">
        <v>9248495</v>
      </c>
      <c r="E1519" t="s">
        <v>166</v>
      </c>
      <c r="F1519" t="s">
        <v>166</v>
      </c>
      <c r="H1519" s="507">
        <v>39425</v>
      </c>
      <c r="I1519" t="s">
        <v>227</v>
      </c>
      <c r="J1519">
        <v>-16</v>
      </c>
      <c r="K1519" t="s">
        <v>8</v>
      </c>
      <c r="M1519" t="s">
        <v>203</v>
      </c>
      <c r="N1519">
        <v>8920111</v>
      </c>
      <c r="O1519" t="s">
        <v>544</v>
      </c>
      <c r="P1519" s="507">
        <v>44804</v>
      </c>
      <c r="Q1519" t="s">
        <v>187</v>
      </c>
      <c r="R1519" s="507">
        <v>42262</v>
      </c>
      <c r="S1519" s="507">
        <v>44800</v>
      </c>
      <c r="T1519" t="s">
        <v>181</v>
      </c>
      <c r="U1519">
        <v>1149</v>
      </c>
      <c r="X1519">
        <v>11</v>
      </c>
      <c r="Y1519" t="s">
        <v>259</v>
      </c>
      <c r="AC1519" t="s">
        <v>177</v>
      </c>
      <c r="AD1519" t="s">
        <v>10294</v>
      </c>
      <c r="AE1519">
        <v>92140</v>
      </c>
      <c r="AF1519" t="s">
        <v>12434</v>
      </c>
      <c r="AH1519" t="s">
        <v>10606</v>
      </c>
      <c r="AI1519">
        <v>146448793</v>
      </c>
      <c r="AJ1519">
        <v>667009616</v>
      </c>
      <c r="AK1519" t="s">
        <v>4223</v>
      </c>
      <c r="AL1519">
        <v>0</v>
      </c>
      <c r="AM1519">
        <v>0</v>
      </c>
    </row>
    <row r="1520" spans="1:39" customFormat="1" ht="12.75">
      <c r="A1520">
        <v>9431488</v>
      </c>
      <c r="B1520" t="s">
        <v>1264</v>
      </c>
      <c r="C1520" t="s">
        <v>344</v>
      </c>
      <c r="D1520">
        <v>9431488</v>
      </c>
      <c r="E1520" t="s">
        <v>166</v>
      </c>
      <c r="F1520" t="s">
        <v>166</v>
      </c>
      <c r="H1520" s="507">
        <v>34839</v>
      </c>
      <c r="I1520" t="s">
        <v>167</v>
      </c>
      <c r="J1520">
        <v>-40</v>
      </c>
      <c r="K1520" t="s">
        <v>168</v>
      </c>
      <c r="M1520" t="s">
        <v>246</v>
      </c>
      <c r="N1520">
        <v>8941282</v>
      </c>
      <c r="O1520" t="s">
        <v>3557</v>
      </c>
      <c r="P1520" s="507">
        <v>44823</v>
      </c>
      <c r="Q1520" t="s">
        <v>187</v>
      </c>
      <c r="R1520" s="507">
        <v>39339</v>
      </c>
      <c r="S1520" s="507">
        <v>44095</v>
      </c>
      <c r="T1520" t="s">
        <v>7255</v>
      </c>
      <c r="U1520">
        <v>1735</v>
      </c>
      <c r="X1520">
        <v>17</v>
      </c>
      <c r="Y1520" t="s">
        <v>259</v>
      </c>
      <c r="AC1520" t="s">
        <v>177</v>
      </c>
      <c r="AD1520" t="s">
        <v>10830</v>
      </c>
      <c r="AE1520">
        <v>94230</v>
      </c>
      <c r="AF1520" t="s">
        <v>12435</v>
      </c>
      <c r="AI1520">
        <v>699737298</v>
      </c>
      <c r="AK1520" t="s">
        <v>5758</v>
      </c>
      <c r="AL1520">
        <v>0</v>
      </c>
      <c r="AM1520">
        <v>0</v>
      </c>
    </row>
    <row r="1521" spans="1:39" customFormat="1" ht="12.75">
      <c r="A1521">
        <v>7840811</v>
      </c>
      <c r="B1521" t="s">
        <v>7580</v>
      </c>
      <c r="C1521" t="s">
        <v>1300</v>
      </c>
      <c r="D1521">
        <v>7840811</v>
      </c>
      <c r="E1521" t="s">
        <v>166</v>
      </c>
      <c r="F1521" t="s">
        <v>166</v>
      </c>
      <c r="H1521" s="507">
        <v>35030</v>
      </c>
      <c r="I1521" t="s">
        <v>167</v>
      </c>
      <c r="J1521">
        <v>-40</v>
      </c>
      <c r="K1521" t="s">
        <v>168</v>
      </c>
      <c r="M1521" t="s">
        <v>238</v>
      </c>
      <c r="N1521">
        <v>8780080</v>
      </c>
      <c r="O1521" t="s">
        <v>555</v>
      </c>
      <c r="P1521" s="507">
        <v>44815</v>
      </c>
      <c r="Q1521" t="s">
        <v>187</v>
      </c>
      <c r="R1521" s="507">
        <v>38266</v>
      </c>
      <c r="S1521" s="507">
        <v>43970</v>
      </c>
      <c r="T1521" t="s">
        <v>7255</v>
      </c>
      <c r="U1521">
        <v>2010</v>
      </c>
      <c r="X1521">
        <v>20</v>
      </c>
      <c r="Y1521" t="s">
        <v>259</v>
      </c>
      <c r="AB1521" s="507">
        <v>44743</v>
      </c>
      <c r="AC1521" t="s">
        <v>177</v>
      </c>
      <c r="AD1521" t="s">
        <v>12436</v>
      </c>
      <c r="AE1521">
        <v>13002</v>
      </c>
      <c r="AF1521" t="s">
        <v>12437</v>
      </c>
      <c r="AJ1521">
        <v>782999012</v>
      </c>
      <c r="AK1521" t="s">
        <v>7581</v>
      </c>
      <c r="AL1521">
        <v>0</v>
      </c>
      <c r="AM1521">
        <v>0</v>
      </c>
    </row>
    <row r="1522" spans="1:39" customFormat="1" ht="12.75">
      <c r="A1522">
        <v>4535581</v>
      </c>
      <c r="B1522" t="s">
        <v>12438</v>
      </c>
      <c r="C1522" t="s">
        <v>784</v>
      </c>
      <c r="D1522">
        <v>4535581</v>
      </c>
      <c r="E1522" t="s">
        <v>169</v>
      </c>
      <c r="H1522" s="507">
        <v>41285</v>
      </c>
      <c r="I1522" t="s">
        <v>251</v>
      </c>
      <c r="J1522">
        <v>-10</v>
      </c>
      <c r="K1522" t="s">
        <v>8</v>
      </c>
      <c r="M1522" t="s">
        <v>2764</v>
      </c>
      <c r="N1522">
        <v>4450617</v>
      </c>
      <c r="O1522" t="s">
        <v>2798</v>
      </c>
      <c r="P1522" s="507">
        <v>44847</v>
      </c>
      <c r="Q1522" t="s">
        <v>187</v>
      </c>
      <c r="R1522" s="507">
        <v>44847</v>
      </c>
      <c r="T1522" t="s">
        <v>5765</v>
      </c>
      <c r="U1522">
        <v>500</v>
      </c>
      <c r="X1522">
        <v>5</v>
      </c>
      <c r="Y1522" t="s">
        <v>259</v>
      </c>
      <c r="AC1522" t="s">
        <v>177</v>
      </c>
      <c r="AD1522" t="s">
        <v>12439</v>
      </c>
      <c r="AE1522">
        <v>45270</v>
      </c>
      <c r="AF1522" t="s">
        <v>12440</v>
      </c>
      <c r="AI1522">
        <v>238923308</v>
      </c>
      <c r="AJ1522">
        <v>662832383</v>
      </c>
      <c r="AK1522" t="s">
        <v>12441</v>
      </c>
      <c r="AL1522">
        <v>0</v>
      </c>
      <c r="AM1522">
        <v>0</v>
      </c>
    </row>
    <row r="1523" spans="1:39" customFormat="1" ht="12.75">
      <c r="A1523">
        <v>9150682</v>
      </c>
      <c r="B1523" t="s">
        <v>7582</v>
      </c>
      <c r="C1523" t="s">
        <v>740</v>
      </c>
      <c r="D1523">
        <v>9150682</v>
      </c>
      <c r="E1523" t="s">
        <v>169</v>
      </c>
      <c r="F1523" t="s">
        <v>166</v>
      </c>
      <c r="H1523" s="507">
        <v>41212</v>
      </c>
      <c r="I1523" t="s">
        <v>245</v>
      </c>
      <c r="J1523">
        <v>-11</v>
      </c>
      <c r="K1523" t="s">
        <v>8</v>
      </c>
      <c r="M1523" t="s">
        <v>275</v>
      </c>
      <c r="N1523">
        <v>8910861</v>
      </c>
      <c r="O1523" t="s">
        <v>3563</v>
      </c>
      <c r="P1523" s="507">
        <v>44817</v>
      </c>
      <c r="Q1523" t="s">
        <v>187</v>
      </c>
      <c r="R1523" s="507">
        <v>44475</v>
      </c>
      <c r="T1523" t="s">
        <v>5765</v>
      </c>
      <c r="U1523">
        <v>500</v>
      </c>
      <c r="X1523">
        <v>5</v>
      </c>
      <c r="Y1523" t="s">
        <v>259</v>
      </c>
      <c r="AC1523" t="s">
        <v>177</v>
      </c>
      <c r="AD1523" t="s">
        <v>11279</v>
      </c>
      <c r="AE1523">
        <v>91430</v>
      </c>
      <c r="AF1523" t="s">
        <v>12442</v>
      </c>
      <c r="AJ1523">
        <v>664346554</v>
      </c>
      <c r="AK1523" t="s">
        <v>7583</v>
      </c>
      <c r="AL1523">
        <v>0</v>
      </c>
      <c r="AM1523">
        <v>0</v>
      </c>
    </row>
    <row r="1524" spans="1:39" customFormat="1" ht="12.75">
      <c r="A1524">
        <v>9150684</v>
      </c>
      <c r="B1524" t="s">
        <v>7582</v>
      </c>
      <c r="C1524" t="s">
        <v>921</v>
      </c>
      <c r="D1524">
        <v>9150684</v>
      </c>
      <c r="E1524" t="s">
        <v>169</v>
      </c>
      <c r="F1524" t="s">
        <v>169</v>
      </c>
      <c r="H1524" s="507">
        <v>42540</v>
      </c>
      <c r="I1524" t="s">
        <v>169</v>
      </c>
      <c r="J1524">
        <v>-9</v>
      </c>
      <c r="K1524" t="s">
        <v>8</v>
      </c>
      <c r="M1524" t="s">
        <v>275</v>
      </c>
      <c r="N1524">
        <v>8910861</v>
      </c>
      <c r="O1524" t="s">
        <v>3563</v>
      </c>
      <c r="P1524" s="507">
        <v>44817</v>
      </c>
      <c r="Q1524" t="s">
        <v>187</v>
      </c>
      <c r="R1524" s="507">
        <v>44475</v>
      </c>
      <c r="T1524" t="s">
        <v>5765</v>
      </c>
      <c r="U1524">
        <v>500</v>
      </c>
      <c r="X1524">
        <v>5</v>
      </c>
      <c r="Y1524" t="s">
        <v>259</v>
      </c>
      <c r="AC1524" t="s">
        <v>177</v>
      </c>
      <c r="AD1524" t="s">
        <v>11279</v>
      </c>
      <c r="AE1524">
        <v>91430</v>
      </c>
      <c r="AF1524" t="s">
        <v>12442</v>
      </c>
      <c r="AJ1524">
        <v>664346554</v>
      </c>
      <c r="AK1524" t="s">
        <v>7583</v>
      </c>
      <c r="AL1524">
        <v>0</v>
      </c>
      <c r="AM1524">
        <v>0</v>
      </c>
    </row>
    <row r="1525" spans="1:39" customFormat="1" ht="12.75">
      <c r="A1525">
        <v>5328669</v>
      </c>
      <c r="B1525" t="s">
        <v>9483</v>
      </c>
      <c r="C1525" t="s">
        <v>1640</v>
      </c>
      <c r="D1525">
        <v>5328669</v>
      </c>
      <c r="E1525" t="s">
        <v>169</v>
      </c>
      <c r="H1525" s="507">
        <v>41649</v>
      </c>
      <c r="I1525" t="s">
        <v>169</v>
      </c>
      <c r="J1525">
        <v>-9</v>
      </c>
      <c r="K1525" t="s">
        <v>8</v>
      </c>
      <c r="M1525" t="s">
        <v>2155</v>
      </c>
      <c r="N1525">
        <v>12530021</v>
      </c>
      <c r="O1525" t="s">
        <v>3670</v>
      </c>
      <c r="P1525" s="507">
        <v>44810</v>
      </c>
      <c r="Q1525" t="s">
        <v>187</v>
      </c>
      <c r="R1525" s="507">
        <v>44810</v>
      </c>
      <c r="T1525" t="s">
        <v>5765</v>
      </c>
      <c r="U1525">
        <v>500</v>
      </c>
      <c r="X1525">
        <v>5</v>
      </c>
      <c r="Y1525" t="s">
        <v>259</v>
      </c>
      <c r="AC1525" t="s">
        <v>177</v>
      </c>
      <c r="AD1525" t="s">
        <v>12443</v>
      </c>
      <c r="AE1525">
        <v>53170</v>
      </c>
      <c r="AF1525" t="s">
        <v>12444</v>
      </c>
      <c r="AJ1525">
        <v>630451440</v>
      </c>
      <c r="AK1525" t="s">
        <v>9484</v>
      </c>
      <c r="AL1525">
        <v>0</v>
      </c>
      <c r="AM1525">
        <v>0</v>
      </c>
    </row>
    <row r="1526" spans="1:39" customFormat="1" ht="12.75">
      <c r="A1526">
        <v>7226393</v>
      </c>
      <c r="B1526" t="s">
        <v>7585</v>
      </c>
      <c r="C1526" t="s">
        <v>580</v>
      </c>
      <c r="D1526">
        <v>7226393</v>
      </c>
      <c r="E1526" t="s">
        <v>169</v>
      </c>
      <c r="H1526" s="507">
        <v>43091</v>
      </c>
      <c r="I1526" t="s">
        <v>169</v>
      </c>
      <c r="J1526">
        <v>-9</v>
      </c>
      <c r="K1526" t="s">
        <v>8</v>
      </c>
      <c r="M1526" t="s">
        <v>2152</v>
      </c>
      <c r="N1526">
        <v>12720050</v>
      </c>
      <c r="O1526" t="s">
        <v>3867</v>
      </c>
      <c r="P1526" s="507">
        <v>44808</v>
      </c>
      <c r="Q1526" t="s">
        <v>187</v>
      </c>
      <c r="R1526" s="507">
        <v>44808</v>
      </c>
      <c r="T1526" t="s">
        <v>5765</v>
      </c>
      <c r="U1526">
        <v>500</v>
      </c>
      <c r="X1526">
        <v>5</v>
      </c>
      <c r="Y1526" t="s">
        <v>259</v>
      </c>
      <c r="AC1526" t="s">
        <v>177</v>
      </c>
      <c r="AD1526" t="s">
        <v>10102</v>
      </c>
      <c r="AE1526">
        <v>72000</v>
      </c>
      <c r="AF1526" t="s">
        <v>12445</v>
      </c>
      <c r="AJ1526">
        <v>661960220</v>
      </c>
      <c r="AK1526" t="s">
        <v>9485</v>
      </c>
      <c r="AL1526">
        <v>0</v>
      </c>
      <c r="AM1526">
        <v>0</v>
      </c>
    </row>
    <row r="1527" spans="1:39" customFormat="1" ht="12.75">
      <c r="A1527">
        <v>3733804</v>
      </c>
      <c r="B1527" t="s">
        <v>7586</v>
      </c>
      <c r="C1527" t="s">
        <v>580</v>
      </c>
      <c r="D1527">
        <v>3733804</v>
      </c>
      <c r="E1527" t="s">
        <v>169</v>
      </c>
      <c r="H1527" s="507">
        <v>42182</v>
      </c>
      <c r="I1527" t="s">
        <v>169</v>
      </c>
      <c r="J1527">
        <v>-9</v>
      </c>
      <c r="K1527" t="s">
        <v>8</v>
      </c>
      <c r="M1527" t="s">
        <v>175</v>
      </c>
      <c r="N1527">
        <v>4370002</v>
      </c>
      <c r="O1527" t="s">
        <v>2769</v>
      </c>
      <c r="P1527" s="507">
        <v>44777</v>
      </c>
      <c r="Q1527" t="s">
        <v>187</v>
      </c>
      <c r="R1527" s="507">
        <v>44777</v>
      </c>
      <c r="T1527" t="s">
        <v>5765</v>
      </c>
      <c r="U1527">
        <v>500</v>
      </c>
      <c r="X1527">
        <v>5</v>
      </c>
      <c r="Y1527" t="s">
        <v>259</v>
      </c>
      <c r="AC1527" t="s">
        <v>177</v>
      </c>
      <c r="AD1527" t="s">
        <v>10452</v>
      </c>
      <c r="AE1527">
        <v>37300</v>
      </c>
      <c r="AF1527" t="s">
        <v>12446</v>
      </c>
      <c r="AJ1527">
        <v>619733351</v>
      </c>
      <c r="AK1527" t="s">
        <v>7587</v>
      </c>
      <c r="AL1527">
        <v>0</v>
      </c>
      <c r="AM1527">
        <v>0</v>
      </c>
    </row>
    <row r="1528" spans="1:39" customFormat="1" ht="12.75">
      <c r="A1528">
        <v>3734598</v>
      </c>
      <c r="B1528" t="s">
        <v>1267</v>
      </c>
      <c r="C1528" t="s">
        <v>1182</v>
      </c>
      <c r="D1528">
        <v>3734598</v>
      </c>
      <c r="E1528" t="s">
        <v>169</v>
      </c>
      <c r="H1528" s="507">
        <v>42404</v>
      </c>
      <c r="I1528" t="s">
        <v>169</v>
      </c>
      <c r="J1528">
        <v>-9</v>
      </c>
      <c r="K1528" t="s">
        <v>8</v>
      </c>
      <c r="M1528" t="s">
        <v>175</v>
      </c>
      <c r="N1528">
        <v>4370681</v>
      </c>
      <c r="O1528" t="s">
        <v>2830</v>
      </c>
      <c r="P1528" s="507">
        <v>44849</v>
      </c>
      <c r="Q1528" t="s">
        <v>187</v>
      </c>
      <c r="R1528" s="507">
        <v>44849</v>
      </c>
      <c r="S1528" s="507">
        <v>44816</v>
      </c>
      <c r="T1528" t="s">
        <v>181</v>
      </c>
      <c r="U1528">
        <v>500</v>
      </c>
      <c r="X1528">
        <v>5</v>
      </c>
      <c r="Y1528" t="s">
        <v>259</v>
      </c>
      <c r="AC1528" t="s">
        <v>177</v>
      </c>
      <c r="AD1528" t="s">
        <v>12447</v>
      </c>
      <c r="AE1528">
        <v>37230</v>
      </c>
      <c r="AF1528" t="s">
        <v>12448</v>
      </c>
      <c r="AJ1528">
        <v>689583414</v>
      </c>
      <c r="AK1528" t="s">
        <v>7588</v>
      </c>
      <c r="AL1528">
        <v>0</v>
      </c>
      <c r="AM1528">
        <v>0</v>
      </c>
    </row>
    <row r="1529" spans="1:39" customFormat="1" ht="12.75">
      <c r="A1529">
        <v>3733355</v>
      </c>
      <c r="B1529" t="s">
        <v>1267</v>
      </c>
      <c r="C1529" t="s">
        <v>704</v>
      </c>
      <c r="D1529">
        <v>3733355</v>
      </c>
      <c r="E1529" t="s">
        <v>169</v>
      </c>
      <c r="F1529" t="s">
        <v>169</v>
      </c>
      <c r="H1529" s="507">
        <v>41917</v>
      </c>
      <c r="I1529" t="s">
        <v>169</v>
      </c>
      <c r="J1529">
        <v>-9</v>
      </c>
      <c r="K1529" t="s">
        <v>8</v>
      </c>
      <c r="M1529" t="s">
        <v>175</v>
      </c>
      <c r="N1529">
        <v>4370681</v>
      </c>
      <c r="O1529" t="s">
        <v>2830</v>
      </c>
      <c r="P1529" s="507">
        <v>44849</v>
      </c>
      <c r="Q1529" t="s">
        <v>187</v>
      </c>
      <c r="R1529" s="507">
        <v>44524</v>
      </c>
      <c r="T1529" t="s">
        <v>5765</v>
      </c>
      <c r="U1529">
        <v>500</v>
      </c>
      <c r="X1529">
        <v>5</v>
      </c>
      <c r="Y1529" t="s">
        <v>259</v>
      </c>
      <c r="AC1529" t="s">
        <v>177</v>
      </c>
      <c r="AD1529" t="s">
        <v>12447</v>
      </c>
      <c r="AE1529">
        <v>37230</v>
      </c>
      <c r="AF1529">
        <v>1</v>
      </c>
      <c r="AH1529" t="s">
        <v>12449</v>
      </c>
      <c r="AJ1529">
        <v>689583414</v>
      </c>
      <c r="AK1529" t="s">
        <v>7588</v>
      </c>
      <c r="AL1529">
        <v>0</v>
      </c>
      <c r="AM1529">
        <v>0</v>
      </c>
    </row>
    <row r="1530" spans="1:39" customFormat="1" ht="12.75">
      <c r="A1530">
        <v>954224</v>
      </c>
      <c r="B1530" t="s">
        <v>3597</v>
      </c>
      <c r="C1530" t="s">
        <v>3598</v>
      </c>
      <c r="D1530">
        <v>954224</v>
      </c>
      <c r="E1530" t="s">
        <v>166</v>
      </c>
      <c r="F1530" t="s">
        <v>166</v>
      </c>
      <c r="H1530" s="507">
        <v>26746</v>
      </c>
      <c r="I1530" t="s">
        <v>192</v>
      </c>
      <c r="J1530">
        <v>-50</v>
      </c>
      <c r="K1530" t="s">
        <v>168</v>
      </c>
      <c r="M1530" t="s">
        <v>232</v>
      </c>
      <c r="N1530">
        <v>8950481</v>
      </c>
      <c r="O1530" t="s">
        <v>457</v>
      </c>
      <c r="P1530" s="507">
        <v>44815</v>
      </c>
      <c r="Q1530" t="s">
        <v>187</v>
      </c>
      <c r="R1530" s="507">
        <v>37432</v>
      </c>
      <c r="S1530" s="507">
        <v>44812</v>
      </c>
      <c r="T1530" t="s">
        <v>181</v>
      </c>
      <c r="U1530">
        <v>1986</v>
      </c>
      <c r="X1530">
        <v>19</v>
      </c>
      <c r="Y1530" t="s">
        <v>259</v>
      </c>
      <c r="AB1530" s="507">
        <v>44378</v>
      </c>
      <c r="AC1530" t="s">
        <v>177</v>
      </c>
      <c r="AD1530" t="s">
        <v>12450</v>
      </c>
      <c r="AE1530">
        <v>95340</v>
      </c>
      <c r="AF1530" t="s">
        <v>12451</v>
      </c>
      <c r="AJ1530">
        <v>699020544</v>
      </c>
      <c r="AK1530" t="s">
        <v>4224</v>
      </c>
      <c r="AL1530">
        <v>0</v>
      </c>
      <c r="AM1530">
        <v>0</v>
      </c>
    </row>
    <row r="1531" spans="1:39" customFormat="1" ht="12.75">
      <c r="A1531">
        <v>4936524</v>
      </c>
      <c r="B1531" t="s">
        <v>2475</v>
      </c>
      <c r="C1531" t="s">
        <v>400</v>
      </c>
      <c r="D1531">
        <v>4936524</v>
      </c>
      <c r="E1531" t="s">
        <v>166</v>
      </c>
      <c r="F1531" t="s">
        <v>166</v>
      </c>
      <c r="H1531" s="507">
        <v>39816</v>
      </c>
      <c r="I1531" t="s">
        <v>340</v>
      </c>
      <c r="J1531">
        <v>-14</v>
      </c>
      <c r="K1531" t="s">
        <v>168</v>
      </c>
      <c r="M1531" t="s">
        <v>236</v>
      </c>
      <c r="N1531">
        <v>12490066</v>
      </c>
      <c r="O1531" t="s">
        <v>2150</v>
      </c>
      <c r="P1531" s="507">
        <v>44810</v>
      </c>
      <c r="Q1531" t="s">
        <v>187</v>
      </c>
      <c r="R1531" s="507">
        <v>42299</v>
      </c>
      <c r="T1531" t="s">
        <v>5765</v>
      </c>
      <c r="U1531">
        <v>1061</v>
      </c>
      <c r="X1531">
        <v>10</v>
      </c>
      <c r="Y1531" t="s">
        <v>259</v>
      </c>
      <c r="AC1531" t="s">
        <v>177</v>
      </c>
      <c r="AD1531" t="s">
        <v>12452</v>
      </c>
      <c r="AE1531">
        <v>49230</v>
      </c>
      <c r="AF1531" t="s">
        <v>12453</v>
      </c>
      <c r="AI1531">
        <v>241280298</v>
      </c>
      <c r="AJ1531">
        <v>664804254</v>
      </c>
      <c r="AK1531" t="s">
        <v>4917</v>
      </c>
      <c r="AL1531">
        <v>0</v>
      </c>
      <c r="AM1531">
        <v>0</v>
      </c>
    </row>
    <row r="1532" spans="1:39" customFormat="1" ht="12.75">
      <c r="A1532">
        <v>9218458</v>
      </c>
      <c r="B1532" t="s">
        <v>1268</v>
      </c>
      <c r="C1532" t="s">
        <v>1269</v>
      </c>
      <c r="D1532">
        <v>9218458</v>
      </c>
      <c r="E1532" t="s">
        <v>166</v>
      </c>
      <c r="F1532" t="s">
        <v>166</v>
      </c>
      <c r="H1532" s="507">
        <v>29236</v>
      </c>
      <c r="I1532" t="s">
        <v>192</v>
      </c>
      <c r="J1532">
        <v>-50</v>
      </c>
      <c r="K1532" t="s">
        <v>168</v>
      </c>
      <c r="M1532" t="s">
        <v>203</v>
      </c>
      <c r="N1532">
        <v>8920309</v>
      </c>
      <c r="O1532" t="s">
        <v>331</v>
      </c>
      <c r="P1532" s="507">
        <v>44812</v>
      </c>
      <c r="Q1532" t="s">
        <v>187</v>
      </c>
      <c r="R1532" s="507">
        <v>37432</v>
      </c>
      <c r="S1532" s="507">
        <v>44809</v>
      </c>
      <c r="T1532" t="s">
        <v>181</v>
      </c>
      <c r="U1532">
        <v>2039</v>
      </c>
      <c r="V1532" t="s">
        <v>172</v>
      </c>
      <c r="W1532">
        <v>998</v>
      </c>
      <c r="X1532" t="s">
        <v>173</v>
      </c>
      <c r="Y1532" t="s">
        <v>259</v>
      </c>
      <c r="AC1532" t="s">
        <v>177</v>
      </c>
      <c r="AD1532" t="s">
        <v>11031</v>
      </c>
      <c r="AE1532">
        <v>75016</v>
      </c>
      <c r="AF1532" t="s">
        <v>12454</v>
      </c>
      <c r="AK1532" t="s">
        <v>4225</v>
      </c>
      <c r="AL1532">
        <v>0</v>
      </c>
      <c r="AM1532">
        <v>0</v>
      </c>
    </row>
    <row r="1533" spans="1:39" customFormat="1" ht="12.75">
      <c r="A1533">
        <v>7735609</v>
      </c>
      <c r="B1533" t="s">
        <v>8742</v>
      </c>
      <c r="C1533" t="s">
        <v>8743</v>
      </c>
      <c r="D1533">
        <v>7735609</v>
      </c>
      <c r="E1533" t="s">
        <v>169</v>
      </c>
      <c r="H1533" s="507">
        <v>41221</v>
      </c>
      <c r="I1533" t="s">
        <v>245</v>
      </c>
      <c r="J1533">
        <v>-11</v>
      </c>
      <c r="K1533" t="s">
        <v>8</v>
      </c>
      <c r="M1533" t="s">
        <v>206</v>
      </c>
      <c r="N1533">
        <v>8770911</v>
      </c>
      <c r="O1533" t="s">
        <v>5783</v>
      </c>
      <c r="P1533" s="507">
        <v>44823</v>
      </c>
      <c r="Q1533" t="s">
        <v>187</v>
      </c>
      <c r="R1533" s="507">
        <v>44823</v>
      </c>
      <c r="S1533" s="507">
        <v>44818</v>
      </c>
      <c r="T1533" t="s">
        <v>181</v>
      </c>
      <c r="U1533">
        <v>500</v>
      </c>
      <c r="X1533">
        <v>5</v>
      </c>
      <c r="Y1533" t="s">
        <v>259</v>
      </c>
      <c r="AC1533" t="s">
        <v>177</v>
      </c>
      <c r="AD1533" t="s">
        <v>10832</v>
      </c>
      <c r="AE1533">
        <v>77178</v>
      </c>
      <c r="AF1533" t="s">
        <v>12455</v>
      </c>
      <c r="AG1533" t="s">
        <v>12456</v>
      </c>
      <c r="AJ1533">
        <v>768688483</v>
      </c>
      <c r="AK1533" t="s">
        <v>8744</v>
      </c>
      <c r="AL1533">
        <v>0</v>
      </c>
      <c r="AM1533">
        <v>0</v>
      </c>
    </row>
    <row r="1534" spans="1:39" customFormat="1" ht="12.75">
      <c r="A1534">
        <v>7735610</v>
      </c>
      <c r="B1534" t="s">
        <v>8742</v>
      </c>
      <c r="C1534" t="s">
        <v>8745</v>
      </c>
      <c r="D1534">
        <v>7735610</v>
      </c>
      <c r="E1534" t="s">
        <v>169</v>
      </c>
      <c r="H1534" s="507">
        <v>41816</v>
      </c>
      <c r="I1534" t="s">
        <v>169</v>
      </c>
      <c r="J1534">
        <v>-9</v>
      </c>
      <c r="K1534" t="s">
        <v>8</v>
      </c>
      <c r="M1534" t="s">
        <v>206</v>
      </c>
      <c r="N1534">
        <v>8770911</v>
      </c>
      <c r="O1534" t="s">
        <v>5783</v>
      </c>
      <c r="P1534" s="507">
        <v>44823</v>
      </c>
      <c r="Q1534" t="s">
        <v>187</v>
      </c>
      <c r="R1534" s="507">
        <v>44823</v>
      </c>
      <c r="S1534" s="507">
        <v>44818</v>
      </c>
      <c r="T1534" t="s">
        <v>181</v>
      </c>
      <c r="U1534">
        <v>500</v>
      </c>
      <c r="X1534">
        <v>5</v>
      </c>
      <c r="Y1534" t="s">
        <v>259</v>
      </c>
      <c r="AC1534" t="s">
        <v>177</v>
      </c>
      <c r="AD1534" t="s">
        <v>10832</v>
      </c>
      <c r="AE1534">
        <v>77178</v>
      </c>
      <c r="AF1534" t="s">
        <v>12455</v>
      </c>
      <c r="AG1534" t="s">
        <v>12456</v>
      </c>
      <c r="AJ1534">
        <v>768688483</v>
      </c>
      <c r="AK1534" t="s">
        <v>8744</v>
      </c>
      <c r="AL1534">
        <v>0</v>
      </c>
      <c r="AM1534">
        <v>0</v>
      </c>
    </row>
    <row r="1535" spans="1:39" customFormat="1" ht="12.75">
      <c r="A1535">
        <v>4463736</v>
      </c>
      <c r="B1535" t="s">
        <v>9486</v>
      </c>
      <c r="C1535" t="s">
        <v>1426</v>
      </c>
      <c r="D1535">
        <v>4463736</v>
      </c>
      <c r="E1535" t="s">
        <v>169</v>
      </c>
      <c r="H1535" s="507">
        <v>41967</v>
      </c>
      <c r="I1535" t="s">
        <v>169</v>
      </c>
      <c r="J1535">
        <v>-9</v>
      </c>
      <c r="K1535" t="s">
        <v>8</v>
      </c>
      <c r="M1535" t="s">
        <v>228</v>
      </c>
      <c r="N1535">
        <v>12440141</v>
      </c>
      <c r="O1535" t="s">
        <v>3861</v>
      </c>
      <c r="P1535" s="507">
        <v>44824</v>
      </c>
      <c r="Q1535" t="s">
        <v>187</v>
      </c>
      <c r="R1535" s="507">
        <v>44824</v>
      </c>
      <c r="T1535" t="s">
        <v>5765</v>
      </c>
      <c r="U1535">
        <v>500</v>
      </c>
      <c r="X1535">
        <v>5</v>
      </c>
      <c r="Y1535" t="s">
        <v>259</v>
      </c>
      <c r="AC1535" t="s">
        <v>177</v>
      </c>
      <c r="AD1535" t="s">
        <v>12457</v>
      </c>
      <c r="AE1535">
        <v>44800</v>
      </c>
      <c r="AF1535" t="s">
        <v>12458</v>
      </c>
      <c r="AI1535">
        <v>676781191</v>
      </c>
      <c r="AJ1535">
        <v>676781191</v>
      </c>
      <c r="AK1535" t="s">
        <v>9487</v>
      </c>
      <c r="AL1535">
        <v>0</v>
      </c>
      <c r="AM1535">
        <v>0</v>
      </c>
    </row>
    <row r="1536" spans="1:39" customFormat="1" ht="12.75">
      <c r="A1536">
        <v>9237658</v>
      </c>
      <c r="B1536" t="s">
        <v>1270</v>
      </c>
      <c r="C1536" t="s">
        <v>268</v>
      </c>
      <c r="D1536">
        <v>9237658</v>
      </c>
      <c r="E1536" t="s">
        <v>166</v>
      </c>
      <c r="F1536" t="s">
        <v>166</v>
      </c>
      <c r="H1536" s="507">
        <v>36454</v>
      </c>
      <c r="I1536" t="s">
        <v>167</v>
      </c>
      <c r="J1536">
        <v>-40</v>
      </c>
      <c r="K1536" t="s">
        <v>8</v>
      </c>
      <c r="M1536" t="s">
        <v>203</v>
      </c>
      <c r="N1536">
        <v>8920067</v>
      </c>
      <c r="O1536" t="s">
        <v>577</v>
      </c>
      <c r="P1536" s="507">
        <v>44817</v>
      </c>
      <c r="Q1536" t="s">
        <v>187</v>
      </c>
      <c r="R1536" s="507">
        <v>39392</v>
      </c>
      <c r="S1536" s="507">
        <v>44335</v>
      </c>
      <c r="T1536" t="s">
        <v>7255</v>
      </c>
      <c r="U1536">
        <v>1557</v>
      </c>
      <c r="V1536" t="s">
        <v>172</v>
      </c>
      <c r="W1536">
        <v>287</v>
      </c>
      <c r="X1536" t="s">
        <v>173</v>
      </c>
      <c r="Y1536" t="s">
        <v>259</v>
      </c>
      <c r="AC1536" t="s">
        <v>177</v>
      </c>
      <c r="AD1536" t="s">
        <v>10610</v>
      </c>
      <c r="AE1536">
        <v>92360</v>
      </c>
      <c r="AF1536" t="s">
        <v>12459</v>
      </c>
      <c r="AG1536" t="s">
        <v>12460</v>
      </c>
      <c r="AK1536" t="s">
        <v>4226</v>
      </c>
      <c r="AL1536">
        <v>0</v>
      </c>
      <c r="AM1536">
        <v>0</v>
      </c>
    </row>
    <row r="1537" spans="1:39" customFormat="1" ht="12.75">
      <c r="A1537">
        <v>9515091</v>
      </c>
      <c r="B1537" t="s">
        <v>1271</v>
      </c>
      <c r="C1537" t="s">
        <v>666</v>
      </c>
      <c r="D1537">
        <v>9515091</v>
      </c>
      <c r="E1537" t="s">
        <v>166</v>
      </c>
      <c r="F1537" t="s">
        <v>166</v>
      </c>
      <c r="H1537" s="507">
        <v>31328</v>
      </c>
      <c r="I1537" t="s">
        <v>167</v>
      </c>
      <c r="J1537">
        <v>-40</v>
      </c>
      <c r="K1537" t="s">
        <v>8</v>
      </c>
      <c r="M1537" t="s">
        <v>232</v>
      </c>
      <c r="N1537">
        <v>8950553</v>
      </c>
      <c r="O1537" t="s">
        <v>255</v>
      </c>
      <c r="P1537" s="507">
        <v>44750</v>
      </c>
      <c r="Q1537" t="s">
        <v>187</v>
      </c>
      <c r="R1537" s="507">
        <v>37432</v>
      </c>
      <c r="S1537" s="507">
        <v>44746</v>
      </c>
      <c r="T1537" t="s">
        <v>181</v>
      </c>
      <c r="U1537">
        <v>1050</v>
      </c>
      <c r="X1537">
        <v>10</v>
      </c>
      <c r="Y1537" t="s">
        <v>259</v>
      </c>
      <c r="AB1537" s="507">
        <v>43647</v>
      </c>
      <c r="AC1537" t="s">
        <v>177</v>
      </c>
      <c r="AD1537" t="s">
        <v>12461</v>
      </c>
      <c r="AE1537">
        <v>95650</v>
      </c>
      <c r="AF1537" t="s">
        <v>12462</v>
      </c>
      <c r="AI1537">
        <v>139843680</v>
      </c>
      <c r="AJ1537">
        <v>674705808</v>
      </c>
      <c r="AK1537" t="s">
        <v>4227</v>
      </c>
      <c r="AL1537">
        <v>0</v>
      </c>
      <c r="AM1537">
        <v>0</v>
      </c>
    </row>
    <row r="1538" spans="1:39" customFormat="1" ht="12.75">
      <c r="A1538">
        <v>7890147</v>
      </c>
      <c r="B1538" t="s">
        <v>8746</v>
      </c>
      <c r="C1538" t="s">
        <v>740</v>
      </c>
      <c r="D1538">
        <v>7890147</v>
      </c>
      <c r="E1538" t="s">
        <v>169</v>
      </c>
      <c r="H1538" s="507">
        <v>40918</v>
      </c>
      <c r="I1538" t="s">
        <v>245</v>
      </c>
      <c r="J1538">
        <v>-11</v>
      </c>
      <c r="K1538" t="s">
        <v>8</v>
      </c>
      <c r="M1538" t="s">
        <v>238</v>
      </c>
      <c r="N1538">
        <v>8781471</v>
      </c>
      <c r="O1538" t="s">
        <v>522</v>
      </c>
      <c r="P1538" s="507">
        <v>44818</v>
      </c>
      <c r="Q1538" t="s">
        <v>187</v>
      </c>
      <c r="R1538" s="507">
        <v>44818</v>
      </c>
      <c r="T1538" t="s">
        <v>5765</v>
      </c>
      <c r="U1538">
        <v>500</v>
      </c>
      <c r="X1538">
        <v>5</v>
      </c>
      <c r="Y1538" t="s">
        <v>259</v>
      </c>
      <c r="AC1538" t="s">
        <v>177</v>
      </c>
      <c r="AD1538" t="s">
        <v>9893</v>
      </c>
      <c r="AE1538">
        <v>78510</v>
      </c>
      <c r="AF1538" t="s">
        <v>12463</v>
      </c>
      <c r="AK1538" t="s">
        <v>8747</v>
      </c>
      <c r="AL1538">
        <v>1</v>
      </c>
      <c r="AM1538">
        <v>0</v>
      </c>
    </row>
    <row r="1539" spans="1:39" customFormat="1" ht="12.75">
      <c r="A1539">
        <v>9324254</v>
      </c>
      <c r="B1539" t="s">
        <v>8748</v>
      </c>
      <c r="C1539" t="s">
        <v>339</v>
      </c>
      <c r="D1539">
        <v>9324254</v>
      </c>
      <c r="E1539" t="s">
        <v>169</v>
      </c>
      <c r="H1539" s="507">
        <v>41191</v>
      </c>
      <c r="I1539" t="s">
        <v>245</v>
      </c>
      <c r="J1539">
        <v>-11</v>
      </c>
      <c r="K1539" t="s">
        <v>8</v>
      </c>
      <c r="M1539" t="s">
        <v>170</v>
      </c>
      <c r="N1539">
        <v>8930009</v>
      </c>
      <c r="O1539" t="s">
        <v>1954</v>
      </c>
      <c r="P1539" s="507">
        <v>44825</v>
      </c>
      <c r="Q1539" t="s">
        <v>187</v>
      </c>
      <c r="R1539" s="507">
        <v>44825</v>
      </c>
      <c r="S1539" s="507">
        <v>44796</v>
      </c>
      <c r="T1539" t="s">
        <v>181</v>
      </c>
      <c r="U1539">
        <v>500</v>
      </c>
      <c r="X1539">
        <v>5</v>
      </c>
      <c r="Y1539" t="s">
        <v>259</v>
      </c>
      <c r="AC1539" t="s">
        <v>337</v>
      </c>
      <c r="AD1539" t="s">
        <v>11021</v>
      </c>
      <c r="AE1539">
        <v>93110</v>
      </c>
      <c r="AF1539" t="s">
        <v>12464</v>
      </c>
      <c r="AJ1539">
        <v>687929289</v>
      </c>
      <c r="AK1539" t="s">
        <v>8749</v>
      </c>
      <c r="AL1539">
        <v>0</v>
      </c>
      <c r="AM1539">
        <v>0</v>
      </c>
    </row>
    <row r="1540" spans="1:39" customFormat="1" ht="12.75">
      <c r="A1540">
        <v>9251437</v>
      </c>
      <c r="B1540" t="s">
        <v>3305</v>
      </c>
      <c r="C1540" t="s">
        <v>2112</v>
      </c>
      <c r="D1540">
        <v>9251437</v>
      </c>
      <c r="E1540" t="s">
        <v>166</v>
      </c>
      <c r="F1540" t="s">
        <v>166</v>
      </c>
      <c r="H1540" s="507">
        <v>39904</v>
      </c>
      <c r="I1540" t="s">
        <v>340</v>
      </c>
      <c r="J1540">
        <v>-14</v>
      </c>
      <c r="K1540" t="s">
        <v>8</v>
      </c>
      <c r="M1540" t="s">
        <v>203</v>
      </c>
      <c r="N1540">
        <v>8921190</v>
      </c>
      <c r="O1540" t="s">
        <v>204</v>
      </c>
      <c r="P1540" s="507">
        <v>44812</v>
      </c>
      <c r="Q1540" t="s">
        <v>187</v>
      </c>
      <c r="R1540" s="507">
        <v>42999</v>
      </c>
      <c r="T1540" t="s">
        <v>5765</v>
      </c>
      <c r="U1540">
        <v>722</v>
      </c>
      <c r="X1540">
        <v>7</v>
      </c>
      <c r="Y1540" t="s">
        <v>259</v>
      </c>
      <c r="AC1540" t="s">
        <v>177</v>
      </c>
      <c r="AD1540" t="s">
        <v>9699</v>
      </c>
      <c r="AE1540">
        <v>92130</v>
      </c>
      <c r="AF1540" t="s">
        <v>12465</v>
      </c>
      <c r="AJ1540">
        <v>612234448</v>
      </c>
      <c r="AK1540" t="s">
        <v>4228</v>
      </c>
      <c r="AL1540">
        <v>0</v>
      </c>
      <c r="AM1540">
        <v>0</v>
      </c>
    </row>
    <row r="1541" spans="1:39" customFormat="1" ht="12.75">
      <c r="A1541">
        <v>7721876</v>
      </c>
      <c r="B1541" t="s">
        <v>1272</v>
      </c>
      <c r="C1541" t="s">
        <v>450</v>
      </c>
      <c r="D1541">
        <v>7721876</v>
      </c>
      <c r="E1541" t="s">
        <v>166</v>
      </c>
      <c r="F1541" t="s">
        <v>166</v>
      </c>
      <c r="H1541" s="507">
        <v>37344</v>
      </c>
      <c r="I1541" t="s">
        <v>167</v>
      </c>
      <c r="J1541">
        <v>-40</v>
      </c>
      <c r="K1541" t="s">
        <v>168</v>
      </c>
      <c r="M1541" t="s">
        <v>206</v>
      </c>
      <c r="N1541">
        <v>8771184</v>
      </c>
      <c r="O1541" t="s">
        <v>285</v>
      </c>
      <c r="P1541" s="507">
        <v>44806</v>
      </c>
      <c r="Q1541" t="s">
        <v>187</v>
      </c>
      <c r="R1541" s="507">
        <v>39784</v>
      </c>
      <c r="S1541" s="507">
        <v>44797</v>
      </c>
      <c r="T1541" t="s">
        <v>181</v>
      </c>
      <c r="U1541">
        <v>2064</v>
      </c>
      <c r="V1541" t="s">
        <v>172</v>
      </c>
      <c r="W1541">
        <v>919</v>
      </c>
      <c r="X1541" t="s">
        <v>173</v>
      </c>
      <c r="Y1541" t="s">
        <v>259</v>
      </c>
      <c r="AC1541" t="s">
        <v>177</v>
      </c>
      <c r="AD1541" t="s">
        <v>12204</v>
      </c>
      <c r="AE1541">
        <v>77186</v>
      </c>
      <c r="AF1541" t="s">
        <v>12466</v>
      </c>
      <c r="AI1541">
        <v>160066671</v>
      </c>
      <c r="AJ1541">
        <v>664700186</v>
      </c>
      <c r="AK1541" t="s">
        <v>4229</v>
      </c>
      <c r="AL1541">
        <v>0</v>
      </c>
      <c r="AM1541">
        <v>0</v>
      </c>
    </row>
    <row r="1542" spans="1:39" customFormat="1" ht="12.75">
      <c r="A1542">
        <v>4115414</v>
      </c>
      <c r="B1542" t="s">
        <v>2476</v>
      </c>
      <c r="C1542" t="s">
        <v>495</v>
      </c>
      <c r="D1542">
        <v>4115414</v>
      </c>
      <c r="E1542" t="s">
        <v>169</v>
      </c>
      <c r="H1542" s="507">
        <v>42643</v>
      </c>
      <c r="I1542" t="s">
        <v>169</v>
      </c>
      <c r="J1542">
        <v>-9</v>
      </c>
      <c r="K1542" t="s">
        <v>8</v>
      </c>
      <c r="M1542" t="s">
        <v>2783</v>
      </c>
      <c r="N1542">
        <v>4410080</v>
      </c>
      <c r="O1542" t="s">
        <v>2786</v>
      </c>
      <c r="P1542" s="507">
        <v>44824</v>
      </c>
      <c r="Q1542" t="s">
        <v>187</v>
      </c>
      <c r="R1542" s="507">
        <v>44824</v>
      </c>
      <c r="T1542" t="s">
        <v>5765</v>
      </c>
      <c r="U1542">
        <v>500</v>
      </c>
      <c r="X1542">
        <v>5</v>
      </c>
      <c r="Y1542" t="s">
        <v>259</v>
      </c>
      <c r="AC1542" t="s">
        <v>177</v>
      </c>
      <c r="AD1542" t="s">
        <v>10253</v>
      </c>
      <c r="AE1542">
        <v>41500</v>
      </c>
      <c r="AF1542" t="s">
        <v>12467</v>
      </c>
      <c r="AK1542" t="s">
        <v>5518</v>
      </c>
      <c r="AL1542">
        <v>0</v>
      </c>
      <c r="AM1542">
        <v>0</v>
      </c>
    </row>
    <row r="1543" spans="1:39" customFormat="1" ht="12.75">
      <c r="A1543">
        <v>5322438</v>
      </c>
      <c r="B1543" t="s">
        <v>2477</v>
      </c>
      <c r="C1543" t="s">
        <v>310</v>
      </c>
      <c r="D1543">
        <v>5322438</v>
      </c>
      <c r="E1543" t="s">
        <v>166</v>
      </c>
      <c r="F1543" t="s">
        <v>166</v>
      </c>
      <c r="H1543" s="507">
        <v>37133</v>
      </c>
      <c r="I1543" t="s">
        <v>167</v>
      </c>
      <c r="J1543">
        <v>-40</v>
      </c>
      <c r="K1543" t="s">
        <v>8</v>
      </c>
      <c r="M1543" t="s">
        <v>2155</v>
      </c>
      <c r="N1543">
        <v>12530070</v>
      </c>
      <c r="O1543" t="s">
        <v>2309</v>
      </c>
      <c r="P1543" s="507">
        <v>44808</v>
      </c>
      <c r="Q1543" t="s">
        <v>187</v>
      </c>
      <c r="R1543" s="507">
        <v>40444</v>
      </c>
      <c r="S1543" s="507">
        <v>44077</v>
      </c>
      <c r="T1543" t="s">
        <v>7255</v>
      </c>
      <c r="U1543">
        <v>1262</v>
      </c>
      <c r="X1543">
        <v>12</v>
      </c>
      <c r="Y1543" t="s">
        <v>259</v>
      </c>
      <c r="AC1543" t="s">
        <v>177</v>
      </c>
      <c r="AD1543" t="s">
        <v>12147</v>
      </c>
      <c r="AE1543">
        <v>53410</v>
      </c>
      <c r="AF1543" t="s">
        <v>12468</v>
      </c>
      <c r="AI1543">
        <v>243018487</v>
      </c>
      <c r="AJ1543">
        <v>676764112</v>
      </c>
      <c r="AK1543" t="s">
        <v>8250</v>
      </c>
      <c r="AL1543">
        <v>0</v>
      </c>
      <c r="AM1543">
        <v>0</v>
      </c>
    </row>
    <row r="1544" spans="1:39" customFormat="1" ht="12.75">
      <c r="A1544">
        <v>4441371</v>
      </c>
      <c r="B1544" t="s">
        <v>1274</v>
      </c>
      <c r="C1544" t="s">
        <v>370</v>
      </c>
      <c r="D1544">
        <v>4441371</v>
      </c>
      <c r="E1544" t="s">
        <v>166</v>
      </c>
      <c r="F1544" t="s">
        <v>166</v>
      </c>
      <c r="H1544" s="507">
        <v>36321</v>
      </c>
      <c r="I1544" t="s">
        <v>167</v>
      </c>
      <c r="J1544">
        <v>-40</v>
      </c>
      <c r="K1544" t="s">
        <v>8</v>
      </c>
      <c r="M1544" t="s">
        <v>228</v>
      </c>
      <c r="N1544">
        <v>12440281</v>
      </c>
      <c r="O1544" t="s">
        <v>3648</v>
      </c>
      <c r="P1544" s="507">
        <v>44826</v>
      </c>
      <c r="Q1544" t="s">
        <v>187</v>
      </c>
      <c r="R1544" s="507">
        <v>39776</v>
      </c>
      <c r="S1544" s="507">
        <v>44470</v>
      </c>
      <c r="T1544" t="s">
        <v>7255</v>
      </c>
      <c r="U1544">
        <v>928</v>
      </c>
      <c r="X1544">
        <v>9</v>
      </c>
      <c r="Y1544" t="s">
        <v>259</v>
      </c>
      <c r="AC1544" t="s">
        <v>177</v>
      </c>
      <c r="AD1544" t="s">
        <v>10255</v>
      </c>
      <c r="AE1544">
        <v>44300</v>
      </c>
      <c r="AF1544" t="s">
        <v>12469</v>
      </c>
      <c r="AJ1544">
        <v>684138592</v>
      </c>
      <c r="AK1544" t="s">
        <v>7147</v>
      </c>
      <c r="AL1544">
        <v>0</v>
      </c>
      <c r="AM1544">
        <v>0</v>
      </c>
    </row>
    <row r="1545" spans="1:39" customFormat="1" ht="12.75">
      <c r="A1545">
        <v>7734272</v>
      </c>
      <c r="B1545" t="s">
        <v>1275</v>
      </c>
      <c r="C1545" t="s">
        <v>1017</v>
      </c>
      <c r="D1545">
        <v>7734272</v>
      </c>
      <c r="E1545" t="s">
        <v>169</v>
      </c>
      <c r="F1545" t="s">
        <v>169</v>
      </c>
      <c r="H1545" s="507">
        <v>41294</v>
      </c>
      <c r="I1545" t="s">
        <v>251</v>
      </c>
      <c r="J1545">
        <v>-10</v>
      </c>
      <c r="K1545" t="s">
        <v>8</v>
      </c>
      <c r="M1545" t="s">
        <v>206</v>
      </c>
      <c r="N1545">
        <v>8770166</v>
      </c>
      <c r="O1545" t="s">
        <v>7330</v>
      </c>
      <c r="P1545" s="507">
        <v>44829</v>
      </c>
      <c r="Q1545" t="s">
        <v>187</v>
      </c>
      <c r="R1545" s="507">
        <v>44454</v>
      </c>
      <c r="T1545" t="s">
        <v>5765</v>
      </c>
      <c r="U1545">
        <v>500</v>
      </c>
      <c r="X1545">
        <v>5</v>
      </c>
      <c r="Y1545" t="s">
        <v>259</v>
      </c>
      <c r="AC1545" t="s">
        <v>177</v>
      </c>
      <c r="AD1545" t="s">
        <v>10989</v>
      </c>
      <c r="AE1545">
        <v>77400</v>
      </c>
      <c r="AF1545" t="s">
        <v>12470</v>
      </c>
      <c r="AJ1545">
        <v>661861101</v>
      </c>
      <c r="AK1545" t="s">
        <v>6618</v>
      </c>
      <c r="AL1545">
        <v>0</v>
      </c>
      <c r="AM1545">
        <v>0</v>
      </c>
    </row>
    <row r="1546" spans="1:39" customFormat="1" ht="12.75">
      <c r="A1546">
        <v>9523474</v>
      </c>
      <c r="B1546" t="s">
        <v>1275</v>
      </c>
      <c r="C1546" t="s">
        <v>1276</v>
      </c>
      <c r="D1546">
        <v>9523474</v>
      </c>
      <c r="E1546" t="s">
        <v>166</v>
      </c>
      <c r="F1546" t="s">
        <v>166</v>
      </c>
      <c r="H1546" s="507">
        <v>36182</v>
      </c>
      <c r="I1546" t="s">
        <v>167</v>
      </c>
      <c r="J1546">
        <v>-40</v>
      </c>
      <c r="K1546" t="s">
        <v>168</v>
      </c>
      <c r="M1546" t="s">
        <v>232</v>
      </c>
      <c r="N1546">
        <v>8950978</v>
      </c>
      <c r="O1546" t="s">
        <v>5773</v>
      </c>
      <c r="P1546" s="507">
        <v>44811</v>
      </c>
      <c r="Q1546" t="s">
        <v>187</v>
      </c>
      <c r="R1546" s="507">
        <v>37917</v>
      </c>
      <c r="S1546" s="507">
        <v>44077</v>
      </c>
      <c r="T1546" t="s">
        <v>7255</v>
      </c>
      <c r="U1546">
        <v>2262</v>
      </c>
      <c r="V1546" t="s">
        <v>172</v>
      </c>
      <c r="W1546">
        <v>512</v>
      </c>
      <c r="X1546" t="s">
        <v>173</v>
      </c>
      <c r="Y1546" t="s">
        <v>259</v>
      </c>
      <c r="AB1546" s="507">
        <v>43282</v>
      </c>
      <c r="AC1546" t="s">
        <v>177</v>
      </c>
      <c r="AD1546" t="s">
        <v>10969</v>
      </c>
      <c r="AE1546">
        <v>95600</v>
      </c>
      <c r="AF1546" t="s">
        <v>12471</v>
      </c>
      <c r="AI1546">
        <v>139595014</v>
      </c>
      <c r="AJ1546">
        <v>760268874</v>
      </c>
      <c r="AK1546" t="s">
        <v>4230</v>
      </c>
      <c r="AL1546">
        <v>0</v>
      </c>
      <c r="AM1546">
        <v>0</v>
      </c>
    </row>
    <row r="1547" spans="1:39" customFormat="1" ht="12.75">
      <c r="A1547">
        <v>8520024</v>
      </c>
      <c r="B1547" t="s">
        <v>1277</v>
      </c>
      <c r="C1547" t="s">
        <v>827</v>
      </c>
      <c r="D1547">
        <v>8520024</v>
      </c>
      <c r="E1547" t="s">
        <v>166</v>
      </c>
      <c r="F1547" t="s">
        <v>166</v>
      </c>
      <c r="H1547" s="507">
        <v>36045</v>
      </c>
      <c r="I1547" t="s">
        <v>167</v>
      </c>
      <c r="J1547">
        <v>-40</v>
      </c>
      <c r="K1547" t="s">
        <v>8</v>
      </c>
      <c r="M1547" t="s">
        <v>208</v>
      </c>
      <c r="N1547">
        <v>12850028</v>
      </c>
      <c r="O1547" t="s">
        <v>2166</v>
      </c>
      <c r="P1547" s="507">
        <v>44804</v>
      </c>
      <c r="Q1547" t="s">
        <v>187</v>
      </c>
      <c r="R1547" s="507">
        <v>38671</v>
      </c>
      <c r="S1547" s="507">
        <v>44744</v>
      </c>
      <c r="T1547" t="s">
        <v>181</v>
      </c>
      <c r="U1547">
        <v>1411</v>
      </c>
      <c r="X1547">
        <v>14</v>
      </c>
      <c r="Y1547" t="s">
        <v>259</v>
      </c>
      <c r="AC1547" t="s">
        <v>177</v>
      </c>
      <c r="AD1547" t="s">
        <v>12472</v>
      </c>
      <c r="AE1547">
        <v>44230</v>
      </c>
      <c r="AF1547" t="s">
        <v>12473</v>
      </c>
      <c r="AI1547">
        <v>251094268</v>
      </c>
      <c r="AJ1547">
        <v>667002215</v>
      </c>
      <c r="AK1547" t="s">
        <v>4918</v>
      </c>
      <c r="AL1547">
        <v>0</v>
      </c>
      <c r="AM1547">
        <v>0</v>
      </c>
    </row>
    <row r="1548" spans="1:39" customFormat="1" ht="12.75">
      <c r="A1548">
        <v>5328382</v>
      </c>
      <c r="B1548" t="s">
        <v>3263</v>
      </c>
      <c r="C1548" t="s">
        <v>400</v>
      </c>
      <c r="D1548">
        <v>5328382</v>
      </c>
      <c r="E1548" t="s">
        <v>166</v>
      </c>
      <c r="F1548" t="s">
        <v>166</v>
      </c>
      <c r="H1548" s="507">
        <v>41411</v>
      </c>
      <c r="I1548" t="s">
        <v>251</v>
      </c>
      <c r="J1548">
        <v>-10</v>
      </c>
      <c r="K1548" t="s">
        <v>168</v>
      </c>
      <c r="M1548" t="s">
        <v>2155</v>
      </c>
      <c r="N1548">
        <v>12530060</v>
      </c>
      <c r="O1548" t="s">
        <v>6231</v>
      </c>
      <c r="P1548" s="507">
        <v>44781</v>
      </c>
      <c r="Q1548" t="s">
        <v>187</v>
      </c>
      <c r="R1548" s="507">
        <v>44477</v>
      </c>
      <c r="T1548" t="s">
        <v>5765</v>
      </c>
      <c r="U1548">
        <v>506</v>
      </c>
      <c r="X1548">
        <v>5</v>
      </c>
      <c r="Y1548" t="s">
        <v>259</v>
      </c>
      <c r="AC1548" t="s">
        <v>177</v>
      </c>
      <c r="AD1548" t="s">
        <v>10995</v>
      </c>
      <c r="AE1548">
        <v>53810</v>
      </c>
      <c r="AF1548" t="s">
        <v>12474</v>
      </c>
      <c r="AJ1548">
        <v>638786272</v>
      </c>
      <c r="AK1548" t="s">
        <v>4919</v>
      </c>
      <c r="AL1548">
        <v>0</v>
      </c>
      <c r="AM1548">
        <v>0</v>
      </c>
    </row>
    <row r="1549" spans="1:39" customFormat="1" ht="12.75">
      <c r="A1549">
        <v>4526611</v>
      </c>
      <c r="B1549" t="s">
        <v>2912</v>
      </c>
      <c r="C1549" t="s">
        <v>637</v>
      </c>
      <c r="D1549">
        <v>4526611</v>
      </c>
      <c r="E1549" t="s">
        <v>166</v>
      </c>
      <c r="F1549" t="s">
        <v>166</v>
      </c>
      <c r="H1549" s="507">
        <v>39800</v>
      </c>
      <c r="I1549" t="s">
        <v>200</v>
      </c>
      <c r="J1549">
        <v>-15</v>
      </c>
      <c r="K1549" t="s">
        <v>168</v>
      </c>
      <c r="M1549" t="s">
        <v>2764</v>
      </c>
      <c r="N1549">
        <v>4450410</v>
      </c>
      <c r="O1549" t="s">
        <v>3462</v>
      </c>
      <c r="P1549" s="507">
        <v>44806</v>
      </c>
      <c r="Q1549" t="s">
        <v>187</v>
      </c>
      <c r="R1549" s="507">
        <v>42006</v>
      </c>
      <c r="T1549" t="s">
        <v>5765</v>
      </c>
      <c r="U1549">
        <v>1488</v>
      </c>
      <c r="X1549">
        <v>14</v>
      </c>
      <c r="Y1549" t="s">
        <v>259</v>
      </c>
      <c r="AC1549" t="s">
        <v>177</v>
      </c>
      <c r="AD1549" t="s">
        <v>9989</v>
      </c>
      <c r="AE1549">
        <v>45160</v>
      </c>
      <c r="AF1549" t="s">
        <v>12475</v>
      </c>
      <c r="AI1549">
        <v>238642369</v>
      </c>
      <c r="AJ1549">
        <v>695644052</v>
      </c>
      <c r="AK1549" t="s">
        <v>5559</v>
      </c>
      <c r="AL1549">
        <v>0</v>
      </c>
      <c r="AM1549">
        <v>0</v>
      </c>
    </row>
    <row r="1550" spans="1:39" customFormat="1" ht="12.75">
      <c r="A1550">
        <v>9139582</v>
      </c>
      <c r="B1550" t="s">
        <v>1279</v>
      </c>
      <c r="C1550" t="s">
        <v>244</v>
      </c>
      <c r="D1550">
        <v>9139582</v>
      </c>
      <c r="E1550" t="s">
        <v>166</v>
      </c>
      <c r="F1550" t="s">
        <v>166</v>
      </c>
      <c r="H1550" s="507">
        <v>37072</v>
      </c>
      <c r="I1550" t="s">
        <v>167</v>
      </c>
      <c r="J1550">
        <v>-40</v>
      </c>
      <c r="K1550" t="s">
        <v>168</v>
      </c>
      <c r="M1550" t="s">
        <v>275</v>
      </c>
      <c r="N1550">
        <v>8910861</v>
      </c>
      <c r="O1550" t="s">
        <v>3563</v>
      </c>
      <c r="P1550" s="507">
        <v>44823</v>
      </c>
      <c r="Q1550" t="s">
        <v>187</v>
      </c>
      <c r="R1550" s="507">
        <v>41064</v>
      </c>
      <c r="S1550" s="507">
        <v>44748</v>
      </c>
      <c r="T1550" t="s">
        <v>181</v>
      </c>
      <c r="U1550">
        <v>2110</v>
      </c>
      <c r="V1550" t="s">
        <v>172</v>
      </c>
      <c r="W1550">
        <v>807</v>
      </c>
      <c r="X1550" t="s">
        <v>173</v>
      </c>
      <c r="Y1550" t="s">
        <v>259</v>
      </c>
      <c r="AC1550" t="s">
        <v>177</v>
      </c>
      <c r="AD1550" t="s">
        <v>12476</v>
      </c>
      <c r="AE1550">
        <v>91400</v>
      </c>
      <c r="AF1550" t="s">
        <v>12477</v>
      </c>
      <c r="AI1550">
        <v>169861850</v>
      </c>
      <c r="AJ1550">
        <v>680034141</v>
      </c>
      <c r="AK1550" t="s">
        <v>4231</v>
      </c>
      <c r="AL1550">
        <v>0</v>
      </c>
      <c r="AM1550">
        <v>0</v>
      </c>
    </row>
    <row r="1551" spans="1:39" customFormat="1" ht="12.75">
      <c r="A1551">
        <v>7815521</v>
      </c>
      <c r="B1551" t="s">
        <v>1281</v>
      </c>
      <c r="C1551" t="s">
        <v>1112</v>
      </c>
      <c r="D1551">
        <v>7815521</v>
      </c>
      <c r="E1551" t="s">
        <v>166</v>
      </c>
      <c r="F1551" t="s">
        <v>166</v>
      </c>
      <c r="H1551" s="507">
        <v>31412</v>
      </c>
      <c r="I1551" t="s">
        <v>167</v>
      </c>
      <c r="J1551">
        <v>-40</v>
      </c>
      <c r="K1551" t="s">
        <v>168</v>
      </c>
      <c r="M1551" t="s">
        <v>238</v>
      </c>
      <c r="N1551">
        <v>8780130</v>
      </c>
      <c r="O1551" t="s">
        <v>3560</v>
      </c>
      <c r="P1551" s="507">
        <v>44799</v>
      </c>
      <c r="Q1551" t="s">
        <v>187</v>
      </c>
      <c r="R1551" s="507">
        <v>37432</v>
      </c>
      <c r="S1551" s="507">
        <v>44720</v>
      </c>
      <c r="T1551" t="s">
        <v>181</v>
      </c>
      <c r="U1551">
        <v>1630</v>
      </c>
      <c r="X1551">
        <v>16</v>
      </c>
      <c r="Y1551" t="s">
        <v>259</v>
      </c>
      <c r="AC1551" t="s">
        <v>177</v>
      </c>
      <c r="AD1551" t="s">
        <v>10160</v>
      </c>
      <c r="AE1551">
        <v>78600</v>
      </c>
      <c r="AF1551" t="s">
        <v>12478</v>
      </c>
      <c r="AI1551">
        <v>669404390</v>
      </c>
      <c r="AK1551" t="s">
        <v>4232</v>
      </c>
      <c r="AL1551">
        <v>0</v>
      </c>
      <c r="AM1551">
        <v>0</v>
      </c>
    </row>
    <row r="1552" spans="1:39" customFormat="1" ht="12.75">
      <c r="A1552">
        <v>9459027</v>
      </c>
      <c r="B1552" t="s">
        <v>5930</v>
      </c>
      <c r="C1552" t="s">
        <v>742</v>
      </c>
      <c r="D1552">
        <v>9459027</v>
      </c>
      <c r="E1552" t="s">
        <v>166</v>
      </c>
      <c r="F1552" t="s">
        <v>166</v>
      </c>
      <c r="H1552" s="507">
        <v>40825</v>
      </c>
      <c r="I1552" t="s">
        <v>267</v>
      </c>
      <c r="J1552">
        <v>-12</v>
      </c>
      <c r="K1552" t="s">
        <v>168</v>
      </c>
      <c r="M1552" t="s">
        <v>246</v>
      </c>
      <c r="N1552">
        <v>8940033</v>
      </c>
      <c r="O1552" t="s">
        <v>399</v>
      </c>
      <c r="P1552" s="507">
        <v>44806</v>
      </c>
      <c r="Q1552" t="s">
        <v>187</v>
      </c>
      <c r="R1552" s="507">
        <v>43369</v>
      </c>
      <c r="T1552" t="s">
        <v>5765</v>
      </c>
      <c r="U1552">
        <v>657</v>
      </c>
      <c r="X1552">
        <v>6</v>
      </c>
      <c r="Y1552" t="s">
        <v>259</v>
      </c>
      <c r="AC1552" t="s">
        <v>177</v>
      </c>
      <c r="AD1552" t="s">
        <v>10466</v>
      </c>
      <c r="AE1552">
        <v>94700</v>
      </c>
      <c r="AF1552" t="s">
        <v>12479</v>
      </c>
      <c r="AJ1552">
        <v>629780373</v>
      </c>
      <c r="AK1552" t="s">
        <v>6619</v>
      </c>
      <c r="AL1552">
        <v>0</v>
      </c>
      <c r="AM1552">
        <v>0</v>
      </c>
    </row>
    <row r="1553" spans="1:39" customFormat="1" ht="12.75">
      <c r="A1553">
        <v>7891030</v>
      </c>
      <c r="B1553" t="s">
        <v>12480</v>
      </c>
      <c r="C1553" t="s">
        <v>929</v>
      </c>
      <c r="D1553">
        <v>7891030</v>
      </c>
      <c r="E1553" t="s">
        <v>169</v>
      </c>
      <c r="H1553" s="507">
        <v>41082</v>
      </c>
      <c r="I1553" t="s">
        <v>245</v>
      </c>
      <c r="J1553">
        <v>-11</v>
      </c>
      <c r="K1553" t="s">
        <v>8</v>
      </c>
      <c r="M1553" t="s">
        <v>238</v>
      </c>
      <c r="N1553">
        <v>8781475</v>
      </c>
      <c r="O1553" t="s">
        <v>561</v>
      </c>
      <c r="P1553" s="507">
        <v>44846</v>
      </c>
      <c r="Q1553" t="s">
        <v>187</v>
      </c>
      <c r="R1553" s="507">
        <v>44846</v>
      </c>
      <c r="S1553" s="507">
        <v>44824</v>
      </c>
      <c r="T1553" t="s">
        <v>181</v>
      </c>
      <c r="U1553">
        <v>500</v>
      </c>
      <c r="X1553">
        <v>5</v>
      </c>
      <c r="Y1553" t="s">
        <v>259</v>
      </c>
      <c r="AC1553" t="s">
        <v>177</v>
      </c>
      <c r="AD1553" t="s">
        <v>12481</v>
      </c>
      <c r="AE1553">
        <v>78210</v>
      </c>
      <c r="AF1553" t="s">
        <v>12482</v>
      </c>
      <c r="AK1553" t="s">
        <v>12483</v>
      </c>
      <c r="AL1553">
        <v>0</v>
      </c>
      <c r="AM1553">
        <v>0</v>
      </c>
    </row>
    <row r="1554" spans="1:39" customFormat="1" ht="12.75">
      <c r="A1554">
        <v>3531906</v>
      </c>
      <c r="B1554" t="s">
        <v>2913</v>
      </c>
      <c r="C1554" t="s">
        <v>226</v>
      </c>
      <c r="D1554">
        <v>3531906</v>
      </c>
      <c r="E1554" t="s">
        <v>166</v>
      </c>
      <c r="F1554" t="s">
        <v>166</v>
      </c>
      <c r="H1554" s="507">
        <v>37593</v>
      </c>
      <c r="I1554" t="s">
        <v>167</v>
      </c>
      <c r="J1554">
        <v>-40</v>
      </c>
      <c r="K1554" t="s">
        <v>168</v>
      </c>
      <c r="M1554" t="s">
        <v>178</v>
      </c>
      <c r="N1554">
        <v>3350014</v>
      </c>
      <c r="O1554" t="s">
        <v>3050</v>
      </c>
      <c r="P1554" s="507">
        <v>44813</v>
      </c>
      <c r="Q1554" t="s">
        <v>187</v>
      </c>
      <c r="R1554" s="507">
        <v>41160</v>
      </c>
      <c r="S1554" s="507">
        <v>44812</v>
      </c>
      <c r="T1554" t="s">
        <v>181</v>
      </c>
      <c r="U1554">
        <v>2124</v>
      </c>
      <c r="V1554" t="s">
        <v>172</v>
      </c>
      <c r="W1554">
        <v>767</v>
      </c>
      <c r="X1554" t="s">
        <v>173</v>
      </c>
      <c r="Y1554" t="s">
        <v>259</v>
      </c>
      <c r="AC1554" t="s">
        <v>177</v>
      </c>
      <c r="AD1554" t="s">
        <v>10123</v>
      </c>
      <c r="AE1554">
        <v>35000</v>
      </c>
      <c r="AF1554" t="s">
        <v>12484</v>
      </c>
      <c r="AG1554" t="s">
        <v>12485</v>
      </c>
      <c r="AH1554">
        <v>35000</v>
      </c>
      <c r="AI1554">
        <v>299411008</v>
      </c>
      <c r="AJ1554">
        <v>645864569</v>
      </c>
      <c r="AK1554" t="s">
        <v>6348</v>
      </c>
      <c r="AL1554">
        <v>0</v>
      </c>
      <c r="AM1554">
        <v>0</v>
      </c>
    </row>
    <row r="1555" spans="1:39" customFormat="1" ht="12.75">
      <c r="A1555">
        <v>938691</v>
      </c>
      <c r="B1555" t="s">
        <v>1282</v>
      </c>
      <c r="C1555" t="s">
        <v>260</v>
      </c>
      <c r="D1555">
        <v>938691</v>
      </c>
      <c r="E1555" t="s">
        <v>166</v>
      </c>
      <c r="F1555" t="s">
        <v>166</v>
      </c>
      <c r="H1555" s="507">
        <v>30107</v>
      </c>
      <c r="I1555" t="s">
        <v>192</v>
      </c>
      <c r="J1555">
        <v>-50</v>
      </c>
      <c r="K1555" t="s">
        <v>168</v>
      </c>
      <c r="M1555" t="s">
        <v>232</v>
      </c>
      <c r="N1555">
        <v>8950553</v>
      </c>
      <c r="O1555" t="s">
        <v>255</v>
      </c>
      <c r="P1555" s="507">
        <v>44788</v>
      </c>
      <c r="Q1555" t="s">
        <v>187</v>
      </c>
      <c r="R1555" s="507">
        <v>37432</v>
      </c>
      <c r="S1555" s="507">
        <v>44785</v>
      </c>
      <c r="T1555" t="s">
        <v>181</v>
      </c>
      <c r="U1555">
        <v>1981</v>
      </c>
      <c r="X1555">
        <v>19</v>
      </c>
      <c r="Y1555" t="s">
        <v>259</v>
      </c>
      <c r="AC1555" t="s">
        <v>177</v>
      </c>
      <c r="AD1555" t="s">
        <v>12486</v>
      </c>
      <c r="AE1555">
        <v>95130</v>
      </c>
      <c r="AF1555" t="s">
        <v>12487</v>
      </c>
      <c r="AI1555">
        <v>981124109</v>
      </c>
      <c r="AJ1555">
        <v>668609092</v>
      </c>
      <c r="AK1555" t="s">
        <v>4233</v>
      </c>
      <c r="AL1555">
        <v>0</v>
      </c>
      <c r="AM1555">
        <v>0</v>
      </c>
    </row>
    <row r="1556" spans="1:39" customFormat="1" ht="12.75">
      <c r="A1556">
        <v>7876220</v>
      </c>
      <c r="B1556" t="s">
        <v>7589</v>
      </c>
      <c r="C1556" t="s">
        <v>7590</v>
      </c>
      <c r="D1556">
        <v>7876220</v>
      </c>
      <c r="E1556" t="s">
        <v>166</v>
      </c>
      <c r="F1556" t="s">
        <v>166</v>
      </c>
      <c r="H1556" s="507">
        <v>40369</v>
      </c>
      <c r="I1556" t="s">
        <v>254</v>
      </c>
      <c r="J1556">
        <v>-13</v>
      </c>
      <c r="K1556" t="s">
        <v>168</v>
      </c>
      <c r="M1556" t="s">
        <v>238</v>
      </c>
      <c r="N1556">
        <v>8780627</v>
      </c>
      <c r="O1556" t="s">
        <v>384</v>
      </c>
      <c r="P1556" s="507">
        <v>44813</v>
      </c>
      <c r="Q1556" t="s">
        <v>187</v>
      </c>
      <c r="R1556" s="507">
        <v>42618</v>
      </c>
      <c r="T1556" t="s">
        <v>5765</v>
      </c>
      <c r="U1556">
        <v>607</v>
      </c>
      <c r="X1556">
        <v>6</v>
      </c>
      <c r="Y1556" t="s">
        <v>259</v>
      </c>
      <c r="AC1556" t="s">
        <v>177</v>
      </c>
      <c r="AD1556" t="s">
        <v>10077</v>
      </c>
      <c r="AE1556">
        <v>78500</v>
      </c>
      <c r="AF1556" t="s">
        <v>12488</v>
      </c>
      <c r="AK1556" t="s">
        <v>5758</v>
      </c>
      <c r="AL1556">
        <v>0</v>
      </c>
      <c r="AM1556">
        <v>0</v>
      </c>
    </row>
    <row r="1557" spans="1:39" customFormat="1" ht="12.75">
      <c r="A1557">
        <v>3323739</v>
      </c>
      <c r="B1557" t="s">
        <v>1283</v>
      </c>
      <c r="C1557" t="s">
        <v>719</v>
      </c>
      <c r="D1557">
        <v>3323739</v>
      </c>
      <c r="E1557" t="s">
        <v>166</v>
      </c>
      <c r="F1557" t="s">
        <v>166</v>
      </c>
      <c r="H1557" s="507">
        <v>29424</v>
      </c>
      <c r="I1557" t="s">
        <v>192</v>
      </c>
      <c r="J1557">
        <v>-50</v>
      </c>
      <c r="K1557" t="s">
        <v>8</v>
      </c>
      <c r="M1557" t="s">
        <v>175</v>
      </c>
      <c r="N1557">
        <v>4370269</v>
      </c>
      <c r="O1557" t="s">
        <v>3271</v>
      </c>
      <c r="P1557" s="507">
        <v>44810</v>
      </c>
      <c r="Q1557" t="s">
        <v>187</v>
      </c>
      <c r="R1557" s="507">
        <v>37432</v>
      </c>
      <c r="S1557" s="507">
        <v>44796</v>
      </c>
      <c r="T1557" t="s">
        <v>181</v>
      </c>
      <c r="U1557">
        <v>1939</v>
      </c>
      <c r="V1557" t="s">
        <v>172</v>
      </c>
      <c r="W1557">
        <v>104</v>
      </c>
      <c r="X1557" t="s">
        <v>173</v>
      </c>
      <c r="Y1557" t="s">
        <v>259</v>
      </c>
      <c r="AB1557" s="507">
        <v>43647</v>
      </c>
      <c r="AC1557" t="s">
        <v>177</v>
      </c>
      <c r="AD1557" t="s">
        <v>12234</v>
      </c>
      <c r="AE1557">
        <v>37310</v>
      </c>
      <c r="AF1557" t="s">
        <v>12235</v>
      </c>
      <c r="AI1557">
        <v>247922425</v>
      </c>
      <c r="AJ1557">
        <v>650689488</v>
      </c>
      <c r="AK1557" t="s">
        <v>5560</v>
      </c>
      <c r="AL1557">
        <v>0</v>
      </c>
      <c r="AM1557">
        <v>0</v>
      </c>
    </row>
    <row r="1558" spans="1:39" customFormat="1" ht="12.75">
      <c r="A1558">
        <v>181400</v>
      </c>
      <c r="B1558" t="s">
        <v>1283</v>
      </c>
      <c r="C1558" t="s">
        <v>1086</v>
      </c>
      <c r="D1558">
        <v>181400</v>
      </c>
      <c r="E1558" t="s">
        <v>166</v>
      </c>
      <c r="F1558" t="s">
        <v>166</v>
      </c>
      <c r="H1558" s="507">
        <v>27554</v>
      </c>
      <c r="I1558" t="s">
        <v>192</v>
      </c>
      <c r="J1558">
        <v>-50</v>
      </c>
      <c r="K1558" t="s">
        <v>8</v>
      </c>
      <c r="M1558" t="s">
        <v>2773</v>
      </c>
      <c r="N1558">
        <v>4180486</v>
      </c>
      <c r="O1558" t="s">
        <v>2807</v>
      </c>
      <c r="P1558" s="507">
        <v>44804</v>
      </c>
      <c r="Q1558" t="s">
        <v>187</v>
      </c>
      <c r="R1558" s="507">
        <v>37432</v>
      </c>
      <c r="S1558" s="507">
        <v>44088</v>
      </c>
      <c r="T1558" t="s">
        <v>7255</v>
      </c>
      <c r="U1558">
        <v>956</v>
      </c>
      <c r="X1558">
        <v>9</v>
      </c>
      <c r="Y1558" t="s">
        <v>259</v>
      </c>
      <c r="AC1558" t="s">
        <v>177</v>
      </c>
      <c r="AD1558" t="s">
        <v>12489</v>
      </c>
      <c r="AE1558">
        <v>18200</v>
      </c>
      <c r="AF1558" t="s">
        <v>12490</v>
      </c>
      <c r="AH1558" t="s">
        <v>12491</v>
      </c>
      <c r="AI1558">
        <v>248964324</v>
      </c>
      <c r="AJ1558">
        <v>626870052</v>
      </c>
      <c r="AK1558" t="s">
        <v>5561</v>
      </c>
      <c r="AL1558">
        <v>0</v>
      </c>
      <c r="AM1558">
        <v>0</v>
      </c>
    </row>
    <row r="1559" spans="1:39" customFormat="1" ht="12.75">
      <c r="A1559">
        <v>7226110</v>
      </c>
      <c r="B1559" t="s">
        <v>1285</v>
      </c>
      <c r="C1559" t="s">
        <v>586</v>
      </c>
      <c r="D1559">
        <v>7226110</v>
      </c>
      <c r="E1559" t="s">
        <v>166</v>
      </c>
      <c r="F1559" t="s">
        <v>169</v>
      </c>
      <c r="H1559" s="507">
        <v>40972</v>
      </c>
      <c r="I1559" t="s">
        <v>245</v>
      </c>
      <c r="J1559">
        <v>-11</v>
      </c>
      <c r="K1559" t="s">
        <v>8</v>
      </c>
      <c r="M1559" t="s">
        <v>2152</v>
      </c>
      <c r="N1559">
        <v>12720144</v>
      </c>
      <c r="O1559" t="s">
        <v>2249</v>
      </c>
      <c r="P1559" s="507">
        <v>44764</v>
      </c>
      <c r="Q1559" t="s">
        <v>187</v>
      </c>
      <c r="R1559" s="507">
        <v>44615</v>
      </c>
      <c r="T1559" t="s">
        <v>5765</v>
      </c>
      <c r="U1559">
        <v>500</v>
      </c>
      <c r="X1559">
        <v>5</v>
      </c>
      <c r="Y1559" t="s">
        <v>259</v>
      </c>
      <c r="AC1559" t="s">
        <v>177</v>
      </c>
      <c r="AD1559" t="s">
        <v>12492</v>
      </c>
      <c r="AE1559">
        <v>72650</v>
      </c>
      <c r="AF1559" t="s">
        <v>12493</v>
      </c>
      <c r="AI1559">
        <v>674434112</v>
      </c>
      <c r="AJ1559">
        <v>645601031</v>
      </c>
      <c r="AK1559" t="s">
        <v>6349</v>
      </c>
      <c r="AL1559">
        <v>0</v>
      </c>
      <c r="AM1559">
        <v>0</v>
      </c>
    </row>
    <row r="1560" spans="1:39" customFormat="1" ht="12.75">
      <c r="A1560">
        <v>9537416</v>
      </c>
      <c r="B1560" t="s">
        <v>1285</v>
      </c>
      <c r="C1560" t="s">
        <v>363</v>
      </c>
      <c r="D1560">
        <v>9537416</v>
      </c>
      <c r="E1560" t="s">
        <v>166</v>
      </c>
      <c r="F1560" t="s">
        <v>166</v>
      </c>
      <c r="H1560" s="507">
        <v>40215</v>
      </c>
      <c r="I1560" t="s">
        <v>254</v>
      </c>
      <c r="J1560">
        <v>-13</v>
      </c>
      <c r="K1560" t="s">
        <v>168</v>
      </c>
      <c r="M1560" t="s">
        <v>232</v>
      </c>
      <c r="N1560">
        <v>8950553</v>
      </c>
      <c r="O1560" t="s">
        <v>255</v>
      </c>
      <c r="P1560" s="507">
        <v>44750</v>
      </c>
      <c r="Q1560" t="s">
        <v>187</v>
      </c>
      <c r="R1560" s="507">
        <v>43351</v>
      </c>
      <c r="S1560" s="507">
        <v>44740</v>
      </c>
      <c r="T1560" t="s">
        <v>181</v>
      </c>
      <c r="U1560">
        <v>839</v>
      </c>
      <c r="X1560">
        <v>8</v>
      </c>
      <c r="Y1560" t="s">
        <v>259</v>
      </c>
      <c r="AC1560" t="s">
        <v>177</v>
      </c>
      <c r="AD1560" t="s">
        <v>12494</v>
      </c>
      <c r="AE1560">
        <v>95480</v>
      </c>
      <c r="AF1560" t="s">
        <v>12495</v>
      </c>
      <c r="AI1560">
        <v>761302904</v>
      </c>
      <c r="AK1560" t="s">
        <v>4199</v>
      </c>
      <c r="AL1560">
        <v>0</v>
      </c>
      <c r="AM1560">
        <v>0</v>
      </c>
    </row>
    <row r="1561" spans="1:39" customFormat="1" ht="12.75">
      <c r="A1561">
        <v>9510679</v>
      </c>
      <c r="B1561" t="s">
        <v>3599</v>
      </c>
      <c r="C1561" t="s">
        <v>920</v>
      </c>
      <c r="D1561">
        <v>9510679</v>
      </c>
      <c r="E1561" t="s">
        <v>166</v>
      </c>
      <c r="F1561" t="s">
        <v>166</v>
      </c>
      <c r="H1561" s="507">
        <v>31714</v>
      </c>
      <c r="I1561" t="s">
        <v>167</v>
      </c>
      <c r="J1561">
        <v>-40</v>
      </c>
      <c r="K1561" t="s">
        <v>8</v>
      </c>
      <c r="M1561" t="s">
        <v>232</v>
      </c>
      <c r="N1561">
        <v>8950262</v>
      </c>
      <c r="O1561" t="s">
        <v>312</v>
      </c>
      <c r="P1561" s="507">
        <v>44815</v>
      </c>
      <c r="Q1561" t="s">
        <v>187</v>
      </c>
      <c r="R1561" s="507">
        <v>37432</v>
      </c>
      <c r="S1561" s="507">
        <v>44466</v>
      </c>
      <c r="T1561" t="s">
        <v>7255</v>
      </c>
      <c r="U1561">
        <v>789</v>
      </c>
      <c r="X1561">
        <v>7</v>
      </c>
      <c r="Y1561" t="s">
        <v>259</v>
      </c>
      <c r="AC1561" t="s">
        <v>177</v>
      </c>
      <c r="AD1561" t="s">
        <v>11039</v>
      </c>
      <c r="AE1561">
        <v>95330</v>
      </c>
      <c r="AF1561" t="s">
        <v>12496</v>
      </c>
      <c r="AJ1561">
        <v>615470986</v>
      </c>
      <c r="AK1561" t="s">
        <v>4234</v>
      </c>
      <c r="AL1561">
        <v>0</v>
      </c>
      <c r="AM1561">
        <v>0</v>
      </c>
    </row>
    <row r="1562" spans="1:39" customFormat="1" ht="12.75">
      <c r="A1562">
        <v>415882</v>
      </c>
      <c r="B1562" t="s">
        <v>1286</v>
      </c>
      <c r="C1562" t="s">
        <v>191</v>
      </c>
      <c r="D1562">
        <v>415882</v>
      </c>
      <c r="E1562" t="s">
        <v>166</v>
      </c>
      <c r="F1562" t="s">
        <v>166</v>
      </c>
      <c r="H1562" s="507">
        <v>31298</v>
      </c>
      <c r="I1562" t="s">
        <v>167</v>
      </c>
      <c r="J1562">
        <v>-40</v>
      </c>
      <c r="K1562" t="s">
        <v>168</v>
      </c>
      <c r="M1562" t="s">
        <v>2783</v>
      </c>
      <c r="N1562">
        <v>4410466</v>
      </c>
      <c r="O1562" t="s">
        <v>2793</v>
      </c>
      <c r="P1562" s="507">
        <v>44827</v>
      </c>
      <c r="Q1562" t="s">
        <v>187</v>
      </c>
      <c r="R1562" s="507">
        <v>37432</v>
      </c>
      <c r="S1562" s="507">
        <v>44824</v>
      </c>
      <c r="T1562" t="s">
        <v>181</v>
      </c>
      <c r="U1562">
        <v>1620</v>
      </c>
      <c r="X1562">
        <v>16</v>
      </c>
      <c r="Y1562" t="s">
        <v>259</v>
      </c>
      <c r="AC1562" t="s">
        <v>177</v>
      </c>
      <c r="AD1562" t="s">
        <v>12497</v>
      </c>
      <c r="AE1562">
        <v>41000</v>
      </c>
      <c r="AF1562" t="s">
        <v>12498</v>
      </c>
      <c r="AJ1562">
        <v>677531616</v>
      </c>
      <c r="AK1562" t="s">
        <v>5562</v>
      </c>
      <c r="AL1562">
        <v>0</v>
      </c>
      <c r="AM1562">
        <v>0</v>
      </c>
    </row>
    <row r="1563" spans="1:39" customFormat="1" ht="12.75">
      <c r="A1563">
        <v>4463643</v>
      </c>
      <c r="B1563" t="s">
        <v>9489</v>
      </c>
      <c r="C1563" t="s">
        <v>7685</v>
      </c>
      <c r="D1563">
        <v>4463643</v>
      </c>
      <c r="E1563" t="s">
        <v>169</v>
      </c>
      <c r="H1563" s="507">
        <v>41491</v>
      </c>
      <c r="I1563" t="s">
        <v>251</v>
      </c>
      <c r="J1563">
        <v>-10</v>
      </c>
      <c r="K1563" t="s">
        <v>8</v>
      </c>
      <c r="M1563" t="s">
        <v>228</v>
      </c>
      <c r="N1563">
        <v>12440160</v>
      </c>
      <c r="O1563" t="s">
        <v>2471</v>
      </c>
      <c r="P1563" s="507">
        <v>44822</v>
      </c>
      <c r="Q1563" t="s">
        <v>187</v>
      </c>
      <c r="R1563" s="507">
        <v>44822</v>
      </c>
      <c r="S1563" s="507">
        <v>44818</v>
      </c>
      <c r="T1563" t="s">
        <v>181</v>
      </c>
      <c r="U1563">
        <v>500</v>
      </c>
      <c r="X1563">
        <v>5</v>
      </c>
      <c r="Y1563" t="s">
        <v>259</v>
      </c>
      <c r="AC1563" t="s">
        <v>177</v>
      </c>
      <c r="AD1563" t="s">
        <v>12499</v>
      </c>
      <c r="AE1563">
        <v>44160</v>
      </c>
      <c r="AF1563" t="s">
        <v>12500</v>
      </c>
      <c r="AJ1563">
        <v>632020605</v>
      </c>
      <c r="AK1563" t="s">
        <v>9488</v>
      </c>
      <c r="AL1563">
        <v>0</v>
      </c>
      <c r="AM1563">
        <v>0</v>
      </c>
    </row>
    <row r="1564" spans="1:39" customFormat="1" ht="12.75">
      <c r="A1564">
        <v>9322241</v>
      </c>
      <c r="B1564" t="s">
        <v>3600</v>
      </c>
      <c r="C1564" t="s">
        <v>913</v>
      </c>
      <c r="D1564">
        <v>9322241</v>
      </c>
      <c r="E1564" t="s">
        <v>166</v>
      </c>
      <c r="F1564" t="s">
        <v>166</v>
      </c>
      <c r="H1564" s="507">
        <v>40826</v>
      </c>
      <c r="I1564" t="s">
        <v>267</v>
      </c>
      <c r="J1564">
        <v>-12</v>
      </c>
      <c r="K1564" t="s">
        <v>168</v>
      </c>
      <c r="M1564" t="s">
        <v>170</v>
      </c>
      <c r="N1564">
        <v>8930490</v>
      </c>
      <c r="O1564" t="s">
        <v>732</v>
      </c>
      <c r="P1564" s="507">
        <v>44820</v>
      </c>
      <c r="Q1564" t="s">
        <v>187</v>
      </c>
      <c r="R1564" s="507">
        <v>43452</v>
      </c>
      <c r="T1564" t="s">
        <v>5765</v>
      </c>
      <c r="U1564">
        <v>633</v>
      </c>
      <c r="X1564">
        <v>6</v>
      </c>
      <c r="Y1564" t="s">
        <v>259</v>
      </c>
      <c r="AC1564" t="s">
        <v>177</v>
      </c>
      <c r="AD1564" t="s">
        <v>12501</v>
      </c>
      <c r="AE1564">
        <v>93000</v>
      </c>
      <c r="AF1564" t="s">
        <v>12502</v>
      </c>
      <c r="AG1564" s="719">
        <v>44906</v>
      </c>
      <c r="AI1564">
        <v>661467572</v>
      </c>
      <c r="AK1564" t="s">
        <v>8750</v>
      </c>
      <c r="AL1564">
        <v>0</v>
      </c>
      <c r="AM1564">
        <v>0</v>
      </c>
    </row>
    <row r="1565" spans="1:39" customFormat="1" ht="12.75">
      <c r="A1565">
        <v>4933360</v>
      </c>
      <c r="B1565" t="s">
        <v>1288</v>
      </c>
      <c r="C1565" t="s">
        <v>447</v>
      </c>
      <c r="D1565">
        <v>4933360</v>
      </c>
      <c r="E1565" t="s">
        <v>166</v>
      </c>
      <c r="F1565" t="s">
        <v>166</v>
      </c>
      <c r="H1565" s="507">
        <v>37419</v>
      </c>
      <c r="I1565" t="s">
        <v>167</v>
      </c>
      <c r="J1565">
        <v>-40</v>
      </c>
      <c r="K1565" t="s">
        <v>168</v>
      </c>
      <c r="M1565" t="s">
        <v>236</v>
      </c>
      <c r="N1565">
        <v>12490038</v>
      </c>
      <c r="O1565" t="s">
        <v>2170</v>
      </c>
      <c r="P1565" s="507">
        <v>44750</v>
      </c>
      <c r="Q1565" t="s">
        <v>187</v>
      </c>
      <c r="R1565" s="507">
        <v>41184</v>
      </c>
      <c r="S1565" s="507">
        <v>44371</v>
      </c>
      <c r="T1565" t="s">
        <v>7255</v>
      </c>
      <c r="U1565">
        <v>1708</v>
      </c>
      <c r="X1565">
        <v>17</v>
      </c>
      <c r="Y1565" t="s">
        <v>259</v>
      </c>
      <c r="AB1565" s="507">
        <v>44384</v>
      </c>
      <c r="AC1565" t="s">
        <v>177</v>
      </c>
      <c r="AD1565" t="s">
        <v>12503</v>
      </c>
      <c r="AE1565">
        <v>49370</v>
      </c>
      <c r="AF1565" t="s">
        <v>12504</v>
      </c>
      <c r="AI1565">
        <v>241774880</v>
      </c>
      <c r="AJ1565">
        <v>678622836</v>
      </c>
      <c r="AK1565" t="s">
        <v>4920</v>
      </c>
      <c r="AL1565">
        <v>0</v>
      </c>
      <c r="AM1565">
        <v>0</v>
      </c>
    </row>
    <row r="1566" spans="1:39" customFormat="1" ht="12.75">
      <c r="A1566">
        <v>4458466</v>
      </c>
      <c r="B1566" t="s">
        <v>1288</v>
      </c>
      <c r="C1566" t="s">
        <v>1302</v>
      </c>
      <c r="D1566">
        <v>4458466</v>
      </c>
      <c r="E1566" t="s">
        <v>166</v>
      </c>
      <c r="F1566" t="s">
        <v>169</v>
      </c>
      <c r="H1566" s="507">
        <v>41305</v>
      </c>
      <c r="I1566" t="s">
        <v>251</v>
      </c>
      <c r="J1566">
        <v>-10</v>
      </c>
      <c r="K1566" t="s">
        <v>8</v>
      </c>
      <c r="M1566" t="s">
        <v>228</v>
      </c>
      <c r="N1566">
        <v>12440009</v>
      </c>
      <c r="O1566" t="s">
        <v>2271</v>
      </c>
      <c r="P1566" s="507">
        <v>44807</v>
      </c>
      <c r="Q1566" t="s">
        <v>187</v>
      </c>
      <c r="R1566" s="507">
        <v>43490</v>
      </c>
      <c r="T1566" t="s">
        <v>5765</v>
      </c>
      <c r="U1566">
        <v>500</v>
      </c>
      <c r="X1566">
        <v>5</v>
      </c>
      <c r="Y1566" t="s">
        <v>259</v>
      </c>
      <c r="AC1566" t="s">
        <v>177</v>
      </c>
      <c r="AD1566" t="s">
        <v>12260</v>
      </c>
      <c r="AE1566">
        <v>44440</v>
      </c>
      <c r="AF1566" t="s">
        <v>12505</v>
      </c>
      <c r="AI1566">
        <v>228245194</v>
      </c>
      <c r="AJ1566">
        <v>677525328</v>
      </c>
      <c r="AK1566" t="s">
        <v>4921</v>
      </c>
      <c r="AL1566">
        <v>0</v>
      </c>
      <c r="AM1566">
        <v>0</v>
      </c>
    </row>
    <row r="1567" spans="1:39" customFormat="1" ht="12.75">
      <c r="A1567">
        <v>4445406</v>
      </c>
      <c r="B1567" t="s">
        <v>1288</v>
      </c>
      <c r="C1567" t="s">
        <v>637</v>
      </c>
      <c r="D1567">
        <v>4445406</v>
      </c>
      <c r="E1567" t="s">
        <v>166</v>
      </c>
      <c r="F1567" t="s">
        <v>166</v>
      </c>
      <c r="H1567" s="507">
        <v>37804</v>
      </c>
      <c r="I1567" t="s">
        <v>167</v>
      </c>
      <c r="J1567">
        <v>-40</v>
      </c>
      <c r="K1567" t="s">
        <v>168</v>
      </c>
      <c r="M1567" t="s">
        <v>228</v>
      </c>
      <c r="N1567">
        <v>12440138</v>
      </c>
      <c r="O1567" t="s">
        <v>2163</v>
      </c>
      <c r="P1567" s="507">
        <v>44762</v>
      </c>
      <c r="Q1567" t="s">
        <v>187</v>
      </c>
      <c r="R1567" s="507">
        <v>40795</v>
      </c>
      <c r="S1567" s="507">
        <v>44013</v>
      </c>
      <c r="T1567" t="s">
        <v>7255</v>
      </c>
      <c r="U1567">
        <v>1604</v>
      </c>
      <c r="X1567">
        <v>16</v>
      </c>
      <c r="Y1567" t="s">
        <v>259</v>
      </c>
      <c r="AC1567" t="s">
        <v>177</v>
      </c>
      <c r="AD1567" t="s">
        <v>12506</v>
      </c>
      <c r="AE1567">
        <v>44450</v>
      </c>
      <c r="AF1567" t="s">
        <v>12507</v>
      </c>
      <c r="AI1567">
        <v>228217950</v>
      </c>
      <c r="AJ1567">
        <v>781021029</v>
      </c>
      <c r="AK1567" t="s">
        <v>4922</v>
      </c>
      <c r="AL1567">
        <v>0</v>
      </c>
      <c r="AM1567">
        <v>0</v>
      </c>
    </row>
    <row r="1568" spans="1:39" customFormat="1" ht="12.75">
      <c r="A1568">
        <v>4922756</v>
      </c>
      <c r="B1568" t="s">
        <v>2478</v>
      </c>
      <c r="C1568" t="s">
        <v>1148</v>
      </c>
      <c r="D1568">
        <v>4922756</v>
      </c>
      <c r="E1568" t="s">
        <v>166</v>
      </c>
      <c r="F1568" t="s">
        <v>166</v>
      </c>
      <c r="H1568" s="507">
        <v>33249</v>
      </c>
      <c r="I1568" t="s">
        <v>167</v>
      </c>
      <c r="J1568">
        <v>-40</v>
      </c>
      <c r="K1568" t="s">
        <v>168</v>
      </c>
      <c r="M1568" t="s">
        <v>236</v>
      </c>
      <c r="N1568">
        <v>12490027</v>
      </c>
      <c r="O1568" t="s">
        <v>2193</v>
      </c>
      <c r="P1568" s="507">
        <v>44807</v>
      </c>
      <c r="Q1568" t="s">
        <v>187</v>
      </c>
      <c r="R1568" s="507">
        <v>37532</v>
      </c>
      <c r="S1568" s="507">
        <v>44760</v>
      </c>
      <c r="T1568" t="s">
        <v>181</v>
      </c>
      <c r="U1568">
        <v>1723</v>
      </c>
      <c r="X1568">
        <v>17</v>
      </c>
      <c r="Y1568" t="s">
        <v>259</v>
      </c>
      <c r="AC1568" t="s">
        <v>177</v>
      </c>
      <c r="AD1568" t="s">
        <v>12508</v>
      </c>
      <c r="AE1568">
        <v>49680</v>
      </c>
      <c r="AF1568" t="s">
        <v>12509</v>
      </c>
      <c r="AI1568">
        <v>624246559</v>
      </c>
      <c r="AJ1568">
        <v>624246559</v>
      </c>
      <c r="AK1568" t="s">
        <v>4923</v>
      </c>
      <c r="AL1568">
        <v>0</v>
      </c>
      <c r="AM1568">
        <v>0</v>
      </c>
    </row>
    <row r="1569" spans="1:39" customFormat="1" ht="12.75">
      <c r="A1569">
        <v>9464393</v>
      </c>
      <c r="B1569" t="s">
        <v>12510</v>
      </c>
      <c r="C1569" t="s">
        <v>12511</v>
      </c>
      <c r="D1569">
        <v>9464393</v>
      </c>
      <c r="E1569" t="s">
        <v>169</v>
      </c>
      <c r="H1569" s="507">
        <v>44833</v>
      </c>
      <c r="I1569" t="s">
        <v>169</v>
      </c>
      <c r="J1569">
        <v>-9</v>
      </c>
      <c r="K1569" t="s">
        <v>8</v>
      </c>
      <c r="M1569" t="s">
        <v>246</v>
      </c>
      <c r="N1569">
        <v>8940866</v>
      </c>
      <c r="O1569" t="s">
        <v>641</v>
      </c>
      <c r="P1569" s="507">
        <v>44833</v>
      </c>
      <c r="Q1569" t="s">
        <v>187</v>
      </c>
      <c r="R1569" s="507">
        <v>44833</v>
      </c>
      <c r="S1569" s="507">
        <v>44817</v>
      </c>
      <c r="T1569" t="s">
        <v>181</v>
      </c>
      <c r="U1569">
        <v>500</v>
      </c>
      <c r="X1569">
        <v>5</v>
      </c>
      <c r="Y1569" t="s">
        <v>259</v>
      </c>
      <c r="AC1569" t="s">
        <v>177</v>
      </c>
      <c r="AD1569" t="s">
        <v>9797</v>
      </c>
      <c r="AE1569">
        <v>94450</v>
      </c>
      <c r="AF1569" t="s">
        <v>12512</v>
      </c>
      <c r="AJ1569">
        <v>612560043</v>
      </c>
      <c r="AK1569" t="s">
        <v>12513</v>
      </c>
      <c r="AL1569">
        <v>0</v>
      </c>
      <c r="AM1569">
        <v>0</v>
      </c>
    </row>
    <row r="1570" spans="1:39" customFormat="1" ht="12.75">
      <c r="A1570">
        <v>8511043</v>
      </c>
      <c r="B1570" t="s">
        <v>2479</v>
      </c>
      <c r="C1570" t="s">
        <v>7148</v>
      </c>
      <c r="D1570">
        <v>8511043</v>
      </c>
      <c r="E1570" t="s">
        <v>166</v>
      </c>
      <c r="F1570" t="s">
        <v>166</v>
      </c>
      <c r="H1570" s="507">
        <v>32091</v>
      </c>
      <c r="I1570" t="s">
        <v>167</v>
      </c>
      <c r="J1570">
        <v>-40</v>
      </c>
      <c r="K1570" t="s">
        <v>8</v>
      </c>
      <c r="M1570" t="s">
        <v>208</v>
      </c>
      <c r="N1570">
        <v>12850051</v>
      </c>
      <c r="O1570" t="s">
        <v>2323</v>
      </c>
      <c r="P1570" s="507">
        <v>44816</v>
      </c>
      <c r="Q1570" t="s">
        <v>187</v>
      </c>
      <c r="R1570" s="507">
        <v>37432</v>
      </c>
      <c r="S1570" s="507">
        <v>44454</v>
      </c>
      <c r="T1570" t="s">
        <v>7255</v>
      </c>
      <c r="U1570">
        <v>896</v>
      </c>
      <c r="X1570">
        <v>8</v>
      </c>
      <c r="Y1570" t="s">
        <v>259</v>
      </c>
      <c r="AC1570" t="s">
        <v>177</v>
      </c>
      <c r="AD1570" t="s">
        <v>12514</v>
      </c>
      <c r="AE1570">
        <v>85140</v>
      </c>
      <c r="AF1570" t="s">
        <v>12515</v>
      </c>
      <c r="AI1570">
        <v>251418162</v>
      </c>
      <c r="AK1570" t="s">
        <v>5758</v>
      </c>
      <c r="AL1570">
        <v>0</v>
      </c>
      <c r="AM1570">
        <v>0</v>
      </c>
    </row>
    <row r="1571" spans="1:39" customFormat="1" ht="12.75">
      <c r="A1571">
        <v>1810928</v>
      </c>
      <c r="B1571" t="s">
        <v>12516</v>
      </c>
      <c r="C1571" t="s">
        <v>12517</v>
      </c>
      <c r="D1571">
        <v>1810928</v>
      </c>
      <c r="E1571" t="s">
        <v>169</v>
      </c>
      <c r="H1571" s="507">
        <v>41110</v>
      </c>
      <c r="I1571" t="s">
        <v>245</v>
      </c>
      <c r="J1571">
        <v>-11</v>
      </c>
      <c r="K1571" t="s">
        <v>8</v>
      </c>
      <c r="M1571" t="s">
        <v>2773</v>
      </c>
      <c r="N1571">
        <v>4180737</v>
      </c>
      <c r="O1571" t="s">
        <v>3464</v>
      </c>
      <c r="P1571" s="507">
        <v>44841</v>
      </c>
      <c r="Q1571" t="s">
        <v>187</v>
      </c>
      <c r="R1571" s="507">
        <v>44841</v>
      </c>
      <c r="T1571" t="s">
        <v>5765</v>
      </c>
      <c r="U1571">
        <v>500</v>
      </c>
      <c r="X1571">
        <v>5</v>
      </c>
      <c r="Y1571" t="s">
        <v>259</v>
      </c>
      <c r="AC1571" t="s">
        <v>177</v>
      </c>
      <c r="AD1571" t="s">
        <v>12518</v>
      </c>
      <c r="AE1571">
        <v>18370</v>
      </c>
      <c r="AF1571" t="s">
        <v>12519</v>
      </c>
      <c r="AI1571">
        <v>248614382</v>
      </c>
      <c r="AJ1571">
        <v>628382355</v>
      </c>
      <c r="AK1571" t="s">
        <v>12520</v>
      </c>
      <c r="AL1571">
        <v>0</v>
      </c>
      <c r="AM1571">
        <v>0</v>
      </c>
    </row>
    <row r="1572" spans="1:39" customFormat="1" ht="12.75">
      <c r="A1572">
        <v>9212108</v>
      </c>
      <c r="B1572" t="s">
        <v>1294</v>
      </c>
      <c r="C1572" t="s">
        <v>612</v>
      </c>
      <c r="D1572">
        <v>9212108</v>
      </c>
      <c r="E1572" t="s">
        <v>166</v>
      </c>
      <c r="F1572" t="s">
        <v>166</v>
      </c>
      <c r="H1572" s="507">
        <v>31597</v>
      </c>
      <c r="I1572" t="s">
        <v>167</v>
      </c>
      <c r="J1572">
        <v>-40</v>
      </c>
      <c r="K1572" t="s">
        <v>168</v>
      </c>
      <c r="M1572" t="s">
        <v>203</v>
      </c>
      <c r="N1572">
        <v>8920031</v>
      </c>
      <c r="O1572" t="s">
        <v>269</v>
      </c>
      <c r="P1572" s="507">
        <v>44803</v>
      </c>
      <c r="Q1572" t="s">
        <v>187</v>
      </c>
      <c r="R1572" s="507">
        <v>37432</v>
      </c>
      <c r="S1572" s="507">
        <v>44008</v>
      </c>
      <c r="T1572" t="s">
        <v>7255</v>
      </c>
      <c r="U1572">
        <v>1825</v>
      </c>
      <c r="X1572">
        <v>18</v>
      </c>
      <c r="Y1572" t="s">
        <v>259</v>
      </c>
      <c r="AC1572" t="s">
        <v>177</v>
      </c>
      <c r="AD1572" t="s">
        <v>12521</v>
      </c>
      <c r="AE1572">
        <v>91160</v>
      </c>
      <c r="AF1572" t="s">
        <v>12522</v>
      </c>
      <c r="AG1572" t="s">
        <v>12523</v>
      </c>
      <c r="AI1572">
        <v>651804964</v>
      </c>
      <c r="AJ1572">
        <v>651804964</v>
      </c>
      <c r="AK1572" t="s">
        <v>4235</v>
      </c>
      <c r="AL1572">
        <v>0</v>
      </c>
      <c r="AM1572">
        <v>0</v>
      </c>
    </row>
    <row r="1573" spans="1:39" customFormat="1" ht="12.75">
      <c r="A1573">
        <v>951618</v>
      </c>
      <c r="B1573" t="s">
        <v>3122</v>
      </c>
      <c r="C1573" t="s">
        <v>315</v>
      </c>
      <c r="D1573">
        <v>951618</v>
      </c>
      <c r="E1573" t="s">
        <v>166</v>
      </c>
      <c r="F1573" t="s">
        <v>166</v>
      </c>
      <c r="H1573" s="507">
        <v>27339</v>
      </c>
      <c r="I1573" t="s">
        <v>192</v>
      </c>
      <c r="J1573">
        <v>-50</v>
      </c>
      <c r="K1573" t="s">
        <v>168</v>
      </c>
      <c r="M1573" t="s">
        <v>215</v>
      </c>
      <c r="N1573">
        <v>3220033</v>
      </c>
      <c r="O1573" t="s">
        <v>216</v>
      </c>
      <c r="P1573" s="507">
        <v>44818</v>
      </c>
      <c r="Q1573" t="s">
        <v>187</v>
      </c>
      <c r="R1573" s="507">
        <v>37432</v>
      </c>
      <c r="S1573" s="507">
        <v>44785</v>
      </c>
      <c r="T1573" t="s">
        <v>181</v>
      </c>
      <c r="U1573">
        <v>1842</v>
      </c>
      <c r="X1573">
        <v>18</v>
      </c>
      <c r="Y1573" t="s">
        <v>259</v>
      </c>
      <c r="AC1573" t="s">
        <v>177</v>
      </c>
      <c r="AD1573" t="s">
        <v>11249</v>
      </c>
      <c r="AE1573">
        <v>22360</v>
      </c>
      <c r="AF1573" t="s">
        <v>12524</v>
      </c>
      <c r="AJ1573">
        <v>612961142</v>
      </c>
      <c r="AK1573" t="s">
        <v>5305</v>
      </c>
      <c r="AL1573">
        <v>0</v>
      </c>
      <c r="AM1573">
        <v>0</v>
      </c>
    </row>
    <row r="1574" spans="1:39" customFormat="1" ht="12.75">
      <c r="A1574">
        <v>2942200</v>
      </c>
      <c r="B1574" t="s">
        <v>12525</v>
      </c>
      <c r="C1574" t="s">
        <v>1149</v>
      </c>
      <c r="D1574">
        <v>2942200</v>
      </c>
      <c r="E1574" t="s">
        <v>166</v>
      </c>
      <c r="F1574" t="s">
        <v>166</v>
      </c>
      <c r="H1574" s="507">
        <v>41516</v>
      </c>
      <c r="I1574" t="s">
        <v>251</v>
      </c>
      <c r="J1574">
        <v>-10</v>
      </c>
      <c r="K1574" t="s">
        <v>168</v>
      </c>
      <c r="M1574" t="s">
        <v>3025</v>
      </c>
      <c r="N1574">
        <v>3290029</v>
      </c>
      <c r="O1574" t="s">
        <v>3073</v>
      </c>
      <c r="P1574" s="507">
        <v>44826</v>
      </c>
      <c r="Q1574" t="s">
        <v>187</v>
      </c>
      <c r="R1574" s="507">
        <v>44643</v>
      </c>
      <c r="T1574" t="s">
        <v>5765</v>
      </c>
      <c r="U1574">
        <v>534</v>
      </c>
      <c r="X1574">
        <v>5</v>
      </c>
      <c r="Y1574" t="s">
        <v>259</v>
      </c>
      <c r="AC1574" t="s">
        <v>177</v>
      </c>
      <c r="AD1574" t="s">
        <v>12526</v>
      </c>
      <c r="AE1574">
        <v>29630</v>
      </c>
      <c r="AF1574" t="s">
        <v>12527</v>
      </c>
      <c r="AJ1574">
        <v>645847996</v>
      </c>
      <c r="AK1574" t="s">
        <v>12528</v>
      </c>
      <c r="AL1574">
        <v>0</v>
      </c>
      <c r="AM1574">
        <v>0</v>
      </c>
    </row>
    <row r="1575" spans="1:39" customFormat="1" ht="12.75">
      <c r="A1575">
        <v>5612944</v>
      </c>
      <c r="B1575" t="s">
        <v>3123</v>
      </c>
      <c r="C1575" t="s">
        <v>606</v>
      </c>
      <c r="D1575">
        <v>5612944</v>
      </c>
      <c r="E1575" t="s">
        <v>166</v>
      </c>
      <c r="F1575" t="s">
        <v>166</v>
      </c>
      <c r="H1575" s="507">
        <v>30433</v>
      </c>
      <c r="I1575" t="s">
        <v>167</v>
      </c>
      <c r="J1575">
        <v>-40</v>
      </c>
      <c r="K1575" t="s">
        <v>168</v>
      </c>
      <c r="M1575" t="s">
        <v>217</v>
      </c>
      <c r="N1575">
        <v>3560020</v>
      </c>
      <c r="O1575" t="s">
        <v>3047</v>
      </c>
      <c r="P1575" s="507">
        <v>44826</v>
      </c>
      <c r="Q1575" t="s">
        <v>187</v>
      </c>
      <c r="R1575" s="507">
        <v>37645</v>
      </c>
      <c r="S1575" s="507">
        <v>44699</v>
      </c>
      <c r="T1575" t="s">
        <v>181</v>
      </c>
      <c r="U1575">
        <v>1710</v>
      </c>
      <c r="X1575">
        <v>17</v>
      </c>
      <c r="Y1575" t="s">
        <v>259</v>
      </c>
      <c r="AB1575" s="507">
        <v>43647</v>
      </c>
      <c r="AC1575" t="s">
        <v>177</v>
      </c>
      <c r="AD1575" t="s">
        <v>12529</v>
      </c>
      <c r="AE1575">
        <v>56190</v>
      </c>
      <c r="AF1575" t="s">
        <v>12530</v>
      </c>
      <c r="AJ1575">
        <v>619822434</v>
      </c>
      <c r="AK1575" t="s">
        <v>5306</v>
      </c>
      <c r="AL1575">
        <v>0</v>
      </c>
      <c r="AM1575">
        <v>0</v>
      </c>
    </row>
    <row r="1576" spans="1:39" customFormat="1" ht="12.75">
      <c r="A1576">
        <v>5323425</v>
      </c>
      <c r="B1576" t="s">
        <v>3664</v>
      </c>
      <c r="C1576" t="s">
        <v>378</v>
      </c>
      <c r="D1576">
        <v>5323425</v>
      </c>
      <c r="E1576" t="s">
        <v>166</v>
      </c>
      <c r="F1576" t="s">
        <v>166</v>
      </c>
      <c r="H1576" s="507">
        <v>37747</v>
      </c>
      <c r="I1576" t="s">
        <v>167</v>
      </c>
      <c r="J1576">
        <v>-40</v>
      </c>
      <c r="K1576" t="s">
        <v>168</v>
      </c>
      <c r="M1576" t="s">
        <v>2155</v>
      </c>
      <c r="N1576">
        <v>12530060</v>
      </c>
      <c r="O1576" t="s">
        <v>6231</v>
      </c>
      <c r="P1576" s="507">
        <v>44812</v>
      </c>
      <c r="Q1576" t="s">
        <v>187</v>
      </c>
      <c r="R1576" s="507">
        <v>40913</v>
      </c>
      <c r="S1576" s="507">
        <v>44795</v>
      </c>
      <c r="T1576" t="s">
        <v>181</v>
      </c>
      <c r="U1576">
        <v>1772</v>
      </c>
      <c r="X1576">
        <v>17</v>
      </c>
      <c r="Y1576" t="s">
        <v>259</v>
      </c>
      <c r="AB1576" s="507">
        <v>43282</v>
      </c>
      <c r="AC1576" t="s">
        <v>177</v>
      </c>
      <c r="AD1576" t="s">
        <v>12531</v>
      </c>
      <c r="AE1576">
        <v>53950</v>
      </c>
      <c r="AF1576" t="s">
        <v>12532</v>
      </c>
      <c r="AI1576">
        <v>243262720</v>
      </c>
      <c r="AJ1576">
        <v>624838646</v>
      </c>
      <c r="AK1576" t="s">
        <v>4924</v>
      </c>
      <c r="AL1576">
        <v>0</v>
      </c>
      <c r="AM1576">
        <v>0</v>
      </c>
    </row>
    <row r="1577" spans="1:39" customFormat="1" ht="12.75">
      <c r="A1577">
        <v>4413971</v>
      </c>
      <c r="B1577" t="s">
        <v>1297</v>
      </c>
      <c r="C1577" t="s">
        <v>447</v>
      </c>
      <c r="D1577">
        <v>4413971</v>
      </c>
      <c r="E1577" t="s">
        <v>166</v>
      </c>
      <c r="F1577" t="s">
        <v>166</v>
      </c>
      <c r="H1577" s="507">
        <v>30102</v>
      </c>
      <c r="I1577" t="s">
        <v>192</v>
      </c>
      <c r="J1577">
        <v>-50</v>
      </c>
      <c r="K1577" t="s">
        <v>168</v>
      </c>
      <c r="M1577" t="s">
        <v>228</v>
      </c>
      <c r="N1577">
        <v>12440056</v>
      </c>
      <c r="O1577" t="s">
        <v>2175</v>
      </c>
      <c r="P1577" s="507">
        <v>44798</v>
      </c>
      <c r="Q1577" t="s">
        <v>187</v>
      </c>
      <c r="R1577" s="507">
        <v>37432</v>
      </c>
      <c r="S1577" s="507">
        <v>44748</v>
      </c>
      <c r="T1577" t="s">
        <v>181</v>
      </c>
      <c r="U1577">
        <v>1720</v>
      </c>
      <c r="X1577">
        <v>17</v>
      </c>
      <c r="Y1577" t="s">
        <v>259</v>
      </c>
      <c r="AC1577" t="s">
        <v>177</v>
      </c>
      <c r="AD1577" t="s">
        <v>11349</v>
      </c>
      <c r="AE1577">
        <v>44118</v>
      </c>
      <c r="AF1577" t="s">
        <v>12533</v>
      </c>
      <c r="AI1577">
        <v>240327150</v>
      </c>
      <c r="AJ1577">
        <v>677278678</v>
      </c>
      <c r="AK1577" t="s">
        <v>4925</v>
      </c>
      <c r="AL1577">
        <v>0</v>
      </c>
      <c r="AM1577">
        <v>0</v>
      </c>
    </row>
    <row r="1578" spans="1:39" customFormat="1" ht="12.75">
      <c r="A1578">
        <v>3545143</v>
      </c>
      <c r="B1578" t="s">
        <v>1297</v>
      </c>
      <c r="C1578" t="s">
        <v>12534</v>
      </c>
      <c r="D1578">
        <v>3545143</v>
      </c>
      <c r="E1578" t="s">
        <v>169</v>
      </c>
      <c r="H1578" s="507">
        <v>41794</v>
      </c>
      <c r="I1578" t="s">
        <v>169</v>
      </c>
      <c r="J1578">
        <v>-9</v>
      </c>
      <c r="K1578" t="s">
        <v>8</v>
      </c>
      <c r="M1578" t="s">
        <v>178</v>
      </c>
      <c r="N1578">
        <v>3350207</v>
      </c>
      <c r="O1578" t="s">
        <v>3101</v>
      </c>
      <c r="P1578" s="507">
        <v>44842</v>
      </c>
      <c r="Q1578" t="s">
        <v>187</v>
      </c>
      <c r="R1578" s="507">
        <v>44842</v>
      </c>
      <c r="T1578" t="s">
        <v>5765</v>
      </c>
      <c r="U1578">
        <v>500</v>
      </c>
      <c r="X1578">
        <v>5</v>
      </c>
      <c r="Y1578" t="s">
        <v>259</v>
      </c>
      <c r="AC1578" t="s">
        <v>177</v>
      </c>
      <c r="AD1578" t="s">
        <v>12535</v>
      </c>
      <c r="AE1578">
        <v>35530</v>
      </c>
      <c r="AF1578" t="s">
        <v>12536</v>
      </c>
      <c r="AJ1578">
        <v>749120162</v>
      </c>
      <c r="AK1578" t="s">
        <v>12537</v>
      </c>
      <c r="AL1578">
        <v>0</v>
      </c>
      <c r="AM1578">
        <v>0</v>
      </c>
    </row>
    <row r="1579" spans="1:39" customFormat="1" ht="12.75">
      <c r="A1579">
        <v>2942589</v>
      </c>
      <c r="B1579" t="s">
        <v>1297</v>
      </c>
      <c r="C1579" t="s">
        <v>2861</v>
      </c>
      <c r="D1579">
        <v>2942589</v>
      </c>
      <c r="E1579" t="s">
        <v>169</v>
      </c>
      <c r="H1579" s="507">
        <v>41587</v>
      </c>
      <c r="I1579" t="s">
        <v>251</v>
      </c>
      <c r="J1579">
        <v>-10</v>
      </c>
      <c r="K1579" t="s">
        <v>8</v>
      </c>
      <c r="M1579" t="s">
        <v>3025</v>
      </c>
      <c r="N1579">
        <v>3290221</v>
      </c>
      <c r="O1579" t="s">
        <v>3095</v>
      </c>
      <c r="P1579" s="507">
        <v>44811</v>
      </c>
      <c r="Q1579" t="s">
        <v>187</v>
      </c>
      <c r="R1579" s="507">
        <v>44811</v>
      </c>
      <c r="T1579" t="s">
        <v>5765</v>
      </c>
      <c r="U1579">
        <v>500</v>
      </c>
      <c r="X1579">
        <v>5</v>
      </c>
      <c r="Y1579" t="s">
        <v>259</v>
      </c>
      <c r="AC1579" t="s">
        <v>177</v>
      </c>
      <c r="AD1579" t="s">
        <v>9820</v>
      </c>
      <c r="AE1579">
        <v>29120</v>
      </c>
      <c r="AF1579" t="s">
        <v>12538</v>
      </c>
      <c r="AJ1579">
        <v>680889342</v>
      </c>
      <c r="AK1579" t="s">
        <v>8751</v>
      </c>
      <c r="AL1579">
        <v>0</v>
      </c>
      <c r="AM1579">
        <v>0</v>
      </c>
    </row>
    <row r="1580" spans="1:39" customFormat="1" ht="12.75">
      <c r="A1580">
        <v>13987</v>
      </c>
      <c r="B1580" t="s">
        <v>1297</v>
      </c>
      <c r="C1580" t="s">
        <v>570</v>
      </c>
      <c r="D1580">
        <v>13987</v>
      </c>
      <c r="E1580" t="s">
        <v>166</v>
      </c>
      <c r="F1580" t="s">
        <v>166</v>
      </c>
      <c r="H1580" s="507">
        <v>30833</v>
      </c>
      <c r="I1580" t="s">
        <v>167</v>
      </c>
      <c r="J1580">
        <v>-40</v>
      </c>
      <c r="K1580" t="s">
        <v>168</v>
      </c>
      <c r="M1580" t="s">
        <v>246</v>
      </c>
      <c r="N1580">
        <v>8940033</v>
      </c>
      <c r="O1580" t="s">
        <v>399</v>
      </c>
      <c r="P1580" s="507">
        <v>44818</v>
      </c>
      <c r="Q1580" t="s">
        <v>187</v>
      </c>
      <c r="R1580" s="507">
        <v>37432</v>
      </c>
      <c r="S1580" s="507">
        <v>43776</v>
      </c>
      <c r="T1580" t="s">
        <v>7255</v>
      </c>
      <c r="U1580">
        <v>1632</v>
      </c>
      <c r="X1580">
        <v>16</v>
      </c>
      <c r="Y1580" t="s">
        <v>259</v>
      </c>
      <c r="AC1580" t="s">
        <v>177</v>
      </c>
      <c r="AD1580" t="s">
        <v>10466</v>
      </c>
      <c r="AE1580">
        <v>94700</v>
      </c>
      <c r="AF1580" t="s">
        <v>12539</v>
      </c>
      <c r="AJ1580">
        <v>664162764</v>
      </c>
      <c r="AK1580" t="s">
        <v>6967</v>
      </c>
      <c r="AL1580">
        <v>0</v>
      </c>
      <c r="AM1580">
        <v>0</v>
      </c>
    </row>
    <row r="1581" spans="1:39" customFormat="1" ht="12.75">
      <c r="A1581">
        <v>4437510</v>
      </c>
      <c r="B1581" t="s">
        <v>3880</v>
      </c>
      <c r="C1581" t="s">
        <v>256</v>
      </c>
      <c r="D1581">
        <v>4437510</v>
      </c>
      <c r="E1581" t="s">
        <v>166</v>
      </c>
      <c r="F1581" t="s">
        <v>166</v>
      </c>
      <c r="H1581" s="507">
        <v>35326</v>
      </c>
      <c r="I1581" t="s">
        <v>167</v>
      </c>
      <c r="J1581">
        <v>-40</v>
      </c>
      <c r="K1581" t="s">
        <v>168</v>
      </c>
      <c r="M1581" t="s">
        <v>228</v>
      </c>
      <c r="N1581">
        <v>12440281</v>
      </c>
      <c r="O1581" t="s">
        <v>3648</v>
      </c>
      <c r="P1581" s="507">
        <v>44823</v>
      </c>
      <c r="Q1581" t="s">
        <v>187</v>
      </c>
      <c r="R1581" s="507">
        <v>38981</v>
      </c>
      <c r="S1581" s="507">
        <v>44086</v>
      </c>
      <c r="T1581" t="s">
        <v>7255</v>
      </c>
      <c r="U1581">
        <v>2119</v>
      </c>
      <c r="V1581" t="s">
        <v>172</v>
      </c>
      <c r="W1581">
        <v>777</v>
      </c>
      <c r="X1581" t="s">
        <v>173</v>
      </c>
      <c r="Y1581" t="s">
        <v>259</v>
      </c>
      <c r="AC1581" t="s">
        <v>177</v>
      </c>
      <c r="AD1581" t="s">
        <v>10255</v>
      </c>
      <c r="AE1581">
        <v>44200</v>
      </c>
      <c r="AF1581" t="s">
        <v>12540</v>
      </c>
      <c r="AJ1581">
        <v>659525663</v>
      </c>
      <c r="AK1581" t="s">
        <v>4926</v>
      </c>
      <c r="AL1581">
        <v>0</v>
      </c>
      <c r="AM1581">
        <v>0</v>
      </c>
    </row>
    <row r="1582" spans="1:39" customFormat="1" ht="12.75">
      <c r="A1582">
        <v>365710</v>
      </c>
      <c r="B1582" t="s">
        <v>3361</v>
      </c>
      <c r="C1582" t="s">
        <v>509</v>
      </c>
      <c r="D1582">
        <v>365710</v>
      </c>
      <c r="E1582" t="s">
        <v>166</v>
      </c>
      <c r="F1582" t="s">
        <v>166</v>
      </c>
      <c r="H1582" s="507">
        <v>35679</v>
      </c>
      <c r="I1582" t="s">
        <v>167</v>
      </c>
      <c r="J1582">
        <v>-40</v>
      </c>
      <c r="K1582" t="s">
        <v>168</v>
      </c>
      <c r="M1582" t="s">
        <v>2770</v>
      </c>
      <c r="N1582">
        <v>4360454</v>
      </c>
      <c r="O1582" t="s">
        <v>2823</v>
      </c>
      <c r="P1582" s="507">
        <v>44806</v>
      </c>
      <c r="Q1582" t="s">
        <v>187</v>
      </c>
      <c r="R1582" s="507">
        <v>39001</v>
      </c>
      <c r="S1582" s="507">
        <v>44441</v>
      </c>
      <c r="T1582" t="s">
        <v>7255</v>
      </c>
      <c r="U1582">
        <v>1676</v>
      </c>
      <c r="X1582">
        <v>16</v>
      </c>
      <c r="Y1582" t="s">
        <v>259</v>
      </c>
      <c r="AC1582" t="s">
        <v>177</v>
      </c>
      <c r="AD1582" t="s">
        <v>11782</v>
      </c>
      <c r="AE1582">
        <v>36330</v>
      </c>
      <c r="AF1582" t="s">
        <v>12541</v>
      </c>
      <c r="AI1582">
        <v>254070661</v>
      </c>
      <c r="AK1582" t="s">
        <v>5563</v>
      </c>
      <c r="AL1582">
        <v>0</v>
      </c>
      <c r="AM1582">
        <v>0</v>
      </c>
    </row>
    <row r="1583" spans="1:39" customFormat="1" ht="12.75">
      <c r="A1583">
        <v>267813</v>
      </c>
      <c r="B1583" t="s">
        <v>1299</v>
      </c>
      <c r="C1583" t="s">
        <v>764</v>
      </c>
      <c r="D1583">
        <v>267813</v>
      </c>
      <c r="E1583" t="s">
        <v>166</v>
      </c>
      <c r="F1583" t="s">
        <v>166</v>
      </c>
      <c r="H1583" s="507">
        <v>34701</v>
      </c>
      <c r="I1583" t="s">
        <v>167</v>
      </c>
      <c r="J1583">
        <v>-40</v>
      </c>
      <c r="K1583" t="s">
        <v>168</v>
      </c>
      <c r="M1583" t="s">
        <v>232</v>
      </c>
      <c r="N1583">
        <v>8950330</v>
      </c>
      <c r="O1583" t="s">
        <v>233</v>
      </c>
      <c r="P1583" s="507">
        <v>44803</v>
      </c>
      <c r="Q1583" t="s">
        <v>187</v>
      </c>
      <c r="R1583" s="507">
        <v>37515</v>
      </c>
      <c r="S1583" s="507">
        <v>44803</v>
      </c>
      <c r="T1583" t="s">
        <v>181</v>
      </c>
      <c r="U1583">
        <v>3343</v>
      </c>
      <c r="V1583" t="s">
        <v>172</v>
      </c>
      <c r="W1583">
        <v>17</v>
      </c>
      <c r="X1583" t="s">
        <v>173</v>
      </c>
      <c r="Y1583" t="s">
        <v>259</v>
      </c>
      <c r="AC1583" t="s">
        <v>177</v>
      </c>
      <c r="AD1583" t="s">
        <v>12542</v>
      </c>
      <c r="AE1583">
        <v>26200</v>
      </c>
      <c r="AF1583" t="s">
        <v>12543</v>
      </c>
      <c r="AJ1583">
        <v>614188680</v>
      </c>
      <c r="AK1583" t="s">
        <v>4236</v>
      </c>
      <c r="AL1583">
        <v>0</v>
      </c>
      <c r="AM1583">
        <v>0</v>
      </c>
    </row>
    <row r="1584" spans="1:39" customFormat="1" ht="12.75">
      <c r="A1584">
        <v>7618269</v>
      </c>
      <c r="B1584" t="s">
        <v>3124</v>
      </c>
      <c r="C1584" t="s">
        <v>3125</v>
      </c>
      <c r="D1584">
        <v>7618269</v>
      </c>
      <c r="E1584" t="s">
        <v>166</v>
      </c>
      <c r="F1584" t="s">
        <v>166</v>
      </c>
      <c r="H1584" s="507">
        <v>26755</v>
      </c>
      <c r="I1584" t="s">
        <v>192</v>
      </c>
      <c r="J1584">
        <v>-50</v>
      </c>
      <c r="K1584" t="s">
        <v>168</v>
      </c>
      <c r="M1584" t="s">
        <v>178</v>
      </c>
      <c r="N1584">
        <v>3350136</v>
      </c>
      <c r="O1584" t="s">
        <v>179</v>
      </c>
      <c r="P1584" s="507">
        <v>44807</v>
      </c>
      <c r="Q1584" t="s">
        <v>187</v>
      </c>
      <c r="R1584" s="507">
        <v>37432</v>
      </c>
      <c r="S1584" s="507">
        <v>44462</v>
      </c>
      <c r="T1584" t="s">
        <v>7255</v>
      </c>
      <c r="U1584">
        <v>1942</v>
      </c>
      <c r="X1584">
        <v>19</v>
      </c>
      <c r="Y1584" t="s">
        <v>259</v>
      </c>
      <c r="AB1584" s="507">
        <v>44743</v>
      </c>
      <c r="AC1584" t="s">
        <v>177</v>
      </c>
      <c r="AD1584" t="s">
        <v>12544</v>
      </c>
      <c r="AE1584">
        <v>22330</v>
      </c>
      <c r="AF1584" t="s">
        <v>12545</v>
      </c>
      <c r="AJ1584">
        <v>662812787</v>
      </c>
      <c r="AK1584" t="s">
        <v>5307</v>
      </c>
      <c r="AL1584">
        <v>0</v>
      </c>
      <c r="AM1584">
        <v>0</v>
      </c>
    </row>
    <row r="1585" spans="1:39" customFormat="1" ht="12.75">
      <c r="A1585">
        <v>3733934</v>
      </c>
      <c r="B1585" t="s">
        <v>8752</v>
      </c>
      <c r="C1585" t="s">
        <v>7538</v>
      </c>
      <c r="D1585">
        <v>3733934</v>
      </c>
      <c r="E1585" t="s">
        <v>166</v>
      </c>
      <c r="H1585" s="507">
        <v>41549</v>
      </c>
      <c r="I1585" t="s">
        <v>251</v>
      </c>
      <c r="J1585">
        <v>-10</v>
      </c>
      <c r="K1585" t="s">
        <v>8</v>
      </c>
      <c r="M1585" t="s">
        <v>175</v>
      </c>
      <c r="N1585">
        <v>4370498</v>
      </c>
      <c r="O1585" t="s">
        <v>2899</v>
      </c>
      <c r="P1585" s="507">
        <v>44815</v>
      </c>
      <c r="Q1585" t="s">
        <v>187</v>
      </c>
      <c r="R1585" s="507">
        <v>44815</v>
      </c>
      <c r="T1585" t="s">
        <v>5765</v>
      </c>
      <c r="U1585">
        <v>500</v>
      </c>
      <c r="X1585">
        <v>5</v>
      </c>
      <c r="Y1585" t="s">
        <v>259</v>
      </c>
      <c r="AC1585" t="s">
        <v>177</v>
      </c>
      <c r="AD1585" t="s">
        <v>12546</v>
      </c>
      <c r="AE1585">
        <v>37270</v>
      </c>
      <c r="AF1585" t="s">
        <v>12547</v>
      </c>
      <c r="AJ1585">
        <v>787326695</v>
      </c>
      <c r="AK1585" t="s">
        <v>8753</v>
      </c>
      <c r="AL1585">
        <v>0</v>
      </c>
      <c r="AM1585">
        <v>0</v>
      </c>
    </row>
    <row r="1586" spans="1:39" customFormat="1" ht="12.75">
      <c r="A1586">
        <v>7890542</v>
      </c>
      <c r="B1586" t="s">
        <v>12548</v>
      </c>
      <c r="C1586" t="s">
        <v>671</v>
      </c>
      <c r="D1586">
        <v>7890542</v>
      </c>
      <c r="E1586" t="s">
        <v>169</v>
      </c>
      <c r="H1586" s="507">
        <v>41607</v>
      </c>
      <c r="I1586" t="s">
        <v>251</v>
      </c>
      <c r="J1586">
        <v>-10</v>
      </c>
      <c r="K1586" t="s">
        <v>8</v>
      </c>
      <c r="M1586" t="s">
        <v>238</v>
      </c>
      <c r="N1586">
        <v>8781477</v>
      </c>
      <c r="O1586" t="s">
        <v>3567</v>
      </c>
      <c r="P1586" s="507">
        <v>44833</v>
      </c>
      <c r="Q1586" t="s">
        <v>187</v>
      </c>
      <c r="R1586" s="507">
        <v>44833</v>
      </c>
      <c r="T1586" t="s">
        <v>5765</v>
      </c>
      <c r="U1586">
        <v>500</v>
      </c>
      <c r="X1586">
        <v>5</v>
      </c>
      <c r="Y1586" t="s">
        <v>259</v>
      </c>
      <c r="AC1586" t="s">
        <v>177</v>
      </c>
      <c r="AD1586" t="s">
        <v>12549</v>
      </c>
      <c r="AE1586">
        <v>78450</v>
      </c>
      <c r="AF1586" t="s">
        <v>12550</v>
      </c>
      <c r="AK1586" t="s">
        <v>12551</v>
      </c>
      <c r="AL1586">
        <v>0</v>
      </c>
      <c r="AM1586">
        <v>0</v>
      </c>
    </row>
    <row r="1587" spans="1:39" customFormat="1" ht="12.75">
      <c r="A1587">
        <v>4532736</v>
      </c>
      <c r="B1587" t="s">
        <v>7591</v>
      </c>
      <c r="C1587" t="s">
        <v>654</v>
      </c>
      <c r="D1587">
        <v>4532736</v>
      </c>
      <c r="E1587" t="s">
        <v>169</v>
      </c>
      <c r="F1587" t="s">
        <v>169</v>
      </c>
      <c r="H1587" s="507">
        <v>41674</v>
      </c>
      <c r="I1587" t="s">
        <v>169</v>
      </c>
      <c r="J1587">
        <v>-9</v>
      </c>
      <c r="K1587" t="s">
        <v>8</v>
      </c>
      <c r="M1587" t="s">
        <v>2764</v>
      </c>
      <c r="N1587">
        <v>4450026</v>
      </c>
      <c r="O1587" t="s">
        <v>2766</v>
      </c>
      <c r="P1587" s="507">
        <v>44799</v>
      </c>
      <c r="Q1587" t="s">
        <v>187</v>
      </c>
      <c r="R1587" s="507">
        <v>44501</v>
      </c>
      <c r="T1587" t="s">
        <v>5765</v>
      </c>
      <c r="U1587">
        <v>500</v>
      </c>
      <c r="X1587">
        <v>5</v>
      </c>
      <c r="Y1587" t="s">
        <v>259</v>
      </c>
      <c r="AC1587" t="s">
        <v>177</v>
      </c>
      <c r="AD1587" t="s">
        <v>9901</v>
      </c>
      <c r="AE1587">
        <v>45100</v>
      </c>
      <c r="AF1587" t="s">
        <v>9902</v>
      </c>
      <c r="AK1587" t="s">
        <v>5600</v>
      </c>
      <c r="AL1587">
        <v>0</v>
      </c>
      <c r="AM1587">
        <v>0</v>
      </c>
    </row>
    <row r="1588" spans="1:39" customFormat="1" ht="12.75">
      <c r="A1588">
        <v>3733923</v>
      </c>
      <c r="B1588" t="s">
        <v>8754</v>
      </c>
      <c r="C1588" t="s">
        <v>370</v>
      </c>
      <c r="D1588">
        <v>3733923</v>
      </c>
      <c r="E1588" t="s">
        <v>169</v>
      </c>
      <c r="H1588" s="507">
        <v>41438</v>
      </c>
      <c r="I1588" t="s">
        <v>251</v>
      </c>
      <c r="J1588">
        <v>-10</v>
      </c>
      <c r="K1588" t="s">
        <v>8</v>
      </c>
      <c r="M1588" t="s">
        <v>175</v>
      </c>
      <c r="N1588">
        <v>4370694</v>
      </c>
      <c r="O1588" t="s">
        <v>2851</v>
      </c>
      <c r="P1588" s="507">
        <v>44813</v>
      </c>
      <c r="Q1588" t="s">
        <v>187</v>
      </c>
      <c r="R1588" s="507">
        <v>44813</v>
      </c>
      <c r="S1588" s="507">
        <v>44809</v>
      </c>
      <c r="T1588" t="s">
        <v>181</v>
      </c>
      <c r="U1588">
        <v>500</v>
      </c>
      <c r="X1588">
        <v>5</v>
      </c>
      <c r="Y1588" t="s">
        <v>259</v>
      </c>
      <c r="AC1588" t="s">
        <v>177</v>
      </c>
      <c r="AD1588" t="s">
        <v>10215</v>
      </c>
      <c r="AE1588">
        <v>37320</v>
      </c>
      <c r="AF1588" t="s">
        <v>12552</v>
      </c>
      <c r="AJ1588">
        <v>630943787</v>
      </c>
      <c r="AK1588" t="s">
        <v>8755</v>
      </c>
      <c r="AL1588">
        <v>0</v>
      </c>
      <c r="AM1588">
        <v>0</v>
      </c>
    </row>
    <row r="1589" spans="1:39" customFormat="1" ht="12.75">
      <c r="A1589">
        <v>7223367</v>
      </c>
      <c r="B1589" t="s">
        <v>3548</v>
      </c>
      <c r="C1589" t="s">
        <v>1353</v>
      </c>
      <c r="D1589">
        <v>7223367</v>
      </c>
      <c r="E1589" t="s">
        <v>166</v>
      </c>
      <c r="F1589" t="s">
        <v>166</v>
      </c>
      <c r="H1589" s="507">
        <v>41011</v>
      </c>
      <c r="I1589" t="s">
        <v>245</v>
      </c>
      <c r="J1589">
        <v>-11</v>
      </c>
      <c r="K1589" t="s">
        <v>8</v>
      </c>
      <c r="M1589" t="s">
        <v>2152</v>
      </c>
      <c r="N1589">
        <v>12720027</v>
      </c>
      <c r="O1589" t="s">
        <v>2240</v>
      </c>
      <c r="P1589" s="507">
        <v>44812</v>
      </c>
      <c r="Q1589" t="s">
        <v>187</v>
      </c>
      <c r="R1589" s="507">
        <v>43379</v>
      </c>
      <c r="T1589" t="s">
        <v>5765</v>
      </c>
      <c r="U1589">
        <v>520</v>
      </c>
      <c r="X1589">
        <v>5</v>
      </c>
      <c r="Y1589" t="s">
        <v>259</v>
      </c>
      <c r="AC1589" t="s">
        <v>177</v>
      </c>
      <c r="AD1589" t="s">
        <v>12553</v>
      </c>
      <c r="AE1589">
        <v>72250</v>
      </c>
      <c r="AF1589" t="s">
        <v>12554</v>
      </c>
      <c r="AJ1589">
        <v>663039253</v>
      </c>
      <c r="AK1589" t="s">
        <v>4927</v>
      </c>
      <c r="AL1589">
        <v>0</v>
      </c>
      <c r="AM1589">
        <v>0</v>
      </c>
    </row>
    <row r="1590" spans="1:39" customFormat="1" ht="12.75">
      <c r="A1590">
        <v>7220030</v>
      </c>
      <c r="B1590" t="s">
        <v>1301</v>
      </c>
      <c r="C1590" t="s">
        <v>887</v>
      </c>
      <c r="D1590">
        <v>7220030</v>
      </c>
      <c r="E1590" t="s">
        <v>166</v>
      </c>
      <c r="F1590" t="s">
        <v>166</v>
      </c>
      <c r="H1590" s="507">
        <v>39832</v>
      </c>
      <c r="I1590" t="s">
        <v>340</v>
      </c>
      <c r="J1590">
        <v>-14</v>
      </c>
      <c r="K1590" t="s">
        <v>8</v>
      </c>
      <c r="M1590" t="s">
        <v>2783</v>
      </c>
      <c r="N1590">
        <v>4410696</v>
      </c>
      <c r="O1590" t="s">
        <v>7272</v>
      </c>
      <c r="P1590" s="507">
        <v>44781</v>
      </c>
      <c r="Q1590" t="s">
        <v>187</v>
      </c>
      <c r="R1590" s="507">
        <v>41975</v>
      </c>
      <c r="S1590" s="507">
        <v>44776</v>
      </c>
      <c r="T1590" t="s">
        <v>181</v>
      </c>
      <c r="U1590">
        <v>1168</v>
      </c>
      <c r="X1590">
        <v>11</v>
      </c>
      <c r="Y1590" t="s">
        <v>259</v>
      </c>
      <c r="AB1590" s="507">
        <v>44743</v>
      </c>
      <c r="AC1590" t="s">
        <v>177</v>
      </c>
      <c r="AD1590" t="s">
        <v>11745</v>
      </c>
      <c r="AE1590">
        <v>72120</v>
      </c>
      <c r="AF1590" t="s">
        <v>12555</v>
      </c>
      <c r="AI1590">
        <v>243630527</v>
      </c>
      <c r="AJ1590">
        <v>650724296</v>
      </c>
      <c r="AK1590" t="s">
        <v>4875</v>
      </c>
      <c r="AL1590">
        <v>0</v>
      </c>
      <c r="AM1590">
        <v>0</v>
      </c>
    </row>
    <row r="1591" spans="1:39" customFormat="1" ht="12.75">
      <c r="A1591">
        <v>7220252</v>
      </c>
      <c r="B1591" t="s">
        <v>1301</v>
      </c>
      <c r="C1591" t="s">
        <v>199</v>
      </c>
      <c r="D1591">
        <v>7220252</v>
      </c>
      <c r="E1591" t="s">
        <v>166</v>
      </c>
      <c r="F1591" t="s">
        <v>166</v>
      </c>
      <c r="H1591" s="507">
        <v>40330</v>
      </c>
      <c r="I1591" t="s">
        <v>254</v>
      </c>
      <c r="J1591">
        <v>-13</v>
      </c>
      <c r="K1591" t="s">
        <v>168</v>
      </c>
      <c r="M1591" t="s">
        <v>2783</v>
      </c>
      <c r="N1591">
        <v>4410696</v>
      </c>
      <c r="O1591" t="s">
        <v>7272</v>
      </c>
      <c r="P1591" s="507">
        <v>44781</v>
      </c>
      <c r="Q1591" t="s">
        <v>187</v>
      </c>
      <c r="R1591" s="507">
        <v>42260</v>
      </c>
      <c r="S1591" s="507">
        <v>44776</v>
      </c>
      <c r="T1591" t="s">
        <v>181</v>
      </c>
      <c r="U1591">
        <v>1094</v>
      </c>
      <c r="X1591">
        <v>10</v>
      </c>
      <c r="Y1591" t="s">
        <v>259</v>
      </c>
      <c r="AB1591" s="507">
        <v>44378</v>
      </c>
      <c r="AC1591" t="s">
        <v>177</v>
      </c>
      <c r="AD1591" t="s">
        <v>11745</v>
      </c>
      <c r="AE1591">
        <v>72120</v>
      </c>
      <c r="AF1591" t="s">
        <v>11746</v>
      </c>
      <c r="AI1591">
        <v>243630527</v>
      </c>
      <c r="AJ1591">
        <v>650724296</v>
      </c>
      <c r="AK1591" t="s">
        <v>4875</v>
      </c>
      <c r="AL1591">
        <v>1</v>
      </c>
      <c r="AM1591">
        <v>0</v>
      </c>
    </row>
    <row r="1592" spans="1:39" customFormat="1" ht="12.75">
      <c r="A1592">
        <v>9153614</v>
      </c>
      <c r="B1592" t="s">
        <v>1301</v>
      </c>
      <c r="C1592" t="s">
        <v>713</v>
      </c>
      <c r="D1592">
        <v>9153614</v>
      </c>
      <c r="E1592" t="s">
        <v>169</v>
      </c>
      <c r="H1592" s="507">
        <v>41248</v>
      </c>
      <c r="I1592" t="s">
        <v>245</v>
      </c>
      <c r="J1592">
        <v>-11</v>
      </c>
      <c r="K1592" t="s">
        <v>8</v>
      </c>
      <c r="M1592" t="s">
        <v>275</v>
      </c>
      <c r="N1592">
        <v>8911050</v>
      </c>
      <c r="O1592" t="s">
        <v>688</v>
      </c>
      <c r="P1592" s="507">
        <v>44840</v>
      </c>
      <c r="Q1592" t="s">
        <v>187</v>
      </c>
      <c r="R1592" s="507">
        <v>44840</v>
      </c>
      <c r="T1592" t="s">
        <v>5765</v>
      </c>
      <c r="U1592">
        <v>500</v>
      </c>
      <c r="X1592">
        <v>5</v>
      </c>
      <c r="Y1592" t="s">
        <v>259</v>
      </c>
      <c r="AC1592" t="s">
        <v>177</v>
      </c>
      <c r="AD1592" t="s">
        <v>12556</v>
      </c>
      <c r="AE1592">
        <v>91400</v>
      </c>
      <c r="AF1592" t="s">
        <v>12557</v>
      </c>
      <c r="AK1592" t="s">
        <v>12558</v>
      </c>
      <c r="AL1592">
        <v>0</v>
      </c>
      <c r="AM1592">
        <v>0</v>
      </c>
    </row>
    <row r="1593" spans="1:39" customFormat="1" ht="12.75">
      <c r="A1593">
        <v>4115518</v>
      </c>
      <c r="B1593" t="s">
        <v>1301</v>
      </c>
      <c r="C1593" t="s">
        <v>8859</v>
      </c>
      <c r="D1593">
        <v>4115518</v>
      </c>
      <c r="E1593" t="s">
        <v>169</v>
      </c>
      <c r="H1593" s="507">
        <v>42035</v>
      </c>
      <c r="I1593" t="s">
        <v>169</v>
      </c>
      <c r="J1593">
        <v>-9</v>
      </c>
      <c r="K1593" t="s">
        <v>8</v>
      </c>
      <c r="M1593" t="s">
        <v>2783</v>
      </c>
      <c r="N1593">
        <v>4410080</v>
      </c>
      <c r="O1593" t="s">
        <v>2786</v>
      </c>
      <c r="P1593" s="507">
        <v>44834</v>
      </c>
      <c r="Q1593" t="s">
        <v>187</v>
      </c>
      <c r="R1593" s="507">
        <v>44834</v>
      </c>
      <c r="T1593" t="s">
        <v>5765</v>
      </c>
      <c r="U1593">
        <v>500</v>
      </c>
      <c r="X1593">
        <v>5</v>
      </c>
      <c r="Y1593" t="s">
        <v>259</v>
      </c>
      <c r="AC1593" t="s">
        <v>177</v>
      </c>
      <c r="AD1593" t="s">
        <v>10253</v>
      </c>
      <c r="AE1593">
        <v>41500</v>
      </c>
      <c r="AF1593" t="s">
        <v>12559</v>
      </c>
      <c r="AK1593" t="s">
        <v>5518</v>
      </c>
      <c r="AL1593">
        <v>0</v>
      </c>
      <c r="AM1593">
        <v>0</v>
      </c>
    </row>
    <row r="1594" spans="1:39" customFormat="1" ht="12.75">
      <c r="A1594">
        <v>7522650</v>
      </c>
      <c r="B1594" t="s">
        <v>7592</v>
      </c>
      <c r="C1594" t="s">
        <v>1302</v>
      </c>
      <c r="D1594">
        <v>7522650</v>
      </c>
      <c r="E1594" t="s">
        <v>166</v>
      </c>
      <c r="F1594" t="s">
        <v>166</v>
      </c>
      <c r="H1594" s="507">
        <v>39096</v>
      </c>
      <c r="I1594" t="s">
        <v>227</v>
      </c>
      <c r="J1594">
        <v>-16</v>
      </c>
      <c r="K1594" t="s">
        <v>8</v>
      </c>
      <c r="M1594" t="s">
        <v>263</v>
      </c>
      <c r="N1594">
        <v>8751453</v>
      </c>
      <c r="O1594" t="s">
        <v>297</v>
      </c>
      <c r="P1594" s="507">
        <v>44819</v>
      </c>
      <c r="Q1594" t="s">
        <v>187</v>
      </c>
      <c r="R1594" s="507">
        <v>42356</v>
      </c>
      <c r="T1594" t="s">
        <v>5765</v>
      </c>
      <c r="U1594">
        <v>803</v>
      </c>
      <c r="X1594">
        <v>8</v>
      </c>
      <c r="Y1594" t="s">
        <v>259</v>
      </c>
      <c r="AC1594" t="s">
        <v>177</v>
      </c>
      <c r="AD1594" t="s">
        <v>11031</v>
      </c>
      <c r="AE1594">
        <v>75116</v>
      </c>
      <c r="AF1594" t="s">
        <v>12560</v>
      </c>
      <c r="AK1594" t="s">
        <v>7593</v>
      </c>
      <c r="AL1594">
        <v>0</v>
      </c>
      <c r="AM1594">
        <v>0</v>
      </c>
    </row>
    <row r="1595" spans="1:39" customFormat="1" ht="12.75">
      <c r="A1595">
        <v>7522651</v>
      </c>
      <c r="B1595" t="s">
        <v>7592</v>
      </c>
      <c r="C1595" t="s">
        <v>698</v>
      </c>
      <c r="D1595">
        <v>7522651</v>
      </c>
      <c r="E1595" t="s">
        <v>166</v>
      </c>
      <c r="F1595" t="s">
        <v>166</v>
      </c>
      <c r="H1595" s="507">
        <v>39096</v>
      </c>
      <c r="I1595" t="s">
        <v>227</v>
      </c>
      <c r="J1595">
        <v>-16</v>
      </c>
      <c r="K1595" t="s">
        <v>8</v>
      </c>
      <c r="M1595" t="s">
        <v>263</v>
      </c>
      <c r="N1595">
        <v>8751453</v>
      </c>
      <c r="O1595" t="s">
        <v>297</v>
      </c>
      <c r="P1595" s="507">
        <v>44819</v>
      </c>
      <c r="Q1595" t="s">
        <v>187</v>
      </c>
      <c r="R1595" s="507">
        <v>42356</v>
      </c>
      <c r="T1595" t="s">
        <v>5765</v>
      </c>
      <c r="U1595">
        <v>765</v>
      </c>
      <c r="X1595">
        <v>7</v>
      </c>
      <c r="Y1595" t="s">
        <v>259</v>
      </c>
      <c r="AC1595" t="s">
        <v>177</v>
      </c>
      <c r="AD1595" t="s">
        <v>9793</v>
      </c>
      <c r="AE1595">
        <v>75016</v>
      </c>
      <c r="AF1595" t="s">
        <v>12561</v>
      </c>
      <c r="AK1595" t="s">
        <v>7593</v>
      </c>
      <c r="AL1595">
        <v>0</v>
      </c>
      <c r="AM1595">
        <v>0</v>
      </c>
    </row>
    <row r="1596" spans="1:39" customFormat="1" ht="12.75">
      <c r="A1596">
        <v>8526197</v>
      </c>
      <c r="B1596" t="s">
        <v>1303</v>
      </c>
      <c r="C1596" t="s">
        <v>180</v>
      </c>
      <c r="D1596">
        <v>8526197</v>
      </c>
      <c r="E1596" t="s">
        <v>166</v>
      </c>
      <c r="F1596" t="s">
        <v>166</v>
      </c>
      <c r="H1596" s="507">
        <v>38236</v>
      </c>
      <c r="I1596" t="s">
        <v>7238</v>
      </c>
      <c r="J1596">
        <v>-19</v>
      </c>
      <c r="K1596" t="s">
        <v>168</v>
      </c>
      <c r="M1596" t="s">
        <v>208</v>
      </c>
      <c r="N1596">
        <v>12850170</v>
      </c>
      <c r="O1596" t="s">
        <v>2288</v>
      </c>
      <c r="P1596" s="507">
        <v>44813</v>
      </c>
      <c r="Q1596" t="s">
        <v>187</v>
      </c>
      <c r="R1596" s="507">
        <v>41891</v>
      </c>
      <c r="S1596" s="507">
        <v>44812</v>
      </c>
      <c r="T1596" t="s">
        <v>181</v>
      </c>
      <c r="U1596">
        <v>1594</v>
      </c>
      <c r="X1596">
        <v>15</v>
      </c>
      <c r="Y1596" t="s">
        <v>259</v>
      </c>
      <c r="AC1596" t="s">
        <v>177</v>
      </c>
      <c r="AD1596" t="s">
        <v>11394</v>
      </c>
      <c r="AE1596">
        <v>85430</v>
      </c>
      <c r="AF1596" t="s">
        <v>12562</v>
      </c>
      <c r="AI1596">
        <v>251621420</v>
      </c>
      <c r="AK1596" t="s">
        <v>4928</v>
      </c>
      <c r="AL1596">
        <v>0</v>
      </c>
      <c r="AM1596">
        <v>0</v>
      </c>
    </row>
    <row r="1597" spans="1:39" customFormat="1" ht="12.75">
      <c r="A1597">
        <v>9256664</v>
      </c>
      <c r="B1597" t="s">
        <v>1303</v>
      </c>
      <c r="C1597" t="s">
        <v>6821</v>
      </c>
      <c r="D1597">
        <v>9256664</v>
      </c>
      <c r="E1597" t="s">
        <v>169</v>
      </c>
      <c r="F1597" t="s">
        <v>169</v>
      </c>
      <c r="H1597" s="507">
        <v>41142</v>
      </c>
      <c r="I1597" t="s">
        <v>245</v>
      </c>
      <c r="J1597">
        <v>-11</v>
      </c>
      <c r="K1597" t="s">
        <v>8</v>
      </c>
      <c r="M1597" t="s">
        <v>203</v>
      </c>
      <c r="N1597">
        <v>8920137</v>
      </c>
      <c r="O1597" t="s">
        <v>7268</v>
      </c>
      <c r="P1597" s="507">
        <v>44817</v>
      </c>
      <c r="Q1597" t="s">
        <v>187</v>
      </c>
      <c r="R1597" s="507">
        <v>44464</v>
      </c>
      <c r="T1597" t="s">
        <v>5765</v>
      </c>
      <c r="U1597">
        <v>500</v>
      </c>
      <c r="X1597">
        <v>5</v>
      </c>
      <c r="Y1597" t="s">
        <v>259</v>
      </c>
      <c r="AC1597" t="s">
        <v>177</v>
      </c>
      <c r="AD1597" t="s">
        <v>12563</v>
      </c>
      <c r="AE1597">
        <v>92700</v>
      </c>
      <c r="AF1597" t="s">
        <v>12564</v>
      </c>
      <c r="AK1597" t="s">
        <v>6968</v>
      </c>
      <c r="AL1597">
        <v>0</v>
      </c>
      <c r="AM1597">
        <v>0</v>
      </c>
    </row>
    <row r="1598" spans="1:39" customFormat="1" ht="12.75">
      <c r="A1598">
        <v>4432866</v>
      </c>
      <c r="B1598" t="s">
        <v>1303</v>
      </c>
      <c r="C1598" t="s">
        <v>570</v>
      </c>
      <c r="D1598">
        <v>4432866</v>
      </c>
      <c r="E1598" t="s">
        <v>166</v>
      </c>
      <c r="F1598" t="s">
        <v>166</v>
      </c>
      <c r="H1598" s="507">
        <v>24680</v>
      </c>
      <c r="I1598" t="s">
        <v>367</v>
      </c>
      <c r="J1598">
        <v>-60</v>
      </c>
      <c r="K1598" t="s">
        <v>168</v>
      </c>
      <c r="M1598" t="s">
        <v>228</v>
      </c>
      <c r="N1598">
        <v>12440021</v>
      </c>
      <c r="O1598" t="s">
        <v>229</v>
      </c>
      <c r="P1598" s="507">
        <v>44812</v>
      </c>
      <c r="Q1598" t="s">
        <v>187</v>
      </c>
      <c r="R1598" s="507">
        <v>37859</v>
      </c>
      <c r="S1598" s="507">
        <v>44722</v>
      </c>
      <c r="T1598" t="s">
        <v>181</v>
      </c>
      <c r="U1598">
        <v>1923</v>
      </c>
      <c r="X1598">
        <v>19</v>
      </c>
      <c r="Y1598" t="s">
        <v>259</v>
      </c>
      <c r="AC1598" t="s">
        <v>177</v>
      </c>
      <c r="AD1598" t="s">
        <v>10825</v>
      </c>
      <c r="AE1598">
        <v>44119</v>
      </c>
      <c r="AF1598" t="s">
        <v>12565</v>
      </c>
      <c r="AG1598" t="s">
        <v>12565</v>
      </c>
      <c r="AH1598">
        <v>44119</v>
      </c>
      <c r="AI1598">
        <v>251121388</v>
      </c>
      <c r="AJ1598">
        <v>607370811</v>
      </c>
      <c r="AK1598" t="s">
        <v>4929</v>
      </c>
      <c r="AL1598">
        <v>0</v>
      </c>
      <c r="AM1598">
        <v>0</v>
      </c>
    </row>
    <row r="1599" spans="1:39" customFormat="1" ht="12.75">
      <c r="A1599">
        <v>684129</v>
      </c>
      <c r="B1599" t="s">
        <v>1304</v>
      </c>
      <c r="C1599" t="s">
        <v>1237</v>
      </c>
      <c r="D1599">
        <v>684129</v>
      </c>
      <c r="E1599" t="s">
        <v>166</v>
      </c>
      <c r="F1599" t="s">
        <v>166</v>
      </c>
      <c r="H1599" s="507">
        <v>22295</v>
      </c>
      <c r="I1599" t="s">
        <v>385</v>
      </c>
      <c r="J1599">
        <v>-70</v>
      </c>
      <c r="K1599" t="s">
        <v>168</v>
      </c>
      <c r="M1599" t="s">
        <v>246</v>
      </c>
      <c r="N1599">
        <v>8940459</v>
      </c>
      <c r="O1599" t="s">
        <v>433</v>
      </c>
      <c r="P1599" s="507">
        <v>44819</v>
      </c>
      <c r="Q1599" t="s">
        <v>187</v>
      </c>
      <c r="R1599" s="507">
        <v>37432</v>
      </c>
      <c r="S1599" s="507">
        <v>44456</v>
      </c>
      <c r="T1599" t="s">
        <v>7255</v>
      </c>
      <c r="U1599">
        <v>1873</v>
      </c>
      <c r="X1599">
        <v>18</v>
      </c>
      <c r="Y1599" t="s">
        <v>259</v>
      </c>
      <c r="AB1599" s="507">
        <v>43282</v>
      </c>
      <c r="AC1599" t="s">
        <v>177</v>
      </c>
      <c r="AD1599" t="s">
        <v>11636</v>
      </c>
      <c r="AE1599">
        <v>92160</v>
      </c>
      <c r="AF1599" t="s">
        <v>12566</v>
      </c>
      <c r="AJ1599">
        <v>663736598</v>
      </c>
      <c r="AK1599" t="s">
        <v>5933</v>
      </c>
      <c r="AL1599">
        <v>0</v>
      </c>
      <c r="AM1599">
        <v>0</v>
      </c>
    </row>
    <row r="1600" spans="1:39" customFormat="1" ht="12.75">
      <c r="A1600">
        <v>4115064</v>
      </c>
      <c r="B1600" t="s">
        <v>5934</v>
      </c>
      <c r="C1600" t="s">
        <v>1317</v>
      </c>
      <c r="D1600">
        <v>4115064</v>
      </c>
      <c r="E1600" t="s">
        <v>169</v>
      </c>
      <c r="F1600" t="s">
        <v>169</v>
      </c>
      <c r="H1600" s="507">
        <v>41932</v>
      </c>
      <c r="I1600" t="s">
        <v>169</v>
      </c>
      <c r="J1600">
        <v>-9</v>
      </c>
      <c r="K1600" t="s">
        <v>8</v>
      </c>
      <c r="M1600" t="s">
        <v>2783</v>
      </c>
      <c r="N1600">
        <v>4410080</v>
      </c>
      <c r="O1600" t="s">
        <v>2786</v>
      </c>
      <c r="P1600" s="507">
        <v>44825</v>
      </c>
      <c r="Q1600" t="s">
        <v>187</v>
      </c>
      <c r="R1600" s="507">
        <v>44474</v>
      </c>
      <c r="T1600" t="s">
        <v>5760</v>
      </c>
      <c r="U1600">
        <v>500</v>
      </c>
      <c r="X1600">
        <v>5</v>
      </c>
      <c r="Y1600" t="s">
        <v>259</v>
      </c>
      <c r="AC1600" t="s">
        <v>177</v>
      </c>
      <c r="AD1600" t="s">
        <v>12567</v>
      </c>
      <c r="AE1600">
        <v>41220</v>
      </c>
      <c r="AF1600" t="s">
        <v>12568</v>
      </c>
      <c r="AK1600" t="s">
        <v>5518</v>
      </c>
      <c r="AL1600">
        <v>0</v>
      </c>
      <c r="AM1600">
        <v>0</v>
      </c>
    </row>
    <row r="1601" spans="1:39" customFormat="1" ht="12.75">
      <c r="A1601">
        <v>2816521</v>
      </c>
      <c r="B1601" t="s">
        <v>2480</v>
      </c>
      <c r="C1601" t="s">
        <v>1053</v>
      </c>
      <c r="D1601">
        <v>2816521</v>
      </c>
      <c r="E1601" t="s">
        <v>169</v>
      </c>
      <c r="H1601" s="507">
        <v>41650</v>
      </c>
      <c r="I1601" t="s">
        <v>169</v>
      </c>
      <c r="J1601">
        <v>-9</v>
      </c>
      <c r="K1601" t="s">
        <v>8</v>
      </c>
      <c r="M1601" t="s">
        <v>231</v>
      </c>
      <c r="N1601">
        <v>4280104</v>
      </c>
      <c r="O1601" t="s">
        <v>2866</v>
      </c>
      <c r="P1601" s="507">
        <v>44835</v>
      </c>
      <c r="Q1601" t="s">
        <v>187</v>
      </c>
      <c r="R1601" s="507">
        <v>44835</v>
      </c>
      <c r="T1601" t="s">
        <v>5765</v>
      </c>
      <c r="U1601">
        <v>500</v>
      </c>
      <c r="X1601">
        <v>5</v>
      </c>
      <c r="Y1601" t="s">
        <v>259</v>
      </c>
      <c r="AC1601" t="s">
        <v>177</v>
      </c>
      <c r="AD1601" t="s">
        <v>12569</v>
      </c>
      <c r="AE1601">
        <v>28120</v>
      </c>
      <c r="AF1601" t="s">
        <v>12570</v>
      </c>
      <c r="AJ1601" t="s">
        <v>12571</v>
      </c>
      <c r="AK1601" t="s">
        <v>12572</v>
      </c>
      <c r="AL1601">
        <v>0</v>
      </c>
      <c r="AM1601">
        <v>0</v>
      </c>
    </row>
    <row r="1602" spans="1:39" customFormat="1" ht="12.75">
      <c r="A1602">
        <v>419877</v>
      </c>
      <c r="B1602" t="s">
        <v>3780</v>
      </c>
      <c r="C1602" t="s">
        <v>376</v>
      </c>
      <c r="D1602">
        <v>419877</v>
      </c>
      <c r="E1602" t="s">
        <v>166</v>
      </c>
      <c r="F1602" t="s">
        <v>166</v>
      </c>
      <c r="H1602" s="507">
        <v>36293</v>
      </c>
      <c r="I1602" t="s">
        <v>167</v>
      </c>
      <c r="J1602">
        <v>-40</v>
      </c>
      <c r="K1602" t="s">
        <v>168</v>
      </c>
      <c r="M1602" t="s">
        <v>2783</v>
      </c>
      <c r="N1602">
        <v>4410080</v>
      </c>
      <c r="O1602" t="s">
        <v>2786</v>
      </c>
      <c r="P1602" s="507">
        <v>44819</v>
      </c>
      <c r="Q1602" t="s">
        <v>187</v>
      </c>
      <c r="R1602" s="507">
        <v>39724</v>
      </c>
      <c r="S1602" s="507">
        <v>44814</v>
      </c>
      <c r="T1602" t="s">
        <v>181</v>
      </c>
      <c r="U1602">
        <v>1697</v>
      </c>
      <c r="X1602">
        <v>16</v>
      </c>
      <c r="Y1602" t="s">
        <v>259</v>
      </c>
      <c r="AC1602" t="s">
        <v>177</v>
      </c>
      <c r="AD1602" t="s">
        <v>9901</v>
      </c>
      <c r="AE1602">
        <v>45100</v>
      </c>
      <c r="AF1602" t="s">
        <v>12573</v>
      </c>
      <c r="AK1602" t="s">
        <v>5564</v>
      </c>
      <c r="AL1602">
        <v>0</v>
      </c>
      <c r="AM1602">
        <v>0</v>
      </c>
    </row>
    <row r="1603" spans="1:39" customFormat="1" ht="12.75">
      <c r="A1603">
        <v>3720303</v>
      </c>
      <c r="B1603" t="s">
        <v>2481</v>
      </c>
      <c r="C1603" t="s">
        <v>812</v>
      </c>
      <c r="D1603">
        <v>3720303</v>
      </c>
      <c r="E1603" t="s">
        <v>166</v>
      </c>
      <c r="F1603" t="s">
        <v>166</v>
      </c>
      <c r="H1603" s="507">
        <v>36173</v>
      </c>
      <c r="I1603" t="s">
        <v>167</v>
      </c>
      <c r="J1603">
        <v>-40</v>
      </c>
      <c r="K1603" t="s">
        <v>8</v>
      </c>
      <c r="M1603" t="s">
        <v>175</v>
      </c>
      <c r="N1603">
        <v>4370566</v>
      </c>
      <c r="O1603" t="s">
        <v>176</v>
      </c>
      <c r="P1603" s="507">
        <v>44766</v>
      </c>
      <c r="Q1603" t="s">
        <v>187</v>
      </c>
      <c r="R1603" s="507">
        <v>39731</v>
      </c>
      <c r="S1603" s="507">
        <v>44420</v>
      </c>
      <c r="T1603" t="s">
        <v>7255</v>
      </c>
      <c r="U1603">
        <v>2306</v>
      </c>
      <c r="V1603" t="s">
        <v>172</v>
      </c>
      <c r="W1603">
        <v>41</v>
      </c>
      <c r="X1603" t="s">
        <v>173</v>
      </c>
      <c r="Y1603" t="s">
        <v>259</v>
      </c>
      <c r="AC1603" t="s">
        <v>177</v>
      </c>
      <c r="AD1603" t="s">
        <v>10765</v>
      </c>
      <c r="AE1603">
        <v>37550</v>
      </c>
      <c r="AF1603" t="s">
        <v>12574</v>
      </c>
      <c r="AJ1603">
        <v>648705756</v>
      </c>
      <c r="AK1603" t="s">
        <v>5565</v>
      </c>
      <c r="AL1603">
        <v>0</v>
      </c>
      <c r="AM1603">
        <v>0</v>
      </c>
    </row>
    <row r="1604" spans="1:39" customFormat="1" ht="12.75">
      <c r="A1604">
        <v>7884793</v>
      </c>
      <c r="B1604" t="s">
        <v>12575</v>
      </c>
      <c r="C1604" t="s">
        <v>579</v>
      </c>
      <c r="D1604">
        <v>7884793</v>
      </c>
      <c r="E1604" t="s">
        <v>166</v>
      </c>
      <c r="F1604" t="s">
        <v>166</v>
      </c>
      <c r="H1604" s="507">
        <v>41282</v>
      </c>
      <c r="I1604" t="s">
        <v>251</v>
      </c>
      <c r="J1604">
        <v>-10</v>
      </c>
      <c r="K1604" t="s">
        <v>168</v>
      </c>
      <c r="M1604" t="s">
        <v>238</v>
      </c>
      <c r="N1604">
        <v>8780660</v>
      </c>
      <c r="O1604" t="s">
        <v>239</v>
      </c>
      <c r="P1604" s="507">
        <v>44817</v>
      </c>
      <c r="Q1604" t="s">
        <v>187</v>
      </c>
      <c r="R1604" s="507">
        <v>43779</v>
      </c>
      <c r="T1604" t="s">
        <v>5765</v>
      </c>
      <c r="U1604">
        <v>584</v>
      </c>
      <c r="X1604">
        <v>5</v>
      </c>
      <c r="Y1604" t="s">
        <v>259</v>
      </c>
      <c r="AC1604" t="s">
        <v>177</v>
      </c>
      <c r="AD1604" t="s">
        <v>9723</v>
      </c>
      <c r="AE1604">
        <v>78160</v>
      </c>
      <c r="AF1604" t="s">
        <v>12576</v>
      </c>
      <c r="AK1604" t="s">
        <v>12577</v>
      </c>
      <c r="AL1604">
        <v>0</v>
      </c>
      <c r="AM1604">
        <v>0</v>
      </c>
    </row>
    <row r="1605" spans="1:39" customFormat="1" ht="12.75">
      <c r="A1605">
        <v>7720272</v>
      </c>
      <c r="B1605" t="s">
        <v>1305</v>
      </c>
      <c r="C1605" t="s">
        <v>892</v>
      </c>
      <c r="D1605">
        <v>7720272</v>
      </c>
      <c r="E1605" t="s">
        <v>166</v>
      </c>
      <c r="F1605" t="s">
        <v>166</v>
      </c>
      <c r="H1605" s="507">
        <v>35015</v>
      </c>
      <c r="I1605" t="s">
        <v>167</v>
      </c>
      <c r="J1605">
        <v>-40</v>
      </c>
      <c r="K1605" t="s">
        <v>168</v>
      </c>
      <c r="M1605" t="s">
        <v>206</v>
      </c>
      <c r="N1605">
        <v>8770166</v>
      </c>
      <c r="O1605" t="s">
        <v>7330</v>
      </c>
      <c r="P1605" s="507">
        <v>44818</v>
      </c>
      <c r="Q1605" t="s">
        <v>187</v>
      </c>
      <c r="R1605" s="507">
        <v>39352</v>
      </c>
      <c r="S1605" s="507">
        <v>44441</v>
      </c>
      <c r="T1605" t="s">
        <v>7255</v>
      </c>
      <c r="U1605">
        <v>1831</v>
      </c>
      <c r="X1605">
        <v>18</v>
      </c>
      <c r="Y1605" t="s">
        <v>259</v>
      </c>
      <c r="AC1605" t="s">
        <v>177</v>
      </c>
      <c r="AD1605" t="s">
        <v>12578</v>
      </c>
      <c r="AE1605">
        <v>77400</v>
      </c>
      <c r="AF1605" t="s">
        <v>12579</v>
      </c>
      <c r="AJ1605">
        <v>677906235</v>
      </c>
      <c r="AK1605" t="s">
        <v>4237</v>
      </c>
      <c r="AL1605">
        <v>0</v>
      </c>
      <c r="AM1605">
        <v>0</v>
      </c>
    </row>
    <row r="1606" spans="1:39" customFormat="1" ht="12.75">
      <c r="A1606">
        <v>7890883</v>
      </c>
      <c r="B1606" t="s">
        <v>1305</v>
      </c>
      <c r="C1606" t="s">
        <v>671</v>
      </c>
      <c r="D1606">
        <v>7890883</v>
      </c>
      <c r="E1606" t="s">
        <v>169</v>
      </c>
      <c r="H1606" s="507">
        <v>43300</v>
      </c>
      <c r="I1606" t="s">
        <v>169</v>
      </c>
      <c r="J1606">
        <v>-9</v>
      </c>
      <c r="K1606" t="s">
        <v>8</v>
      </c>
      <c r="M1606" t="s">
        <v>238</v>
      </c>
      <c r="N1606">
        <v>8780627</v>
      </c>
      <c r="O1606" t="s">
        <v>384</v>
      </c>
      <c r="P1606" s="507">
        <v>44841</v>
      </c>
      <c r="Q1606" t="s">
        <v>187</v>
      </c>
      <c r="R1606" s="507">
        <v>44841</v>
      </c>
      <c r="T1606" t="s">
        <v>5765</v>
      </c>
      <c r="U1606">
        <v>500</v>
      </c>
      <c r="X1606">
        <v>5</v>
      </c>
      <c r="Y1606" t="s">
        <v>259</v>
      </c>
      <c r="AC1606" t="s">
        <v>177</v>
      </c>
      <c r="AD1606" t="s">
        <v>12580</v>
      </c>
      <c r="AE1606">
        <v>78500</v>
      </c>
      <c r="AF1606" t="s">
        <v>12581</v>
      </c>
      <c r="AK1606" t="s">
        <v>4348</v>
      </c>
      <c r="AL1606">
        <v>0</v>
      </c>
      <c r="AM1606">
        <v>0</v>
      </c>
    </row>
    <row r="1607" spans="1:39" customFormat="1" ht="12.75">
      <c r="A1607">
        <v>4535480</v>
      </c>
      <c r="B1607" t="s">
        <v>1306</v>
      </c>
      <c r="C1607" t="s">
        <v>588</v>
      </c>
      <c r="D1607">
        <v>4535480</v>
      </c>
      <c r="E1607" t="s">
        <v>169</v>
      </c>
      <c r="H1607" s="507">
        <v>41163</v>
      </c>
      <c r="I1607" t="s">
        <v>245</v>
      </c>
      <c r="J1607">
        <v>-11</v>
      </c>
      <c r="K1607" t="s">
        <v>8</v>
      </c>
      <c r="M1607" t="s">
        <v>2764</v>
      </c>
      <c r="N1607">
        <v>4450589</v>
      </c>
      <c r="O1607" t="s">
        <v>7462</v>
      </c>
      <c r="P1607" s="507">
        <v>44835</v>
      </c>
      <c r="Q1607" t="s">
        <v>187</v>
      </c>
      <c r="R1607" s="507">
        <v>44835</v>
      </c>
      <c r="T1607" t="s">
        <v>5765</v>
      </c>
      <c r="U1607">
        <v>500</v>
      </c>
      <c r="X1607">
        <v>5</v>
      </c>
      <c r="Y1607" t="s">
        <v>259</v>
      </c>
      <c r="AC1607" t="s">
        <v>177</v>
      </c>
      <c r="AD1607" t="s">
        <v>11358</v>
      </c>
      <c r="AE1607">
        <v>45310</v>
      </c>
      <c r="AF1607" t="s">
        <v>12582</v>
      </c>
      <c r="AJ1607">
        <v>621073393</v>
      </c>
      <c r="AK1607" t="s">
        <v>12583</v>
      </c>
      <c r="AL1607">
        <v>0</v>
      </c>
      <c r="AM1607">
        <v>0</v>
      </c>
    </row>
    <row r="1608" spans="1:39" customFormat="1" ht="12.75">
      <c r="A1608">
        <v>9249918</v>
      </c>
      <c r="B1608" t="s">
        <v>1307</v>
      </c>
      <c r="C1608" t="s">
        <v>315</v>
      </c>
      <c r="D1608">
        <v>9249918</v>
      </c>
      <c r="E1608" t="s">
        <v>166</v>
      </c>
      <c r="F1608" t="s">
        <v>166</v>
      </c>
      <c r="H1608" s="507">
        <v>39507</v>
      </c>
      <c r="I1608" t="s">
        <v>200</v>
      </c>
      <c r="J1608">
        <v>-15</v>
      </c>
      <c r="K1608" t="s">
        <v>168</v>
      </c>
      <c r="M1608" t="s">
        <v>203</v>
      </c>
      <c r="N1608">
        <v>8920025</v>
      </c>
      <c r="O1608" t="s">
        <v>213</v>
      </c>
      <c r="P1608" s="507">
        <v>44798</v>
      </c>
      <c r="Q1608" t="s">
        <v>187</v>
      </c>
      <c r="R1608" s="507">
        <v>42628</v>
      </c>
      <c r="S1608" s="507">
        <v>44734</v>
      </c>
      <c r="T1608" t="s">
        <v>181</v>
      </c>
      <c r="U1608">
        <v>1864</v>
      </c>
      <c r="X1608">
        <v>18</v>
      </c>
      <c r="Y1608" t="s">
        <v>259</v>
      </c>
      <c r="AB1608" s="507">
        <v>44743</v>
      </c>
      <c r="AC1608" t="s">
        <v>177</v>
      </c>
      <c r="AD1608" t="s">
        <v>10217</v>
      </c>
      <c r="AE1608">
        <v>92330</v>
      </c>
      <c r="AF1608" t="s">
        <v>12584</v>
      </c>
      <c r="AJ1608">
        <v>673016800</v>
      </c>
      <c r="AK1608" t="s">
        <v>8756</v>
      </c>
      <c r="AL1608">
        <v>0</v>
      </c>
      <c r="AM1608">
        <v>0</v>
      </c>
    </row>
    <row r="1609" spans="1:39" customFormat="1" ht="12.75">
      <c r="A1609">
        <v>2930151</v>
      </c>
      <c r="B1609" t="s">
        <v>1307</v>
      </c>
      <c r="C1609" t="s">
        <v>447</v>
      </c>
      <c r="D1609">
        <v>2930151</v>
      </c>
      <c r="E1609" t="s">
        <v>166</v>
      </c>
      <c r="F1609" t="s">
        <v>166</v>
      </c>
      <c r="H1609" s="507">
        <v>32423</v>
      </c>
      <c r="I1609" t="s">
        <v>167</v>
      </c>
      <c r="J1609">
        <v>-40</v>
      </c>
      <c r="K1609" t="s">
        <v>168</v>
      </c>
      <c r="M1609" t="s">
        <v>2155</v>
      </c>
      <c r="N1609">
        <v>12530022</v>
      </c>
      <c r="O1609" t="s">
        <v>2169</v>
      </c>
      <c r="P1609" s="507">
        <v>44812</v>
      </c>
      <c r="Q1609" t="s">
        <v>187</v>
      </c>
      <c r="R1609" s="507">
        <v>40067</v>
      </c>
      <c r="S1609" s="507">
        <v>44812</v>
      </c>
      <c r="T1609" t="s">
        <v>181</v>
      </c>
      <c r="U1609">
        <v>1741</v>
      </c>
      <c r="X1609">
        <v>17</v>
      </c>
      <c r="Y1609" t="s">
        <v>259</v>
      </c>
      <c r="AC1609" t="s">
        <v>177</v>
      </c>
      <c r="AD1609" t="s">
        <v>6249</v>
      </c>
      <c r="AE1609">
        <v>53230</v>
      </c>
      <c r="AF1609" t="s">
        <v>12585</v>
      </c>
      <c r="AJ1609">
        <v>684269981</v>
      </c>
      <c r="AK1609" t="s">
        <v>4930</v>
      </c>
      <c r="AL1609">
        <v>0</v>
      </c>
      <c r="AM1609">
        <v>0</v>
      </c>
    </row>
    <row r="1610" spans="1:39" customFormat="1" ht="12.75">
      <c r="A1610">
        <v>5913414</v>
      </c>
      <c r="B1610" t="s">
        <v>7594</v>
      </c>
      <c r="C1610" t="s">
        <v>584</v>
      </c>
      <c r="D1610">
        <v>5913414</v>
      </c>
      <c r="E1610" t="s">
        <v>169</v>
      </c>
      <c r="H1610" s="507">
        <v>30181</v>
      </c>
      <c r="I1610" t="s">
        <v>192</v>
      </c>
      <c r="J1610">
        <v>-50</v>
      </c>
      <c r="K1610" t="s">
        <v>168</v>
      </c>
      <c r="M1610" t="s">
        <v>175</v>
      </c>
      <c r="N1610">
        <v>4370596</v>
      </c>
      <c r="O1610" t="s">
        <v>2802</v>
      </c>
      <c r="P1610" s="507">
        <v>44785</v>
      </c>
      <c r="Q1610" t="s">
        <v>187</v>
      </c>
      <c r="R1610" s="507">
        <v>37432</v>
      </c>
      <c r="S1610" s="507">
        <v>44784</v>
      </c>
      <c r="T1610" t="s">
        <v>181</v>
      </c>
      <c r="U1610">
        <v>1956</v>
      </c>
      <c r="X1610">
        <v>19</v>
      </c>
      <c r="Y1610" t="s">
        <v>259</v>
      </c>
      <c r="AB1610" s="507">
        <v>44063</v>
      </c>
      <c r="AC1610" t="s">
        <v>177</v>
      </c>
      <c r="AD1610" t="s">
        <v>12586</v>
      </c>
      <c r="AE1610">
        <v>37130</v>
      </c>
      <c r="AF1610" t="s">
        <v>12587</v>
      </c>
      <c r="AJ1610">
        <v>652365452</v>
      </c>
      <c r="AK1610" t="s">
        <v>7595</v>
      </c>
      <c r="AL1610">
        <v>0</v>
      </c>
      <c r="AM1610">
        <v>0</v>
      </c>
    </row>
    <row r="1611" spans="1:39" customFormat="1" ht="12.75">
      <c r="A1611">
        <v>8526527</v>
      </c>
      <c r="B1611" t="s">
        <v>3666</v>
      </c>
      <c r="C1611" t="s">
        <v>1065</v>
      </c>
      <c r="D1611">
        <v>8526527</v>
      </c>
      <c r="E1611" t="s">
        <v>166</v>
      </c>
      <c r="F1611" t="s">
        <v>166</v>
      </c>
      <c r="H1611" s="507">
        <v>37355</v>
      </c>
      <c r="I1611" t="s">
        <v>167</v>
      </c>
      <c r="J1611">
        <v>-40</v>
      </c>
      <c r="K1611" t="s">
        <v>8</v>
      </c>
      <c r="M1611" t="s">
        <v>208</v>
      </c>
      <c r="N1611">
        <v>12850024</v>
      </c>
      <c r="O1611" t="s">
        <v>2184</v>
      </c>
      <c r="P1611" s="507">
        <v>44805</v>
      </c>
      <c r="Q1611" t="s">
        <v>187</v>
      </c>
      <c r="R1611" s="507">
        <v>41926</v>
      </c>
      <c r="S1611" s="507">
        <v>44781</v>
      </c>
      <c r="T1611" t="s">
        <v>181</v>
      </c>
      <c r="U1611">
        <v>1017</v>
      </c>
      <c r="X1611">
        <v>10</v>
      </c>
      <c r="Y1611" t="s">
        <v>259</v>
      </c>
      <c r="AC1611" t="s">
        <v>177</v>
      </c>
      <c r="AD1611" t="s">
        <v>12588</v>
      </c>
      <c r="AE1611">
        <v>85680</v>
      </c>
      <c r="AF1611" t="s">
        <v>12589</v>
      </c>
      <c r="AJ1611">
        <v>771178200</v>
      </c>
      <c r="AK1611" t="s">
        <v>4931</v>
      </c>
      <c r="AL1611">
        <v>0</v>
      </c>
      <c r="AM1611">
        <v>0</v>
      </c>
    </row>
    <row r="1612" spans="1:39" customFormat="1" ht="12.75">
      <c r="A1612">
        <v>7882040</v>
      </c>
      <c r="B1612" t="s">
        <v>2482</v>
      </c>
      <c r="C1612" t="s">
        <v>6621</v>
      </c>
      <c r="D1612">
        <v>7882040</v>
      </c>
      <c r="E1612" t="s">
        <v>166</v>
      </c>
      <c r="F1612" t="s">
        <v>166</v>
      </c>
      <c r="H1612" s="507">
        <v>40989</v>
      </c>
      <c r="I1612" t="s">
        <v>245</v>
      </c>
      <c r="J1612">
        <v>-11</v>
      </c>
      <c r="K1612" t="s">
        <v>168</v>
      </c>
      <c r="M1612" t="s">
        <v>238</v>
      </c>
      <c r="N1612">
        <v>8780224</v>
      </c>
      <c r="O1612" t="s">
        <v>327</v>
      </c>
      <c r="P1612" s="507">
        <v>44815</v>
      </c>
      <c r="Q1612" t="s">
        <v>187</v>
      </c>
      <c r="R1612" s="507">
        <v>43373</v>
      </c>
      <c r="T1612" t="s">
        <v>5765</v>
      </c>
      <c r="U1612">
        <v>693</v>
      </c>
      <c r="X1612">
        <v>6</v>
      </c>
      <c r="Y1612" t="s">
        <v>259</v>
      </c>
      <c r="AC1612" t="s">
        <v>177</v>
      </c>
      <c r="AD1612" t="s">
        <v>12590</v>
      </c>
      <c r="AE1612">
        <v>78560</v>
      </c>
      <c r="AF1612" t="s">
        <v>12591</v>
      </c>
      <c r="AJ1612">
        <v>637915713</v>
      </c>
      <c r="AK1612" t="s">
        <v>4238</v>
      </c>
      <c r="AL1612">
        <v>0</v>
      </c>
      <c r="AM1612">
        <v>0</v>
      </c>
    </row>
    <row r="1613" spans="1:39" customFormat="1" ht="12.75">
      <c r="A1613">
        <v>8531449</v>
      </c>
      <c r="B1613" t="s">
        <v>1310</v>
      </c>
      <c r="C1613" t="s">
        <v>1065</v>
      </c>
      <c r="D1613">
        <v>8531449</v>
      </c>
      <c r="E1613" t="s">
        <v>166</v>
      </c>
      <c r="H1613" s="507">
        <v>41212</v>
      </c>
      <c r="I1613" t="s">
        <v>245</v>
      </c>
      <c r="J1613">
        <v>-11</v>
      </c>
      <c r="K1613" t="s">
        <v>8</v>
      </c>
      <c r="M1613" t="s">
        <v>208</v>
      </c>
      <c r="N1613">
        <v>12850024</v>
      </c>
      <c r="O1613" t="s">
        <v>2184</v>
      </c>
      <c r="P1613" s="507">
        <v>44788</v>
      </c>
      <c r="Q1613" t="s">
        <v>187</v>
      </c>
      <c r="R1613" s="507">
        <v>44788</v>
      </c>
      <c r="T1613" t="s">
        <v>5765</v>
      </c>
      <c r="U1613">
        <v>500</v>
      </c>
      <c r="X1613">
        <v>5</v>
      </c>
      <c r="Y1613" t="s">
        <v>259</v>
      </c>
      <c r="AC1613" t="s">
        <v>177</v>
      </c>
      <c r="AD1613" t="s">
        <v>11056</v>
      </c>
      <c r="AE1613">
        <v>85280</v>
      </c>
      <c r="AF1613" t="s">
        <v>12592</v>
      </c>
      <c r="AJ1613" t="s">
        <v>8251</v>
      </c>
      <c r="AK1613" t="s">
        <v>6350</v>
      </c>
      <c r="AL1613">
        <v>1</v>
      </c>
      <c r="AM1613">
        <v>0</v>
      </c>
    </row>
    <row r="1614" spans="1:39" customFormat="1" ht="12.75">
      <c r="A1614">
        <v>7884741</v>
      </c>
      <c r="B1614" t="s">
        <v>1311</v>
      </c>
      <c r="C1614" t="s">
        <v>1120</v>
      </c>
      <c r="D1614">
        <v>7884741</v>
      </c>
      <c r="E1614" t="s">
        <v>166</v>
      </c>
      <c r="F1614" t="s">
        <v>166</v>
      </c>
      <c r="H1614" s="507">
        <v>40215</v>
      </c>
      <c r="I1614" t="s">
        <v>254</v>
      </c>
      <c r="J1614">
        <v>-13</v>
      </c>
      <c r="K1614" t="s">
        <v>168</v>
      </c>
      <c r="M1614" t="s">
        <v>238</v>
      </c>
      <c r="N1614">
        <v>8781477</v>
      </c>
      <c r="O1614" t="s">
        <v>3567</v>
      </c>
      <c r="P1614" s="507">
        <v>44806</v>
      </c>
      <c r="Q1614" t="s">
        <v>187</v>
      </c>
      <c r="R1614" s="507">
        <v>43774</v>
      </c>
      <c r="T1614" t="s">
        <v>5765</v>
      </c>
      <c r="U1614">
        <v>734</v>
      </c>
      <c r="X1614">
        <v>7</v>
      </c>
      <c r="Y1614" t="s">
        <v>259</v>
      </c>
      <c r="AC1614" t="s">
        <v>177</v>
      </c>
      <c r="AD1614" t="s">
        <v>11971</v>
      </c>
      <c r="AE1614">
        <v>78960</v>
      </c>
      <c r="AF1614" t="s">
        <v>12593</v>
      </c>
      <c r="AK1614" t="s">
        <v>7596</v>
      </c>
      <c r="AL1614">
        <v>0</v>
      </c>
      <c r="AM1614">
        <v>0</v>
      </c>
    </row>
    <row r="1615" spans="1:39" customFormat="1" ht="12.75">
      <c r="A1615">
        <v>188848</v>
      </c>
      <c r="B1615" t="s">
        <v>2914</v>
      </c>
      <c r="C1615" t="s">
        <v>685</v>
      </c>
      <c r="D1615">
        <v>188848</v>
      </c>
      <c r="E1615" t="s">
        <v>166</v>
      </c>
      <c r="F1615" t="s">
        <v>166</v>
      </c>
      <c r="H1615" s="507">
        <v>40306</v>
      </c>
      <c r="I1615" t="s">
        <v>254</v>
      </c>
      <c r="J1615">
        <v>-13</v>
      </c>
      <c r="K1615" t="s">
        <v>168</v>
      </c>
      <c r="M1615" t="s">
        <v>2773</v>
      </c>
      <c r="N1615">
        <v>4180613</v>
      </c>
      <c r="O1615" t="s">
        <v>2800</v>
      </c>
      <c r="P1615" s="507">
        <v>44798</v>
      </c>
      <c r="Q1615" t="s">
        <v>187</v>
      </c>
      <c r="R1615" s="507">
        <v>42252</v>
      </c>
      <c r="T1615" t="s">
        <v>5765</v>
      </c>
      <c r="U1615">
        <v>875</v>
      </c>
      <c r="X1615">
        <v>8</v>
      </c>
      <c r="Y1615" t="s">
        <v>259</v>
      </c>
      <c r="AC1615" t="s">
        <v>177</v>
      </c>
      <c r="AD1615" t="s">
        <v>12594</v>
      </c>
      <c r="AE1615">
        <v>18400</v>
      </c>
      <c r="AF1615" t="s">
        <v>12595</v>
      </c>
      <c r="AJ1615">
        <v>660319778</v>
      </c>
      <c r="AK1615" t="s">
        <v>5566</v>
      </c>
      <c r="AL1615">
        <v>0</v>
      </c>
      <c r="AM1615">
        <v>0</v>
      </c>
    </row>
    <row r="1616" spans="1:39" customFormat="1" ht="12.75">
      <c r="A1616">
        <v>188324</v>
      </c>
      <c r="B1616" t="s">
        <v>2914</v>
      </c>
      <c r="C1616" t="s">
        <v>256</v>
      </c>
      <c r="D1616">
        <v>188324</v>
      </c>
      <c r="E1616" t="s">
        <v>166</v>
      </c>
      <c r="F1616" t="s">
        <v>166</v>
      </c>
      <c r="H1616" s="507">
        <v>38769</v>
      </c>
      <c r="I1616" t="s">
        <v>198</v>
      </c>
      <c r="J1616">
        <v>-17</v>
      </c>
      <c r="K1616" t="s">
        <v>168</v>
      </c>
      <c r="M1616" t="s">
        <v>2773</v>
      </c>
      <c r="N1616">
        <v>4180613</v>
      </c>
      <c r="O1616" t="s">
        <v>2800</v>
      </c>
      <c r="P1616" s="507">
        <v>44798</v>
      </c>
      <c r="Q1616" t="s">
        <v>187</v>
      </c>
      <c r="R1616" s="507">
        <v>41530</v>
      </c>
      <c r="T1616" t="s">
        <v>5765</v>
      </c>
      <c r="U1616">
        <v>1664</v>
      </c>
      <c r="X1616">
        <v>16</v>
      </c>
      <c r="Y1616" t="s">
        <v>259</v>
      </c>
      <c r="AC1616" t="s">
        <v>177</v>
      </c>
      <c r="AD1616" t="s">
        <v>12594</v>
      </c>
      <c r="AE1616">
        <v>18400</v>
      </c>
      <c r="AF1616" t="s">
        <v>12595</v>
      </c>
      <c r="AJ1616">
        <v>660319778</v>
      </c>
      <c r="AK1616" t="s">
        <v>7597</v>
      </c>
      <c r="AL1616">
        <v>0</v>
      </c>
      <c r="AM1616">
        <v>0</v>
      </c>
    </row>
    <row r="1617" spans="1:39" customFormat="1" ht="12.75">
      <c r="A1617">
        <v>5328866</v>
      </c>
      <c r="B1617" t="s">
        <v>12596</v>
      </c>
      <c r="C1617" t="s">
        <v>1830</v>
      </c>
      <c r="D1617">
        <v>5328866</v>
      </c>
      <c r="E1617" t="s">
        <v>169</v>
      </c>
      <c r="H1617" s="507">
        <v>42803</v>
      </c>
      <c r="I1617" t="s">
        <v>169</v>
      </c>
      <c r="J1617">
        <v>-9</v>
      </c>
      <c r="K1617" t="s">
        <v>8</v>
      </c>
      <c r="M1617" t="s">
        <v>2155</v>
      </c>
      <c r="N1617">
        <v>12530055</v>
      </c>
      <c r="O1617" t="s">
        <v>2266</v>
      </c>
      <c r="P1617" s="507">
        <v>44836</v>
      </c>
      <c r="Q1617" t="s">
        <v>187</v>
      </c>
      <c r="R1617" s="507">
        <v>44836</v>
      </c>
      <c r="T1617" t="s">
        <v>5765</v>
      </c>
      <c r="U1617">
        <v>500</v>
      </c>
      <c r="X1617">
        <v>5</v>
      </c>
      <c r="Y1617" t="s">
        <v>259</v>
      </c>
      <c r="AC1617" t="s">
        <v>177</v>
      </c>
      <c r="AD1617" t="s">
        <v>11007</v>
      </c>
      <c r="AE1617">
        <v>53380</v>
      </c>
      <c r="AF1617" t="s">
        <v>12597</v>
      </c>
      <c r="AK1617" t="s">
        <v>12598</v>
      </c>
      <c r="AL1617">
        <v>1</v>
      </c>
      <c r="AM1617">
        <v>0</v>
      </c>
    </row>
    <row r="1618" spans="1:39" customFormat="1" ht="12.75">
      <c r="A1618">
        <v>9464628</v>
      </c>
      <c r="B1618" t="s">
        <v>12599</v>
      </c>
      <c r="C1618" t="s">
        <v>1335</v>
      </c>
      <c r="D1618">
        <v>9464628</v>
      </c>
      <c r="E1618" t="s">
        <v>169</v>
      </c>
      <c r="H1618" s="507">
        <v>41086</v>
      </c>
      <c r="I1618" t="s">
        <v>245</v>
      </c>
      <c r="J1618">
        <v>-11</v>
      </c>
      <c r="K1618" t="s">
        <v>8</v>
      </c>
      <c r="M1618" t="s">
        <v>246</v>
      </c>
      <c r="N1618">
        <v>8940326</v>
      </c>
      <c r="O1618" t="s">
        <v>247</v>
      </c>
      <c r="P1618" s="507">
        <v>44845</v>
      </c>
      <c r="Q1618" t="s">
        <v>187</v>
      </c>
      <c r="R1618" s="507">
        <v>44845</v>
      </c>
      <c r="T1618" t="s">
        <v>5765</v>
      </c>
      <c r="U1618">
        <v>500</v>
      </c>
      <c r="X1618">
        <v>5</v>
      </c>
      <c r="Y1618" t="s">
        <v>259</v>
      </c>
      <c r="AC1618" t="s">
        <v>177</v>
      </c>
      <c r="AD1618" t="s">
        <v>10390</v>
      </c>
      <c r="AE1618">
        <v>94550</v>
      </c>
      <c r="AF1618" t="s">
        <v>12600</v>
      </c>
      <c r="AJ1618">
        <v>624582194</v>
      </c>
      <c r="AK1618" t="s">
        <v>12601</v>
      </c>
      <c r="AL1618">
        <v>0</v>
      </c>
      <c r="AM1618">
        <v>0</v>
      </c>
    </row>
    <row r="1619" spans="1:39" customFormat="1" ht="12.75">
      <c r="A1619">
        <v>9464395</v>
      </c>
      <c r="B1619" t="s">
        <v>12599</v>
      </c>
      <c r="C1619" t="s">
        <v>725</v>
      </c>
      <c r="D1619">
        <v>9464395</v>
      </c>
      <c r="E1619" t="s">
        <v>169</v>
      </c>
      <c r="H1619" s="507">
        <v>42634</v>
      </c>
      <c r="I1619" t="s">
        <v>169</v>
      </c>
      <c r="J1619">
        <v>-9</v>
      </c>
      <c r="K1619" t="s">
        <v>8</v>
      </c>
      <c r="M1619" t="s">
        <v>246</v>
      </c>
      <c r="N1619">
        <v>8940326</v>
      </c>
      <c r="O1619" t="s">
        <v>247</v>
      </c>
      <c r="P1619" s="507">
        <v>44833</v>
      </c>
      <c r="Q1619" t="s">
        <v>187</v>
      </c>
      <c r="R1619" s="507">
        <v>44833</v>
      </c>
      <c r="T1619" t="s">
        <v>5765</v>
      </c>
      <c r="U1619">
        <v>500</v>
      </c>
      <c r="X1619">
        <v>5</v>
      </c>
      <c r="Y1619" t="s">
        <v>259</v>
      </c>
      <c r="AC1619" t="s">
        <v>177</v>
      </c>
      <c r="AD1619" t="s">
        <v>10390</v>
      </c>
      <c r="AE1619">
        <v>94550</v>
      </c>
      <c r="AF1619" t="s">
        <v>12600</v>
      </c>
      <c r="AI1619">
        <v>624582194</v>
      </c>
      <c r="AJ1619">
        <v>623881267</v>
      </c>
      <c r="AK1619" t="s">
        <v>12601</v>
      </c>
      <c r="AL1619">
        <v>0</v>
      </c>
      <c r="AM1619">
        <v>0</v>
      </c>
    </row>
    <row r="1620" spans="1:39" customFormat="1" ht="12.75">
      <c r="A1620">
        <v>3712561</v>
      </c>
      <c r="B1620" t="s">
        <v>2483</v>
      </c>
      <c r="C1620" t="s">
        <v>481</v>
      </c>
      <c r="D1620">
        <v>3712561</v>
      </c>
      <c r="E1620" t="s">
        <v>166</v>
      </c>
      <c r="F1620" t="s">
        <v>166</v>
      </c>
      <c r="H1620" s="507">
        <v>25136</v>
      </c>
      <c r="I1620" t="s">
        <v>367</v>
      </c>
      <c r="J1620">
        <v>-60</v>
      </c>
      <c r="K1620" t="s">
        <v>8</v>
      </c>
      <c r="M1620" t="s">
        <v>175</v>
      </c>
      <c r="N1620">
        <v>4370439</v>
      </c>
      <c r="O1620" t="s">
        <v>2825</v>
      </c>
      <c r="P1620" s="507">
        <v>44809</v>
      </c>
      <c r="Q1620" t="s">
        <v>187</v>
      </c>
      <c r="R1620" s="507">
        <v>37432</v>
      </c>
      <c r="S1620" s="507">
        <v>44746</v>
      </c>
      <c r="T1620" t="s">
        <v>181</v>
      </c>
      <c r="U1620">
        <v>1036</v>
      </c>
      <c r="X1620">
        <v>10</v>
      </c>
      <c r="Y1620" t="s">
        <v>259</v>
      </c>
      <c r="AB1620" s="507">
        <v>44753</v>
      </c>
      <c r="AC1620" t="s">
        <v>177</v>
      </c>
      <c r="AD1620" t="s">
        <v>12602</v>
      </c>
      <c r="AE1620">
        <v>37700</v>
      </c>
      <c r="AF1620" t="s">
        <v>12603</v>
      </c>
      <c r="AG1620" t="s">
        <v>12604</v>
      </c>
      <c r="AJ1620">
        <v>684659844</v>
      </c>
      <c r="AK1620" t="s">
        <v>5935</v>
      </c>
      <c r="AL1620">
        <v>0</v>
      </c>
      <c r="AM1620">
        <v>0</v>
      </c>
    </row>
    <row r="1621" spans="1:39" customFormat="1" ht="12.75">
      <c r="A1621">
        <v>4115502</v>
      </c>
      <c r="B1621" t="s">
        <v>6969</v>
      </c>
      <c r="C1621" t="s">
        <v>921</v>
      </c>
      <c r="D1621">
        <v>4115502</v>
      </c>
      <c r="E1621" t="s">
        <v>169</v>
      </c>
      <c r="H1621" s="507">
        <v>41295</v>
      </c>
      <c r="I1621" t="s">
        <v>251</v>
      </c>
      <c r="J1621">
        <v>-10</v>
      </c>
      <c r="K1621" t="s">
        <v>8</v>
      </c>
      <c r="M1621" t="s">
        <v>2783</v>
      </c>
      <c r="N1621">
        <v>4410016</v>
      </c>
      <c r="O1621" t="s">
        <v>5809</v>
      </c>
      <c r="P1621" s="507">
        <v>44832</v>
      </c>
      <c r="Q1621" t="s">
        <v>187</v>
      </c>
      <c r="R1621" s="507">
        <v>44832</v>
      </c>
      <c r="T1621" t="s">
        <v>5765</v>
      </c>
      <c r="U1621">
        <v>500</v>
      </c>
      <c r="X1621">
        <v>5</v>
      </c>
      <c r="Y1621" t="s">
        <v>259</v>
      </c>
      <c r="AC1621" t="s">
        <v>177</v>
      </c>
      <c r="AD1621" t="s">
        <v>12605</v>
      </c>
      <c r="AE1621">
        <v>41290</v>
      </c>
      <c r="AF1621" t="s">
        <v>12606</v>
      </c>
      <c r="AJ1621">
        <v>646643747</v>
      </c>
      <c r="AK1621" t="s">
        <v>12607</v>
      </c>
      <c r="AL1621">
        <v>0</v>
      </c>
      <c r="AM1621">
        <v>0</v>
      </c>
    </row>
    <row r="1622" spans="1:39" customFormat="1" ht="12.75">
      <c r="A1622">
        <v>3544792</v>
      </c>
      <c r="B1622" t="s">
        <v>8757</v>
      </c>
      <c r="C1622" t="s">
        <v>1150</v>
      </c>
      <c r="D1622">
        <v>3544792</v>
      </c>
      <c r="E1622" t="s">
        <v>169</v>
      </c>
      <c r="H1622" s="507">
        <v>41577</v>
      </c>
      <c r="I1622" t="s">
        <v>251</v>
      </c>
      <c r="J1622">
        <v>-10</v>
      </c>
      <c r="K1622" t="s">
        <v>8</v>
      </c>
      <c r="M1622" t="s">
        <v>178</v>
      </c>
      <c r="N1622">
        <v>3350011</v>
      </c>
      <c r="O1622" t="s">
        <v>234</v>
      </c>
      <c r="P1622" s="507">
        <v>44823</v>
      </c>
      <c r="Q1622" t="s">
        <v>187</v>
      </c>
      <c r="R1622" s="507">
        <v>44823</v>
      </c>
      <c r="T1622" t="s">
        <v>5765</v>
      </c>
      <c r="U1622">
        <v>500</v>
      </c>
      <c r="X1622">
        <v>5</v>
      </c>
      <c r="Y1622" t="s">
        <v>259</v>
      </c>
      <c r="AC1622" t="s">
        <v>177</v>
      </c>
      <c r="AD1622" t="s">
        <v>9870</v>
      </c>
      <c r="AE1622">
        <v>35000</v>
      </c>
      <c r="AF1622" t="s">
        <v>12608</v>
      </c>
      <c r="AJ1622" t="s">
        <v>8758</v>
      </c>
      <c r="AK1622" t="s">
        <v>8759</v>
      </c>
      <c r="AL1622">
        <v>1</v>
      </c>
      <c r="AM1622">
        <v>0</v>
      </c>
    </row>
    <row r="1623" spans="1:39" customFormat="1" ht="12.75">
      <c r="A1623">
        <v>7847228</v>
      </c>
      <c r="B1623" t="s">
        <v>1312</v>
      </c>
      <c r="C1623" t="s">
        <v>775</v>
      </c>
      <c r="D1623">
        <v>7847228</v>
      </c>
      <c r="E1623" t="s">
        <v>166</v>
      </c>
      <c r="F1623" t="s">
        <v>166</v>
      </c>
      <c r="H1623" s="507">
        <v>35883</v>
      </c>
      <c r="I1623" t="s">
        <v>167</v>
      </c>
      <c r="J1623">
        <v>-40</v>
      </c>
      <c r="K1623" t="s">
        <v>168</v>
      </c>
      <c r="M1623" t="s">
        <v>263</v>
      </c>
      <c r="N1623">
        <v>8751163</v>
      </c>
      <c r="O1623" t="s">
        <v>264</v>
      </c>
      <c r="P1623" s="507">
        <v>44824</v>
      </c>
      <c r="Q1623" t="s">
        <v>187</v>
      </c>
      <c r="R1623" s="507">
        <v>39017</v>
      </c>
      <c r="S1623" s="507">
        <v>44104</v>
      </c>
      <c r="T1623" t="s">
        <v>7255</v>
      </c>
      <c r="U1623">
        <v>1749</v>
      </c>
      <c r="X1623">
        <v>17</v>
      </c>
      <c r="Y1623" t="s">
        <v>259</v>
      </c>
      <c r="AB1623" s="507">
        <v>44560</v>
      </c>
      <c r="AC1623" t="s">
        <v>177</v>
      </c>
      <c r="AD1623" t="s">
        <v>9793</v>
      </c>
      <c r="AE1623">
        <v>75017</v>
      </c>
      <c r="AF1623" t="s">
        <v>12609</v>
      </c>
      <c r="AJ1623">
        <v>628286556</v>
      </c>
      <c r="AK1623" t="s">
        <v>7598</v>
      </c>
      <c r="AL1623">
        <v>0</v>
      </c>
      <c r="AM1623">
        <v>0</v>
      </c>
    </row>
    <row r="1624" spans="1:39" customFormat="1" ht="12.75">
      <c r="A1624">
        <v>9112278</v>
      </c>
      <c r="B1624" t="s">
        <v>1313</v>
      </c>
      <c r="C1624" t="s">
        <v>1112</v>
      </c>
      <c r="D1624">
        <v>9112278</v>
      </c>
      <c r="E1624" t="s">
        <v>166</v>
      </c>
      <c r="F1624" t="s">
        <v>166</v>
      </c>
      <c r="H1624" s="507">
        <v>27356</v>
      </c>
      <c r="I1624" t="s">
        <v>192</v>
      </c>
      <c r="J1624">
        <v>-50</v>
      </c>
      <c r="K1624" t="s">
        <v>168</v>
      </c>
      <c r="M1624" t="s">
        <v>275</v>
      </c>
      <c r="N1624">
        <v>8910667</v>
      </c>
      <c r="O1624" t="s">
        <v>7298</v>
      </c>
      <c r="P1624" s="507">
        <v>44803</v>
      </c>
      <c r="Q1624" t="s">
        <v>187</v>
      </c>
      <c r="R1624" s="507">
        <v>37432</v>
      </c>
      <c r="S1624" s="507">
        <v>44803</v>
      </c>
      <c r="T1624" t="s">
        <v>181</v>
      </c>
      <c r="U1624">
        <v>1692</v>
      </c>
      <c r="X1624">
        <v>16</v>
      </c>
      <c r="Y1624" t="s">
        <v>259</v>
      </c>
      <c r="AB1624" s="507">
        <v>43282</v>
      </c>
      <c r="AC1624" t="s">
        <v>177</v>
      </c>
      <c r="AD1624" t="s">
        <v>12610</v>
      </c>
      <c r="AE1624">
        <v>91880</v>
      </c>
      <c r="AF1624" t="s">
        <v>12611</v>
      </c>
      <c r="AK1624" t="s">
        <v>4239</v>
      </c>
      <c r="AL1624">
        <v>0</v>
      </c>
      <c r="AM1624">
        <v>0</v>
      </c>
    </row>
    <row r="1625" spans="1:39" customFormat="1" ht="12.75">
      <c r="A1625">
        <v>2221893</v>
      </c>
      <c r="B1625" t="s">
        <v>1314</v>
      </c>
      <c r="C1625" t="s">
        <v>1182</v>
      </c>
      <c r="D1625">
        <v>2221893</v>
      </c>
      <c r="E1625" t="s">
        <v>169</v>
      </c>
      <c r="H1625" s="507">
        <v>42704</v>
      </c>
      <c r="I1625" t="s">
        <v>169</v>
      </c>
      <c r="J1625">
        <v>-9</v>
      </c>
      <c r="K1625" t="s">
        <v>8</v>
      </c>
      <c r="M1625" t="s">
        <v>215</v>
      </c>
      <c r="N1625">
        <v>3220008</v>
      </c>
      <c r="O1625" t="s">
        <v>3074</v>
      </c>
      <c r="P1625" s="507">
        <v>44835</v>
      </c>
      <c r="Q1625" t="s">
        <v>187</v>
      </c>
      <c r="R1625" s="507">
        <v>44835</v>
      </c>
      <c r="T1625" t="s">
        <v>5765</v>
      </c>
      <c r="U1625">
        <v>500</v>
      </c>
      <c r="X1625">
        <v>5</v>
      </c>
      <c r="Y1625" t="s">
        <v>259</v>
      </c>
      <c r="AC1625" t="s">
        <v>177</v>
      </c>
      <c r="AD1625" t="s">
        <v>12612</v>
      </c>
      <c r="AE1625">
        <v>22120</v>
      </c>
      <c r="AF1625" t="s">
        <v>12613</v>
      </c>
      <c r="AJ1625">
        <v>673974591</v>
      </c>
      <c r="AK1625" t="s">
        <v>12614</v>
      </c>
      <c r="AL1625">
        <v>0</v>
      </c>
      <c r="AM1625">
        <v>0</v>
      </c>
    </row>
    <row r="1626" spans="1:39" customFormat="1" ht="12.75">
      <c r="A1626">
        <v>8531157</v>
      </c>
      <c r="B1626" t="s">
        <v>1314</v>
      </c>
      <c r="C1626" t="s">
        <v>8252</v>
      </c>
      <c r="D1626">
        <v>8531157</v>
      </c>
      <c r="E1626" t="s">
        <v>166</v>
      </c>
      <c r="F1626" t="s">
        <v>169</v>
      </c>
      <c r="H1626" s="507">
        <v>42197</v>
      </c>
      <c r="I1626" t="s">
        <v>169</v>
      </c>
      <c r="J1626">
        <v>-9</v>
      </c>
      <c r="K1626" t="s">
        <v>8</v>
      </c>
      <c r="M1626" t="s">
        <v>208</v>
      </c>
      <c r="N1626">
        <v>12850024</v>
      </c>
      <c r="O1626" t="s">
        <v>2184</v>
      </c>
      <c r="P1626" s="507">
        <v>44803</v>
      </c>
      <c r="Q1626" t="s">
        <v>187</v>
      </c>
      <c r="R1626" s="507">
        <v>44486</v>
      </c>
      <c r="T1626" t="s">
        <v>5765</v>
      </c>
      <c r="U1626">
        <v>500</v>
      </c>
      <c r="X1626">
        <v>5</v>
      </c>
      <c r="Y1626" t="s">
        <v>259</v>
      </c>
      <c r="AC1626" t="s">
        <v>177</v>
      </c>
      <c r="AD1626" t="s">
        <v>9772</v>
      </c>
      <c r="AE1626">
        <v>85280</v>
      </c>
      <c r="AF1626" t="s">
        <v>12615</v>
      </c>
      <c r="AJ1626">
        <v>620822698</v>
      </c>
      <c r="AK1626" t="s">
        <v>4932</v>
      </c>
      <c r="AL1626">
        <v>0</v>
      </c>
      <c r="AM1626">
        <v>0</v>
      </c>
    </row>
    <row r="1627" spans="1:39" customFormat="1" ht="12.75">
      <c r="A1627">
        <v>9321840</v>
      </c>
      <c r="B1627" t="s">
        <v>1314</v>
      </c>
      <c r="C1627" t="s">
        <v>7599</v>
      </c>
      <c r="D1627">
        <v>9321840</v>
      </c>
      <c r="E1627" t="s">
        <v>166</v>
      </c>
      <c r="F1627" t="s">
        <v>166</v>
      </c>
      <c r="H1627" s="507">
        <v>40431</v>
      </c>
      <c r="I1627" t="s">
        <v>254</v>
      </c>
      <c r="J1627">
        <v>-13</v>
      </c>
      <c r="K1627" t="s">
        <v>168</v>
      </c>
      <c r="M1627" t="s">
        <v>206</v>
      </c>
      <c r="N1627">
        <v>8771446</v>
      </c>
      <c r="O1627" t="s">
        <v>406</v>
      </c>
      <c r="P1627" s="507">
        <v>44816</v>
      </c>
      <c r="Q1627" t="s">
        <v>187</v>
      </c>
      <c r="R1627" s="507">
        <v>43365</v>
      </c>
      <c r="T1627" t="s">
        <v>5765</v>
      </c>
      <c r="U1627">
        <v>610</v>
      </c>
      <c r="X1627">
        <v>6</v>
      </c>
      <c r="Y1627" t="s">
        <v>259</v>
      </c>
      <c r="AB1627" s="507">
        <v>44013</v>
      </c>
      <c r="AC1627" t="s">
        <v>177</v>
      </c>
      <c r="AD1627" t="s">
        <v>10434</v>
      </c>
      <c r="AE1627">
        <v>77700</v>
      </c>
      <c r="AF1627" t="s">
        <v>12616</v>
      </c>
      <c r="AI1627">
        <v>662824608</v>
      </c>
      <c r="AJ1627">
        <v>667110686</v>
      </c>
      <c r="AK1627" t="s">
        <v>5758</v>
      </c>
      <c r="AL1627">
        <v>0</v>
      </c>
      <c r="AM1627">
        <v>0</v>
      </c>
    </row>
    <row r="1628" spans="1:39" customFormat="1" ht="12.75">
      <c r="A1628">
        <v>411390</v>
      </c>
      <c r="B1628" t="s">
        <v>1315</v>
      </c>
      <c r="C1628" t="s">
        <v>432</v>
      </c>
      <c r="D1628">
        <v>411390</v>
      </c>
      <c r="E1628" t="s">
        <v>166</v>
      </c>
      <c r="F1628" t="s">
        <v>166</v>
      </c>
      <c r="H1628" s="507">
        <v>28805</v>
      </c>
      <c r="I1628" t="s">
        <v>192</v>
      </c>
      <c r="J1628">
        <v>-50</v>
      </c>
      <c r="K1628" t="s">
        <v>168</v>
      </c>
      <c r="M1628" t="s">
        <v>2783</v>
      </c>
      <c r="N1628">
        <v>4410080</v>
      </c>
      <c r="O1628" t="s">
        <v>2786</v>
      </c>
      <c r="P1628" s="507">
        <v>44819</v>
      </c>
      <c r="Q1628" t="s">
        <v>187</v>
      </c>
      <c r="R1628" s="507">
        <v>37432</v>
      </c>
      <c r="S1628" s="507">
        <v>44536</v>
      </c>
      <c r="T1628" t="s">
        <v>181</v>
      </c>
      <c r="U1628">
        <v>1623</v>
      </c>
      <c r="X1628">
        <v>16</v>
      </c>
      <c r="Y1628" t="s">
        <v>259</v>
      </c>
      <c r="AC1628" t="s">
        <v>177</v>
      </c>
      <c r="AD1628" t="s">
        <v>12617</v>
      </c>
      <c r="AE1628">
        <v>45240</v>
      </c>
      <c r="AF1628" t="s">
        <v>12618</v>
      </c>
      <c r="AJ1628">
        <v>662096568</v>
      </c>
      <c r="AK1628" t="s">
        <v>5567</v>
      </c>
      <c r="AL1628">
        <v>0</v>
      </c>
      <c r="AM1628">
        <v>0</v>
      </c>
    </row>
    <row r="1629" spans="1:39" customFormat="1" ht="12.75">
      <c r="A1629">
        <v>4532597</v>
      </c>
      <c r="B1629" t="s">
        <v>1315</v>
      </c>
      <c r="C1629" t="s">
        <v>256</v>
      </c>
      <c r="D1629">
        <v>4532597</v>
      </c>
      <c r="E1629" t="s">
        <v>166</v>
      </c>
      <c r="F1629" t="s">
        <v>166</v>
      </c>
      <c r="H1629" s="507">
        <v>41389</v>
      </c>
      <c r="I1629" t="s">
        <v>251</v>
      </c>
      <c r="J1629">
        <v>-10</v>
      </c>
      <c r="K1629" t="s">
        <v>168</v>
      </c>
      <c r="M1629" t="s">
        <v>2764</v>
      </c>
      <c r="N1629">
        <v>4450773</v>
      </c>
      <c r="O1629" t="s">
        <v>3467</v>
      </c>
      <c r="P1629" s="507">
        <v>44826</v>
      </c>
      <c r="Q1629" t="s">
        <v>187</v>
      </c>
      <c r="R1629" s="507">
        <v>44477</v>
      </c>
      <c r="S1629" s="507">
        <v>44532</v>
      </c>
      <c r="T1629" t="s">
        <v>181</v>
      </c>
      <c r="U1629">
        <v>505</v>
      </c>
      <c r="X1629">
        <v>5</v>
      </c>
      <c r="Y1629" t="s">
        <v>259</v>
      </c>
      <c r="AC1629" t="s">
        <v>177</v>
      </c>
      <c r="AD1629" t="s">
        <v>12619</v>
      </c>
      <c r="AE1629">
        <v>45240</v>
      </c>
      <c r="AF1629" t="s">
        <v>12620</v>
      </c>
      <c r="AJ1629">
        <v>662096568</v>
      </c>
      <c r="AK1629" t="s">
        <v>5567</v>
      </c>
      <c r="AL1629">
        <v>1</v>
      </c>
      <c r="AM1629">
        <v>1</v>
      </c>
    </row>
    <row r="1630" spans="1:39" customFormat="1" ht="12.75">
      <c r="A1630">
        <v>2921223</v>
      </c>
      <c r="B1630" t="s">
        <v>8760</v>
      </c>
      <c r="C1630" t="s">
        <v>1065</v>
      </c>
      <c r="D1630">
        <v>2921223</v>
      </c>
      <c r="E1630" t="s">
        <v>166</v>
      </c>
      <c r="H1630" s="507">
        <v>33669</v>
      </c>
      <c r="I1630" t="s">
        <v>167</v>
      </c>
      <c r="J1630">
        <v>-40</v>
      </c>
      <c r="K1630" t="s">
        <v>8</v>
      </c>
      <c r="M1630" t="s">
        <v>3025</v>
      </c>
      <c r="N1630">
        <v>3290285</v>
      </c>
      <c r="O1630" t="s">
        <v>3085</v>
      </c>
      <c r="P1630" s="507">
        <v>44818</v>
      </c>
      <c r="Q1630" t="s">
        <v>187</v>
      </c>
      <c r="R1630" s="507">
        <v>37432</v>
      </c>
      <c r="S1630" s="507">
        <v>44827</v>
      </c>
      <c r="T1630" t="s">
        <v>181</v>
      </c>
      <c r="U1630">
        <v>1152</v>
      </c>
      <c r="X1630">
        <v>11</v>
      </c>
      <c r="Y1630" t="s">
        <v>259</v>
      </c>
      <c r="AC1630" t="s">
        <v>177</v>
      </c>
      <c r="AD1630" t="s">
        <v>10673</v>
      </c>
      <c r="AE1630">
        <v>29200</v>
      </c>
      <c r="AF1630" t="s">
        <v>12621</v>
      </c>
      <c r="AJ1630">
        <v>689059969</v>
      </c>
      <c r="AK1630" t="s">
        <v>8761</v>
      </c>
      <c r="AL1630">
        <v>0</v>
      </c>
      <c r="AM1630">
        <v>0</v>
      </c>
    </row>
    <row r="1631" spans="1:39" customFormat="1" ht="12.75">
      <c r="A1631">
        <v>7890064</v>
      </c>
      <c r="B1631" t="s">
        <v>8762</v>
      </c>
      <c r="C1631" t="s">
        <v>8674</v>
      </c>
      <c r="D1631">
        <v>7890064</v>
      </c>
      <c r="E1631" t="s">
        <v>169</v>
      </c>
      <c r="H1631" s="507">
        <v>41766</v>
      </c>
      <c r="I1631" t="s">
        <v>169</v>
      </c>
      <c r="J1631">
        <v>-9</v>
      </c>
      <c r="K1631" t="s">
        <v>8</v>
      </c>
      <c r="M1631" t="s">
        <v>238</v>
      </c>
      <c r="N1631">
        <v>8781413</v>
      </c>
      <c r="O1631" t="s">
        <v>1116</v>
      </c>
      <c r="P1631" s="507">
        <v>44816</v>
      </c>
      <c r="Q1631" t="s">
        <v>187</v>
      </c>
      <c r="R1631" s="507">
        <v>44816</v>
      </c>
      <c r="T1631" t="s">
        <v>5765</v>
      </c>
      <c r="U1631">
        <v>500</v>
      </c>
      <c r="X1631">
        <v>5</v>
      </c>
      <c r="Y1631" t="s">
        <v>259</v>
      </c>
      <c r="AC1631" t="s">
        <v>177</v>
      </c>
      <c r="AD1631" t="s">
        <v>12622</v>
      </c>
      <c r="AE1631">
        <v>78270</v>
      </c>
      <c r="AF1631" t="s">
        <v>12623</v>
      </c>
      <c r="AG1631" t="s">
        <v>12624</v>
      </c>
      <c r="AJ1631" t="s">
        <v>8763</v>
      </c>
      <c r="AK1631" t="s">
        <v>8764</v>
      </c>
      <c r="AL1631">
        <v>0</v>
      </c>
      <c r="AM1631">
        <v>0</v>
      </c>
    </row>
    <row r="1632" spans="1:39" customFormat="1" ht="12.75">
      <c r="A1632">
        <v>5328952</v>
      </c>
      <c r="B1632" t="s">
        <v>1316</v>
      </c>
      <c r="C1632" t="s">
        <v>1053</v>
      </c>
      <c r="D1632">
        <v>5328952</v>
      </c>
      <c r="E1632" t="s">
        <v>169</v>
      </c>
      <c r="H1632" s="507">
        <v>42933</v>
      </c>
      <c r="I1632" t="s">
        <v>169</v>
      </c>
      <c r="J1632">
        <v>-9</v>
      </c>
      <c r="K1632" t="s">
        <v>8</v>
      </c>
      <c r="M1632" t="s">
        <v>2155</v>
      </c>
      <c r="N1632">
        <v>12530055</v>
      </c>
      <c r="O1632" t="s">
        <v>2266</v>
      </c>
      <c r="P1632" s="507">
        <v>44850</v>
      </c>
      <c r="Q1632" t="s">
        <v>187</v>
      </c>
      <c r="R1632" s="507">
        <v>44850</v>
      </c>
      <c r="T1632" t="s">
        <v>5765</v>
      </c>
      <c r="U1632">
        <v>500</v>
      </c>
      <c r="X1632">
        <v>5</v>
      </c>
      <c r="Y1632" t="s">
        <v>259</v>
      </c>
      <c r="AC1632" t="s">
        <v>177</v>
      </c>
      <c r="AD1632" t="s">
        <v>11007</v>
      </c>
      <c r="AE1632">
        <v>53380</v>
      </c>
      <c r="AF1632" t="s">
        <v>12625</v>
      </c>
      <c r="AJ1632">
        <v>672073333</v>
      </c>
      <c r="AK1632" t="s">
        <v>9604</v>
      </c>
      <c r="AL1632">
        <v>1</v>
      </c>
      <c r="AM1632">
        <v>0</v>
      </c>
    </row>
    <row r="1633" spans="1:39" customFormat="1" ht="12.75">
      <c r="A1633">
        <v>2941821</v>
      </c>
      <c r="B1633" t="s">
        <v>1316</v>
      </c>
      <c r="C1633" t="s">
        <v>807</v>
      </c>
      <c r="D1633">
        <v>2941821</v>
      </c>
      <c r="E1633" t="s">
        <v>166</v>
      </c>
      <c r="F1633" t="s">
        <v>166</v>
      </c>
      <c r="H1633" s="507">
        <v>41014</v>
      </c>
      <c r="I1633" t="s">
        <v>245</v>
      </c>
      <c r="J1633">
        <v>-11</v>
      </c>
      <c r="K1633" t="s">
        <v>8</v>
      </c>
      <c r="M1633" t="s">
        <v>3025</v>
      </c>
      <c r="N1633">
        <v>3290029</v>
      </c>
      <c r="O1633" t="s">
        <v>3073</v>
      </c>
      <c r="P1633" s="507">
        <v>44810</v>
      </c>
      <c r="Q1633" t="s">
        <v>187</v>
      </c>
      <c r="R1633" s="507">
        <v>44480</v>
      </c>
      <c r="S1633" s="507">
        <v>44803</v>
      </c>
      <c r="T1633" t="s">
        <v>181</v>
      </c>
      <c r="U1633">
        <v>500</v>
      </c>
      <c r="X1633">
        <v>5</v>
      </c>
      <c r="Y1633" t="s">
        <v>259</v>
      </c>
      <c r="AC1633" t="s">
        <v>177</v>
      </c>
      <c r="AD1633" t="s">
        <v>12626</v>
      </c>
      <c r="AE1633">
        <v>29610</v>
      </c>
      <c r="AF1633" t="s">
        <v>12627</v>
      </c>
      <c r="AJ1633">
        <v>640349917</v>
      </c>
      <c r="AK1633" t="s">
        <v>7600</v>
      </c>
      <c r="AL1633">
        <v>0</v>
      </c>
      <c r="AM1633">
        <v>0</v>
      </c>
    </row>
    <row r="1634" spans="1:39" customFormat="1" ht="12.75">
      <c r="A1634">
        <v>4463556</v>
      </c>
      <c r="B1634" t="s">
        <v>6352</v>
      </c>
      <c r="C1634" t="s">
        <v>458</v>
      </c>
      <c r="D1634">
        <v>4463556</v>
      </c>
      <c r="E1634" t="s">
        <v>169</v>
      </c>
      <c r="H1634" s="507">
        <v>42011</v>
      </c>
      <c r="I1634" t="s">
        <v>169</v>
      </c>
      <c r="J1634">
        <v>-9</v>
      </c>
      <c r="K1634" t="s">
        <v>8</v>
      </c>
      <c r="M1634" t="s">
        <v>228</v>
      </c>
      <c r="N1634">
        <v>12440004</v>
      </c>
      <c r="O1634" t="s">
        <v>3432</v>
      </c>
      <c r="P1634" s="507">
        <v>44820</v>
      </c>
      <c r="Q1634" t="s">
        <v>187</v>
      </c>
      <c r="R1634" s="507">
        <v>44820</v>
      </c>
      <c r="T1634" t="s">
        <v>5765</v>
      </c>
      <c r="U1634">
        <v>500</v>
      </c>
      <c r="X1634">
        <v>5</v>
      </c>
      <c r="Y1634" t="s">
        <v>259</v>
      </c>
      <c r="AC1634" t="s">
        <v>177</v>
      </c>
      <c r="AD1634" t="s">
        <v>10255</v>
      </c>
      <c r="AE1634">
        <v>44100</v>
      </c>
      <c r="AF1634" t="s">
        <v>12628</v>
      </c>
      <c r="AK1634" t="s">
        <v>9490</v>
      </c>
      <c r="AL1634">
        <v>0</v>
      </c>
      <c r="AM1634">
        <v>0</v>
      </c>
    </row>
    <row r="1635" spans="1:39" customFormat="1" ht="12.75">
      <c r="A1635">
        <v>5624234</v>
      </c>
      <c r="B1635" t="s">
        <v>8765</v>
      </c>
      <c r="C1635" t="s">
        <v>421</v>
      </c>
      <c r="D1635">
        <v>5624234</v>
      </c>
      <c r="E1635" t="s">
        <v>166</v>
      </c>
      <c r="H1635" s="507">
        <v>39786</v>
      </c>
      <c r="I1635" t="s">
        <v>200</v>
      </c>
      <c r="J1635">
        <v>-15</v>
      </c>
      <c r="K1635" t="s">
        <v>8</v>
      </c>
      <c r="M1635" t="s">
        <v>217</v>
      </c>
      <c r="N1635">
        <v>3560039</v>
      </c>
      <c r="O1635" t="s">
        <v>3028</v>
      </c>
      <c r="P1635" s="507">
        <v>44810</v>
      </c>
      <c r="Q1635" t="s">
        <v>187</v>
      </c>
      <c r="R1635" s="507">
        <v>44739</v>
      </c>
      <c r="S1635" s="507">
        <v>44809</v>
      </c>
      <c r="T1635" t="s">
        <v>181</v>
      </c>
      <c r="U1635">
        <v>1100</v>
      </c>
      <c r="X1635">
        <v>11</v>
      </c>
      <c r="Y1635" t="s">
        <v>259</v>
      </c>
      <c r="AC1635" t="s">
        <v>174</v>
      </c>
      <c r="AD1635" t="s">
        <v>9753</v>
      </c>
      <c r="AE1635">
        <v>56700</v>
      </c>
      <c r="AF1635" t="s">
        <v>9754</v>
      </c>
      <c r="AK1635" t="s">
        <v>8445</v>
      </c>
      <c r="AL1635">
        <v>0</v>
      </c>
      <c r="AM1635">
        <v>0</v>
      </c>
    </row>
    <row r="1636" spans="1:39" customFormat="1" ht="12.75">
      <c r="A1636">
        <v>9530948</v>
      </c>
      <c r="B1636" t="s">
        <v>7601</v>
      </c>
      <c r="C1636" t="s">
        <v>3820</v>
      </c>
      <c r="D1636">
        <v>9530948</v>
      </c>
      <c r="E1636" t="s">
        <v>166</v>
      </c>
      <c r="H1636" s="507">
        <v>32241</v>
      </c>
      <c r="I1636" t="s">
        <v>167</v>
      </c>
      <c r="J1636">
        <v>-40</v>
      </c>
      <c r="K1636" t="s">
        <v>168</v>
      </c>
      <c r="M1636" t="s">
        <v>232</v>
      </c>
      <c r="N1636">
        <v>8950330</v>
      </c>
      <c r="O1636" t="s">
        <v>233</v>
      </c>
      <c r="P1636" s="507">
        <v>44796</v>
      </c>
      <c r="Q1636" t="s">
        <v>187</v>
      </c>
      <c r="R1636" s="507">
        <v>40787</v>
      </c>
      <c r="S1636" s="507">
        <v>44795</v>
      </c>
      <c r="T1636" t="s">
        <v>181</v>
      </c>
      <c r="U1636">
        <v>3509</v>
      </c>
      <c r="V1636" t="s">
        <v>172</v>
      </c>
      <c r="W1636">
        <v>3</v>
      </c>
      <c r="X1636" t="s">
        <v>173</v>
      </c>
      <c r="Y1636" t="s">
        <v>259</v>
      </c>
      <c r="AB1636" s="507">
        <v>44757</v>
      </c>
      <c r="AC1636" t="s">
        <v>337</v>
      </c>
      <c r="AD1636" t="s">
        <v>12629</v>
      </c>
      <c r="AK1636" t="s">
        <v>7602</v>
      </c>
      <c r="AL1636">
        <v>0</v>
      </c>
      <c r="AM1636">
        <v>0</v>
      </c>
    </row>
    <row r="1637" spans="1:39" customFormat="1" ht="12.75">
      <c r="A1637">
        <v>7912632</v>
      </c>
      <c r="B1637" t="s">
        <v>2484</v>
      </c>
      <c r="C1637" t="s">
        <v>6353</v>
      </c>
      <c r="D1637">
        <v>7912632</v>
      </c>
      <c r="E1637" t="s">
        <v>166</v>
      </c>
      <c r="F1637" t="s">
        <v>166</v>
      </c>
      <c r="H1637" s="507">
        <v>33495</v>
      </c>
      <c r="I1637" t="s">
        <v>167</v>
      </c>
      <c r="J1637">
        <v>-40</v>
      </c>
      <c r="K1637" t="s">
        <v>168</v>
      </c>
      <c r="M1637" t="s">
        <v>228</v>
      </c>
      <c r="N1637">
        <v>12440266</v>
      </c>
      <c r="O1637" t="s">
        <v>2182</v>
      </c>
      <c r="P1637" s="507">
        <v>44821</v>
      </c>
      <c r="Q1637" t="s">
        <v>187</v>
      </c>
      <c r="R1637" s="507">
        <v>37432</v>
      </c>
      <c r="S1637" s="507">
        <v>44089</v>
      </c>
      <c r="T1637" t="s">
        <v>7255</v>
      </c>
      <c r="U1637">
        <v>2066</v>
      </c>
      <c r="V1637" t="s">
        <v>172</v>
      </c>
      <c r="W1637">
        <v>915</v>
      </c>
      <c r="X1637" t="s">
        <v>173</v>
      </c>
      <c r="Y1637" t="s">
        <v>259</v>
      </c>
      <c r="AB1637" s="507">
        <v>44378</v>
      </c>
      <c r="AC1637" t="s">
        <v>177</v>
      </c>
      <c r="AD1637" t="s">
        <v>12630</v>
      </c>
      <c r="AE1637">
        <v>44680</v>
      </c>
      <c r="AF1637" t="s">
        <v>12631</v>
      </c>
      <c r="AI1637">
        <v>549962715</v>
      </c>
      <c r="AJ1637">
        <v>603797900</v>
      </c>
      <c r="AK1637" t="s">
        <v>4933</v>
      </c>
      <c r="AL1637">
        <v>0</v>
      </c>
      <c r="AM1637">
        <v>0</v>
      </c>
    </row>
    <row r="1638" spans="1:39" customFormat="1" ht="12.75">
      <c r="A1638">
        <v>4940782</v>
      </c>
      <c r="B1638" t="s">
        <v>6354</v>
      </c>
      <c r="C1638" t="s">
        <v>1497</v>
      </c>
      <c r="D1638">
        <v>4940782</v>
      </c>
      <c r="E1638" t="s">
        <v>169</v>
      </c>
      <c r="F1638" t="s">
        <v>169</v>
      </c>
      <c r="H1638" s="507">
        <v>41046</v>
      </c>
      <c r="I1638" t="s">
        <v>245</v>
      </c>
      <c r="J1638">
        <v>-11</v>
      </c>
      <c r="K1638" t="s">
        <v>8</v>
      </c>
      <c r="M1638" t="s">
        <v>236</v>
      </c>
      <c r="N1638">
        <v>12490080</v>
      </c>
      <c r="O1638" t="s">
        <v>2159</v>
      </c>
      <c r="P1638" s="507">
        <v>44811</v>
      </c>
      <c r="Q1638" t="s">
        <v>187</v>
      </c>
      <c r="R1638" s="507">
        <v>44418</v>
      </c>
      <c r="T1638" t="s">
        <v>5765</v>
      </c>
      <c r="U1638">
        <v>500</v>
      </c>
      <c r="X1638">
        <v>5</v>
      </c>
      <c r="Y1638" t="s">
        <v>259</v>
      </c>
      <c r="AC1638" t="s">
        <v>177</v>
      </c>
      <c r="AD1638" t="s">
        <v>10313</v>
      </c>
      <c r="AE1638">
        <v>49610</v>
      </c>
      <c r="AF1638" t="s">
        <v>12632</v>
      </c>
      <c r="AJ1638">
        <v>633175535</v>
      </c>
      <c r="AK1638" t="s">
        <v>6355</v>
      </c>
      <c r="AL1638">
        <v>0</v>
      </c>
      <c r="AM1638">
        <v>0</v>
      </c>
    </row>
    <row r="1639" spans="1:39" customFormat="1" ht="12.75">
      <c r="A1639">
        <v>4115487</v>
      </c>
      <c r="B1639" t="s">
        <v>12633</v>
      </c>
      <c r="C1639" t="s">
        <v>1216</v>
      </c>
      <c r="D1639">
        <v>4115487</v>
      </c>
      <c r="E1639" t="s">
        <v>169</v>
      </c>
      <c r="H1639" s="507">
        <v>42607</v>
      </c>
      <c r="I1639" t="s">
        <v>169</v>
      </c>
      <c r="J1639">
        <v>-9</v>
      </c>
      <c r="K1639" t="s">
        <v>8</v>
      </c>
      <c r="M1639" t="s">
        <v>2783</v>
      </c>
      <c r="N1639">
        <v>4410016</v>
      </c>
      <c r="O1639" t="s">
        <v>5809</v>
      </c>
      <c r="P1639" s="507">
        <v>44829</v>
      </c>
      <c r="Q1639" t="s">
        <v>187</v>
      </c>
      <c r="R1639" s="507">
        <v>44829</v>
      </c>
      <c r="S1639" s="507">
        <v>44823</v>
      </c>
      <c r="T1639" t="s">
        <v>181</v>
      </c>
      <c r="U1639">
        <v>500</v>
      </c>
      <c r="X1639">
        <v>5</v>
      </c>
      <c r="Y1639" t="s">
        <v>259</v>
      </c>
      <c r="AC1639" t="s">
        <v>177</v>
      </c>
      <c r="AD1639" t="s">
        <v>12634</v>
      </c>
      <c r="AE1639">
        <v>41160</v>
      </c>
      <c r="AF1639" t="s">
        <v>12635</v>
      </c>
      <c r="AK1639" t="s">
        <v>12636</v>
      </c>
      <c r="AL1639">
        <v>0</v>
      </c>
      <c r="AM1639">
        <v>0</v>
      </c>
    </row>
    <row r="1640" spans="1:39" customFormat="1" ht="12.75">
      <c r="A1640">
        <v>3734312</v>
      </c>
      <c r="B1640" t="s">
        <v>12637</v>
      </c>
      <c r="C1640" t="s">
        <v>383</v>
      </c>
      <c r="D1640">
        <v>3734312</v>
      </c>
      <c r="E1640" t="s">
        <v>169</v>
      </c>
      <c r="H1640" s="507">
        <v>41325</v>
      </c>
      <c r="I1640" t="s">
        <v>251</v>
      </c>
      <c r="J1640">
        <v>-10</v>
      </c>
      <c r="K1640" t="s">
        <v>8</v>
      </c>
      <c r="M1640" t="s">
        <v>175</v>
      </c>
      <c r="N1640">
        <v>4370102</v>
      </c>
      <c r="O1640" t="s">
        <v>6543</v>
      </c>
      <c r="P1640" s="507">
        <v>44831</v>
      </c>
      <c r="Q1640" t="s">
        <v>187</v>
      </c>
      <c r="R1640" s="507">
        <v>44831</v>
      </c>
      <c r="T1640" t="s">
        <v>5765</v>
      </c>
      <c r="U1640">
        <v>500</v>
      </c>
      <c r="X1640">
        <v>5</v>
      </c>
      <c r="Y1640" t="s">
        <v>259</v>
      </c>
      <c r="AC1640" t="s">
        <v>177</v>
      </c>
      <c r="AD1640" t="s">
        <v>12638</v>
      </c>
      <c r="AE1640">
        <v>37400</v>
      </c>
      <c r="AF1640" t="s">
        <v>12639</v>
      </c>
      <c r="AH1640" t="s">
        <v>12640</v>
      </c>
      <c r="AJ1640" t="s">
        <v>12641</v>
      </c>
      <c r="AK1640" t="s">
        <v>12642</v>
      </c>
      <c r="AL1640">
        <v>0</v>
      </c>
      <c r="AM1640">
        <v>0</v>
      </c>
    </row>
    <row r="1641" spans="1:39" customFormat="1" ht="12.75">
      <c r="A1641">
        <v>3514085</v>
      </c>
      <c r="B1641" t="s">
        <v>3372</v>
      </c>
      <c r="C1641" t="s">
        <v>191</v>
      </c>
      <c r="D1641">
        <v>3514085</v>
      </c>
      <c r="E1641" t="s">
        <v>166</v>
      </c>
      <c r="F1641" t="s">
        <v>166</v>
      </c>
      <c r="H1641" s="507">
        <v>32001</v>
      </c>
      <c r="I1641" t="s">
        <v>167</v>
      </c>
      <c r="J1641">
        <v>-40</v>
      </c>
      <c r="K1641" t="s">
        <v>168</v>
      </c>
      <c r="M1641" t="s">
        <v>178</v>
      </c>
      <c r="N1641">
        <v>3350207</v>
      </c>
      <c r="O1641" t="s">
        <v>3101</v>
      </c>
      <c r="P1641" s="507">
        <v>44828</v>
      </c>
      <c r="Q1641" t="s">
        <v>187</v>
      </c>
      <c r="R1641" s="507">
        <v>37432</v>
      </c>
      <c r="S1641" s="507">
        <v>44827</v>
      </c>
      <c r="T1641" t="s">
        <v>181</v>
      </c>
      <c r="U1641">
        <v>1629</v>
      </c>
      <c r="X1641">
        <v>16</v>
      </c>
      <c r="Y1641" t="s">
        <v>259</v>
      </c>
      <c r="AC1641" t="s">
        <v>177</v>
      </c>
      <c r="AD1641" t="s">
        <v>10879</v>
      </c>
      <c r="AE1641">
        <v>35530</v>
      </c>
      <c r="AF1641" t="s">
        <v>12643</v>
      </c>
      <c r="AI1641">
        <v>299622525</v>
      </c>
      <c r="AK1641" t="s">
        <v>5758</v>
      </c>
      <c r="AL1641">
        <v>0</v>
      </c>
      <c r="AM1641">
        <v>0</v>
      </c>
    </row>
    <row r="1642" spans="1:39" customFormat="1" ht="12.75">
      <c r="A1642">
        <v>9427019</v>
      </c>
      <c r="B1642" t="s">
        <v>1318</v>
      </c>
      <c r="C1642" t="s">
        <v>257</v>
      </c>
      <c r="D1642">
        <v>9427019</v>
      </c>
      <c r="E1642" t="s">
        <v>166</v>
      </c>
      <c r="F1642" t="s">
        <v>166</v>
      </c>
      <c r="H1642" s="507">
        <v>34240</v>
      </c>
      <c r="I1642" t="s">
        <v>167</v>
      </c>
      <c r="J1642">
        <v>-40</v>
      </c>
      <c r="K1642" t="s">
        <v>168</v>
      </c>
      <c r="M1642" t="s">
        <v>246</v>
      </c>
      <c r="N1642">
        <v>8941282</v>
      </c>
      <c r="O1642" t="s">
        <v>3557</v>
      </c>
      <c r="P1642" s="507">
        <v>44747</v>
      </c>
      <c r="Q1642" t="s">
        <v>187</v>
      </c>
      <c r="R1642" s="507">
        <v>38632</v>
      </c>
      <c r="S1642" s="507">
        <v>44827</v>
      </c>
      <c r="T1642" t="s">
        <v>181</v>
      </c>
      <c r="U1642">
        <v>1639</v>
      </c>
      <c r="X1642">
        <v>16</v>
      </c>
      <c r="Y1642" t="s">
        <v>259</v>
      </c>
      <c r="AC1642" t="s">
        <v>177</v>
      </c>
      <c r="AD1642" t="s">
        <v>10830</v>
      </c>
      <c r="AE1642">
        <v>94230</v>
      </c>
      <c r="AF1642" t="s">
        <v>12644</v>
      </c>
      <c r="AK1642" t="s">
        <v>4179</v>
      </c>
      <c r="AL1642">
        <v>0</v>
      </c>
      <c r="AM1642">
        <v>0</v>
      </c>
    </row>
    <row r="1643" spans="1:39" customFormat="1" ht="12.75">
      <c r="A1643">
        <v>7889708</v>
      </c>
      <c r="B1643" t="s">
        <v>7603</v>
      </c>
      <c r="C1643" t="s">
        <v>7604</v>
      </c>
      <c r="D1643">
        <v>7889708</v>
      </c>
      <c r="E1643" t="s">
        <v>166</v>
      </c>
      <c r="H1643" s="507">
        <v>41971</v>
      </c>
      <c r="I1643" t="s">
        <v>169</v>
      </c>
      <c r="J1643">
        <v>-9</v>
      </c>
      <c r="K1643" t="s">
        <v>8</v>
      </c>
      <c r="M1643" t="s">
        <v>238</v>
      </c>
      <c r="N1643">
        <v>8780496</v>
      </c>
      <c r="O1643" t="s">
        <v>270</v>
      </c>
      <c r="P1643" s="507">
        <v>44788</v>
      </c>
      <c r="Q1643" t="s">
        <v>187</v>
      </c>
      <c r="R1643" s="507">
        <v>44788</v>
      </c>
      <c r="T1643" t="s">
        <v>5765</v>
      </c>
      <c r="U1643">
        <v>500</v>
      </c>
      <c r="X1643">
        <v>5</v>
      </c>
      <c r="Y1643" t="s">
        <v>259</v>
      </c>
      <c r="AC1643" t="s">
        <v>177</v>
      </c>
      <c r="AD1643" t="s">
        <v>11205</v>
      </c>
      <c r="AE1643">
        <v>78990</v>
      </c>
      <c r="AF1643" t="s">
        <v>12645</v>
      </c>
      <c r="AJ1643">
        <v>781399643</v>
      </c>
      <c r="AK1643" t="s">
        <v>7605</v>
      </c>
      <c r="AL1643">
        <v>0</v>
      </c>
      <c r="AM1643">
        <v>0</v>
      </c>
    </row>
    <row r="1644" spans="1:39" customFormat="1" ht="12.75">
      <c r="A1644">
        <v>756816</v>
      </c>
      <c r="B1644" t="s">
        <v>1319</v>
      </c>
      <c r="C1644" t="s">
        <v>1984</v>
      </c>
      <c r="D1644">
        <v>756816</v>
      </c>
      <c r="E1644" t="s">
        <v>166</v>
      </c>
      <c r="F1644" t="s">
        <v>166</v>
      </c>
      <c r="H1644" s="507">
        <v>28981</v>
      </c>
      <c r="I1644" t="s">
        <v>192</v>
      </c>
      <c r="J1644">
        <v>-50</v>
      </c>
      <c r="K1644" t="s">
        <v>168</v>
      </c>
      <c r="M1644" t="s">
        <v>263</v>
      </c>
      <c r="N1644">
        <v>8751163</v>
      </c>
      <c r="O1644" t="s">
        <v>264</v>
      </c>
      <c r="P1644" s="507">
        <v>44810</v>
      </c>
      <c r="Q1644" t="s">
        <v>187</v>
      </c>
      <c r="R1644" s="507">
        <v>37432</v>
      </c>
      <c r="S1644" s="507">
        <v>44447</v>
      </c>
      <c r="T1644" t="s">
        <v>7255</v>
      </c>
      <c r="U1644">
        <v>1612</v>
      </c>
      <c r="X1644">
        <v>16</v>
      </c>
      <c r="Y1644" t="s">
        <v>259</v>
      </c>
      <c r="AC1644" t="s">
        <v>177</v>
      </c>
      <c r="AD1644" t="s">
        <v>9793</v>
      </c>
      <c r="AE1644">
        <v>75014</v>
      </c>
      <c r="AF1644" t="s">
        <v>12646</v>
      </c>
      <c r="AJ1644">
        <v>621590546</v>
      </c>
      <c r="AK1644" t="s">
        <v>4240</v>
      </c>
      <c r="AL1644">
        <v>0</v>
      </c>
      <c r="AM1644">
        <v>0</v>
      </c>
    </row>
    <row r="1645" spans="1:39" customFormat="1" ht="12.75">
      <c r="A1645">
        <v>3734175</v>
      </c>
      <c r="B1645" t="s">
        <v>8766</v>
      </c>
      <c r="C1645" t="s">
        <v>1096</v>
      </c>
      <c r="D1645">
        <v>3734175</v>
      </c>
      <c r="E1645" t="s">
        <v>169</v>
      </c>
      <c r="H1645" s="507">
        <v>41528</v>
      </c>
      <c r="I1645" t="s">
        <v>251</v>
      </c>
      <c r="J1645">
        <v>-10</v>
      </c>
      <c r="K1645" t="s">
        <v>8</v>
      </c>
      <c r="M1645" t="s">
        <v>175</v>
      </c>
      <c r="N1645">
        <v>4370004</v>
      </c>
      <c r="O1645" t="s">
        <v>2878</v>
      </c>
      <c r="P1645" s="507">
        <v>44824</v>
      </c>
      <c r="Q1645" t="s">
        <v>187</v>
      </c>
      <c r="R1645" s="507">
        <v>44824</v>
      </c>
      <c r="T1645" t="s">
        <v>5765</v>
      </c>
      <c r="U1645">
        <v>500</v>
      </c>
      <c r="X1645">
        <v>5</v>
      </c>
      <c r="Y1645" t="s">
        <v>259</v>
      </c>
      <c r="AC1645" t="s">
        <v>177</v>
      </c>
      <c r="AD1645" t="s">
        <v>9881</v>
      </c>
      <c r="AE1645">
        <v>37000</v>
      </c>
      <c r="AF1645" t="s">
        <v>12647</v>
      </c>
      <c r="AK1645" t="s">
        <v>8767</v>
      </c>
      <c r="AL1645">
        <v>0</v>
      </c>
      <c r="AM1645">
        <v>0</v>
      </c>
    </row>
    <row r="1646" spans="1:39" customFormat="1" ht="12.75">
      <c r="A1646">
        <v>9258492</v>
      </c>
      <c r="B1646" t="s">
        <v>8768</v>
      </c>
      <c r="C1646" t="s">
        <v>8769</v>
      </c>
      <c r="D1646">
        <v>9258492</v>
      </c>
      <c r="E1646" t="s">
        <v>169</v>
      </c>
      <c r="H1646" s="507">
        <v>41545</v>
      </c>
      <c r="I1646" t="s">
        <v>251</v>
      </c>
      <c r="J1646">
        <v>-10</v>
      </c>
      <c r="K1646" t="s">
        <v>8</v>
      </c>
      <c r="M1646" t="s">
        <v>203</v>
      </c>
      <c r="N1646">
        <v>8921458</v>
      </c>
      <c r="O1646" t="s">
        <v>272</v>
      </c>
      <c r="P1646" s="507">
        <v>44814</v>
      </c>
      <c r="Q1646" t="s">
        <v>187</v>
      </c>
      <c r="R1646" s="507">
        <v>44814</v>
      </c>
      <c r="T1646" t="s">
        <v>5765</v>
      </c>
      <c r="U1646">
        <v>500</v>
      </c>
      <c r="X1646">
        <v>5</v>
      </c>
      <c r="Y1646" t="s">
        <v>259</v>
      </c>
      <c r="AC1646" t="s">
        <v>177</v>
      </c>
      <c r="AD1646" t="s">
        <v>9666</v>
      </c>
      <c r="AE1646">
        <v>92300</v>
      </c>
      <c r="AF1646" t="s">
        <v>12648</v>
      </c>
      <c r="AK1646" t="s">
        <v>8770</v>
      </c>
      <c r="AL1646">
        <v>0</v>
      </c>
      <c r="AM1646">
        <v>0</v>
      </c>
    </row>
    <row r="1647" spans="1:39" customFormat="1" ht="12.75">
      <c r="A1647">
        <v>41947</v>
      </c>
      <c r="B1647" t="s">
        <v>2486</v>
      </c>
      <c r="C1647" t="s">
        <v>478</v>
      </c>
      <c r="D1647">
        <v>41947</v>
      </c>
      <c r="E1647" t="s">
        <v>166</v>
      </c>
      <c r="F1647" t="s">
        <v>166</v>
      </c>
      <c r="H1647" s="507">
        <v>34955</v>
      </c>
      <c r="I1647" t="s">
        <v>167</v>
      </c>
      <c r="J1647">
        <v>-40</v>
      </c>
      <c r="K1647" t="s">
        <v>168</v>
      </c>
      <c r="M1647" t="s">
        <v>228</v>
      </c>
      <c r="N1647">
        <v>12440058</v>
      </c>
      <c r="O1647" t="s">
        <v>2154</v>
      </c>
      <c r="P1647" s="507">
        <v>44825</v>
      </c>
      <c r="Q1647" t="s">
        <v>187</v>
      </c>
      <c r="R1647" s="507">
        <v>37432</v>
      </c>
      <c r="S1647" s="507">
        <v>44810</v>
      </c>
      <c r="T1647" t="s">
        <v>181</v>
      </c>
      <c r="U1647">
        <v>1819</v>
      </c>
      <c r="X1647">
        <v>18</v>
      </c>
      <c r="Y1647" t="s">
        <v>259</v>
      </c>
      <c r="AC1647" t="s">
        <v>177</v>
      </c>
      <c r="AD1647" t="s">
        <v>10255</v>
      </c>
      <c r="AE1647">
        <v>44300</v>
      </c>
      <c r="AF1647" t="s">
        <v>12649</v>
      </c>
      <c r="AJ1647">
        <v>611962890</v>
      </c>
      <c r="AK1647" t="s">
        <v>4934</v>
      </c>
      <c r="AL1647">
        <v>0</v>
      </c>
      <c r="AM1647">
        <v>0</v>
      </c>
    </row>
    <row r="1648" spans="1:39" customFormat="1" ht="12.75">
      <c r="A1648">
        <v>43069</v>
      </c>
      <c r="B1648" t="s">
        <v>2486</v>
      </c>
      <c r="C1648" t="s">
        <v>1265</v>
      </c>
      <c r="D1648">
        <v>43069</v>
      </c>
      <c r="E1648" t="s">
        <v>166</v>
      </c>
      <c r="F1648" t="s">
        <v>166</v>
      </c>
      <c r="H1648" s="507">
        <v>37554</v>
      </c>
      <c r="I1648" t="s">
        <v>167</v>
      </c>
      <c r="J1648">
        <v>-40</v>
      </c>
      <c r="K1648" t="s">
        <v>168</v>
      </c>
      <c r="M1648" t="s">
        <v>228</v>
      </c>
      <c r="N1648">
        <v>12440058</v>
      </c>
      <c r="O1648" t="s">
        <v>2154</v>
      </c>
      <c r="P1648" s="507">
        <v>44826</v>
      </c>
      <c r="Q1648" t="s">
        <v>187</v>
      </c>
      <c r="R1648" s="507">
        <v>39764</v>
      </c>
      <c r="S1648" s="507">
        <v>44819</v>
      </c>
      <c r="T1648" t="s">
        <v>181</v>
      </c>
      <c r="U1648">
        <v>1879</v>
      </c>
      <c r="X1648">
        <v>18</v>
      </c>
      <c r="Y1648" t="s">
        <v>259</v>
      </c>
      <c r="AB1648" s="507">
        <v>44378</v>
      </c>
      <c r="AC1648" t="s">
        <v>177</v>
      </c>
      <c r="AD1648" t="s">
        <v>9941</v>
      </c>
      <c r="AE1648">
        <v>44300</v>
      </c>
      <c r="AF1648" t="s">
        <v>12650</v>
      </c>
      <c r="AJ1648">
        <v>783346957</v>
      </c>
      <c r="AK1648" t="s">
        <v>6356</v>
      </c>
      <c r="AL1648">
        <v>0</v>
      </c>
      <c r="AM1648">
        <v>0</v>
      </c>
    </row>
    <row r="1649" spans="1:39" customFormat="1" ht="12.75">
      <c r="A1649">
        <v>7847417</v>
      </c>
      <c r="B1649" t="s">
        <v>6971</v>
      </c>
      <c r="C1649" t="s">
        <v>6972</v>
      </c>
      <c r="D1649">
        <v>7847417</v>
      </c>
      <c r="E1649" t="s">
        <v>166</v>
      </c>
      <c r="F1649" t="s">
        <v>166</v>
      </c>
      <c r="H1649" s="507">
        <v>36153</v>
      </c>
      <c r="I1649" t="s">
        <v>167</v>
      </c>
      <c r="J1649">
        <v>-40</v>
      </c>
      <c r="K1649" t="s">
        <v>8</v>
      </c>
      <c r="M1649" t="s">
        <v>263</v>
      </c>
      <c r="N1649">
        <v>8751061</v>
      </c>
      <c r="O1649" t="s">
        <v>3390</v>
      </c>
      <c r="P1649" s="507">
        <v>44823</v>
      </c>
      <c r="Q1649" t="s">
        <v>187</v>
      </c>
      <c r="R1649" s="507">
        <v>39024</v>
      </c>
      <c r="S1649" s="507">
        <v>44452</v>
      </c>
      <c r="T1649" t="s">
        <v>7255</v>
      </c>
      <c r="U1649">
        <v>1677</v>
      </c>
      <c r="V1649" t="s">
        <v>172</v>
      </c>
      <c r="W1649">
        <v>214</v>
      </c>
      <c r="X1649" t="s">
        <v>173</v>
      </c>
      <c r="Y1649" t="s">
        <v>259</v>
      </c>
      <c r="AB1649" s="507">
        <v>44743</v>
      </c>
      <c r="AC1649" t="s">
        <v>177</v>
      </c>
      <c r="AD1649" t="s">
        <v>12651</v>
      </c>
      <c r="AE1649">
        <v>91530</v>
      </c>
      <c r="AF1649" t="s">
        <v>12652</v>
      </c>
      <c r="AJ1649">
        <v>638353148</v>
      </c>
      <c r="AK1649" t="s">
        <v>6973</v>
      </c>
      <c r="AL1649">
        <v>0</v>
      </c>
      <c r="AM1649">
        <v>0</v>
      </c>
    </row>
    <row r="1650" spans="1:39" customFormat="1" ht="12.75">
      <c r="A1650">
        <v>3731597</v>
      </c>
      <c r="B1650" t="s">
        <v>7606</v>
      </c>
      <c r="C1650" t="s">
        <v>430</v>
      </c>
      <c r="D1650">
        <v>3731597</v>
      </c>
      <c r="E1650" t="s">
        <v>166</v>
      </c>
      <c r="F1650" t="s">
        <v>166</v>
      </c>
      <c r="H1650" s="507">
        <v>37527</v>
      </c>
      <c r="I1650" t="s">
        <v>167</v>
      </c>
      <c r="J1650">
        <v>-40</v>
      </c>
      <c r="K1650" t="s">
        <v>8</v>
      </c>
      <c r="M1650" t="s">
        <v>175</v>
      </c>
      <c r="N1650">
        <v>4370439</v>
      </c>
      <c r="O1650" t="s">
        <v>2825</v>
      </c>
      <c r="P1650" s="507">
        <v>44809</v>
      </c>
      <c r="Q1650" t="s">
        <v>187</v>
      </c>
      <c r="R1650" s="507">
        <v>43741</v>
      </c>
      <c r="S1650" s="507">
        <v>44802</v>
      </c>
      <c r="T1650" t="s">
        <v>181</v>
      </c>
      <c r="U1650">
        <v>769</v>
      </c>
      <c r="X1650">
        <v>7</v>
      </c>
      <c r="Y1650" t="s">
        <v>259</v>
      </c>
      <c r="AC1650" t="s">
        <v>177</v>
      </c>
      <c r="AD1650" t="s">
        <v>10755</v>
      </c>
      <c r="AE1650">
        <v>37700</v>
      </c>
      <c r="AF1650" t="s">
        <v>12653</v>
      </c>
      <c r="AI1650">
        <v>780300664</v>
      </c>
      <c r="AK1650" t="s">
        <v>7607</v>
      </c>
      <c r="AL1650">
        <v>0</v>
      </c>
      <c r="AM1650">
        <v>0</v>
      </c>
    </row>
    <row r="1651" spans="1:39" customFormat="1" ht="12.75">
      <c r="A1651">
        <v>758469</v>
      </c>
      <c r="B1651" t="s">
        <v>1320</v>
      </c>
      <c r="C1651" t="s">
        <v>7608</v>
      </c>
      <c r="D1651">
        <v>758469</v>
      </c>
      <c r="E1651" t="s">
        <v>166</v>
      </c>
      <c r="F1651" t="s">
        <v>166</v>
      </c>
      <c r="H1651" s="507">
        <v>26488</v>
      </c>
      <c r="I1651" t="s">
        <v>367</v>
      </c>
      <c r="J1651">
        <v>-60</v>
      </c>
      <c r="K1651" t="s">
        <v>168</v>
      </c>
      <c r="M1651" t="s">
        <v>263</v>
      </c>
      <c r="N1651">
        <v>8750007</v>
      </c>
      <c r="O1651" t="s">
        <v>765</v>
      </c>
      <c r="P1651" s="507">
        <v>44818</v>
      </c>
      <c r="Q1651" t="s">
        <v>187</v>
      </c>
      <c r="R1651" s="507">
        <v>37432</v>
      </c>
      <c r="S1651" s="507">
        <v>44450</v>
      </c>
      <c r="T1651" t="s">
        <v>7255</v>
      </c>
      <c r="U1651">
        <v>1840</v>
      </c>
      <c r="X1651">
        <v>18</v>
      </c>
      <c r="Y1651" t="s">
        <v>259</v>
      </c>
      <c r="AC1651" t="s">
        <v>177</v>
      </c>
      <c r="AD1651" t="s">
        <v>10337</v>
      </c>
      <c r="AE1651">
        <v>92320</v>
      </c>
      <c r="AF1651" t="s">
        <v>12654</v>
      </c>
      <c r="AI1651">
        <v>674243184</v>
      </c>
      <c r="AK1651" t="s">
        <v>7609</v>
      </c>
      <c r="AL1651">
        <v>0</v>
      </c>
      <c r="AM1651">
        <v>0</v>
      </c>
    </row>
    <row r="1652" spans="1:39" customFormat="1" ht="12.75">
      <c r="A1652">
        <v>7734268</v>
      </c>
      <c r="B1652" t="s">
        <v>6622</v>
      </c>
      <c r="C1652" t="s">
        <v>430</v>
      </c>
      <c r="D1652">
        <v>7734268</v>
      </c>
      <c r="E1652" t="s">
        <v>166</v>
      </c>
      <c r="F1652" t="s">
        <v>166</v>
      </c>
      <c r="H1652" s="507">
        <v>41471</v>
      </c>
      <c r="I1652" t="s">
        <v>251</v>
      </c>
      <c r="J1652">
        <v>-10</v>
      </c>
      <c r="K1652" t="s">
        <v>8</v>
      </c>
      <c r="M1652" t="s">
        <v>206</v>
      </c>
      <c r="N1652">
        <v>8771170</v>
      </c>
      <c r="O1652" t="s">
        <v>415</v>
      </c>
      <c r="P1652" s="507">
        <v>44816</v>
      </c>
      <c r="Q1652" t="s">
        <v>187</v>
      </c>
      <c r="R1652" s="507">
        <v>44454</v>
      </c>
      <c r="T1652" t="s">
        <v>5765</v>
      </c>
      <c r="U1652">
        <v>500</v>
      </c>
      <c r="X1652">
        <v>5</v>
      </c>
      <c r="Y1652" t="s">
        <v>259</v>
      </c>
      <c r="AC1652" t="s">
        <v>177</v>
      </c>
      <c r="AD1652" t="s">
        <v>12655</v>
      </c>
      <c r="AE1652">
        <v>77340</v>
      </c>
      <c r="AF1652" t="s">
        <v>12656</v>
      </c>
      <c r="AI1652">
        <v>664652068</v>
      </c>
      <c r="AJ1652">
        <v>689770085</v>
      </c>
      <c r="AK1652" t="s">
        <v>6623</v>
      </c>
      <c r="AL1652">
        <v>0</v>
      </c>
      <c r="AM1652">
        <v>0</v>
      </c>
    </row>
    <row r="1653" spans="1:39" customFormat="1" ht="12.75">
      <c r="A1653">
        <v>2222005</v>
      </c>
      <c r="B1653" t="s">
        <v>12657</v>
      </c>
      <c r="C1653" t="s">
        <v>12658</v>
      </c>
      <c r="D1653">
        <v>2222005</v>
      </c>
      <c r="E1653" t="s">
        <v>169</v>
      </c>
      <c r="H1653" s="507">
        <v>41615</v>
      </c>
      <c r="I1653" t="s">
        <v>251</v>
      </c>
      <c r="J1653">
        <v>-10</v>
      </c>
      <c r="K1653" t="s">
        <v>8</v>
      </c>
      <c r="M1653" t="s">
        <v>215</v>
      </c>
      <c r="N1653">
        <v>3220065</v>
      </c>
      <c r="O1653" t="s">
        <v>3457</v>
      </c>
      <c r="P1653" s="507">
        <v>44850</v>
      </c>
      <c r="Q1653" t="s">
        <v>187</v>
      </c>
      <c r="R1653" s="507">
        <v>44850</v>
      </c>
      <c r="T1653" t="s">
        <v>5765</v>
      </c>
      <c r="U1653">
        <v>500</v>
      </c>
      <c r="X1653">
        <v>5</v>
      </c>
      <c r="Y1653" t="s">
        <v>259</v>
      </c>
      <c r="AC1653" t="s">
        <v>177</v>
      </c>
      <c r="AD1653" t="s">
        <v>12659</v>
      </c>
      <c r="AE1653">
        <v>22100</v>
      </c>
      <c r="AF1653" t="s">
        <v>12660</v>
      </c>
      <c r="AJ1653">
        <v>611328148</v>
      </c>
      <c r="AK1653" t="s">
        <v>12661</v>
      </c>
      <c r="AL1653">
        <v>0</v>
      </c>
      <c r="AM1653">
        <v>0</v>
      </c>
    </row>
    <row r="1654" spans="1:39" customFormat="1" ht="12.75">
      <c r="A1654">
        <v>7521168</v>
      </c>
      <c r="B1654" t="s">
        <v>1322</v>
      </c>
      <c r="C1654" t="s">
        <v>202</v>
      </c>
      <c r="D1654">
        <v>7521168</v>
      </c>
      <c r="E1654" t="s">
        <v>166</v>
      </c>
      <c r="F1654" t="s">
        <v>166</v>
      </c>
      <c r="H1654" s="507">
        <v>38169</v>
      </c>
      <c r="I1654" t="s">
        <v>7238</v>
      </c>
      <c r="J1654">
        <v>-19</v>
      </c>
      <c r="K1654" t="s">
        <v>168</v>
      </c>
      <c r="M1654" t="s">
        <v>263</v>
      </c>
      <c r="N1654">
        <v>8750249</v>
      </c>
      <c r="O1654" t="s">
        <v>703</v>
      </c>
      <c r="P1654" s="507">
        <v>44811</v>
      </c>
      <c r="Q1654" t="s">
        <v>187</v>
      </c>
      <c r="R1654" s="507">
        <v>41884</v>
      </c>
      <c r="S1654" s="507">
        <v>44613</v>
      </c>
      <c r="T1654" t="s">
        <v>181</v>
      </c>
      <c r="U1654">
        <v>1838</v>
      </c>
      <c r="X1654">
        <v>18</v>
      </c>
      <c r="Y1654" t="s">
        <v>259</v>
      </c>
      <c r="AC1654" t="s">
        <v>177</v>
      </c>
      <c r="AD1654" t="s">
        <v>11315</v>
      </c>
      <c r="AE1654">
        <v>75014</v>
      </c>
      <c r="AF1654" t="s">
        <v>12662</v>
      </c>
      <c r="AI1654">
        <v>140449533</v>
      </c>
      <c r="AJ1654">
        <v>783889414</v>
      </c>
      <c r="AK1654" t="s">
        <v>7610</v>
      </c>
      <c r="AL1654">
        <v>0</v>
      </c>
      <c r="AM1654">
        <v>0</v>
      </c>
    </row>
    <row r="1655" spans="1:39" customFormat="1" ht="12.75">
      <c r="A1655">
        <v>6221310</v>
      </c>
      <c r="B1655" t="s">
        <v>3881</v>
      </c>
      <c r="C1655" t="s">
        <v>478</v>
      </c>
      <c r="D1655">
        <v>6221310</v>
      </c>
      <c r="E1655" t="s">
        <v>166</v>
      </c>
      <c r="F1655" t="s">
        <v>166</v>
      </c>
      <c r="H1655" s="507">
        <v>37771</v>
      </c>
      <c r="I1655" t="s">
        <v>167</v>
      </c>
      <c r="J1655">
        <v>-40</v>
      </c>
      <c r="K1655" t="s">
        <v>168</v>
      </c>
      <c r="M1655" t="s">
        <v>203</v>
      </c>
      <c r="N1655">
        <v>8920025</v>
      </c>
      <c r="O1655" t="s">
        <v>213</v>
      </c>
      <c r="P1655" s="507">
        <v>44816</v>
      </c>
      <c r="Q1655" t="s">
        <v>187</v>
      </c>
      <c r="R1655" s="507">
        <v>39718</v>
      </c>
      <c r="S1655" s="507">
        <v>44734</v>
      </c>
      <c r="T1655" t="s">
        <v>181</v>
      </c>
      <c r="U1655">
        <v>2603</v>
      </c>
      <c r="V1655" t="s">
        <v>172</v>
      </c>
      <c r="W1655">
        <v>178</v>
      </c>
      <c r="X1655" t="s">
        <v>173</v>
      </c>
      <c r="Y1655" t="s">
        <v>259</v>
      </c>
      <c r="AB1655" s="507">
        <v>44743</v>
      </c>
      <c r="AC1655" t="s">
        <v>177</v>
      </c>
      <c r="AD1655" t="s">
        <v>12663</v>
      </c>
      <c r="AE1655">
        <v>62223</v>
      </c>
      <c r="AF1655" t="s">
        <v>12664</v>
      </c>
      <c r="AI1655">
        <v>607465227</v>
      </c>
      <c r="AJ1655">
        <v>610241243</v>
      </c>
      <c r="AK1655" t="s">
        <v>4935</v>
      </c>
      <c r="AL1655">
        <v>0</v>
      </c>
      <c r="AM1655">
        <v>0</v>
      </c>
    </row>
    <row r="1656" spans="1:39" customFormat="1" ht="12.75">
      <c r="A1656">
        <v>8519504</v>
      </c>
      <c r="B1656" t="s">
        <v>6357</v>
      </c>
      <c r="C1656" t="s">
        <v>880</v>
      </c>
      <c r="D1656">
        <v>8519504</v>
      </c>
      <c r="E1656" t="s">
        <v>166</v>
      </c>
      <c r="F1656" t="s">
        <v>166</v>
      </c>
      <c r="H1656" s="507">
        <v>35119</v>
      </c>
      <c r="I1656" t="s">
        <v>167</v>
      </c>
      <c r="J1656">
        <v>-40</v>
      </c>
      <c r="K1656" t="s">
        <v>168</v>
      </c>
      <c r="M1656" t="s">
        <v>236</v>
      </c>
      <c r="N1656">
        <v>12490124</v>
      </c>
      <c r="O1656" t="s">
        <v>2275</v>
      </c>
      <c r="P1656" s="507">
        <v>44814</v>
      </c>
      <c r="Q1656" t="s">
        <v>187</v>
      </c>
      <c r="R1656" s="507">
        <v>38590</v>
      </c>
      <c r="S1656" s="507">
        <v>44389</v>
      </c>
      <c r="T1656" t="s">
        <v>7255</v>
      </c>
      <c r="U1656">
        <v>1645</v>
      </c>
      <c r="X1656">
        <v>16</v>
      </c>
      <c r="Y1656" t="s">
        <v>259</v>
      </c>
      <c r="AC1656" t="s">
        <v>177</v>
      </c>
      <c r="AD1656" t="s">
        <v>11082</v>
      </c>
      <c r="AE1656">
        <v>49300</v>
      </c>
      <c r="AF1656" t="s">
        <v>12665</v>
      </c>
      <c r="AJ1656">
        <v>619505237</v>
      </c>
      <c r="AK1656" t="s">
        <v>6358</v>
      </c>
      <c r="AL1656">
        <v>0</v>
      </c>
      <c r="AM1656">
        <v>0</v>
      </c>
    </row>
    <row r="1657" spans="1:39" customFormat="1" ht="12.75">
      <c r="A1657">
        <v>4464225</v>
      </c>
      <c r="B1657" t="s">
        <v>12666</v>
      </c>
      <c r="C1657" t="s">
        <v>370</v>
      </c>
      <c r="D1657">
        <v>4464225</v>
      </c>
      <c r="E1657" t="s">
        <v>169</v>
      </c>
      <c r="H1657" s="507">
        <v>41301</v>
      </c>
      <c r="I1657" t="s">
        <v>251</v>
      </c>
      <c r="J1657">
        <v>-10</v>
      </c>
      <c r="K1657" t="s">
        <v>8</v>
      </c>
      <c r="M1657" t="s">
        <v>228</v>
      </c>
      <c r="N1657">
        <v>12440058</v>
      </c>
      <c r="O1657" t="s">
        <v>2154</v>
      </c>
      <c r="P1657" s="507">
        <v>44843</v>
      </c>
      <c r="Q1657" t="s">
        <v>187</v>
      </c>
      <c r="R1657" s="507">
        <v>44843</v>
      </c>
      <c r="T1657" t="s">
        <v>5765</v>
      </c>
      <c r="U1657">
        <v>500</v>
      </c>
      <c r="X1657">
        <v>5</v>
      </c>
      <c r="Y1657" t="s">
        <v>259</v>
      </c>
      <c r="AC1657" t="s">
        <v>177</v>
      </c>
      <c r="AD1657" t="s">
        <v>9941</v>
      </c>
      <c r="AE1657">
        <v>44300</v>
      </c>
      <c r="AF1657" t="s">
        <v>12667</v>
      </c>
      <c r="AJ1657">
        <v>684921091</v>
      </c>
      <c r="AK1657" t="s">
        <v>12668</v>
      </c>
      <c r="AL1657">
        <v>0</v>
      </c>
      <c r="AM1657">
        <v>0</v>
      </c>
    </row>
    <row r="1658" spans="1:39" customFormat="1" ht="12.75">
      <c r="A1658">
        <v>7856043</v>
      </c>
      <c r="B1658" t="s">
        <v>1325</v>
      </c>
      <c r="C1658" t="s">
        <v>230</v>
      </c>
      <c r="D1658">
        <v>7856043</v>
      </c>
      <c r="E1658" t="s">
        <v>166</v>
      </c>
      <c r="F1658" t="s">
        <v>166</v>
      </c>
      <c r="H1658" s="507">
        <v>36153</v>
      </c>
      <c r="I1658" t="s">
        <v>167</v>
      </c>
      <c r="J1658">
        <v>-40</v>
      </c>
      <c r="K1658" t="s">
        <v>168</v>
      </c>
      <c r="M1658" t="s">
        <v>238</v>
      </c>
      <c r="N1658">
        <v>8780627</v>
      </c>
      <c r="O1658" t="s">
        <v>384</v>
      </c>
      <c r="P1658" s="507">
        <v>44817</v>
      </c>
      <c r="Q1658" t="s">
        <v>187</v>
      </c>
      <c r="R1658" s="507">
        <v>40078</v>
      </c>
      <c r="S1658" s="507">
        <v>44077</v>
      </c>
      <c r="T1658" t="s">
        <v>7255</v>
      </c>
      <c r="U1658">
        <v>2055</v>
      </c>
      <c r="V1658" t="s">
        <v>172</v>
      </c>
      <c r="W1658">
        <v>943</v>
      </c>
      <c r="X1658" t="s">
        <v>173</v>
      </c>
      <c r="Y1658" t="s">
        <v>259</v>
      </c>
      <c r="AC1658" t="s">
        <v>177</v>
      </c>
      <c r="AD1658" t="s">
        <v>10077</v>
      </c>
      <c r="AE1658">
        <v>78500</v>
      </c>
      <c r="AF1658" t="s">
        <v>12669</v>
      </c>
      <c r="AK1658" t="s">
        <v>4241</v>
      </c>
      <c r="AL1658">
        <v>0</v>
      </c>
      <c r="AM1658">
        <v>0</v>
      </c>
    </row>
    <row r="1659" spans="1:39" customFormat="1" ht="12.75">
      <c r="A1659">
        <v>9251083</v>
      </c>
      <c r="B1659" t="s">
        <v>2487</v>
      </c>
      <c r="C1659" t="s">
        <v>990</v>
      </c>
      <c r="D1659">
        <v>9251083</v>
      </c>
      <c r="E1659" t="s">
        <v>166</v>
      </c>
      <c r="F1659" t="s">
        <v>166</v>
      </c>
      <c r="H1659" s="507">
        <v>40368</v>
      </c>
      <c r="I1659" t="s">
        <v>254</v>
      </c>
      <c r="J1659">
        <v>-13</v>
      </c>
      <c r="K1659" t="s">
        <v>168</v>
      </c>
      <c r="M1659" t="s">
        <v>203</v>
      </c>
      <c r="N1659">
        <v>8920063</v>
      </c>
      <c r="O1659" t="s">
        <v>452</v>
      </c>
      <c r="P1659" s="507">
        <v>44808</v>
      </c>
      <c r="Q1659" t="s">
        <v>187</v>
      </c>
      <c r="R1659" s="507">
        <v>42986</v>
      </c>
      <c r="S1659" s="507">
        <v>44748</v>
      </c>
      <c r="T1659" t="s">
        <v>181</v>
      </c>
      <c r="U1659">
        <v>713</v>
      </c>
      <c r="X1659">
        <v>7</v>
      </c>
      <c r="Y1659" t="s">
        <v>259</v>
      </c>
      <c r="AC1659" t="s">
        <v>177</v>
      </c>
      <c r="AD1659" t="s">
        <v>10788</v>
      </c>
      <c r="AE1659">
        <v>92290</v>
      </c>
      <c r="AF1659" t="s">
        <v>12670</v>
      </c>
      <c r="AI1659">
        <v>175323281</v>
      </c>
      <c r="AJ1659">
        <v>662042676</v>
      </c>
      <c r="AK1659" t="s">
        <v>7611</v>
      </c>
      <c r="AL1659">
        <v>0</v>
      </c>
      <c r="AM1659">
        <v>0</v>
      </c>
    </row>
    <row r="1660" spans="1:39" customFormat="1" ht="12.75">
      <c r="A1660">
        <v>4455080</v>
      </c>
      <c r="B1660" t="s">
        <v>2488</v>
      </c>
      <c r="C1660" t="s">
        <v>680</v>
      </c>
      <c r="D1660">
        <v>4455080</v>
      </c>
      <c r="E1660" t="s">
        <v>166</v>
      </c>
      <c r="F1660" t="s">
        <v>166</v>
      </c>
      <c r="H1660" s="507">
        <v>39997</v>
      </c>
      <c r="I1660" t="s">
        <v>340</v>
      </c>
      <c r="J1660">
        <v>-14</v>
      </c>
      <c r="K1660" t="s">
        <v>168</v>
      </c>
      <c r="M1660" t="s">
        <v>228</v>
      </c>
      <c r="N1660">
        <v>12440141</v>
      </c>
      <c r="O1660" t="s">
        <v>3861</v>
      </c>
      <c r="P1660" s="507">
        <v>44809</v>
      </c>
      <c r="Q1660" t="s">
        <v>187</v>
      </c>
      <c r="R1660" s="507">
        <v>42656</v>
      </c>
      <c r="T1660" t="s">
        <v>5765</v>
      </c>
      <c r="U1660">
        <v>1651</v>
      </c>
      <c r="X1660">
        <v>16</v>
      </c>
      <c r="Y1660" t="s">
        <v>259</v>
      </c>
      <c r="AC1660" t="s">
        <v>177</v>
      </c>
      <c r="AD1660" t="s">
        <v>10542</v>
      </c>
      <c r="AE1660">
        <v>44700</v>
      </c>
      <c r="AF1660" t="s">
        <v>12671</v>
      </c>
      <c r="AJ1660">
        <v>688441121</v>
      </c>
      <c r="AK1660" t="s">
        <v>4936</v>
      </c>
      <c r="AL1660">
        <v>0</v>
      </c>
      <c r="AM1660">
        <v>0</v>
      </c>
    </row>
    <row r="1661" spans="1:39" customFormat="1" ht="12.75">
      <c r="A1661">
        <v>3731304</v>
      </c>
      <c r="B1661" t="s">
        <v>3931</v>
      </c>
      <c r="C1661" t="s">
        <v>7256</v>
      </c>
      <c r="D1661">
        <v>3731304</v>
      </c>
      <c r="E1661" t="s">
        <v>166</v>
      </c>
      <c r="F1661" t="s">
        <v>166</v>
      </c>
      <c r="H1661" s="507">
        <v>39840</v>
      </c>
      <c r="I1661" t="s">
        <v>340</v>
      </c>
      <c r="J1661">
        <v>-14</v>
      </c>
      <c r="K1661" t="s">
        <v>8</v>
      </c>
      <c r="M1661" t="s">
        <v>175</v>
      </c>
      <c r="N1661">
        <v>4370566</v>
      </c>
      <c r="O1661" t="s">
        <v>176</v>
      </c>
      <c r="P1661" s="507">
        <v>44786</v>
      </c>
      <c r="Q1661" t="s">
        <v>187</v>
      </c>
      <c r="R1661" s="507">
        <v>43728</v>
      </c>
      <c r="S1661" s="507">
        <v>44719</v>
      </c>
      <c r="T1661" t="s">
        <v>181</v>
      </c>
      <c r="U1661">
        <v>649</v>
      </c>
      <c r="X1661">
        <v>6</v>
      </c>
      <c r="Y1661" t="s">
        <v>259</v>
      </c>
      <c r="AC1661" t="s">
        <v>177</v>
      </c>
      <c r="AD1661" t="s">
        <v>9881</v>
      </c>
      <c r="AE1661">
        <v>37200</v>
      </c>
      <c r="AF1661" t="s">
        <v>12672</v>
      </c>
      <c r="AI1661">
        <v>662664092</v>
      </c>
      <c r="AJ1661">
        <v>664653449</v>
      </c>
      <c r="AK1661" t="s">
        <v>7612</v>
      </c>
      <c r="AL1661">
        <v>0</v>
      </c>
      <c r="AM1661">
        <v>0</v>
      </c>
    </row>
    <row r="1662" spans="1:39" customFormat="1" ht="12.75">
      <c r="A1662">
        <v>499246</v>
      </c>
      <c r="B1662" t="s">
        <v>2489</v>
      </c>
      <c r="C1662" t="s">
        <v>1251</v>
      </c>
      <c r="D1662">
        <v>499246</v>
      </c>
      <c r="E1662" t="s">
        <v>169</v>
      </c>
      <c r="F1662" t="s">
        <v>166</v>
      </c>
      <c r="H1662" s="507">
        <v>30127</v>
      </c>
      <c r="I1662" t="s">
        <v>192</v>
      </c>
      <c r="J1662">
        <v>-50</v>
      </c>
      <c r="K1662" t="s">
        <v>168</v>
      </c>
      <c r="M1662" t="s">
        <v>228</v>
      </c>
      <c r="N1662">
        <v>12440058</v>
      </c>
      <c r="O1662" t="s">
        <v>2154</v>
      </c>
      <c r="P1662" s="507">
        <v>44821</v>
      </c>
      <c r="Q1662" t="s">
        <v>187</v>
      </c>
      <c r="R1662" s="507">
        <v>37432</v>
      </c>
      <c r="S1662" s="507">
        <v>44791</v>
      </c>
      <c r="T1662" t="s">
        <v>181</v>
      </c>
      <c r="U1662">
        <v>1940</v>
      </c>
      <c r="X1662">
        <v>19</v>
      </c>
      <c r="Y1662" t="s">
        <v>259</v>
      </c>
      <c r="AC1662" t="s">
        <v>177</v>
      </c>
      <c r="AD1662" t="s">
        <v>10255</v>
      </c>
      <c r="AE1662">
        <v>44300</v>
      </c>
      <c r="AF1662" t="s">
        <v>12673</v>
      </c>
      <c r="AJ1662">
        <v>683700870</v>
      </c>
      <c r="AK1662" t="s">
        <v>4937</v>
      </c>
      <c r="AL1662">
        <v>0</v>
      </c>
      <c r="AM1662">
        <v>0</v>
      </c>
    </row>
    <row r="1663" spans="1:39" customFormat="1" ht="12.75">
      <c r="A1663">
        <v>379530</v>
      </c>
      <c r="B1663" t="s">
        <v>3509</v>
      </c>
      <c r="C1663" t="s">
        <v>906</v>
      </c>
      <c r="D1663">
        <v>379530</v>
      </c>
      <c r="E1663" t="s">
        <v>166</v>
      </c>
      <c r="F1663" t="s">
        <v>166</v>
      </c>
      <c r="H1663" s="507">
        <v>31233</v>
      </c>
      <c r="I1663" t="s">
        <v>167</v>
      </c>
      <c r="J1663">
        <v>-40</v>
      </c>
      <c r="K1663" t="s">
        <v>168</v>
      </c>
      <c r="M1663" t="s">
        <v>175</v>
      </c>
      <c r="N1663">
        <v>4370694</v>
      </c>
      <c r="O1663" t="s">
        <v>2851</v>
      </c>
      <c r="P1663" s="507">
        <v>44813</v>
      </c>
      <c r="Q1663" t="s">
        <v>187</v>
      </c>
      <c r="R1663" s="507">
        <v>37432</v>
      </c>
      <c r="S1663" s="507">
        <v>44456</v>
      </c>
      <c r="T1663" t="s">
        <v>7255</v>
      </c>
      <c r="U1663">
        <v>1672</v>
      </c>
      <c r="X1663">
        <v>16</v>
      </c>
      <c r="Y1663" t="s">
        <v>259</v>
      </c>
      <c r="AC1663" t="s">
        <v>177</v>
      </c>
      <c r="AD1663" t="s">
        <v>12674</v>
      </c>
      <c r="AE1663">
        <v>37240</v>
      </c>
      <c r="AF1663" t="s">
        <v>12675</v>
      </c>
      <c r="AJ1663">
        <v>609832068</v>
      </c>
      <c r="AK1663" t="s">
        <v>5568</v>
      </c>
      <c r="AL1663">
        <v>0</v>
      </c>
      <c r="AM1663">
        <v>0</v>
      </c>
    </row>
    <row r="1664" spans="1:39" customFormat="1" ht="12.75">
      <c r="A1664">
        <v>2942071</v>
      </c>
      <c r="B1664" t="s">
        <v>7613</v>
      </c>
      <c r="C1664" t="s">
        <v>2842</v>
      </c>
      <c r="D1664">
        <v>2942071</v>
      </c>
      <c r="E1664" t="s">
        <v>169</v>
      </c>
      <c r="F1664" t="s">
        <v>169</v>
      </c>
      <c r="H1664" s="507">
        <v>40974</v>
      </c>
      <c r="I1664" t="s">
        <v>245</v>
      </c>
      <c r="J1664">
        <v>-11</v>
      </c>
      <c r="K1664" t="s">
        <v>8</v>
      </c>
      <c r="M1664" t="s">
        <v>3025</v>
      </c>
      <c r="N1664">
        <v>3290223</v>
      </c>
      <c r="O1664" t="s">
        <v>3038</v>
      </c>
      <c r="P1664" s="507">
        <v>44840</v>
      </c>
      <c r="Q1664" t="s">
        <v>187</v>
      </c>
      <c r="R1664" s="507">
        <v>44565</v>
      </c>
      <c r="T1664" t="s">
        <v>5765</v>
      </c>
      <c r="U1664">
        <v>500</v>
      </c>
      <c r="X1664">
        <v>5</v>
      </c>
      <c r="Y1664" t="s">
        <v>259</v>
      </c>
      <c r="AC1664" t="s">
        <v>177</v>
      </c>
      <c r="AD1664" t="s">
        <v>10680</v>
      </c>
      <c r="AE1664">
        <v>29000</v>
      </c>
      <c r="AF1664" t="s">
        <v>12676</v>
      </c>
      <c r="AJ1664" t="s">
        <v>7614</v>
      </c>
      <c r="AK1664" t="s">
        <v>7615</v>
      </c>
      <c r="AL1664">
        <v>0</v>
      </c>
      <c r="AM1664">
        <v>0</v>
      </c>
    </row>
    <row r="1665" spans="1:39" customFormat="1" ht="12.75">
      <c r="A1665">
        <v>9125773</v>
      </c>
      <c r="B1665" t="s">
        <v>1326</v>
      </c>
      <c r="C1665" t="s">
        <v>180</v>
      </c>
      <c r="D1665">
        <v>9125773</v>
      </c>
      <c r="E1665" t="s">
        <v>166</v>
      </c>
      <c r="F1665" t="s">
        <v>166</v>
      </c>
      <c r="H1665" s="507">
        <v>34764</v>
      </c>
      <c r="I1665" t="s">
        <v>167</v>
      </c>
      <c r="J1665">
        <v>-40</v>
      </c>
      <c r="K1665" t="s">
        <v>168</v>
      </c>
      <c r="M1665" t="s">
        <v>238</v>
      </c>
      <c r="N1665">
        <v>8780440</v>
      </c>
      <c r="O1665" t="s">
        <v>632</v>
      </c>
      <c r="P1665" s="507">
        <v>44810</v>
      </c>
      <c r="Q1665" t="s">
        <v>187</v>
      </c>
      <c r="R1665" s="507">
        <v>37432</v>
      </c>
      <c r="S1665" s="507">
        <v>44806</v>
      </c>
      <c r="T1665" t="s">
        <v>181</v>
      </c>
      <c r="U1665">
        <v>1764</v>
      </c>
      <c r="X1665">
        <v>17</v>
      </c>
      <c r="Y1665" t="s">
        <v>259</v>
      </c>
      <c r="AB1665" s="507">
        <v>44743</v>
      </c>
      <c r="AC1665" t="s">
        <v>177</v>
      </c>
      <c r="AD1665" t="s">
        <v>11279</v>
      </c>
      <c r="AE1665">
        <v>91430</v>
      </c>
      <c r="AF1665" t="s">
        <v>12677</v>
      </c>
      <c r="AI1665">
        <v>160196525</v>
      </c>
      <c r="AK1665" t="s">
        <v>7616</v>
      </c>
      <c r="AL1665">
        <v>0</v>
      </c>
      <c r="AM1665">
        <v>0</v>
      </c>
    </row>
    <row r="1666" spans="1:39" customFormat="1" ht="12.75">
      <c r="A1666">
        <v>953272</v>
      </c>
      <c r="B1666" t="s">
        <v>1327</v>
      </c>
      <c r="C1666" t="s">
        <v>5937</v>
      </c>
      <c r="D1666">
        <v>953272</v>
      </c>
      <c r="E1666" t="s">
        <v>166</v>
      </c>
      <c r="F1666" t="s">
        <v>166</v>
      </c>
      <c r="H1666" s="507">
        <v>25772</v>
      </c>
      <c r="I1666" t="s">
        <v>367</v>
      </c>
      <c r="J1666">
        <v>-60</v>
      </c>
      <c r="K1666" t="s">
        <v>168</v>
      </c>
      <c r="M1666" t="s">
        <v>232</v>
      </c>
      <c r="N1666">
        <v>8950083</v>
      </c>
      <c r="O1666" t="s">
        <v>476</v>
      </c>
      <c r="P1666" s="507">
        <v>44803</v>
      </c>
      <c r="Q1666" t="s">
        <v>187</v>
      </c>
      <c r="R1666" s="507">
        <v>37432</v>
      </c>
      <c r="S1666" s="507">
        <v>44770</v>
      </c>
      <c r="T1666" t="s">
        <v>181</v>
      </c>
      <c r="U1666">
        <v>1706</v>
      </c>
      <c r="X1666">
        <v>17</v>
      </c>
      <c r="Y1666" t="s">
        <v>259</v>
      </c>
      <c r="AC1666" t="s">
        <v>177</v>
      </c>
      <c r="AD1666" t="s">
        <v>12678</v>
      </c>
      <c r="AE1666">
        <v>95360</v>
      </c>
      <c r="AF1666" t="s">
        <v>12679</v>
      </c>
      <c r="AG1666" t="s">
        <v>12680</v>
      </c>
      <c r="AH1666" t="s">
        <v>12679</v>
      </c>
      <c r="AK1666" t="s">
        <v>7617</v>
      </c>
      <c r="AL1666">
        <v>0</v>
      </c>
      <c r="AM1666">
        <v>0</v>
      </c>
    </row>
    <row r="1667" spans="1:39" customFormat="1" ht="12.75">
      <c r="A1667">
        <v>3730081</v>
      </c>
      <c r="B1667" t="s">
        <v>2915</v>
      </c>
      <c r="C1667" t="s">
        <v>668</v>
      </c>
      <c r="D1667">
        <v>3730081</v>
      </c>
      <c r="E1667" t="s">
        <v>166</v>
      </c>
      <c r="F1667" t="s">
        <v>166</v>
      </c>
      <c r="H1667" s="507">
        <v>40801</v>
      </c>
      <c r="I1667" t="s">
        <v>267</v>
      </c>
      <c r="J1667">
        <v>-12</v>
      </c>
      <c r="K1667" t="s">
        <v>168</v>
      </c>
      <c r="M1667" t="s">
        <v>175</v>
      </c>
      <c r="N1667">
        <v>4370002</v>
      </c>
      <c r="O1667" t="s">
        <v>2769</v>
      </c>
      <c r="P1667" s="507">
        <v>44807</v>
      </c>
      <c r="Q1667" t="s">
        <v>187</v>
      </c>
      <c r="R1667" s="507">
        <v>43320</v>
      </c>
      <c r="T1667" t="s">
        <v>5765</v>
      </c>
      <c r="U1667">
        <v>729</v>
      </c>
      <c r="X1667">
        <v>7</v>
      </c>
      <c r="Y1667" t="s">
        <v>259</v>
      </c>
      <c r="AC1667" t="s">
        <v>177</v>
      </c>
      <c r="AD1667" t="s">
        <v>10088</v>
      </c>
      <c r="AE1667">
        <v>37000</v>
      </c>
      <c r="AF1667" t="s">
        <v>12681</v>
      </c>
      <c r="AI1667">
        <v>954509697</v>
      </c>
      <c r="AJ1667">
        <v>651355637</v>
      </c>
      <c r="AK1667" t="s">
        <v>5938</v>
      </c>
      <c r="AL1667">
        <v>0</v>
      </c>
      <c r="AM1667">
        <v>0</v>
      </c>
    </row>
    <row r="1668" spans="1:39" customFormat="1" ht="12.75">
      <c r="A1668">
        <v>419761</v>
      </c>
      <c r="B1668" t="s">
        <v>2916</v>
      </c>
      <c r="C1668" t="s">
        <v>493</v>
      </c>
      <c r="D1668">
        <v>419761</v>
      </c>
      <c r="E1668" t="s">
        <v>166</v>
      </c>
      <c r="F1668" t="s">
        <v>166</v>
      </c>
      <c r="H1668" s="507">
        <v>29446</v>
      </c>
      <c r="I1668" t="s">
        <v>192</v>
      </c>
      <c r="J1668">
        <v>-50</v>
      </c>
      <c r="K1668" t="s">
        <v>168</v>
      </c>
      <c r="M1668" t="s">
        <v>2783</v>
      </c>
      <c r="N1668">
        <v>4410083</v>
      </c>
      <c r="O1668" t="s">
        <v>2862</v>
      </c>
      <c r="P1668" s="507">
        <v>44757</v>
      </c>
      <c r="Q1668" t="s">
        <v>187</v>
      </c>
      <c r="R1668" s="507">
        <v>39454</v>
      </c>
      <c r="S1668" s="507">
        <v>44097</v>
      </c>
      <c r="T1668" t="s">
        <v>7255</v>
      </c>
      <c r="U1668">
        <v>1705</v>
      </c>
      <c r="X1668">
        <v>17</v>
      </c>
      <c r="Y1668" t="s">
        <v>259</v>
      </c>
      <c r="AB1668" s="507">
        <v>44013</v>
      </c>
      <c r="AC1668" t="s">
        <v>177</v>
      </c>
      <c r="AD1668" t="s">
        <v>12682</v>
      </c>
      <c r="AE1668">
        <v>41160</v>
      </c>
      <c r="AF1668" t="s">
        <v>12683</v>
      </c>
      <c r="AI1668">
        <v>254234201</v>
      </c>
      <c r="AJ1668">
        <v>680311355</v>
      </c>
      <c r="AK1668" t="s">
        <v>5569</v>
      </c>
      <c r="AL1668">
        <v>0</v>
      </c>
      <c r="AM1668">
        <v>0</v>
      </c>
    </row>
    <row r="1669" spans="1:39" customFormat="1" ht="12.75">
      <c r="A1669">
        <v>9315322</v>
      </c>
      <c r="B1669" t="s">
        <v>1328</v>
      </c>
      <c r="C1669" t="s">
        <v>180</v>
      </c>
      <c r="D1669">
        <v>9315322</v>
      </c>
      <c r="E1669" t="s">
        <v>166</v>
      </c>
      <c r="F1669" t="s">
        <v>166</v>
      </c>
      <c r="H1669" s="507">
        <v>36474</v>
      </c>
      <c r="I1669" t="s">
        <v>167</v>
      </c>
      <c r="J1669">
        <v>-40</v>
      </c>
      <c r="K1669" t="s">
        <v>168</v>
      </c>
      <c r="M1669" t="s">
        <v>203</v>
      </c>
      <c r="N1669">
        <v>8921458</v>
      </c>
      <c r="O1669" t="s">
        <v>272</v>
      </c>
      <c r="P1669" s="507">
        <v>44824</v>
      </c>
      <c r="Q1669" t="s">
        <v>187</v>
      </c>
      <c r="R1669" s="507">
        <v>39367</v>
      </c>
      <c r="S1669" s="507">
        <v>44083</v>
      </c>
      <c r="T1669" t="s">
        <v>7255</v>
      </c>
      <c r="U1669">
        <v>2523</v>
      </c>
      <c r="V1669" t="s">
        <v>172</v>
      </c>
      <c r="W1669">
        <v>221</v>
      </c>
      <c r="X1669" t="s">
        <v>173</v>
      </c>
      <c r="Y1669" t="s">
        <v>259</v>
      </c>
      <c r="AC1669" t="s">
        <v>177</v>
      </c>
      <c r="AD1669" t="s">
        <v>11725</v>
      </c>
      <c r="AE1669">
        <v>93190</v>
      </c>
      <c r="AF1669" t="s">
        <v>12684</v>
      </c>
      <c r="AI1669">
        <v>699987976</v>
      </c>
      <c r="AK1669" t="s">
        <v>6625</v>
      </c>
      <c r="AL1669">
        <v>0</v>
      </c>
      <c r="AM1669">
        <v>0</v>
      </c>
    </row>
    <row r="1670" spans="1:39" customFormat="1" ht="12.75">
      <c r="A1670">
        <v>9152968</v>
      </c>
      <c r="B1670" t="s">
        <v>1329</v>
      </c>
      <c r="C1670" t="s">
        <v>503</v>
      </c>
      <c r="D1670">
        <v>9152968</v>
      </c>
      <c r="E1670" t="s">
        <v>169</v>
      </c>
      <c r="H1670" s="507">
        <v>41535</v>
      </c>
      <c r="I1670" t="s">
        <v>251</v>
      </c>
      <c r="J1670">
        <v>-10</v>
      </c>
      <c r="K1670" t="s">
        <v>8</v>
      </c>
      <c r="M1670" t="s">
        <v>275</v>
      </c>
      <c r="N1670">
        <v>8910918</v>
      </c>
      <c r="O1670" t="s">
        <v>392</v>
      </c>
      <c r="P1670" s="507">
        <v>44814</v>
      </c>
      <c r="Q1670" t="s">
        <v>187</v>
      </c>
      <c r="R1670" s="507">
        <v>44814</v>
      </c>
      <c r="T1670" t="s">
        <v>5765</v>
      </c>
      <c r="U1670">
        <v>500</v>
      </c>
      <c r="X1670">
        <v>5</v>
      </c>
      <c r="Y1670" t="s">
        <v>259</v>
      </c>
      <c r="AC1670" t="s">
        <v>177</v>
      </c>
      <c r="AD1670" t="s">
        <v>12685</v>
      </c>
      <c r="AE1670">
        <v>91420</v>
      </c>
      <c r="AF1670" t="s">
        <v>12686</v>
      </c>
      <c r="AJ1670">
        <v>646803112</v>
      </c>
      <c r="AK1670" t="s">
        <v>8771</v>
      </c>
      <c r="AL1670">
        <v>0</v>
      </c>
      <c r="AM1670">
        <v>0</v>
      </c>
    </row>
    <row r="1671" spans="1:39" customFormat="1" ht="12.75">
      <c r="A1671">
        <v>2926517</v>
      </c>
      <c r="B1671" t="s">
        <v>1329</v>
      </c>
      <c r="C1671" t="s">
        <v>1435</v>
      </c>
      <c r="D1671">
        <v>2926517</v>
      </c>
      <c r="E1671" t="s">
        <v>166</v>
      </c>
      <c r="F1671" t="s">
        <v>166</v>
      </c>
      <c r="H1671" s="507">
        <v>34046</v>
      </c>
      <c r="I1671" t="s">
        <v>167</v>
      </c>
      <c r="J1671">
        <v>-40</v>
      </c>
      <c r="K1671" t="s">
        <v>168</v>
      </c>
      <c r="M1671" t="s">
        <v>3025</v>
      </c>
      <c r="N1671">
        <v>3290229</v>
      </c>
      <c r="O1671" t="s">
        <v>3039</v>
      </c>
      <c r="P1671" s="507">
        <v>44814</v>
      </c>
      <c r="Q1671" t="s">
        <v>187</v>
      </c>
      <c r="R1671" s="507">
        <v>38644</v>
      </c>
      <c r="S1671" s="507">
        <v>44559</v>
      </c>
      <c r="T1671" t="s">
        <v>181</v>
      </c>
      <c r="U1671">
        <v>1768</v>
      </c>
      <c r="X1671">
        <v>17</v>
      </c>
      <c r="Y1671" t="s">
        <v>259</v>
      </c>
      <c r="AB1671" s="507">
        <v>43282</v>
      </c>
      <c r="AC1671" t="s">
        <v>177</v>
      </c>
      <c r="AD1671" t="s">
        <v>12687</v>
      </c>
      <c r="AE1671">
        <v>29950</v>
      </c>
      <c r="AF1671" t="s">
        <v>12688</v>
      </c>
      <c r="AI1671">
        <v>686083869</v>
      </c>
      <c r="AK1671" t="s">
        <v>5308</v>
      </c>
      <c r="AL1671">
        <v>0</v>
      </c>
      <c r="AM1671">
        <v>0</v>
      </c>
    </row>
    <row r="1672" spans="1:39" customFormat="1" ht="12.75">
      <c r="A1672">
        <v>7719748</v>
      </c>
      <c r="B1672" t="s">
        <v>1329</v>
      </c>
      <c r="C1672" t="s">
        <v>871</v>
      </c>
      <c r="D1672">
        <v>7719748</v>
      </c>
      <c r="E1672" t="s">
        <v>166</v>
      </c>
      <c r="F1672" t="s">
        <v>166</v>
      </c>
      <c r="H1672" s="507">
        <v>35696</v>
      </c>
      <c r="I1672" t="s">
        <v>167</v>
      </c>
      <c r="J1672">
        <v>-40</v>
      </c>
      <c r="K1672" t="s">
        <v>8</v>
      </c>
      <c r="M1672" t="s">
        <v>206</v>
      </c>
      <c r="N1672">
        <v>8770169</v>
      </c>
      <c r="O1672" t="s">
        <v>459</v>
      </c>
      <c r="P1672" s="507">
        <v>44824</v>
      </c>
      <c r="Q1672" t="s">
        <v>187</v>
      </c>
      <c r="R1672" s="507">
        <v>39049</v>
      </c>
      <c r="S1672" s="507">
        <v>44803</v>
      </c>
      <c r="T1672" t="s">
        <v>181</v>
      </c>
      <c r="U1672">
        <v>1091</v>
      </c>
      <c r="X1672">
        <v>10</v>
      </c>
      <c r="Y1672" t="s">
        <v>259</v>
      </c>
      <c r="AC1672" t="s">
        <v>177</v>
      </c>
      <c r="AD1672" t="s">
        <v>12689</v>
      </c>
      <c r="AE1672">
        <v>77140</v>
      </c>
      <c r="AF1672" t="s">
        <v>12690</v>
      </c>
      <c r="AI1672">
        <v>636519352</v>
      </c>
      <c r="AK1672" t="s">
        <v>6974</v>
      </c>
      <c r="AL1672">
        <v>0</v>
      </c>
      <c r="AM1672">
        <v>0</v>
      </c>
    </row>
    <row r="1673" spans="1:39" customFormat="1" ht="12.75">
      <c r="A1673">
        <v>9153220</v>
      </c>
      <c r="B1673" t="s">
        <v>8772</v>
      </c>
      <c r="C1673" t="s">
        <v>1397</v>
      </c>
      <c r="D1673">
        <v>9153220</v>
      </c>
      <c r="E1673" t="s">
        <v>169</v>
      </c>
      <c r="H1673" s="507">
        <v>42492</v>
      </c>
      <c r="I1673" t="s">
        <v>169</v>
      </c>
      <c r="J1673">
        <v>-9</v>
      </c>
      <c r="K1673" t="s">
        <v>8</v>
      </c>
      <c r="M1673" t="s">
        <v>275</v>
      </c>
      <c r="N1673">
        <v>8911161</v>
      </c>
      <c r="O1673" t="s">
        <v>445</v>
      </c>
      <c r="P1673" s="507">
        <v>44823</v>
      </c>
      <c r="Q1673" t="s">
        <v>187</v>
      </c>
      <c r="R1673" s="507">
        <v>44823</v>
      </c>
      <c r="T1673" t="s">
        <v>5765</v>
      </c>
      <c r="U1673">
        <v>500</v>
      </c>
      <c r="X1673">
        <v>5</v>
      </c>
      <c r="Y1673" t="s">
        <v>259</v>
      </c>
      <c r="AC1673" t="s">
        <v>177</v>
      </c>
      <c r="AD1673" t="s">
        <v>12691</v>
      </c>
      <c r="AE1673">
        <v>91590</v>
      </c>
      <c r="AF1673" t="s">
        <v>12692</v>
      </c>
      <c r="AJ1673">
        <v>612377523</v>
      </c>
      <c r="AK1673" t="s">
        <v>8773</v>
      </c>
      <c r="AL1673">
        <v>0</v>
      </c>
      <c r="AM1673">
        <v>0</v>
      </c>
    </row>
    <row r="1674" spans="1:39" customFormat="1" ht="12.75">
      <c r="A1674">
        <v>9417830</v>
      </c>
      <c r="B1674" t="s">
        <v>1330</v>
      </c>
      <c r="C1674" t="s">
        <v>996</v>
      </c>
      <c r="D1674">
        <v>9417830</v>
      </c>
      <c r="E1674" t="s">
        <v>166</v>
      </c>
      <c r="F1674" t="s">
        <v>166</v>
      </c>
      <c r="H1674" s="507">
        <v>29314</v>
      </c>
      <c r="I1674" t="s">
        <v>192</v>
      </c>
      <c r="J1674">
        <v>-50</v>
      </c>
      <c r="K1674" t="s">
        <v>168</v>
      </c>
      <c r="M1674" t="s">
        <v>246</v>
      </c>
      <c r="N1674">
        <v>8941282</v>
      </c>
      <c r="O1674" t="s">
        <v>3557</v>
      </c>
      <c r="P1674" s="507">
        <v>44826</v>
      </c>
      <c r="Q1674" t="s">
        <v>187</v>
      </c>
      <c r="R1674" s="507">
        <v>37432</v>
      </c>
      <c r="S1674" s="507">
        <v>44824</v>
      </c>
      <c r="T1674" t="s">
        <v>181</v>
      </c>
      <c r="U1674">
        <v>1769</v>
      </c>
      <c r="X1674">
        <v>17</v>
      </c>
      <c r="Y1674" t="s">
        <v>259</v>
      </c>
      <c r="AC1674" t="s">
        <v>177</v>
      </c>
      <c r="AD1674" t="s">
        <v>10574</v>
      </c>
      <c r="AE1674">
        <v>94400</v>
      </c>
      <c r="AF1674" t="s">
        <v>12693</v>
      </c>
      <c r="AJ1674">
        <v>610594600</v>
      </c>
      <c r="AK1674" t="s">
        <v>4242</v>
      </c>
      <c r="AL1674">
        <v>0</v>
      </c>
      <c r="AM1674">
        <v>0</v>
      </c>
    </row>
    <row r="1675" spans="1:39" customFormat="1" ht="12.75">
      <c r="A1675">
        <v>4452342</v>
      </c>
      <c r="B1675" t="s">
        <v>1330</v>
      </c>
      <c r="C1675" t="s">
        <v>274</v>
      </c>
      <c r="D1675">
        <v>4452342</v>
      </c>
      <c r="E1675" t="s">
        <v>166</v>
      </c>
      <c r="F1675" t="s">
        <v>166</v>
      </c>
      <c r="H1675" s="507">
        <v>39205</v>
      </c>
      <c r="I1675" t="s">
        <v>227</v>
      </c>
      <c r="J1675">
        <v>-16</v>
      </c>
      <c r="K1675" t="s">
        <v>168</v>
      </c>
      <c r="M1675" t="s">
        <v>236</v>
      </c>
      <c r="N1675">
        <v>12490040</v>
      </c>
      <c r="O1675" t="s">
        <v>2207</v>
      </c>
      <c r="P1675" s="507">
        <v>44747</v>
      </c>
      <c r="Q1675" t="s">
        <v>187</v>
      </c>
      <c r="R1675" s="507">
        <v>42235</v>
      </c>
      <c r="S1675" s="507">
        <v>44727</v>
      </c>
      <c r="T1675" t="s">
        <v>181</v>
      </c>
      <c r="U1675">
        <v>1927</v>
      </c>
      <c r="X1675">
        <v>19</v>
      </c>
      <c r="Y1675" t="s">
        <v>259</v>
      </c>
      <c r="AB1675" s="507">
        <v>43647</v>
      </c>
      <c r="AC1675" t="s">
        <v>177</v>
      </c>
      <c r="AD1675" t="s">
        <v>10192</v>
      </c>
      <c r="AE1675">
        <v>44330</v>
      </c>
      <c r="AF1675" t="s">
        <v>12694</v>
      </c>
      <c r="AI1675">
        <v>240045518</v>
      </c>
      <c r="AJ1675">
        <v>698362913</v>
      </c>
      <c r="AK1675" t="s">
        <v>4938</v>
      </c>
      <c r="AL1675">
        <v>0</v>
      </c>
      <c r="AM1675">
        <v>0</v>
      </c>
    </row>
    <row r="1676" spans="1:39" customFormat="1" ht="12.75">
      <c r="A1676">
        <v>34579</v>
      </c>
      <c r="B1676" t="s">
        <v>3404</v>
      </c>
      <c r="C1676" t="s">
        <v>352</v>
      </c>
      <c r="D1676">
        <v>34579</v>
      </c>
      <c r="E1676" t="s">
        <v>166</v>
      </c>
      <c r="F1676" t="s">
        <v>166</v>
      </c>
      <c r="H1676" s="507">
        <v>34600</v>
      </c>
      <c r="I1676" t="s">
        <v>167</v>
      </c>
      <c r="J1676">
        <v>-40</v>
      </c>
      <c r="K1676" t="s">
        <v>168</v>
      </c>
      <c r="M1676" t="s">
        <v>203</v>
      </c>
      <c r="N1676">
        <v>8920646</v>
      </c>
      <c r="O1676" t="s">
        <v>1257</v>
      </c>
      <c r="P1676" s="507">
        <v>44820</v>
      </c>
      <c r="Q1676" t="s">
        <v>187</v>
      </c>
      <c r="R1676" s="507">
        <v>37432</v>
      </c>
      <c r="S1676" s="507">
        <v>44811</v>
      </c>
      <c r="T1676" t="s">
        <v>181</v>
      </c>
      <c r="U1676">
        <v>1788</v>
      </c>
      <c r="X1676">
        <v>17</v>
      </c>
      <c r="Y1676" t="s">
        <v>259</v>
      </c>
      <c r="AB1676" s="507">
        <v>43282</v>
      </c>
      <c r="AC1676" t="s">
        <v>177</v>
      </c>
      <c r="AD1676" t="s">
        <v>12695</v>
      </c>
      <c r="AE1676">
        <v>92600</v>
      </c>
      <c r="AF1676" t="s">
        <v>12696</v>
      </c>
      <c r="AI1676">
        <v>470989057</v>
      </c>
      <c r="AJ1676">
        <v>760415065</v>
      </c>
      <c r="AK1676" t="s">
        <v>4243</v>
      </c>
      <c r="AL1676">
        <v>0</v>
      </c>
      <c r="AM1676">
        <v>0</v>
      </c>
    </row>
    <row r="1677" spans="1:39" customFormat="1" ht="12.75">
      <c r="A1677">
        <v>9257829</v>
      </c>
      <c r="B1677" t="s">
        <v>7618</v>
      </c>
      <c r="C1677" t="s">
        <v>928</v>
      </c>
      <c r="D1677">
        <v>9257829</v>
      </c>
      <c r="E1677" t="s">
        <v>166</v>
      </c>
      <c r="F1677" t="s">
        <v>166</v>
      </c>
      <c r="H1677" s="507">
        <v>41256</v>
      </c>
      <c r="I1677" t="s">
        <v>245</v>
      </c>
      <c r="J1677">
        <v>-11</v>
      </c>
      <c r="K1677" t="s">
        <v>8</v>
      </c>
      <c r="M1677" t="s">
        <v>203</v>
      </c>
      <c r="N1677">
        <v>8920067</v>
      </c>
      <c r="O1677" t="s">
        <v>577</v>
      </c>
      <c r="P1677" s="507">
        <v>44817</v>
      </c>
      <c r="Q1677" t="s">
        <v>187</v>
      </c>
      <c r="R1677" s="507">
        <v>44563</v>
      </c>
      <c r="T1677" t="s">
        <v>5760</v>
      </c>
      <c r="U1677">
        <v>500</v>
      </c>
      <c r="X1677">
        <v>5</v>
      </c>
      <c r="Y1677" t="s">
        <v>259</v>
      </c>
      <c r="AC1677" t="s">
        <v>177</v>
      </c>
      <c r="AD1677" t="s">
        <v>12697</v>
      </c>
      <c r="AE1677">
        <v>92190</v>
      </c>
      <c r="AF1677" t="s">
        <v>12698</v>
      </c>
      <c r="AK1677" t="s">
        <v>7619</v>
      </c>
      <c r="AL1677">
        <v>0</v>
      </c>
      <c r="AM1677">
        <v>0</v>
      </c>
    </row>
    <row r="1678" spans="1:39" customFormat="1" ht="12.75">
      <c r="A1678">
        <v>7630851</v>
      </c>
      <c r="B1678" t="s">
        <v>6359</v>
      </c>
      <c r="C1678" t="s">
        <v>500</v>
      </c>
      <c r="D1678">
        <v>7630851</v>
      </c>
      <c r="E1678" t="s">
        <v>166</v>
      </c>
      <c r="F1678" t="s">
        <v>166</v>
      </c>
      <c r="H1678" s="507">
        <v>36664</v>
      </c>
      <c r="I1678" t="s">
        <v>167</v>
      </c>
      <c r="J1678">
        <v>-40</v>
      </c>
      <c r="K1678" t="s">
        <v>8</v>
      </c>
      <c r="M1678" t="s">
        <v>178</v>
      </c>
      <c r="N1678">
        <v>3350060</v>
      </c>
      <c r="O1678" t="s">
        <v>223</v>
      </c>
      <c r="P1678" s="507">
        <v>44813</v>
      </c>
      <c r="Q1678" t="s">
        <v>187</v>
      </c>
      <c r="R1678" s="507">
        <v>39374</v>
      </c>
      <c r="S1678" s="507">
        <v>44792</v>
      </c>
      <c r="T1678" t="s">
        <v>181</v>
      </c>
      <c r="U1678">
        <v>1276</v>
      </c>
      <c r="X1678">
        <v>12</v>
      </c>
      <c r="Y1678" t="s">
        <v>259</v>
      </c>
      <c r="AB1678" s="507">
        <v>44743</v>
      </c>
      <c r="AC1678" t="s">
        <v>177</v>
      </c>
      <c r="AD1678" t="s">
        <v>12699</v>
      </c>
      <c r="AE1678">
        <v>27500</v>
      </c>
      <c r="AF1678" t="s">
        <v>12700</v>
      </c>
      <c r="AI1678">
        <v>232577889</v>
      </c>
      <c r="AJ1678">
        <v>643791051</v>
      </c>
      <c r="AK1678" t="s">
        <v>6360</v>
      </c>
      <c r="AL1678">
        <v>0</v>
      </c>
      <c r="AM1678">
        <v>0</v>
      </c>
    </row>
    <row r="1679" spans="1:39" customFormat="1" ht="12.75">
      <c r="A1679">
        <v>4115425</v>
      </c>
      <c r="B1679" t="s">
        <v>8774</v>
      </c>
      <c r="C1679" t="s">
        <v>8775</v>
      </c>
      <c r="D1679">
        <v>4115425</v>
      </c>
      <c r="E1679" t="s">
        <v>169</v>
      </c>
      <c r="H1679" s="507">
        <v>41410</v>
      </c>
      <c r="I1679" t="s">
        <v>251</v>
      </c>
      <c r="J1679">
        <v>-10</v>
      </c>
      <c r="K1679" t="s">
        <v>8</v>
      </c>
      <c r="M1679" t="s">
        <v>2783</v>
      </c>
      <c r="N1679">
        <v>4410080</v>
      </c>
      <c r="O1679" t="s">
        <v>2786</v>
      </c>
      <c r="P1679" s="507">
        <v>44825</v>
      </c>
      <c r="Q1679" t="s">
        <v>187</v>
      </c>
      <c r="R1679" s="507">
        <v>44825</v>
      </c>
      <c r="T1679" t="s">
        <v>5760</v>
      </c>
      <c r="U1679">
        <v>500</v>
      </c>
      <c r="X1679">
        <v>5</v>
      </c>
      <c r="Y1679" t="s">
        <v>259</v>
      </c>
      <c r="AC1679" t="s">
        <v>177</v>
      </c>
      <c r="AD1679" t="s">
        <v>12701</v>
      </c>
      <c r="AE1679">
        <v>41500</v>
      </c>
      <c r="AF1679" t="s">
        <v>12702</v>
      </c>
      <c r="AK1679" t="s">
        <v>5518</v>
      </c>
      <c r="AL1679">
        <v>0</v>
      </c>
      <c r="AM1679">
        <v>0</v>
      </c>
    </row>
    <row r="1680" spans="1:39" customFormat="1" ht="12.75">
      <c r="A1680">
        <v>4114371</v>
      </c>
      <c r="B1680" t="s">
        <v>2490</v>
      </c>
      <c r="C1680" t="s">
        <v>579</v>
      </c>
      <c r="D1680">
        <v>4114371</v>
      </c>
      <c r="E1680" t="s">
        <v>166</v>
      </c>
      <c r="F1680" t="s">
        <v>166</v>
      </c>
      <c r="H1680" s="507">
        <v>41103</v>
      </c>
      <c r="I1680" t="s">
        <v>245</v>
      </c>
      <c r="J1680">
        <v>-11</v>
      </c>
      <c r="K1680" t="s">
        <v>168</v>
      </c>
      <c r="M1680" t="s">
        <v>2783</v>
      </c>
      <c r="N1680">
        <v>4410612</v>
      </c>
      <c r="O1680" t="s">
        <v>2843</v>
      </c>
      <c r="P1680" s="507">
        <v>44848</v>
      </c>
      <c r="Q1680" t="s">
        <v>187</v>
      </c>
      <c r="R1680" s="507">
        <v>43780</v>
      </c>
      <c r="S1680" s="507">
        <v>44790</v>
      </c>
      <c r="T1680" t="s">
        <v>181</v>
      </c>
      <c r="U1680">
        <v>544</v>
      </c>
      <c r="X1680">
        <v>5</v>
      </c>
      <c r="Y1680" t="s">
        <v>259</v>
      </c>
      <c r="AC1680" t="s">
        <v>177</v>
      </c>
      <c r="AD1680" t="s">
        <v>12703</v>
      </c>
      <c r="AE1680">
        <v>41000</v>
      </c>
      <c r="AF1680" t="s">
        <v>12704</v>
      </c>
      <c r="AI1680">
        <v>660272049</v>
      </c>
      <c r="AJ1680">
        <v>679324360</v>
      </c>
      <c r="AK1680" t="s">
        <v>5939</v>
      </c>
      <c r="AL1680">
        <v>0</v>
      </c>
      <c r="AM1680">
        <v>0</v>
      </c>
    </row>
    <row r="1681" spans="1:39" customFormat="1" ht="12.75">
      <c r="A1681">
        <v>9242937</v>
      </c>
      <c r="B1681" t="s">
        <v>3601</v>
      </c>
      <c r="C1681" t="s">
        <v>1332</v>
      </c>
      <c r="D1681">
        <v>9242937</v>
      </c>
      <c r="E1681" t="s">
        <v>166</v>
      </c>
      <c r="F1681" t="s">
        <v>166</v>
      </c>
      <c r="H1681" s="507">
        <v>25033</v>
      </c>
      <c r="I1681" t="s">
        <v>367</v>
      </c>
      <c r="J1681">
        <v>-60</v>
      </c>
      <c r="K1681" t="s">
        <v>8</v>
      </c>
      <c r="M1681" t="s">
        <v>203</v>
      </c>
      <c r="N1681">
        <v>8920063</v>
      </c>
      <c r="O1681" t="s">
        <v>452</v>
      </c>
      <c r="P1681" s="507">
        <v>44792</v>
      </c>
      <c r="Q1681" t="s">
        <v>187</v>
      </c>
      <c r="R1681" s="507">
        <v>40809</v>
      </c>
      <c r="S1681" s="507">
        <v>44455</v>
      </c>
      <c r="T1681" t="s">
        <v>7255</v>
      </c>
      <c r="U1681">
        <v>789</v>
      </c>
      <c r="X1681">
        <v>7</v>
      </c>
      <c r="Y1681" t="s">
        <v>5788</v>
      </c>
      <c r="Z1681">
        <v>8751460</v>
      </c>
      <c r="AA1681" t="s">
        <v>12705</v>
      </c>
      <c r="AC1681" t="s">
        <v>177</v>
      </c>
      <c r="AD1681" t="s">
        <v>11636</v>
      </c>
      <c r="AE1681">
        <v>92160</v>
      </c>
      <c r="AF1681" t="s">
        <v>12706</v>
      </c>
      <c r="AJ1681">
        <v>609186764</v>
      </c>
      <c r="AK1681" t="s">
        <v>4244</v>
      </c>
      <c r="AL1681">
        <v>0</v>
      </c>
      <c r="AM1681">
        <v>0</v>
      </c>
    </row>
    <row r="1682" spans="1:39" customFormat="1" ht="12.75">
      <c r="A1682">
        <v>9153145</v>
      </c>
      <c r="B1682" t="s">
        <v>1334</v>
      </c>
      <c r="C1682" t="s">
        <v>8776</v>
      </c>
      <c r="D1682">
        <v>9153145</v>
      </c>
      <c r="E1682" t="s">
        <v>169</v>
      </c>
      <c r="H1682" s="507">
        <v>41103</v>
      </c>
      <c r="I1682" t="s">
        <v>245</v>
      </c>
      <c r="J1682">
        <v>-11</v>
      </c>
      <c r="K1682" t="s">
        <v>8</v>
      </c>
      <c r="M1682" t="s">
        <v>275</v>
      </c>
      <c r="N1682">
        <v>8910310</v>
      </c>
      <c r="O1682" t="s">
        <v>542</v>
      </c>
      <c r="P1682" s="507">
        <v>44822</v>
      </c>
      <c r="Q1682" t="s">
        <v>187</v>
      </c>
      <c r="R1682" s="507">
        <v>44822</v>
      </c>
      <c r="S1682" s="507">
        <v>44813</v>
      </c>
      <c r="T1682" t="s">
        <v>181</v>
      </c>
      <c r="U1682">
        <v>500</v>
      </c>
      <c r="X1682">
        <v>5</v>
      </c>
      <c r="Y1682" t="s">
        <v>259</v>
      </c>
      <c r="AC1682" t="s">
        <v>177</v>
      </c>
      <c r="AD1682" t="s">
        <v>10066</v>
      </c>
      <c r="AE1682">
        <v>91360</v>
      </c>
      <c r="AF1682" t="s">
        <v>12707</v>
      </c>
      <c r="AI1682">
        <v>663168549</v>
      </c>
      <c r="AK1682" t="s">
        <v>8777</v>
      </c>
      <c r="AL1682">
        <v>1</v>
      </c>
      <c r="AM1682">
        <v>0</v>
      </c>
    </row>
    <row r="1683" spans="1:39" customFormat="1" ht="12.75">
      <c r="A1683">
        <v>7511587</v>
      </c>
      <c r="B1683" t="s">
        <v>1334</v>
      </c>
      <c r="C1683" t="s">
        <v>1039</v>
      </c>
      <c r="D1683">
        <v>7511587</v>
      </c>
      <c r="E1683" t="s">
        <v>166</v>
      </c>
      <c r="F1683" t="s">
        <v>166</v>
      </c>
      <c r="H1683" s="507">
        <v>29305</v>
      </c>
      <c r="I1683" t="s">
        <v>192</v>
      </c>
      <c r="J1683">
        <v>-50</v>
      </c>
      <c r="K1683" t="s">
        <v>8</v>
      </c>
      <c r="M1683" t="s">
        <v>203</v>
      </c>
      <c r="N1683">
        <v>8920309</v>
      </c>
      <c r="O1683" t="s">
        <v>331</v>
      </c>
      <c r="P1683" s="507">
        <v>44800</v>
      </c>
      <c r="Q1683" t="s">
        <v>187</v>
      </c>
      <c r="R1683" s="507">
        <v>37432</v>
      </c>
      <c r="S1683" s="507">
        <v>44070</v>
      </c>
      <c r="T1683" t="s">
        <v>7255</v>
      </c>
      <c r="U1683">
        <v>897</v>
      </c>
      <c r="X1683">
        <v>8</v>
      </c>
      <c r="Y1683" t="s">
        <v>259</v>
      </c>
      <c r="AC1683" t="s">
        <v>177</v>
      </c>
      <c r="AD1683" t="s">
        <v>9928</v>
      </c>
      <c r="AE1683">
        <v>92500</v>
      </c>
      <c r="AF1683" t="s">
        <v>12708</v>
      </c>
      <c r="AJ1683">
        <v>616799352</v>
      </c>
      <c r="AK1683" t="s">
        <v>7620</v>
      </c>
      <c r="AL1683">
        <v>0</v>
      </c>
      <c r="AM1683">
        <v>0</v>
      </c>
    </row>
    <row r="1684" spans="1:39" customFormat="1" ht="12.75">
      <c r="A1684">
        <v>5949245</v>
      </c>
      <c r="B1684" t="s">
        <v>3127</v>
      </c>
      <c r="C1684" t="s">
        <v>304</v>
      </c>
      <c r="D1684">
        <v>5949245</v>
      </c>
      <c r="E1684" t="s">
        <v>166</v>
      </c>
      <c r="F1684" t="s">
        <v>166</v>
      </c>
      <c r="H1684" s="507">
        <v>36074</v>
      </c>
      <c r="I1684" t="s">
        <v>167</v>
      </c>
      <c r="J1684">
        <v>-40</v>
      </c>
      <c r="K1684" t="s">
        <v>168</v>
      </c>
      <c r="M1684" t="s">
        <v>217</v>
      </c>
      <c r="N1684">
        <v>3560039</v>
      </c>
      <c r="O1684" t="s">
        <v>3028</v>
      </c>
      <c r="P1684" s="507">
        <v>44841</v>
      </c>
      <c r="Q1684" t="s">
        <v>187</v>
      </c>
      <c r="R1684" s="507">
        <v>38988</v>
      </c>
      <c r="S1684" s="507">
        <v>44020</v>
      </c>
      <c r="T1684" t="s">
        <v>7255</v>
      </c>
      <c r="U1684">
        <v>1938</v>
      </c>
      <c r="X1684">
        <v>19</v>
      </c>
      <c r="Y1684" t="s">
        <v>259</v>
      </c>
      <c r="AB1684" s="507">
        <v>44378</v>
      </c>
      <c r="AC1684" t="s">
        <v>177</v>
      </c>
      <c r="AD1684" t="s">
        <v>12324</v>
      </c>
      <c r="AE1684">
        <v>56880</v>
      </c>
      <c r="AF1684" t="s">
        <v>12709</v>
      </c>
      <c r="AJ1684">
        <v>647345435</v>
      </c>
      <c r="AK1684" t="s">
        <v>5309</v>
      </c>
      <c r="AL1684">
        <v>0</v>
      </c>
      <c r="AM1684">
        <v>0</v>
      </c>
    </row>
    <row r="1685" spans="1:39" customFormat="1" ht="12.75">
      <c r="A1685">
        <v>956301</v>
      </c>
      <c r="B1685" t="s">
        <v>1336</v>
      </c>
      <c r="C1685" t="s">
        <v>636</v>
      </c>
      <c r="D1685">
        <v>956301</v>
      </c>
      <c r="E1685" t="s">
        <v>166</v>
      </c>
      <c r="F1685" t="s">
        <v>166</v>
      </c>
      <c r="H1685" s="507">
        <v>28670</v>
      </c>
      <c r="I1685" t="s">
        <v>192</v>
      </c>
      <c r="J1685">
        <v>-50</v>
      </c>
      <c r="K1685" t="s">
        <v>168</v>
      </c>
      <c r="M1685" t="s">
        <v>232</v>
      </c>
      <c r="N1685">
        <v>8950083</v>
      </c>
      <c r="O1685" t="s">
        <v>476</v>
      </c>
      <c r="P1685" s="507">
        <v>44798</v>
      </c>
      <c r="Q1685" t="s">
        <v>187</v>
      </c>
      <c r="R1685" s="507">
        <v>37432</v>
      </c>
      <c r="S1685" s="507">
        <v>43726</v>
      </c>
      <c r="T1685" t="s">
        <v>7255</v>
      </c>
      <c r="U1685">
        <v>1609</v>
      </c>
      <c r="X1685">
        <v>16</v>
      </c>
      <c r="Y1685" t="s">
        <v>259</v>
      </c>
      <c r="AC1685" t="s">
        <v>177</v>
      </c>
      <c r="AD1685" t="s">
        <v>10328</v>
      </c>
      <c r="AE1685">
        <v>95540</v>
      </c>
      <c r="AF1685" t="s">
        <v>12710</v>
      </c>
      <c r="AJ1685">
        <v>770696078</v>
      </c>
      <c r="AK1685" t="s">
        <v>4245</v>
      </c>
      <c r="AL1685">
        <v>0</v>
      </c>
      <c r="AM1685">
        <v>0</v>
      </c>
    </row>
    <row r="1686" spans="1:39" customFormat="1" ht="12.75">
      <c r="A1686">
        <v>5328780</v>
      </c>
      <c r="B1686" t="s">
        <v>1337</v>
      </c>
      <c r="C1686" t="s">
        <v>9491</v>
      </c>
      <c r="D1686">
        <v>5328780</v>
      </c>
      <c r="E1686" t="s">
        <v>169</v>
      </c>
      <c r="H1686" s="507">
        <v>42073</v>
      </c>
      <c r="I1686" t="s">
        <v>169</v>
      </c>
      <c r="J1686">
        <v>-9</v>
      </c>
      <c r="K1686" t="s">
        <v>8</v>
      </c>
      <c r="M1686" t="s">
        <v>2155</v>
      </c>
      <c r="N1686">
        <v>12530008</v>
      </c>
      <c r="O1686" t="s">
        <v>2191</v>
      </c>
      <c r="P1686" s="507">
        <v>44826</v>
      </c>
      <c r="Q1686" t="s">
        <v>187</v>
      </c>
      <c r="R1686" s="507">
        <v>44826</v>
      </c>
      <c r="T1686" t="s">
        <v>5765</v>
      </c>
      <c r="U1686">
        <v>500</v>
      </c>
      <c r="X1686">
        <v>5</v>
      </c>
      <c r="Y1686" t="s">
        <v>259</v>
      </c>
      <c r="AC1686" t="s">
        <v>177</v>
      </c>
      <c r="AD1686" t="s">
        <v>12711</v>
      </c>
      <c r="AE1686">
        <v>53240</v>
      </c>
      <c r="AF1686" t="s">
        <v>12712</v>
      </c>
      <c r="AJ1686">
        <v>625444191</v>
      </c>
      <c r="AK1686" t="s">
        <v>9492</v>
      </c>
      <c r="AL1686">
        <v>0</v>
      </c>
      <c r="AM1686">
        <v>0</v>
      </c>
    </row>
    <row r="1687" spans="1:39" customFormat="1" ht="12.75">
      <c r="A1687">
        <v>9744950</v>
      </c>
      <c r="B1687" t="s">
        <v>1337</v>
      </c>
      <c r="C1687" t="s">
        <v>1338</v>
      </c>
      <c r="D1687">
        <v>9744950</v>
      </c>
      <c r="E1687" t="s">
        <v>166</v>
      </c>
      <c r="F1687" t="s">
        <v>166</v>
      </c>
      <c r="H1687" s="507">
        <v>31459</v>
      </c>
      <c r="I1687" t="s">
        <v>167</v>
      </c>
      <c r="J1687">
        <v>-40</v>
      </c>
      <c r="K1687" t="s">
        <v>168</v>
      </c>
      <c r="M1687" t="s">
        <v>203</v>
      </c>
      <c r="N1687">
        <v>8921190</v>
      </c>
      <c r="O1687" t="s">
        <v>204</v>
      </c>
      <c r="P1687" s="507">
        <v>44817</v>
      </c>
      <c r="Q1687" t="s">
        <v>187</v>
      </c>
      <c r="R1687" s="507">
        <v>37432</v>
      </c>
      <c r="S1687" s="507">
        <v>44816</v>
      </c>
      <c r="T1687" t="s">
        <v>181</v>
      </c>
      <c r="U1687">
        <v>1834</v>
      </c>
      <c r="X1687">
        <v>18</v>
      </c>
      <c r="Y1687" t="s">
        <v>259</v>
      </c>
      <c r="AB1687" s="507">
        <v>44743</v>
      </c>
      <c r="AC1687" t="s">
        <v>177</v>
      </c>
      <c r="AD1687" t="s">
        <v>10889</v>
      </c>
      <c r="AE1687">
        <v>92220</v>
      </c>
      <c r="AF1687" t="s">
        <v>12713</v>
      </c>
      <c r="AJ1687">
        <v>603943627</v>
      </c>
      <c r="AK1687" t="s">
        <v>4246</v>
      </c>
      <c r="AL1687">
        <v>0</v>
      </c>
      <c r="AM1687">
        <v>0</v>
      </c>
    </row>
    <row r="1688" spans="1:39" customFormat="1" ht="12.75">
      <c r="A1688">
        <v>799870</v>
      </c>
      <c r="B1688" t="s">
        <v>3306</v>
      </c>
      <c r="C1688" t="s">
        <v>478</v>
      </c>
      <c r="D1688">
        <v>799870</v>
      </c>
      <c r="E1688" t="s">
        <v>166</v>
      </c>
      <c r="F1688" t="s">
        <v>166</v>
      </c>
      <c r="H1688" s="507">
        <v>33280</v>
      </c>
      <c r="I1688" t="s">
        <v>167</v>
      </c>
      <c r="J1688">
        <v>-40</v>
      </c>
      <c r="K1688" t="s">
        <v>168</v>
      </c>
      <c r="M1688" t="s">
        <v>228</v>
      </c>
      <c r="N1688">
        <v>12440141</v>
      </c>
      <c r="O1688" t="s">
        <v>3861</v>
      </c>
      <c r="P1688" s="507">
        <v>44826</v>
      </c>
      <c r="Q1688" t="s">
        <v>187</v>
      </c>
      <c r="R1688" s="507">
        <v>37432</v>
      </c>
      <c r="S1688" s="507">
        <v>44826</v>
      </c>
      <c r="T1688" t="s">
        <v>181</v>
      </c>
      <c r="U1688">
        <v>1672</v>
      </c>
      <c r="X1688">
        <v>16</v>
      </c>
      <c r="Y1688" t="s">
        <v>259</v>
      </c>
      <c r="AB1688" s="507">
        <v>44821</v>
      </c>
      <c r="AC1688" t="s">
        <v>177</v>
      </c>
      <c r="AD1688" t="s">
        <v>12714</v>
      </c>
      <c r="AE1688">
        <v>44880</v>
      </c>
      <c r="AF1688" t="s">
        <v>12715</v>
      </c>
      <c r="AJ1688">
        <v>667699670</v>
      </c>
      <c r="AK1688" t="s">
        <v>12716</v>
      </c>
      <c r="AL1688">
        <v>0</v>
      </c>
      <c r="AM1688">
        <v>0</v>
      </c>
    </row>
    <row r="1689" spans="1:39" customFormat="1" ht="12.75">
      <c r="A1689">
        <v>2816385</v>
      </c>
      <c r="B1689" t="s">
        <v>8778</v>
      </c>
      <c r="C1689" t="s">
        <v>1902</v>
      </c>
      <c r="D1689">
        <v>2816385</v>
      </c>
      <c r="E1689" t="s">
        <v>169</v>
      </c>
      <c r="H1689" s="507">
        <v>41663</v>
      </c>
      <c r="I1689" t="s">
        <v>169</v>
      </c>
      <c r="J1689">
        <v>-9</v>
      </c>
      <c r="K1689" t="s">
        <v>8</v>
      </c>
      <c r="M1689" t="s">
        <v>231</v>
      </c>
      <c r="N1689">
        <v>4280722</v>
      </c>
      <c r="O1689" t="s">
        <v>2824</v>
      </c>
      <c r="P1689" s="507">
        <v>44819</v>
      </c>
      <c r="Q1689" t="s">
        <v>187</v>
      </c>
      <c r="R1689" s="507">
        <v>44819</v>
      </c>
      <c r="S1689" s="507">
        <v>44818</v>
      </c>
      <c r="T1689" t="s">
        <v>181</v>
      </c>
      <c r="U1689">
        <v>500</v>
      </c>
      <c r="X1689">
        <v>5</v>
      </c>
      <c r="Y1689" t="s">
        <v>259</v>
      </c>
      <c r="AC1689" t="s">
        <v>177</v>
      </c>
      <c r="AD1689" t="s">
        <v>12717</v>
      </c>
      <c r="AE1689">
        <v>28500</v>
      </c>
      <c r="AF1689" t="s">
        <v>12718</v>
      </c>
      <c r="AJ1689">
        <v>620548180</v>
      </c>
      <c r="AK1689" t="s">
        <v>8779</v>
      </c>
      <c r="AL1689">
        <v>0</v>
      </c>
      <c r="AM1689">
        <v>0</v>
      </c>
    </row>
    <row r="1690" spans="1:39" customFormat="1" ht="12.75">
      <c r="A1690">
        <v>4451133</v>
      </c>
      <c r="B1690" t="s">
        <v>2492</v>
      </c>
      <c r="C1690" t="s">
        <v>674</v>
      </c>
      <c r="D1690">
        <v>4451133</v>
      </c>
      <c r="E1690" t="s">
        <v>166</v>
      </c>
      <c r="F1690" t="s">
        <v>166</v>
      </c>
      <c r="H1690" s="507">
        <v>26077</v>
      </c>
      <c r="I1690" t="s">
        <v>367</v>
      </c>
      <c r="J1690">
        <v>-60</v>
      </c>
      <c r="K1690" t="s">
        <v>8</v>
      </c>
      <c r="M1690" t="s">
        <v>228</v>
      </c>
      <c r="N1690">
        <v>12440136</v>
      </c>
      <c r="O1690" t="s">
        <v>2149</v>
      </c>
      <c r="P1690" s="507">
        <v>44753</v>
      </c>
      <c r="Q1690" t="s">
        <v>187</v>
      </c>
      <c r="R1690" s="507">
        <v>41898</v>
      </c>
      <c r="S1690" s="507">
        <v>44809</v>
      </c>
      <c r="T1690" t="s">
        <v>181</v>
      </c>
      <c r="U1690">
        <v>893</v>
      </c>
      <c r="X1690">
        <v>8</v>
      </c>
      <c r="Y1690" t="s">
        <v>259</v>
      </c>
      <c r="AC1690" t="s">
        <v>177</v>
      </c>
      <c r="AD1690" t="s">
        <v>10947</v>
      </c>
      <c r="AE1690">
        <v>44470</v>
      </c>
      <c r="AF1690" t="s">
        <v>12719</v>
      </c>
      <c r="AI1690">
        <v>670378471</v>
      </c>
      <c r="AJ1690">
        <v>670378471</v>
      </c>
      <c r="AK1690" t="s">
        <v>4939</v>
      </c>
      <c r="AL1690">
        <v>1</v>
      </c>
      <c r="AM1690">
        <v>0</v>
      </c>
    </row>
    <row r="1691" spans="1:39" customFormat="1" ht="12.75">
      <c r="A1691">
        <v>7886937</v>
      </c>
      <c r="B1691" t="s">
        <v>6626</v>
      </c>
      <c r="C1691" t="s">
        <v>531</v>
      </c>
      <c r="D1691">
        <v>7886937</v>
      </c>
      <c r="E1691" t="s">
        <v>166</v>
      </c>
      <c r="F1691" t="s">
        <v>166</v>
      </c>
      <c r="H1691" s="507">
        <v>41845</v>
      </c>
      <c r="I1691" t="s">
        <v>169</v>
      </c>
      <c r="J1691">
        <v>-9</v>
      </c>
      <c r="K1691" t="s">
        <v>8</v>
      </c>
      <c r="M1691" t="s">
        <v>238</v>
      </c>
      <c r="N1691">
        <v>8780130</v>
      </c>
      <c r="O1691" t="s">
        <v>3560</v>
      </c>
      <c r="P1691" s="507">
        <v>44817</v>
      </c>
      <c r="Q1691" t="s">
        <v>187</v>
      </c>
      <c r="R1691" s="507">
        <v>44457</v>
      </c>
      <c r="T1691" t="s">
        <v>5765</v>
      </c>
      <c r="U1691">
        <v>548</v>
      </c>
      <c r="X1691">
        <v>5</v>
      </c>
      <c r="Y1691" t="s">
        <v>259</v>
      </c>
      <c r="AC1691" t="s">
        <v>177</v>
      </c>
      <c r="AD1691" t="s">
        <v>10763</v>
      </c>
      <c r="AE1691">
        <v>78600</v>
      </c>
      <c r="AF1691" t="s">
        <v>12720</v>
      </c>
      <c r="AK1691" t="s">
        <v>6627</v>
      </c>
      <c r="AL1691">
        <v>0</v>
      </c>
      <c r="AM1691">
        <v>0</v>
      </c>
    </row>
    <row r="1692" spans="1:39" customFormat="1" ht="12.75">
      <c r="A1692">
        <v>4463102</v>
      </c>
      <c r="B1692" t="s">
        <v>8253</v>
      </c>
      <c r="C1692" t="s">
        <v>2730</v>
      </c>
      <c r="D1692">
        <v>4463102</v>
      </c>
      <c r="E1692" t="s">
        <v>169</v>
      </c>
      <c r="H1692" s="507">
        <v>40988</v>
      </c>
      <c r="I1692" t="s">
        <v>245</v>
      </c>
      <c r="J1692">
        <v>-11</v>
      </c>
      <c r="K1692" t="s">
        <v>8</v>
      </c>
      <c r="M1692" t="s">
        <v>228</v>
      </c>
      <c r="N1692">
        <v>12440048</v>
      </c>
      <c r="O1692" t="s">
        <v>8152</v>
      </c>
      <c r="P1692" s="507">
        <v>44789</v>
      </c>
      <c r="Q1692" t="s">
        <v>187</v>
      </c>
      <c r="R1692" s="507">
        <v>44789</v>
      </c>
      <c r="T1692" t="s">
        <v>5765</v>
      </c>
      <c r="U1692">
        <v>500</v>
      </c>
      <c r="X1692">
        <v>5</v>
      </c>
      <c r="Y1692" t="s">
        <v>259</v>
      </c>
      <c r="AC1692" t="s">
        <v>177</v>
      </c>
      <c r="AD1692" t="s">
        <v>10818</v>
      </c>
      <c r="AE1692">
        <v>44470</v>
      </c>
      <c r="AF1692" t="s">
        <v>12721</v>
      </c>
      <c r="AJ1692">
        <v>643033454</v>
      </c>
      <c r="AK1692" t="s">
        <v>8254</v>
      </c>
      <c r="AL1692">
        <v>0</v>
      </c>
      <c r="AM1692">
        <v>0</v>
      </c>
    </row>
    <row r="1693" spans="1:39" customFormat="1" ht="12.75">
      <c r="A1693">
        <v>9463725</v>
      </c>
      <c r="B1693" t="s">
        <v>7621</v>
      </c>
      <c r="C1693" t="s">
        <v>391</v>
      </c>
      <c r="D1693">
        <v>9463725</v>
      </c>
      <c r="E1693" t="s">
        <v>169</v>
      </c>
      <c r="F1693" t="s">
        <v>169</v>
      </c>
      <c r="H1693" s="507">
        <v>41617</v>
      </c>
      <c r="I1693" t="s">
        <v>251</v>
      </c>
      <c r="J1693">
        <v>-10</v>
      </c>
      <c r="K1693" t="s">
        <v>8</v>
      </c>
      <c r="M1693" t="s">
        <v>246</v>
      </c>
      <c r="N1693">
        <v>8941359</v>
      </c>
      <c r="O1693" t="s">
        <v>587</v>
      </c>
      <c r="P1693" s="507">
        <v>44819</v>
      </c>
      <c r="Q1693" t="s">
        <v>187</v>
      </c>
      <c r="R1693" s="507">
        <v>44711</v>
      </c>
      <c r="T1693" t="s">
        <v>5765</v>
      </c>
      <c r="U1693">
        <v>500</v>
      </c>
      <c r="X1693">
        <v>5</v>
      </c>
      <c r="Y1693" t="s">
        <v>259</v>
      </c>
      <c r="AC1693" t="s">
        <v>177</v>
      </c>
      <c r="AD1693" t="s">
        <v>10334</v>
      </c>
      <c r="AE1693">
        <v>94800</v>
      </c>
      <c r="AF1693" t="s">
        <v>12722</v>
      </c>
      <c r="AK1693" t="s">
        <v>7622</v>
      </c>
      <c r="AL1693">
        <v>0</v>
      </c>
      <c r="AM1693">
        <v>0</v>
      </c>
    </row>
    <row r="1694" spans="1:39" customFormat="1" ht="12.75">
      <c r="A1694">
        <v>7889823</v>
      </c>
      <c r="B1694" t="s">
        <v>7623</v>
      </c>
      <c r="C1694" t="s">
        <v>738</v>
      </c>
      <c r="D1694">
        <v>7889823</v>
      </c>
      <c r="E1694" t="s">
        <v>169</v>
      </c>
      <c r="H1694" s="507">
        <v>40960</v>
      </c>
      <c r="I1694" t="s">
        <v>245</v>
      </c>
      <c r="J1694">
        <v>-11</v>
      </c>
      <c r="K1694" t="s">
        <v>8</v>
      </c>
      <c r="M1694" t="s">
        <v>238</v>
      </c>
      <c r="N1694">
        <v>8781471</v>
      </c>
      <c r="O1694" t="s">
        <v>522</v>
      </c>
      <c r="P1694" s="507">
        <v>44810</v>
      </c>
      <c r="Q1694" t="s">
        <v>187</v>
      </c>
      <c r="R1694" s="507">
        <v>44810</v>
      </c>
      <c r="T1694" t="s">
        <v>5765</v>
      </c>
      <c r="U1694">
        <v>500</v>
      </c>
      <c r="X1694">
        <v>5</v>
      </c>
      <c r="Y1694" t="s">
        <v>259</v>
      </c>
      <c r="AC1694" t="s">
        <v>177</v>
      </c>
      <c r="AD1694" t="s">
        <v>12723</v>
      </c>
      <c r="AE1694">
        <v>78510</v>
      </c>
      <c r="AF1694" t="s">
        <v>12724</v>
      </c>
      <c r="AK1694" t="s">
        <v>8780</v>
      </c>
      <c r="AL1694">
        <v>0</v>
      </c>
      <c r="AM1694">
        <v>0</v>
      </c>
    </row>
    <row r="1695" spans="1:39" customFormat="1" ht="12.75">
      <c r="A1695">
        <v>7890006</v>
      </c>
      <c r="B1695" t="s">
        <v>7623</v>
      </c>
      <c r="C1695" t="s">
        <v>8781</v>
      </c>
      <c r="D1695">
        <v>7890006</v>
      </c>
      <c r="E1695" t="s">
        <v>169</v>
      </c>
      <c r="H1695" s="507">
        <v>41548</v>
      </c>
      <c r="I1695" t="s">
        <v>251</v>
      </c>
      <c r="J1695">
        <v>-10</v>
      </c>
      <c r="K1695" t="s">
        <v>8</v>
      </c>
      <c r="M1695" t="s">
        <v>238</v>
      </c>
      <c r="N1695">
        <v>8780108</v>
      </c>
      <c r="O1695" t="s">
        <v>571</v>
      </c>
      <c r="P1695" s="507">
        <v>44815</v>
      </c>
      <c r="Q1695" t="s">
        <v>187</v>
      </c>
      <c r="R1695" s="507">
        <v>44815</v>
      </c>
      <c r="T1695" t="s">
        <v>5765</v>
      </c>
      <c r="U1695">
        <v>500</v>
      </c>
      <c r="X1695">
        <v>5</v>
      </c>
      <c r="Y1695" t="s">
        <v>259</v>
      </c>
      <c r="AC1695" t="s">
        <v>174</v>
      </c>
      <c r="AD1695" t="s">
        <v>5853</v>
      </c>
      <c r="AE1695">
        <v>78300</v>
      </c>
      <c r="AF1695" t="s">
        <v>12725</v>
      </c>
      <c r="AJ1695">
        <v>629213829</v>
      </c>
      <c r="AK1695" t="s">
        <v>8782</v>
      </c>
      <c r="AL1695">
        <v>0</v>
      </c>
      <c r="AM1695">
        <v>0</v>
      </c>
    </row>
    <row r="1696" spans="1:39" customFormat="1" ht="12.75">
      <c r="A1696">
        <v>9463726</v>
      </c>
      <c r="B1696" t="s">
        <v>7623</v>
      </c>
      <c r="C1696" t="s">
        <v>921</v>
      </c>
      <c r="D1696">
        <v>9463726</v>
      </c>
      <c r="E1696" t="s">
        <v>169</v>
      </c>
      <c r="F1696" t="s">
        <v>169</v>
      </c>
      <c r="H1696" s="507">
        <v>42543</v>
      </c>
      <c r="I1696" t="s">
        <v>169</v>
      </c>
      <c r="J1696">
        <v>-9</v>
      </c>
      <c r="K1696" t="s">
        <v>8</v>
      </c>
      <c r="M1696" t="s">
        <v>246</v>
      </c>
      <c r="N1696">
        <v>8941359</v>
      </c>
      <c r="O1696" t="s">
        <v>587</v>
      </c>
      <c r="P1696" s="507">
        <v>44819</v>
      </c>
      <c r="Q1696" t="s">
        <v>187</v>
      </c>
      <c r="R1696" s="507">
        <v>44711</v>
      </c>
      <c r="T1696" t="s">
        <v>5765</v>
      </c>
      <c r="U1696">
        <v>500</v>
      </c>
      <c r="X1696">
        <v>5</v>
      </c>
      <c r="Y1696" t="s">
        <v>259</v>
      </c>
      <c r="AC1696" t="s">
        <v>177</v>
      </c>
      <c r="AD1696" t="s">
        <v>10334</v>
      </c>
      <c r="AE1696">
        <v>94800</v>
      </c>
      <c r="AF1696" t="s">
        <v>12722</v>
      </c>
      <c r="AK1696" t="s">
        <v>7622</v>
      </c>
      <c r="AL1696">
        <v>0</v>
      </c>
      <c r="AM1696">
        <v>0</v>
      </c>
    </row>
    <row r="1697" spans="1:39" customFormat="1" ht="12.75">
      <c r="A1697">
        <v>9138571</v>
      </c>
      <c r="B1697" t="s">
        <v>1339</v>
      </c>
      <c r="C1697" t="s">
        <v>1340</v>
      </c>
      <c r="D1697">
        <v>9138571</v>
      </c>
      <c r="E1697" t="s">
        <v>166</v>
      </c>
      <c r="F1697" t="s">
        <v>166</v>
      </c>
      <c r="H1697" s="507">
        <v>39654</v>
      </c>
      <c r="I1697" t="s">
        <v>200</v>
      </c>
      <c r="J1697">
        <v>-15</v>
      </c>
      <c r="K1697" t="s">
        <v>168</v>
      </c>
      <c r="M1697" t="s">
        <v>275</v>
      </c>
      <c r="N1697">
        <v>8910876</v>
      </c>
      <c r="O1697" t="s">
        <v>276</v>
      </c>
      <c r="P1697" s="507">
        <v>44808</v>
      </c>
      <c r="Q1697" t="s">
        <v>187</v>
      </c>
      <c r="R1697" s="507">
        <v>40806</v>
      </c>
      <c r="T1697" t="s">
        <v>5765</v>
      </c>
      <c r="U1697">
        <v>1102</v>
      </c>
      <c r="X1697">
        <v>11</v>
      </c>
      <c r="Y1697" t="s">
        <v>259</v>
      </c>
      <c r="AC1697" t="s">
        <v>177</v>
      </c>
      <c r="AD1697" t="s">
        <v>9791</v>
      </c>
      <c r="AE1697">
        <v>91700</v>
      </c>
      <c r="AF1697" t="s">
        <v>12726</v>
      </c>
      <c r="AJ1697">
        <v>612305067</v>
      </c>
      <c r="AK1697" t="s">
        <v>4247</v>
      </c>
      <c r="AL1697">
        <v>0</v>
      </c>
      <c r="AM1697">
        <v>0</v>
      </c>
    </row>
    <row r="1698" spans="1:39" customFormat="1" ht="12.75">
      <c r="A1698">
        <v>9141801</v>
      </c>
      <c r="B1698" t="s">
        <v>1339</v>
      </c>
      <c r="C1698" t="s">
        <v>482</v>
      </c>
      <c r="D1698">
        <v>9141801</v>
      </c>
      <c r="E1698" t="s">
        <v>166</v>
      </c>
      <c r="F1698" t="s">
        <v>166</v>
      </c>
      <c r="H1698" s="507">
        <v>38907</v>
      </c>
      <c r="I1698" t="s">
        <v>198</v>
      </c>
      <c r="J1698">
        <v>-17</v>
      </c>
      <c r="K1698" t="s">
        <v>8</v>
      </c>
      <c r="M1698" t="s">
        <v>275</v>
      </c>
      <c r="N1698">
        <v>8910876</v>
      </c>
      <c r="O1698" t="s">
        <v>276</v>
      </c>
      <c r="P1698" s="507">
        <v>44808</v>
      </c>
      <c r="Q1698" t="s">
        <v>187</v>
      </c>
      <c r="R1698" s="507">
        <v>41577</v>
      </c>
      <c r="T1698" t="s">
        <v>5765</v>
      </c>
      <c r="U1698">
        <v>979</v>
      </c>
      <c r="X1698">
        <v>9</v>
      </c>
      <c r="Y1698" t="s">
        <v>259</v>
      </c>
      <c r="AC1698" t="s">
        <v>177</v>
      </c>
      <c r="AD1698" t="s">
        <v>12727</v>
      </c>
      <c r="AE1698">
        <v>91310</v>
      </c>
      <c r="AF1698" t="s">
        <v>12728</v>
      </c>
      <c r="AK1698" t="s">
        <v>5758</v>
      </c>
      <c r="AL1698">
        <v>0</v>
      </c>
      <c r="AM1698">
        <v>0</v>
      </c>
    </row>
    <row r="1699" spans="1:39" customFormat="1" ht="12.75">
      <c r="A1699">
        <v>3523667</v>
      </c>
      <c r="B1699" t="s">
        <v>3128</v>
      </c>
      <c r="C1699" t="s">
        <v>268</v>
      </c>
      <c r="D1699">
        <v>3523667</v>
      </c>
      <c r="E1699" t="s">
        <v>166</v>
      </c>
      <c r="F1699" t="s">
        <v>166</v>
      </c>
      <c r="H1699" s="507">
        <v>34592</v>
      </c>
      <c r="I1699" t="s">
        <v>167</v>
      </c>
      <c r="J1699">
        <v>-40</v>
      </c>
      <c r="K1699" t="s">
        <v>8</v>
      </c>
      <c r="M1699" t="s">
        <v>178</v>
      </c>
      <c r="N1699">
        <v>3350060</v>
      </c>
      <c r="O1699" t="s">
        <v>223</v>
      </c>
      <c r="P1699" s="507">
        <v>44827</v>
      </c>
      <c r="Q1699" t="s">
        <v>187</v>
      </c>
      <c r="R1699" s="507">
        <v>38251</v>
      </c>
      <c r="S1699" s="507">
        <v>44081</v>
      </c>
      <c r="T1699" t="s">
        <v>7255</v>
      </c>
      <c r="U1699">
        <v>981</v>
      </c>
      <c r="X1699">
        <v>9</v>
      </c>
      <c r="Y1699" t="s">
        <v>259</v>
      </c>
      <c r="AC1699" t="s">
        <v>177</v>
      </c>
      <c r="AD1699" t="s">
        <v>10553</v>
      </c>
      <c r="AE1699">
        <v>35510</v>
      </c>
      <c r="AF1699" t="s">
        <v>12729</v>
      </c>
      <c r="AI1699">
        <v>299620481</v>
      </c>
      <c r="AJ1699">
        <v>674642412</v>
      </c>
      <c r="AK1699" t="s">
        <v>7624</v>
      </c>
      <c r="AL1699">
        <v>0</v>
      </c>
      <c r="AM1699">
        <v>0</v>
      </c>
    </row>
    <row r="1700" spans="1:39" customFormat="1" ht="12.75">
      <c r="A1700">
        <v>9249223</v>
      </c>
      <c r="B1700" t="s">
        <v>3602</v>
      </c>
      <c r="C1700" t="s">
        <v>3603</v>
      </c>
      <c r="D1700">
        <v>9249223</v>
      </c>
      <c r="E1700" t="s">
        <v>166</v>
      </c>
      <c r="F1700" t="s">
        <v>166</v>
      </c>
      <c r="H1700" s="507">
        <v>38284</v>
      </c>
      <c r="I1700" t="s">
        <v>7238</v>
      </c>
      <c r="J1700">
        <v>-19</v>
      </c>
      <c r="K1700" t="s">
        <v>168</v>
      </c>
      <c r="M1700" t="s">
        <v>263</v>
      </c>
      <c r="N1700">
        <v>8750074</v>
      </c>
      <c r="O1700" t="s">
        <v>296</v>
      </c>
      <c r="P1700" s="507">
        <v>44810</v>
      </c>
      <c r="Q1700" t="s">
        <v>187</v>
      </c>
      <c r="R1700" s="507">
        <v>42347</v>
      </c>
      <c r="T1700" t="s">
        <v>5765</v>
      </c>
      <c r="U1700">
        <v>1893</v>
      </c>
      <c r="X1700">
        <v>18</v>
      </c>
      <c r="Y1700" t="s">
        <v>259</v>
      </c>
      <c r="AC1700" t="s">
        <v>177</v>
      </c>
      <c r="AD1700" t="s">
        <v>10060</v>
      </c>
      <c r="AE1700">
        <v>75012</v>
      </c>
      <c r="AF1700" t="s">
        <v>12730</v>
      </c>
      <c r="AI1700" t="s">
        <v>5940</v>
      </c>
      <c r="AJ1700" t="s">
        <v>8783</v>
      </c>
      <c r="AK1700" t="s">
        <v>8784</v>
      </c>
      <c r="AL1700">
        <v>0</v>
      </c>
      <c r="AM1700">
        <v>0</v>
      </c>
    </row>
    <row r="1701" spans="1:39" customFormat="1" ht="12.75">
      <c r="A1701">
        <v>9413713</v>
      </c>
      <c r="B1701" t="s">
        <v>1341</v>
      </c>
      <c r="C1701" t="s">
        <v>932</v>
      </c>
      <c r="D1701">
        <v>9413713</v>
      </c>
      <c r="E1701" t="s">
        <v>166</v>
      </c>
      <c r="F1701" t="s">
        <v>166</v>
      </c>
      <c r="H1701" s="507">
        <v>29787</v>
      </c>
      <c r="I1701" t="s">
        <v>192</v>
      </c>
      <c r="J1701">
        <v>-50</v>
      </c>
      <c r="K1701" t="s">
        <v>8</v>
      </c>
      <c r="M1701" t="s">
        <v>263</v>
      </c>
      <c r="N1701">
        <v>8750120</v>
      </c>
      <c r="O1701" t="s">
        <v>287</v>
      </c>
      <c r="P1701" s="507">
        <v>44800</v>
      </c>
      <c r="Q1701" t="s">
        <v>187</v>
      </c>
      <c r="R1701" s="507">
        <v>37432</v>
      </c>
      <c r="S1701" s="507">
        <v>44792</v>
      </c>
      <c r="T1701" t="s">
        <v>181</v>
      </c>
      <c r="U1701">
        <v>802</v>
      </c>
      <c r="X1701">
        <v>8</v>
      </c>
      <c r="Y1701" t="s">
        <v>259</v>
      </c>
      <c r="AC1701" t="s">
        <v>177</v>
      </c>
      <c r="AD1701" t="s">
        <v>12731</v>
      </c>
      <c r="AE1701">
        <v>93230</v>
      </c>
      <c r="AF1701" t="s">
        <v>12732</v>
      </c>
      <c r="AJ1701">
        <v>614086671</v>
      </c>
      <c r="AK1701" t="s">
        <v>4248</v>
      </c>
      <c r="AL1701">
        <v>0</v>
      </c>
      <c r="AM1701">
        <v>0</v>
      </c>
    </row>
    <row r="1702" spans="1:39" customFormat="1" ht="12.75">
      <c r="A1702">
        <v>3732807</v>
      </c>
      <c r="B1702" t="s">
        <v>12733</v>
      </c>
      <c r="C1702" t="s">
        <v>1280</v>
      </c>
      <c r="D1702">
        <v>3732807</v>
      </c>
      <c r="E1702" t="s">
        <v>166</v>
      </c>
      <c r="F1702" t="s">
        <v>166</v>
      </c>
      <c r="H1702" s="507">
        <v>41753</v>
      </c>
      <c r="I1702" t="s">
        <v>169</v>
      </c>
      <c r="J1702">
        <v>-9</v>
      </c>
      <c r="K1702" t="s">
        <v>168</v>
      </c>
      <c r="M1702" t="s">
        <v>175</v>
      </c>
      <c r="N1702">
        <v>4370002</v>
      </c>
      <c r="O1702" t="s">
        <v>2769</v>
      </c>
      <c r="P1702" s="507">
        <v>44820</v>
      </c>
      <c r="Q1702" t="s">
        <v>187</v>
      </c>
      <c r="R1702" s="507">
        <v>44453</v>
      </c>
      <c r="T1702" t="s">
        <v>5765</v>
      </c>
      <c r="U1702">
        <v>558</v>
      </c>
      <c r="X1702">
        <v>5</v>
      </c>
      <c r="Y1702" t="s">
        <v>259</v>
      </c>
      <c r="AC1702" t="s">
        <v>177</v>
      </c>
      <c r="AD1702" t="s">
        <v>12602</v>
      </c>
      <c r="AE1702">
        <v>37700</v>
      </c>
      <c r="AF1702" t="s">
        <v>12734</v>
      </c>
      <c r="AJ1702">
        <v>685588432</v>
      </c>
      <c r="AK1702" t="s">
        <v>12735</v>
      </c>
      <c r="AL1702">
        <v>0</v>
      </c>
      <c r="AM1702">
        <v>0</v>
      </c>
    </row>
    <row r="1703" spans="1:39" customFormat="1" ht="12.75">
      <c r="A1703">
        <v>2942580</v>
      </c>
      <c r="B1703" t="s">
        <v>8786</v>
      </c>
      <c r="C1703" t="s">
        <v>692</v>
      </c>
      <c r="D1703">
        <v>2942580</v>
      </c>
      <c r="E1703" t="s">
        <v>169</v>
      </c>
      <c r="H1703" s="507">
        <v>41101</v>
      </c>
      <c r="I1703" t="s">
        <v>245</v>
      </c>
      <c r="J1703">
        <v>-11</v>
      </c>
      <c r="K1703" t="s">
        <v>8</v>
      </c>
      <c r="M1703" t="s">
        <v>3025</v>
      </c>
      <c r="N1703">
        <v>3290081</v>
      </c>
      <c r="O1703" t="s">
        <v>3078</v>
      </c>
      <c r="P1703" s="507">
        <v>44808</v>
      </c>
      <c r="Q1703" t="s">
        <v>187</v>
      </c>
      <c r="R1703" s="507">
        <v>44808</v>
      </c>
      <c r="T1703" t="s">
        <v>5765</v>
      </c>
      <c r="U1703">
        <v>500</v>
      </c>
      <c r="X1703">
        <v>5</v>
      </c>
      <c r="Y1703" t="s">
        <v>259</v>
      </c>
      <c r="AC1703" t="s">
        <v>177</v>
      </c>
      <c r="AD1703" t="s">
        <v>11160</v>
      </c>
      <c r="AE1703">
        <v>29480</v>
      </c>
      <c r="AF1703" t="s">
        <v>12736</v>
      </c>
      <c r="AJ1703">
        <v>781996726</v>
      </c>
      <c r="AK1703" t="s">
        <v>8787</v>
      </c>
      <c r="AL1703">
        <v>1</v>
      </c>
      <c r="AM1703">
        <v>0</v>
      </c>
    </row>
    <row r="1704" spans="1:39" customFormat="1" ht="12.75">
      <c r="A1704">
        <v>9320300</v>
      </c>
      <c r="B1704" t="s">
        <v>1343</v>
      </c>
      <c r="C1704" t="s">
        <v>772</v>
      </c>
      <c r="D1704">
        <v>9320300</v>
      </c>
      <c r="E1704" t="s">
        <v>166</v>
      </c>
      <c r="F1704" t="s">
        <v>166</v>
      </c>
      <c r="H1704" s="507">
        <v>38936</v>
      </c>
      <c r="I1704" t="s">
        <v>198</v>
      </c>
      <c r="J1704">
        <v>-17</v>
      </c>
      <c r="K1704" t="s">
        <v>8</v>
      </c>
      <c r="M1704" t="s">
        <v>170</v>
      </c>
      <c r="N1704">
        <v>8930490</v>
      </c>
      <c r="O1704" t="s">
        <v>732</v>
      </c>
      <c r="P1704" s="507">
        <v>44820</v>
      </c>
      <c r="Q1704" t="s">
        <v>187</v>
      </c>
      <c r="R1704" s="507">
        <v>42321</v>
      </c>
      <c r="T1704" t="s">
        <v>5765</v>
      </c>
      <c r="U1704">
        <v>841</v>
      </c>
      <c r="X1704">
        <v>8</v>
      </c>
      <c r="Y1704" t="s">
        <v>259</v>
      </c>
      <c r="AB1704" s="507">
        <v>44013</v>
      </c>
      <c r="AC1704" t="s">
        <v>177</v>
      </c>
      <c r="AD1704" t="s">
        <v>12737</v>
      </c>
      <c r="AE1704">
        <v>93350</v>
      </c>
      <c r="AF1704" t="s">
        <v>12738</v>
      </c>
      <c r="AI1704">
        <v>767369194</v>
      </c>
      <c r="AJ1704">
        <v>669532249</v>
      </c>
      <c r="AK1704" t="s">
        <v>4249</v>
      </c>
      <c r="AL1704">
        <v>0</v>
      </c>
      <c r="AM1704">
        <v>0</v>
      </c>
    </row>
    <row r="1705" spans="1:39" customFormat="1" ht="12.75">
      <c r="A1705">
        <v>3544817</v>
      </c>
      <c r="B1705" t="s">
        <v>1344</v>
      </c>
      <c r="C1705" t="s">
        <v>902</v>
      </c>
      <c r="D1705">
        <v>3544817</v>
      </c>
      <c r="E1705" t="s">
        <v>169</v>
      </c>
      <c r="H1705" s="507">
        <v>42375</v>
      </c>
      <c r="I1705" t="s">
        <v>169</v>
      </c>
      <c r="J1705">
        <v>-9</v>
      </c>
      <c r="K1705" t="s">
        <v>8</v>
      </c>
      <c r="M1705" t="s">
        <v>178</v>
      </c>
      <c r="N1705">
        <v>3350227</v>
      </c>
      <c r="O1705" t="s">
        <v>3056</v>
      </c>
      <c r="P1705" s="507">
        <v>44825</v>
      </c>
      <c r="Q1705" t="s">
        <v>187</v>
      </c>
      <c r="R1705" s="507">
        <v>44825</v>
      </c>
      <c r="T1705" t="s">
        <v>5765</v>
      </c>
      <c r="U1705">
        <v>500</v>
      </c>
      <c r="X1705">
        <v>5</v>
      </c>
      <c r="Y1705" t="s">
        <v>259</v>
      </c>
      <c r="AC1705" t="s">
        <v>177</v>
      </c>
      <c r="AD1705" t="s">
        <v>12739</v>
      </c>
      <c r="AE1705">
        <v>22490</v>
      </c>
      <c r="AF1705" t="s">
        <v>12740</v>
      </c>
      <c r="AJ1705">
        <v>631497796</v>
      </c>
      <c r="AK1705" t="s">
        <v>8788</v>
      </c>
      <c r="AL1705">
        <v>0</v>
      </c>
      <c r="AM1705">
        <v>0</v>
      </c>
    </row>
    <row r="1706" spans="1:39" customFormat="1" ht="12.75">
      <c r="A1706">
        <v>4115303</v>
      </c>
      <c r="B1706" t="s">
        <v>1344</v>
      </c>
      <c r="C1706" t="s">
        <v>2730</v>
      </c>
      <c r="D1706">
        <v>4115303</v>
      </c>
      <c r="E1706" t="s">
        <v>169</v>
      </c>
      <c r="F1706" t="s">
        <v>169</v>
      </c>
      <c r="H1706" s="507">
        <v>42794</v>
      </c>
      <c r="I1706" t="s">
        <v>169</v>
      </c>
      <c r="J1706">
        <v>-9</v>
      </c>
      <c r="K1706" t="s">
        <v>8</v>
      </c>
      <c r="M1706" t="s">
        <v>2783</v>
      </c>
      <c r="N1706">
        <v>4410697</v>
      </c>
      <c r="O1706" t="s">
        <v>2819</v>
      </c>
      <c r="P1706" s="507">
        <v>44819</v>
      </c>
      <c r="Q1706" t="s">
        <v>187</v>
      </c>
      <c r="R1706" s="507">
        <v>44573</v>
      </c>
      <c r="T1706" t="s">
        <v>5765</v>
      </c>
      <c r="U1706">
        <v>500</v>
      </c>
      <c r="X1706">
        <v>5</v>
      </c>
      <c r="Y1706" t="s">
        <v>259</v>
      </c>
      <c r="AC1706" t="s">
        <v>177</v>
      </c>
      <c r="AD1706" t="s">
        <v>9733</v>
      </c>
      <c r="AE1706">
        <v>41120</v>
      </c>
      <c r="AF1706" t="s">
        <v>12741</v>
      </c>
      <c r="AJ1706">
        <v>668780511</v>
      </c>
      <c r="AK1706" t="s">
        <v>7625</v>
      </c>
      <c r="AL1706">
        <v>0</v>
      </c>
      <c r="AM1706">
        <v>0</v>
      </c>
    </row>
    <row r="1707" spans="1:39" customFormat="1" ht="12.75">
      <c r="A1707">
        <v>3822837</v>
      </c>
      <c r="B1707" t="s">
        <v>1344</v>
      </c>
      <c r="C1707" t="s">
        <v>584</v>
      </c>
      <c r="D1707">
        <v>3822837</v>
      </c>
      <c r="E1707" t="s">
        <v>166</v>
      </c>
      <c r="F1707" t="s">
        <v>166</v>
      </c>
      <c r="H1707" s="507">
        <v>34922</v>
      </c>
      <c r="I1707" t="s">
        <v>167</v>
      </c>
      <c r="J1707">
        <v>-40</v>
      </c>
      <c r="K1707" t="s">
        <v>168</v>
      </c>
      <c r="M1707" t="s">
        <v>246</v>
      </c>
      <c r="N1707">
        <v>8940052</v>
      </c>
      <c r="O1707" t="s">
        <v>417</v>
      </c>
      <c r="P1707" s="507">
        <v>44824</v>
      </c>
      <c r="Q1707" t="s">
        <v>187</v>
      </c>
      <c r="R1707" s="507">
        <v>39402</v>
      </c>
      <c r="S1707" s="507">
        <v>44823</v>
      </c>
      <c r="T1707" t="s">
        <v>181</v>
      </c>
      <c r="U1707">
        <v>1616</v>
      </c>
      <c r="X1707">
        <v>16</v>
      </c>
      <c r="Y1707" t="s">
        <v>259</v>
      </c>
      <c r="AB1707" s="507">
        <v>44743</v>
      </c>
      <c r="AC1707" t="s">
        <v>177</v>
      </c>
      <c r="AD1707" t="s">
        <v>9793</v>
      </c>
      <c r="AE1707">
        <v>75009</v>
      </c>
      <c r="AF1707" t="s">
        <v>12742</v>
      </c>
      <c r="AJ1707">
        <v>627246080</v>
      </c>
      <c r="AK1707" t="s">
        <v>7626</v>
      </c>
      <c r="AL1707">
        <v>0</v>
      </c>
      <c r="AM1707">
        <v>0</v>
      </c>
    </row>
    <row r="1708" spans="1:39" customFormat="1" ht="12.75">
      <c r="A1708">
        <v>9153041</v>
      </c>
      <c r="B1708" t="s">
        <v>1344</v>
      </c>
      <c r="C1708" t="s">
        <v>8789</v>
      </c>
      <c r="D1708">
        <v>9153041</v>
      </c>
      <c r="E1708" t="s">
        <v>169</v>
      </c>
      <c r="H1708" s="507">
        <v>42541</v>
      </c>
      <c r="I1708" t="s">
        <v>169</v>
      </c>
      <c r="J1708">
        <v>-9</v>
      </c>
      <c r="K1708" t="s">
        <v>8</v>
      </c>
      <c r="M1708" t="s">
        <v>275</v>
      </c>
      <c r="N1708">
        <v>8911161</v>
      </c>
      <c r="O1708" t="s">
        <v>445</v>
      </c>
      <c r="P1708" s="507">
        <v>44816</v>
      </c>
      <c r="Q1708" t="s">
        <v>187</v>
      </c>
      <c r="R1708" s="507">
        <v>44816</v>
      </c>
      <c r="T1708" t="s">
        <v>5765</v>
      </c>
      <c r="U1708">
        <v>500</v>
      </c>
      <c r="X1708">
        <v>5</v>
      </c>
      <c r="Y1708" t="s">
        <v>259</v>
      </c>
      <c r="AC1708" t="s">
        <v>177</v>
      </c>
      <c r="AD1708" t="s">
        <v>12743</v>
      </c>
      <c r="AE1708">
        <v>91590</v>
      </c>
      <c r="AF1708" t="s">
        <v>12744</v>
      </c>
      <c r="AJ1708">
        <v>678955810</v>
      </c>
      <c r="AK1708" t="s">
        <v>8790</v>
      </c>
      <c r="AL1708">
        <v>0</v>
      </c>
      <c r="AM1708">
        <v>0</v>
      </c>
    </row>
    <row r="1709" spans="1:39" customFormat="1" ht="12.75">
      <c r="A1709">
        <v>8531563</v>
      </c>
      <c r="B1709" t="s">
        <v>1344</v>
      </c>
      <c r="C1709" t="s">
        <v>563</v>
      </c>
      <c r="D1709">
        <v>8531563</v>
      </c>
      <c r="E1709" t="s">
        <v>169</v>
      </c>
      <c r="H1709" s="507">
        <v>41150</v>
      </c>
      <c r="I1709" t="s">
        <v>245</v>
      </c>
      <c r="J1709">
        <v>-11</v>
      </c>
      <c r="K1709" t="s">
        <v>8</v>
      </c>
      <c r="M1709" t="s">
        <v>208</v>
      </c>
      <c r="N1709">
        <v>12850171</v>
      </c>
      <c r="O1709" t="s">
        <v>2289</v>
      </c>
      <c r="P1709" s="507">
        <v>44813</v>
      </c>
      <c r="Q1709" t="s">
        <v>187</v>
      </c>
      <c r="R1709" s="507">
        <v>44813</v>
      </c>
      <c r="T1709" t="s">
        <v>5765</v>
      </c>
      <c r="U1709">
        <v>500</v>
      </c>
      <c r="X1709">
        <v>5</v>
      </c>
      <c r="Y1709" t="s">
        <v>259</v>
      </c>
      <c r="AC1709" t="s">
        <v>177</v>
      </c>
      <c r="AD1709" t="s">
        <v>12745</v>
      </c>
      <c r="AE1709">
        <v>85260</v>
      </c>
      <c r="AF1709" t="s">
        <v>12746</v>
      </c>
      <c r="AJ1709">
        <v>648962387</v>
      </c>
      <c r="AK1709" t="s">
        <v>9493</v>
      </c>
      <c r="AL1709">
        <v>0</v>
      </c>
      <c r="AM1709">
        <v>0</v>
      </c>
    </row>
    <row r="1710" spans="1:39" customFormat="1" ht="12.75">
      <c r="A1710">
        <v>9150608</v>
      </c>
      <c r="B1710" t="s">
        <v>5942</v>
      </c>
      <c r="C1710" t="s">
        <v>2465</v>
      </c>
      <c r="D1710">
        <v>9150608</v>
      </c>
      <c r="E1710" t="s">
        <v>169</v>
      </c>
      <c r="F1710" t="s">
        <v>169</v>
      </c>
      <c r="H1710" s="507">
        <v>42368</v>
      </c>
      <c r="I1710" t="s">
        <v>169</v>
      </c>
      <c r="J1710">
        <v>-9</v>
      </c>
      <c r="K1710" t="s">
        <v>8</v>
      </c>
      <c r="M1710" t="s">
        <v>275</v>
      </c>
      <c r="N1710">
        <v>8911050</v>
      </c>
      <c r="O1710" t="s">
        <v>688</v>
      </c>
      <c r="P1710" s="507">
        <v>44839</v>
      </c>
      <c r="Q1710" t="s">
        <v>187</v>
      </c>
      <c r="R1710" s="507">
        <v>44471</v>
      </c>
      <c r="T1710" t="s">
        <v>5765</v>
      </c>
      <c r="U1710">
        <v>500</v>
      </c>
      <c r="X1710">
        <v>5</v>
      </c>
      <c r="Y1710" t="s">
        <v>259</v>
      </c>
      <c r="AC1710" t="s">
        <v>177</v>
      </c>
      <c r="AD1710" t="s">
        <v>12747</v>
      </c>
      <c r="AE1710">
        <v>91640</v>
      </c>
      <c r="AF1710" t="s">
        <v>12748</v>
      </c>
      <c r="AK1710" t="s">
        <v>6975</v>
      </c>
      <c r="AL1710">
        <v>0</v>
      </c>
      <c r="AM1710">
        <v>0</v>
      </c>
    </row>
    <row r="1711" spans="1:39" customFormat="1" ht="12.75">
      <c r="A1711">
        <v>9463808</v>
      </c>
      <c r="B1711" t="s">
        <v>8791</v>
      </c>
      <c r="C1711" t="s">
        <v>545</v>
      </c>
      <c r="D1711">
        <v>9463808</v>
      </c>
      <c r="E1711" t="s">
        <v>166</v>
      </c>
      <c r="H1711" s="507">
        <v>43047</v>
      </c>
      <c r="I1711" t="s">
        <v>169</v>
      </c>
      <c r="J1711">
        <v>-9</v>
      </c>
      <c r="K1711" t="s">
        <v>8</v>
      </c>
      <c r="M1711" t="s">
        <v>246</v>
      </c>
      <c r="N1711">
        <v>8940894</v>
      </c>
      <c r="O1711" t="s">
        <v>394</v>
      </c>
      <c r="P1711" s="507">
        <v>44807</v>
      </c>
      <c r="Q1711" t="s">
        <v>187</v>
      </c>
      <c r="R1711" s="507">
        <v>44807</v>
      </c>
      <c r="S1711" s="507">
        <v>44807</v>
      </c>
      <c r="T1711" t="s">
        <v>181</v>
      </c>
      <c r="U1711">
        <v>500</v>
      </c>
      <c r="X1711">
        <v>5</v>
      </c>
      <c r="Y1711" t="s">
        <v>259</v>
      </c>
      <c r="AC1711" t="s">
        <v>177</v>
      </c>
      <c r="AD1711" t="s">
        <v>12749</v>
      </c>
      <c r="AE1711">
        <v>94490</v>
      </c>
      <c r="AF1711" t="s">
        <v>12750</v>
      </c>
      <c r="AJ1711">
        <v>664115261</v>
      </c>
      <c r="AK1711" t="s">
        <v>8792</v>
      </c>
      <c r="AL1711">
        <v>0</v>
      </c>
      <c r="AM1711">
        <v>0</v>
      </c>
    </row>
    <row r="1712" spans="1:39" customFormat="1" ht="12.75">
      <c r="A1712">
        <v>4114165</v>
      </c>
      <c r="B1712" t="s">
        <v>7627</v>
      </c>
      <c r="C1712" t="s">
        <v>7628</v>
      </c>
      <c r="D1712">
        <v>4114165</v>
      </c>
      <c r="E1712" t="s">
        <v>166</v>
      </c>
      <c r="F1712" t="s">
        <v>166</v>
      </c>
      <c r="H1712" s="507">
        <v>39653</v>
      </c>
      <c r="I1712" t="s">
        <v>200</v>
      </c>
      <c r="J1712">
        <v>-15</v>
      </c>
      <c r="K1712" t="s">
        <v>168</v>
      </c>
      <c r="M1712" t="s">
        <v>2783</v>
      </c>
      <c r="N1712">
        <v>4410083</v>
      </c>
      <c r="O1712" t="s">
        <v>2862</v>
      </c>
      <c r="P1712" s="507">
        <v>44792</v>
      </c>
      <c r="Q1712" t="s">
        <v>187</v>
      </c>
      <c r="R1712" s="507">
        <v>43729</v>
      </c>
      <c r="S1712" s="507">
        <v>44776</v>
      </c>
      <c r="T1712" t="s">
        <v>181</v>
      </c>
      <c r="U1712">
        <v>1036</v>
      </c>
      <c r="X1712">
        <v>10</v>
      </c>
      <c r="Y1712" t="s">
        <v>259</v>
      </c>
      <c r="AC1712" t="s">
        <v>177</v>
      </c>
      <c r="AD1712" t="s">
        <v>12751</v>
      </c>
      <c r="AE1712">
        <v>41100</v>
      </c>
      <c r="AF1712" t="s">
        <v>12752</v>
      </c>
      <c r="AJ1712">
        <v>614056085</v>
      </c>
      <c r="AK1712" t="s">
        <v>7629</v>
      </c>
      <c r="AL1712">
        <v>0</v>
      </c>
      <c r="AM1712">
        <v>1</v>
      </c>
    </row>
    <row r="1713" spans="1:39" customFormat="1" ht="12.75">
      <c r="A1713">
        <v>5328205</v>
      </c>
      <c r="B1713" t="s">
        <v>6800</v>
      </c>
      <c r="C1713" t="s">
        <v>671</v>
      </c>
      <c r="D1713">
        <v>5328205</v>
      </c>
      <c r="E1713" t="s">
        <v>166</v>
      </c>
      <c r="F1713" t="s">
        <v>169</v>
      </c>
      <c r="H1713" s="507">
        <v>41328</v>
      </c>
      <c r="I1713" t="s">
        <v>251</v>
      </c>
      <c r="J1713">
        <v>-10</v>
      </c>
      <c r="K1713" t="s">
        <v>8</v>
      </c>
      <c r="M1713" t="s">
        <v>2155</v>
      </c>
      <c r="N1713">
        <v>12530017</v>
      </c>
      <c r="O1713" t="s">
        <v>6240</v>
      </c>
      <c r="P1713" s="507">
        <v>44753</v>
      </c>
      <c r="Q1713" t="s">
        <v>187</v>
      </c>
      <c r="R1713" s="507">
        <v>44458</v>
      </c>
      <c r="T1713" t="s">
        <v>5765</v>
      </c>
      <c r="U1713">
        <v>500</v>
      </c>
      <c r="X1713">
        <v>5</v>
      </c>
      <c r="Y1713" t="s">
        <v>259</v>
      </c>
      <c r="AC1713" t="s">
        <v>177</v>
      </c>
      <c r="AD1713" t="s">
        <v>10654</v>
      </c>
      <c r="AE1713">
        <v>53500</v>
      </c>
      <c r="AF1713" t="s">
        <v>12753</v>
      </c>
      <c r="AJ1713" t="s">
        <v>6801</v>
      </c>
      <c r="AK1713" t="s">
        <v>6802</v>
      </c>
      <c r="AL1713">
        <v>0</v>
      </c>
      <c r="AM1713">
        <v>0</v>
      </c>
    </row>
    <row r="1714" spans="1:39" customFormat="1" ht="12.75">
      <c r="A1714">
        <v>4940019</v>
      </c>
      <c r="B1714" t="s">
        <v>3882</v>
      </c>
      <c r="C1714" t="s">
        <v>6362</v>
      </c>
      <c r="D1714">
        <v>4940019</v>
      </c>
      <c r="E1714" t="s">
        <v>166</v>
      </c>
      <c r="F1714" t="s">
        <v>166</v>
      </c>
      <c r="H1714" s="507">
        <v>40917</v>
      </c>
      <c r="I1714" t="s">
        <v>245</v>
      </c>
      <c r="J1714">
        <v>-11</v>
      </c>
      <c r="K1714" t="s">
        <v>168</v>
      </c>
      <c r="M1714" t="s">
        <v>236</v>
      </c>
      <c r="N1714">
        <v>12490120</v>
      </c>
      <c r="O1714" t="s">
        <v>2216</v>
      </c>
      <c r="P1714" s="507">
        <v>44782</v>
      </c>
      <c r="Q1714" t="s">
        <v>187</v>
      </c>
      <c r="R1714" s="507">
        <v>43743</v>
      </c>
      <c r="T1714" t="s">
        <v>5765</v>
      </c>
      <c r="U1714">
        <v>503</v>
      </c>
      <c r="X1714">
        <v>5</v>
      </c>
      <c r="Y1714" t="s">
        <v>259</v>
      </c>
      <c r="AC1714" t="s">
        <v>177</v>
      </c>
      <c r="AD1714" t="s">
        <v>10075</v>
      </c>
      <c r="AE1714">
        <v>49450</v>
      </c>
      <c r="AF1714" t="s">
        <v>12754</v>
      </c>
      <c r="AJ1714">
        <v>676978623</v>
      </c>
      <c r="AK1714" t="s">
        <v>4940</v>
      </c>
      <c r="AL1714">
        <v>0</v>
      </c>
      <c r="AM1714">
        <v>0</v>
      </c>
    </row>
    <row r="1715" spans="1:39" customFormat="1" ht="12.75">
      <c r="A1715">
        <v>287439</v>
      </c>
      <c r="B1715" t="s">
        <v>193</v>
      </c>
      <c r="C1715" t="s">
        <v>501</v>
      </c>
      <c r="D1715">
        <v>287439</v>
      </c>
      <c r="E1715" t="s">
        <v>166</v>
      </c>
      <c r="F1715" t="s">
        <v>166</v>
      </c>
      <c r="H1715" s="507">
        <v>26180</v>
      </c>
      <c r="I1715" t="s">
        <v>367</v>
      </c>
      <c r="J1715">
        <v>-60</v>
      </c>
      <c r="K1715" t="s">
        <v>168</v>
      </c>
      <c r="M1715" t="s">
        <v>231</v>
      </c>
      <c r="N1715">
        <v>4280004</v>
      </c>
      <c r="O1715" t="s">
        <v>3555</v>
      </c>
      <c r="P1715" s="507">
        <v>44748</v>
      </c>
      <c r="Q1715" t="s">
        <v>187</v>
      </c>
      <c r="R1715" s="507">
        <v>37432</v>
      </c>
      <c r="S1715" s="507">
        <v>44455</v>
      </c>
      <c r="T1715" t="s">
        <v>7255</v>
      </c>
      <c r="U1715">
        <v>2341</v>
      </c>
      <c r="V1715" t="s">
        <v>172</v>
      </c>
      <c r="W1715">
        <v>396</v>
      </c>
      <c r="X1715" t="s">
        <v>173</v>
      </c>
      <c r="Y1715" t="s">
        <v>259</v>
      </c>
      <c r="AC1715" t="s">
        <v>177</v>
      </c>
      <c r="AD1715" t="s">
        <v>11303</v>
      </c>
      <c r="AE1715">
        <v>28190</v>
      </c>
      <c r="AF1715" t="s">
        <v>12755</v>
      </c>
      <c r="AI1715">
        <v>237232509</v>
      </c>
      <c r="AJ1715">
        <v>623401584</v>
      </c>
      <c r="AK1715" t="s">
        <v>7630</v>
      </c>
      <c r="AL1715">
        <v>0</v>
      </c>
      <c r="AM1715">
        <v>0</v>
      </c>
    </row>
    <row r="1716" spans="1:39" customFormat="1" ht="12.75">
      <c r="A1716">
        <v>5328822</v>
      </c>
      <c r="B1716" t="s">
        <v>193</v>
      </c>
      <c r="C1716" t="s">
        <v>902</v>
      </c>
      <c r="D1716">
        <v>5328822</v>
      </c>
      <c r="E1716" t="s">
        <v>169</v>
      </c>
      <c r="H1716" s="507">
        <v>41717</v>
      </c>
      <c r="I1716" t="s">
        <v>169</v>
      </c>
      <c r="J1716">
        <v>-9</v>
      </c>
      <c r="K1716" t="s">
        <v>8</v>
      </c>
      <c r="M1716" t="s">
        <v>2155</v>
      </c>
      <c r="N1716">
        <v>12530036</v>
      </c>
      <c r="O1716" t="s">
        <v>6246</v>
      </c>
      <c r="P1716" s="507">
        <v>44831</v>
      </c>
      <c r="Q1716" t="s">
        <v>187</v>
      </c>
      <c r="R1716" s="507">
        <v>44831</v>
      </c>
      <c r="T1716" t="s">
        <v>5765</v>
      </c>
      <c r="U1716">
        <v>500</v>
      </c>
      <c r="X1716">
        <v>5</v>
      </c>
      <c r="Y1716" t="s">
        <v>259</v>
      </c>
      <c r="AC1716" t="s">
        <v>177</v>
      </c>
      <c r="AD1716" t="s">
        <v>12756</v>
      </c>
      <c r="AE1716">
        <v>53440</v>
      </c>
      <c r="AF1716" t="s">
        <v>12757</v>
      </c>
      <c r="AI1716">
        <v>642069773</v>
      </c>
      <c r="AJ1716">
        <v>648372893</v>
      </c>
      <c r="AK1716" t="s">
        <v>12758</v>
      </c>
      <c r="AL1716">
        <v>0</v>
      </c>
      <c r="AM1716">
        <v>0</v>
      </c>
    </row>
    <row r="1717" spans="1:39" customFormat="1" ht="12.75">
      <c r="A1717">
        <v>2221919</v>
      </c>
      <c r="B1717" t="s">
        <v>12759</v>
      </c>
      <c r="C1717" t="s">
        <v>760</v>
      </c>
      <c r="D1717">
        <v>2221919</v>
      </c>
      <c r="E1717" t="s">
        <v>169</v>
      </c>
      <c r="H1717" s="507">
        <v>42039</v>
      </c>
      <c r="I1717" t="s">
        <v>169</v>
      </c>
      <c r="J1717">
        <v>-9</v>
      </c>
      <c r="K1717" t="s">
        <v>8</v>
      </c>
      <c r="M1717" t="s">
        <v>215</v>
      </c>
      <c r="N1717">
        <v>3220139</v>
      </c>
      <c r="O1717" t="s">
        <v>3447</v>
      </c>
      <c r="P1717" s="507">
        <v>44837</v>
      </c>
      <c r="Q1717" t="s">
        <v>187</v>
      </c>
      <c r="R1717" s="507">
        <v>44837</v>
      </c>
      <c r="T1717" t="s">
        <v>5765</v>
      </c>
      <c r="U1717">
        <v>500</v>
      </c>
      <c r="X1717">
        <v>5</v>
      </c>
      <c r="Y1717" t="s">
        <v>259</v>
      </c>
      <c r="AC1717" t="s">
        <v>177</v>
      </c>
      <c r="AD1717" t="s">
        <v>12760</v>
      </c>
      <c r="AE1717">
        <v>22400</v>
      </c>
      <c r="AF1717" t="s">
        <v>12761</v>
      </c>
      <c r="AJ1717">
        <v>662051330</v>
      </c>
      <c r="AK1717" t="s">
        <v>12762</v>
      </c>
      <c r="AL1717">
        <v>0</v>
      </c>
      <c r="AM1717">
        <v>0</v>
      </c>
    </row>
    <row r="1718" spans="1:39" customFormat="1" ht="12.75">
      <c r="A1718">
        <v>3734501</v>
      </c>
      <c r="B1718" t="s">
        <v>12763</v>
      </c>
      <c r="C1718" t="s">
        <v>650</v>
      </c>
      <c r="D1718">
        <v>3734501</v>
      </c>
      <c r="E1718" t="s">
        <v>169</v>
      </c>
      <c r="H1718" s="507">
        <v>41504</v>
      </c>
      <c r="I1718" t="s">
        <v>251</v>
      </c>
      <c r="J1718">
        <v>-10</v>
      </c>
      <c r="K1718" t="s">
        <v>8</v>
      </c>
      <c r="M1718" t="s">
        <v>175</v>
      </c>
      <c r="N1718">
        <v>4370349</v>
      </c>
      <c r="O1718" t="s">
        <v>2778</v>
      </c>
      <c r="P1718" s="507">
        <v>44842</v>
      </c>
      <c r="Q1718" t="s">
        <v>187</v>
      </c>
      <c r="R1718" s="507">
        <v>44842</v>
      </c>
      <c r="T1718" t="s">
        <v>5765</v>
      </c>
      <c r="U1718">
        <v>500</v>
      </c>
      <c r="X1718">
        <v>5</v>
      </c>
      <c r="Y1718" t="s">
        <v>259</v>
      </c>
      <c r="AC1718" t="s">
        <v>174</v>
      </c>
      <c r="AD1718" t="s">
        <v>12764</v>
      </c>
      <c r="AE1718">
        <v>37260</v>
      </c>
      <c r="AF1718" t="s">
        <v>12765</v>
      </c>
      <c r="AJ1718">
        <v>688464354</v>
      </c>
      <c r="AK1718" t="s">
        <v>12766</v>
      </c>
      <c r="AL1718">
        <v>0</v>
      </c>
      <c r="AM1718">
        <v>0</v>
      </c>
    </row>
    <row r="1719" spans="1:39" customFormat="1" ht="12.75">
      <c r="A1719">
        <v>2816591</v>
      </c>
      <c r="B1719" t="s">
        <v>12767</v>
      </c>
      <c r="C1719" t="s">
        <v>430</v>
      </c>
      <c r="D1719">
        <v>2816591</v>
      </c>
      <c r="E1719" t="s">
        <v>169</v>
      </c>
      <c r="H1719" s="507">
        <v>41236</v>
      </c>
      <c r="I1719" t="s">
        <v>245</v>
      </c>
      <c r="J1719">
        <v>-11</v>
      </c>
      <c r="K1719" t="s">
        <v>8</v>
      </c>
      <c r="M1719" t="s">
        <v>231</v>
      </c>
      <c r="N1719">
        <v>4280005</v>
      </c>
      <c r="O1719" t="s">
        <v>2844</v>
      </c>
      <c r="P1719" s="507">
        <v>44846</v>
      </c>
      <c r="Q1719" t="s">
        <v>187</v>
      </c>
      <c r="R1719" s="507">
        <v>44846</v>
      </c>
      <c r="T1719" t="s">
        <v>5765</v>
      </c>
      <c r="U1719">
        <v>500</v>
      </c>
      <c r="X1719">
        <v>5</v>
      </c>
      <c r="Y1719" t="s">
        <v>259</v>
      </c>
      <c r="AC1719" t="s">
        <v>177</v>
      </c>
      <c r="AD1719" t="s">
        <v>12768</v>
      </c>
      <c r="AE1719">
        <v>28200</v>
      </c>
      <c r="AF1719" t="s">
        <v>12769</v>
      </c>
      <c r="AG1719" t="s">
        <v>12770</v>
      </c>
      <c r="AI1719">
        <v>630517939</v>
      </c>
      <c r="AJ1719">
        <v>681322043</v>
      </c>
      <c r="AK1719" t="s">
        <v>12771</v>
      </c>
      <c r="AL1719">
        <v>0</v>
      </c>
      <c r="AM1719">
        <v>0</v>
      </c>
    </row>
    <row r="1720" spans="1:39" customFormat="1" ht="12.75">
      <c r="A1720">
        <v>8531592</v>
      </c>
      <c r="B1720" t="s">
        <v>9494</v>
      </c>
      <c r="C1720" t="s">
        <v>695</v>
      </c>
      <c r="D1720">
        <v>8531592</v>
      </c>
      <c r="E1720" t="s">
        <v>169</v>
      </c>
      <c r="H1720" s="507">
        <v>41104</v>
      </c>
      <c r="I1720" t="s">
        <v>245</v>
      </c>
      <c r="J1720">
        <v>-11</v>
      </c>
      <c r="K1720" t="s">
        <v>8</v>
      </c>
      <c r="M1720" t="s">
        <v>208</v>
      </c>
      <c r="N1720">
        <v>12850069</v>
      </c>
      <c r="O1720" t="s">
        <v>2189</v>
      </c>
      <c r="P1720" s="507">
        <v>44816</v>
      </c>
      <c r="Q1720" t="s">
        <v>187</v>
      </c>
      <c r="R1720" s="507">
        <v>44816</v>
      </c>
      <c r="T1720" t="s">
        <v>5765</v>
      </c>
      <c r="U1720">
        <v>500</v>
      </c>
      <c r="X1720">
        <v>5</v>
      </c>
      <c r="Y1720" t="s">
        <v>259</v>
      </c>
      <c r="AC1720" t="s">
        <v>177</v>
      </c>
      <c r="AD1720" t="s">
        <v>9982</v>
      </c>
      <c r="AE1720">
        <v>85700</v>
      </c>
      <c r="AF1720" t="s">
        <v>12772</v>
      </c>
      <c r="AJ1720">
        <v>602318873</v>
      </c>
      <c r="AK1720" t="s">
        <v>9495</v>
      </c>
      <c r="AL1720">
        <v>0</v>
      </c>
      <c r="AM1720">
        <v>0</v>
      </c>
    </row>
    <row r="1721" spans="1:39" customFormat="1" ht="12.75">
      <c r="A1721">
        <v>1316423</v>
      </c>
      <c r="B1721" t="s">
        <v>1345</v>
      </c>
      <c r="C1721" t="s">
        <v>1346</v>
      </c>
      <c r="D1721">
        <v>1316423</v>
      </c>
      <c r="E1721" t="s">
        <v>166</v>
      </c>
      <c r="F1721" t="s">
        <v>166</v>
      </c>
      <c r="H1721" s="507">
        <v>32694</v>
      </c>
      <c r="I1721" t="s">
        <v>167</v>
      </c>
      <c r="J1721">
        <v>-40</v>
      </c>
      <c r="K1721" t="s">
        <v>8</v>
      </c>
      <c r="M1721" t="s">
        <v>238</v>
      </c>
      <c r="N1721">
        <v>8780496</v>
      </c>
      <c r="O1721" t="s">
        <v>270</v>
      </c>
      <c r="P1721" s="507">
        <v>44826</v>
      </c>
      <c r="Q1721" t="s">
        <v>187</v>
      </c>
      <c r="R1721" s="507">
        <v>41165</v>
      </c>
      <c r="S1721" s="507">
        <v>44091</v>
      </c>
      <c r="T1721" t="s">
        <v>7255</v>
      </c>
      <c r="U1721">
        <v>1633</v>
      </c>
      <c r="V1721" t="s">
        <v>172</v>
      </c>
      <c r="W1721">
        <v>233</v>
      </c>
      <c r="X1721" t="s">
        <v>173</v>
      </c>
      <c r="Y1721" t="s">
        <v>259</v>
      </c>
      <c r="AB1721" s="507">
        <v>44013</v>
      </c>
      <c r="AC1721" t="s">
        <v>337</v>
      </c>
      <c r="AD1721" t="s">
        <v>10501</v>
      </c>
      <c r="AE1721">
        <v>92400</v>
      </c>
      <c r="AF1721" t="s">
        <v>12773</v>
      </c>
      <c r="AJ1721">
        <v>667247266</v>
      </c>
      <c r="AK1721" t="s">
        <v>4250</v>
      </c>
      <c r="AL1721">
        <v>0</v>
      </c>
      <c r="AM1721">
        <v>0</v>
      </c>
    </row>
    <row r="1722" spans="1:39" customFormat="1" ht="12.75">
      <c r="A1722">
        <v>9153692</v>
      </c>
      <c r="B1722" t="s">
        <v>12774</v>
      </c>
      <c r="C1722" t="s">
        <v>12775</v>
      </c>
      <c r="D1722">
        <v>9153692</v>
      </c>
      <c r="E1722" t="s">
        <v>169</v>
      </c>
      <c r="H1722" s="507">
        <v>41785</v>
      </c>
      <c r="I1722" t="s">
        <v>169</v>
      </c>
      <c r="J1722">
        <v>-9</v>
      </c>
      <c r="K1722" t="s">
        <v>8</v>
      </c>
      <c r="M1722" t="s">
        <v>275</v>
      </c>
      <c r="N1722">
        <v>8911465</v>
      </c>
      <c r="O1722" t="s">
        <v>3615</v>
      </c>
      <c r="P1722" s="507">
        <v>44847</v>
      </c>
      <c r="Q1722" t="s">
        <v>187</v>
      </c>
      <c r="R1722" s="507">
        <v>44847</v>
      </c>
      <c r="T1722" t="s">
        <v>5765</v>
      </c>
      <c r="U1722">
        <v>500</v>
      </c>
      <c r="X1722">
        <v>5</v>
      </c>
      <c r="Y1722" t="s">
        <v>259</v>
      </c>
      <c r="AC1722" t="s">
        <v>177</v>
      </c>
      <c r="AD1722" t="s">
        <v>12121</v>
      </c>
      <c r="AE1722">
        <v>91350</v>
      </c>
      <c r="AF1722" t="s">
        <v>12776</v>
      </c>
      <c r="AJ1722">
        <v>660548693</v>
      </c>
      <c r="AK1722" t="s">
        <v>3987</v>
      </c>
      <c r="AL1722">
        <v>0</v>
      </c>
      <c r="AM1722">
        <v>0</v>
      </c>
    </row>
    <row r="1723" spans="1:39" customFormat="1" ht="12.75">
      <c r="A1723">
        <v>8531834</v>
      </c>
      <c r="B1723" t="s">
        <v>12777</v>
      </c>
      <c r="C1723" t="s">
        <v>1182</v>
      </c>
      <c r="D1723">
        <v>8531834</v>
      </c>
      <c r="E1723" t="s">
        <v>169</v>
      </c>
      <c r="H1723" s="507">
        <v>42787</v>
      </c>
      <c r="I1723" t="s">
        <v>169</v>
      </c>
      <c r="J1723">
        <v>-9</v>
      </c>
      <c r="K1723" t="s">
        <v>8</v>
      </c>
      <c r="M1723" t="s">
        <v>208</v>
      </c>
      <c r="N1723">
        <v>12850028</v>
      </c>
      <c r="O1723" t="s">
        <v>2166</v>
      </c>
      <c r="P1723" s="507">
        <v>44831</v>
      </c>
      <c r="Q1723" t="s">
        <v>187</v>
      </c>
      <c r="R1723" s="507">
        <v>44831</v>
      </c>
      <c r="T1723" t="s">
        <v>5765</v>
      </c>
      <c r="U1723">
        <v>500</v>
      </c>
      <c r="X1723">
        <v>5</v>
      </c>
      <c r="Y1723" t="s">
        <v>259</v>
      </c>
      <c r="AC1723" t="s">
        <v>177</v>
      </c>
      <c r="AD1723" t="s">
        <v>11355</v>
      </c>
      <c r="AE1723">
        <v>85190</v>
      </c>
      <c r="AF1723" t="s">
        <v>12778</v>
      </c>
      <c r="AJ1723">
        <v>626290198</v>
      </c>
      <c r="AK1723" t="s">
        <v>12779</v>
      </c>
      <c r="AL1723">
        <v>0</v>
      </c>
      <c r="AM1723">
        <v>0</v>
      </c>
    </row>
    <row r="1724" spans="1:39" customFormat="1" ht="12.75">
      <c r="A1724">
        <v>3734242</v>
      </c>
      <c r="B1724" t="s">
        <v>8793</v>
      </c>
      <c r="C1724" t="s">
        <v>1266</v>
      </c>
      <c r="D1724">
        <v>3734242</v>
      </c>
      <c r="E1724" t="s">
        <v>169</v>
      </c>
      <c r="H1724" s="507">
        <v>42077</v>
      </c>
      <c r="I1724" t="s">
        <v>169</v>
      </c>
      <c r="J1724">
        <v>-9</v>
      </c>
      <c r="K1724" t="s">
        <v>8</v>
      </c>
      <c r="M1724" t="s">
        <v>175</v>
      </c>
      <c r="N1724">
        <v>4370439</v>
      </c>
      <c r="O1724" t="s">
        <v>2825</v>
      </c>
      <c r="P1724" s="507">
        <v>44826</v>
      </c>
      <c r="Q1724" t="s">
        <v>187</v>
      </c>
      <c r="R1724" s="507">
        <v>44826</v>
      </c>
      <c r="T1724" t="s">
        <v>5765</v>
      </c>
      <c r="U1724">
        <v>500</v>
      </c>
      <c r="X1724">
        <v>5</v>
      </c>
      <c r="Y1724" t="s">
        <v>259</v>
      </c>
      <c r="AC1724" t="s">
        <v>177</v>
      </c>
      <c r="AD1724" t="s">
        <v>12602</v>
      </c>
      <c r="AE1724">
        <v>37700</v>
      </c>
      <c r="AF1724" t="s">
        <v>12780</v>
      </c>
      <c r="AJ1724">
        <v>637593401</v>
      </c>
      <c r="AK1724" t="s">
        <v>8794</v>
      </c>
      <c r="AL1724">
        <v>0</v>
      </c>
      <c r="AM1724">
        <v>0</v>
      </c>
    </row>
    <row r="1725" spans="1:39" customFormat="1" ht="12.75">
      <c r="A1725">
        <v>3545055</v>
      </c>
      <c r="B1725" t="s">
        <v>12781</v>
      </c>
      <c r="C1725" t="s">
        <v>739</v>
      </c>
      <c r="D1725">
        <v>3545055</v>
      </c>
      <c r="E1725" t="s">
        <v>169</v>
      </c>
      <c r="H1725" s="507">
        <v>41001</v>
      </c>
      <c r="I1725" t="s">
        <v>245</v>
      </c>
      <c r="J1725">
        <v>-11</v>
      </c>
      <c r="K1725" t="s">
        <v>8</v>
      </c>
      <c r="M1725" t="s">
        <v>178</v>
      </c>
      <c r="N1725">
        <v>3350224</v>
      </c>
      <c r="O1725" t="s">
        <v>3113</v>
      </c>
      <c r="P1725" s="507">
        <v>44837</v>
      </c>
      <c r="Q1725" t="s">
        <v>187</v>
      </c>
      <c r="R1725" s="507">
        <v>44837</v>
      </c>
      <c r="T1725" t="s">
        <v>5765</v>
      </c>
      <c r="U1725">
        <v>500</v>
      </c>
      <c r="X1725">
        <v>5</v>
      </c>
      <c r="Y1725" t="s">
        <v>259</v>
      </c>
      <c r="AC1725" t="s">
        <v>177</v>
      </c>
      <c r="AD1725" t="s">
        <v>6279</v>
      </c>
      <c r="AE1725">
        <v>44590</v>
      </c>
      <c r="AF1725" t="s">
        <v>12782</v>
      </c>
      <c r="AJ1725">
        <v>663851436</v>
      </c>
      <c r="AK1725" t="s">
        <v>12783</v>
      </c>
      <c r="AL1725">
        <v>0</v>
      </c>
      <c r="AM1725">
        <v>0</v>
      </c>
    </row>
    <row r="1726" spans="1:39" customFormat="1" ht="12.75">
      <c r="A1726">
        <v>5321586</v>
      </c>
      <c r="B1726" t="s">
        <v>1347</v>
      </c>
      <c r="C1726" t="s">
        <v>1148</v>
      </c>
      <c r="D1726">
        <v>5321586</v>
      </c>
      <c r="E1726" t="s">
        <v>166</v>
      </c>
      <c r="F1726" t="s">
        <v>166</v>
      </c>
      <c r="H1726" s="507">
        <v>36894</v>
      </c>
      <c r="I1726" t="s">
        <v>167</v>
      </c>
      <c r="J1726">
        <v>-40</v>
      </c>
      <c r="K1726" t="s">
        <v>168</v>
      </c>
      <c r="M1726" t="s">
        <v>178</v>
      </c>
      <c r="N1726">
        <v>3350021</v>
      </c>
      <c r="O1726" t="s">
        <v>3057</v>
      </c>
      <c r="P1726" s="507">
        <v>44754</v>
      </c>
      <c r="Q1726" t="s">
        <v>187</v>
      </c>
      <c r="R1726" s="507">
        <v>39854</v>
      </c>
      <c r="S1726" s="507">
        <v>44747</v>
      </c>
      <c r="T1726" t="s">
        <v>181</v>
      </c>
      <c r="U1726">
        <v>1898</v>
      </c>
      <c r="X1726">
        <v>18</v>
      </c>
      <c r="Y1726" t="s">
        <v>259</v>
      </c>
      <c r="AB1726" s="507">
        <v>43282</v>
      </c>
      <c r="AC1726" t="s">
        <v>177</v>
      </c>
      <c r="AD1726" t="s">
        <v>12784</v>
      </c>
      <c r="AE1726">
        <v>53410</v>
      </c>
      <c r="AF1726" t="s">
        <v>12785</v>
      </c>
      <c r="AK1726" t="s">
        <v>7632</v>
      </c>
      <c r="AL1726">
        <v>0</v>
      </c>
      <c r="AM1726">
        <v>0</v>
      </c>
    </row>
    <row r="1727" spans="1:39" customFormat="1" ht="12.75">
      <c r="A1727">
        <v>9141194</v>
      </c>
      <c r="B1727" t="s">
        <v>3405</v>
      </c>
      <c r="C1727" t="s">
        <v>432</v>
      </c>
      <c r="D1727">
        <v>9141194</v>
      </c>
      <c r="E1727" t="s">
        <v>166</v>
      </c>
      <c r="F1727" t="s">
        <v>166</v>
      </c>
      <c r="H1727" s="507">
        <v>38201</v>
      </c>
      <c r="I1727" t="s">
        <v>7238</v>
      </c>
      <c r="J1727">
        <v>-19</v>
      </c>
      <c r="K1727" t="s">
        <v>168</v>
      </c>
      <c r="M1727" t="s">
        <v>275</v>
      </c>
      <c r="N1727">
        <v>8910042</v>
      </c>
      <c r="O1727" t="s">
        <v>309</v>
      </c>
      <c r="P1727" s="507">
        <v>44819</v>
      </c>
      <c r="Q1727" t="s">
        <v>187</v>
      </c>
      <c r="R1727" s="507">
        <v>41536</v>
      </c>
      <c r="S1727" s="507">
        <v>44789</v>
      </c>
      <c r="T1727" t="s">
        <v>181</v>
      </c>
      <c r="U1727">
        <v>1674</v>
      </c>
      <c r="X1727">
        <v>16</v>
      </c>
      <c r="Y1727" t="s">
        <v>259</v>
      </c>
      <c r="AC1727" t="s">
        <v>177</v>
      </c>
      <c r="AD1727" t="s">
        <v>12786</v>
      </c>
      <c r="AE1727">
        <v>91140</v>
      </c>
      <c r="AF1727" t="s">
        <v>12787</v>
      </c>
      <c r="AI1727">
        <v>768421036</v>
      </c>
      <c r="AJ1727">
        <v>661838596</v>
      </c>
      <c r="AK1727" t="s">
        <v>4251</v>
      </c>
      <c r="AL1727">
        <v>0</v>
      </c>
      <c r="AM1727">
        <v>0</v>
      </c>
    </row>
    <row r="1728" spans="1:39" customFormat="1" ht="12.75">
      <c r="A1728">
        <v>9523098</v>
      </c>
      <c r="B1728" t="s">
        <v>3307</v>
      </c>
      <c r="C1728" t="s">
        <v>326</v>
      </c>
      <c r="D1728">
        <v>9523098</v>
      </c>
      <c r="E1728" t="s">
        <v>166</v>
      </c>
      <c r="F1728" t="s">
        <v>166</v>
      </c>
      <c r="H1728" s="507">
        <v>35334</v>
      </c>
      <c r="I1728" t="s">
        <v>167</v>
      </c>
      <c r="J1728">
        <v>-40</v>
      </c>
      <c r="K1728" t="s">
        <v>168</v>
      </c>
      <c r="M1728" t="s">
        <v>232</v>
      </c>
      <c r="N1728">
        <v>8951411</v>
      </c>
      <c r="O1728" t="s">
        <v>282</v>
      </c>
      <c r="P1728" s="507">
        <v>44814</v>
      </c>
      <c r="Q1728" t="s">
        <v>187</v>
      </c>
      <c r="R1728" s="507">
        <v>37893</v>
      </c>
      <c r="S1728" s="507">
        <v>44782</v>
      </c>
      <c r="T1728" t="s">
        <v>181</v>
      </c>
      <c r="U1728">
        <v>1760</v>
      </c>
      <c r="X1728">
        <v>17</v>
      </c>
      <c r="Y1728" t="s">
        <v>259</v>
      </c>
      <c r="AC1728" t="s">
        <v>177</v>
      </c>
      <c r="AD1728" t="s">
        <v>11907</v>
      </c>
      <c r="AE1728">
        <v>95570</v>
      </c>
      <c r="AF1728" t="s">
        <v>12788</v>
      </c>
      <c r="AI1728" t="s">
        <v>8795</v>
      </c>
      <c r="AJ1728" t="s">
        <v>8796</v>
      </c>
      <c r="AK1728" t="s">
        <v>4252</v>
      </c>
      <c r="AL1728">
        <v>0</v>
      </c>
      <c r="AM1728">
        <v>0</v>
      </c>
    </row>
    <row r="1729" spans="1:39" customFormat="1" ht="12.75">
      <c r="A1729">
        <v>5328402</v>
      </c>
      <c r="B1729" t="s">
        <v>8255</v>
      </c>
      <c r="C1729" t="s">
        <v>626</v>
      </c>
      <c r="D1729">
        <v>5328402</v>
      </c>
      <c r="E1729" t="s">
        <v>169</v>
      </c>
      <c r="F1729" t="s">
        <v>169</v>
      </c>
      <c r="H1729" s="507">
        <v>41750</v>
      </c>
      <c r="I1729" t="s">
        <v>169</v>
      </c>
      <c r="J1729">
        <v>-9</v>
      </c>
      <c r="K1729" t="s">
        <v>8</v>
      </c>
      <c r="M1729" t="s">
        <v>2155</v>
      </c>
      <c r="N1729">
        <v>12530070</v>
      </c>
      <c r="O1729" t="s">
        <v>2309</v>
      </c>
      <c r="P1729" s="507">
        <v>44840</v>
      </c>
      <c r="Q1729" t="s">
        <v>187</v>
      </c>
      <c r="R1729" s="507">
        <v>44480</v>
      </c>
      <c r="T1729" t="s">
        <v>5765</v>
      </c>
      <c r="U1729">
        <v>500</v>
      </c>
      <c r="X1729">
        <v>5</v>
      </c>
      <c r="Y1729" t="s">
        <v>259</v>
      </c>
      <c r="AC1729" t="s">
        <v>177</v>
      </c>
      <c r="AD1729" t="s">
        <v>12789</v>
      </c>
      <c r="AE1729">
        <v>53320</v>
      </c>
      <c r="AF1729" t="s">
        <v>12790</v>
      </c>
      <c r="AJ1729">
        <v>626302172</v>
      </c>
      <c r="AK1729" t="s">
        <v>8256</v>
      </c>
      <c r="AL1729">
        <v>0</v>
      </c>
      <c r="AM1729">
        <v>0</v>
      </c>
    </row>
    <row r="1730" spans="1:39" customFormat="1" ht="12.75">
      <c r="A1730">
        <v>8530927</v>
      </c>
      <c r="B1730" t="s">
        <v>1348</v>
      </c>
      <c r="C1730" t="s">
        <v>6585</v>
      </c>
      <c r="D1730">
        <v>8530927</v>
      </c>
      <c r="E1730" t="s">
        <v>166</v>
      </c>
      <c r="F1730" t="s">
        <v>166</v>
      </c>
      <c r="H1730" s="507">
        <v>40964</v>
      </c>
      <c r="I1730" t="s">
        <v>245</v>
      </c>
      <c r="J1730">
        <v>-11</v>
      </c>
      <c r="K1730" t="s">
        <v>8</v>
      </c>
      <c r="M1730" t="s">
        <v>208</v>
      </c>
      <c r="N1730">
        <v>12850023</v>
      </c>
      <c r="O1730" t="s">
        <v>8165</v>
      </c>
      <c r="P1730" s="507">
        <v>44790</v>
      </c>
      <c r="Q1730" t="s">
        <v>187</v>
      </c>
      <c r="R1730" s="507">
        <v>44461</v>
      </c>
      <c r="T1730" t="s">
        <v>5765</v>
      </c>
      <c r="U1730">
        <v>510</v>
      </c>
      <c r="X1730">
        <v>5</v>
      </c>
      <c r="Y1730" t="s">
        <v>259</v>
      </c>
      <c r="AC1730" t="s">
        <v>177</v>
      </c>
      <c r="AD1730" t="s">
        <v>11396</v>
      </c>
      <c r="AE1730">
        <v>85000</v>
      </c>
      <c r="AF1730" t="s">
        <v>12791</v>
      </c>
      <c r="AI1730">
        <v>619201575</v>
      </c>
      <c r="AJ1730">
        <v>661104921</v>
      </c>
      <c r="AK1730" t="s">
        <v>7149</v>
      </c>
      <c r="AL1730">
        <v>0</v>
      </c>
      <c r="AM1730">
        <v>0</v>
      </c>
    </row>
    <row r="1731" spans="1:39" customFormat="1" ht="12.75">
      <c r="A1731">
        <v>7226444</v>
      </c>
      <c r="B1731" t="s">
        <v>9496</v>
      </c>
      <c r="C1731" t="s">
        <v>713</v>
      </c>
      <c r="D1731">
        <v>7226444</v>
      </c>
      <c r="E1731" t="s">
        <v>169</v>
      </c>
      <c r="H1731" s="507">
        <v>41583</v>
      </c>
      <c r="I1731" t="s">
        <v>251</v>
      </c>
      <c r="J1731">
        <v>-10</v>
      </c>
      <c r="K1731" t="s">
        <v>8</v>
      </c>
      <c r="M1731" t="s">
        <v>2152</v>
      </c>
      <c r="N1731">
        <v>12720005</v>
      </c>
      <c r="O1731" t="s">
        <v>8151</v>
      </c>
      <c r="P1731" s="507">
        <v>44811</v>
      </c>
      <c r="Q1731" t="s">
        <v>187</v>
      </c>
      <c r="R1731" s="507">
        <v>44811</v>
      </c>
      <c r="T1731" t="s">
        <v>5765</v>
      </c>
      <c r="U1731">
        <v>500</v>
      </c>
      <c r="X1731">
        <v>5</v>
      </c>
      <c r="Y1731" t="s">
        <v>259</v>
      </c>
      <c r="AC1731" t="s">
        <v>177</v>
      </c>
      <c r="AD1731" t="s">
        <v>12792</v>
      </c>
      <c r="AE1731">
        <v>72380</v>
      </c>
      <c r="AF1731" t="s">
        <v>12793</v>
      </c>
      <c r="AJ1731">
        <v>738795533</v>
      </c>
      <c r="AK1731" t="s">
        <v>6363</v>
      </c>
      <c r="AL1731">
        <v>0</v>
      </c>
      <c r="AM1731">
        <v>0</v>
      </c>
    </row>
    <row r="1732" spans="1:39" customFormat="1" ht="12.75">
      <c r="A1732">
        <v>938463</v>
      </c>
      <c r="B1732" t="s">
        <v>1349</v>
      </c>
      <c r="C1732" t="s">
        <v>366</v>
      </c>
      <c r="D1732">
        <v>938463</v>
      </c>
      <c r="E1732" t="s">
        <v>166</v>
      </c>
      <c r="F1732" t="s">
        <v>166</v>
      </c>
      <c r="H1732" s="507">
        <v>28999</v>
      </c>
      <c r="I1732" t="s">
        <v>192</v>
      </c>
      <c r="J1732">
        <v>-50</v>
      </c>
      <c r="K1732" t="s">
        <v>8</v>
      </c>
      <c r="M1732" t="s">
        <v>203</v>
      </c>
      <c r="N1732">
        <v>8920309</v>
      </c>
      <c r="O1732" t="s">
        <v>331</v>
      </c>
      <c r="P1732" s="507">
        <v>44776</v>
      </c>
      <c r="Q1732" t="s">
        <v>187</v>
      </c>
      <c r="R1732" s="507">
        <v>37432</v>
      </c>
      <c r="S1732" s="507">
        <v>44013</v>
      </c>
      <c r="T1732" t="s">
        <v>7255</v>
      </c>
      <c r="U1732">
        <v>920</v>
      </c>
      <c r="X1732">
        <v>9</v>
      </c>
      <c r="Y1732" t="s">
        <v>259</v>
      </c>
      <c r="AC1732" t="s">
        <v>177</v>
      </c>
      <c r="AD1732" t="s">
        <v>9717</v>
      </c>
      <c r="AE1732">
        <v>92000</v>
      </c>
      <c r="AF1732" t="s">
        <v>12794</v>
      </c>
      <c r="AJ1732">
        <v>660125303</v>
      </c>
      <c r="AK1732" t="s">
        <v>7633</v>
      </c>
      <c r="AL1732">
        <v>1</v>
      </c>
      <c r="AM1732">
        <v>0</v>
      </c>
    </row>
    <row r="1733" spans="1:39" customFormat="1" ht="12.75">
      <c r="A1733">
        <v>7220531</v>
      </c>
      <c r="B1733" t="s">
        <v>1350</v>
      </c>
      <c r="C1733" t="s">
        <v>792</v>
      </c>
      <c r="D1733">
        <v>7220531</v>
      </c>
      <c r="E1733" t="s">
        <v>166</v>
      </c>
      <c r="F1733" t="s">
        <v>166</v>
      </c>
      <c r="H1733" s="507">
        <v>39371</v>
      </c>
      <c r="I1733" t="s">
        <v>227</v>
      </c>
      <c r="J1733">
        <v>-16</v>
      </c>
      <c r="K1733" t="s">
        <v>8</v>
      </c>
      <c r="M1733" t="s">
        <v>2152</v>
      </c>
      <c r="N1733">
        <v>12720008</v>
      </c>
      <c r="O1733" t="s">
        <v>2311</v>
      </c>
      <c r="P1733" s="507">
        <v>44813</v>
      </c>
      <c r="Q1733" t="s">
        <v>187</v>
      </c>
      <c r="R1733" s="507">
        <v>42279</v>
      </c>
      <c r="T1733" t="s">
        <v>5765</v>
      </c>
      <c r="U1733">
        <v>1138</v>
      </c>
      <c r="X1733">
        <v>11</v>
      </c>
      <c r="Y1733" t="s">
        <v>259</v>
      </c>
      <c r="AB1733" s="507">
        <v>44013</v>
      </c>
      <c r="AC1733" t="s">
        <v>177</v>
      </c>
      <c r="AD1733" t="s">
        <v>12795</v>
      </c>
      <c r="AE1733">
        <v>72160</v>
      </c>
      <c r="AF1733" t="s">
        <v>12796</v>
      </c>
      <c r="AI1733">
        <v>243761855</v>
      </c>
      <c r="AJ1733">
        <v>661894367</v>
      </c>
      <c r="AK1733" t="s">
        <v>4941</v>
      </c>
      <c r="AL1733">
        <v>0</v>
      </c>
      <c r="AM1733">
        <v>0</v>
      </c>
    </row>
    <row r="1734" spans="1:39" customFormat="1" ht="12.75">
      <c r="A1734">
        <v>789785</v>
      </c>
      <c r="B1734" t="s">
        <v>1350</v>
      </c>
      <c r="C1734" t="s">
        <v>284</v>
      </c>
      <c r="D1734">
        <v>789785</v>
      </c>
      <c r="E1734" t="s">
        <v>166</v>
      </c>
      <c r="F1734" t="s">
        <v>166</v>
      </c>
      <c r="H1734" s="507">
        <v>30299</v>
      </c>
      <c r="I1734" t="s">
        <v>192</v>
      </c>
      <c r="J1734">
        <v>-50</v>
      </c>
      <c r="K1734" t="s">
        <v>8</v>
      </c>
      <c r="M1734" t="s">
        <v>238</v>
      </c>
      <c r="N1734">
        <v>8780078</v>
      </c>
      <c r="O1734" t="s">
        <v>265</v>
      </c>
      <c r="P1734" s="507">
        <v>44758</v>
      </c>
      <c r="Q1734" t="s">
        <v>187</v>
      </c>
      <c r="R1734" s="507">
        <v>37432</v>
      </c>
      <c r="S1734" s="507">
        <v>44751</v>
      </c>
      <c r="T1734" t="s">
        <v>181</v>
      </c>
      <c r="U1734">
        <v>915</v>
      </c>
      <c r="X1734">
        <v>9</v>
      </c>
      <c r="Y1734" t="s">
        <v>259</v>
      </c>
      <c r="AC1734" t="s">
        <v>177</v>
      </c>
      <c r="AD1734" t="s">
        <v>12797</v>
      </c>
      <c r="AE1734">
        <v>78660</v>
      </c>
      <c r="AF1734" t="s">
        <v>12798</v>
      </c>
      <c r="AH1734" t="s">
        <v>12799</v>
      </c>
      <c r="AI1734">
        <v>682260511</v>
      </c>
      <c r="AJ1734">
        <v>682260511</v>
      </c>
      <c r="AK1734" t="s">
        <v>4253</v>
      </c>
      <c r="AL1734">
        <v>0</v>
      </c>
      <c r="AM1734">
        <v>0</v>
      </c>
    </row>
    <row r="1735" spans="1:39" customFormat="1" ht="12.75">
      <c r="A1735">
        <v>7711734</v>
      </c>
      <c r="B1735" t="s">
        <v>1350</v>
      </c>
      <c r="C1735" t="s">
        <v>612</v>
      </c>
      <c r="D1735">
        <v>7711734</v>
      </c>
      <c r="E1735" t="s">
        <v>166</v>
      </c>
      <c r="F1735" t="s">
        <v>166</v>
      </c>
      <c r="H1735" s="507">
        <v>32619</v>
      </c>
      <c r="I1735" t="s">
        <v>167</v>
      </c>
      <c r="J1735">
        <v>-40</v>
      </c>
      <c r="K1735" t="s">
        <v>168</v>
      </c>
      <c r="M1735" t="s">
        <v>206</v>
      </c>
      <c r="N1735">
        <v>8770426</v>
      </c>
      <c r="O1735" t="s">
        <v>507</v>
      </c>
      <c r="P1735" s="507">
        <v>44807</v>
      </c>
      <c r="Q1735" t="s">
        <v>187</v>
      </c>
      <c r="R1735" s="507">
        <v>37432</v>
      </c>
      <c r="S1735" s="507">
        <v>43747</v>
      </c>
      <c r="T1735" t="s">
        <v>7255</v>
      </c>
      <c r="U1735">
        <v>1708</v>
      </c>
      <c r="X1735">
        <v>17</v>
      </c>
      <c r="Y1735" t="s">
        <v>259</v>
      </c>
      <c r="AC1735" t="s">
        <v>177</v>
      </c>
      <c r="AD1735" t="s">
        <v>10767</v>
      </c>
      <c r="AE1735">
        <v>77380</v>
      </c>
      <c r="AF1735" t="s">
        <v>12800</v>
      </c>
      <c r="AK1735" t="s">
        <v>4254</v>
      </c>
      <c r="AL1735">
        <v>0</v>
      </c>
      <c r="AM1735">
        <v>0</v>
      </c>
    </row>
    <row r="1736" spans="1:39" customFormat="1" ht="12.75">
      <c r="A1736">
        <v>9323338</v>
      </c>
      <c r="B1736" t="s">
        <v>1350</v>
      </c>
      <c r="C1736" t="s">
        <v>545</v>
      </c>
      <c r="D1736">
        <v>9323338</v>
      </c>
      <c r="E1736" t="s">
        <v>169</v>
      </c>
      <c r="F1736" t="s">
        <v>166</v>
      </c>
      <c r="H1736" s="507">
        <v>41488</v>
      </c>
      <c r="I1736" t="s">
        <v>251</v>
      </c>
      <c r="J1736">
        <v>-10</v>
      </c>
      <c r="K1736" t="s">
        <v>8</v>
      </c>
      <c r="M1736" t="s">
        <v>170</v>
      </c>
      <c r="N1736">
        <v>8930928</v>
      </c>
      <c r="O1736" t="s">
        <v>714</v>
      </c>
      <c r="P1736" s="507">
        <v>44810</v>
      </c>
      <c r="Q1736" t="s">
        <v>187</v>
      </c>
      <c r="R1736" s="507">
        <v>44107</v>
      </c>
      <c r="T1736" t="s">
        <v>5765</v>
      </c>
      <c r="U1736">
        <v>500</v>
      </c>
      <c r="X1736">
        <v>5</v>
      </c>
      <c r="Y1736" t="s">
        <v>259</v>
      </c>
      <c r="AC1736" t="s">
        <v>177</v>
      </c>
      <c r="AD1736" t="s">
        <v>10777</v>
      </c>
      <c r="AE1736">
        <v>93330</v>
      </c>
      <c r="AF1736" t="s">
        <v>12801</v>
      </c>
      <c r="AJ1736">
        <v>687580895</v>
      </c>
      <c r="AK1736" t="s">
        <v>5944</v>
      </c>
      <c r="AL1736">
        <v>0</v>
      </c>
      <c r="AM1736">
        <v>0</v>
      </c>
    </row>
    <row r="1737" spans="1:39" customFormat="1" ht="12.75">
      <c r="A1737">
        <v>4936599</v>
      </c>
      <c r="B1737" t="s">
        <v>1350</v>
      </c>
      <c r="C1737" t="s">
        <v>680</v>
      </c>
      <c r="D1737">
        <v>4936599</v>
      </c>
      <c r="E1737" t="s">
        <v>166</v>
      </c>
      <c r="F1737" t="s">
        <v>166</v>
      </c>
      <c r="H1737" s="507">
        <v>40709</v>
      </c>
      <c r="I1737" t="s">
        <v>267</v>
      </c>
      <c r="J1737">
        <v>-12</v>
      </c>
      <c r="K1737" t="s">
        <v>168</v>
      </c>
      <c r="M1737" t="s">
        <v>236</v>
      </c>
      <c r="N1737">
        <v>12490073</v>
      </c>
      <c r="O1737" t="s">
        <v>8153</v>
      </c>
      <c r="P1737" s="507">
        <v>44752</v>
      </c>
      <c r="Q1737" t="s">
        <v>187</v>
      </c>
      <c r="R1737" s="507">
        <v>42324</v>
      </c>
      <c r="T1737" t="s">
        <v>5765</v>
      </c>
      <c r="U1737">
        <v>683</v>
      </c>
      <c r="X1737">
        <v>6</v>
      </c>
      <c r="Y1737" t="s">
        <v>259</v>
      </c>
      <c r="AC1737" t="s">
        <v>177</v>
      </c>
      <c r="AD1737" t="s">
        <v>12802</v>
      </c>
      <c r="AE1737">
        <v>49370</v>
      </c>
      <c r="AF1737" t="s">
        <v>12803</v>
      </c>
      <c r="AI1737">
        <v>241602256</v>
      </c>
      <c r="AJ1737">
        <v>620775757</v>
      </c>
      <c r="AK1737" t="s">
        <v>4942</v>
      </c>
      <c r="AL1737">
        <v>0</v>
      </c>
      <c r="AM1737">
        <v>0</v>
      </c>
    </row>
    <row r="1738" spans="1:39" customFormat="1" ht="12.75">
      <c r="A1738">
        <v>778489</v>
      </c>
      <c r="B1738" t="s">
        <v>9497</v>
      </c>
      <c r="C1738" t="s">
        <v>304</v>
      </c>
      <c r="D1738">
        <v>778489</v>
      </c>
      <c r="E1738" t="s">
        <v>166</v>
      </c>
      <c r="H1738" s="507">
        <v>32062</v>
      </c>
      <c r="I1738" t="s">
        <v>167</v>
      </c>
      <c r="J1738">
        <v>-40</v>
      </c>
      <c r="K1738" t="s">
        <v>168</v>
      </c>
      <c r="M1738" t="s">
        <v>228</v>
      </c>
      <c r="N1738">
        <v>12440281</v>
      </c>
      <c r="O1738" t="s">
        <v>3648</v>
      </c>
      <c r="P1738" s="507">
        <v>44825</v>
      </c>
      <c r="Q1738" t="s">
        <v>187</v>
      </c>
      <c r="R1738" s="507">
        <v>37432</v>
      </c>
      <c r="S1738" s="507">
        <v>44813</v>
      </c>
      <c r="T1738" t="s">
        <v>181</v>
      </c>
      <c r="U1738">
        <v>1618</v>
      </c>
      <c r="X1738">
        <v>16</v>
      </c>
      <c r="Y1738" t="s">
        <v>259</v>
      </c>
      <c r="AC1738" t="s">
        <v>177</v>
      </c>
      <c r="AD1738" t="s">
        <v>9941</v>
      </c>
      <c r="AE1738">
        <v>44100</v>
      </c>
      <c r="AF1738" t="s">
        <v>12804</v>
      </c>
      <c r="AJ1738">
        <v>672579689</v>
      </c>
      <c r="AK1738" t="s">
        <v>9498</v>
      </c>
      <c r="AL1738">
        <v>0</v>
      </c>
      <c r="AM1738">
        <v>0</v>
      </c>
    </row>
    <row r="1739" spans="1:39" customFormat="1" ht="12.75">
      <c r="A1739">
        <v>8530015</v>
      </c>
      <c r="B1739" t="s">
        <v>2493</v>
      </c>
      <c r="C1739" t="s">
        <v>6364</v>
      </c>
      <c r="D1739">
        <v>8530015</v>
      </c>
      <c r="E1739" t="s">
        <v>166</v>
      </c>
      <c r="F1739" t="s">
        <v>166</v>
      </c>
      <c r="H1739" s="507">
        <v>41182</v>
      </c>
      <c r="I1739" t="s">
        <v>245</v>
      </c>
      <c r="J1739">
        <v>-11</v>
      </c>
      <c r="K1739" t="s">
        <v>8</v>
      </c>
      <c r="M1739" t="s">
        <v>208</v>
      </c>
      <c r="N1739">
        <v>12850028</v>
      </c>
      <c r="O1739" t="s">
        <v>2166</v>
      </c>
      <c r="P1739" s="507">
        <v>44810</v>
      </c>
      <c r="Q1739" t="s">
        <v>187</v>
      </c>
      <c r="R1739" s="507">
        <v>43754</v>
      </c>
      <c r="S1739" s="507">
        <v>44774</v>
      </c>
      <c r="T1739" t="s">
        <v>181</v>
      </c>
      <c r="U1739">
        <v>580</v>
      </c>
      <c r="X1739">
        <v>5</v>
      </c>
      <c r="Y1739" t="s">
        <v>259</v>
      </c>
      <c r="AC1739" t="s">
        <v>177</v>
      </c>
      <c r="AD1739" t="s">
        <v>9740</v>
      </c>
      <c r="AE1739">
        <v>85190</v>
      </c>
      <c r="AF1739" t="s">
        <v>12805</v>
      </c>
      <c r="AK1739" t="s">
        <v>4943</v>
      </c>
      <c r="AL1739">
        <v>0</v>
      </c>
      <c r="AM1739">
        <v>0</v>
      </c>
    </row>
    <row r="1740" spans="1:39" customFormat="1" ht="12.75">
      <c r="A1740">
        <v>8522190</v>
      </c>
      <c r="B1740" t="s">
        <v>2493</v>
      </c>
      <c r="C1740" t="s">
        <v>495</v>
      </c>
      <c r="D1740">
        <v>8522190</v>
      </c>
      <c r="E1740" t="s">
        <v>166</v>
      </c>
      <c r="F1740" t="s">
        <v>166</v>
      </c>
      <c r="H1740" s="507">
        <v>36495</v>
      </c>
      <c r="I1740" t="s">
        <v>167</v>
      </c>
      <c r="J1740">
        <v>-40</v>
      </c>
      <c r="K1740" t="s">
        <v>8</v>
      </c>
      <c r="M1740" t="s">
        <v>208</v>
      </c>
      <c r="N1740">
        <v>12850026</v>
      </c>
      <c r="O1740" t="s">
        <v>2233</v>
      </c>
      <c r="P1740" s="507">
        <v>44789</v>
      </c>
      <c r="Q1740" t="s">
        <v>187</v>
      </c>
      <c r="R1740" s="507">
        <v>39850</v>
      </c>
      <c r="S1740" s="507">
        <v>44060</v>
      </c>
      <c r="T1740" t="s">
        <v>7255</v>
      </c>
      <c r="U1740">
        <v>836</v>
      </c>
      <c r="X1740">
        <v>8</v>
      </c>
      <c r="Y1740" t="s">
        <v>259</v>
      </c>
      <c r="AC1740" t="s">
        <v>177</v>
      </c>
      <c r="AD1740" t="s">
        <v>12034</v>
      </c>
      <c r="AE1740">
        <v>85300</v>
      </c>
      <c r="AF1740" t="s">
        <v>12806</v>
      </c>
      <c r="AI1740">
        <v>251933972</v>
      </c>
      <c r="AJ1740">
        <v>635666213</v>
      </c>
      <c r="AK1740" t="s">
        <v>4944</v>
      </c>
      <c r="AL1740">
        <v>0</v>
      </c>
      <c r="AM1740">
        <v>0</v>
      </c>
    </row>
    <row r="1741" spans="1:39" customFormat="1" ht="12.75">
      <c r="A1741">
        <v>319001</v>
      </c>
      <c r="B1741" t="s">
        <v>1351</v>
      </c>
      <c r="C1741" t="s">
        <v>636</v>
      </c>
      <c r="D1741">
        <v>319001</v>
      </c>
      <c r="E1741" t="s">
        <v>166</v>
      </c>
      <c r="F1741" t="s">
        <v>166</v>
      </c>
      <c r="H1741" s="507">
        <v>34632</v>
      </c>
      <c r="I1741" t="s">
        <v>167</v>
      </c>
      <c r="J1741">
        <v>-40</v>
      </c>
      <c r="K1741" t="s">
        <v>168</v>
      </c>
      <c r="M1741" t="s">
        <v>203</v>
      </c>
      <c r="N1741">
        <v>8921458</v>
      </c>
      <c r="O1741" t="s">
        <v>272</v>
      </c>
      <c r="P1741" s="507">
        <v>44819</v>
      </c>
      <c r="Q1741" t="s">
        <v>187</v>
      </c>
      <c r="R1741" s="507">
        <v>37432</v>
      </c>
      <c r="S1741" s="507">
        <v>44448</v>
      </c>
      <c r="T1741" t="s">
        <v>7255</v>
      </c>
      <c r="U1741">
        <v>3541</v>
      </c>
      <c r="V1741" t="s">
        <v>172</v>
      </c>
      <c r="W1741">
        <v>2</v>
      </c>
      <c r="X1741" t="s">
        <v>173</v>
      </c>
      <c r="Y1741" t="s">
        <v>259</v>
      </c>
      <c r="AC1741" t="s">
        <v>177</v>
      </c>
      <c r="AD1741" t="s">
        <v>6195</v>
      </c>
      <c r="AE1741">
        <v>31000</v>
      </c>
      <c r="AF1741" t="s">
        <v>12807</v>
      </c>
      <c r="AJ1741">
        <v>603367237</v>
      </c>
      <c r="AK1741" t="s">
        <v>6628</v>
      </c>
      <c r="AL1741">
        <v>0</v>
      </c>
      <c r="AM1741">
        <v>0</v>
      </c>
    </row>
    <row r="1742" spans="1:39" customFormat="1" ht="12.75">
      <c r="A1742">
        <v>2942995</v>
      </c>
      <c r="B1742" t="s">
        <v>12808</v>
      </c>
      <c r="C1742" t="s">
        <v>305</v>
      </c>
      <c r="D1742">
        <v>2942995</v>
      </c>
      <c r="E1742" t="s">
        <v>169</v>
      </c>
      <c r="H1742" s="507">
        <v>41005</v>
      </c>
      <c r="I1742" t="s">
        <v>245</v>
      </c>
      <c r="J1742">
        <v>-11</v>
      </c>
      <c r="K1742" t="s">
        <v>8</v>
      </c>
      <c r="M1742" t="s">
        <v>3025</v>
      </c>
      <c r="N1742">
        <v>3290273</v>
      </c>
      <c r="O1742" t="s">
        <v>3067</v>
      </c>
      <c r="P1742" s="507">
        <v>44840</v>
      </c>
      <c r="Q1742" t="s">
        <v>187</v>
      </c>
      <c r="R1742" s="507">
        <v>44840</v>
      </c>
      <c r="S1742" s="507">
        <v>44839</v>
      </c>
      <c r="T1742" t="s">
        <v>181</v>
      </c>
      <c r="U1742">
        <v>500</v>
      </c>
      <c r="X1742">
        <v>5</v>
      </c>
      <c r="Y1742" t="s">
        <v>259</v>
      </c>
      <c r="AC1742" t="s">
        <v>177</v>
      </c>
      <c r="AD1742" t="s">
        <v>12809</v>
      </c>
      <c r="AE1742">
        <v>29710</v>
      </c>
      <c r="AF1742">
        <v>5</v>
      </c>
      <c r="AH1742" t="s">
        <v>12810</v>
      </c>
      <c r="AJ1742">
        <v>673639992</v>
      </c>
      <c r="AK1742" t="s">
        <v>12811</v>
      </c>
      <c r="AL1742">
        <v>0</v>
      </c>
      <c r="AM1742">
        <v>0</v>
      </c>
    </row>
    <row r="1743" spans="1:39" customFormat="1" ht="12.75">
      <c r="A1743">
        <v>9153617</v>
      </c>
      <c r="B1743" t="s">
        <v>12812</v>
      </c>
      <c r="C1743" t="s">
        <v>671</v>
      </c>
      <c r="D1743">
        <v>9153617</v>
      </c>
      <c r="E1743" t="s">
        <v>169</v>
      </c>
      <c r="H1743" s="507">
        <v>41858</v>
      </c>
      <c r="I1743" t="s">
        <v>169</v>
      </c>
      <c r="J1743">
        <v>-9</v>
      </c>
      <c r="K1743" t="s">
        <v>8</v>
      </c>
      <c r="M1743" t="s">
        <v>275</v>
      </c>
      <c r="N1743">
        <v>8911050</v>
      </c>
      <c r="O1743" t="s">
        <v>688</v>
      </c>
      <c r="P1743" s="507">
        <v>44840</v>
      </c>
      <c r="Q1743" t="s">
        <v>187</v>
      </c>
      <c r="R1743" s="507">
        <v>44840</v>
      </c>
      <c r="T1743" t="s">
        <v>5765</v>
      </c>
      <c r="U1743">
        <v>500</v>
      </c>
      <c r="X1743">
        <v>5</v>
      </c>
      <c r="Y1743" t="s">
        <v>259</v>
      </c>
      <c r="AC1743" t="s">
        <v>177</v>
      </c>
      <c r="AD1743" t="s">
        <v>12813</v>
      </c>
      <c r="AE1743">
        <v>91190</v>
      </c>
      <c r="AF1743" t="s">
        <v>12814</v>
      </c>
      <c r="AK1743" t="s">
        <v>12815</v>
      </c>
      <c r="AL1743">
        <v>0</v>
      </c>
      <c r="AM1743">
        <v>0</v>
      </c>
    </row>
    <row r="1744" spans="1:39" customFormat="1" ht="12.75">
      <c r="A1744">
        <v>7725537</v>
      </c>
      <c r="B1744" t="s">
        <v>1352</v>
      </c>
      <c r="C1744" t="s">
        <v>5945</v>
      </c>
      <c r="D1744">
        <v>7725537</v>
      </c>
      <c r="E1744" t="s">
        <v>166</v>
      </c>
      <c r="F1744" t="s">
        <v>166</v>
      </c>
      <c r="H1744" s="507">
        <v>37869</v>
      </c>
      <c r="I1744" t="s">
        <v>167</v>
      </c>
      <c r="J1744">
        <v>-40</v>
      </c>
      <c r="K1744" t="s">
        <v>168</v>
      </c>
      <c r="M1744" t="s">
        <v>206</v>
      </c>
      <c r="N1744">
        <v>8771236</v>
      </c>
      <c r="O1744" t="s">
        <v>535</v>
      </c>
      <c r="P1744" s="507">
        <v>44803</v>
      </c>
      <c r="Q1744" t="s">
        <v>187</v>
      </c>
      <c r="R1744" s="507">
        <v>41160</v>
      </c>
      <c r="S1744" s="507">
        <v>44802</v>
      </c>
      <c r="T1744" t="s">
        <v>181</v>
      </c>
      <c r="U1744">
        <v>1734</v>
      </c>
      <c r="X1744">
        <v>17</v>
      </c>
      <c r="Y1744" t="s">
        <v>259</v>
      </c>
      <c r="AC1744" t="s">
        <v>177</v>
      </c>
      <c r="AD1744" t="s">
        <v>12816</v>
      </c>
      <c r="AE1744">
        <v>77150</v>
      </c>
      <c r="AF1744" t="s">
        <v>12817</v>
      </c>
      <c r="AI1744">
        <v>952818824</v>
      </c>
      <c r="AJ1744">
        <v>616837122</v>
      </c>
      <c r="AK1744" t="s">
        <v>5946</v>
      </c>
      <c r="AL1744">
        <v>0</v>
      </c>
      <c r="AM1744">
        <v>0</v>
      </c>
    </row>
    <row r="1745" spans="1:39" customFormat="1" ht="12.75">
      <c r="A1745">
        <v>4941060</v>
      </c>
      <c r="B1745" t="s">
        <v>6365</v>
      </c>
      <c r="C1745" t="s">
        <v>6803</v>
      </c>
      <c r="D1745">
        <v>4941060</v>
      </c>
      <c r="E1745" t="s">
        <v>169</v>
      </c>
      <c r="F1745" t="s">
        <v>169</v>
      </c>
      <c r="H1745" s="507">
        <v>41584</v>
      </c>
      <c r="I1745" t="s">
        <v>251</v>
      </c>
      <c r="J1745">
        <v>-10</v>
      </c>
      <c r="K1745" t="s">
        <v>8</v>
      </c>
      <c r="M1745" t="s">
        <v>236</v>
      </c>
      <c r="N1745">
        <v>12490069</v>
      </c>
      <c r="O1745" t="s">
        <v>6244</v>
      </c>
      <c r="P1745" s="507">
        <v>44819</v>
      </c>
      <c r="Q1745" t="s">
        <v>187</v>
      </c>
      <c r="R1745" s="507">
        <v>44459</v>
      </c>
      <c r="T1745" t="s">
        <v>5765</v>
      </c>
      <c r="U1745">
        <v>500</v>
      </c>
      <c r="X1745">
        <v>5</v>
      </c>
      <c r="Y1745" t="s">
        <v>259</v>
      </c>
      <c r="AC1745" t="s">
        <v>177</v>
      </c>
      <c r="AD1745" t="s">
        <v>12818</v>
      </c>
      <c r="AE1745">
        <v>49680</v>
      </c>
      <c r="AF1745" t="s">
        <v>12819</v>
      </c>
      <c r="AJ1745">
        <v>673851327</v>
      </c>
      <c r="AK1745" t="s">
        <v>6366</v>
      </c>
      <c r="AL1745">
        <v>0</v>
      </c>
      <c r="AM1745">
        <v>0</v>
      </c>
    </row>
    <row r="1746" spans="1:39" customFormat="1" ht="12.75">
      <c r="A1746">
        <v>5328934</v>
      </c>
      <c r="B1746" t="s">
        <v>12820</v>
      </c>
      <c r="C1746" t="s">
        <v>12821</v>
      </c>
      <c r="D1746">
        <v>5328934</v>
      </c>
      <c r="E1746" t="s">
        <v>166</v>
      </c>
      <c r="H1746" s="507">
        <v>41083</v>
      </c>
      <c r="I1746" t="s">
        <v>245</v>
      </c>
      <c r="J1746">
        <v>-11</v>
      </c>
      <c r="K1746" t="s">
        <v>8</v>
      </c>
      <c r="M1746" t="s">
        <v>2155</v>
      </c>
      <c r="N1746">
        <v>12530017</v>
      </c>
      <c r="O1746" t="s">
        <v>6240</v>
      </c>
      <c r="P1746" s="507">
        <v>44844</v>
      </c>
      <c r="Q1746" t="s">
        <v>187</v>
      </c>
      <c r="R1746" s="507">
        <v>44844</v>
      </c>
      <c r="S1746" s="507">
        <v>44771</v>
      </c>
      <c r="T1746" t="s">
        <v>181</v>
      </c>
      <c r="U1746">
        <v>500</v>
      </c>
      <c r="X1746">
        <v>5</v>
      </c>
      <c r="Y1746" t="s">
        <v>259</v>
      </c>
      <c r="AC1746" t="s">
        <v>177</v>
      </c>
      <c r="AD1746" t="s">
        <v>12822</v>
      </c>
      <c r="AE1746">
        <v>53220</v>
      </c>
      <c r="AF1746" t="s">
        <v>12823</v>
      </c>
      <c r="AK1746" t="s">
        <v>12824</v>
      </c>
      <c r="AL1746">
        <v>0</v>
      </c>
      <c r="AM1746">
        <v>0</v>
      </c>
    </row>
    <row r="1747" spans="1:39" customFormat="1" ht="12.75">
      <c r="A1747">
        <v>3531505</v>
      </c>
      <c r="B1747" t="s">
        <v>1355</v>
      </c>
      <c r="C1747" t="s">
        <v>730</v>
      </c>
      <c r="D1747">
        <v>3531505</v>
      </c>
      <c r="E1747" t="s">
        <v>166</v>
      </c>
      <c r="F1747" t="s">
        <v>166</v>
      </c>
      <c r="H1747" s="507">
        <v>23453</v>
      </c>
      <c r="I1747" t="s">
        <v>367</v>
      </c>
      <c r="J1747">
        <v>-60</v>
      </c>
      <c r="K1747" t="s">
        <v>168</v>
      </c>
      <c r="M1747" t="s">
        <v>178</v>
      </c>
      <c r="N1747">
        <v>3350169</v>
      </c>
      <c r="O1747" t="s">
        <v>7379</v>
      </c>
      <c r="P1747" s="507">
        <v>44826</v>
      </c>
      <c r="Q1747" t="s">
        <v>187</v>
      </c>
      <c r="R1747" s="507">
        <v>40849</v>
      </c>
      <c r="S1747" s="507">
        <v>44088</v>
      </c>
      <c r="T1747" t="s">
        <v>7255</v>
      </c>
      <c r="U1747">
        <v>1694</v>
      </c>
      <c r="X1747">
        <v>16</v>
      </c>
      <c r="Y1747" t="s">
        <v>259</v>
      </c>
      <c r="AC1747" t="s">
        <v>177</v>
      </c>
      <c r="AD1747" t="s">
        <v>12825</v>
      </c>
      <c r="AE1747">
        <v>35480</v>
      </c>
      <c r="AF1747" t="s">
        <v>12826</v>
      </c>
      <c r="AI1747">
        <v>299578983</v>
      </c>
      <c r="AK1747" t="s">
        <v>5758</v>
      </c>
      <c r="AL1747">
        <v>0</v>
      </c>
      <c r="AM1747">
        <v>0</v>
      </c>
    </row>
    <row r="1748" spans="1:39" customFormat="1" ht="12.75">
      <c r="A1748">
        <v>2816124</v>
      </c>
      <c r="B1748" t="s">
        <v>7634</v>
      </c>
      <c r="C1748" t="s">
        <v>1902</v>
      </c>
      <c r="D1748">
        <v>2816124</v>
      </c>
      <c r="E1748" t="s">
        <v>166</v>
      </c>
      <c r="F1748" t="s">
        <v>166</v>
      </c>
      <c r="H1748" s="507">
        <v>41405</v>
      </c>
      <c r="I1748" t="s">
        <v>251</v>
      </c>
      <c r="J1748">
        <v>-10</v>
      </c>
      <c r="K1748" t="s">
        <v>8</v>
      </c>
      <c r="M1748" t="s">
        <v>231</v>
      </c>
      <c r="N1748">
        <v>4280121</v>
      </c>
      <c r="O1748" t="s">
        <v>2799</v>
      </c>
      <c r="P1748" s="507">
        <v>44819</v>
      </c>
      <c r="Q1748" t="s">
        <v>187</v>
      </c>
      <c r="R1748" s="507">
        <v>44477</v>
      </c>
      <c r="T1748" t="s">
        <v>5765</v>
      </c>
      <c r="U1748">
        <v>500</v>
      </c>
      <c r="X1748">
        <v>5</v>
      </c>
      <c r="Y1748" t="s">
        <v>259</v>
      </c>
      <c r="AC1748" t="s">
        <v>177</v>
      </c>
      <c r="AD1748" t="s">
        <v>9951</v>
      </c>
      <c r="AE1748">
        <v>28600</v>
      </c>
      <c r="AF1748" t="s">
        <v>12827</v>
      </c>
      <c r="AJ1748">
        <v>671502250</v>
      </c>
      <c r="AK1748" t="s">
        <v>7635</v>
      </c>
      <c r="AL1748">
        <v>0</v>
      </c>
      <c r="AM1748">
        <v>0</v>
      </c>
    </row>
    <row r="1749" spans="1:39" customFormat="1" ht="12.75">
      <c r="A1749">
        <v>8529758</v>
      </c>
      <c r="B1749" t="s">
        <v>3883</v>
      </c>
      <c r="C1749" t="s">
        <v>645</v>
      </c>
      <c r="D1749">
        <v>8529758</v>
      </c>
      <c r="E1749" t="s">
        <v>166</v>
      </c>
      <c r="F1749" t="s">
        <v>166</v>
      </c>
      <c r="H1749" s="507">
        <v>40910</v>
      </c>
      <c r="I1749" t="s">
        <v>245</v>
      </c>
      <c r="J1749">
        <v>-11</v>
      </c>
      <c r="K1749" t="s">
        <v>168</v>
      </c>
      <c r="M1749" t="s">
        <v>208</v>
      </c>
      <c r="N1749">
        <v>12851011</v>
      </c>
      <c r="O1749" t="s">
        <v>2215</v>
      </c>
      <c r="P1749" s="507">
        <v>44766</v>
      </c>
      <c r="Q1749" t="s">
        <v>187</v>
      </c>
      <c r="R1749" s="507">
        <v>43727</v>
      </c>
      <c r="T1749" t="s">
        <v>5765</v>
      </c>
      <c r="U1749">
        <v>611</v>
      </c>
      <c r="X1749">
        <v>6</v>
      </c>
      <c r="Y1749" t="s">
        <v>259</v>
      </c>
      <c r="AC1749" t="s">
        <v>177</v>
      </c>
      <c r="AD1749" t="s">
        <v>10775</v>
      </c>
      <c r="AE1749">
        <v>85500</v>
      </c>
      <c r="AF1749" t="s">
        <v>12828</v>
      </c>
      <c r="AJ1749">
        <v>626205612</v>
      </c>
      <c r="AK1749" t="s">
        <v>6368</v>
      </c>
      <c r="AL1749">
        <v>0</v>
      </c>
      <c r="AM1749">
        <v>0</v>
      </c>
    </row>
    <row r="1750" spans="1:39" customFormat="1" ht="12.75">
      <c r="A1750">
        <v>8531310</v>
      </c>
      <c r="B1750" t="s">
        <v>3883</v>
      </c>
      <c r="C1750" t="s">
        <v>629</v>
      </c>
      <c r="D1750">
        <v>8531310</v>
      </c>
      <c r="E1750" t="s">
        <v>169</v>
      </c>
      <c r="F1750" t="s">
        <v>166</v>
      </c>
      <c r="H1750" s="507">
        <v>41877</v>
      </c>
      <c r="I1750" t="s">
        <v>169</v>
      </c>
      <c r="J1750">
        <v>-9</v>
      </c>
      <c r="K1750" t="s">
        <v>168</v>
      </c>
      <c r="M1750" t="s">
        <v>208</v>
      </c>
      <c r="N1750">
        <v>12851011</v>
      </c>
      <c r="O1750" t="s">
        <v>2215</v>
      </c>
      <c r="P1750" s="507">
        <v>44759</v>
      </c>
      <c r="Q1750" t="s">
        <v>187</v>
      </c>
      <c r="R1750" s="507">
        <v>44562</v>
      </c>
      <c r="T1750" t="s">
        <v>5765</v>
      </c>
      <c r="U1750">
        <v>503</v>
      </c>
      <c r="X1750">
        <v>5</v>
      </c>
      <c r="Y1750" t="s">
        <v>259</v>
      </c>
      <c r="AC1750" t="s">
        <v>177</v>
      </c>
      <c r="AD1750" t="s">
        <v>11581</v>
      </c>
      <c r="AE1750">
        <v>85500</v>
      </c>
      <c r="AF1750" t="s">
        <v>12829</v>
      </c>
      <c r="AI1750">
        <v>251675844</v>
      </c>
      <c r="AJ1750">
        <v>626205612</v>
      </c>
      <c r="AK1750" t="s">
        <v>6368</v>
      </c>
      <c r="AL1750">
        <v>0</v>
      </c>
      <c r="AM1750">
        <v>0</v>
      </c>
    </row>
    <row r="1751" spans="1:39" customFormat="1" ht="12.75">
      <c r="A1751">
        <v>8517008</v>
      </c>
      <c r="B1751" t="s">
        <v>2494</v>
      </c>
      <c r="C1751" t="s">
        <v>3799</v>
      </c>
      <c r="D1751">
        <v>8517008</v>
      </c>
      <c r="E1751" t="s">
        <v>166</v>
      </c>
      <c r="F1751" t="s">
        <v>166</v>
      </c>
      <c r="H1751" s="507">
        <v>30754</v>
      </c>
      <c r="I1751" t="s">
        <v>167</v>
      </c>
      <c r="J1751">
        <v>-40</v>
      </c>
      <c r="K1751" t="s">
        <v>8</v>
      </c>
      <c r="M1751" t="s">
        <v>208</v>
      </c>
      <c r="N1751">
        <v>12850171</v>
      </c>
      <c r="O1751" t="s">
        <v>2289</v>
      </c>
      <c r="P1751" s="507">
        <v>44753</v>
      </c>
      <c r="Q1751" t="s">
        <v>187</v>
      </c>
      <c r="R1751" s="507">
        <v>37432</v>
      </c>
      <c r="S1751" s="507">
        <v>44750</v>
      </c>
      <c r="T1751" t="s">
        <v>181</v>
      </c>
      <c r="U1751">
        <v>882</v>
      </c>
      <c r="X1751">
        <v>8</v>
      </c>
      <c r="Y1751" t="s">
        <v>259</v>
      </c>
      <c r="AC1751" t="s">
        <v>177</v>
      </c>
      <c r="AD1751" t="s">
        <v>12830</v>
      </c>
      <c r="AE1751">
        <v>85260</v>
      </c>
      <c r="AF1751" t="s">
        <v>12831</v>
      </c>
      <c r="AI1751">
        <v>251433003</v>
      </c>
      <c r="AK1751" t="s">
        <v>8257</v>
      </c>
      <c r="AL1751">
        <v>0</v>
      </c>
      <c r="AM1751">
        <v>0</v>
      </c>
    </row>
    <row r="1752" spans="1:39" customFormat="1" ht="12.75">
      <c r="A1752">
        <v>9460049</v>
      </c>
      <c r="B1752" t="s">
        <v>3549</v>
      </c>
      <c r="C1752" t="s">
        <v>361</v>
      </c>
      <c r="D1752">
        <v>9460049</v>
      </c>
      <c r="E1752" t="s">
        <v>166</v>
      </c>
      <c r="F1752" t="s">
        <v>166</v>
      </c>
      <c r="H1752" s="507">
        <v>41130</v>
      </c>
      <c r="I1752" t="s">
        <v>245</v>
      </c>
      <c r="J1752">
        <v>-11</v>
      </c>
      <c r="K1752" t="s">
        <v>168</v>
      </c>
      <c r="M1752" t="s">
        <v>246</v>
      </c>
      <c r="N1752">
        <v>8940033</v>
      </c>
      <c r="O1752" t="s">
        <v>399</v>
      </c>
      <c r="P1752" s="507">
        <v>44813</v>
      </c>
      <c r="Q1752" t="s">
        <v>187</v>
      </c>
      <c r="R1752" s="507">
        <v>43718</v>
      </c>
      <c r="S1752" s="507">
        <v>44726</v>
      </c>
      <c r="T1752" t="s">
        <v>181</v>
      </c>
      <c r="U1752">
        <v>525</v>
      </c>
      <c r="X1752">
        <v>5</v>
      </c>
      <c r="Y1752" t="s">
        <v>259</v>
      </c>
      <c r="AC1752" t="s">
        <v>177</v>
      </c>
      <c r="AD1752" t="s">
        <v>10466</v>
      </c>
      <c r="AE1752">
        <v>94700</v>
      </c>
      <c r="AF1752" t="s">
        <v>12832</v>
      </c>
      <c r="AJ1752">
        <v>608998828</v>
      </c>
      <c r="AK1752" t="s">
        <v>5947</v>
      </c>
      <c r="AL1752">
        <v>0</v>
      </c>
      <c r="AM1752">
        <v>0</v>
      </c>
    </row>
    <row r="1753" spans="1:39" customFormat="1" ht="12.75">
      <c r="A1753">
        <v>5328273</v>
      </c>
      <c r="B1753" t="s">
        <v>7150</v>
      </c>
      <c r="C1753" t="s">
        <v>465</v>
      </c>
      <c r="D1753">
        <v>5328273</v>
      </c>
      <c r="E1753" t="s">
        <v>169</v>
      </c>
      <c r="F1753" t="s">
        <v>169</v>
      </c>
      <c r="H1753" s="507">
        <v>42038</v>
      </c>
      <c r="I1753" t="s">
        <v>169</v>
      </c>
      <c r="J1753">
        <v>-9</v>
      </c>
      <c r="K1753" t="s">
        <v>8</v>
      </c>
      <c r="M1753" t="s">
        <v>2155</v>
      </c>
      <c r="N1753">
        <v>12530070</v>
      </c>
      <c r="O1753" t="s">
        <v>2309</v>
      </c>
      <c r="P1753" s="507">
        <v>44817</v>
      </c>
      <c r="Q1753" t="s">
        <v>187</v>
      </c>
      <c r="R1753" s="507">
        <v>44466</v>
      </c>
      <c r="T1753" t="s">
        <v>5765</v>
      </c>
      <c r="U1753">
        <v>500</v>
      </c>
      <c r="X1753">
        <v>5</v>
      </c>
      <c r="Y1753" t="s">
        <v>259</v>
      </c>
      <c r="AC1753" t="s">
        <v>177</v>
      </c>
      <c r="AD1753" t="s">
        <v>12833</v>
      </c>
      <c r="AE1753">
        <v>53320</v>
      </c>
      <c r="AF1753" t="s">
        <v>12834</v>
      </c>
      <c r="AI1753">
        <v>243021795</v>
      </c>
      <c r="AJ1753">
        <v>621493698</v>
      </c>
      <c r="AK1753" t="s">
        <v>7151</v>
      </c>
      <c r="AL1753">
        <v>0</v>
      </c>
      <c r="AM1753">
        <v>0</v>
      </c>
    </row>
    <row r="1754" spans="1:39" customFormat="1" ht="12.75">
      <c r="A1754">
        <v>4115415</v>
      </c>
      <c r="B1754" t="s">
        <v>8797</v>
      </c>
      <c r="C1754" t="s">
        <v>807</v>
      </c>
      <c r="D1754">
        <v>4115415</v>
      </c>
      <c r="E1754" t="s">
        <v>169</v>
      </c>
      <c r="H1754" s="507">
        <v>41261</v>
      </c>
      <c r="I1754" t="s">
        <v>245</v>
      </c>
      <c r="J1754">
        <v>-11</v>
      </c>
      <c r="K1754" t="s">
        <v>8</v>
      </c>
      <c r="M1754" t="s">
        <v>2783</v>
      </c>
      <c r="N1754">
        <v>4410080</v>
      </c>
      <c r="O1754" t="s">
        <v>2786</v>
      </c>
      <c r="P1754" s="507">
        <v>44824</v>
      </c>
      <c r="Q1754" t="s">
        <v>187</v>
      </c>
      <c r="R1754" s="507">
        <v>44824</v>
      </c>
      <c r="T1754" t="s">
        <v>5765</v>
      </c>
      <c r="U1754">
        <v>500</v>
      </c>
      <c r="X1754">
        <v>5</v>
      </c>
      <c r="Y1754" t="s">
        <v>259</v>
      </c>
      <c r="AC1754" t="s">
        <v>177</v>
      </c>
      <c r="AD1754" t="s">
        <v>10253</v>
      </c>
      <c r="AE1754">
        <v>41500</v>
      </c>
      <c r="AF1754" t="s">
        <v>12835</v>
      </c>
      <c r="AK1754" t="s">
        <v>5518</v>
      </c>
      <c r="AL1754">
        <v>0</v>
      </c>
      <c r="AM1754">
        <v>0</v>
      </c>
    </row>
    <row r="1755" spans="1:39" customFormat="1" ht="12.75">
      <c r="A1755">
        <v>8531684</v>
      </c>
      <c r="B1755" t="s">
        <v>9499</v>
      </c>
      <c r="C1755" t="s">
        <v>1678</v>
      </c>
      <c r="D1755">
        <v>8531684</v>
      </c>
      <c r="E1755" t="s">
        <v>169</v>
      </c>
      <c r="H1755" s="507">
        <v>41534</v>
      </c>
      <c r="I1755" t="s">
        <v>251</v>
      </c>
      <c r="J1755">
        <v>-10</v>
      </c>
      <c r="K1755" t="s">
        <v>8</v>
      </c>
      <c r="M1755" t="s">
        <v>208</v>
      </c>
      <c r="N1755">
        <v>12850078</v>
      </c>
      <c r="O1755" t="s">
        <v>2322</v>
      </c>
      <c r="P1755" s="507">
        <v>44821</v>
      </c>
      <c r="Q1755" t="s">
        <v>187</v>
      </c>
      <c r="R1755" s="507">
        <v>44821</v>
      </c>
      <c r="T1755" t="s">
        <v>5765</v>
      </c>
      <c r="U1755">
        <v>500</v>
      </c>
      <c r="X1755">
        <v>5</v>
      </c>
      <c r="Y1755" t="s">
        <v>259</v>
      </c>
      <c r="AC1755" t="s">
        <v>177</v>
      </c>
      <c r="AD1755" t="s">
        <v>12836</v>
      </c>
      <c r="AE1755">
        <v>85750</v>
      </c>
      <c r="AF1755" t="s">
        <v>12837</v>
      </c>
      <c r="AJ1755" t="s">
        <v>9500</v>
      </c>
      <c r="AK1755" t="s">
        <v>9501</v>
      </c>
      <c r="AL1755">
        <v>0</v>
      </c>
      <c r="AM1755">
        <v>0</v>
      </c>
    </row>
    <row r="1756" spans="1:39" customFormat="1" ht="12.75">
      <c r="A1756">
        <v>4115490</v>
      </c>
      <c r="B1756" t="s">
        <v>12838</v>
      </c>
      <c r="C1756" t="s">
        <v>619</v>
      </c>
      <c r="D1756">
        <v>4115490</v>
      </c>
      <c r="E1756" t="s">
        <v>169</v>
      </c>
      <c r="H1756" s="507">
        <v>42352</v>
      </c>
      <c r="I1756" t="s">
        <v>169</v>
      </c>
      <c r="J1756">
        <v>-9</v>
      </c>
      <c r="K1756" t="s">
        <v>8</v>
      </c>
      <c r="M1756" t="s">
        <v>2783</v>
      </c>
      <c r="N1756">
        <v>4410697</v>
      </c>
      <c r="O1756" t="s">
        <v>2819</v>
      </c>
      <c r="P1756" s="507">
        <v>44830</v>
      </c>
      <c r="Q1756" t="s">
        <v>187</v>
      </c>
      <c r="R1756" s="507">
        <v>44830</v>
      </c>
      <c r="T1756" t="s">
        <v>5765</v>
      </c>
      <c r="U1756">
        <v>500</v>
      </c>
      <c r="X1756">
        <v>5</v>
      </c>
      <c r="Y1756" t="s">
        <v>259</v>
      </c>
      <c r="AC1756" t="s">
        <v>177</v>
      </c>
      <c r="AD1756" t="s">
        <v>12839</v>
      </c>
      <c r="AE1756">
        <v>41150</v>
      </c>
      <c r="AF1756" t="s">
        <v>12840</v>
      </c>
      <c r="AJ1756">
        <v>628055553</v>
      </c>
      <c r="AK1756" t="s">
        <v>12841</v>
      </c>
      <c r="AL1756">
        <v>0</v>
      </c>
      <c r="AM1756">
        <v>0</v>
      </c>
    </row>
    <row r="1757" spans="1:39" customFormat="1" ht="12.75">
      <c r="A1757">
        <v>9457781</v>
      </c>
      <c r="B1757" t="s">
        <v>1356</v>
      </c>
      <c r="C1757" t="s">
        <v>202</v>
      </c>
      <c r="D1757">
        <v>9457781</v>
      </c>
      <c r="E1757" t="s">
        <v>166</v>
      </c>
      <c r="F1757" t="s">
        <v>166</v>
      </c>
      <c r="H1757" s="507">
        <v>40226</v>
      </c>
      <c r="I1757" t="s">
        <v>254</v>
      </c>
      <c r="J1757">
        <v>-13</v>
      </c>
      <c r="K1757" t="s">
        <v>168</v>
      </c>
      <c r="M1757" t="s">
        <v>246</v>
      </c>
      <c r="N1757">
        <v>8940976</v>
      </c>
      <c r="O1757" t="s">
        <v>3791</v>
      </c>
      <c r="P1757" s="507">
        <v>44812</v>
      </c>
      <c r="Q1757" t="s">
        <v>187</v>
      </c>
      <c r="R1757" s="507">
        <v>43168</v>
      </c>
      <c r="T1757" t="s">
        <v>5765</v>
      </c>
      <c r="U1757">
        <v>704</v>
      </c>
      <c r="X1757">
        <v>7</v>
      </c>
      <c r="Y1757" t="s">
        <v>259</v>
      </c>
      <c r="AC1757" t="s">
        <v>177</v>
      </c>
      <c r="AD1757" t="s">
        <v>9810</v>
      </c>
      <c r="AE1757">
        <v>94100</v>
      </c>
      <c r="AF1757" t="s">
        <v>12842</v>
      </c>
      <c r="AJ1757">
        <v>613573750</v>
      </c>
      <c r="AK1757" t="s">
        <v>7636</v>
      </c>
      <c r="AL1757">
        <v>0</v>
      </c>
      <c r="AM1757">
        <v>0</v>
      </c>
    </row>
    <row r="1758" spans="1:39" customFormat="1" ht="12.75">
      <c r="A1758">
        <v>7223695</v>
      </c>
      <c r="B1758" t="s">
        <v>2495</v>
      </c>
      <c r="C1758" t="s">
        <v>241</v>
      </c>
      <c r="D1758">
        <v>7223695</v>
      </c>
      <c r="E1758" t="s">
        <v>169</v>
      </c>
      <c r="F1758" t="s">
        <v>169</v>
      </c>
      <c r="H1758" s="507">
        <v>41821</v>
      </c>
      <c r="I1758" t="s">
        <v>169</v>
      </c>
      <c r="J1758">
        <v>-9</v>
      </c>
      <c r="K1758" t="s">
        <v>8</v>
      </c>
      <c r="M1758" t="s">
        <v>2152</v>
      </c>
      <c r="N1758">
        <v>12720016</v>
      </c>
      <c r="O1758" t="s">
        <v>2257</v>
      </c>
      <c r="P1758" s="507">
        <v>44821</v>
      </c>
      <c r="Q1758" t="s">
        <v>187</v>
      </c>
      <c r="R1758" s="507">
        <v>43430</v>
      </c>
      <c r="T1758" t="s">
        <v>5765</v>
      </c>
      <c r="U1758">
        <v>500</v>
      </c>
      <c r="X1758">
        <v>5</v>
      </c>
      <c r="Y1758" t="s">
        <v>259</v>
      </c>
      <c r="AC1758" t="s">
        <v>177</v>
      </c>
      <c r="AD1758" t="s">
        <v>12843</v>
      </c>
      <c r="AE1758">
        <v>72230</v>
      </c>
      <c r="AF1758" t="s">
        <v>12844</v>
      </c>
      <c r="AK1758" t="s">
        <v>7152</v>
      </c>
      <c r="AL1758">
        <v>0</v>
      </c>
      <c r="AM1758">
        <v>0</v>
      </c>
    </row>
    <row r="1759" spans="1:39" customFormat="1" ht="12.75">
      <c r="A1759">
        <v>9227757</v>
      </c>
      <c r="B1759" t="s">
        <v>1357</v>
      </c>
      <c r="C1759" t="s">
        <v>391</v>
      </c>
      <c r="D1759">
        <v>9227757</v>
      </c>
      <c r="E1759" t="s">
        <v>166</v>
      </c>
      <c r="F1759" t="s">
        <v>166</v>
      </c>
      <c r="H1759" s="507">
        <v>33710</v>
      </c>
      <c r="I1759" t="s">
        <v>167</v>
      </c>
      <c r="J1759">
        <v>-40</v>
      </c>
      <c r="K1759" t="s">
        <v>8</v>
      </c>
      <c r="M1759" t="s">
        <v>203</v>
      </c>
      <c r="N1759">
        <v>8920312</v>
      </c>
      <c r="O1759" t="s">
        <v>288</v>
      </c>
      <c r="P1759" s="507">
        <v>44747</v>
      </c>
      <c r="Q1759" t="s">
        <v>187</v>
      </c>
      <c r="R1759" s="507">
        <v>37432</v>
      </c>
      <c r="S1759" s="507">
        <v>43728</v>
      </c>
      <c r="T1759" t="s">
        <v>7255</v>
      </c>
      <c r="U1759">
        <v>1326</v>
      </c>
      <c r="X1759">
        <v>13</v>
      </c>
      <c r="Y1759" t="s">
        <v>259</v>
      </c>
      <c r="AC1759" t="s">
        <v>177</v>
      </c>
      <c r="AD1759" t="s">
        <v>10303</v>
      </c>
      <c r="AE1759">
        <v>92600</v>
      </c>
      <c r="AF1759" t="s">
        <v>12845</v>
      </c>
      <c r="AK1759" t="s">
        <v>4255</v>
      </c>
      <c r="AL1759">
        <v>0</v>
      </c>
      <c r="AM1759">
        <v>0</v>
      </c>
    </row>
    <row r="1760" spans="1:39" customFormat="1" ht="12.75">
      <c r="A1760">
        <v>6726459</v>
      </c>
      <c r="B1760" t="s">
        <v>1358</v>
      </c>
      <c r="C1760" t="s">
        <v>738</v>
      </c>
      <c r="D1760">
        <v>6726459</v>
      </c>
      <c r="E1760" t="s">
        <v>166</v>
      </c>
      <c r="H1760" s="507">
        <v>41334</v>
      </c>
      <c r="I1760" t="s">
        <v>251</v>
      </c>
      <c r="J1760">
        <v>-10</v>
      </c>
      <c r="K1760" t="s">
        <v>8</v>
      </c>
      <c r="M1760" t="s">
        <v>3025</v>
      </c>
      <c r="N1760">
        <v>3290090</v>
      </c>
      <c r="O1760" t="s">
        <v>3065</v>
      </c>
      <c r="P1760" s="507">
        <v>44817</v>
      </c>
      <c r="Q1760" t="s">
        <v>187</v>
      </c>
      <c r="R1760" s="507">
        <v>43368</v>
      </c>
      <c r="S1760" s="507">
        <v>44823</v>
      </c>
      <c r="T1760" t="s">
        <v>181</v>
      </c>
      <c r="U1760">
        <v>500</v>
      </c>
      <c r="X1760">
        <v>5</v>
      </c>
      <c r="Y1760" t="s">
        <v>259</v>
      </c>
      <c r="AC1760" t="s">
        <v>177</v>
      </c>
      <c r="AD1760" t="s">
        <v>12846</v>
      </c>
      <c r="AE1760">
        <v>29280</v>
      </c>
      <c r="AF1760" t="s">
        <v>12847</v>
      </c>
      <c r="AJ1760" t="s">
        <v>8798</v>
      </c>
      <c r="AK1760" t="s">
        <v>8799</v>
      </c>
      <c r="AL1760">
        <v>0</v>
      </c>
      <c r="AM1760">
        <v>0</v>
      </c>
    </row>
    <row r="1761" spans="1:39" customFormat="1" ht="12.75">
      <c r="A1761">
        <v>4938547</v>
      </c>
      <c r="B1761" t="s">
        <v>3434</v>
      </c>
      <c r="C1761" t="s">
        <v>2702</v>
      </c>
      <c r="D1761">
        <v>4938547</v>
      </c>
      <c r="E1761" t="s">
        <v>166</v>
      </c>
      <c r="F1761" t="s">
        <v>166</v>
      </c>
      <c r="H1761" s="507">
        <v>34971</v>
      </c>
      <c r="I1761" t="s">
        <v>167</v>
      </c>
      <c r="J1761">
        <v>-40</v>
      </c>
      <c r="K1761" t="s">
        <v>168</v>
      </c>
      <c r="M1761" t="s">
        <v>236</v>
      </c>
      <c r="N1761">
        <v>12490073</v>
      </c>
      <c r="O1761" t="s">
        <v>8153</v>
      </c>
      <c r="P1761" s="507">
        <v>44817</v>
      </c>
      <c r="Q1761" t="s">
        <v>187</v>
      </c>
      <c r="R1761" s="507">
        <v>43252</v>
      </c>
      <c r="S1761" s="507">
        <v>44437</v>
      </c>
      <c r="T1761" t="s">
        <v>7255</v>
      </c>
      <c r="U1761">
        <v>3473</v>
      </c>
      <c r="V1761" t="s">
        <v>172</v>
      </c>
      <c r="W1761">
        <v>6</v>
      </c>
      <c r="X1761" t="s">
        <v>173</v>
      </c>
      <c r="Y1761" t="s">
        <v>259</v>
      </c>
      <c r="AB1761" s="507">
        <v>43282</v>
      </c>
      <c r="AC1761" t="s">
        <v>337</v>
      </c>
      <c r="AD1761" t="s">
        <v>6233</v>
      </c>
      <c r="AE1761">
        <v>49100</v>
      </c>
      <c r="AF1761" t="s">
        <v>12848</v>
      </c>
      <c r="AK1761" t="s">
        <v>4784</v>
      </c>
      <c r="AL1761">
        <v>0</v>
      </c>
      <c r="AM1761">
        <v>0</v>
      </c>
    </row>
    <row r="1762" spans="1:39" customFormat="1" ht="12.75">
      <c r="A1762">
        <v>3540282</v>
      </c>
      <c r="B1762" t="s">
        <v>1359</v>
      </c>
      <c r="C1762" t="s">
        <v>617</v>
      </c>
      <c r="D1762">
        <v>3540282</v>
      </c>
      <c r="E1762" t="s">
        <v>169</v>
      </c>
      <c r="F1762" t="s">
        <v>169</v>
      </c>
      <c r="H1762" s="507">
        <v>41622</v>
      </c>
      <c r="I1762" t="s">
        <v>251</v>
      </c>
      <c r="J1762">
        <v>-10</v>
      </c>
      <c r="K1762" t="s">
        <v>8</v>
      </c>
      <c r="M1762" t="s">
        <v>178</v>
      </c>
      <c r="N1762">
        <v>3350011</v>
      </c>
      <c r="O1762" t="s">
        <v>234</v>
      </c>
      <c r="P1762" s="507">
        <v>44778</v>
      </c>
      <c r="Q1762" t="s">
        <v>187</v>
      </c>
      <c r="R1762" s="507">
        <v>44443</v>
      </c>
      <c r="T1762" t="s">
        <v>5765</v>
      </c>
      <c r="U1762">
        <v>500</v>
      </c>
      <c r="X1762">
        <v>5</v>
      </c>
      <c r="Y1762" t="s">
        <v>259</v>
      </c>
      <c r="AC1762" t="s">
        <v>177</v>
      </c>
      <c r="AD1762" t="s">
        <v>9870</v>
      </c>
      <c r="AE1762">
        <v>35200</v>
      </c>
      <c r="AF1762" t="s">
        <v>12849</v>
      </c>
      <c r="AJ1762">
        <v>626958711</v>
      </c>
      <c r="AK1762" t="s">
        <v>6369</v>
      </c>
      <c r="AL1762">
        <v>0</v>
      </c>
      <c r="AM1762">
        <v>0</v>
      </c>
    </row>
    <row r="1763" spans="1:39" customFormat="1" ht="12.75">
      <c r="A1763">
        <v>9538301</v>
      </c>
      <c r="B1763" t="s">
        <v>3604</v>
      </c>
      <c r="C1763" t="s">
        <v>3414</v>
      </c>
      <c r="D1763">
        <v>9538301</v>
      </c>
      <c r="E1763" t="s">
        <v>166</v>
      </c>
      <c r="F1763" t="s">
        <v>166</v>
      </c>
      <c r="H1763" s="507">
        <v>36993</v>
      </c>
      <c r="I1763" t="s">
        <v>167</v>
      </c>
      <c r="J1763">
        <v>-40</v>
      </c>
      <c r="K1763" t="s">
        <v>8</v>
      </c>
      <c r="M1763" t="s">
        <v>232</v>
      </c>
      <c r="N1763">
        <v>8951411</v>
      </c>
      <c r="O1763" t="s">
        <v>282</v>
      </c>
      <c r="P1763" s="507">
        <v>44813</v>
      </c>
      <c r="Q1763" t="s">
        <v>187</v>
      </c>
      <c r="R1763" s="507">
        <v>43627</v>
      </c>
      <c r="S1763" s="507">
        <v>43983</v>
      </c>
      <c r="T1763" t="s">
        <v>7255</v>
      </c>
      <c r="U1763">
        <v>1833</v>
      </c>
      <c r="V1763" t="s">
        <v>172</v>
      </c>
      <c r="W1763">
        <v>145</v>
      </c>
      <c r="X1763" t="s">
        <v>173</v>
      </c>
      <c r="Y1763" t="s">
        <v>259</v>
      </c>
      <c r="AB1763" s="507">
        <v>43647</v>
      </c>
      <c r="AC1763" t="s">
        <v>337</v>
      </c>
      <c r="AD1763" t="s">
        <v>12850</v>
      </c>
      <c r="AF1763" t="s">
        <v>12851</v>
      </c>
      <c r="AH1763" t="s">
        <v>12852</v>
      </c>
      <c r="AJ1763" t="s">
        <v>8800</v>
      </c>
      <c r="AK1763" t="s">
        <v>4256</v>
      </c>
      <c r="AL1763">
        <v>0</v>
      </c>
      <c r="AM1763">
        <v>0</v>
      </c>
    </row>
    <row r="1764" spans="1:39" customFormat="1" ht="12.75">
      <c r="A1764">
        <v>9255923</v>
      </c>
      <c r="B1764" t="s">
        <v>5948</v>
      </c>
      <c r="C1764" t="s">
        <v>1640</v>
      </c>
      <c r="D1764">
        <v>9255923</v>
      </c>
      <c r="E1764" t="s">
        <v>169</v>
      </c>
      <c r="F1764" t="s">
        <v>166</v>
      </c>
      <c r="H1764" s="507">
        <v>41538</v>
      </c>
      <c r="I1764" t="s">
        <v>251</v>
      </c>
      <c r="J1764">
        <v>-10</v>
      </c>
      <c r="K1764" t="s">
        <v>8</v>
      </c>
      <c r="M1764" t="s">
        <v>203</v>
      </c>
      <c r="N1764">
        <v>8920503</v>
      </c>
      <c r="O1764" t="s">
        <v>346</v>
      </c>
      <c r="P1764" s="507">
        <v>44810</v>
      </c>
      <c r="Q1764" t="s">
        <v>187</v>
      </c>
      <c r="R1764" s="507">
        <v>44141</v>
      </c>
      <c r="S1764" s="507">
        <v>44735</v>
      </c>
      <c r="T1764" t="s">
        <v>181</v>
      </c>
      <c r="U1764">
        <v>500</v>
      </c>
      <c r="X1764">
        <v>5</v>
      </c>
      <c r="Y1764" t="s">
        <v>259</v>
      </c>
      <c r="AC1764" t="s">
        <v>177</v>
      </c>
      <c r="AD1764" t="s">
        <v>11601</v>
      </c>
      <c r="AE1764">
        <v>92350</v>
      </c>
      <c r="AF1764" t="s">
        <v>12853</v>
      </c>
      <c r="AK1764" t="s">
        <v>6976</v>
      </c>
      <c r="AL1764">
        <v>0</v>
      </c>
      <c r="AM1764">
        <v>0</v>
      </c>
    </row>
    <row r="1765" spans="1:39" customFormat="1" ht="12.75">
      <c r="A1765">
        <v>9256600</v>
      </c>
      <c r="B1765" t="s">
        <v>5948</v>
      </c>
      <c r="C1765" t="s">
        <v>324</v>
      </c>
      <c r="D1765">
        <v>9256600</v>
      </c>
      <c r="E1765" t="s">
        <v>169</v>
      </c>
      <c r="F1765" t="s">
        <v>169</v>
      </c>
      <c r="H1765" s="507">
        <v>42324</v>
      </c>
      <c r="I1765" t="s">
        <v>169</v>
      </c>
      <c r="J1765">
        <v>-9</v>
      </c>
      <c r="K1765" t="s">
        <v>8</v>
      </c>
      <c r="M1765" t="s">
        <v>203</v>
      </c>
      <c r="N1765">
        <v>8920503</v>
      </c>
      <c r="O1765" t="s">
        <v>346</v>
      </c>
      <c r="P1765" s="507">
        <v>44810</v>
      </c>
      <c r="Q1765" t="s">
        <v>187</v>
      </c>
      <c r="R1765" s="507">
        <v>44462</v>
      </c>
      <c r="S1765" s="507">
        <v>44735</v>
      </c>
      <c r="T1765" t="s">
        <v>181</v>
      </c>
      <c r="U1765">
        <v>500</v>
      </c>
      <c r="X1765">
        <v>5</v>
      </c>
      <c r="Y1765" t="s">
        <v>259</v>
      </c>
      <c r="AC1765" t="s">
        <v>177</v>
      </c>
      <c r="AD1765" t="s">
        <v>11601</v>
      </c>
      <c r="AE1765">
        <v>92350</v>
      </c>
      <c r="AF1765" t="s">
        <v>12853</v>
      </c>
      <c r="AK1765" t="s">
        <v>6976</v>
      </c>
      <c r="AL1765">
        <v>0</v>
      </c>
      <c r="AM1765">
        <v>0</v>
      </c>
    </row>
    <row r="1766" spans="1:39" customFormat="1" ht="12.75">
      <c r="A1766">
        <v>2811681</v>
      </c>
      <c r="B1766" t="s">
        <v>2917</v>
      </c>
      <c r="C1766" t="s">
        <v>2918</v>
      </c>
      <c r="D1766">
        <v>2811681</v>
      </c>
      <c r="E1766" t="s">
        <v>166</v>
      </c>
      <c r="F1766" t="s">
        <v>166</v>
      </c>
      <c r="H1766" s="507">
        <v>30125</v>
      </c>
      <c r="I1766" t="s">
        <v>192</v>
      </c>
      <c r="J1766">
        <v>-50</v>
      </c>
      <c r="K1766" t="s">
        <v>168</v>
      </c>
      <c r="M1766" t="s">
        <v>170</v>
      </c>
      <c r="N1766">
        <v>8931466</v>
      </c>
      <c r="O1766" t="s">
        <v>7303</v>
      </c>
      <c r="P1766" s="507">
        <v>44805</v>
      </c>
      <c r="Q1766" t="s">
        <v>187</v>
      </c>
      <c r="R1766" s="507">
        <v>40442</v>
      </c>
      <c r="S1766" s="507">
        <v>44123</v>
      </c>
      <c r="T1766" t="s">
        <v>7255</v>
      </c>
      <c r="U1766">
        <v>3267</v>
      </c>
      <c r="V1766" t="s">
        <v>172</v>
      </c>
      <c r="W1766">
        <v>21</v>
      </c>
      <c r="X1766" t="s">
        <v>173</v>
      </c>
      <c r="Y1766" t="s">
        <v>259</v>
      </c>
      <c r="AB1766" s="507">
        <v>43282</v>
      </c>
      <c r="AC1766" t="s">
        <v>337</v>
      </c>
      <c r="AD1766" t="s">
        <v>10432</v>
      </c>
      <c r="AE1766">
        <v>93200</v>
      </c>
      <c r="AF1766" t="s">
        <v>12854</v>
      </c>
      <c r="AK1766" t="s">
        <v>4257</v>
      </c>
      <c r="AL1766">
        <v>0</v>
      </c>
      <c r="AM1766">
        <v>0</v>
      </c>
    </row>
    <row r="1767" spans="1:39" customFormat="1" ht="12.75">
      <c r="A1767">
        <v>4411193</v>
      </c>
      <c r="B1767" t="s">
        <v>2496</v>
      </c>
      <c r="C1767" t="s">
        <v>1748</v>
      </c>
      <c r="D1767">
        <v>4411193</v>
      </c>
      <c r="E1767" t="s">
        <v>166</v>
      </c>
      <c r="F1767" t="s">
        <v>166</v>
      </c>
      <c r="H1767" s="507">
        <v>24294</v>
      </c>
      <c r="I1767" t="s">
        <v>367</v>
      </c>
      <c r="J1767">
        <v>-60</v>
      </c>
      <c r="K1767" t="s">
        <v>8</v>
      </c>
      <c r="M1767" t="s">
        <v>228</v>
      </c>
      <c r="N1767">
        <v>12440048</v>
      </c>
      <c r="O1767" t="s">
        <v>8152</v>
      </c>
      <c r="P1767" s="507">
        <v>44805</v>
      </c>
      <c r="Q1767" t="s">
        <v>187</v>
      </c>
      <c r="R1767" s="507">
        <v>37432</v>
      </c>
      <c r="S1767" s="507">
        <v>44445</v>
      </c>
      <c r="T1767" t="s">
        <v>7255</v>
      </c>
      <c r="U1767">
        <v>1136</v>
      </c>
      <c r="X1767">
        <v>11</v>
      </c>
      <c r="Y1767" t="s">
        <v>259</v>
      </c>
      <c r="AC1767" t="s">
        <v>177</v>
      </c>
      <c r="AD1767" t="s">
        <v>10818</v>
      </c>
      <c r="AE1767">
        <v>44470</v>
      </c>
      <c r="AF1767" t="s">
        <v>12855</v>
      </c>
      <c r="AJ1767">
        <v>647174437</v>
      </c>
      <c r="AK1767" t="s">
        <v>8258</v>
      </c>
      <c r="AL1767">
        <v>0</v>
      </c>
      <c r="AM1767">
        <v>0</v>
      </c>
    </row>
    <row r="1768" spans="1:39" customFormat="1" ht="12.75">
      <c r="A1768">
        <v>5614934</v>
      </c>
      <c r="B1768" t="s">
        <v>2496</v>
      </c>
      <c r="C1768" t="s">
        <v>662</v>
      </c>
      <c r="D1768">
        <v>5614934</v>
      </c>
      <c r="E1768" t="s">
        <v>166</v>
      </c>
      <c r="F1768" t="s">
        <v>166</v>
      </c>
      <c r="H1768" s="507">
        <v>27175</v>
      </c>
      <c r="I1768" t="s">
        <v>192</v>
      </c>
      <c r="J1768">
        <v>-50</v>
      </c>
      <c r="K1768" t="s">
        <v>8</v>
      </c>
      <c r="M1768" t="s">
        <v>175</v>
      </c>
      <c r="N1768">
        <v>4370349</v>
      </c>
      <c r="O1768" t="s">
        <v>2778</v>
      </c>
      <c r="P1768" s="507">
        <v>44819</v>
      </c>
      <c r="Q1768" t="s">
        <v>187</v>
      </c>
      <c r="R1768" s="507">
        <v>38982</v>
      </c>
      <c r="S1768" s="507">
        <v>44799</v>
      </c>
      <c r="T1768" t="s">
        <v>181</v>
      </c>
      <c r="U1768">
        <v>880</v>
      </c>
      <c r="X1768">
        <v>8</v>
      </c>
      <c r="Y1768" t="s">
        <v>259</v>
      </c>
      <c r="AC1768" t="s">
        <v>177</v>
      </c>
      <c r="AD1768" t="s">
        <v>10088</v>
      </c>
      <c r="AE1768">
        <v>37000</v>
      </c>
      <c r="AF1768" t="s">
        <v>12856</v>
      </c>
      <c r="AG1768" t="s">
        <v>12857</v>
      </c>
      <c r="AI1768">
        <v>967151682</v>
      </c>
      <c r="AJ1768">
        <v>622128097</v>
      </c>
      <c r="AK1768" t="s">
        <v>6629</v>
      </c>
      <c r="AL1768">
        <v>0</v>
      </c>
      <c r="AM1768">
        <v>0</v>
      </c>
    </row>
    <row r="1769" spans="1:39" customFormat="1" ht="12.75">
      <c r="A1769">
        <v>4535420</v>
      </c>
      <c r="B1769" t="s">
        <v>1360</v>
      </c>
      <c r="C1769" t="s">
        <v>713</v>
      </c>
      <c r="D1769">
        <v>4535420</v>
      </c>
      <c r="E1769" t="s">
        <v>169</v>
      </c>
      <c r="H1769" s="507">
        <v>41403</v>
      </c>
      <c r="I1769" t="s">
        <v>251</v>
      </c>
      <c r="J1769">
        <v>-10</v>
      </c>
      <c r="K1769" t="s">
        <v>8</v>
      </c>
      <c r="M1769" t="s">
        <v>2764</v>
      </c>
      <c r="N1769">
        <v>4450617</v>
      </c>
      <c r="O1769" t="s">
        <v>2798</v>
      </c>
      <c r="P1769" s="507">
        <v>44832</v>
      </c>
      <c r="Q1769" t="s">
        <v>187</v>
      </c>
      <c r="R1769" s="507">
        <v>44832</v>
      </c>
      <c r="S1769" s="507">
        <v>44816</v>
      </c>
      <c r="T1769" t="s">
        <v>181</v>
      </c>
      <c r="U1769">
        <v>500</v>
      </c>
      <c r="X1769">
        <v>5</v>
      </c>
      <c r="Y1769" t="s">
        <v>259</v>
      </c>
      <c r="AC1769" t="s">
        <v>177</v>
      </c>
      <c r="AD1769" t="s">
        <v>12858</v>
      </c>
      <c r="AE1769">
        <v>45260</v>
      </c>
      <c r="AF1769" t="s">
        <v>12859</v>
      </c>
      <c r="AJ1769">
        <v>678142128</v>
      </c>
      <c r="AK1769" t="s">
        <v>12860</v>
      </c>
      <c r="AL1769">
        <v>0</v>
      </c>
      <c r="AM1769">
        <v>0</v>
      </c>
    </row>
    <row r="1770" spans="1:39" customFormat="1" ht="12.75">
      <c r="A1770">
        <v>9413418</v>
      </c>
      <c r="B1770" t="s">
        <v>1360</v>
      </c>
      <c r="C1770" t="s">
        <v>7637</v>
      </c>
      <c r="D1770">
        <v>9413418</v>
      </c>
      <c r="E1770" t="s">
        <v>166</v>
      </c>
      <c r="F1770" t="s">
        <v>166</v>
      </c>
      <c r="H1770" s="507">
        <v>31715</v>
      </c>
      <c r="I1770" t="s">
        <v>167</v>
      </c>
      <c r="J1770">
        <v>-40</v>
      </c>
      <c r="K1770" t="s">
        <v>168</v>
      </c>
      <c r="M1770" t="s">
        <v>246</v>
      </c>
      <c r="N1770">
        <v>8940459</v>
      </c>
      <c r="O1770" t="s">
        <v>433</v>
      </c>
      <c r="P1770" s="507">
        <v>44748</v>
      </c>
      <c r="Q1770" t="s">
        <v>187</v>
      </c>
      <c r="R1770" s="507">
        <v>37432</v>
      </c>
      <c r="S1770" s="507">
        <v>44092</v>
      </c>
      <c r="T1770" t="s">
        <v>7255</v>
      </c>
      <c r="U1770">
        <v>1991</v>
      </c>
      <c r="X1770">
        <v>19</v>
      </c>
      <c r="Y1770" t="s">
        <v>259</v>
      </c>
      <c r="AC1770" t="s">
        <v>177</v>
      </c>
      <c r="AD1770" t="s">
        <v>10527</v>
      </c>
      <c r="AE1770">
        <v>94320</v>
      </c>
      <c r="AF1770" t="s">
        <v>12861</v>
      </c>
      <c r="AH1770" t="s">
        <v>12862</v>
      </c>
      <c r="AJ1770">
        <v>686599580</v>
      </c>
      <c r="AK1770" t="s">
        <v>4258</v>
      </c>
      <c r="AL1770">
        <v>0</v>
      </c>
      <c r="AM1770">
        <v>0</v>
      </c>
    </row>
    <row r="1771" spans="1:39" customFormat="1" ht="12.75">
      <c r="A1771">
        <v>9521784</v>
      </c>
      <c r="B1771" t="s">
        <v>1361</v>
      </c>
      <c r="C1771" t="s">
        <v>1362</v>
      </c>
      <c r="D1771">
        <v>9521784</v>
      </c>
      <c r="E1771" t="s">
        <v>166</v>
      </c>
      <c r="F1771" t="s">
        <v>166</v>
      </c>
      <c r="H1771" s="507">
        <v>35018</v>
      </c>
      <c r="I1771" t="s">
        <v>167</v>
      </c>
      <c r="J1771">
        <v>-40</v>
      </c>
      <c r="K1771" t="s">
        <v>8</v>
      </c>
      <c r="M1771" t="s">
        <v>170</v>
      </c>
      <c r="N1771">
        <v>8931466</v>
      </c>
      <c r="O1771" t="s">
        <v>7303</v>
      </c>
      <c r="P1771" s="507">
        <v>44813</v>
      </c>
      <c r="Q1771" t="s">
        <v>187</v>
      </c>
      <c r="R1771" s="507">
        <v>37524</v>
      </c>
      <c r="S1771" s="507">
        <v>44074</v>
      </c>
      <c r="T1771" t="s">
        <v>7255</v>
      </c>
      <c r="U1771">
        <v>1697</v>
      </c>
      <c r="V1771" t="s">
        <v>172</v>
      </c>
      <c r="W1771">
        <v>205</v>
      </c>
      <c r="X1771" t="s">
        <v>173</v>
      </c>
      <c r="Y1771" t="s">
        <v>5788</v>
      </c>
      <c r="Z1771">
        <v>8921522</v>
      </c>
      <c r="AA1771" t="s">
        <v>12863</v>
      </c>
      <c r="AB1771" s="507">
        <v>44811</v>
      </c>
      <c r="AC1771" t="s">
        <v>177</v>
      </c>
      <c r="AD1771" t="s">
        <v>12864</v>
      </c>
      <c r="AE1771">
        <v>95870</v>
      </c>
      <c r="AF1771" t="s">
        <v>12865</v>
      </c>
      <c r="AJ1771">
        <v>629847126</v>
      </c>
      <c r="AK1771" t="s">
        <v>4259</v>
      </c>
      <c r="AL1771">
        <v>0</v>
      </c>
      <c r="AM1771">
        <v>0</v>
      </c>
    </row>
    <row r="1772" spans="1:39" customFormat="1" ht="12.75">
      <c r="A1772">
        <v>9539687</v>
      </c>
      <c r="B1772" t="s">
        <v>2497</v>
      </c>
      <c r="C1772" t="s">
        <v>2071</v>
      </c>
      <c r="D1772">
        <v>9539687</v>
      </c>
      <c r="E1772" t="s">
        <v>169</v>
      </c>
      <c r="F1772" t="s">
        <v>166</v>
      </c>
      <c r="H1772" s="507">
        <v>41331</v>
      </c>
      <c r="I1772" t="s">
        <v>251</v>
      </c>
      <c r="J1772">
        <v>-10</v>
      </c>
      <c r="K1772" t="s">
        <v>8</v>
      </c>
      <c r="M1772" t="s">
        <v>232</v>
      </c>
      <c r="N1772">
        <v>8950479</v>
      </c>
      <c r="O1772" t="s">
        <v>516</v>
      </c>
      <c r="P1772" s="507">
        <v>44798</v>
      </c>
      <c r="Q1772" t="s">
        <v>187</v>
      </c>
      <c r="R1772" s="507">
        <v>44443</v>
      </c>
      <c r="T1772" t="s">
        <v>5765</v>
      </c>
      <c r="U1772">
        <v>500</v>
      </c>
      <c r="X1772">
        <v>5</v>
      </c>
      <c r="Y1772" t="s">
        <v>259</v>
      </c>
      <c r="AC1772" t="s">
        <v>177</v>
      </c>
      <c r="AD1772" t="s">
        <v>9714</v>
      </c>
      <c r="AE1772">
        <v>95220</v>
      </c>
      <c r="AF1772" t="s">
        <v>12866</v>
      </c>
      <c r="AJ1772">
        <v>613895787</v>
      </c>
      <c r="AK1772" t="s">
        <v>3973</v>
      </c>
      <c r="AL1772">
        <v>0</v>
      </c>
      <c r="AM1772">
        <v>0</v>
      </c>
    </row>
    <row r="1773" spans="1:39" customFormat="1" ht="12.75">
      <c r="A1773">
        <v>22790</v>
      </c>
      <c r="B1773" t="s">
        <v>2497</v>
      </c>
      <c r="C1773" t="s">
        <v>508</v>
      </c>
      <c r="D1773">
        <v>22790</v>
      </c>
      <c r="E1773" t="s">
        <v>166</v>
      </c>
      <c r="H1773" s="507">
        <v>27284</v>
      </c>
      <c r="I1773" t="s">
        <v>192</v>
      </c>
      <c r="J1773">
        <v>-50</v>
      </c>
      <c r="K1773" t="s">
        <v>168</v>
      </c>
      <c r="M1773" t="s">
        <v>3025</v>
      </c>
      <c r="N1773">
        <v>3290255</v>
      </c>
      <c r="O1773" t="s">
        <v>3077</v>
      </c>
      <c r="P1773" s="507">
        <v>44809</v>
      </c>
      <c r="Q1773" t="s">
        <v>187</v>
      </c>
      <c r="R1773" s="507">
        <v>37432</v>
      </c>
      <c r="S1773" s="507">
        <v>44804</v>
      </c>
      <c r="T1773" t="s">
        <v>181</v>
      </c>
      <c r="U1773">
        <v>1725</v>
      </c>
      <c r="X1773">
        <v>17</v>
      </c>
      <c r="Y1773" t="s">
        <v>259</v>
      </c>
      <c r="AC1773" t="s">
        <v>177</v>
      </c>
      <c r="AD1773" t="s">
        <v>12867</v>
      </c>
      <c r="AE1773">
        <v>29710</v>
      </c>
      <c r="AF1773" t="s">
        <v>12868</v>
      </c>
      <c r="AI1773">
        <v>609809057</v>
      </c>
      <c r="AJ1773">
        <v>609809057</v>
      </c>
      <c r="AK1773" t="s">
        <v>8801</v>
      </c>
      <c r="AL1773">
        <v>0</v>
      </c>
      <c r="AM1773">
        <v>0</v>
      </c>
    </row>
    <row r="1774" spans="1:39" customFormat="1" ht="12.75">
      <c r="A1774">
        <v>9464170</v>
      </c>
      <c r="B1774" t="s">
        <v>8802</v>
      </c>
      <c r="C1774" t="s">
        <v>546</v>
      </c>
      <c r="D1774">
        <v>9464170</v>
      </c>
      <c r="E1774" t="s">
        <v>166</v>
      </c>
      <c r="H1774" s="507">
        <v>41657</v>
      </c>
      <c r="I1774" t="s">
        <v>169</v>
      </c>
      <c r="J1774">
        <v>-9</v>
      </c>
      <c r="K1774" t="s">
        <v>8</v>
      </c>
      <c r="M1774" t="s">
        <v>246</v>
      </c>
      <c r="N1774">
        <v>8940976</v>
      </c>
      <c r="O1774" t="s">
        <v>3791</v>
      </c>
      <c r="P1774" s="507">
        <v>44823</v>
      </c>
      <c r="Q1774" t="s">
        <v>187</v>
      </c>
      <c r="R1774" s="507">
        <v>44823</v>
      </c>
      <c r="T1774" t="s">
        <v>5765</v>
      </c>
      <c r="U1774">
        <v>500</v>
      </c>
      <c r="X1774">
        <v>5</v>
      </c>
      <c r="Y1774" t="s">
        <v>259</v>
      </c>
      <c r="AC1774" t="s">
        <v>177</v>
      </c>
      <c r="AD1774" t="s">
        <v>10324</v>
      </c>
      <c r="AE1774">
        <v>94100</v>
      </c>
      <c r="AF1774" t="s">
        <v>12869</v>
      </c>
      <c r="AK1774" t="s">
        <v>8803</v>
      </c>
      <c r="AL1774">
        <v>0</v>
      </c>
      <c r="AM1774">
        <v>0</v>
      </c>
    </row>
    <row r="1775" spans="1:39" customFormat="1" ht="12.75">
      <c r="A1775">
        <v>7518054</v>
      </c>
      <c r="B1775" t="s">
        <v>1363</v>
      </c>
      <c r="C1775" t="s">
        <v>1261</v>
      </c>
      <c r="D1775">
        <v>7518054</v>
      </c>
      <c r="E1775" t="s">
        <v>166</v>
      </c>
      <c r="F1775" t="s">
        <v>166</v>
      </c>
      <c r="H1775" s="507">
        <v>37667</v>
      </c>
      <c r="I1775" t="s">
        <v>167</v>
      </c>
      <c r="J1775">
        <v>-40</v>
      </c>
      <c r="K1775" t="s">
        <v>168</v>
      </c>
      <c r="M1775" t="s">
        <v>246</v>
      </c>
      <c r="N1775">
        <v>8940073</v>
      </c>
      <c r="O1775" t="s">
        <v>258</v>
      </c>
      <c r="P1775" s="507">
        <v>44814</v>
      </c>
      <c r="Q1775" t="s">
        <v>187</v>
      </c>
      <c r="R1775" s="507">
        <v>40455</v>
      </c>
      <c r="S1775" s="507">
        <v>44809</v>
      </c>
      <c r="T1775" t="s">
        <v>181</v>
      </c>
      <c r="U1775">
        <v>2350</v>
      </c>
      <c r="V1775" t="s">
        <v>172</v>
      </c>
      <c r="W1775">
        <v>384</v>
      </c>
      <c r="X1775" t="s">
        <v>173</v>
      </c>
      <c r="Y1775" t="s">
        <v>259</v>
      </c>
      <c r="AB1775" s="507">
        <v>44378</v>
      </c>
      <c r="AC1775" t="s">
        <v>177</v>
      </c>
      <c r="AD1775" t="s">
        <v>9776</v>
      </c>
      <c r="AE1775">
        <v>75011</v>
      </c>
      <c r="AF1775" t="s">
        <v>12870</v>
      </c>
      <c r="AI1775">
        <v>660684825</v>
      </c>
      <c r="AJ1775">
        <v>781861097</v>
      </c>
      <c r="AK1775" t="s">
        <v>6630</v>
      </c>
      <c r="AL1775">
        <v>0</v>
      </c>
      <c r="AM1775">
        <v>0</v>
      </c>
    </row>
    <row r="1776" spans="1:39" customFormat="1" ht="12.75">
      <c r="A1776">
        <v>3520090</v>
      </c>
      <c r="B1776" t="s">
        <v>3373</v>
      </c>
      <c r="C1776" t="s">
        <v>736</v>
      </c>
      <c r="D1776">
        <v>3520090</v>
      </c>
      <c r="E1776" t="s">
        <v>166</v>
      </c>
      <c r="F1776" t="s">
        <v>166</v>
      </c>
      <c r="H1776" s="507">
        <v>26089</v>
      </c>
      <c r="I1776" t="s">
        <v>367</v>
      </c>
      <c r="J1776">
        <v>-60</v>
      </c>
      <c r="K1776" t="s">
        <v>168</v>
      </c>
      <c r="M1776" t="s">
        <v>178</v>
      </c>
      <c r="N1776">
        <v>3350060</v>
      </c>
      <c r="O1776" t="s">
        <v>223</v>
      </c>
      <c r="P1776" s="507">
        <v>44820</v>
      </c>
      <c r="Q1776" t="s">
        <v>187</v>
      </c>
      <c r="R1776" s="507">
        <v>37432</v>
      </c>
      <c r="S1776" s="507">
        <v>44814</v>
      </c>
      <c r="T1776" t="s">
        <v>181</v>
      </c>
      <c r="U1776">
        <v>1642</v>
      </c>
      <c r="X1776">
        <v>16</v>
      </c>
      <c r="Y1776" t="s">
        <v>259</v>
      </c>
      <c r="AC1776" t="s">
        <v>177</v>
      </c>
      <c r="AD1776" t="s">
        <v>12871</v>
      </c>
      <c r="AE1776">
        <v>35340</v>
      </c>
      <c r="AF1776" t="s">
        <v>12872</v>
      </c>
      <c r="AI1776">
        <v>663265118</v>
      </c>
      <c r="AK1776" t="s">
        <v>5310</v>
      </c>
      <c r="AL1776">
        <v>0</v>
      </c>
      <c r="AM1776">
        <v>0</v>
      </c>
    </row>
    <row r="1777" spans="1:39" customFormat="1" ht="12.75">
      <c r="A1777">
        <v>5326365</v>
      </c>
      <c r="B1777" t="s">
        <v>2498</v>
      </c>
      <c r="C1777" t="s">
        <v>1182</v>
      </c>
      <c r="D1777">
        <v>5326365</v>
      </c>
      <c r="E1777" t="s">
        <v>169</v>
      </c>
      <c r="F1777" t="s">
        <v>169</v>
      </c>
      <c r="H1777" s="507">
        <v>41038</v>
      </c>
      <c r="I1777" t="s">
        <v>245</v>
      </c>
      <c r="J1777">
        <v>-11</v>
      </c>
      <c r="K1777" t="s">
        <v>8</v>
      </c>
      <c r="M1777" t="s">
        <v>2155</v>
      </c>
      <c r="N1777">
        <v>12538908</v>
      </c>
      <c r="O1777" t="s">
        <v>6324</v>
      </c>
      <c r="P1777" s="507">
        <v>44812</v>
      </c>
      <c r="Q1777" t="s">
        <v>187</v>
      </c>
      <c r="R1777" s="507">
        <v>42992</v>
      </c>
      <c r="T1777" t="s">
        <v>5765</v>
      </c>
      <c r="U1777">
        <v>500</v>
      </c>
      <c r="X1777">
        <v>5</v>
      </c>
      <c r="Y1777" t="s">
        <v>259</v>
      </c>
      <c r="AC1777" t="s">
        <v>177</v>
      </c>
      <c r="AD1777" t="s">
        <v>12873</v>
      </c>
      <c r="AE1777">
        <v>53240</v>
      </c>
      <c r="AF1777" t="s">
        <v>12874</v>
      </c>
      <c r="AJ1777">
        <v>683323562</v>
      </c>
      <c r="AK1777" t="s">
        <v>6804</v>
      </c>
      <c r="AL1777">
        <v>0</v>
      </c>
      <c r="AM1777">
        <v>0</v>
      </c>
    </row>
    <row r="1778" spans="1:39" customFormat="1" ht="12.75">
      <c r="A1778">
        <v>495767</v>
      </c>
      <c r="B1778" t="s">
        <v>2499</v>
      </c>
      <c r="C1778" t="s">
        <v>541</v>
      </c>
      <c r="D1778">
        <v>495767</v>
      </c>
      <c r="E1778" t="s">
        <v>166</v>
      </c>
      <c r="F1778" t="s">
        <v>166</v>
      </c>
      <c r="H1778" s="507">
        <v>27910</v>
      </c>
      <c r="I1778" t="s">
        <v>192</v>
      </c>
      <c r="J1778">
        <v>-50</v>
      </c>
      <c r="K1778" t="s">
        <v>168</v>
      </c>
      <c r="M1778" t="s">
        <v>236</v>
      </c>
      <c r="N1778">
        <v>12490107</v>
      </c>
      <c r="O1778" t="s">
        <v>6254</v>
      </c>
      <c r="P1778" s="507">
        <v>44753</v>
      </c>
      <c r="Q1778" t="s">
        <v>187</v>
      </c>
      <c r="R1778" s="507">
        <v>37432</v>
      </c>
      <c r="S1778" s="507">
        <v>44042</v>
      </c>
      <c r="T1778" t="s">
        <v>7255</v>
      </c>
      <c r="U1778">
        <v>1705</v>
      </c>
      <c r="X1778">
        <v>17</v>
      </c>
      <c r="Y1778" t="s">
        <v>259</v>
      </c>
      <c r="AC1778" t="s">
        <v>177</v>
      </c>
      <c r="AD1778" t="s">
        <v>12875</v>
      </c>
      <c r="AE1778">
        <v>49160</v>
      </c>
      <c r="AF1778" t="s">
        <v>12876</v>
      </c>
      <c r="AJ1778">
        <v>671734528</v>
      </c>
      <c r="AK1778" t="s">
        <v>4945</v>
      </c>
      <c r="AL1778">
        <v>0</v>
      </c>
      <c r="AM1778">
        <v>0</v>
      </c>
    </row>
    <row r="1779" spans="1:39" customFormat="1" ht="12.75">
      <c r="A1779">
        <v>9152912</v>
      </c>
      <c r="B1779" t="s">
        <v>8804</v>
      </c>
      <c r="C1779" t="s">
        <v>7260</v>
      </c>
      <c r="D1779">
        <v>9152912</v>
      </c>
      <c r="E1779" t="s">
        <v>166</v>
      </c>
      <c r="H1779" s="507">
        <v>42133</v>
      </c>
      <c r="I1779" t="s">
        <v>169</v>
      </c>
      <c r="J1779">
        <v>-9</v>
      </c>
      <c r="K1779" t="s">
        <v>8</v>
      </c>
      <c r="M1779" t="s">
        <v>275</v>
      </c>
      <c r="N1779">
        <v>8910642</v>
      </c>
      <c r="O1779" t="s">
        <v>3763</v>
      </c>
      <c r="P1779" s="507">
        <v>44811</v>
      </c>
      <c r="Q1779" t="s">
        <v>187</v>
      </c>
      <c r="R1779" s="507">
        <v>44811</v>
      </c>
      <c r="T1779" t="s">
        <v>5765</v>
      </c>
      <c r="U1779">
        <v>500</v>
      </c>
      <c r="X1779">
        <v>5</v>
      </c>
      <c r="Y1779" t="s">
        <v>259</v>
      </c>
      <c r="AC1779" t="s">
        <v>177</v>
      </c>
      <c r="AD1779" t="s">
        <v>12877</v>
      </c>
      <c r="AE1779">
        <v>91320</v>
      </c>
      <c r="AF1779" t="s">
        <v>12878</v>
      </c>
      <c r="AJ1779">
        <v>768453638</v>
      </c>
      <c r="AK1779" t="s">
        <v>8805</v>
      </c>
      <c r="AL1779">
        <v>0</v>
      </c>
      <c r="AM1779">
        <v>0</v>
      </c>
    </row>
    <row r="1780" spans="1:39" customFormat="1" ht="12.75">
      <c r="A1780">
        <v>7734554</v>
      </c>
      <c r="B1780" t="s">
        <v>5949</v>
      </c>
      <c r="C1780" t="s">
        <v>596</v>
      </c>
      <c r="D1780">
        <v>7734554</v>
      </c>
      <c r="E1780" t="s">
        <v>166</v>
      </c>
      <c r="F1780" t="s">
        <v>166</v>
      </c>
      <c r="H1780" s="507">
        <v>41927</v>
      </c>
      <c r="I1780" t="s">
        <v>169</v>
      </c>
      <c r="J1780">
        <v>-9</v>
      </c>
      <c r="K1780" t="s">
        <v>8</v>
      </c>
      <c r="M1780" t="s">
        <v>206</v>
      </c>
      <c r="N1780">
        <v>8770499</v>
      </c>
      <c r="O1780" t="s">
        <v>630</v>
      </c>
      <c r="P1780" s="507">
        <v>44820</v>
      </c>
      <c r="Q1780" t="s">
        <v>187</v>
      </c>
      <c r="R1780" s="507">
        <v>44466</v>
      </c>
      <c r="T1780" t="s">
        <v>5765</v>
      </c>
      <c r="U1780">
        <v>500</v>
      </c>
      <c r="X1780">
        <v>5</v>
      </c>
      <c r="Y1780" t="s">
        <v>259</v>
      </c>
      <c r="AC1780" t="s">
        <v>177</v>
      </c>
      <c r="AD1780" t="s">
        <v>12879</v>
      </c>
      <c r="AE1780">
        <v>77580</v>
      </c>
      <c r="AF1780" t="s">
        <v>12880</v>
      </c>
      <c r="AI1780">
        <v>676107041</v>
      </c>
      <c r="AJ1780">
        <v>643754778</v>
      </c>
      <c r="AK1780" t="s">
        <v>5950</v>
      </c>
      <c r="AL1780">
        <v>0</v>
      </c>
      <c r="AM1780">
        <v>0</v>
      </c>
    </row>
    <row r="1781" spans="1:39" customFormat="1" ht="12.75">
      <c r="A1781">
        <v>7519477</v>
      </c>
      <c r="B1781" t="s">
        <v>1364</v>
      </c>
      <c r="C1781" t="s">
        <v>361</v>
      </c>
      <c r="D1781">
        <v>7519477</v>
      </c>
      <c r="E1781" t="s">
        <v>166</v>
      </c>
      <c r="F1781" t="s">
        <v>166</v>
      </c>
      <c r="H1781" s="507">
        <v>36843</v>
      </c>
      <c r="I1781" t="s">
        <v>167</v>
      </c>
      <c r="J1781">
        <v>-40</v>
      </c>
      <c r="K1781" t="s">
        <v>168</v>
      </c>
      <c r="M1781" t="s">
        <v>203</v>
      </c>
      <c r="N1781">
        <v>8921458</v>
      </c>
      <c r="O1781" t="s">
        <v>272</v>
      </c>
      <c r="P1781" s="507">
        <v>44810</v>
      </c>
      <c r="Q1781" t="s">
        <v>187</v>
      </c>
      <c r="R1781" s="507">
        <v>41165</v>
      </c>
      <c r="S1781" s="507">
        <v>44082</v>
      </c>
      <c r="T1781" t="s">
        <v>7255</v>
      </c>
      <c r="U1781">
        <v>2172</v>
      </c>
      <c r="V1781" t="s">
        <v>172</v>
      </c>
      <c r="W1781">
        <v>660</v>
      </c>
      <c r="X1781" t="s">
        <v>173</v>
      </c>
      <c r="Y1781" t="s">
        <v>259</v>
      </c>
      <c r="AB1781" s="507">
        <v>44378</v>
      </c>
      <c r="AC1781" t="s">
        <v>177</v>
      </c>
      <c r="AD1781" t="s">
        <v>12881</v>
      </c>
      <c r="AE1781">
        <v>75003</v>
      </c>
      <c r="AF1781" t="s">
        <v>12882</v>
      </c>
      <c r="AI1781">
        <v>142777020</v>
      </c>
      <c r="AJ1781">
        <v>678901464</v>
      </c>
      <c r="AK1781" t="s">
        <v>4260</v>
      </c>
      <c r="AL1781">
        <v>0</v>
      </c>
      <c r="AM1781">
        <v>0</v>
      </c>
    </row>
    <row r="1782" spans="1:39" customFormat="1" ht="12.75">
      <c r="A1782">
        <v>7853618</v>
      </c>
      <c r="B1782" t="s">
        <v>3308</v>
      </c>
      <c r="C1782" t="s">
        <v>553</v>
      </c>
      <c r="D1782">
        <v>7853618</v>
      </c>
      <c r="E1782" t="s">
        <v>166</v>
      </c>
      <c r="F1782" t="s">
        <v>166</v>
      </c>
      <c r="H1782" s="507">
        <v>35495</v>
      </c>
      <c r="I1782" t="s">
        <v>167</v>
      </c>
      <c r="J1782">
        <v>-40</v>
      </c>
      <c r="K1782" t="s">
        <v>168</v>
      </c>
      <c r="M1782" t="s">
        <v>238</v>
      </c>
      <c r="N1782">
        <v>8780627</v>
      </c>
      <c r="O1782" t="s">
        <v>384</v>
      </c>
      <c r="P1782" s="507">
        <v>44813</v>
      </c>
      <c r="Q1782" t="s">
        <v>187</v>
      </c>
      <c r="R1782" s="507">
        <v>39770</v>
      </c>
      <c r="S1782" s="507">
        <v>44784</v>
      </c>
      <c r="T1782" t="s">
        <v>181</v>
      </c>
      <c r="U1782">
        <v>1738</v>
      </c>
      <c r="X1782">
        <v>17</v>
      </c>
      <c r="Y1782" t="s">
        <v>259</v>
      </c>
      <c r="AC1782" t="s">
        <v>177</v>
      </c>
      <c r="AD1782" t="s">
        <v>10077</v>
      </c>
      <c r="AE1782">
        <v>78500</v>
      </c>
      <c r="AF1782" t="s">
        <v>12883</v>
      </c>
      <c r="AK1782" t="s">
        <v>4261</v>
      </c>
      <c r="AL1782">
        <v>0</v>
      </c>
      <c r="AM1782">
        <v>0</v>
      </c>
    </row>
    <row r="1783" spans="1:39" customFormat="1" ht="12.75">
      <c r="A1783">
        <v>9413566</v>
      </c>
      <c r="B1783" t="s">
        <v>1365</v>
      </c>
      <c r="C1783" t="s">
        <v>202</v>
      </c>
      <c r="D1783">
        <v>9413566</v>
      </c>
      <c r="E1783" t="s">
        <v>166</v>
      </c>
      <c r="F1783" t="s">
        <v>166</v>
      </c>
      <c r="H1783" s="507">
        <v>30584</v>
      </c>
      <c r="I1783" t="s">
        <v>167</v>
      </c>
      <c r="J1783">
        <v>-40</v>
      </c>
      <c r="K1783" t="s">
        <v>168</v>
      </c>
      <c r="M1783" t="s">
        <v>246</v>
      </c>
      <c r="N1783">
        <v>8940549</v>
      </c>
      <c r="O1783" t="s">
        <v>353</v>
      </c>
      <c r="P1783" s="507">
        <v>44827</v>
      </c>
      <c r="Q1783" t="s">
        <v>187</v>
      </c>
      <c r="R1783" s="507">
        <v>37432</v>
      </c>
      <c r="S1783" s="507">
        <v>44826</v>
      </c>
      <c r="T1783" t="s">
        <v>181</v>
      </c>
      <c r="U1783">
        <v>1777</v>
      </c>
      <c r="X1783">
        <v>17</v>
      </c>
      <c r="Y1783" t="s">
        <v>259</v>
      </c>
      <c r="AC1783" t="s">
        <v>177</v>
      </c>
      <c r="AD1783" t="s">
        <v>12884</v>
      </c>
      <c r="AE1783">
        <v>77680</v>
      </c>
      <c r="AF1783" t="s">
        <v>12885</v>
      </c>
      <c r="AJ1783">
        <v>663050000</v>
      </c>
      <c r="AK1783" t="s">
        <v>4262</v>
      </c>
      <c r="AL1783">
        <v>0</v>
      </c>
      <c r="AM1783">
        <v>0</v>
      </c>
    </row>
    <row r="1784" spans="1:39" customFormat="1" ht="12.75">
      <c r="A1784">
        <v>5624545</v>
      </c>
      <c r="B1784" t="s">
        <v>12886</v>
      </c>
      <c r="C1784" t="s">
        <v>12887</v>
      </c>
      <c r="D1784">
        <v>5624545</v>
      </c>
      <c r="E1784" t="s">
        <v>169</v>
      </c>
      <c r="H1784" s="507">
        <v>42087</v>
      </c>
      <c r="I1784" t="s">
        <v>169</v>
      </c>
      <c r="J1784">
        <v>-9</v>
      </c>
      <c r="K1784" t="s">
        <v>8</v>
      </c>
      <c r="M1784" t="s">
        <v>217</v>
      </c>
      <c r="N1784">
        <v>3560064</v>
      </c>
      <c r="O1784" t="s">
        <v>7784</v>
      </c>
      <c r="P1784" s="507">
        <v>44846</v>
      </c>
      <c r="Q1784" t="s">
        <v>187</v>
      </c>
      <c r="R1784" s="507">
        <v>44846</v>
      </c>
      <c r="S1784" s="507">
        <v>44832</v>
      </c>
      <c r="T1784" t="s">
        <v>181</v>
      </c>
      <c r="U1784">
        <v>500</v>
      </c>
      <c r="X1784">
        <v>5</v>
      </c>
      <c r="Y1784" t="s">
        <v>259</v>
      </c>
      <c r="AC1784" t="s">
        <v>177</v>
      </c>
      <c r="AD1784" t="s">
        <v>12888</v>
      </c>
      <c r="AE1784">
        <v>56500</v>
      </c>
      <c r="AF1784" t="s">
        <v>12889</v>
      </c>
      <c r="AJ1784">
        <v>662664973</v>
      </c>
      <c r="AK1784" t="s">
        <v>12890</v>
      </c>
      <c r="AL1784">
        <v>1</v>
      </c>
      <c r="AM1784">
        <v>0</v>
      </c>
    </row>
    <row r="1785" spans="1:39" customFormat="1" ht="12.75">
      <c r="A1785">
        <v>7879690</v>
      </c>
      <c r="B1785" t="s">
        <v>1366</v>
      </c>
      <c r="C1785" t="s">
        <v>5952</v>
      </c>
      <c r="D1785">
        <v>7879690</v>
      </c>
      <c r="E1785" t="s">
        <v>166</v>
      </c>
      <c r="F1785" t="s">
        <v>166</v>
      </c>
      <c r="H1785" s="507">
        <v>41204</v>
      </c>
      <c r="I1785" t="s">
        <v>245</v>
      </c>
      <c r="J1785">
        <v>-11</v>
      </c>
      <c r="K1785" t="s">
        <v>168</v>
      </c>
      <c r="M1785" t="s">
        <v>238</v>
      </c>
      <c r="N1785">
        <v>8781266</v>
      </c>
      <c r="O1785" t="s">
        <v>3389</v>
      </c>
      <c r="P1785" s="507">
        <v>44828</v>
      </c>
      <c r="Q1785" t="s">
        <v>187</v>
      </c>
      <c r="R1785" s="507">
        <v>43023</v>
      </c>
      <c r="T1785" t="s">
        <v>5765</v>
      </c>
      <c r="U1785">
        <v>517</v>
      </c>
      <c r="X1785">
        <v>5</v>
      </c>
      <c r="Y1785" t="s">
        <v>259</v>
      </c>
      <c r="AC1785" t="s">
        <v>177</v>
      </c>
      <c r="AD1785" t="s">
        <v>10464</v>
      </c>
      <c r="AE1785">
        <v>78690</v>
      </c>
      <c r="AF1785" t="s">
        <v>12891</v>
      </c>
      <c r="AJ1785">
        <v>781163018</v>
      </c>
      <c r="AK1785" t="s">
        <v>5951</v>
      </c>
      <c r="AL1785">
        <v>0</v>
      </c>
      <c r="AM1785">
        <v>0</v>
      </c>
    </row>
    <row r="1786" spans="1:39" customFormat="1" ht="12.75">
      <c r="A1786">
        <v>4926895</v>
      </c>
      <c r="B1786" t="s">
        <v>1367</v>
      </c>
      <c r="C1786" t="s">
        <v>334</v>
      </c>
      <c r="D1786">
        <v>4926895</v>
      </c>
      <c r="E1786" t="s">
        <v>166</v>
      </c>
      <c r="F1786" t="s">
        <v>166</v>
      </c>
      <c r="H1786" s="507">
        <v>35259</v>
      </c>
      <c r="I1786" t="s">
        <v>167</v>
      </c>
      <c r="J1786">
        <v>-40</v>
      </c>
      <c r="K1786" t="s">
        <v>8</v>
      </c>
      <c r="M1786" t="s">
        <v>236</v>
      </c>
      <c r="N1786">
        <v>12490080</v>
      </c>
      <c r="O1786" t="s">
        <v>2159</v>
      </c>
      <c r="P1786" s="507">
        <v>44797</v>
      </c>
      <c r="Q1786" t="s">
        <v>187</v>
      </c>
      <c r="R1786" s="507">
        <v>38988</v>
      </c>
      <c r="S1786" s="507">
        <v>44792</v>
      </c>
      <c r="T1786" t="s">
        <v>181</v>
      </c>
      <c r="U1786">
        <v>972</v>
      </c>
      <c r="X1786">
        <v>9</v>
      </c>
      <c r="Y1786" t="s">
        <v>259</v>
      </c>
      <c r="AC1786" t="s">
        <v>177</v>
      </c>
      <c r="AD1786" t="s">
        <v>12892</v>
      </c>
      <c r="AE1786">
        <v>49610</v>
      </c>
      <c r="AF1786" t="s">
        <v>12893</v>
      </c>
      <c r="AI1786">
        <v>241683479</v>
      </c>
      <c r="AJ1786">
        <v>643385837</v>
      </c>
      <c r="AK1786" t="s">
        <v>4946</v>
      </c>
      <c r="AL1786">
        <v>0</v>
      </c>
      <c r="AM1786">
        <v>0</v>
      </c>
    </row>
    <row r="1787" spans="1:39" customFormat="1" ht="12.75">
      <c r="A1787">
        <v>586588</v>
      </c>
      <c r="B1787" t="s">
        <v>1368</v>
      </c>
      <c r="C1787" t="s">
        <v>387</v>
      </c>
      <c r="D1787">
        <v>586588</v>
      </c>
      <c r="E1787" t="s">
        <v>166</v>
      </c>
      <c r="F1787" t="s">
        <v>166</v>
      </c>
      <c r="H1787" s="507">
        <v>35221</v>
      </c>
      <c r="I1787" t="s">
        <v>167</v>
      </c>
      <c r="J1787">
        <v>-40</v>
      </c>
      <c r="K1787" t="s">
        <v>168</v>
      </c>
      <c r="M1787" t="s">
        <v>178</v>
      </c>
      <c r="N1787">
        <v>3350014</v>
      </c>
      <c r="O1787" t="s">
        <v>3050</v>
      </c>
      <c r="P1787" s="507">
        <v>44817</v>
      </c>
      <c r="Q1787" t="s">
        <v>187</v>
      </c>
      <c r="R1787" s="507">
        <v>37893</v>
      </c>
      <c r="S1787" s="507">
        <v>44670</v>
      </c>
      <c r="T1787" t="s">
        <v>181</v>
      </c>
      <c r="U1787">
        <v>1841</v>
      </c>
      <c r="X1787">
        <v>18</v>
      </c>
      <c r="Y1787" t="s">
        <v>259</v>
      </c>
      <c r="AB1787" s="507">
        <v>44167</v>
      </c>
      <c r="AC1787" t="s">
        <v>177</v>
      </c>
      <c r="AD1787" t="s">
        <v>10123</v>
      </c>
      <c r="AE1787">
        <v>35700</v>
      </c>
      <c r="AF1787" t="s">
        <v>12894</v>
      </c>
      <c r="AJ1787">
        <v>659577036</v>
      </c>
      <c r="AK1787" t="s">
        <v>6370</v>
      </c>
      <c r="AL1787">
        <v>0</v>
      </c>
      <c r="AM1787">
        <v>0</v>
      </c>
    </row>
    <row r="1788" spans="1:39" customFormat="1" ht="12.75">
      <c r="A1788">
        <v>5618984</v>
      </c>
      <c r="B1788" t="s">
        <v>3130</v>
      </c>
      <c r="C1788" t="s">
        <v>3131</v>
      </c>
      <c r="D1788">
        <v>5618984</v>
      </c>
      <c r="E1788" t="s">
        <v>166</v>
      </c>
      <c r="F1788" t="s">
        <v>166</v>
      </c>
      <c r="H1788" s="507">
        <v>36411</v>
      </c>
      <c r="I1788" t="s">
        <v>167</v>
      </c>
      <c r="J1788">
        <v>-40</v>
      </c>
      <c r="K1788" t="s">
        <v>168</v>
      </c>
      <c r="M1788" t="s">
        <v>217</v>
      </c>
      <c r="N1788">
        <v>3560039</v>
      </c>
      <c r="O1788" t="s">
        <v>3028</v>
      </c>
      <c r="P1788" s="507">
        <v>44809</v>
      </c>
      <c r="Q1788" t="s">
        <v>187</v>
      </c>
      <c r="R1788" s="507">
        <v>41526</v>
      </c>
      <c r="S1788" s="507">
        <v>43720</v>
      </c>
      <c r="T1788" t="s">
        <v>7255</v>
      </c>
      <c r="U1788">
        <v>2163</v>
      </c>
      <c r="V1788" t="s">
        <v>172</v>
      </c>
      <c r="W1788">
        <v>678</v>
      </c>
      <c r="X1788" t="s">
        <v>173</v>
      </c>
      <c r="Y1788" t="s">
        <v>259</v>
      </c>
      <c r="AC1788" t="s">
        <v>337</v>
      </c>
      <c r="AD1788" t="s">
        <v>9690</v>
      </c>
      <c r="AE1788">
        <v>56700</v>
      </c>
      <c r="AF1788" t="s">
        <v>11518</v>
      </c>
      <c r="AK1788" t="s">
        <v>5311</v>
      </c>
      <c r="AL1788">
        <v>0</v>
      </c>
      <c r="AM1788">
        <v>0</v>
      </c>
    </row>
    <row r="1789" spans="1:39" customFormat="1" ht="12.75">
      <c r="A1789">
        <v>4457382</v>
      </c>
      <c r="B1789" t="s">
        <v>1370</v>
      </c>
      <c r="C1789" t="s">
        <v>334</v>
      </c>
      <c r="D1789">
        <v>4457382</v>
      </c>
      <c r="E1789" t="s">
        <v>166</v>
      </c>
      <c r="F1789" t="s">
        <v>166</v>
      </c>
      <c r="H1789" s="507">
        <v>39817</v>
      </c>
      <c r="I1789" t="s">
        <v>340</v>
      </c>
      <c r="J1789">
        <v>-14</v>
      </c>
      <c r="K1789" t="s">
        <v>8</v>
      </c>
      <c r="M1789" t="s">
        <v>228</v>
      </c>
      <c r="N1789">
        <v>12440067</v>
      </c>
      <c r="O1789" t="s">
        <v>3872</v>
      </c>
      <c r="P1789" s="507">
        <v>44792</v>
      </c>
      <c r="Q1789" t="s">
        <v>187</v>
      </c>
      <c r="R1789" s="507">
        <v>43355</v>
      </c>
      <c r="T1789" t="s">
        <v>5765</v>
      </c>
      <c r="U1789">
        <v>762</v>
      </c>
      <c r="X1789">
        <v>7</v>
      </c>
      <c r="Y1789" t="s">
        <v>259</v>
      </c>
      <c r="AC1789" t="s">
        <v>177</v>
      </c>
      <c r="AD1789" t="s">
        <v>12895</v>
      </c>
      <c r="AE1789">
        <v>44360</v>
      </c>
      <c r="AF1789" t="s">
        <v>12896</v>
      </c>
      <c r="AI1789">
        <v>689431366</v>
      </c>
      <c r="AJ1789">
        <v>683677817</v>
      </c>
      <c r="AK1789" t="s">
        <v>4947</v>
      </c>
      <c r="AL1789">
        <v>0</v>
      </c>
      <c r="AM1789">
        <v>0</v>
      </c>
    </row>
    <row r="1790" spans="1:39" customFormat="1" ht="12.75">
      <c r="A1790">
        <v>9535936</v>
      </c>
      <c r="B1790" t="s">
        <v>1370</v>
      </c>
      <c r="C1790" t="s">
        <v>430</v>
      </c>
      <c r="D1790">
        <v>9535936</v>
      </c>
      <c r="E1790" t="s">
        <v>166</v>
      </c>
      <c r="F1790" t="s">
        <v>166</v>
      </c>
      <c r="H1790" s="507">
        <v>39757</v>
      </c>
      <c r="I1790" t="s">
        <v>200</v>
      </c>
      <c r="J1790">
        <v>-15</v>
      </c>
      <c r="K1790" t="s">
        <v>8</v>
      </c>
      <c r="M1790" t="s">
        <v>232</v>
      </c>
      <c r="N1790">
        <v>8950553</v>
      </c>
      <c r="O1790" t="s">
        <v>255</v>
      </c>
      <c r="P1790" s="507">
        <v>44781</v>
      </c>
      <c r="Q1790" t="s">
        <v>187</v>
      </c>
      <c r="R1790" s="507">
        <v>42641</v>
      </c>
      <c r="S1790" s="507">
        <v>44771</v>
      </c>
      <c r="T1790" t="s">
        <v>181</v>
      </c>
      <c r="U1790">
        <v>869</v>
      </c>
      <c r="X1790">
        <v>8</v>
      </c>
      <c r="Y1790" t="s">
        <v>259</v>
      </c>
      <c r="AB1790" s="507">
        <v>43647</v>
      </c>
      <c r="AC1790" t="s">
        <v>177</v>
      </c>
      <c r="AD1790" t="s">
        <v>11487</v>
      </c>
      <c r="AE1790">
        <v>95150</v>
      </c>
      <c r="AF1790" t="s">
        <v>12897</v>
      </c>
      <c r="AI1790">
        <v>637608483</v>
      </c>
      <c r="AJ1790">
        <v>672942880</v>
      </c>
      <c r="AK1790" t="s">
        <v>4263</v>
      </c>
      <c r="AL1790">
        <v>0</v>
      </c>
      <c r="AM1790">
        <v>0</v>
      </c>
    </row>
    <row r="1791" spans="1:39" customFormat="1" ht="12.75">
      <c r="A1791">
        <v>3714345</v>
      </c>
      <c r="B1791" t="s">
        <v>1370</v>
      </c>
      <c r="C1791" t="s">
        <v>615</v>
      </c>
      <c r="D1791">
        <v>3714345</v>
      </c>
      <c r="E1791" t="s">
        <v>166</v>
      </c>
      <c r="F1791" t="s">
        <v>166</v>
      </c>
      <c r="H1791" s="507">
        <v>34300</v>
      </c>
      <c r="I1791" t="s">
        <v>167</v>
      </c>
      <c r="J1791">
        <v>-40</v>
      </c>
      <c r="K1791" t="s">
        <v>168</v>
      </c>
      <c r="M1791" t="s">
        <v>175</v>
      </c>
      <c r="N1791">
        <v>4370024</v>
      </c>
      <c r="O1791" t="s">
        <v>2847</v>
      </c>
      <c r="P1791" s="507">
        <v>44804</v>
      </c>
      <c r="Q1791" t="s">
        <v>187</v>
      </c>
      <c r="R1791" s="507">
        <v>37432</v>
      </c>
      <c r="S1791" s="507">
        <v>44802</v>
      </c>
      <c r="T1791" t="s">
        <v>181</v>
      </c>
      <c r="U1791">
        <v>1770</v>
      </c>
      <c r="X1791">
        <v>17</v>
      </c>
      <c r="Y1791" t="s">
        <v>259</v>
      </c>
      <c r="AC1791" t="s">
        <v>177</v>
      </c>
      <c r="AD1791" t="s">
        <v>12898</v>
      </c>
      <c r="AE1791">
        <v>37110</v>
      </c>
      <c r="AF1791" t="s">
        <v>12899</v>
      </c>
      <c r="AJ1791">
        <v>615841928</v>
      </c>
      <c r="AK1791" t="s">
        <v>5571</v>
      </c>
      <c r="AL1791">
        <v>0</v>
      </c>
      <c r="AM1791">
        <v>0</v>
      </c>
    </row>
    <row r="1792" spans="1:39" customFormat="1" ht="12.75">
      <c r="A1792">
        <v>2816556</v>
      </c>
      <c r="B1792" t="s">
        <v>1370</v>
      </c>
      <c r="C1792" t="s">
        <v>798</v>
      </c>
      <c r="D1792">
        <v>2816556</v>
      </c>
      <c r="E1792" t="s">
        <v>169</v>
      </c>
      <c r="H1792" s="507">
        <v>42700</v>
      </c>
      <c r="I1792" t="s">
        <v>169</v>
      </c>
      <c r="J1792">
        <v>-9</v>
      </c>
      <c r="K1792" t="s">
        <v>8</v>
      </c>
      <c r="M1792" t="s">
        <v>231</v>
      </c>
      <c r="N1792">
        <v>4280322</v>
      </c>
      <c r="O1792" t="s">
        <v>2785</v>
      </c>
      <c r="P1792" s="507">
        <v>44841</v>
      </c>
      <c r="Q1792" t="s">
        <v>187</v>
      </c>
      <c r="R1792" s="507">
        <v>44841</v>
      </c>
      <c r="S1792" s="507">
        <v>44811</v>
      </c>
      <c r="T1792" t="s">
        <v>181</v>
      </c>
      <c r="U1792">
        <v>500</v>
      </c>
      <c r="X1792">
        <v>5</v>
      </c>
      <c r="Y1792" t="s">
        <v>259</v>
      </c>
      <c r="AC1792" t="s">
        <v>177</v>
      </c>
      <c r="AD1792" t="s">
        <v>12900</v>
      </c>
      <c r="AE1792">
        <v>28170</v>
      </c>
      <c r="AF1792" t="s">
        <v>12901</v>
      </c>
      <c r="AI1792" t="s">
        <v>12902</v>
      </c>
      <c r="AJ1792" t="s">
        <v>12903</v>
      </c>
      <c r="AK1792" t="s">
        <v>5956</v>
      </c>
      <c r="AL1792">
        <v>0</v>
      </c>
      <c r="AM1792">
        <v>0</v>
      </c>
    </row>
    <row r="1793" spans="1:39" customFormat="1" ht="12.75">
      <c r="A1793">
        <v>7869068</v>
      </c>
      <c r="B1793" t="s">
        <v>1370</v>
      </c>
      <c r="C1793" t="s">
        <v>812</v>
      </c>
      <c r="D1793">
        <v>7869068</v>
      </c>
      <c r="E1793" t="s">
        <v>166</v>
      </c>
      <c r="H1793" s="507">
        <v>37740</v>
      </c>
      <c r="I1793" t="s">
        <v>167</v>
      </c>
      <c r="J1793">
        <v>-40</v>
      </c>
      <c r="K1793" t="s">
        <v>8</v>
      </c>
      <c r="M1793" t="s">
        <v>238</v>
      </c>
      <c r="N1793">
        <v>8780002</v>
      </c>
      <c r="O1793" t="s">
        <v>283</v>
      </c>
      <c r="P1793" s="507">
        <v>44826</v>
      </c>
      <c r="Q1793" t="s">
        <v>187</v>
      </c>
      <c r="R1793" s="507">
        <v>41533</v>
      </c>
      <c r="S1793" s="507">
        <v>44824</v>
      </c>
      <c r="T1793" t="s">
        <v>181</v>
      </c>
      <c r="U1793">
        <v>854</v>
      </c>
      <c r="X1793">
        <v>8</v>
      </c>
      <c r="Y1793" t="s">
        <v>259</v>
      </c>
      <c r="AC1793" t="s">
        <v>177</v>
      </c>
      <c r="AD1793" t="s">
        <v>12904</v>
      </c>
      <c r="AE1793">
        <v>78440</v>
      </c>
      <c r="AF1793" t="s">
        <v>12905</v>
      </c>
      <c r="AI1793">
        <v>134971006</v>
      </c>
      <c r="AJ1793">
        <v>617753740</v>
      </c>
      <c r="AK1793" t="s">
        <v>12906</v>
      </c>
      <c r="AL1793">
        <v>0</v>
      </c>
      <c r="AM1793">
        <v>0</v>
      </c>
    </row>
    <row r="1794" spans="1:39" customFormat="1" ht="12.75">
      <c r="A1794">
        <v>9510266</v>
      </c>
      <c r="B1794" t="s">
        <v>1371</v>
      </c>
      <c r="C1794" t="s">
        <v>183</v>
      </c>
      <c r="D1794">
        <v>9510266</v>
      </c>
      <c r="E1794" t="s">
        <v>166</v>
      </c>
      <c r="F1794" t="s">
        <v>166</v>
      </c>
      <c r="H1794" s="507">
        <v>31442</v>
      </c>
      <c r="I1794" t="s">
        <v>167</v>
      </c>
      <c r="J1794">
        <v>-40</v>
      </c>
      <c r="K1794" t="s">
        <v>168</v>
      </c>
      <c r="M1794" t="s">
        <v>232</v>
      </c>
      <c r="N1794">
        <v>8950481</v>
      </c>
      <c r="O1794" t="s">
        <v>457</v>
      </c>
      <c r="P1794" s="507">
        <v>44827</v>
      </c>
      <c r="Q1794" t="s">
        <v>187</v>
      </c>
      <c r="R1794" s="507">
        <v>37432</v>
      </c>
      <c r="S1794" s="507">
        <v>44808</v>
      </c>
      <c r="T1794" t="s">
        <v>181</v>
      </c>
      <c r="U1794">
        <v>1900</v>
      </c>
      <c r="X1794">
        <v>19</v>
      </c>
      <c r="Y1794" t="s">
        <v>259</v>
      </c>
      <c r="AC1794" t="s">
        <v>177</v>
      </c>
      <c r="AD1794" t="s">
        <v>12907</v>
      </c>
      <c r="AE1794">
        <v>95200</v>
      </c>
      <c r="AF1794" t="s">
        <v>12908</v>
      </c>
      <c r="AI1794">
        <v>139925822</v>
      </c>
      <c r="AJ1794">
        <v>761551930</v>
      </c>
      <c r="AK1794" t="s">
        <v>6631</v>
      </c>
      <c r="AL1794">
        <v>0</v>
      </c>
      <c r="AM1794">
        <v>0</v>
      </c>
    </row>
    <row r="1795" spans="1:39" customFormat="1" ht="12.75">
      <c r="A1795">
        <v>9225689</v>
      </c>
      <c r="B1795" t="s">
        <v>1372</v>
      </c>
      <c r="C1795" t="s">
        <v>500</v>
      </c>
      <c r="D1795">
        <v>9225689</v>
      </c>
      <c r="E1795" t="s">
        <v>166</v>
      </c>
      <c r="F1795" t="s">
        <v>166</v>
      </c>
      <c r="H1795" s="507">
        <v>33763</v>
      </c>
      <c r="I1795" t="s">
        <v>167</v>
      </c>
      <c r="J1795">
        <v>-40</v>
      </c>
      <c r="K1795" t="s">
        <v>8</v>
      </c>
      <c r="M1795" t="s">
        <v>203</v>
      </c>
      <c r="N1795">
        <v>8920075</v>
      </c>
      <c r="O1795" t="s">
        <v>314</v>
      </c>
      <c r="P1795" s="507">
        <v>44827</v>
      </c>
      <c r="Q1795" t="s">
        <v>187</v>
      </c>
      <c r="R1795" s="507">
        <v>37432</v>
      </c>
      <c r="S1795" s="507">
        <v>44827</v>
      </c>
      <c r="T1795" t="s">
        <v>181</v>
      </c>
      <c r="U1795">
        <v>1592</v>
      </c>
      <c r="V1795" t="s">
        <v>172</v>
      </c>
      <c r="W1795">
        <v>261</v>
      </c>
      <c r="X1795" t="s">
        <v>173</v>
      </c>
      <c r="Y1795" t="s">
        <v>259</v>
      </c>
      <c r="AB1795" s="507">
        <v>44743</v>
      </c>
      <c r="AC1795" t="s">
        <v>177</v>
      </c>
      <c r="AD1795" t="s">
        <v>10303</v>
      </c>
      <c r="AE1795">
        <v>92600</v>
      </c>
      <c r="AF1795" t="s">
        <v>12909</v>
      </c>
      <c r="AI1795">
        <v>147945056</v>
      </c>
      <c r="AJ1795">
        <v>687267963</v>
      </c>
      <c r="AK1795" t="s">
        <v>6977</v>
      </c>
      <c r="AL1795">
        <v>0</v>
      </c>
      <c r="AM1795">
        <v>0</v>
      </c>
    </row>
    <row r="1796" spans="1:39" customFormat="1" ht="12.75">
      <c r="A1796">
        <v>9418906</v>
      </c>
      <c r="B1796" t="s">
        <v>7639</v>
      </c>
      <c r="C1796" t="s">
        <v>1108</v>
      </c>
      <c r="D1796">
        <v>9418906</v>
      </c>
      <c r="E1796" t="s">
        <v>166</v>
      </c>
      <c r="F1796" t="s">
        <v>166</v>
      </c>
      <c r="H1796" s="507">
        <v>33381</v>
      </c>
      <c r="I1796" t="s">
        <v>167</v>
      </c>
      <c r="J1796">
        <v>-40</v>
      </c>
      <c r="K1796" t="s">
        <v>168</v>
      </c>
      <c r="M1796" t="s">
        <v>246</v>
      </c>
      <c r="N1796">
        <v>8940976</v>
      </c>
      <c r="O1796" t="s">
        <v>3791</v>
      </c>
      <c r="P1796" s="507">
        <v>44812</v>
      </c>
      <c r="Q1796" t="s">
        <v>187</v>
      </c>
      <c r="R1796" s="507">
        <v>37432</v>
      </c>
      <c r="S1796" s="507">
        <v>44747</v>
      </c>
      <c r="T1796" t="s">
        <v>181</v>
      </c>
      <c r="U1796">
        <v>1609</v>
      </c>
      <c r="X1796">
        <v>16</v>
      </c>
      <c r="Y1796" t="s">
        <v>259</v>
      </c>
      <c r="AB1796" s="507">
        <v>44743</v>
      </c>
      <c r="AC1796" t="s">
        <v>177</v>
      </c>
      <c r="AD1796" t="s">
        <v>10436</v>
      </c>
      <c r="AE1796">
        <v>92500</v>
      </c>
      <c r="AF1796" t="s">
        <v>12910</v>
      </c>
      <c r="AJ1796">
        <v>632757296</v>
      </c>
      <c r="AK1796" t="s">
        <v>7640</v>
      </c>
      <c r="AL1796">
        <v>0</v>
      </c>
      <c r="AM1796">
        <v>0</v>
      </c>
    </row>
    <row r="1797" spans="1:39" customFormat="1" ht="12.75">
      <c r="A1797">
        <v>4450296</v>
      </c>
      <c r="B1797" t="s">
        <v>2500</v>
      </c>
      <c r="C1797" t="s">
        <v>2501</v>
      </c>
      <c r="D1797">
        <v>4450296</v>
      </c>
      <c r="E1797" t="s">
        <v>166</v>
      </c>
      <c r="F1797" t="s">
        <v>166</v>
      </c>
      <c r="H1797" s="507">
        <v>38711</v>
      </c>
      <c r="I1797" t="s">
        <v>186</v>
      </c>
      <c r="J1797">
        <v>-18</v>
      </c>
      <c r="K1797" t="s">
        <v>168</v>
      </c>
      <c r="M1797" t="s">
        <v>228</v>
      </c>
      <c r="N1797">
        <v>12440176</v>
      </c>
      <c r="O1797" t="s">
        <v>2252</v>
      </c>
      <c r="P1797" s="507">
        <v>44797</v>
      </c>
      <c r="Q1797" t="s">
        <v>187</v>
      </c>
      <c r="R1797" s="507">
        <v>41571</v>
      </c>
      <c r="T1797" t="s">
        <v>5765</v>
      </c>
      <c r="U1797">
        <v>1838</v>
      </c>
      <c r="X1797">
        <v>18</v>
      </c>
      <c r="Y1797" t="s">
        <v>259</v>
      </c>
      <c r="AB1797" s="507">
        <v>43282</v>
      </c>
      <c r="AC1797" t="s">
        <v>177</v>
      </c>
      <c r="AD1797" t="s">
        <v>12911</v>
      </c>
      <c r="AE1797">
        <v>44390</v>
      </c>
      <c r="AF1797" t="s">
        <v>12912</v>
      </c>
      <c r="AJ1797">
        <v>658480106</v>
      </c>
      <c r="AK1797" t="s">
        <v>4948</v>
      </c>
      <c r="AL1797">
        <v>0</v>
      </c>
      <c r="AM1797">
        <v>0</v>
      </c>
    </row>
    <row r="1798" spans="1:39" customFormat="1" ht="12.75">
      <c r="A1798">
        <v>23954</v>
      </c>
      <c r="B1798" t="s">
        <v>2500</v>
      </c>
      <c r="C1798" t="s">
        <v>1034</v>
      </c>
      <c r="D1798">
        <v>23954</v>
      </c>
      <c r="E1798" t="s">
        <v>166</v>
      </c>
      <c r="F1798" t="s">
        <v>166</v>
      </c>
      <c r="H1798" s="507">
        <v>39474</v>
      </c>
      <c r="I1798" t="s">
        <v>200</v>
      </c>
      <c r="J1798">
        <v>-15</v>
      </c>
      <c r="K1798" t="s">
        <v>168</v>
      </c>
      <c r="M1798" t="s">
        <v>203</v>
      </c>
      <c r="N1798">
        <v>8920031</v>
      </c>
      <c r="O1798" t="s">
        <v>269</v>
      </c>
      <c r="P1798" s="507">
        <v>44797</v>
      </c>
      <c r="Q1798" t="s">
        <v>187</v>
      </c>
      <c r="R1798" s="507">
        <v>42368</v>
      </c>
      <c r="S1798" s="507">
        <v>44802</v>
      </c>
      <c r="T1798" t="s">
        <v>181</v>
      </c>
      <c r="U1798">
        <v>1798</v>
      </c>
      <c r="X1798">
        <v>17</v>
      </c>
      <c r="Y1798" t="s">
        <v>259</v>
      </c>
      <c r="AB1798" s="507">
        <v>44743</v>
      </c>
      <c r="AC1798" t="s">
        <v>177</v>
      </c>
      <c r="AD1798" t="s">
        <v>12913</v>
      </c>
      <c r="AE1798">
        <v>87000</v>
      </c>
      <c r="AF1798" t="s">
        <v>12914</v>
      </c>
      <c r="AJ1798">
        <v>662541097</v>
      </c>
      <c r="AK1798" t="s">
        <v>7641</v>
      </c>
      <c r="AL1798">
        <v>0</v>
      </c>
      <c r="AM1798">
        <v>0</v>
      </c>
    </row>
    <row r="1799" spans="1:39" customFormat="1" ht="12.75">
      <c r="A1799">
        <v>9258901</v>
      </c>
      <c r="B1799" t="s">
        <v>2500</v>
      </c>
      <c r="C1799" t="s">
        <v>370</v>
      </c>
      <c r="D1799">
        <v>9258901</v>
      </c>
      <c r="E1799" t="s">
        <v>169</v>
      </c>
      <c r="H1799" s="507">
        <v>41143</v>
      </c>
      <c r="I1799" t="s">
        <v>245</v>
      </c>
      <c r="J1799">
        <v>-11</v>
      </c>
      <c r="K1799" t="s">
        <v>8</v>
      </c>
      <c r="M1799" t="s">
        <v>203</v>
      </c>
      <c r="N1799">
        <v>8920025</v>
      </c>
      <c r="O1799" t="s">
        <v>213</v>
      </c>
      <c r="P1799" s="507">
        <v>44827</v>
      </c>
      <c r="Q1799" t="s">
        <v>187</v>
      </c>
      <c r="R1799" s="507">
        <v>44827</v>
      </c>
      <c r="S1799" s="507">
        <v>44813</v>
      </c>
      <c r="T1799" t="s">
        <v>181</v>
      </c>
      <c r="U1799">
        <v>500</v>
      </c>
      <c r="X1799">
        <v>5</v>
      </c>
      <c r="Y1799" t="s">
        <v>259</v>
      </c>
      <c r="AC1799" t="s">
        <v>177</v>
      </c>
      <c r="AD1799" t="s">
        <v>10501</v>
      </c>
      <c r="AE1799">
        <v>92400</v>
      </c>
      <c r="AF1799" t="s">
        <v>12915</v>
      </c>
      <c r="AJ1799">
        <v>672245610</v>
      </c>
      <c r="AK1799" t="s">
        <v>12916</v>
      </c>
      <c r="AL1799">
        <v>0</v>
      </c>
      <c r="AM1799">
        <v>0</v>
      </c>
    </row>
    <row r="1800" spans="1:39" customFormat="1" ht="12.75">
      <c r="A1800">
        <v>4114193</v>
      </c>
      <c r="B1800" t="s">
        <v>2500</v>
      </c>
      <c r="C1800" t="s">
        <v>495</v>
      </c>
      <c r="D1800">
        <v>4114193</v>
      </c>
      <c r="E1800" t="s">
        <v>169</v>
      </c>
      <c r="H1800" s="507">
        <v>40960</v>
      </c>
      <c r="I1800" t="s">
        <v>245</v>
      </c>
      <c r="J1800">
        <v>-11</v>
      </c>
      <c r="K1800" t="s">
        <v>8</v>
      </c>
      <c r="M1800" t="s">
        <v>2783</v>
      </c>
      <c r="N1800">
        <v>4410065</v>
      </c>
      <c r="O1800" t="s">
        <v>2858</v>
      </c>
      <c r="P1800" s="507">
        <v>44828</v>
      </c>
      <c r="Q1800" t="s">
        <v>187</v>
      </c>
      <c r="R1800" s="507">
        <v>43736</v>
      </c>
      <c r="T1800" t="s">
        <v>5765</v>
      </c>
      <c r="U1800">
        <v>500</v>
      </c>
      <c r="X1800">
        <v>5</v>
      </c>
      <c r="Y1800" t="s">
        <v>259</v>
      </c>
      <c r="AC1800" t="s">
        <v>177</v>
      </c>
      <c r="AD1800" t="s">
        <v>12917</v>
      </c>
      <c r="AE1800">
        <v>41110</v>
      </c>
      <c r="AF1800" t="s">
        <v>12918</v>
      </c>
      <c r="AJ1800">
        <v>682130150</v>
      </c>
      <c r="AK1800" t="s">
        <v>12919</v>
      </c>
      <c r="AL1800">
        <v>0</v>
      </c>
      <c r="AM1800">
        <v>0</v>
      </c>
    </row>
    <row r="1801" spans="1:39" customFormat="1" ht="12.75">
      <c r="A1801">
        <v>4532511</v>
      </c>
      <c r="B1801" t="s">
        <v>6978</v>
      </c>
      <c r="C1801" t="s">
        <v>962</v>
      </c>
      <c r="D1801">
        <v>4532511</v>
      </c>
      <c r="E1801" t="s">
        <v>169</v>
      </c>
      <c r="F1801" t="s">
        <v>169</v>
      </c>
      <c r="H1801" s="507">
        <v>42604</v>
      </c>
      <c r="I1801" t="s">
        <v>169</v>
      </c>
      <c r="J1801">
        <v>-9</v>
      </c>
      <c r="K1801" t="s">
        <v>8</v>
      </c>
      <c r="M1801" t="s">
        <v>2764</v>
      </c>
      <c r="N1801">
        <v>4450429</v>
      </c>
      <c r="O1801" t="s">
        <v>6129</v>
      </c>
      <c r="P1801" s="507">
        <v>44840</v>
      </c>
      <c r="Q1801" t="s">
        <v>187</v>
      </c>
      <c r="R1801" s="507">
        <v>44468</v>
      </c>
      <c r="T1801" t="s">
        <v>5765</v>
      </c>
      <c r="U1801">
        <v>500</v>
      </c>
      <c r="X1801">
        <v>5</v>
      </c>
      <c r="Y1801" t="s">
        <v>259</v>
      </c>
      <c r="AC1801" t="s">
        <v>177</v>
      </c>
      <c r="AD1801" t="s">
        <v>10617</v>
      </c>
      <c r="AE1801">
        <v>45450</v>
      </c>
      <c r="AF1801" t="s">
        <v>12920</v>
      </c>
      <c r="AK1801" t="s">
        <v>6979</v>
      </c>
      <c r="AL1801">
        <v>0</v>
      </c>
      <c r="AM1801">
        <v>0</v>
      </c>
    </row>
    <row r="1802" spans="1:39" customFormat="1" ht="12.75">
      <c r="A1802">
        <v>7912188</v>
      </c>
      <c r="B1802" t="s">
        <v>3769</v>
      </c>
      <c r="C1802" t="s">
        <v>189</v>
      </c>
      <c r="D1802">
        <v>7912188</v>
      </c>
      <c r="E1802" t="s">
        <v>166</v>
      </c>
      <c r="F1802" t="s">
        <v>166</v>
      </c>
      <c r="H1802" s="507">
        <v>34771</v>
      </c>
      <c r="I1802" t="s">
        <v>167</v>
      </c>
      <c r="J1802">
        <v>-40</v>
      </c>
      <c r="K1802" t="s">
        <v>168</v>
      </c>
      <c r="M1802" t="s">
        <v>203</v>
      </c>
      <c r="N1802">
        <v>8920025</v>
      </c>
      <c r="O1802" t="s">
        <v>213</v>
      </c>
      <c r="P1802" s="507">
        <v>44820</v>
      </c>
      <c r="Q1802" t="s">
        <v>187</v>
      </c>
      <c r="R1802" s="507">
        <v>37432</v>
      </c>
      <c r="S1802" s="507">
        <v>44818</v>
      </c>
      <c r="T1802" t="s">
        <v>181</v>
      </c>
      <c r="U1802">
        <v>2368</v>
      </c>
      <c r="V1802" t="s">
        <v>172</v>
      </c>
      <c r="W1802">
        <v>363</v>
      </c>
      <c r="X1802" t="s">
        <v>173</v>
      </c>
      <c r="Y1802" t="s">
        <v>259</v>
      </c>
      <c r="AB1802" s="507">
        <v>44013</v>
      </c>
      <c r="AC1802" t="s">
        <v>177</v>
      </c>
      <c r="AD1802" t="s">
        <v>12921</v>
      </c>
      <c r="AE1802">
        <v>79300</v>
      </c>
      <c r="AF1802" t="s">
        <v>12922</v>
      </c>
      <c r="AH1802" t="s">
        <v>12921</v>
      </c>
      <c r="AI1802">
        <v>549652365</v>
      </c>
      <c r="AJ1802">
        <v>643140260</v>
      </c>
      <c r="AK1802" t="s">
        <v>4264</v>
      </c>
      <c r="AL1802">
        <v>0</v>
      </c>
      <c r="AM1802">
        <v>0</v>
      </c>
    </row>
    <row r="1803" spans="1:39" customFormat="1" ht="12.75">
      <c r="A1803">
        <v>7828321</v>
      </c>
      <c r="B1803" t="s">
        <v>1373</v>
      </c>
      <c r="C1803" t="s">
        <v>1374</v>
      </c>
      <c r="D1803">
        <v>7828321</v>
      </c>
      <c r="E1803" t="s">
        <v>166</v>
      </c>
      <c r="F1803" t="s">
        <v>166</v>
      </c>
      <c r="H1803" s="507">
        <v>25347</v>
      </c>
      <c r="I1803" t="s">
        <v>367</v>
      </c>
      <c r="J1803">
        <v>-60</v>
      </c>
      <c r="K1803" t="s">
        <v>8</v>
      </c>
      <c r="M1803" t="s">
        <v>232</v>
      </c>
      <c r="N1803">
        <v>8950623</v>
      </c>
      <c r="O1803" t="s">
        <v>574</v>
      </c>
      <c r="P1803" s="507">
        <v>44795</v>
      </c>
      <c r="Q1803" t="s">
        <v>187</v>
      </c>
      <c r="R1803" s="507">
        <v>37432</v>
      </c>
      <c r="S1803" s="507">
        <v>44776</v>
      </c>
      <c r="T1803" t="s">
        <v>181</v>
      </c>
      <c r="U1803">
        <v>837</v>
      </c>
      <c r="X1803">
        <v>8</v>
      </c>
      <c r="Y1803" t="s">
        <v>259</v>
      </c>
      <c r="AC1803" t="s">
        <v>177</v>
      </c>
      <c r="AD1803" t="s">
        <v>9827</v>
      </c>
      <c r="AE1803">
        <v>95100</v>
      </c>
      <c r="AF1803" t="s">
        <v>12923</v>
      </c>
      <c r="AJ1803">
        <v>612094599</v>
      </c>
      <c r="AK1803" t="s">
        <v>4265</v>
      </c>
      <c r="AL1803">
        <v>0</v>
      </c>
      <c r="AM1803">
        <v>0</v>
      </c>
    </row>
    <row r="1804" spans="1:39" customFormat="1" ht="12.75">
      <c r="A1804">
        <v>9460382</v>
      </c>
      <c r="B1804" t="s">
        <v>1375</v>
      </c>
      <c r="C1804" t="s">
        <v>1065</v>
      </c>
      <c r="D1804">
        <v>9460382</v>
      </c>
      <c r="E1804" t="s">
        <v>166</v>
      </c>
      <c r="F1804" t="s">
        <v>166</v>
      </c>
      <c r="H1804" s="507">
        <v>41314</v>
      </c>
      <c r="I1804" t="s">
        <v>251</v>
      </c>
      <c r="J1804">
        <v>-10</v>
      </c>
      <c r="K1804" t="s">
        <v>8</v>
      </c>
      <c r="M1804" t="s">
        <v>246</v>
      </c>
      <c r="N1804">
        <v>8940894</v>
      </c>
      <c r="O1804" t="s">
        <v>394</v>
      </c>
      <c r="P1804" s="507">
        <v>44824</v>
      </c>
      <c r="Q1804" t="s">
        <v>187</v>
      </c>
      <c r="R1804" s="507">
        <v>43732</v>
      </c>
      <c r="S1804" s="507">
        <v>44768</v>
      </c>
      <c r="T1804" t="s">
        <v>181</v>
      </c>
      <c r="U1804">
        <v>554</v>
      </c>
      <c r="X1804">
        <v>5</v>
      </c>
      <c r="Y1804" t="s">
        <v>259</v>
      </c>
      <c r="AC1804" t="s">
        <v>177</v>
      </c>
      <c r="AD1804" t="s">
        <v>11033</v>
      </c>
      <c r="AE1804">
        <v>94490</v>
      </c>
      <c r="AF1804" t="s">
        <v>12924</v>
      </c>
      <c r="AI1804">
        <v>662425234</v>
      </c>
      <c r="AJ1804">
        <v>664364490</v>
      </c>
      <c r="AK1804" t="s">
        <v>4266</v>
      </c>
      <c r="AL1804">
        <v>0</v>
      </c>
      <c r="AM1804">
        <v>0</v>
      </c>
    </row>
    <row r="1805" spans="1:39" customFormat="1" ht="12.75">
      <c r="A1805">
        <v>372969</v>
      </c>
      <c r="B1805" t="s">
        <v>1376</v>
      </c>
      <c r="C1805" t="s">
        <v>1127</v>
      </c>
      <c r="D1805">
        <v>372969</v>
      </c>
      <c r="E1805" t="s">
        <v>166</v>
      </c>
      <c r="F1805" t="s">
        <v>166</v>
      </c>
      <c r="H1805" s="507">
        <v>30173</v>
      </c>
      <c r="I1805" t="s">
        <v>192</v>
      </c>
      <c r="J1805">
        <v>-50</v>
      </c>
      <c r="K1805" t="s">
        <v>8</v>
      </c>
      <c r="M1805" t="s">
        <v>2152</v>
      </c>
      <c r="N1805">
        <v>12720104</v>
      </c>
      <c r="O1805" t="s">
        <v>2160</v>
      </c>
      <c r="P1805" s="507">
        <v>44755</v>
      </c>
      <c r="Q1805" t="s">
        <v>187</v>
      </c>
      <c r="R1805" s="507">
        <v>37432</v>
      </c>
      <c r="S1805" s="507">
        <v>44073</v>
      </c>
      <c r="T1805" t="s">
        <v>7255</v>
      </c>
      <c r="U1805">
        <v>1924</v>
      </c>
      <c r="V1805" t="s">
        <v>172</v>
      </c>
      <c r="W1805">
        <v>111</v>
      </c>
      <c r="X1805" t="s">
        <v>173</v>
      </c>
      <c r="Y1805" t="s">
        <v>259</v>
      </c>
      <c r="AB1805" s="507">
        <v>44378</v>
      </c>
      <c r="AC1805" t="s">
        <v>177</v>
      </c>
      <c r="AD1805" t="s">
        <v>12925</v>
      </c>
      <c r="AE1805">
        <v>92110</v>
      </c>
      <c r="AF1805" t="s">
        <v>12926</v>
      </c>
      <c r="AJ1805">
        <v>680262240</v>
      </c>
      <c r="AK1805" t="s">
        <v>4267</v>
      </c>
      <c r="AL1805">
        <v>0</v>
      </c>
      <c r="AM1805">
        <v>0</v>
      </c>
    </row>
    <row r="1806" spans="1:39" customFormat="1" ht="12.75">
      <c r="A1806">
        <v>449186</v>
      </c>
      <c r="B1806" t="s">
        <v>2502</v>
      </c>
      <c r="C1806" t="s">
        <v>1467</v>
      </c>
      <c r="D1806">
        <v>449186</v>
      </c>
      <c r="E1806" t="s">
        <v>166</v>
      </c>
      <c r="F1806" t="s">
        <v>166</v>
      </c>
      <c r="H1806" s="507">
        <v>20917</v>
      </c>
      <c r="I1806" t="s">
        <v>385</v>
      </c>
      <c r="J1806">
        <v>-70</v>
      </c>
      <c r="K1806" t="s">
        <v>8</v>
      </c>
      <c r="M1806" t="s">
        <v>228</v>
      </c>
      <c r="N1806">
        <v>12440008</v>
      </c>
      <c r="O1806" t="s">
        <v>2167</v>
      </c>
      <c r="P1806" s="507">
        <v>44748</v>
      </c>
      <c r="Q1806" t="s">
        <v>187</v>
      </c>
      <c r="R1806" s="507">
        <v>37432</v>
      </c>
      <c r="S1806" s="507">
        <v>43999</v>
      </c>
      <c r="T1806" t="s">
        <v>7255</v>
      </c>
      <c r="U1806">
        <v>1128</v>
      </c>
      <c r="X1806">
        <v>11</v>
      </c>
      <c r="Y1806" t="s">
        <v>5788</v>
      </c>
      <c r="Z1806">
        <v>12440083</v>
      </c>
      <c r="AA1806" t="s">
        <v>8208</v>
      </c>
      <c r="AC1806" t="s">
        <v>177</v>
      </c>
      <c r="AD1806" t="s">
        <v>10162</v>
      </c>
      <c r="AE1806">
        <v>44800</v>
      </c>
      <c r="AF1806" t="s">
        <v>12927</v>
      </c>
      <c r="AI1806">
        <v>240950075</v>
      </c>
      <c r="AJ1806">
        <v>664450774</v>
      </c>
      <c r="AK1806" t="s">
        <v>4949</v>
      </c>
      <c r="AL1806">
        <v>0</v>
      </c>
      <c r="AM1806">
        <v>0</v>
      </c>
    </row>
    <row r="1807" spans="1:39" customFormat="1" ht="12.75">
      <c r="A1807">
        <v>7224798</v>
      </c>
      <c r="B1807" t="s">
        <v>9502</v>
      </c>
      <c r="C1807" t="s">
        <v>3898</v>
      </c>
      <c r="D1807">
        <v>7224798</v>
      </c>
      <c r="E1807" t="s">
        <v>169</v>
      </c>
      <c r="H1807" s="507">
        <v>41646</v>
      </c>
      <c r="I1807" t="s">
        <v>169</v>
      </c>
      <c r="J1807">
        <v>-9</v>
      </c>
      <c r="K1807" t="s">
        <v>8</v>
      </c>
      <c r="M1807" t="s">
        <v>2152</v>
      </c>
      <c r="N1807">
        <v>12720120</v>
      </c>
      <c r="O1807" t="s">
        <v>2209</v>
      </c>
      <c r="P1807" s="507">
        <v>44819</v>
      </c>
      <c r="Q1807" t="s">
        <v>187</v>
      </c>
      <c r="R1807" s="507">
        <v>44095</v>
      </c>
      <c r="S1807" s="507">
        <v>44778</v>
      </c>
      <c r="T1807" t="s">
        <v>181</v>
      </c>
      <c r="U1807">
        <v>500</v>
      </c>
      <c r="X1807">
        <v>5</v>
      </c>
      <c r="Y1807" t="s">
        <v>259</v>
      </c>
      <c r="AC1807" t="s">
        <v>177</v>
      </c>
      <c r="AD1807" t="s">
        <v>12928</v>
      </c>
      <c r="AE1807">
        <v>72300</v>
      </c>
      <c r="AF1807" t="s">
        <v>12929</v>
      </c>
      <c r="AJ1807">
        <v>676717512</v>
      </c>
      <c r="AK1807" t="s">
        <v>5758</v>
      </c>
      <c r="AL1807">
        <v>0</v>
      </c>
      <c r="AM1807">
        <v>0</v>
      </c>
    </row>
    <row r="1808" spans="1:39" customFormat="1" ht="12.75">
      <c r="A1808">
        <v>9448135</v>
      </c>
      <c r="B1808" t="s">
        <v>3605</v>
      </c>
      <c r="C1808" t="s">
        <v>1377</v>
      </c>
      <c r="D1808">
        <v>9448135</v>
      </c>
      <c r="E1808" t="s">
        <v>166</v>
      </c>
      <c r="F1808" t="s">
        <v>166</v>
      </c>
      <c r="H1808" s="507">
        <v>37801</v>
      </c>
      <c r="I1808" t="s">
        <v>167</v>
      </c>
      <c r="J1808">
        <v>-40</v>
      </c>
      <c r="K1808" t="s">
        <v>8</v>
      </c>
      <c r="M1808" t="s">
        <v>246</v>
      </c>
      <c r="N1808">
        <v>8940073</v>
      </c>
      <c r="O1808" t="s">
        <v>258</v>
      </c>
      <c r="P1808" s="507">
        <v>44809</v>
      </c>
      <c r="Q1808" t="s">
        <v>187</v>
      </c>
      <c r="R1808" s="507">
        <v>41544</v>
      </c>
      <c r="S1808" s="507">
        <v>44808</v>
      </c>
      <c r="T1808" t="s">
        <v>181</v>
      </c>
      <c r="U1808">
        <v>757</v>
      </c>
      <c r="X1808">
        <v>7</v>
      </c>
      <c r="Y1808" t="s">
        <v>259</v>
      </c>
      <c r="AC1808" t="s">
        <v>177</v>
      </c>
      <c r="AD1808" t="s">
        <v>11067</v>
      </c>
      <c r="AE1808">
        <v>94120</v>
      </c>
      <c r="AF1808" t="s">
        <v>12930</v>
      </c>
      <c r="AI1808">
        <v>669729872</v>
      </c>
      <c r="AJ1808">
        <v>634600463</v>
      </c>
      <c r="AK1808" t="s">
        <v>5957</v>
      </c>
      <c r="AL1808">
        <v>0</v>
      </c>
      <c r="AM1808">
        <v>0</v>
      </c>
    </row>
    <row r="1809" spans="1:39" customFormat="1" ht="12.75">
      <c r="A1809">
        <v>5620151</v>
      </c>
      <c r="B1809" t="s">
        <v>7642</v>
      </c>
      <c r="C1809" t="s">
        <v>509</v>
      </c>
      <c r="D1809">
        <v>5620151</v>
      </c>
      <c r="E1809" t="s">
        <v>166</v>
      </c>
      <c r="F1809" t="s">
        <v>166</v>
      </c>
      <c r="H1809" s="507">
        <v>39688</v>
      </c>
      <c r="I1809" t="s">
        <v>200</v>
      </c>
      <c r="J1809">
        <v>-15</v>
      </c>
      <c r="K1809" t="s">
        <v>168</v>
      </c>
      <c r="M1809" t="s">
        <v>217</v>
      </c>
      <c r="N1809">
        <v>3560059</v>
      </c>
      <c r="O1809" t="s">
        <v>3037</v>
      </c>
      <c r="P1809" s="507">
        <v>44813</v>
      </c>
      <c r="Q1809" t="s">
        <v>187</v>
      </c>
      <c r="R1809" s="507">
        <v>42248</v>
      </c>
      <c r="T1809" t="s">
        <v>5765</v>
      </c>
      <c r="U1809">
        <v>1172</v>
      </c>
      <c r="X1809">
        <v>11</v>
      </c>
      <c r="Y1809" t="s">
        <v>259</v>
      </c>
      <c r="AC1809" t="s">
        <v>177</v>
      </c>
      <c r="AD1809" t="s">
        <v>10570</v>
      </c>
      <c r="AE1809">
        <v>56700</v>
      </c>
      <c r="AF1809" t="s">
        <v>12931</v>
      </c>
      <c r="AI1809">
        <v>607737551</v>
      </c>
      <c r="AJ1809">
        <v>684392132</v>
      </c>
      <c r="AK1809" t="s">
        <v>7643</v>
      </c>
      <c r="AL1809">
        <v>0</v>
      </c>
      <c r="AM1809">
        <v>0</v>
      </c>
    </row>
    <row r="1810" spans="1:39" customFormat="1" ht="12.75">
      <c r="A1810">
        <v>2940272</v>
      </c>
      <c r="B1810" t="s">
        <v>12932</v>
      </c>
      <c r="C1810" t="s">
        <v>484</v>
      </c>
      <c r="D1810">
        <v>2940272</v>
      </c>
      <c r="E1810" t="s">
        <v>166</v>
      </c>
      <c r="F1810" t="s">
        <v>166</v>
      </c>
      <c r="H1810" s="507">
        <v>41318</v>
      </c>
      <c r="I1810" t="s">
        <v>251</v>
      </c>
      <c r="J1810">
        <v>-10</v>
      </c>
      <c r="K1810" t="s">
        <v>168</v>
      </c>
      <c r="M1810" t="s">
        <v>3025</v>
      </c>
      <c r="N1810">
        <v>3290005</v>
      </c>
      <c r="O1810" t="s">
        <v>3026</v>
      </c>
      <c r="P1810" s="507">
        <v>44807</v>
      </c>
      <c r="Q1810" t="s">
        <v>187</v>
      </c>
      <c r="R1810" s="507">
        <v>43656</v>
      </c>
      <c r="S1810" s="507">
        <v>44777</v>
      </c>
      <c r="T1810" t="s">
        <v>181</v>
      </c>
      <c r="U1810">
        <v>501</v>
      </c>
      <c r="X1810">
        <v>5</v>
      </c>
      <c r="Y1810" t="s">
        <v>259</v>
      </c>
      <c r="AC1810" t="s">
        <v>177</v>
      </c>
      <c r="AD1810" t="s">
        <v>12933</v>
      </c>
      <c r="AE1810">
        <v>29800</v>
      </c>
      <c r="AF1810" t="s">
        <v>12934</v>
      </c>
      <c r="AG1810" t="s">
        <v>15</v>
      </c>
      <c r="AJ1810">
        <v>685812818</v>
      </c>
      <c r="AK1810" t="s">
        <v>12935</v>
      </c>
      <c r="AL1810">
        <v>0</v>
      </c>
      <c r="AM1810">
        <v>0</v>
      </c>
    </row>
    <row r="1811" spans="1:39" customFormat="1" ht="12.75">
      <c r="A1811">
        <v>2941374</v>
      </c>
      <c r="B1811" t="s">
        <v>3133</v>
      </c>
      <c r="C1811" t="s">
        <v>1065</v>
      </c>
      <c r="D1811">
        <v>2941374</v>
      </c>
      <c r="E1811" t="s">
        <v>166</v>
      </c>
      <c r="F1811" t="s">
        <v>169</v>
      </c>
      <c r="H1811" s="507">
        <v>42431</v>
      </c>
      <c r="I1811" t="s">
        <v>169</v>
      </c>
      <c r="J1811">
        <v>-9</v>
      </c>
      <c r="K1811" t="s">
        <v>8</v>
      </c>
      <c r="M1811" t="s">
        <v>3025</v>
      </c>
      <c r="N1811">
        <v>3290052</v>
      </c>
      <c r="O1811" t="s">
        <v>3036</v>
      </c>
      <c r="P1811" s="507">
        <v>44814</v>
      </c>
      <c r="Q1811" t="s">
        <v>187</v>
      </c>
      <c r="R1811" s="507">
        <v>44115</v>
      </c>
      <c r="S1811" s="507">
        <v>44805</v>
      </c>
      <c r="T1811" t="s">
        <v>181</v>
      </c>
      <c r="U1811">
        <v>500</v>
      </c>
      <c r="X1811">
        <v>5</v>
      </c>
      <c r="Y1811" t="s">
        <v>259</v>
      </c>
      <c r="AC1811" t="s">
        <v>177</v>
      </c>
      <c r="AD1811" t="s">
        <v>12936</v>
      </c>
      <c r="AE1811">
        <v>29800</v>
      </c>
      <c r="AF1811" t="s">
        <v>12937</v>
      </c>
      <c r="AJ1811">
        <v>677550326</v>
      </c>
      <c r="AK1811" t="s">
        <v>5312</v>
      </c>
      <c r="AL1811">
        <v>0</v>
      </c>
      <c r="AM1811">
        <v>0</v>
      </c>
    </row>
    <row r="1812" spans="1:39" customFormat="1" ht="12.75">
      <c r="A1812">
        <v>2937644</v>
      </c>
      <c r="B1812" t="s">
        <v>3133</v>
      </c>
      <c r="C1812" t="s">
        <v>602</v>
      </c>
      <c r="D1812">
        <v>2937644</v>
      </c>
      <c r="E1812" t="s">
        <v>166</v>
      </c>
      <c r="F1812" t="s">
        <v>166</v>
      </c>
      <c r="H1812" s="507">
        <v>41013</v>
      </c>
      <c r="I1812" t="s">
        <v>245</v>
      </c>
      <c r="J1812">
        <v>-11</v>
      </c>
      <c r="K1812" t="s">
        <v>8</v>
      </c>
      <c r="M1812" t="s">
        <v>3025</v>
      </c>
      <c r="N1812">
        <v>3290052</v>
      </c>
      <c r="O1812" t="s">
        <v>3036</v>
      </c>
      <c r="P1812" s="507">
        <v>44814</v>
      </c>
      <c r="Q1812" t="s">
        <v>187</v>
      </c>
      <c r="R1812" s="507">
        <v>42618</v>
      </c>
      <c r="S1812" s="507">
        <v>44805</v>
      </c>
      <c r="T1812" t="s">
        <v>181</v>
      </c>
      <c r="U1812">
        <v>500</v>
      </c>
      <c r="X1812">
        <v>5</v>
      </c>
      <c r="Y1812" t="s">
        <v>259</v>
      </c>
      <c r="AC1812" t="s">
        <v>177</v>
      </c>
      <c r="AD1812" t="s">
        <v>12936</v>
      </c>
      <c r="AE1812">
        <v>29800</v>
      </c>
      <c r="AF1812" t="s">
        <v>12937</v>
      </c>
      <c r="AJ1812">
        <v>677550326</v>
      </c>
      <c r="AK1812" t="s">
        <v>5312</v>
      </c>
      <c r="AL1812">
        <v>0</v>
      </c>
      <c r="AM1812">
        <v>0</v>
      </c>
    </row>
    <row r="1813" spans="1:39" customFormat="1" ht="12.75">
      <c r="A1813">
        <v>362157</v>
      </c>
      <c r="B1813" t="s">
        <v>2503</v>
      </c>
      <c r="C1813" t="s">
        <v>558</v>
      </c>
      <c r="D1813">
        <v>362157</v>
      </c>
      <c r="E1813" t="s">
        <v>166</v>
      </c>
      <c r="F1813" t="s">
        <v>166</v>
      </c>
      <c r="H1813" s="507">
        <v>29759</v>
      </c>
      <c r="I1813" t="s">
        <v>192</v>
      </c>
      <c r="J1813">
        <v>-50</v>
      </c>
      <c r="K1813" t="s">
        <v>8</v>
      </c>
      <c r="M1813" t="s">
        <v>2770</v>
      </c>
      <c r="N1813">
        <v>4360009</v>
      </c>
      <c r="O1813" t="s">
        <v>2855</v>
      </c>
      <c r="P1813" s="507">
        <v>44825</v>
      </c>
      <c r="Q1813" t="s">
        <v>187</v>
      </c>
      <c r="R1813" s="507">
        <v>37432</v>
      </c>
      <c r="S1813" s="507">
        <v>44484</v>
      </c>
      <c r="T1813" t="s">
        <v>7255</v>
      </c>
      <c r="U1813">
        <v>776</v>
      </c>
      <c r="X1813">
        <v>7</v>
      </c>
      <c r="Y1813" t="s">
        <v>259</v>
      </c>
      <c r="AC1813" t="s">
        <v>177</v>
      </c>
      <c r="AD1813" t="s">
        <v>12938</v>
      </c>
      <c r="AE1813">
        <v>36100</v>
      </c>
      <c r="AF1813" t="s">
        <v>12939</v>
      </c>
      <c r="AJ1813">
        <v>663863727</v>
      </c>
      <c r="AK1813" t="s">
        <v>7644</v>
      </c>
      <c r="AL1813">
        <v>0</v>
      </c>
      <c r="AM1813">
        <v>0</v>
      </c>
    </row>
    <row r="1814" spans="1:39" customFormat="1" ht="12.75">
      <c r="A1814">
        <v>4115445</v>
      </c>
      <c r="B1814" t="s">
        <v>2503</v>
      </c>
      <c r="C1814" t="s">
        <v>7321</v>
      </c>
      <c r="D1814">
        <v>4115445</v>
      </c>
      <c r="E1814" t="s">
        <v>169</v>
      </c>
      <c r="H1814" s="507">
        <v>42167</v>
      </c>
      <c r="I1814" t="s">
        <v>169</v>
      </c>
      <c r="J1814">
        <v>-9</v>
      </c>
      <c r="K1814" t="s">
        <v>8</v>
      </c>
      <c r="M1814" t="s">
        <v>2783</v>
      </c>
      <c r="N1814">
        <v>4410697</v>
      </c>
      <c r="O1814" t="s">
        <v>2819</v>
      </c>
      <c r="P1814" s="507">
        <v>44826</v>
      </c>
      <c r="Q1814" t="s">
        <v>187</v>
      </c>
      <c r="R1814" s="507">
        <v>44826</v>
      </c>
      <c r="T1814" t="s">
        <v>5765</v>
      </c>
      <c r="U1814">
        <v>500</v>
      </c>
      <c r="X1814">
        <v>5</v>
      </c>
      <c r="Y1814" t="s">
        <v>259</v>
      </c>
      <c r="AC1814" t="s">
        <v>177</v>
      </c>
      <c r="AD1814" t="s">
        <v>12940</v>
      </c>
      <c r="AE1814">
        <v>41150</v>
      </c>
      <c r="AF1814" t="s">
        <v>12941</v>
      </c>
      <c r="AI1814">
        <v>699847760</v>
      </c>
      <c r="AJ1814">
        <v>699847760</v>
      </c>
      <c r="AK1814" t="s">
        <v>8806</v>
      </c>
      <c r="AL1814">
        <v>0</v>
      </c>
      <c r="AM1814">
        <v>0</v>
      </c>
    </row>
    <row r="1815" spans="1:39" customFormat="1" ht="12.75">
      <c r="A1815">
        <v>4529255</v>
      </c>
      <c r="B1815" t="s">
        <v>2504</v>
      </c>
      <c r="C1815" t="s">
        <v>3362</v>
      </c>
      <c r="D1815">
        <v>4529255</v>
      </c>
      <c r="E1815" t="s">
        <v>166</v>
      </c>
      <c r="F1815" t="s">
        <v>166</v>
      </c>
      <c r="H1815" s="507">
        <v>40370</v>
      </c>
      <c r="I1815" t="s">
        <v>254</v>
      </c>
      <c r="J1815">
        <v>-13</v>
      </c>
      <c r="K1815" t="s">
        <v>168</v>
      </c>
      <c r="M1815" t="s">
        <v>2764</v>
      </c>
      <c r="N1815">
        <v>4450759</v>
      </c>
      <c r="O1815" t="s">
        <v>2867</v>
      </c>
      <c r="P1815" s="507">
        <v>44804</v>
      </c>
      <c r="Q1815" t="s">
        <v>187</v>
      </c>
      <c r="R1815" s="507">
        <v>43008</v>
      </c>
      <c r="T1815" t="s">
        <v>5765</v>
      </c>
      <c r="U1815">
        <v>938</v>
      </c>
      <c r="X1815">
        <v>9</v>
      </c>
      <c r="Y1815" t="s">
        <v>259</v>
      </c>
      <c r="AC1815" t="s">
        <v>177</v>
      </c>
      <c r="AD1815" t="s">
        <v>11579</v>
      </c>
      <c r="AE1815">
        <v>45110</v>
      </c>
      <c r="AF1815" t="s">
        <v>12942</v>
      </c>
      <c r="AG1815" t="s">
        <v>12943</v>
      </c>
      <c r="AJ1815">
        <v>670086824</v>
      </c>
      <c r="AK1815" t="s">
        <v>5572</v>
      </c>
      <c r="AL1815">
        <v>0</v>
      </c>
      <c r="AM1815">
        <v>0</v>
      </c>
    </row>
    <row r="1816" spans="1:39" customFormat="1" ht="12.75">
      <c r="A1816">
        <v>7216309</v>
      </c>
      <c r="B1816" t="s">
        <v>1378</v>
      </c>
      <c r="C1816" t="s">
        <v>305</v>
      </c>
      <c r="D1816">
        <v>7216309</v>
      </c>
      <c r="E1816" t="s">
        <v>166</v>
      </c>
      <c r="F1816" t="s">
        <v>166</v>
      </c>
      <c r="H1816" s="507">
        <v>36489</v>
      </c>
      <c r="I1816" t="s">
        <v>167</v>
      </c>
      <c r="J1816">
        <v>-40</v>
      </c>
      <c r="K1816" t="s">
        <v>8</v>
      </c>
      <c r="M1816" t="s">
        <v>2152</v>
      </c>
      <c r="N1816">
        <v>12720066</v>
      </c>
      <c r="O1816" t="s">
        <v>2195</v>
      </c>
      <c r="P1816" s="507">
        <v>44820</v>
      </c>
      <c r="Q1816" t="s">
        <v>187</v>
      </c>
      <c r="R1816" s="507">
        <v>40497</v>
      </c>
      <c r="S1816" s="507">
        <v>44014</v>
      </c>
      <c r="T1816" t="s">
        <v>7255</v>
      </c>
      <c r="U1816">
        <v>861</v>
      </c>
      <c r="X1816">
        <v>8</v>
      </c>
      <c r="Y1816" t="s">
        <v>259</v>
      </c>
      <c r="AC1816" t="s">
        <v>177</v>
      </c>
      <c r="AD1816" t="s">
        <v>12944</v>
      </c>
      <c r="AE1816">
        <v>72600</v>
      </c>
      <c r="AF1816" t="s">
        <v>12945</v>
      </c>
      <c r="AI1816">
        <v>243331969</v>
      </c>
      <c r="AJ1816">
        <v>630081416</v>
      </c>
      <c r="AK1816" t="s">
        <v>4950</v>
      </c>
      <c r="AL1816">
        <v>0</v>
      </c>
      <c r="AM1816">
        <v>0</v>
      </c>
    </row>
    <row r="1817" spans="1:39" customFormat="1" ht="12.75">
      <c r="A1817">
        <v>7884611</v>
      </c>
      <c r="B1817" t="s">
        <v>1378</v>
      </c>
      <c r="C1817" t="s">
        <v>612</v>
      </c>
      <c r="D1817">
        <v>7884611</v>
      </c>
      <c r="E1817" t="s">
        <v>166</v>
      </c>
      <c r="F1817" t="s">
        <v>166</v>
      </c>
      <c r="H1817" s="507">
        <v>40412</v>
      </c>
      <c r="I1817" t="s">
        <v>254</v>
      </c>
      <c r="J1817">
        <v>-13</v>
      </c>
      <c r="K1817" t="s">
        <v>168</v>
      </c>
      <c r="M1817" t="s">
        <v>238</v>
      </c>
      <c r="N1817">
        <v>8780627</v>
      </c>
      <c r="O1817" t="s">
        <v>384</v>
      </c>
      <c r="P1817" s="507">
        <v>44805</v>
      </c>
      <c r="Q1817" t="s">
        <v>187</v>
      </c>
      <c r="R1817" s="507">
        <v>43758</v>
      </c>
      <c r="T1817" t="s">
        <v>5765</v>
      </c>
      <c r="U1817">
        <v>703</v>
      </c>
      <c r="X1817">
        <v>7</v>
      </c>
      <c r="Y1817" t="s">
        <v>259</v>
      </c>
      <c r="AB1817" s="507">
        <v>44743</v>
      </c>
      <c r="AC1817" t="s">
        <v>177</v>
      </c>
      <c r="AD1817" t="s">
        <v>11180</v>
      </c>
      <c r="AE1817">
        <v>78230</v>
      </c>
      <c r="AF1817" t="s">
        <v>12946</v>
      </c>
      <c r="AI1817">
        <v>678697364</v>
      </c>
      <c r="AK1817" t="s">
        <v>4268</v>
      </c>
      <c r="AL1817">
        <v>0</v>
      </c>
      <c r="AM1817">
        <v>0</v>
      </c>
    </row>
    <row r="1818" spans="1:39" customFormat="1" ht="12.75">
      <c r="A1818">
        <v>7884612</v>
      </c>
      <c r="B1818" t="s">
        <v>1378</v>
      </c>
      <c r="C1818" t="s">
        <v>1298</v>
      </c>
      <c r="D1818">
        <v>7884612</v>
      </c>
      <c r="E1818" t="s">
        <v>166</v>
      </c>
      <c r="F1818" t="s">
        <v>166</v>
      </c>
      <c r="H1818" s="507">
        <v>41143</v>
      </c>
      <c r="I1818" t="s">
        <v>245</v>
      </c>
      <c r="J1818">
        <v>-11</v>
      </c>
      <c r="K1818" t="s">
        <v>168</v>
      </c>
      <c r="M1818" t="s">
        <v>238</v>
      </c>
      <c r="N1818">
        <v>8780627</v>
      </c>
      <c r="O1818" t="s">
        <v>384</v>
      </c>
      <c r="P1818" s="507">
        <v>44805</v>
      </c>
      <c r="Q1818" t="s">
        <v>187</v>
      </c>
      <c r="R1818" s="507">
        <v>43758</v>
      </c>
      <c r="T1818" t="s">
        <v>5765</v>
      </c>
      <c r="U1818">
        <v>594</v>
      </c>
      <c r="X1818">
        <v>5</v>
      </c>
      <c r="Y1818" t="s">
        <v>259</v>
      </c>
      <c r="AB1818" s="507">
        <v>44743</v>
      </c>
      <c r="AC1818" t="s">
        <v>177</v>
      </c>
      <c r="AD1818" t="s">
        <v>11180</v>
      </c>
      <c r="AE1818">
        <v>78230</v>
      </c>
      <c r="AF1818" t="s">
        <v>12946</v>
      </c>
      <c r="AI1818">
        <v>678691764</v>
      </c>
      <c r="AK1818" t="s">
        <v>4268</v>
      </c>
      <c r="AL1818">
        <v>0</v>
      </c>
      <c r="AM1818">
        <v>0</v>
      </c>
    </row>
    <row r="1819" spans="1:39" customFormat="1" ht="12.75">
      <c r="A1819">
        <v>8517684</v>
      </c>
      <c r="B1819" t="s">
        <v>2505</v>
      </c>
      <c r="C1819" t="s">
        <v>387</v>
      </c>
      <c r="D1819">
        <v>8517684</v>
      </c>
      <c r="E1819" t="s">
        <v>166</v>
      </c>
      <c r="F1819" t="s">
        <v>166</v>
      </c>
      <c r="H1819" s="507">
        <v>34178</v>
      </c>
      <c r="I1819" t="s">
        <v>167</v>
      </c>
      <c r="J1819">
        <v>-40</v>
      </c>
      <c r="K1819" t="s">
        <v>168</v>
      </c>
      <c r="M1819" t="s">
        <v>217</v>
      </c>
      <c r="N1819">
        <v>3560034</v>
      </c>
      <c r="O1819" t="s">
        <v>3102</v>
      </c>
      <c r="P1819" s="507">
        <v>44818</v>
      </c>
      <c r="Q1819" t="s">
        <v>187</v>
      </c>
      <c r="R1819" s="507">
        <v>37553</v>
      </c>
      <c r="S1819" s="507">
        <v>44712</v>
      </c>
      <c r="T1819" t="s">
        <v>181</v>
      </c>
      <c r="U1819">
        <v>1752</v>
      </c>
      <c r="X1819">
        <v>17</v>
      </c>
      <c r="Y1819" t="s">
        <v>259</v>
      </c>
      <c r="AC1819" t="s">
        <v>177</v>
      </c>
      <c r="AD1819" t="s">
        <v>12947</v>
      </c>
      <c r="AE1819">
        <v>56250</v>
      </c>
      <c r="AF1819" t="s">
        <v>12948</v>
      </c>
      <c r="AH1819" t="s">
        <v>12949</v>
      </c>
      <c r="AJ1819">
        <v>629638899</v>
      </c>
      <c r="AK1819" t="s">
        <v>5313</v>
      </c>
      <c r="AL1819">
        <v>0</v>
      </c>
      <c r="AM1819">
        <v>0</v>
      </c>
    </row>
    <row r="1820" spans="1:39" customFormat="1" ht="12.75">
      <c r="A1820">
        <v>2918224</v>
      </c>
      <c r="B1820" t="s">
        <v>7645</v>
      </c>
      <c r="C1820" t="s">
        <v>316</v>
      </c>
      <c r="D1820">
        <v>2918224</v>
      </c>
      <c r="E1820" t="s">
        <v>166</v>
      </c>
      <c r="F1820" t="s">
        <v>166</v>
      </c>
      <c r="H1820" s="507">
        <v>32227</v>
      </c>
      <c r="I1820" t="s">
        <v>167</v>
      </c>
      <c r="J1820">
        <v>-40</v>
      </c>
      <c r="K1820" t="s">
        <v>168</v>
      </c>
      <c r="M1820" t="s">
        <v>3025</v>
      </c>
      <c r="N1820">
        <v>3290044</v>
      </c>
      <c r="O1820" t="s">
        <v>3045</v>
      </c>
      <c r="P1820" s="507">
        <v>44812</v>
      </c>
      <c r="Q1820" t="s">
        <v>187</v>
      </c>
      <c r="R1820" s="507">
        <v>37432</v>
      </c>
      <c r="S1820" s="507">
        <v>44670</v>
      </c>
      <c r="T1820" t="s">
        <v>7255</v>
      </c>
      <c r="U1820">
        <v>1666</v>
      </c>
      <c r="X1820">
        <v>16</v>
      </c>
      <c r="Y1820" t="s">
        <v>259</v>
      </c>
      <c r="AC1820" t="s">
        <v>177</v>
      </c>
      <c r="AD1820" t="s">
        <v>10570</v>
      </c>
      <c r="AE1820">
        <v>56700</v>
      </c>
      <c r="AF1820" t="s">
        <v>12950</v>
      </c>
      <c r="AI1820">
        <v>627471673</v>
      </c>
      <c r="AK1820" t="s">
        <v>7646</v>
      </c>
      <c r="AL1820">
        <v>0</v>
      </c>
      <c r="AM1820">
        <v>0</v>
      </c>
    </row>
    <row r="1821" spans="1:39" customFormat="1" ht="12.75">
      <c r="A1821">
        <v>4925664</v>
      </c>
      <c r="B1821" t="s">
        <v>2506</v>
      </c>
      <c r="C1821" t="s">
        <v>256</v>
      </c>
      <c r="D1821">
        <v>4925664</v>
      </c>
      <c r="E1821" t="s">
        <v>166</v>
      </c>
      <c r="F1821" t="s">
        <v>166</v>
      </c>
      <c r="H1821" s="507">
        <v>33795</v>
      </c>
      <c r="I1821" t="s">
        <v>167</v>
      </c>
      <c r="J1821">
        <v>-40</v>
      </c>
      <c r="K1821" t="s">
        <v>168</v>
      </c>
      <c r="M1821" t="s">
        <v>175</v>
      </c>
      <c r="N1821">
        <v>4370102</v>
      </c>
      <c r="O1821" t="s">
        <v>6543</v>
      </c>
      <c r="P1821" s="507">
        <v>44746</v>
      </c>
      <c r="Q1821" t="s">
        <v>187</v>
      </c>
      <c r="R1821" s="507">
        <v>38601</v>
      </c>
      <c r="S1821" s="507">
        <v>44763</v>
      </c>
      <c r="T1821" t="s">
        <v>181</v>
      </c>
      <c r="U1821">
        <v>1707</v>
      </c>
      <c r="X1821">
        <v>17</v>
      </c>
      <c r="Y1821" t="s">
        <v>259</v>
      </c>
      <c r="AB1821" s="507">
        <v>43792</v>
      </c>
      <c r="AC1821" t="s">
        <v>177</v>
      </c>
      <c r="AD1821" t="s">
        <v>12951</v>
      </c>
      <c r="AE1821">
        <v>37400</v>
      </c>
      <c r="AF1821" t="s">
        <v>12952</v>
      </c>
      <c r="AJ1821">
        <v>645860583</v>
      </c>
      <c r="AK1821" t="s">
        <v>5573</v>
      </c>
      <c r="AL1821">
        <v>0</v>
      </c>
      <c r="AM1821">
        <v>0</v>
      </c>
    </row>
    <row r="1822" spans="1:39" customFormat="1" ht="12.75">
      <c r="A1822">
        <v>9150252</v>
      </c>
      <c r="B1822" t="s">
        <v>6632</v>
      </c>
      <c r="C1822" t="s">
        <v>1602</v>
      </c>
      <c r="D1822">
        <v>9150252</v>
      </c>
      <c r="E1822" t="s">
        <v>166</v>
      </c>
      <c r="F1822" t="s">
        <v>169</v>
      </c>
      <c r="H1822" s="507">
        <v>41692</v>
      </c>
      <c r="I1822" t="s">
        <v>169</v>
      </c>
      <c r="J1822">
        <v>-9</v>
      </c>
      <c r="K1822" t="s">
        <v>8</v>
      </c>
      <c r="M1822" t="s">
        <v>275</v>
      </c>
      <c r="N1822">
        <v>8910402</v>
      </c>
      <c r="O1822" t="s">
        <v>470</v>
      </c>
      <c r="P1822" s="507">
        <v>44814</v>
      </c>
      <c r="Q1822" t="s">
        <v>187</v>
      </c>
      <c r="R1822" s="507">
        <v>44458</v>
      </c>
      <c r="T1822" t="s">
        <v>5765</v>
      </c>
      <c r="U1822">
        <v>500</v>
      </c>
      <c r="X1822">
        <v>5</v>
      </c>
      <c r="Y1822" t="s">
        <v>259</v>
      </c>
      <c r="AC1822" t="s">
        <v>177</v>
      </c>
      <c r="AD1822" t="s">
        <v>12953</v>
      </c>
      <c r="AE1822">
        <v>91100</v>
      </c>
      <c r="AF1822" t="s">
        <v>12954</v>
      </c>
      <c r="AK1822" t="s">
        <v>6633</v>
      </c>
      <c r="AL1822">
        <v>0</v>
      </c>
      <c r="AM1822">
        <v>0</v>
      </c>
    </row>
    <row r="1823" spans="1:39" customFormat="1" ht="12.75">
      <c r="A1823">
        <v>5321181</v>
      </c>
      <c r="B1823" t="s">
        <v>7153</v>
      </c>
      <c r="C1823" t="s">
        <v>1009</v>
      </c>
      <c r="D1823">
        <v>5321181</v>
      </c>
      <c r="E1823" t="s">
        <v>166</v>
      </c>
      <c r="F1823" t="s">
        <v>166</v>
      </c>
      <c r="H1823" s="507">
        <v>29616</v>
      </c>
      <c r="I1823" t="s">
        <v>192</v>
      </c>
      <c r="J1823">
        <v>-50</v>
      </c>
      <c r="K1823" t="s">
        <v>8</v>
      </c>
      <c r="M1823" t="s">
        <v>2155</v>
      </c>
      <c r="N1823">
        <v>12530018</v>
      </c>
      <c r="O1823" t="s">
        <v>6237</v>
      </c>
      <c r="P1823" s="507">
        <v>44819</v>
      </c>
      <c r="Q1823" t="s">
        <v>187</v>
      </c>
      <c r="R1823" s="507">
        <v>39715</v>
      </c>
      <c r="S1823" s="507">
        <v>44450</v>
      </c>
      <c r="T1823" t="s">
        <v>7255</v>
      </c>
      <c r="U1823">
        <v>1053</v>
      </c>
      <c r="X1823">
        <v>10</v>
      </c>
      <c r="Y1823" t="s">
        <v>259</v>
      </c>
      <c r="AC1823" t="s">
        <v>177</v>
      </c>
      <c r="AD1823" t="s">
        <v>11982</v>
      </c>
      <c r="AE1823">
        <v>53200</v>
      </c>
      <c r="AF1823" t="s">
        <v>12955</v>
      </c>
      <c r="AJ1823">
        <v>688210692</v>
      </c>
      <c r="AK1823" t="s">
        <v>7154</v>
      </c>
      <c r="AL1823">
        <v>0</v>
      </c>
      <c r="AM1823">
        <v>0</v>
      </c>
    </row>
    <row r="1824" spans="1:39" customFormat="1" ht="12.75">
      <c r="A1824">
        <v>153466</v>
      </c>
      <c r="B1824" t="s">
        <v>5958</v>
      </c>
      <c r="C1824" t="s">
        <v>545</v>
      </c>
      <c r="D1824">
        <v>153466</v>
      </c>
      <c r="E1824" t="s">
        <v>166</v>
      </c>
      <c r="F1824" t="s">
        <v>166</v>
      </c>
      <c r="H1824" s="507">
        <v>38648</v>
      </c>
      <c r="I1824" t="s">
        <v>186</v>
      </c>
      <c r="J1824">
        <v>-18</v>
      </c>
      <c r="K1824" t="s">
        <v>8</v>
      </c>
      <c r="M1824" t="s">
        <v>175</v>
      </c>
      <c r="N1824">
        <v>4370566</v>
      </c>
      <c r="O1824" t="s">
        <v>176</v>
      </c>
      <c r="P1824" s="507">
        <v>44786</v>
      </c>
      <c r="Q1824" t="s">
        <v>187</v>
      </c>
      <c r="R1824" s="507">
        <v>40436</v>
      </c>
      <c r="S1824" s="507">
        <v>44802</v>
      </c>
      <c r="T1824" t="s">
        <v>181</v>
      </c>
      <c r="U1824">
        <v>1600</v>
      </c>
      <c r="V1824" t="s">
        <v>172</v>
      </c>
      <c r="W1824">
        <v>255</v>
      </c>
      <c r="X1824" t="s">
        <v>173</v>
      </c>
      <c r="Y1824" t="s">
        <v>259</v>
      </c>
      <c r="AB1824" s="507">
        <v>44378</v>
      </c>
      <c r="AC1824" t="s">
        <v>177</v>
      </c>
      <c r="AD1824" t="s">
        <v>12956</v>
      </c>
      <c r="AE1824">
        <v>79000</v>
      </c>
      <c r="AF1824" t="s">
        <v>12957</v>
      </c>
      <c r="AI1824">
        <v>549081528</v>
      </c>
      <c r="AJ1824">
        <v>683193334</v>
      </c>
      <c r="AK1824" t="s">
        <v>5959</v>
      </c>
      <c r="AL1824">
        <v>0</v>
      </c>
      <c r="AM1824">
        <v>0</v>
      </c>
    </row>
    <row r="1825" spans="1:39" customFormat="1" ht="12.75">
      <c r="A1825">
        <v>153319</v>
      </c>
      <c r="B1825" t="s">
        <v>5958</v>
      </c>
      <c r="C1825" t="s">
        <v>1295</v>
      </c>
      <c r="D1825">
        <v>153319</v>
      </c>
      <c r="E1825" t="s">
        <v>166</v>
      </c>
      <c r="F1825" t="s">
        <v>166</v>
      </c>
      <c r="H1825" s="507">
        <v>38162</v>
      </c>
      <c r="I1825" t="s">
        <v>7238</v>
      </c>
      <c r="J1825">
        <v>-19</v>
      </c>
      <c r="K1825" t="s">
        <v>168</v>
      </c>
      <c r="M1825" t="s">
        <v>236</v>
      </c>
      <c r="N1825">
        <v>12490040</v>
      </c>
      <c r="O1825" t="s">
        <v>2207</v>
      </c>
      <c r="P1825" s="507">
        <v>44773</v>
      </c>
      <c r="Q1825" t="s">
        <v>187</v>
      </c>
      <c r="R1825" s="507">
        <v>39721</v>
      </c>
      <c r="S1825" s="507">
        <v>43696</v>
      </c>
      <c r="T1825" t="s">
        <v>7255</v>
      </c>
      <c r="U1825">
        <v>2348</v>
      </c>
      <c r="V1825" t="s">
        <v>172</v>
      </c>
      <c r="W1825">
        <v>388</v>
      </c>
      <c r="X1825" t="s">
        <v>173</v>
      </c>
      <c r="Y1825" t="s">
        <v>259</v>
      </c>
      <c r="AB1825" s="507">
        <v>44378</v>
      </c>
      <c r="AC1825" t="s">
        <v>177</v>
      </c>
      <c r="AD1825" t="s">
        <v>12958</v>
      </c>
      <c r="AE1825">
        <v>49740</v>
      </c>
      <c r="AF1825" t="s">
        <v>12959</v>
      </c>
      <c r="AI1825">
        <v>549081528</v>
      </c>
      <c r="AJ1825">
        <v>640920688</v>
      </c>
      <c r="AK1825" t="s">
        <v>5959</v>
      </c>
      <c r="AL1825">
        <v>0</v>
      </c>
      <c r="AM1825">
        <v>0</v>
      </c>
    </row>
    <row r="1826" spans="1:39" customFormat="1" ht="12.75">
      <c r="A1826">
        <v>9464501</v>
      </c>
      <c r="B1826" t="s">
        <v>12960</v>
      </c>
      <c r="C1826" t="s">
        <v>6951</v>
      </c>
      <c r="D1826">
        <v>9464501</v>
      </c>
      <c r="E1826" t="s">
        <v>169</v>
      </c>
      <c r="H1826" s="507">
        <v>42331</v>
      </c>
      <c r="I1826" t="s">
        <v>169</v>
      </c>
      <c r="J1826">
        <v>-9</v>
      </c>
      <c r="K1826" t="s">
        <v>8</v>
      </c>
      <c r="M1826" t="s">
        <v>246</v>
      </c>
      <c r="N1826">
        <v>8940448</v>
      </c>
      <c r="O1826" t="s">
        <v>504</v>
      </c>
      <c r="P1826" s="507">
        <v>44839</v>
      </c>
      <c r="Q1826" t="s">
        <v>187</v>
      </c>
      <c r="R1826" s="507">
        <v>44839</v>
      </c>
      <c r="S1826" s="507">
        <v>44835</v>
      </c>
      <c r="T1826" t="s">
        <v>181</v>
      </c>
      <c r="U1826">
        <v>500</v>
      </c>
      <c r="X1826">
        <v>5</v>
      </c>
      <c r="Y1826" t="s">
        <v>259</v>
      </c>
      <c r="AC1826" t="s">
        <v>177</v>
      </c>
      <c r="AD1826" t="s">
        <v>10358</v>
      </c>
      <c r="AE1826">
        <v>94400</v>
      </c>
      <c r="AF1826" t="s">
        <v>12961</v>
      </c>
      <c r="AJ1826">
        <v>601186401</v>
      </c>
      <c r="AK1826" t="s">
        <v>12962</v>
      </c>
      <c r="AL1826">
        <v>0</v>
      </c>
      <c r="AM1826">
        <v>0</v>
      </c>
    </row>
    <row r="1827" spans="1:39" customFormat="1" ht="12.75">
      <c r="A1827">
        <v>3544592</v>
      </c>
      <c r="B1827" t="s">
        <v>1381</v>
      </c>
      <c r="C1827" t="s">
        <v>12963</v>
      </c>
      <c r="D1827">
        <v>3544592</v>
      </c>
      <c r="E1827" t="s">
        <v>166</v>
      </c>
      <c r="H1827" s="507">
        <v>37525</v>
      </c>
      <c r="I1827" t="s">
        <v>167</v>
      </c>
      <c r="J1827">
        <v>-40</v>
      </c>
      <c r="K1827" t="s">
        <v>168</v>
      </c>
      <c r="M1827" t="s">
        <v>178</v>
      </c>
      <c r="N1827">
        <v>3350021</v>
      </c>
      <c r="O1827" t="s">
        <v>3057</v>
      </c>
      <c r="P1827" s="507">
        <v>44833</v>
      </c>
      <c r="Q1827" t="s">
        <v>187</v>
      </c>
      <c r="R1827" s="507">
        <v>44741</v>
      </c>
      <c r="S1827" s="507">
        <v>44832</v>
      </c>
      <c r="T1827" t="s">
        <v>181</v>
      </c>
      <c r="U1827">
        <v>2588</v>
      </c>
      <c r="X1827">
        <v>25</v>
      </c>
      <c r="Y1827" t="s">
        <v>259</v>
      </c>
      <c r="AB1827" s="507">
        <v>44743</v>
      </c>
      <c r="AC1827" t="s">
        <v>337</v>
      </c>
      <c r="AD1827" t="s">
        <v>12964</v>
      </c>
      <c r="AE1827">
        <v>90500</v>
      </c>
      <c r="AF1827" t="s">
        <v>12965</v>
      </c>
      <c r="AK1827" t="s">
        <v>12966</v>
      </c>
      <c r="AL1827">
        <v>0</v>
      </c>
      <c r="AM1827">
        <v>0</v>
      </c>
    </row>
    <row r="1828" spans="1:39" customFormat="1" ht="12.75">
      <c r="A1828">
        <v>7735988</v>
      </c>
      <c r="B1828" t="s">
        <v>1381</v>
      </c>
      <c r="C1828" t="s">
        <v>383</v>
      </c>
      <c r="D1828">
        <v>7735988</v>
      </c>
      <c r="E1828" t="s">
        <v>169</v>
      </c>
      <c r="H1828" s="507">
        <v>43120</v>
      </c>
      <c r="I1828" t="s">
        <v>169</v>
      </c>
      <c r="J1828">
        <v>-9</v>
      </c>
      <c r="K1828" t="s">
        <v>8</v>
      </c>
      <c r="M1828" t="s">
        <v>206</v>
      </c>
      <c r="N1828">
        <v>8771201</v>
      </c>
      <c r="O1828" t="s">
        <v>7309</v>
      </c>
      <c r="P1828" s="507">
        <v>44835</v>
      </c>
      <c r="Q1828" t="s">
        <v>187</v>
      </c>
      <c r="R1828" s="507">
        <v>44835</v>
      </c>
      <c r="T1828" t="s">
        <v>5765</v>
      </c>
      <c r="U1828">
        <v>500</v>
      </c>
      <c r="X1828">
        <v>5</v>
      </c>
      <c r="Y1828" t="s">
        <v>259</v>
      </c>
      <c r="AC1828" t="s">
        <v>177</v>
      </c>
      <c r="AD1828" t="s">
        <v>12967</v>
      </c>
      <c r="AE1828">
        <v>77124</v>
      </c>
      <c r="AF1828" t="s">
        <v>12968</v>
      </c>
      <c r="AJ1828">
        <v>769057548</v>
      </c>
      <c r="AK1828" t="s">
        <v>12969</v>
      </c>
      <c r="AL1828">
        <v>1</v>
      </c>
      <c r="AM1828">
        <v>1</v>
      </c>
    </row>
    <row r="1829" spans="1:39" customFormat="1" ht="12.75">
      <c r="A1829">
        <v>9258186</v>
      </c>
      <c r="B1829" t="s">
        <v>6634</v>
      </c>
      <c r="C1829" t="s">
        <v>7647</v>
      </c>
      <c r="D1829">
        <v>9258186</v>
      </c>
      <c r="E1829" t="s">
        <v>169</v>
      </c>
      <c r="H1829" s="507">
        <v>42246</v>
      </c>
      <c r="I1829" t="s">
        <v>169</v>
      </c>
      <c r="J1829">
        <v>-9</v>
      </c>
      <c r="K1829" t="s">
        <v>8</v>
      </c>
      <c r="M1829" t="s">
        <v>203</v>
      </c>
      <c r="N1829">
        <v>8920025</v>
      </c>
      <c r="O1829" t="s">
        <v>213</v>
      </c>
      <c r="P1829" s="507">
        <v>44795</v>
      </c>
      <c r="Q1829" t="s">
        <v>187</v>
      </c>
      <c r="R1829" s="507">
        <v>44795</v>
      </c>
      <c r="T1829" t="s">
        <v>5765</v>
      </c>
      <c r="U1829">
        <v>500</v>
      </c>
      <c r="X1829">
        <v>5</v>
      </c>
      <c r="Y1829" t="s">
        <v>259</v>
      </c>
      <c r="AC1829" t="s">
        <v>177</v>
      </c>
      <c r="AD1829" t="s">
        <v>9837</v>
      </c>
      <c r="AE1829">
        <v>92400</v>
      </c>
      <c r="AF1829" t="s">
        <v>12970</v>
      </c>
      <c r="AJ1829">
        <v>788092479</v>
      </c>
      <c r="AK1829" t="s">
        <v>7648</v>
      </c>
      <c r="AL1829">
        <v>0</v>
      </c>
      <c r="AM1829">
        <v>0</v>
      </c>
    </row>
    <row r="1830" spans="1:39" customFormat="1" ht="12.75">
      <c r="A1830">
        <v>9463781</v>
      </c>
      <c r="B1830" t="s">
        <v>1382</v>
      </c>
      <c r="C1830" t="s">
        <v>1045</v>
      </c>
      <c r="D1830">
        <v>9463781</v>
      </c>
      <c r="E1830" t="s">
        <v>169</v>
      </c>
      <c r="H1830" s="507">
        <v>42523</v>
      </c>
      <c r="I1830" t="s">
        <v>169</v>
      </c>
      <c r="J1830">
        <v>-9</v>
      </c>
      <c r="K1830" t="s">
        <v>8</v>
      </c>
      <c r="M1830" t="s">
        <v>246</v>
      </c>
      <c r="N1830">
        <v>8940458</v>
      </c>
      <c r="O1830" t="s">
        <v>3387</v>
      </c>
      <c r="P1830" s="507">
        <v>44788</v>
      </c>
      <c r="Q1830" t="s">
        <v>187</v>
      </c>
      <c r="R1830" s="507">
        <v>44788</v>
      </c>
      <c r="T1830" t="s">
        <v>5765</v>
      </c>
      <c r="U1830">
        <v>500</v>
      </c>
      <c r="X1830">
        <v>5</v>
      </c>
      <c r="Y1830" t="s">
        <v>259</v>
      </c>
      <c r="AC1830" t="s">
        <v>177</v>
      </c>
      <c r="AD1830" t="s">
        <v>10798</v>
      </c>
      <c r="AE1830">
        <v>94440</v>
      </c>
      <c r="AF1830" t="s">
        <v>12971</v>
      </c>
      <c r="AK1830" t="s">
        <v>6980</v>
      </c>
      <c r="AL1830">
        <v>0</v>
      </c>
      <c r="AM1830">
        <v>0</v>
      </c>
    </row>
    <row r="1831" spans="1:39" customFormat="1" ht="12.75">
      <c r="A1831">
        <v>9540979</v>
      </c>
      <c r="B1831" t="s">
        <v>1382</v>
      </c>
      <c r="C1831" t="s">
        <v>12972</v>
      </c>
      <c r="D1831">
        <v>9540979</v>
      </c>
      <c r="E1831" t="s">
        <v>169</v>
      </c>
      <c r="H1831" s="507">
        <v>41278</v>
      </c>
      <c r="I1831" t="s">
        <v>251</v>
      </c>
      <c r="J1831">
        <v>-10</v>
      </c>
      <c r="K1831" t="s">
        <v>8</v>
      </c>
      <c r="M1831" t="s">
        <v>232</v>
      </c>
      <c r="N1831">
        <v>8951449</v>
      </c>
      <c r="O1831" t="s">
        <v>412</v>
      </c>
      <c r="P1831" s="507">
        <v>44820</v>
      </c>
      <c r="Q1831" t="s">
        <v>187</v>
      </c>
      <c r="R1831" s="507">
        <v>44820</v>
      </c>
      <c r="T1831" t="s">
        <v>5765</v>
      </c>
      <c r="U1831">
        <v>500</v>
      </c>
      <c r="X1831">
        <v>5</v>
      </c>
      <c r="Y1831" t="s">
        <v>259</v>
      </c>
      <c r="AC1831" t="s">
        <v>177</v>
      </c>
      <c r="AD1831" t="s">
        <v>10357</v>
      </c>
      <c r="AE1831">
        <v>95180</v>
      </c>
      <c r="AF1831" t="s">
        <v>12973</v>
      </c>
      <c r="AJ1831" t="s">
        <v>12974</v>
      </c>
      <c r="AK1831" t="s">
        <v>12975</v>
      </c>
      <c r="AL1831">
        <v>0</v>
      </c>
      <c r="AM1831">
        <v>0</v>
      </c>
    </row>
    <row r="1832" spans="1:39" customFormat="1" ht="12.75">
      <c r="A1832">
        <v>3712818</v>
      </c>
      <c r="B1832" t="s">
        <v>2919</v>
      </c>
      <c r="C1832" t="s">
        <v>1228</v>
      </c>
      <c r="D1832">
        <v>3712818</v>
      </c>
      <c r="E1832" t="s">
        <v>166</v>
      </c>
      <c r="F1832" t="s">
        <v>166</v>
      </c>
      <c r="H1832" s="507">
        <v>27528</v>
      </c>
      <c r="I1832" t="s">
        <v>192</v>
      </c>
      <c r="J1832">
        <v>-50</v>
      </c>
      <c r="K1832" t="s">
        <v>8</v>
      </c>
      <c r="M1832" t="s">
        <v>175</v>
      </c>
      <c r="N1832">
        <v>4370151</v>
      </c>
      <c r="O1832" t="s">
        <v>2788</v>
      </c>
      <c r="P1832" s="507">
        <v>44818</v>
      </c>
      <c r="Q1832" t="s">
        <v>187</v>
      </c>
      <c r="R1832" s="507">
        <v>37432</v>
      </c>
      <c r="S1832" s="507">
        <v>43732</v>
      </c>
      <c r="T1832" t="s">
        <v>7255</v>
      </c>
      <c r="U1832">
        <v>1061</v>
      </c>
      <c r="X1832">
        <v>10</v>
      </c>
      <c r="Y1832" t="s">
        <v>259</v>
      </c>
      <c r="AC1832" t="s">
        <v>177</v>
      </c>
      <c r="AD1832" t="s">
        <v>12951</v>
      </c>
      <c r="AE1832">
        <v>37400</v>
      </c>
      <c r="AF1832" t="s">
        <v>12976</v>
      </c>
      <c r="AI1832">
        <v>247573551</v>
      </c>
      <c r="AK1832" t="s">
        <v>5575</v>
      </c>
      <c r="AL1832">
        <v>1</v>
      </c>
      <c r="AM1832">
        <v>0</v>
      </c>
    </row>
    <row r="1833" spans="1:39" customFormat="1" ht="12.75">
      <c r="A1833">
        <v>457116</v>
      </c>
      <c r="B1833" t="s">
        <v>1383</v>
      </c>
      <c r="C1833" t="s">
        <v>497</v>
      </c>
      <c r="D1833">
        <v>457116</v>
      </c>
      <c r="E1833" t="s">
        <v>166</v>
      </c>
      <c r="F1833" t="s">
        <v>166</v>
      </c>
      <c r="H1833" s="507">
        <v>30721</v>
      </c>
      <c r="I1833" t="s">
        <v>167</v>
      </c>
      <c r="J1833">
        <v>-40</v>
      </c>
      <c r="K1833" t="s">
        <v>168</v>
      </c>
      <c r="M1833" t="s">
        <v>2764</v>
      </c>
      <c r="N1833">
        <v>4450571</v>
      </c>
      <c r="O1833" t="s">
        <v>2782</v>
      </c>
      <c r="P1833" s="507">
        <v>44840</v>
      </c>
      <c r="Q1833" t="s">
        <v>187</v>
      </c>
      <c r="R1833" s="507">
        <v>37432</v>
      </c>
      <c r="S1833" s="507">
        <v>44839</v>
      </c>
      <c r="T1833" t="s">
        <v>181</v>
      </c>
      <c r="U1833">
        <v>1631</v>
      </c>
      <c r="X1833">
        <v>16</v>
      </c>
      <c r="Y1833" t="s">
        <v>5788</v>
      </c>
      <c r="Z1833">
        <v>4450763</v>
      </c>
      <c r="AA1833" t="s">
        <v>10848</v>
      </c>
      <c r="AC1833" t="s">
        <v>177</v>
      </c>
      <c r="AD1833" t="s">
        <v>10971</v>
      </c>
      <c r="AE1833">
        <v>45140</v>
      </c>
      <c r="AF1833" t="s">
        <v>12977</v>
      </c>
      <c r="AH1833">
        <v>45140</v>
      </c>
      <c r="AI1833">
        <v>238438107</v>
      </c>
      <c r="AJ1833">
        <v>632842630</v>
      </c>
      <c r="AK1833" t="s">
        <v>5574</v>
      </c>
      <c r="AL1833">
        <v>0</v>
      </c>
      <c r="AM1833">
        <v>0</v>
      </c>
    </row>
    <row r="1834" spans="1:39" customFormat="1" ht="12.75">
      <c r="A1834">
        <v>5624239</v>
      </c>
      <c r="B1834" t="s">
        <v>8807</v>
      </c>
      <c r="C1834" t="s">
        <v>2073</v>
      </c>
      <c r="D1834">
        <v>5624239</v>
      </c>
      <c r="E1834" t="s">
        <v>166</v>
      </c>
      <c r="H1834" s="507">
        <v>39773</v>
      </c>
      <c r="I1834" t="s">
        <v>200</v>
      </c>
      <c r="J1834">
        <v>-15</v>
      </c>
      <c r="K1834" t="s">
        <v>168</v>
      </c>
      <c r="M1834" t="s">
        <v>217</v>
      </c>
      <c r="N1834">
        <v>3560039</v>
      </c>
      <c r="O1834" t="s">
        <v>3028</v>
      </c>
      <c r="P1834" s="507">
        <v>44809</v>
      </c>
      <c r="Q1834" t="s">
        <v>187</v>
      </c>
      <c r="R1834" s="507">
        <v>44739</v>
      </c>
      <c r="S1834" s="507">
        <v>44809</v>
      </c>
      <c r="T1834" t="s">
        <v>181</v>
      </c>
      <c r="U1834">
        <v>1400</v>
      </c>
      <c r="X1834">
        <v>14</v>
      </c>
      <c r="Y1834" t="s">
        <v>259</v>
      </c>
      <c r="AB1834" s="507">
        <v>44743</v>
      </c>
      <c r="AC1834" t="s">
        <v>174</v>
      </c>
      <c r="AD1834" t="s">
        <v>9753</v>
      </c>
      <c r="AE1834">
        <v>56700</v>
      </c>
      <c r="AF1834" t="s">
        <v>9754</v>
      </c>
      <c r="AK1834" t="s">
        <v>8445</v>
      </c>
      <c r="AL1834">
        <v>0</v>
      </c>
      <c r="AM1834">
        <v>0</v>
      </c>
    </row>
    <row r="1835" spans="1:39" customFormat="1" ht="12.75">
      <c r="A1835">
        <v>4111546</v>
      </c>
      <c r="B1835" t="s">
        <v>2507</v>
      </c>
      <c r="C1835" t="s">
        <v>1855</v>
      </c>
      <c r="D1835">
        <v>4111546</v>
      </c>
      <c r="E1835" t="s">
        <v>166</v>
      </c>
      <c r="F1835" t="s">
        <v>166</v>
      </c>
      <c r="H1835" s="507">
        <v>39164</v>
      </c>
      <c r="I1835" t="s">
        <v>227</v>
      </c>
      <c r="J1835">
        <v>-16</v>
      </c>
      <c r="K1835" t="s">
        <v>8</v>
      </c>
      <c r="M1835" t="s">
        <v>2152</v>
      </c>
      <c r="N1835">
        <v>12720104</v>
      </c>
      <c r="O1835" t="s">
        <v>2160</v>
      </c>
      <c r="P1835" s="507">
        <v>44809</v>
      </c>
      <c r="Q1835" t="s">
        <v>187</v>
      </c>
      <c r="R1835" s="507">
        <v>41167</v>
      </c>
      <c r="T1835" t="s">
        <v>5765</v>
      </c>
      <c r="U1835">
        <v>1174</v>
      </c>
      <c r="X1835">
        <v>11</v>
      </c>
      <c r="Y1835" t="s">
        <v>259</v>
      </c>
      <c r="AB1835" s="507">
        <v>44013</v>
      </c>
      <c r="AC1835" t="s">
        <v>177</v>
      </c>
      <c r="AD1835" t="s">
        <v>10438</v>
      </c>
      <c r="AE1835">
        <v>72100</v>
      </c>
      <c r="AF1835" t="s">
        <v>12978</v>
      </c>
      <c r="AJ1835">
        <v>684025108</v>
      </c>
      <c r="AK1835" t="s">
        <v>4951</v>
      </c>
      <c r="AL1835">
        <v>0</v>
      </c>
      <c r="AM1835">
        <v>0</v>
      </c>
    </row>
    <row r="1836" spans="1:39" customFormat="1" ht="12.75">
      <c r="A1836">
        <v>2940685</v>
      </c>
      <c r="B1836" t="s">
        <v>6371</v>
      </c>
      <c r="C1836" t="s">
        <v>1273</v>
      </c>
      <c r="D1836">
        <v>2940685</v>
      </c>
      <c r="E1836" t="s">
        <v>166</v>
      </c>
      <c r="F1836" t="s">
        <v>166</v>
      </c>
      <c r="H1836" s="507">
        <v>40647</v>
      </c>
      <c r="I1836" t="s">
        <v>267</v>
      </c>
      <c r="J1836">
        <v>-12</v>
      </c>
      <c r="K1836" t="s">
        <v>168</v>
      </c>
      <c r="M1836" t="s">
        <v>3025</v>
      </c>
      <c r="N1836">
        <v>3290090</v>
      </c>
      <c r="O1836" t="s">
        <v>3065</v>
      </c>
      <c r="P1836" s="507">
        <v>44807</v>
      </c>
      <c r="Q1836" t="s">
        <v>187</v>
      </c>
      <c r="R1836" s="507">
        <v>43747</v>
      </c>
      <c r="T1836" t="s">
        <v>5765</v>
      </c>
      <c r="U1836">
        <v>671</v>
      </c>
      <c r="X1836">
        <v>6</v>
      </c>
      <c r="Y1836" t="s">
        <v>259</v>
      </c>
      <c r="AC1836" t="s">
        <v>177</v>
      </c>
      <c r="AD1836" t="s">
        <v>10012</v>
      </c>
      <c r="AE1836">
        <v>29200</v>
      </c>
      <c r="AF1836" t="s">
        <v>12979</v>
      </c>
      <c r="AI1836">
        <v>659380285</v>
      </c>
      <c r="AJ1836">
        <v>669572389</v>
      </c>
      <c r="AK1836" t="s">
        <v>6981</v>
      </c>
      <c r="AL1836">
        <v>0</v>
      </c>
      <c r="AM1836">
        <v>0</v>
      </c>
    </row>
    <row r="1837" spans="1:39" customFormat="1" ht="12.75">
      <c r="A1837">
        <v>28878</v>
      </c>
      <c r="B1837" t="s">
        <v>6372</v>
      </c>
      <c r="C1837" t="s">
        <v>1112</v>
      </c>
      <c r="D1837">
        <v>28878</v>
      </c>
      <c r="E1837" t="s">
        <v>166</v>
      </c>
      <c r="F1837" t="s">
        <v>166</v>
      </c>
      <c r="H1837" s="507">
        <v>32272</v>
      </c>
      <c r="I1837" t="s">
        <v>167</v>
      </c>
      <c r="J1837">
        <v>-40</v>
      </c>
      <c r="K1837" t="s">
        <v>168</v>
      </c>
      <c r="M1837" t="s">
        <v>2152</v>
      </c>
      <c r="N1837">
        <v>12720120</v>
      </c>
      <c r="O1837" t="s">
        <v>2209</v>
      </c>
      <c r="P1837" s="507">
        <v>44814</v>
      </c>
      <c r="Q1837" t="s">
        <v>187</v>
      </c>
      <c r="R1837" s="507">
        <v>39316</v>
      </c>
      <c r="S1837" s="507">
        <v>44797</v>
      </c>
      <c r="T1837" t="s">
        <v>181</v>
      </c>
      <c r="U1837">
        <v>1761</v>
      </c>
      <c r="X1837">
        <v>17</v>
      </c>
      <c r="Y1837" t="s">
        <v>259</v>
      </c>
      <c r="AB1837" s="507">
        <v>44378</v>
      </c>
      <c r="AC1837" t="s">
        <v>177</v>
      </c>
      <c r="AD1837" t="s">
        <v>9779</v>
      </c>
      <c r="AE1837">
        <v>72200</v>
      </c>
      <c r="AF1837" t="s">
        <v>12980</v>
      </c>
      <c r="AJ1837">
        <v>682522838</v>
      </c>
      <c r="AK1837" t="s">
        <v>6373</v>
      </c>
      <c r="AL1837">
        <v>0</v>
      </c>
      <c r="AM1837">
        <v>0</v>
      </c>
    </row>
    <row r="1838" spans="1:39" customFormat="1" ht="12.75">
      <c r="A1838">
        <v>5328870</v>
      </c>
      <c r="B1838" t="s">
        <v>7155</v>
      </c>
      <c r="C1838" t="s">
        <v>338</v>
      </c>
      <c r="D1838">
        <v>5328870</v>
      </c>
      <c r="E1838" t="s">
        <v>169</v>
      </c>
      <c r="H1838" s="507">
        <v>42699</v>
      </c>
      <c r="I1838" t="s">
        <v>169</v>
      </c>
      <c r="J1838">
        <v>-9</v>
      </c>
      <c r="K1838" t="s">
        <v>8</v>
      </c>
      <c r="M1838" t="s">
        <v>2155</v>
      </c>
      <c r="N1838">
        <v>12530017</v>
      </c>
      <c r="O1838" t="s">
        <v>6240</v>
      </c>
      <c r="P1838" s="507">
        <v>44836</v>
      </c>
      <c r="Q1838" t="s">
        <v>187</v>
      </c>
      <c r="R1838" s="507">
        <v>44836</v>
      </c>
      <c r="T1838" t="s">
        <v>5765</v>
      </c>
      <c r="U1838">
        <v>500</v>
      </c>
      <c r="X1838">
        <v>5</v>
      </c>
      <c r="Y1838" t="s">
        <v>259</v>
      </c>
      <c r="AC1838" t="s">
        <v>177</v>
      </c>
      <c r="AD1838" t="s">
        <v>12981</v>
      </c>
      <c r="AE1838">
        <v>53500</v>
      </c>
      <c r="AF1838" t="s">
        <v>12982</v>
      </c>
      <c r="AK1838" t="s">
        <v>7156</v>
      </c>
      <c r="AL1838">
        <v>0</v>
      </c>
      <c r="AM1838">
        <v>0</v>
      </c>
    </row>
    <row r="1839" spans="1:39" customFormat="1" ht="12.75">
      <c r="A1839">
        <v>5328825</v>
      </c>
      <c r="B1839" t="s">
        <v>12983</v>
      </c>
      <c r="C1839" t="s">
        <v>8168</v>
      </c>
      <c r="D1839">
        <v>5328825</v>
      </c>
      <c r="E1839" t="s">
        <v>166</v>
      </c>
      <c r="H1839" s="507">
        <v>41751</v>
      </c>
      <c r="I1839" t="s">
        <v>169</v>
      </c>
      <c r="J1839">
        <v>-9</v>
      </c>
      <c r="K1839" t="s">
        <v>8</v>
      </c>
      <c r="M1839" t="s">
        <v>2155</v>
      </c>
      <c r="N1839">
        <v>12530017</v>
      </c>
      <c r="O1839" t="s">
        <v>6240</v>
      </c>
      <c r="P1839" s="507">
        <v>44831</v>
      </c>
      <c r="Q1839" t="s">
        <v>187</v>
      </c>
      <c r="R1839" s="507">
        <v>44831</v>
      </c>
      <c r="S1839" s="507">
        <v>44805</v>
      </c>
      <c r="T1839" t="s">
        <v>181</v>
      </c>
      <c r="U1839">
        <v>500</v>
      </c>
      <c r="X1839">
        <v>5</v>
      </c>
      <c r="Y1839" t="s">
        <v>259</v>
      </c>
      <c r="AC1839" t="s">
        <v>177</v>
      </c>
      <c r="AD1839" t="s">
        <v>12822</v>
      </c>
      <c r="AE1839">
        <v>53220</v>
      </c>
      <c r="AF1839" t="s">
        <v>12984</v>
      </c>
      <c r="AK1839" t="s">
        <v>12985</v>
      </c>
      <c r="AL1839">
        <v>0</v>
      </c>
      <c r="AM1839">
        <v>0</v>
      </c>
    </row>
    <row r="1840" spans="1:39" customFormat="1" ht="12.75">
      <c r="A1840">
        <v>4440171</v>
      </c>
      <c r="B1840" t="s">
        <v>2508</v>
      </c>
      <c r="C1840" t="s">
        <v>280</v>
      </c>
      <c r="D1840">
        <v>4440171</v>
      </c>
      <c r="E1840" t="s">
        <v>166</v>
      </c>
      <c r="F1840" t="s">
        <v>166</v>
      </c>
      <c r="H1840" s="507">
        <v>34689</v>
      </c>
      <c r="I1840" t="s">
        <v>167</v>
      </c>
      <c r="J1840">
        <v>-40</v>
      </c>
      <c r="K1840" t="s">
        <v>168</v>
      </c>
      <c r="M1840" t="s">
        <v>228</v>
      </c>
      <c r="N1840">
        <v>12440058</v>
      </c>
      <c r="O1840" t="s">
        <v>2154</v>
      </c>
      <c r="P1840" s="507">
        <v>44825</v>
      </c>
      <c r="Q1840" t="s">
        <v>187</v>
      </c>
      <c r="R1840" s="507">
        <v>39694</v>
      </c>
      <c r="S1840" s="507">
        <v>44824</v>
      </c>
      <c r="T1840" t="s">
        <v>181</v>
      </c>
      <c r="U1840">
        <v>1781</v>
      </c>
      <c r="X1840">
        <v>17</v>
      </c>
      <c r="Y1840" t="s">
        <v>259</v>
      </c>
      <c r="AC1840" t="s">
        <v>177</v>
      </c>
      <c r="AD1840" t="s">
        <v>12986</v>
      </c>
      <c r="AE1840">
        <v>44980</v>
      </c>
      <c r="AF1840" t="s">
        <v>12987</v>
      </c>
      <c r="AI1840">
        <v>240313716</v>
      </c>
      <c r="AJ1840">
        <v>641036170</v>
      </c>
      <c r="AK1840" t="s">
        <v>7157</v>
      </c>
      <c r="AL1840">
        <v>0</v>
      </c>
      <c r="AM1840">
        <v>0</v>
      </c>
    </row>
    <row r="1841" spans="1:39" customFormat="1" ht="12.75">
      <c r="A1841">
        <v>9536512</v>
      </c>
      <c r="B1841" t="s">
        <v>3252</v>
      </c>
      <c r="C1841" t="s">
        <v>3253</v>
      </c>
      <c r="D1841">
        <v>9536512</v>
      </c>
      <c r="E1841" t="s">
        <v>166</v>
      </c>
      <c r="F1841" t="s">
        <v>166</v>
      </c>
      <c r="H1841" s="507">
        <v>40324</v>
      </c>
      <c r="I1841" t="s">
        <v>254</v>
      </c>
      <c r="J1841">
        <v>-13</v>
      </c>
      <c r="K1841" t="s">
        <v>168</v>
      </c>
      <c r="M1841" t="s">
        <v>232</v>
      </c>
      <c r="N1841">
        <v>8950330</v>
      </c>
      <c r="O1841" t="s">
        <v>233</v>
      </c>
      <c r="P1841" s="507">
        <v>44786</v>
      </c>
      <c r="Q1841" t="s">
        <v>187</v>
      </c>
      <c r="R1841" s="507">
        <v>42980</v>
      </c>
      <c r="S1841" s="507">
        <v>44741</v>
      </c>
      <c r="T1841" t="s">
        <v>181</v>
      </c>
      <c r="U1841">
        <v>1504</v>
      </c>
      <c r="X1841">
        <v>15</v>
      </c>
      <c r="Y1841" t="s">
        <v>259</v>
      </c>
      <c r="AC1841" t="s">
        <v>177</v>
      </c>
      <c r="AD1841" t="s">
        <v>12988</v>
      </c>
      <c r="AE1841">
        <v>95310</v>
      </c>
      <c r="AF1841" t="s">
        <v>12989</v>
      </c>
      <c r="AK1841" t="s">
        <v>4269</v>
      </c>
      <c r="AL1841">
        <v>1</v>
      </c>
      <c r="AM1841">
        <v>0</v>
      </c>
    </row>
    <row r="1842" spans="1:39" customFormat="1" ht="12.75">
      <c r="A1842">
        <v>7525270</v>
      </c>
      <c r="B1842" t="s">
        <v>3606</v>
      </c>
      <c r="C1842" t="s">
        <v>241</v>
      </c>
      <c r="D1842">
        <v>7525270</v>
      </c>
      <c r="E1842" t="s">
        <v>169</v>
      </c>
      <c r="F1842" t="s">
        <v>169</v>
      </c>
      <c r="H1842" s="507">
        <v>41015</v>
      </c>
      <c r="I1842" t="s">
        <v>245</v>
      </c>
      <c r="J1842">
        <v>-11</v>
      </c>
      <c r="K1842" t="s">
        <v>8</v>
      </c>
      <c r="M1842" t="s">
        <v>263</v>
      </c>
      <c r="N1842">
        <v>8750120</v>
      </c>
      <c r="O1842" t="s">
        <v>287</v>
      </c>
      <c r="P1842" s="507">
        <v>44778</v>
      </c>
      <c r="Q1842" t="s">
        <v>187</v>
      </c>
      <c r="R1842" s="507">
        <v>43672</v>
      </c>
      <c r="T1842" t="s">
        <v>5765</v>
      </c>
      <c r="U1842">
        <v>500</v>
      </c>
      <c r="X1842">
        <v>5</v>
      </c>
      <c r="Y1842" t="s">
        <v>259</v>
      </c>
      <c r="AC1842" t="s">
        <v>177</v>
      </c>
      <c r="AD1842" t="s">
        <v>9776</v>
      </c>
      <c r="AE1842">
        <v>75011</v>
      </c>
      <c r="AF1842" t="s">
        <v>12990</v>
      </c>
      <c r="AJ1842">
        <v>615387247</v>
      </c>
      <c r="AK1842" t="s">
        <v>4270</v>
      </c>
      <c r="AL1842">
        <v>0</v>
      </c>
      <c r="AM1842">
        <v>0</v>
      </c>
    </row>
    <row r="1843" spans="1:39" customFormat="1" ht="12.75">
      <c r="A1843">
        <v>2921256</v>
      </c>
      <c r="B1843" t="s">
        <v>3134</v>
      </c>
      <c r="C1843" t="s">
        <v>290</v>
      </c>
      <c r="D1843">
        <v>2921256</v>
      </c>
      <c r="E1843" t="s">
        <v>166</v>
      </c>
      <c r="F1843" t="s">
        <v>166</v>
      </c>
      <c r="H1843" s="507">
        <v>33409</v>
      </c>
      <c r="I1843" t="s">
        <v>167</v>
      </c>
      <c r="J1843">
        <v>-40</v>
      </c>
      <c r="K1843" t="s">
        <v>168</v>
      </c>
      <c r="M1843" t="s">
        <v>3025</v>
      </c>
      <c r="N1843">
        <v>3290052</v>
      </c>
      <c r="O1843" t="s">
        <v>3036</v>
      </c>
      <c r="P1843" s="507">
        <v>44821</v>
      </c>
      <c r="Q1843" t="s">
        <v>187</v>
      </c>
      <c r="R1843" s="507">
        <v>37432</v>
      </c>
      <c r="S1843" s="507">
        <v>44819</v>
      </c>
      <c r="T1843" t="s">
        <v>181</v>
      </c>
      <c r="U1843">
        <v>2036</v>
      </c>
      <c r="X1843">
        <v>20</v>
      </c>
      <c r="Y1843" t="s">
        <v>259</v>
      </c>
      <c r="AC1843" t="s">
        <v>177</v>
      </c>
      <c r="AD1843" t="s">
        <v>9774</v>
      </c>
      <c r="AE1843">
        <v>29470</v>
      </c>
      <c r="AF1843" t="s">
        <v>12991</v>
      </c>
      <c r="AI1843">
        <v>298071234</v>
      </c>
      <c r="AJ1843">
        <v>676162078</v>
      </c>
      <c r="AK1843" t="s">
        <v>5314</v>
      </c>
      <c r="AL1843">
        <v>0</v>
      </c>
      <c r="AM1843">
        <v>0</v>
      </c>
    </row>
    <row r="1844" spans="1:39" customFormat="1" ht="12.75">
      <c r="A1844">
        <v>2931676</v>
      </c>
      <c r="B1844" t="s">
        <v>3135</v>
      </c>
      <c r="C1844" t="s">
        <v>3136</v>
      </c>
      <c r="D1844">
        <v>2931676</v>
      </c>
      <c r="E1844" t="s">
        <v>166</v>
      </c>
      <c r="F1844" t="s">
        <v>166</v>
      </c>
      <c r="H1844" s="507">
        <v>38009</v>
      </c>
      <c r="I1844" t="s">
        <v>7238</v>
      </c>
      <c r="J1844">
        <v>-19</v>
      </c>
      <c r="K1844" t="s">
        <v>168</v>
      </c>
      <c r="M1844" t="s">
        <v>3025</v>
      </c>
      <c r="N1844">
        <v>3290052</v>
      </c>
      <c r="O1844" t="s">
        <v>3036</v>
      </c>
      <c r="P1844" s="507">
        <v>44818</v>
      </c>
      <c r="Q1844" t="s">
        <v>187</v>
      </c>
      <c r="R1844" s="507">
        <v>40451</v>
      </c>
      <c r="S1844" s="507">
        <v>44071</v>
      </c>
      <c r="T1844" t="s">
        <v>7255</v>
      </c>
      <c r="U1844">
        <v>1948</v>
      </c>
      <c r="X1844">
        <v>19</v>
      </c>
      <c r="Y1844" t="s">
        <v>259</v>
      </c>
      <c r="AB1844" s="507">
        <v>43647</v>
      </c>
      <c r="AC1844" t="s">
        <v>177</v>
      </c>
      <c r="AD1844" t="s">
        <v>12992</v>
      </c>
      <c r="AE1844">
        <v>29260</v>
      </c>
      <c r="AF1844" t="s">
        <v>12993</v>
      </c>
      <c r="AI1844">
        <v>298255970</v>
      </c>
      <c r="AJ1844">
        <v>617070209</v>
      </c>
      <c r="AK1844" t="s">
        <v>5315</v>
      </c>
      <c r="AL1844">
        <v>0</v>
      </c>
      <c r="AM1844">
        <v>0</v>
      </c>
    </row>
    <row r="1845" spans="1:39" customFormat="1" ht="12.75">
      <c r="A1845">
        <v>3536079</v>
      </c>
      <c r="B1845" t="s">
        <v>6374</v>
      </c>
      <c r="C1845" t="s">
        <v>1108</v>
      </c>
      <c r="D1845">
        <v>3536079</v>
      </c>
      <c r="E1845" t="s">
        <v>166</v>
      </c>
      <c r="F1845" t="s">
        <v>166</v>
      </c>
      <c r="H1845" s="507">
        <v>41060</v>
      </c>
      <c r="I1845" t="s">
        <v>245</v>
      </c>
      <c r="J1845">
        <v>-11</v>
      </c>
      <c r="K1845" t="s">
        <v>168</v>
      </c>
      <c r="M1845" t="s">
        <v>178</v>
      </c>
      <c r="N1845">
        <v>3350011</v>
      </c>
      <c r="O1845" t="s">
        <v>234</v>
      </c>
      <c r="P1845" s="507">
        <v>44807</v>
      </c>
      <c r="Q1845" t="s">
        <v>187</v>
      </c>
      <c r="R1845" s="507">
        <v>42626</v>
      </c>
      <c r="T1845" t="s">
        <v>5765</v>
      </c>
      <c r="U1845">
        <v>520</v>
      </c>
      <c r="X1845">
        <v>5</v>
      </c>
      <c r="Y1845" t="s">
        <v>259</v>
      </c>
      <c r="AC1845" t="s">
        <v>177</v>
      </c>
      <c r="AD1845" t="s">
        <v>10123</v>
      </c>
      <c r="AE1845">
        <v>35000</v>
      </c>
      <c r="AF1845" t="s">
        <v>12994</v>
      </c>
      <c r="AI1845">
        <v>953837191</v>
      </c>
      <c r="AK1845" t="s">
        <v>6375</v>
      </c>
      <c r="AL1845">
        <v>0</v>
      </c>
      <c r="AM1845">
        <v>0</v>
      </c>
    </row>
    <row r="1846" spans="1:39" customFormat="1" ht="12.75">
      <c r="A1846">
        <v>4941024</v>
      </c>
      <c r="B1846" t="s">
        <v>6805</v>
      </c>
      <c r="C1846" t="s">
        <v>902</v>
      </c>
      <c r="D1846">
        <v>4941024</v>
      </c>
      <c r="E1846" t="s">
        <v>169</v>
      </c>
      <c r="F1846" t="s">
        <v>169</v>
      </c>
      <c r="H1846" s="507">
        <v>41449</v>
      </c>
      <c r="I1846" t="s">
        <v>251</v>
      </c>
      <c r="J1846">
        <v>-10</v>
      </c>
      <c r="K1846" t="s">
        <v>8</v>
      </c>
      <c r="M1846" t="s">
        <v>236</v>
      </c>
      <c r="N1846">
        <v>12490115</v>
      </c>
      <c r="O1846" t="s">
        <v>9421</v>
      </c>
      <c r="P1846" s="507">
        <v>44814</v>
      </c>
      <c r="Q1846" t="s">
        <v>187</v>
      </c>
      <c r="R1846" s="507">
        <v>44455</v>
      </c>
      <c r="T1846" t="s">
        <v>5765</v>
      </c>
      <c r="U1846">
        <v>500</v>
      </c>
      <c r="X1846">
        <v>5</v>
      </c>
      <c r="Y1846" t="s">
        <v>259</v>
      </c>
      <c r="AC1846" t="s">
        <v>177</v>
      </c>
      <c r="AD1846" t="s">
        <v>12995</v>
      </c>
      <c r="AE1846">
        <v>49070</v>
      </c>
      <c r="AF1846" t="s">
        <v>12996</v>
      </c>
      <c r="AI1846">
        <v>241230068</v>
      </c>
      <c r="AJ1846">
        <v>681987204</v>
      </c>
      <c r="AK1846" t="s">
        <v>6806</v>
      </c>
      <c r="AL1846">
        <v>0</v>
      </c>
      <c r="AM1846">
        <v>0</v>
      </c>
    </row>
    <row r="1847" spans="1:39" customFormat="1" ht="12.75">
      <c r="A1847">
        <v>2810878</v>
      </c>
      <c r="B1847" t="s">
        <v>2509</v>
      </c>
      <c r="C1847" t="s">
        <v>403</v>
      </c>
      <c r="D1847">
        <v>2810878</v>
      </c>
      <c r="E1847" t="s">
        <v>166</v>
      </c>
      <c r="F1847" t="s">
        <v>166</v>
      </c>
      <c r="H1847" s="507">
        <v>31772</v>
      </c>
      <c r="I1847" t="s">
        <v>167</v>
      </c>
      <c r="J1847">
        <v>-40</v>
      </c>
      <c r="K1847" t="s">
        <v>8</v>
      </c>
      <c r="M1847" t="s">
        <v>236</v>
      </c>
      <c r="N1847">
        <v>12490033</v>
      </c>
      <c r="O1847" t="s">
        <v>2161</v>
      </c>
      <c r="P1847" s="507">
        <v>44826</v>
      </c>
      <c r="Q1847" t="s">
        <v>187</v>
      </c>
      <c r="R1847" s="507">
        <v>39735</v>
      </c>
      <c r="S1847" s="507">
        <v>44462</v>
      </c>
      <c r="T1847" t="s">
        <v>7255</v>
      </c>
      <c r="U1847">
        <v>1163</v>
      </c>
      <c r="X1847">
        <v>11</v>
      </c>
      <c r="Y1847" t="s">
        <v>259</v>
      </c>
      <c r="AC1847" t="s">
        <v>177</v>
      </c>
      <c r="AD1847" t="s">
        <v>12272</v>
      </c>
      <c r="AE1847">
        <v>49480</v>
      </c>
      <c r="AF1847" t="s">
        <v>12997</v>
      </c>
      <c r="AJ1847">
        <v>615592475</v>
      </c>
      <c r="AK1847" t="s">
        <v>4952</v>
      </c>
      <c r="AL1847">
        <v>0</v>
      </c>
      <c r="AM1847">
        <v>0</v>
      </c>
    </row>
    <row r="1848" spans="1:39" customFormat="1" ht="12.75">
      <c r="A1848">
        <v>2943009</v>
      </c>
      <c r="B1848" t="s">
        <v>12998</v>
      </c>
      <c r="C1848" t="s">
        <v>2251</v>
      </c>
      <c r="D1848">
        <v>2943009</v>
      </c>
      <c r="E1848" t="s">
        <v>169</v>
      </c>
      <c r="H1848" s="507">
        <v>42576</v>
      </c>
      <c r="I1848" t="s">
        <v>169</v>
      </c>
      <c r="J1848">
        <v>-9</v>
      </c>
      <c r="K1848" t="s">
        <v>8</v>
      </c>
      <c r="M1848" t="s">
        <v>3025</v>
      </c>
      <c r="N1848">
        <v>3290255</v>
      </c>
      <c r="O1848" t="s">
        <v>3077</v>
      </c>
      <c r="P1848" s="507">
        <v>44841</v>
      </c>
      <c r="Q1848" t="s">
        <v>187</v>
      </c>
      <c r="R1848" s="507">
        <v>44841</v>
      </c>
      <c r="T1848" t="s">
        <v>5765</v>
      </c>
      <c r="U1848">
        <v>500</v>
      </c>
      <c r="X1848">
        <v>5</v>
      </c>
      <c r="Y1848" t="s">
        <v>259</v>
      </c>
      <c r="AC1848" t="s">
        <v>177</v>
      </c>
      <c r="AD1848" t="s">
        <v>12999</v>
      </c>
      <c r="AE1848">
        <v>29100</v>
      </c>
      <c r="AF1848" t="s">
        <v>13000</v>
      </c>
      <c r="AJ1848">
        <v>671626433</v>
      </c>
      <c r="AK1848" t="s">
        <v>13001</v>
      </c>
      <c r="AL1848">
        <v>0</v>
      </c>
      <c r="AM1848">
        <v>0</v>
      </c>
    </row>
    <row r="1849" spans="1:39" customFormat="1" ht="12.75">
      <c r="A1849">
        <v>7889733</v>
      </c>
      <c r="B1849" t="s">
        <v>7649</v>
      </c>
      <c r="C1849" t="s">
        <v>935</v>
      </c>
      <c r="D1849">
        <v>7889733</v>
      </c>
      <c r="E1849" t="s">
        <v>166</v>
      </c>
      <c r="H1849" s="507">
        <v>40978</v>
      </c>
      <c r="I1849" t="s">
        <v>245</v>
      </c>
      <c r="J1849">
        <v>-11</v>
      </c>
      <c r="K1849" t="s">
        <v>8</v>
      </c>
      <c r="M1849" t="s">
        <v>238</v>
      </c>
      <c r="N1849">
        <v>8780584</v>
      </c>
      <c r="O1849" t="s">
        <v>1162</v>
      </c>
      <c r="P1849" s="507">
        <v>44799</v>
      </c>
      <c r="Q1849" t="s">
        <v>187</v>
      </c>
      <c r="R1849" s="507">
        <v>44799</v>
      </c>
      <c r="T1849" t="s">
        <v>5765</v>
      </c>
      <c r="U1849">
        <v>500</v>
      </c>
      <c r="X1849">
        <v>5</v>
      </c>
      <c r="Y1849" t="s">
        <v>259</v>
      </c>
      <c r="AC1849" t="s">
        <v>177</v>
      </c>
      <c r="AD1849" t="s">
        <v>13002</v>
      </c>
      <c r="AE1849">
        <v>78250</v>
      </c>
      <c r="AF1849" t="s">
        <v>13003</v>
      </c>
      <c r="AK1849" t="s">
        <v>7650</v>
      </c>
      <c r="AL1849">
        <v>0</v>
      </c>
      <c r="AM1849">
        <v>0</v>
      </c>
    </row>
    <row r="1850" spans="1:39" customFormat="1" ht="12.75">
      <c r="A1850">
        <v>361667</v>
      </c>
      <c r="B1850" t="s">
        <v>1384</v>
      </c>
      <c r="C1850" t="s">
        <v>1112</v>
      </c>
      <c r="D1850">
        <v>361667</v>
      </c>
      <c r="E1850" t="s">
        <v>166</v>
      </c>
      <c r="F1850" t="s">
        <v>166</v>
      </c>
      <c r="H1850" s="507">
        <v>28386</v>
      </c>
      <c r="I1850" t="s">
        <v>192</v>
      </c>
      <c r="J1850">
        <v>-50</v>
      </c>
      <c r="K1850" t="s">
        <v>168</v>
      </c>
      <c r="M1850" t="s">
        <v>2770</v>
      </c>
      <c r="N1850">
        <v>4360454</v>
      </c>
      <c r="O1850" t="s">
        <v>2823</v>
      </c>
      <c r="P1850" s="507">
        <v>44748</v>
      </c>
      <c r="Q1850" t="s">
        <v>187</v>
      </c>
      <c r="R1850" s="507">
        <v>37432</v>
      </c>
      <c r="S1850" s="507">
        <v>44795</v>
      </c>
      <c r="T1850" t="s">
        <v>181</v>
      </c>
      <c r="U1850">
        <v>1716</v>
      </c>
      <c r="X1850">
        <v>17</v>
      </c>
      <c r="Y1850" t="s">
        <v>259</v>
      </c>
      <c r="AC1850" t="s">
        <v>177</v>
      </c>
      <c r="AD1850" t="s">
        <v>10555</v>
      </c>
      <c r="AE1850">
        <v>36000</v>
      </c>
      <c r="AF1850" t="s">
        <v>13004</v>
      </c>
      <c r="AI1850">
        <v>682261113</v>
      </c>
      <c r="AJ1850">
        <v>682261113</v>
      </c>
      <c r="AK1850" t="s">
        <v>5576</v>
      </c>
      <c r="AL1850">
        <v>0</v>
      </c>
      <c r="AM1850">
        <v>0</v>
      </c>
    </row>
    <row r="1851" spans="1:39" customFormat="1" ht="12.75">
      <c r="A1851">
        <v>9536620</v>
      </c>
      <c r="B1851" t="s">
        <v>1384</v>
      </c>
      <c r="C1851" t="s">
        <v>194</v>
      </c>
      <c r="D1851">
        <v>9536620</v>
      </c>
      <c r="E1851" t="s">
        <v>166</v>
      </c>
      <c r="F1851" t="s">
        <v>166</v>
      </c>
      <c r="H1851" s="507">
        <v>40001</v>
      </c>
      <c r="I1851" t="s">
        <v>340</v>
      </c>
      <c r="J1851">
        <v>-14</v>
      </c>
      <c r="K1851" t="s">
        <v>8</v>
      </c>
      <c r="M1851" t="s">
        <v>238</v>
      </c>
      <c r="N1851">
        <v>8780485</v>
      </c>
      <c r="O1851" t="s">
        <v>684</v>
      </c>
      <c r="P1851" s="507">
        <v>44820</v>
      </c>
      <c r="Q1851" t="s">
        <v>187</v>
      </c>
      <c r="R1851" s="507">
        <v>42998</v>
      </c>
      <c r="T1851" t="s">
        <v>5765</v>
      </c>
      <c r="U1851">
        <v>758</v>
      </c>
      <c r="X1851">
        <v>7</v>
      </c>
      <c r="Y1851" t="s">
        <v>259</v>
      </c>
      <c r="AB1851" s="507">
        <v>43647</v>
      </c>
      <c r="AC1851" t="s">
        <v>177</v>
      </c>
      <c r="AD1851" t="s">
        <v>9853</v>
      </c>
      <c r="AE1851">
        <v>78570</v>
      </c>
      <c r="AF1851" t="s">
        <v>13005</v>
      </c>
      <c r="AK1851" t="s">
        <v>6982</v>
      </c>
      <c r="AL1851">
        <v>0</v>
      </c>
      <c r="AM1851">
        <v>0</v>
      </c>
    </row>
    <row r="1852" spans="1:39" customFormat="1" ht="12.75">
      <c r="A1852">
        <v>288753</v>
      </c>
      <c r="B1852" t="s">
        <v>1384</v>
      </c>
      <c r="C1852" t="s">
        <v>422</v>
      </c>
      <c r="D1852">
        <v>288753</v>
      </c>
      <c r="E1852" t="s">
        <v>166</v>
      </c>
      <c r="F1852" t="s">
        <v>166</v>
      </c>
      <c r="H1852" s="507">
        <v>25878</v>
      </c>
      <c r="I1852" t="s">
        <v>367</v>
      </c>
      <c r="J1852">
        <v>-60</v>
      </c>
      <c r="K1852" t="s">
        <v>168</v>
      </c>
      <c r="M1852" t="s">
        <v>236</v>
      </c>
      <c r="N1852">
        <v>12490092</v>
      </c>
      <c r="O1852" t="s">
        <v>3660</v>
      </c>
      <c r="P1852" s="507">
        <v>44838</v>
      </c>
      <c r="Q1852" t="s">
        <v>187</v>
      </c>
      <c r="R1852" s="507">
        <v>37531</v>
      </c>
      <c r="S1852" s="507">
        <v>44466</v>
      </c>
      <c r="T1852" t="s">
        <v>7255</v>
      </c>
      <c r="U1852">
        <v>1670</v>
      </c>
      <c r="X1852">
        <v>16</v>
      </c>
      <c r="Y1852" t="s">
        <v>259</v>
      </c>
      <c r="AC1852" t="s">
        <v>177</v>
      </c>
      <c r="AD1852" t="s">
        <v>13006</v>
      </c>
      <c r="AE1852">
        <v>49630</v>
      </c>
      <c r="AF1852" t="s">
        <v>13007</v>
      </c>
      <c r="AJ1852">
        <v>642089846</v>
      </c>
      <c r="AK1852" t="s">
        <v>4953</v>
      </c>
      <c r="AL1852">
        <v>0</v>
      </c>
      <c r="AM1852">
        <v>0</v>
      </c>
    </row>
    <row r="1853" spans="1:39" customFormat="1" ht="12.75">
      <c r="A1853">
        <v>368247</v>
      </c>
      <c r="B1853" t="s">
        <v>1384</v>
      </c>
      <c r="C1853" t="s">
        <v>712</v>
      </c>
      <c r="D1853">
        <v>368247</v>
      </c>
      <c r="E1853" t="s">
        <v>166</v>
      </c>
      <c r="F1853" t="s">
        <v>166</v>
      </c>
      <c r="H1853" s="507">
        <v>41199</v>
      </c>
      <c r="I1853" t="s">
        <v>245</v>
      </c>
      <c r="J1853">
        <v>-11</v>
      </c>
      <c r="K1853" t="s">
        <v>168</v>
      </c>
      <c r="M1853" t="s">
        <v>2770</v>
      </c>
      <c r="N1853">
        <v>4360454</v>
      </c>
      <c r="O1853" t="s">
        <v>2823</v>
      </c>
      <c r="P1853" s="507">
        <v>44802</v>
      </c>
      <c r="Q1853" t="s">
        <v>187</v>
      </c>
      <c r="R1853" s="507">
        <v>42987</v>
      </c>
      <c r="T1853" t="s">
        <v>5765</v>
      </c>
      <c r="U1853">
        <v>518</v>
      </c>
      <c r="X1853">
        <v>5</v>
      </c>
      <c r="Y1853" t="s">
        <v>259</v>
      </c>
      <c r="AC1853" t="s">
        <v>177</v>
      </c>
      <c r="AD1853" t="s">
        <v>10555</v>
      </c>
      <c r="AE1853">
        <v>36000</v>
      </c>
      <c r="AF1853" t="s">
        <v>13004</v>
      </c>
      <c r="AK1853" t="s">
        <v>5576</v>
      </c>
      <c r="AL1853">
        <v>0</v>
      </c>
      <c r="AM1853">
        <v>0</v>
      </c>
    </row>
    <row r="1854" spans="1:39" customFormat="1" ht="12.75">
      <c r="A1854">
        <v>7816971</v>
      </c>
      <c r="B1854" t="s">
        <v>1385</v>
      </c>
      <c r="C1854" t="s">
        <v>244</v>
      </c>
      <c r="D1854">
        <v>7816971</v>
      </c>
      <c r="E1854" t="s">
        <v>166</v>
      </c>
      <c r="F1854" t="s">
        <v>166</v>
      </c>
      <c r="H1854" s="507">
        <v>32840</v>
      </c>
      <c r="I1854" t="s">
        <v>167</v>
      </c>
      <c r="J1854">
        <v>-40</v>
      </c>
      <c r="K1854" t="s">
        <v>168</v>
      </c>
      <c r="M1854" t="s">
        <v>238</v>
      </c>
      <c r="N1854">
        <v>8780496</v>
      </c>
      <c r="O1854" t="s">
        <v>270</v>
      </c>
      <c r="P1854" s="507">
        <v>44794</v>
      </c>
      <c r="Q1854" t="s">
        <v>187</v>
      </c>
      <c r="R1854" s="507">
        <v>37432</v>
      </c>
      <c r="S1854" s="507">
        <v>44076</v>
      </c>
      <c r="T1854" t="s">
        <v>7255</v>
      </c>
      <c r="U1854">
        <v>2427</v>
      </c>
      <c r="V1854" t="s">
        <v>172</v>
      </c>
      <c r="W1854">
        <v>302</v>
      </c>
      <c r="X1854" t="s">
        <v>173</v>
      </c>
      <c r="Y1854" t="s">
        <v>259</v>
      </c>
      <c r="AC1854" t="s">
        <v>177</v>
      </c>
      <c r="AD1854" t="s">
        <v>9833</v>
      </c>
      <c r="AE1854">
        <v>78990</v>
      </c>
      <c r="AF1854" t="s">
        <v>13008</v>
      </c>
      <c r="AK1854" t="s">
        <v>4271</v>
      </c>
      <c r="AL1854">
        <v>0</v>
      </c>
      <c r="AM1854">
        <v>0</v>
      </c>
    </row>
    <row r="1855" spans="1:39" customFormat="1" ht="12.75">
      <c r="A1855">
        <v>9140548</v>
      </c>
      <c r="B1855" t="s">
        <v>1386</v>
      </c>
      <c r="C1855" t="s">
        <v>806</v>
      </c>
      <c r="D1855">
        <v>9140548</v>
      </c>
      <c r="E1855" t="s">
        <v>166</v>
      </c>
      <c r="F1855" t="s">
        <v>166</v>
      </c>
      <c r="H1855" s="507">
        <v>38367</v>
      </c>
      <c r="I1855" t="s">
        <v>186</v>
      </c>
      <c r="J1855">
        <v>-18</v>
      </c>
      <c r="K1855" t="s">
        <v>8</v>
      </c>
      <c r="M1855" t="s">
        <v>275</v>
      </c>
      <c r="N1855">
        <v>8910861</v>
      </c>
      <c r="O1855" t="s">
        <v>3563</v>
      </c>
      <c r="P1855" s="507">
        <v>44817</v>
      </c>
      <c r="Q1855" t="s">
        <v>187</v>
      </c>
      <c r="R1855" s="507">
        <v>41214</v>
      </c>
      <c r="T1855" t="s">
        <v>5765</v>
      </c>
      <c r="U1855">
        <v>1646</v>
      </c>
      <c r="V1855" t="s">
        <v>172</v>
      </c>
      <c r="W1855">
        <v>223</v>
      </c>
      <c r="X1855" t="s">
        <v>173</v>
      </c>
      <c r="Y1855" t="s">
        <v>259</v>
      </c>
      <c r="AC1855" t="s">
        <v>177</v>
      </c>
      <c r="AD1855" t="s">
        <v>11279</v>
      </c>
      <c r="AE1855">
        <v>91430</v>
      </c>
      <c r="AF1855" t="s">
        <v>13009</v>
      </c>
      <c r="AJ1855">
        <v>684300481</v>
      </c>
      <c r="AK1855" t="s">
        <v>6983</v>
      </c>
      <c r="AL1855">
        <v>0</v>
      </c>
      <c r="AM1855">
        <v>0</v>
      </c>
    </row>
    <row r="1856" spans="1:39" customFormat="1" ht="12.75">
      <c r="A1856">
        <v>3540831</v>
      </c>
      <c r="B1856" t="s">
        <v>6376</v>
      </c>
      <c r="C1856" t="s">
        <v>1006</v>
      </c>
      <c r="D1856">
        <v>3540831</v>
      </c>
      <c r="E1856" t="s">
        <v>166</v>
      </c>
      <c r="F1856" t="s">
        <v>166</v>
      </c>
      <c r="H1856" s="507">
        <v>41520</v>
      </c>
      <c r="I1856" t="s">
        <v>251</v>
      </c>
      <c r="J1856">
        <v>-10</v>
      </c>
      <c r="K1856" t="s">
        <v>168</v>
      </c>
      <c r="M1856" t="s">
        <v>178</v>
      </c>
      <c r="N1856">
        <v>3350014</v>
      </c>
      <c r="O1856" t="s">
        <v>3050</v>
      </c>
      <c r="P1856" s="507">
        <v>44792</v>
      </c>
      <c r="Q1856" t="s">
        <v>187</v>
      </c>
      <c r="R1856" s="507">
        <v>44490</v>
      </c>
      <c r="T1856" t="s">
        <v>5765</v>
      </c>
      <c r="U1856">
        <v>501</v>
      </c>
      <c r="X1856">
        <v>5</v>
      </c>
      <c r="Y1856" t="s">
        <v>259</v>
      </c>
      <c r="AC1856" t="s">
        <v>177</v>
      </c>
      <c r="AD1856" t="s">
        <v>9870</v>
      </c>
      <c r="AE1856">
        <v>35200</v>
      </c>
      <c r="AF1856" t="s">
        <v>13010</v>
      </c>
      <c r="AJ1856">
        <v>627174117</v>
      </c>
      <c r="AK1856" t="s">
        <v>13011</v>
      </c>
      <c r="AL1856">
        <v>0</v>
      </c>
      <c r="AM1856">
        <v>0</v>
      </c>
    </row>
    <row r="1857" spans="1:39" customFormat="1" ht="12.75">
      <c r="A1857">
        <v>3539891</v>
      </c>
      <c r="B1857" t="s">
        <v>3607</v>
      </c>
      <c r="C1857" t="s">
        <v>400</v>
      </c>
      <c r="D1857">
        <v>3539891</v>
      </c>
      <c r="E1857" t="s">
        <v>166</v>
      </c>
      <c r="F1857" t="s">
        <v>166</v>
      </c>
      <c r="H1857" s="507">
        <v>41014</v>
      </c>
      <c r="I1857" t="s">
        <v>245</v>
      </c>
      <c r="J1857">
        <v>-11</v>
      </c>
      <c r="K1857" t="s">
        <v>168</v>
      </c>
      <c r="M1857" t="s">
        <v>178</v>
      </c>
      <c r="N1857">
        <v>3350021</v>
      </c>
      <c r="O1857" t="s">
        <v>3057</v>
      </c>
      <c r="P1857" s="507">
        <v>44754</v>
      </c>
      <c r="Q1857" t="s">
        <v>187</v>
      </c>
      <c r="R1857" s="507">
        <v>44079</v>
      </c>
      <c r="T1857" t="s">
        <v>5765</v>
      </c>
      <c r="U1857">
        <v>522</v>
      </c>
      <c r="X1857">
        <v>5</v>
      </c>
      <c r="Y1857" t="s">
        <v>259</v>
      </c>
      <c r="AC1857" t="s">
        <v>177</v>
      </c>
      <c r="AD1857" t="s">
        <v>13012</v>
      </c>
      <c r="AE1857">
        <v>35500</v>
      </c>
      <c r="AF1857" t="s">
        <v>13013</v>
      </c>
      <c r="AJ1857">
        <v>615514468</v>
      </c>
      <c r="AK1857" t="s">
        <v>6377</v>
      </c>
      <c r="AL1857">
        <v>0</v>
      </c>
      <c r="AM1857">
        <v>0</v>
      </c>
    </row>
    <row r="1858" spans="1:39" customFormat="1" ht="12.75">
      <c r="A1858">
        <v>8510829</v>
      </c>
      <c r="B1858" t="s">
        <v>2510</v>
      </c>
      <c r="C1858" t="s">
        <v>748</v>
      </c>
      <c r="D1858">
        <v>8510829</v>
      </c>
      <c r="E1858" t="s">
        <v>166</v>
      </c>
      <c r="F1858" t="s">
        <v>166</v>
      </c>
      <c r="H1858" s="507">
        <v>30490</v>
      </c>
      <c r="I1858" t="s">
        <v>167</v>
      </c>
      <c r="J1858">
        <v>-40</v>
      </c>
      <c r="K1858" t="s">
        <v>168</v>
      </c>
      <c r="M1858" t="s">
        <v>208</v>
      </c>
      <c r="N1858">
        <v>12850057</v>
      </c>
      <c r="O1858" t="s">
        <v>2151</v>
      </c>
      <c r="P1858" s="507">
        <v>44810</v>
      </c>
      <c r="Q1858" t="s">
        <v>187</v>
      </c>
      <c r="R1858" s="507">
        <v>37432</v>
      </c>
      <c r="S1858" s="507">
        <v>44809</v>
      </c>
      <c r="T1858" t="s">
        <v>181</v>
      </c>
      <c r="U1858">
        <v>1766</v>
      </c>
      <c r="X1858">
        <v>17</v>
      </c>
      <c r="Y1858" t="s">
        <v>259</v>
      </c>
      <c r="AC1858" t="s">
        <v>177</v>
      </c>
      <c r="AD1858" t="s">
        <v>13014</v>
      </c>
      <c r="AE1858">
        <v>85600</v>
      </c>
      <c r="AF1858" t="s">
        <v>13015</v>
      </c>
      <c r="AH1858" t="s">
        <v>2151</v>
      </c>
      <c r="AI1858">
        <v>251313107</v>
      </c>
      <c r="AK1858" t="s">
        <v>4954</v>
      </c>
      <c r="AL1858">
        <v>0</v>
      </c>
      <c r="AM1858">
        <v>0</v>
      </c>
    </row>
    <row r="1859" spans="1:39" customFormat="1" ht="12.75">
      <c r="A1859">
        <v>8514651</v>
      </c>
      <c r="B1859" t="s">
        <v>2510</v>
      </c>
      <c r="C1859" t="s">
        <v>295</v>
      </c>
      <c r="D1859">
        <v>8514651</v>
      </c>
      <c r="E1859" t="s">
        <v>166</v>
      </c>
      <c r="F1859" t="s">
        <v>166</v>
      </c>
      <c r="H1859" s="507">
        <v>33657</v>
      </c>
      <c r="I1859" t="s">
        <v>167</v>
      </c>
      <c r="J1859">
        <v>-40</v>
      </c>
      <c r="K1859" t="s">
        <v>168</v>
      </c>
      <c r="M1859" t="s">
        <v>208</v>
      </c>
      <c r="N1859">
        <v>12850057</v>
      </c>
      <c r="O1859" t="s">
        <v>2151</v>
      </c>
      <c r="P1859" s="507">
        <v>44809</v>
      </c>
      <c r="Q1859" t="s">
        <v>187</v>
      </c>
      <c r="R1859" s="507">
        <v>37432</v>
      </c>
      <c r="S1859" s="507">
        <v>44432</v>
      </c>
      <c r="T1859" t="s">
        <v>7255</v>
      </c>
      <c r="U1859">
        <v>2179</v>
      </c>
      <c r="V1859" t="s">
        <v>172</v>
      </c>
      <c r="W1859">
        <v>649</v>
      </c>
      <c r="X1859" t="s">
        <v>173</v>
      </c>
      <c r="Y1859" t="s">
        <v>259</v>
      </c>
      <c r="AB1859" s="507">
        <v>44378</v>
      </c>
      <c r="AC1859" t="s">
        <v>177</v>
      </c>
      <c r="AD1859" t="s">
        <v>13016</v>
      </c>
      <c r="AE1859">
        <v>17450</v>
      </c>
      <c r="AF1859" t="s">
        <v>13017</v>
      </c>
      <c r="AJ1859">
        <v>643756573</v>
      </c>
      <c r="AK1859" t="s">
        <v>6378</v>
      </c>
      <c r="AL1859">
        <v>0</v>
      </c>
      <c r="AM1859">
        <v>0</v>
      </c>
    </row>
    <row r="1860" spans="1:39" customFormat="1" ht="12.75">
      <c r="A1860">
        <v>2221547</v>
      </c>
      <c r="B1860" t="s">
        <v>3137</v>
      </c>
      <c r="C1860" t="s">
        <v>241</v>
      </c>
      <c r="D1860">
        <v>2221547</v>
      </c>
      <c r="E1860" t="s">
        <v>169</v>
      </c>
      <c r="F1860" t="s">
        <v>169</v>
      </c>
      <c r="H1860" s="507">
        <v>42093</v>
      </c>
      <c r="I1860" t="s">
        <v>169</v>
      </c>
      <c r="J1860">
        <v>-9</v>
      </c>
      <c r="K1860" t="s">
        <v>8</v>
      </c>
      <c r="M1860" t="s">
        <v>215</v>
      </c>
      <c r="N1860">
        <v>3220123</v>
      </c>
      <c r="O1860" t="s">
        <v>3451</v>
      </c>
      <c r="P1860" s="507">
        <v>44812</v>
      </c>
      <c r="Q1860" t="s">
        <v>187</v>
      </c>
      <c r="R1860" s="507">
        <v>44490</v>
      </c>
      <c r="T1860" t="s">
        <v>5765</v>
      </c>
      <c r="U1860">
        <v>500</v>
      </c>
      <c r="X1860">
        <v>5</v>
      </c>
      <c r="Y1860" t="s">
        <v>259</v>
      </c>
      <c r="AC1860" t="s">
        <v>177</v>
      </c>
      <c r="AD1860" t="s">
        <v>13018</v>
      </c>
      <c r="AE1860">
        <v>22970</v>
      </c>
      <c r="AF1860" t="s">
        <v>13019</v>
      </c>
      <c r="AI1860">
        <v>296111427</v>
      </c>
      <c r="AJ1860">
        <v>601845730</v>
      </c>
      <c r="AK1860" t="s">
        <v>7651</v>
      </c>
      <c r="AL1860">
        <v>0</v>
      </c>
      <c r="AM1860">
        <v>0</v>
      </c>
    </row>
    <row r="1861" spans="1:39" customFormat="1" ht="12.75">
      <c r="A1861">
        <v>4459887</v>
      </c>
      <c r="B1861" t="s">
        <v>3884</v>
      </c>
      <c r="C1861" t="s">
        <v>1181</v>
      </c>
      <c r="D1861">
        <v>4459887</v>
      </c>
      <c r="E1861" t="s">
        <v>169</v>
      </c>
      <c r="F1861" t="s">
        <v>169</v>
      </c>
      <c r="H1861" s="507">
        <v>41956</v>
      </c>
      <c r="I1861" t="s">
        <v>169</v>
      </c>
      <c r="J1861">
        <v>-9</v>
      </c>
      <c r="K1861" t="s">
        <v>8</v>
      </c>
      <c r="M1861" t="s">
        <v>228</v>
      </c>
      <c r="N1861">
        <v>12440009</v>
      </c>
      <c r="O1861" t="s">
        <v>2271</v>
      </c>
      <c r="P1861" s="507">
        <v>44807</v>
      </c>
      <c r="Q1861" t="s">
        <v>187</v>
      </c>
      <c r="R1861" s="507">
        <v>43753</v>
      </c>
      <c r="T1861" t="s">
        <v>5765</v>
      </c>
      <c r="U1861">
        <v>500</v>
      </c>
      <c r="X1861">
        <v>5</v>
      </c>
      <c r="Y1861" t="s">
        <v>259</v>
      </c>
      <c r="AC1861" t="s">
        <v>177</v>
      </c>
      <c r="AD1861" t="s">
        <v>13020</v>
      </c>
      <c r="AE1861">
        <v>44440</v>
      </c>
      <c r="AF1861" t="s">
        <v>13021</v>
      </c>
      <c r="AJ1861">
        <v>616464714</v>
      </c>
      <c r="AK1861" t="s">
        <v>6379</v>
      </c>
      <c r="AL1861">
        <v>0</v>
      </c>
      <c r="AM1861">
        <v>0</v>
      </c>
    </row>
    <row r="1862" spans="1:39" customFormat="1" ht="12.75">
      <c r="A1862">
        <v>7889686</v>
      </c>
      <c r="B1862" t="s">
        <v>8808</v>
      </c>
      <c r="C1862" t="s">
        <v>8809</v>
      </c>
      <c r="D1862">
        <v>7889686</v>
      </c>
      <c r="E1862" t="s">
        <v>166</v>
      </c>
      <c r="H1862" s="507">
        <v>37918</v>
      </c>
      <c r="I1862" t="s">
        <v>167</v>
      </c>
      <c r="J1862">
        <v>-40</v>
      </c>
      <c r="K1862" t="s">
        <v>8</v>
      </c>
      <c r="M1862" t="s">
        <v>238</v>
      </c>
      <c r="N1862">
        <v>8781477</v>
      </c>
      <c r="O1862" t="s">
        <v>3567</v>
      </c>
      <c r="P1862" s="507">
        <v>44825</v>
      </c>
      <c r="Q1862" t="s">
        <v>187</v>
      </c>
      <c r="R1862" s="507">
        <v>44742</v>
      </c>
      <c r="S1862" s="507">
        <v>44827</v>
      </c>
      <c r="T1862" t="s">
        <v>181</v>
      </c>
      <c r="U1862">
        <v>1700</v>
      </c>
      <c r="V1862" t="s">
        <v>172</v>
      </c>
      <c r="W1862">
        <v>204</v>
      </c>
      <c r="X1862" t="s">
        <v>173</v>
      </c>
      <c r="Y1862" t="s">
        <v>259</v>
      </c>
      <c r="AB1862" s="507">
        <v>44743</v>
      </c>
      <c r="AC1862" t="s">
        <v>337</v>
      </c>
      <c r="AD1862" t="s">
        <v>11971</v>
      </c>
      <c r="AE1862">
        <v>78180</v>
      </c>
      <c r="AF1862" t="s">
        <v>13022</v>
      </c>
      <c r="AG1862" t="s">
        <v>13023</v>
      </c>
      <c r="AK1862" t="s">
        <v>8810</v>
      </c>
      <c r="AL1862">
        <v>0</v>
      </c>
      <c r="AM1862">
        <v>0</v>
      </c>
    </row>
    <row r="1863" spans="1:39" customFormat="1" ht="12.75">
      <c r="A1863">
        <v>7890335</v>
      </c>
      <c r="B1863" t="s">
        <v>8811</v>
      </c>
      <c r="C1863" t="s">
        <v>8812</v>
      </c>
      <c r="D1863">
        <v>7890335</v>
      </c>
      <c r="E1863" t="s">
        <v>169</v>
      </c>
      <c r="H1863" s="507">
        <v>42093</v>
      </c>
      <c r="I1863" t="s">
        <v>169</v>
      </c>
      <c r="J1863">
        <v>-9</v>
      </c>
      <c r="K1863" t="s">
        <v>8</v>
      </c>
      <c r="M1863" t="s">
        <v>238</v>
      </c>
      <c r="N1863">
        <v>8780130</v>
      </c>
      <c r="O1863" t="s">
        <v>3560</v>
      </c>
      <c r="P1863" s="507">
        <v>44825</v>
      </c>
      <c r="Q1863" t="s">
        <v>187</v>
      </c>
      <c r="R1863" s="507">
        <v>44825</v>
      </c>
      <c r="T1863" t="s">
        <v>5765</v>
      </c>
      <c r="U1863">
        <v>500</v>
      </c>
      <c r="X1863">
        <v>5</v>
      </c>
      <c r="Y1863" t="s">
        <v>259</v>
      </c>
      <c r="AC1863" t="s">
        <v>177</v>
      </c>
      <c r="AD1863" t="s">
        <v>10763</v>
      </c>
      <c r="AE1863">
        <v>78600</v>
      </c>
      <c r="AF1863" t="s">
        <v>13024</v>
      </c>
      <c r="AJ1863">
        <v>688503724</v>
      </c>
      <c r="AK1863" t="s">
        <v>8813</v>
      </c>
      <c r="AL1863">
        <v>0</v>
      </c>
      <c r="AM1863">
        <v>0</v>
      </c>
    </row>
    <row r="1864" spans="1:39" customFormat="1" ht="12.75">
      <c r="A1864">
        <v>9233135</v>
      </c>
      <c r="B1864" t="s">
        <v>1387</v>
      </c>
      <c r="C1864" t="s">
        <v>290</v>
      </c>
      <c r="D1864">
        <v>9233135</v>
      </c>
      <c r="E1864" t="s">
        <v>166</v>
      </c>
      <c r="F1864" t="s">
        <v>166</v>
      </c>
      <c r="H1864" s="507">
        <v>36249</v>
      </c>
      <c r="I1864" t="s">
        <v>167</v>
      </c>
      <c r="J1864">
        <v>-40</v>
      </c>
      <c r="K1864" t="s">
        <v>168</v>
      </c>
      <c r="M1864" t="s">
        <v>203</v>
      </c>
      <c r="N1864">
        <v>8921458</v>
      </c>
      <c r="O1864" t="s">
        <v>272</v>
      </c>
      <c r="P1864" s="507">
        <v>44810</v>
      </c>
      <c r="Q1864" t="s">
        <v>187</v>
      </c>
      <c r="R1864" s="507">
        <v>38243</v>
      </c>
      <c r="S1864" s="507">
        <v>44810</v>
      </c>
      <c r="T1864" t="s">
        <v>181</v>
      </c>
      <c r="U1864">
        <v>2095</v>
      </c>
      <c r="V1864" t="s">
        <v>172</v>
      </c>
      <c r="W1864">
        <v>844</v>
      </c>
      <c r="X1864" t="s">
        <v>173</v>
      </c>
      <c r="Y1864" t="s">
        <v>259</v>
      </c>
      <c r="AC1864" t="s">
        <v>177</v>
      </c>
      <c r="AD1864" t="s">
        <v>9666</v>
      </c>
      <c r="AE1864">
        <v>92300</v>
      </c>
      <c r="AF1864" t="s">
        <v>13025</v>
      </c>
      <c r="AI1864">
        <v>147590038</v>
      </c>
      <c r="AK1864" t="s">
        <v>4272</v>
      </c>
      <c r="AL1864">
        <v>0</v>
      </c>
      <c r="AM1864">
        <v>0</v>
      </c>
    </row>
    <row r="1865" spans="1:39" customFormat="1" ht="12.75">
      <c r="A1865">
        <v>9321910</v>
      </c>
      <c r="B1865" t="s">
        <v>2920</v>
      </c>
      <c r="C1865" t="s">
        <v>528</v>
      </c>
      <c r="D1865">
        <v>9321910</v>
      </c>
      <c r="E1865" t="s">
        <v>166</v>
      </c>
      <c r="F1865" t="s">
        <v>166</v>
      </c>
      <c r="H1865" s="507">
        <v>41061</v>
      </c>
      <c r="I1865" t="s">
        <v>245</v>
      </c>
      <c r="J1865">
        <v>-11</v>
      </c>
      <c r="K1865" t="s">
        <v>168</v>
      </c>
      <c r="M1865" t="s">
        <v>170</v>
      </c>
      <c r="N1865">
        <v>8931358</v>
      </c>
      <c r="O1865" t="s">
        <v>3496</v>
      </c>
      <c r="P1865" s="507">
        <v>44837</v>
      </c>
      <c r="Q1865" t="s">
        <v>187</v>
      </c>
      <c r="R1865" s="507">
        <v>43371</v>
      </c>
      <c r="T1865" t="s">
        <v>5765</v>
      </c>
      <c r="U1865">
        <v>509</v>
      </c>
      <c r="X1865">
        <v>5</v>
      </c>
      <c r="Y1865" t="s">
        <v>259</v>
      </c>
      <c r="AC1865" t="s">
        <v>177</v>
      </c>
      <c r="AD1865" t="s">
        <v>1786</v>
      </c>
      <c r="AE1865">
        <v>93100</v>
      </c>
      <c r="AF1865" t="s">
        <v>13026</v>
      </c>
      <c r="AG1865" t="s">
        <v>13027</v>
      </c>
      <c r="AI1865">
        <v>687036188</v>
      </c>
      <c r="AJ1865">
        <v>651408308</v>
      </c>
      <c r="AK1865" t="s">
        <v>5960</v>
      </c>
      <c r="AL1865">
        <v>0</v>
      </c>
      <c r="AM1865">
        <v>0</v>
      </c>
    </row>
    <row r="1866" spans="1:39" customFormat="1" ht="12.75">
      <c r="A1866">
        <v>7816164</v>
      </c>
      <c r="B1866" t="s">
        <v>1389</v>
      </c>
      <c r="C1866" t="s">
        <v>1390</v>
      </c>
      <c r="D1866">
        <v>7816164</v>
      </c>
      <c r="E1866" t="s">
        <v>166</v>
      </c>
      <c r="F1866" t="s">
        <v>166</v>
      </c>
      <c r="H1866" s="507">
        <v>23489</v>
      </c>
      <c r="I1866" t="s">
        <v>367</v>
      </c>
      <c r="J1866">
        <v>-60</v>
      </c>
      <c r="K1866" t="s">
        <v>168</v>
      </c>
      <c r="M1866" t="s">
        <v>238</v>
      </c>
      <c r="N1866">
        <v>8781473</v>
      </c>
      <c r="O1866" t="s">
        <v>681</v>
      </c>
      <c r="P1866" s="507">
        <v>44752</v>
      </c>
      <c r="Q1866" t="s">
        <v>187</v>
      </c>
      <c r="R1866" s="507">
        <v>37432</v>
      </c>
      <c r="S1866" s="507">
        <v>44818</v>
      </c>
      <c r="T1866" t="s">
        <v>181</v>
      </c>
      <c r="U1866">
        <v>1681</v>
      </c>
      <c r="X1866">
        <v>16</v>
      </c>
      <c r="Y1866" t="s">
        <v>259</v>
      </c>
      <c r="AC1866" t="s">
        <v>177</v>
      </c>
      <c r="AD1866" t="s">
        <v>10436</v>
      </c>
      <c r="AE1866">
        <v>92500</v>
      </c>
      <c r="AF1866" t="s">
        <v>13028</v>
      </c>
      <c r="AI1866">
        <v>767287781</v>
      </c>
      <c r="AK1866" t="s">
        <v>4273</v>
      </c>
      <c r="AL1866">
        <v>0</v>
      </c>
      <c r="AM1866">
        <v>0</v>
      </c>
    </row>
    <row r="1867" spans="1:39" customFormat="1" ht="12.75">
      <c r="A1867">
        <v>9233887</v>
      </c>
      <c r="B1867" t="s">
        <v>1391</v>
      </c>
      <c r="C1867" t="s">
        <v>185</v>
      </c>
      <c r="D1867">
        <v>9233887</v>
      </c>
      <c r="E1867" t="s">
        <v>166</v>
      </c>
      <c r="F1867" t="s">
        <v>166</v>
      </c>
      <c r="H1867" s="507">
        <v>35147</v>
      </c>
      <c r="I1867" t="s">
        <v>167</v>
      </c>
      <c r="J1867">
        <v>-40</v>
      </c>
      <c r="K1867" t="s">
        <v>168</v>
      </c>
      <c r="M1867" t="s">
        <v>203</v>
      </c>
      <c r="N1867">
        <v>8920018</v>
      </c>
      <c r="O1867" t="s">
        <v>560</v>
      </c>
      <c r="P1867" s="507">
        <v>44751</v>
      </c>
      <c r="Q1867" t="s">
        <v>187</v>
      </c>
      <c r="R1867" s="507">
        <v>38299</v>
      </c>
      <c r="S1867" s="507">
        <v>43726</v>
      </c>
      <c r="T1867" t="s">
        <v>7255</v>
      </c>
      <c r="U1867">
        <v>1981</v>
      </c>
      <c r="X1867">
        <v>19</v>
      </c>
      <c r="Y1867" t="s">
        <v>259</v>
      </c>
      <c r="AC1867" t="s">
        <v>177</v>
      </c>
      <c r="AD1867" t="s">
        <v>13029</v>
      </c>
      <c r="AE1867">
        <v>92240</v>
      </c>
      <c r="AF1867" t="s">
        <v>13030</v>
      </c>
      <c r="AI1867">
        <v>146542053</v>
      </c>
      <c r="AK1867" t="s">
        <v>5961</v>
      </c>
      <c r="AL1867">
        <v>0</v>
      </c>
      <c r="AM1867">
        <v>0</v>
      </c>
    </row>
    <row r="1868" spans="1:39" customFormat="1" ht="12.75">
      <c r="A1868">
        <v>7525641</v>
      </c>
      <c r="B1868" t="s">
        <v>3806</v>
      </c>
      <c r="C1868" t="s">
        <v>5962</v>
      </c>
      <c r="D1868">
        <v>7525641</v>
      </c>
      <c r="E1868" t="s">
        <v>166</v>
      </c>
      <c r="F1868" t="s">
        <v>166</v>
      </c>
      <c r="H1868" s="507">
        <v>41502</v>
      </c>
      <c r="I1868" t="s">
        <v>251</v>
      </c>
      <c r="J1868">
        <v>-10</v>
      </c>
      <c r="K1868" t="s">
        <v>8</v>
      </c>
      <c r="M1868" t="s">
        <v>263</v>
      </c>
      <c r="N1868">
        <v>8751163</v>
      </c>
      <c r="O1868" t="s">
        <v>264</v>
      </c>
      <c r="P1868" s="507">
        <v>44751</v>
      </c>
      <c r="Q1868" t="s">
        <v>187</v>
      </c>
      <c r="R1868" s="507">
        <v>43736</v>
      </c>
      <c r="T1868" t="s">
        <v>5765</v>
      </c>
      <c r="U1868">
        <v>504</v>
      </c>
      <c r="X1868">
        <v>5</v>
      </c>
      <c r="Y1868" t="s">
        <v>259</v>
      </c>
      <c r="AC1868" t="s">
        <v>177</v>
      </c>
      <c r="AD1868" t="s">
        <v>9829</v>
      </c>
      <c r="AE1868">
        <v>75013</v>
      </c>
      <c r="AF1868" t="s">
        <v>13031</v>
      </c>
      <c r="AJ1868">
        <v>613404697</v>
      </c>
      <c r="AK1868" t="s">
        <v>5963</v>
      </c>
      <c r="AL1868">
        <v>0</v>
      </c>
      <c r="AM1868">
        <v>0</v>
      </c>
    </row>
    <row r="1869" spans="1:39" customFormat="1" ht="12.75">
      <c r="A1869">
        <v>3733165</v>
      </c>
      <c r="B1869" t="s">
        <v>7652</v>
      </c>
      <c r="C1869" t="s">
        <v>370</v>
      </c>
      <c r="D1869">
        <v>3733165</v>
      </c>
      <c r="E1869" t="s">
        <v>169</v>
      </c>
      <c r="F1869" t="s">
        <v>169</v>
      </c>
      <c r="H1869" s="507">
        <v>40924</v>
      </c>
      <c r="I1869" t="s">
        <v>245</v>
      </c>
      <c r="J1869">
        <v>-11</v>
      </c>
      <c r="K1869" t="s">
        <v>8</v>
      </c>
      <c r="M1869" t="s">
        <v>175</v>
      </c>
      <c r="N1869">
        <v>4370464</v>
      </c>
      <c r="O1869" t="s">
        <v>2806</v>
      </c>
      <c r="P1869" s="507">
        <v>44817</v>
      </c>
      <c r="Q1869" t="s">
        <v>187</v>
      </c>
      <c r="R1869" s="507">
        <v>44481</v>
      </c>
      <c r="T1869" t="s">
        <v>5765</v>
      </c>
      <c r="U1869">
        <v>500</v>
      </c>
      <c r="X1869">
        <v>5</v>
      </c>
      <c r="Y1869" t="s">
        <v>259</v>
      </c>
      <c r="AC1869" t="s">
        <v>177</v>
      </c>
      <c r="AD1869" t="s">
        <v>13032</v>
      </c>
      <c r="AE1869">
        <v>37210</v>
      </c>
      <c r="AF1869" t="s">
        <v>13033</v>
      </c>
      <c r="AJ1869">
        <v>665170864</v>
      </c>
      <c r="AK1869" t="s">
        <v>7653</v>
      </c>
      <c r="AL1869">
        <v>0</v>
      </c>
      <c r="AM1869">
        <v>0</v>
      </c>
    </row>
    <row r="1870" spans="1:39" customFormat="1" ht="12.75">
      <c r="A1870">
        <v>7736206</v>
      </c>
      <c r="B1870" t="s">
        <v>7158</v>
      </c>
      <c r="C1870" t="s">
        <v>1397</v>
      </c>
      <c r="D1870">
        <v>7736206</v>
      </c>
      <c r="E1870" t="s">
        <v>169</v>
      </c>
      <c r="H1870" s="507">
        <v>41983</v>
      </c>
      <c r="I1870" t="s">
        <v>169</v>
      </c>
      <c r="J1870">
        <v>-9</v>
      </c>
      <c r="K1870" t="s">
        <v>8</v>
      </c>
      <c r="M1870" t="s">
        <v>206</v>
      </c>
      <c r="N1870">
        <v>8771236</v>
      </c>
      <c r="O1870" t="s">
        <v>535</v>
      </c>
      <c r="P1870" s="507">
        <v>44849</v>
      </c>
      <c r="Q1870" t="s">
        <v>187</v>
      </c>
      <c r="R1870" s="507">
        <v>44849</v>
      </c>
      <c r="S1870" s="507">
        <v>44825</v>
      </c>
      <c r="T1870" t="s">
        <v>181</v>
      </c>
      <c r="U1870">
        <v>500</v>
      </c>
      <c r="X1870">
        <v>5</v>
      </c>
      <c r="Y1870" t="s">
        <v>259</v>
      </c>
      <c r="AC1870" t="s">
        <v>177</v>
      </c>
      <c r="AD1870" t="s">
        <v>11877</v>
      </c>
      <c r="AE1870">
        <v>77150</v>
      </c>
      <c r="AF1870" t="s">
        <v>13034</v>
      </c>
      <c r="AJ1870">
        <v>674761803</v>
      </c>
      <c r="AK1870" t="s">
        <v>9627</v>
      </c>
      <c r="AL1870">
        <v>1</v>
      </c>
      <c r="AM1870">
        <v>0</v>
      </c>
    </row>
    <row r="1871" spans="1:39" customFormat="1" ht="12.75">
      <c r="A1871">
        <v>4422584</v>
      </c>
      <c r="B1871" t="s">
        <v>9503</v>
      </c>
      <c r="C1871" t="s">
        <v>447</v>
      </c>
      <c r="D1871">
        <v>4422584</v>
      </c>
      <c r="E1871" t="s">
        <v>166</v>
      </c>
      <c r="H1871" s="507">
        <v>27777</v>
      </c>
      <c r="I1871" t="s">
        <v>192</v>
      </c>
      <c r="J1871">
        <v>-50</v>
      </c>
      <c r="K1871" t="s">
        <v>168</v>
      </c>
      <c r="M1871" t="s">
        <v>228</v>
      </c>
      <c r="N1871">
        <v>12440281</v>
      </c>
      <c r="O1871" t="s">
        <v>3648</v>
      </c>
      <c r="P1871" s="507">
        <v>44814</v>
      </c>
      <c r="Q1871" t="s">
        <v>187</v>
      </c>
      <c r="R1871" s="507">
        <v>37432</v>
      </c>
      <c r="S1871" s="507">
        <v>44806</v>
      </c>
      <c r="T1871" t="s">
        <v>181</v>
      </c>
      <c r="U1871">
        <v>2129</v>
      </c>
      <c r="V1871" t="s">
        <v>172</v>
      </c>
      <c r="W1871">
        <v>759</v>
      </c>
      <c r="X1871" t="s">
        <v>173</v>
      </c>
      <c r="Y1871" t="s">
        <v>259</v>
      </c>
      <c r="AC1871" t="s">
        <v>177</v>
      </c>
      <c r="AD1871" t="s">
        <v>10190</v>
      </c>
      <c r="AE1871">
        <v>44120</v>
      </c>
      <c r="AF1871" t="s">
        <v>13035</v>
      </c>
      <c r="AJ1871">
        <v>616922869</v>
      </c>
      <c r="AK1871" t="s">
        <v>9504</v>
      </c>
      <c r="AL1871">
        <v>0</v>
      </c>
      <c r="AM1871">
        <v>0</v>
      </c>
    </row>
    <row r="1872" spans="1:39" customFormat="1" ht="12.75">
      <c r="A1872">
        <v>9148272</v>
      </c>
      <c r="B1872" t="s">
        <v>5964</v>
      </c>
      <c r="C1872" t="s">
        <v>958</v>
      </c>
      <c r="D1872">
        <v>9148272</v>
      </c>
      <c r="E1872" t="s">
        <v>166</v>
      </c>
      <c r="F1872" t="s">
        <v>166</v>
      </c>
      <c r="H1872" s="507">
        <v>41222</v>
      </c>
      <c r="I1872" t="s">
        <v>245</v>
      </c>
      <c r="J1872">
        <v>-11</v>
      </c>
      <c r="K1872" t="s">
        <v>168</v>
      </c>
      <c r="M1872" t="s">
        <v>275</v>
      </c>
      <c r="N1872">
        <v>8910077</v>
      </c>
      <c r="O1872" t="s">
        <v>467</v>
      </c>
      <c r="P1872" s="507">
        <v>44815</v>
      </c>
      <c r="Q1872" t="s">
        <v>187</v>
      </c>
      <c r="R1872" s="507">
        <v>43727</v>
      </c>
      <c r="T1872" t="s">
        <v>5765</v>
      </c>
      <c r="U1872">
        <v>513</v>
      </c>
      <c r="X1872">
        <v>5</v>
      </c>
      <c r="Y1872" t="s">
        <v>259</v>
      </c>
      <c r="AC1872" t="s">
        <v>177</v>
      </c>
      <c r="AD1872" t="s">
        <v>10297</v>
      </c>
      <c r="AE1872">
        <v>91170</v>
      </c>
      <c r="AF1872" t="s">
        <v>13036</v>
      </c>
      <c r="AJ1872">
        <v>646302878</v>
      </c>
      <c r="AK1872" t="s">
        <v>5965</v>
      </c>
      <c r="AL1872">
        <v>0</v>
      </c>
      <c r="AM1872">
        <v>0</v>
      </c>
    </row>
    <row r="1873" spans="1:39" customFormat="1" ht="12.75">
      <c r="A1873">
        <v>4115571</v>
      </c>
      <c r="B1873" t="s">
        <v>13037</v>
      </c>
      <c r="C1873" t="s">
        <v>383</v>
      </c>
      <c r="D1873">
        <v>4115571</v>
      </c>
      <c r="E1873" t="s">
        <v>169</v>
      </c>
      <c r="H1873" s="507">
        <v>42670</v>
      </c>
      <c r="I1873" t="s">
        <v>169</v>
      </c>
      <c r="J1873">
        <v>-9</v>
      </c>
      <c r="K1873" t="s">
        <v>8</v>
      </c>
      <c r="M1873" t="s">
        <v>2783</v>
      </c>
      <c r="N1873">
        <v>4410080</v>
      </c>
      <c r="O1873" t="s">
        <v>2786</v>
      </c>
      <c r="P1873" s="507">
        <v>44845</v>
      </c>
      <c r="Q1873" t="s">
        <v>187</v>
      </c>
      <c r="R1873" s="507">
        <v>44845</v>
      </c>
      <c r="T1873" t="s">
        <v>5765</v>
      </c>
      <c r="U1873">
        <v>500</v>
      </c>
      <c r="X1873">
        <v>5</v>
      </c>
      <c r="Y1873" t="s">
        <v>259</v>
      </c>
      <c r="AC1873" t="s">
        <v>177</v>
      </c>
      <c r="AD1873" t="s">
        <v>10253</v>
      </c>
      <c r="AE1873">
        <v>41500</v>
      </c>
      <c r="AF1873" t="s">
        <v>13038</v>
      </c>
      <c r="AK1873" t="s">
        <v>5518</v>
      </c>
      <c r="AL1873">
        <v>0</v>
      </c>
      <c r="AM1873">
        <v>0</v>
      </c>
    </row>
    <row r="1874" spans="1:39" customFormat="1" ht="12.75">
      <c r="A1874">
        <v>9125601</v>
      </c>
      <c r="B1874" t="s">
        <v>1393</v>
      </c>
      <c r="C1874" t="s">
        <v>1394</v>
      </c>
      <c r="D1874">
        <v>9125601</v>
      </c>
      <c r="E1874" t="s">
        <v>166</v>
      </c>
      <c r="F1874" t="s">
        <v>166</v>
      </c>
      <c r="H1874" s="507">
        <v>18790</v>
      </c>
      <c r="I1874" t="s">
        <v>278</v>
      </c>
      <c r="J1874">
        <v>-80</v>
      </c>
      <c r="K1874" t="s">
        <v>8</v>
      </c>
      <c r="M1874" t="s">
        <v>275</v>
      </c>
      <c r="N1874">
        <v>8911285</v>
      </c>
      <c r="O1874" t="s">
        <v>451</v>
      </c>
      <c r="P1874" s="507">
        <v>44817</v>
      </c>
      <c r="Q1874" t="s">
        <v>187</v>
      </c>
      <c r="R1874" s="507">
        <v>37432</v>
      </c>
      <c r="S1874" s="507">
        <v>44714</v>
      </c>
      <c r="T1874" t="s">
        <v>181</v>
      </c>
      <c r="U1874">
        <v>809</v>
      </c>
      <c r="X1874">
        <v>8</v>
      </c>
      <c r="Y1874" t="s">
        <v>259</v>
      </c>
      <c r="AC1874" t="s">
        <v>177</v>
      </c>
      <c r="AD1874" t="s">
        <v>12521</v>
      </c>
      <c r="AE1874">
        <v>91160</v>
      </c>
      <c r="AF1874" t="s">
        <v>13039</v>
      </c>
      <c r="AJ1874">
        <v>671219333</v>
      </c>
      <c r="AK1874" t="s">
        <v>4274</v>
      </c>
      <c r="AL1874">
        <v>0</v>
      </c>
      <c r="AM1874">
        <v>0</v>
      </c>
    </row>
    <row r="1875" spans="1:39" customFormat="1" ht="12.75">
      <c r="A1875">
        <v>9253079</v>
      </c>
      <c r="B1875" t="s">
        <v>1393</v>
      </c>
      <c r="C1875" t="s">
        <v>188</v>
      </c>
      <c r="D1875">
        <v>9253079</v>
      </c>
      <c r="E1875" t="s">
        <v>166</v>
      </c>
      <c r="F1875" t="s">
        <v>166</v>
      </c>
      <c r="H1875" s="507">
        <v>41257</v>
      </c>
      <c r="I1875" t="s">
        <v>245</v>
      </c>
      <c r="J1875">
        <v>-11</v>
      </c>
      <c r="K1875" t="s">
        <v>168</v>
      </c>
      <c r="M1875" t="s">
        <v>215</v>
      </c>
      <c r="N1875">
        <v>3220087</v>
      </c>
      <c r="O1875" t="s">
        <v>3041</v>
      </c>
      <c r="P1875" s="507">
        <v>44822</v>
      </c>
      <c r="Q1875" t="s">
        <v>187</v>
      </c>
      <c r="R1875" s="507">
        <v>43377</v>
      </c>
      <c r="T1875" t="s">
        <v>5765</v>
      </c>
      <c r="U1875">
        <v>505</v>
      </c>
      <c r="X1875">
        <v>5</v>
      </c>
      <c r="Y1875" t="s">
        <v>259</v>
      </c>
      <c r="AC1875" t="s">
        <v>177</v>
      </c>
      <c r="AD1875" t="s">
        <v>13040</v>
      </c>
      <c r="AE1875">
        <v>22100</v>
      </c>
      <c r="AF1875" t="s">
        <v>13041</v>
      </c>
      <c r="AI1875">
        <v>699553657</v>
      </c>
      <c r="AJ1875">
        <v>682852279</v>
      </c>
      <c r="AK1875" t="s">
        <v>6380</v>
      </c>
      <c r="AL1875">
        <v>0</v>
      </c>
      <c r="AM1875">
        <v>0</v>
      </c>
    </row>
    <row r="1876" spans="1:39" customFormat="1" ht="12.75">
      <c r="A1876">
        <v>2921310</v>
      </c>
      <c r="B1876" t="s">
        <v>3374</v>
      </c>
      <c r="C1876" t="s">
        <v>450</v>
      </c>
      <c r="D1876">
        <v>2921310</v>
      </c>
      <c r="E1876" t="s">
        <v>166</v>
      </c>
      <c r="F1876" t="s">
        <v>166</v>
      </c>
      <c r="H1876" s="507">
        <v>23240</v>
      </c>
      <c r="I1876" t="s">
        <v>367</v>
      </c>
      <c r="J1876">
        <v>-60</v>
      </c>
      <c r="K1876" t="s">
        <v>168</v>
      </c>
      <c r="M1876" t="s">
        <v>3025</v>
      </c>
      <c r="N1876">
        <v>3290087</v>
      </c>
      <c r="O1876" t="s">
        <v>3027</v>
      </c>
      <c r="P1876" s="507">
        <v>44810</v>
      </c>
      <c r="Q1876" t="s">
        <v>187</v>
      </c>
      <c r="R1876" s="507">
        <v>37432</v>
      </c>
      <c r="S1876" s="507">
        <v>44794</v>
      </c>
      <c r="T1876" t="s">
        <v>181</v>
      </c>
      <c r="U1876">
        <v>1713</v>
      </c>
      <c r="X1876">
        <v>17</v>
      </c>
      <c r="Y1876" t="s">
        <v>259</v>
      </c>
      <c r="AB1876" s="507">
        <v>43647</v>
      </c>
      <c r="AC1876" t="s">
        <v>177</v>
      </c>
      <c r="AD1876" t="s">
        <v>9920</v>
      </c>
      <c r="AE1876">
        <v>29800</v>
      </c>
      <c r="AF1876" t="s">
        <v>13042</v>
      </c>
      <c r="AI1876">
        <v>298851054</v>
      </c>
      <c r="AJ1876">
        <v>676671020</v>
      </c>
      <c r="AK1876" t="s">
        <v>5316</v>
      </c>
      <c r="AL1876">
        <v>0</v>
      </c>
      <c r="AM1876">
        <v>0</v>
      </c>
    </row>
    <row r="1877" spans="1:39" customFormat="1" ht="12.75">
      <c r="A1877">
        <v>4517586</v>
      </c>
      <c r="B1877" t="s">
        <v>2921</v>
      </c>
      <c r="C1877" t="s">
        <v>315</v>
      </c>
      <c r="D1877">
        <v>4517586</v>
      </c>
      <c r="E1877" t="s">
        <v>166</v>
      </c>
      <c r="F1877" t="s">
        <v>166</v>
      </c>
      <c r="H1877" s="507">
        <v>36515</v>
      </c>
      <c r="I1877" t="s">
        <v>167</v>
      </c>
      <c r="J1877">
        <v>-40</v>
      </c>
      <c r="K1877" t="s">
        <v>168</v>
      </c>
      <c r="M1877" t="s">
        <v>2764</v>
      </c>
      <c r="N1877">
        <v>4450757</v>
      </c>
      <c r="O1877" t="s">
        <v>6546</v>
      </c>
      <c r="P1877" s="507">
        <v>44805</v>
      </c>
      <c r="Q1877" t="s">
        <v>187</v>
      </c>
      <c r="R1877" s="507">
        <v>38978</v>
      </c>
      <c r="S1877" s="507">
        <v>44371</v>
      </c>
      <c r="T1877" t="s">
        <v>7255</v>
      </c>
      <c r="U1877">
        <v>1771</v>
      </c>
      <c r="X1877">
        <v>17</v>
      </c>
      <c r="Y1877" t="s">
        <v>259</v>
      </c>
      <c r="AB1877" s="507">
        <v>44378</v>
      </c>
      <c r="AC1877" t="s">
        <v>177</v>
      </c>
      <c r="AD1877" t="s">
        <v>11041</v>
      </c>
      <c r="AE1877">
        <v>45590</v>
      </c>
      <c r="AF1877" t="s">
        <v>13043</v>
      </c>
      <c r="AJ1877">
        <v>643786993</v>
      </c>
      <c r="AK1877" t="s">
        <v>5577</v>
      </c>
      <c r="AL1877">
        <v>0</v>
      </c>
      <c r="AM1877">
        <v>0</v>
      </c>
    </row>
    <row r="1878" spans="1:39" customFormat="1" ht="12.75">
      <c r="A1878">
        <v>8524092</v>
      </c>
      <c r="B1878" t="s">
        <v>2511</v>
      </c>
      <c r="C1878" t="s">
        <v>197</v>
      </c>
      <c r="D1878">
        <v>8524092</v>
      </c>
      <c r="E1878" t="s">
        <v>166</v>
      </c>
      <c r="F1878" t="s">
        <v>166</v>
      </c>
      <c r="H1878" s="507">
        <v>38161</v>
      </c>
      <c r="I1878" t="s">
        <v>7238</v>
      </c>
      <c r="J1878">
        <v>-19</v>
      </c>
      <c r="K1878" t="s">
        <v>168</v>
      </c>
      <c r="M1878" t="s">
        <v>208</v>
      </c>
      <c r="N1878">
        <v>12850026</v>
      </c>
      <c r="O1878" t="s">
        <v>2233</v>
      </c>
      <c r="P1878" s="507">
        <v>44802</v>
      </c>
      <c r="Q1878" t="s">
        <v>187</v>
      </c>
      <c r="R1878" s="507">
        <v>40820</v>
      </c>
      <c r="S1878" s="507">
        <v>44725</v>
      </c>
      <c r="T1878" t="s">
        <v>181</v>
      </c>
      <c r="U1878">
        <v>1556</v>
      </c>
      <c r="X1878">
        <v>15</v>
      </c>
      <c r="Y1878" t="s">
        <v>259</v>
      </c>
      <c r="AC1878" t="s">
        <v>177</v>
      </c>
      <c r="AD1878" t="s">
        <v>12034</v>
      </c>
      <c r="AE1878">
        <v>85300</v>
      </c>
      <c r="AF1878" t="s">
        <v>13044</v>
      </c>
      <c r="AI1878">
        <v>251931611</v>
      </c>
      <c r="AJ1878">
        <v>633441080</v>
      </c>
      <c r="AK1878" t="s">
        <v>4955</v>
      </c>
      <c r="AL1878">
        <v>0</v>
      </c>
      <c r="AM1878">
        <v>0</v>
      </c>
    </row>
    <row r="1879" spans="1:39" customFormat="1" ht="12.75">
      <c r="A1879">
        <v>8519685</v>
      </c>
      <c r="B1879" t="s">
        <v>2511</v>
      </c>
      <c r="C1879" t="s">
        <v>416</v>
      </c>
      <c r="D1879">
        <v>8519685</v>
      </c>
      <c r="E1879" t="s">
        <v>166</v>
      </c>
      <c r="F1879" t="s">
        <v>166</v>
      </c>
      <c r="H1879" s="507">
        <v>33138</v>
      </c>
      <c r="I1879" t="s">
        <v>167</v>
      </c>
      <c r="J1879">
        <v>-40</v>
      </c>
      <c r="K1879" t="s">
        <v>8</v>
      </c>
      <c r="M1879" t="s">
        <v>208</v>
      </c>
      <c r="N1879">
        <v>12850125</v>
      </c>
      <c r="O1879" t="s">
        <v>2512</v>
      </c>
      <c r="P1879" s="507">
        <v>44753</v>
      </c>
      <c r="Q1879" t="s">
        <v>187</v>
      </c>
      <c r="R1879" s="507">
        <v>38611</v>
      </c>
      <c r="T1879" t="s">
        <v>181</v>
      </c>
      <c r="U1879">
        <v>1012</v>
      </c>
      <c r="X1879">
        <v>10</v>
      </c>
      <c r="Y1879" t="s">
        <v>259</v>
      </c>
      <c r="AC1879" t="s">
        <v>177</v>
      </c>
      <c r="AD1879" t="s">
        <v>13045</v>
      </c>
      <c r="AE1879">
        <v>85170</v>
      </c>
      <c r="AF1879" t="s">
        <v>13046</v>
      </c>
      <c r="AH1879" t="s">
        <v>13047</v>
      </c>
      <c r="AI1879">
        <v>631487935</v>
      </c>
      <c r="AK1879" t="s">
        <v>4956</v>
      </c>
      <c r="AL1879">
        <v>0</v>
      </c>
      <c r="AM1879">
        <v>0</v>
      </c>
    </row>
    <row r="1880" spans="1:39" customFormat="1" ht="12.75">
      <c r="A1880">
        <v>9459730</v>
      </c>
      <c r="B1880" t="s">
        <v>3608</v>
      </c>
      <c r="C1880" t="s">
        <v>448</v>
      </c>
      <c r="D1880">
        <v>9459730</v>
      </c>
      <c r="E1880" t="s">
        <v>166</v>
      </c>
      <c r="F1880" t="s">
        <v>166</v>
      </c>
      <c r="H1880" s="507">
        <v>40556</v>
      </c>
      <c r="I1880" t="s">
        <v>267</v>
      </c>
      <c r="J1880">
        <v>-12</v>
      </c>
      <c r="K1880" t="s">
        <v>168</v>
      </c>
      <c r="M1880" t="s">
        <v>246</v>
      </c>
      <c r="N1880">
        <v>8940976</v>
      </c>
      <c r="O1880" t="s">
        <v>3791</v>
      </c>
      <c r="P1880" s="507">
        <v>44795</v>
      </c>
      <c r="Q1880" t="s">
        <v>187</v>
      </c>
      <c r="R1880" s="507">
        <v>43476</v>
      </c>
      <c r="T1880" t="s">
        <v>5765</v>
      </c>
      <c r="U1880">
        <v>734</v>
      </c>
      <c r="X1880">
        <v>7</v>
      </c>
      <c r="Y1880" t="s">
        <v>259</v>
      </c>
      <c r="AC1880" t="s">
        <v>177</v>
      </c>
      <c r="AD1880" t="s">
        <v>9810</v>
      </c>
      <c r="AE1880">
        <v>94100</v>
      </c>
      <c r="AF1880" t="s">
        <v>13048</v>
      </c>
      <c r="AK1880" t="s">
        <v>4275</v>
      </c>
      <c r="AL1880">
        <v>0</v>
      </c>
      <c r="AM1880">
        <v>0</v>
      </c>
    </row>
    <row r="1881" spans="1:39" customFormat="1" ht="12.75">
      <c r="A1881">
        <v>7890276</v>
      </c>
      <c r="B1881" t="s">
        <v>8814</v>
      </c>
      <c r="C1881" t="s">
        <v>877</v>
      </c>
      <c r="D1881">
        <v>7890276</v>
      </c>
      <c r="E1881" t="s">
        <v>166</v>
      </c>
      <c r="H1881" s="507">
        <v>41734</v>
      </c>
      <c r="I1881" t="s">
        <v>169</v>
      </c>
      <c r="J1881">
        <v>-9</v>
      </c>
      <c r="K1881" t="s">
        <v>8</v>
      </c>
      <c r="M1881" t="s">
        <v>238</v>
      </c>
      <c r="N1881">
        <v>8780108</v>
      </c>
      <c r="O1881" t="s">
        <v>571</v>
      </c>
      <c r="P1881" s="507">
        <v>44822</v>
      </c>
      <c r="Q1881" t="s">
        <v>187</v>
      </c>
      <c r="R1881" s="507">
        <v>44822</v>
      </c>
      <c r="T1881" t="s">
        <v>5765</v>
      </c>
      <c r="U1881">
        <v>500</v>
      </c>
      <c r="X1881">
        <v>5</v>
      </c>
      <c r="Y1881" t="s">
        <v>259</v>
      </c>
      <c r="AC1881" t="s">
        <v>177</v>
      </c>
      <c r="AD1881" t="s">
        <v>11013</v>
      </c>
      <c r="AE1881">
        <v>78300</v>
      </c>
      <c r="AF1881" t="s">
        <v>13049</v>
      </c>
      <c r="AJ1881">
        <v>676296157</v>
      </c>
      <c r="AK1881" t="s">
        <v>8815</v>
      </c>
      <c r="AL1881">
        <v>0</v>
      </c>
      <c r="AM1881">
        <v>0</v>
      </c>
    </row>
    <row r="1882" spans="1:39" customFormat="1" ht="12.75">
      <c r="A1882">
        <v>7890277</v>
      </c>
      <c r="B1882" t="s">
        <v>8814</v>
      </c>
      <c r="C1882" t="s">
        <v>284</v>
      </c>
      <c r="D1882">
        <v>7890277</v>
      </c>
      <c r="E1882" t="s">
        <v>169</v>
      </c>
      <c r="H1882" s="507">
        <v>42615</v>
      </c>
      <c r="I1882" t="s">
        <v>169</v>
      </c>
      <c r="J1882">
        <v>-9</v>
      </c>
      <c r="K1882" t="s">
        <v>8</v>
      </c>
      <c r="M1882" t="s">
        <v>238</v>
      </c>
      <c r="N1882">
        <v>8780108</v>
      </c>
      <c r="O1882" t="s">
        <v>571</v>
      </c>
      <c r="P1882" s="507">
        <v>44822</v>
      </c>
      <c r="Q1882" t="s">
        <v>187</v>
      </c>
      <c r="R1882" s="507">
        <v>44822</v>
      </c>
      <c r="T1882" t="s">
        <v>5765</v>
      </c>
      <c r="U1882">
        <v>500</v>
      </c>
      <c r="X1882">
        <v>5</v>
      </c>
      <c r="Y1882" t="s">
        <v>259</v>
      </c>
      <c r="AC1882" t="s">
        <v>177</v>
      </c>
      <c r="AD1882" t="s">
        <v>11013</v>
      </c>
      <c r="AE1882">
        <v>78300</v>
      </c>
      <c r="AF1882" t="s">
        <v>13049</v>
      </c>
      <c r="AJ1882">
        <v>676296157</v>
      </c>
      <c r="AK1882" t="s">
        <v>8815</v>
      </c>
      <c r="AL1882">
        <v>0</v>
      </c>
      <c r="AM1882">
        <v>0</v>
      </c>
    </row>
    <row r="1883" spans="1:39" customFormat="1" ht="12.75">
      <c r="A1883">
        <v>389256</v>
      </c>
      <c r="B1883" t="s">
        <v>1395</v>
      </c>
      <c r="C1883" t="s">
        <v>5966</v>
      </c>
      <c r="D1883">
        <v>389256</v>
      </c>
      <c r="E1883" t="s">
        <v>166</v>
      </c>
      <c r="F1883" t="s">
        <v>166</v>
      </c>
      <c r="H1883" s="507">
        <v>27086</v>
      </c>
      <c r="I1883" t="s">
        <v>192</v>
      </c>
      <c r="J1883">
        <v>-50</v>
      </c>
      <c r="K1883" t="s">
        <v>168</v>
      </c>
      <c r="M1883" t="s">
        <v>232</v>
      </c>
      <c r="N1883">
        <v>8951411</v>
      </c>
      <c r="O1883" t="s">
        <v>282</v>
      </c>
      <c r="P1883" s="507">
        <v>44762</v>
      </c>
      <c r="Q1883" t="s">
        <v>187</v>
      </c>
      <c r="R1883" s="507">
        <v>37432</v>
      </c>
      <c r="S1883" s="507">
        <v>44762</v>
      </c>
      <c r="T1883" t="s">
        <v>181</v>
      </c>
      <c r="U1883">
        <v>1727</v>
      </c>
      <c r="X1883">
        <v>17</v>
      </c>
      <c r="Y1883" t="s">
        <v>259</v>
      </c>
      <c r="AC1883" t="s">
        <v>177</v>
      </c>
      <c r="AD1883" t="s">
        <v>10206</v>
      </c>
      <c r="AE1883">
        <v>95540</v>
      </c>
      <c r="AF1883" t="s">
        <v>13050</v>
      </c>
      <c r="AI1883">
        <v>612344954</v>
      </c>
      <c r="AJ1883">
        <v>612344954</v>
      </c>
      <c r="AK1883" t="s">
        <v>4276</v>
      </c>
      <c r="AL1883">
        <v>0</v>
      </c>
      <c r="AM1883">
        <v>0</v>
      </c>
    </row>
    <row r="1884" spans="1:39" customFormat="1" ht="12.75">
      <c r="A1884">
        <v>9535662</v>
      </c>
      <c r="B1884" t="s">
        <v>1396</v>
      </c>
      <c r="C1884" t="s">
        <v>383</v>
      </c>
      <c r="D1884">
        <v>9535662</v>
      </c>
      <c r="E1884" t="s">
        <v>166</v>
      </c>
      <c r="F1884" t="s">
        <v>166</v>
      </c>
      <c r="H1884" s="507">
        <v>41289</v>
      </c>
      <c r="I1884" t="s">
        <v>251</v>
      </c>
      <c r="J1884">
        <v>-10</v>
      </c>
      <c r="K1884" t="s">
        <v>8</v>
      </c>
      <c r="M1884" t="s">
        <v>232</v>
      </c>
      <c r="N1884">
        <v>8951411</v>
      </c>
      <c r="O1884" t="s">
        <v>282</v>
      </c>
      <c r="P1884" s="507">
        <v>44806</v>
      </c>
      <c r="Q1884" t="s">
        <v>187</v>
      </c>
      <c r="R1884" s="507">
        <v>42621</v>
      </c>
      <c r="T1884" t="s">
        <v>5765</v>
      </c>
      <c r="U1884">
        <v>500</v>
      </c>
      <c r="X1884">
        <v>5</v>
      </c>
      <c r="Y1884" t="s">
        <v>259</v>
      </c>
      <c r="AC1884" t="s">
        <v>177</v>
      </c>
      <c r="AD1884" t="s">
        <v>10206</v>
      </c>
      <c r="AE1884">
        <v>95540</v>
      </c>
      <c r="AF1884" t="s">
        <v>13050</v>
      </c>
      <c r="AJ1884" t="s">
        <v>8816</v>
      </c>
      <c r="AK1884" t="s">
        <v>4276</v>
      </c>
      <c r="AL1884">
        <v>0</v>
      </c>
      <c r="AM1884">
        <v>0</v>
      </c>
    </row>
    <row r="1885" spans="1:39" customFormat="1" ht="12.75">
      <c r="A1885">
        <v>9533278</v>
      </c>
      <c r="B1885" t="s">
        <v>1396</v>
      </c>
      <c r="C1885" t="s">
        <v>1067</v>
      </c>
      <c r="D1885">
        <v>9533278</v>
      </c>
      <c r="E1885" t="s">
        <v>166</v>
      </c>
      <c r="F1885" t="s">
        <v>166</v>
      </c>
      <c r="H1885" s="507">
        <v>39482</v>
      </c>
      <c r="I1885" t="s">
        <v>200</v>
      </c>
      <c r="J1885">
        <v>-15</v>
      </c>
      <c r="K1885" t="s">
        <v>168</v>
      </c>
      <c r="M1885" t="s">
        <v>175</v>
      </c>
      <c r="N1885">
        <v>4370002</v>
      </c>
      <c r="O1885" t="s">
        <v>2769</v>
      </c>
      <c r="P1885" s="507">
        <v>44800</v>
      </c>
      <c r="Q1885" t="s">
        <v>187</v>
      </c>
      <c r="R1885" s="507">
        <v>41543</v>
      </c>
      <c r="T1885" t="s">
        <v>5765</v>
      </c>
      <c r="U1885">
        <v>1965</v>
      </c>
      <c r="X1885">
        <v>19</v>
      </c>
      <c r="Y1885" t="s">
        <v>259</v>
      </c>
      <c r="AB1885" s="507">
        <v>44013</v>
      </c>
      <c r="AC1885" t="s">
        <v>177</v>
      </c>
      <c r="AD1885" t="s">
        <v>10206</v>
      </c>
      <c r="AE1885">
        <v>95540</v>
      </c>
      <c r="AF1885" t="s">
        <v>13051</v>
      </c>
      <c r="AJ1885">
        <v>612344954</v>
      </c>
      <c r="AK1885" t="s">
        <v>4276</v>
      </c>
      <c r="AL1885">
        <v>1</v>
      </c>
      <c r="AM1885">
        <v>1</v>
      </c>
    </row>
    <row r="1886" spans="1:39" customFormat="1" ht="12.75">
      <c r="A1886">
        <v>954606</v>
      </c>
      <c r="B1886" t="s">
        <v>2513</v>
      </c>
      <c r="C1886" t="s">
        <v>1086</v>
      </c>
      <c r="D1886">
        <v>954606</v>
      </c>
      <c r="E1886" t="s">
        <v>166</v>
      </c>
      <c r="F1886" t="s">
        <v>166</v>
      </c>
      <c r="H1886" s="507">
        <v>25017</v>
      </c>
      <c r="I1886" t="s">
        <v>367</v>
      </c>
      <c r="J1886">
        <v>-60</v>
      </c>
      <c r="K1886" t="s">
        <v>8</v>
      </c>
      <c r="M1886" t="s">
        <v>208</v>
      </c>
      <c r="N1886">
        <v>12850046</v>
      </c>
      <c r="O1886" t="s">
        <v>2245</v>
      </c>
      <c r="P1886" s="507">
        <v>44825</v>
      </c>
      <c r="Q1886" t="s">
        <v>187</v>
      </c>
      <c r="R1886" s="507">
        <v>37432</v>
      </c>
      <c r="S1886" s="507">
        <v>44748</v>
      </c>
      <c r="T1886" t="s">
        <v>181</v>
      </c>
      <c r="U1886">
        <v>758</v>
      </c>
      <c r="X1886">
        <v>7</v>
      </c>
      <c r="Y1886" t="s">
        <v>259</v>
      </c>
      <c r="AC1886" t="s">
        <v>177</v>
      </c>
      <c r="AD1886" t="s">
        <v>12282</v>
      </c>
      <c r="AE1886">
        <v>85220</v>
      </c>
      <c r="AF1886" t="s">
        <v>13052</v>
      </c>
      <c r="AH1886" t="s">
        <v>13053</v>
      </c>
      <c r="AJ1886">
        <v>687834591</v>
      </c>
      <c r="AK1886" t="s">
        <v>4957</v>
      </c>
      <c r="AL1886">
        <v>0</v>
      </c>
      <c r="AM1886">
        <v>0</v>
      </c>
    </row>
    <row r="1887" spans="1:39" customFormat="1" ht="12.75">
      <c r="A1887">
        <v>7222820</v>
      </c>
      <c r="B1887" t="s">
        <v>8259</v>
      </c>
      <c r="C1887" t="s">
        <v>194</v>
      </c>
      <c r="D1887">
        <v>7222820</v>
      </c>
      <c r="E1887" t="s">
        <v>169</v>
      </c>
      <c r="F1887" t="s">
        <v>169</v>
      </c>
      <c r="H1887" s="507">
        <v>41250</v>
      </c>
      <c r="I1887" t="s">
        <v>245</v>
      </c>
      <c r="J1887">
        <v>-11</v>
      </c>
      <c r="K1887" t="s">
        <v>8</v>
      </c>
      <c r="M1887" t="s">
        <v>2152</v>
      </c>
      <c r="N1887">
        <v>12720016</v>
      </c>
      <c r="O1887" t="s">
        <v>2257</v>
      </c>
      <c r="P1887" s="507">
        <v>44821</v>
      </c>
      <c r="Q1887" t="s">
        <v>187</v>
      </c>
      <c r="R1887" s="507">
        <v>43059</v>
      </c>
      <c r="T1887" t="s">
        <v>5765</v>
      </c>
      <c r="U1887">
        <v>500</v>
      </c>
      <c r="X1887">
        <v>5</v>
      </c>
      <c r="Y1887" t="s">
        <v>259</v>
      </c>
      <c r="AC1887" t="s">
        <v>177</v>
      </c>
      <c r="AD1887" t="s">
        <v>12843</v>
      </c>
      <c r="AE1887">
        <v>72230</v>
      </c>
      <c r="AF1887" t="s">
        <v>13054</v>
      </c>
      <c r="AH1887" t="s">
        <v>13055</v>
      </c>
      <c r="AK1887" t="s">
        <v>5758</v>
      </c>
      <c r="AL1887">
        <v>0</v>
      </c>
      <c r="AM1887">
        <v>0</v>
      </c>
    </row>
    <row r="1888" spans="1:39" customFormat="1" ht="12.75">
      <c r="A1888">
        <v>378721</v>
      </c>
      <c r="B1888" t="s">
        <v>2922</v>
      </c>
      <c r="C1888" t="s">
        <v>906</v>
      </c>
      <c r="D1888">
        <v>378721</v>
      </c>
      <c r="E1888" t="s">
        <v>166</v>
      </c>
      <c r="F1888" t="s">
        <v>166</v>
      </c>
      <c r="H1888" s="507">
        <v>26746</v>
      </c>
      <c r="I1888" t="s">
        <v>192</v>
      </c>
      <c r="J1888">
        <v>-50</v>
      </c>
      <c r="K1888" t="s">
        <v>168</v>
      </c>
      <c r="M1888" t="s">
        <v>175</v>
      </c>
      <c r="N1888">
        <v>4370694</v>
      </c>
      <c r="O1888" t="s">
        <v>2851</v>
      </c>
      <c r="P1888" s="507">
        <v>44820</v>
      </c>
      <c r="Q1888" t="s">
        <v>187</v>
      </c>
      <c r="R1888" s="507">
        <v>37432</v>
      </c>
      <c r="S1888" s="507">
        <v>44090</v>
      </c>
      <c r="T1888" t="s">
        <v>7255</v>
      </c>
      <c r="U1888">
        <v>1929</v>
      </c>
      <c r="X1888">
        <v>19</v>
      </c>
      <c r="Y1888" t="s">
        <v>259</v>
      </c>
      <c r="AB1888" s="507">
        <v>43647</v>
      </c>
      <c r="AC1888" t="s">
        <v>177</v>
      </c>
      <c r="AD1888" t="s">
        <v>11458</v>
      </c>
      <c r="AE1888">
        <v>37250</v>
      </c>
      <c r="AF1888" t="s">
        <v>13056</v>
      </c>
      <c r="AJ1888">
        <v>681383122</v>
      </c>
      <c r="AK1888" t="s">
        <v>5578</v>
      </c>
      <c r="AL1888">
        <v>1</v>
      </c>
      <c r="AM1888">
        <v>1</v>
      </c>
    </row>
    <row r="1889" spans="1:39" customFormat="1" ht="12.75">
      <c r="A1889">
        <v>7735742</v>
      </c>
      <c r="B1889" t="s">
        <v>8817</v>
      </c>
      <c r="C1889" t="s">
        <v>469</v>
      </c>
      <c r="D1889">
        <v>7735742</v>
      </c>
      <c r="E1889" t="s">
        <v>169</v>
      </c>
      <c r="H1889" s="507">
        <v>41353</v>
      </c>
      <c r="I1889" t="s">
        <v>251</v>
      </c>
      <c r="J1889">
        <v>-10</v>
      </c>
      <c r="K1889" t="s">
        <v>8</v>
      </c>
      <c r="M1889" t="s">
        <v>206</v>
      </c>
      <c r="N1889">
        <v>8771184</v>
      </c>
      <c r="O1889" t="s">
        <v>285</v>
      </c>
      <c r="P1889" s="507">
        <v>44826</v>
      </c>
      <c r="Q1889" t="s">
        <v>187</v>
      </c>
      <c r="R1889" s="507">
        <v>44826</v>
      </c>
      <c r="T1889" t="s">
        <v>5765</v>
      </c>
      <c r="U1889">
        <v>500</v>
      </c>
      <c r="X1889">
        <v>5</v>
      </c>
      <c r="Y1889" t="s">
        <v>259</v>
      </c>
      <c r="AC1889" t="s">
        <v>177</v>
      </c>
      <c r="AD1889" t="s">
        <v>11184</v>
      </c>
      <c r="AE1889">
        <v>77185</v>
      </c>
      <c r="AF1889" t="s">
        <v>13057</v>
      </c>
      <c r="AK1889" t="s">
        <v>8818</v>
      </c>
      <c r="AL1889">
        <v>0</v>
      </c>
      <c r="AM1889">
        <v>0</v>
      </c>
    </row>
    <row r="1890" spans="1:39" customFormat="1" ht="12.75">
      <c r="A1890">
        <v>911961</v>
      </c>
      <c r="B1890" t="s">
        <v>1398</v>
      </c>
      <c r="C1890" t="s">
        <v>955</v>
      </c>
      <c r="D1890">
        <v>911961</v>
      </c>
      <c r="E1890" t="s">
        <v>166</v>
      </c>
      <c r="F1890" t="s">
        <v>166</v>
      </c>
      <c r="H1890" s="507">
        <v>26105</v>
      </c>
      <c r="I1890" t="s">
        <v>367</v>
      </c>
      <c r="J1890">
        <v>-60</v>
      </c>
      <c r="K1890" t="s">
        <v>168</v>
      </c>
      <c r="M1890" t="s">
        <v>275</v>
      </c>
      <c r="N1890">
        <v>8911161</v>
      </c>
      <c r="O1890" t="s">
        <v>445</v>
      </c>
      <c r="P1890" s="507">
        <v>44748</v>
      </c>
      <c r="Q1890" t="s">
        <v>187</v>
      </c>
      <c r="R1890" s="507">
        <v>37432</v>
      </c>
      <c r="S1890" s="507">
        <v>43994</v>
      </c>
      <c r="T1890" t="s">
        <v>7255</v>
      </c>
      <c r="U1890">
        <v>1770</v>
      </c>
      <c r="X1890">
        <v>17</v>
      </c>
      <c r="Y1890" t="s">
        <v>259</v>
      </c>
      <c r="AC1890" t="s">
        <v>177</v>
      </c>
      <c r="AD1890" t="s">
        <v>13058</v>
      </c>
      <c r="AE1890">
        <v>91630</v>
      </c>
      <c r="AF1890" t="s">
        <v>13059</v>
      </c>
      <c r="AJ1890">
        <v>610562919</v>
      </c>
      <c r="AK1890" t="s">
        <v>4277</v>
      </c>
      <c r="AL1890">
        <v>0</v>
      </c>
      <c r="AM1890">
        <v>0</v>
      </c>
    </row>
    <row r="1891" spans="1:39" customFormat="1" ht="12.75">
      <c r="A1891">
        <v>4464197</v>
      </c>
      <c r="B1891" t="s">
        <v>13060</v>
      </c>
      <c r="C1891" t="s">
        <v>976</v>
      </c>
      <c r="D1891">
        <v>4464197</v>
      </c>
      <c r="E1891" t="s">
        <v>169</v>
      </c>
      <c r="H1891" s="507">
        <v>41676</v>
      </c>
      <c r="I1891" t="s">
        <v>169</v>
      </c>
      <c r="J1891">
        <v>-9</v>
      </c>
      <c r="K1891" t="s">
        <v>8</v>
      </c>
      <c r="M1891" t="s">
        <v>228</v>
      </c>
      <c r="N1891">
        <v>12440260</v>
      </c>
      <c r="O1891" t="s">
        <v>3430</v>
      </c>
      <c r="P1891" s="507">
        <v>44842</v>
      </c>
      <c r="Q1891" t="s">
        <v>187</v>
      </c>
      <c r="R1891" s="507">
        <v>44842</v>
      </c>
      <c r="S1891" s="507">
        <v>44799</v>
      </c>
      <c r="T1891" t="s">
        <v>181</v>
      </c>
      <c r="U1891">
        <v>500</v>
      </c>
      <c r="X1891">
        <v>5</v>
      </c>
      <c r="Y1891" t="s">
        <v>259</v>
      </c>
      <c r="AC1891" t="s">
        <v>177</v>
      </c>
      <c r="AD1891" t="s">
        <v>13061</v>
      </c>
      <c r="AE1891">
        <v>44190</v>
      </c>
      <c r="AF1891" t="s">
        <v>13062</v>
      </c>
      <c r="AK1891" t="s">
        <v>13063</v>
      </c>
      <c r="AL1891">
        <v>1</v>
      </c>
      <c r="AM1891">
        <v>0</v>
      </c>
    </row>
    <row r="1892" spans="1:39" customFormat="1" ht="12.75">
      <c r="A1892">
        <v>7732451</v>
      </c>
      <c r="B1892" t="s">
        <v>5967</v>
      </c>
      <c r="C1892" t="s">
        <v>608</v>
      </c>
      <c r="D1892">
        <v>7732451</v>
      </c>
      <c r="E1892" t="s">
        <v>166</v>
      </c>
      <c r="F1892" t="s">
        <v>166</v>
      </c>
      <c r="H1892" s="507">
        <v>41219</v>
      </c>
      <c r="I1892" t="s">
        <v>245</v>
      </c>
      <c r="J1892">
        <v>-11</v>
      </c>
      <c r="K1892" t="s">
        <v>168</v>
      </c>
      <c r="M1892" t="s">
        <v>206</v>
      </c>
      <c r="N1892">
        <v>8771501</v>
      </c>
      <c r="O1892" t="s">
        <v>364</v>
      </c>
      <c r="P1892" s="507">
        <v>44819</v>
      </c>
      <c r="Q1892" t="s">
        <v>187</v>
      </c>
      <c r="R1892" s="507">
        <v>43444</v>
      </c>
      <c r="T1892" t="s">
        <v>5765</v>
      </c>
      <c r="U1892">
        <v>509</v>
      </c>
      <c r="X1892">
        <v>5</v>
      </c>
      <c r="Y1892" t="s">
        <v>259</v>
      </c>
      <c r="AC1892" t="s">
        <v>177</v>
      </c>
      <c r="AD1892" t="s">
        <v>13064</v>
      </c>
      <c r="AE1892">
        <v>77170</v>
      </c>
      <c r="AF1892" t="s">
        <v>13065</v>
      </c>
      <c r="AJ1892">
        <v>680472285</v>
      </c>
      <c r="AK1892" t="s">
        <v>5968</v>
      </c>
      <c r="AL1892">
        <v>0</v>
      </c>
      <c r="AM1892">
        <v>0</v>
      </c>
    </row>
    <row r="1893" spans="1:39" customFormat="1" ht="12.75">
      <c r="A1893">
        <v>9460712</v>
      </c>
      <c r="B1893" t="s">
        <v>3807</v>
      </c>
      <c r="C1893" t="s">
        <v>1692</v>
      </c>
      <c r="D1893">
        <v>9460712</v>
      </c>
      <c r="E1893" t="s">
        <v>166</v>
      </c>
      <c r="F1893" t="s">
        <v>166</v>
      </c>
      <c r="H1893" s="507">
        <v>40771</v>
      </c>
      <c r="I1893" t="s">
        <v>267</v>
      </c>
      <c r="J1893">
        <v>-12</v>
      </c>
      <c r="K1893" t="s">
        <v>168</v>
      </c>
      <c r="M1893" t="s">
        <v>246</v>
      </c>
      <c r="N1893">
        <v>8940976</v>
      </c>
      <c r="O1893" t="s">
        <v>3791</v>
      </c>
      <c r="P1893" s="507">
        <v>44812</v>
      </c>
      <c r="Q1893" t="s">
        <v>187</v>
      </c>
      <c r="R1893" s="507">
        <v>43757</v>
      </c>
      <c r="T1893" t="s">
        <v>5765</v>
      </c>
      <c r="U1893">
        <v>630</v>
      </c>
      <c r="X1893">
        <v>6</v>
      </c>
      <c r="Y1893" t="s">
        <v>259</v>
      </c>
      <c r="AC1893" t="s">
        <v>177</v>
      </c>
      <c r="AD1893" t="s">
        <v>9810</v>
      </c>
      <c r="AE1893">
        <v>94100</v>
      </c>
      <c r="AF1893" t="s">
        <v>13066</v>
      </c>
      <c r="AJ1893">
        <v>666590746</v>
      </c>
      <c r="AK1893" t="s">
        <v>4278</v>
      </c>
      <c r="AL1893">
        <v>0</v>
      </c>
      <c r="AM1893">
        <v>0</v>
      </c>
    </row>
    <row r="1894" spans="1:39" customFormat="1" ht="12.75">
      <c r="A1894">
        <v>7221275</v>
      </c>
      <c r="B1894" t="s">
        <v>2514</v>
      </c>
      <c r="C1894" t="s">
        <v>2515</v>
      </c>
      <c r="D1894">
        <v>7221275</v>
      </c>
      <c r="E1894" t="s">
        <v>166</v>
      </c>
      <c r="F1894" t="s">
        <v>166</v>
      </c>
      <c r="H1894" s="507">
        <v>39682</v>
      </c>
      <c r="I1894" t="s">
        <v>200</v>
      </c>
      <c r="J1894">
        <v>-15</v>
      </c>
      <c r="K1894" t="s">
        <v>8</v>
      </c>
      <c r="M1894" t="s">
        <v>2152</v>
      </c>
      <c r="N1894">
        <v>12720104</v>
      </c>
      <c r="O1894" t="s">
        <v>2160</v>
      </c>
      <c r="P1894" s="507">
        <v>44755</v>
      </c>
      <c r="Q1894" t="s">
        <v>187</v>
      </c>
      <c r="R1894" s="507">
        <v>42629</v>
      </c>
      <c r="T1894" t="s">
        <v>5765</v>
      </c>
      <c r="U1894">
        <v>988</v>
      </c>
      <c r="X1894">
        <v>9</v>
      </c>
      <c r="Y1894" t="s">
        <v>259</v>
      </c>
      <c r="AB1894" s="507">
        <v>43647</v>
      </c>
      <c r="AC1894" t="s">
        <v>177</v>
      </c>
      <c r="AD1894" t="s">
        <v>13067</v>
      </c>
      <c r="AE1894">
        <v>72170</v>
      </c>
      <c r="AF1894" t="s">
        <v>13068</v>
      </c>
      <c r="AJ1894">
        <v>633460160</v>
      </c>
      <c r="AK1894" t="s">
        <v>8260</v>
      </c>
      <c r="AL1894">
        <v>0</v>
      </c>
      <c r="AM1894">
        <v>0</v>
      </c>
    </row>
    <row r="1895" spans="1:39" customFormat="1" ht="12.75">
      <c r="A1895">
        <v>946655</v>
      </c>
      <c r="B1895" t="s">
        <v>1399</v>
      </c>
      <c r="C1895" t="s">
        <v>1400</v>
      </c>
      <c r="D1895">
        <v>946655</v>
      </c>
      <c r="E1895" t="s">
        <v>166</v>
      </c>
      <c r="F1895" t="s">
        <v>166</v>
      </c>
      <c r="H1895" s="507">
        <v>25768</v>
      </c>
      <c r="I1895" t="s">
        <v>367</v>
      </c>
      <c r="J1895">
        <v>-60</v>
      </c>
      <c r="K1895" t="s">
        <v>8</v>
      </c>
      <c r="M1895" t="s">
        <v>246</v>
      </c>
      <c r="N1895">
        <v>8940073</v>
      </c>
      <c r="O1895" t="s">
        <v>258</v>
      </c>
      <c r="P1895" s="507">
        <v>44747</v>
      </c>
      <c r="Q1895" t="s">
        <v>187</v>
      </c>
      <c r="R1895" s="507">
        <v>37432</v>
      </c>
      <c r="S1895" s="507">
        <v>44460</v>
      </c>
      <c r="T1895" t="s">
        <v>7255</v>
      </c>
      <c r="U1895">
        <v>955</v>
      </c>
      <c r="X1895">
        <v>9</v>
      </c>
      <c r="Y1895" t="s">
        <v>259</v>
      </c>
      <c r="AC1895" t="s">
        <v>177</v>
      </c>
      <c r="AD1895" t="s">
        <v>11067</v>
      </c>
      <c r="AE1895">
        <v>94120</v>
      </c>
      <c r="AF1895" t="s">
        <v>13069</v>
      </c>
      <c r="AI1895">
        <v>148771102</v>
      </c>
      <c r="AJ1895">
        <v>651393570</v>
      </c>
      <c r="AK1895" t="s">
        <v>4279</v>
      </c>
      <c r="AL1895">
        <v>0</v>
      </c>
      <c r="AM1895">
        <v>0</v>
      </c>
    </row>
    <row r="1896" spans="1:39" customFormat="1" ht="12.75">
      <c r="A1896">
        <v>9425633</v>
      </c>
      <c r="B1896" t="s">
        <v>3609</v>
      </c>
      <c r="C1896" t="s">
        <v>957</v>
      </c>
      <c r="D1896">
        <v>9425633</v>
      </c>
      <c r="E1896" t="s">
        <v>166</v>
      </c>
      <c r="F1896" t="s">
        <v>166</v>
      </c>
      <c r="H1896" s="507">
        <v>34955</v>
      </c>
      <c r="I1896" t="s">
        <v>167</v>
      </c>
      <c r="J1896">
        <v>-40</v>
      </c>
      <c r="K1896" t="s">
        <v>168</v>
      </c>
      <c r="M1896" t="s">
        <v>246</v>
      </c>
      <c r="N1896">
        <v>8940535</v>
      </c>
      <c r="O1896" t="s">
        <v>778</v>
      </c>
      <c r="P1896" s="507">
        <v>44818</v>
      </c>
      <c r="Q1896" t="s">
        <v>187</v>
      </c>
      <c r="R1896" s="507">
        <v>38387</v>
      </c>
      <c r="S1896" s="507">
        <v>44818</v>
      </c>
      <c r="T1896" t="s">
        <v>181</v>
      </c>
      <c r="U1896">
        <v>1695</v>
      </c>
      <c r="X1896">
        <v>16</v>
      </c>
      <c r="Y1896" t="s">
        <v>259</v>
      </c>
      <c r="AC1896" t="s">
        <v>177</v>
      </c>
      <c r="AD1896" t="s">
        <v>10003</v>
      </c>
      <c r="AE1896">
        <v>94370</v>
      </c>
      <c r="AF1896" t="s">
        <v>13070</v>
      </c>
      <c r="AI1896">
        <v>952575109</v>
      </c>
      <c r="AJ1896">
        <v>680015271</v>
      </c>
      <c r="AK1896" t="s">
        <v>4280</v>
      </c>
      <c r="AL1896">
        <v>0</v>
      </c>
      <c r="AM1896">
        <v>0</v>
      </c>
    </row>
    <row r="1897" spans="1:39" customFormat="1" ht="12.75">
      <c r="A1897">
        <v>3731324</v>
      </c>
      <c r="B1897" t="s">
        <v>1401</v>
      </c>
      <c r="C1897" t="s">
        <v>545</v>
      </c>
      <c r="D1897">
        <v>3731324</v>
      </c>
      <c r="E1897" t="s">
        <v>166</v>
      </c>
      <c r="F1897" t="s">
        <v>169</v>
      </c>
      <c r="H1897" s="507">
        <v>41366</v>
      </c>
      <c r="I1897" t="s">
        <v>251</v>
      </c>
      <c r="J1897">
        <v>-10</v>
      </c>
      <c r="K1897" t="s">
        <v>8</v>
      </c>
      <c r="M1897" t="s">
        <v>175</v>
      </c>
      <c r="N1897">
        <v>4370269</v>
      </c>
      <c r="O1897" t="s">
        <v>3271</v>
      </c>
      <c r="P1897" s="507">
        <v>44809</v>
      </c>
      <c r="Q1897" t="s">
        <v>187</v>
      </c>
      <c r="R1897" s="507">
        <v>43729</v>
      </c>
      <c r="T1897" t="s">
        <v>5765</v>
      </c>
      <c r="U1897">
        <v>500</v>
      </c>
      <c r="X1897">
        <v>5</v>
      </c>
      <c r="Y1897" t="s">
        <v>259</v>
      </c>
      <c r="AC1897" t="s">
        <v>177</v>
      </c>
      <c r="AD1897" t="s">
        <v>10765</v>
      </c>
      <c r="AE1897">
        <v>37550</v>
      </c>
      <c r="AF1897" t="s">
        <v>13071</v>
      </c>
      <c r="AI1897">
        <v>236435878</v>
      </c>
      <c r="AJ1897">
        <v>662127143</v>
      </c>
      <c r="AK1897" t="s">
        <v>5579</v>
      </c>
      <c r="AL1897">
        <v>0</v>
      </c>
      <c r="AM1897">
        <v>0</v>
      </c>
    </row>
    <row r="1898" spans="1:39" customFormat="1" ht="12.75">
      <c r="A1898">
        <v>8511024</v>
      </c>
      <c r="B1898" t="s">
        <v>1401</v>
      </c>
      <c r="C1898" t="s">
        <v>304</v>
      </c>
      <c r="D1898">
        <v>8511024</v>
      </c>
      <c r="E1898" t="s">
        <v>166</v>
      </c>
      <c r="F1898" t="s">
        <v>166</v>
      </c>
      <c r="H1898" s="507">
        <v>31441</v>
      </c>
      <c r="I1898" t="s">
        <v>167</v>
      </c>
      <c r="J1898">
        <v>-40</v>
      </c>
      <c r="K1898" t="s">
        <v>168</v>
      </c>
      <c r="M1898" t="s">
        <v>208</v>
      </c>
      <c r="N1898">
        <v>12850023</v>
      </c>
      <c r="O1898" t="s">
        <v>8165</v>
      </c>
      <c r="P1898" s="507">
        <v>44812</v>
      </c>
      <c r="Q1898" t="s">
        <v>187</v>
      </c>
      <c r="R1898" s="507">
        <v>37432</v>
      </c>
      <c r="S1898" s="507">
        <v>44470</v>
      </c>
      <c r="T1898" t="s">
        <v>181</v>
      </c>
      <c r="U1898">
        <v>1800</v>
      </c>
      <c r="X1898">
        <v>18</v>
      </c>
      <c r="Y1898" t="s">
        <v>259</v>
      </c>
      <c r="AC1898" t="s">
        <v>177</v>
      </c>
      <c r="AD1898" t="s">
        <v>13072</v>
      </c>
      <c r="AE1898">
        <v>85190</v>
      </c>
      <c r="AF1898" t="s">
        <v>13073</v>
      </c>
      <c r="AI1898">
        <v>244406133</v>
      </c>
      <c r="AJ1898">
        <v>628917353</v>
      </c>
      <c r="AK1898" t="s">
        <v>4958</v>
      </c>
      <c r="AL1898">
        <v>0</v>
      </c>
      <c r="AM1898">
        <v>0</v>
      </c>
    </row>
    <row r="1899" spans="1:39" customFormat="1" ht="12.75">
      <c r="A1899">
        <v>7885783</v>
      </c>
      <c r="B1899" t="s">
        <v>3945</v>
      </c>
      <c r="C1899" t="s">
        <v>738</v>
      </c>
      <c r="D1899">
        <v>7885783</v>
      </c>
      <c r="E1899" t="s">
        <v>166</v>
      </c>
      <c r="F1899" t="s">
        <v>166</v>
      </c>
      <c r="H1899" s="507">
        <v>41042</v>
      </c>
      <c r="I1899" t="s">
        <v>245</v>
      </c>
      <c r="J1899">
        <v>-11</v>
      </c>
      <c r="K1899" t="s">
        <v>8</v>
      </c>
      <c r="M1899" t="s">
        <v>238</v>
      </c>
      <c r="N1899">
        <v>8781176</v>
      </c>
      <c r="O1899" t="s">
        <v>894</v>
      </c>
      <c r="P1899" s="507">
        <v>44819</v>
      </c>
      <c r="Q1899" t="s">
        <v>187</v>
      </c>
      <c r="R1899" s="507">
        <v>44095</v>
      </c>
      <c r="T1899" t="s">
        <v>5765</v>
      </c>
      <c r="U1899">
        <v>500</v>
      </c>
      <c r="X1899">
        <v>5</v>
      </c>
      <c r="Y1899" t="s">
        <v>259</v>
      </c>
      <c r="AC1899" t="s">
        <v>177</v>
      </c>
      <c r="AD1899" t="s">
        <v>13074</v>
      </c>
      <c r="AE1899">
        <v>78630</v>
      </c>
      <c r="AF1899" t="s">
        <v>13075</v>
      </c>
      <c r="AJ1899">
        <v>688910020</v>
      </c>
      <c r="AK1899" t="s">
        <v>7654</v>
      </c>
      <c r="AL1899">
        <v>0</v>
      </c>
      <c r="AM1899">
        <v>0</v>
      </c>
    </row>
    <row r="1900" spans="1:39" customFormat="1" ht="12.75">
      <c r="A1900">
        <v>7879115</v>
      </c>
      <c r="B1900" t="s">
        <v>1402</v>
      </c>
      <c r="C1900" t="s">
        <v>887</v>
      </c>
      <c r="D1900">
        <v>7879115</v>
      </c>
      <c r="E1900" t="s">
        <v>166</v>
      </c>
      <c r="F1900" t="s">
        <v>166</v>
      </c>
      <c r="H1900" s="507">
        <v>39650</v>
      </c>
      <c r="I1900" t="s">
        <v>200</v>
      </c>
      <c r="J1900">
        <v>-15</v>
      </c>
      <c r="K1900" t="s">
        <v>8</v>
      </c>
      <c r="M1900" t="s">
        <v>238</v>
      </c>
      <c r="N1900">
        <v>8780080</v>
      </c>
      <c r="O1900" t="s">
        <v>555</v>
      </c>
      <c r="P1900" s="507">
        <v>44809</v>
      </c>
      <c r="Q1900" t="s">
        <v>187</v>
      </c>
      <c r="R1900" s="507">
        <v>43000</v>
      </c>
      <c r="T1900" t="s">
        <v>5765</v>
      </c>
      <c r="U1900">
        <v>994</v>
      </c>
      <c r="X1900">
        <v>9</v>
      </c>
      <c r="Y1900" t="s">
        <v>259</v>
      </c>
      <c r="AC1900" t="s">
        <v>177</v>
      </c>
      <c r="AD1900" t="s">
        <v>13076</v>
      </c>
      <c r="AE1900">
        <v>78150</v>
      </c>
      <c r="AF1900" t="s">
        <v>13077</v>
      </c>
      <c r="AJ1900">
        <v>619246005</v>
      </c>
      <c r="AK1900" t="s">
        <v>4281</v>
      </c>
      <c r="AL1900">
        <v>0</v>
      </c>
      <c r="AM1900">
        <v>0</v>
      </c>
    </row>
    <row r="1901" spans="1:39" customFormat="1" ht="12.75">
      <c r="A1901">
        <v>3541109</v>
      </c>
      <c r="B1901" t="s">
        <v>13078</v>
      </c>
      <c r="C1901" t="s">
        <v>579</v>
      </c>
      <c r="D1901">
        <v>3541109</v>
      </c>
      <c r="E1901" t="s">
        <v>166</v>
      </c>
      <c r="F1901" t="s">
        <v>166</v>
      </c>
      <c r="H1901" s="507">
        <v>41468</v>
      </c>
      <c r="I1901" t="s">
        <v>251</v>
      </c>
      <c r="J1901">
        <v>-10</v>
      </c>
      <c r="K1901" t="s">
        <v>168</v>
      </c>
      <c r="M1901" t="s">
        <v>178</v>
      </c>
      <c r="N1901">
        <v>3350087</v>
      </c>
      <c r="O1901" t="s">
        <v>7525</v>
      </c>
      <c r="P1901" s="507">
        <v>44757</v>
      </c>
      <c r="Q1901" t="s">
        <v>187</v>
      </c>
      <c r="R1901" s="507">
        <v>44525</v>
      </c>
      <c r="T1901" t="s">
        <v>5765</v>
      </c>
      <c r="U1901">
        <v>533</v>
      </c>
      <c r="X1901">
        <v>5</v>
      </c>
      <c r="Y1901" t="s">
        <v>259</v>
      </c>
      <c r="AC1901" t="s">
        <v>177</v>
      </c>
      <c r="AD1901" t="s">
        <v>13079</v>
      </c>
      <c r="AE1901">
        <v>35850</v>
      </c>
      <c r="AF1901" t="s">
        <v>13080</v>
      </c>
      <c r="AK1901" t="s">
        <v>13081</v>
      </c>
      <c r="AL1901">
        <v>0</v>
      </c>
      <c r="AM1901">
        <v>0</v>
      </c>
    </row>
    <row r="1902" spans="1:39" customFormat="1" ht="12.75">
      <c r="A1902">
        <v>8528699</v>
      </c>
      <c r="B1902" t="s">
        <v>2516</v>
      </c>
      <c r="C1902" t="s">
        <v>1251</v>
      </c>
      <c r="D1902">
        <v>8528699</v>
      </c>
      <c r="E1902" t="s">
        <v>166</v>
      </c>
      <c r="F1902" t="s">
        <v>166</v>
      </c>
      <c r="H1902" s="507">
        <v>41472</v>
      </c>
      <c r="I1902" t="s">
        <v>251</v>
      </c>
      <c r="J1902">
        <v>-10</v>
      </c>
      <c r="K1902" t="s">
        <v>168</v>
      </c>
      <c r="M1902" t="s">
        <v>208</v>
      </c>
      <c r="N1902">
        <v>12850170</v>
      </c>
      <c r="O1902" t="s">
        <v>2288</v>
      </c>
      <c r="P1902" s="507">
        <v>44817</v>
      </c>
      <c r="Q1902" t="s">
        <v>187</v>
      </c>
      <c r="R1902" s="507">
        <v>43066</v>
      </c>
      <c r="T1902" t="s">
        <v>5765</v>
      </c>
      <c r="U1902">
        <v>508</v>
      </c>
      <c r="X1902">
        <v>5</v>
      </c>
      <c r="Y1902" t="s">
        <v>259</v>
      </c>
      <c r="AC1902" t="s">
        <v>177</v>
      </c>
      <c r="AD1902" t="s">
        <v>11394</v>
      </c>
      <c r="AE1902">
        <v>85430</v>
      </c>
      <c r="AF1902" t="s">
        <v>13082</v>
      </c>
      <c r="AJ1902">
        <v>618082793</v>
      </c>
      <c r="AK1902" t="s">
        <v>4959</v>
      </c>
      <c r="AL1902">
        <v>0</v>
      </c>
      <c r="AM1902">
        <v>0</v>
      </c>
    </row>
    <row r="1903" spans="1:39" customFormat="1" ht="12.75">
      <c r="A1903">
        <v>7891143</v>
      </c>
      <c r="B1903" t="s">
        <v>13083</v>
      </c>
      <c r="C1903" t="s">
        <v>465</v>
      </c>
      <c r="D1903">
        <v>7891143</v>
      </c>
      <c r="E1903" t="s">
        <v>169</v>
      </c>
      <c r="H1903" s="507">
        <v>41540</v>
      </c>
      <c r="I1903" t="s">
        <v>251</v>
      </c>
      <c r="J1903">
        <v>-10</v>
      </c>
      <c r="K1903" t="s">
        <v>8</v>
      </c>
      <c r="M1903" t="s">
        <v>238</v>
      </c>
      <c r="N1903">
        <v>8780892</v>
      </c>
      <c r="O1903" t="s">
        <v>1252</v>
      </c>
      <c r="P1903" s="507">
        <v>44851</v>
      </c>
      <c r="Q1903" t="s">
        <v>187</v>
      </c>
      <c r="R1903" s="507">
        <v>44851</v>
      </c>
      <c r="S1903" s="507">
        <v>44806</v>
      </c>
      <c r="T1903" t="s">
        <v>181</v>
      </c>
      <c r="U1903">
        <v>500</v>
      </c>
      <c r="X1903">
        <v>5</v>
      </c>
      <c r="Y1903" t="s">
        <v>259</v>
      </c>
      <c r="AC1903" t="s">
        <v>177</v>
      </c>
      <c r="AD1903" t="s">
        <v>13084</v>
      </c>
      <c r="AE1903">
        <v>78320</v>
      </c>
      <c r="AF1903" t="s">
        <v>13085</v>
      </c>
      <c r="AI1903">
        <v>612461734</v>
      </c>
      <c r="AK1903" t="s">
        <v>13086</v>
      </c>
      <c r="AL1903">
        <v>0</v>
      </c>
      <c r="AM1903">
        <v>0</v>
      </c>
    </row>
    <row r="1904" spans="1:39" customFormat="1" ht="12.75">
      <c r="A1904">
        <v>9429878</v>
      </c>
      <c r="B1904" t="s">
        <v>8819</v>
      </c>
      <c r="C1904" t="s">
        <v>5901</v>
      </c>
      <c r="D1904">
        <v>9429878</v>
      </c>
      <c r="E1904" t="s">
        <v>166</v>
      </c>
      <c r="H1904" s="507">
        <v>35749</v>
      </c>
      <c r="I1904" t="s">
        <v>167</v>
      </c>
      <c r="J1904">
        <v>-40</v>
      </c>
      <c r="K1904" t="s">
        <v>8</v>
      </c>
      <c r="M1904" t="s">
        <v>246</v>
      </c>
      <c r="N1904">
        <v>8940096</v>
      </c>
      <c r="O1904" t="s">
        <v>301</v>
      </c>
      <c r="P1904" s="507">
        <v>44820</v>
      </c>
      <c r="Q1904" t="s">
        <v>187</v>
      </c>
      <c r="R1904" s="507">
        <v>39030</v>
      </c>
      <c r="S1904" s="507">
        <v>44820</v>
      </c>
      <c r="T1904" t="s">
        <v>181</v>
      </c>
      <c r="U1904">
        <v>1137</v>
      </c>
      <c r="X1904">
        <v>11</v>
      </c>
      <c r="Y1904" t="s">
        <v>259</v>
      </c>
      <c r="AC1904" t="s">
        <v>177</v>
      </c>
      <c r="AD1904" t="s">
        <v>11140</v>
      </c>
      <c r="AE1904">
        <v>93100</v>
      </c>
      <c r="AF1904" t="s">
        <v>13087</v>
      </c>
      <c r="AI1904">
        <v>683844359</v>
      </c>
      <c r="AK1904" t="s">
        <v>8820</v>
      </c>
      <c r="AL1904">
        <v>0</v>
      </c>
      <c r="AM1904">
        <v>0</v>
      </c>
    </row>
    <row r="1905" spans="1:39" customFormat="1" ht="12.75">
      <c r="A1905">
        <v>7734767</v>
      </c>
      <c r="B1905" t="s">
        <v>7655</v>
      </c>
      <c r="C1905" t="s">
        <v>3399</v>
      </c>
      <c r="D1905">
        <v>7734767</v>
      </c>
      <c r="E1905" t="s">
        <v>169</v>
      </c>
      <c r="F1905" t="s">
        <v>169</v>
      </c>
      <c r="H1905" s="507">
        <v>40923</v>
      </c>
      <c r="I1905" t="s">
        <v>245</v>
      </c>
      <c r="J1905">
        <v>-11</v>
      </c>
      <c r="K1905" t="s">
        <v>8</v>
      </c>
      <c r="M1905" t="s">
        <v>206</v>
      </c>
      <c r="N1905">
        <v>8771515</v>
      </c>
      <c r="O1905" t="s">
        <v>808</v>
      </c>
      <c r="P1905" s="507">
        <v>44835</v>
      </c>
      <c r="Q1905" t="s">
        <v>187</v>
      </c>
      <c r="R1905" s="507">
        <v>44478</v>
      </c>
      <c r="T1905" t="s">
        <v>5765</v>
      </c>
      <c r="U1905">
        <v>500</v>
      </c>
      <c r="X1905">
        <v>5</v>
      </c>
      <c r="Y1905" t="s">
        <v>259</v>
      </c>
      <c r="AC1905" t="s">
        <v>177</v>
      </c>
      <c r="AD1905" t="s">
        <v>13088</v>
      </c>
      <c r="AE1905">
        <v>77300</v>
      </c>
      <c r="AF1905" t="s">
        <v>13089</v>
      </c>
      <c r="AJ1905">
        <v>768702236</v>
      </c>
      <c r="AK1905" t="s">
        <v>7656</v>
      </c>
      <c r="AL1905">
        <v>0</v>
      </c>
      <c r="AM1905">
        <v>0</v>
      </c>
    </row>
    <row r="1906" spans="1:39" customFormat="1" ht="12.75">
      <c r="A1906">
        <v>6936289</v>
      </c>
      <c r="B1906" t="s">
        <v>7657</v>
      </c>
      <c r="C1906" t="s">
        <v>497</v>
      </c>
      <c r="D1906">
        <v>6936289</v>
      </c>
      <c r="E1906" t="s">
        <v>166</v>
      </c>
      <c r="F1906" t="s">
        <v>166</v>
      </c>
      <c r="H1906" s="507">
        <v>36941</v>
      </c>
      <c r="I1906" t="s">
        <v>167</v>
      </c>
      <c r="J1906">
        <v>-40</v>
      </c>
      <c r="K1906" t="s">
        <v>168</v>
      </c>
      <c r="M1906" t="s">
        <v>238</v>
      </c>
      <c r="N1906">
        <v>8780329</v>
      </c>
      <c r="O1906" t="s">
        <v>548</v>
      </c>
      <c r="P1906" s="507">
        <v>44811</v>
      </c>
      <c r="Q1906" t="s">
        <v>187</v>
      </c>
      <c r="R1906" s="507">
        <v>40082</v>
      </c>
      <c r="S1906" s="507">
        <v>44580</v>
      </c>
      <c r="T1906" t="s">
        <v>7255</v>
      </c>
      <c r="U1906">
        <v>2025</v>
      </c>
      <c r="X1906">
        <v>20</v>
      </c>
      <c r="Y1906" t="s">
        <v>259</v>
      </c>
      <c r="AC1906" t="s">
        <v>177</v>
      </c>
      <c r="AD1906" t="s">
        <v>10382</v>
      </c>
      <c r="AE1906">
        <v>78180</v>
      </c>
      <c r="AF1906" t="s">
        <v>13090</v>
      </c>
      <c r="AJ1906">
        <v>667865693</v>
      </c>
      <c r="AK1906" t="s">
        <v>7658</v>
      </c>
      <c r="AL1906">
        <v>0</v>
      </c>
      <c r="AM1906">
        <v>0</v>
      </c>
    </row>
    <row r="1907" spans="1:39" customFormat="1" ht="12.75">
      <c r="A1907">
        <v>5624237</v>
      </c>
      <c r="B1907" t="s">
        <v>8821</v>
      </c>
      <c r="C1907" t="s">
        <v>8822</v>
      </c>
      <c r="D1907">
        <v>5624237</v>
      </c>
      <c r="E1907" t="s">
        <v>166</v>
      </c>
      <c r="H1907" s="507">
        <v>39918</v>
      </c>
      <c r="I1907" t="s">
        <v>340</v>
      </c>
      <c r="J1907">
        <v>-14</v>
      </c>
      <c r="K1907" t="s">
        <v>8</v>
      </c>
      <c r="M1907" t="s">
        <v>217</v>
      </c>
      <c r="N1907">
        <v>3560039</v>
      </c>
      <c r="O1907" t="s">
        <v>3028</v>
      </c>
      <c r="P1907" s="507">
        <v>44810</v>
      </c>
      <c r="Q1907" t="s">
        <v>187</v>
      </c>
      <c r="R1907" s="507">
        <v>44739</v>
      </c>
      <c r="S1907" s="507">
        <v>44809</v>
      </c>
      <c r="T1907" t="s">
        <v>181</v>
      </c>
      <c r="U1907">
        <v>1100</v>
      </c>
      <c r="X1907">
        <v>11</v>
      </c>
      <c r="Y1907" t="s">
        <v>259</v>
      </c>
      <c r="AC1907" t="s">
        <v>337</v>
      </c>
      <c r="AD1907" t="s">
        <v>9753</v>
      </c>
      <c r="AE1907">
        <v>56700</v>
      </c>
      <c r="AF1907" t="s">
        <v>11518</v>
      </c>
      <c r="AK1907" t="s">
        <v>8445</v>
      </c>
      <c r="AL1907">
        <v>0</v>
      </c>
      <c r="AM1907">
        <v>0</v>
      </c>
    </row>
    <row r="1908" spans="1:39" customFormat="1" ht="12.75">
      <c r="A1908">
        <v>7851714</v>
      </c>
      <c r="B1908" t="s">
        <v>1403</v>
      </c>
      <c r="C1908" t="s">
        <v>1404</v>
      </c>
      <c r="D1908">
        <v>7851714</v>
      </c>
      <c r="E1908" t="s">
        <v>166</v>
      </c>
      <c r="F1908" t="s">
        <v>166</v>
      </c>
      <c r="H1908" s="507">
        <v>37516</v>
      </c>
      <c r="I1908" t="s">
        <v>167</v>
      </c>
      <c r="J1908">
        <v>-40</v>
      </c>
      <c r="K1908" t="s">
        <v>8</v>
      </c>
      <c r="M1908" t="s">
        <v>238</v>
      </c>
      <c r="N1908">
        <v>8780130</v>
      </c>
      <c r="O1908" t="s">
        <v>3560</v>
      </c>
      <c r="P1908" s="507">
        <v>44819</v>
      </c>
      <c r="Q1908" t="s">
        <v>187</v>
      </c>
      <c r="R1908" s="507">
        <v>39595</v>
      </c>
      <c r="S1908" s="507">
        <v>44755</v>
      </c>
      <c r="T1908" t="s">
        <v>181</v>
      </c>
      <c r="U1908">
        <v>1278</v>
      </c>
      <c r="X1908">
        <v>12</v>
      </c>
      <c r="Y1908" t="s">
        <v>259</v>
      </c>
      <c r="AB1908" s="507">
        <v>44743</v>
      </c>
      <c r="AC1908" t="s">
        <v>177</v>
      </c>
      <c r="AD1908" t="s">
        <v>10077</v>
      </c>
      <c r="AE1908">
        <v>78500</v>
      </c>
      <c r="AF1908" t="s">
        <v>13091</v>
      </c>
      <c r="AK1908" t="s">
        <v>4282</v>
      </c>
      <c r="AL1908">
        <v>0</v>
      </c>
      <c r="AM1908">
        <v>0</v>
      </c>
    </row>
    <row r="1909" spans="1:39" customFormat="1" ht="12.75">
      <c r="A1909">
        <v>4515673</v>
      </c>
      <c r="B1909" t="s">
        <v>2923</v>
      </c>
      <c r="C1909" t="s">
        <v>502</v>
      </c>
      <c r="D1909">
        <v>4515673</v>
      </c>
      <c r="E1909" t="s">
        <v>166</v>
      </c>
      <c r="F1909" t="s">
        <v>166</v>
      </c>
      <c r="H1909" s="507">
        <v>35340</v>
      </c>
      <c r="I1909" t="s">
        <v>167</v>
      </c>
      <c r="J1909">
        <v>-40</v>
      </c>
      <c r="K1909" t="s">
        <v>8</v>
      </c>
      <c r="M1909" t="s">
        <v>2764</v>
      </c>
      <c r="N1909">
        <v>4450616</v>
      </c>
      <c r="O1909" t="s">
        <v>2846</v>
      </c>
      <c r="P1909" s="507">
        <v>44814</v>
      </c>
      <c r="Q1909" t="s">
        <v>187</v>
      </c>
      <c r="R1909" s="507">
        <v>38133</v>
      </c>
      <c r="S1909" s="507">
        <v>44800</v>
      </c>
      <c r="T1909" t="s">
        <v>181</v>
      </c>
      <c r="U1909">
        <v>820</v>
      </c>
      <c r="X1909">
        <v>8</v>
      </c>
      <c r="Y1909" t="s">
        <v>259</v>
      </c>
      <c r="AC1909" t="s">
        <v>177</v>
      </c>
      <c r="AD1909" t="s">
        <v>13092</v>
      </c>
      <c r="AE1909">
        <v>45740</v>
      </c>
      <c r="AF1909" t="s">
        <v>13093</v>
      </c>
      <c r="AI1909">
        <v>238447062</v>
      </c>
      <c r="AK1909" t="s">
        <v>5580</v>
      </c>
      <c r="AL1909">
        <v>0</v>
      </c>
      <c r="AM1909">
        <v>0</v>
      </c>
    </row>
    <row r="1910" spans="1:39" customFormat="1" ht="12.75">
      <c r="A1910">
        <v>5614081</v>
      </c>
      <c r="B1910" t="s">
        <v>1405</v>
      </c>
      <c r="C1910" t="s">
        <v>402</v>
      </c>
      <c r="D1910">
        <v>5614081</v>
      </c>
      <c r="E1910" t="s">
        <v>166</v>
      </c>
      <c r="F1910" t="s">
        <v>166</v>
      </c>
      <c r="H1910" s="507">
        <v>34843</v>
      </c>
      <c r="I1910" t="s">
        <v>167</v>
      </c>
      <c r="J1910">
        <v>-40</v>
      </c>
      <c r="K1910" t="s">
        <v>168</v>
      </c>
      <c r="M1910" t="s">
        <v>263</v>
      </c>
      <c r="N1910">
        <v>8750074</v>
      </c>
      <c r="O1910" t="s">
        <v>296</v>
      </c>
      <c r="P1910" s="507">
        <v>44822</v>
      </c>
      <c r="Q1910" t="s">
        <v>187</v>
      </c>
      <c r="R1910" s="507">
        <v>38309</v>
      </c>
      <c r="S1910" s="507">
        <v>44424</v>
      </c>
      <c r="T1910" t="s">
        <v>7255</v>
      </c>
      <c r="U1910">
        <v>1601</v>
      </c>
      <c r="X1910">
        <v>16</v>
      </c>
      <c r="Y1910" t="s">
        <v>259</v>
      </c>
      <c r="AB1910" s="507">
        <v>43369</v>
      </c>
      <c r="AC1910" t="s">
        <v>177</v>
      </c>
      <c r="AD1910" t="s">
        <v>9793</v>
      </c>
      <c r="AE1910">
        <v>75011</v>
      </c>
      <c r="AF1910" t="s">
        <v>13094</v>
      </c>
      <c r="AJ1910">
        <v>624469218</v>
      </c>
      <c r="AK1910" t="s">
        <v>6984</v>
      </c>
      <c r="AL1910">
        <v>0</v>
      </c>
      <c r="AM1910">
        <v>0</v>
      </c>
    </row>
    <row r="1911" spans="1:39" customFormat="1" ht="12.75">
      <c r="A1911">
        <v>2219909</v>
      </c>
      <c r="B1911" t="s">
        <v>1407</v>
      </c>
      <c r="C1911" t="s">
        <v>3225</v>
      </c>
      <c r="D1911">
        <v>2219909</v>
      </c>
      <c r="E1911" t="s">
        <v>166</v>
      </c>
      <c r="F1911" t="s">
        <v>166</v>
      </c>
      <c r="H1911" s="507">
        <v>39895</v>
      </c>
      <c r="I1911" t="s">
        <v>340</v>
      </c>
      <c r="J1911">
        <v>-14</v>
      </c>
      <c r="K1911" t="s">
        <v>168</v>
      </c>
      <c r="M1911" t="s">
        <v>215</v>
      </c>
      <c r="N1911">
        <v>3220033</v>
      </c>
      <c r="O1911" t="s">
        <v>216</v>
      </c>
      <c r="P1911" s="507">
        <v>44818</v>
      </c>
      <c r="Q1911" t="s">
        <v>187</v>
      </c>
      <c r="R1911" s="507">
        <v>43012</v>
      </c>
      <c r="T1911" t="s">
        <v>5765</v>
      </c>
      <c r="U1911">
        <v>1044</v>
      </c>
      <c r="X1911">
        <v>10</v>
      </c>
      <c r="Y1911" t="s">
        <v>259</v>
      </c>
      <c r="AB1911" s="507">
        <v>44013</v>
      </c>
      <c r="AC1911" t="s">
        <v>177</v>
      </c>
      <c r="AD1911" t="s">
        <v>13095</v>
      </c>
      <c r="AE1911">
        <v>22410</v>
      </c>
      <c r="AF1911" t="s">
        <v>13096</v>
      </c>
      <c r="AH1911" t="s">
        <v>13097</v>
      </c>
      <c r="AJ1911">
        <v>618675079</v>
      </c>
      <c r="AK1911" t="s">
        <v>6381</v>
      </c>
      <c r="AL1911">
        <v>0</v>
      </c>
      <c r="AM1911">
        <v>0</v>
      </c>
    </row>
    <row r="1912" spans="1:39" customFormat="1" ht="12.75">
      <c r="A1912">
        <v>3540414</v>
      </c>
      <c r="B1912" t="s">
        <v>6808</v>
      </c>
      <c r="C1912" t="s">
        <v>976</v>
      </c>
      <c r="D1912">
        <v>3540414</v>
      </c>
      <c r="E1912" t="s">
        <v>169</v>
      </c>
      <c r="F1912" t="s">
        <v>169</v>
      </c>
      <c r="H1912" s="507">
        <v>41418</v>
      </c>
      <c r="I1912" t="s">
        <v>251</v>
      </c>
      <c r="J1912">
        <v>-10</v>
      </c>
      <c r="K1912" t="s">
        <v>8</v>
      </c>
      <c r="M1912" t="s">
        <v>178</v>
      </c>
      <c r="N1912">
        <v>3350011</v>
      </c>
      <c r="O1912" t="s">
        <v>234</v>
      </c>
      <c r="P1912" s="507">
        <v>44817</v>
      </c>
      <c r="Q1912" t="s">
        <v>187</v>
      </c>
      <c r="R1912" s="507">
        <v>44458</v>
      </c>
      <c r="T1912" t="s">
        <v>5765</v>
      </c>
      <c r="U1912">
        <v>500</v>
      </c>
      <c r="X1912">
        <v>5</v>
      </c>
      <c r="Y1912" t="s">
        <v>259</v>
      </c>
      <c r="AC1912" t="s">
        <v>177</v>
      </c>
      <c r="AD1912" t="s">
        <v>9870</v>
      </c>
      <c r="AE1912">
        <v>35200</v>
      </c>
      <c r="AF1912" t="s">
        <v>13098</v>
      </c>
      <c r="AJ1912">
        <v>683498659</v>
      </c>
      <c r="AK1912" t="s">
        <v>6809</v>
      </c>
      <c r="AL1912">
        <v>0</v>
      </c>
      <c r="AM1912">
        <v>0</v>
      </c>
    </row>
    <row r="1913" spans="1:39" customFormat="1" ht="12.75">
      <c r="A1913">
        <v>2926343</v>
      </c>
      <c r="B1913" t="s">
        <v>2517</v>
      </c>
      <c r="C1913" t="s">
        <v>244</v>
      </c>
      <c r="D1913">
        <v>2926343</v>
      </c>
      <c r="E1913" t="s">
        <v>166</v>
      </c>
      <c r="F1913" t="s">
        <v>166</v>
      </c>
      <c r="H1913" s="507">
        <v>36113</v>
      </c>
      <c r="I1913" t="s">
        <v>167</v>
      </c>
      <c r="J1913">
        <v>-40</v>
      </c>
      <c r="K1913" t="s">
        <v>168</v>
      </c>
      <c r="M1913" t="s">
        <v>178</v>
      </c>
      <c r="N1913">
        <v>3350209</v>
      </c>
      <c r="O1913" t="s">
        <v>3049</v>
      </c>
      <c r="P1913" s="507">
        <v>44799</v>
      </c>
      <c r="Q1913" t="s">
        <v>187</v>
      </c>
      <c r="R1913" s="507">
        <v>38621</v>
      </c>
      <c r="S1913" s="507">
        <v>44285</v>
      </c>
      <c r="T1913" t="s">
        <v>7255</v>
      </c>
      <c r="U1913">
        <v>2481</v>
      </c>
      <c r="V1913" t="s">
        <v>172</v>
      </c>
      <c r="W1913">
        <v>249</v>
      </c>
      <c r="X1913" t="s">
        <v>173</v>
      </c>
      <c r="Y1913" t="s">
        <v>259</v>
      </c>
      <c r="AB1913" s="507">
        <v>44378</v>
      </c>
      <c r="AC1913" t="s">
        <v>177</v>
      </c>
      <c r="AD1913" t="s">
        <v>10123</v>
      </c>
      <c r="AE1913">
        <v>35000</v>
      </c>
      <c r="AF1913" t="s">
        <v>13099</v>
      </c>
      <c r="AI1913">
        <v>298687977</v>
      </c>
      <c r="AJ1913">
        <v>777955199</v>
      </c>
      <c r="AK1913" t="s">
        <v>6382</v>
      </c>
      <c r="AL1913">
        <v>0</v>
      </c>
      <c r="AM1913">
        <v>0</v>
      </c>
    </row>
    <row r="1914" spans="1:39" customFormat="1" ht="12.75">
      <c r="A1914">
        <v>4926525</v>
      </c>
      <c r="B1914" t="s">
        <v>2518</v>
      </c>
      <c r="C1914" t="s">
        <v>862</v>
      </c>
      <c r="D1914">
        <v>4926525</v>
      </c>
      <c r="E1914" t="s">
        <v>166</v>
      </c>
      <c r="F1914" t="s">
        <v>166</v>
      </c>
      <c r="H1914" s="507">
        <v>35358</v>
      </c>
      <c r="I1914" t="s">
        <v>167</v>
      </c>
      <c r="J1914">
        <v>-40</v>
      </c>
      <c r="K1914" t="s">
        <v>168</v>
      </c>
      <c r="M1914" t="s">
        <v>236</v>
      </c>
      <c r="N1914">
        <v>12490040</v>
      </c>
      <c r="O1914" t="s">
        <v>2207</v>
      </c>
      <c r="P1914" s="507">
        <v>44810</v>
      </c>
      <c r="Q1914" t="s">
        <v>187</v>
      </c>
      <c r="R1914" s="507">
        <v>38790</v>
      </c>
      <c r="S1914" s="507">
        <v>44790</v>
      </c>
      <c r="T1914" t="s">
        <v>181</v>
      </c>
      <c r="U1914">
        <v>2245</v>
      </c>
      <c r="V1914" t="s">
        <v>172</v>
      </c>
      <c r="W1914">
        <v>541</v>
      </c>
      <c r="X1914" t="s">
        <v>173</v>
      </c>
      <c r="Y1914" t="s">
        <v>259</v>
      </c>
      <c r="AC1914" t="s">
        <v>177</v>
      </c>
      <c r="AD1914" t="s">
        <v>9727</v>
      </c>
      <c r="AE1914">
        <v>49300</v>
      </c>
      <c r="AF1914" t="s">
        <v>13100</v>
      </c>
      <c r="AH1914" t="s">
        <v>9727</v>
      </c>
      <c r="AJ1914">
        <v>686009662</v>
      </c>
      <c r="AK1914" t="s">
        <v>4960</v>
      </c>
      <c r="AL1914">
        <v>0</v>
      </c>
      <c r="AM1914">
        <v>0</v>
      </c>
    </row>
    <row r="1915" spans="1:39" customFormat="1" ht="12.75">
      <c r="A1915">
        <v>2220281</v>
      </c>
      <c r="B1915" t="s">
        <v>7659</v>
      </c>
      <c r="C1915" t="s">
        <v>189</v>
      </c>
      <c r="D1915">
        <v>2220281</v>
      </c>
      <c r="E1915" t="s">
        <v>166</v>
      </c>
      <c r="F1915" t="s">
        <v>166</v>
      </c>
      <c r="H1915" s="507">
        <v>40437</v>
      </c>
      <c r="I1915" t="s">
        <v>254</v>
      </c>
      <c r="J1915">
        <v>-13</v>
      </c>
      <c r="K1915" t="s">
        <v>168</v>
      </c>
      <c r="M1915" t="s">
        <v>215</v>
      </c>
      <c r="N1915">
        <v>3220008</v>
      </c>
      <c r="O1915" t="s">
        <v>3074</v>
      </c>
      <c r="P1915" s="507">
        <v>44817</v>
      </c>
      <c r="Q1915" t="s">
        <v>187</v>
      </c>
      <c r="R1915" s="507">
        <v>43365</v>
      </c>
      <c r="T1915" t="s">
        <v>5765</v>
      </c>
      <c r="U1915">
        <v>719</v>
      </c>
      <c r="X1915">
        <v>7</v>
      </c>
      <c r="Y1915" t="s">
        <v>259</v>
      </c>
      <c r="AC1915" t="s">
        <v>177</v>
      </c>
      <c r="AD1915" t="s">
        <v>11249</v>
      </c>
      <c r="AE1915">
        <v>22360</v>
      </c>
      <c r="AF1915" t="s">
        <v>13101</v>
      </c>
      <c r="AI1915">
        <v>296522876</v>
      </c>
      <c r="AJ1915">
        <v>624071330</v>
      </c>
      <c r="AK1915" t="s">
        <v>7660</v>
      </c>
      <c r="AL1915">
        <v>0</v>
      </c>
      <c r="AM1915">
        <v>0</v>
      </c>
    </row>
    <row r="1916" spans="1:39" customFormat="1" ht="12.75">
      <c r="A1916">
        <v>5328804</v>
      </c>
      <c r="B1916" t="s">
        <v>6383</v>
      </c>
      <c r="C1916" t="s">
        <v>13102</v>
      </c>
      <c r="D1916">
        <v>5328804</v>
      </c>
      <c r="E1916" t="s">
        <v>169</v>
      </c>
      <c r="H1916" s="507">
        <v>42379</v>
      </c>
      <c r="I1916" t="s">
        <v>169</v>
      </c>
      <c r="J1916">
        <v>-9</v>
      </c>
      <c r="K1916" t="s">
        <v>8</v>
      </c>
      <c r="M1916" t="s">
        <v>2155</v>
      </c>
      <c r="N1916">
        <v>12538908</v>
      </c>
      <c r="O1916" t="s">
        <v>6324</v>
      </c>
      <c r="P1916" s="507">
        <v>44827</v>
      </c>
      <c r="Q1916" t="s">
        <v>187</v>
      </c>
      <c r="R1916" s="507">
        <v>44827</v>
      </c>
      <c r="T1916" t="s">
        <v>5765</v>
      </c>
      <c r="U1916">
        <v>500</v>
      </c>
      <c r="X1916">
        <v>5</v>
      </c>
      <c r="Y1916" t="s">
        <v>259</v>
      </c>
      <c r="AC1916" t="s">
        <v>177</v>
      </c>
      <c r="AD1916" t="s">
        <v>12873</v>
      </c>
      <c r="AE1916">
        <v>53240</v>
      </c>
      <c r="AF1916" t="s">
        <v>13103</v>
      </c>
      <c r="AJ1916">
        <v>689634415</v>
      </c>
      <c r="AK1916" t="s">
        <v>6810</v>
      </c>
      <c r="AL1916">
        <v>0</v>
      </c>
      <c r="AM1916">
        <v>0</v>
      </c>
    </row>
    <row r="1917" spans="1:39" customFormat="1" ht="12.75">
      <c r="A1917">
        <v>3730524</v>
      </c>
      <c r="B1917" t="s">
        <v>1408</v>
      </c>
      <c r="C1917" t="s">
        <v>1077</v>
      </c>
      <c r="D1917">
        <v>3730524</v>
      </c>
      <c r="E1917" t="s">
        <v>166</v>
      </c>
      <c r="F1917" t="s">
        <v>166</v>
      </c>
      <c r="H1917" s="507">
        <v>40250</v>
      </c>
      <c r="I1917" t="s">
        <v>254</v>
      </c>
      <c r="J1917">
        <v>-13</v>
      </c>
      <c r="K1917" t="s">
        <v>168</v>
      </c>
      <c r="M1917" t="s">
        <v>175</v>
      </c>
      <c r="N1917">
        <v>4370002</v>
      </c>
      <c r="O1917" t="s">
        <v>2769</v>
      </c>
      <c r="P1917" s="507">
        <v>44807</v>
      </c>
      <c r="Q1917" t="s">
        <v>187</v>
      </c>
      <c r="R1917" s="507">
        <v>43383</v>
      </c>
      <c r="T1917" t="s">
        <v>5765</v>
      </c>
      <c r="U1917">
        <v>620</v>
      </c>
      <c r="X1917">
        <v>6</v>
      </c>
      <c r="Y1917" t="s">
        <v>259</v>
      </c>
      <c r="AB1917" s="507">
        <v>44378</v>
      </c>
      <c r="AC1917" t="s">
        <v>177</v>
      </c>
      <c r="AD1917" t="s">
        <v>11931</v>
      </c>
      <c r="AE1917">
        <v>37270</v>
      </c>
      <c r="AF1917" t="s">
        <v>13104</v>
      </c>
      <c r="AI1917">
        <v>615381449</v>
      </c>
      <c r="AK1917" t="s">
        <v>7661</v>
      </c>
      <c r="AL1917">
        <v>0</v>
      </c>
      <c r="AM1917">
        <v>0</v>
      </c>
    </row>
    <row r="1918" spans="1:39" customFormat="1" ht="12.75">
      <c r="A1918">
        <v>9463887</v>
      </c>
      <c r="B1918" t="s">
        <v>8823</v>
      </c>
      <c r="C1918" t="s">
        <v>3575</v>
      </c>
      <c r="D1918">
        <v>9463887</v>
      </c>
      <c r="E1918" t="s">
        <v>166</v>
      </c>
      <c r="H1918" s="507">
        <v>41900</v>
      </c>
      <c r="I1918" t="s">
        <v>169</v>
      </c>
      <c r="J1918">
        <v>-9</v>
      </c>
      <c r="K1918" t="s">
        <v>8</v>
      </c>
      <c r="M1918" t="s">
        <v>246</v>
      </c>
      <c r="N1918">
        <v>8940926</v>
      </c>
      <c r="O1918" t="s">
        <v>5768</v>
      </c>
      <c r="P1918" s="507">
        <v>44810</v>
      </c>
      <c r="Q1918" t="s">
        <v>187</v>
      </c>
      <c r="R1918" s="507">
        <v>44810</v>
      </c>
      <c r="T1918" t="s">
        <v>5765</v>
      </c>
      <c r="U1918">
        <v>500</v>
      </c>
      <c r="X1918">
        <v>5</v>
      </c>
      <c r="Y1918" t="s">
        <v>259</v>
      </c>
      <c r="AC1918" t="s">
        <v>177</v>
      </c>
      <c r="AD1918" t="s">
        <v>10047</v>
      </c>
      <c r="AE1918">
        <v>94420</v>
      </c>
      <c r="AF1918" t="s">
        <v>13105</v>
      </c>
      <c r="AJ1918">
        <v>618738165</v>
      </c>
      <c r="AK1918" t="s">
        <v>8824</v>
      </c>
      <c r="AL1918">
        <v>0</v>
      </c>
      <c r="AM1918">
        <v>0</v>
      </c>
    </row>
    <row r="1919" spans="1:39" customFormat="1" ht="12.75">
      <c r="A1919">
        <v>5318425</v>
      </c>
      <c r="B1919" t="s">
        <v>1409</v>
      </c>
      <c r="C1919" t="s">
        <v>1748</v>
      </c>
      <c r="D1919">
        <v>5318425</v>
      </c>
      <c r="E1919" t="s">
        <v>166</v>
      </c>
      <c r="F1919" t="s">
        <v>166</v>
      </c>
      <c r="H1919" s="507">
        <v>25443</v>
      </c>
      <c r="I1919" t="s">
        <v>367</v>
      </c>
      <c r="J1919">
        <v>-60</v>
      </c>
      <c r="K1919" t="s">
        <v>8</v>
      </c>
      <c r="M1919" t="s">
        <v>2155</v>
      </c>
      <c r="N1919">
        <v>12530099</v>
      </c>
      <c r="O1919" t="s">
        <v>6268</v>
      </c>
      <c r="P1919" s="507">
        <v>44796</v>
      </c>
      <c r="Q1919" t="s">
        <v>187</v>
      </c>
      <c r="R1919" s="507">
        <v>37902</v>
      </c>
      <c r="S1919" s="507">
        <v>44769</v>
      </c>
      <c r="T1919" t="s">
        <v>181</v>
      </c>
      <c r="U1919">
        <v>918</v>
      </c>
      <c r="X1919">
        <v>9</v>
      </c>
      <c r="Y1919" t="s">
        <v>259</v>
      </c>
      <c r="AC1919" t="s">
        <v>177</v>
      </c>
      <c r="AD1919" t="s">
        <v>13106</v>
      </c>
      <c r="AE1919">
        <v>53400</v>
      </c>
      <c r="AF1919" t="s">
        <v>13107</v>
      </c>
      <c r="AI1919">
        <v>243060634</v>
      </c>
      <c r="AK1919" t="s">
        <v>4961</v>
      </c>
      <c r="AL1919">
        <v>0</v>
      </c>
      <c r="AM1919">
        <v>0</v>
      </c>
    </row>
    <row r="1920" spans="1:39" customFormat="1" ht="12.75">
      <c r="A1920">
        <v>4512143</v>
      </c>
      <c r="B1920" t="s">
        <v>1409</v>
      </c>
      <c r="C1920" t="s">
        <v>2445</v>
      </c>
      <c r="D1920">
        <v>4512143</v>
      </c>
      <c r="E1920" t="s">
        <v>166</v>
      </c>
      <c r="F1920" t="s">
        <v>166</v>
      </c>
      <c r="H1920" s="507">
        <v>20664</v>
      </c>
      <c r="I1920" t="s">
        <v>385</v>
      </c>
      <c r="J1920">
        <v>-70</v>
      </c>
      <c r="K1920" t="s">
        <v>8</v>
      </c>
      <c r="M1920" t="s">
        <v>2764</v>
      </c>
      <c r="N1920">
        <v>4450663</v>
      </c>
      <c r="O1920" t="s">
        <v>2772</v>
      </c>
      <c r="P1920" s="507">
        <v>44747</v>
      </c>
      <c r="Q1920" t="s">
        <v>187</v>
      </c>
      <c r="R1920" s="507">
        <v>37432</v>
      </c>
      <c r="S1920" s="507">
        <v>44248</v>
      </c>
      <c r="T1920" t="s">
        <v>7255</v>
      </c>
      <c r="U1920">
        <v>823</v>
      </c>
      <c r="X1920">
        <v>8</v>
      </c>
      <c r="Y1920" t="s">
        <v>259</v>
      </c>
      <c r="AC1920" t="s">
        <v>177</v>
      </c>
      <c r="AD1920" t="s">
        <v>10849</v>
      </c>
      <c r="AE1920">
        <v>45750</v>
      </c>
      <c r="AF1920" t="s">
        <v>13108</v>
      </c>
      <c r="AJ1920">
        <v>607413430</v>
      </c>
      <c r="AK1920" t="s">
        <v>5581</v>
      </c>
      <c r="AL1920">
        <v>0</v>
      </c>
      <c r="AM1920">
        <v>0</v>
      </c>
    </row>
    <row r="1921" spans="1:39" customFormat="1" ht="12.75">
      <c r="A1921">
        <v>5323428</v>
      </c>
      <c r="B1921" t="s">
        <v>1409</v>
      </c>
      <c r="C1921" t="s">
        <v>596</v>
      </c>
      <c r="D1921">
        <v>5323428</v>
      </c>
      <c r="E1921" t="s">
        <v>166</v>
      </c>
      <c r="F1921" t="s">
        <v>166</v>
      </c>
      <c r="H1921" s="507">
        <v>38266</v>
      </c>
      <c r="I1921" t="s">
        <v>7238</v>
      </c>
      <c r="J1921">
        <v>-19</v>
      </c>
      <c r="K1921" t="s">
        <v>8</v>
      </c>
      <c r="M1921" t="s">
        <v>2152</v>
      </c>
      <c r="N1921">
        <v>12720104</v>
      </c>
      <c r="O1921" t="s">
        <v>2160</v>
      </c>
      <c r="P1921" s="507">
        <v>44755</v>
      </c>
      <c r="Q1921" t="s">
        <v>187</v>
      </c>
      <c r="R1921" s="507">
        <v>40913</v>
      </c>
      <c r="T1921" t="s">
        <v>5765</v>
      </c>
      <c r="U1921">
        <v>1745</v>
      </c>
      <c r="V1921" t="s">
        <v>172</v>
      </c>
      <c r="W1921">
        <v>180</v>
      </c>
      <c r="X1921" t="s">
        <v>173</v>
      </c>
      <c r="Y1921" t="s">
        <v>259</v>
      </c>
      <c r="AB1921" s="507">
        <v>44743</v>
      </c>
      <c r="AC1921" t="s">
        <v>177</v>
      </c>
      <c r="AD1921" t="s">
        <v>10697</v>
      </c>
      <c r="AE1921">
        <v>53950</v>
      </c>
      <c r="AF1921" t="s">
        <v>13109</v>
      </c>
      <c r="AJ1921">
        <v>783019624</v>
      </c>
      <c r="AK1921" t="s">
        <v>8261</v>
      </c>
      <c r="AL1921">
        <v>0</v>
      </c>
      <c r="AM1921">
        <v>0</v>
      </c>
    </row>
    <row r="1922" spans="1:39" customFormat="1" ht="12.75">
      <c r="A1922">
        <v>7889926</v>
      </c>
      <c r="B1922" t="s">
        <v>1409</v>
      </c>
      <c r="C1922" t="s">
        <v>495</v>
      </c>
      <c r="D1922">
        <v>7889926</v>
      </c>
      <c r="E1922" t="s">
        <v>169</v>
      </c>
      <c r="H1922" s="507">
        <v>41264</v>
      </c>
      <c r="I1922" t="s">
        <v>245</v>
      </c>
      <c r="J1922">
        <v>-11</v>
      </c>
      <c r="K1922" t="s">
        <v>8</v>
      </c>
      <c r="M1922" t="s">
        <v>238</v>
      </c>
      <c r="N1922">
        <v>8780108</v>
      </c>
      <c r="O1922" t="s">
        <v>571</v>
      </c>
      <c r="P1922" s="507">
        <v>44813</v>
      </c>
      <c r="Q1922" t="s">
        <v>187</v>
      </c>
      <c r="R1922" s="507">
        <v>44813</v>
      </c>
      <c r="T1922" t="s">
        <v>5765</v>
      </c>
      <c r="U1922">
        <v>500</v>
      </c>
      <c r="X1922">
        <v>5</v>
      </c>
      <c r="Y1922" t="s">
        <v>259</v>
      </c>
      <c r="AC1922" t="s">
        <v>177</v>
      </c>
      <c r="AD1922" t="s">
        <v>5853</v>
      </c>
      <c r="AE1922">
        <v>78300</v>
      </c>
      <c r="AF1922" t="s">
        <v>13110</v>
      </c>
      <c r="AJ1922">
        <v>683369111</v>
      </c>
      <c r="AK1922" t="s">
        <v>8825</v>
      </c>
      <c r="AL1922">
        <v>0</v>
      </c>
      <c r="AM1922">
        <v>0</v>
      </c>
    </row>
    <row r="1923" spans="1:39" customFormat="1" ht="12.75">
      <c r="A1923">
        <v>4530144</v>
      </c>
      <c r="B1923" t="s">
        <v>1409</v>
      </c>
      <c r="C1923" t="s">
        <v>683</v>
      </c>
      <c r="D1923">
        <v>4530144</v>
      </c>
      <c r="E1923" t="s">
        <v>169</v>
      </c>
      <c r="F1923" t="s">
        <v>166</v>
      </c>
      <c r="H1923" s="507">
        <v>41242</v>
      </c>
      <c r="I1923" t="s">
        <v>245</v>
      </c>
      <c r="J1923">
        <v>-11</v>
      </c>
      <c r="K1923" t="s">
        <v>8</v>
      </c>
      <c r="M1923" t="s">
        <v>2764</v>
      </c>
      <c r="N1923">
        <v>4450410</v>
      </c>
      <c r="O1923" t="s">
        <v>3462</v>
      </c>
      <c r="P1923" s="507">
        <v>44831</v>
      </c>
      <c r="Q1923" t="s">
        <v>187</v>
      </c>
      <c r="R1923" s="507">
        <v>43389</v>
      </c>
      <c r="T1923" t="s">
        <v>5765</v>
      </c>
      <c r="U1923">
        <v>500</v>
      </c>
      <c r="X1923">
        <v>5</v>
      </c>
      <c r="Y1923" t="s">
        <v>259</v>
      </c>
      <c r="AC1923" t="s">
        <v>177</v>
      </c>
      <c r="AD1923" t="s">
        <v>9989</v>
      </c>
      <c r="AE1923">
        <v>45160</v>
      </c>
      <c r="AF1923" t="s">
        <v>13111</v>
      </c>
      <c r="AI1923">
        <v>951869356</v>
      </c>
      <c r="AJ1923">
        <v>782890220</v>
      </c>
      <c r="AK1923" t="s">
        <v>5582</v>
      </c>
      <c r="AL1923">
        <v>0</v>
      </c>
      <c r="AM1923">
        <v>0</v>
      </c>
    </row>
    <row r="1924" spans="1:39" customFormat="1" ht="12.75">
      <c r="A1924">
        <v>9462773</v>
      </c>
      <c r="B1924" t="s">
        <v>7662</v>
      </c>
      <c r="C1924" t="s">
        <v>7663</v>
      </c>
      <c r="D1924">
        <v>9462773</v>
      </c>
      <c r="E1924" t="s">
        <v>166</v>
      </c>
      <c r="F1924" t="s">
        <v>166</v>
      </c>
      <c r="H1924" s="507">
        <v>41318</v>
      </c>
      <c r="I1924" t="s">
        <v>251</v>
      </c>
      <c r="J1924">
        <v>-10</v>
      </c>
      <c r="K1924" t="s">
        <v>8</v>
      </c>
      <c r="M1924" t="s">
        <v>246</v>
      </c>
      <c r="N1924">
        <v>8940121</v>
      </c>
      <c r="O1924" t="s">
        <v>7307</v>
      </c>
      <c r="P1924" s="507">
        <v>44810</v>
      </c>
      <c r="Q1924" t="s">
        <v>187</v>
      </c>
      <c r="R1924" s="507">
        <v>44533</v>
      </c>
      <c r="T1924" t="s">
        <v>5765</v>
      </c>
      <c r="U1924">
        <v>500</v>
      </c>
      <c r="X1924">
        <v>5</v>
      </c>
      <c r="Y1924" t="s">
        <v>259</v>
      </c>
      <c r="AC1924" t="s">
        <v>177</v>
      </c>
      <c r="AD1924" t="s">
        <v>13112</v>
      </c>
      <c r="AE1924">
        <v>94110</v>
      </c>
      <c r="AF1924" t="s">
        <v>13113</v>
      </c>
      <c r="AJ1924">
        <v>614140935</v>
      </c>
      <c r="AK1924" t="s">
        <v>7664</v>
      </c>
      <c r="AL1924">
        <v>1</v>
      </c>
      <c r="AM1924">
        <v>0</v>
      </c>
    </row>
    <row r="1925" spans="1:39" customFormat="1" ht="12.75">
      <c r="A1925">
        <v>2812026</v>
      </c>
      <c r="B1925" t="s">
        <v>1410</v>
      </c>
      <c r="C1925" t="s">
        <v>558</v>
      </c>
      <c r="D1925">
        <v>2812026</v>
      </c>
      <c r="E1925" t="s">
        <v>166</v>
      </c>
      <c r="F1925" t="s">
        <v>166</v>
      </c>
      <c r="H1925" s="507">
        <v>36854</v>
      </c>
      <c r="I1925" t="s">
        <v>167</v>
      </c>
      <c r="J1925">
        <v>-40</v>
      </c>
      <c r="K1925" t="s">
        <v>8</v>
      </c>
      <c r="M1925" t="s">
        <v>217</v>
      </c>
      <c r="N1925">
        <v>3560020</v>
      </c>
      <c r="O1925" t="s">
        <v>3047</v>
      </c>
      <c r="P1925" s="507">
        <v>44826</v>
      </c>
      <c r="Q1925" t="s">
        <v>187</v>
      </c>
      <c r="R1925" s="507">
        <v>40617</v>
      </c>
      <c r="S1925" s="507">
        <v>44529</v>
      </c>
      <c r="T1925" t="s">
        <v>7255</v>
      </c>
      <c r="U1925">
        <v>1096</v>
      </c>
      <c r="X1925">
        <v>10</v>
      </c>
      <c r="Y1925" t="s">
        <v>259</v>
      </c>
      <c r="AB1925" s="507">
        <v>43647</v>
      </c>
      <c r="AC1925" t="s">
        <v>177</v>
      </c>
      <c r="AD1925" t="s">
        <v>13114</v>
      </c>
      <c r="AE1925">
        <v>56000</v>
      </c>
      <c r="AF1925" t="s">
        <v>13115</v>
      </c>
      <c r="AJ1925">
        <v>629262002</v>
      </c>
      <c r="AK1925" t="s">
        <v>7665</v>
      </c>
      <c r="AL1925">
        <v>0</v>
      </c>
      <c r="AM1925">
        <v>0</v>
      </c>
    </row>
    <row r="1926" spans="1:39" customFormat="1" ht="12.75">
      <c r="A1926">
        <v>7918219</v>
      </c>
      <c r="B1926" t="s">
        <v>1411</v>
      </c>
      <c r="C1926" t="s">
        <v>274</v>
      </c>
      <c r="D1926">
        <v>7918219</v>
      </c>
      <c r="E1926" t="s">
        <v>166</v>
      </c>
      <c r="F1926" t="s">
        <v>166</v>
      </c>
      <c r="H1926" s="507">
        <v>37153</v>
      </c>
      <c r="I1926" t="s">
        <v>167</v>
      </c>
      <c r="J1926">
        <v>-40</v>
      </c>
      <c r="K1926" t="s">
        <v>168</v>
      </c>
      <c r="M1926" t="s">
        <v>236</v>
      </c>
      <c r="N1926">
        <v>12490073</v>
      </c>
      <c r="O1926" t="s">
        <v>8153</v>
      </c>
      <c r="P1926" s="507">
        <v>44783</v>
      </c>
      <c r="Q1926" t="s">
        <v>187</v>
      </c>
      <c r="R1926" s="507">
        <v>39757</v>
      </c>
      <c r="S1926" s="507">
        <v>43999</v>
      </c>
      <c r="T1926" t="s">
        <v>7255</v>
      </c>
      <c r="U1926">
        <v>2481</v>
      </c>
      <c r="V1926" t="s">
        <v>172</v>
      </c>
      <c r="W1926">
        <v>248</v>
      </c>
      <c r="X1926" t="s">
        <v>173</v>
      </c>
      <c r="Y1926" t="s">
        <v>259</v>
      </c>
      <c r="AB1926" s="507">
        <v>44013</v>
      </c>
      <c r="AC1926" t="s">
        <v>177</v>
      </c>
      <c r="AD1926" t="s">
        <v>13116</v>
      </c>
      <c r="AE1926">
        <v>79300</v>
      </c>
      <c r="AF1926" t="s">
        <v>13117</v>
      </c>
      <c r="AI1926">
        <v>636111091</v>
      </c>
      <c r="AJ1926">
        <v>632472829</v>
      </c>
      <c r="AK1926" t="s">
        <v>4962</v>
      </c>
      <c r="AL1926">
        <v>0</v>
      </c>
      <c r="AM1926">
        <v>0</v>
      </c>
    </row>
    <row r="1927" spans="1:39" customFormat="1" ht="12.75">
      <c r="A1927">
        <v>4458781</v>
      </c>
      <c r="B1927" t="s">
        <v>3770</v>
      </c>
      <c r="C1927" t="s">
        <v>1380</v>
      </c>
      <c r="D1927">
        <v>4458781</v>
      </c>
      <c r="E1927" t="s">
        <v>166</v>
      </c>
      <c r="F1927" t="s">
        <v>166</v>
      </c>
      <c r="H1927" s="507">
        <v>41631</v>
      </c>
      <c r="I1927" t="s">
        <v>251</v>
      </c>
      <c r="J1927">
        <v>-10</v>
      </c>
      <c r="K1927" t="s">
        <v>8</v>
      </c>
      <c r="M1927" t="s">
        <v>228</v>
      </c>
      <c r="N1927">
        <v>12440051</v>
      </c>
      <c r="O1927" t="s">
        <v>2171</v>
      </c>
      <c r="P1927" s="507">
        <v>44817</v>
      </c>
      <c r="Q1927" t="s">
        <v>187</v>
      </c>
      <c r="R1927" s="507">
        <v>43713</v>
      </c>
      <c r="T1927" t="s">
        <v>5765</v>
      </c>
      <c r="U1927">
        <v>500</v>
      </c>
      <c r="X1927">
        <v>5</v>
      </c>
      <c r="Y1927" t="s">
        <v>259</v>
      </c>
      <c r="AC1927" t="s">
        <v>177</v>
      </c>
      <c r="AD1927" t="s">
        <v>11137</v>
      </c>
      <c r="AE1927">
        <v>44600</v>
      </c>
      <c r="AF1927" t="s">
        <v>13118</v>
      </c>
      <c r="AJ1927">
        <v>665545294</v>
      </c>
      <c r="AK1927" t="s">
        <v>4775</v>
      </c>
      <c r="AL1927">
        <v>0</v>
      </c>
      <c r="AM1927">
        <v>0</v>
      </c>
    </row>
    <row r="1928" spans="1:39" customFormat="1" ht="12.75">
      <c r="A1928">
        <v>5320838</v>
      </c>
      <c r="B1928" t="s">
        <v>2519</v>
      </c>
      <c r="C1928" t="s">
        <v>189</v>
      </c>
      <c r="D1928">
        <v>5320838</v>
      </c>
      <c r="E1928" t="s">
        <v>166</v>
      </c>
      <c r="F1928" t="s">
        <v>166</v>
      </c>
      <c r="H1928" s="507">
        <v>37848</v>
      </c>
      <c r="I1928" t="s">
        <v>167</v>
      </c>
      <c r="J1928">
        <v>-40</v>
      </c>
      <c r="K1928" t="s">
        <v>168</v>
      </c>
      <c r="M1928" t="s">
        <v>178</v>
      </c>
      <c r="N1928">
        <v>3350021</v>
      </c>
      <c r="O1928" t="s">
        <v>3057</v>
      </c>
      <c r="P1928" s="507">
        <v>44754</v>
      </c>
      <c r="Q1928" t="s">
        <v>187</v>
      </c>
      <c r="R1928" s="507">
        <v>39386</v>
      </c>
      <c r="S1928" s="507">
        <v>44011</v>
      </c>
      <c r="T1928" t="s">
        <v>7255</v>
      </c>
      <c r="U1928">
        <v>1709</v>
      </c>
      <c r="X1928">
        <v>17</v>
      </c>
      <c r="Y1928" t="s">
        <v>259</v>
      </c>
      <c r="AB1928" s="507">
        <v>44013</v>
      </c>
      <c r="AC1928" t="s">
        <v>177</v>
      </c>
      <c r="AD1928" t="s">
        <v>11364</v>
      </c>
      <c r="AE1928">
        <v>53320</v>
      </c>
      <c r="AF1928" t="s">
        <v>13119</v>
      </c>
      <c r="AK1928" t="s">
        <v>7666</v>
      </c>
      <c r="AL1928">
        <v>0</v>
      </c>
      <c r="AM1928">
        <v>0</v>
      </c>
    </row>
    <row r="1929" spans="1:39" customFormat="1" ht="12.75">
      <c r="A1929">
        <v>4444503</v>
      </c>
      <c r="B1929" t="s">
        <v>2520</v>
      </c>
      <c r="C1929" t="s">
        <v>334</v>
      </c>
      <c r="D1929">
        <v>4444503</v>
      </c>
      <c r="E1929" t="s">
        <v>166</v>
      </c>
      <c r="F1929" t="s">
        <v>166</v>
      </c>
      <c r="H1929" s="507">
        <v>36297</v>
      </c>
      <c r="I1929" t="s">
        <v>167</v>
      </c>
      <c r="J1929">
        <v>-40</v>
      </c>
      <c r="K1929" t="s">
        <v>8</v>
      </c>
      <c r="M1929" t="s">
        <v>228</v>
      </c>
      <c r="N1929">
        <v>12440049</v>
      </c>
      <c r="O1929" t="s">
        <v>2263</v>
      </c>
      <c r="P1929" s="507">
        <v>44803</v>
      </c>
      <c r="Q1929" t="s">
        <v>187</v>
      </c>
      <c r="R1929" s="507">
        <v>40462</v>
      </c>
      <c r="S1929" s="507">
        <v>44770</v>
      </c>
      <c r="T1929" t="s">
        <v>181</v>
      </c>
      <c r="U1929">
        <v>1208</v>
      </c>
      <c r="X1929">
        <v>12</v>
      </c>
      <c r="Y1929" t="s">
        <v>259</v>
      </c>
      <c r="AB1929" s="507">
        <v>44743</v>
      </c>
      <c r="AC1929" t="s">
        <v>177</v>
      </c>
      <c r="AD1929" t="s">
        <v>13120</v>
      </c>
      <c r="AE1929">
        <v>44500</v>
      </c>
      <c r="AF1929" t="s">
        <v>13121</v>
      </c>
      <c r="AJ1929">
        <v>750973412</v>
      </c>
      <c r="AK1929" t="s">
        <v>4963</v>
      </c>
      <c r="AL1929">
        <v>0</v>
      </c>
      <c r="AM1929">
        <v>0</v>
      </c>
    </row>
    <row r="1930" spans="1:39" customFormat="1" ht="12.75">
      <c r="A1930">
        <v>7884456</v>
      </c>
      <c r="B1930" t="s">
        <v>1412</v>
      </c>
      <c r="C1930" t="s">
        <v>3808</v>
      </c>
      <c r="D1930">
        <v>7884456</v>
      </c>
      <c r="E1930" t="s">
        <v>166</v>
      </c>
      <c r="F1930" t="s">
        <v>166</v>
      </c>
      <c r="H1930" s="507">
        <v>40590</v>
      </c>
      <c r="I1930" t="s">
        <v>267</v>
      </c>
      <c r="J1930">
        <v>-12</v>
      </c>
      <c r="K1930" t="s">
        <v>168</v>
      </c>
      <c r="M1930" t="s">
        <v>238</v>
      </c>
      <c r="N1930">
        <v>8780496</v>
      </c>
      <c r="O1930" t="s">
        <v>270</v>
      </c>
      <c r="P1930" s="507">
        <v>44798</v>
      </c>
      <c r="Q1930" t="s">
        <v>187</v>
      </c>
      <c r="R1930" s="507">
        <v>43747</v>
      </c>
      <c r="T1930" t="s">
        <v>5765</v>
      </c>
      <c r="U1930">
        <v>701</v>
      </c>
      <c r="X1930">
        <v>7</v>
      </c>
      <c r="Y1930" t="s">
        <v>259</v>
      </c>
      <c r="AC1930" t="s">
        <v>177</v>
      </c>
      <c r="AD1930" t="s">
        <v>11205</v>
      </c>
      <c r="AE1930">
        <v>78990</v>
      </c>
      <c r="AK1930" t="s">
        <v>5758</v>
      </c>
      <c r="AL1930">
        <v>0</v>
      </c>
      <c r="AM1930">
        <v>0</v>
      </c>
    </row>
    <row r="1931" spans="1:39" customFormat="1" ht="12.75">
      <c r="A1931">
        <v>4463759</v>
      </c>
      <c r="B1931" t="s">
        <v>1412</v>
      </c>
      <c r="C1931" t="s">
        <v>9505</v>
      </c>
      <c r="D1931">
        <v>4463759</v>
      </c>
      <c r="E1931" t="s">
        <v>166</v>
      </c>
      <c r="H1931" s="507">
        <v>42286</v>
      </c>
      <c r="I1931" t="s">
        <v>169</v>
      </c>
      <c r="J1931">
        <v>-9</v>
      </c>
      <c r="K1931" t="s">
        <v>8</v>
      </c>
      <c r="M1931" t="s">
        <v>228</v>
      </c>
      <c r="N1931">
        <v>12440151</v>
      </c>
      <c r="O1931" t="s">
        <v>2246</v>
      </c>
      <c r="P1931" s="507">
        <v>44825</v>
      </c>
      <c r="Q1931" t="s">
        <v>187</v>
      </c>
      <c r="R1931" s="507">
        <v>44825</v>
      </c>
      <c r="S1931" s="507">
        <v>44824</v>
      </c>
      <c r="T1931" t="s">
        <v>181</v>
      </c>
      <c r="U1931">
        <v>500</v>
      </c>
      <c r="X1931">
        <v>5</v>
      </c>
      <c r="Y1931" t="s">
        <v>259</v>
      </c>
      <c r="AC1931" t="s">
        <v>177</v>
      </c>
      <c r="AD1931" t="s">
        <v>13122</v>
      </c>
      <c r="AE1931">
        <v>44390</v>
      </c>
      <c r="AF1931" t="s">
        <v>13123</v>
      </c>
      <c r="AJ1931">
        <v>682276049</v>
      </c>
      <c r="AK1931" t="s">
        <v>9506</v>
      </c>
      <c r="AL1931">
        <v>0</v>
      </c>
      <c r="AM1931">
        <v>0</v>
      </c>
    </row>
    <row r="1932" spans="1:39" customFormat="1" ht="12.75">
      <c r="A1932">
        <v>9463749</v>
      </c>
      <c r="B1932" t="s">
        <v>1413</v>
      </c>
      <c r="C1932" t="s">
        <v>3847</v>
      </c>
      <c r="D1932">
        <v>9463749</v>
      </c>
      <c r="E1932" t="s">
        <v>169</v>
      </c>
      <c r="H1932" s="507">
        <v>41316</v>
      </c>
      <c r="I1932" t="s">
        <v>251</v>
      </c>
      <c r="J1932">
        <v>-10</v>
      </c>
      <c r="K1932" t="s">
        <v>8</v>
      </c>
      <c r="M1932" t="s">
        <v>246</v>
      </c>
      <c r="N1932">
        <v>8940073</v>
      </c>
      <c r="O1932" t="s">
        <v>258</v>
      </c>
      <c r="P1932" s="507">
        <v>44748</v>
      </c>
      <c r="Q1932" t="s">
        <v>187</v>
      </c>
      <c r="R1932" s="507">
        <v>44748</v>
      </c>
      <c r="T1932" t="s">
        <v>5765</v>
      </c>
      <c r="U1932">
        <v>500</v>
      </c>
      <c r="X1932">
        <v>5</v>
      </c>
      <c r="Y1932" t="s">
        <v>259</v>
      </c>
      <c r="AC1932" t="s">
        <v>177</v>
      </c>
      <c r="AD1932" t="s">
        <v>10262</v>
      </c>
      <c r="AE1932">
        <v>94120</v>
      </c>
      <c r="AF1932" t="s">
        <v>13124</v>
      </c>
      <c r="AI1932" t="s">
        <v>7667</v>
      </c>
      <c r="AJ1932" t="s">
        <v>7668</v>
      </c>
      <c r="AK1932" t="s">
        <v>7669</v>
      </c>
      <c r="AL1932">
        <v>0</v>
      </c>
      <c r="AM1932">
        <v>0</v>
      </c>
    </row>
    <row r="1933" spans="1:39" customFormat="1" ht="12.75">
      <c r="A1933">
        <v>9463770</v>
      </c>
      <c r="B1933" t="s">
        <v>1413</v>
      </c>
      <c r="C1933" t="s">
        <v>887</v>
      </c>
      <c r="D1933">
        <v>9463770</v>
      </c>
      <c r="E1933" t="s">
        <v>169</v>
      </c>
      <c r="H1933" s="507">
        <v>41316</v>
      </c>
      <c r="I1933" t="s">
        <v>251</v>
      </c>
      <c r="J1933">
        <v>-10</v>
      </c>
      <c r="K1933" t="s">
        <v>8</v>
      </c>
      <c r="M1933" t="s">
        <v>246</v>
      </c>
      <c r="N1933">
        <v>8940073</v>
      </c>
      <c r="O1933" t="s">
        <v>258</v>
      </c>
      <c r="P1933" s="507">
        <v>44778</v>
      </c>
      <c r="Q1933" t="s">
        <v>187</v>
      </c>
      <c r="R1933" s="507">
        <v>44778</v>
      </c>
      <c r="T1933" t="s">
        <v>5765</v>
      </c>
      <c r="U1933">
        <v>500</v>
      </c>
      <c r="X1933">
        <v>5</v>
      </c>
      <c r="Y1933" t="s">
        <v>259</v>
      </c>
      <c r="AC1933" t="s">
        <v>177</v>
      </c>
      <c r="AD1933" t="s">
        <v>10262</v>
      </c>
      <c r="AE1933">
        <v>94120</v>
      </c>
      <c r="AF1933" t="s">
        <v>13124</v>
      </c>
      <c r="AJ1933">
        <v>616196237</v>
      </c>
      <c r="AK1933" t="s">
        <v>7669</v>
      </c>
      <c r="AL1933">
        <v>0</v>
      </c>
      <c r="AM1933">
        <v>0</v>
      </c>
    </row>
    <row r="1934" spans="1:39" customFormat="1" ht="12.75">
      <c r="A1934">
        <v>7226268</v>
      </c>
      <c r="B1934" t="s">
        <v>2521</v>
      </c>
      <c r="C1934" t="s">
        <v>334</v>
      </c>
      <c r="D1934">
        <v>7226268</v>
      </c>
      <c r="E1934" t="s">
        <v>169</v>
      </c>
      <c r="H1934" s="507">
        <v>41733</v>
      </c>
      <c r="I1934" t="s">
        <v>169</v>
      </c>
      <c r="J1934">
        <v>-9</v>
      </c>
      <c r="K1934" t="s">
        <v>8</v>
      </c>
      <c r="M1934" t="s">
        <v>2152</v>
      </c>
      <c r="N1934">
        <v>12720104</v>
      </c>
      <c r="O1934" t="s">
        <v>2160</v>
      </c>
      <c r="P1934" s="507">
        <v>44755</v>
      </c>
      <c r="Q1934" t="s">
        <v>187</v>
      </c>
      <c r="R1934" s="507">
        <v>44755</v>
      </c>
      <c r="T1934" t="s">
        <v>5765</v>
      </c>
      <c r="U1934">
        <v>500</v>
      </c>
      <c r="X1934">
        <v>5</v>
      </c>
      <c r="Y1934" t="s">
        <v>259</v>
      </c>
      <c r="AC1934" t="s">
        <v>177</v>
      </c>
      <c r="AD1934" t="s">
        <v>10438</v>
      </c>
      <c r="AE1934">
        <v>72000</v>
      </c>
      <c r="AF1934" t="s">
        <v>13125</v>
      </c>
      <c r="AJ1934">
        <v>673314963</v>
      </c>
      <c r="AK1934" t="s">
        <v>8262</v>
      </c>
      <c r="AL1934">
        <v>0</v>
      </c>
      <c r="AM1934">
        <v>0</v>
      </c>
    </row>
    <row r="1935" spans="1:39" customFormat="1" ht="12.75">
      <c r="A1935">
        <v>7216436</v>
      </c>
      <c r="B1935" t="s">
        <v>2521</v>
      </c>
      <c r="C1935" t="s">
        <v>365</v>
      </c>
      <c r="D1935">
        <v>7216436</v>
      </c>
      <c r="E1935" t="s">
        <v>166</v>
      </c>
      <c r="F1935" t="s">
        <v>166</v>
      </c>
      <c r="H1935" s="507">
        <v>38336</v>
      </c>
      <c r="I1935" t="s">
        <v>7238</v>
      </c>
      <c r="J1935">
        <v>-19</v>
      </c>
      <c r="K1935" t="s">
        <v>168</v>
      </c>
      <c r="M1935" t="s">
        <v>2152</v>
      </c>
      <c r="N1935">
        <v>12720104</v>
      </c>
      <c r="O1935" t="s">
        <v>2160</v>
      </c>
      <c r="P1935" s="507">
        <v>44748</v>
      </c>
      <c r="Q1935" t="s">
        <v>187</v>
      </c>
      <c r="R1935" s="507">
        <v>40589</v>
      </c>
      <c r="T1935" t="s">
        <v>5765</v>
      </c>
      <c r="U1935">
        <v>2053</v>
      </c>
      <c r="V1935" t="s">
        <v>172</v>
      </c>
      <c r="W1935">
        <v>953</v>
      </c>
      <c r="X1935" t="s">
        <v>173</v>
      </c>
      <c r="Y1935" t="s">
        <v>259</v>
      </c>
      <c r="AC1935" t="s">
        <v>177</v>
      </c>
      <c r="AD1935" t="s">
        <v>2882</v>
      </c>
      <c r="AE1935">
        <v>72470</v>
      </c>
      <c r="AF1935" t="s">
        <v>13126</v>
      </c>
      <c r="AJ1935">
        <v>768236223</v>
      </c>
      <c r="AK1935" t="s">
        <v>8263</v>
      </c>
      <c r="AL1935">
        <v>0</v>
      </c>
      <c r="AM1935">
        <v>0</v>
      </c>
    </row>
    <row r="1936" spans="1:39" customFormat="1" ht="12.75">
      <c r="A1936">
        <v>723759</v>
      </c>
      <c r="B1936" t="s">
        <v>2521</v>
      </c>
      <c r="C1936" t="s">
        <v>1112</v>
      </c>
      <c r="D1936">
        <v>723759</v>
      </c>
      <c r="E1936" t="s">
        <v>166</v>
      </c>
      <c r="F1936" t="s">
        <v>166</v>
      </c>
      <c r="H1936" s="507">
        <v>27382</v>
      </c>
      <c r="I1936" t="s">
        <v>192</v>
      </c>
      <c r="J1936">
        <v>-50</v>
      </c>
      <c r="K1936" t="s">
        <v>168</v>
      </c>
      <c r="M1936" t="s">
        <v>2152</v>
      </c>
      <c r="N1936">
        <v>12720104</v>
      </c>
      <c r="O1936" t="s">
        <v>2160</v>
      </c>
      <c r="P1936" s="507">
        <v>44748</v>
      </c>
      <c r="Q1936" t="s">
        <v>187</v>
      </c>
      <c r="R1936" s="507">
        <v>37432</v>
      </c>
      <c r="S1936" s="507">
        <v>44434</v>
      </c>
      <c r="T1936" t="s">
        <v>7255</v>
      </c>
      <c r="U1936">
        <v>1916</v>
      </c>
      <c r="X1936">
        <v>19</v>
      </c>
      <c r="Y1936" t="s">
        <v>259</v>
      </c>
      <c r="AC1936" t="s">
        <v>177</v>
      </c>
      <c r="AD1936" t="s">
        <v>2882</v>
      </c>
      <c r="AE1936">
        <v>72470</v>
      </c>
      <c r="AF1936" t="s">
        <v>13126</v>
      </c>
      <c r="AJ1936">
        <v>611229328</v>
      </c>
      <c r="AK1936" t="s">
        <v>6811</v>
      </c>
      <c r="AL1936">
        <v>0</v>
      </c>
      <c r="AM1936">
        <v>0</v>
      </c>
    </row>
    <row r="1937" spans="1:39" customFormat="1" ht="12.75">
      <c r="A1937">
        <v>228066</v>
      </c>
      <c r="B1937" t="s">
        <v>3138</v>
      </c>
      <c r="C1937" t="s">
        <v>290</v>
      </c>
      <c r="D1937">
        <v>228066</v>
      </c>
      <c r="E1937" t="s">
        <v>166</v>
      </c>
      <c r="F1937" t="s">
        <v>166</v>
      </c>
      <c r="H1937" s="507">
        <v>26456</v>
      </c>
      <c r="I1937" t="s">
        <v>367</v>
      </c>
      <c r="J1937">
        <v>-60</v>
      </c>
      <c r="K1937" t="s">
        <v>168</v>
      </c>
      <c r="M1937" t="s">
        <v>215</v>
      </c>
      <c r="N1937">
        <v>3220064</v>
      </c>
      <c r="O1937" t="s">
        <v>3448</v>
      </c>
      <c r="P1937" s="507">
        <v>44749</v>
      </c>
      <c r="Q1937" t="s">
        <v>187</v>
      </c>
      <c r="R1937" s="507">
        <v>37432</v>
      </c>
      <c r="S1937" s="507">
        <v>44748</v>
      </c>
      <c r="T1937" t="s">
        <v>181</v>
      </c>
      <c r="U1937">
        <v>1643</v>
      </c>
      <c r="X1937">
        <v>16</v>
      </c>
      <c r="Y1937" t="s">
        <v>259</v>
      </c>
      <c r="AC1937" t="s">
        <v>177</v>
      </c>
      <c r="AD1937" t="s">
        <v>11892</v>
      </c>
      <c r="AE1937">
        <v>22200</v>
      </c>
      <c r="AF1937" t="s">
        <v>13127</v>
      </c>
      <c r="AI1937">
        <v>953644390</v>
      </c>
      <c r="AJ1937">
        <v>683901566</v>
      </c>
      <c r="AK1937" t="s">
        <v>5317</v>
      </c>
      <c r="AL1937">
        <v>0</v>
      </c>
      <c r="AM1937">
        <v>0</v>
      </c>
    </row>
    <row r="1938" spans="1:39" customFormat="1" ht="12.75">
      <c r="A1938">
        <v>9150683</v>
      </c>
      <c r="B1938" t="s">
        <v>1415</v>
      </c>
      <c r="C1938" t="s">
        <v>7670</v>
      </c>
      <c r="D1938">
        <v>9150683</v>
      </c>
      <c r="E1938" t="s">
        <v>166</v>
      </c>
      <c r="F1938" t="s">
        <v>166</v>
      </c>
      <c r="H1938" s="507">
        <v>41702</v>
      </c>
      <c r="I1938" t="s">
        <v>169</v>
      </c>
      <c r="J1938">
        <v>-9</v>
      </c>
      <c r="K1938" t="s">
        <v>8</v>
      </c>
      <c r="M1938" t="s">
        <v>275</v>
      </c>
      <c r="N1938">
        <v>8910861</v>
      </c>
      <c r="O1938" t="s">
        <v>3563</v>
      </c>
      <c r="P1938" s="507">
        <v>44817</v>
      </c>
      <c r="Q1938" t="s">
        <v>187</v>
      </c>
      <c r="R1938" s="507">
        <v>44475</v>
      </c>
      <c r="T1938" t="s">
        <v>5765</v>
      </c>
      <c r="U1938">
        <v>500</v>
      </c>
      <c r="X1938">
        <v>5</v>
      </c>
      <c r="Y1938" t="s">
        <v>259</v>
      </c>
      <c r="AC1938" t="s">
        <v>177</v>
      </c>
      <c r="AD1938" t="s">
        <v>11279</v>
      </c>
      <c r="AE1938">
        <v>91430</v>
      </c>
      <c r="AF1938" t="s">
        <v>13128</v>
      </c>
      <c r="AK1938" t="s">
        <v>7671</v>
      </c>
      <c r="AL1938">
        <v>0</v>
      </c>
      <c r="AM1938">
        <v>0</v>
      </c>
    </row>
    <row r="1939" spans="1:39" customFormat="1" ht="12.75">
      <c r="A1939">
        <v>4528614</v>
      </c>
      <c r="B1939" t="s">
        <v>1415</v>
      </c>
      <c r="C1939" t="s">
        <v>361</v>
      </c>
      <c r="D1939">
        <v>4528614</v>
      </c>
      <c r="E1939" t="s">
        <v>169</v>
      </c>
      <c r="F1939" t="s">
        <v>166</v>
      </c>
      <c r="H1939" s="507">
        <v>41156</v>
      </c>
      <c r="I1939" t="s">
        <v>245</v>
      </c>
      <c r="J1939">
        <v>-11</v>
      </c>
      <c r="K1939" t="s">
        <v>168</v>
      </c>
      <c r="M1939" t="s">
        <v>2764</v>
      </c>
      <c r="N1939">
        <v>4450410</v>
      </c>
      <c r="O1939" t="s">
        <v>3462</v>
      </c>
      <c r="P1939" s="507">
        <v>44806</v>
      </c>
      <c r="Q1939" t="s">
        <v>187</v>
      </c>
      <c r="R1939" s="507">
        <v>42684</v>
      </c>
      <c r="T1939" t="s">
        <v>5765</v>
      </c>
      <c r="U1939">
        <v>501</v>
      </c>
      <c r="X1939">
        <v>5</v>
      </c>
      <c r="Y1939" t="s">
        <v>259</v>
      </c>
      <c r="AC1939" t="s">
        <v>177</v>
      </c>
      <c r="AD1939" t="s">
        <v>10015</v>
      </c>
      <c r="AE1939">
        <v>45100</v>
      </c>
      <c r="AF1939" t="s">
        <v>13129</v>
      </c>
      <c r="AK1939" t="s">
        <v>5758</v>
      </c>
      <c r="AL1939">
        <v>0</v>
      </c>
      <c r="AM1939">
        <v>0</v>
      </c>
    </row>
    <row r="1940" spans="1:39" customFormat="1" ht="12.75">
      <c r="A1940">
        <v>3539995</v>
      </c>
      <c r="B1940" t="s">
        <v>3911</v>
      </c>
      <c r="C1940" t="s">
        <v>430</v>
      </c>
      <c r="D1940">
        <v>3539995</v>
      </c>
      <c r="E1940" t="s">
        <v>169</v>
      </c>
      <c r="F1940" t="s">
        <v>169</v>
      </c>
      <c r="H1940" s="507">
        <v>42461</v>
      </c>
      <c r="I1940" t="s">
        <v>169</v>
      </c>
      <c r="J1940">
        <v>-9</v>
      </c>
      <c r="K1940" t="s">
        <v>8</v>
      </c>
      <c r="M1940" t="s">
        <v>178</v>
      </c>
      <c r="N1940">
        <v>3350227</v>
      </c>
      <c r="O1940" t="s">
        <v>3056</v>
      </c>
      <c r="P1940" s="507">
        <v>44825</v>
      </c>
      <c r="Q1940" t="s">
        <v>187</v>
      </c>
      <c r="R1940" s="507">
        <v>44097</v>
      </c>
      <c r="T1940" t="s">
        <v>5765</v>
      </c>
      <c r="U1940">
        <v>500</v>
      </c>
      <c r="X1940">
        <v>5</v>
      </c>
      <c r="Y1940" t="s">
        <v>259</v>
      </c>
      <c r="AC1940" t="s">
        <v>177</v>
      </c>
      <c r="AD1940" t="s">
        <v>11177</v>
      </c>
      <c r="AE1940">
        <v>35780</v>
      </c>
      <c r="AF1940" t="s">
        <v>13130</v>
      </c>
      <c r="AJ1940">
        <v>675086298</v>
      </c>
      <c r="AK1940" t="s">
        <v>5318</v>
      </c>
      <c r="AL1940">
        <v>0</v>
      </c>
      <c r="AM1940">
        <v>0</v>
      </c>
    </row>
    <row r="1941" spans="1:39" customFormat="1" ht="12.75">
      <c r="A1941">
        <v>3711711</v>
      </c>
      <c r="B1941" t="s">
        <v>2522</v>
      </c>
      <c r="C1941" t="s">
        <v>304</v>
      </c>
      <c r="D1941">
        <v>3711711</v>
      </c>
      <c r="E1941" t="s">
        <v>166</v>
      </c>
      <c r="F1941" t="s">
        <v>166</v>
      </c>
      <c r="H1941" s="507">
        <v>31559</v>
      </c>
      <c r="I1941" t="s">
        <v>167</v>
      </c>
      <c r="J1941">
        <v>-40</v>
      </c>
      <c r="K1941" t="s">
        <v>168</v>
      </c>
      <c r="M1941" t="s">
        <v>2783</v>
      </c>
      <c r="N1941">
        <v>4410612</v>
      </c>
      <c r="O1941" t="s">
        <v>2843</v>
      </c>
      <c r="P1941" s="507">
        <v>44825</v>
      </c>
      <c r="Q1941" t="s">
        <v>187</v>
      </c>
      <c r="R1941" s="507">
        <v>37432</v>
      </c>
      <c r="S1941" s="507">
        <v>44792</v>
      </c>
      <c r="T1941" t="s">
        <v>181</v>
      </c>
      <c r="U1941">
        <v>1733</v>
      </c>
      <c r="X1941">
        <v>17</v>
      </c>
      <c r="Y1941" t="s">
        <v>259</v>
      </c>
      <c r="AC1941" t="s">
        <v>177</v>
      </c>
      <c r="AD1941" t="s">
        <v>13131</v>
      </c>
      <c r="AE1941">
        <v>41120</v>
      </c>
      <c r="AF1941" t="s">
        <v>13132</v>
      </c>
      <c r="AI1941">
        <v>254421750</v>
      </c>
      <c r="AJ1941">
        <v>681443533</v>
      </c>
      <c r="AK1941" t="s">
        <v>5583</v>
      </c>
      <c r="AL1941">
        <v>0</v>
      </c>
      <c r="AM1941">
        <v>0</v>
      </c>
    </row>
    <row r="1942" spans="1:39" customFormat="1" ht="12.75">
      <c r="A1942">
        <v>91441</v>
      </c>
      <c r="B1942" t="s">
        <v>1416</v>
      </c>
      <c r="C1942" t="s">
        <v>591</v>
      </c>
      <c r="D1942">
        <v>91441</v>
      </c>
      <c r="E1942" t="s">
        <v>166</v>
      </c>
      <c r="F1942" t="s">
        <v>166</v>
      </c>
      <c r="H1942" s="507">
        <v>24326</v>
      </c>
      <c r="I1942" t="s">
        <v>367</v>
      </c>
      <c r="J1942">
        <v>-60</v>
      </c>
      <c r="K1942" t="s">
        <v>168</v>
      </c>
      <c r="M1942" t="s">
        <v>275</v>
      </c>
      <c r="N1942">
        <v>8910918</v>
      </c>
      <c r="O1942" t="s">
        <v>392</v>
      </c>
      <c r="P1942" s="507">
        <v>44818</v>
      </c>
      <c r="Q1942" t="s">
        <v>187</v>
      </c>
      <c r="R1942" s="507">
        <v>37432</v>
      </c>
      <c r="S1942" s="507">
        <v>44088</v>
      </c>
      <c r="T1942" t="s">
        <v>7255</v>
      </c>
      <c r="U1942">
        <v>1835</v>
      </c>
      <c r="X1942">
        <v>18</v>
      </c>
      <c r="Y1942" t="s">
        <v>259</v>
      </c>
      <c r="AC1942" t="s">
        <v>177</v>
      </c>
      <c r="AD1942" t="s">
        <v>13133</v>
      </c>
      <c r="AE1942">
        <v>91750</v>
      </c>
      <c r="AF1942" t="s">
        <v>13134</v>
      </c>
      <c r="AI1942">
        <v>609072085</v>
      </c>
      <c r="AJ1942">
        <v>609072085</v>
      </c>
      <c r="AK1942" t="s">
        <v>4283</v>
      </c>
      <c r="AL1942">
        <v>0</v>
      </c>
      <c r="AM1942">
        <v>0</v>
      </c>
    </row>
    <row r="1943" spans="1:39" customFormat="1" ht="12.75">
      <c r="A1943">
        <v>3538254</v>
      </c>
      <c r="B1943" t="s">
        <v>3551</v>
      </c>
      <c r="C1943" t="s">
        <v>6647</v>
      </c>
      <c r="D1943">
        <v>3538254</v>
      </c>
      <c r="E1943" t="s">
        <v>166</v>
      </c>
      <c r="F1943" t="s">
        <v>166</v>
      </c>
      <c r="H1943" s="507">
        <v>40120</v>
      </c>
      <c r="I1943" t="s">
        <v>340</v>
      </c>
      <c r="J1943">
        <v>-14</v>
      </c>
      <c r="K1943" t="s">
        <v>8</v>
      </c>
      <c r="M1943" t="s">
        <v>178</v>
      </c>
      <c r="N1943">
        <v>3350014</v>
      </c>
      <c r="O1943" t="s">
        <v>3050</v>
      </c>
      <c r="P1943" s="507">
        <v>44792</v>
      </c>
      <c r="Q1943" t="s">
        <v>187</v>
      </c>
      <c r="R1943" s="507">
        <v>43376</v>
      </c>
      <c r="T1943" t="s">
        <v>5765</v>
      </c>
      <c r="U1943">
        <v>903</v>
      </c>
      <c r="X1943">
        <v>9</v>
      </c>
      <c r="Y1943" t="s">
        <v>259</v>
      </c>
      <c r="AC1943" t="s">
        <v>177</v>
      </c>
      <c r="AD1943" t="s">
        <v>10123</v>
      </c>
      <c r="AE1943">
        <v>35000</v>
      </c>
      <c r="AF1943" t="s">
        <v>13135</v>
      </c>
      <c r="AJ1943">
        <v>662630693</v>
      </c>
      <c r="AK1943" t="s">
        <v>5319</v>
      </c>
      <c r="AL1943">
        <v>0</v>
      </c>
      <c r="AM1943">
        <v>0</v>
      </c>
    </row>
    <row r="1944" spans="1:39" customFormat="1" ht="12.75">
      <c r="A1944">
        <v>9259111</v>
      </c>
      <c r="B1944" t="s">
        <v>13136</v>
      </c>
      <c r="C1944" t="s">
        <v>1065</v>
      </c>
      <c r="D1944">
        <v>9259111</v>
      </c>
      <c r="E1944" t="s">
        <v>169</v>
      </c>
      <c r="H1944" s="507">
        <v>42400</v>
      </c>
      <c r="I1944" t="s">
        <v>169</v>
      </c>
      <c r="J1944">
        <v>-9</v>
      </c>
      <c r="K1944" t="s">
        <v>8</v>
      </c>
      <c r="M1944" t="s">
        <v>203</v>
      </c>
      <c r="N1944">
        <v>8920503</v>
      </c>
      <c r="O1944" t="s">
        <v>346</v>
      </c>
      <c r="P1944" s="507">
        <v>44833</v>
      </c>
      <c r="Q1944" t="s">
        <v>187</v>
      </c>
      <c r="R1944" s="507">
        <v>44833</v>
      </c>
      <c r="T1944" t="s">
        <v>5765</v>
      </c>
      <c r="U1944">
        <v>500</v>
      </c>
      <c r="X1944">
        <v>5</v>
      </c>
      <c r="Y1944" t="s">
        <v>259</v>
      </c>
      <c r="AC1944" t="s">
        <v>177</v>
      </c>
      <c r="AD1944" t="s">
        <v>11601</v>
      </c>
      <c r="AE1944">
        <v>92350</v>
      </c>
      <c r="AF1944" t="s">
        <v>13137</v>
      </c>
      <c r="AK1944" t="s">
        <v>13138</v>
      </c>
      <c r="AL1944">
        <v>0</v>
      </c>
      <c r="AM1944">
        <v>0</v>
      </c>
    </row>
    <row r="1945" spans="1:39" customFormat="1" ht="12.75">
      <c r="A1945">
        <v>4414951</v>
      </c>
      <c r="B1945" t="s">
        <v>2523</v>
      </c>
      <c r="C1945" t="s">
        <v>547</v>
      </c>
      <c r="D1945">
        <v>4414951</v>
      </c>
      <c r="E1945" t="s">
        <v>166</v>
      </c>
      <c r="F1945" t="s">
        <v>166</v>
      </c>
      <c r="H1945" s="507">
        <v>25616</v>
      </c>
      <c r="I1945" t="s">
        <v>367</v>
      </c>
      <c r="J1945">
        <v>-60</v>
      </c>
      <c r="K1945" t="s">
        <v>8</v>
      </c>
      <c r="M1945" t="s">
        <v>228</v>
      </c>
      <c r="N1945">
        <v>12440014</v>
      </c>
      <c r="O1945" t="s">
        <v>2296</v>
      </c>
      <c r="P1945" s="507">
        <v>44761</v>
      </c>
      <c r="Q1945" t="s">
        <v>187</v>
      </c>
      <c r="R1945" s="507">
        <v>37432</v>
      </c>
      <c r="S1945" s="507">
        <v>44061</v>
      </c>
      <c r="T1945" t="s">
        <v>7255</v>
      </c>
      <c r="U1945">
        <v>785</v>
      </c>
      <c r="X1945">
        <v>7</v>
      </c>
      <c r="Y1945" t="s">
        <v>259</v>
      </c>
      <c r="AC1945" t="s">
        <v>177</v>
      </c>
      <c r="AD1945" t="s">
        <v>13139</v>
      </c>
      <c r="AE1945">
        <v>44780</v>
      </c>
      <c r="AF1945" t="s">
        <v>13140</v>
      </c>
      <c r="AI1945">
        <v>251754335</v>
      </c>
      <c r="AJ1945">
        <v>689820813</v>
      </c>
      <c r="AK1945" t="s">
        <v>4964</v>
      </c>
      <c r="AL1945">
        <v>0</v>
      </c>
      <c r="AM1945">
        <v>0</v>
      </c>
    </row>
    <row r="1946" spans="1:39" customFormat="1" ht="12.75">
      <c r="A1946">
        <v>3537897</v>
      </c>
      <c r="B1946" t="s">
        <v>3139</v>
      </c>
      <c r="C1946" t="s">
        <v>509</v>
      </c>
      <c r="D1946">
        <v>3537897</v>
      </c>
      <c r="E1946" t="s">
        <v>166</v>
      </c>
      <c r="F1946" t="s">
        <v>166</v>
      </c>
      <c r="H1946" s="507">
        <v>40280</v>
      </c>
      <c r="I1946" t="s">
        <v>254</v>
      </c>
      <c r="J1946">
        <v>-13</v>
      </c>
      <c r="K1946" t="s">
        <v>168</v>
      </c>
      <c r="M1946" t="s">
        <v>178</v>
      </c>
      <c r="N1946">
        <v>3350016</v>
      </c>
      <c r="O1946" t="s">
        <v>220</v>
      </c>
      <c r="P1946" s="507">
        <v>44811</v>
      </c>
      <c r="Q1946" t="s">
        <v>187</v>
      </c>
      <c r="R1946" s="507">
        <v>43348</v>
      </c>
      <c r="T1946" t="s">
        <v>5765</v>
      </c>
      <c r="U1946">
        <v>787</v>
      </c>
      <c r="X1946">
        <v>7</v>
      </c>
      <c r="Y1946" t="s">
        <v>259</v>
      </c>
      <c r="AC1946" t="s">
        <v>177</v>
      </c>
      <c r="AD1946" t="s">
        <v>10553</v>
      </c>
      <c r="AE1946">
        <v>35510</v>
      </c>
      <c r="AF1946" t="s">
        <v>13141</v>
      </c>
      <c r="AJ1946">
        <v>618363506</v>
      </c>
      <c r="AK1946" t="s">
        <v>8826</v>
      </c>
      <c r="AL1946">
        <v>0</v>
      </c>
      <c r="AM1946">
        <v>0</v>
      </c>
    </row>
    <row r="1947" spans="1:39" customFormat="1" ht="12.75">
      <c r="A1947">
        <v>3734593</v>
      </c>
      <c r="B1947" t="s">
        <v>8264</v>
      </c>
      <c r="C1947" t="s">
        <v>3966</v>
      </c>
      <c r="D1947">
        <v>3734593</v>
      </c>
      <c r="E1947" t="s">
        <v>169</v>
      </c>
      <c r="H1947" s="507">
        <v>41750</v>
      </c>
      <c r="I1947" t="s">
        <v>169</v>
      </c>
      <c r="J1947">
        <v>-9</v>
      </c>
      <c r="K1947" t="s">
        <v>8</v>
      </c>
      <c r="M1947" t="s">
        <v>175</v>
      </c>
      <c r="N1947">
        <v>4370001</v>
      </c>
      <c r="O1947" t="s">
        <v>2804</v>
      </c>
      <c r="P1947" s="507">
        <v>44848</v>
      </c>
      <c r="Q1947" t="s">
        <v>187</v>
      </c>
      <c r="R1947" s="507">
        <v>44848</v>
      </c>
      <c r="T1947" t="s">
        <v>5765</v>
      </c>
      <c r="U1947">
        <v>500</v>
      </c>
      <c r="X1947">
        <v>5</v>
      </c>
      <c r="Y1947" t="s">
        <v>259</v>
      </c>
      <c r="AC1947" t="s">
        <v>177</v>
      </c>
      <c r="AD1947" t="s">
        <v>13142</v>
      </c>
      <c r="AE1947">
        <v>37540</v>
      </c>
      <c r="AF1947" t="s">
        <v>13143</v>
      </c>
      <c r="AJ1947">
        <v>698672981</v>
      </c>
      <c r="AK1947" t="s">
        <v>13144</v>
      </c>
      <c r="AL1947">
        <v>1</v>
      </c>
      <c r="AM1947">
        <v>0</v>
      </c>
    </row>
    <row r="1948" spans="1:39" customFormat="1" ht="12.75">
      <c r="A1948">
        <v>8522329</v>
      </c>
      <c r="B1948" t="s">
        <v>2524</v>
      </c>
      <c r="C1948" t="s">
        <v>1112</v>
      </c>
      <c r="D1948">
        <v>8522329</v>
      </c>
      <c r="E1948" t="s">
        <v>166</v>
      </c>
      <c r="F1948" t="s">
        <v>166</v>
      </c>
      <c r="H1948" s="507">
        <v>36053</v>
      </c>
      <c r="I1948" t="s">
        <v>167</v>
      </c>
      <c r="J1948">
        <v>-40</v>
      </c>
      <c r="K1948" t="s">
        <v>168</v>
      </c>
      <c r="M1948" t="s">
        <v>208</v>
      </c>
      <c r="N1948">
        <v>12850024</v>
      </c>
      <c r="O1948" t="s">
        <v>2184</v>
      </c>
      <c r="P1948" s="507">
        <v>44804</v>
      </c>
      <c r="Q1948" t="s">
        <v>187</v>
      </c>
      <c r="R1948" s="507">
        <v>40064</v>
      </c>
      <c r="S1948" s="507">
        <v>44077</v>
      </c>
      <c r="T1948" t="s">
        <v>7255</v>
      </c>
      <c r="U1948">
        <v>1688</v>
      </c>
      <c r="X1948">
        <v>16</v>
      </c>
      <c r="Y1948" t="s">
        <v>259</v>
      </c>
      <c r="AC1948" t="s">
        <v>177</v>
      </c>
      <c r="AD1948" t="s">
        <v>13145</v>
      </c>
      <c r="AE1948">
        <v>85170</v>
      </c>
      <c r="AF1948" t="s">
        <v>13146</v>
      </c>
      <c r="AH1948" t="s">
        <v>13147</v>
      </c>
      <c r="AJ1948">
        <v>780056548</v>
      </c>
      <c r="AK1948" t="s">
        <v>4965</v>
      </c>
      <c r="AL1948">
        <v>0</v>
      </c>
      <c r="AM1948">
        <v>0</v>
      </c>
    </row>
    <row r="1949" spans="1:39" customFormat="1" ht="12.75">
      <c r="A1949">
        <v>8527531</v>
      </c>
      <c r="B1949" t="s">
        <v>2524</v>
      </c>
      <c r="C1949" t="s">
        <v>6090</v>
      </c>
      <c r="D1949">
        <v>8527531</v>
      </c>
      <c r="E1949" t="s">
        <v>166</v>
      </c>
      <c r="F1949" t="s">
        <v>166</v>
      </c>
      <c r="H1949" s="507">
        <v>40224</v>
      </c>
      <c r="I1949" t="s">
        <v>254</v>
      </c>
      <c r="J1949">
        <v>-13</v>
      </c>
      <c r="K1949" t="s">
        <v>168</v>
      </c>
      <c r="M1949" t="s">
        <v>208</v>
      </c>
      <c r="N1949">
        <v>12850057</v>
      </c>
      <c r="O1949" t="s">
        <v>2151</v>
      </c>
      <c r="P1949" s="507">
        <v>44809</v>
      </c>
      <c r="Q1949" t="s">
        <v>187</v>
      </c>
      <c r="R1949" s="507">
        <v>42615</v>
      </c>
      <c r="T1949" t="s">
        <v>5765</v>
      </c>
      <c r="U1949">
        <v>617</v>
      </c>
      <c r="X1949">
        <v>6</v>
      </c>
      <c r="Y1949" t="s">
        <v>259</v>
      </c>
      <c r="AC1949" t="s">
        <v>177</v>
      </c>
      <c r="AD1949" t="s">
        <v>13148</v>
      </c>
      <c r="AE1949">
        <v>85600</v>
      </c>
      <c r="AF1949" t="s">
        <v>13149</v>
      </c>
      <c r="AK1949" t="s">
        <v>6385</v>
      </c>
      <c r="AL1949">
        <v>0</v>
      </c>
      <c r="AM1949">
        <v>0</v>
      </c>
    </row>
    <row r="1950" spans="1:39" customFormat="1" ht="12.75">
      <c r="A1950">
        <v>5320423</v>
      </c>
      <c r="B1950" t="s">
        <v>2525</v>
      </c>
      <c r="C1950" t="s">
        <v>1009</v>
      </c>
      <c r="D1950">
        <v>5320423</v>
      </c>
      <c r="E1950" t="s">
        <v>166</v>
      </c>
      <c r="F1950" t="s">
        <v>166</v>
      </c>
      <c r="H1950" s="507">
        <v>36181</v>
      </c>
      <c r="I1950" t="s">
        <v>167</v>
      </c>
      <c r="J1950">
        <v>-40</v>
      </c>
      <c r="K1950" t="s">
        <v>8</v>
      </c>
      <c r="M1950" t="s">
        <v>2152</v>
      </c>
      <c r="N1950">
        <v>12720023</v>
      </c>
      <c r="O1950" t="s">
        <v>2180</v>
      </c>
      <c r="P1950" s="507">
        <v>44785</v>
      </c>
      <c r="Q1950" t="s">
        <v>187</v>
      </c>
      <c r="R1950" s="507">
        <v>39198</v>
      </c>
      <c r="S1950" s="507">
        <v>44611</v>
      </c>
      <c r="T1950" t="s">
        <v>181</v>
      </c>
      <c r="U1950">
        <v>1615</v>
      </c>
      <c r="V1950" t="s">
        <v>172</v>
      </c>
      <c r="W1950">
        <v>242</v>
      </c>
      <c r="X1950" t="s">
        <v>173</v>
      </c>
      <c r="Y1950" t="s">
        <v>259</v>
      </c>
      <c r="AB1950" s="507">
        <v>44743</v>
      </c>
      <c r="AC1950" t="s">
        <v>177</v>
      </c>
      <c r="AD1950" t="s">
        <v>13150</v>
      </c>
      <c r="AE1950">
        <v>53440</v>
      </c>
      <c r="AF1950" t="s">
        <v>13151</v>
      </c>
      <c r="AI1950">
        <v>243320681</v>
      </c>
      <c r="AJ1950">
        <v>637827048</v>
      </c>
      <c r="AK1950" t="s">
        <v>4966</v>
      </c>
      <c r="AL1950">
        <v>0</v>
      </c>
      <c r="AM1950">
        <v>0</v>
      </c>
    </row>
    <row r="1951" spans="1:39" customFormat="1" ht="12.75">
      <c r="A1951">
        <v>3518745</v>
      </c>
      <c r="B1951" t="s">
        <v>2525</v>
      </c>
      <c r="C1951" t="s">
        <v>674</v>
      </c>
      <c r="D1951">
        <v>3518745</v>
      </c>
      <c r="E1951" t="s">
        <v>166</v>
      </c>
      <c r="F1951" t="s">
        <v>166</v>
      </c>
      <c r="H1951" s="507">
        <v>24741</v>
      </c>
      <c r="I1951" t="s">
        <v>367</v>
      </c>
      <c r="J1951">
        <v>-60</v>
      </c>
      <c r="K1951" t="s">
        <v>8</v>
      </c>
      <c r="M1951" t="s">
        <v>3025</v>
      </c>
      <c r="N1951">
        <v>3290029</v>
      </c>
      <c r="O1951" t="s">
        <v>3073</v>
      </c>
      <c r="P1951" s="507">
        <v>44833</v>
      </c>
      <c r="Q1951" t="s">
        <v>187</v>
      </c>
      <c r="R1951" s="507">
        <v>37432</v>
      </c>
      <c r="S1951" s="507">
        <v>44813</v>
      </c>
      <c r="T1951" t="s">
        <v>181</v>
      </c>
      <c r="U1951">
        <v>1512</v>
      </c>
      <c r="X1951">
        <v>15</v>
      </c>
      <c r="Y1951" t="s">
        <v>259</v>
      </c>
      <c r="AC1951" t="s">
        <v>177</v>
      </c>
      <c r="AD1951" t="s">
        <v>13152</v>
      </c>
      <c r="AE1951">
        <v>29630</v>
      </c>
      <c r="AF1951" t="s">
        <v>13153</v>
      </c>
      <c r="AI1951">
        <v>298673374</v>
      </c>
      <c r="AJ1951">
        <v>618833109</v>
      </c>
      <c r="AK1951" t="s">
        <v>5320</v>
      </c>
      <c r="AL1951">
        <v>0</v>
      </c>
      <c r="AM1951">
        <v>0</v>
      </c>
    </row>
    <row r="1952" spans="1:39" customFormat="1" ht="12.75">
      <c r="A1952">
        <v>3815478</v>
      </c>
      <c r="B1952" t="s">
        <v>2526</v>
      </c>
      <c r="C1952" t="s">
        <v>541</v>
      </c>
      <c r="D1952">
        <v>3815478</v>
      </c>
      <c r="E1952" t="s">
        <v>166</v>
      </c>
      <c r="F1952" t="s">
        <v>166</v>
      </c>
      <c r="H1952" s="507">
        <v>26369</v>
      </c>
      <c r="I1952" t="s">
        <v>367</v>
      </c>
      <c r="J1952">
        <v>-60</v>
      </c>
      <c r="K1952" t="s">
        <v>168</v>
      </c>
      <c r="M1952" t="s">
        <v>2764</v>
      </c>
      <c r="N1952">
        <v>4450026</v>
      </c>
      <c r="O1952" t="s">
        <v>2766</v>
      </c>
      <c r="P1952" s="507">
        <v>44748</v>
      </c>
      <c r="Q1952" t="s">
        <v>187</v>
      </c>
      <c r="R1952" s="507">
        <v>37432</v>
      </c>
      <c r="S1952" s="507">
        <v>44312</v>
      </c>
      <c r="T1952" t="s">
        <v>7255</v>
      </c>
      <c r="U1952">
        <v>1602</v>
      </c>
      <c r="X1952">
        <v>16</v>
      </c>
      <c r="Y1952" t="s">
        <v>259</v>
      </c>
      <c r="AC1952" t="s">
        <v>177</v>
      </c>
      <c r="AD1952" t="s">
        <v>10015</v>
      </c>
      <c r="AE1952">
        <v>45100</v>
      </c>
      <c r="AF1952" t="s">
        <v>13154</v>
      </c>
      <c r="AG1952" t="s">
        <v>13155</v>
      </c>
      <c r="AI1952">
        <v>626683764</v>
      </c>
      <c r="AJ1952">
        <v>626683764</v>
      </c>
      <c r="AK1952" t="s">
        <v>5600</v>
      </c>
      <c r="AL1952">
        <v>0</v>
      </c>
      <c r="AM1952">
        <v>0</v>
      </c>
    </row>
    <row r="1953" spans="1:39" customFormat="1" ht="12.75">
      <c r="A1953">
        <v>7732877</v>
      </c>
      <c r="B1953" t="s">
        <v>1417</v>
      </c>
      <c r="C1953" t="s">
        <v>945</v>
      </c>
      <c r="D1953">
        <v>7732877</v>
      </c>
      <c r="E1953" t="s">
        <v>166</v>
      </c>
      <c r="F1953" t="s">
        <v>166</v>
      </c>
      <c r="H1953" s="507">
        <v>40641</v>
      </c>
      <c r="I1953" t="s">
        <v>267</v>
      </c>
      <c r="J1953">
        <v>-12</v>
      </c>
      <c r="K1953" t="s">
        <v>168</v>
      </c>
      <c r="M1953" t="s">
        <v>206</v>
      </c>
      <c r="N1953">
        <v>8771501</v>
      </c>
      <c r="O1953" t="s">
        <v>364</v>
      </c>
      <c r="P1953" s="507">
        <v>44800</v>
      </c>
      <c r="Q1953" t="s">
        <v>187</v>
      </c>
      <c r="R1953" s="507">
        <v>43732</v>
      </c>
      <c r="T1953" t="s">
        <v>5765</v>
      </c>
      <c r="U1953">
        <v>634</v>
      </c>
      <c r="X1953">
        <v>6</v>
      </c>
      <c r="Y1953" t="s">
        <v>259</v>
      </c>
      <c r="AC1953" t="s">
        <v>177</v>
      </c>
      <c r="AD1953" t="s">
        <v>13064</v>
      </c>
      <c r="AE1953">
        <v>77170</v>
      </c>
      <c r="AF1953" t="s">
        <v>13156</v>
      </c>
      <c r="AJ1953">
        <v>770875366</v>
      </c>
      <c r="AK1953" t="s">
        <v>4284</v>
      </c>
      <c r="AL1953">
        <v>0</v>
      </c>
      <c r="AM1953">
        <v>0</v>
      </c>
    </row>
    <row r="1954" spans="1:39" customFormat="1" ht="12.75">
      <c r="A1954">
        <v>3734293</v>
      </c>
      <c r="B1954" t="s">
        <v>5969</v>
      </c>
      <c r="C1954" t="s">
        <v>860</v>
      </c>
      <c r="D1954">
        <v>3734293</v>
      </c>
      <c r="E1954" t="s">
        <v>169</v>
      </c>
      <c r="H1954" s="507">
        <v>41739</v>
      </c>
      <c r="I1954" t="s">
        <v>169</v>
      </c>
      <c r="J1954">
        <v>-9</v>
      </c>
      <c r="K1954" t="s">
        <v>8</v>
      </c>
      <c r="M1954" t="s">
        <v>175</v>
      </c>
      <c r="N1954">
        <v>4370694</v>
      </c>
      <c r="O1954" t="s">
        <v>2851</v>
      </c>
      <c r="P1954" s="507">
        <v>44829</v>
      </c>
      <c r="Q1954" t="s">
        <v>187</v>
      </c>
      <c r="R1954" s="507">
        <v>44829</v>
      </c>
      <c r="S1954" s="507">
        <v>44818</v>
      </c>
      <c r="T1954" t="s">
        <v>181</v>
      </c>
      <c r="U1954">
        <v>500</v>
      </c>
      <c r="X1954">
        <v>5</v>
      </c>
      <c r="Y1954" t="s">
        <v>259</v>
      </c>
      <c r="AC1954" t="s">
        <v>177</v>
      </c>
      <c r="AD1954" t="s">
        <v>10215</v>
      </c>
      <c r="AE1954">
        <v>37320</v>
      </c>
      <c r="AF1954" t="s">
        <v>13157</v>
      </c>
      <c r="AJ1954">
        <v>608152639</v>
      </c>
      <c r="AK1954" t="s">
        <v>13158</v>
      </c>
      <c r="AL1954">
        <v>0</v>
      </c>
      <c r="AM1954">
        <v>0</v>
      </c>
    </row>
    <row r="1955" spans="1:39" customFormat="1" ht="12.75">
      <c r="A1955">
        <v>307092</v>
      </c>
      <c r="B1955" t="s">
        <v>5969</v>
      </c>
      <c r="C1955" t="s">
        <v>387</v>
      </c>
      <c r="D1955">
        <v>307092</v>
      </c>
      <c r="E1955" t="s">
        <v>166</v>
      </c>
      <c r="F1955" t="s">
        <v>166</v>
      </c>
      <c r="H1955" s="507">
        <v>33883</v>
      </c>
      <c r="I1955" t="s">
        <v>167</v>
      </c>
      <c r="J1955">
        <v>-40</v>
      </c>
      <c r="K1955" t="s">
        <v>168</v>
      </c>
      <c r="M1955" t="s">
        <v>275</v>
      </c>
      <c r="N1955">
        <v>8910667</v>
      </c>
      <c r="O1955" t="s">
        <v>7298</v>
      </c>
      <c r="P1955" s="507">
        <v>44814</v>
      </c>
      <c r="Q1955" t="s">
        <v>187</v>
      </c>
      <c r="R1955" s="507">
        <v>37518</v>
      </c>
      <c r="S1955" s="507">
        <v>44095</v>
      </c>
      <c r="T1955" t="s">
        <v>7255</v>
      </c>
      <c r="U1955">
        <v>1958</v>
      </c>
      <c r="X1955">
        <v>19</v>
      </c>
      <c r="Y1955" t="s">
        <v>259</v>
      </c>
      <c r="AB1955" s="507">
        <v>44378</v>
      </c>
      <c r="AC1955" t="s">
        <v>177</v>
      </c>
      <c r="AD1955" t="s">
        <v>13159</v>
      </c>
      <c r="AE1955">
        <v>30000</v>
      </c>
      <c r="AF1955" t="s">
        <v>13160</v>
      </c>
      <c r="AJ1955">
        <v>683086391</v>
      </c>
      <c r="AK1955" t="s">
        <v>5970</v>
      </c>
      <c r="AL1955">
        <v>0</v>
      </c>
      <c r="AM1955">
        <v>0</v>
      </c>
    </row>
    <row r="1956" spans="1:39" customFormat="1" ht="12.75">
      <c r="A1956">
        <v>729240</v>
      </c>
      <c r="B1956" t="s">
        <v>1418</v>
      </c>
      <c r="C1956" t="s">
        <v>497</v>
      </c>
      <c r="D1956">
        <v>729240</v>
      </c>
      <c r="E1956" t="s">
        <v>166</v>
      </c>
      <c r="H1956" s="507">
        <v>31442</v>
      </c>
      <c r="I1956" t="s">
        <v>167</v>
      </c>
      <c r="J1956">
        <v>-40</v>
      </c>
      <c r="K1956" t="s">
        <v>168</v>
      </c>
      <c r="M1956" t="s">
        <v>2152</v>
      </c>
      <c r="N1956">
        <v>12720008</v>
      </c>
      <c r="O1956" t="s">
        <v>2311</v>
      </c>
      <c r="P1956" s="507">
        <v>44826</v>
      </c>
      <c r="Q1956" t="s">
        <v>187</v>
      </c>
      <c r="R1956" s="507">
        <v>37432</v>
      </c>
      <c r="S1956" s="507">
        <v>44827</v>
      </c>
      <c r="T1956" t="s">
        <v>181</v>
      </c>
      <c r="U1956">
        <v>1694</v>
      </c>
      <c r="X1956">
        <v>16</v>
      </c>
      <c r="Y1956" t="s">
        <v>259</v>
      </c>
      <c r="AC1956" t="s">
        <v>177</v>
      </c>
      <c r="AD1956" t="s">
        <v>10438</v>
      </c>
      <c r="AE1956">
        <v>72100</v>
      </c>
      <c r="AF1956" t="s">
        <v>13161</v>
      </c>
      <c r="AI1956">
        <v>243425470</v>
      </c>
      <c r="AJ1956">
        <v>768070077</v>
      </c>
      <c r="AK1956" t="s">
        <v>9507</v>
      </c>
      <c r="AL1956">
        <v>0</v>
      </c>
      <c r="AM1956">
        <v>0</v>
      </c>
    </row>
    <row r="1957" spans="1:39" customFormat="1" ht="12.75">
      <c r="A1957">
        <v>3534611</v>
      </c>
      <c r="B1957" t="s">
        <v>3140</v>
      </c>
      <c r="C1957" t="s">
        <v>3652</v>
      </c>
      <c r="D1957">
        <v>3534611</v>
      </c>
      <c r="E1957" t="s">
        <v>166</v>
      </c>
      <c r="F1957" t="s">
        <v>166</v>
      </c>
      <c r="H1957" s="507">
        <v>38220</v>
      </c>
      <c r="I1957" t="s">
        <v>7238</v>
      </c>
      <c r="J1957">
        <v>-19</v>
      </c>
      <c r="K1957" t="s">
        <v>8</v>
      </c>
      <c r="M1957" t="s">
        <v>178</v>
      </c>
      <c r="N1957">
        <v>3350136</v>
      </c>
      <c r="O1957" t="s">
        <v>179</v>
      </c>
      <c r="P1957" s="507">
        <v>44803</v>
      </c>
      <c r="Q1957" t="s">
        <v>187</v>
      </c>
      <c r="R1957" s="507">
        <v>41915</v>
      </c>
      <c r="S1957" s="507">
        <v>44077</v>
      </c>
      <c r="T1957" t="s">
        <v>7255</v>
      </c>
      <c r="U1957">
        <v>1372</v>
      </c>
      <c r="X1957">
        <v>13</v>
      </c>
      <c r="Y1957" t="s">
        <v>259</v>
      </c>
      <c r="AB1957" s="507">
        <v>43647</v>
      </c>
      <c r="AC1957" t="s">
        <v>177</v>
      </c>
      <c r="AD1957" t="s">
        <v>13162</v>
      </c>
      <c r="AE1957">
        <v>35290</v>
      </c>
      <c r="AF1957" t="s">
        <v>13163</v>
      </c>
      <c r="AI1957">
        <v>299094715</v>
      </c>
      <c r="AJ1957">
        <v>761918541</v>
      </c>
      <c r="AK1957" t="s">
        <v>5321</v>
      </c>
      <c r="AL1957">
        <v>0</v>
      </c>
      <c r="AM1957">
        <v>0</v>
      </c>
    </row>
    <row r="1958" spans="1:39" customFormat="1" ht="12.75">
      <c r="A1958">
        <v>957819</v>
      </c>
      <c r="B1958" t="s">
        <v>13164</v>
      </c>
      <c r="C1958" t="s">
        <v>615</v>
      </c>
      <c r="D1958">
        <v>957819</v>
      </c>
      <c r="E1958" t="s">
        <v>169</v>
      </c>
      <c r="H1958" s="507">
        <v>30061</v>
      </c>
      <c r="I1958" t="s">
        <v>192</v>
      </c>
      <c r="J1958">
        <v>-50</v>
      </c>
      <c r="K1958" t="s">
        <v>168</v>
      </c>
      <c r="M1958" t="s">
        <v>206</v>
      </c>
      <c r="N1958">
        <v>8771446</v>
      </c>
      <c r="O1958" t="s">
        <v>406</v>
      </c>
      <c r="P1958" s="507">
        <v>44836</v>
      </c>
      <c r="Q1958" t="s">
        <v>187</v>
      </c>
      <c r="R1958" s="507">
        <v>37432</v>
      </c>
      <c r="S1958" s="507">
        <v>44826</v>
      </c>
      <c r="T1958" t="s">
        <v>181</v>
      </c>
      <c r="U1958">
        <v>1689</v>
      </c>
      <c r="X1958">
        <v>16</v>
      </c>
      <c r="Y1958" t="s">
        <v>259</v>
      </c>
      <c r="AC1958" t="s">
        <v>177</v>
      </c>
      <c r="AD1958" t="s">
        <v>11728</v>
      </c>
      <c r="AE1958">
        <v>77700</v>
      </c>
      <c r="AF1958" t="s">
        <v>13165</v>
      </c>
      <c r="AI1958">
        <v>134151817</v>
      </c>
      <c r="AJ1958">
        <v>633316445</v>
      </c>
      <c r="AK1958" t="s">
        <v>5758</v>
      </c>
      <c r="AL1958">
        <v>0</v>
      </c>
      <c r="AM1958">
        <v>0</v>
      </c>
    </row>
    <row r="1959" spans="1:39" customFormat="1" ht="12.75">
      <c r="A1959">
        <v>188606</v>
      </c>
      <c r="B1959" t="s">
        <v>7672</v>
      </c>
      <c r="C1959" t="s">
        <v>766</v>
      </c>
      <c r="D1959">
        <v>188606</v>
      </c>
      <c r="E1959" t="s">
        <v>166</v>
      </c>
      <c r="F1959" t="s">
        <v>166</v>
      </c>
      <c r="H1959" s="507">
        <v>38881</v>
      </c>
      <c r="I1959" t="s">
        <v>198</v>
      </c>
      <c r="J1959">
        <v>-17</v>
      </c>
      <c r="K1959" t="s">
        <v>168</v>
      </c>
      <c r="M1959" t="s">
        <v>2773</v>
      </c>
      <c r="N1959">
        <v>4180485</v>
      </c>
      <c r="O1959" t="s">
        <v>2774</v>
      </c>
      <c r="P1959" s="507">
        <v>44811</v>
      </c>
      <c r="Q1959" t="s">
        <v>187</v>
      </c>
      <c r="R1959" s="507">
        <v>41911</v>
      </c>
      <c r="T1959" t="s">
        <v>5765</v>
      </c>
      <c r="U1959">
        <v>1560</v>
      </c>
      <c r="X1959">
        <v>15</v>
      </c>
      <c r="Y1959" t="s">
        <v>259</v>
      </c>
      <c r="AC1959" t="s">
        <v>177</v>
      </c>
      <c r="AD1959" t="s">
        <v>13166</v>
      </c>
      <c r="AE1959">
        <v>58450</v>
      </c>
      <c r="AF1959" t="s">
        <v>13167</v>
      </c>
      <c r="AI1959">
        <v>612155093</v>
      </c>
      <c r="AK1959" t="s">
        <v>7673</v>
      </c>
      <c r="AL1959">
        <v>0</v>
      </c>
      <c r="AM1959">
        <v>0</v>
      </c>
    </row>
    <row r="1960" spans="1:39" customFormat="1" ht="12.75">
      <c r="A1960">
        <v>7878891</v>
      </c>
      <c r="B1960" t="s">
        <v>3254</v>
      </c>
      <c r="C1960" t="s">
        <v>636</v>
      </c>
      <c r="D1960">
        <v>7878891</v>
      </c>
      <c r="E1960" t="s">
        <v>166</v>
      </c>
      <c r="F1960" t="s">
        <v>166</v>
      </c>
      <c r="H1960" s="507">
        <v>39636</v>
      </c>
      <c r="I1960" t="s">
        <v>200</v>
      </c>
      <c r="J1960">
        <v>-15</v>
      </c>
      <c r="K1960" t="s">
        <v>168</v>
      </c>
      <c r="M1960" t="s">
        <v>238</v>
      </c>
      <c r="N1960">
        <v>8780356</v>
      </c>
      <c r="O1960" t="s">
        <v>1076</v>
      </c>
      <c r="P1960" s="507">
        <v>44816</v>
      </c>
      <c r="Q1960" t="s">
        <v>187</v>
      </c>
      <c r="R1960" s="507">
        <v>42992</v>
      </c>
      <c r="S1960" s="507">
        <v>44809</v>
      </c>
      <c r="T1960" t="s">
        <v>181</v>
      </c>
      <c r="U1960">
        <v>1358</v>
      </c>
      <c r="X1960">
        <v>13</v>
      </c>
      <c r="Y1960" t="s">
        <v>259</v>
      </c>
      <c r="AC1960" t="s">
        <v>177</v>
      </c>
      <c r="AD1960" t="s">
        <v>11326</v>
      </c>
      <c r="AE1960">
        <v>92370</v>
      </c>
      <c r="AF1960" t="s">
        <v>13168</v>
      </c>
      <c r="AJ1960">
        <v>664182325</v>
      </c>
      <c r="AK1960" t="s">
        <v>4285</v>
      </c>
      <c r="AL1960">
        <v>0</v>
      </c>
      <c r="AM1960">
        <v>0</v>
      </c>
    </row>
    <row r="1961" spans="1:39" customFormat="1" ht="12.75">
      <c r="A1961">
        <v>9256471</v>
      </c>
      <c r="B1961" t="s">
        <v>1420</v>
      </c>
      <c r="C1961" t="s">
        <v>253</v>
      </c>
      <c r="D1961">
        <v>9256471</v>
      </c>
      <c r="E1961" t="s">
        <v>166</v>
      </c>
      <c r="F1961" t="s">
        <v>166</v>
      </c>
      <c r="H1961" s="507">
        <v>41496</v>
      </c>
      <c r="I1961" t="s">
        <v>251</v>
      </c>
      <c r="J1961">
        <v>-10</v>
      </c>
      <c r="K1961" t="s">
        <v>8</v>
      </c>
      <c r="M1961" t="s">
        <v>203</v>
      </c>
      <c r="N1961">
        <v>8921190</v>
      </c>
      <c r="O1961" t="s">
        <v>204</v>
      </c>
      <c r="P1961" s="507">
        <v>44817</v>
      </c>
      <c r="Q1961" t="s">
        <v>187</v>
      </c>
      <c r="R1961" s="507">
        <v>44460</v>
      </c>
      <c r="T1961" t="s">
        <v>5765</v>
      </c>
      <c r="U1961">
        <v>501</v>
      </c>
      <c r="X1961">
        <v>5</v>
      </c>
      <c r="Y1961" t="s">
        <v>259</v>
      </c>
      <c r="AC1961" t="s">
        <v>177</v>
      </c>
      <c r="AD1961" t="s">
        <v>12069</v>
      </c>
      <c r="AE1961">
        <v>92130</v>
      </c>
      <c r="AF1961" t="s">
        <v>13169</v>
      </c>
      <c r="AJ1961" t="s">
        <v>6635</v>
      </c>
      <c r="AK1961" t="s">
        <v>6636</v>
      </c>
      <c r="AL1961">
        <v>0</v>
      </c>
      <c r="AM1961">
        <v>0</v>
      </c>
    </row>
    <row r="1962" spans="1:39" customFormat="1" ht="12.75">
      <c r="A1962">
        <v>7887893</v>
      </c>
      <c r="B1962" t="s">
        <v>1421</v>
      </c>
      <c r="C1962" t="s">
        <v>495</v>
      </c>
      <c r="D1962">
        <v>7887893</v>
      </c>
      <c r="E1962" t="s">
        <v>166</v>
      </c>
      <c r="F1962" t="s">
        <v>166</v>
      </c>
      <c r="H1962" s="507">
        <v>42295</v>
      </c>
      <c r="I1962" t="s">
        <v>169</v>
      </c>
      <c r="J1962">
        <v>-9</v>
      </c>
      <c r="K1962" t="s">
        <v>8</v>
      </c>
      <c r="M1962" t="s">
        <v>238</v>
      </c>
      <c r="N1962">
        <v>8780130</v>
      </c>
      <c r="O1962" t="s">
        <v>3560</v>
      </c>
      <c r="P1962" s="507">
        <v>44827</v>
      </c>
      <c r="Q1962" t="s">
        <v>187</v>
      </c>
      <c r="R1962" s="507">
        <v>44515</v>
      </c>
      <c r="T1962" t="s">
        <v>5765</v>
      </c>
      <c r="U1962">
        <v>500</v>
      </c>
      <c r="X1962">
        <v>5</v>
      </c>
      <c r="Y1962" t="s">
        <v>259</v>
      </c>
      <c r="AC1962" t="s">
        <v>177</v>
      </c>
      <c r="AD1962" t="s">
        <v>10160</v>
      </c>
      <c r="AE1962">
        <v>78600</v>
      </c>
      <c r="AF1962" t="s">
        <v>13170</v>
      </c>
      <c r="AK1962" t="s">
        <v>7674</v>
      </c>
      <c r="AL1962">
        <v>0</v>
      </c>
      <c r="AM1962">
        <v>0</v>
      </c>
    </row>
    <row r="1963" spans="1:39" customFormat="1" ht="12.75">
      <c r="A1963">
        <v>3537927</v>
      </c>
      <c r="B1963" t="s">
        <v>1422</v>
      </c>
      <c r="C1963" t="s">
        <v>189</v>
      </c>
      <c r="D1963">
        <v>3537927</v>
      </c>
      <c r="E1963" t="s">
        <v>166</v>
      </c>
      <c r="F1963" t="s">
        <v>166</v>
      </c>
      <c r="H1963" s="507">
        <v>40388</v>
      </c>
      <c r="I1963" t="s">
        <v>254</v>
      </c>
      <c r="J1963">
        <v>-13</v>
      </c>
      <c r="K1963" t="s">
        <v>168</v>
      </c>
      <c r="M1963" t="s">
        <v>178</v>
      </c>
      <c r="N1963">
        <v>3350011</v>
      </c>
      <c r="O1963" t="s">
        <v>234</v>
      </c>
      <c r="P1963" s="507">
        <v>44818</v>
      </c>
      <c r="Q1963" t="s">
        <v>187</v>
      </c>
      <c r="R1963" s="507">
        <v>43353</v>
      </c>
      <c r="T1963" t="s">
        <v>5765</v>
      </c>
      <c r="U1963">
        <v>619</v>
      </c>
      <c r="X1963">
        <v>6</v>
      </c>
      <c r="Y1963" t="s">
        <v>259</v>
      </c>
      <c r="AC1963" t="s">
        <v>177</v>
      </c>
      <c r="AD1963" t="s">
        <v>10123</v>
      </c>
      <c r="AE1963">
        <v>35200</v>
      </c>
      <c r="AF1963" t="s">
        <v>13171</v>
      </c>
      <c r="AI1963">
        <v>299511807</v>
      </c>
      <c r="AJ1963">
        <v>683100093</v>
      </c>
      <c r="AK1963" t="s">
        <v>7675</v>
      </c>
      <c r="AL1963">
        <v>0</v>
      </c>
      <c r="AM1963">
        <v>0</v>
      </c>
    </row>
    <row r="1964" spans="1:39" customFormat="1" ht="12.75">
      <c r="A1964">
        <v>2816321</v>
      </c>
      <c r="B1964" t="s">
        <v>6386</v>
      </c>
      <c r="C1964" t="s">
        <v>1175</v>
      </c>
      <c r="D1964">
        <v>2816321</v>
      </c>
      <c r="E1964" t="s">
        <v>169</v>
      </c>
      <c r="H1964" s="507">
        <v>41131</v>
      </c>
      <c r="I1964" t="s">
        <v>245</v>
      </c>
      <c r="J1964">
        <v>-11</v>
      </c>
      <c r="K1964" t="s">
        <v>8</v>
      </c>
      <c r="M1964" t="s">
        <v>231</v>
      </c>
      <c r="N1964">
        <v>4280121</v>
      </c>
      <c r="O1964" t="s">
        <v>2799</v>
      </c>
      <c r="P1964" s="507">
        <v>44808</v>
      </c>
      <c r="Q1964" t="s">
        <v>187</v>
      </c>
      <c r="R1964" s="507">
        <v>44808</v>
      </c>
      <c r="T1964" t="s">
        <v>5765</v>
      </c>
      <c r="U1964">
        <v>500</v>
      </c>
      <c r="X1964">
        <v>5</v>
      </c>
      <c r="Y1964" t="s">
        <v>259</v>
      </c>
      <c r="AC1964" t="s">
        <v>177</v>
      </c>
      <c r="AD1964" t="s">
        <v>10272</v>
      </c>
      <c r="AE1964">
        <v>28000</v>
      </c>
      <c r="AF1964" t="s">
        <v>13172</v>
      </c>
      <c r="AJ1964">
        <v>616629264</v>
      </c>
      <c r="AK1964" t="s">
        <v>8827</v>
      </c>
      <c r="AL1964">
        <v>0</v>
      </c>
      <c r="AM1964">
        <v>0</v>
      </c>
    </row>
    <row r="1965" spans="1:39" customFormat="1" ht="12.75">
      <c r="A1965">
        <v>448274</v>
      </c>
      <c r="B1965" t="s">
        <v>1423</v>
      </c>
      <c r="C1965" t="s">
        <v>529</v>
      </c>
      <c r="D1965">
        <v>448274</v>
      </c>
      <c r="E1965" t="s">
        <v>166</v>
      </c>
      <c r="F1965" t="s">
        <v>166</v>
      </c>
      <c r="H1965" s="507">
        <v>28636</v>
      </c>
      <c r="I1965" t="s">
        <v>192</v>
      </c>
      <c r="J1965">
        <v>-50</v>
      </c>
      <c r="K1965" t="s">
        <v>168</v>
      </c>
      <c r="M1965" t="s">
        <v>236</v>
      </c>
      <c r="N1965">
        <v>12490068</v>
      </c>
      <c r="O1965" t="s">
        <v>2177</v>
      </c>
      <c r="P1965" s="507">
        <v>44747</v>
      </c>
      <c r="Q1965" t="s">
        <v>187</v>
      </c>
      <c r="R1965" s="507">
        <v>37432</v>
      </c>
      <c r="S1965" s="507">
        <v>44074</v>
      </c>
      <c r="T1965" t="s">
        <v>7255</v>
      </c>
      <c r="U1965">
        <v>1634</v>
      </c>
      <c r="X1965">
        <v>16</v>
      </c>
      <c r="Y1965" t="s">
        <v>259</v>
      </c>
      <c r="AC1965" t="s">
        <v>177</v>
      </c>
      <c r="AD1965" t="s">
        <v>13173</v>
      </c>
      <c r="AE1965">
        <v>49290</v>
      </c>
      <c r="AF1965" t="s">
        <v>13174</v>
      </c>
      <c r="AI1965">
        <v>241579929</v>
      </c>
      <c r="AJ1965">
        <v>681325738</v>
      </c>
      <c r="AK1965" t="s">
        <v>4967</v>
      </c>
      <c r="AL1965">
        <v>0</v>
      </c>
      <c r="AM1965">
        <v>0</v>
      </c>
    </row>
    <row r="1966" spans="1:39" customFormat="1" ht="12.75">
      <c r="A1966">
        <v>4115533</v>
      </c>
      <c r="B1966" t="s">
        <v>1424</v>
      </c>
      <c r="C1966" t="s">
        <v>1029</v>
      </c>
      <c r="D1966">
        <v>4115533</v>
      </c>
      <c r="E1966" t="s">
        <v>169</v>
      </c>
      <c r="H1966" s="507">
        <v>42422</v>
      </c>
      <c r="I1966" t="s">
        <v>169</v>
      </c>
      <c r="J1966">
        <v>-9</v>
      </c>
      <c r="K1966" t="s">
        <v>8</v>
      </c>
      <c r="M1966" t="s">
        <v>2783</v>
      </c>
      <c r="N1966">
        <v>4410080</v>
      </c>
      <c r="O1966" t="s">
        <v>2786</v>
      </c>
      <c r="P1966" s="507">
        <v>44837</v>
      </c>
      <c r="Q1966" t="s">
        <v>187</v>
      </c>
      <c r="R1966" s="507">
        <v>44837</v>
      </c>
      <c r="T1966" t="s">
        <v>5765</v>
      </c>
      <c r="U1966">
        <v>500</v>
      </c>
      <c r="X1966">
        <v>5</v>
      </c>
      <c r="Y1966" t="s">
        <v>259</v>
      </c>
      <c r="AC1966" t="s">
        <v>177</v>
      </c>
      <c r="AD1966" t="s">
        <v>13175</v>
      </c>
      <c r="AE1966">
        <v>41220</v>
      </c>
      <c r="AF1966" t="s">
        <v>13176</v>
      </c>
      <c r="AK1966" t="s">
        <v>5518</v>
      </c>
      <c r="AL1966">
        <v>0</v>
      </c>
      <c r="AM1966">
        <v>0</v>
      </c>
    </row>
    <row r="1967" spans="1:39" customFormat="1" ht="12.75">
      <c r="A1967">
        <v>2918626</v>
      </c>
      <c r="B1967" t="s">
        <v>1424</v>
      </c>
      <c r="C1967" t="s">
        <v>1009</v>
      </c>
      <c r="D1967">
        <v>2918626</v>
      </c>
      <c r="E1967" t="s">
        <v>166</v>
      </c>
      <c r="F1967" t="s">
        <v>166</v>
      </c>
      <c r="H1967" s="507">
        <v>21953</v>
      </c>
      <c r="I1967" t="s">
        <v>385</v>
      </c>
      <c r="J1967">
        <v>-70</v>
      </c>
      <c r="K1967" t="s">
        <v>8</v>
      </c>
      <c r="M1967" t="s">
        <v>3025</v>
      </c>
      <c r="N1967">
        <v>3290044</v>
      </c>
      <c r="O1967" t="s">
        <v>3045</v>
      </c>
      <c r="P1967" s="507">
        <v>44822</v>
      </c>
      <c r="Q1967" t="s">
        <v>187</v>
      </c>
      <c r="R1967" s="507">
        <v>37432</v>
      </c>
      <c r="S1967" s="507">
        <v>44088</v>
      </c>
      <c r="T1967" t="s">
        <v>7255</v>
      </c>
      <c r="U1967">
        <v>752</v>
      </c>
      <c r="X1967">
        <v>7</v>
      </c>
      <c r="Y1967" t="s">
        <v>259</v>
      </c>
      <c r="AC1967" t="s">
        <v>177</v>
      </c>
      <c r="AD1967" t="s">
        <v>13177</v>
      </c>
      <c r="AE1967">
        <v>29400</v>
      </c>
      <c r="AF1967" t="s">
        <v>13178</v>
      </c>
      <c r="AI1967">
        <v>969809613</v>
      </c>
      <c r="AJ1967">
        <v>609994147</v>
      </c>
      <c r="AK1967" t="s">
        <v>6387</v>
      </c>
      <c r="AL1967">
        <v>0</v>
      </c>
      <c r="AM1967">
        <v>0</v>
      </c>
    </row>
    <row r="1968" spans="1:39" customFormat="1" ht="12.75">
      <c r="A1968">
        <v>4425831</v>
      </c>
      <c r="B1968" t="s">
        <v>1424</v>
      </c>
      <c r="C1968" t="s">
        <v>1889</v>
      </c>
      <c r="D1968">
        <v>4425831</v>
      </c>
      <c r="E1968" t="s">
        <v>166</v>
      </c>
      <c r="F1968" t="s">
        <v>166</v>
      </c>
      <c r="H1968" s="507">
        <v>24702</v>
      </c>
      <c r="I1968" t="s">
        <v>367</v>
      </c>
      <c r="J1968">
        <v>-60</v>
      </c>
      <c r="K1968" t="s">
        <v>8</v>
      </c>
      <c r="M1968" t="s">
        <v>228</v>
      </c>
      <c r="N1968">
        <v>12440193</v>
      </c>
      <c r="O1968" t="s">
        <v>2437</v>
      </c>
      <c r="P1968" s="507">
        <v>44797</v>
      </c>
      <c r="Q1968" t="s">
        <v>187</v>
      </c>
      <c r="R1968" s="507">
        <v>37432</v>
      </c>
      <c r="S1968" s="507">
        <v>44481</v>
      </c>
      <c r="T1968" t="s">
        <v>7255</v>
      </c>
      <c r="U1968">
        <v>877</v>
      </c>
      <c r="X1968">
        <v>8</v>
      </c>
      <c r="Y1968" t="s">
        <v>259</v>
      </c>
      <c r="AC1968" t="s">
        <v>177</v>
      </c>
      <c r="AD1968" t="s">
        <v>13179</v>
      </c>
      <c r="AE1968">
        <v>44380</v>
      </c>
      <c r="AF1968" t="s">
        <v>13180</v>
      </c>
      <c r="AJ1968" t="s">
        <v>8265</v>
      </c>
      <c r="AK1968" t="s">
        <v>8266</v>
      </c>
      <c r="AL1968">
        <v>0</v>
      </c>
      <c r="AM1968">
        <v>0</v>
      </c>
    </row>
    <row r="1969" spans="1:39" customFormat="1" ht="12.75">
      <c r="A1969">
        <v>3538265</v>
      </c>
      <c r="B1969" t="s">
        <v>1425</v>
      </c>
      <c r="C1969" t="s">
        <v>486</v>
      </c>
      <c r="D1969">
        <v>3538265</v>
      </c>
      <c r="E1969" t="s">
        <v>166</v>
      </c>
      <c r="F1969" t="s">
        <v>166</v>
      </c>
      <c r="H1969" s="507">
        <v>40428</v>
      </c>
      <c r="I1969" t="s">
        <v>254</v>
      </c>
      <c r="J1969">
        <v>-13</v>
      </c>
      <c r="K1969" t="s">
        <v>168</v>
      </c>
      <c r="M1969" t="s">
        <v>178</v>
      </c>
      <c r="N1969">
        <v>3350016</v>
      </c>
      <c r="O1969" t="s">
        <v>220</v>
      </c>
      <c r="P1969" s="507">
        <v>44811</v>
      </c>
      <c r="Q1969" t="s">
        <v>187</v>
      </c>
      <c r="R1969" s="507">
        <v>43377</v>
      </c>
      <c r="S1969" s="507">
        <v>44796</v>
      </c>
      <c r="T1969" t="s">
        <v>181</v>
      </c>
      <c r="U1969">
        <v>713</v>
      </c>
      <c r="X1969">
        <v>7</v>
      </c>
      <c r="Y1969" t="s">
        <v>259</v>
      </c>
      <c r="AC1969" t="s">
        <v>177</v>
      </c>
      <c r="AD1969" t="s">
        <v>10553</v>
      </c>
      <c r="AE1969">
        <v>35510</v>
      </c>
      <c r="AF1969" t="s">
        <v>13181</v>
      </c>
      <c r="AJ1969">
        <v>607256094</v>
      </c>
      <c r="AK1969" t="s">
        <v>7677</v>
      </c>
      <c r="AL1969">
        <v>0</v>
      </c>
      <c r="AM1969">
        <v>0</v>
      </c>
    </row>
    <row r="1970" spans="1:39" customFormat="1" ht="12.75">
      <c r="A1970">
        <v>376093</v>
      </c>
      <c r="B1970" t="s">
        <v>1425</v>
      </c>
      <c r="C1970" t="s">
        <v>497</v>
      </c>
      <c r="D1970">
        <v>376093</v>
      </c>
      <c r="E1970" t="s">
        <v>166</v>
      </c>
      <c r="F1970" t="s">
        <v>166</v>
      </c>
      <c r="H1970" s="507">
        <v>31240</v>
      </c>
      <c r="I1970" t="s">
        <v>167</v>
      </c>
      <c r="J1970">
        <v>-40</v>
      </c>
      <c r="K1970" t="s">
        <v>168</v>
      </c>
      <c r="M1970" t="s">
        <v>175</v>
      </c>
      <c r="N1970">
        <v>4370183</v>
      </c>
      <c r="O1970" t="s">
        <v>2810</v>
      </c>
      <c r="P1970" s="507">
        <v>44806</v>
      </c>
      <c r="Q1970" t="s">
        <v>187</v>
      </c>
      <c r="R1970" s="507">
        <v>37432</v>
      </c>
      <c r="S1970" s="507">
        <v>44074</v>
      </c>
      <c r="T1970" t="s">
        <v>7255</v>
      </c>
      <c r="U1970">
        <v>1868</v>
      </c>
      <c r="X1970">
        <v>18</v>
      </c>
      <c r="Y1970" t="s">
        <v>259</v>
      </c>
      <c r="AB1970" s="507">
        <v>43282</v>
      </c>
      <c r="AC1970" t="s">
        <v>177</v>
      </c>
      <c r="AD1970" t="s">
        <v>13182</v>
      </c>
      <c r="AE1970">
        <v>37250</v>
      </c>
      <c r="AF1970" t="s">
        <v>13183</v>
      </c>
      <c r="AI1970">
        <v>247512877</v>
      </c>
      <c r="AJ1970">
        <v>678599866</v>
      </c>
      <c r="AK1970" t="s">
        <v>5584</v>
      </c>
      <c r="AL1970">
        <v>0</v>
      </c>
      <c r="AM1970">
        <v>0</v>
      </c>
    </row>
    <row r="1971" spans="1:39" customFormat="1" ht="12.75">
      <c r="A1971">
        <v>8512918</v>
      </c>
      <c r="B1971" t="s">
        <v>2529</v>
      </c>
      <c r="C1971" t="s">
        <v>704</v>
      </c>
      <c r="D1971">
        <v>8512918</v>
      </c>
      <c r="E1971" t="s">
        <v>166</v>
      </c>
      <c r="F1971" t="s">
        <v>166</v>
      </c>
      <c r="H1971" s="507">
        <v>26980</v>
      </c>
      <c r="I1971" t="s">
        <v>192</v>
      </c>
      <c r="J1971">
        <v>-50</v>
      </c>
      <c r="K1971" t="s">
        <v>8</v>
      </c>
      <c r="M1971" t="s">
        <v>208</v>
      </c>
      <c r="N1971">
        <v>12850016</v>
      </c>
      <c r="O1971" t="s">
        <v>3431</v>
      </c>
      <c r="P1971" s="507">
        <v>44809</v>
      </c>
      <c r="Q1971" t="s">
        <v>187</v>
      </c>
      <c r="R1971" s="507">
        <v>37432</v>
      </c>
      <c r="S1971" s="507">
        <v>44091</v>
      </c>
      <c r="T1971" t="s">
        <v>7255</v>
      </c>
      <c r="U1971">
        <v>966</v>
      </c>
      <c r="X1971">
        <v>9</v>
      </c>
      <c r="Y1971" t="s">
        <v>259</v>
      </c>
      <c r="AC1971" t="s">
        <v>177</v>
      </c>
      <c r="AD1971" t="s">
        <v>13184</v>
      </c>
      <c r="AE1971">
        <v>85140</v>
      </c>
      <c r="AF1971" t="s">
        <v>13185</v>
      </c>
      <c r="AI1971">
        <v>251404537</v>
      </c>
      <c r="AJ1971">
        <v>624385223</v>
      </c>
      <c r="AK1971" t="s">
        <v>6812</v>
      </c>
      <c r="AL1971">
        <v>0</v>
      </c>
      <c r="AM1971">
        <v>0</v>
      </c>
    </row>
    <row r="1972" spans="1:39" customFormat="1" ht="12.75">
      <c r="A1972">
        <v>2943051</v>
      </c>
      <c r="B1972" t="s">
        <v>2529</v>
      </c>
      <c r="C1972" t="s">
        <v>837</v>
      </c>
      <c r="D1972">
        <v>2943051</v>
      </c>
      <c r="E1972" t="s">
        <v>169</v>
      </c>
      <c r="H1972" s="507">
        <v>41119</v>
      </c>
      <c r="I1972" t="s">
        <v>245</v>
      </c>
      <c r="J1972">
        <v>-11</v>
      </c>
      <c r="K1972" t="s">
        <v>8</v>
      </c>
      <c r="M1972" t="s">
        <v>3025</v>
      </c>
      <c r="N1972">
        <v>3290232</v>
      </c>
      <c r="O1972" t="s">
        <v>9625</v>
      </c>
      <c r="P1972" s="507">
        <v>44846</v>
      </c>
      <c r="Q1972" t="s">
        <v>187</v>
      </c>
      <c r="R1972" s="507">
        <v>44846</v>
      </c>
      <c r="S1972" s="507">
        <v>44827</v>
      </c>
      <c r="T1972" t="s">
        <v>181</v>
      </c>
      <c r="U1972">
        <v>500</v>
      </c>
      <c r="X1972">
        <v>5</v>
      </c>
      <c r="Y1972" t="s">
        <v>259</v>
      </c>
      <c r="AC1972" t="s">
        <v>177</v>
      </c>
      <c r="AD1972" t="s">
        <v>13186</v>
      </c>
      <c r="AE1972">
        <v>29900</v>
      </c>
      <c r="AF1972" t="s">
        <v>13187</v>
      </c>
      <c r="AJ1972">
        <v>622173518</v>
      </c>
      <c r="AK1972" t="s">
        <v>13188</v>
      </c>
      <c r="AL1972">
        <v>0</v>
      </c>
      <c r="AM1972">
        <v>0</v>
      </c>
    </row>
    <row r="1973" spans="1:39" customFormat="1" ht="12.75">
      <c r="A1973">
        <v>2942322</v>
      </c>
      <c r="B1973" t="s">
        <v>2529</v>
      </c>
      <c r="C1973" t="s">
        <v>588</v>
      </c>
      <c r="D1973">
        <v>2942322</v>
      </c>
      <c r="E1973" t="s">
        <v>169</v>
      </c>
      <c r="H1973" s="507">
        <v>42935</v>
      </c>
      <c r="I1973" t="s">
        <v>169</v>
      </c>
      <c r="J1973">
        <v>-9</v>
      </c>
      <c r="K1973" t="s">
        <v>8</v>
      </c>
      <c r="M1973" t="s">
        <v>3025</v>
      </c>
      <c r="N1973">
        <v>3290087</v>
      </c>
      <c r="O1973" t="s">
        <v>3027</v>
      </c>
      <c r="P1973" s="507">
        <v>44774</v>
      </c>
      <c r="Q1973" t="s">
        <v>187</v>
      </c>
      <c r="R1973" s="507">
        <v>44774</v>
      </c>
      <c r="S1973" s="507">
        <v>44747</v>
      </c>
      <c r="T1973" t="s">
        <v>181</v>
      </c>
      <c r="U1973">
        <v>500</v>
      </c>
      <c r="X1973">
        <v>5</v>
      </c>
      <c r="Y1973" t="s">
        <v>259</v>
      </c>
      <c r="AC1973" t="s">
        <v>177</v>
      </c>
      <c r="AD1973" t="s">
        <v>13189</v>
      </c>
      <c r="AE1973">
        <v>29490</v>
      </c>
      <c r="AF1973" t="s">
        <v>13190</v>
      </c>
      <c r="AJ1973">
        <v>633518352</v>
      </c>
      <c r="AK1973" t="s">
        <v>7678</v>
      </c>
      <c r="AL1973">
        <v>0</v>
      </c>
      <c r="AM1973">
        <v>0</v>
      </c>
    </row>
    <row r="1974" spans="1:39" customFormat="1" ht="12.75">
      <c r="A1974">
        <v>7884941</v>
      </c>
      <c r="B1974" t="s">
        <v>2529</v>
      </c>
      <c r="C1974" t="s">
        <v>6749</v>
      </c>
      <c r="D1974">
        <v>7884941</v>
      </c>
      <c r="E1974" t="s">
        <v>166</v>
      </c>
      <c r="F1974" t="s">
        <v>166</v>
      </c>
      <c r="H1974" s="507">
        <v>41101</v>
      </c>
      <c r="I1974" t="s">
        <v>245</v>
      </c>
      <c r="J1974">
        <v>-11</v>
      </c>
      <c r="K1974" t="s">
        <v>168</v>
      </c>
      <c r="M1974" t="s">
        <v>238</v>
      </c>
      <c r="N1974">
        <v>8780224</v>
      </c>
      <c r="O1974" t="s">
        <v>327</v>
      </c>
      <c r="P1974" s="507">
        <v>44815</v>
      </c>
      <c r="Q1974" t="s">
        <v>187</v>
      </c>
      <c r="R1974" s="507">
        <v>43803</v>
      </c>
      <c r="T1974" t="s">
        <v>5765</v>
      </c>
      <c r="U1974">
        <v>529</v>
      </c>
      <c r="X1974">
        <v>5</v>
      </c>
      <c r="Y1974" t="s">
        <v>259</v>
      </c>
      <c r="AC1974" t="s">
        <v>177</v>
      </c>
      <c r="AD1974" t="s">
        <v>13191</v>
      </c>
      <c r="AE1974">
        <v>78112</v>
      </c>
      <c r="AF1974" t="s">
        <v>13192</v>
      </c>
      <c r="AJ1974">
        <v>698765333</v>
      </c>
      <c r="AK1974" t="s">
        <v>6985</v>
      </c>
      <c r="AL1974">
        <v>0</v>
      </c>
      <c r="AM1974">
        <v>0</v>
      </c>
    </row>
    <row r="1975" spans="1:39" customFormat="1" ht="12.75">
      <c r="A1975">
        <v>9462482</v>
      </c>
      <c r="B1975" t="s">
        <v>2529</v>
      </c>
      <c r="C1975" t="s">
        <v>935</v>
      </c>
      <c r="D1975">
        <v>9462482</v>
      </c>
      <c r="E1975" t="s">
        <v>166</v>
      </c>
      <c r="F1975" t="s">
        <v>166</v>
      </c>
      <c r="H1975" s="507">
        <v>41283</v>
      </c>
      <c r="I1975" t="s">
        <v>251</v>
      </c>
      <c r="J1975">
        <v>-10</v>
      </c>
      <c r="K1975" t="s">
        <v>8</v>
      </c>
      <c r="M1975" t="s">
        <v>246</v>
      </c>
      <c r="N1975">
        <v>8940070</v>
      </c>
      <c r="O1975" t="s">
        <v>5932</v>
      </c>
      <c r="P1975" s="507">
        <v>44821</v>
      </c>
      <c r="Q1975" t="s">
        <v>187</v>
      </c>
      <c r="R1975" s="507">
        <v>44482</v>
      </c>
      <c r="T1975" t="s">
        <v>5765</v>
      </c>
      <c r="U1975">
        <v>511</v>
      </c>
      <c r="X1975">
        <v>5</v>
      </c>
      <c r="Y1975" t="s">
        <v>259</v>
      </c>
      <c r="AC1975" t="s">
        <v>177</v>
      </c>
      <c r="AD1975" t="s">
        <v>13193</v>
      </c>
      <c r="AE1975">
        <v>94240</v>
      </c>
      <c r="AF1975" t="s">
        <v>13194</v>
      </c>
      <c r="AJ1975" t="s">
        <v>7680</v>
      </c>
      <c r="AK1975" t="s">
        <v>7681</v>
      </c>
      <c r="AL1975">
        <v>0</v>
      </c>
      <c r="AM1975">
        <v>0</v>
      </c>
    </row>
    <row r="1976" spans="1:39" customFormat="1" ht="12.75">
      <c r="A1976">
        <v>2923629</v>
      </c>
      <c r="B1976" t="s">
        <v>2529</v>
      </c>
      <c r="C1976" t="s">
        <v>202</v>
      </c>
      <c r="D1976">
        <v>2923629</v>
      </c>
      <c r="E1976" t="s">
        <v>166</v>
      </c>
      <c r="F1976" t="s">
        <v>166</v>
      </c>
      <c r="H1976" s="507">
        <v>29583</v>
      </c>
      <c r="I1976" t="s">
        <v>192</v>
      </c>
      <c r="J1976">
        <v>-50</v>
      </c>
      <c r="K1976" t="s">
        <v>168</v>
      </c>
      <c r="M1976" t="s">
        <v>3025</v>
      </c>
      <c r="N1976">
        <v>3290037</v>
      </c>
      <c r="O1976" t="s">
        <v>3107</v>
      </c>
      <c r="P1976" s="507">
        <v>44829</v>
      </c>
      <c r="Q1976" t="s">
        <v>187</v>
      </c>
      <c r="R1976" s="507">
        <v>37539</v>
      </c>
      <c r="S1976" s="507">
        <v>44828</v>
      </c>
      <c r="T1976" t="s">
        <v>181</v>
      </c>
      <c r="U1976">
        <v>1932</v>
      </c>
      <c r="X1976">
        <v>19</v>
      </c>
      <c r="Y1976" t="s">
        <v>259</v>
      </c>
      <c r="AB1976" s="507">
        <v>44013</v>
      </c>
      <c r="AC1976" t="s">
        <v>177</v>
      </c>
      <c r="AD1976" t="s">
        <v>11775</v>
      </c>
      <c r="AE1976">
        <v>29860</v>
      </c>
      <c r="AF1976" t="s">
        <v>13195</v>
      </c>
      <c r="AI1976">
        <v>298050620</v>
      </c>
      <c r="AJ1976">
        <v>664210134</v>
      </c>
      <c r="AK1976" t="s">
        <v>5322</v>
      </c>
      <c r="AL1976">
        <v>0</v>
      </c>
      <c r="AM1976">
        <v>0</v>
      </c>
    </row>
    <row r="1977" spans="1:39" customFormat="1" ht="12.75">
      <c r="A1977">
        <v>411398</v>
      </c>
      <c r="B1977" t="s">
        <v>3932</v>
      </c>
      <c r="C1977" t="s">
        <v>295</v>
      </c>
      <c r="D1977">
        <v>411398</v>
      </c>
      <c r="E1977" t="s">
        <v>166</v>
      </c>
      <c r="F1977" t="s">
        <v>166</v>
      </c>
      <c r="H1977" s="507">
        <v>29458</v>
      </c>
      <c r="I1977" t="s">
        <v>192</v>
      </c>
      <c r="J1977">
        <v>-50</v>
      </c>
      <c r="K1977" t="s">
        <v>168</v>
      </c>
      <c r="M1977" t="s">
        <v>2783</v>
      </c>
      <c r="N1977">
        <v>4410080</v>
      </c>
      <c r="O1977" t="s">
        <v>2786</v>
      </c>
      <c r="P1977" s="507">
        <v>44811</v>
      </c>
      <c r="Q1977" t="s">
        <v>187</v>
      </c>
      <c r="R1977" s="507">
        <v>37432</v>
      </c>
      <c r="S1977" s="507">
        <v>44725</v>
      </c>
      <c r="T1977" t="s">
        <v>181</v>
      </c>
      <c r="U1977">
        <v>1919</v>
      </c>
      <c r="X1977">
        <v>19</v>
      </c>
      <c r="Y1977" t="s">
        <v>259</v>
      </c>
      <c r="AB1977" s="507">
        <v>44743</v>
      </c>
      <c r="AC1977" t="s">
        <v>177</v>
      </c>
      <c r="AD1977" t="s">
        <v>13196</v>
      </c>
      <c r="AE1977">
        <v>45130</v>
      </c>
      <c r="AF1977" t="s">
        <v>13197</v>
      </c>
      <c r="AI1977">
        <v>254812837</v>
      </c>
      <c r="AJ1977">
        <v>682496109</v>
      </c>
      <c r="AK1977" t="s">
        <v>7682</v>
      </c>
      <c r="AL1977">
        <v>0</v>
      </c>
      <c r="AM1977">
        <v>0</v>
      </c>
    </row>
    <row r="1978" spans="1:39" customFormat="1" ht="12.75">
      <c r="A1978">
        <v>4924730</v>
      </c>
      <c r="B1978" t="s">
        <v>2924</v>
      </c>
      <c r="C1978" t="s">
        <v>983</v>
      </c>
      <c r="D1978">
        <v>4924730</v>
      </c>
      <c r="E1978" t="s">
        <v>166</v>
      </c>
      <c r="F1978" t="s">
        <v>166</v>
      </c>
      <c r="H1978" s="507">
        <v>32538</v>
      </c>
      <c r="I1978" t="s">
        <v>167</v>
      </c>
      <c r="J1978">
        <v>-40</v>
      </c>
      <c r="K1978" t="s">
        <v>168</v>
      </c>
      <c r="M1978" t="s">
        <v>175</v>
      </c>
      <c r="N1978">
        <v>4370183</v>
      </c>
      <c r="O1978" t="s">
        <v>2810</v>
      </c>
      <c r="P1978" s="507">
        <v>44806</v>
      </c>
      <c r="Q1978" t="s">
        <v>187</v>
      </c>
      <c r="R1978" s="507">
        <v>38244</v>
      </c>
      <c r="S1978" s="507">
        <v>44076</v>
      </c>
      <c r="T1978" t="s">
        <v>7255</v>
      </c>
      <c r="U1978">
        <v>1983</v>
      </c>
      <c r="X1978">
        <v>19</v>
      </c>
      <c r="Y1978" t="s">
        <v>259</v>
      </c>
      <c r="AC1978" t="s">
        <v>177</v>
      </c>
      <c r="AD1978" t="s">
        <v>10889</v>
      </c>
      <c r="AE1978">
        <v>49400</v>
      </c>
      <c r="AF1978" t="s">
        <v>13198</v>
      </c>
      <c r="AJ1978">
        <v>680590118</v>
      </c>
      <c r="AK1978" t="s">
        <v>5585</v>
      </c>
      <c r="AL1978">
        <v>0</v>
      </c>
      <c r="AM1978">
        <v>0</v>
      </c>
    </row>
    <row r="1979" spans="1:39" customFormat="1" ht="12.75">
      <c r="A1979">
        <v>3521882</v>
      </c>
      <c r="B1979" t="s">
        <v>3912</v>
      </c>
      <c r="C1979" t="s">
        <v>183</v>
      </c>
      <c r="D1979">
        <v>3521882</v>
      </c>
      <c r="E1979" t="s">
        <v>166</v>
      </c>
      <c r="F1979" t="s">
        <v>166</v>
      </c>
      <c r="H1979" s="507">
        <v>34462</v>
      </c>
      <c r="I1979" t="s">
        <v>167</v>
      </c>
      <c r="J1979">
        <v>-40</v>
      </c>
      <c r="K1979" t="s">
        <v>168</v>
      </c>
      <c r="M1979" t="s">
        <v>178</v>
      </c>
      <c r="N1979">
        <v>3350011</v>
      </c>
      <c r="O1979" t="s">
        <v>234</v>
      </c>
      <c r="P1979" s="507">
        <v>44827</v>
      </c>
      <c r="Q1979" t="s">
        <v>187</v>
      </c>
      <c r="R1979" s="507">
        <v>37545</v>
      </c>
      <c r="S1979" s="507">
        <v>44827</v>
      </c>
      <c r="T1979" t="s">
        <v>181</v>
      </c>
      <c r="U1979">
        <v>1634</v>
      </c>
      <c r="X1979">
        <v>16</v>
      </c>
      <c r="Y1979" t="s">
        <v>259</v>
      </c>
      <c r="AC1979" t="s">
        <v>177</v>
      </c>
      <c r="AD1979" t="s">
        <v>9870</v>
      </c>
      <c r="AE1979">
        <v>35000</v>
      </c>
      <c r="AF1979" t="s">
        <v>13199</v>
      </c>
      <c r="AI1979">
        <v>223302768</v>
      </c>
      <c r="AJ1979">
        <v>608903191</v>
      </c>
      <c r="AK1979" t="s">
        <v>5323</v>
      </c>
      <c r="AL1979">
        <v>0</v>
      </c>
      <c r="AM1979">
        <v>0</v>
      </c>
    </row>
    <row r="1980" spans="1:39" customFormat="1" ht="12.75">
      <c r="A1980">
        <v>9138580</v>
      </c>
      <c r="B1980" t="s">
        <v>1427</v>
      </c>
      <c r="C1980" t="s">
        <v>365</v>
      </c>
      <c r="D1980">
        <v>9138580</v>
      </c>
      <c r="E1980" t="s">
        <v>166</v>
      </c>
      <c r="F1980" t="s">
        <v>166</v>
      </c>
      <c r="H1980" s="507">
        <v>38062</v>
      </c>
      <c r="I1980" t="s">
        <v>7238</v>
      </c>
      <c r="J1980">
        <v>-19</v>
      </c>
      <c r="K1980" t="s">
        <v>168</v>
      </c>
      <c r="M1980" t="s">
        <v>275</v>
      </c>
      <c r="N1980">
        <v>8910861</v>
      </c>
      <c r="O1980" t="s">
        <v>3563</v>
      </c>
      <c r="P1980" s="507">
        <v>44817</v>
      </c>
      <c r="Q1980" t="s">
        <v>187</v>
      </c>
      <c r="R1980" s="507">
        <v>40806</v>
      </c>
      <c r="S1980" s="507">
        <v>44025</v>
      </c>
      <c r="T1980" t="s">
        <v>7255</v>
      </c>
      <c r="U1980">
        <v>2113</v>
      </c>
      <c r="V1980" t="s">
        <v>172</v>
      </c>
      <c r="W1980">
        <v>794</v>
      </c>
      <c r="X1980" t="s">
        <v>173</v>
      </c>
      <c r="Y1980" t="s">
        <v>259</v>
      </c>
      <c r="AC1980" t="s">
        <v>177</v>
      </c>
      <c r="AD1980" t="s">
        <v>10730</v>
      </c>
      <c r="AE1980">
        <v>91430</v>
      </c>
      <c r="AF1980" t="s">
        <v>13200</v>
      </c>
      <c r="AI1980">
        <v>160196610</v>
      </c>
      <c r="AJ1980">
        <v>769601505</v>
      </c>
      <c r="AK1980" t="s">
        <v>4286</v>
      </c>
      <c r="AL1980">
        <v>0</v>
      </c>
      <c r="AM1980">
        <v>0</v>
      </c>
    </row>
    <row r="1981" spans="1:39" customFormat="1" ht="12.75">
      <c r="A1981">
        <v>757295</v>
      </c>
      <c r="B1981" t="s">
        <v>1428</v>
      </c>
      <c r="C1981" t="s">
        <v>493</v>
      </c>
      <c r="D1981">
        <v>757295</v>
      </c>
      <c r="E1981" t="s">
        <v>166</v>
      </c>
      <c r="F1981" t="s">
        <v>166</v>
      </c>
      <c r="H1981" s="507">
        <v>31607</v>
      </c>
      <c r="I1981" t="s">
        <v>167</v>
      </c>
      <c r="J1981">
        <v>-40</v>
      </c>
      <c r="K1981" t="s">
        <v>168</v>
      </c>
      <c r="M1981" t="s">
        <v>263</v>
      </c>
      <c r="N1981">
        <v>8750074</v>
      </c>
      <c r="O1981" t="s">
        <v>296</v>
      </c>
      <c r="P1981" s="507">
        <v>44820</v>
      </c>
      <c r="Q1981" t="s">
        <v>187</v>
      </c>
      <c r="R1981" s="507">
        <v>37432</v>
      </c>
      <c r="S1981" s="507">
        <v>44812</v>
      </c>
      <c r="T1981" t="s">
        <v>181</v>
      </c>
      <c r="U1981">
        <v>2001</v>
      </c>
      <c r="X1981">
        <v>20</v>
      </c>
      <c r="Y1981" t="s">
        <v>259</v>
      </c>
      <c r="AC1981" t="s">
        <v>177</v>
      </c>
      <c r="AD1981" t="s">
        <v>11380</v>
      </c>
      <c r="AE1981">
        <v>75020</v>
      </c>
      <c r="AF1981" t="s">
        <v>13201</v>
      </c>
      <c r="AJ1981">
        <v>622415230</v>
      </c>
      <c r="AK1981" t="s">
        <v>8828</v>
      </c>
      <c r="AL1981">
        <v>0</v>
      </c>
      <c r="AM1981">
        <v>0</v>
      </c>
    </row>
    <row r="1982" spans="1:39" customFormat="1" ht="12.75">
      <c r="A1982">
        <v>9451080</v>
      </c>
      <c r="B1982" t="s">
        <v>1429</v>
      </c>
      <c r="C1982" t="s">
        <v>602</v>
      </c>
      <c r="D1982">
        <v>9451080</v>
      </c>
      <c r="E1982" t="s">
        <v>166</v>
      </c>
      <c r="F1982" t="s">
        <v>166</v>
      </c>
      <c r="H1982" s="507">
        <v>38499</v>
      </c>
      <c r="I1982" t="s">
        <v>186</v>
      </c>
      <c r="J1982">
        <v>-18</v>
      </c>
      <c r="K1982" t="s">
        <v>8</v>
      </c>
      <c r="M1982" t="s">
        <v>246</v>
      </c>
      <c r="N1982">
        <v>8940975</v>
      </c>
      <c r="O1982" t="s">
        <v>429</v>
      </c>
      <c r="P1982" s="507">
        <v>44793</v>
      </c>
      <c r="Q1982" t="s">
        <v>187</v>
      </c>
      <c r="R1982" s="507">
        <v>41948</v>
      </c>
      <c r="T1982" t="s">
        <v>5765</v>
      </c>
      <c r="U1982">
        <v>1142</v>
      </c>
      <c r="X1982">
        <v>11</v>
      </c>
      <c r="Y1982" t="s">
        <v>259</v>
      </c>
      <c r="AB1982" s="507">
        <v>43647</v>
      </c>
      <c r="AC1982" t="s">
        <v>177</v>
      </c>
      <c r="AD1982" t="s">
        <v>9810</v>
      </c>
      <c r="AE1982">
        <v>94100</v>
      </c>
      <c r="AF1982" t="s">
        <v>13202</v>
      </c>
      <c r="AH1982" t="s">
        <v>13203</v>
      </c>
      <c r="AJ1982">
        <v>644070024</v>
      </c>
      <c r="AK1982" t="s">
        <v>4287</v>
      </c>
      <c r="AL1982">
        <v>0</v>
      </c>
      <c r="AM1982">
        <v>0</v>
      </c>
    </row>
    <row r="1983" spans="1:39" customFormat="1" ht="12.75">
      <c r="A1983">
        <v>9431947</v>
      </c>
      <c r="B1983" t="s">
        <v>7683</v>
      </c>
      <c r="C1983" t="s">
        <v>668</v>
      </c>
      <c r="D1983">
        <v>9431947</v>
      </c>
      <c r="E1983" t="s">
        <v>166</v>
      </c>
      <c r="F1983" t="s">
        <v>166</v>
      </c>
      <c r="H1983" s="507">
        <v>36629</v>
      </c>
      <c r="I1983" t="s">
        <v>167</v>
      </c>
      <c r="J1983">
        <v>-40</v>
      </c>
      <c r="K1983" t="s">
        <v>168</v>
      </c>
      <c r="M1983" t="s">
        <v>246</v>
      </c>
      <c r="N1983">
        <v>8940030</v>
      </c>
      <c r="O1983" t="s">
        <v>678</v>
      </c>
      <c r="P1983" s="507">
        <v>44793</v>
      </c>
      <c r="Q1983" t="s">
        <v>187</v>
      </c>
      <c r="R1983" s="507">
        <v>39359</v>
      </c>
      <c r="S1983" s="507">
        <v>44459</v>
      </c>
      <c r="T1983" t="s">
        <v>181</v>
      </c>
      <c r="U1983">
        <v>1624</v>
      </c>
      <c r="X1983">
        <v>16</v>
      </c>
      <c r="Y1983" t="s">
        <v>259</v>
      </c>
      <c r="AC1983" t="s">
        <v>177</v>
      </c>
      <c r="AD1983" t="s">
        <v>10417</v>
      </c>
      <c r="AE1983">
        <v>94140</v>
      </c>
      <c r="AF1983" t="s">
        <v>13204</v>
      </c>
      <c r="AK1983" t="s">
        <v>7684</v>
      </c>
      <c r="AL1983">
        <v>0</v>
      </c>
      <c r="AM1983">
        <v>0</v>
      </c>
    </row>
    <row r="1984" spans="1:39" customFormat="1" ht="12.75">
      <c r="A1984">
        <v>7222269</v>
      </c>
      <c r="B1984" t="s">
        <v>3350</v>
      </c>
      <c r="C1984" t="s">
        <v>1649</v>
      </c>
      <c r="D1984">
        <v>7222269</v>
      </c>
      <c r="E1984" t="s">
        <v>166</v>
      </c>
      <c r="F1984" t="s">
        <v>166</v>
      </c>
      <c r="H1984" s="507">
        <v>39728</v>
      </c>
      <c r="I1984" t="s">
        <v>200</v>
      </c>
      <c r="J1984">
        <v>-15</v>
      </c>
      <c r="K1984" t="s">
        <v>168</v>
      </c>
      <c r="M1984" t="s">
        <v>2152</v>
      </c>
      <c r="N1984">
        <v>12720062</v>
      </c>
      <c r="O1984" t="s">
        <v>2313</v>
      </c>
      <c r="P1984" s="507">
        <v>44806</v>
      </c>
      <c r="Q1984" t="s">
        <v>187</v>
      </c>
      <c r="R1984" s="507">
        <v>43000</v>
      </c>
      <c r="T1984" t="s">
        <v>5765</v>
      </c>
      <c r="U1984">
        <v>1130</v>
      </c>
      <c r="X1984">
        <v>11</v>
      </c>
      <c r="Y1984" t="s">
        <v>259</v>
      </c>
      <c r="AC1984" t="s">
        <v>177</v>
      </c>
      <c r="AD1984" t="s">
        <v>13205</v>
      </c>
      <c r="AE1984">
        <v>72210</v>
      </c>
      <c r="AF1984" t="s">
        <v>13206</v>
      </c>
      <c r="AI1984">
        <v>243779372</v>
      </c>
      <c r="AJ1984">
        <v>645610558</v>
      </c>
      <c r="AK1984" t="s">
        <v>4968</v>
      </c>
      <c r="AL1984">
        <v>0</v>
      </c>
      <c r="AM1984">
        <v>0</v>
      </c>
    </row>
    <row r="1985" spans="1:39" customFormat="1" ht="12.75">
      <c r="A1985">
        <v>279746</v>
      </c>
      <c r="B1985" t="s">
        <v>1430</v>
      </c>
      <c r="C1985" t="s">
        <v>1431</v>
      </c>
      <c r="D1985">
        <v>279746</v>
      </c>
      <c r="E1985" t="s">
        <v>166</v>
      </c>
      <c r="F1985" t="s">
        <v>166</v>
      </c>
      <c r="H1985" s="507">
        <v>25289</v>
      </c>
      <c r="I1985" t="s">
        <v>367</v>
      </c>
      <c r="J1985">
        <v>-60</v>
      </c>
      <c r="K1985" t="s">
        <v>8</v>
      </c>
      <c r="M1985" t="s">
        <v>238</v>
      </c>
      <c r="N1985">
        <v>8781477</v>
      </c>
      <c r="O1985" t="s">
        <v>3567</v>
      </c>
      <c r="P1985" s="507">
        <v>44814</v>
      </c>
      <c r="Q1985" t="s">
        <v>187</v>
      </c>
      <c r="R1985" s="507">
        <v>37432</v>
      </c>
      <c r="S1985" s="507">
        <v>44459</v>
      </c>
      <c r="T1985" t="s">
        <v>7255</v>
      </c>
      <c r="U1985">
        <v>946</v>
      </c>
      <c r="X1985">
        <v>9</v>
      </c>
      <c r="Y1985" t="s">
        <v>259</v>
      </c>
      <c r="AB1985" s="507">
        <v>44743</v>
      </c>
      <c r="AC1985" t="s">
        <v>177</v>
      </c>
      <c r="AD1985" t="s">
        <v>11971</v>
      </c>
      <c r="AE1985">
        <v>78960</v>
      </c>
      <c r="AF1985" t="s">
        <v>13207</v>
      </c>
      <c r="AI1985">
        <v>622294985</v>
      </c>
      <c r="AK1985" t="s">
        <v>4288</v>
      </c>
      <c r="AL1985">
        <v>0</v>
      </c>
      <c r="AM1985">
        <v>0</v>
      </c>
    </row>
    <row r="1986" spans="1:39" customFormat="1" ht="12.75">
      <c r="A1986">
        <v>3533685</v>
      </c>
      <c r="B1986" t="s">
        <v>3141</v>
      </c>
      <c r="C1986" t="s">
        <v>766</v>
      </c>
      <c r="D1986">
        <v>3533685</v>
      </c>
      <c r="E1986" t="s">
        <v>166</v>
      </c>
      <c r="F1986" t="s">
        <v>166</v>
      </c>
      <c r="H1986" s="507">
        <v>39921</v>
      </c>
      <c r="I1986" t="s">
        <v>340</v>
      </c>
      <c r="J1986">
        <v>-14</v>
      </c>
      <c r="K1986" t="s">
        <v>168</v>
      </c>
      <c r="M1986" t="s">
        <v>175</v>
      </c>
      <c r="N1986">
        <v>4370002</v>
      </c>
      <c r="O1986" t="s">
        <v>2769</v>
      </c>
      <c r="P1986" s="507">
        <v>44813</v>
      </c>
      <c r="Q1986" t="s">
        <v>187</v>
      </c>
      <c r="R1986" s="507">
        <v>41557</v>
      </c>
      <c r="S1986" s="507">
        <v>44802</v>
      </c>
      <c r="T1986" t="s">
        <v>181</v>
      </c>
      <c r="U1986">
        <v>1544</v>
      </c>
      <c r="X1986">
        <v>15</v>
      </c>
      <c r="Y1986" t="s">
        <v>259</v>
      </c>
      <c r="AB1986" s="507">
        <v>44013</v>
      </c>
      <c r="AC1986" t="s">
        <v>177</v>
      </c>
      <c r="AD1986" t="s">
        <v>10765</v>
      </c>
      <c r="AE1986">
        <v>37550</v>
      </c>
      <c r="AF1986" t="s">
        <v>13208</v>
      </c>
      <c r="AI1986">
        <v>661876345</v>
      </c>
      <c r="AJ1986">
        <v>662436345</v>
      </c>
      <c r="AK1986" t="s">
        <v>5586</v>
      </c>
      <c r="AL1986">
        <v>0</v>
      </c>
      <c r="AM1986">
        <v>0</v>
      </c>
    </row>
    <row r="1987" spans="1:39" customFormat="1" ht="12.75">
      <c r="A1987">
        <v>5321346</v>
      </c>
      <c r="B1987" t="s">
        <v>9508</v>
      </c>
      <c r="C1987" t="s">
        <v>1742</v>
      </c>
      <c r="D1987">
        <v>5321346</v>
      </c>
      <c r="E1987" t="s">
        <v>166</v>
      </c>
      <c r="H1987" s="507">
        <v>35895</v>
      </c>
      <c r="I1987" t="s">
        <v>167</v>
      </c>
      <c r="J1987">
        <v>-40</v>
      </c>
      <c r="K1987" t="s">
        <v>8</v>
      </c>
      <c r="M1987" t="s">
        <v>2155</v>
      </c>
      <c r="N1987">
        <v>12530078</v>
      </c>
      <c r="O1987" t="s">
        <v>2270</v>
      </c>
      <c r="P1987" s="507">
        <v>44812</v>
      </c>
      <c r="Q1987" t="s">
        <v>187</v>
      </c>
      <c r="R1987" s="507">
        <v>39731</v>
      </c>
      <c r="S1987" s="507">
        <v>44740</v>
      </c>
      <c r="T1987" t="s">
        <v>181</v>
      </c>
      <c r="U1987">
        <v>813</v>
      </c>
      <c r="X1987">
        <v>8</v>
      </c>
      <c r="Y1987" t="s">
        <v>259</v>
      </c>
      <c r="AC1987" t="s">
        <v>177</v>
      </c>
      <c r="AD1987" t="s">
        <v>13209</v>
      </c>
      <c r="AE1987">
        <v>53340</v>
      </c>
      <c r="AF1987" t="s">
        <v>13210</v>
      </c>
      <c r="AJ1987">
        <v>688284324</v>
      </c>
      <c r="AK1987" t="s">
        <v>9509</v>
      </c>
      <c r="AL1987">
        <v>0</v>
      </c>
      <c r="AM1987">
        <v>0</v>
      </c>
    </row>
    <row r="1988" spans="1:39" customFormat="1" ht="12.75">
      <c r="A1988">
        <v>852090</v>
      </c>
      <c r="B1988" t="s">
        <v>1432</v>
      </c>
      <c r="C1988" t="s">
        <v>674</v>
      </c>
      <c r="D1988">
        <v>852090</v>
      </c>
      <c r="E1988" t="s">
        <v>166</v>
      </c>
      <c r="F1988" t="s">
        <v>166</v>
      </c>
      <c r="H1988" s="507">
        <v>26994</v>
      </c>
      <c r="I1988" t="s">
        <v>192</v>
      </c>
      <c r="J1988">
        <v>-50</v>
      </c>
      <c r="K1988" t="s">
        <v>8</v>
      </c>
      <c r="M1988" t="s">
        <v>231</v>
      </c>
      <c r="N1988">
        <v>4280322</v>
      </c>
      <c r="O1988" t="s">
        <v>2785</v>
      </c>
      <c r="P1988" s="507">
        <v>44829</v>
      </c>
      <c r="Q1988" t="s">
        <v>187</v>
      </c>
      <c r="R1988" s="507">
        <v>37432</v>
      </c>
      <c r="S1988" s="507">
        <v>44081</v>
      </c>
      <c r="T1988" t="s">
        <v>7255</v>
      </c>
      <c r="U1988">
        <v>1316</v>
      </c>
      <c r="X1988">
        <v>13</v>
      </c>
      <c r="Y1988" t="s">
        <v>259</v>
      </c>
      <c r="AC1988" t="s">
        <v>177</v>
      </c>
      <c r="AD1988" t="s">
        <v>13211</v>
      </c>
      <c r="AE1988">
        <v>28190</v>
      </c>
      <c r="AF1988" t="s">
        <v>13212</v>
      </c>
      <c r="AH1988" t="s">
        <v>13213</v>
      </c>
      <c r="AK1988" t="s">
        <v>6986</v>
      </c>
      <c r="AL1988">
        <v>0</v>
      </c>
      <c r="AM1988">
        <v>0</v>
      </c>
    </row>
    <row r="1989" spans="1:39" customFormat="1" ht="12.75">
      <c r="A1989">
        <v>2939978</v>
      </c>
      <c r="B1989" t="s">
        <v>2530</v>
      </c>
      <c r="C1989" t="s">
        <v>3679</v>
      </c>
      <c r="D1989">
        <v>2939978</v>
      </c>
      <c r="E1989" t="s">
        <v>166</v>
      </c>
      <c r="F1989" t="s">
        <v>166</v>
      </c>
      <c r="H1989" s="507">
        <v>40393</v>
      </c>
      <c r="I1989" t="s">
        <v>254</v>
      </c>
      <c r="J1989">
        <v>-13</v>
      </c>
      <c r="K1989" t="s">
        <v>168</v>
      </c>
      <c r="M1989" t="s">
        <v>3025</v>
      </c>
      <c r="N1989">
        <v>3290081</v>
      </c>
      <c r="O1989" t="s">
        <v>3078</v>
      </c>
      <c r="P1989" s="507">
        <v>44805</v>
      </c>
      <c r="Q1989" t="s">
        <v>187</v>
      </c>
      <c r="R1989" s="507">
        <v>43414</v>
      </c>
      <c r="T1989" t="s">
        <v>5765</v>
      </c>
      <c r="U1989">
        <v>1150</v>
      </c>
      <c r="X1989">
        <v>11</v>
      </c>
      <c r="Y1989" t="s">
        <v>259</v>
      </c>
      <c r="AB1989" s="507">
        <v>44378</v>
      </c>
      <c r="AC1989" t="s">
        <v>177</v>
      </c>
      <c r="AD1989" t="s">
        <v>10012</v>
      </c>
      <c r="AE1989">
        <v>29200</v>
      </c>
      <c r="AF1989" t="s">
        <v>13214</v>
      </c>
      <c r="AI1989">
        <v>222085722</v>
      </c>
      <c r="AJ1989">
        <v>625480441</v>
      </c>
      <c r="AK1989" t="s">
        <v>5324</v>
      </c>
      <c r="AL1989">
        <v>0</v>
      </c>
      <c r="AM1989">
        <v>0</v>
      </c>
    </row>
    <row r="1990" spans="1:39" customFormat="1" ht="12.75">
      <c r="A1990">
        <v>4439283</v>
      </c>
      <c r="B1990" t="s">
        <v>2531</v>
      </c>
      <c r="C1990" t="s">
        <v>497</v>
      </c>
      <c r="D1990">
        <v>4439283</v>
      </c>
      <c r="E1990" t="s">
        <v>166</v>
      </c>
      <c r="F1990" t="s">
        <v>166</v>
      </c>
      <c r="H1990" s="507">
        <v>36546</v>
      </c>
      <c r="I1990" t="s">
        <v>167</v>
      </c>
      <c r="J1990">
        <v>-40</v>
      </c>
      <c r="K1990" t="s">
        <v>168</v>
      </c>
      <c r="M1990" t="s">
        <v>228</v>
      </c>
      <c r="N1990">
        <v>12440023</v>
      </c>
      <c r="O1990" t="s">
        <v>2221</v>
      </c>
      <c r="P1990" s="507">
        <v>44821</v>
      </c>
      <c r="Q1990" t="s">
        <v>187</v>
      </c>
      <c r="R1990" s="507">
        <v>39357</v>
      </c>
      <c r="S1990" s="507">
        <v>44602</v>
      </c>
      <c r="T1990" t="s">
        <v>7255</v>
      </c>
      <c r="U1990">
        <v>1657</v>
      </c>
      <c r="X1990">
        <v>16</v>
      </c>
      <c r="Y1990" t="s">
        <v>259</v>
      </c>
      <c r="AC1990" t="s">
        <v>177</v>
      </c>
      <c r="AD1990" t="s">
        <v>11665</v>
      </c>
      <c r="AE1990">
        <v>44840</v>
      </c>
      <c r="AF1990" t="s">
        <v>13215</v>
      </c>
      <c r="AI1990">
        <v>680013177</v>
      </c>
      <c r="AJ1990">
        <v>679970273</v>
      </c>
      <c r="AK1990" t="s">
        <v>4969</v>
      </c>
      <c r="AL1990">
        <v>0</v>
      </c>
      <c r="AM1990">
        <v>0</v>
      </c>
    </row>
    <row r="1991" spans="1:39" customFormat="1" ht="12.75">
      <c r="A1991">
        <v>7516757</v>
      </c>
      <c r="B1991" t="s">
        <v>1433</v>
      </c>
      <c r="C1991" t="s">
        <v>363</v>
      </c>
      <c r="D1991">
        <v>7516757</v>
      </c>
      <c r="E1991" t="s">
        <v>166</v>
      </c>
      <c r="F1991" t="s">
        <v>166</v>
      </c>
      <c r="H1991" s="507">
        <v>35644</v>
      </c>
      <c r="I1991" t="s">
        <v>167</v>
      </c>
      <c r="J1991">
        <v>-40</v>
      </c>
      <c r="K1991" t="s">
        <v>168</v>
      </c>
      <c r="M1991" t="s">
        <v>263</v>
      </c>
      <c r="N1991">
        <v>8750120</v>
      </c>
      <c r="O1991" t="s">
        <v>287</v>
      </c>
      <c r="P1991" s="507">
        <v>44818</v>
      </c>
      <c r="Q1991" t="s">
        <v>187</v>
      </c>
      <c r="R1991" s="507">
        <v>39764</v>
      </c>
      <c r="S1991" s="507">
        <v>44817</v>
      </c>
      <c r="T1991" t="s">
        <v>181</v>
      </c>
      <c r="U1991">
        <v>1745</v>
      </c>
      <c r="X1991">
        <v>17</v>
      </c>
      <c r="Y1991" t="s">
        <v>259</v>
      </c>
      <c r="AC1991" t="s">
        <v>177</v>
      </c>
      <c r="AD1991" t="s">
        <v>11380</v>
      </c>
      <c r="AE1991">
        <v>75020</v>
      </c>
      <c r="AF1991" t="s">
        <v>13216</v>
      </c>
      <c r="AJ1991">
        <v>646074804</v>
      </c>
      <c r="AK1991" t="s">
        <v>4289</v>
      </c>
      <c r="AL1991">
        <v>0</v>
      </c>
      <c r="AM1991">
        <v>0</v>
      </c>
    </row>
    <row r="1992" spans="1:39" customFormat="1" ht="12.75">
      <c r="A1992">
        <v>6725914</v>
      </c>
      <c r="B1992" t="s">
        <v>3668</v>
      </c>
      <c r="C1992" t="s">
        <v>3669</v>
      </c>
      <c r="D1992">
        <v>6725914</v>
      </c>
      <c r="E1992" t="s">
        <v>166</v>
      </c>
      <c r="F1992" t="s">
        <v>166</v>
      </c>
      <c r="H1992" s="507">
        <v>35093</v>
      </c>
      <c r="I1992" t="s">
        <v>167</v>
      </c>
      <c r="J1992">
        <v>-40</v>
      </c>
      <c r="K1992" t="s">
        <v>8</v>
      </c>
      <c r="M1992" t="s">
        <v>2152</v>
      </c>
      <c r="N1992">
        <v>12720104</v>
      </c>
      <c r="O1992" t="s">
        <v>2160</v>
      </c>
      <c r="P1992" s="507">
        <v>44791</v>
      </c>
      <c r="Q1992" t="s">
        <v>187</v>
      </c>
      <c r="R1992" s="507">
        <v>42950</v>
      </c>
      <c r="S1992" s="507">
        <v>44448</v>
      </c>
      <c r="T1992" t="s">
        <v>7255</v>
      </c>
      <c r="U1992">
        <v>2276</v>
      </c>
      <c r="V1992" t="s">
        <v>172</v>
      </c>
      <c r="W1992">
        <v>45</v>
      </c>
      <c r="X1992" t="s">
        <v>173</v>
      </c>
      <c r="Y1992" t="s">
        <v>259</v>
      </c>
      <c r="AB1992" s="507">
        <v>43647</v>
      </c>
      <c r="AC1992" t="s">
        <v>174</v>
      </c>
      <c r="AD1992" t="s">
        <v>13217</v>
      </c>
      <c r="AE1992">
        <v>0</v>
      </c>
      <c r="AF1992" t="s">
        <v>13218</v>
      </c>
      <c r="AJ1992">
        <v>79030424293</v>
      </c>
      <c r="AK1992" t="s">
        <v>4970</v>
      </c>
      <c r="AL1992">
        <v>0</v>
      </c>
      <c r="AM1992">
        <v>0</v>
      </c>
    </row>
    <row r="1993" spans="1:39" customFormat="1" ht="12.75">
      <c r="A1993">
        <v>2939879</v>
      </c>
      <c r="B1993" t="s">
        <v>6388</v>
      </c>
      <c r="C1993" t="s">
        <v>6389</v>
      </c>
      <c r="D1993">
        <v>2939879</v>
      </c>
      <c r="E1993" t="s">
        <v>166</v>
      </c>
      <c r="F1993" t="s">
        <v>166</v>
      </c>
      <c r="H1993" s="507">
        <v>41100</v>
      </c>
      <c r="I1993" t="s">
        <v>245</v>
      </c>
      <c r="J1993">
        <v>-11</v>
      </c>
      <c r="K1993" t="s">
        <v>168</v>
      </c>
      <c r="M1993" t="s">
        <v>3025</v>
      </c>
      <c r="N1993">
        <v>3290005</v>
      </c>
      <c r="O1993" t="s">
        <v>3026</v>
      </c>
      <c r="P1993" s="507">
        <v>44814</v>
      </c>
      <c r="Q1993" t="s">
        <v>187</v>
      </c>
      <c r="R1993" s="507">
        <v>43392</v>
      </c>
      <c r="T1993" t="s">
        <v>5765</v>
      </c>
      <c r="U1993">
        <v>508</v>
      </c>
      <c r="X1993">
        <v>5</v>
      </c>
      <c r="Y1993" t="s">
        <v>259</v>
      </c>
      <c r="AC1993" t="s">
        <v>177</v>
      </c>
      <c r="AD1993" t="s">
        <v>9920</v>
      </c>
      <c r="AE1993">
        <v>29800</v>
      </c>
      <c r="AF1993" t="s">
        <v>13219</v>
      </c>
      <c r="AI1993">
        <v>298851339</v>
      </c>
      <c r="AJ1993">
        <v>674159191</v>
      </c>
      <c r="AK1993" t="s">
        <v>7686</v>
      </c>
      <c r="AL1993">
        <v>0</v>
      </c>
      <c r="AM1993">
        <v>0</v>
      </c>
    </row>
    <row r="1994" spans="1:39" customFormat="1" ht="12.75">
      <c r="A1994">
        <v>3718402</v>
      </c>
      <c r="B1994" t="s">
        <v>2532</v>
      </c>
      <c r="C1994" t="s">
        <v>551</v>
      </c>
      <c r="D1994">
        <v>3718402</v>
      </c>
      <c r="E1994" t="s">
        <v>166</v>
      </c>
      <c r="F1994" t="s">
        <v>166</v>
      </c>
      <c r="H1994" s="507">
        <v>35066</v>
      </c>
      <c r="I1994" t="s">
        <v>167</v>
      </c>
      <c r="J1994">
        <v>-40</v>
      </c>
      <c r="K1994" t="s">
        <v>168</v>
      </c>
      <c r="M1994" t="s">
        <v>175</v>
      </c>
      <c r="N1994">
        <v>4370002</v>
      </c>
      <c r="O1994" t="s">
        <v>2769</v>
      </c>
      <c r="P1994" s="507">
        <v>44804</v>
      </c>
      <c r="Q1994" t="s">
        <v>187</v>
      </c>
      <c r="R1994" s="507">
        <v>38986</v>
      </c>
      <c r="S1994" s="507">
        <v>44804</v>
      </c>
      <c r="T1994" t="s">
        <v>181</v>
      </c>
      <c r="U1994">
        <v>2011</v>
      </c>
      <c r="X1994">
        <v>20</v>
      </c>
      <c r="Y1994" t="s">
        <v>259</v>
      </c>
      <c r="AB1994" s="507">
        <v>44743</v>
      </c>
      <c r="AC1994" t="s">
        <v>177</v>
      </c>
      <c r="AD1994" t="s">
        <v>10835</v>
      </c>
      <c r="AE1994">
        <v>37550</v>
      </c>
      <c r="AF1994" t="s">
        <v>13220</v>
      </c>
      <c r="AJ1994">
        <v>652928698</v>
      </c>
      <c r="AK1994" t="s">
        <v>8829</v>
      </c>
      <c r="AL1994">
        <v>0</v>
      </c>
      <c r="AM1994">
        <v>0</v>
      </c>
    </row>
    <row r="1995" spans="1:39" customFormat="1" ht="12.75">
      <c r="A1995">
        <v>3537862</v>
      </c>
      <c r="B1995" t="s">
        <v>8830</v>
      </c>
      <c r="C1995" t="s">
        <v>226</v>
      </c>
      <c r="D1995">
        <v>3537862</v>
      </c>
      <c r="E1995" t="s">
        <v>166</v>
      </c>
      <c r="H1995" s="507">
        <v>37504</v>
      </c>
      <c r="I1995" t="s">
        <v>167</v>
      </c>
      <c r="J1995">
        <v>-40</v>
      </c>
      <c r="K1995" t="s">
        <v>168</v>
      </c>
      <c r="M1995" t="s">
        <v>203</v>
      </c>
      <c r="N1995">
        <v>8920025</v>
      </c>
      <c r="O1995" t="s">
        <v>213</v>
      </c>
      <c r="P1995" s="507">
        <v>44819</v>
      </c>
      <c r="Q1995" t="s">
        <v>187</v>
      </c>
      <c r="R1995" s="507">
        <v>43252</v>
      </c>
      <c r="S1995" s="507">
        <v>44818</v>
      </c>
      <c r="T1995" t="s">
        <v>181</v>
      </c>
      <c r="U1995">
        <v>2710</v>
      </c>
      <c r="V1995" t="s">
        <v>172</v>
      </c>
      <c r="W1995">
        <v>126</v>
      </c>
      <c r="X1995" t="s">
        <v>173</v>
      </c>
      <c r="Y1995" t="s">
        <v>259</v>
      </c>
      <c r="AB1995" s="507">
        <v>44743</v>
      </c>
      <c r="AC1995" t="s">
        <v>337</v>
      </c>
      <c r="AD1995" t="s">
        <v>10553</v>
      </c>
      <c r="AE1995">
        <v>35510</v>
      </c>
      <c r="AF1995" t="s">
        <v>13221</v>
      </c>
      <c r="AK1995" t="s">
        <v>8831</v>
      </c>
      <c r="AL1995">
        <v>0</v>
      </c>
      <c r="AM1995">
        <v>0</v>
      </c>
    </row>
    <row r="1996" spans="1:39" customFormat="1" ht="12.75">
      <c r="A1996">
        <v>7226914</v>
      </c>
      <c r="B1996" t="s">
        <v>13222</v>
      </c>
      <c r="C1996" t="s">
        <v>373</v>
      </c>
      <c r="D1996">
        <v>7226914</v>
      </c>
      <c r="E1996" t="s">
        <v>169</v>
      </c>
      <c r="H1996" s="507">
        <v>41907</v>
      </c>
      <c r="I1996" t="s">
        <v>169</v>
      </c>
      <c r="J1996">
        <v>-9</v>
      </c>
      <c r="K1996" t="s">
        <v>8</v>
      </c>
      <c r="M1996" t="s">
        <v>2152</v>
      </c>
      <c r="N1996">
        <v>12720056</v>
      </c>
      <c r="O1996" t="s">
        <v>2205</v>
      </c>
      <c r="P1996" s="507">
        <v>44845</v>
      </c>
      <c r="Q1996" t="s">
        <v>187</v>
      </c>
      <c r="R1996" s="507">
        <v>44845</v>
      </c>
      <c r="T1996" t="s">
        <v>5765</v>
      </c>
      <c r="U1996">
        <v>500</v>
      </c>
      <c r="X1996">
        <v>5</v>
      </c>
      <c r="Y1996" t="s">
        <v>259</v>
      </c>
      <c r="AC1996" t="s">
        <v>177</v>
      </c>
      <c r="AD1996" t="s">
        <v>9779</v>
      </c>
      <c r="AE1996">
        <v>72200</v>
      </c>
      <c r="AF1996" t="s">
        <v>13223</v>
      </c>
      <c r="AJ1996">
        <v>631737323</v>
      </c>
      <c r="AK1996" t="s">
        <v>13224</v>
      </c>
      <c r="AL1996">
        <v>0</v>
      </c>
      <c r="AM1996">
        <v>0</v>
      </c>
    </row>
    <row r="1997" spans="1:39" customFormat="1" ht="12.75">
      <c r="A1997">
        <v>3523189</v>
      </c>
      <c r="B1997" t="s">
        <v>3375</v>
      </c>
      <c r="C1997" t="s">
        <v>290</v>
      </c>
      <c r="D1997">
        <v>3523189</v>
      </c>
      <c r="E1997" t="s">
        <v>166</v>
      </c>
      <c r="F1997" t="s">
        <v>166</v>
      </c>
      <c r="H1997" s="507">
        <v>35442</v>
      </c>
      <c r="I1997" t="s">
        <v>167</v>
      </c>
      <c r="J1997">
        <v>-40</v>
      </c>
      <c r="K1997" t="s">
        <v>168</v>
      </c>
      <c r="M1997" t="s">
        <v>178</v>
      </c>
      <c r="N1997">
        <v>3350014</v>
      </c>
      <c r="O1997" t="s">
        <v>3050</v>
      </c>
      <c r="P1997" s="507">
        <v>44820</v>
      </c>
      <c r="Q1997" t="s">
        <v>187</v>
      </c>
      <c r="R1997" s="507">
        <v>37931</v>
      </c>
      <c r="S1997" s="507">
        <v>44446</v>
      </c>
      <c r="T1997" t="s">
        <v>7255</v>
      </c>
      <c r="U1997">
        <v>1924</v>
      </c>
      <c r="X1997">
        <v>19</v>
      </c>
      <c r="Y1997" t="s">
        <v>259</v>
      </c>
      <c r="AC1997" t="s">
        <v>177</v>
      </c>
      <c r="AD1997" t="s">
        <v>13225</v>
      </c>
      <c r="AE1997">
        <v>35400</v>
      </c>
      <c r="AF1997" t="s">
        <v>13226</v>
      </c>
      <c r="AI1997">
        <v>299826361</v>
      </c>
      <c r="AK1997" t="s">
        <v>5325</v>
      </c>
      <c r="AL1997">
        <v>0</v>
      </c>
      <c r="AM1997">
        <v>0</v>
      </c>
    </row>
    <row r="1998" spans="1:39" customFormat="1" ht="12.75">
      <c r="A1998">
        <v>2221331</v>
      </c>
      <c r="B1998" t="s">
        <v>6813</v>
      </c>
      <c r="C1998" t="s">
        <v>6814</v>
      </c>
      <c r="D1998">
        <v>2221331</v>
      </c>
      <c r="E1998" t="s">
        <v>169</v>
      </c>
      <c r="F1998" t="s">
        <v>169</v>
      </c>
      <c r="H1998" s="507">
        <v>41012</v>
      </c>
      <c r="I1998" t="s">
        <v>245</v>
      </c>
      <c r="J1998">
        <v>-11</v>
      </c>
      <c r="K1998" t="s">
        <v>8</v>
      </c>
      <c r="M1998" t="s">
        <v>215</v>
      </c>
      <c r="N1998">
        <v>3220064</v>
      </c>
      <c r="O1998" t="s">
        <v>3448</v>
      </c>
      <c r="P1998" s="507">
        <v>44799</v>
      </c>
      <c r="Q1998" t="s">
        <v>187</v>
      </c>
      <c r="R1998" s="507">
        <v>44454</v>
      </c>
      <c r="T1998" t="s">
        <v>5765</v>
      </c>
      <c r="U1998">
        <v>500</v>
      </c>
      <c r="X1998">
        <v>5</v>
      </c>
      <c r="Y1998" t="s">
        <v>259</v>
      </c>
      <c r="AC1998" t="s">
        <v>177</v>
      </c>
      <c r="AD1998" t="s">
        <v>13227</v>
      </c>
      <c r="AE1998">
        <v>22200</v>
      </c>
      <c r="AF1998" t="s">
        <v>13228</v>
      </c>
      <c r="AI1998">
        <v>296212840</v>
      </c>
      <c r="AJ1998">
        <v>672325577</v>
      </c>
      <c r="AK1998" t="s">
        <v>6815</v>
      </c>
      <c r="AL1998">
        <v>0</v>
      </c>
      <c r="AM1998">
        <v>0</v>
      </c>
    </row>
    <row r="1999" spans="1:39" customFormat="1" ht="12.75">
      <c r="A1999">
        <v>1712081</v>
      </c>
      <c r="B1999" t="s">
        <v>3671</v>
      </c>
      <c r="C1999" t="s">
        <v>827</v>
      </c>
      <c r="D1999">
        <v>1712081</v>
      </c>
      <c r="E1999" t="s">
        <v>166</v>
      </c>
      <c r="F1999" t="s">
        <v>166</v>
      </c>
      <c r="H1999" s="507">
        <v>36754</v>
      </c>
      <c r="I1999" t="s">
        <v>167</v>
      </c>
      <c r="J1999">
        <v>-40</v>
      </c>
      <c r="K1999" t="s">
        <v>8</v>
      </c>
      <c r="M1999" t="s">
        <v>208</v>
      </c>
      <c r="N1999">
        <v>12850024</v>
      </c>
      <c r="O1999" t="s">
        <v>2184</v>
      </c>
      <c r="P1999" s="507">
        <v>44823</v>
      </c>
      <c r="Q1999" t="s">
        <v>187</v>
      </c>
      <c r="R1999" s="507">
        <v>38630</v>
      </c>
      <c r="S1999" s="507">
        <v>44722</v>
      </c>
      <c r="T1999" t="s">
        <v>181</v>
      </c>
      <c r="U1999">
        <v>1412</v>
      </c>
      <c r="X1999">
        <v>14</v>
      </c>
      <c r="Y1999" t="s">
        <v>259</v>
      </c>
      <c r="AB1999" s="507">
        <v>44816</v>
      </c>
      <c r="AC1999" t="s">
        <v>177</v>
      </c>
      <c r="AD1999" t="s">
        <v>11396</v>
      </c>
      <c r="AE1999">
        <v>85000</v>
      </c>
      <c r="AF1999" t="s">
        <v>13229</v>
      </c>
      <c r="AJ1999">
        <v>637450927</v>
      </c>
      <c r="AK1999" t="s">
        <v>9510</v>
      </c>
      <c r="AL1999">
        <v>1</v>
      </c>
      <c r="AM1999">
        <v>0</v>
      </c>
    </row>
    <row r="2000" spans="1:39" customFormat="1" ht="12.75">
      <c r="A2000">
        <v>5610199</v>
      </c>
      <c r="B2000" t="s">
        <v>1434</v>
      </c>
      <c r="C2000" t="s">
        <v>872</v>
      </c>
      <c r="D2000">
        <v>5610199</v>
      </c>
      <c r="E2000" t="s">
        <v>166</v>
      </c>
      <c r="F2000" t="s">
        <v>166</v>
      </c>
      <c r="H2000" s="507">
        <v>18652</v>
      </c>
      <c r="I2000" t="s">
        <v>278</v>
      </c>
      <c r="J2000">
        <v>-80</v>
      </c>
      <c r="K2000" t="s">
        <v>168</v>
      </c>
      <c r="M2000" t="s">
        <v>217</v>
      </c>
      <c r="N2000">
        <v>3560059</v>
      </c>
      <c r="O2000" t="s">
        <v>3037</v>
      </c>
      <c r="P2000" s="507">
        <v>44815</v>
      </c>
      <c r="Q2000" t="s">
        <v>187</v>
      </c>
      <c r="R2000" s="507">
        <v>37432</v>
      </c>
      <c r="S2000" s="507">
        <v>44802</v>
      </c>
      <c r="T2000" t="s">
        <v>181</v>
      </c>
      <c r="U2000">
        <v>1725</v>
      </c>
      <c r="X2000">
        <v>17</v>
      </c>
      <c r="Y2000" t="s">
        <v>259</v>
      </c>
      <c r="AB2000" s="507">
        <v>44743</v>
      </c>
      <c r="AC2000" t="s">
        <v>177</v>
      </c>
      <c r="AD2000" t="s">
        <v>13230</v>
      </c>
      <c r="AE2000">
        <v>56600</v>
      </c>
      <c r="AF2000" t="s">
        <v>13231</v>
      </c>
      <c r="AI2000" t="s">
        <v>6390</v>
      </c>
      <c r="AJ2000" t="s">
        <v>6391</v>
      </c>
      <c r="AK2000" t="s">
        <v>5326</v>
      </c>
      <c r="AL2000">
        <v>0</v>
      </c>
      <c r="AM2000">
        <v>0</v>
      </c>
    </row>
    <row r="2001" spans="1:39" customFormat="1" ht="12.75">
      <c r="A2001">
        <v>4115606</v>
      </c>
      <c r="B2001" t="s">
        <v>13232</v>
      </c>
      <c r="C2001" t="s">
        <v>596</v>
      </c>
      <c r="D2001">
        <v>4115606</v>
      </c>
      <c r="E2001" t="s">
        <v>169</v>
      </c>
      <c r="H2001" s="507">
        <v>41388</v>
      </c>
      <c r="I2001" t="s">
        <v>251</v>
      </c>
      <c r="J2001">
        <v>-10</v>
      </c>
      <c r="K2001" t="s">
        <v>8</v>
      </c>
      <c r="M2001" t="s">
        <v>2783</v>
      </c>
      <c r="N2001">
        <v>4410065</v>
      </c>
      <c r="O2001" t="s">
        <v>2858</v>
      </c>
      <c r="P2001" s="507">
        <v>44848</v>
      </c>
      <c r="Q2001" t="s">
        <v>187</v>
      </c>
      <c r="R2001" s="507">
        <v>44848</v>
      </c>
      <c r="T2001" t="s">
        <v>5765</v>
      </c>
      <c r="U2001">
        <v>500</v>
      </c>
      <c r="X2001">
        <v>5</v>
      </c>
      <c r="Y2001" t="s">
        <v>259</v>
      </c>
      <c r="AC2001" t="s">
        <v>177</v>
      </c>
      <c r="AD2001" t="s">
        <v>9788</v>
      </c>
      <c r="AE2001">
        <v>41140</v>
      </c>
      <c r="AF2001" t="s">
        <v>13233</v>
      </c>
      <c r="AJ2001">
        <v>629770695</v>
      </c>
      <c r="AK2001" t="s">
        <v>13234</v>
      </c>
      <c r="AL2001">
        <v>0</v>
      </c>
      <c r="AM2001">
        <v>0</v>
      </c>
    </row>
    <row r="2002" spans="1:39" customFormat="1" ht="12.75">
      <c r="A2002">
        <v>2816245</v>
      </c>
      <c r="B2002" t="s">
        <v>7687</v>
      </c>
      <c r="C2002" t="s">
        <v>1354</v>
      </c>
      <c r="D2002">
        <v>2816245</v>
      </c>
      <c r="E2002" t="s">
        <v>169</v>
      </c>
      <c r="F2002" t="s">
        <v>169</v>
      </c>
      <c r="H2002" s="507">
        <v>41764</v>
      </c>
      <c r="I2002" t="s">
        <v>169</v>
      </c>
      <c r="J2002">
        <v>-9</v>
      </c>
      <c r="K2002" t="s">
        <v>8</v>
      </c>
      <c r="M2002" t="s">
        <v>231</v>
      </c>
      <c r="N2002">
        <v>4280529</v>
      </c>
      <c r="O2002" t="s">
        <v>2776</v>
      </c>
      <c r="P2002" s="507">
        <v>44816</v>
      </c>
      <c r="Q2002" t="s">
        <v>187</v>
      </c>
      <c r="R2002" s="507">
        <v>44542</v>
      </c>
      <c r="T2002" t="s">
        <v>5765</v>
      </c>
      <c r="U2002">
        <v>500</v>
      </c>
      <c r="X2002">
        <v>5</v>
      </c>
      <c r="Y2002" t="s">
        <v>259</v>
      </c>
      <c r="AC2002" t="s">
        <v>177</v>
      </c>
      <c r="AD2002" t="s">
        <v>13235</v>
      </c>
      <c r="AE2002">
        <v>28130</v>
      </c>
      <c r="AF2002" t="s">
        <v>13236</v>
      </c>
      <c r="AJ2002" t="s">
        <v>7688</v>
      </c>
      <c r="AK2002" t="s">
        <v>7689</v>
      </c>
      <c r="AL2002">
        <v>0</v>
      </c>
      <c r="AM2002">
        <v>0</v>
      </c>
    </row>
    <row r="2003" spans="1:39" customFormat="1" ht="12.75">
      <c r="A2003">
        <v>4535610</v>
      </c>
      <c r="B2003" t="s">
        <v>13237</v>
      </c>
      <c r="C2003" t="s">
        <v>966</v>
      </c>
      <c r="D2003">
        <v>4535610</v>
      </c>
      <c r="E2003" t="s">
        <v>169</v>
      </c>
      <c r="H2003" s="507">
        <v>41482</v>
      </c>
      <c r="I2003" t="s">
        <v>251</v>
      </c>
      <c r="J2003">
        <v>-10</v>
      </c>
      <c r="K2003" t="s">
        <v>8</v>
      </c>
      <c r="M2003" t="s">
        <v>2764</v>
      </c>
      <c r="N2003">
        <v>4450663</v>
      </c>
      <c r="O2003" t="s">
        <v>2772</v>
      </c>
      <c r="P2003" s="507">
        <v>44852</v>
      </c>
      <c r="Q2003" t="s">
        <v>187</v>
      </c>
      <c r="R2003" s="507">
        <v>44852</v>
      </c>
      <c r="S2003" s="507">
        <v>44839</v>
      </c>
      <c r="T2003" t="s">
        <v>181</v>
      </c>
      <c r="U2003">
        <v>500</v>
      </c>
      <c r="X2003">
        <v>5</v>
      </c>
      <c r="Y2003" t="s">
        <v>259</v>
      </c>
      <c r="AC2003" t="s">
        <v>177</v>
      </c>
      <c r="AD2003" t="s">
        <v>13238</v>
      </c>
      <c r="AE2003">
        <v>45380</v>
      </c>
      <c r="AF2003" t="s">
        <v>13239</v>
      </c>
      <c r="AJ2003">
        <v>601946680</v>
      </c>
      <c r="AK2003" t="s">
        <v>13240</v>
      </c>
      <c r="AL2003">
        <v>0</v>
      </c>
      <c r="AM2003">
        <v>0</v>
      </c>
    </row>
    <row r="2004" spans="1:39" customFormat="1" ht="12.75">
      <c r="A2004">
        <v>7526162</v>
      </c>
      <c r="B2004" t="s">
        <v>3610</v>
      </c>
      <c r="C2004" t="s">
        <v>700</v>
      </c>
      <c r="D2004">
        <v>7526162</v>
      </c>
      <c r="E2004" t="s">
        <v>166</v>
      </c>
      <c r="F2004" t="s">
        <v>166</v>
      </c>
      <c r="H2004" s="507">
        <v>44056</v>
      </c>
      <c r="I2004" t="s">
        <v>169</v>
      </c>
      <c r="J2004">
        <v>-9</v>
      </c>
      <c r="K2004" t="s">
        <v>8</v>
      </c>
      <c r="M2004" t="s">
        <v>263</v>
      </c>
      <c r="N2004">
        <v>8750120</v>
      </c>
      <c r="O2004" t="s">
        <v>287</v>
      </c>
      <c r="P2004" s="507">
        <v>44800</v>
      </c>
      <c r="Q2004" t="s">
        <v>187</v>
      </c>
      <c r="R2004" s="507">
        <v>44057</v>
      </c>
      <c r="T2004" t="s">
        <v>5765</v>
      </c>
      <c r="U2004">
        <v>500</v>
      </c>
      <c r="X2004">
        <v>5</v>
      </c>
      <c r="Y2004" t="s">
        <v>259</v>
      </c>
      <c r="AC2004" t="s">
        <v>177</v>
      </c>
      <c r="AD2004" t="s">
        <v>10574</v>
      </c>
      <c r="AE2004">
        <v>94400</v>
      </c>
      <c r="AF2004" t="s">
        <v>10847</v>
      </c>
      <c r="AJ2004">
        <v>610242754</v>
      </c>
      <c r="AK2004" t="s">
        <v>4290</v>
      </c>
      <c r="AL2004">
        <v>0</v>
      </c>
      <c r="AM2004">
        <v>0</v>
      </c>
    </row>
    <row r="2005" spans="1:39" customFormat="1" ht="12.75">
      <c r="A2005">
        <v>9534942</v>
      </c>
      <c r="B2005" t="s">
        <v>7690</v>
      </c>
      <c r="C2005" t="s">
        <v>411</v>
      </c>
      <c r="D2005">
        <v>9534942</v>
      </c>
      <c r="E2005" t="s">
        <v>166</v>
      </c>
      <c r="F2005" t="s">
        <v>166</v>
      </c>
      <c r="H2005" s="507">
        <v>38996</v>
      </c>
      <c r="I2005" t="s">
        <v>198</v>
      </c>
      <c r="J2005">
        <v>-17</v>
      </c>
      <c r="K2005" t="s">
        <v>168</v>
      </c>
      <c r="M2005" t="s">
        <v>217</v>
      </c>
      <c r="N2005">
        <v>3560039</v>
      </c>
      <c r="O2005" t="s">
        <v>3028</v>
      </c>
      <c r="P2005" s="507">
        <v>44809</v>
      </c>
      <c r="Q2005" t="s">
        <v>187</v>
      </c>
      <c r="R2005" s="507">
        <v>42271</v>
      </c>
      <c r="T2005" t="s">
        <v>5765</v>
      </c>
      <c r="U2005">
        <v>1631</v>
      </c>
      <c r="X2005">
        <v>16</v>
      </c>
      <c r="Y2005" t="s">
        <v>259</v>
      </c>
      <c r="AB2005" s="507">
        <v>44743</v>
      </c>
      <c r="AC2005" t="s">
        <v>177</v>
      </c>
      <c r="AD2005" t="s">
        <v>13241</v>
      </c>
      <c r="AE2005">
        <v>95670</v>
      </c>
      <c r="AF2005" t="s">
        <v>13242</v>
      </c>
      <c r="AI2005">
        <v>134683171</v>
      </c>
      <c r="AJ2005">
        <v>684313245</v>
      </c>
      <c r="AK2005" t="s">
        <v>7691</v>
      </c>
      <c r="AL2005">
        <v>1</v>
      </c>
      <c r="AM2005">
        <v>1</v>
      </c>
    </row>
    <row r="2006" spans="1:39" customFormat="1" ht="12.75">
      <c r="A2006">
        <v>7511864</v>
      </c>
      <c r="B2006" t="s">
        <v>1436</v>
      </c>
      <c r="C2006" t="s">
        <v>591</v>
      </c>
      <c r="D2006">
        <v>7511864</v>
      </c>
      <c r="E2006" t="s">
        <v>166</v>
      </c>
      <c r="F2006" t="s">
        <v>166</v>
      </c>
      <c r="H2006" s="507">
        <v>31119</v>
      </c>
      <c r="I2006" t="s">
        <v>167</v>
      </c>
      <c r="J2006">
        <v>-40</v>
      </c>
      <c r="K2006" t="s">
        <v>168</v>
      </c>
      <c r="M2006" t="s">
        <v>263</v>
      </c>
      <c r="N2006">
        <v>8750007</v>
      </c>
      <c r="O2006" t="s">
        <v>765</v>
      </c>
      <c r="P2006" s="507">
        <v>44818</v>
      </c>
      <c r="Q2006" t="s">
        <v>187</v>
      </c>
      <c r="R2006" s="507">
        <v>37432</v>
      </c>
      <c r="S2006" s="507">
        <v>44823</v>
      </c>
      <c r="T2006" t="s">
        <v>181</v>
      </c>
      <c r="U2006">
        <v>1903</v>
      </c>
      <c r="X2006">
        <v>19</v>
      </c>
      <c r="Y2006" t="s">
        <v>5788</v>
      </c>
      <c r="Z2006">
        <v>8750007</v>
      </c>
      <c r="AA2006" t="s">
        <v>765</v>
      </c>
      <c r="AC2006" t="s">
        <v>177</v>
      </c>
      <c r="AD2006" t="s">
        <v>10767</v>
      </c>
      <c r="AE2006">
        <v>77380</v>
      </c>
      <c r="AF2006" t="s">
        <v>13243</v>
      </c>
      <c r="AJ2006">
        <v>662387431</v>
      </c>
      <c r="AK2006" t="s">
        <v>4291</v>
      </c>
      <c r="AL2006">
        <v>0</v>
      </c>
      <c r="AM2006">
        <v>0</v>
      </c>
    </row>
    <row r="2007" spans="1:39" customFormat="1" ht="12.75">
      <c r="A2007">
        <v>9323466</v>
      </c>
      <c r="B2007" t="s">
        <v>3913</v>
      </c>
      <c r="C2007" t="s">
        <v>3253</v>
      </c>
      <c r="D2007">
        <v>9323466</v>
      </c>
      <c r="E2007" t="s">
        <v>166</v>
      </c>
      <c r="F2007" t="s">
        <v>166</v>
      </c>
      <c r="H2007" s="507">
        <v>41297</v>
      </c>
      <c r="I2007" t="s">
        <v>251</v>
      </c>
      <c r="J2007">
        <v>-10</v>
      </c>
      <c r="K2007" t="s">
        <v>168</v>
      </c>
      <c r="M2007" t="s">
        <v>170</v>
      </c>
      <c r="N2007">
        <v>8930610</v>
      </c>
      <c r="O2007" t="s">
        <v>3790</v>
      </c>
      <c r="P2007" s="507">
        <v>44809</v>
      </c>
      <c r="Q2007" t="s">
        <v>187</v>
      </c>
      <c r="R2007" s="507">
        <v>44451</v>
      </c>
      <c r="T2007" t="s">
        <v>5765</v>
      </c>
      <c r="U2007">
        <v>671</v>
      </c>
      <c r="X2007">
        <v>6</v>
      </c>
      <c r="Y2007" t="s">
        <v>259</v>
      </c>
      <c r="AC2007" t="s">
        <v>177</v>
      </c>
      <c r="AD2007" t="s">
        <v>11448</v>
      </c>
      <c r="AE2007">
        <v>93160</v>
      </c>
      <c r="AF2007" t="s">
        <v>13244</v>
      </c>
      <c r="AJ2007">
        <v>660625607</v>
      </c>
      <c r="AK2007" t="s">
        <v>4293</v>
      </c>
      <c r="AL2007">
        <v>0</v>
      </c>
      <c r="AM2007">
        <v>0</v>
      </c>
    </row>
    <row r="2008" spans="1:39" customFormat="1" ht="12.75">
      <c r="A2008">
        <v>9323330</v>
      </c>
      <c r="B2008" t="s">
        <v>3913</v>
      </c>
      <c r="C2008" t="s">
        <v>4292</v>
      </c>
      <c r="D2008">
        <v>9323330</v>
      </c>
      <c r="E2008" t="s">
        <v>166</v>
      </c>
      <c r="F2008" t="s">
        <v>166</v>
      </c>
      <c r="H2008" s="507">
        <v>40665</v>
      </c>
      <c r="I2008" t="s">
        <v>267</v>
      </c>
      <c r="J2008">
        <v>-12</v>
      </c>
      <c r="K2008" t="s">
        <v>8</v>
      </c>
      <c r="M2008" t="s">
        <v>170</v>
      </c>
      <c r="N2008">
        <v>8930610</v>
      </c>
      <c r="O2008" t="s">
        <v>3790</v>
      </c>
      <c r="P2008" s="507">
        <v>44809</v>
      </c>
      <c r="Q2008" t="s">
        <v>187</v>
      </c>
      <c r="R2008" s="507">
        <v>44105</v>
      </c>
      <c r="T2008" t="s">
        <v>5765</v>
      </c>
      <c r="U2008">
        <v>617</v>
      </c>
      <c r="X2008">
        <v>6</v>
      </c>
      <c r="Y2008" t="s">
        <v>259</v>
      </c>
      <c r="AC2008" t="s">
        <v>177</v>
      </c>
      <c r="AD2008" t="s">
        <v>9736</v>
      </c>
      <c r="AE2008">
        <v>93160</v>
      </c>
      <c r="AF2008" t="s">
        <v>13245</v>
      </c>
      <c r="AI2008">
        <v>953964522</v>
      </c>
      <c r="AJ2008">
        <v>660625607</v>
      </c>
      <c r="AK2008" t="s">
        <v>4293</v>
      </c>
      <c r="AL2008">
        <v>0</v>
      </c>
      <c r="AM2008">
        <v>0</v>
      </c>
    </row>
    <row r="2009" spans="1:39" customFormat="1" ht="12.75">
      <c r="A2009">
        <v>7885930</v>
      </c>
      <c r="B2009" t="s">
        <v>13246</v>
      </c>
      <c r="C2009" t="s">
        <v>5971</v>
      </c>
      <c r="D2009">
        <v>7885930</v>
      </c>
      <c r="E2009" t="s">
        <v>166</v>
      </c>
      <c r="F2009" t="s">
        <v>166</v>
      </c>
      <c r="H2009" s="507">
        <v>41278</v>
      </c>
      <c r="I2009" t="s">
        <v>251</v>
      </c>
      <c r="J2009">
        <v>-10</v>
      </c>
      <c r="K2009" t="s">
        <v>168</v>
      </c>
      <c r="M2009" t="s">
        <v>238</v>
      </c>
      <c r="N2009">
        <v>8780130</v>
      </c>
      <c r="O2009" t="s">
        <v>3560</v>
      </c>
      <c r="P2009" s="507">
        <v>44817</v>
      </c>
      <c r="Q2009" t="s">
        <v>187</v>
      </c>
      <c r="R2009" s="507">
        <v>44104</v>
      </c>
      <c r="T2009" t="s">
        <v>5765</v>
      </c>
      <c r="U2009">
        <v>508</v>
      </c>
      <c r="X2009">
        <v>5</v>
      </c>
      <c r="Y2009" t="s">
        <v>259</v>
      </c>
      <c r="AC2009" t="s">
        <v>177</v>
      </c>
      <c r="AD2009" t="s">
        <v>10160</v>
      </c>
      <c r="AE2009">
        <v>78600</v>
      </c>
      <c r="AF2009" t="s">
        <v>13247</v>
      </c>
      <c r="AK2009" t="s">
        <v>5758</v>
      </c>
      <c r="AL2009">
        <v>0</v>
      </c>
      <c r="AM2009">
        <v>0</v>
      </c>
    </row>
    <row r="2010" spans="1:39" customFormat="1" ht="12.75">
      <c r="A2010">
        <v>9540975</v>
      </c>
      <c r="B2010" t="s">
        <v>8832</v>
      </c>
      <c r="C2010" t="s">
        <v>1161</v>
      </c>
      <c r="D2010">
        <v>9540975</v>
      </c>
      <c r="E2010" t="s">
        <v>169</v>
      </c>
      <c r="H2010" s="507">
        <v>41754</v>
      </c>
      <c r="I2010" t="s">
        <v>169</v>
      </c>
      <c r="J2010">
        <v>-9</v>
      </c>
      <c r="K2010" t="s">
        <v>8</v>
      </c>
      <c r="M2010" t="s">
        <v>232</v>
      </c>
      <c r="N2010">
        <v>8950022</v>
      </c>
      <c r="O2010" t="s">
        <v>390</v>
      </c>
      <c r="P2010" s="507">
        <v>44819</v>
      </c>
      <c r="Q2010" t="s">
        <v>187</v>
      </c>
      <c r="R2010" s="507">
        <v>44819</v>
      </c>
      <c r="T2010" t="s">
        <v>5765</v>
      </c>
      <c r="U2010">
        <v>500</v>
      </c>
      <c r="X2010">
        <v>5</v>
      </c>
      <c r="Y2010" t="s">
        <v>259</v>
      </c>
      <c r="AC2010" t="s">
        <v>177</v>
      </c>
      <c r="AD2010" t="s">
        <v>13248</v>
      </c>
      <c r="AE2010">
        <v>95270</v>
      </c>
      <c r="AF2010" t="s">
        <v>13249</v>
      </c>
      <c r="AJ2010">
        <v>626761351</v>
      </c>
      <c r="AK2010" t="s">
        <v>8833</v>
      </c>
      <c r="AL2010">
        <v>0</v>
      </c>
      <c r="AM2010">
        <v>0</v>
      </c>
    </row>
    <row r="2011" spans="1:39" customFormat="1" ht="12.75">
      <c r="A2011">
        <v>5326139</v>
      </c>
      <c r="B2011" t="s">
        <v>2533</v>
      </c>
      <c r="C2011" t="s">
        <v>284</v>
      </c>
      <c r="D2011">
        <v>5326139</v>
      </c>
      <c r="E2011" t="s">
        <v>166</v>
      </c>
      <c r="F2011" t="s">
        <v>166</v>
      </c>
      <c r="H2011" s="507">
        <v>38799</v>
      </c>
      <c r="I2011" t="s">
        <v>198</v>
      </c>
      <c r="J2011">
        <v>-17</v>
      </c>
      <c r="K2011" t="s">
        <v>8</v>
      </c>
      <c r="M2011" t="s">
        <v>2155</v>
      </c>
      <c r="N2011">
        <v>12530095</v>
      </c>
      <c r="O2011" t="s">
        <v>2220</v>
      </c>
      <c r="P2011" s="507">
        <v>44807</v>
      </c>
      <c r="Q2011" t="s">
        <v>187</v>
      </c>
      <c r="R2011" s="507">
        <v>42675</v>
      </c>
      <c r="S2011" s="507">
        <v>44744</v>
      </c>
      <c r="T2011" t="s">
        <v>181</v>
      </c>
      <c r="U2011">
        <v>1035</v>
      </c>
      <c r="X2011">
        <v>10</v>
      </c>
      <c r="Y2011" t="s">
        <v>259</v>
      </c>
      <c r="AC2011" t="s">
        <v>177</v>
      </c>
      <c r="AD2011" t="s">
        <v>12147</v>
      </c>
      <c r="AE2011">
        <v>53410</v>
      </c>
      <c r="AF2011" t="s">
        <v>13250</v>
      </c>
      <c r="AI2011">
        <v>243013808</v>
      </c>
      <c r="AJ2011">
        <v>647134833</v>
      </c>
      <c r="AK2011" t="s">
        <v>4971</v>
      </c>
      <c r="AL2011">
        <v>0</v>
      </c>
      <c r="AM2011">
        <v>0</v>
      </c>
    </row>
    <row r="2012" spans="1:39" customFormat="1" ht="12.75">
      <c r="A2012">
        <v>7512459</v>
      </c>
      <c r="B2012" t="s">
        <v>1438</v>
      </c>
      <c r="C2012" t="s">
        <v>447</v>
      </c>
      <c r="D2012">
        <v>7512459</v>
      </c>
      <c r="E2012" t="s">
        <v>166</v>
      </c>
      <c r="F2012" t="s">
        <v>166</v>
      </c>
      <c r="H2012" s="507">
        <v>32615</v>
      </c>
      <c r="I2012" t="s">
        <v>167</v>
      </c>
      <c r="J2012">
        <v>-40</v>
      </c>
      <c r="K2012" t="s">
        <v>168</v>
      </c>
      <c r="M2012" t="s">
        <v>238</v>
      </c>
      <c r="N2012">
        <v>8780329</v>
      </c>
      <c r="O2012" t="s">
        <v>548</v>
      </c>
      <c r="P2012" s="507">
        <v>44815</v>
      </c>
      <c r="Q2012" t="s">
        <v>187</v>
      </c>
      <c r="R2012" s="507">
        <v>37532</v>
      </c>
      <c r="S2012" s="507">
        <v>44081</v>
      </c>
      <c r="T2012" t="s">
        <v>7255</v>
      </c>
      <c r="U2012">
        <v>2024</v>
      </c>
      <c r="X2012">
        <v>20</v>
      </c>
      <c r="Y2012" t="s">
        <v>259</v>
      </c>
      <c r="AC2012" t="s">
        <v>177</v>
      </c>
      <c r="AD2012" t="s">
        <v>10601</v>
      </c>
      <c r="AE2012">
        <v>93230</v>
      </c>
      <c r="AF2012" t="s">
        <v>13251</v>
      </c>
      <c r="AJ2012">
        <v>651872770</v>
      </c>
      <c r="AK2012" t="s">
        <v>4294</v>
      </c>
      <c r="AL2012">
        <v>0</v>
      </c>
      <c r="AM2012">
        <v>0</v>
      </c>
    </row>
    <row r="2013" spans="1:39" customFormat="1" ht="12.75">
      <c r="A2013">
        <v>4940513</v>
      </c>
      <c r="B2013" t="s">
        <v>3960</v>
      </c>
      <c r="C2013" t="s">
        <v>2262</v>
      </c>
      <c r="D2013">
        <v>4940513</v>
      </c>
      <c r="E2013" t="s">
        <v>169</v>
      </c>
      <c r="F2013" t="s">
        <v>169</v>
      </c>
      <c r="H2013" s="507">
        <v>41166</v>
      </c>
      <c r="I2013" t="s">
        <v>245</v>
      </c>
      <c r="J2013">
        <v>-11</v>
      </c>
      <c r="K2013" t="s">
        <v>8</v>
      </c>
      <c r="M2013" t="s">
        <v>236</v>
      </c>
      <c r="N2013">
        <v>12490058</v>
      </c>
      <c r="O2013" t="s">
        <v>2443</v>
      </c>
      <c r="P2013" s="507">
        <v>44814</v>
      </c>
      <c r="Q2013" t="s">
        <v>187</v>
      </c>
      <c r="R2013" s="507">
        <v>44091</v>
      </c>
      <c r="T2013" t="s">
        <v>5765</v>
      </c>
      <c r="U2013">
        <v>500</v>
      </c>
      <c r="X2013">
        <v>5</v>
      </c>
      <c r="Y2013" t="s">
        <v>259</v>
      </c>
      <c r="AC2013" t="s">
        <v>177</v>
      </c>
      <c r="AD2013" t="s">
        <v>13252</v>
      </c>
      <c r="AE2013">
        <v>49130</v>
      </c>
      <c r="AF2013" t="s">
        <v>13253</v>
      </c>
      <c r="AI2013">
        <v>241681324</v>
      </c>
      <c r="AJ2013">
        <v>607331251</v>
      </c>
      <c r="AK2013" t="s">
        <v>4972</v>
      </c>
      <c r="AL2013">
        <v>0</v>
      </c>
      <c r="AM2013">
        <v>0</v>
      </c>
    </row>
    <row r="2014" spans="1:39" customFormat="1" ht="12.75">
      <c r="A2014">
        <v>4531239</v>
      </c>
      <c r="B2014" t="s">
        <v>3933</v>
      </c>
      <c r="C2014" t="s">
        <v>539</v>
      </c>
      <c r="D2014">
        <v>4531239</v>
      </c>
      <c r="E2014" t="s">
        <v>169</v>
      </c>
      <c r="F2014" t="s">
        <v>166</v>
      </c>
      <c r="H2014" s="507">
        <v>41438</v>
      </c>
      <c r="I2014" t="s">
        <v>251</v>
      </c>
      <c r="J2014">
        <v>-10</v>
      </c>
      <c r="K2014" t="s">
        <v>8</v>
      </c>
      <c r="M2014" t="s">
        <v>2764</v>
      </c>
      <c r="N2014">
        <v>4450617</v>
      </c>
      <c r="O2014" t="s">
        <v>2798</v>
      </c>
      <c r="P2014" s="507">
        <v>44840</v>
      </c>
      <c r="Q2014" t="s">
        <v>187</v>
      </c>
      <c r="R2014" s="507">
        <v>43755</v>
      </c>
      <c r="T2014" t="s">
        <v>5765</v>
      </c>
      <c r="U2014">
        <v>510</v>
      </c>
      <c r="X2014">
        <v>5</v>
      </c>
      <c r="Y2014" t="s">
        <v>259</v>
      </c>
      <c r="AC2014" t="s">
        <v>177</v>
      </c>
      <c r="AD2014" t="s">
        <v>13254</v>
      </c>
      <c r="AE2014">
        <v>45260</v>
      </c>
      <c r="AF2014" t="s">
        <v>13255</v>
      </c>
      <c r="AI2014">
        <v>238941070</v>
      </c>
      <c r="AJ2014">
        <v>632678297</v>
      </c>
      <c r="AK2014" t="s">
        <v>5587</v>
      </c>
      <c r="AL2014">
        <v>0</v>
      </c>
      <c r="AM2014">
        <v>0</v>
      </c>
    </row>
    <row r="2015" spans="1:39" customFormat="1" ht="12.75">
      <c r="A2015">
        <v>5328259</v>
      </c>
      <c r="B2015" t="s">
        <v>7159</v>
      </c>
      <c r="C2015" t="s">
        <v>7160</v>
      </c>
      <c r="D2015">
        <v>5328259</v>
      </c>
      <c r="E2015" t="s">
        <v>166</v>
      </c>
      <c r="F2015" t="s">
        <v>166</v>
      </c>
      <c r="H2015" s="507">
        <v>41030</v>
      </c>
      <c r="I2015" t="s">
        <v>245</v>
      </c>
      <c r="J2015">
        <v>-11</v>
      </c>
      <c r="K2015" t="s">
        <v>8</v>
      </c>
      <c r="M2015" t="s">
        <v>2155</v>
      </c>
      <c r="N2015">
        <v>12530072</v>
      </c>
      <c r="O2015" t="s">
        <v>6252</v>
      </c>
      <c r="P2015" s="507">
        <v>44814</v>
      </c>
      <c r="Q2015" t="s">
        <v>187</v>
      </c>
      <c r="R2015" s="507">
        <v>44463</v>
      </c>
      <c r="T2015" t="s">
        <v>5765</v>
      </c>
      <c r="U2015">
        <v>500</v>
      </c>
      <c r="X2015">
        <v>5</v>
      </c>
      <c r="Y2015" t="s">
        <v>259</v>
      </c>
      <c r="AC2015" t="s">
        <v>177</v>
      </c>
      <c r="AD2015" t="s">
        <v>13256</v>
      </c>
      <c r="AE2015">
        <v>53470</v>
      </c>
      <c r="AF2015" t="s">
        <v>13257</v>
      </c>
      <c r="AJ2015">
        <v>617683536</v>
      </c>
      <c r="AK2015" t="s">
        <v>7161</v>
      </c>
      <c r="AL2015">
        <v>0</v>
      </c>
      <c r="AM2015">
        <v>0</v>
      </c>
    </row>
    <row r="2016" spans="1:39" customFormat="1" ht="12.75">
      <c r="A2016">
        <v>4457777</v>
      </c>
      <c r="B2016" t="s">
        <v>3885</v>
      </c>
      <c r="C2016" t="s">
        <v>378</v>
      </c>
      <c r="D2016">
        <v>4457777</v>
      </c>
      <c r="E2016" t="s">
        <v>166</v>
      </c>
      <c r="F2016" t="s">
        <v>166</v>
      </c>
      <c r="H2016" s="507">
        <v>41156</v>
      </c>
      <c r="I2016" t="s">
        <v>245</v>
      </c>
      <c r="J2016">
        <v>-11</v>
      </c>
      <c r="K2016" t="s">
        <v>168</v>
      </c>
      <c r="M2016" t="s">
        <v>228</v>
      </c>
      <c r="N2016">
        <v>12440176</v>
      </c>
      <c r="O2016" t="s">
        <v>2252</v>
      </c>
      <c r="P2016" s="507">
        <v>44808</v>
      </c>
      <c r="Q2016" t="s">
        <v>187</v>
      </c>
      <c r="R2016" s="507">
        <v>43371</v>
      </c>
      <c r="T2016" t="s">
        <v>5765</v>
      </c>
      <c r="U2016">
        <v>526</v>
      </c>
      <c r="X2016">
        <v>5</v>
      </c>
      <c r="Y2016" t="s">
        <v>259</v>
      </c>
      <c r="AC2016" t="s">
        <v>177</v>
      </c>
      <c r="AD2016" t="s">
        <v>13258</v>
      </c>
      <c r="AE2016">
        <v>44240</v>
      </c>
      <c r="AF2016" t="s">
        <v>13259</v>
      </c>
      <c r="AI2016">
        <v>240935470</v>
      </c>
      <c r="AJ2016">
        <v>671837684</v>
      </c>
      <c r="AK2016" t="s">
        <v>4973</v>
      </c>
      <c r="AL2016">
        <v>0</v>
      </c>
      <c r="AM2016">
        <v>0</v>
      </c>
    </row>
    <row r="2017" spans="1:39" customFormat="1" ht="12.75">
      <c r="A2017">
        <v>9464017</v>
      </c>
      <c r="B2017" t="s">
        <v>8834</v>
      </c>
      <c r="C2017" t="s">
        <v>8835</v>
      </c>
      <c r="D2017">
        <v>9464017</v>
      </c>
      <c r="E2017" t="s">
        <v>166</v>
      </c>
      <c r="H2017" s="507">
        <v>42216</v>
      </c>
      <c r="I2017" t="s">
        <v>169</v>
      </c>
      <c r="J2017">
        <v>-9</v>
      </c>
      <c r="K2017" t="s">
        <v>8</v>
      </c>
      <c r="M2017" t="s">
        <v>246</v>
      </c>
      <c r="N2017">
        <v>8940926</v>
      </c>
      <c r="O2017" t="s">
        <v>5768</v>
      </c>
      <c r="P2017" s="507">
        <v>44815</v>
      </c>
      <c r="Q2017" t="s">
        <v>187</v>
      </c>
      <c r="R2017" s="507">
        <v>44815</v>
      </c>
      <c r="T2017" t="s">
        <v>5765</v>
      </c>
      <c r="U2017">
        <v>500</v>
      </c>
      <c r="X2017">
        <v>5</v>
      </c>
      <c r="Y2017" t="s">
        <v>259</v>
      </c>
      <c r="AC2017" t="s">
        <v>177</v>
      </c>
      <c r="AD2017" t="s">
        <v>10047</v>
      </c>
      <c r="AE2017">
        <v>94420</v>
      </c>
      <c r="AF2017" t="s">
        <v>13260</v>
      </c>
      <c r="AI2017">
        <v>601202076</v>
      </c>
      <c r="AJ2017">
        <v>627467879</v>
      </c>
      <c r="AK2017" t="s">
        <v>8836</v>
      </c>
      <c r="AL2017">
        <v>0</v>
      </c>
      <c r="AM2017">
        <v>0</v>
      </c>
    </row>
    <row r="2018" spans="1:39" customFormat="1" ht="12.75">
      <c r="A2018">
        <v>297223</v>
      </c>
      <c r="B2018" t="s">
        <v>3142</v>
      </c>
      <c r="C2018" t="s">
        <v>832</v>
      </c>
      <c r="D2018">
        <v>297223</v>
      </c>
      <c r="E2018" t="s">
        <v>166</v>
      </c>
      <c r="F2018" t="s">
        <v>166</v>
      </c>
      <c r="H2018" s="507">
        <v>28308</v>
      </c>
      <c r="I2018" t="s">
        <v>192</v>
      </c>
      <c r="J2018">
        <v>-50</v>
      </c>
      <c r="K2018" t="s">
        <v>168</v>
      </c>
      <c r="M2018" t="s">
        <v>3025</v>
      </c>
      <c r="N2018">
        <v>3290052</v>
      </c>
      <c r="O2018" t="s">
        <v>3036</v>
      </c>
      <c r="P2018" s="507">
        <v>44816</v>
      </c>
      <c r="Q2018" t="s">
        <v>187</v>
      </c>
      <c r="R2018" s="507">
        <v>37432</v>
      </c>
      <c r="S2018" s="507">
        <v>44736</v>
      </c>
      <c r="T2018" t="s">
        <v>181</v>
      </c>
      <c r="U2018">
        <v>1915</v>
      </c>
      <c r="X2018">
        <v>19</v>
      </c>
      <c r="Y2018" t="s">
        <v>259</v>
      </c>
      <c r="AC2018" t="s">
        <v>177</v>
      </c>
      <c r="AD2018" t="s">
        <v>9920</v>
      </c>
      <c r="AE2018">
        <v>29800</v>
      </c>
      <c r="AF2018" t="s">
        <v>13261</v>
      </c>
      <c r="AI2018">
        <v>658106756</v>
      </c>
      <c r="AK2018" t="s">
        <v>5327</v>
      </c>
      <c r="AL2018">
        <v>0</v>
      </c>
      <c r="AM2018">
        <v>0</v>
      </c>
    </row>
    <row r="2019" spans="1:39" customFormat="1" ht="12.75">
      <c r="A2019">
        <v>6937742</v>
      </c>
      <c r="B2019" t="s">
        <v>7692</v>
      </c>
      <c r="C2019" t="s">
        <v>5877</v>
      </c>
      <c r="D2019">
        <v>6937742</v>
      </c>
      <c r="E2019" t="s">
        <v>166</v>
      </c>
      <c r="F2019" t="s">
        <v>166</v>
      </c>
      <c r="H2019" s="507">
        <v>37374</v>
      </c>
      <c r="I2019" t="s">
        <v>167</v>
      </c>
      <c r="J2019">
        <v>-40</v>
      </c>
      <c r="K2019" t="s">
        <v>168</v>
      </c>
      <c r="M2019" t="s">
        <v>246</v>
      </c>
      <c r="N2019">
        <v>8940549</v>
      </c>
      <c r="O2019" t="s">
        <v>353</v>
      </c>
      <c r="P2019" s="507">
        <v>44792</v>
      </c>
      <c r="Q2019" t="s">
        <v>187</v>
      </c>
      <c r="R2019" s="507">
        <v>40442</v>
      </c>
      <c r="S2019" s="507">
        <v>44706</v>
      </c>
      <c r="T2019" t="s">
        <v>181</v>
      </c>
      <c r="U2019">
        <v>2446</v>
      </c>
      <c r="V2019" t="s">
        <v>172</v>
      </c>
      <c r="W2019">
        <v>274</v>
      </c>
      <c r="X2019" t="s">
        <v>173</v>
      </c>
      <c r="Y2019" t="s">
        <v>259</v>
      </c>
      <c r="AB2019" s="507">
        <v>44743</v>
      </c>
      <c r="AC2019" t="s">
        <v>177</v>
      </c>
      <c r="AD2019" t="s">
        <v>13262</v>
      </c>
      <c r="AE2019">
        <v>69200</v>
      </c>
      <c r="AF2019" t="s">
        <v>13263</v>
      </c>
      <c r="AJ2019">
        <v>771690356</v>
      </c>
      <c r="AK2019" t="s">
        <v>7693</v>
      </c>
      <c r="AL2019">
        <v>0</v>
      </c>
      <c r="AM2019">
        <v>0</v>
      </c>
    </row>
    <row r="2020" spans="1:39" customFormat="1" ht="12.75">
      <c r="A2020">
        <v>9541472</v>
      </c>
      <c r="B2020" t="s">
        <v>13264</v>
      </c>
      <c r="C2020" t="s">
        <v>7391</v>
      </c>
      <c r="D2020">
        <v>9541472</v>
      </c>
      <c r="E2020" t="s">
        <v>169</v>
      </c>
      <c r="H2020" s="507">
        <v>41500</v>
      </c>
      <c r="I2020" t="s">
        <v>251</v>
      </c>
      <c r="J2020">
        <v>-10</v>
      </c>
      <c r="K2020" t="s">
        <v>8</v>
      </c>
      <c r="M2020" t="s">
        <v>232</v>
      </c>
      <c r="N2020">
        <v>8950479</v>
      </c>
      <c r="O2020" t="s">
        <v>516</v>
      </c>
      <c r="P2020" s="507">
        <v>44847</v>
      </c>
      <c r="Q2020" t="s">
        <v>187</v>
      </c>
      <c r="R2020" s="507">
        <v>44847</v>
      </c>
      <c r="T2020" t="s">
        <v>5765</v>
      </c>
      <c r="U2020">
        <v>500</v>
      </c>
      <c r="X2020">
        <v>5</v>
      </c>
      <c r="Y2020" t="s">
        <v>259</v>
      </c>
      <c r="AC2020" t="s">
        <v>177</v>
      </c>
      <c r="AD2020" t="s">
        <v>9714</v>
      </c>
      <c r="AE2020">
        <v>95220</v>
      </c>
      <c r="AF2020" t="s">
        <v>13265</v>
      </c>
      <c r="AJ2020">
        <v>658987691</v>
      </c>
      <c r="AK2020" t="s">
        <v>3973</v>
      </c>
      <c r="AL2020">
        <v>0</v>
      </c>
      <c r="AM2020">
        <v>0</v>
      </c>
    </row>
    <row r="2021" spans="1:39" customFormat="1" ht="12.75">
      <c r="A2021">
        <v>9133815</v>
      </c>
      <c r="B2021" t="s">
        <v>1441</v>
      </c>
      <c r="C2021" t="s">
        <v>448</v>
      </c>
      <c r="D2021">
        <v>9133815</v>
      </c>
      <c r="E2021" t="s">
        <v>166</v>
      </c>
      <c r="F2021" t="s">
        <v>166</v>
      </c>
      <c r="H2021" s="507">
        <v>36397</v>
      </c>
      <c r="I2021" t="s">
        <v>167</v>
      </c>
      <c r="J2021">
        <v>-40</v>
      </c>
      <c r="K2021" t="s">
        <v>168</v>
      </c>
      <c r="M2021" t="s">
        <v>275</v>
      </c>
      <c r="N2021">
        <v>8910861</v>
      </c>
      <c r="O2021" t="s">
        <v>3563</v>
      </c>
      <c r="P2021" s="507">
        <v>44820</v>
      </c>
      <c r="Q2021" t="s">
        <v>187</v>
      </c>
      <c r="R2021" s="507">
        <v>39384</v>
      </c>
      <c r="S2021" s="507">
        <v>44819</v>
      </c>
      <c r="T2021" t="s">
        <v>181</v>
      </c>
      <c r="U2021">
        <v>1861</v>
      </c>
      <c r="X2021">
        <v>18</v>
      </c>
      <c r="Y2021" t="s">
        <v>259</v>
      </c>
      <c r="AC2021" t="s">
        <v>177</v>
      </c>
      <c r="AD2021" t="s">
        <v>10730</v>
      </c>
      <c r="AE2021">
        <v>91430</v>
      </c>
      <c r="AF2021" t="s">
        <v>13266</v>
      </c>
      <c r="AK2021" t="s">
        <v>4295</v>
      </c>
      <c r="AL2021">
        <v>0</v>
      </c>
      <c r="AM2021">
        <v>0</v>
      </c>
    </row>
    <row r="2022" spans="1:39" customFormat="1" ht="12.75">
      <c r="A2022">
        <v>9426761</v>
      </c>
      <c r="B2022" t="s">
        <v>1442</v>
      </c>
      <c r="C2022" t="s">
        <v>315</v>
      </c>
      <c r="D2022">
        <v>9426761</v>
      </c>
      <c r="E2022" t="s">
        <v>166</v>
      </c>
      <c r="F2022" t="s">
        <v>166</v>
      </c>
      <c r="H2022" s="507">
        <v>34800</v>
      </c>
      <c r="I2022" t="s">
        <v>167</v>
      </c>
      <c r="J2022">
        <v>-40</v>
      </c>
      <c r="K2022" t="s">
        <v>168</v>
      </c>
      <c r="M2022" t="s">
        <v>246</v>
      </c>
      <c r="N2022">
        <v>8940096</v>
      </c>
      <c r="O2022" t="s">
        <v>301</v>
      </c>
      <c r="P2022" s="507">
        <v>44781</v>
      </c>
      <c r="Q2022" t="s">
        <v>187</v>
      </c>
      <c r="R2022" s="507">
        <v>38623</v>
      </c>
      <c r="S2022" s="507">
        <v>44776</v>
      </c>
      <c r="T2022" t="s">
        <v>181</v>
      </c>
      <c r="U2022">
        <v>2182</v>
      </c>
      <c r="V2022" t="s">
        <v>172</v>
      </c>
      <c r="W2022">
        <v>640</v>
      </c>
      <c r="X2022" t="s">
        <v>173</v>
      </c>
      <c r="Y2022" t="s">
        <v>259</v>
      </c>
      <c r="AC2022" t="s">
        <v>177</v>
      </c>
      <c r="AD2022" t="s">
        <v>10409</v>
      </c>
      <c r="AE2022">
        <v>94300</v>
      </c>
      <c r="AF2022" t="s">
        <v>13267</v>
      </c>
      <c r="AJ2022">
        <v>669110578</v>
      </c>
      <c r="AK2022" t="s">
        <v>4296</v>
      </c>
      <c r="AL2022">
        <v>0</v>
      </c>
      <c r="AM2022">
        <v>0</v>
      </c>
    </row>
    <row r="2023" spans="1:39" customFormat="1" ht="12.75">
      <c r="A2023">
        <v>7871363</v>
      </c>
      <c r="B2023" t="s">
        <v>1442</v>
      </c>
      <c r="C2023" t="s">
        <v>837</v>
      </c>
      <c r="D2023">
        <v>7871363</v>
      </c>
      <c r="E2023" t="s">
        <v>166</v>
      </c>
      <c r="F2023" t="s">
        <v>166</v>
      </c>
      <c r="H2023" s="507">
        <v>39195</v>
      </c>
      <c r="I2023" t="s">
        <v>227</v>
      </c>
      <c r="J2023">
        <v>-16</v>
      </c>
      <c r="K2023" t="s">
        <v>8</v>
      </c>
      <c r="M2023" t="s">
        <v>238</v>
      </c>
      <c r="N2023">
        <v>8780485</v>
      </c>
      <c r="O2023" t="s">
        <v>684</v>
      </c>
      <c r="P2023" s="507">
        <v>44808</v>
      </c>
      <c r="Q2023" t="s">
        <v>187</v>
      </c>
      <c r="R2023" s="507">
        <v>41812</v>
      </c>
      <c r="T2023" t="s">
        <v>5765</v>
      </c>
      <c r="U2023">
        <v>872</v>
      </c>
      <c r="X2023">
        <v>8</v>
      </c>
      <c r="Y2023" t="s">
        <v>259</v>
      </c>
      <c r="AB2023" s="507">
        <v>43282</v>
      </c>
      <c r="AC2023" t="s">
        <v>177</v>
      </c>
      <c r="AD2023" t="s">
        <v>11872</v>
      </c>
      <c r="AE2023">
        <v>78955</v>
      </c>
      <c r="AF2023" t="s">
        <v>13268</v>
      </c>
      <c r="AK2023" t="s">
        <v>4297</v>
      </c>
      <c r="AL2023">
        <v>0</v>
      </c>
      <c r="AM2023">
        <v>0</v>
      </c>
    </row>
    <row r="2024" spans="1:39" customFormat="1" ht="12.75">
      <c r="A2024">
        <v>9431454</v>
      </c>
      <c r="B2024" t="s">
        <v>1442</v>
      </c>
      <c r="C2024" t="s">
        <v>636</v>
      </c>
      <c r="D2024">
        <v>9431454</v>
      </c>
      <c r="E2024" t="s">
        <v>166</v>
      </c>
      <c r="F2024" t="s">
        <v>166</v>
      </c>
      <c r="H2024" s="507">
        <v>35346</v>
      </c>
      <c r="I2024" t="s">
        <v>167</v>
      </c>
      <c r="J2024">
        <v>-40</v>
      </c>
      <c r="K2024" t="s">
        <v>168</v>
      </c>
      <c r="M2024" t="s">
        <v>246</v>
      </c>
      <c r="N2024">
        <v>8940096</v>
      </c>
      <c r="O2024" t="s">
        <v>301</v>
      </c>
      <c r="P2024" s="507">
        <v>44770</v>
      </c>
      <c r="Q2024" t="s">
        <v>187</v>
      </c>
      <c r="R2024" s="507">
        <v>39337</v>
      </c>
      <c r="S2024" s="507">
        <v>44103</v>
      </c>
      <c r="T2024" t="s">
        <v>7255</v>
      </c>
      <c r="U2024">
        <v>2000</v>
      </c>
      <c r="X2024">
        <v>20</v>
      </c>
      <c r="Y2024" t="s">
        <v>259</v>
      </c>
      <c r="AC2024" t="s">
        <v>177</v>
      </c>
      <c r="AD2024" t="s">
        <v>1786</v>
      </c>
      <c r="AE2024">
        <v>93100</v>
      </c>
      <c r="AF2024" t="s">
        <v>13269</v>
      </c>
      <c r="AI2024">
        <v>658693328</v>
      </c>
      <c r="AJ2024">
        <v>951676183</v>
      </c>
      <c r="AK2024" t="s">
        <v>4298</v>
      </c>
      <c r="AL2024">
        <v>0</v>
      </c>
      <c r="AM2024">
        <v>0</v>
      </c>
    </row>
    <row r="2025" spans="1:39" customFormat="1" ht="12.75">
      <c r="A2025">
        <v>5324739</v>
      </c>
      <c r="B2025" t="s">
        <v>1443</v>
      </c>
      <c r="C2025" t="s">
        <v>1095</v>
      </c>
      <c r="D2025">
        <v>5324739</v>
      </c>
      <c r="E2025" t="s">
        <v>166</v>
      </c>
      <c r="F2025" t="s">
        <v>166</v>
      </c>
      <c r="H2025" s="507">
        <v>38455</v>
      </c>
      <c r="I2025" t="s">
        <v>186</v>
      </c>
      <c r="J2025">
        <v>-18</v>
      </c>
      <c r="K2025" t="s">
        <v>8</v>
      </c>
      <c r="M2025" t="s">
        <v>2155</v>
      </c>
      <c r="N2025">
        <v>12530060</v>
      </c>
      <c r="O2025" t="s">
        <v>6231</v>
      </c>
      <c r="P2025" s="507">
        <v>44802</v>
      </c>
      <c r="Q2025" t="s">
        <v>187</v>
      </c>
      <c r="R2025" s="507">
        <v>41900</v>
      </c>
      <c r="T2025" t="s">
        <v>5765</v>
      </c>
      <c r="U2025">
        <v>1125</v>
      </c>
      <c r="X2025">
        <v>11</v>
      </c>
      <c r="Y2025" t="s">
        <v>259</v>
      </c>
      <c r="AC2025" t="s">
        <v>177</v>
      </c>
      <c r="AD2025" t="s">
        <v>13270</v>
      </c>
      <c r="AE2025">
        <v>53940</v>
      </c>
      <c r="AF2025" t="s">
        <v>13271</v>
      </c>
      <c r="AI2025">
        <v>243020779</v>
      </c>
      <c r="AJ2025">
        <v>669806076</v>
      </c>
      <c r="AK2025" t="s">
        <v>4974</v>
      </c>
      <c r="AL2025">
        <v>0</v>
      </c>
      <c r="AM2025">
        <v>0</v>
      </c>
    </row>
    <row r="2026" spans="1:39" customFormat="1" ht="12.75">
      <c r="A2026">
        <v>5322081</v>
      </c>
      <c r="B2026" t="s">
        <v>1443</v>
      </c>
      <c r="C2026" t="s">
        <v>294</v>
      </c>
      <c r="D2026">
        <v>5322081</v>
      </c>
      <c r="E2026" t="s">
        <v>166</v>
      </c>
      <c r="F2026" t="s">
        <v>166</v>
      </c>
      <c r="H2026" s="507">
        <v>36560</v>
      </c>
      <c r="I2026" t="s">
        <v>167</v>
      </c>
      <c r="J2026">
        <v>-40</v>
      </c>
      <c r="K2026" t="s">
        <v>168</v>
      </c>
      <c r="M2026" t="s">
        <v>2155</v>
      </c>
      <c r="N2026">
        <v>12530022</v>
      </c>
      <c r="O2026" t="s">
        <v>2169</v>
      </c>
      <c r="P2026" s="507">
        <v>44823</v>
      </c>
      <c r="Q2026" t="s">
        <v>187</v>
      </c>
      <c r="R2026" s="507">
        <v>40130</v>
      </c>
      <c r="S2026" s="507">
        <v>44823</v>
      </c>
      <c r="T2026" t="s">
        <v>181</v>
      </c>
      <c r="U2026">
        <v>2006</v>
      </c>
      <c r="X2026">
        <v>20</v>
      </c>
      <c r="Y2026" t="s">
        <v>259</v>
      </c>
      <c r="AC2026" t="s">
        <v>177</v>
      </c>
      <c r="AD2026" t="s">
        <v>6239</v>
      </c>
      <c r="AE2026">
        <v>53000</v>
      </c>
      <c r="AF2026" t="s">
        <v>13272</v>
      </c>
      <c r="AI2026">
        <v>243569161</v>
      </c>
      <c r="AJ2026">
        <v>633635980</v>
      </c>
      <c r="AK2026" t="s">
        <v>4975</v>
      </c>
      <c r="AL2026">
        <v>0</v>
      </c>
      <c r="AM2026">
        <v>0</v>
      </c>
    </row>
    <row r="2027" spans="1:39" customFormat="1" ht="12.75">
      <c r="A2027">
        <v>643763</v>
      </c>
      <c r="B2027" t="s">
        <v>1443</v>
      </c>
      <c r="C2027" t="s">
        <v>980</v>
      </c>
      <c r="D2027">
        <v>643763</v>
      </c>
      <c r="E2027" t="s">
        <v>166</v>
      </c>
      <c r="F2027" t="s">
        <v>166</v>
      </c>
      <c r="H2027" s="507">
        <v>29105</v>
      </c>
      <c r="I2027" t="s">
        <v>192</v>
      </c>
      <c r="J2027">
        <v>-50</v>
      </c>
      <c r="K2027" t="s">
        <v>168</v>
      </c>
      <c r="M2027" t="s">
        <v>203</v>
      </c>
      <c r="N2027">
        <v>8920312</v>
      </c>
      <c r="O2027" t="s">
        <v>288</v>
      </c>
      <c r="P2027" s="507">
        <v>44810</v>
      </c>
      <c r="Q2027" t="s">
        <v>187</v>
      </c>
      <c r="R2027" s="507">
        <v>37432</v>
      </c>
      <c r="S2027" s="507">
        <v>44042</v>
      </c>
      <c r="T2027" t="s">
        <v>7255</v>
      </c>
      <c r="U2027">
        <v>1679</v>
      </c>
      <c r="X2027">
        <v>16</v>
      </c>
      <c r="Y2027" t="s">
        <v>5788</v>
      </c>
      <c r="Z2027">
        <v>8940455</v>
      </c>
      <c r="AA2027" t="s">
        <v>13273</v>
      </c>
      <c r="AC2027" t="s">
        <v>177</v>
      </c>
      <c r="AD2027" t="s">
        <v>9837</v>
      </c>
      <c r="AE2027">
        <v>92400</v>
      </c>
      <c r="AF2027" t="s">
        <v>13274</v>
      </c>
      <c r="AJ2027">
        <v>646563772</v>
      </c>
      <c r="AK2027" t="s">
        <v>6637</v>
      </c>
      <c r="AL2027">
        <v>0</v>
      </c>
      <c r="AM2027">
        <v>0</v>
      </c>
    </row>
    <row r="2028" spans="1:39" customFormat="1" ht="12.75">
      <c r="A2028">
        <v>9540854</v>
      </c>
      <c r="B2028" t="s">
        <v>8837</v>
      </c>
      <c r="C2028" t="s">
        <v>962</v>
      </c>
      <c r="D2028">
        <v>9540854</v>
      </c>
      <c r="E2028" t="s">
        <v>169</v>
      </c>
      <c r="H2028" s="507">
        <v>41463</v>
      </c>
      <c r="I2028" t="s">
        <v>251</v>
      </c>
      <c r="J2028">
        <v>-10</v>
      </c>
      <c r="K2028" t="s">
        <v>8</v>
      </c>
      <c r="M2028" t="s">
        <v>232</v>
      </c>
      <c r="N2028">
        <v>8950103</v>
      </c>
      <c r="O2028" t="s">
        <v>803</v>
      </c>
      <c r="P2028" s="507">
        <v>44814</v>
      </c>
      <c r="Q2028" t="s">
        <v>187</v>
      </c>
      <c r="R2028" s="507">
        <v>44814</v>
      </c>
      <c r="T2028" t="s">
        <v>5765</v>
      </c>
      <c r="U2028">
        <v>500</v>
      </c>
      <c r="X2028">
        <v>5</v>
      </c>
      <c r="Y2028" t="s">
        <v>259</v>
      </c>
      <c r="AC2028" t="s">
        <v>177</v>
      </c>
      <c r="AD2028" t="s">
        <v>12486</v>
      </c>
      <c r="AE2028">
        <v>95130</v>
      </c>
      <c r="AF2028" t="s">
        <v>13275</v>
      </c>
      <c r="AI2028">
        <v>134131838</v>
      </c>
      <c r="AJ2028">
        <v>625272414</v>
      </c>
      <c r="AK2028" t="s">
        <v>8838</v>
      </c>
      <c r="AL2028">
        <v>0</v>
      </c>
      <c r="AM2028">
        <v>0</v>
      </c>
    </row>
    <row r="2029" spans="1:39" customFormat="1" ht="12.75">
      <c r="A2029">
        <v>7886881</v>
      </c>
      <c r="B2029" t="s">
        <v>6638</v>
      </c>
      <c r="C2029" t="s">
        <v>6639</v>
      </c>
      <c r="D2029">
        <v>7886881</v>
      </c>
      <c r="E2029" t="s">
        <v>169</v>
      </c>
      <c r="F2029" t="s">
        <v>169</v>
      </c>
      <c r="H2029" s="507">
        <v>40968</v>
      </c>
      <c r="I2029" t="s">
        <v>245</v>
      </c>
      <c r="J2029">
        <v>-11</v>
      </c>
      <c r="K2029" t="s">
        <v>8</v>
      </c>
      <c r="M2029" t="s">
        <v>238</v>
      </c>
      <c r="N2029">
        <v>8780329</v>
      </c>
      <c r="O2029" t="s">
        <v>548</v>
      </c>
      <c r="P2029" s="507">
        <v>44812</v>
      </c>
      <c r="Q2029" t="s">
        <v>187</v>
      </c>
      <c r="R2029" s="507">
        <v>44455</v>
      </c>
      <c r="T2029" t="s">
        <v>5765</v>
      </c>
      <c r="U2029">
        <v>500</v>
      </c>
      <c r="X2029">
        <v>5</v>
      </c>
      <c r="Y2029" t="s">
        <v>259</v>
      </c>
      <c r="AC2029" t="s">
        <v>177</v>
      </c>
      <c r="AD2029" t="s">
        <v>11887</v>
      </c>
      <c r="AE2029">
        <v>78000</v>
      </c>
      <c r="AF2029" t="s">
        <v>13276</v>
      </c>
      <c r="AI2029">
        <v>139506600</v>
      </c>
      <c r="AK2029" t="s">
        <v>6640</v>
      </c>
      <c r="AL2029">
        <v>1</v>
      </c>
      <c r="AM2029">
        <v>1</v>
      </c>
    </row>
    <row r="2030" spans="1:39" customFormat="1" ht="12.75">
      <c r="A2030">
        <v>9258631</v>
      </c>
      <c r="B2030" t="s">
        <v>8839</v>
      </c>
      <c r="C2030" t="s">
        <v>671</v>
      </c>
      <c r="D2030">
        <v>9258631</v>
      </c>
      <c r="E2030" t="s">
        <v>169</v>
      </c>
      <c r="H2030" s="507">
        <v>42036</v>
      </c>
      <c r="I2030" t="s">
        <v>169</v>
      </c>
      <c r="J2030">
        <v>-9</v>
      </c>
      <c r="K2030" t="s">
        <v>8</v>
      </c>
      <c r="M2030" t="s">
        <v>203</v>
      </c>
      <c r="N2030">
        <v>8920025</v>
      </c>
      <c r="O2030" t="s">
        <v>213</v>
      </c>
      <c r="P2030" s="507">
        <v>44819</v>
      </c>
      <c r="Q2030" t="s">
        <v>187</v>
      </c>
      <c r="R2030" s="507">
        <v>44819</v>
      </c>
      <c r="T2030" t="s">
        <v>5765</v>
      </c>
      <c r="U2030">
        <v>500</v>
      </c>
      <c r="X2030">
        <v>5</v>
      </c>
      <c r="Y2030" t="s">
        <v>259</v>
      </c>
      <c r="AC2030" t="s">
        <v>177</v>
      </c>
      <c r="AD2030" t="s">
        <v>10501</v>
      </c>
      <c r="AE2030">
        <v>92400</v>
      </c>
      <c r="AF2030" t="s">
        <v>13277</v>
      </c>
      <c r="AJ2030">
        <v>689804557</v>
      </c>
      <c r="AK2030" t="s">
        <v>8840</v>
      </c>
      <c r="AL2030">
        <v>0</v>
      </c>
      <c r="AM2030">
        <v>0</v>
      </c>
    </row>
    <row r="2031" spans="1:39" customFormat="1" ht="12.75">
      <c r="A2031">
        <v>5328122</v>
      </c>
      <c r="B2031" t="s">
        <v>1444</v>
      </c>
      <c r="C2031" t="s">
        <v>6196</v>
      </c>
      <c r="D2031">
        <v>5328122</v>
      </c>
      <c r="E2031" t="s">
        <v>166</v>
      </c>
      <c r="F2031" t="s">
        <v>169</v>
      </c>
      <c r="H2031" s="507">
        <v>41355</v>
      </c>
      <c r="I2031" t="s">
        <v>251</v>
      </c>
      <c r="J2031">
        <v>-10</v>
      </c>
      <c r="K2031" t="s">
        <v>8</v>
      </c>
      <c r="M2031" t="s">
        <v>2155</v>
      </c>
      <c r="N2031">
        <v>12530055</v>
      </c>
      <c r="O2031" t="s">
        <v>2266</v>
      </c>
      <c r="P2031" s="507">
        <v>44756</v>
      </c>
      <c r="Q2031" t="s">
        <v>187</v>
      </c>
      <c r="R2031" s="507">
        <v>44440</v>
      </c>
      <c r="T2031" t="s">
        <v>5765</v>
      </c>
      <c r="U2031">
        <v>500</v>
      </c>
      <c r="X2031">
        <v>5</v>
      </c>
      <c r="Y2031" t="s">
        <v>259</v>
      </c>
      <c r="AC2031" t="s">
        <v>177</v>
      </c>
      <c r="AD2031" t="s">
        <v>11007</v>
      </c>
      <c r="AE2031">
        <v>53380</v>
      </c>
      <c r="AF2031" t="s">
        <v>13278</v>
      </c>
      <c r="AJ2031">
        <v>770281686</v>
      </c>
      <c r="AK2031" t="s">
        <v>6393</v>
      </c>
      <c r="AL2031">
        <v>1</v>
      </c>
      <c r="AM2031">
        <v>0</v>
      </c>
    </row>
    <row r="2032" spans="1:39" customFormat="1" ht="12.75">
      <c r="A2032">
        <v>5618659</v>
      </c>
      <c r="B2032" t="s">
        <v>3143</v>
      </c>
      <c r="C2032" t="s">
        <v>443</v>
      </c>
      <c r="D2032">
        <v>5618659</v>
      </c>
      <c r="E2032" t="s">
        <v>166</v>
      </c>
      <c r="F2032" t="s">
        <v>166</v>
      </c>
      <c r="H2032" s="507">
        <v>38577</v>
      </c>
      <c r="I2032" t="s">
        <v>186</v>
      </c>
      <c r="J2032">
        <v>-18</v>
      </c>
      <c r="K2032" t="s">
        <v>168</v>
      </c>
      <c r="M2032" t="s">
        <v>217</v>
      </c>
      <c r="N2032">
        <v>3560059</v>
      </c>
      <c r="O2032" t="s">
        <v>3037</v>
      </c>
      <c r="P2032" s="507">
        <v>44814</v>
      </c>
      <c r="Q2032" t="s">
        <v>187</v>
      </c>
      <c r="R2032" s="507">
        <v>41205</v>
      </c>
      <c r="T2032" t="s">
        <v>5765</v>
      </c>
      <c r="U2032">
        <v>1661</v>
      </c>
      <c r="X2032">
        <v>16</v>
      </c>
      <c r="Y2032" t="s">
        <v>259</v>
      </c>
      <c r="AB2032" s="507">
        <v>44566</v>
      </c>
      <c r="AC2032" t="s">
        <v>177</v>
      </c>
      <c r="AD2032" t="s">
        <v>13279</v>
      </c>
      <c r="AE2032">
        <v>56850</v>
      </c>
      <c r="AF2032" t="s">
        <v>13280</v>
      </c>
      <c r="AI2032" t="s">
        <v>6394</v>
      </c>
      <c r="AJ2032" t="s">
        <v>6395</v>
      </c>
      <c r="AK2032" t="s">
        <v>5328</v>
      </c>
      <c r="AL2032">
        <v>0</v>
      </c>
      <c r="AM2032">
        <v>0</v>
      </c>
    </row>
    <row r="2033" spans="1:39" customFormat="1" ht="12.75">
      <c r="A2033">
        <v>2211418</v>
      </c>
      <c r="B2033" t="s">
        <v>1444</v>
      </c>
      <c r="C2033" t="s">
        <v>202</v>
      </c>
      <c r="D2033">
        <v>2211418</v>
      </c>
      <c r="E2033" t="s">
        <v>166</v>
      </c>
      <c r="F2033" t="s">
        <v>166</v>
      </c>
      <c r="H2033" s="507">
        <v>34400</v>
      </c>
      <c r="I2033" t="s">
        <v>167</v>
      </c>
      <c r="J2033">
        <v>-40</v>
      </c>
      <c r="K2033" t="s">
        <v>168</v>
      </c>
      <c r="M2033" t="s">
        <v>2152</v>
      </c>
      <c r="N2033">
        <v>12720144</v>
      </c>
      <c r="O2033" t="s">
        <v>2249</v>
      </c>
      <c r="P2033" s="507">
        <v>44748</v>
      </c>
      <c r="Q2033" t="s">
        <v>187</v>
      </c>
      <c r="R2033" s="507">
        <v>37432</v>
      </c>
      <c r="S2033" s="507">
        <v>44820</v>
      </c>
      <c r="T2033" t="s">
        <v>181</v>
      </c>
      <c r="U2033">
        <v>2017</v>
      </c>
      <c r="X2033">
        <v>20</v>
      </c>
      <c r="Y2033" t="s">
        <v>259</v>
      </c>
      <c r="AC2033" t="s">
        <v>177</v>
      </c>
      <c r="AD2033" t="s">
        <v>13281</v>
      </c>
      <c r="AE2033">
        <v>72650</v>
      </c>
      <c r="AF2033" t="s">
        <v>13282</v>
      </c>
      <c r="AI2033">
        <v>667059054</v>
      </c>
      <c r="AK2033" t="s">
        <v>4976</v>
      </c>
      <c r="AL2033">
        <v>0</v>
      </c>
      <c r="AM2033">
        <v>0</v>
      </c>
    </row>
    <row r="2034" spans="1:39" customFormat="1" ht="12.75">
      <c r="A2034">
        <v>3544628</v>
      </c>
      <c r="B2034" t="s">
        <v>8841</v>
      </c>
      <c r="C2034" t="s">
        <v>6639</v>
      </c>
      <c r="D2034">
        <v>3544628</v>
      </c>
      <c r="E2034" t="s">
        <v>166</v>
      </c>
      <c r="H2034" s="507">
        <v>41665</v>
      </c>
      <c r="I2034" t="s">
        <v>169</v>
      </c>
      <c r="J2034">
        <v>-9</v>
      </c>
      <c r="K2034" t="s">
        <v>8</v>
      </c>
      <c r="M2034" t="s">
        <v>178</v>
      </c>
      <c r="N2034">
        <v>3350022</v>
      </c>
      <c r="O2034" t="s">
        <v>225</v>
      </c>
      <c r="P2034" s="507">
        <v>44805</v>
      </c>
      <c r="Q2034" t="s">
        <v>187</v>
      </c>
      <c r="R2034" s="507">
        <v>44805</v>
      </c>
      <c r="T2034" t="s">
        <v>5765</v>
      </c>
      <c r="U2034">
        <v>500</v>
      </c>
      <c r="X2034">
        <v>5</v>
      </c>
      <c r="Y2034" t="s">
        <v>259</v>
      </c>
      <c r="AC2034" t="s">
        <v>177</v>
      </c>
      <c r="AD2034" t="s">
        <v>9678</v>
      </c>
      <c r="AE2034">
        <v>35770</v>
      </c>
      <c r="AF2034" t="s">
        <v>13283</v>
      </c>
      <c r="AJ2034">
        <v>632667209</v>
      </c>
      <c r="AK2034" t="s">
        <v>8842</v>
      </c>
      <c r="AL2034">
        <v>0</v>
      </c>
      <c r="AM2034">
        <v>0</v>
      </c>
    </row>
    <row r="2035" spans="1:39" customFormat="1" ht="12.75">
      <c r="A2035">
        <v>7736028</v>
      </c>
      <c r="B2035" t="s">
        <v>5974</v>
      </c>
      <c r="C2035" t="s">
        <v>1388</v>
      </c>
      <c r="D2035">
        <v>7736028</v>
      </c>
      <c r="E2035" t="s">
        <v>169</v>
      </c>
      <c r="H2035" s="507">
        <v>41177</v>
      </c>
      <c r="I2035" t="s">
        <v>245</v>
      </c>
      <c r="J2035">
        <v>-11</v>
      </c>
      <c r="K2035" t="s">
        <v>8</v>
      </c>
      <c r="M2035" t="s">
        <v>206</v>
      </c>
      <c r="N2035">
        <v>8770408</v>
      </c>
      <c r="O2035" t="s">
        <v>407</v>
      </c>
      <c r="P2035" s="507">
        <v>44836</v>
      </c>
      <c r="Q2035" t="s">
        <v>187</v>
      </c>
      <c r="R2035" s="507">
        <v>44836</v>
      </c>
      <c r="T2035" t="s">
        <v>5765</v>
      </c>
      <c r="U2035">
        <v>500</v>
      </c>
      <c r="X2035">
        <v>5</v>
      </c>
      <c r="Y2035" t="s">
        <v>259</v>
      </c>
      <c r="AC2035" t="s">
        <v>177</v>
      </c>
      <c r="AD2035" t="s">
        <v>12884</v>
      </c>
      <c r="AE2035">
        <v>77680</v>
      </c>
      <c r="AF2035" t="s">
        <v>13284</v>
      </c>
      <c r="AK2035" t="s">
        <v>13285</v>
      </c>
      <c r="AL2035">
        <v>0</v>
      </c>
      <c r="AM2035">
        <v>0</v>
      </c>
    </row>
    <row r="2036" spans="1:39" customFormat="1" ht="12.75">
      <c r="A2036">
        <v>7521830</v>
      </c>
      <c r="B2036" t="s">
        <v>1445</v>
      </c>
      <c r="C2036" t="s">
        <v>387</v>
      </c>
      <c r="D2036">
        <v>7521830</v>
      </c>
      <c r="E2036" t="s">
        <v>166</v>
      </c>
      <c r="F2036" t="s">
        <v>166</v>
      </c>
      <c r="H2036" s="507">
        <v>39857</v>
      </c>
      <c r="I2036" t="s">
        <v>340</v>
      </c>
      <c r="J2036">
        <v>-14</v>
      </c>
      <c r="K2036" t="s">
        <v>168</v>
      </c>
      <c r="M2036" t="s">
        <v>263</v>
      </c>
      <c r="N2036">
        <v>8751163</v>
      </c>
      <c r="O2036" t="s">
        <v>264</v>
      </c>
      <c r="P2036" s="507">
        <v>44782</v>
      </c>
      <c r="Q2036" t="s">
        <v>187</v>
      </c>
      <c r="R2036" s="507">
        <v>41987</v>
      </c>
      <c r="T2036" t="s">
        <v>5765</v>
      </c>
      <c r="U2036">
        <v>1717</v>
      </c>
      <c r="X2036">
        <v>17</v>
      </c>
      <c r="Y2036" t="s">
        <v>259</v>
      </c>
      <c r="AC2036" t="s">
        <v>177</v>
      </c>
      <c r="AD2036" t="s">
        <v>9829</v>
      </c>
      <c r="AE2036">
        <v>75013</v>
      </c>
      <c r="AF2036" t="s">
        <v>13286</v>
      </c>
      <c r="AI2036">
        <v>651641017</v>
      </c>
      <c r="AJ2036">
        <v>698672576</v>
      </c>
      <c r="AK2036" t="s">
        <v>4299</v>
      </c>
      <c r="AL2036">
        <v>0</v>
      </c>
      <c r="AM2036">
        <v>0</v>
      </c>
    </row>
    <row r="2037" spans="1:39" customFormat="1" ht="12.75">
      <c r="A2037">
        <v>5922978</v>
      </c>
      <c r="B2037" t="s">
        <v>6396</v>
      </c>
      <c r="C2037" t="s">
        <v>268</v>
      </c>
      <c r="D2037">
        <v>5922978</v>
      </c>
      <c r="E2037" t="s">
        <v>166</v>
      </c>
      <c r="F2037" t="s">
        <v>166</v>
      </c>
      <c r="H2037" s="507">
        <v>31693</v>
      </c>
      <c r="I2037" t="s">
        <v>167</v>
      </c>
      <c r="J2037">
        <v>-40</v>
      </c>
      <c r="K2037" t="s">
        <v>8</v>
      </c>
      <c r="M2037" t="s">
        <v>3025</v>
      </c>
      <c r="N2037">
        <v>3290223</v>
      </c>
      <c r="O2037" t="s">
        <v>3038</v>
      </c>
      <c r="P2037" s="507">
        <v>44797</v>
      </c>
      <c r="Q2037" t="s">
        <v>187</v>
      </c>
      <c r="R2037" s="507">
        <v>37432</v>
      </c>
      <c r="S2037" s="507">
        <v>44455</v>
      </c>
      <c r="T2037" t="s">
        <v>7255</v>
      </c>
      <c r="U2037">
        <v>2032</v>
      </c>
      <c r="V2037" t="s">
        <v>172</v>
      </c>
      <c r="W2037">
        <v>78</v>
      </c>
      <c r="X2037" t="s">
        <v>173</v>
      </c>
      <c r="Y2037" t="s">
        <v>259</v>
      </c>
      <c r="AB2037" s="507">
        <v>44378</v>
      </c>
      <c r="AC2037" t="s">
        <v>177</v>
      </c>
      <c r="AD2037" t="s">
        <v>13287</v>
      </c>
      <c r="AE2037">
        <v>59800</v>
      </c>
      <c r="AF2037" t="s">
        <v>13288</v>
      </c>
      <c r="AK2037" t="s">
        <v>6397</v>
      </c>
      <c r="AL2037">
        <v>0</v>
      </c>
      <c r="AM2037">
        <v>0</v>
      </c>
    </row>
    <row r="2038" spans="1:39" customFormat="1" ht="12.75">
      <c r="A2038">
        <v>9464145</v>
      </c>
      <c r="B2038" t="s">
        <v>8843</v>
      </c>
      <c r="C2038" t="s">
        <v>8844</v>
      </c>
      <c r="D2038">
        <v>9464145</v>
      </c>
      <c r="E2038" t="s">
        <v>166</v>
      </c>
      <c r="H2038" s="507">
        <v>42112</v>
      </c>
      <c r="I2038" t="s">
        <v>169</v>
      </c>
      <c r="J2038">
        <v>-9</v>
      </c>
      <c r="K2038" t="s">
        <v>8</v>
      </c>
      <c r="M2038" t="s">
        <v>246</v>
      </c>
      <c r="N2038">
        <v>8940926</v>
      </c>
      <c r="O2038" t="s">
        <v>5768</v>
      </c>
      <c r="P2038" s="507">
        <v>44821</v>
      </c>
      <c r="Q2038" t="s">
        <v>187</v>
      </c>
      <c r="R2038" s="507">
        <v>44821</v>
      </c>
      <c r="T2038" t="s">
        <v>5765</v>
      </c>
      <c r="U2038">
        <v>500</v>
      </c>
      <c r="X2038">
        <v>5</v>
      </c>
      <c r="Y2038" t="s">
        <v>259</v>
      </c>
      <c r="AC2038" t="s">
        <v>177</v>
      </c>
      <c r="AD2038" t="s">
        <v>10047</v>
      </c>
      <c r="AE2038">
        <v>94420</v>
      </c>
      <c r="AF2038" t="s">
        <v>13289</v>
      </c>
      <c r="AI2038">
        <v>684891540</v>
      </c>
      <c r="AJ2038">
        <v>663019315</v>
      </c>
      <c r="AK2038" t="s">
        <v>8845</v>
      </c>
      <c r="AL2038">
        <v>0</v>
      </c>
      <c r="AM2038">
        <v>0</v>
      </c>
    </row>
    <row r="2039" spans="1:39" customFormat="1" ht="12.75">
      <c r="A2039">
        <v>7515257</v>
      </c>
      <c r="B2039" t="s">
        <v>1446</v>
      </c>
      <c r="C2039" t="s">
        <v>1108</v>
      </c>
      <c r="D2039">
        <v>7515257</v>
      </c>
      <c r="E2039" t="s">
        <v>166</v>
      </c>
      <c r="F2039" t="s">
        <v>166</v>
      </c>
      <c r="H2039" s="507">
        <v>30122</v>
      </c>
      <c r="I2039" t="s">
        <v>192</v>
      </c>
      <c r="J2039">
        <v>-50</v>
      </c>
      <c r="K2039" t="s">
        <v>168</v>
      </c>
      <c r="M2039" t="s">
        <v>263</v>
      </c>
      <c r="N2039">
        <v>8751456</v>
      </c>
      <c r="O2039" t="s">
        <v>984</v>
      </c>
      <c r="P2039" s="507">
        <v>44832</v>
      </c>
      <c r="Q2039" t="s">
        <v>187</v>
      </c>
      <c r="R2039" s="507">
        <v>39007</v>
      </c>
      <c r="S2039" s="507">
        <v>44832</v>
      </c>
      <c r="T2039" t="s">
        <v>181</v>
      </c>
      <c r="U2039">
        <v>1785</v>
      </c>
      <c r="X2039">
        <v>17</v>
      </c>
      <c r="Y2039" t="s">
        <v>259</v>
      </c>
      <c r="AC2039" t="s">
        <v>177</v>
      </c>
      <c r="AD2039" t="s">
        <v>13290</v>
      </c>
      <c r="AE2039">
        <v>92260</v>
      </c>
      <c r="AF2039" t="s">
        <v>13291</v>
      </c>
      <c r="AJ2039">
        <v>675391979</v>
      </c>
      <c r="AK2039" t="s">
        <v>4300</v>
      </c>
      <c r="AL2039">
        <v>0</v>
      </c>
      <c r="AM2039">
        <v>0</v>
      </c>
    </row>
    <row r="2040" spans="1:39" customFormat="1" ht="12.75">
      <c r="A2040">
        <v>2938519</v>
      </c>
      <c r="B2040" t="s">
        <v>3275</v>
      </c>
      <c r="C2040" t="s">
        <v>1753</v>
      </c>
      <c r="D2040">
        <v>2938519</v>
      </c>
      <c r="E2040" t="s">
        <v>166</v>
      </c>
      <c r="F2040" t="s">
        <v>166</v>
      </c>
      <c r="H2040" s="507">
        <v>31348</v>
      </c>
      <c r="I2040" t="s">
        <v>167</v>
      </c>
      <c r="J2040">
        <v>-40</v>
      </c>
      <c r="K2040" t="s">
        <v>8</v>
      </c>
      <c r="M2040" t="s">
        <v>3025</v>
      </c>
      <c r="N2040">
        <v>3290223</v>
      </c>
      <c r="O2040" t="s">
        <v>3038</v>
      </c>
      <c r="P2040" s="507">
        <v>44797</v>
      </c>
      <c r="Q2040" t="s">
        <v>187</v>
      </c>
      <c r="R2040" s="507">
        <v>42933</v>
      </c>
      <c r="S2040" s="507">
        <v>44013</v>
      </c>
      <c r="T2040" t="s">
        <v>7255</v>
      </c>
      <c r="U2040">
        <v>2472</v>
      </c>
      <c r="V2040" t="s">
        <v>172</v>
      </c>
      <c r="W2040">
        <v>17</v>
      </c>
      <c r="X2040" t="s">
        <v>173</v>
      </c>
      <c r="Y2040" t="s">
        <v>259</v>
      </c>
      <c r="AC2040" t="s">
        <v>174</v>
      </c>
      <c r="AD2040" t="s">
        <v>9841</v>
      </c>
      <c r="AE2040">
        <v>29000</v>
      </c>
      <c r="AF2040" t="s">
        <v>13292</v>
      </c>
      <c r="AK2040" t="s">
        <v>5329</v>
      </c>
      <c r="AL2040">
        <v>0</v>
      </c>
      <c r="AM2040">
        <v>0</v>
      </c>
    </row>
    <row r="2041" spans="1:39" customFormat="1" ht="12.75">
      <c r="A2041">
        <v>7887934</v>
      </c>
      <c r="B2041" t="s">
        <v>7694</v>
      </c>
      <c r="C2041" t="s">
        <v>897</v>
      </c>
      <c r="D2041">
        <v>7887934</v>
      </c>
      <c r="E2041" t="s">
        <v>166</v>
      </c>
      <c r="F2041" t="s">
        <v>166</v>
      </c>
      <c r="H2041" s="507">
        <v>41268</v>
      </c>
      <c r="I2041" t="s">
        <v>245</v>
      </c>
      <c r="J2041">
        <v>-11</v>
      </c>
      <c r="K2041" t="s">
        <v>168</v>
      </c>
      <c r="M2041" t="s">
        <v>238</v>
      </c>
      <c r="N2041">
        <v>8781017</v>
      </c>
      <c r="O2041" t="s">
        <v>291</v>
      </c>
      <c r="P2041" s="507">
        <v>44819</v>
      </c>
      <c r="Q2041" t="s">
        <v>187</v>
      </c>
      <c r="R2041" s="507">
        <v>44518</v>
      </c>
      <c r="T2041" t="s">
        <v>5765</v>
      </c>
      <c r="U2041">
        <v>508</v>
      </c>
      <c r="X2041">
        <v>5</v>
      </c>
      <c r="Y2041" t="s">
        <v>259</v>
      </c>
      <c r="AC2041" t="s">
        <v>177</v>
      </c>
      <c r="AD2041" t="s">
        <v>11882</v>
      </c>
      <c r="AE2041">
        <v>78360</v>
      </c>
      <c r="AF2041" t="s">
        <v>13293</v>
      </c>
      <c r="AJ2041">
        <v>686186415</v>
      </c>
      <c r="AK2041" t="s">
        <v>7695</v>
      </c>
      <c r="AL2041">
        <v>0</v>
      </c>
      <c r="AM2041">
        <v>0</v>
      </c>
    </row>
    <row r="2042" spans="1:39" customFormat="1" ht="12.75">
      <c r="A2042">
        <v>912593</v>
      </c>
      <c r="B2042" t="s">
        <v>1447</v>
      </c>
      <c r="C2042" t="s">
        <v>1448</v>
      </c>
      <c r="D2042">
        <v>912593</v>
      </c>
      <c r="E2042" t="s">
        <v>169</v>
      </c>
      <c r="F2042" t="s">
        <v>169</v>
      </c>
      <c r="H2042" s="507">
        <v>19989</v>
      </c>
      <c r="I2042" t="s">
        <v>385</v>
      </c>
      <c r="J2042">
        <v>-70</v>
      </c>
      <c r="K2042" t="s">
        <v>168</v>
      </c>
      <c r="M2042" t="s">
        <v>275</v>
      </c>
      <c r="N2042">
        <v>8910434</v>
      </c>
      <c r="O2042" t="s">
        <v>355</v>
      </c>
      <c r="P2042" s="507">
        <v>44811</v>
      </c>
      <c r="Q2042" t="s">
        <v>187</v>
      </c>
      <c r="R2042" s="507">
        <v>37432</v>
      </c>
      <c r="S2042" s="507">
        <v>44085</v>
      </c>
      <c r="T2042" t="s">
        <v>7255</v>
      </c>
      <c r="U2042">
        <v>1875</v>
      </c>
      <c r="X2042">
        <v>18</v>
      </c>
      <c r="Y2042" t="s">
        <v>259</v>
      </c>
      <c r="AC2042" t="s">
        <v>174</v>
      </c>
      <c r="AD2042" t="s">
        <v>10058</v>
      </c>
      <c r="AE2042">
        <v>91090</v>
      </c>
      <c r="AF2042" t="s">
        <v>13294</v>
      </c>
      <c r="AI2042">
        <v>160861493</v>
      </c>
      <c r="AJ2042">
        <v>662984032</v>
      </c>
      <c r="AK2042" t="s">
        <v>5976</v>
      </c>
      <c r="AL2042">
        <v>0</v>
      </c>
      <c r="AM2042">
        <v>0</v>
      </c>
    </row>
    <row r="2043" spans="1:39" customFormat="1" ht="12.75">
      <c r="A2043">
        <v>7818931</v>
      </c>
      <c r="B2043" t="s">
        <v>1449</v>
      </c>
      <c r="C2043" t="s">
        <v>434</v>
      </c>
      <c r="D2043">
        <v>7818931</v>
      </c>
      <c r="E2043" t="s">
        <v>166</v>
      </c>
      <c r="F2043" t="s">
        <v>169</v>
      </c>
      <c r="H2043" s="507">
        <v>32171</v>
      </c>
      <c r="I2043" t="s">
        <v>167</v>
      </c>
      <c r="J2043">
        <v>-40</v>
      </c>
      <c r="K2043" t="s">
        <v>8</v>
      </c>
      <c r="M2043" t="s">
        <v>228</v>
      </c>
      <c r="N2043">
        <v>12440195</v>
      </c>
      <c r="O2043" t="s">
        <v>2265</v>
      </c>
      <c r="P2043" s="507">
        <v>44810</v>
      </c>
      <c r="Q2043" t="s">
        <v>187</v>
      </c>
      <c r="R2043" s="507">
        <v>37432</v>
      </c>
      <c r="S2043" s="507">
        <v>43846</v>
      </c>
      <c r="T2043" t="s">
        <v>7255</v>
      </c>
      <c r="U2043">
        <v>1062</v>
      </c>
      <c r="X2043">
        <v>10</v>
      </c>
      <c r="Y2043" t="s">
        <v>259</v>
      </c>
      <c r="AC2043" t="s">
        <v>177</v>
      </c>
      <c r="AD2043" t="s">
        <v>13295</v>
      </c>
      <c r="AE2043">
        <v>44420</v>
      </c>
      <c r="AF2043" t="s">
        <v>13296</v>
      </c>
      <c r="AJ2043">
        <v>606605369</v>
      </c>
      <c r="AK2043" t="s">
        <v>4977</v>
      </c>
      <c r="AL2043">
        <v>0</v>
      </c>
      <c r="AM2043">
        <v>0</v>
      </c>
    </row>
    <row r="2044" spans="1:39" customFormat="1" ht="12.75">
      <c r="A2044">
        <v>9539863</v>
      </c>
      <c r="B2044" t="s">
        <v>1449</v>
      </c>
      <c r="C2044" t="s">
        <v>370</v>
      </c>
      <c r="D2044">
        <v>9539863</v>
      </c>
      <c r="E2044" t="s">
        <v>166</v>
      </c>
      <c r="F2044" t="s">
        <v>166</v>
      </c>
      <c r="H2044" s="507">
        <v>41582</v>
      </c>
      <c r="I2044" t="s">
        <v>251</v>
      </c>
      <c r="J2044">
        <v>-10</v>
      </c>
      <c r="K2044" t="s">
        <v>8</v>
      </c>
      <c r="M2044" t="s">
        <v>232</v>
      </c>
      <c r="N2044">
        <v>8951449</v>
      </c>
      <c r="O2044" t="s">
        <v>412</v>
      </c>
      <c r="P2044" s="507">
        <v>44828</v>
      </c>
      <c r="Q2044" t="s">
        <v>187</v>
      </c>
      <c r="R2044" s="507">
        <v>44457</v>
      </c>
      <c r="T2044" t="s">
        <v>5765</v>
      </c>
      <c r="U2044">
        <v>515</v>
      </c>
      <c r="X2044">
        <v>5</v>
      </c>
      <c r="Y2044" t="s">
        <v>259</v>
      </c>
      <c r="AC2044" t="s">
        <v>177</v>
      </c>
      <c r="AD2044" t="s">
        <v>13297</v>
      </c>
      <c r="AE2044">
        <v>95000</v>
      </c>
      <c r="AF2044" t="s">
        <v>13298</v>
      </c>
      <c r="AI2044" t="s">
        <v>6641</v>
      </c>
      <c r="AJ2044" t="s">
        <v>6642</v>
      </c>
      <c r="AK2044" t="s">
        <v>6643</v>
      </c>
      <c r="AL2044">
        <v>0</v>
      </c>
      <c r="AM2044">
        <v>0</v>
      </c>
    </row>
    <row r="2045" spans="1:39" customFormat="1" ht="12.75">
      <c r="A2045">
        <v>7886911</v>
      </c>
      <c r="B2045" t="s">
        <v>1449</v>
      </c>
      <c r="C2045" t="s">
        <v>980</v>
      </c>
      <c r="D2045">
        <v>7886911</v>
      </c>
      <c r="E2045" t="s">
        <v>166</v>
      </c>
      <c r="F2045" t="s">
        <v>166</v>
      </c>
      <c r="H2045" s="507">
        <v>41703</v>
      </c>
      <c r="I2045" t="s">
        <v>169</v>
      </c>
      <c r="J2045">
        <v>-9</v>
      </c>
      <c r="K2045" t="s">
        <v>168</v>
      </c>
      <c r="M2045" t="s">
        <v>238</v>
      </c>
      <c r="N2045">
        <v>8780440</v>
      </c>
      <c r="O2045" t="s">
        <v>632</v>
      </c>
      <c r="P2045" s="507">
        <v>44814</v>
      </c>
      <c r="Q2045" t="s">
        <v>187</v>
      </c>
      <c r="R2045" s="507">
        <v>44457</v>
      </c>
      <c r="T2045" t="s">
        <v>5765</v>
      </c>
      <c r="U2045">
        <v>518</v>
      </c>
      <c r="X2045">
        <v>5</v>
      </c>
      <c r="Y2045" t="s">
        <v>259</v>
      </c>
      <c r="AC2045" t="s">
        <v>177</v>
      </c>
      <c r="AD2045" t="s">
        <v>13299</v>
      </c>
      <c r="AE2045">
        <v>78350</v>
      </c>
      <c r="AF2045" t="s">
        <v>13300</v>
      </c>
      <c r="AJ2045">
        <v>631369442</v>
      </c>
      <c r="AK2045" t="s">
        <v>13301</v>
      </c>
      <c r="AL2045">
        <v>0</v>
      </c>
      <c r="AM2045">
        <v>0</v>
      </c>
    </row>
    <row r="2046" spans="1:39" customFormat="1" ht="12.75">
      <c r="A2046">
        <v>9146317</v>
      </c>
      <c r="B2046" t="s">
        <v>1450</v>
      </c>
      <c r="C2046" t="s">
        <v>3406</v>
      </c>
      <c r="D2046">
        <v>9146317</v>
      </c>
      <c r="E2046" t="s">
        <v>166</v>
      </c>
      <c r="F2046" t="s">
        <v>166</v>
      </c>
      <c r="H2046" s="507">
        <v>41077</v>
      </c>
      <c r="I2046" t="s">
        <v>245</v>
      </c>
      <c r="J2046">
        <v>-11</v>
      </c>
      <c r="K2046" t="s">
        <v>8</v>
      </c>
      <c r="M2046" t="s">
        <v>275</v>
      </c>
      <c r="N2046">
        <v>8910402</v>
      </c>
      <c r="O2046" t="s">
        <v>470</v>
      </c>
      <c r="P2046" s="507">
        <v>44853</v>
      </c>
      <c r="Q2046" t="s">
        <v>187</v>
      </c>
      <c r="R2046" s="507">
        <v>43027</v>
      </c>
      <c r="T2046" t="s">
        <v>5765</v>
      </c>
      <c r="U2046">
        <v>500</v>
      </c>
      <c r="X2046">
        <v>5</v>
      </c>
      <c r="Y2046" t="s">
        <v>259</v>
      </c>
      <c r="AC2046" t="s">
        <v>177</v>
      </c>
      <c r="AD2046" t="s">
        <v>9885</v>
      </c>
      <c r="AE2046">
        <v>91100</v>
      </c>
      <c r="AF2046" t="s">
        <v>13302</v>
      </c>
      <c r="AK2046" t="s">
        <v>5977</v>
      </c>
      <c r="AL2046">
        <v>0</v>
      </c>
      <c r="AM2046">
        <v>0</v>
      </c>
    </row>
    <row r="2047" spans="1:39" customFormat="1" ht="12.75">
      <c r="A2047">
        <v>9464466</v>
      </c>
      <c r="B2047" t="s">
        <v>13303</v>
      </c>
      <c r="C2047" t="s">
        <v>1651</v>
      </c>
      <c r="D2047">
        <v>9464466</v>
      </c>
      <c r="E2047" t="s">
        <v>166</v>
      </c>
      <c r="H2047" s="507">
        <v>41364</v>
      </c>
      <c r="I2047" t="s">
        <v>251</v>
      </c>
      <c r="J2047">
        <v>-10</v>
      </c>
      <c r="K2047" t="s">
        <v>8</v>
      </c>
      <c r="M2047" t="s">
        <v>246</v>
      </c>
      <c r="N2047">
        <v>8940535</v>
      </c>
      <c r="O2047" t="s">
        <v>778</v>
      </c>
      <c r="P2047" s="507">
        <v>44837</v>
      </c>
      <c r="Q2047" t="s">
        <v>187</v>
      </c>
      <c r="R2047" s="507">
        <v>44837</v>
      </c>
      <c r="T2047" t="s">
        <v>5765</v>
      </c>
      <c r="U2047">
        <v>500</v>
      </c>
      <c r="X2047">
        <v>5</v>
      </c>
      <c r="Y2047" t="s">
        <v>259</v>
      </c>
      <c r="AC2047" t="s">
        <v>177</v>
      </c>
      <c r="AD2047" t="s">
        <v>12230</v>
      </c>
      <c r="AE2047">
        <v>94370</v>
      </c>
      <c r="AF2047" t="s">
        <v>13304</v>
      </c>
      <c r="AG2047">
        <v>9</v>
      </c>
      <c r="AJ2047">
        <v>769741220</v>
      </c>
      <c r="AK2047" t="s">
        <v>13305</v>
      </c>
      <c r="AL2047">
        <v>0</v>
      </c>
      <c r="AM2047">
        <v>0</v>
      </c>
    </row>
    <row r="2048" spans="1:39" customFormat="1" ht="12.75">
      <c r="A2048">
        <v>9452817</v>
      </c>
      <c r="B2048" t="s">
        <v>1451</v>
      </c>
      <c r="C2048" t="s">
        <v>370</v>
      </c>
      <c r="D2048">
        <v>9452817</v>
      </c>
      <c r="E2048" t="s">
        <v>166</v>
      </c>
      <c r="F2048" t="s">
        <v>166</v>
      </c>
      <c r="H2048" s="507">
        <v>39456</v>
      </c>
      <c r="I2048" t="s">
        <v>200</v>
      </c>
      <c r="J2048">
        <v>-15</v>
      </c>
      <c r="K2048" t="s">
        <v>8</v>
      </c>
      <c r="M2048" t="s">
        <v>246</v>
      </c>
      <c r="N2048">
        <v>8940073</v>
      </c>
      <c r="O2048" t="s">
        <v>258</v>
      </c>
      <c r="P2048" s="507">
        <v>44774</v>
      </c>
      <c r="Q2048" t="s">
        <v>187</v>
      </c>
      <c r="R2048" s="507">
        <v>42268</v>
      </c>
      <c r="T2048" t="s">
        <v>5765</v>
      </c>
      <c r="U2048">
        <v>1479</v>
      </c>
      <c r="X2048">
        <v>14</v>
      </c>
      <c r="Y2048" t="s">
        <v>259</v>
      </c>
      <c r="AB2048" s="507">
        <v>44743</v>
      </c>
      <c r="AC2048" t="s">
        <v>177</v>
      </c>
      <c r="AD2048" t="s">
        <v>13306</v>
      </c>
      <c r="AE2048">
        <v>94110</v>
      </c>
      <c r="AF2048" t="s">
        <v>13307</v>
      </c>
      <c r="AJ2048">
        <v>670880746</v>
      </c>
      <c r="AK2048" t="s">
        <v>4301</v>
      </c>
      <c r="AL2048">
        <v>1</v>
      </c>
      <c r="AM2048">
        <v>0</v>
      </c>
    </row>
    <row r="2049" spans="1:39" customFormat="1" ht="12.75">
      <c r="A2049">
        <v>7718230</v>
      </c>
      <c r="B2049" t="s">
        <v>1452</v>
      </c>
      <c r="C2049" t="s">
        <v>6351</v>
      </c>
      <c r="D2049">
        <v>7718230</v>
      </c>
      <c r="E2049" t="s">
        <v>166</v>
      </c>
      <c r="F2049" t="s">
        <v>166</v>
      </c>
      <c r="H2049" s="507">
        <v>25307</v>
      </c>
      <c r="I2049" t="s">
        <v>367</v>
      </c>
      <c r="J2049">
        <v>-60</v>
      </c>
      <c r="K2049" t="s">
        <v>8</v>
      </c>
      <c r="M2049" t="s">
        <v>206</v>
      </c>
      <c r="N2049">
        <v>8771087</v>
      </c>
      <c r="O2049" t="s">
        <v>368</v>
      </c>
      <c r="P2049" s="507">
        <v>44814</v>
      </c>
      <c r="Q2049" t="s">
        <v>187</v>
      </c>
      <c r="R2049" s="507">
        <v>38624</v>
      </c>
      <c r="T2049" t="s">
        <v>7255</v>
      </c>
      <c r="U2049">
        <v>929</v>
      </c>
      <c r="X2049">
        <v>9</v>
      </c>
      <c r="Y2049" t="s">
        <v>259</v>
      </c>
      <c r="AC2049" t="s">
        <v>177</v>
      </c>
      <c r="AD2049" t="s">
        <v>13308</v>
      </c>
      <c r="AE2049">
        <v>77970</v>
      </c>
      <c r="AF2049" t="s">
        <v>13309</v>
      </c>
      <c r="AH2049" t="s">
        <v>13310</v>
      </c>
      <c r="AI2049">
        <v>613621221</v>
      </c>
      <c r="AK2049" t="s">
        <v>4302</v>
      </c>
      <c r="AL2049">
        <v>0</v>
      </c>
      <c r="AM2049">
        <v>0</v>
      </c>
    </row>
    <row r="2050" spans="1:39" customFormat="1" ht="12.75">
      <c r="A2050">
        <v>4115565</v>
      </c>
      <c r="B2050" t="s">
        <v>13311</v>
      </c>
      <c r="C2050" t="s">
        <v>1045</v>
      </c>
      <c r="D2050">
        <v>4115565</v>
      </c>
      <c r="E2050" t="s">
        <v>169</v>
      </c>
      <c r="H2050" s="507">
        <v>42910</v>
      </c>
      <c r="I2050" t="s">
        <v>169</v>
      </c>
      <c r="J2050">
        <v>-9</v>
      </c>
      <c r="K2050" t="s">
        <v>8</v>
      </c>
      <c r="M2050" t="s">
        <v>2783</v>
      </c>
      <c r="N2050">
        <v>4410065</v>
      </c>
      <c r="O2050" t="s">
        <v>2858</v>
      </c>
      <c r="P2050" s="507">
        <v>44841</v>
      </c>
      <c r="Q2050" t="s">
        <v>187</v>
      </c>
      <c r="R2050" s="507">
        <v>44841</v>
      </c>
      <c r="S2050" s="507">
        <v>44829</v>
      </c>
      <c r="T2050" t="s">
        <v>181</v>
      </c>
      <c r="U2050">
        <v>500</v>
      </c>
      <c r="X2050">
        <v>5</v>
      </c>
      <c r="Y2050" t="s">
        <v>259</v>
      </c>
      <c r="AC2050" t="s">
        <v>177</v>
      </c>
      <c r="AD2050" t="s">
        <v>13312</v>
      </c>
      <c r="AE2050">
        <v>41130</v>
      </c>
      <c r="AF2050" t="s">
        <v>13313</v>
      </c>
      <c r="AJ2050">
        <v>649873480</v>
      </c>
      <c r="AK2050" t="s">
        <v>13314</v>
      </c>
      <c r="AL2050">
        <v>0</v>
      </c>
      <c r="AM2050">
        <v>0</v>
      </c>
    </row>
    <row r="2051" spans="1:39" customFormat="1" ht="12.75">
      <c r="A2051">
        <v>7225376</v>
      </c>
      <c r="B2051" t="s">
        <v>7163</v>
      </c>
      <c r="C2051" t="s">
        <v>539</v>
      </c>
      <c r="D2051">
        <v>7225376</v>
      </c>
      <c r="E2051" t="s">
        <v>169</v>
      </c>
      <c r="F2051" t="s">
        <v>169</v>
      </c>
      <c r="H2051" s="507">
        <v>41958</v>
      </c>
      <c r="I2051" t="s">
        <v>169</v>
      </c>
      <c r="J2051">
        <v>-9</v>
      </c>
      <c r="K2051" t="s">
        <v>8</v>
      </c>
      <c r="M2051" t="s">
        <v>2152</v>
      </c>
      <c r="N2051">
        <v>12720008</v>
      </c>
      <c r="O2051" t="s">
        <v>2311</v>
      </c>
      <c r="P2051" s="507">
        <v>44811</v>
      </c>
      <c r="Q2051" t="s">
        <v>187</v>
      </c>
      <c r="R2051" s="507">
        <v>44465</v>
      </c>
      <c r="S2051" s="507">
        <v>44796</v>
      </c>
      <c r="T2051" t="s">
        <v>181</v>
      </c>
      <c r="U2051">
        <v>500</v>
      </c>
      <c r="X2051">
        <v>5</v>
      </c>
      <c r="Y2051" t="s">
        <v>259</v>
      </c>
      <c r="AC2051" t="s">
        <v>177</v>
      </c>
      <c r="AD2051" t="s">
        <v>13315</v>
      </c>
      <c r="AE2051">
        <v>72230</v>
      </c>
      <c r="AF2051" t="s">
        <v>13316</v>
      </c>
      <c r="AJ2051">
        <v>611333370</v>
      </c>
      <c r="AK2051" t="s">
        <v>7164</v>
      </c>
      <c r="AL2051">
        <v>0</v>
      </c>
      <c r="AM2051">
        <v>0</v>
      </c>
    </row>
    <row r="2052" spans="1:39" customFormat="1" ht="12.75">
      <c r="A2052">
        <v>7226867</v>
      </c>
      <c r="B2052" t="s">
        <v>7163</v>
      </c>
      <c r="C2052" t="s">
        <v>6155</v>
      </c>
      <c r="D2052">
        <v>7226867</v>
      </c>
      <c r="E2052" t="s">
        <v>169</v>
      </c>
      <c r="H2052" s="507">
        <v>43310</v>
      </c>
      <c r="I2052" t="s">
        <v>169</v>
      </c>
      <c r="J2052">
        <v>-9</v>
      </c>
      <c r="K2052" t="s">
        <v>8</v>
      </c>
      <c r="M2052" t="s">
        <v>2152</v>
      </c>
      <c r="N2052">
        <v>12720005</v>
      </c>
      <c r="O2052" t="s">
        <v>8151</v>
      </c>
      <c r="P2052" s="507">
        <v>44840</v>
      </c>
      <c r="Q2052" t="s">
        <v>187</v>
      </c>
      <c r="R2052" s="507">
        <v>44840</v>
      </c>
      <c r="T2052" t="s">
        <v>5765</v>
      </c>
      <c r="U2052">
        <v>500</v>
      </c>
      <c r="X2052">
        <v>5</v>
      </c>
      <c r="Y2052" t="s">
        <v>259</v>
      </c>
      <c r="AC2052" t="s">
        <v>177</v>
      </c>
      <c r="AD2052" t="s">
        <v>13317</v>
      </c>
      <c r="AE2052">
        <v>72380</v>
      </c>
      <c r="AF2052" t="s">
        <v>13318</v>
      </c>
      <c r="AJ2052">
        <v>665594631</v>
      </c>
      <c r="AK2052" t="s">
        <v>13319</v>
      </c>
      <c r="AL2052">
        <v>0</v>
      </c>
      <c r="AM2052">
        <v>0</v>
      </c>
    </row>
    <row r="2053" spans="1:39" customFormat="1" ht="12.75">
      <c r="A2053">
        <v>9258444</v>
      </c>
      <c r="B2053" t="s">
        <v>8846</v>
      </c>
      <c r="C2053" t="s">
        <v>1230</v>
      </c>
      <c r="D2053">
        <v>9258444</v>
      </c>
      <c r="E2053" t="s">
        <v>169</v>
      </c>
      <c r="H2053" s="507">
        <v>41091</v>
      </c>
      <c r="I2053" t="s">
        <v>245</v>
      </c>
      <c r="J2053">
        <v>-11</v>
      </c>
      <c r="K2053" t="s">
        <v>8</v>
      </c>
      <c r="M2053" t="s">
        <v>203</v>
      </c>
      <c r="N2053">
        <v>8921458</v>
      </c>
      <c r="O2053" t="s">
        <v>272</v>
      </c>
      <c r="P2053" s="507">
        <v>44813</v>
      </c>
      <c r="Q2053" t="s">
        <v>187</v>
      </c>
      <c r="R2053" s="507">
        <v>44813</v>
      </c>
      <c r="S2053" s="507">
        <v>44794</v>
      </c>
      <c r="T2053" t="s">
        <v>181</v>
      </c>
      <c r="U2053">
        <v>500</v>
      </c>
      <c r="X2053">
        <v>5</v>
      </c>
      <c r="Y2053" t="s">
        <v>259</v>
      </c>
      <c r="AC2053" t="s">
        <v>177</v>
      </c>
      <c r="AD2053" t="s">
        <v>9666</v>
      </c>
      <c r="AE2053">
        <v>92300</v>
      </c>
      <c r="AF2053" t="s">
        <v>13320</v>
      </c>
      <c r="AK2053" t="s">
        <v>8847</v>
      </c>
      <c r="AL2053">
        <v>0</v>
      </c>
      <c r="AM2053">
        <v>0</v>
      </c>
    </row>
    <row r="2054" spans="1:39" customFormat="1" ht="12.75">
      <c r="A2054">
        <v>5328161</v>
      </c>
      <c r="B2054" t="s">
        <v>6398</v>
      </c>
      <c r="C2054" t="s">
        <v>816</v>
      </c>
      <c r="D2054">
        <v>5328161</v>
      </c>
      <c r="E2054" t="s">
        <v>169</v>
      </c>
      <c r="F2054" t="s">
        <v>169</v>
      </c>
      <c r="H2054" s="507">
        <v>41711</v>
      </c>
      <c r="I2054" t="s">
        <v>169</v>
      </c>
      <c r="J2054">
        <v>-9</v>
      </c>
      <c r="K2054" t="s">
        <v>8</v>
      </c>
      <c r="M2054" t="s">
        <v>2155</v>
      </c>
      <c r="N2054">
        <v>12530070</v>
      </c>
      <c r="O2054" t="s">
        <v>2309</v>
      </c>
      <c r="P2054" s="507">
        <v>44808</v>
      </c>
      <c r="Q2054" t="s">
        <v>187</v>
      </c>
      <c r="R2054" s="507">
        <v>44451</v>
      </c>
      <c r="T2054" t="s">
        <v>5765</v>
      </c>
      <c r="U2054">
        <v>500</v>
      </c>
      <c r="X2054">
        <v>5</v>
      </c>
      <c r="Y2054" t="s">
        <v>259</v>
      </c>
      <c r="AC2054" t="s">
        <v>177</v>
      </c>
      <c r="AD2054" t="s">
        <v>13321</v>
      </c>
      <c r="AE2054">
        <v>53940</v>
      </c>
      <c r="AF2054" t="s">
        <v>13322</v>
      </c>
      <c r="AJ2054">
        <v>616385340</v>
      </c>
      <c r="AK2054" t="s">
        <v>6816</v>
      </c>
      <c r="AL2054">
        <v>0</v>
      </c>
      <c r="AM2054">
        <v>0</v>
      </c>
    </row>
    <row r="2055" spans="1:39" customFormat="1" ht="12.75">
      <c r="A2055">
        <v>4440383</v>
      </c>
      <c r="B2055" t="s">
        <v>2534</v>
      </c>
      <c r="C2055" t="s">
        <v>458</v>
      </c>
      <c r="D2055">
        <v>4440383</v>
      </c>
      <c r="E2055" t="s">
        <v>166</v>
      </c>
      <c r="F2055" t="s">
        <v>166</v>
      </c>
      <c r="H2055" s="507">
        <v>36823</v>
      </c>
      <c r="I2055" t="s">
        <v>167</v>
      </c>
      <c r="J2055">
        <v>-40</v>
      </c>
      <c r="K2055" t="s">
        <v>168</v>
      </c>
      <c r="M2055" t="s">
        <v>228</v>
      </c>
      <c r="N2055">
        <v>12440176</v>
      </c>
      <c r="O2055" t="s">
        <v>2252</v>
      </c>
      <c r="P2055" s="507">
        <v>44822</v>
      </c>
      <c r="Q2055" t="s">
        <v>187</v>
      </c>
      <c r="R2055" s="507">
        <v>39709</v>
      </c>
      <c r="S2055" s="507">
        <v>44068</v>
      </c>
      <c r="T2055" t="s">
        <v>7255</v>
      </c>
      <c r="U2055">
        <v>1833</v>
      </c>
      <c r="X2055">
        <v>18</v>
      </c>
      <c r="Y2055" t="s">
        <v>259</v>
      </c>
      <c r="AC2055" t="s">
        <v>177</v>
      </c>
      <c r="AD2055" t="s">
        <v>2252</v>
      </c>
      <c r="AE2055">
        <v>44240</v>
      </c>
      <c r="AF2055" t="s">
        <v>13323</v>
      </c>
      <c r="AI2055">
        <v>240777328</v>
      </c>
      <c r="AJ2055">
        <v>783454405</v>
      </c>
      <c r="AK2055" t="s">
        <v>8267</v>
      </c>
      <c r="AL2055">
        <v>0</v>
      </c>
      <c r="AM2055">
        <v>0</v>
      </c>
    </row>
    <row r="2056" spans="1:39" customFormat="1" ht="12.75">
      <c r="A2056">
        <v>4115558</v>
      </c>
      <c r="B2056" t="s">
        <v>7696</v>
      </c>
      <c r="C2056" t="s">
        <v>683</v>
      </c>
      <c r="D2056">
        <v>4115558</v>
      </c>
      <c r="E2056" t="s">
        <v>169</v>
      </c>
      <c r="H2056" s="507">
        <v>41177</v>
      </c>
      <c r="I2056" t="s">
        <v>245</v>
      </c>
      <c r="J2056">
        <v>-11</v>
      </c>
      <c r="K2056" t="s">
        <v>8</v>
      </c>
      <c r="M2056" t="s">
        <v>2783</v>
      </c>
      <c r="N2056">
        <v>4410016</v>
      </c>
      <c r="O2056" t="s">
        <v>5809</v>
      </c>
      <c r="P2056" s="507">
        <v>44840</v>
      </c>
      <c r="Q2056" t="s">
        <v>187</v>
      </c>
      <c r="R2056" s="507">
        <v>44840</v>
      </c>
      <c r="T2056" t="s">
        <v>5765</v>
      </c>
      <c r="U2056">
        <v>500</v>
      </c>
      <c r="X2056">
        <v>5</v>
      </c>
      <c r="Y2056" t="s">
        <v>259</v>
      </c>
      <c r="AC2056" t="s">
        <v>177</v>
      </c>
      <c r="AD2056" t="s">
        <v>12605</v>
      </c>
      <c r="AE2056">
        <v>41290</v>
      </c>
      <c r="AF2056" t="s">
        <v>13324</v>
      </c>
      <c r="AK2056" t="s">
        <v>7697</v>
      </c>
      <c r="AL2056">
        <v>0</v>
      </c>
      <c r="AM2056">
        <v>0</v>
      </c>
    </row>
    <row r="2057" spans="1:39" customFormat="1" ht="12.75">
      <c r="A2057">
        <v>9238768</v>
      </c>
      <c r="B2057" t="s">
        <v>3611</v>
      </c>
      <c r="C2057" t="s">
        <v>465</v>
      </c>
      <c r="D2057">
        <v>9238768</v>
      </c>
      <c r="E2057" t="s">
        <v>166</v>
      </c>
      <c r="F2057" t="s">
        <v>166</v>
      </c>
      <c r="H2057" s="507">
        <v>36805</v>
      </c>
      <c r="I2057" t="s">
        <v>167</v>
      </c>
      <c r="J2057">
        <v>-40</v>
      </c>
      <c r="K2057" t="s">
        <v>8</v>
      </c>
      <c r="M2057" t="s">
        <v>238</v>
      </c>
      <c r="N2057">
        <v>8781477</v>
      </c>
      <c r="O2057" t="s">
        <v>3567</v>
      </c>
      <c r="P2057" s="507">
        <v>44794</v>
      </c>
      <c r="Q2057" t="s">
        <v>187</v>
      </c>
      <c r="R2057" s="507">
        <v>39715</v>
      </c>
      <c r="S2057" s="507">
        <v>44450</v>
      </c>
      <c r="T2057" t="s">
        <v>7255</v>
      </c>
      <c r="U2057">
        <v>1012</v>
      </c>
      <c r="X2057">
        <v>10</v>
      </c>
      <c r="Y2057" t="s">
        <v>259</v>
      </c>
      <c r="AC2057" t="s">
        <v>177</v>
      </c>
      <c r="AD2057" t="s">
        <v>11636</v>
      </c>
      <c r="AE2057">
        <v>92160</v>
      </c>
      <c r="AF2057" t="s">
        <v>13325</v>
      </c>
      <c r="AK2057" t="s">
        <v>4303</v>
      </c>
      <c r="AL2057">
        <v>0</v>
      </c>
      <c r="AM2057">
        <v>0</v>
      </c>
    </row>
    <row r="2058" spans="1:39" customFormat="1" ht="12.75">
      <c r="A2058">
        <v>5320675</v>
      </c>
      <c r="B2058" t="s">
        <v>2535</v>
      </c>
      <c r="C2058" t="s">
        <v>2536</v>
      </c>
      <c r="D2058">
        <v>5320675</v>
      </c>
      <c r="E2058" t="s">
        <v>166</v>
      </c>
      <c r="F2058" t="s">
        <v>166</v>
      </c>
      <c r="H2058" s="507">
        <v>36269</v>
      </c>
      <c r="I2058" t="s">
        <v>167</v>
      </c>
      <c r="J2058">
        <v>-40</v>
      </c>
      <c r="K2058" t="s">
        <v>168</v>
      </c>
      <c r="M2058" t="s">
        <v>2155</v>
      </c>
      <c r="N2058">
        <v>12530036</v>
      </c>
      <c r="O2058" t="s">
        <v>6246</v>
      </c>
      <c r="P2058" s="507">
        <v>44817</v>
      </c>
      <c r="Q2058" t="s">
        <v>187</v>
      </c>
      <c r="R2058" s="507">
        <v>39357</v>
      </c>
      <c r="S2058" s="507">
        <v>44069</v>
      </c>
      <c r="T2058" t="s">
        <v>7255</v>
      </c>
      <c r="U2058">
        <v>1630</v>
      </c>
      <c r="X2058">
        <v>16</v>
      </c>
      <c r="Y2058" t="s">
        <v>259</v>
      </c>
      <c r="AC2058" t="s">
        <v>177</v>
      </c>
      <c r="AD2058" t="s">
        <v>9823</v>
      </c>
      <c r="AE2058">
        <v>53100</v>
      </c>
      <c r="AF2058" t="s">
        <v>13326</v>
      </c>
      <c r="AI2058">
        <v>243320007</v>
      </c>
      <c r="AJ2058">
        <v>787915401</v>
      </c>
      <c r="AK2058" t="s">
        <v>4978</v>
      </c>
      <c r="AL2058">
        <v>0</v>
      </c>
      <c r="AM2058">
        <v>0</v>
      </c>
    </row>
    <row r="2059" spans="1:39" customFormat="1" ht="12.75">
      <c r="A2059">
        <v>9540401</v>
      </c>
      <c r="B2059" t="s">
        <v>7698</v>
      </c>
      <c r="C2059" t="s">
        <v>244</v>
      </c>
      <c r="D2059">
        <v>9540401</v>
      </c>
      <c r="E2059" t="s">
        <v>166</v>
      </c>
      <c r="F2059" t="s">
        <v>166</v>
      </c>
      <c r="H2059" s="507">
        <v>41030</v>
      </c>
      <c r="I2059" t="s">
        <v>245</v>
      </c>
      <c r="J2059">
        <v>-11</v>
      </c>
      <c r="K2059" t="s">
        <v>168</v>
      </c>
      <c r="M2059" t="s">
        <v>232</v>
      </c>
      <c r="N2059">
        <v>8950917</v>
      </c>
      <c r="O2059" t="s">
        <v>438</v>
      </c>
      <c r="P2059" s="507">
        <v>44828</v>
      </c>
      <c r="Q2059" t="s">
        <v>187</v>
      </c>
      <c r="R2059" s="507">
        <v>44489</v>
      </c>
      <c r="T2059" t="s">
        <v>5765</v>
      </c>
      <c r="U2059">
        <v>504</v>
      </c>
      <c r="X2059">
        <v>5</v>
      </c>
      <c r="Y2059" t="s">
        <v>259</v>
      </c>
      <c r="AC2059" t="s">
        <v>177</v>
      </c>
      <c r="AD2059" t="s">
        <v>13327</v>
      </c>
      <c r="AE2059">
        <v>95350</v>
      </c>
      <c r="AF2059" t="s">
        <v>13328</v>
      </c>
      <c r="AJ2059">
        <v>651452662</v>
      </c>
      <c r="AK2059" t="s">
        <v>7699</v>
      </c>
      <c r="AL2059">
        <v>0</v>
      </c>
      <c r="AM2059">
        <v>0</v>
      </c>
    </row>
    <row r="2060" spans="1:39" customFormat="1" ht="12.75">
      <c r="A2060">
        <v>9253670</v>
      </c>
      <c r="B2060" t="s">
        <v>3612</v>
      </c>
      <c r="C2060" t="s">
        <v>500</v>
      </c>
      <c r="D2060">
        <v>9253670</v>
      </c>
      <c r="E2060" t="s">
        <v>166</v>
      </c>
      <c r="F2060" t="s">
        <v>166</v>
      </c>
      <c r="H2060" s="507">
        <v>38722</v>
      </c>
      <c r="I2060" t="s">
        <v>198</v>
      </c>
      <c r="J2060">
        <v>-17</v>
      </c>
      <c r="K2060" t="s">
        <v>8</v>
      </c>
      <c r="M2060" t="s">
        <v>203</v>
      </c>
      <c r="N2060">
        <v>8920025</v>
      </c>
      <c r="O2060" t="s">
        <v>213</v>
      </c>
      <c r="P2060" s="507">
        <v>44803</v>
      </c>
      <c r="Q2060" t="s">
        <v>187</v>
      </c>
      <c r="R2060" s="507">
        <v>43489</v>
      </c>
      <c r="T2060" t="s">
        <v>5765</v>
      </c>
      <c r="U2060">
        <v>766</v>
      </c>
      <c r="X2060">
        <v>7</v>
      </c>
      <c r="Y2060" t="s">
        <v>259</v>
      </c>
      <c r="AC2060" t="s">
        <v>177</v>
      </c>
      <c r="AD2060" t="s">
        <v>10501</v>
      </c>
      <c r="AE2060">
        <v>92400</v>
      </c>
      <c r="AF2060" t="s">
        <v>13329</v>
      </c>
      <c r="AI2060">
        <v>954459491</v>
      </c>
      <c r="AJ2060">
        <v>613571838</v>
      </c>
      <c r="AK2060" t="s">
        <v>5978</v>
      </c>
      <c r="AL2060">
        <v>0</v>
      </c>
      <c r="AM2060">
        <v>0</v>
      </c>
    </row>
    <row r="2061" spans="1:39" customFormat="1" ht="12.75">
      <c r="A2061">
        <v>9213096</v>
      </c>
      <c r="B2061" t="s">
        <v>3612</v>
      </c>
      <c r="C2061" t="s">
        <v>464</v>
      </c>
      <c r="D2061">
        <v>9213096</v>
      </c>
      <c r="E2061" t="s">
        <v>166</v>
      </c>
      <c r="F2061" t="s">
        <v>166</v>
      </c>
      <c r="H2061" s="507">
        <v>26700</v>
      </c>
      <c r="I2061" t="s">
        <v>192</v>
      </c>
      <c r="J2061">
        <v>-50</v>
      </c>
      <c r="K2061" t="s">
        <v>8</v>
      </c>
      <c r="M2061" t="s">
        <v>203</v>
      </c>
      <c r="N2061">
        <v>8920025</v>
      </c>
      <c r="O2061" t="s">
        <v>213</v>
      </c>
      <c r="P2061" s="507">
        <v>44826</v>
      </c>
      <c r="Q2061" t="s">
        <v>187</v>
      </c>
      <c r="R2061" s="507">
        <v>37432</v>
      </c>
      <c r="S2061" s="507">
        <v>44798</v>
      </c>
      <c r="T2061" t="s">
        <v>181</v>
      </c>
      <c r="U2061">
        <v>1191</v>
      </c>
      <c r="X2061">
        <v>11</v>
      </c>
      <c r="Y2061" t="s">
        <v>259</v>
      </c>
      <c r="AC2061" t="s">
        <v>177</v>
      </c>
      <c r="AD2061" t="s">
        <v>10501</v>
      </c>
      <c r="AE2061">
        <v>92400</v>
      </c>
      <c r="AF2061" t="s">
        <v>13329</v>
      </c>
      <c r="AI2061">
        <v>954459491</v>
      </c>
      <c r="AJ2061">
        <v>613571838</v>
      </c>
      <c r="AK2061" t="s">
        <v>4304</v>
      </c>
      <c r="AL2061">
        <v>0</v>
      </c>
      <c r="AM2061">
        <v>0</v>
      </c>
    </row>
    <row r="2062" spans="1:39" customFormat="1" ht="12.75">
      <c r="A2062">
        <v>4452162</v>
      </c>
      <c r="B2062" t="s">
        <v>2537</v>
      </c>
      <c r="C2062" t="s">
        <v>465</v>
      </c>
      <c r="D2062">
        <v>4452162</v>
      </c>
      <c r="E2062" t="s">
        <v>166</v>
      </c>
      <c r="F2062" t="s">
        <v>166</v>
      </c>
      <c r="H2062" s="507">
        <v>39745</v>
      </c>
      <c r="I2062" t="s">
        <v>200</v>
      </c>
      <c r="J2062">
        <v>-15</v>
      </c>
      <c r="K2062" t="s">
        <v>8</v>
      </c>
      <c r="M2062" t="s">
        <v>228</v>
      </c>
      <c r="N2062">
        <v>12440116</v>
      </c>
      <c r="O2062" t="s">
        <v>6232</v>
      </c>
      <c r="P2062" s="507">
        <v>44792</v>
      </c>
      <c r="Q2062" t="s">
        <v>187</v>
      </c>
      <c r="R2062" s="507">
        <v>42033</v>
      </c>
      <c r="T2062" t="s">
        <v>5765</v>
      </c>
      <c r="U2062">
        <v>1306</v>
      </c>
      <c r="X2062">
        <v>13</v>
      </c>
      <c r="Y2062" t="s">
        <v>259</v>
      </c>
      <c r="AB2062" s="507">
        <v>44013</v>
      </c>
      <c r="AC2062" t="s">
        <v>177</v>
      </c>
      <c r="AD2062" t="s">
        <v>10947</v>
      </c>
      <c r="AE2062">
        <v>44470</v>
      </c>
      <c r="AF2062" t="s">
        <v>13330</v>
      </c>
      <c r="AG2062" t="s">
        <v>13331</v>
      </c>
      <c r="AH2062" t="s">
        <v>13332</v>
      </c>
      <c r="AI2062">
        <v>240726634</v>
      </c>
      <c r="AJ2062">
        <v>688892314</v>
      </c>
      <c r="AK2062" t="s">
        <v>4979</v>
      </c>
      <c r="AL2062">
        <v>0</v>
      </c>
      <c r="AM2062">
        <v>0</v>
      </c>
    </row>
    <row r="2063" spans="1:39" customFormat="1" ht="12.75">
      <c r="A2063">
        <v>5314579</v>
      </c>
      <c r="B2063" t="s">
        <v>2538</v>
      </c>
      <c r="C2063" t="s">
        <v>1010</v>
      </c>
      <c r="D2063">
        <v>5314579</v>
      </c>
      <c r="E2063" t="s">
        <v>166</v>
      </c>
      <c r="F2063" t="s">
        <v>166</v>
      </c>
      <c r="H2063" s="507">
        <v>32630</v>
      </c>
      <c r="I2063" t="s">
        <v>167</v>
      </c>
      <c r="J2063">
        <v>-40</v>
      </c>
      <c r="K2063" t="s">
        <v>168</v>
      </c>
      <c r="M2063" t="s">
        <v>231</v>
      </c>
      <c r="N2063">
        <v>4280004</v>
      </c>
      <c r="O2063" t="s">
        <v>3555</v>
      </c>
      <c r="P2063" s="507">
        <v>44753</v>
      </c>
      <c r="Q2063" t="s">
        <v>187</v>
      </c>
      <c r="R2063" s="507">
        <v>37432</v>
      </c>
      <c r="S2063" s="507">
        <v>44426</v>
      </c>
      <c r="T2063" t="s">
        <v>7255</v>
      </c>
      <c r="U2063">
        <v>1663</v>
      </c>
      <c r="X2063">
        <v>16</v>
      </c>
      <c r="Y2063" t="s">
        <v>259</v>
      </c>
      <c r="AB2063" s="507">
        <v>43282</v>
      </c>
      <c r="AC2063" t="s">
        <v>177</v>
      </c>
      <c r="AD2063" t="s">
        <v>11303</v>
      </c>
      <c r="AE2063">
        <v>28190</v>
      </c>
      <c r="AF2063" t="s">
        <v>13333</v>
      </c>
      <c r="AJ2063">
        <v>635444000</v>
      </c>
      <c r="AK2063" t="s">
        <v>5979</v>
      </c>
      <c r="AL2063">
        <v>0</v>
      </c>
      <c r="AM2063">
        <v>0</v>
      </c>
    </row>
    <row r="2064" spans="1:39" customFormat="1" ht="12.75">
      <c r="A2064">
        <v>578084</v>
      </c>
      <c r="B2064" t="s">
        <v>7700</v>
      </c>
      <c r="C2064" t="s">
        <v>625</v>
      </c>
      <c r="D2064">
        <v>578084</v>
      </c>
      <c r="E2064" t="s">
        <v>166</v>
      </c>
      <c r="H2064" s="507">
        <v>32779</v>
      </c>
      <c r="I2064" t="s">
        <v>167</v>
      </c>
      <c r="J2064">
        <v>-40</v>
      </c>
      <c r="K2064" t="s">
        <v>168</v>
      </c>
      <c r="M2064" t="s">
        <v>238</v>
      </c>
      <c r="N2064">
        <v>8781477</v>
      </c>
      <c r="O2064" t="s">
        <v>3567</v>
      </c>
      <c r="P2064" s="507">
        <v>44805</v>
      </c>
      <c r="Q2064" t="s">
        <v>187</v>
      </c>
      <c r="R2064" s="507">
        <v>37432</v>
      </c>
      <c r="S2064" s="507">
        <v>44783</v>
      </c>
      <c r="T2064" t="s">
        <v>181</v>
      </c>
      <c r="U2064">
        <v>2339</v>
      </c>
      <c r="V2064" t="s">
        <v>172</v>
      </c>
      <c r="W2064">
        <v>400</v>
      </c>
      <c r="X2064" t="s">
        <v>173</v>
      </c>
      <c r="Y2064" t="s">
        <v>259</v>
      </c>
      <c r="AB2064" s="507">
        <v>44743</v>
      </c>
      <c r="AC2064" t="s">
        <v>177</v>
      </c>
      <c r="AD2064" t="s">
        <v>13334</v>
      </c>
      <c r="AK2064" t="s">
        <v>8848</v>
      </c>
      <c r="AL2064">
        <v>0</v>
      </c>
      <c r="AM2064">
        <v>0</v>
      </c>
    </row>
    <row r="2065" spans="1:39" customFormat="1" ht="12.75">
      <c r="A2065">
        <v>9540799</v>
      </c>
      <c r="B2065" t="s">
        <v>8849</v>
      </c>
      <c r="C2065" t="s">
        <v>8850</v>
      </c>
      <c r="D2065">
        <v>9540799</v>
      </c>
      <c r="E2065" t="s">
        <v>169</v>
      </c>
      <c r="H2065" s="507">
        <v>41575</v>
      </c>
      <c r="I2065" t="s">
        <v>251</v>
      </c>
      <c r="J2065">
        <v>-10</v>
      </c>
      <c r="K2065" t="s">
        <v>8</v>
      </c>
      <c r="M2065" t="s">
        <v>232</v>
      </c>
      <c r="N2065">
        <v>8951449</v>
      </c>
      <c r="O2065" t="s">
        <v>412</v>
      </c>
      <c r="P2065" s="507">
        <v>44808</v>
      </c>
      <c r="Q2065" t="s">
        <v>187</v>
      </c>
      <c r="R2065" s="507">
        <v>44808</v>
      </c>
      <c r="T2065" t="s">
        <v>5765</v>
      </c>
      <c r="U2065">
        <v>500</v>
      </c>
      <c r="X2065">
        <v>5</v>
      </c>
      <c r="Y2065" t="s">
        <v>259</v>
      </c>
      <c r="AC2065" t="s">
        <v>177</v>
      </c>
      <c r="AD2065" t="s">
        <v>10357</v>
      </c>
      <c r="AE2065">
        <v>95180</v>
      </c>
      <c r="AF2065" t="s">
        <v>13335</v>
      </c>
      <c r="AJ2065">
        <v>620140812</v>
      </c>
      <c r="AK2065" t="s">
        <v>8851</v>
      </c>
      <c r="AL2065">
        <v>0</v>
      </c>
      <c r="AM2065">
        <v>0</v>
      </c>
    </row>
    <row r="2066" spans="1:39" customFormat="1" ht="12.75">
      <c r="A2066">
        <v>9217441</v>
      </c>
      <c r="B2066" t="s">
        <v>3809</v>
      </c>
      <c r="C2066" t="s">
        <v>450</v>
      </c>
      <c r="D2066">
        <v>9217441</v>
      </c>
      <c r="E2066" t="s">
        <v>166</v>
      </c>
      <c r="F2066" t="s">
        <v>166</v>
      </c>
      <c r="H2066" s="507">
        <v>32080</v>
      </c>
      <c r="I2066" t="s">
        <v>167</v>
      </c>
      <c r="J2066">
        <v>-40</v>
      </c>
      <c r="K2066" t="s">
        <v>168</v>
      </c>
      <c r="M2066" t="s">
        <v>203</v>
      </c>
      <c r="N2066">
        <v>8920312</v>
      </c>
      <c r="O2066" t="s">
        <v>288</v>
      </c>
      <c r="P2066" s="507">
        <v>44810</v>
      </c>
      <c r="Q2066" t="s">
        <v>187</v>
      </c>
      <c r="R2066" s="507">
        <v>37432</v>
      </c>
      <c r="S2066" s="507">
        <v>44070</v>
      </c>
      <c r="T2066" t="s">
        <v>7255</v>
      </c>
      <c r="U2066">
        <v>1776</v>
      </c>
      <c r="X2066">
        <v>17</v>
      </c>
      <c r="Y2066" t="s">
        <v>259</v>
      </c>
      <c r="AC2066" t="s">
        <v>177</v>
      </c>
      <c r="AD2066" t="s">
        <v>9897</v>
      </c>
      <c r="AE2066">
        <v>92200</v>
      </c>
      <c r="AF2066" t="s">
        <v>13336</v>
      </c>
      <c r="AK2066" t="s">
        <v>4010</v>
      </c>
      <c r="AL2066">
        <v>0</v>
      </c>
      <c r="AM2066">
        <v>0</v>
      </c>
    </row>
    <row r="2067" spans="1:39" customFormat="1" ht="12.75">
      <c r="A2067">
        <v>3527004</v>
      </c>
      <c r="B2067" t="s">
        <v>3144</v>
      </c>
      <c r="C2067" t="s">
        <v>1261</v>
      </c>
      <c r="D2067">
        <v>3527004</v>
      </c>
      <c r="E2067" t="s">
        <v>166</v>
      </c>
      <c r="F2067" t="s">
        <v>166</v>
      </c>
      <c r="H2067" s="507">
        <v>26303</v>
      </c>
      <c r="I2067" t="s">
        <v>367</v>
      </c>
      <c r="J2067">
        <v>-60</v>
      </c>
      <c r="K2067" t="s">
        <v>168</v>
      </c>
      <c r="M2067" t="s">
        <v>178</v>
      </c>
      <c r="N2067">
        <v>3350016</v>
      </c>
      <c r="O2067" t="s">
        <v>220</v>
      </c>
      <c r="P2067" s="507">
        <v>44811</v>
      </c>
      <c r="Q2067" t="s">
        <v>187</v>
      </c>
      <c r="R2067" s="507">
        <v>39367</v>
      </c>
      <c r="S2067" s="507">
        <v>44077</v>
      </c>
      <c r="T2067" t="s">
        <v>7255</v>
      </c>
      <c r="U2067">
        <v>2056</v>
      </c>
      <c r="V2067" t="s">
        <v>172</v>
      </c>
      <c r="W2067">
        <v>941</v>
      </c>
      <c r="X2067" t="s">
        <v>173</v>
      </c>
      <c r="Y2067" t="s">
        <v>259</v>
      </c>
      <c r="AC2067" t="s">
        <v>177</v>
      </c>
      <c r="AD2067" t="s">
        <v>10553</v>
      </c>
      <c r="AE2067">
        <v>35510</v>
      </c>
      <c r="AF2067" t="s">
        <v>13337</v>
      </c>
      <c r="AJ2067">
        <v>608674312</v>
      </c>
      <c r="AK2067" t="s">
        <v>5330</v>
      </c>
      <c r="AL2067">
        <v>0</v>
      </c>
      <c r="AM2067">
        <v>0</v>
      </c>
    </row>
    <row r="2068" spans="1:39" customFormat="1" ht="12.75">
      <c r="A2068">
        <v>4464019</v>
      </c>
      <c r="B2068" t="s">
        <v>13338</v>
      </c>
      <c r="C2068" t="s">
        <v>531</v>
      </c>
      <c r="D2068">
        <v>4464019</v>
      </c>
      <c r="E2068" t="s">
        <v>169</v>
      </c>
      <c r="H2068" s="507">
        <v>41101</v>
      </c>
      <c r="I2068" t="s">
        <v>245</v>
      </c>
      <c r="J2068">
        <v>-11</v>
      </c>
      <c r="K2068" t="s">
        <v>8</v>
      </c>
      <c r="M2068" t="s">
        <v>228</v>
      </c>
      <c r="N2068">
        <v>12440070</v>
      </c>
      <c r="O2068" t="s">
        <v>6290</v>
      </c>
      <c r="P2068" s="507">
        <v>44834</v>
      </c>
      <c r="Q2068" t="s">
        <v>187</v>
      </c>
      <c r="R2068" s="507">
        <v>44834</v>
      </c>
      <c r="T2068" t="s">
        <v>5765</v>
      </c>
      <c r="U2068">
        <v>500</v>
      </c>
      <c r="X2068">
        <v>5</v>
      </c>
      <c r="Y2068" t="s">
        <v>259</v>
      </c>
      <c r="AC2068" t="s">
        <v>177</v>
      </c>
      <c r="AD2068" t="s">
        <v>13339</v>
      </c>
      <c r="AE2068">
        <v>44690</v>
      </c>
      <c r="AF2068">
        <v>1</v>
      </c>
      <c r="AH2068" t="s">
        <v>13340</v>
      </c>
      <c r="AJ2068">
        <v>698452609</v>
      </c>
      <c r="AK2068" t="s">
        <v>13341</v>
      </c>
      <c r="AL2068">
        <v>1</v>
      </c>
      <c r="AM2068">
        <v>0</v>
      </c>
    </row>
    <row r="2069" spans="1:39" customFormat="1" ht="12.75">
      <c r="A2069">
        <v>2942672</v>
      </c>
      <c r="B2069" t="s">
        <v>8852</v>
      </c>
      <c r="C2069" t="s">
        <v>8853</v>
      </c>
      <c r="D2069">
        <v>2942672</v>
      </c>
      <c r="E2069" t="s">
        <v>169</v>
      </c>
      <c r="H2069" s="507">
        <v>41529</v>
      </c>
      <c r="I2069" t="s">
        <v>251</v>
      </c>
      <c r="J2069">
        <v>-10</v>
      </c>
      <c r="K2069" t="s">
        <v>8</v>
      </c>
      <c r="M2069" t="s">
        <v>3025</v>
      </c>
      <c r="N2069">
        <v>3290222</v>
      </c>
      <c r="O2069" t="s">
        <v>3083</v>
      </c>
      <c r="P2069" s="507">
        <v>44820</v>
      </c>
      <c r="Q2069" t="s">
        <v>187</v>
      </c>
      <c r="R2069" s="507">
        <v>44820</v>
      </c>
      <c r="S2069" s="507">
        <v>44806</v>
      </c>
      <c r="T2069" t="s">
        <v>181</v>
      </c>
      <c r="U2069">
        <v>500</v>
      </c>
      <c r="X2069">
        <v>5</v>
      </c>
      <c r="Y2069" t="s">
        <v>259</v>
      </c>
      <c r="AC2069" t="s">
        <v>177</v>
      </c>
      <c r="AD2069" t="s">
        <v>13342</v>
      </c>
      <c r="AE2069">
        <v>29690</v>
      </c>
      <c r="AF2069" t="s">
        <v>13343</v>
      </c>
      <c r="AJ2069">
        <v>667006330</v>
      </c>
      <c r="AK2069" t="s">
        <v>8854</v>
      </c>
      <c r="AL2069">
        <v>0</v>
      </c>
      <c r="AM2069">
        <v>0</v>
      </c>
    </row>
    <row r="2070" spans="1:39" customFormat="1" ht="12.75">
      <c r="A2070">
        <v>7890031</v>
      </c>
      <c r="B2070" t="s">
        <v>8855</v>
      </c>
      <c r="C2070" t="s">
        <v>393</v>
      </c>
      <c r="D2070">
        <v>7890031</v>
      </c>
      <c r="E2070" t="s">
        <v>166</v>
      </c>
      <c r="H2070" s="507">
        <v>40919</v>
      </c>
      <c r="I2070" t="s">
        <v>245</v>
      </c>
      <c r="J2070">
        <v>-11</v>
      </c>
      <c r="K2070" t="s">
        <v>8</v>
      </c>
      <c r="M2070" t="s">
        <v>238</v>
      </c>
      <c r="N2070">
        <v>8780224</v>
      </c>
      <c r="O2070" t="s">
        <v>327</v>
      </c>
      <c r="P2070" s="507">
        <v>44815</v>
      </c>
      <c r="Q2070" t="s">
        <v>187</v>
      </c>
      <c r="R2070" s="507">
        <v>44815</v>
      </c>
      <c r="T2070" t="s">
        <v>5765</v>
      </c>
      <c r="U2070">
        <v>500</v>
      </c>
      <c r="X2070">
        <v>5</v>
      </c>
      <c r="Y2070" t="s">
        <v>259</v>
      </c>
      <c r="AC2070" t="s">
        <v>177</v>
      </c>
      <c r="AD2070" t="s">
        <v>9668</v>
      </c>
      <c r="AE2070">
        <v>78100</v>
      </c>
      <c r="AF2070" t="s">
        <v>13344</v>
      </c>
      <c r="AJ2070">
        <v>665207529</v>
      </c>
      <c r="AK2070" t="s">
        <v>8856</v>
      </c>
      <c r="AL2070">
        <v>0</v>
      </c>
      <c r="AM2070">
        <v>0</v>
      </c>
    </row>
    <row r="2071" spans="1:39" customFormat="1" ht="12.75">
      <c r="A2071">
        <v>2812153</v>
      </c>
      <c r="B2071" t="s">
        <v>2539</v>
      </c>
      <c r="C2071" t="s">
        <v>2926</v>
      </c>
      <c r="D2071">
        <v>2812153</v>
      </c>
      <c r="E2071" t="s">
        <v>166</v>
      </c>
      <c r="F2071" t="s">
        <v>166</v>
      </c>
      <c r="H2071" s="507">
        <v>38201</v>
      </c>
      <c r="I2071" t="s">
        <v>7238</v>
      </c>
      <c r="J2071">
        <v>-19</v>
      </c>
      <c r="K2071" t="s">
        <v>168</v>
      </c>
      <c r="M2071" t="s">
        <v>228</v>
      </c>
      <c r="N2071">
        <v>12440281</v>
      </c>
      <c r="O2071" t="s">
        <v>3648</v>
      </c>
      <c r="P2071" s="507">
        <v>44836</v>
      </c>
      <c r="Q2071" t="s">
        <v>187</v>
      </c>
      <c r="R2071" s="507">
        <v>40808</v>
      </c>
      <c r="S2071" s="507">
        <v>44564</v>
      </c>
      <c r="T2071" t="s">
        <v>181</v>
      </c>
      <c r="U2071">
        <v>1529</v>
      </c>
      <c r="X2071">
        <v>15</v>
      </c>
      <c r="Y2071" t="s">
        <v>259</v>
      </c>
      <c r="AB2071" s="507">
        <v>44813</v>
      </c>
      <c r="AC2071" t="s">
        <v>177</v>
      </c>
      <c r="AD2071" t="s">
        <v>9941</v>
      </c>
      <c r="AE2071">
        <v>44200</v>
      </c>
      <c r="AF2071" t="s">
        <v>13345</v>
      </c>
      <c r="AJ2071">
        <v>782370553</v>
      </c>
      <c r="AK2071" t="s">
        <v>9511</v>
      </c>
      <c r="AL2071">
        <v>0</v>
      </c>
      <c r="AM2071">
        <v>0</v>
      </c>
    </row>
    <row r="2072" spans="1:39" customFormat="1" ht="12.75">
      <c r="A2072">
        <v>2814735</v>
      </c>
      <c r="B2072" t="s">
        <v>3733</v>
      </c>
      <c r="C2072" t="s">
        <v>730</v>
      </c>
      <c r="D2072">
        <v>2814735</v>
      </c>
      <c r="E2072" t="s">
        <v>166</v>
      </c>
      <c r="F2072" t="s">
        <v>166</v>
      </c>
      <c r="H2072" s="507">
        <v>28022</v>
      </c>
      <c r="I2072" t="s">
        <v>192</v>
      </c>
      <c r="J2072">
        <v>-50</v>
      </c>
      <c r="K2072" t="s">
        <v>8</v>
      </c>
      <c r="M2072" t="s">
        <v>231</v>
      </c>
      <c r="N2072">
        <v>4280121</v>
      </c>
      <c r="O2072" t="s">
        <v>2799</v>
      </c>
      <c r="P2072" s="507">
        <v>44753</v>
      </c>
      <c r="Q2072" t="s">
        <v>187</v>
      </c>
      <c r="R2072" s="507">
        <v>42723</v>
      </c>
      <c r="S2072" s="507">
        <v>44775</v>
      </c>
      <c r="T2072" t="s">
        <v>181</v>
      </c>
      <c r="U2072">
        <v>903</v>
      </c>
      <c r="X2072">
        <v>9</v>
      </c>
      <c r="Y2072" t="s">
        <v>259</v>
      </c>
      <c r="AC2072" t="s">
        <v>177</v>
      </c>
      <c r="AD2072" t="s">
        <v>11407</v>
      </c>
      <c r="AE2072">
        <v>28600</v>
      </c>
      <c r="AF2072" t="s">
        <v>13346</v>
      </c>
      <c r="AI2072">
        <v>652364515</v>
      </c>
      <c r="AJ2072">
        <v>652364515</v>
      </c>
      <c r="AK2072" t="s">
        <v>7701</v>
      </c>
      <c r="AL2072">
        <v>1</v>
      </c>
      <c r="AM2072">
        <v>1</v>
      </c>
    </row>
    <row r="2073" spans="1:39" customFormat="1" ht="12.75">
      <c r="A2073">
        <v>9221638</v>
      </c>
      <c r="B2073" t="s">
        <v>1454</v>
      </c>
      <c r="C2073" t="s">
        <v>1009</v>
      </c>
      <c r="D2073">
        <v>9221638</v>
      </c>
      <c r="E2073" t="s">
        <v>166</v>
      </c>
      <c r="F2073" t="s">
        <v>166</v>
      </c>
      <c r="H2073" s="507">
        <v>26868</v>
      </c>
      <c r="I2073" t="s">
        <v>192</v>
      </c>
      <c r="J2073">
        <v>-50</v>
      </c>
      <c r="K2073" t="s">
        <v>8</v>
      </c>
      <c r="M2073" t="s">
        <v>203</v>
      </c>
      <c r="N2073">
        <v>8920063</v>
      </c>
      <c r="O2073" t="s">
        <v>452</v>
      </c>
      <c r="P2073" s="507">
        <v>44747</v>
      </c>
      <c r="Q2073" t="s">
        <v>187</v>
      </c>
      <c r="R2073" s="507">
        <v>37432</v>
      </c>
      <c r="T2073" t="s">
        <v>5760</v>
      </c>
      <c r="U2073">
        <v>895</v>
      </c>
      <c r="X2073">
        <v>8</v>
      </c>
      <c r="Y2073" t="s">
        <v>259</v>
      </c>
      <c r="AC2073" t="s">
        <v>177</v>
      </c>
      <c r="AD2073" t="s">
        <v>9756</v>
      </c>
      <c r="AE2073">
        <v>91300</v>
      </c>
      <c r="AF2073" t="s">
        <v>13347</v>
      </c>
      <c r="AI2073">
        <v>155598881</v>
      </c>
      <c r="AJ2073">
        <v>663247064</v>
      </c>
      <c r="AK2073" t="s">
        <v>4305</v>
      </c>
      <c r="AL2073">
        <v>0</v>
      </c>
      <c r="AM2073">
        <v>0</v>
      </c>
    </row>
    <row r="2074" spans="1:39" customFormat="1" ht="12.75">
      <c r="A2074">
        <v>9530169</v>
      </c>
      <c r="B2074" t="s">
        <v>3672</v>
      </c>
      <c r="C2074" t="s">
        <v>440</v>
      </c>
      <c r="D2074">
        <v>9530169</v>
      </c>
      <c r="E2074" t="s">
        <v>166</v>
      </c>
      <c r="F2074" t="s">
        <v>166</v>
      </c>
      <c r="H2074" s="507">
        <v>38232</v>
      </c>
      <c r="I2074" t="s">
        <v>7238</v>
      </c>
      <c r="J2074">
        <v>-19</v>
      </c>
      <c r="K2074" t="s">
        <v>168</v>
      </c>
      <c r="M2074" t="s">
        <v>232</v>
      </c>
      <c r="N2074">
        <v>8950479</v>
      </c>
      <c r="O2074" t="s">
        <v>516</v>
      </c>
      <c r="P2074" s="507">
        <v>44807</v>
      </c>
      <c r="Q2074" t="s">
        <v>187</v>
      </c>
      <c r="R2074" s="507">
        <v>40440</v>
      </c>
      <c r="S2074" s="507">
        <v>44014</v>
      </c>
      <c r="T2074" t="s">
        <v>7255</v>
      </c>
      <c r="U2074">
        <v>1501</v>
      </c>
      <c r="X2074">
        <v>15</v>
      </c>
      <c r="Y2074" t="s">
        <v>259</v>
      </c>
      <c r="AC2074" t="s">
        <v>177</v>
      </c>
      <c r="AD2074" t="s">
        <v>13348</v>
      </c>
      <c r="AE2074">
        <v>95240</v>
      </c>
      <c r="AF2074" t="s">
        <v>13349</v>
      </c>
      <c r="AK2074" t="s">
        <v>3973</v>
      </c>
      <c r="AL2074">
        <v>0</v>
      </c>
      <c r="AM2074">
        <v>0</v>
      </c>
    </row>
    <row r="2075" spans="1:39" customFormat="1" ht="12.75">
      <c r="A2075">
        <v>2942946</v>
      </c>
      <c r="B2075" t="s">
        <v>7702</v>
      </c>
      <c r="C2075" t="s">
        <v>13350</v>
      </c>
      <c r="D2075">
        <v>2942946</v>
      </c>
      <c r="E2075" t="s">
        <v>169</v>
      </c>
      <c r="H2075" s="507">
        <v>41279</v>
      </c>
      <c r="I2075" t="s">
        <v>251</v>
      </c>
      <c r="J2075">
        <v>-10</v>
      </c>
      <c r="K2075" t="s">
        <v>8</v>
      </c>
      <c r="M2075" t="s">
        <v>3025</v>
      </c>
      <c r="N2075">
        <v>3290255</v>
      </c>
      <c r="O2075" t="s">
        <v>3077</v>
      </c>
      <c r="P2075" s="507">
        <v>44837</v>
      </c>
      <c r="Q2075" t="s">
        <v>187</v>
      </c>
      <c r="R2075" s="507">
        <v>44837</v>
      </c>
      <c r="T2075" t="s">
        <v>5765</v>
      </c>
      <c r="U2075">
        <v>500</v>
      </c>
      <c r="X2075">
        <v>5</v>
      </c>
      <c r="Y2075" t="s">
        <v>259</v>
      </c>
      <c r="AC2075" t="s">
        <v>177</v>
      </c>
      <c r="AD2075" t="s">
        <v>13351</v>
      </c>
      <c r="AE2075">
        <v>29100</v>
      </c>
      <c r="AF2075" t="s">
        <v>13352</v>
      </c>
      <c r="AJ2075">
        <v>607875186</v>
      </c>
      <c r="AK2075" t="s">
        <v>13353</v>
      </c>
      <c r="AL2075">
        <v>0</v>
      </c>
      <c r="AM2075">
        <v>0</v>
      </c>
    </row>
    <row r="2076" spans="1:39" customFormat="1" ht="12.75">
      <c r="A2076">
        <v>9422691</v>
      </c>
      <c r="B2076" t="s">
        <v>13354</v>
      </c>
      <c r="C2076" t="s">
        <v>6844</v>
      </c>
      <c r="D2076">
        <v>9422691</v>
      </c>
      <c r="E2076" t="s">
        <v>166</v>
      </c>
      <c r="H2076" s="507">
        <v>34853</v>
      </c>
      <c r="I2076" t="s">
        <v>167</v>
      </c>
      <c r="J2076">
        <v>-40</v>
      </c>
      <c r="K2076" t="s">
        <v>8</v>
      </c>
      <c r="M2076" t="s">
        <v>231</v>
      </c>
      <c r="N2076">
        <v>4280121</v>
      </c>
      <c r="O2076" t="s">
        <v>2799</v>
      </c>
      <c r="P2076" s="507">
        <v>44846</v>
      </c>
      <c r="Q2076" t="s">
        <v>187</v>
      </c>
      <c r="R2076" s="507">
        <v>37862</v>
      </c>
      <c r="S2076" s="507">
        <v>44802</v>
      </c>
      <c r="T2076" t="s">
        <v>181</v>
      </c>
      <c r="U2076">
        <v>903</v>
      </c>
      <c r="X2076">
        <v>9</v>
      </c>
      <c r="Y2076" t="s">
        <v>259</v>
      </c>
      <c r="AC2076" t="s">
        <v>177</v>
      </c>
      <c r="AD2076" t="s">
        <v>9951</v>
      </c>
      <c r="AE2076">
        <v>28600</v>
      </c>
      <c r="AF2076" t="s">
        <v>13355</v>
      </c>
      <c r="AJ2076">
        <v>672276497</v>
      </c>
      <c r="AK2076" t="s">
        <v>13356</v>
      </c>
      <c r="AL2076">
        <v>0</v>
      </c>
      <c r="AM2076">
        <v>0</v>
      </c>
    </row>
    <row r="2077" spans="1:39" customFormat="1" ht="12.75">
      <c r="A2077">
        <v>413258</v>
      </c>
      <c r="B2077" t="s">
        <v>8857</v>
      </c>
      <c r="C2077" t="s">
        <v>295</v>
      </c>
      <c r="D2077">
        <v>413258</v>
      </c>
      <c r="E2077" t="s">
        <v>166</v>
      </c>
      <c r="H2077" s="507">
        <v>30629</v>
      </c>
      <c r="I2077" t="s">
        <v>167</v>
      </c>
      <c r="J2077">
        <v>-40</v>
      </c>
      <c r="K2077" t="s">
        <v>168</v>
      </c>
      <c r="M2077" t="s">
        <v>2783</v>
      </c>
      <c r="N2077">
        <v>4410612</v>
      </c>
      <c r="O2077" t="s">
        <v>2843</v>
      </c>
      <c r="P2077" s="507">
        <v>44821</v>
      </c>
      <c r="Q2077" t="s">
        <v>187</v>
      </c>
      <c r="R2077" s="507">
        <v>37432</v>
      </c>
      <c r="S2077" s="507">
        <v>44768</v>
      </c>
      <c r="T2077" t="s">
        <v>181</v>
      </c>
      <c r="U2077">
        <v>1902</v>
      </c>
      <c r="X2077">
        <v>19</v>
      </c>
      <c r="Y2077" t="s">
        <v>259</v>
      </c>
      <c r="AC2077" t="s">
        <v>177</v>
      </c>
      <c r="AD2077" t="s">
        <v>10853</v>
      </c>
      <c r="AE2077">
        <v>41000</v>
      </c>
      <c r="AF2077" t="s">
        <v>13357</v>
      </c>
      <c r="AG2077">
        <v>160</v>
      </c>
      <c r="AH2077" t="s">
        <v>13358</v>
      </c>
      <c r="AJ2077">
        <v>760856112</v>
      </c>
      <c r="AK2077" t="s">
        <v>8858</v>
      </c>
      <c r="AL2077">
        <v>0</v>
      </c>
      <c r="AM2077">
        <v>0</v>
      </c>
    </row>
    <row r="2078" spans="1:39" customFormat="1" ht="12.75">
      <c r="A2078">
        <v>363784</v>
      </c>
      <c r="B2078" t="s">
        <v>1455</v>
      </c>
      <c r="C2078" t="s">
        <v>362</v>
      </c>
      <c r="D2078">
        <v>363784</v>
      </c>
      <c r="E2078" t="s">
        <v>166</v>
      </c>
      <c r="F2078" t="s">
        <v>166</v>
      </c>
      <c r="H2078" s="507">
        <v>33188</v>
      </c>
      <c r="I2078" t="s">
        <v>167</v>
      </c>
      <c r="J2078">
        <v>-40</v>
      </c>
      <c r="K2078" t="s">
        <v>8</v>
      </c>
      <c r="M2078" t="s">
        <v>2783</v>
      </c>
      <c r="N2078">
        <v>4410612</v>
      </c>
      <c r="O2078" t="s">
        <v>2843</v>
      </c>
      <c r="P2078" s="507">
        <v>44821</v>
      </c>
      <c r="Q2078" t="s">
        <v>187</v>
      </c>
      <c r="R2078" s="507">
        <v>37432</v>
      </c>
      <c r="S2078" s="507">
        <v>44452</v>
      </c>
      <c r="T2078" t="s">
        <v>7255</v>
      </c>
      <c r="U2078">
        <v>802</v>
      </c>
      <c r="X2078">
        <v>8</v>
      </c>
      <c r="Y2078" t="s">
        <v>259</v>
      </c>
      <c r="AB2078" s="507">
        <v>44566</v>
      </c>
      <c r="AC2078" t="s">
        <v>177</v>
      </c>
      <c r="AD2078" t="s">
        <v>13359</v>
      </c>
      <c r="AE2078">
        <v>41350</v>
      </c>
      <c r="AF2078" t="s">
        <v>13360</v>
      </c>
      <c r="AJ2078">
        <v>677763297</v>
      </c>
      <c r="AK2078" t="s">
        <v>4306</v>
      </c>
      <c r="AL2078">
        <v>0</v>
      </c>
      <c r="AM2078">
        <v>0</v>
      </c>
    </row>
    <row r="2079" spans="1:39" customFormat="1" ht="12.75">
      <c r="A2079">
        <v>9256140</v>
      </c>
      <c r="B2079" t="s">
        <v>5980</v>
      </c>
      <c r="C2079" t="s">
        <v>877</v>
      </c>
      <c r="D2079">
        <v>9256140</v>
      </c>
      <c r="E2079" t="s">
        <v>169</v>
      </c>
      <c r="F2079" t="s">
        <v>169</v>
      </c>
      <c r="H2079" s="507">
        <v>42307</v>
      </c>
      <c r="I2079" t="s">
        <v>169</v>
      </c>
      <c r="J2079">
        <v>-9</v>
      </c>
      <c r="K2079" t="s">
        <v>8</v>
      </c>
      <c r="M2079" t="s">
        <v>203</v>
      </c>
      <c r="N2079">
        <v>8921458</v>
      </c>
      <c r="O2079" t="s">
        <v>272</v>
      </c>
      <c r="P2079" s="507">
        <v>44814</v>
      </c>
      <c r="Q2079" t="s">
        <v>187</v>
      </c>
      <c r="R2079" s="507">
        <v>44443</v>
      </c>
      <c r="S2079" s="507">
        <v>44817</v>
      </c>
      <c r="T2079" t="s">
        <v>181</v>
      </c>
      <c r="U2079">
        <v>500</v>
      </c>
      <c r="X2079">
        <v>5</v>
      </c>
      <c r="Y2079" t="s">
        <v>259</v>
      </c>
      <c r="AC2079" t="s">
        <v>177</v>
      </c>
      <c r="AD2079" t="s">
        <v>10482</v>
      </c>
      <c r="AE2079">
        <v>92300</v>
      </c>
      <c r="AF2079" t="s">
        <v>13361</v>
      </c>
      <c r="AK2079" t="s">
        <v>5981</v>
      </c>
      <c r="AL2079">
        <v>0</v>
      </c>
      <c r="AM2079">
        <v>0</v>
      </c>
    </row>
    <row r="2080" spans="1:39" customFormat="1" ht="12.75">
      <c r="A2080">
        <v>9256141</v>
      </c>
      <c r="B2080" t="s">
        <v>5980</v>
      </c>
      <c r="C2080" t="s">
        <v>545</v>
      </c>
      <c r="D2080">
        <v>9256141</v>
      </c>
      <c r="E2080" t="s">
        <v>169</v>
      </c>
      <c r="F2080" t="s">
        <v>169</v>
      </c>
      <c r="H2080" s="507">
        <v>43274</v>
      </c>
      <c r="I2080" t="s">
        <v>169</v>
      </c>
      <c r="J2080">
        <v>-9</v>
      </c>
      <c r="K2080" t="s">
        <v>8</v>
      </c>
      <c r="M2080" t="s">
        <v>203</v>
      </c>
      <c r="N2080">
        <v>8921458</v>
      </c>
      <c r="O2080" t="s">
        <v>272</v>
      </c>
      <c r="P2080" s="507">
        <v>44814</v>
      </c>
      <c r="Q2080" t="s">
        <v>187</v>
      </c>
      <c r="R2080" s="507">
        <v>44443</v>
      </c>
      <c r="S2080" s="507">
        <v>44817</v>
      </c>
      <c r="T2080" t="s">
        <v>181</v>
      </c>
      <c r="U2080">
        <v>500</v>
      </c>
      <c r="X2080">
        <v>5</v>
      </c>
      <c r="Y2080" t="s">
        <v>259</v>
      </c>
      <c r="AC2080" t="s">
        <v>177</v>
      </c>
      <c r="AD2080" t="s">
        <v>10482</v>
      </c>
      <c r="AE2080">
        <v>92300</v>
      </c>
      <c r="AF2080" t="s">
        <v>13361</v>
      </c>
      <c r="AJ2080">
        <v>620540935</v>
      </c>
      <c r="AK2080" t="s">
        <v>5982</v>
      </c>
      <c r="AL2080">
        <v>0</v>
      </c>
      <c r="AM2080">
        <v>0</v>
      </c>
    </row>
    <row r="2081" spans="1:39" customFormat="1" ht="12.75">
      <c r="A2081">
        <v>6011918</v>
      </c>
      <c r="B2081" t="s">
        <v>1456</v>
      </c>
      <c r="C2081" t="s">
        <v>1654</v>
      </c>
      <c r="D2081">
        <v>6011918</v>
      </c>
      <c r="E2081" t="s">
        <v>166</v>
      </c>
      <c r="F2081" t="s">
        <v>166</v>
      </c>
      <c r="H2081" s="507">
        <v>28788</v>
      </c>
      <c r="I2081" t="s">
        <v>192</v>
      </c>
      <c r="J2081">
        <v>-50</v>
      </c>
      <c r="K2081" t="s">
        <v>168</v>
      </c>
      <c r="M2081" t="s">
        <v>232</v>
      </c>
      <c r="N2081">
        <v>8950092</v>
      </c>
      <c r="O2081" t="s">
        <v>3797</v>
      </c>
      <c r="P2081" s="507">
        <v>44747</v>
      </c>
      <c r="Q2081" t="s">
        <v>187</v>
      </c>
      <c r="R2081" s="507">
        <v>37432</v>
      </c>
      <c r="S2081" s="507">
        <v>44007</v>
      </c>
      <c r="T2081" t="s">
        <v>7255</v>
      </c>
      <c r="U2081">
        <v>1626</v>
      </c>
      <c r="X2081">
        <v>16</v>
      </c>
      <c r="Y2081" t="s">
        <v>259</v>
      </c>
      <c r="AC2081" t="s">
        <v>177</v>
      </c>
      <c r="AD2081" t="s">
        <v>13362</v>
      </c>
      <c r="AE2081">
        <v>95800</v>
      </c>
      <c r="AF2081" t="s">
        <v>13363</v>
      </c>
      <c r="AG2081" t="s">
        <v>13364</v>
      </c>
      <c r="AJ2081">
        <v>637296834</v>
      </c>
      <c r="AK2081" t="s">
        <v>4307</v>
      </c>
      <c r="AL2081">
        <v>0</v>
      </c>
      <c r="AM2081">
        <v>0</v>
      </c>
    </row>
    <row r="2082" spans="1:39" customFormat="1" ht="12.75">
      <c r="A2082">
        <v>8515400</v>
      </c>
      <c r="B2082" t="s">
        <v>2540</v>
      </c>
      <c r="C2082" t="s">
        <v>1237</v>
      </c>
      <c r="D2082">
        <v>8515400</v>
      </c>
      <c r="E2082" t="s">
        <v>166</v>
      </c>
      <c r="F2082" t="s">
        <v>166</v>
      </c>
      <c r="H2082" s="507">
        <v>26550</v>
      </c>
      <c r="I2082" t="s">
        <v>367</v>
      </c>
      <c r="J2082">
        <v>-60</v>
      </c>
      <c r="K2082" t="s">
        <v>168</v>
      </c>
      <c r="M2082" t="s">
        <v>208</v>
      </c>
      <c r="N2082">
        <v>12851027</v>
      </c>
      <c r="O2082" t="s">
        <v>3862</v>
      </c>
      <c r="P2082" s="507">
        <v>44756</v>
      </c>
      <c r="Q2082" t="s">
        <v>187</v>
      </c>
      <c r="R2082" s="507">
        <v>37432</v>
      </c>
      <c r="S2082" s="507">
        <v>44790</v>
      </c>
      <c r="T2082" t="s">
        <v>181</v>
      </c>
      <c r="U2082">
        <v>1693</v>
      </c>
      <c r="X2082">
        <v>16</v>
      </c>
      <c r="Y2082" t="s">
        <v>259</v>
      </c>
      <c r="AC2082" t="s">
        <v>177</v>
      </c>
      <c r="AD2082" t="s">
        <v>10775</v>
      </c>
      <c r="AE2082">
        <v>85500</v>
      </c>
      <c r="AF2082" t="s">
        <v>13365</v>
      </c>
      <c r="AJ2082">
        <v>617814589</v>
      </c>
      <c r="AK2082" t="s">
        <v>4980</v>
      </c>
      <c r="AL2082">
        <v>0</v>
      </c>
      <c r="AM2082">
        <v>0</v>
      </c>
    </row>
    <row r="2083" spans="1:39" customFormat="1" ht="12.75">
      <c r="A2083">
        <v>9216262</v>
      </c>
      <c r="B2083" t="s">
        <v>3886</v>
      </c>
      <c r="C2083" t="s">
        <v>387</v>
      </c>
      <c r="D2083">
        <v>9216262</v>
      </c>
      <c r="E2083" t="s">
        <v>166</v>
      </c>
      <c r="F2083" t="s">
        <v>166</v>
      </c>
      <c r="H2083" s="507">
        <v>30622</v>
      </c>
      <c r="I2083" t="s">
        <v>167</v>
      </c>
      <c r="J2083">
        <v>-40</v>
      </c>
      <c r="K2083" t="s">
        <v>168</v>
      </c>
      <c r="M2083" t="s">
        <v>236</v>
      </c>
      <c r="N2083">
        <v>12490098</v>
      </c>
      <c r="O2083" t="s">
        <v>2241</v>
      </c>
      <c r="P2083" s="507">
        <v>44810</v>
      </c>
      <c r="Q2083" t="s">
        <v>187</v>
      </c>
      <c r="R2083" s="507">
        <v>37432</v>
      </c>
      <c r="S2083" s="507">
        <v>44053</v>
      </c>
      <c r="T2083" t="s">
        <v>7255</v>
      </c>
      <c r="U2083">
        <v>1603</v>
      </c>
      <c r="X2083">
        <v>16</v>
      </c>
      <c r="Y2083" t="s">
        <v>259</v>
      </c>
      <c r="AC2083" t="s">
        <v>177</v>
      </c>
      <c r="AD2083" t="s">
        <v>13366</v>
      </c>
      <c r="AE2083">
        <v>49610</v>
      </c>
      <c r="AF2083" t="s">
        <v>13367</v>
      </c>
      <c r="AJ2083">
        <v>615577349</v>
      </c>
      <c r="AK2083" t="s">
        <v>4981</v>
      </c>
      <c r="AL2083">
        <v>0</v>
      </c>
      <c r="AM2083">
        <v>0</v>
      </c>
    </row>
    <row r="2084" spans="1:39" customFormat="1" ht="12.75">
      <c r="A2084">
        <v>4510668</v>
      </c>
      <c r="B2084" t="s">
        <v>5984</v>
      </c>
      <c r="C2084" t="s">
        <v>1031</v>
      </c>
      <c r="D2084">
        <v>4510668</v>
      </c>
      <c r="E2084" t="s">
        <v>166</v>
      </c>
      <c r="F2084" t="s">
        <v>166</v>
      </c>
      <c r="H2084" s="507">
        <v>35150</v>
      </c>
      <c r="I2084" t="s">
        <v>167</v>
      </c>
      <c r="J2084">
        <v>-40</v>
      </c>
      <c r="K2084" t="s">
        <v>168</v>
      </c>
      <c r="M2084" t="s">
        <v>2764</v>
      </c>
      <c r="N2084">
        <v>4450410</v>
      </c>
      <c r="O2084" t="s">
        <v>3462</v>
      </c>
      <c r="P2084" s="507">
        <v>44806</v>
      </c>
      <c r="Q2084" t="s">
        <v>187</v>
      </c>
      <c r="R2084" s="507">
        <v>37432</v>
      </c>
      <c r="S2084" s="507">
        <v>44431</v>
      </c>
      <c r="T2084" t="s">
        <v>7255</v>
      </c>
      <c r="U2084">
        <v>2178</v>
      </c>
      <c r="V2084" t="s">
        <v>172</v>
      </c>
      <c r="W2084">
        <v>654</v>
      </c>
      <c r="X2084" t="s">
        <v>173</v>
      </c>
      <c r="Y2084" t="s">
        <v>259</v>
      </c>
      <c r="AB2084" s="507">
        <v>44378</v>
      </c>
      <c r="AC2084" t="s">
        <v>177</v>
      </c>
      <c r="AD2084" t="s">
        <v>13368</v>
      </c>
      <c r="AE2084">
        <v>45400</v>
      </c>
      <c r="AF2084" t="s">
        <v>13369</v>
      </c>
      <c r="AJ2084">
        <v>625059728</v>
      </c>
      <c r="AK2084" t="s">
        <v>5985</v>
      </c>
      <c r="AL2084">
        <v>0</v>
      </c>
      <c r="AM2084">
        <v>0</v>
      </c>
    </row>
    <row r="2085" spans="1:39" customFormat="1" ht="12.75">
      <c r="A2085">
        <v>4114991</v>
      </c>
      <c r="B2085" t="s">
        <v>6987</v>
      </c>
      <c r="C2085" t="s">
        <v>6988</v>
      </c>
      <c r="D2085">
        <v>4114991</v>
      </c>
      <c r="E2085" t="s">
        <v>169</v>
      </c>
      <c r="F2085" t="s">
        <v>169</v>
      </c>
      <c r="H2085" s="507">
        <v>41475</v>
      </c>
      <c r="I2085" t="s">
        <v>251</v>
      </c>
      <c r="J2085">
        <v>-10</v>
      </c>
      <c r="K2085" t="s">
        <v>8</v>
      </c>
      <c r="M2085" t="s">
        <v>2783</v>
      </c>
      <c r="N2085">
        <v>4410065</v>
      </c>
      <c r="O2085" t="s">
        <v>2858</v>
      </c>
      <c r="P2085" s="507">
        <v>44808</v>
      </c>
      <c r="Q2085" t="s">
        <v>187</v>
      </c>
      <c r="R2085" s="507">
        <v>44463</v>
      </c>
      <c r="T2085" t="s">
        <v>5765</v>
      </c>
      <c r="U2085">
        <v>500</v>
      </c>
      <c r="X2085">
        <v>5</v>
      </c>
      <c r="Y2085" t="s">
        <v>259</v>
      </c>
      <c r="AC2085" t="s">
        <v>177</v>
      </c>
      <c r="AD2085" t="s">
        <v>9788</v>
      </c>
      <c r="AE2085">
        <v>41140</v>
      </c>
      <c r="AF2085" t="s">
        <v>13370</v>
      </c>
      <c r="AK2085" t="s">
        <v>6989</v>
      </c>
      <c r="AL2085">
        <v>0</v>
      </c>
      <c r="AM2085">
        <v>0</v>
      </c>
    </row>
    <row r="2086" spans="1:39" customFormat="1" ht="12.75">
      <c r="A2086">
        <v>7730904</v>
      </c>
      <c r="B2086" t="s">
        <v>7703</v>
      </c>
      <c r="C2086" t="s">
        <v>378</v>
      </c>
      <c r="D2086">
        <v>7730904</v>
      </c>
      <c r="E2086" t="s">
        <v>166</v>
      </c>
      <c r="F2086" t="s">
        <v>166</v>
      </c>
      <c r="H2086" s="507">
        <v>40198</v>
      </c>
      <c r="I2086" t="s">
        <v>254</v>
      </c>
      <c r="J2086">
        <v>-13</v>
      </c>
      <c r="K2086" t="s">
        <v>168</v>
      </c>
      <c r="M2086" t="s">
        <v>206</v>
      </c>
      <c r="N2086">
        <v>8771170</v>
      </c>
      <c r="O2086" t="s">
        <v>415</v>
      </c>
      <c r="P2086" s="507">
        <v>44816</v>
      </c>
      <c r="Q2086" t="s">
        <v>187</v>
      </c>
      <c r="R2086" s="507">
        <v>43000</v>
      </c>
      <c r="T2086" t="s">
        <v>5765</v>
      </c>
      <c r="U2086">
        <v>783</v>
      </c>
      <c r="X2086">
        <v>7</v>
      </c>
      <c r="Y2086" t="s">
        <v>259</v>
      </c>
      <c r="AC2086" t="s">
        <v>177</v>
      </c>
      <c r="AD2086" t="s">
        <v>9808</v>
      </c>
      <c r="AE2086">
        <v>77340</v>
      </c>
      <c r="AF2086" t="s">
        <v>13371</v>
      </c>
      <c r="AI2086">
        <v>673602611</v>
      </c>
      <c r="AJ2086">
        <v>681640700</v>
      </c>
      <c r="AK2086" t="s">
        <v>7704</v>
      </c>
      <c r="AL2086">
        <v>0</v>
      </c>
      <c r="AM2086">
        <v>0</v>
      </c>
    </row>
    <row r="2087" spans="1:39" customFormat="1" ht="12.75">
      <c r="A2087">
        <v>9324218</v>
      </c>
      <c r="B2087" t="s">
        <v>8860</v>
      </c>
      <c r="C2087" t="s">
        <v>421</v>
      </c>
      <c r="D2087">
        <v>9324218</v>
      </c>
      <c r="E2087" t="s">
        <v>169</v>
      </c>
      <c r="H2087" s="507">
        <v>42628</v>
      </c>
      <c r="I2087" t="s">
        <v>169</v>
      </c>
      <c r="J2087">
        <v>-9</v>
      </c>
      <c r="K2087" t="s">
        <v>8</v>
      </c>
      <c r="M2087" t="s">
        <v>170</v>
      </c>
      <c r="N2087">
        <v>8930610</v>
      </c>
      <c r="O2087" t="s">
        <v>3790</v>
      </c>
      <c r="P2087" s="507">
        <v>44822</v>
      </c>
      <c r="Q2087" t="s">
        <v>187</v>
      </c>
      <c r="R2087" s="507">
        <v>44822</v>
      </c>
      <c r="T2087" t="s">
        <v>5765</v>
      </c>
      <c r="U2087">
        <v>500</v>
      </c>
      <c r="X2087">
        <v>5</v>
      </c>
      <c r="Y2087" t="s">
        <v>259</v>
      </c>
      <c r="AC2087" t="s">
        <v>177</v>
      </c>
      <c r="AD2087" t="s">
        <v>11448</v>
      </c>
      <c r="AE2087">
        <v>93160</v>
      </c>
      <c r="AF2087" t="s">
        <v>13372</v>
      </c>
      <c r="AJ2087">
        <v>610180808</v>
      </c>
      <c r="AK2087" t="s">
        <v>8861</v>
      </c>
      <c r="AL2087">
        <v>0</v>
      </c>
      <c r="AM2087">
        <v>0</v>
      </c>
    </row>
    <row r="2088" spans="1:39" customFormat="1" ht="12.75">
      <c r="A2088">
        <v>9324217</v>
      </c>
      <c r="B2088" t="s">
        <v>8860</v>
      </c>
      <c r="C2088" t="s">
        <v>887</v>
      </c>
      <c r="D2088">
        <v>9324217</v>
      </c>
      <c r="E2088" t="s">
        <v>169</v>
      </c>
      <c r="H2088" s="507">
        <v>41798</v>
      </c>
      <c r="I2088" t="s">
        <v>169</v>
      </c>
      <c r="J2088">
        <v>-9</v>
      </c>
      <c r="K2088" t="s">
        <v>8</v>
      </c>
      <c r="M2088" t="s">
        <v>170</v>
      </c>
      <c r="N2088">
        <v>8930610</v>
      </c>
      <c r="O2088" t="s">
        <v>3790</v>
      </c>
      <c r="P2088" s="507">
        <v>44822</v>
      </c>
      <c r="Q2088" t="s">
        <v>187</v>
      </c>
      <c r="R2088" s="507">
        <v>44822</v>
      </c>
      <c r="T2088" t="s">
        <v>5765</v>
      </c>
      <c r="U2088">
        <v>500</v>
      </c>
      <c r="X2088">
        <v>5</v>
      </c>
      <c r="Y2088" t="s">
        <v>259</v>
      </c>
      <c r="AC2088" t="s">
        <v>177</v>
      </c>
      <c r="AD2088" t="s">
        <v>11448</v>
      </c>
      <c r="AE2088">
        <v>93160</v>
      </c>
      <c r="AF2088" t="s">
        <v>13372</v>
      </c>
      <c r="AJ2088">
        <v>610180808</v>
      </c>
      <c r="AK2088" t="s">
        <v>8861</v>
      </c>
      <c r="AL2088">
        <v>0</v>
      </c>
      <c r="AM2088">
        <v>0</v>
      </c>
    </row>
    <row r="2089" spans="1:39" customFormat="1" ht="12.75">
      <c r="A2089">
        <v>95826</v>
      </c>
      <c r="B2089" t="s">
        <v>1457</v>
      </c>
      <c r="C2089" t="s">
        <v>955</v>
      </c>
      <c r="D2089">
        <v>95826</v>
      </c>
      <c r="E2089" t="s">
        <v>166</v>
      </c>
      <c r="F2089" t="s">
        <v>166</v>
      </c>
      <c r="H2089" s="507">
        <v>22136</v>
      </c>
      <c r="I2089" t="s">
        <v>385</v>
      </c>
      <c r="J2089">
        <v>-70</v>
      </c>
      <c r="K2089" t="s">
        <v>168</v>
      </c>
      <c r="M2089" t="s">
        <v>232</v>
      </c>
      <c r="N2089">
        <v>8950978</v>
      </c>
      <c r="O2089" t="s">
        <v>5773</v>
      </c>
      <c r="P2089" s="507">
        <v>44749</v>
      </c>
      <c r="Q2089" t="s">
        <v>187</v>
      </c>
      <c r="R2089" s="507">
        <v>37432</v>
      </c>
      <c r="S2089" s="507">
        <v>44813</v>
      </c>
      <c r="T2089" t="s">
        <v>181</v>
      </c>
      <c r="U2089">
        <v>1678</v>
      </c>
      <c r="X2089">
        <v>16</v>
      </c>
      <c r="Y2089" t="s">
        <v>5788</v>
      </c>
      <c r="Z2089">
        <v>8750209</v>
      </c>
      <c r="AA2089" t="s">
        <v>13373</v>
      </c>
      <c r="AC2089" t="s">
        <v>177</v>
      </c>
      <c r="AD2089" t="s">
        <v>10969</v>
      </c>
      <c r="AE2089">
        <v>95600</v>
      </c>
      <c r="AF2089" t="s">
        <v>13374</v>
      </c>
      <c r="AI2089">
        <v>134275344</v>
      </c>
      <c r="AJ2089">
        <v>768216711</v>
      </c>
      <c r="AK2089" t="s">
        <v>4308</v>
      </c>
      <c r="AL2089">
        <v>0</v>
      </c>
      <c r="AM2089">
        <v>0</v>
      </c>
    </row>
    <row r="2090" spans="1:39" customFormat="1" ht="12.75">
      <c r="A2090">
        <v>3734002</v>
      </c>
      <c r="B2090" t="s">
        <v>8862</v>
      </c>
      <c r="C2090" t="s">
        <v>241</v>
      </c>
      <c r="D2090">
        <v>3734002</v>
      </c>
      <c r="E2090" t="s">
        <v>169</v>
      </c>
      <c r="H2090" s="507">
        <v>41431</v>
      </c>
      <c r="I2090" t="s">
        <v>251</v>
      </c>
      <c r="J2090">
        <v>-10</v>
      </c>
      <c r="K2090" t="s">
        <v>8</v>
      </c>
      <c r="M2090" t="s">
        <v>175</v>
      </c>
      <c r="N2090">
        <v>4370001</v>
      </c>
      <c r="O2090" t="s">
        <v>2804</v>
      </c>
      <c r="P2090" s="507">
        <v>44819</v>
      </c>
      <c r="Q2090" t="s">
        <v>187</v>
      </c>
      <c r="R2090" s="507">
        <v>44819</v>
      </c>
      <c r="T2090" t="s">
        <v>5765</v>
      </c>
      <c r="U2090">
        <v>500</v>
      </c>
      <c r="X2090">
        <v>5</v>
      </c>
      <c r="Y2090" t="s">
        <v>259</v>
      </c>
      <c r="AC2090" t="s">
        <v>177</v>
      </c>
      <c r="AD2090" t="s">
        <v>9881</v>
      </c>
      <c r="AE2090">
        <v>37100</v>
      </c>
      <c r="AF2090" t="s">
        <v>13375</v>
      </c>
      <c r="AJ2090">
        <v>677783315</v>
      </c>
      <c r="AK2090" t="s">
        <v>8863</v>
      </c>
      <c r="AL2090">
        <v>0</v>
      </c>
      <c r="AM2090">
        <v>0</v>
      </c>
    </row>
    <row r="2091" spans="1:39" customFormat="1" ht="12.75">
      <c r="A2091">
        <v>3734001</v>
      </c>
      <c r="B2091" t="s">
        <v>8862</v>
      </c>
      <c r="C2091" t="s">
        <v>421</v>
      </c>
      <c r="D2091">
        <v>3734001</v>
      </c>
      <c r="E2091" t="s">
        <v>169</v>
      </c>
      <c r="H2091" s="507">
        <v>41431</v>
      </c>
      <c r="I2091" t="s">
        <v>251</v>
      </c>
      <c r="J2091">
        <v>-10</v>
      </c>
      <c r="K2091" t="s">
        <v>8</v>
      </c>
      <c r="M2091" t="s">
        <v>175</v>
      </c>
      <c r="N2091">
        <v>4370001</v>
      </c>
      <c r="O2091" t="s">
        <v>2804</v>
      </c>
      <c r="P2091" s="507">
        <v>44819</v>
      </c>
      <c r="Q2091" t="s">
        <v>187</v>
      </c>
      <c r="R2091" s="507">
        <v>44819</v>
      </c>
      <c r="T2091" t="s">
        <v>5765</v>
      </c>
      <c r="U2091">
        <v>500</v>
      </c>
      <c r="X2091">
        <v>5</v>
      </c>
      <c r="Y2091" t="s">
        <v>259</v>
      </c>
      <c r="AC2091" t="s">
        <v>177</v>
      </c>
      <c r="AD2091" t="s">
        <v>9881</v>
      </c>
      <c r="AE2091">
        <v>37100</v>
      </c>
      <c r="AF2091" t="s">
        <v>13375</v>
      </c>
      <c r="AJ2091">
        <v>677783315</v>
      </c>
      <c r="AK2091" t="s">
        <v>8863</v>
      </c>
      <c r="AL2091">
        <v>0</v>
      </c>
      <c r="AM2091">
        <v>0</v>
      </c>
    </row>
    <row r="2092" spans="1:39" customFormat="1" ht="12.75">
      <c r="A2092">
        <v>7224214</v>
      </c>
      <c r="B2092" t="s">
        <v>3887</v>
      </c>
      <c r="C2092" t="s">
        <v>219</v>
      </c>
      <c r="D2092">
        <v>7224214</v>
      </c>
      <c r="E2092" t="s">
        <v>166</v>
      </c>
      <c r="F2092" t="s">
        <v>166</v>
      </c>
      <c r="H2092" s="507">
        <v>41418</v>
      </c>
      <c r="I2092" t="s">
        <v>251</v>
      </c>
      <c r="J2092">
        <v>-10</v>
      </c>
      <c r="K2092" t="s">
        <v>168</v>
      </c>
      <c r="M2092" t="s">
        <v>2152</v>
      </c>
      <c r="N2092">
        <v>12720110</v>
      </c>
      <c r="O2092" t="s">
        <v>2243</v>
      </c>
      <c r="P2092" s="507">
        <v>44809</v>
      </c>
      <c r="Q2092" t="s">
        <v>187</v>
      </c>
      <c r="R2092" s="507">
        <v>43741</v>
      </c>
      <c r="T2092" t="s">
        <v>5765</v>
      </c>
      <c r="U2092">
        <v>590</v>
      </c>
      <c r="X2092">
        <v>5</v>
      </c>
      <c r="Y2092" t="s">
        <v>259</v>
      </c>
      <c r="AC2092" t="s">
        <v>177</v>
      </c>
      <c r="AD2092" t="s">
        <v>13205</v>
      </c>
      <c r="AE2092">
        <v>72210</v>
      </c>
      <c r="AF2092" t="s">
        <v>13376</v>
      </c>
      <c r="AJ2092">
        <v>699567480</v>
      </c>
      <c r="AK2092" t="s">
        <v>6399</v>
      </c>
      <c r="AL2092">
        <v>0</v>
      </c>
      <c r="AM2092">
        <v>0</v>
      </c>
    </row>
    <row r="2093" spans="1:39" customFormat="1" ht="12.75">
      <c r="A2093">
        <v>4941752</v>
      </c>
      <c r="B2093" t="s">
        <v>6817</v>
      </c>
      <c r="C2093" t="s">
        <v>807</v>
      </c>
      <c r="D2093">
        <v>4941752</v>
      </c>
      <c r="E2093" t="s">
        <v>169</v>
      </c>
      <c r="H2093" s="507">
        <v>41148</v>
      </c>
      <c r="I2093" t="s">
        <v>245</v>
      </c>
      <c r="J2093">
        <v>-11</v>
      </c>
      <c r="K2093" t="s">
        <v>8</v>
      </c>
      <c r="M2093" t="s">
        <v>236</v>
      </c>
      <c r="N2093">
        <v>12490030</v>
      </c>
      <c r="O2093" t="s">
        <v>2222</v>
      </c>
      <c r="P2093" s="507">
        <v>44808</v>
      </c>
      <c r="Q2093" t="s">
        <v>187</v>
      </c>
      <c r="R2093" s="507">
        <v>44808</v>
      </c>
      <c r="S2093" s="507">
        <v>44776</v>
      </c>
      <c r="T2093" t="s">
        <v>181</v>
      </c>
      <c r="U2093">
        <v>500</v>
      </c>
      <c r="X2093">
        <v>5</v>
      </c>
      <c r="Y2093" t="s">
        <v>259</v>
      </c>
      <c r="AC2093" t="s">
        <v>177</v>
      </c>
      <c r="AD2093" t="s">
        <v>13377</v>
      </c>
      <c r="AE2093">
        <v>49125</v>
      </c>
      <c r="AF2093" t="s">
        <v>13378</v>
      </c>
      <c r="AJ2093">
        <v>674199531</v>
      </c>
      <c r="AK2093" t="s">
        <v>6818</v>
      </c>
      <c r="AL2093">
        <v>1</v>
      </c>
      <c r="AM2093">
        <v>0</v>
      </c>
    </row>
    <row r="2094" spans="1:39" customFormat="1" ht="12.75">
      <c r="A2094">
        <v>7225146</v>
      </c>
      <c r="B2094" t="s">
        <v>6400</v>
      </c>
      <c r="C2094" t="s">
        <v>685</v>
      </c>
      <c r="D2094">
        <v>7225146</v>
      </c>
      <c r="E2094" t="s">
        <v>169</v>
      </c>
      <c r="F2094" t="s">
        <v>169</v>
      </c>
      <c r="H2094" s="507">
        <v>41740</v>
      </c>
      <c r="I2094" t="s">
        <v>169</v>
      </c>
      <c r="J2094">
        <v>-9</v>
      </c>
      <c r="K2094" t="s">
        <v>168</v>
      </c>
      <c r="M2094" t="s">
        <v>2152</v>
      </c>
      <c r="N2094">
        <v>12720008</v>
      </c>
      <c r="O2094" t="s">
        <v>2311</v>
      </c>
      <c r="P2094" s="507">
        <v>44811</v>
      </c>
      <c r="Q2094" t="s">
        <v>187</v>
      </c>
      <c r="R2094" s="507">
        <v>44447</v>
      </c>
      <c r="T2094" t="s">
        <v>5765</v>
      </c>
      <c r="U2094">
        <v>510</v>
      </c>
      <c r="X2094">
        <v>5</v>
      </c>
      <c r="Y2094" t="s">
        <v>259</v>
      </c>
      <c r="AC2094" t="s">
        <v>177</v>
      </c>
      <c r="AD2094" t="s">
        <v>13315</v>
      </c>
      <c r="AE2094">
        <v>72230</v>
      </c>
      <c r="AF2094" t="s">
        <v>13379</v>
      </c>
      <c r="AI2094">
        <v>661428928</v>
      </c>
      <c r="AJ2094">
        <v>682552926</v>
      </c>
      <c r="AK2094" t="s">
        <v>6401</v>
      </c>
      <c r="AL2094">
        <v>0</v>
      </c>
      <c r="AM2094">
        <v>0</v>
      </c>
    </row>
    <row r="2095" spans="1:39" customFormat="1" ht="12.75">
      <c r="A2095">
        <v>4940958</v>
      </c>
      <c r="B2095" t="s">
        <v>5986</v>
      </c>
      <c r="C2095" t="s">
        <v>713</v>
      </c>
      <c r="D2095">
        <v>4940958</v>
      </c>
      <c r="E2095" t="s">
        <v>169</v>
      </c>
      <c r="F2095" t="s">
        <v>169</v>
      </c>
      <c r="H2095" s="507">
        <v>41816</v>
      </c>
      <c r="I2095" t="s">
        <v>169</v>
      </c>
      <c r="J2095">
        <v>-9</v>
      </c>
      <c r="K2095" t="s">
        <v>8</v>
      </c>
      <c r="M2095" t="s">
        <v>236</v>
      </c>
      <c r="N2095">
        <v>12490040</v>
      </c>
      <c r="O2095" t="s">
        <v>2207</v>
      </c>
      <c r="P2095" s="507">
        <v>44747</v>
      </c>
      <c r="Q2095" t="s">
        <v>187</v>
      </c>
      <c r="R2095" s="507">
        <v>44449</v>
      </c>
      <c r="T2095" t="s">
        <v>5765</v>
      </c>
      <c r="U2095">
        <v>500</v>
      </c>
      <c r="X2095">
        <v>5</v>
      </c>
      <c r="Y2095" t="s">
        <v>259</v>
      </c>
      <c r="AC2095" t="s">
        <v>177</v>
      </c>
      <c r="AD2095" t="s">
        <v>13380</v>
      </c>
      <c r="AE2095">
        <v>49450</v>
      </c>
      <c r="AF2095" t="s">
        <v>13381</v>
      </c>
      <c r="AJ2095">
        <v>665103390</v>
      </c>
      <c r="AK2095" t="s">
        <v>6819</v>
      </c>
      <c r="AL2095">
        <v>0</v>
      </c>
      <c r="AM2095">
        <v>0</v>
      </c>
    </row>
    <row r="2096" spans="1:39" customFormat="1" ht="12.75">
      <c r="A2096">
        <v>7528411</v>
      </c>
      <c r="B2096" t="s">
        <v>13382</v>
      </c>
      <c r="C2096" t="s">
        <v>13383</v>
      </c>
      <c r="D2096">
        <v>7528411</v>
      </c>
      <c r="E2096" t="s">
        <v>169</v>
      </c>
      <c r="H2096" s="507">
        <v>42071</v>
      </c>
      <c r="I2096" t="s">
        <v>169</v>
      </c>
      <c r="J2096">
        <v>-9</v>
      </c>
      <c r="K2096" t="s">
        <v>8</v>
      </c>
      <c r="M2096" t="s">
        <v>263</v>
      </c>
      <c r="N2096">
        <v>8751163</v>
      </c>
      <c r="O2096" t="s">
        <v>264</v>
      </c>
      <c r="P2096" s="507">
        <v>44841</v>
      </c>
      <c r="Q2096" t="s">
        <v>187</v>
      </c>
      <c r="R2096" s="507">
        <v>44841</v>
      </c>
      <c r="T2096" t="s">
        <v>5765</v>
      </c>
      <c r="U2096">
        <v>500</v>
      </c>
      <c r="X2096">
        <v>5</v>
      </c>
      <c r="Y2096" t="s">
        <v>259</v>
      </c>
      <c r="AC2096" t="s">
        <v>177</v>
      </c>
      <c r="AD2096" t="s">
        <v>9793</v>
      </c>
      <c r="AE2096">
        <v>75013</v>
      </c>
      <c r="AF2096" t="s">
        <v>13384</v>
      </c>
      <c r="AJ2096">
        <v>623584375</v>
      </c>
      <c r="AK2096" t="s">
        <v>13385</v>
      </c>
      <c r="AL2096">
        <v>0</v>
      </c>
      <c r="AM2096">
        <v>0</v>
      </c>
    </row>
    <row r="2097" spans="1:39" customFormat="1" ht="12.75">
      <c r="A2097">
        <v>4439223</v>
      </c>
      <c r="B2097" t="s">
        <v>3888</v>
      </c>
      <c r="C2097" t="s">
        <v>334</v>
      </c>
      <c r="D2097">
        <v>4439223</v>
      </c>
      <c r="E2097" t="s">
        <v>166</v>
      </c>
      <c r="F2097" t="s">
        <v>169</v>
      </c>
      <c r="H2097" s="507">
        <v>36355</v>
      </c>
      <c r="I2097" t="s">
        <v>167</v>
      </c>
      <c r="J2097">
        <v>-40</v>
      </c>
      <c r="K2097" t="s">
        <v>8</v>
      </c>
      <c r="M2097" t="s">
        <v>178</v>
      </c>
      <c r="N2097">
        <v>3350022</v>
      </c>
      <c r="O2097" t="s">
        <v>225</v>
      </c>
      <c r="P2097" s="507">
        <v>44820</v>
      </c>
      <c r="Q2097" t="s">
        <v>187</v>
      </c>
      <c r="R2097" s="507">
        <v>39357</v>
      </c>
      <c r="S2097" s="507">
        <v>44083</v>
      </c>
      <c r="T2097" t="s">
        <v>7255</v>
      </c>
      <c r="U2097">
        <v>754</v>
      </c>
      <c r="X2097">
        <v>7</v>
      </c>
      <c r="Y2097" t="s">
        <v>259</v>
      </c>
      <c r="AC2097" t="s">
        <v>177</v>
      </c>
      <c r="AD2097" t="s">
        <v>13386</v>
      </c>
      <c r="AE2097">
        <v>44980</v>
      </c>
      <c r="AF2097" t="s">
        <v>13387</v>
      </c>
      <c r="AJ2097">
        <v>652622406</v>
      </c>
      <c r="AK2097" t="s">
        <v>5331</v>
      </c>
      <c r="AL2097">
        <v>0</v>
      </c>
      <c r="AM2097">
        <v>0</v>
      </c>
    </row>
    <row r="2098" spans="1:39" customFormat="1" ht="12.75">
      <c r="A2098">
        <v>4115067</v>
      </c>
      <c r="B2098" t="s">
        <v>8864</v>
      </c>
      <c r="C2098" t="s">
        <v>495</v>
      </c>
      <c r="D2098">
        <v>4115067</v>
      </c>
      <c r="E2098" t="s">
        <v>169</v>
      </c>
      <c r="F2098" t="s">
        <v>169</v>
      </c>
      <c r="H2098" s="507">
        <v>41968</v>
      </c>
      <c r="I2098" t="s">
        <v>169</v>
      </c>
      <c r="J2098">
        <v>-9</v>
      </c>
      <c r="K2098" t="s">
        <v>8</v>
      </c>
      <c r="M2098" t="s">
        <v>2783</v>
      </c>
      <c r="N2098">
        <v>4410080</v>
      </c>
      <c r="O2098" t="s">
        <v>2786</v>
      </c>
      <c r="P2098" s="507">
        <v>44825</v>
      </c>
      <c r="Q2098" t="s">
        <v>187</v>
      </c>
      <c r="R2098" s="507">
        <v>44474</v>
      </c>
      <c r="T2098" t="s">
        <v>5760</v>
      </c>
      <c r="U2098">
        <v>500</v>
      </c>
      <c r="X2098">
        <v>5</v>
      </c>
      <c r="Y2098" t="s">
        <v>259</v>
      </c>
      <c r="AC2098" t="s">
        <v>177</v>
      </c>
      <c r="AD2098" t="s">
        <v>10253</v>
      </c>
      <c r="AE2098">
        <v>41500</v>
      </c>
      <c r="AF2098" t="s">
        <v>13388</v>
      </c>
      <c r="AK2098" t="s">
        <v>5518</v>
      </c>
      <c r="AL2098">
        <v>0</v>
      </c>
      <c r="AM2098">
        <v>0</v>
      </c>
    </row>
    <row r="2099" spans="1:39" customFormat="1" ht="12.75">
      <c r="A2099">
        <v>5623237</v>
      </c>
      <c r="B2099" t="s">
        <v>6402</v>
      </c>
      <c r="C2099" t="s">
        <v>636</v>
      </c>
      <c r="D2099">
        <v>5623237</v>
      </c>
      <c r="E2099" t="s">
        <v>166</v>
      </c>
      <c r="F2099" t="s">
        <v>166</v>
      </c>
      <c r="H2099" s="507">
        <v>41307</v>
      </c>
      <c r="I2099" t="s">
        <v>251</v>
      </c>
      <c r="J2099">
        <v>-10</v>
      </c>
      <c r="K2099" t="s">
        <v>168</v>
      </c>
      <c r="M2099" t="s">
        <v>217</v>
      </c>
      <c r="N2099">
        <v>3560028</v>
      </c>
      <c r="O2099" t="s">
        <v>3044</v>
      </c>
      <c r="P2099" s="507">
        <v>44816</v>
      </c>
      <c r="Q2099" t="s">
        <v>187</v>
      </c>
      <c r="R2099" s="507">
        <v>44093</v>
      </c>
      <c r="T2099" t="s">
        <v>5765</v>
      </c>
      <c r="U2099">
        <v>529</v>
      </c>
      <c r="X2099">
        <v>5</v>
      </c>
      <c r="Y2099" t="s">
        <v>259</v>
      </c>
      <c r="AC2099" t="s">
        <v>177</v>
      </c>
      <c r="AD2099" t="s">
        <v>11048</v>
      </c>
      <c r="AE2099">
        <v>56240</v>
      </c>
      <c r="AF2099" t="s">
        <v>13389</v>
      </c>
      <c r="AI2099">
        <v>648183240</v>
      </c>
      <c r="AJ2099">
        <v>674410307</v>
      </c>
      <c r="AK2099" t="s">
        <v>13390</v>
      </c>
      <c r="AL2099">
        <v>0</v>
      </c>
      <c r="AM2099">
        <v>0</v>
      </c>
    </row>
    <row r="2100" spans="1:39" customFormat="1" ht="12.75">
      <c r="A2100">
        <v>4460738</v>
      </c>
      <c r="B2100" t="s">
        <v>3889</v>
      </c>
      <c r="C2100" t="s">
        <v>235</v>
      </c>
      <c r="D2100">
        <v>4460738</v>
      </c>
      <c r="E2100" t="s">
        <v>169</v>
      </c>
      <c r="F2100" t="s">
        <v>169</v>
      </c>
      <c r="H2100" s="507">
        <v>42625</v>
      </c>
      <c r="I2100" t="s">
        <v>169</v>
      </c>
      <c r="J2100">
        <v>-9</v>
      </c>
      <c r="K2100" t="s">
        <v>8</v>
      </c>
      <c r="M2100" t="s">
        <v>228</v>
      </c>
      <c r="N2100">
        <v>12440262</v>
      </c>
      <c r="O2100" t="s">
        <v>2208</v>
      </c>
      <c r="P2100" s="507">
        <v>44810</v>
      </c>
      <c r="Q2100" t="s">
        <v>187</v>
      </c>
      <c r="R2100" s="507">
        <v>44089</v>
      </c>
      <c r="T2100" t="s">
        <v>5765</v>
      </c>
      <c r="U2100">
        <v>500</v>
      </c>
      <c r="X2100">
        <v>5</v>
      </c>
      <c r="Y2100" t="s">
        <v>259</v>
      </c>
      <c r="AC2100" t="s">
        <v>177</v>
      </c>
      <c r="AD2100" t="s">
        <v>11349</v>
      </c>
      <c r="AE2100">
        <v>44118</v>
      </c>
      <c r="AF2100" t="s">
        <v>13391</v>
      </c>
      <c r="AI2100">
        <v>698075942</v>
      </c>
      <c r="AJ2100">
        <v>628505309</v>
      </c>
      <c r="AK2100" t="s">
        <v>4982</v>
      </c>
      <c r="AL2100">
        <v>0</v>
      </c>
      <c r="AM2100">
        <v>0</v>
      </c>
    </row>
    <row r="2101" spans="1:39" customFormat="1" ht="12.75">
      <c r="A2101">
        <v>2815984</v>
      </c>
      <c r="B2101" t="s">
        <v>6644</v>
      </c>
      <c r="C2101" t="s">
        <v>935</v>
      </c>
      <c r="D2101">
        <v>2815984</v>
      </c>
      <c r="E2101" t="s">
        <v>166</v>
      </c>
      <c r="F2101" t="s">
        <v>166</v>
      </c>
      <c r="H2101" s="507">
        <v>41754</v>
      </c>
      <c r="I2101" t="s">
        <v>169</v>
      </c>
      <c r="J2101">
        <v>-9</v>
      </c>
      <c r="K2101" t="s">
        <v>8</v>
      </c>
      <c r="M2101" t="s">
        <v>231</v>
      </c>
      <c r="N2101">
        <v>4280004</v>
      </c>
      <c r="O2101" t="s">
        <v>3555</v>
      </c>
      <c r="P2101" s="507">
        <v>44791</v>
      </c>
      <c r="Q2101" t="s">
        <v>187</v>
      </c>
      <c r="R2101" s="507">
        <v>44454</v>
      </c>
      <c r="T2101" t="s">
        <v>5765</v>
      </c>
      <c r="U2101">
        <v>500</v>
      </c>
      <c r="X2101">
        <v>5</v>
      </c>
      <c r="Y2101" t="s">
        <v>259</v>
      </c>
      <c r="AC2101" t="s">
        <v>177</v>
      </c>
      <c r="AD2101" t="s">
        <v>13392</v>
      </c>
      <c r="AE2101">
        <v>28630</v>
      </c>
      <c r="AF2101" t="s">
        <v>13393</v>
      </c>
      <c r="AK2101" t="s">
        <v>6645</v>
      </c>
      <c r="AL2101">
        <v>0</v>
      </c>
      <c r="AM2101">
        <v>0</v>
      </c>
    </row>
    <row r="2102" spans="1:39" customFormat="1" ht="12.75">
      <c r="A2102">
        <v>4462441</v>
      </c>
      <c r="B2102" t="s">
        <v>3532</v>
      </c>
      <c r="C2102" t="s">
        <v>969</v>
      </c>
      <c r="D2102">
        <v>4462441</v>
      </c>
      <c r="E2102" t="s">
        <v>169</v>
      </c>
      <c r="F2102" t="s">
        <v>169</v>
      </c>
      <c r="H2102" s="507">
        <v>41618</v>
      </c>
      <c r="I2102" t="s">
        <v>251</v>
      </c>
      <c r="J2102">
        <v>-10</v>
      </c>
      <c r="K2102" t="s">
        <v>8</v>
      </c>
      <c r="M2102" t="s">
        <v>228</v>
      </c>
      <c r="N2102">
        <v>12440262</v>
      </c>
      <c r="O2102" t="s">
        <v>2208</v>
      </c>
      <c r="P2102" s="507">
        <v>44810</v>
      </c>
      <c r="Q2102" t="s">
        <v>187</v>
      </c>
      <c r="R2102" s="507">
        <v>44486</v>
      </c>
      <c r="T2102" t="s">
        <v>5765</v>
      </c>
      <c r="U2102">
        <v>500</v>
      </c>
      <c r="X2102">
        <v>5</v>
      </c>
      <c r="Y2102" t="s">
        <v>259</v>
      </c>
      <c r="AC2102" t="s">
        <v>177</v>
      </c>
      <c r="AD2102" t="s">
        <v>9918</v>
      </c>
      <c r="AE2102">
        <v>44118</v>
      </c>
      <c r="AF2102" t="s">
        <v>13394</v>
      </c>
      <c r="AJ2102">
        <v>688018763</v>
      </c>
      <c r="AK2102" t="s">
        <v>6315</v>
      </c>
      <c r="AL2102">
        <v>1</v>
      </c>
      <c r="AM2102">
        <v>0</v>
      </c>
    </row>
    <row r="2103" spans="1:39" customFormat="1" ht="12.75">
      <c r="A2103">
        <v>3714095</v>
      </c>
      <c r="B2103" t="s">
        <v>3532</v>
      </c>
      <c r="C2103" t="s">
        <v>290</v>
      </c>
      <c r="D2103">
        <v>3714095</v>
      </c>
      <c r="E2103" t="s">
        <v>166</v>
      </c>
      <c r="F2103" t="s">
        <v>166</v>
      </c>
      <c r="H2103" s="507">
        <v>33995</v>
      </c>
      <c r="I2103" t="s">
        <v>167</v>
      </c>
      <c r="J2103">
        <v>-40</v>
      </c>
      <c r="K2103" t="s">
        <v>168</v>
      </c>
      <c r="M2103" t="s">
        <v>236</v>
      </c>
      <c r="N2103">
        <v>12490076</v>
      </c>
      <c r="O2103" t="s">
        <v>2199</v>
      </c>
      <c r="P2103" s="507">
        <v>44820</v>
      </c>
      <c r="Q2103" t="s">
        <v>187</v>
      </c>
      <c r="R2103" s="507">
        <v>37432</v>
      </c>
      <c r="S2103" s="507">
        <v>44509</v>
      </c>
      <c r="T2103" t="s">
        <v>7255</v>
      </c>
      <c r="U2103">
        <v>1694</v>
      </c>
      <c r="X2103">
        <v>16</v>
      </c>
      <c r="Y2103" t="s">
        <v>259</v>
      </c>
      <c r="AC2103" t="s">
        <v>177</v>
      </c>
      <c r="AD2103" t="s">
        <v>13395</v>
      </c>
      <c r="AE2103">
        <v>49070</v>
      </c>
      <c r="AF2103" t="s">
        <v>13396</v>
      </c>
      <c r="AJ2103">
        <v>642843198</v>
      </c>
      <c r="AK2103" t="s">
        <v>4983</v>
      </c>
      <c r="AL2103">
        <v>0</v>
      </c>
      <c r="AM2103">
        <v>0</v>
      </c>
    </row>
    <row r="2104" spans="1:39" customFormat="1" ht="12.75">
      <c r="A2104">
        <v>9539878</v>
      </c>
      <c r="B2104" t="s">
        <v>6646</v>
      </c>
      <c r="C2104" t="s">
        <v>6647</v>
      </c>
      <c r="D2104">
        <v>9539878</v>
      </c>
      <c r="E2104" t="s">
        <v>166</v>
      </c>
      <c r="F2104" t="s">
        <v>169</v>
      </c>
      <c r="H2104" s="507">
        <v>41062</v>
      </c>
      <c r="I2104" t="s">
        <v>245</v>
      </c>
      <c r="J2104">
        <v>-11</v>
      </c>
      <c r="K2104" t="s">
        <v>8</v>
      </c>
      <c r="M2104" t="s">
        <v>232</v>
      </c>
      <c r="N2104">
        <v>8950479</v>
      </c>
      <c r="O2104" t="s">
        <v>516</v>
      </c>
      <c r="P2104" s="507">
        <v>44819</v>
      </c>
      <c r="Q2104" t="s">
        <v>187</v>
      </c>
      <c r="R2104" s="507">
        <v>44457</v>
      </c>
      <c r="T2104" t="s">
        <v>5765</v>
      </c>
      <c r="U2104">
        <v>500</v>
      </c>
      <c r="X2104">
        <v>5</v>
      </c>
      <c r="Y2104" t="s">
        <v>259</v>
      </c>
      <c r="AC2104" t="s">
        <v>177</v>
      </c>
      <c r="AD2104" t="s">
        <v>9714</v>
      </c>
      <c r="AE2104">
        <v>95220</v>
      </c>
      <c r="AF2104" t="s">
        <v>13397</v>
      </c>
      <c r="AJ2104">
        <v>659105409</v>
      </c>
      <c r="AK2104" t="s">
        <v>3973</v>
      </c>
      <c r="AL2104">
        <v>0</v>
      </c>
      <c r="AM2104">
        <v>0</v>
      </c>
    </row>
    <row r="2105" spans="1:39" customFormat="1" ht="12.75">
      <c r="A2105">
        <v>7226898</v>
      </c>
      <c r="B2105" t="s">
        <v>13398</v>
      </c>
      <c r="C2105" t="s">
        <v>793</v>
      </c>
      <c r="D2105">
        <v>7226898</v>
      </c>
      <c r="E2105" t="s">
        <v>166</v>
      </c>
      <c r="H2105" s="507">
        <v>41413</v>
      </c>
      <c r="I2105" t="s">
        <v>251</v>
      </c>
      <c r="J2105">
        <v>-10</v>
      </c>
      <c r="K2105" t="s">
        <v>8</v>
      </c>
      <c r="M2105" t="s">
        <v>2152</v>
      </c>
      <c r="N2105">
        <v>12720044</v>
      </c>
      <c r="O2105" t="s">
        <v>2293</v>
      </c>
      <c r="P2105" s="507">
        <v>44844</v>
      </c>
      <c r="Q2105" t="s">
        <v>187</v>
      </c>
      <c r="R2105" s="507">
        <v>44844</v>
      </c>
      <c r="T2105" t="s">
        <v>5765</v>
      </c>
      <c r="U2105">
        <v>500</v>
      </c>
      <c r="X2105">
        <v>5</v>
      </c>
      <c r="Y2105" t="s">
        <v>259</v>
      </c>
      <c r="AC2105" t="s">
        <v>177</v>
      </c>
      <c r="AD2105" t="s">
        <v>10141</v>
      </c>
      <c r="AE2105">
        <v>72220</v>
      </c>
      <c r="AF2105" t="s">
        <v>13399</v>
      </c>
      <c r="AI2105">
        <v>987353611</v>
      </c>
      <c r="AJ2105">
        <v>770267006</v>
      </c>
      <c r="AK2105" t="s">
        <v>13400</v>
      </c>
      <c r="AL2105">
        <v>0</v>
      </c>
      <c r="AM2105">
        <v>0</v>
      </c>
    </row>
    <row r="2106" spans="1:39" customFormat="1" ht="12.75">
      <c r="A2106">
        <v>9112692</v>
      </c>
      <c r="B2106" t="s">
        <v>1458</v>
      </c>
      <c r="C2106" t="s">
        <v>612</v>
      </c>
      <c r="D2106">
        <v>9112692</v>
      </c>
      <c r="E2106" t="s">
        <v>166</v>
      </c>
      <c r="F2106" t="s">
        <v>166</v>
      </c>
      <c r="H2106" s="507">
        <v>32819</v>
      </c>
      <c r="I2106" t="s">
        <v>167</v>
      </c>
      <c r="J2106">
        <v>-40</v>
      </c>
      <c r="K2106" t="s">
        <v>168</v>
      </c>
      <c r="M2106" t="s">
        <v>275</v>
      </c>
      <c r="N2106">
        <v>8910667</v>
      </c>
      <c r="O2106" t="s">
        <v>7298</v>
      </c>
      <c r="P2106" s="507">
        <v>44747</v>
      </c>
      <c r="Q2106" t="s">
        <v>187</v>
      </c>
      <c r="R2106" s="507">
        <v>37432</v>
      </c>
      <c r="S2106" s="507">
        <v>44797</v>
      </c>
      <c r="T2106" t="s">
        <v>181</v>
      </c>
      <c r="U2106">
        <v>2344</v>
      </c>
      <c r="V2106" t="s">
        <v>172</v>
      </c>
      <c r="W2106">
        <v>393</v>
      </c>
      <c r="X2106" t="s">
        <v>173</v>
      </c>
      <c r="Y2106" t="s">
        <v>259</v>
      </c>
      <c r="AC2106" t="s">
        <v>177</v>
      </c>
      <c r="AD2106" t="s">
        <v>11905</v>
      </c>
      <c r="AE2106">
        <v>91070</v>
      </c>
      <c r="AF2106" t="s">
        <v>13401</v>
      </c>
      <c r="AI2106">
        <v>613188192</v>
      </c>
      <c r="AK2106" t="s">
        <v>4309</v>
      </c>
      <c r="AL2106">
        <v>0</v>
      </c>
      <c r="AM2106">
        <v>0</v>
      </c>
    </row>
    <row r="2107" spans="1:39" customFormat="1" ht="12.75">
      <c r="A2107">
        <v>855045</v>
      </c>
      <c r="B2107" t="s">
        <v>1458</v>
      </c>
      <c r="C2107" t="s">
        <v>1278</v>
      </c>
      <c r="D2107">
        <v>855045</v>
      </c>
      <c r="E2107" t="s">
        <v>166</v>
      </c>
      <c r="F2107" t="s">
        <v>166</v>
      </c>
      <c r="H2107" s="507">
        <v>29560</v>
      </c>
      <c r="I2107" t="s">
        <v>192</v>
      </c>
      <c r="J2107">
        <v>-50</v>
      </c>
      <c r="K2107" t="s">
        <v>8</v>
      </c>
      <c r="M2107" t="s">
        <v>208</v>
      </c>
      <c r="N2107">
        <v>12850030</v>
      </c>
      <c r="O2107" t="s">
        <v>2214</v>
      </c>
      <c r="P2107" s="507">
        <v>44820</v>
      </c>
      <c r="Q2107" t="s">
        <v>187</v>
      </c>
      <c r="R2107" s="507">
        <v>37432</v>
      </c>
      <c r="S2107" s="507">
        <v>44081</v>
      </c>
      <c r="T2107" t="s">
        <v>7255</v>
      </c>
      <c r="U2107">
        <v>1059</v>
      </c>
      <c r="X2107">
        <v>10</v>
      </c>
      <c r="Y2107" t="s">
        <v>259</v>
      </c>
      <c r="AC2107" t="s">
        <v>177</v>
      </c>
      <c r="AD2107" t="s">
        <v>13402</v>
      </c>
      <c r="AE2107">
        <v>0</v>
      </c>
      <c r="AF2107" t="s">
        <v>13403</v>
      </c>
      <c r="AG2107" t="s">
        <v>13404</v>
      </c>
      <c r="AK2107" t="s">
        <v>5758</v>
      </c>
      <c r="AL2107">
        <v>0</v>
      </c>
      <c r="AM2107">
        <v>0</v>
      </c>
    </row>
    <row r="2108" spans="1:39" customFormat="1" ht="12.75">
      <c r="A2108">
        <v>4511927</v>
      </c>
      <c r="B2108" t="s">
        <v>2927</v>
      </c>
      <c r="C2108" t="s">
        <v>422</v>
      </c>
      <c r="D2108">
        <v>4511927</v>
      </c>
      <c r="E2108" t="s">
        <v>166</v>
      </c>
      <c r="F2108" t="s">
        <v>166</v>
      </c>
      <c r="H2108" s="507">
        <v>33070</v>
      </c>
      <c r="I2108" t="s">
        <v>167</v>
      </c>
      <c r="J2108">
        <v>-40</v>
      </c>
      <c r="K2108" t="s">
        <v>168</v>
      </c>
      <c r="M2108" t="s">
        <v>2764</v>
      </c>
      <c r="N2108">
        <v>4450410</v>
      </c>
      <c r="O2108" t="s">
        <v>3462</v>
      </c>
      <c r="P2108" s="507">
        <v>44834</v>
      </c>
      <c r="Q2108" t="s">
        <v>187</v>
      </c>
      <c r="R2108" s="507">
        <v>37432</v>
      </c>
      <c r="S2108" s="507">
        <v>44067</v>
      </c>
      <c r="T2108" t="s">
        <v>7255</v>
      </c>
      <c r="U2108">
        <v>2157</v>
      </c>
      <c r="V2108" t="s">
        <v>172</v>
      </c>
      <c r="W2108">
        <v>694</v>
      </c>
      <c r="X2108" t="s">
        <v>173</v>
      </c>
      <c r="Y2108" t="s">
        <v>259</v>
      </c>
      <c r="AC2108" t="s">
        <v>177</v>
      </c>
      <c r="AD2108" t="s">
        <v>13405</v>
      </c>
      <c r="AE2108">
        <v>78120</v>
      </c>
      <c r="AF2108" t="s">
        <v>13406</v>
      </c>
      <c r="AI2108">
        <v>238768997</v>
      </c>
      <c r="AJ2108">
        <v>668439327</v>
      </c>
      <c r="AK2108" t="s">
        <v>5588</v>
      </c>
      <c r="AL2108">
        <v>0</v>
      </c>
      <c r="AM2108">
        <v>0</v>
      </c>
    </row>
    <row r="2109" spans="1:39" customFormat="1" ht="12.75">
      <c r="A2109">
        <v>9463752</v>
      </c>
      <c r="B2109" t="s">
        <v>7705</v>
      </c>
      <c r="C2109" t="s">
        <v>7706</v>
      </c>
      <c r="D2109">
        <v>9463752</v>
      </c>
      <c r="E2109" t="s">
        <v>169</v>
      </c>
      <c r="H2109" s="507">
        <v>42115</v>
      </c>
      <c r="I2109" t="s">
        <v>169</v>
      </c>
      <c r="J2109">
        <v>-9</v>
      </c>
      <c r="K2109" t="s">
        <v>8</v>
      </c>
      <c r="M2109" t="s">
        <v>246</v>
      </c>
      <c r="N2109">
        <v>8940073</v>
      </c>
      <c r="O2109" t="s">
        <v>258</v>
      </c>
      <c r="P2109" s="507">
        <v>44749</v>
      </c>
      <c r="Q2109" t="s">
        <v>187</v>
      </c>
      <c r="R2109" s="507">
        <v>44749</v>
      </c>
      <c r="T2109" t="s">
        <v>5765</v>
      </c>
      <c r="U2109">
        <v>500</v>
      </c>
      <c r="X2109">
        <v>5</v>
      </c>
      <c r="Y2109" t="s">
        <v>259</v>
      </c>
      <c r="AC2109" t="s">
        <v>174</v>
      </c>
      <c r="AD2109" t="s">
        <v>10262</v>
      </c>
      <c r="AE2109">
        <v>94120</v>
      </c>
      <c r="AF2109" t="s">
        <v>13407</v>
      </c>
      <c r="AI2109" t="s">
        <v>7707</v>
      </c>
      <c r="AJ2109" t="s">
        <v>7708</v>
      </c>
      <c r="AK2109" t="s">
        <v>7709</v>
      </c>
      <c r="AL2109">
        <v>0</v>
      </c>
      <c r="AM2109">
        <v>0</v>
      </c>
    </row>
    <row r="2110" spans="1:39" customFormat="1" ht="12.75">
      <c r="A2110">
        <v>3421467</v>
      </c>
      <c r="B2110" t="s">
        <v>3710</v>
      </c>
      <c r="C2110" t="s">
        <v>341</v>
      </c>
      <c r="D2110">
        <v>3421467</v>
      </c>
      <c r="E2110" t="s">
        <v>166</v>
      </c>
      <c r="F2110" t="s">
        <v>166</v>
      </c>
      <c r="H2110" s="507">
        <v>34649</v>
      </c>
      <c r="I2110" t="s">
        <v>167</v>
      </c>
      <c r="J2110">
        <v>-40</v>
      </c>
      <c r="K2110" t="s">
        <v>168</v>
      </c>
      <c r="M2110" t="s">
        <v>203</v>
      </c>
      <c r="N2110">
        <v>8920025</v>
      </c>
      <c r="O2110" t="s">
        <v>213</v>
      </c>
      <c r="P2110" s="507">
        <v>44820</v>
      </c>
      <c r="Q2110" t="s">
        <v>187</v>
      </c>
      <c r="R2110" s="507">
        <v>40807</v>
      </c>
      <c r="S2110" s="507">
        <v>44041</v>
      </c>
      <c r="T2110" t="s">
        <v>7255</v>
      </c>
      <c r="U2110">
        <v>2612</v>
      </c>
      <c r="V2110" t="s">
        <v>172</v>
      </c>
      <c r="W2110">
        <v>173</v>
      </c>
      <c r="X2110" t="s">
        <v>173</v>
      </c>
      <c r="Y2110" t="s">
        <v>259</v>
      </c>
      <c r="AB2110" s="507">
        <v>44013</v>
      </c>
      <c r="AC2110" t="s">
        <v>174</v>
      </c>
      <c r="AD2110" t="s">
        <v>13408</v>
      </c>
      <c r="AE2110">
        <v>62170</v>
      </c>
      <c r="AF2110" t="s">
        <v>13409</v>
      </c>
      <c r="AJ2110">
        <v>675867795</v>
      </c>
      <c r="AK2110" t="s">
        <v>5758</v>
      </c>
      <c r="AL2110">
        <v>0</v>
      </c>
      <c r="AM2110">
        <v>0</v>
      </c>
    </row>
    <row r="2111" spans="1:39" customFormat="1" ht="12.75">
      <c r="A2111">
        <v>4463529</v>
      </c>
      <c r="B2111" t="s">
        <v>1460</v>
      </c>
      <c r="C2111" t="s">
        <v>310</v>
      </c>
      <c r="D2111">
        <v>4463529</v>
      </c>
      <c r="E2111" t="s">
        <v>169</v>
      </c>
      <c r="H2111" s="507">
        <v>41093</v>
      </c>
      <c r="I2111" t="s">
        <v>245</v>
      </c>
      <c r="J2111">
        <v>-11</v>
      </c>
      <c r="K2111" t="s">
        <v>8</v>
      </c>
      <c r="M2111" t="s">
        <v>228</v>
      </c>
      <c r="N2111">
        <v>12440004</v>
      </c>
      <c r="O2111" t="s">
        <v>3432</v>
      </c>
      <c r="P2111" s="507">
        <v>44819</v>
      </c>
      <c r="Q2111" t="s">
        <v>187</v>
      </c>
      <c r="R2111" s="507">
        <v>44819</v>
      </c>
      <c r="T2111" t="s">
        <v>5765</v>
      </c>
      <c r="U2111">
        <v>500</v>
      </c>
      <c r="X2111">
        <v>5</v>
      </c>
      <c r="Y2111" t="s">
        <v>259</v>
      </c>
      <c r="AC2111" t="s">
        <v>177</v>
      </c>
      <c r="AD2111" t="s">
        <v>9941</v>
      </c>
      <c r="AE2111">
        <v>44300</v>
      </c>
      <c r="AF2111" t="s">
        <v>13410</v>
      </c>
      <c r="AK2111" t="s">
        <v>9512</v>
      </c>
      <c r="AL2111">
        <v>0</v>
      </c>
      <c r="AM2111">
        <v>0</v>
      </c>
    </row>
    <row r="2112" spans="1:39" customFormat="1" ht="12.75">
      <c r="A2112">
        <v>9211372</v>
      </c>
      <c r="B2112" t="s">
        <v>1461</v>
      </c>
      <c r="C2112" t="s">
        <v>1462</v>
      </c>
      <c r="D2112">
        <v>9211372</v>
      </c>
      <c r="E2112" t="s">
        <v>166</v>
      </c>
      <c r="F2112" t="s">
        <v>166</v>
      </c>
      <c r="H2112" s="507">
        <v>28948</v>
      </c>
      <c r="I2112" t="s">
        <v>192</v>
      </c>
      <c r="J2112">
        <v>-50</v>
      </c>
      <c r="K2112" t="s">
        <v>168</v>
      </c>
      <c r="M2112" t="s">
        <v>203</v>
      </c>
      <c r="N2112">
        <v>8920031</v>
      </c>
      <c r="O2112" t="s">
        <v>269</v>
      </c>
      <c r="P2112" s="507">
        <v>44797</v>
      </c>
      <c r="Q2112" t="s">
        <v>187</v>
      </c>
      <c r="R2112" s="507">
        <v>37432</v>
      </c>
      <c r="S2112" s="507">
        <v>44819</v>
      </c>
      <c r="T2112" t="s">
        <v>181</v>
      </c>
      <c r="U2112">
        <v>1745</v>
      </c>
      <c r="X2112">
        <v>17</v>
      </c>
      <c r="Y2112" t="s">
        <v>259</v>
      </c>
      <c r="AC2112" t="s">
        <v>177</v>
      </c>
      <c r="AD2112" t="s">
        <v>13411</v>
      </c>
      <c r="AE2112">
        <v>91940</v>
      </c>
      <c r="AF2112" t="s">
        <v>13412</v>
      </c>
      <c r="AK2112" t="s">
        <v>4310</v>
      </c>
      <c r="AL2112">
        <v>0</v>
      </c>
      <c r="AM2112">
        <v>0</v>
      </c>
    </row>
    <row r="2113" spans="1:39" customFormat="1" ht="12.75">
      <c r="A2113">
        <v>9414936</v>
      </c>
      <c r="B2113" t="s">
        <v>1463</v>
      </c>
      <c r="C2113" t="s">
        <v>497</v>
      </c>
      <c r="D2113">
        <v>9414936</v>
      </c>
      <c r="E2113" t="s">
        <v>166</v>
      </c>
      <c r="F2113" t="s">
        <v>166</v>
      </c>
      <c r="H2113" s="507">
        <v>32820</v>
      </c>
      <c r="I2113" t="s">
        <v>167</v>
      </c>
      <c r="J2113">
        <v>-40</v>
      </c>
      <c r="K2113" t="s">
        <v>168</v>
      </c>
      <c r="M2113" t="s">
        <v>246</v>
      </c>
      <c r="N2113">
        <v>8940655</v>
      </c>
      <c r="O2113" t="s">
        <v>289</v>
      </c>
      <c r="P2113" s="507">
        <v>44793</v>
      </c>
      <c r="Q2113" t="s">
        <v>187</v>
      </c>
      <c r="R2113" s="507">
        <v>37432</v>
      </c>
      <c r="S2113" s="507">
        <v>43795</v>
      </c>
      <c r="T2113" t="s">
        <v>7255</v>
      </c>
      <c r="U2113">
        <v>1723</v>
      </c>
      <c r="X2113">
        <v>17</v>
      </c>
      <c r="Y2113" t="s">
        <v>259</v>
      </c>
      <c r="AB2113" s="507">
        <v>44013</v>
      </c>
      <c r="AC2113" t="s">
        <v>177</v>
      </c>
      <c r="AD2113" t="s">
        <v>11769</v>
      </c>
      <c r="AE2113">
        <v>77550</v>
      </c>
      <c r="AF2113" t="s">
        <v>13413</v>
      </c>
      <c r="AJ2113">
        <v>750684601</v>
      </c>
      <c r="AK2113" t="s">
        <v>4311</v>
      </c>
      <c r="AL2113">
        <v>0</v>
      </c>
      <c r="AM2113">
        <v>0</v>
      </c>
    </row>
    <row r="2114" spans="1:39" customFormat="1" ht="12.75">
      <c r="A2114">
        <v>8020508</v>
      </c>
      <c r="B2114" t="s">
        <v>7710</v>
      </c>
      <c r="C2114" t="s">
        <v>7711</v>
      </c>
      <c r="D2114">
        <v>8020508</v>
      </c>
      <c r="E2114" t="s">
        <v>166</v>
      </c>
      <c r="F2114" t="s">
        <v>166</v>
      </c>
      <c r="H2114" s="507">
        <v>35961</v>
      </c>
      <c r="I2114" t="s">
        <v>167</v>
      </c>
      <c r="J2114">
        <v>-40</v>
      </c>
      <c r="K2114" t="s">
        <v>168</v>
      </c>
      <c r="M2114" t="s">
        <v>175</v>
      </c>
      <c r="N2114">
        <v>4370002</v>
      </c>
      <c r="O2114" t="s">
        <v>2769</v>
      </c>
      <c r="P2114" s="507">
        <v>44813</v>
      </c>
      <c r="Q2114" t="s">
        <v>187</v>
      </c>
      <c r="R2114" s="507">
        <v>44375</v>
      </c>
      <c r="S2114" s="507">
        <v>44363</v>
      </c>
      <c r="T2114" t="s">
        <v>7255</v>
      </c>
      <c r="U2114">
        <v>3108</v>
      </c>
      <c r="V2114" t="s">
        <v>172</v>
      </c>
      <c r="W2114">
        <v>37</v>
      </c>
      <c r="X2114" t="s">
        <v>173</v>
      </c>
      <c r="Y2114" t="s">
        <v>259</v>
      </c>
      <c r="AB2114" s="507">
        <v>44743</v>
      </c>
      <c r="AC2114" t="s">
        <v>174</v>
      </c>
      <c r="AD2114" t="s">
        <v>10644</v>
      </c>
      <c r="AE2114">
        <v>37270</v>
      </c>
      <c r="AF2114" t="s">
        <v>13414</v>
      </c>
      <c r="AK2114" t="s">
        <v>7712</v>
      </c>
      <c r="AL2114">
        <v>0</v>
      </c>
      <c r="AM2114">
        <v>0</v>
      </c>
    </row>
    <row r="2115" spans="1:39" customFormat="1" ht="12.75">
      <c r="A2115">
        <v>9250380</v>
      </c>
      <c r="B2115" t="s">
        <v>1464</v>
      </c>
      <c r="C2115" t="s">
        <v>588</v>
      </c>
      <c r="D2115">
        <v>9250380</v>
      </c>
      <c r="E2115" t="s">
        <v>166</v>
      </c>
      <c r="F2115" t="s">
        <v>166</v>
      </c>
      <c r="H2115" s="507">
        <v>39480</v>
      </c>
      <c r="I2115" t="s">
        <v>200</v>
      </c>
      <c r="J2115">
        <v>-15</v>
      </c>
      <c r="K2115" t="s">
        <v>8</v>
      </c>
      <c r="M2115" t="s">
        <v>203</v>
      </c>
      <c r="N2115">
        <v>8920075</v>
      </c>
      <c r="O2115" t="s">
        <v>314</v>
      </c>
      <c r="P2115" s="507">
        <v>44796</v>
      </c>
      <c r="Q2115" t="s">
        <v>187</v>
      </c>
      <c r="R2115" s="507">
        <v>42662</v>
      </c>
      <c r="T2115" t="s">
        <v>5765</v>
      </c>
      <c r="U2115">
        <v>964</v>
      </c>
      <c r="X2115">
        <v>9</v>
      </c>
      <c r="Y2115" t="s">
        <v>259</v>
      </c>
      <c r="AC2115" t="s">
        <v>177</v>
      </c>
      <c r="AD2115" t="s">
        <v>10480</v>
      </c>
      <c r="AE2115">
        <v>92700</v>
      </c>
      <c r="AF2115" t="s">
        <v>13415</v>
      </c>
      <c r="AI2115">
        <v>174542965</v>
      </c>
      <c r="AJ2115">
        <v>685932102</v>
      </c>
      <c r="AK2115" t="s">
        <v>6648</v>
      </c>
      <c r="AL2115">
        <v>0</v>
      </c>
      <c r="AM2115">
        <v>0</v>
      </c>
    </row>
    <row r="2116" spans="1:39" customFormat="1" ht="12.75">
      <c r="A2116">
        <v>8531948</v>
      </c>
      <c r="B2116" t="s">
        <v>13416</v>
      </c>
      <c r="C2116" t="s">
        <v>793</v>
      </c>
      <c r="D2116">
        <v>8531948</v>
      </c>
      <c r="E2116" t="s">
        <v>166</v>
      </c>
      <c r="H2116" s="507">
        <v>41932</v>
      </c>
      <c r="I2116" t="s">
        <v>169</v>
      </c>
      <c r="J2116">
        <v>-9</v>
      </c>
      <c r="K2116" t="s">
        <v>8</v>
      </c>
      <c r="M2116" t="s">
        <v>208</v>
      </c>
      <c r="N2116">
        <v>12850016</v>
      </c>
      <c r="O2116" t="s">
        <v>3431</v>
      </c>
      <c r="P2116" s="507">
        <v>44841</v>
      </c>
      <c r="Q2116" t="s">
        <v>187</v>
      </c>
      <c r="R2116" s="507">
        <v>44841</v>
      </c>
      <c r="T2116" t="s">
        <v>5765</v>
      </c>
      <c r="U2116">
        <v>500</v>
      </c>
      <c r="X2116">
        <v>5</v>
      </c>
      <c r="Y2116" t="s">
        <v>259</v>
      </c>
      <c r="AC2116" t="s">
        <v>177</v>
      </c>
      <c r="AD2116" t="s">
        <v>13417</v>
      </c>
      <c r="AE2116">
        <v>85170</v>
      </c>
      <c r="AF2116" t="s">
        <v>13418</v>
      </c>
      <c r="AK2116" t="s">
        <v>13419</v>
      </c>
      <c r="AL2116">
        <v>0</v>
      </c>
      <c r="AM2116">
        <v>0</v>
      </c>
    </row>
    <row r="2117" spans="1:39" customFormat="1" ht="12.75">
      <c r="A2117">
        <v>3518161</v>
      </c>
      <c r="B2117" t="s">
        <v>3145</v>
      </c>
      <c r="C2117" t="s">
        <v>1485</v>
      </c>
      <c r="D2117">
        <v>3518161</v>
      </c>
      <c r="E2117" t="s">
        <v>166</v>
      </c>
      <c r="F2117" t="s">
        <v>166</v>
      </c>
      <c r="H2117" s="507">
        <v>33131</v>
      </c>
      <c r="I2117" t="s">
        <v>167</v>
      </c>
      <c r="J2117">
        <v>-40</v>
      </c>
      <c r="K2117" t="s">
        <v>8</v>
      </c>
      <c r="M2117" t="s">
        <v>178</v>
      </c>
      <c r="N2117">
        <v>3350169</v>
      </c>
      <c r="O2117" t="s">
        <v>7379</v>
      </c>
      <c r="P2117" s="507">
        <v>44760</v>
      </c>
      <c r="Q2117" t="s">
        <v>187</v>
      </c>
      <c r="R2117" s="507">
        <v>37432</v>
      </c>
      <c r="S2117" s="507">
        <v>44579</v>
      </c>
      <c r="T2117" t="s">
        <v>7255</v>
      </c>
      <c r="U2117">
        <v>1171</v>
      </c>
      <c r="X2117">
        <v>11</v>
      </c>
      <c r="Y2117" t="s">
        <v>259</v>
      </c>
      <c r="AC2117" t="s">
        <v>177</v>
      </c>
      <c r="AD2117" t="s">
        <v>10877</v>
      </c>
      <c r="AE2117">
        <v>35480</v>
      </c>
      <c r="AF2117" t="s">
        <v>13420</v>
      </c>
      <c r="AJ2117">
        <v>650149912</v>
      </c>
      <c r="AK2117" t="s">
        <v>5332</v>
      </c>
      <c r="AL2117">
        <v>0</v>
      </c>
      <c r="AM2117">
        <v>0</v>
      </c>
    </row>
    <row r="2118" spans="1:39" customFormat="1" ht="12.75">
      <c r="A2118">
        <v>7734790</v>
      </c>
      <c r="B2118" t="s">
        <v>3543</v>
      </c>
      <c r="C2118" t="s">
        <v>1426</v>
      </c>
      <c r="D2118">
        <v>7734790</v>
      </c>
      <c r="E2118" t="s">
        <v>169</v>
      </c>
      <c r="F2118" t="s">
        <v>169</v>
      </c>
      <c r="H2118" s="507">
        <v>42636</v>
      </c>
      <c r="I2118" t="s">
        <v>169</v>
      </c>
      <c r="J2118">
        <v>-9</v>
      </c>
      <c r="K2118" t="s">
        <v>8</v>
      </c>
      <c r="M2118" t="s">
        <v>206</v>
      </c>
      <c r="N2118">
        <v>8770202</v>
      </c>
      <c r="O2118" t="s">
        <v>520</v>
      </c>
      <c r="P2118" s="507">
        <v>44817</v>
      </c>
      <c r="Q2118" t="s">
        <v>187</v>
      </c>
      <c r="R2118" s="507">
        <v>44482</v>
      </c>
      <c r="T2118" t="s">
        <v>5765</v>
      </c>
      <c r="U2118">
        <v>500</v>
      </c>
      <c r="X2118">
        <v>5</v>
      </c>
      <c r="Y2118" t="s">
        <v>259</v>
      </c>
      <c r="AC2118" t="s">
        <v>177</v>
      </c>
      <c r="AD2118" t="s">
        <v>13421</v>
      </c>
      <c r="AE2118">
        <v>77860</v>
      </c>
      <c r="AF2118" t="s">
        <v>13422</v>
      </c>
      <c r="AJ2118">
        <v>689976663</v>
      </c>
      <c r="AK2118" t="s">
        <v>7713</v>
      </c>
      <c r="AL2118">
        <v>0</v>
      </c>
      <c r="AM2118">
        <v>0</v>
      </c>
    </row>
    <row r="2119" spans="1:39" customFormat="1" ht="12.75">
      <c r="A2119">
        <v>9251405</v>
      </c>
      <c r="B2119" t="s">
        <v>3309</v>
      </c>
      <c r="C2119" t="s">
        <v>521</v>
      </c>
      <c r="D2119">
        <v>9251405</v>
      </c>
      <c r="E2119" t="s">
        <v>166</v>
      </c>
      <c r="F2119" t="s">
        <v>166</v>
      </c>
      <c r="H2119" s="507">
        <v>40191</v>
      </c>
      <c r="I2119" t="s">
        <v>254</v>
      </c>
      <c r="J2119">
        <v>-13</v>
      </c>
      <c r="K2119" t="s">
        <v>168</v>
      </c>
      <c r="M2119" t="s">
        <v>203</v>
      </c>
      <c r="N2119">
        <v>8920111</v>
      </c>
      <c r="O2119" t="s">
        <v>544</v>
      </c>
      <c r="P2119" s="507">
        <v>44747</v>
      </c>
      <c r="Q2119" t="s">
        <v>187</v>
      </c>
      <c r="R2119" s="507">
        <v>42998</v>
      </c>
      <c r="T2119" t="s">
        <v>5765</v>
      </c>
      <c r="U2119">
        <v>865</v>
      </c>
      <c r="X2119">
        <v>8</v>
      </c>
      <c r="Y2119" t="s">
        <v>259</v>
      </c>
      <c r="AC2119" t="s">
        <v>177</v>
      </c>
      <c r="AD2119" t="s">
        <v>10294</v>
      </c>
      <c r="AE2119">
        <v>92140</v>
      </c>
      <c r="AF2119" t="s">
        <v>13423</v>
      </c>
      <c r="AH2119" t="s">
        <v>13424</v>
      </c>
      <c r="AI2119">
        <v>146441235</v>
      </c>
      <c r="AJ2119">
        <v>663686107</v>
      </c>
      <c r="AK2119" t="s">
        <v>4312</v>
      </c>
      <c r="AL2119">
        <v>0</v>
      </c>
      <c r="AM2119">
        <v>0</v>
      </c>
    </row>
    <row r="2120" spans="1:39" customFormat="1" ht="12.75">
      <c r="A2120">
        <v>935348</v>
      </c>
      <c r="B2120" t="s">
        <v>1465</v>
      </c>
      <c r="C2120" t="s">
        <v>1466</v>
      </c>
      <c r="D2120">
        <v>935348</v>
      </c>
      <c r="E2120" t="s">
        <v>166</v>
      </c>
      <c r="F2120" t="s">
        <v>166</v>
      </c>
      <c r="H2120" s="507">
        <v>29593</v>
      </c>
      <c r="I2120" t="s">
        <v>192</v>
      </c>
      <c r="J2120">
        <v>-50</v>
      </c>
      <c r="K2120" t="s">
        <v>168</v>
      </c>
      <c r="M2120" t="s">
        <v>170</v>
      </c>
      <c r="N2120">
        <v>8930610</v>
      </c>
      <c r="O2120" t="s">
        <v>3790</v>
      </c>
      <c r="P2120" s="507">
        <v>44774</v>
      </c>
      <c r="Q2120" t="s">
        <v>187</v>
      </c>
      <c r="R2120" s="507">
        <v>37432</v>
      </c>
      <c r="S2120" s="507">
        <v>43710</v>
      </c>
      <c r="T2120" t="s">
        <v>7255</v>
      </c>
      <c r="U2120">
        <v>1983</v>
      </c>
      <c r="X2120">
        <v>19</v>
      </c>
      <c r="Y2120" t="s">
        <v>259</v>
      </c>
      <c r="AC2120" t="s">
        <v>177</v>
      </c>
      <c r="AD2120" t="s">
        <v>13425</v>
      </c>
      <c r="AE2120">
        <v>93140</v>
      </c>
      <c r="AF2120" t="s">
        <v>13426</v>
      </c>
      <c r="AI2120">
        <v>669679066</v>
      </c>
      <c r="AJ2120">
        <v>669679066</v>
      </c>
      <c r="AK2120" t="s">
        <v>4313</v>
      </c>
      <c r="AL2120">
        <v>0</v>
      </c>
      <c r="AM2120">
        <v>0</v>
      </c>
    </row>
    <row r="2121" spans="1:39" customFormat="1" ht="12.75">
      <c r="A2121">
        <v>7735960</v>
      </c>
      <c r="B2121" t="s">
        <v>7714</v>
      </c>
      <c r="C2121" t="s">
        <v>2842</v>
      </c>
      <c r="D2121">
        <v>7735960</v>
      </c>
      <c r="E2121" t="s">
        <v>169</v>
      </c>
      <c r="H2121" s="507">
        <v>42612</v>
      </c>
      <c r="I2121" t="s">
        <v>169</v>
      </c>
      <c r="J2121">
        <v>-9</v>
      </c>
      <c r="K2121" t="s">
        <v>8</v>
      </c>
      <c r="M2121" t="s">
        <v>206</v>
      </c>
      <c r="N2121">
        <v>8771184</v>
      </c>
      <c r="O2121" t="s">
        <v>285</v>
      </c>
      <c r="P2121" s="507">
        <v>44833</v>
      </c>
      <c r="Q2121" t="s">
        <v>187</v>
      </c>
      <c r="R2121" s="507">
        <v>44833</v>
      </c>
      <c r="T2121" t="s">
        <v>5765</v>
      </c>
      <c r="U2121">
        <v>500</v>
      </c>
      <c r="X2121">
        <v>5</v>
      </c>
      <c r="Y2121" t="s">
        <v>259</v>
      </c>
      <c r="AC2121" t="s">
        <v>177</v>
      </c>
      <c r="AD2121" t="s">
        <v>11184</v>
      </c>
      <c r="AE2121">
        <v>77185</v>
      </c>
      <c r="AF2121" t="s">
        <v>13427</v>
      </c>
      <c r="AK2121" t="s">
        <v>7715</v>
      </c>
      <c r="AL2121">
        <v>0</v>
      </c>
      <c r="AM2121">
        <v>0</v>
      </c>
    </row>
    <row r="2122" spans="1:39" customFormat="1" ht="12.75">
      <c r="A2122">
        <v>7527819</v>
      </c>
      <c r="B2122" t="s">
        <v>7716</v>
      </c>
      <c r="C2122" t="s">
        <v>1087</v>
      </c>
      <c r="D2122">
        <v>7527819</v>
      </c>
      <c r="E2122" t="s">
        <v>169</v>
      </c>
      <c r="H2122" s="507">
        <v>42604</v>
      </c>
      <c r="I2122" t="s">
        <v>169</v>
      </c>
      <c r="J2122">
        <v>-9</v>
      </c>
      <c r="K2122" t="s">
        <v>8</v>
      </c>
      <c r="M2122" t="s">
        <v>263</v>
      </c>
      <c r="N2122">
        <v>8751163</v>
      </c>
      <c r="O2122" t="s">
        <v>264</v>
      </c>
      <c r="P2122" s="507">
        <v>44755</v>
      </c>
      <c r="Q2122" t="s">
        <v>187</v>
      </c>
      <c r="R2122" s="507">
        <v>44755</v>
      </c>
      <c r="T2122" t="s">
        <v>5765</v>
      </c>
      <c r="U2122">
        <v>500</v>
      </c>
      <c r="X2122">
        <v>5</v>
      </c>
      <c r="Y2122" t="s">
        <v>259</v>
      </c>
      <c r="AC2122" t="s">
        <v>177</v>
      </c>
      <c r="AD2122" t="s">
        <v>9793</v>
      </c>
      <c r="AE2122">
        <v>75013</v>
      </c>
      <c r="AF2122" t="s">
        <v>13428</v>
      </c>
      <c r="AJ2122">
        <v>680540942</v>
      </c>
      <c r="AK2122" t="s">
        <v>7717</v>
      </c>
      <c r="AL2122">
        <v>0</v>
      </c>
      <c r="AM2122">
        <v>0</v>
      </c>
    </row>
    <row r="2123" spans="1:39" customFormat="1" ht="12.75">
      <c r="A2123">
        <v>7527385</v>
      </c>
      <c r="B2123" t="s">
        <v>7716</v>
      </c>
      <c r="C2123" t="s">
        <v>502</v>
      </c>
      <c r="D2123">
        <v>7527385</v>
      </c>
      <c r="E2123" t="s">
        <v>169</v>
      </c>
      <c r="F2123" t="s">
        <v>7</v>
      </c>
      <c r="H2123" s="507">
        <v>41858</v>
      </c>
      <c r="I2123" t="s">
        <v>169</v>
      </c>
      <c r="J2123">
        <v>-9</v>
      </c>
      <c r="K2123" t="s">
        <v>8</v>
      </c>
      <c r="M2123" t="s">
        <v>263</v>
      </c>
      <c r="N2123">
        <v>8751163</v>
      </c>
      <c r="O2123" t="s">
        <v>264</v>
      </c>
      <c r="P2123" s="507">
        <v>44757</v>
      </c>
      <c r="Q2123" t="s">
        <v>187</v>
      </c>
      <c r="R2123" s="507">
        <v>44515</v>
      </c>
      <c r="T2123" t="s">
        <v>5765</v>
      </c>
      <c r="U2123">
        <v>500</v>
      </c>
      <c r="X2123">
        <v>5</v>
      </c>
      <c r="Y2123" t="s">
        <v>259</v>
      </c>
      <c r="AC2123" t="s">
        <v>177</v>
      </c>
      <c r="AD2123" t="s">
        <v>9793</v>
      </c>
      <c r="AE2123">
        <v>75013</v>
      </c>
      <c r="AF2123" t="s">
        <v>13428</v>
      </c>
      <c r="AJ2123">
        <v>680540942</v>
      </c>
      <c r="AK2123" t="s">
        <v>7717</v>
      </c>
      <c r="AL2123">
        <v>0</v>
      </c>
      <c r="AM2123">
        <v>0</v>
      </c>
    </row>
    <row r="2124" spans="1:39" customFormat="1" ht="12.75">
      <c r="A2124">
        <v>9153017</v>
      </c>
      <c r="B2124" t="s">
        <v>8865</v>
      </c>
      <c r="C2124" t="s">
        <v>588</v>
      </c>
      <c r="D2124">
        <v>9153017</v>
      </c>
      <c r="E2124" t="s">
        <v>169</v>
      </c>
      <c r="H2124" s="507">
        <v>41381</v>
      </c>
      <c r="I2124" t="s">
        <v>251</v>
      </c>
      <c r="J2124">
        <v>-10</v>
      </c>
      <c r="K2124" t="s">
        <v>8</v>
      </c>
      <c r="M2124" t="s">
        <v>275</v>
      </c>
      <c r="N2124">
        <v>8911430</v>
      </c>
      <c r="O2124" t="s">
        <v>345</v>
      </c>
      <c r="P2124" s="507">
        <v>44816</v>
      </c>
      <c r="Q2124" t="s">
        <v>187</v>
      </c>
      <c r="R2124" s="507">
        <v>44816</v>
      </c>
      <c r="T2124" t="s">
        <v>5765</v>
      </c>
      <c r="U2124">
        <v>500</v>
      </c>
      <c r="X2124">
        <v>5</v>
      </c>
      <c r="Y2124" t="s">
        <v>259</v>
      </c>
      <c r="AC2124" t="s">
        <v>177</v>
      </c>
      <c r="AD2124" t="s">
        <v>11242</v>
      </c>
      <c r="AE2124">
        <v>91510</v>
      </c>
      <c r="AF2124" t="s">
        <v>13429</v>
      </c>
      <c r="AJ2124">
        <v>602503726</v>
      </c>
      <c r="AK2124" t="s">
        <v>8866</v>
      </c>
      <c r="AL2124">
        <v>0</v>
      </c>
      <c r="AM2124">
        <v>0</v>
      </c>
    </row>
    <row r="2125" spans="1:39" customFormat="1" ht="12.75">
      <c r="A2125">
        <v>5313419</v>
      </c>
      <c r="B2125" t="s">
        <v>2544</v>
      </c>
      <c r="C2125" t="s">
        <v>1287</v>
      </c>
      <c r="D2125">
        <v>5313419</v>
      </c>
      <c r="E2125" t="s">
        <v>166</v>
      </c>
      <c r="F2125" t="s">
        <v>166</v>
      </c>
      <c r="H2125" s="507">
        <v>32269</v>
      </c>
      <c r="I2125" t="s">
        <v>167</v>
      </c>
      <c r="J2125">
        <v>-40</v>
      </c>
      <c r="K2125" t="s">
        <v>8</v>
      </c>
      <c r="M2125" t="s">
        <v>228</v>
      </c>
      <c r="N2125">
        <v>12440058</v>
      </c>
      <c r="O2125" t="s">
        <v>2154</v>
      </c>
      <c r="P2125" s="507">
        <v>44813</v>
      </c>
      <c r="Q2125" t="s">
        <v>187</v>
      </c>
      <c r="R2125" s="507">
        <v>37432</v>
      </c>
      <c r="S2125" s="507">
        <v>44459</v>
      </c>
      <c r="T2125" t="s">
        <v>7255</v>
      </c>
      <c r="U2125">
        <v>1420</v>
      </c>
      <c r="X2125">
        <v>14</v>
      </c>
      <c r="Y2125" t="s">
        <v>259</v>
      </c>
      <c r="AC2125" t="s">
        <v>177</v>
      </c>
      <c r="AD2125" t="s">
        <v>12028</v>
      </c>
      <c r="AE2125">
        <v>44310</v>
      </c>
      <c r="AF2125" t="s">
        <v>13430</v>
      </c>
      <c r="AI2125">
        <v>243007041</v>
      </c>
      <c r="AJ2125">
        <v>617341216</v>
      </c>
      <c r="AK2125" t="s">
        <v>4984</v>
      </c>
      <c r="AL2125">
        <v>0</v>
      </c>
      <c r="AM2125">
        <v>0</v>
      </c>
    </row>
    <row r="2126" spans="1:39" customFormat="1" ht="12.75">
      <c r="A2126">
        <v>56781</v>
      </c>
      <c r="B2126" t="s">
        <v>3146</v>
      </c>
      <c r="C2126" t="s">
        <v>1009</v>
      </c>
      <c r="D2126">
        <v>56781</v>
      </c>
      <c r="E2126" t="s">
        <v>169</v>
      </c>
      <c r="F2126" t="s">
        <v>166</v>
      </c>
      <c r="H2126" s="507">
        <v>26361</v>
      </c>
      <c r="I2126" t="s">
        <v>367</v>
      </c>
      <c r="J2126">
        <v>-60</v>
      </c>
      <c r="K2126" t="s">
        <v>8</v>
      </c>
      <c r="M2126" t="s">
        <v>217</v>
      </c>
      <c r="N2126">
        <v>3560034</v>
      </c>
      <c r="O2126" t="s">
        <v>3102</v>
      </c>
      <c r="P2126" s="507">
        <v>44832</v>
      </c>
      <c r="Q2126" t="s">
        <v>187</v>
      </c>
      <c r="R2126" s="507">
        <v>37432</v>
      </c>
      <c r="S2126" s="507">
        <v>44805</v>
      </c>
      <c r="T2126" t="s">
        <v>181</v>
      </c>
      <c r="U2126">
        <v>1399</v>
      </c>
      <c r="X2126">
        <v>13</v>
      </c>
      <c r="Y2126" t="s">
        <v>259</v>
      </c>
      <c r="AC2126" t="s">
        <v>177</v>
      </c>
      <c r="AD2126" t="s">
        <v>13431</v>
      </c>
      <c r="AE2126">
        <v>56400</v>
      </c>
      <c r="AF2126" t="s">
        <v>13432</v>
      </c>
      <c r="AH2126" t="s">
        <v>13433</v>
      </c>
      <c r="AI2126">
        <v>297215113</v>
      </c>
      <c r="AJ2126">
        <v>677177470</v>
      </c>
      <c r="AK2126" t="s">
        <v>5333</v>
      </c>
      <c r="AL2126">
        <v>0</v>
      </c>
      <c r="AM2126">
        <v>0</v>
      </c>
    </row>
    <row r="2127" spans="1:39" customFormat="1" ht="12.75">
      <c r="A2127">
        <v>9318967</v>
      </c>
      <c r="B2127" t="s">
        <v>1468</v>
      </c>
      <c r="C2127" t="s">
        <v>1469</v>
      </c>
      <c r="D2127">
        <v>9318967</v>
      </c>
      <c r="E2127" t="s">
        <v>166</v>
      </c>
      <c r="F2127" t="s">
        <v>166</v>
      </c>
      <c r="H2127" s="507">
        <v>39386</v>
      </c>
      <c r="I2127" t="s">
        <v>227</v>
      </c>
      <c r="J2127">
        <v>-16</v>
      </c>
      <c r="K2127" t="s">
        <v>8</v>
      </c>
      <c r="M2127" t="s">
        <v>170</v>
      </c>
      <c r="N2127">
        <v>8931011</v>
      </c>
      <c r="O2127" t="s">
        <v>664</v>
      </c>
      <c r="P2127" s="507">
        <v>44818</v>
      </c>
      <c r="Q2127" t="s">
        <v>187</v>
      </c>
      <c r="R2127" s="507">
        <v>41550</v>
      </c>
      <c r="S2127" s="507">
        <v>44817</v>
      </c>
      <c r="T2127" t="s">
        <v>181</v>
      </c>
      <c r="U2127">
        <v>1109</v>
      </c>
      <c r="X2127">
        <v>11</v>
      </c>
      <c r="Y2127" t="s">
        <v>259</v>
      </c>
      <c r="AC2127" t="s">
        <v>177</v>
      </c>
      <c r="AD2127" t="s">
        <v>13434</v>
      </c>
      <c r="AE2127">
        <v>93300</v>
      </c>
      <c r="AF2127" t="s">
        <v>13435</v>
      </c>
      <c r="AI2127">
        <v>148116560</v>
      </c>
      <c r="AJ2127">
        <v>601356893</v>
      </c>
      <c r="AK2127" t="s">
        <v>4314</v>
      </c>
      <c r="AL2127">
        <v>0</v>
      </c>
      <c r="AM2127">
        <v>0</v>
      </c>
    </row>
    <row r="2128" spans="1:39" customFormat="1" ht="12.75">
      <c r="A2128">
        <v>9317804</v>
      </c>
      <c r="B2128" t="s">
        <v>1468</v>
      </c>
      <c r="C2128" t="s">
        <v>1470</v>
      </c>
      <c r="D2128">
        <v>9317804</v>
      </c>
      <c r="E2128" t="s">
        <v>166</v>
      </c>
      <c r="F2128" t="s">
        <v>166</v>
      </c>
      <c r="H2128" s="507">
        <v>37872</v>
      </c>
      <c r="I2128" t="s">
        <v>167</v>
      </c>
      <c r="J2128">
        <v>-40</v>
      </c>
      <c r="K2128" t="s">
        <v>8</v>
      </c>
      <c r="M2128" t="s">
        <v>170</v>
      </c>
      <c r="N2128">
        <v>8931011</v>
      </c>
      <c r="O2128" t="s">
        <v>664</v>
      </c>
      <c r="P2128" s="507">
        <v>44818</v>
      </c>
      <c r="Q2128" t="s">
        <v>187</v>
      </c>
      <c r="R2128" s="507">
        <v>40871</v>
      </c>
      <c r="S2128" s="507">
        <v>44817</v>
      </c>
      <c r="T2128" t="s">
        <v>181</v>
      </c>
      <c r="U2128">
        <v>1499</v>
      </c>
      <c r="X2128">
        <v>14</v>
      </c>
      <c r="Y2128" t="s">
        <v>259</v>
      </c>
      <c r="AC2128" t="s">
        <v>177</v>
      </c>
      <c r="AD2128" t="s">
        <v>13434</v>
      </c>
      <c r="AE2128">
        <v>93300</v>
      </c>
      <c r="AF2128" t="s">
        <v>13435</v>
      </c>
      <c r="AI2128">
        <v>143528530</v>
      </c>
      <c r="AJ2128">
        <v>622720041</v>
      </c>
      <c r="AK2128" t="s">
        <v>7718</v>
      </c>
      <c r="AL2128">
        <v>0</v>
      </c>
      <c r="AM2128">
        <v>0</v>
      </c>
    </row>
    <row r="2129" spans="1:39" customFormat="1" ht="12.75">
      <c r="A2129">
        <v>4459998</v>
      </c>
      <c r="B2129" t="s">
        <v>3673</v>
      </c>
      <c r="C2129" t="s">
        <v>495</v>
      </c>
      <c r="D2129">
        <v>4459998</v>
      </c>
      <c r="E2129" t="s">
        <v>169</v>
      </c>
      <c r="F2129" t="s">
        <v>169</v>
      </c>
      <c r="H2129" s="507">
        <v>42083</v>
      </c>
      <c r="I2129" t="s">
        <v>169</v>
      </c>
      <c r="J2129">
        <v>-9</v>
      </c>
      <c r="K2129" t="s">
        <v>8</v>
      </c>
      <c r="M2129" t="s">
        <v>228</v>
      </c>
      <c r="N2129">
        <v>12440195</v>
      </c>
      <c r="O2129" t="s">
        <v>2265</v>
      </c>
      <c r="P2129" s="507">
        <v>44810</v>
      </c>
      <c r="Q2129" t="s">
        <v>187</v>
      </c>
      <c r="R2129" s="507">
        <v>43762</v>
      </c>
      <c r="T2129" t="s">
        <v>5765</v>
      </c>
      <c r="U2129">
        <v>500</v>
      </c>
      <c r="X2129">
        <v>5</v>
      </c>
      <c r="Y2129" t="s">
        <v>259</v>
      </c>
      <c r="AC2129" t="s">
        <v>177</v>
      </c>
      <c r="AD2129" t="s">
        <v>13436</v>
      </c>
      <c r="AE2129">
        <v>44350</v>
      </c>
      <c r="AF2129" t="s">
        <v>13437</v>
      </c>
      <c r="AJ2129">
        <v>630092908</v>
      </c>
      <c r="AK2129" t="s">
        <v>4985</v>
      </c>
      <c r="AL2129">
        <v>0</v>
      </c>
      <c r="AM2129">
        <v>0</v>
      </c>
    </row>
    <row r="2130" spans="1:39" customFormat="1" ht="12.75">
      <c r="A2130">
        <v>7736181</v>
      </c>
      <c r="B2130" t="s">
        <v>13438</v>
      </c>
      <c r="C2130" t="s">
        <v>969</v>
      </c>
      <c r="D2130">
        <v>7736181</v>
      </c>
      <c r="E2130" t="s">
        <v>169</v>
      </c>
      <c r="H2130" s="507">
        <v>42144</v>
      </c>
      <c r="I2130" t="s">
        <v>169</v>
      </c>
      <c r="J2130">
        <v>-9</v>
      </c>
      <c r="K2130" t="s">
        <v>8</v>
      </c>
      <c r="M2130" t="s">
        <v>206</v>
      </c>
      <c r="N2130">
        <v>8770166</v>
      </c>
      <c r="O2130" t="s">
        <v>7330</v>
      </c>
      <c r="P2130" s="507">
        <v>44847</v>
      </c>
      <c r="Q2130" t="s">
        <v>187</v>
      </c>
      <c r="R2130" s="507">
        <v>44847</v>
      </c>
      <c r="T2130" t="s">
        <v>5765</v>
      </c>
      <c r="U2130">
        <v>500</v>
      </c>
      <c r="X2130">
        <v>5</v>
      </c>
      <c r="Y2130" t="s">
        <v>259</v>
      </c>
      <c r="AC2130" t="s">
        <v>177</v>
      </c>
      <c r="AD2130" t="s">
        <v>10989</v>
      </c>
      <c r="AE2130">
        <v>77400</v>
      </c>
      <c r="AF2130" t="s">
        <v>13439</v>
      </c>
      <c r="AJ2130" t="s">
        <v>13440</v>
      </c>
      <c r="AK2130" t="s">
        <v>13441</v>
      </c>
      <c r="AL2130">
        <v>0</v>
      </c>
      <c r="AM2130">
        <v>0</v>
      </c>
    </row>
    <row r="2131" spans="1:39" customFormat="1" ht="12.75">
      <c r="A2131">
        <v>4935909</v>
      </c>
      <c r="B2131" t="s">
        <v>2546</v>
      </c>
      <c r="C2131" t="s">
        <v>341</v>
      </c>
      <c r="D2131">
        <v>4935909</v>
      </c>
      <c r="E2131" t="s">
        <v>166</v>
      </c>
      <c r="F2131" t="s">
        <v>166</v>
      </c>
      <c r="H2131" s="507">
        <v>39570</v>
      </c>
      <c r="I2131" t="s">
        <v>200</v>
      </c>
      <c r="J2131">
        <v>-15</v>
      </c>
      <c r="K2131" t="s">
        <v>168</v>
      </c>
      <c r="M2131" t="s">
        <v>236</v>
      </c>
      <c r="N2131">
        <v>12490066</v>
      </c>
      <c r="O2131" t="s">
        <v>2150</v>
      </c>
      <c r="P2131" s="507">
        <v>44810</v>
      </c>
      <c r="Q2131" t="s">
        <v>187</v>
      </c>
      <c r="R2131" s="507">
        <v>42232</v>
      </c>
      <c r="T2131" t="s">
        <v>5765</v>
      </c>
      <c r="U2131">
        <v>1101</v>
      </c>
      <c r="X2131">
        <v>11</v>
      </c>
      <c r="Y2131" t="s">
        <v>259</v>
      </c>
      <c r="AC2131" t="s">
        <v>177</v>
      </c>
      <c r="AD2131" t="s">
        <v>6271</v>
      </c>
      <c r="AE2131">
        <v>49230</v>
      </c>
      <c r="AF2131" t="s">
        <v>13442</v>
      </c>
      <c r="AI2131">
        <v>241493748</v>
      </c>
      <c r="AJ2131">
        <v>660350645</v>
      </c>
      <c r="AK2131" t="s">
        <v>4986</v>
      </c>
      <c r="AL2131">
        <v>0</v>
      </c>
      <c r="AM2131">
        <v>0</v>
      </c>
    </row>
    <row r="2132" spans="1:39" customFormat="1" ht="12.75">
      <c r="A2132">
        <v>7225329</v>
      </c>
      <c r="B2132" t="s">
        <v>6403</v>
      </c>
      <c r="C2132" t="s">
        <v>1082</v>
      </c>
      <c r="D2132">
        <v>7225329</v>
      </c>
      <c r="E2132" t="s">
        <v>169</v>
      </c>
      <c r="F2132" t="s">
        <v>169</v>
      </c>
      <c r="H2132" s="507">
        <v>41232</v>
      </c>
      <c r="I2132" t="s">
        <v>245</v>
      </c>
      <c r="J2132">
        <v>-11</v>
      </c>
      <c r="K2132" t="s">
        <v>168</v>
      </c>
      <c r="M2132" t="s">
        <v>2152</v>
      </c>
      <c r="N2132">
        <v>12720027</v>
      </c>
      <c r="O2132" t="s">
        <v>2240</v>
      </c>
      <c r="P2132" s="507">
        <v>44846</v>
      </c>
      <c r="Q2132" t="s">
        <v>187</v>
      </c>
      <c r="R2132" s="507">
        <v>44462</v>
      </c>
      <c r="T2132" t="s">
        <v>5765</v>
      </c>
      <c r="U2132">
        <v>502</v>
      </c>
      <c r="X2132">
        <v>5</v>
      </c>
      <c r="Y2132" t="s">
        <v>259</v>
      </c>
      <c r="AC2132" t="s">
        <v>177</v>
      </c>
      <c r="AD2132" t="s">
        <v>13443</v>
      </c>
      <c r="AE2132">
        <v>72250</v>
      </c>
      <c r="AF2132" t="s">
        <v>13444</v>
      </c>
      <c r="AJ2132">
        <v>789385703</v>
      </c>
      <c r="AK2132" t="s">
        <v>7165</v>
      </c>
      <c r="AL2132">
        <v>0</v>
      </c>
      <c r="AM2132">
        <v>0</v>
      </c>
    </row>
    <row r="2133" spans="1:39" customFormat="1" ht="12.75">
      <c r="A2133">
        <v>9322448</v>
      </c>
      <c r="B2133" t="s">
        <v>3614</v>
      </c>
      <c r="C2133" t="s">
        <v>310</v>
      </c>
      <c r="D2133">
        <v>9322448</v>
      </c>
      <c r="E2133" t="s">
        <v>166</v>
      </c>
      <c r="F2133" t="s">
        <v>166</v>
      </c>
      <c r="H2133" s="507">
        <v>34415</v>
      </c>
      <c r="I2133" t="s">
        <v>167</v>
      </c>
      <c r="J2133">
        <v>-40</v>
      </c>
      <c r="K2133" t="s">
        <v>8</v>
      </c>
      <c r="M2133" t="s">
        <v>170</v>
      </c>
      <c r="N2133">
        <v>8930610</v>
      </c>
      <c r="O2133" t="s">
        <v>3790</v>
      </c>
      <c r="P2133" s="507">
        <v>44808</v>
      </c>
      <c r="Q2133" t="s">
        <v>187</v>
      </c>
      <c r="R2133" s="507">
        <v>43615</v>
      </c>
      <c r="S2133" s="507">
        <v>43738</v>
      </c>
      <c r="T2133" t="s">
        <v>7255</v>
      </c>
      <c r="U2133">
        <v>1497</v>
      </c>
      <c r="X2133">
        <v>14</v>
      </c>
      <c r="Y2133" t="s">
        <v>259</v>
      </c>
      <c r="AB2133" s="507">
        <v>43647</v>
      </c>
      <c r="AC2133" t="s">
        <v>174</v>
      </c>
      <c r="AD2133" t="s">
        <v>9736</v>
      </c>
      <c r="AE2133">
        <v>93160</v>
      </c>
      <c r="AF2133" t="s">
        <v>13445</v>
      </c>
      <c r="AK2133" t="s">
        <v>4315</v>
      </c>
      <c r="AL2133">
        <v>0</v>
      </c>
      <c r="AM2133">
        <v>0</v>
      </c>
    </row>
    <row r="2134" spans="1:39" customFormat="1" ht="12.75">
      <c r="A2134">
        <v>567614</v>
      </c>
      <c r="B2134" t="s">
        <v>2547</v>
      </c>
      <c r="C2134" t="s">
        <v>183</v>
      </c>
      <c r="D2134">
        <v>567614</v>
      </c>
      <c r="E2134" t="s">
        <v>166</v>
      </c>
      <c r="F2134" t="s">
        <v>166</v>
      </c>
      <c r="H2134" s="507">
        <v>31665</v>
      </c>
      <c r="I2134" t="s">
        <v>167</v>
      </c>
      <c r="J2134">
        <v>-40</v>
      </c>
      <c r="K2134" t="s">
        <v>168</v>
      </c>
      <c r="M2134" t="s">
        <v>217</v>
      </c>
      <c r="N2134">
        <v>3560059</v>
      </c>
      <c r="O2134" t="s">
        <v>3037</v>
      </c>
      <c r="P2134" s="507">
        <v>44839</v>
      </c>
      <c r="Q2134" t="s">
        <v>187</v>
      </c>
      <c r="R2134" s="507">
        <v>37432</v>
      </c>
      <c r="S2134" s="507">
        <v>44837</v>
      </c>
      <c r="T2134" t="s">
        <v>181</v>
      </c>
      <c r="U2134">
        <v>1878</v>
      </c>
      <c r="X2134">
        <v>18</v>
      </c>
      <c r="Y2134" t="s">
        <v>259</v>
      </c>
      <c r="AC2134" t="s">
        <v>177</v>
      </c>
      <c r="AD2134" t="s">
        <v>13230</v>
      </c>
      <c r="AE2134">
        <v>56600</v>
      </c>
      <c r="AF2134" t="s">
        <v>13446</v>
      </c>
      <c r="AI2134">
        <v>297812524</v>
      </c>
      <c r="AJ2134">
        <v>629718571</v>
      </c>
      <c r="AK2134" t="s">
        <v>5334</v>
      </c>
      <c r="AL2134">
        <v>0</v>
      </c>
      <c r="AM2134">
        <v>0</v>
      </c>
    </row>
    <row r="2135" spans="1:39" customFormat="1" ht="12.75">
      <c r="A2135">
        <v>9258310</v>
      </c>
      <c r="B2135" t="s">
        <v>8867</v>
      </c>
      <c r="C2135" t="s">
        <v>500</v>
      </c>
      <c r="D2135">
        <v>9258310</v>
      </c>
      <c r="E2135" t="s">
        <v>169</v>
      </c>
      <c r="H2135" s="507">
        <v>41067</v>
      </c>
      <c r="I2135" t="s">
        <v>245</v>
      </c>
      <c r="J2135">
        <v>-11</v>
      </c>
      <c r="K2135" t="s">
        <v>8</v>
      </c>
      <c r="M2135" t="s">
        <v>203</v>
      </c>
      <c r="N2135">
        <v>8921182</v>
      </c>
      <c r="O2135" t="s">
        <v>3396</v>
      </c>
      <c r="P2135" s="507">
        <v>44809</v>
      </c>
      <c r="Q2135" t="s">
        <v>187</v>
      </c>
      <c r="R2135" s="507">
        <v>44809</v>
      </c>
      <c r="S2135" s="507">
        <v>44734</v>
      </c>
      <c r="T2135" t="s">
        <v>181</v>
      </c>
      <c r="U2135">
        <v>500</v>
      </c>
      <c r="X2135">
        <v>5</v>
      </c>
      <c r="Y2135" t="s">
        <v>259</v>
      </c>
      <c r="AC2135" t="s">
        <v>177</v>
      </c>
      <c r="AD2135" t="s">
        <v>13447</v>
      </c>
      <c r="AE2135">
        <v>92120</v>
      </c>
      <c r="AF2135" t="s">
        <v>13448</v>
      </c>
      <c r="AJ2135">
        <f>33-6-9-8-87-1</f>
        <v>-78</v>
      </c>
      <c r="AK2135" t="s">
        <v>8868</v>
      </c>
      <c r="AL2135">
        <v>0</v>
      </c>
      <c r="AM2135">
        <v>0</v>
      </c>
    </row>
    <row r="2136" spans="1:39" customFormat="1" ht="12.75">
      <c r="A2136">
        <v>7525119</v>
      </c>
      <c r="B2136" t="s">
        <v>3310</v>
      </c>
      <c r="C2136" t="s">
        <v>668</v>
      </c>
      <c r="D2136">
        <v>7525119</v>
      </c>
      <c r="E2136" t="s">
        <v>166</v>
      </c>
      <c r="F2136" t="s">
        <v>166</v>
      </c>
      <c r="H2136" s="507">
        <v>40145</v>
      </c>
      <c r="I2136" t="s">
        <v>340</v>
      </c>
      <c r="J2136">
        <v>-14</v>
      </c>
      <c r="K2136" t="s">
        <v>168</v>
      </c>
      <c r="M2136" t="s">
        <v>263</v>
      </c>
      <c r="N2136">
        <v>8751163</v>
      </c>
      <c r="O2136" t="s">
        <v>264</v>
      </c>
      <c r="P2136" s="507">
        <v>44771</v>
      </c>
      <c r="Q2136" t="s">
        <v>187</v>
      </c>
      <c r="R2136" s="507">
        <v>43481</v>
      </c>
      <c r="T2136" t="s">
        <v>5765</v>
      </c>
      <c r="U2136">
        <v>1490</v>
      </c>
      <c r="X2136">
        <v>14</v>
      </c>
      <c r="Y2136" t="s">
        <v>259</v>
      </c>
      <c r="AC2136" t="s">
        <v>177</v>
      </c>
      <c r="AD2136" t="s">
        <v>9829</v>
      </c>
      <c r="AE2136">
        <v>75013</v>
      </c>
      <c r="AF2136" t="s">
        <v>13449</v>
      </c>
      <c r="AJ2136">
        <v>667344515</v>
      </c>
      <c r="AK2136" t="s">
        <v>7720</v>
      </c>
      <c r="AL2136">
        <v>0</v>
      </c>
      <c r="AM2136">
        <v>0</v>
      </c>
    </row>
    <row r="2137" spans="1:39" customFormat="1" ht="12.75">
      <c r="A2137">
        <v>7528110</v>
      </c>
      <c r="B2137" t="s">
        <v>6649</v>
      </c>
      <c r="C2137" t="s">
        <v>1126</v>
      </c>
      <c r="D2137">
        <v>7528110</v>
      </c>
      <c r="E2137" t="s">
        <v>169</v>
      </c>
      <c r="H2137" s="507">
        <v>42659</v>
      </c>
      <c r="I2137" t="s">
        <v>169</v>
      </c>
      <c r="J2137">
        <v>-9</v>
      </c>
      <c r="K2137" t="s">
        <v>8</v>
      </c>
      <c r="M2137" t="s">
        <v>263</v>
      </c>
      <c r="N2137">
        <v>8751163</v>
      </c>
      <c r="O2137" t="s">
        <v>264</v>
      </c>
      <c r="P2137" s="507">
        <v>44820</v>
      </c>
      <c r="Q2137" t="s">
        <v>187</v>
      </c>
      <c r="R2137" s="507">
        <v>44820</v>
      </c>
      <c r="T2137" t="s">
        <v>5765</v>
      </c>
      <c r="U2137">
        <v>500</v>
      </c>
      <c r="X2137">
        <v>5</v>
      </c>
      <c r="Y2137" t="s">
        <v>259</v>
      </c>
      <c r="AC2137" t="s">
        <v>177</v>
      </c>
      <c r="AD2137" t="s">
        <v>10358</v>
      </c>
      <c r="AE2137">
        <v>94400</v>
      </c>
      <c r="AF2137" t="s">
        <v>13450</v>
      </c>
      <c r="AJ2137">
        <v>782388981</v>
      </c>
      <c r="AK2137" t="s">
        <v>7721</v>
      </c>
      <c r="AL2137">
        <v>0</v>
      </c>
      <c r="AM2137">
        <v>0</v>
      </c>
    </row>
    <row r="2138" spans="1:39" customFormat="1" ht="12.75">
      <c r="A2138">
        <v>9461070</v>
      </c>
      <c r="B2138" t="s">
        <v>6649</v>
      </c>
      <c r="C2138" t="s">
        <v>334</v>
      </c>
      <c r="D2138">
        <v>9461070</v>
      </c>
      <c r="E2138" t="s">
        <v>166</v>
      </c>
      <c r="F2138" t="s">
        <v>166</v>
      </c>
      <c r="H2138" s="507">
        <v>41097</v>
      </c>
      <c r="I2138" t="s">
        <v>245</v>
      </c>
      <c r="J2138">
        <v>-11</v>
      </c>
      <c r="K2138" t="s">
        <v>8</v>
      </c>
      <c r="M2138" t="s">
        <v>246</v>
      </c>
      <c r="N2138">
        <v>8940655</v>
      </c>
      <c r="O2138" t="s">
        <v>289</v>
      </c>
      <c r="P2138" s="507">
        <v>44790</v>
      </c>
      <c r="Q2138" t="s">
        <v>187</v>
      </c>
      <c r="R2138" s="507">
        <v>43836</v>
      </c>
      <c r="T2138" t="s">
        <v>5765</v>
      </c>
      <c r="U2138">
        <v>747</v>
      </c>
      <c r="X2138">
        <v>7</v>
      </c>
      <c r="Y2138" t="s">
        <v>259</v>
      </c>
      <c r="AC2138" t="s">
        <v>177</v>
      </c>
      <c r="AD2138" t="s">
        <v>10630</v>
      </c>
      <c r="AE2138">
        <v>94700</v>
      </c>
      <c r="AF2138" t="s">
        <v>13451</v>
      </c>
      <c r="AK2138" t="s">
        <v>7122</v>
      </c>
      <c r="AL2138">
        <v>0</v>
      </c>
      <c r="AM2138">
        <v>0</v>
      </c>
    </row>
    <row r="2139" spans="1:39" customFormat="1" ht="12.75">
      <c r="A2139">
        <v>1417583</v>
      </c>
      <c r="B2139" t="s">
        <v>2548</v>
      </c>
      <c r="C2139" t="s">
        <v>793</v>
      </c>
      <c r="D2139">
        <v>1417583</v>
      </c>
      <c r="E2139" t="s">
        <v>166</v>
      </c>
      <c r="F2139" t="s">
        <v>166</v>
      </c>
      <c r="H2139" s="507">
        <v>35672</v>
      </c>
      <c r="I2139" t="s">
        <v>167</v>
      </c>
      <c r="J2139">
        <v>-40</v>
      </c>
      <c r="K2139" t="s">
        <v>8</v>
      </c>
      <c r="M2139" t="s">
        <v>238</v>
      </c>
      <c r="N2139">
        <v>8780078</v>
      </c>
      <c r="O2139" t="s">
        <v>265</v>
      </c>
      <c r="P2139" s="507">
        <v>44813</v>
      </c>
      <c r="Q2139" t="s">
        <v>187</v>
      </c>
      <c r="R2139" s="507">
        <v>38741</v>
      </c>
      <c r="S2139" s="507">
        <v>44438</v>
      </c>
      <c r="T2139" t="s">
        <v>7255</v>
      </c>
      <c r="U2139">
        <v>1429</v>
      </c>
      <c r="X2139">
        <v>14</v>
      </c>
      <c r="Y2139" t="s">
        <v>259</v>
      </c>
      <c r="AB2139" s="507">
        <v>44743</v>
      </c>
      <c r="AC2139" t="s">
        <v>177</v>
      </c>
      <c r="AD2139" t="s">
        <v>13452</v>
      </c>
      <c r="AE2139">
        <v>14410</v>
      </c>
      <c r="AF2139" t="s">
        <v>13453</v>
      </c>
      <c r="AJ2139">
        <v>695164670</v>
      </c>
      <c r="AK2139" t="s">
        <v>7722</v>
      </c>
      <c r="AL2139">
        <v>0</v>
      </c>
      <c r="AM2139">
        <v>0</v>
      </c>
    </row>
    <row r="2140" spans="1:39" customFormat="1" ht="12.75">
      <c r="A2140">
        <v>7226877</v>
      </c>
      <c r="B2140" t="s">
        <v>2548</v>
      </c>
      <c r="C2140" t="s">
        <v>1053</v>
      </c>
      <c r="D2140">
        <v>7226877</v>
      </c>
      <c r="E2140" t="s">
        <v>169</v>
      </c>
      <c r="H2140" s="507">
        <v>41873</v>
      </c>
      <c r="I2140" t="s">
        <v>169</v>
      </c>
      <c r="J2140">
        <v>-9</v>
      </c>
      <c r="K2140" t="s">
        <v>8</v>
      </c>
      <c r="M2140" t="s">
        <v>2152</v>
      </c>
      <c r="N2140">
        <v>12720104</v>
      </c>
      <c r="O2140" t="s">
        <v>2160</v>
      </c>
      <c r="P2140" s="507">
        <v>44841</v>
      </c>
      <c r="Q2140" t="s">
        <v>187</v>
      </c>
      <c r="R2140" s="507">
        <v>44841</v>
      </c>
      <c r="T2140" t="s">
        <v>5765</v>
      </c>
      <c r="U2140">
        <v>500</v>
      </c>
      <c r="X2140">
        <v>5</v>
      </c>
      <c r="Y2140" t="s">
        <v>259</v>
      </c>
      <c r="AC2140" t="s">
        <v>177</v>
      </c>
      <c r="AD2140" t="s">
        <v>10102</v>
      </c>
      <c r="AE2140">
        <v>72000</v>
      </c>
      <c r="AF2140" t="s">
        <v>13454</v>
      </c>
      <c r="AJ2140">
        <v>664902969</v>
      </c>
      <c r="AK2140" t="s">
        <v>13455</v>
      </c>
      <c r="AL2140">
        <v>0</v>
      </c>
      <c r="AM2140">
        <v>0</v>
      </c>
    </row>
    <row r="2141" spans="1:39" customFormat="1" ht="12.75">
      <c r="A2141">
        <v>3710473</v>
      </c>
      <c r="B2141" t="s">
        <v>5987</v>
      </c>
      <c r="C2141" t="s">
        <v>5975</v>
      </c>
      <c r="D2141">
        <v>3710473</v>
      </c>
      <c r="E2141" t="s">
        <v>166</v>
      </c>
      <c r="F2141" t="s">
        <v>166</v>
      </c>
      <c r="H2141" s="507">
        <v>33092</v>
      </c>
      <c r="I2141" t="s">
        <v>167</v>
      </c>
      <c r="J2141">
        <v>-40</v>
      </c>
      <c r="K2141" t="s">
        <v>168</v>
      </c>
      <c r="M2141" t="s">
        <v>2764</v>
      </c>
      <c r="N2141">
        <v>4450571</v>
      </c>
      <c r="O2141" t="s">
        <v>2782</v>
      </c>
      <c r="P2141" s="507">
        <v>44817</v>
      </c>
      <c r="Q2141" t="s">
        <v>187</v>
      </c>
      <c r="R2141" s="507">
        <v>37432</v>
      </c>
      <c r="S2141" s="507">
        <v>44462</v>
      </c>
      <c r="T2141" t="s">
        <v>7255</v>
      </c>
      <c r="U2141">
        <v>2207</v>
      </c>
      <c r="V2141" t="s">
        <v>172</v>
      </c>
      <c r="W2141">
        <v>607</v>
      </c>
      <c r="X2141" t="s">
        <v>173</v>
      </c>
      <c r="Y2141" t="s">
        <v>259</v>
      </c>
      <c r="AB2141" s="507">
        <v>44743</v>
      </c>
      <c r="AC2141" t="s">
        <v>177</v>
      </c>
      <c r="AD2141" t="s">
        <v>9703</v>
      </c>
      <c r="AE2141">
        <v>37300</v>
      </c>
      <c r="AF2141" t="s">
        <v>13456</v>
      </c>
      <c r="AI2141">
        <v>247678781</v>
      </c>
      <c r="AJ2141">
        <v>645749319</v>
      </c>
      <c r="AK2141" t="s">
        <v>5988</v>
      </c>
      <c r="AL2141">
        <v>0</v>
      </c>
      <c r="AM2141">
        <v>0</v>
      </c>
    </row>
    <row r="2142" spans="1:39" customFormat="1" ht="12.75">
      <c r="A2142">
        <v>3730699</v>
      </c>
      <c r="B2142" t="s">
        <v>209</v>
      </c>
      <c r="C2142" t="s">
        <v>789</v>
      </c>
      <c r="D2142">
        <v>3730699</v>
      </c>
      <c r="E2142" t="s">
        <v>166</v>
      </c>
      <c r="F2142" t="s">
        <v>166</v>
      </c>
      <c r="H2142" s="507">
        <v>40898</v>
      </c>
      <c r="I2142" t="s">
        <v>267</v>
      </c>
      <c r="J2142">
        <v>-12</v>
      </c>
      <c r="K2142" t="s">
        <v>168</v>
      </c>
      <c r="M2142" t="s">
        <v>175</v>
      </c>
      <c r="N2142">
        <v>4370038</v>
      </c>
      <c r="O2142" t="s">
        <v>2829</v>
      </c>
      <c r="P2142" s="507">
        <v>44806</v>
      </c>
      <c r="Q2142" t="s">
        <v>187</v>
      </c>
      <c r="R2142" s="507">
        <v>43412</v>
      </c>
      <c r="T2142" t="s">
        <v>5765</v>
      </c>
      <c r="U2142">
        <v>978</v>
      </c>
      <c r="X2142">
        <v>9</v>
      </c>
      <c r="Y2142" t="s">
        <v>259</v>
      </c>
      <c r="AC2142" t="s">
        <v>177</v>
      </c>
      <c r="AD2142" t="s">
        <v>13457</v>
      </c>
      <c r="AE2142">
        <v>37420</v>
      </c>
      <c r="AF2142" t="s">
        <v>13458</v>
      </c>
      <c r="AJ2142">
        <v>682374813</v>
      </c>
      <c r="AK2142" t="s">
        <v>5589</v>
      </c>
      <c r="AL2142">
        <v>0</v>
      </c>
      <c r="AM2142">
        <v>0</v>
      </c>
    </row>
    <row r="2143" spans="1:39" customFormat="1" ht="12.75">
      <c r="A2143">
        <v>9316362</v>
      </c>
      <c r="B2143" t="s">
        <v>209</v>
      </c>
      <c r="C2143" t="s">
        <v>210</v>
      </c>
      <c r="D2143">
        <v>9316362</v>
      </c>
      <c r="E2143" t="s">
        <v>166</v>
      </c>
      <c r="F2143" t="s">
        <v>166</v>
      </c>
      <c r="H2143" s="507">
        <v>36928</v>
      </c>
      <c r="I2143" t="s">
        <v>167</v>
      </c>
      <c r="J2143">
        <v>-40</v>
      </c>
      <c r="K2143" t="s">
        <v>168</v>
      </c>
      <c r="M2143" t="s">
        <v>206</v>
      </c>
      <c r="N2143">
        <v>8770426</v>
      </c>
      <c r="O2143" t="s">
        <v>507</v>
      </c>
      <c r="P2143" s="507">
        <v>44802</v>
      </c>
      <c r="Q2143" t="s">
        <v>187</v>
      </c>
      <c r="R2143" s="507">
        <v>40074</v>
      </c>
      <c r="S2143" s="507">
        <v>44802</v>
      </c>
      <c r="T2143" t="s">
        <v>181</v>
      </c>
      <c r="U2143">
        <v>2180</v>
      </c>
      <c r="V2143" t="s">
        <v>172</v>
      </c>
      <c r="W2143">
        <v>646</v>
      </c>
      <c r="X2143" t="s">
        <v>173</v>
      </c>
      <c r="Y2143" t="s">
        <v>259</v>
      </c>
      <c r="AB2143" s="507">
        <v>44743</v>
      </c>
      <c r="AC2143" t="s">
        <v>177</v>
      </c>
      <c r="AD2143" t="s">
        <v>10777</v>
      </c>
      <c r="AE2143">
        <v>93330</v>
      </c>
      <c r="AF2143" t="s">
        <v>13459</v>
      </c>
      <c r="AH2143" t="s">
        <v>13460</v>
      </c>
      <c r="AI2143">
        <v>642107249</v>
      </c>
      <c r="AK2143" t="s">
        <v>8869</v>
      </c>
      <c r="AL2143">
        <v>0</v>
      </c>
      <c r="AM2143">
        <v>0</v>
      </c>
    </row>
    <row r="2144" spans="1:39" customFormat="1" ht="12.75">
      <c r="A2144">
        <v>3729280</v>
      </c>
      <c r="B2144" t="s">
        <v>1471</v>
      </c>
      <c r="C2144" t="s">
        <v>315</v>
      </c>
      <c r="D2144">
        <v>3729280</v>
      </c>
      <c r="E2144" t="s">
        <v>166</v>
      </c>
      <c r="F2144" t="s">
        <v>166</v>
      </c>
      <c r="H2144" s="507">
        <v>41177</v>
      </c>
      <c r="I2144" t="s">
        <v>245</v>
      </c>
      <c r="J2144">
        <v>-11</v>
      </c>
      <c r="K2144" t="s">
        <v>168</v>
      </c>
      <c r="M2144" t="s">
        <v>175</v>
      </c>
      <c r="N2144">
        <v>4370269</v>
      </c>
      <c r="O2144" t="s">
        <v>3271</v>
      </c>
      <c r="P2144" s="507">
        <v>44809</v>
      </c>
      <c r="Q2144" t="s">
        <v>187</v>
      </c>
      <c r="R2144" s="507">
        <v>42995</v>
      </c>
      <c r="S2144" s="507">
        <v>44734</v>
      </c>
      <c r="T2144" t="s">
        <v>181</v>
      </c>
      <c r="U2144">
        <v>546</v>
      </c>
      <c r="X2144">
        <v>5</v>
      </c>
      <c r="Y2144" t="s">
        <v>259</v>
      </c>
      <c r="AC2144" t="s">
        <v>177</v>
      </c>
      <c r="AD2144" t="s">
        <v>10765</v>
      </c>
      <c r="AE2144">
        <v>37550</v>
      </c>
      <c r="AF2144" t="s">
        <v>13461</v>
      </c>
      <c r="AJ2144">
        <v>610331625</v>
      </c>
      <c r="AK2144" t="s">
        <v>5590</v>
      </c>
      <c r="AL2144">
        <v>0</v>
      </c>
      <c r="AM2144">
        <v>0</v>
      </c>
    </row>
    <row r="2145" spans="1:39" customFormat="1" ht="12.75">
      <c r="A2145">
        <v>411494</v>
      </c>
      <c r="B2145" t="s">
        <v>1471</v>
      </c>
      <c r="C2145" t="s">
        <v>13462</v>
      </c>
      <c r="D2145">
        <v>411494</v>
      </c>
      <c r="E2145" t="s">
        <v>166</v>
      </c>
      <c r="F2145" t="s">
        <v>166</v>
      </c>
      <c r="H2145" s="507">
        <v>22962</v>
      </c>
      <c r="I2145" t="s">
        <v>385</v>
      </c>
      <c r="J2145">
        <v>-70</v>
      </c>
      <c r="K2145" t="s">
        <v>168</v>
      </c>
      <c r="M2145" t="s">
        <v>2783</v>
      </c>
      <c r="N2145">
        <v>4410080</v>
      </c>
      <c r="O2145" t="s">
        <v>2786</v>
      </c>
      <c r="P2145" s="507">
        <v>44811</v>
      </c>
      <c r="Q2145" t="s">
        <v>187</v>
      </c>
      <c r="R2145" s="507">
        <v>37432</v>
      </c>
      <c r="T2145" t="s">
        <v>5760</v>
      </c>
      <c r="U2145">
        <v>1680</v>
      </c>
      <c r="X2145">
        <v>16</v>
      </c>
      <c r="Y2145" t="s">
        <v>259</v>
      </c>
      <c r="AC2145" t="s">
        <v>177</v>
      </c>
      <c r="AD2145" t="s">
        <v>13463</v>
      </c>
      <c r="AE2145">
        <v>41500</v>
      </c>
      <c r="AF2145" t="s">
        <v>13464</v>
      </c>
      <c r="AI2145">
        <v>254811904</v>
      </c>
      <c r="AJ2145">
        <v>661272231</v>
      </c>
      <c r="AK2145" t="s">
        <v>5758</v>
      </c>
      <c r="AL2145">
        <v>0</v>
      </c>
      <c r="AM2145">
        <v>0</v>
      </c>
    </row>
    <row r="2146" spans="1:39" customFormat="1" ht="12.75">
      <c r="A2146">
        <v>7220720</v>
      </c>
      <c r="B2146" t="s">
        <v>1471</v>
      </c>
      <c r="C2146" t="s">
        <v>668</v>
      </c>
      <c r="D2146">
        <v>7220720</v>
      </c>
      <c r="E2146" t="s">
        <v>166</v>
      </c>
      <c r="F2146" t="s">
        <v>166</v>
      </c>
      <c r="H2146" s="507">
        <v>39634</v>
      </c>
      <c r="I2146" t="s">
        <v>200</v>
      </c>
      <c r="J2146">
        <v>-15</v>
      </c>
      <c r="K2146" t="s">
        <v>168</v>
      </c>
      <c r="M2146" t="s">
        <v>2152</v>
      </c>
      <c r="N2146">
        <v>12720104</v>
      </c>
      <c r="O2146" t="s">
        <v>2160</v>
      </c>
      <c r="P2146" s="507">
        <v>44755</v>
      </c>
      <c r="Q2146" t="s">
        <v>187</v>
      </c>
      <c r="R2146" s="507">
        <v>42292</v>
      </c>
      <c r="T2146" t="s">
        <v>5765</v>
      </c>
      <c r="U2146">
        <v>1531</v>
      </c>
      <c r="X2146">
        <v>15</v>
      </c>
      <c r="Y2146" t="s">
        <v>259</v>
      </c>
      <c r="AB2146" s="507">
        <v>44378</v>
      </c>
      <c r="AC2146" t="s">
        <v>177</v>
      </c>
      <c r="AD2146" t="s">
        <v>13465</v>
      </c>
      <c r="AE2146">
        <v>53700</v>
      </c>
      <c r="AF2146" t="s">
        <v>13466</v>
      </c>
      <c r="AJ2146">
        <v>674375553</v>
      </c>
      <c r="AK2146" t="s">
        <v>4987</v>
      </c>
      <c r="AL2146">
        <v>0</v>
      </c>
      <c r="AM2146">
        <v>0</v>
      </c>
    </row>
    <row r="2147" spans="1:39" customFormat="1" ht="12.75">
      <c r="A2147">
        <v>9259078</v>
      </c>
      <c r="B2147" t="s">
        <v>13467</v>
      </c>
      <c r="C2147" t="s">
        <v>13468</v>
      </c>
      <c r="D2147">
        <v>9259078</v>
      </c>
      <c r="E2147" t="s">
        <v>169</v>
      </c>
      <c r="H2147" s="507">
        <v>41704</v>
      </c>
      <c r="I2147" t="s">
        <v>169</v>
      </c>
      <c r="J2147">
        <v>-9</v>
      </c>
      <c r="K2147" t="s">
        <v>8</v>
      </c>
      <c r="M2147" t="s">
        <v>203</v>
      </c>
      <c r="N2147">
        <v>8920018</v>
      </c>
      <c r="O2147" t="s">
        <v>560</v>
      </c>
      <c r="P2147" s="507">
        <v>44832</v>
      </c>
      <c r="Q2147" t="s">
        <v>187</v>
      </c>
      <c r="R2147" s="507">
        <v>44832</v>
      </c>
      <c r="T2147" t="s">
        <v>5765</v>
      </c>
      <c r="U2147">
        <v>500</v>
      </c>
      <c r="X2147">
        <v>5</v>
      </c>
      <c r="Y2147" t="s">
        <v>259</v>
      </c>
      <c r="AC2147" t="s">
        <v>177</v>
      </c>
      <c r="AD2147" t="s">
        <v>11238</v>
      </c>
      <c r="AE2147">
        <v>92240</v>
      </c>
      <c r="AF2147" t="s">
        <v>13469</v>
      </c>
      <c r="AJ2147">
        <v>683561847</v>
      </c>
      <c r="AK2147" t="s">
        <v>13470</v>
      </c>
      <c r="AL2147">
        <v>0</v>
      </c>
      <c r="AM2147">
        <v>0</v>
      </c>
    </row>
    <row r="2148" spans="1:39" customFormat="1" ht="12.75">
      <c r="A2148">
        <v>2222014</v>
      </c>
      <c r="B2148" t="s">
        <v>13471</v>
      </c>
      <c r="C2148" t="s">
        <v>531</v>
      </c>
      <c r="D2148">
        <v>2222014</v>
      </c>
      <c r="E2148" t="s">
        <v>169</v>
      </c>
      <c r="H2148" s="507">
        <v>41863</v>
      </c>
      <c r="I2148" t="s">
        <v>169</v>
      </c>
      <c r="J2148">
        <v>-9</v>
      </c>
      <c r="K2148" t="s">
        <v>8</v>
      </c>
      <c r="M2148" t="s">
        <v>215</v>
      </c>
      <c r="N2148">
        <v>3220033</v>
      </c>
      <c r="O2148" t="s">
        <v>216</v>
      </c>
      <c r="P2148" s="507">
        <v>44853</v>
      </c>
      <c r="Q2148" t="s">
        <v>187</v>
      </c>
      <c r="R2148" s="507">
        <v>44853</v>
      </c>
      <c r="S2148" s="507">
        <v>44839</v>
      </c>
      <c r="T2148" t="s">
        <v>181</v>
      </c>
      <c r="U2148">
        <v>500</v>
      </c>
      <c r="X2148">
        <v>5</v>
      </c>
      <c r="Y2148" t="s">
        <v>259</v>
      </c>
      <c r="AC2148" t="s">
        <v>177</v>
      </c>
      <c r="AD2148" t="s">
        <v>13472</v>
      </c>
      <c r="AE2148">
        <v>22590</v>
      </c>
      <c r="AF2148" t="s">
        <v>13473</v>
      </c>
      <c r="AK2148" t="s">
        <v>13474</v>
      </c>
      <c r="AL2148">
        <v>0</v>
      </c>
      <c r="AM2148">
        <v>0</v>
      </c>
    </row>
    <row r="2149" spans="1:39" customFormat="1" ht="12.75">
      <c r="A2149">
        <v>7520333</v>
      </c>
      <c r="B2149" t="s">
        <v>1472</v>
      </c>
      <c r="C2149" t="s">
        <v>497</v>
      </c>
      <c r="D2149">
        <v>7520333</v>
      </c>
      <c r="E2149" t="s">
        <v>166</v>
      </c>
      <c r="F2149" t="s">
        <v>166</v>
      </c>
      <c r="H2149" s="507">
        <v>38734</v>
      </c>
      <c r="I2149" t="s">
        <v>198</v>
      </c>
      <c r="J2149">
        <v>-17</v>
      </c>
      <c r="K2149" t="s">
        <v>168</v>
      </c>
      <c r="M2149" t="s">
        <v>263</v>
      </c>
      <c r="N2149">
        <v>8750074</v>
      </c>
      <c r="O2149" t="s">
        <v>296</v>
      </c>
      <c r="P2149" s="507">
        <v>44810</v>
      </c>
      <c r="Q2149" t="s">
        <v>187</v>
      </c>
      <c r="R2149" s="507">
        <v>41526</v>
      </c>
      <c r="T2149" t="s">
        <v>5765</v>
      </c>
      <c r="U2149">
        <v>1618</v>
      </c>
      <c r="X2149">
        <v>16</v>
      </c>
      <c r="Y2149" t="s">
        <v>259</v>
      </c>
      <c r="AC2149" t="s">
        <v>177</v>
      </c>
      <c r="AD2149" t="s">
        <v>10060</v>
      </c>
      <c r="AE2149">
        <v>75012</v>
      </c>
      <c r="AF2149" t="s">
        <v>13475</v>
      </c>
      <c r="AI2149">
        <v>143471246</v>
      </c>
      <c r="AJ2149">
        <v>645880208</v>
      </c>
      <c r="AK2149" t="s">
        <v>5989</v>
      </c>
      <c r="AL2149">
        <v>0</v>
      </c>
      <c r="AM2149">
        <v>0</v>
      </c>
    </row>
    <row r="2150" spans="1:39" customFormat="1" ht="12.75">
      <c r="A2150">
        <v>3729760</v>
      </c>
      <c r="B2150" t="s">
        <v>3468</v>
      </c>
      <c r="C2150" t="s">
        <v>579</v>
      </c>
      <c r="D2150">
        <v>3729760</v>
      </c>
      <c r="E2150" t="s">
        <v>166</v>
      </c>
      <c r="F2150" t="s">
        <v>166</v>
      </c>
      <c r="H2150" s="507">
        <v>40503</v>
      </c>
      <c r="I2150" t="s">
        <v>254</v>
      </c>
      <c r="J2150">
        <v>-13</v>
      </c>
      <c r="K2150" t="s">
        <v>168</v>
      </c>
      <c r="M2150" t="s">
        <v>175</v>
      </c>
      <c r="N2150">
        <v>4370002</v>
      </c>
      <c r="O2150" t="s">
        <v>2769</v>
      </c>
      <c r="P2150" s="507">
        <v>44818</v>
      </c>
      <c r="Q2150" t="s">
        <v>187</v>
      </c>
      <c r="R2150" s="507">
        <v>43045</v>
      </c>
      <c r="T2150" t="s">
        <v>5765</v>
      </c>
      <c r="U2150">
        <v>616</v>
      </c>
      <c r="X2150">
        <v>6</v>
      </c>
      <c r="Y2150" t="s">
        <v>259</v>
      </c>
      <c r="AC2150" t="s">
        <v>177</v>
      </c>
      <c r="AD2150" t="s">
        <v>9881</v>
      </c>
      <c r="AE2150">
        <v>37000</v>
      </c>
      <c r="AF2150" t="s">
        <v>13476</v>
      </c>
      <c r="AJ2150">
        <v>661104378</v>
      </c>
      <c r="AK2150" t="s">
        <v>8870</v>
      </c>
      <c r="AL2150">
        <v>0</v>
      </c>
      <c r="AM2150">
        <v>0</v>
      </c>
    </row>
    <row r="2151" spans="1:39" customFormat="1" ht="12.75">
      <c r="A2151">
        <v>9436755</v>
      </c>
      <c r="B2151" t="s">
        <v>1473</v>
      </c>
      <c r="C2151" t="s">
        <v>294</v>
      </c>
      <c r="D2151">
        <v>9436755</v>
      </c>
      <c r="E2151" t="s">
        <v>166</v>
      </c>
      <c r="F2151" t="s">
        <v>166</v>
      </c>
      <c r="H2151" s="507">
        <v>35678</v>
      </c>
      <c r="I2151" t="s">
        <v>167</v>
      </c>
      <c r="J2151">
        <v>-40</v>
      </c>
      <c r="K2151" t="s">
        <v>168</v>
      </c>
      <c r="M2151" t="s">
        <v>246</v>
      </c>
      <c r="N2151">
        <v>8940976</v>
      </c>
      <c r="O2151" t="s">
        <v>3791</v>
      </c>
      <c r="P2151" s="507">
        <v>44823</v>
      </c>
      <c r="Q2151" t="s">
        <v>187</v>
      </c>
      <c r="R2151" s="507">
        <v>40056</v>
      </c>
      <c r="S2151" s="507">
        <v>44092</v>
      </c>
      <c r="T2151" t="s">
        <v>7255</v>
      </c>
      <c r="U2151">
        <v>1714</v>
      </c>
      <c r="X2151">
        <v>17</v>
      </c>
      <c r="Y2151" t="s">
        <v>259</v>
      </c>
      <c r="AC2151" t="s">
        <v>177</v>
      </c>
      <c r="AD2151" t="s">
        <v>9810</v>
      </c>
      <c r="AE2151">
        <v>94100</v>
      </c>
      <c r="AF2151" t="s">
        <v>13477</v>
      </c>
      <c r="AK2151" t="s">
        <v>4316</v>
      </c>
      <c r="AL2151">
        <v>0</v>
      </c>
      <c r="AM2151">
        <v>0</v>
      </c>
    </row>
    <row r="2152" spans="1:39" customFormat="1" ht="12.75">
      <c r="A2152">
        <v>7886952</v>
      </c>
      <c r="B2152" t="s">
        <v>1474</v>
      </c>
      <c r="C2152" t="s">
        <v>6585</v>
      </c>
      <c r="D2152">
        <v>7886952</v>
      </c>
      <c r="E2152" t="s">
        <v>169</v>
      </c>
      <c r="F2152" t="s">
        <v>169</v>
      </c>
      <c r="H2152" s="507">
        <v>41415</v>
      </c>
      <c r="I2152" t="s">
        <v>251</v>
      </c>
      <c r="J2152">
        <v>-10</v>
      </c>
      <c r="K2152" t="s">
        <v>8</v>
      </c>
      <c r="M2152" t="s">
        <v>238</v>
      </c>
      <c r="N2152">
        <v>8780114</v>
      </c>
      <c r="O2152" t="s">
        <v>279</v>
      </c>
      <c r="P2152" s="507">
        <v>44811</v>
      </c>
      <c r="Q2152" t="s">
        <v>187</v>
      </c>
      <c r="R2152" s="507">
        <v>44458</v>
      </c>
      <c r="T2152" t="s">
        <v>5765</v>
      </c>
      <c r="U2152">
        <v>500</v>
      </c>
      <c r="X2152">
        <v>5</v>
      </c>
      <c r="Y2152" t="s">
        <v>259</v>
      </c>
      <c r="AC2152" t="s">
        <v>177</v>
      </c>
      <c r="AD2152" t="s">
        <v>9725</v>
      </c>
      <c r="AE2152">
        <v>78200</v>
      </c>
      <c r="AF2152" t="s">
        <v>11383</v>
      </c>
      <c r="AG2152" t="s">
        <v>13478</v>
      </c>
      <c r="AJ2152" t="s">
        <v>6650</v>
      </c>
      <c r="AK2152" t="s">
        <v>6651</v>
      </c>
      <c r="AL2152">
        <v>0</v>
      </c>
      <c r="AM2152">
        <v>0</v>
      </c>
    </row>
    <row r="2153" spans="1:39" customFormat="1" ht="12.75">
      <c r="A2153">
        <v>9134629</v>
      </c>
      <c r="B2153" t="s">
        <v>1474</v>
      </c>
      <c r="C2153" t="s">
        <v>290</v>
      </c>
      <c r="D2153">
        <v>9134629</v>
      </c>
      <c r="E2153" t="s">
        <v>166</v>
      </c>
      <c r="F2153" t="s">
        <v>166</v>
      </c>
      <c r="H2153" s="507">
        <v>36103</v>
      </c>
      <c r="I2153" t="s">
        <v>167</v>
      </c>
      <c r="J2153">
        <v>-40</v>
      </c>
      <c r="K2153" t="s">
        <v>168</v>
      </c>
      <c r="M2153" t="s">
        <v>275</v>
      </c>
      <c r="N2153">
        <v>8910042</v>
      </c>
      <c r="O2153" t="s">
        <v>309</v>
      </c>
      <c r="P2153" s="507">
        <v>44822</v>
      </c>
      <c r="Q2153" t="s">
        <v>187</v>
      </c>
      <c r="R2153" s="507">
        <v>39717</v>
      </c>
      <c r="S2153" s="507">
        <v>44818</v>
      </c>
      <c r="T2153" t="s">
        <v>181</v>
      </c>
      <c r="U2153">
        <v>2105</v>
      </c>
      <c r="V2153" t="s">
        <v>172</v>
      </c>
      <c r="W2153">
        <v>819</v>
      </c>
      <c r="X2153" t="s">
        <v>173</v>
      </c>
      <c r="Y2153" t="s">
        <v>259</v>
      </c>
      <c r="AB2153" s="507">
        <v>44013</v>
      </c>
      <c r="AC2153" t="s">
        <v>177</v>
      </c>
      <c r="AD2153" t="s">
        <v>10730</v>
      </c>
      <c r="AE2153">
        <v>91430</v>
      </c>
      <c r="AF2153" t="s">
        <v>13479</v>
      </c>
      <c r="AJ2153">
        <v>652883795</v>
      </c>
      <c r="AK2153" t="s">
        <v>4317</v>
      </c>
      <c r="AL2153">
        <v>0</v>
      </c>
      <c r="AM2153">
        <v>0</v>
      </c>
    </row>
    <row r="2154" spans="1:39" customFormat="1" ht="12.75">
      <c r="A2154">
        <v>4941619</v>
      </c>
      <c r="B2154" t="s">
        <v>8269</v>
      </c>
      <c r="C2154" t="s">
        <v>1097</v>
      </c>
      <c r="D2154">
        <v>4941619</v>
      </c>
      <c r="E2154" t="s">
        <v>166</v>
      </c>
      <c r="H2154" s="507">
        <v>42179</v>
      </c>
      <c r="I2154" t="s">
        <v>169</v>
      </c>
      <c r="J2154">
        <v>-9</v>
      </c>
      <c r="K2154" t="s">
        <v>8</v>
      </c>
      <c r="M2154" t="s">
        <v>236</v>
      </c>
      <c r="N2154">
        <v>12490061</v>
      </c>
      <c r="O2154" t="s">
        <v>2232</v>
      </c>
      <c r="P2154" s="507">
        <v>44755</v>
      </c>
      <c r="Q2154" t="s">
        <v>187</v>
      </c>
      <c r="R2154" s="507">
        <v>44755</v>
      </c>
      <c r="T2154" t="s">
        <v>5765</v>
      </c>
      <c r="U2154">
        <v>500</v>
      </c>
      <c r="X2154">
        <v>5</v>
      </c>
      <c r="Y2154" t="s">
        <v>259</v>
      </c>
      <c r="AC2154" t="s">
        <v>177</v>
      </c>
      <c r="AD2154" t="s">
        <v>11054</v>
      </c>
      <c r="AE2154">
        <v>49450</v>
      </c>
      <c r="AF2154" t="s">
        <v>13480</v>
      </c>
      <c r="AH2154" t="s">
        <v>13481</v>
      </c>
      <c r="AJ2154">
        <v>670749340</v>
      </c>
      <c r="AK2154" t="s">
        <v>8270</v>
      </c>
      <c r="AL2154">
        <v>0</v>
      </c>
      <c r="AM2154">
        <v>0</v>
      </c>
    </row>
    <row r="2155" spans="1:39" customFormat="1" ht="12.75">
      <c r="A2155">
        <v>9452545</v>
      </c>
      <c r="B2155" t="s">
        <v>1475</v>
      </c>
      <c r="C2155" t="s">
        <v>458</v>
      </c>
      <c r="D2155">
        <v>9452545</v>
      </c>
      <c r="E2155" t="s">
        <v>166</v>
      </c>
      <c r="F2155" t="s">
        <v>166</v>
      </c>
      <c r="H2155" s="507">
        <v>39704</v>
      </c>
      <c r="I2155" t="s">
        <v>200</v>
      </c>
      <c r="J2155">
        <v>-15</v>
      </c>
      <c r="K2155" t="s">
        <v>168</v>
      </c>
      <c r="M2155" t="s">
        <v>246</v>
      </c>
      <c r="N2155">
        <v>8940976</v>
      </c>
      <c r="O2155" t="s">
        <v>3791</v>
      </c>
      <c r="P2155" s="507">
        <v>44812</v>
      </c>
      <c r="Q2155" t="s">
        <v>187</v>
      </c>
      <c r="R2155" s="507">
        <v>42258</v>
      </c>
      <c r="T2155" t="s">
        <v>5765</v>
      </c>
      <c r="U2155">
        <v>1207</v>
      </c>
      <c r="X2155">
        <v>12</v>
      </c>
      <c r="Y2155" t="s">
        <v>259</v>
      </c>
      <c r="AC2155" t="s">
        <v>177</v>
      </c>
      <c r="AD2155" t="s">
        <v>10324</v>
      </c>
      <c r="AE2155">
        <v>94100</v>
      </c>
      <c r="AF2155" t="s">
        <v>13482</v>
      </c>
      <c r="AK2155" t="s">
        <v>4318</v>
      </c>
      <c r="AL2155">
        <v>0</v>
      </c>
      <c r="AM2155">
        <v>0</v>
      </c>
    </row>
    <row r="2156" spans="1:39" customFormat="1" ht="12.75">
      <c r="A2156">
        <v>9460750</v>
      </c>
      <c r="B2156" t="s">
        <v>1475</v>
      </c>
      <c r="C2156" t="s">
        <v>877</v>
      </c>
      <c r="D2156">
        <v>9460750</v>
      </c>
      <c r="E2156" t="s">
        <v>166</v>
      </c>
      <c r="F2156" t="s">
        <v>169</v>
      </c>
      <c r="H2156" s="507">
        <v>42182</v>
      </c>
      <c r="I2156" t="s">
        <v>169</v>
      </c>
      <c r="J2156">
        <v>-9</v>
      </c>
      <c r="K2156" t="s">
        <v>8</v>
      </c>
      <c r="M2156" t="s">
        <v>246</v>
      </c>
      <c r="N2156">
        <v>8940976</v>
      </c>
      <c r="O2156" t="s">
        <v>3791</v>
      </c>
      <c r="P2156" s="507">
        <v>44812</v>
      </c>
      <c r="Q2156" t="s">
        <v>187</v>
      </c>
      <c r="R2156" s="507">
        <v>43758</v>
      </c>
      <c r="T2156" t="s">
        <v>5765</v>
      </c>
      <c r="U2156">
        <v>500</v>
      </c>
      <c r="X2156">
        <v>5</v>
      </c>
      <c r="Y2156" t="s">
        <v>259</v>
      </c>
      <c r="AC2156" t="s">
        <v>177</v>
      </c>
      <c r="AD2156" t="s">
        <v>10324</v>
      </c>
      <c r="AE2156">
        <v>94100</v>
      </c>
      <c r="AF2156" t="s">
        <v>13483</v>
      </c>
      <c r="AK2156" t="s">
        <v>4318</v>
      </c>
      <c r="AL2156">
        <v>0</v>
      </c>
      <c r="AM2156">
        <v>0</v>
      </c>
    </row>
    <row r="2157" spans="1:39" customFormat="1" ht="12.75">
      <c r="A2157">
        <v>3332854</v>
      </c>
      <c r="B2157" t="s">
        <v>1475</v>
      </c>
      <c r="C2157" t="s">
        <v>448</v>
      </c>
      <c r="D2157">
        <v>3332854</v>
      </c>
      <c r="E2157" t="s">
        <v>166</v>
      </c>
      <c r="F2157" t="s">
        <v>166</v>
      </c>
      <c r="H2157" s="507">
        <v>37789</v>
      </c>
      <c r="I2157" t="s">
        <v>167</v>
      </c>
      <c r="J2157">
        <v>-40</v>
      </c>
      <c r="K2157" t="s">
        <v>168</v>
      </c>
      <c r="M2157" t="s">
        <v>236</v>
      </c>
      <c r="N2157">
        <v>12490040</v>
      </c>
      <c r="O2157" t="s">
        <v>2207</v>
      </c>
      <c r="P2157" s="507">
        <v>44810</v>
      </c>
      <c r="Q2157" t="s">
        <v>187</v>
      </c>
      <c r="R2157" s="507">
        <v>39465</v>
      </c>
      <c r="S2157" s="507">
        <v>44809</v>
      </c>
      <c r="T2157" t="s">
        <v>181</v>
      </c>
      <c r="U2157">
        <v>2147</v>
      </c>
      <c r="V2157" t="s">
        <v>172</v>
      </c>
      <c r="W2157">
        <v>717</v>
      </c>
      <c r="X2157" t="s">
        <v>173</v>
      </c>
      <c r="Y2157" t="s">
        <v>259</v>
      </c>
      <c r="AB2157" s="507">
        <v>43647</v>
      </c>
      <c r="AC2157" t="s">
        <v>177</v>
      </c>
      <c r="AD2157" t="s">
        <v>13484</v>
      </c>
      <c r="AE2157">
        <v>33980</v>
      </c>
      <c r="AF2157" t="s">
        <v>13485</v>
      </c>
      <c r="AJ2157">
        <v>607082975</v>
      </c>
      <c r="AK2157" t="s">
        <v>4988</v>
      </c>
      <c r="AL2157">
        <v>0</v>
      </c>
      <c r="AM2157">
        <v>0</v>
      </c>
    </row>
    <row r="2158" spans="1:39" customFormat="1" ht="12.75">
      <c r="A2158">
        <v>7213205</v>
      </c>
      <c r="B2158" t="s">
        <v>8271</v>
      </c>
      <c r="C2158" t="s">
        <v>727</v>
      </c>
      <c r="D2158">
        <v>7213205</v>
      </c>
      <c r="E2158" t="s">
        <v>166</v>
      </c>
      <c r="F2158" t="s">
        <v>166</v>
      </c>
      <c r="H2158" s="507">
        <v>36747</v>
      </c>
      <c r="I2158" t="s">
        <v>167</v>
      </c>
      <c r="J2158">
        <v>-40</v>
      </c>
      <c r="K2158" t="s">
        <v>168</v>
      </c>
      <c r="M2158" t="s">
        <v>2152</v>
      </c>
      <c r="N2158">
        <v>12720008</v>
      </c>
      <c r="O2158" t="s">
        <v>2311</v>
      </c>
      <c r="P2158" s="507">
        <v>44806</v>
      </c>
      <c r="Q2158" t="s">
        <v>187</v>
      </c>
      <c r="R2158" s="507">
        <v>39338</v>
      </c>
      <c r="S2158" s="507">
        <v>44475</v>
      </c>
      <c r="T2158" t="s">
        <v>7255</v>
      </c>
      <c r="U2158">
        <v>1603</v>
      </c>
      <c r="X2158">
        <v>16</v>
      </c>
      <c r="Y2158" t="s">
        <v>259</v>
      </c>
      <c r="AC2158" t="s">
        <v>177</v>
      </c>
      <c r="AD2158" t="s">
        <v>11102</v>
      </c>
      <c r="AE2158">
        <v>72230</v>
      </c>
      <c r="AF2158" t="s">
        <v>13486</v>
      </c>
      <c r="AJ2158">
        <v>685243299</v>
      </c>
      <c r="AK2158" t="s">
        <v>8272</v>
      </c>
      <c r="AL2158">
        <v>0</v>
      </c>
      <c r="AM2158">
        <v>0</v>
      </c>
    </row>
    <row r="2159" spans="1:39" customFormat="1" ht="12.75">
      <c r="A2159">
        <v>4433555</v>
      </c>
      <c r="B2159" t="s">
        <v>9513</v>
      </c>
      <c r="C2159" t="s">
        <v>5830</v>
      </c>
      <c r="D2159">
        <v>4433555</v>
      </c>
      <c r="E2159" t="s">
        <v>166</v>
      </c>
      <c r="H2159" s="507">
        <v>33977</v>
      </c>
      <c r="I2159" t="s">
        <v>167</v>
      </c>
      <c r="J2159">
        <v>-40</v>
      </c>
      <c r="K2159" t="s">
        <v>168</v>
      </c>
      <c r="M2159" t="s">
        <v>208</v>
      </c>
      <c r="N2159">
        <v>12850143</v>
      </c>
      <c r="O2159" t="s">
        <v>2213</v>
      </c>
      <c r="P2159" s="507">
        <v>44824</v>
      </c>
      <c r="Q2159" t="s">
        <v>187</v>
      </c>
      <c r="R2159" s="507">
        <v>37902</v>
      </c>
      <c r="S2159" s="507">
        <v>44823</v>
      </c>
      <c r="T2159" t="s">
        <v>181</v>
      </c>
      <c r="U2159">
        <v>1749</v>
      </c>
      <c r="X2159">
        <v>17</v>
      </c>
      <c r="Y2159" t="s">
        <v>259</v>
      </c>
      <c r="AC2159" t="s">
        <v>177</v>
      </c>
      <c r="AD2159" t="s">
        <v>10255</v>
      </c>
      <c r="AE2159">
        <v>44100</v>
      </c>
      <c r="AF2159" t="s">
        <v>13487</v>
      </c>
      <c r="AI2159">
        <v>240361410</v>
      </c>
      <c r="AJ2159">
        <v>699818510</v>
      </c>
      <c r="AK2159" t="s">
        <v>9514</v>
      </c>
      <c r="AL2159">
        <v>0</v>
      </c>
      <c r="AM2159">
        <v>0</v>
      </c>
    </row>
    <row r="2160" spans="1:39" customFormat="1" ht="12.75">
      <c r="A2160">
        <v>291622</v>
      </c>
      <c r="B2160" t="s">
        <v>3147</v>
      </c>
      <c r="C2160" t="s">
        <v>1009</v>
      </c>
      <c r="D2160">
        <v>291622</v>
      </c>
      <c r="E2160" t="s">
        <v>169</v>
      </c>
      <c r="F2160" t="s">
        <v>169</v>
      </c>
      <c r="H2160" s="507">
        <v>24694</v>
      </c>
      <c r="I2160" t="s">
        <v>367</v>
      </c>
      <c r="J2160">
        <v>-60</v>
      </c>
      <c r="K2160" t="s">
        <v>8</v>
      </c>
      <c r="M2160" t="s">
        <v>3025</v>
      </c>
      <c r="N2160">
        <v>3290006</v>
      </c>
      <c r="O2160" t="s">
        <v>3132</v>
      </c>
      <c r="P2160" s="507">
        <v>44805</v>
      </c>
      <c r="Q2160" t="s">
        <v>187</v>
      </c>
      <c r="R2160" s="507">
        <v>37432</v>
      </c>
      <c r="T2160" t="s">
        <v>5760</v>
      </c>
      <c r="U2160">
        <v>829</v>
      </c>
      <c r="X2160">
        <v>8</v>
      </c>
      <c r="Y2160" t="s">
        <v>259</v>
      </c>
      <c r="AC2160" t="s">
        <v>177</v>
      </c>
      <c r="AD2160" t="s">
        <v>9920</v>
      </c>
      <c r="AE2160">
        <v>29800</v>
      </c>
      <c r="AF2160" t="s">
        <v>13488</v>
      </c>
      <c r="AI2160">
        <v>298213040</v>
      </c>
      <c r="AK2160" t="s">
        <v>6990</v>
      </c>
      <c r="AL2160">
        <v>0</v>
      </c>
      <c r="AM2160">
        <v>0</v>
      </c>
    </row>
    <row r="2161" spans="1:39" customFormat="1" ht="12.75">
      <c r="A2161">
        <v>7724531</v>
      </c>
      <c r="B2161" t="s">
        <v>1476</v>
      </c>
      <c r="C2161" t="s">
        <v>6991</v>
      </c>
      <c r="D2161">
        <v>7724531</v>
      </c>
      <c r="E2161" t="s">
        <v>166</v>
      </c>
      <c r="F2161" t="s">
        <v>166</v>
      </c>
      <c r="H2161" s="507">
        <v>28654</v>
      </c>
      <c r="I2161" t="s">
        <v>192</v>
      </c>
      <c r="J2161">
        <v>-50</v>
      </c>
      <c r="K2161" t="s">
        <v>8</v>
      </c>
      <c r="M2161" t="s">
        <v>206</v>
      </c>
      <c r="N2161">
        <v>8770408</v>
      </c>
      <c r="O2161" t="s">
        <v>407</v>
      </c>
      <c r="P2161" s="507">
        <v>44818</v>
      </c>
      <c r="Q2161" t="s">
        <v>187</v>
      </c>
      <c r="R2161" s="507">
        <v>40802</v>
      </c>
      <c r="S2161" s="507">
        <v>44442</v>
      </c>
      <c r="T2161" t="s">
        <v>7255</v>
      </c>
      <c r="U2161">
        <v>944</v>
      </c>
      <c r="X2161">
        <v>9</v>
      </c>
      <c r="Y2161" t="s">
        <v>259</v>
      </c>
      <c r="AB2161" s="507">
        <v>43282</v>
      </c>
      <c r="AC2161" t="s">
        <v>177</v>
      </c>
      <c r="AD2161" t="s">
        <v>12052</v>
      </c>
      <c r="AE2161">
        <v>77680</v>
      </c>
      <c r="AF2161" t="s">
        <v>13489</v>
      </c>
      <c r="AI2161">
        <v>689683320</v>
      </c>
      <c r="AJ2161">
        <v>689683320</v>
      </c>
      <c r="AK2161" t="s">
        <v>6992</v>
      </c>
      <c r="AL2161">
        <v>0</v>
      </c>
      <c r="AM2161">
        <v>0</v>
      </c>
    </row>
    <row r="2162" spans="1:39" customFormat="1" ht="12.75">
      <c r="A2162">
        <v>942148</v>
      </c>
      <c r="B2162" t="s">
        <v>1476</v>
      </c>
      <c r="C2162" t="s">
        <v>195</v>
      </c>
      <c r="D2162">
        <v>942148</v>
      </c>
      <c r="E2162" t="s">
        <v>166</v>
      </c>
      <c r="F2162" t="s">
        <v>169</v>
      </c>
      <c r="H2162" s="507">
        <v>26562</v>
      </c>
      <c r="I2162" t="s">
        <v>367</v>
      </c>
      <c r="J2162">
        <v>-60</v>
      </c>
      <c r="K2162" t="s">
        <v>168</v>
      </c>
      <c r="M2162" t="s">
        <v>246</v>
      </c>
      <c r="N2162">
        <v>8940894</v>
      </c>
      <c r="O2162" t="s">
        <v>394</v>
      </c>
      <c r="P2162" s="507">
        <v>44774</v>
      </c>
      <c r="Q2162" t="s">
        <v>187</v>
      </c>
      <c r="R2162" s="507">
        <v>37432</v>
      </c>
      <c r="S2162" s="507">
        <v>44461</v>
      </c>
      <c r="T2162" t="s">
        <v>7255</v>
      </c>
      <c r="U2162">
        <v>1657</v>
      </c>
      <c r="X2162">
        <v>16</v>
      </c>
      <c r="Y2162" t="s">
        <v>259</v>
      </c>
      <c r="AC2162" t="s">
        <v>177</v>
      </c>
      <c r="AD2162" t="s">
        <v>13490</v>
      </c>
      <c r="AE2162">
        <v>94880</v>
      </c>
      <c r="AF2162" t="s">
        <v>13491</v>
      </c>
      <c r="AJ2162">
        <v>766531576</v>
      </c>
      <c r="AK2162" t="s">
        <v>7724</v>
      </c>
      <c r="AL2162">
        <v>0</v>
      </c>
      <c r="AM2162">
        <v>0</v>
      </c>
    </row>
    <row r="2163" spans="1:39" customFormat="1" ht="12.75">
      <c r="A2163">
        <v>8015875</v>
      </c>
      <c r="B2163" t="s">
        <v>1476</v>
      </c>
      <c r="C2163" t="s">
        <v>310</v>
      </c>
      <c r="D2163">
        <v>8015875</v>
      </c>
      <c r="E2163" t="s">
        <v>166</v>
      </c>
      <c r="H2163" s="507">
        <v>36574</v>
      </c>
      <c r="I2163" t="s">
        <v>167</v>
      </c>
      <c r="J2163">
        <v>-40</v>
      </c>
      <c r="K2163" t="s">
        <v>8</v>
      </c>
      <c r="M2163" t="s">
        <v>217</v>
      </c>
      <c r="N2163">
        <v>3560039</v>
      </c>
      <c r="O2163" t="s">
        <v>3028</v>
      </c>
      <c r="P2163" s="507">
        <v>44825</v>
      </c>
      <c r="Q2163" t="s">
        <v>187</v>
      </c>
      <c r="R2163" s="507">
        <v>40112</v>
      </c>
      <c r="S2163" s="507">
        <v>44819</v>
      </c>
      <c r="T2163" t="s">
        <v>181</v>
      </c>
      <c r="U2163">
        <v>1237</v>
      </c>
      <c r="X2163">
        <v>12</v>
      </c>
      <c r="Y2163" t="s">
        <v>259</v>
      </c>
      <c r="AC2163" t="s">
        <v>177</v>
      </c>
      <c r="AD2163" t="s">
        <v>13492</v>
      </c>
      <c r="AE2163">
        <v>80680</v>
      </c>
      <c r="AF2163" t="s">
        <v>13493</v>
      </c>
      <c r="AJ2163">
        <v>764127367</v>
      </c>
      <c r="AK2163" t="s">
        <v>8871</v>
      </c>
      <c r="AL2163">
        <v>0</v>
      </c>
      <c r="AM2163">
        <v>0</v>
      </c>
    </row>
    <row r="2164" spans="1:39" customFormat="1" ht="12.75">
      <c r="A2164">
        <v>942147</v>
      </c>
      <c r="B2164" t="s">
        <v>1476</v>
      </c>
      <c r="C2164" t="s">
        <v>541</v>
      </c>
      <c r="D2164">
        <v>942147</v>
      </c>
      <c r="E2164" t="s">
        <v>166</v>
      </c>
      <c r="F2164" t="s">
        <v>166</v>
      </c>
      <c r="H2164" s="507">
        <v>26940</v>
      </c>
      <c r="I2164" t="s">
        <v>192</v>
      </c>
      <c r="J2164">
        <v>-50</v>
      </c>
      <c r="K2164" t="s">
        <v>168</v>
      </c>
      <c r="M2164" t="s">
        <v>246</v>
      </c>
      <c r="N2164">
        <v>8940894</v>
      </c>
      <c r="O2164" t="s">
        <v>394</v>
      </c>
      <c r="P2164" s="507">
        <v>44800</v>
      </c>
      <c r="Q2164" t="s">
        <v>187</v>
      </c>
      <c r="R2164" s="507">
        <v>37432</v>
      </c>
      <c r="S2164" s="507">
        <v>44074</v>
      </c>
      <c r="T2164" t="s">
        <v>7255</v>
      </c>
      <c r="U2164">
        <v>1973</v>
      </c>
      <c r="X2164">
        <v>19</v>
      </c>
      <c r="Y2164" t="s">
        <v>259</v>
      </c>
      <c r="AC2164" t="s">
        <v>177</v>
      </c>
      <c r="AD2164" t="s">
        <v>13494</v>
      </c>
      <c r="AE2164">
        <v>91800</v>
      </c>
      <c r="AF2164" t="s">
        <v>13495</v>
      </c>
      <c r="AJ2164">
        <v>620656890</v>
      </c>
      <c r="AK2164" t="s">
        <v>4319</v>
      </c>
      <c r="AL2164">
        <v>1</v>
      </c>
      <c r="AM2164">
        <v>0</v>
      </c>
    </row>
    <row r="2165" spans="1:39" customFormat="1" ht="12.75">
      <c r="A2165">
        <v>4530485</v>
      </c>
      <c r="B2165" t="s">
        <v>7725</v>
      </c>
      <c r="C2165" t="s">
        <v>649</v>
      </c>
      <c r="D2165">
        <v>4530485</v>
      </c>
      <c r="E2165" t="s">
        <v>166</v>
      </c>
      <c r="F2165" t="s">
        <v>166</v>
      </c>
      <c r="H2165" s="507">
        <v>23517</v>
      </c>
      <c r="I2165" t="s">
        <v>367</v>
      </c>
      <c r="J2165">
        <v>-60</v>
      </c>
      <c r="K2165" t="s">
        <v>8</v>
      </c>
      <c r="M2165" t="s">
        <v>2783</v>
      </c>
      <c r="N2165">
        <v>4410080</v>
      </c>
      <c r="O2165" t="s">
        <v>2786</v>
      </c>
      <c r="P2165" s="507">
        <v>44826</v>
      </c>
      <c r="Q2165" t="s">
        <v>187</v>
      </c>
      <c r="R2165" s="507">
        <v>43544</v>
      </c>
      <c r="S2165" s="507">
        <v>44823</v>
      </c>
      <c r="T2165" t="s">
        <v>181</v>
      </c>
      <c r="U2165">
        <v>799</v>
      </c>
      <c r="X2165">
        <v>7</v>
      </c>
      <c r="Y2165" t="s">
        <v>259</v>
      </c>
      <c r="AB2165" s="507">
        <v>44743</v>
      </c>
      <c r="AC2165" t="s">
        <v>177</v>
      </c>
      <c r="AD2165" t="s">
        <v>11490</v>
      </c>
      <c r="AE2165">
        <v>45130</v>
      </c>
      <c r="AF2165" t="s">
        <v>13496</v>
      </c>
      <c r="AK2165" t="s">
        <v>7726</v>
      </c>
      <c r="AL2165">
        <v>0</v>
      </c>
      <c r="AM2165">
        <v>0</v>
      </c>
    </row>
    <row r="2166" spans="1:39" customFormat="1" ht="12.75">
      <c r="A2166">
        <v>7226642</v>
      </c>
      <c r="B2166" t="s">
        <v>9515</v>
      </c>
      <c r="C2166" t="s">
        <v>962</v>
      </c>
      <c r="D2166">
        <v>7226642</v>
      </c>
      <c r="E2166" t="s">
        <v>169</v>
      </c>
      <c r="H2166" s="507">
        <v>40944</v>
      </c>
      <c r="I2166" t="s">
        <v>245</v>
      </c>
      <c r="J2166">
        <v>-11</v>
      </c>
      <c r="K2166" t="s">
        <v>8</v>
      </c>
      <c r="M2166" t="s">
        <v>2152</v>
      </c>
      <c r="N2166">
        <v>12720016</v>
      </c>
      <c r="O2166" t="s">
        <v>2257</v>
      </c>
      <c r="P2166" s="507">
        <v>44826</v>
      </c>
      <c r="Q2166" t="s">
        <v>187</v>
      </c>
      <c r="R2166" s="507">
        <v>44826</v>
      </c>
      <c r="T2166" t="s">
        <v>5765</v>
      </c>
      <c r="U2166">
        <v>500</v>
      </c>
      <c r="X2166">
        <v>5</v>
      </c>
      <c r="Y2166" t="s">
        <v>259</v>
      </c>
      <c r="AC2166" t="s">
        <v>177</v>
      </c>
      <c r="AD2166" t="s">
        <v>13497</v>
      </c>
      <c r="AE2166">
        <v>72230</v>
      </c>
      <c r="AF2166" t="s">
        <v>13498</v>
      </c>
      <c r="AJ2166">
        <v>769303807</v>
      </c>
      <c r="AK2166" t="s">
        <v>9516</v>
      </c>
      <c r="AL2166">
        <v>0</v>
      </c>
      <c r="AM2166">
        <v>0</v>
      </c>
    </row>
    <row r="2167" spans="1:39" customFormat="1" ht="12.75">
      <c r="A2167">
        <v>9541213</v>
      </c>
      <c r="B2167" t="s">
        <v>3544</v>
      </c>
      <c r="C2167" t="s">
        <v>13499</v>
      </c>
      <c r="D2167">
        <v>9541213</v>
      </c>
      <c r="E2167" t="s">
        <v>169</v>
      </c>
      <c r="H2167" s="507">
        <v>41313</v>
      </c>
      <c r="I2167" t="s">
        <v>251</v>
      </c>
      <c r="J2167">
        <v>-10</v>
      </c>
      <c r="K2167" t="s">
        <v>8</v>
      </c>
      <c r="M2167" t="s">
        <v>232</v>
      </c>
      <c r="N2167">
        <v>8950978</v>
      </c>
      <c r="O2167" t="s">
        <v>5773</v>
      </c>
      <c r="P2167" s="507">
        <v>44829</v>
      </c>
      <c r="Q2167" t="s">
        <v>187</v>
      </c>
      <c r="R2167" s="507">
        <v>44829</v>
      </c>
      <c r="S2167" s="507">
        <v>44824</v>
      </c>
      <c r="T2167" t="s">
        <v>181</v>
      </c>
      <c r="U2167">
        <v>500</v>
      </c>
      <c r="X2167">
        <v>5</v>
      </c>
      <c r="Y2167" t="s">
        <v>259</v>
      </c>
      <c r="AC2167" t="s">
        <v>177</v>
      </c>
      <c r="AD2167" t="s">
        <v>13500</v>
      </c>
      <c r="AE2167">
        <v>95600</v>
      </c>
      <c r="AF2167" t="s">
        <v>13501</v>
      </c>
      <c r="AI2167">
        <v>621110148</v>
      </c>
      <c r="AJ2167">
        <v>619895911</v>
      </c>
      <c r="AK2167" t="s">
        <v>13502</v>
      </c>
      <c r="AL2167">
        <v>0</v>
      </c>
      <c r="AM2167">
        <v>0</v>
      </c>
    </row>
    <row r="2168" spans="1:39" customFormat="1" ht="12.75">
      <c r="A2168">
        <v>4440170</v>
      </c>
      <c r="B2168" t="s">
        <v>1477</v>
      </c>
      <c r="C2168" t="s">
        <v>432</v>
      </c>
      <c r="D2168">
        <v>4440170</v>
      </c>
      <c r="E2168" t="s">
        <v>166</v>
      </c>
      <c r="F2168" t="s">
        <v>166</v>
      </c>
      <c r="H2168" s="507">
        <v>35231</v>
      </c>
      <c r="I2168" t="s">
        <v>167</v>
      </c>
      <c r="J2168">
        <v>-40</v>
      </c>
      <c r="K2168" t="s">
        <v>168</v>
      </c>
      <c r="M2168" t="s">
        <v>228</v>
      </c>
      <c r="N2168">
        <v>12440056</v>
      </c>
      <c r="O2168" t="s">
        <v>2175</v>
      </c>
      <c r="P2168" s="507">
        <v>44761</v>
      </c>
      <c r="Q2168" t="s">
        <v>187</v>
      </c>
      <c r="R2168" s="507">
        <v>39694</v>
      </c>
      <c r="S2168" s="507">
        <v>44062</v>
      </c>
      <c r="T2168" t="s">
        <v>7255</v>
      </c>
      <c r="U2168">
        <v>1734</v>
      </c>
      <c r="X2168">
        <v>17</v>
      </c>
      <c r="Y2168" t="s">
        <v>259</v>
      </c>
      <c r="AC2168" t="s">
        <v>177</v>
      </c>
      <c r="AD2168" t="s">
        <v>13503</v>
      </c>
      <c r="AE2168">
        <v>44860</v>
      </c>
      <c r="AF2168" t="s">
        <v>13504</v>
      </c>
      <c r="AI2168">
        <v>240327211</v>
      </c>
      <c r="AJ2168">
        <v>652033774</v>
      </c>
      <c r="AK2168" t="s">
        <v>13505</v>
      </c>
      <c r="AL2168">
        <v>0</v>
      </c>
      <c r="AM2168">
        <v>0</v>
      </c>
    </row>
    <row r="2169" spans="1:39" customFormat="1" ht="12.75">
      <c r="A2169">
        <v>4436360</v>
      </c>
      <c r="B2169" t="s">
        <v>1478</v>
      </c>
      <c r="C2169" t="s">
        <v>784</v>
      </c>
      <c r="D2169">
        <v>4436360</v>
      </c>
      <c r="E2169" t="s">
        <v>166</v>
      </c>
      <c r="F2169" t="s">
        <v>166</v>
      </c>
      <c r="H2169" s="507">
        <v>35002</v>
      </c>
      <c r="I2169" t="s">
        <v>167</v>
      </c>
      <c r="J2169">
        <v>-40</v>
      </c>
      <c r="K2169" t="s">
        <v>8</v>
      </c>
      <c r="M2169" t="s">
        <v>228</v>
      </c>
      <c r="N2169">
        <v>12440116</v>
      </c>
      <c r="O2169" t="s">
        <v>6232</v>
      </c>
      <c r="P2169" s="507">
        <v>44819</v>
      </c>
      <c r="Q2169" t="s">
        <v>187</v>
      </c>
      <c r="R2169" s="507">
        <v>38629</v>
      </c>
      <c r="S2169" s="507">
        <v>44397</v>
      </c>
      <c r="T2169" t="s">
        <v>7255</v>
      </c>
      <c r="U2169">
        <v>891</v>
      </c>
      <c r="X2169">
        <v>8</v>
      </c>
      <c r="Y2169" t="s">
        <v>259</v>
      </c>
      <c r="AB2169" s="507">
        <v>43647</v>
      </c>
      <c r="AC2169" t="s">
        <v>177</v>
      </c>
      <c r="AD2169" t="s">
        <v>13506</v>
      </c>
      <c r="AE2169">
        <v>44115</v>
      </c>
      <c r="AF2169" t="s">
        <v>13507</v>
      </c>
      <c r="AJ2169">
        <v>642687657</v>
      </c>
      <c r="AK2169" t="s">
        <v>4989</v>
      </c>
      <c r="AL2169">
        <v>0</v>
      </c>
      <c r="AM2169">
        <v>0</v>
      </c>
    </row>
    <row r="2170" spans="1:39" customFormat="1" ht="12.75">
      <c r="A2170">
        <v>4529734</v>
      </c>
      <c r="B2170" t="s">
        <v>3469</v>
      </c>
      <c r="C2170" t="s">
        <v>230</v>
      </c>
      <c r="D2170">
        <v>4529734</v>
      </c>
      <c r="E2170" t="s">
        <v>166</v>
      </c>
      <c r="F2170" t="s">
        <v>166</v>
      </c>
      <c r="H2170" s="507">
        <v>40597</v>
      </c>
      <c r="I2170" t="s">
        <v>267</v>
      </c>
      <c r="J2170">
        <v>-12</v>
      </c>
      <c r="K2170" t="s">
        <v>168</v>
      </c>
      <c r="M2170" t="s">
        <v>2764</v>
      </c>
      <c r="N2170">
        <v>4450410</v>
      </c>
      <c r="O2170" t="s">
        <v>3462</v>
      </c>
      <c r="P2170" s="507">
        <v>44790</v>
      </c>
      <c r="Q2170" t="s">
        <v>187</v>
      </c>
      <c r="R2170" s="507">
        <v>43236</v>
      </c>
      <c r="T2170" t="s">
        <v>5765</v>
      </c>
      <c r="U2170">
        <v>869</v>
      </c>
      <c r="X2170">
        <v>8</v>
      </c>
      <c r="Y2170" t="s">
        <v>259</v>
      </c>
      <c r="AC2170" t="s">
        <v>177</v>
      </c>
      <c r="AD2170" t="s">
        <v>9989</v>
      </c>
      <c r="AE2170">
        <v>45160</v>
      </c>
      <c r="AF2170" t="s">
        <v>13508</v>
      </c>
      <c r="AJ2170">
        <v>624420933</v>
      </c>
      <c r="AK2170" t="s">
        <v>5591</v>
      </c>
      <c r="AL2170">
        <v>0</v>
      </c>
      <c r="AM2170">
        <v>0</v>
      </c>
    </row>
    <row r="2171" spans="1:39" customFormat="1" ht="12.75">
      <c r="A2171">
        <v>4529733</v>
      </c>
      <c r="B2171" t="s">
        <v>3469</v>
      </c>
      <c r="C2171" t="s">
        <v>608</v>
      </c>
      <c r="D2171">
        <v>4529733</v>
      </c>
      <c r="E2171" t="s">
        <v>166</v>
      </c>
      <c r="F2171" t="s">
        <v>166</v>
      </c>
      <c r="H2171" s="507">
        <v>40219</v>
      </c>
      <c r="I2171" t="s">
        <v>254</v>
      </c>
      <c r="J2171">
        <v>-13</v>
      </c>
      <c r="K2171" t="s">
        <v>168</v>
      </c>
      <c r="M2171" t="s">
        <v>2764</v>
      </c>
      <c r="N2171">
        <v>4450410</v>
      </c>
      <c r="O2171" t="s">
        <v>3462</v>
      </c>
      <c r="P2171" s="507">
        <v>44790</v>
      </c>
      <c r="Q2171" t="s">
        <v>187</v>
      </c>
      <c r="R2171" s="507">
        <v>43236</v>
      </c>
      <c r="T2171" t="s">
        <v>5765</v>
      </c>
      <c r="U2171">
        <v>722</v>
      </c>
      <c r="X2171">
        <v>7</v>
      </c>
      <c r="Y2171" t="s">
        <v>259</v>
      </c>
      <c r="AC2171" t="s">
        <v>177</v>
      </c>
      <c r="AD2171" t="s">
        <v>9989</v>
      </c>
      <c r="AE2171">
        <v>45160</v>
      </c>
      <c r="AF2171" t="s">
        <v>13508</v>
      </c>
      <c r="AJ2171">
        <v>617535304</v>
      </c>
      <c r="AK2171" t="s">
        <v>5591</v>
      </c>
      <c r="AL2171">
        <v>0</v>
      </c>
      <c r="AM2171">
        <v>0</v>
      </c>
    </row>
    <row r="2172" spans="1:39" customFormat="1" ht="12.75">
      <c r="A2172">
        <v>7528209</v>
      </c>
      <c r="B2172" t="s">
        <v>1479</v>
      </c>
      <c r="C2172" t="s">
        <v>439</v>
      </c>
      <c r="D2172">
        <v>7528209</v>
      </c>
      <c r="E2172" t="s">
        <v>169</v>
      </c>
      <c r="H2172" s="507">
        <v>41758</v>
      </c>
      <c r="I2172" t="s">
        <v>169</v>
      </c>
      <c r="J2172">
        <v>-9</v>
      </c>
      <c r="K2172" t="s">
        <v>8</v>
      </c>
      <c r="M2172" t="s">
        <v>263</v>
      </c>
      <c r="N2172">
        <v>8751163</v>
      </c>
      <c r="O2172" t="s">
        <v>264</v>
      </c>
      <c r="P2172" s="507">
        <v>44827</v>
      </c>
      <c r="Q2172" t="s">
        <v>187</v>
      </c>
      <c r="R2172" s="507">
        <v>44827</v>
      </c>
      <c r="T2172" t="s">
        <v>5765</v>
      </c>
      <c r="U2172">
        <v>500</v>
      </c>
      <c r="X2172">
        <v>5</v>
      </c>
      <c r="Y2172" t="s">
        <v>259</v>
      </c>
      <c r="AC2172" t="s">
        <v>177</v>
      </c>
      <c r="AD2172" t="s">
        <v>10358</v>
      </c>
      <c r="AE2172">
        <v>94400</v>
      </c>
      <c r="AF2172" t="s">
        <v>13509</v>
      </c>
      <c r="AJ2172">
        <v>664782190</v>
      </c>
      <c r="AK2172" t="s">
        <v>13510</v>
      </c>
      <c r="AL2172">
        <v>0</v>
      </c>
      <c r="AM2172">
        <v>0</v>
      </c>
    </row>
    <row r="2173" spans="1:39" customFormat="1" ht="12.75">
      <c r="A2173">
        <v>7862661</v>
      </c>
      <c r="B2173" t="s">
        <v>1479</v>
      </c>
      <c r="C2173" t="s">
        <v>596</v>
      </c>
      <c r="D2173">
        <v>7862661</v>
      </c>
      <c r="E2173" t="s">
        <v>166</v>
      </c>
      <c r="F2173" t="s">
        <v>166</v>
      </c>
      <c r="H2173" s="507">
        <v>39410</v>
      </c>
      <c r="I2173" t="s">
        <v>227</v>
      </c>
      <c r="J2173">
        <v>-16</v>
      </c>
      <c r="K2173" t="s">
        <v>8</v>
      </c>
      <c r="M2173" t="s">
        <v>203</v>
      </c>
      <c r="N2173">
        <v>8920031</v>
      </c>
      <c r="O2173" t="s">
        <v>269</v>
      </c>
      <c r="P2173" s="507">
        <v>44811</v>
      </c>
      <c r="Q2173" t="s">
        <v>187</v>
      </c>
      <c r="R2173" s="507">
        <v>40827</v>
      </c>
      <c r="T2173" t="s">
        <v>5765</v>
      </c>
      <c r="U2173">
        <v>1871</v>
      </c>
      <c r="V2173" t="s">
        <v>172</v>
      </c>
      <c r="W2173">
        <v>128</v>
      </c>
      <c r="X2173" t="s">
        <v>173</v>
      </c>
      <c r="Y2173" t="s">
        <v>259</v>
      </c>
      <c r="AB2173" s="507">
        <v>44013</v>
      </c>
      <c r="AC2173" t="s">
        <v>177</v>
      </c>
      <c r="AD2173" t="s">
        <v>10077</v>
      </c>
      <c r="AE2173">
        <v>78500</v>
      </c>
      <c r="AF2173" t="s">
        <v>13511</v>
      </c>
      <c r="AJ2173">
        <v>777034365</v>
      </c>
      <c r="AK2173" t="s">
        <v>4320</v>
      </c>
      <c r="AL2173">
        <v>0</v>
      </c>
      <c r="AM2173">
        <v>0</v>
      </c>
    </row>
    <row r="2174" spans="1:39" customFormat="1" ht="12.75">
      <c r="A2174">
        <v>7870050</v>
      </c>
      <c r="B2174" t="s">
        <v>1479</v>
      </c>
      <c r="C2174" t="s">
        <v>3210</v>
      </c>
      <c r="D2174">
        <v>7870050</v>
      </c>
      <c r="E2174" t="s">
        <v>166</v>
      </c>
      <c r="F2174" t="s">
        <v>166</v>
      </c>
      <c r="H2174" s="507">
        <v>40450</v>
      </c>
      <c r="I2174" t="s">
        <v>254</v>
      </c>
      <c r="J2174">
        <v>-13</v>
      </c>
      <c r="K2174" t="s">
        <v>8</v>
      </c>
      <c r="M2174" t="s">
        <v>238</v>
      </c>
      <c r="N2174">
        <v>8780627</v>
      </c>
      <c r="O2174" t="s">
        <v>384</v>
      </c>
      <c r="P2174" s="507">
        <v>44813</v>
      </c>
      <c r="Q2174" t="s">
        <v>187</v>
      </c>
      <c r="R2174" s="507">
        <v>41583</v>
      </c>
      <c r="T2174" t="s">
        <v>5765</v>
      </c>
      <c r="U2174">
        <v>782</v>
      </c>
      <c r="X2174">
        <v>7</v>
      </c>
      <c r="Y2174" t="s">
        <v>259</v>
      </c>
      <c r="AC2174" t="s">
        <v>177</v>
      </c>
      <c r="AD2174" t="s">
        <v>10077</v>
      </c>
      <c r="AE2174">
        <v>78500</v>
      </c>
      <c r="AF2174" t="s">
        <v>13511</v>
      </c>
      <c r="AK2174" t="s">
        <v>4320</v>
      </c>
      <c r="AL2174">
        <v>0</v>
      </c>
      <c r="AM2174">
        <v>0</v>
      </c>
    </row>
    <row r="2175" spans="1:39" customFormat="1" ht="12.75">
      <c r="A2175">
        <v>91758</v>
      </c>
      <c r="B2175" t="s">
        <v>1480</v>
      </c>
      <c r="C2175" t="s">
        <v>1481</v>
      </c>
      <c r="D2175">
        <v>91758</v>
      </c>
      <c r="E2175" t="s">
        <v>166</v>
      </c>
      <c r="F2175" t="s">
        <v>166</v>
      </c>
      <c r="H2175" s="507">
        <v>21810</v>
      </c>
      <c r="I2175" t="s">
        <v>385</v>
      </c>
      <c r="J2175">
        <v>-70</v>
      </c>
      <c r="K2175" t="s">
        <v>8</v>
      </c>
      <c r="M2175" t="s">
        <v>203</v>
      </c>
      <c r="N2175">
        <v>8920063</v>
      </c>
      <c r="O2175" t="s">
        <v>452</v>
      </c>
      <c r="P2175" s="507">
        <v>44816</v>
      </c>
      <c r="Q2175" t="s">
        <v>187</v>
      </c>
      <c r="R2175" s="507">
        <v>37432</v>
      </c>
      <c r="S2175" s="507">
        <v>44768</v>
      </c>
      <c r="T2175" t="s">
        <v>181</v>
      </c>
      <c r="U2175">
        <v>904</v>
      </c>
      <c r="X2175">
        <v>9</v>
      </c>
      <c r="Y2175" t="s">
        <v>5788</v>
      </c>
      <c r="Z2175">
        <v>8921344</v>
      </c>
      <c r="AA2175" t="s">
        <v>11894</v>
      </c>
      <c r="AC2175" t="s">
        <v>177</v>
      </c>
      <c r="AD2175" t="s">
        <v>13512</v>
      </c>
      <c r="AE2175">
        <v>92340</v>
      </c>
      <c r="AF2175" t="s">
        <v>13513</v>
      </c>
      <c r="AI2175" t="s">
        <v>5990</v>
      </c>
      <c r="AJ2175" t="s">
        <v>5991</v>
      </c>
      <c r="AK2175" t="s">
        <v>4321</v>
      </c>
      <c r="AL2175">
        <v>0</v>
      </c>
      <c r="AM2175">
        <v>0</v>
      </c>
    </row>
    <row r="2176" spans="1:39" customFormat="1" ht="12.75">
      <c r="A2176">
        <v>9153648</v>
      </c>
      <c r="B2176" t="s">
        <v>6993</v>
      </c>
      <c r="C2176" t="s">
        <v>972</v>
      </c>
      <c r="D2176">
        <v>9153648</v>
      </c>
      <c r="E2176" t="s">
        <v>169</v>
      </c>
      <c r="H2176" s="507">
        <v>42482</v>
      </c>
      <c r="I2176" t="s">
        <v>169</v>
      </c>
      <c r="J2176">
        <v>-9</v>
      </c>
      <c r="K2176" t="s">
        <v>8</v>
      </c>
      <c r="M2176" t="s">
        <v>275</v>
      </c>
      <c r="N2176">
        <v>8910881</v>
      </c>
      <c r="O2176" t="s">
        <v>409</v>
      </c>
      <c r="P2176" s="507">
        <v>44842</v>
      </c>
      <c r="Q2176" t="s">
        <v>187</v>
      </c>
      <c r="R2176" s="507">
        <v>44842</v>
      </c>
      <c r="T2176" t="s">
        <v>5765</v>
      </c>
      <c r="U2176">
        <v>500</v>
      </c>
      <c r="X2176">
        <v>5</v>
      </c>
      <c r="Y2176" t="s">
        <v>259</v>
      </c>
      <c r="AC2176" t="s">
        <v>177</v>
      </c>
      <c r="AD2176" t="s">
        <v>13514</v>
      </c>
      <c r="AE2176">
        <v>91390</v>
      </c>
      <c r="AF2176" t="s">
        <v>13515</v>
      </c>
      <c r="AJ2176" t="s">
        <v>13516</v>
      </c>
      <c r="AK2176" t="s">
        <v>13517</v>
      </c>
      <c r="AL2176">
        <v>0</v>
      </c>
      <c r="AM2176">
        <v>0</v>
      </c>
    </row>
    <row r="2177" spans="1:39" customFormat="1" ht="12.75">
      <c r="A2177">
        <v>9461792</v>
      </c>
      <c r="B2177" t="s">
        <v>6652</v>
      </c>
      <c r="C2177" t="s">
        <v>6653</v>
      </c>
      <c r="D2177">
        <v>9461792</v>
      </c>
      <c r="E2177" t="s">
        <v>169</v>
      </c>
      <c r="F2177" t="s">
        <v>169</v>
      </c>
      <c r="H2177" s="507">
        <v>41427</v>
      </c>
      <c r="I2177" t="s">
        <v>251</v>
      </c>
      <c r="J2177">
        <v>-10</v>
      </c>
      <c r="K2177" t="s">
        <v>8</v>
      </c>
      <c r="M2177" t="s">
        <v>246</v>
      </c>
      <c r="N2177">
        <v>8940866</v>
      </c>
      <c r="O2177" t="s">
        <v>641</v>
      </c>
      <c r="P2177" s="507">
        <v>44824</v>
      </c>
      <c r="Q2177" t="s">
        <v>187</v>
      </c>
      <c r="R2177" s="507">
        <v>44454</v>
      </c>
      <c r="T2177" t="s">
        <v>5765</v>
      </c>
      <c r="U2177">
        <v>500</v>
      </c>
      <c r="X2177">
        <v>5</v>
      </c>
      <c r="Y2177" t="s">
        <v>259</v>
      </c>
      <c r="AC2177" t="s">
        <v>177</v>
      </c>
      <c r="AD2177" t="s">
        <v>10933</v>
      </c>
      <c r="AE2177">
        <v>94450</v>
      </c>
      <c r="AF2177" t="s">
        <v>13518</v>
      </c>
      <c r="AI2177" t="s">
        <v>6654</v>
      </c>
      <c r="AJ2177" t="s">
        <v>6655</v>
      </c>
      <c r="AK2177" t="s">
        <v>6656</v>
      </c>
      <c r="AL2177">
        <v>0</v>
      </c>
      <c r="AM2177">
        <v>0</v>
      </c>
    </row>
    <row r="2178" spans="1:39" customFormat="1" ht="12.75">
      <c r="A2178">
        <v>9461793</v>
      </c>
      <c r="B2178" t="s">
        <v>6652</v>
      </c>
      <c r="C2178" t="s">
        <v>6657</v>
      </c>
      <c r="D2178">
        <v>9461793</v>
      </c>
      <c r="E2178" t="s">
        <v>169</v>
      </c>
      <c r="F2178" t="s">
        <v>169</v>
      </c>
      <c r="H2178" s="507">
        <v>40919</v>
      </c>
      <c r="I2178" t="s">
        <v>245</v>
      </c>
      <c r="J2178">
        <v>-11</v>
      </c>
      <c r="K2178" t="s">
        <v>8</v>
      </c>
      <c r="M2178" t="s">
        <v>246</v>
      </c>
      <c r="N2178">
        <v>8940866</v>
      </c>
      <c r="O2178" t="s">
        <v>641</v>
      </c>
      <c r="P2178" s="507">
        <v>44824</v>
      </c>
      <c r="Q2178" t="s">
        <v>187</v>
      </c>
      <c r="R2178" s="507">
        <v>44454</v>
      </c>
      <c r="T2178" t="s">
        <v>5765</v>
      </c>
      <c r="U2178">
        <v>500</v>
      </c>
      <c r="X2178">
        <v>5</v>
      </c>
      <c r="Y2178" t="s">
        <v>259</v>
      </c>
      <c r="AC2178" t="s">
        <v>177</v>
      </c>
      <c r="AD2178" t="s">
        <v>10933</v>
      </c>
      <c r="AE2178">
        <v>94450</v>
      </c>
      <c r="AF2178" t="s">
        <v>13519</v>
      </c>
      <c r="AI2178" t="s">
        <v>6654</v>
      </c>
      <c r="AJ2178" t="s">
        <v>6655</v>
      </c>
      <c r="AK2178" t="s">
        <v>6658</v>
      </c>
      <c r="AL2178">
        <v>1</v>
      </c>
      <c r="AM2178">
        <v>0</v>
      </c>
    </row>
    <row r="2179" spans="1:39" customFormat="1" ht="12.75">
      <c r="A2179">
        <v>3734594</v>
      </c>
      <c r="B2179" t="s">
        <v>13520</v>
      </c>
      <c r="C2179" t="s">
        <v>976</v>
      </c>
      <c r="D2179">
        <v>3734594</v>
      </c>
      <c r="E2179" t="s">
        <v>169</v>
      </c>
      <c r="H2179" s="507">
        <v>41819</v>
      </c>
      <c r="I2179" t="s">
        <v>169</v>
      </c>
      <c r="J2179">
        <v>-9</v>
      </c>
      <c r="K2179" t="s">
        <v>8</v>
      </c>
      <c r="M2179" t="s">
        <v>175</v>
      </c>
      <c r="N2179">
        <v>4370002</v>
      </c>
      <c r="O2179" t="s">
        <v>2769</v>
      </c>
      <c r="P2179" s="507">
        <v>44848</v>
      </c>
      <c r="Q2179" t="s">
        <v>187</v>
      </c>
      <c r="R2179" s="507">
        <v>44848</v>
      </c>
      <c r="S2179" s="507">
        <v>44837</v>
      </c>
      <c r="T2179" t="s">
        <v>181</v>
      </c>
      <c r="U2179">
        <v>500</v>
      </c>
      <c r="X2179">
        <v>5</v>
      </c>
      <c r="Y2179" t="s">
        <v>259</v>
      </c>
      <c r="AC2179" t="s">
        <v>174</v>
      </c>
      <c r="AD2179" t="s">
        <v>9881</v>
      </c>
      <c r="AE2179">
        <v>37000</v>
      </c>
      <c r="AF2179" t="s">
        <v>13521</v>
      </c>
      <c r="AJ2179">
        <v>602475030</v>
      </c>
      <c r="AK2179" t="s">
        <v>13522</v>
      </c>
      <c r="AL2179">
        <v>0</v>
      </c>
      <c r="AM2179">
        <v>0</v>
      </c>
    </row>
    <row r="2180" spans="1:39" customFormat="1" ht="12.75">
      <c r="A2180">
        <v>9255531</v>
      </c>
      <c r="B2180" t="s">
        <v>5992</v>
      </c>
      <c r="C2180" t="s">
        <v>696</v>
      </c>
      <c r="D2180">
        <v>9255531</v>
      </c>
      <c r="E2180" t="s">
        <v>169</v>
      </c>
      <c r="F2180" t="s">
        <v>169</v>
      </c>
      <c r="H2180" s="507">
        <v>42889</v>
      </c>
      <c r="I2180" t="s">
        <v>169</v>
      </c>
      <c r="J2180">
        <v>-9</v>
      </c>
      <c r="K2180" t="s">
        <v>8</v>
      </c>
      <c r="M2180" t="s">
        <v>203</v>
      </c>
      <c r="N2180">
        <v>8921458</v>
      </c>
      <c r="O2180" t="s">
        <v>272</v>
      </c>
      <c r="P2180" s="507">
        <v>44811</v>
      </c>
      <c r="Q2180" t="s">
        <v>187</v>
      </c>
      <c r="R2180" s="507">
        <v>44080</v>
      </c>
      <c r="T2180" t="s">
        <v>5765</v>
      </c>
      <c r="U2180">
        <v>500</v>
      </c>
      <c r="X2180">
        <v>5</v>
      </c>
      <c r="Y2180" t="s">
        <v>259</v>
      </c>
      <c r="AC2180" t="s">
        <v>177</v>
      </c>
      <c r="AD2180" t="s">
        <v>9666</v>
      </c>
      <c r="AE2180">
        <v>92300</v>
      </c>
      <c r="AF2180" t="s">
        <v>13523</v>
      </c>
      <c r="AK2180" t="s">
        <v>5758</v>
      </c>
      <c r="AL2180">
        <v>0</v>
      </c>
      <c r="AM2180">
        <v>0</v>
      </c>
    </row>
    <row r="2181" spans="1:39" customFormat="1" ht="12.75">
      <c r="A2181">
        <v>9323564</v>
      </c>
      <c r="B2181" t="s">
        <v>6994</v>
      </c>
      <c r="C2181" t="s">
        <v>563</v>
      </c>
      <c r="D2181">
        <v>9323564</v>
      </c>
      <c r="E2181" t="s">
        <v>169</v>
      </c>
      <c r="F2181" t="s">
        <v>169</v>
      </c>
      <c r="H2181" s="507">
        <v>41207</v>
      </c>
      <c r="I2181" t="s">
        <v>245</v>
      </c>
      <c r="J2181">
        <v>-11</v>
      </c>
      <c r="K2181" t="s">
        <v>8</v>
      </c>
      <c r="M2181" t="s">
        <v>170</v>
      </c>
      <c r="N2181">
        <v>8930610</v>
      </c>
      <c r="O2181" t="s">
        <v>3790</v>
      </c>
      <c r="P2181" s="507">
        <v>44815</v>
      </c>
      <c r="Q2181" t="s">
        <v>187</v>
      </c>
      <c r="R2181" s="507">
        <v>44462</v>
      </c>
      <c r="T2181" t="s">
        <v>5765</v>
      </c>
      <c r="U2181">
        <v>500</v>
      </c>
      <c r="X2181">
        <v>5</v>
      </c>
      <c r="Y2181" t="s">
        <v>259</v>
      </c>
      <c r="AC2181" t="s">
        <v>177</v>
      </c>
      <c r="AD2181" t="s">
        <v>11448</v>
      </c>
      <c r="AE2181">
        <v>93160</v>
      </c>
      <c r="AF2181" t="s">
        <v>13524</v>
      </c>
      <c r="AJ2181">
        <v>752985737</v>
      </c>
      <c r="AK2181" t="s">
        <v>6995</v>
      </c>
      <c r="AL2181">
        <v>0</v>
      </c>
      <c r="AM2181">
        <v>0</v>
      </c>
    </row>
    <row r="2182" spans="1:39" customFormat="1" ht="12.75">
      <c r="A2182">
        <v>9153241</v>
      </c>
      <c r="B2182" t="s">
        <v>2549</v>
      </c>
      <c r="C2182" t="s">
        <v>7631</v>
      </c>
      <c r="D2182">
        <v>9153241</v>
      </c>
      <c r="E2182" t="s">
        <v>166</v>
      </c>
      <c r="H2182" s="507">
        <v>41686</v>
      </c>
      <c r="I2182" t="s">
        <v>169</v>
      </c>
      <c r="J2182">
        <v>-9</v>
      </c>
      <c r="K2182" t="s">
        <v>8</v>
      </c>
      <c r="M2182" t="s">
        <v>275</v>
      </c>
      <c r="N2182">
        <v>8911280</v>
      </c>
      <c r="O2182" t="s">
        <v>853</v>
      </c>
      <c r="P2182" s="507">
        <v>44824</v>
      </c>
      <c r="Q2182" t="s">
        <v>187</v>
      </c>
      <c r="R2182" s="507">
        <v>44824</v>
      </c>
      <c r="T2182" t="s">
        <v>5765</v>
      </c>
      <c r="U2182">
        <v>500</v>
      </c>
      <c r="X2182">
        <v>5</v>
      </c>
      <c r="Y2182" t="s">
        <v>259</v>
      </c>
      <c r="AC2182" t="s">
        <v>177</v>
      </c>
      <c r="AD2182" t="s">
        <v>13525</v>
      </c>
      <c r="AE2182">
        <v>91140</v>
      </c>
      <c r="AF2182" t="s">
        <v>13526</v>
      </c>
      <c r="AG2182" t="s">
        <v>13527</v>
      </c>
      <c r="AJ2182">
        <v>681759554</v>
      </c>
      <c r="AK2182" t="s">
        <v>8872</v>
      </c>
      <c r="AL2182">
        <v>0</v>
      </c>
      <c r="AM2182">
        <v>0</v>
      </c>
    </row>
    <row r="2183" spans="1:39" customFormat="1" ht="12.75">
      <c r="A2183">
        <v>9247849</v>
      </c>
      <c r="B2183" t="s">
        <v>1484</v>
      </c>
      <c r="C2183" t="s">
        <v>606</v>
      </c>
      <c r="D2183">
        <v>9247849</v>
      </c>
      <c r="E2183" t="s">
        <v>166</v>
      </c>
      <c r="F2183" t="s">
        <v>166</v>
      </c>
      <c r="H2183" s="507">
        <v>26959</v>
      </c>
      <c r="I2183" t="s">
        <v>192</v>
      </c>
      <c r="J2183">
        <v>-50</v>
      </c>
      <c r="K2183" t="s">
        <v>168</v>
      </c>
      <c r="M2183" t="s">
        <v>203</v>
      </c>
      <c r="N2183">
        <v>8920018</v>
      </c>
      <c r="O2183" t="s">
        <v>560</v>
      </c>
      <c r="P2183" s="507">
        <v>44751</v>
      </c>
      <c r="Q2183" t="s">
        <v>187</v>
      </c>
      <c r="R2183" s="507">
        <v>42009</v>
      </c>
      <c r="S2183" s="507">
        <v>43712</v>
      </c>
      <c r="T2183" t="s">
        <v>7255</v>
      </c>
      <c r="U2183">
        <v>1701</v>
      </c>
      <c r="X2183">
        <v>17</v>
      </c>
      <c r="Y2183" t="s">
        <v>259</v>
      </c>
      <c r="AC2183" t="s">
        <v>177</v>
      </c>
      <c r="AD2183" t="s">
        <v>13029</v>
      </c>
      <c r="AE2183">
        <v>92240</v>
      </c>
      <c r="AF2183" t="s">
        <v>13528</v>
      </c>
      <c r="AJ2183">
        <v>661859512</v>
      </c>
      <c r="AK2183" t="s">
        <v>4322</v>
      </c>
      <c r="AL2183">
        <v>1</v>
      </c>
      <c r="AM2183">
        <v>1</v>
      </c>
    </row>
    <row r="2184" spans="1:39" customFormat="1" ht="12.75">
      <c r="A2184">
        <v>9248263</v>
      </c>
      <c r="B2184" t="s">
        <v>1484</v>
      </c>
      <c r="C2184" t="s">
        <v>637</v>
      </c>
      <c r="D2184">
        <v>9248263</v>
      </c>
      <c r="E2184" t="s">
        <v>166</v>
      </c>
      <c r="F2184" t="s">
        <v>166</v>
      </c>
      <c r="H2184" s="507">
        <v>39864</v>
      </c>
      <c r="I2184" t="s">
        <v>340</v>
      </c>
      <c r="J2184">
        <v>-14</v>
      </c>
      <c r="K2184" t="s">
        <v>168</v>
      </c>
      <c r="M2184" t="s">
        <v>203</v>
      </c>
      <c r="N2184">
        <v>8920018</v>
      </c>
      <c r="O2184" t="s">
        <v>560</v>
      </c>
      <c r="P2184" s="507">
        <v>44778</v>
      </c>
      <c r="Q2184" t="s">
        <v>187</v>
      </c>
      <c r="R2184" s="507">
        <v>42250</v>
      </c>
      <c r="T2184" t="s">
        <v>5765</v>
      </c>
      <c r="U2184">
        <v>1047</v>
      </c>
      <c r="X2184">
        <v>10</v>
      </c>
      <c r="Y2184" t="s">
        <v>259</v>
      </c>
      <c r="AC2184" t="s">
        <v>177</v>
      </c>
      <c r="AD2184" t="s">
        <v>13029</v>
      </c>
      <c r="AE2184">
        <v>92240</v>
      </c>
      <c r="AF2184" t="s">
        <v>13529</v>
      </c>
      <c r="AK2184" t="s">
        <v>5758</v>
      </c>
      <c r="AL2184">
        <v>0</v>
      </c>
      <c r="AM2184">
        <v>0</v>
      </c>
    </row>
    <row r="2185" spans="1:39" customFormat="1" ht="12.75">
      <c r="A2185">
        <v>4535352</v>
      </c>
      <c r="B2185" t="s">
        <v>8873</v>
      </c>
      <c r="C2185" t="s">
        <v>724</v>
      </c>
      <c r="D2185">
        <v>4535352</v>
      </c>
      <c r="E2185" t="s">
        <v>169</v>
      </c>
      <c r="H2185" s="507">
        <v>42309</v>
      </c>
      <c r="I2185" t="s">
        <v>169</v>
      </c>
      <c r="J2185">
        <v>-9</v>
      </c>
      <c r="K2185" t="s">
        <v>8</v>
      </c>
      <c r="M2185" t="s">
        <v>2764</v>
      </c>
      <c r="N2185">
        <v>4450757</v>
      </c>
      <c r="O2185" t="s">
        <v>6546</v>
      </c>
      <c r="P2185" s="507">
        <v>44826</v>
      </c>
      <c r="Q2185" t="s">
        <v>187</v>
      </c>
      <c r="R2185" s="507">
        <v>44826</v>
      </c>
      <c r="T2185" t="s">
        <v>5765</v>
      </c>
      <c r="U2185">
        <v>500</v>
      </c>
      <c r="X2185">
        <v>5</v>
      </c>
      <c r="Y2185" t="s">
        <v>259</v>
      </c>
      <c r="AC2185" t="s">
        <v>177</v>
      </c>
      <c r="AD2185" t="s">
        <v>13530</v>
      </c>
      <c r="AE2185">
        <v>45650</v>
      </c>
      <c r="AF2185" t="s">
        <v>13531</v>
      </c>
      <c r="AJ2185">
        <v>660394858</v>
      </c>
      <c r="AK2185" t="s">
        <v>8874</v>
      </c>
      <c r="AL2185">
        <v>0</v>
      </c>
      <c r="AM2185">
        <v>0</v>
      </c>
    </row>
    <row r="2186" spans="1:39" customFormat="1" ht="12.75">
      <c r="A2186">
        <v>4462455</v>
      </c>
      <c r="B2186" t="s">
        <v>8273</v>
      </c>
      <c r="C2186" t="s">
        <v>8274</v>
      </c>
      <c r="D2186">
        <v>4462455</v>
      </c>
      <c r="E2186" t="s">
        <v>169</v>
      </c>
      <c r="F2186" t="s">
        <v>169</v>
      </c>
      <c r="H2186" s="507">
        <v>42234</v>
      </c>
      <c r="I2186" t="s">
        <v>169</v>
      </c>
      <c r="J2186">
        <v>-9</v>
      </c>
      <c r="K2186" t="s">
        <v>8</v>
      </c>
      <c r="M2186" t="s">
        <v>228</v>
      </c>
      <c r="N2186">
        <v>12440138</v>
      </c>
      <c r="O2186" t="s">
        <v>2163</v>
      </c>
      <c r="P2186" s="507">
        <v>44816</v>
      </c>
      <c r="Q2186" t="s">
        <v>187</v>
      </c>
      <c r="R2186" s="507">
        <v>44487</v>
      </c>
      <c r="T2186" t="s">
        <v>5765</v>
      </c>
      <c r="U2186">
        <v>500</v>
      </c>
      <c r="X2186">
        <v>5</v>
      </c>
      <c r="Y2186" t="s">
        <v>259</v>
      </c>
      <c r="AC2186" t="s">
        <v>177</v>
      </c>
      <c r="AD2186" t="s">
        <v>13532</v>
      </c>
      <c r="AE2186">
        <v>44450</v>
      </c>
      <c r="AF2186" t="s">
        <v>13533</v>
      </c>
      <c r="AJ2186">
        <v>640671189</v>
      </c>
      <c r="AK2186" t="s">
        <v>8275</v>
      </c>
      <c r="AL2186">
        <v>0</v>
      </c>
      <c r="AM2186">
        <v>0</v>
      </c>
    </row>
    <row r="2187" spans="1:39" customFormat="1" ht="12.75">
      <c r="A2187">
        <v>6813581</v>
      </c>
      <c r="B2187" t="s">
        <v>3470</v>
      </c>
      <c r="C2187" t="s">
        <v>7727</v>
      </c>
      <c r="D2187">
        <v>6813581</v>
      </c>
      <c r="E2187" t="s">
        <v>166</v>
      </c>
      <c r="F2187" t="s">
        <v>166</v>
      </c>
      <c r="H2187" s="507">
        <v>34964</v>
      </c>
      <c r="I2187" t="s">
        <v>167</v>
      </c>
      <c r="J2187">
        <v>-40</v>
      </c>
      <c r="K2187" t="s">
        <v>168</v>
      </c>
      <c r="M2187" t="s">
        <v>231</v>
      </c>
      <c r="N2187">
        <v>4280004</v>
      </c>
      <c r="O2187" t="s">
        <v>3555</v>
      </c>
      <c r="P2187" s="507">
        <v>44792</v>
      </c>
      <c r="Q2187" t="s">
        <v>187</v>
      </c>
      <c r="R2187" s="507">
        <v>41956</v>
      </c>
      <c r="S2187" s="507">
        <v>44124</v>
      </c>
      <c r="T2187" t="s">
        <v>7255</v>
      </c>
      <c r="U2187">
        <v>3127</v>
      </c>
      <c r="V2187" t="s">
        <v>172</v>
      </c>
      <c r="W2187">
        <v>34</v>
      </c>
      <c r="X2187" t="s">
        <v>173</v>
      </c>
      <c r="Y2187" t="s">
        <v>259</v>
      </c>
      <c r="AB2187" s="507">
        <v>43282</v>
      </c>
      <c r="AC2187" t="s">
        <v>174</v>
      </c>
      <c r="AD2187" t="s">
        <v>13402</v>
      </c>
      <c r="AE2187">
        <v>0</v>
      </c>
      <c r="AF2187" t="s">
        <v>13534</v>
      </c>
      <c r="AG2187" t="s">
        <v>13535</v>
      </c>
      <c r="AH2187" t="s">
        <v>13536</v>
      </c>
      <c r="AK2187" t="s">
        <v>5758</v>
      </c>
      <c r="AL2187">
        <v>0</v>
      </c>
      <c r="AM2187">
        <v>0</v>
      </c>
    </row>
    <row r="2188" spans="1:39" customFormat="1" ht="12.75">
      <c r="A2188">
        <v>3540186</v>
      </c>
      <c r="B2188" t="s">
        <v>6404</v>
      </c>
      <c r="C2188" t="s">
        <v>495</v>
      </c>
      <c r="D2188">
        <v>3540186</v>
      </c>
      <c r="E2188" t="s">
        <v>169</v>
      </c>
      <c r="F2188" t="s">
        <v>169</v>
      </c>
      <c r="H2188" s="507">
        <v>42089</v>
      </c>
      <c r="I2188" t="s">
        <v>169</v>
      </c>
      <c r="J2188">
        <v>-9</v>
      </c>
      <c r="K2188" t="s">
        <v>8</v>
      </c>
      <c r="M2188" t="s">
        <v>178</v>
      </c>
      <c r="N2188">
        <v>3350227</v>
      </c>
      <c r="O2188" t="s">
        <v>3056</v>
      </c>
      <c r="P2188" s="507">
        <v>44825</v>
      </c>
      <c r="Q2188" t="s">
        <v>187</v>
      </c>
      <c r="R2188" s="507">
        <v>44125</v>
      </c>
      <c r="T2188" t="s">
        <v>5765</v>
      </c>
      <c r="U2188">
        <v>500</v>
      </c>
      <c r="X2188">
        <v>5</v>
      </c>
      <c r="Y2188" t="s">
        <v>259</v>
      </c>
      <c r="AC2188" t="s">
        <v>177</v>
      </c>
      <c r="AD2188" t="s">
        <v>13537</v>
      </c>
      <c r="AE2188">
        <v>35800</v>
      </c>
      <c r="AF2188" t="s">
        <v>13538</v>
      </c>
      <c r="AJ2188">
        <v>689728674</v>
      </c>
      <c r="AK2188" t="s">
        <v>6405</v>
      </c>
      <c r="AL2188">
        <v>0</v>
      </c>
      <c r="AM2188">
        <v>0</v>
      </c>
    </row>
    <row r="2189" spans="1:39" customFormat="1" ht="12.75">
      <c r="A2189">
        <v>9464576</v>
      </c>
      <c r="B2189" t="s">
        <v>13539</v>
      </c>
      <c r="C2189" t="s">
        <v>8589</v>
      </c>
      <c r="D2189">
        <v>9464576</v>
      </c>
      <c r="E2189" t="s">
        <v>169</v>
      </c>
      <c r="H2189" s="507">
        <v>40933</v>
      </c>
      <c r="I2189" t="s">
        <v>245</v>
      </c>
      <c r="J2189">
        <v>-11</v>
      </c>
      <c r="K2189" t="s">
        <v>8</v>
      </c>
      <c r="M2189" t="s">
        <v>246</v>
      </c>
      <c r="N2189">
        <v>8940655</v>
      </c>
      <c r="O2189" t="s">
        <v>289</v>
      </c>
      <c r="P2189" s="507">
        <v>44842</v>
      </c>
      <c r="Q2189" t="s">
        <v>187</v>
      </c>
      <c r="R2189" s="507">
        <v>44842</v>
      </c>
      <c r="T2189" t="s">
        <v>5765</v>
      </c>
      <c r="U2189">
        <v>500</v>
      </c>
      <c r="X2189">
        <v>5</v>
      </c>
      <c r="Y2189" t="s">
        <v>259</v>
      </c>
      <c r="AC2189" t="s">
        <v>177</v>
      </c>
      <c r="AD2189" t="s">
        <v>10784</v>
      </c>
      <c r="AE2189">
        <v>94000</v>
      </c>
      <c r="AF2189" t="s">
        <v>13540</v>
      </c>
      <c r="AJ2189">
        <v>610963008</v>
      </c>
      <c r="AK2189" t="s">
        <v>13541</v>
      </c>
      <c r="AL2189">
        <v>0</v>
      </c>
      <c r="AM2189">
        <v>0</v>
      </c>
    </row>
    <row r="2190" spans="1:39" customFormat="1" ht="12.75">
      <c r="A2190">
        <v>4535453</v>
      </c>
      <c r="B2190" t="s">
        <v>13542</v>
      </c>
      <c r="C2190" t="s">
        <v>7036</v>
      </c>
      <c r="D2190">
        <v>4535453</v>
      </c>
      <c r="E2190" t="s">
        <v>169</v>
      </c>
      <c r="H2190" s="507">
        <v>41329</v>
      </c>
      <c r="I2190" t="s">
        <v>251</v>
      </c>
      <c r="J2190">
        <v>-10</v>
      </c>
      <c r="K2190" t="s">
        <v>8</v>
      </c>
      <c r="M2190" t="s">
        <v>2764</v>
      </c>
      <c r="N2190">
        <v>4450773</v>
      </c>
      <c r="O2190" t="s">
        <v>3467</v>
      </c>
      <c r="P2190" s="507">
        <v>44835</v>
      </c>
      <c r="Q2190" t="s">
        <v>187</v>
      </c>
      <c r="R2190" s="507">
        <v>44835</v>
      </c>
      <c r="S2190" s="507">
        <v>44809</v>
      </c>
      <c r="T2190" t="s">
        <v>181</v>
      </c>
      <c r="U2190">
        <v>500</v>
      </c>
      <c r="X2190">
        <v>5</v>
      </c>
      <c r="Y2190" t="s">
        <v>259</v>
      </c>
      <c r="AC2190" t="s">
        <v>177</v>
      </c>
      <c r="AD2190" t="s">
        <v>10239</v>
      </c>
      <c r="AE2190">
        <v>45240</v>
      </c>
      <c r="AF2190" t="s">
        <v>13543</v>
      </c>
      <c r="AJ2190">
        <v>688838659</v>
      </c>
      <c r="AK2190" t="s">
        <v>13544</v>
      </c>
      <c r="AL2190">
        <v>0</v>
      </c>
      <c r="AM2190">
        <v>0</v>
      </c>
    </row>
    <row r="2191" spans="1:39" customFormat="1" ht="12.75">
      <c r="A2191">
        <v>7920534</v>
      </c>
      <c r="B2191" t="s">
        <v>2928</v>
      </c>
      <c r="C2191" t="s">
        <v>2929</v>
      </c>
      <c r="D2191">
        <v>7920534</v>
      </c>
      <c r="E2191" t="s">
        <v>166</v>
      </c>
      <c r="F2191" t="s">
        <v>166</v>
      </c>
      <c r="H2191" s="507">
        <v>28630</v>
      </c>
      <c r="I2191" t="s">
        <v>192</v>
      </c>
      <c r="J2191">
        <v>-50</v>
      </c>
      <c r="K2191" t="s">
        <v>8</v>
      </c>
      <c r="M2191" t="s">
        <v>2783</v>
      </c>
      <c r="N2191">
        <v>4410080</v>
      </c>
      <c r="O2191" t="s">
        <v>2786</v>
      </c>
      <c r="P2191" s="507">
        <v>44850</v>
      </c>
      <c r="Q2191" t="s">
        <v>187</v>
      </c>
      <c r="R2191" s="507">
        <v>40833</v>
      </c>
      <c r="S2191" s="507">
        <v>44062</v>
      </c>
      <c r="T2191" t="s">
        <v>7255</v>
      </c>
      <c r="U2191">
        <v>1611</v>
      </c>
      <c r="V2191" t="s">
        <v>172</v>
      </c>
      <c r="W2191">
        <v>244</v>
      </c>
      <c r="X2191" t="s">
        <v>173</v>
      </c>
      <c r="Y2191" t="s">
        <v>259</v>
      </c>
      <c r="AC2191" t="s">
        <v>337</v>
      </c>
      <c r="AD2191" t="s">
        <v>11958</v>
      </c>
      <c r="AE2191">
        <v>41260</v>
      </c>
      <c r="AF2191" t="s">
        <v>13545</v>
      </c>
      <c r="AJ2191">
        <v>652626703</v>
      </c>
      <c r="AK2191" t="s">
        <v>5592</v>
      </c>
      <c r="AL2191">
        <v>0</v>
      </c>
      <c r="AM2191">
        <v>0</v>
      </c>
    </row>
    <row r="2192" spans="1:39" customFormat="1" ht="12.75">
      <c r="A2192">
        <v>7711595</v>
      </c>
      <c r="B2192" t="s">
        <v>2928</v>
      </c>
      <c r="C2192" t="s">
        <v>1069</v>
      </c>
      <c r="D2192">
        <v>7711595</v>
      </c>
      <c r="E2192" t="s">
        <v>166</v>
      </c>
      <c r="F2192" t="s">
        <v>169</v>
      </c>
      <c r="H2192" s="507">
        <v>26133</v>
      </c>
      <c r="I2192" t="s">
        <v>367</v>
      </c>
      <c r="J2192">
        <v>-60</v>
      </c>
      <c r="K2192" t="s">
        <v>8</v>
      </c>
      <c r="M2192" t="s">
        <v>206</v>
      </c>
      <c r="N2192">
        <v>8770135</v>
      </c>
      <c r="O2192" t="s">
        <v>3386</v>
      </c>
      <c r="P2192" s="507">
        <v>44843</v>
      </c>
      <c r="Q2192" t="s">
        <v>187</v>
      </c>
      <c r="R2192" s="507">
        <v>37432</v>
      </c>
      <c r="S2192" s="507">
        <v>44078</v>
      </c>
      <c r="T2192" t="s">
        <v>7255</v>
      </c>
      <c r="U2192">
        <v>1343</v>
      </c>
      <c r="X2192">
        <v>13</v>
      </c>
      <c r="Y2192" t="s">
        <v>259</v>
      </c>
      <c r="AC2192" t="s">
        <v>177</v>
      </c>
      <c r="AD2192" t="s">
        <v>13546</v>
      </c>
      <c r="AE2192">
        <v>77000</v>
      </c>
      <c r="AF2192" t="s">
        <v>13547</v>
      </c>
      <c r="AI2192">
        <v>689736061</v>
      </c>
      <c r="AK2192" t="s">
        <v>4324</v>
      </c>
      <c r="AL2192">
        <v>1</v>
      </c>
      <c r="AM2192">
        <v>0</v>
      </c>
    </row>
    <row r="2193" spans="1:39" customFormat="1" ht="12.75">
      <c r="A2193">
        <v>9256794</v>
      </c>
      <c r="B2193" t="s">
        <v>6997</v>
      </c>
      <c r="C2193" t="s">
        <v>6732</v>
      </c>
      <c r="D2193">
        <v>9256794</v>
      </c>
      <c r="E2193" t="s">
        <v>166</v>
      </c>
      <c r="F2193" t="s">
        <v>166</v>
      </c>
      <c r="H2193" s="507">
        <v>41174</v>
      </c>
      <c r="I2193" t="s">
        <v>245</v>
      </c>
      <c r="J2193">
        <v>-11</v>
      </c>
      <c r="K2193" t="s">
        <v>168</v>
      </c>
      <c r="M2193" t="s">
        <v>203</v>
      </c>
      <c r="N2193">
        <v>8920025</v>
      </c>
      <c r="O2193" t="s">
        <v>213</v>
      </c>
      <c r="P2193" s="507">
        <v>44816</v>
      </c>
      <c r="Q2193" t="s">
        <v>187</v>
      </c>
      <c r="R2193" s="507">
        <v>44469</v>
      </c>
      <c r="T2193" t="s">
        <v>5765</v>
      </c>
      <c r="U2193">
        <v>531</v>
      </c>
      <c r="X2193">
        <v>5</v>
      </c>
      <c r="Y2193" t="s">
        <v>259</v>
      </c>
      <c r="AC2193" t="s">
        <v>177</v>
      </c>
      <c r="AD2193" t="s">
        <v>9837</v>
      </c>
      <c r="AE2193">
        <v>92400</v>
      </c>
      <c r="AF2193" t="s">
        <v>13548</v>
      </c>
      <c r="AJ2193">
        <v>661171279</v>
      </c>
      <c r="AK2193" t="s">
        <v>6998</v>
      </c>
      <c r="AL2193">
        <v>0</v>
      </c>
      <c r="AM2193">
        <v>0</v>
      </c>
    </row>
    <row r="2194" spans="1:39" customFormat="1" ht="12.75">
      <c r="A2194">
        <v>9258550</v>
      </c>
      <c r="B2194" t="s">
        <v>6997</v>
      </c>
      <c r="C2194" t="s">
        <v>8876</v>
      </c>
      <c r="D2194">
        <v>9258550</v>
      </c>
      <c r="E2194" t="s">
        <v>169</v>
      </c>
      <c r="H2194" s="507">
        <v>42424</v>
      </c>
      <c r="I2194" t="s">
        <v>169</v>
      </c>
      <c r="J2194">
        <v>-9</v>
      </c>
      <c r="K2194" t="s">
        <v>8</v>
      </c>
      <c r="M2194" t="s">
        <v>203</v>
      </c>
      <c r="N2194">
        <v>8920025</v>
      </c>
      <c r="O2194" t="s">
        <v>213</v>
      </c>
      <c r="P2194" s="507">
        <v>44816</v>
      </c>
      <c r="Q2194" t="s">
        <v>187</v>
      </c>
      <c r="R2194" s="507">
        <v>44816</v>
      </c>
      <c r="T2194" t="s">
        <v>5765</v>
      </c>
      <c r="U2194">
        <v>500</v>
      </c>
      <c r="X2194">
        <v>5</v>
      </c>
      <c r="Y2194" t="s">
        <v>259</v>
      </c>
      <c r="AC2194" t="s">
        <v>177</v>
      </c>
      <c r="AD2194" t="s">
        <v>10501</v>
      </c>
      <c r="AE2194">
        <v>92390</v>
      </c>
      <c r="AF2194" t="s">
        <v>13549</v>
      </c>
      <c r="AJ2194">
        <v>661171279</v>
      </c>
      <c r="AK2194" t="s">
        <v>6998</v>
      </c>
      <c r="AL2194">
        <v>0</v>
      </c>
      <c r="AM2194">
        <v>0</v>
      </c>
    </row>
    <row r="2195" spans="1:39" customFormat="1" ht="12.75">
      <c r="A2195">
        <v>7885758</v>
      </c>
      <c r="B2195" t="s">
        <v>5993</v>
      </c>
      <c r="C2195" t="s">
        <v>422</v>
      </c>
      <c r="D2195">
        <v>7885758</v>
      </c>
      <c r="E2195" t="s">
        <v>166</v>
      </c>
      <c r="F2195" t="s">
        <v>166</v>
      </c>
      <c r="H2195" s="507">
        <v>41489</v>
      </c>
      <c r="I2195" t="s">
        <v>251</v>
      </c>
      <c r="J2195">
        <v>-10</v>
      </c>
      <c r="K2195" t="s">
        <v>168</v>
      </c>
      <c r="M2195" t="s">
        <v>238</v>
      </c>
      <c r="N2195">
        <v>8780130</v>
      </c>
      <c r="O2195" t="s">
        <v>3560</v>
      </c>
      <c r="P2195" s="507">
        <v>44817</v>
      </c>
      <c r="Q2195" t="s">
        <v>187</v>
      </c>
      <c r="R2195" s="507">
        <v>44094</v>
      </c>
      <c r="S2195" s="507">
        <v>44781</v>
      </c>
      <c r="T2195" t="s">
        <v>181</v>
      </c>
      <c r="U2195">
        <v>628</v>
      </c>
      <c r="X2195">
        <v>6</v>
      </c>
      <c r="Y2195" t="s">
        <v>259</v>
      </c>
      <c r="AC2195" t="s">
        <v>177</v>
      </c>
      <c r="AD2195" t="s">
        <v>10160</v>
      </c>
      <c r="AE2195">
        <v>78600</v>
      </c>
      <c r="AF2195" t="s">
        <v>13550</v>
      </c>
      <c r="AK2195" t="s">
        <v>5758</v>
      </c>
      <c r="AL2195">
        <v>0</v>
      </c>
      <c r="AM2195">
        <v>0</v>
      </c>
    </row>
    <row r="2196" spans="1:39" customFormat="1" ht="12.75">
      <c r="A2196">
        <v>5926608</v>
      </c>
      <c r="B2196" t="s">
        <v>3407</v>
      </c>
      <c r="C2196" t="s">
        <v>2634</v>
      </c>
      <c r="D2196">
        <v>5926608</v>
      </c>
      <c r="E2196" t="s">
        <v>166</v>
      </c>
      <c r="F2196" t="s">
        <v>166</v>
      </c>
      <c r="H2196" s="507">
        <v>23672</v>
      </c>
      <c r="I2196" t="s">
        <v>367</v>
      </c>
      <c r="J2196">
        <v>-60</v>
      </c>
      <c r="K2196" t="s">
        <v>168</v>
      </c>
      <c r="M2196" t="s">
        <v>263</v>
      </c>
      <c r="N2196">
        <v>8751163</v>
      </c>
      <c r="O2196" t="s">
        <v>264</v>
      </c>
      <c r="P2196" s="507">
        <v>44826</v>
      </c>
      <c r="Q2196" t="s">
        <v>187</v>
      </c>
      <c r="R2196" s="507">
        <v>37432</v>
      </c>
      <c r="S2196" s="507">
        <v>44785</v>
      </c>
      <c r="T2196" t="s">
        <v>181</v>
      </c>
      <c r="U2196">
        <v>2101</v>
      </c>
      <c r="V2196" t="s">
        <v>172</v>
      </c>
      <c r="W2196">
        <v>823</v>
      </c>
      <c r="X2196" t="s">
        <v>173</v>
      </c>
      <c r="Y2196" t="s">
        <v>259</v>
      </c>
      <c r="AB2196" s="507">
        <v>43282</v>
      </c>
      <c r="AC2196" t="s">
        <v>174</v>
      </c>
      <c r="AD2196" t="s">
        <v>9793</v>
      </c>
      <c r="AE2196">
        <v>75014</v>
      </c>
      <c r="AF2196" t="s">
        <v>13551</v>
      </c>
      <c r="AJ2196">
        <v>781567638</v>
      </c>
      <c r="AK2196" t="s">
        <v>4325</v>
      </c>
      <c r="AL2196">
        <v>0</v>
      </c>
      <c r="AM2196">
        <v>0</v>
      </c>
    </row>
    <row r="2197" spans="1:39" customFormat="1" ht="12.75">
      <c r="A2197">
        <v>9519757</v>
      </c>
      <c r="B2197" t="s">
        <v>2930</v>
      </c>
      <c r="C2197" t="s">
        <v>583</v>
      </c>
      <c r="D2197">
        <v>9519757</v>
      </c>
      <c r="E2197" t="s">
        <v>166</v>
      </c>
      <c r="F2197" t="s">
        <v>166</v>
      </c>
      <c r="H2197" s="507">
        <v>32413</v>
      </c>
      <c r="I2197" t="s">
        <v>167</v>
      </c>
      <c r="J2197">
        <v>-40</v>
      </c>
      <c r="K2197" t="s">
        <v>168</v>
      </c>
      <c r="M2197" t="s">
        <v>175</v>
      </c>
      <c r="N2197">
        <v>4370566</v>
      </c>
      <c r="O2197" t="s">
        <v>176</v>
      </c>
      <c r="P2197" s="507">
        <v>44766</v>
      </c>
      <c r="Q2197" t="s">
        <v>187</v>
      </c>
      <c r="R2197" s="507">
        <v>37432</v>
      </c>
      <c r="S2197" s="507">
        <v>44742</v>
      </c>
      <c r="T2197" t="s">
        <v>181</v>
      </c>
      <c r="U2197">
        <v>1870</v>
      </c>
      <c r="X2197">
        <v>18</v>
      </c>
      <c r="Y2197" t="s">
        <v>259</v>
      </c>
      <c r="AC2197" t="s">
        <v>177</v>
      </c>
      <c r="AD2197" t="s">
        <v>10088</v>
      </c>
      <c r="AE2197">
        <v>37200</v>
      </c>
      <c r="AF2197" t="s">
        <v>13552</v>
      </c>
      <c r="AJ2197">
        <v>603583194</v>
      </c>
      <c r="AK2197" t="s">
        <v>5593</v>
      </c>
      <c r="AL2197">
        <v>0</v>
      </c>
      <c r="AM2197">
        <v>0</v>
      </c>
    </row>
    <row r="2198" spans="1:39" customFormat="1" ht="12.75">
      <c r="A2198">
        <v>444860</v>
      </c>
      <c r="B2198" t="s">
        <v>2550</v>
      </c>
      <c r="C2198" t="s">
        <v>674</v>
      </c>
      <c r="D2198">
        <v>444860</v>
      </c>
      <c r="E2198" t="s">
        <v>166</v>
      </c>
      <c r="F2198" t="s">
        <v>166</v>
      </c>
      <c r="H2198" s="507">
        <v>25230</v>
      </c>
      <c r="I2198" t="s">
        <v>367</v>
      </c>
      <c r="J2198">
        <v>-60</v>
      </c>
      <c r="K2198" t="s">
        <v>8</v>
      </c>
      <c r="M2198" t="s">
        <v>228</v>
      </c>
      <c r="N2198">
        <v>12440197</v>
      </c>
      <c r="O2198" t="s">
        <v>2316</v>
      </c>
      <c r="P2198" s="507">
        <v>44806</v>
      </c>
      <c r="Q2198" t="s">
        <v>187</v>
      </c>
      <c r="R2198" s="507">
        <v>37432</v>
      </c>
      <c r="S2198" s="507">
        <v>43722</v>
      </c>
      <c r="T2198" t="s">
        <v>7255</v>
      </c>
      <c r="U2198">
        <v>984</v>
      </c>
      <c r="X2198">
        <v>9</v>
      </c>
      <c r="Y2198" t="s">
        <v>259</v>
      </c>
      <c r="AC2198" t="s">
        <v>177</v>
      </c>
      <c r="AD2198" t="s">
        <v>13553</v>
      </c>
      <c r="AE2198">
        <v>44550</v>
      </c>
      <c r="AF2198" t="s">
        <v>13554</v>
      </c>
      <c r="AI2198">
        <v>240451618</v>
      </c>
      <c r="AK2198" t="s">
        <v>4990</v>
      </c>
      <c r="AL2198">
        <v>0</v>
      </c>
      <c r="AM2198">
        <v>0</v>
      </c>
    </row>
    <row r="2199" spans="1:39" customFormat="1" ht="12.75">
      <c r="A2199">
        <v>9251393</v>
      </c>
      <c r="B2199" t="s">
        <v>3311</v>
      </c>
      <c r="C2199" t="s">
        <v>230</v>
      </c>
      <c r="D2199">
        <v>9251393</v>
      </c>
      <c r="E2199" t="s">
        <v>166</v>
      </c>
      <c r="F2199" t="s">
        <v>166</v>
      </c>
      <c r="H2199" s="507">
        <v>40250</v>
      </c>
      <c r="I2199" t="s">
        <v>254</v>
      </c>
      <c r="J2199">
        <v>-13</v>
      </c>
      <c r="K2199" t="s">
        <v>168</v>
      </c>
      <c r="M2199" t="s">
        <v>203</v>
      </c>
      <c r="N2199">
        <v>8920111</v>
      </c>
      <c r="O2199" t="s">
        <v>544</v>
      </c>
      <c r="P2199" s="507">
        <v>44748</v>
      </c>
      <c r="Q2199" t="s">
        <v>187</v>
      </c>
      <c r="R2199" s="507">
        <v>42998</v>
      </c>
      <c r="T2199" t="s">
        <v>5765</v>
      </c>
      <c r="U2199">
        <v>1098</v>
      </c>
      <c r="X2199">
        <v>10</v>
      </c>
      <c r="Y2199" t="s">
        <v>259</v>
      </c>
      <c r="AC2199" t="s">
        <v>177</v>
      </c>
      <c r="AD2199" t="s">
        <v>10294</v>
      </c>
      <c r="AE2199">
        <v>92140</v>
      </c>
      <c r="AF2199" t="s">
        <v>13555</v>
      </c>
      <c r="AJ2199">
        <v>675221656</v>
      </c>
      <c r="AK2199" t="s">
        <v>4326</v>
      </c>
      <c r="AL2199">
        <v>0</v>
      </c>
      <c r="AM2199">
        <v>0</v>
      </c>
    </row>
    <row r="2200" spans="1:39" customFormat="1" ht="12.75">
      <c r="A2200">
        <v>9443231</v>
      </c>
      <c r="B2200" t="s">
        <v>1486</v>
      </c>
      <c r="C2200" t="s">
        <v>711</v>
      </c>
      <c r="D2200">
        <v>9443231</v>
      </c>
      <c r="E2200" t="s">
        <v>166</v>
      </c>
      <c r="H2200" s="507">
        <v>38295</v>
      </c>
      <c r="I2200" t="s">
        <v>7238</v>
      </c>
      <c r="J2200">
        <v>-19</v>
      </c>
      <c r="K2200" t="s">
        <v>8</v>
      </c>
      <c r="M2200" t="s">
        <v>246</v>
      </c>
      <c r="N2200">
        <v>8940976</v>
      </c>
      <c r="O2200" t="s">
        <v>3791</v>
      </c>
      <c r="P2200" s="507">
        <v>44834</v>
      </c>
      <c r="Q2200" t="s">
        <v>187</v>
      </c>
      <c r="R2200" s="507">
        <v>40820</v>
      </c>
      <c r="T2200" t="s">
        <v>5765</v>
      </c>
      <c r="U2200">
        <v>1059</v>
      </c>
      <c r="X2200">
        <v>10</v>
      </c>
      <c r="Y2200" t="s">
        <v>259</v>
      </c>
      <c r="AC2200" t="s">
        <v>177</v>
      </c>
      <c r="AD2200" t="s">
        <v>9810</v>
      </c>
      <c r="AE2200">
        <v>94100</v>
      </c>
      <c r="AF2200" t="s">
        <v>13556</v>
      </c>
      <c r="AK2200" t="s">
        <v>13557</v>
      </c>
      <c r="AL2200">
        <v>0</v>
      </c>
      <c r="AM2200">
        <v>0</v>
      </c>
    </row>
    <row r="2201" spans="1:39" customFormat="1" ht="12.75">
      <c r="A2201">
        <v>2939177</v>
      </c>
      <c r="B2201" t="s">
        <v>3148</v>
      </c>
      <c r="C2201" t="s">
        <v>505</v>
      </c>
      <c r="D2201">
        <v>2939177</v>
      </c>
      <c r="E2201" t="s">
        <v>166</v>
      </c>
      <c r="F2201" t="s">
        <v>166</v>
      </c>
      <c r="H2201" s="507">
        <v>41234</v>
      </c>
      <c r="I2201" t="s">
        <v>245</v>
      </c>
      <c r="J2201">
        <v>-11</v>
      </c>
      <c r="K2201" t="s">
        <v>168</v>
      </c>
      <c r="M2201" t="s">
        <v>3025</v>
      </c>
      <c r="N2201">
        <v>3290229</v>
      </c>
      <c r="O2201" t="s">
        <v>3039</v>
      </c>
      <c r="P2201" s="507">
        <v>44833</v>
      </c>
      <c r="Q2201" t="s">
        <v>187</v>
      </c>
      <c r="R2201" s="507">
        <v>43071</v>
      </c>
      <c r="S2201" s="507">
        <v>44823</v>
      </c>
      <c r="T2201" t="s">
        <v>181</v>
      </c>
      <c r="U2201">
        <v>526</v>
      </c>
      <c r="X2201">
        <v>5</v>
      </c>
      <c r="Y2201" t="s">
        <v>259</v>
      </c>
      <c r="AC2201" t="s">
        <v>177</v>
      </c>
      <c r="AD2201" t="s">
        <v>13558</v>
      </c>
      <c r="AE2201">
        <v>29170</v>
      </c>
      <c r="AF2201" t="s">
        <v>13559</v>
      </c>
      <c r="AI2201">
        <v>664547315</v>
      </c>
      <c r="AJ2201">
        <v>646343611</v>
      </c>
      <c r="AK2201" t="s">
        <v>5335</v>
      </c>
      <c r="AL2201">
        <v>0</v>
      </c>
      <c r="AM2201">
        <v>0</v>
      </c>
    </row>
    <row r="2202" spans="1:39" customFormat="1" ht="12.75">
      <c r="A2202">
        <v>9257151</v>
      </c>
      <c r="B2202" t="s">
        <v>3148</v>
      </c>
      <c r="C2202" t="s">
        <v>253</v>
      </c>
      <c r="D2202">
        <v>9257151</v>
      </c>
      <c r="E2202" t="s">
        <v>169</v>
      </c>
      <c r="F2202" t="s">
        <v>169</v>
      </c>
      <c r="H2202" s="507">
        <v>41714</v>
      </c>
      <c r="I2202" t="s">
        <v>169</v>
      </c>
      <c r="J2202">
        <v>-9</v>
      </c>
      <c r="K2202" t="s">
        <v>8</v>
      </c>
      <c r="M2202" t="s">
        <v>203</v>
      </c>
      <c r="N2202">
        <v>8920075</v>
      </c>
      <c r="O2202" t="s">
        <v>314</v>
      </c>
      <c r="P2202" s="507">
        <v>44841</v>
      </c>
      <c r="Q2202" t="s">
        <v>187</v>
      </c>
      <c r="R2202" s="507">
        <v>44487</v>
      </c>
      <c r="T2202" t="s">
        <v>5765</v>
      </c>
      <c r="U2202">
        <v>500</v>
      </c>
      <c r="X2202">
        <v>5</v>
      </c>
      <c r="Y2202" t="s">
        <v>259</v>
      </c>
      <c r="AC2202" t="s">
        <v>177</v>
      </c>
      <c r="AD2202" t="s">
        <v>10711</v>
      </c>
      <c r="AE2202">
        <v>92270</v>
      </c>
      <c r="AF2202" t="s">
        <v>13560</v>
      </c>
      <c r="AJ2202">
        <v>660587835</v>
      </c>
      <c r="AK2202" t="s">
        <v>7728</v>
      </c>
      <c r="AL2202">
        <v>1</v>
      </c>
      <c r="AM2202">
        <v>1</v>
      </c>
    </row>
    <row r="2203" spans="1:39" customFormat="1" ht="12.75">
      <c r="A2203">
        <v>9540369</v>
      </c>
      <c r="B2203" t="s">
        <v>7729</v>
      </c>
      <c r="C2203" t="s">
        <v>262</v>
      </c>
      <c r="D2203">
        <v>9540369</v>
      </c>
      <c r="E2203" t="s">
        <v>169</v>
      </c>
      <c r="F2203" t="s">
        <v>169</v>
      </c>
      <c r="H2203" s="507">
        <v>41247</v>
      </c>
      <c r="I2203" t="s">
        <v>245</v>
      </c>
      <c r="J2203">
        <v>-11</v>
      </c>
      <c r="K2203" t="s">
        <v>8</v>
      </c>
      <c r="M2203" t="s">
        <v>232</v>
      </c>
      <c r="N2203">
        <v>8950083</v>
      </c>
      <c r="O2203" t="s">
        <v>476</v>
      </c>
      <c r="P2203" s="507">
        <v>44812</v>
      </c>
      <c r="Q2203" t="s">
        <v>187</v>
      </c>
      <c r="R2203" s="507">
        <v>44487</v>
      </c>
      <c r="T2203" t="s">
        <v>5765</v>
      </c>
      <c r="U2203">
        <v>500</v>
      </c>
      <c r="X2203">
        <v>5</v>
      </c>
      <c r="Y2203" t="s">
        <v>259</v>
      </c>
      <c r="AC2203" t="s">
        <v>177</v>
      </c>
      <c r="AD2203" t="s">
        <v>13561</v>
      </c>
      <c r="AE2203">
        <v>95210</v>
      </c>
      <c r="AF2203" t="s">
        <v>13562</v>
      </c>
      <c r="AJ2203">
        <v>672073347</v>
      </c>
      <c r="AK2203" t="s">
        <v>7730</v>
      </c>
      <c r="AL2203">
        <v>0</v>
      </c>
      <c r="AM2203">
        <v>0</v>
      </c>
    </row>
    <row r="2204" spans="1:39" customFormat="1" ht="12.75">
      <c r="A2204">
        <v>3714894</v>
      </c>
      <c r="B2204" t="s">
        <v>2551</v>
      </c>
      <c r="C2204" t="s">
        <v>414</v>
      </c>
      <c r="D2204">
        <v>3714894</v>
      </c>
      <c r="E2204" t="s">
        <v>166</v>
      </c>
      <c r="F2204" t="s">
        <v>166</v>
      </c>
      <c r="H2204" s="507">
        <v>34280</v>
      </c>
      <c r="I2204" t="s">
        <v>167</v>
      </c>
      <c r="J2204">
        <v>-40</v>
      </c>
      <c r="K2204" t="s">
        <v>168</v>
      </c>
      <c r="M2204" t="s">
        <v>175</v>
      </c>
      <c r="N2204">
        <v>4370183</v>
      </c>
      <c r="O2204" t="s">
        <v>2810</v>
      </c>
      <c r="P2204" s="507">
        <v>44802</v>
      </c>
      <c r="Q2204" t="s">
        <v>187</v>
      </c>
      <c r="R2204" s="507">
        <v>37517</v>
      </c>
      <c r="S2204" s="507">
        <v>44061</v>
      </c>
      <c r="T2204" t="s">
        <v>7255</v>
      </c>
      <c r="U2204">
        <v>1766</v>
      </c>
      <c r="X2204">
        <v>17</v>
      </c>
      <c r="Y2204" t="s">
        <v>259</v>
      </c>
      <c r="AC2204" t="s">
        <v>177</v>
      </c>
      <c r="AD2204" t="s">
        <v>10400</v>
      </c>
      <c r="AE2204">
        <v>37230</v>
      </c>
      <c r="AF2204" t="s">
        <v>13563</v>
      </c>
      <c r="AI2204">
        <v>983313755</v>
      </c>
      <c r="AK2204" t="s">
        <v>5758</v>
      </c>
      <c r="AL2204">
        <v>0</v>
      </c>
      <c r="AM2204">
        <v>0</v>
      </c>
    </row>
    <row r="2205" spans="1:39" customFormat="1" ht="12.75">
      <c r="A2205">
        <v>4110558</v>
      </c>
      <c r="B2205" t="s">
        <v>7731</v>
      </c>
      <c r="C2205" t="s">
        <v>1087</v>
      </c>
      <c r="D2205">
        <v>4110558</v>
      </c>
      <c r="E2205" t="s">
        <v>166</v>
      </c>
      <c r="F2205" t="s">
        <v>166</v>
      </c>
      <c r="H2205" s="507">
        <v>37263</v>
      </c>
      <c r="I2205" t="s">
        <v>167</v>
      </c>
      <c r="J2205">
        <v>-40</v>
      </c>
      <c r="K2205" t="s">
        <v>8</v>
      </c>
      <c r="M2205" t="s">
        <v>2783</v>
      </c>
      <c r="N2205">
        <v>4410612</v>
      </c>
      <c r="O2205" t="s">
        <v>2843</v>
      </c>
      <c r="P2205" s="507">
        <v>44824</v>
      </c>
      <c r="Q2205" t="s">
        <v>187</v>
      </c>
      <c r="R2205" s="507">
        <v>40432</v>
      </c>
      <c r="S2205" s="507">
        <v>44694</v>
      </c>
      <c r="T2205" t="s">
        <v>181</v>
      </c>
      <c r="U2205">
        <v>799</v>
      </c>
      <c r="X2205">
        <v>7</v>
      </c>
      <c r="Y2205" t="s">
        <v>259</v>
      </c>
      <c r="AB2205" s="507">
        <v>44743</v>
      </c>
      <c r="AC2205" t="s">
        <v>177</v>
      </c>
      <c r="AD2205" t="s">
        <v>13564</v>
      </c>
      <c r="AE2205">
        <v>41000</v>
      </c>
      <c r="AF2205" t="s">
        <v>13565</v>
      </c>
      <c r="AJ2205">
        <v>787441010</v>
      </c>
      <c r="AK2205" t="s">
        <v>7732</v>
      </c>
      <c r="AL2205">
        <v>0</v>
      </c>
      <c r="AM2205">
        <v>0</v>
      </c>
    </row>
    <row r="2206" spans="1:39" customFormat="1" ht="12.75">
      <c r="A2206">
        <v>9464605</v>
      </c>
      <c r="B2206" t="s">
        <v>13566</v>
      </c>
      <c r="C2206" t="s">
        <v>8285</v>
      </c>
      <c r="D2206">
        <v>9464605</v>
      </c>
      <c r="E2206" t="s">
        <v>169</v>
      </c>
      <c r="H2206" s="507">
        <v>42339</v>
      </c>
      <c r="I2206" t="s">
        <v>169</v>
      </c>
      <c r="J2206">
        <v>-9</v>
      </c>
      <c r="K2206" t="s">
        <v>8</v>
      </c>
      <c r="M2206" t="s">
        <v>246</v>
      </c>
      <c r="N2206">
        <v>8940976</v>
      </c>
      <c r="O2206" t="s">
        <v>3791</v>
      </c>
      <c r="P2206" s="507">
        <v>44844</v>
      </c>
      <c r="Q2206" t="s">
        <v>187</v>
      </c>
      <c r="R2206" s="507">
        <v>44844</v>
      </c>
      <c r="T2206" t="s">
        <v>5765</v>
      </c>
      <c r="U2206">
        <v>500</v>
      </c>
      <c r="X2206">
        <v>5</v>
      </c>
      <c r="Y2206" t="s">
        <v>259</v>
      </c>
      <c r="AC2206" t="s">
        <v>177</v>
      </c>
      <c r="AD2206" t="s">
        <v>10324</v>
      </c>
      <c r="AE2206">
        <v>94100</v>
      </c>
      <c r="AF2206" t="s">
        <v>13567</v>
      </c>
      <c r="AK2206" t="s">
        <v>13568</v>
      </c>
      <c r="AL2206">
        <v>0</v>
      </c>
      <c r="AM2206">
        <v>0</v>
      </c>
    </row>
    <row r="2207" spans="1:39" customFormat="1" ht="12.75">
      <c r="A2207">
        <v>7890544</v>
      </c>
      <c r="B2207" t="s">
        <v>13569</v>
      </c>
      <c r="C2207" t="s">
        <v>5973</v>
      </c>
      <c r="D2207">
        <v>7890544</v>
      </c>
      <c r="E2207" t="s">
        <v>169</v>
      </c>
      <c r="H2207" s="507">
        <v>42389</v>
      </c>
      <c r="I2207" t="s">
        <v>169</v>
      </c>
      <c r="J2207">
        <v>-9</v>
      </c>
      <c r="K2207" t="s">
        <v>8</v>
      </c>
      <c r="M2207" t="s">
        <v>238</v>
      </c>
      <c r="N2207">
        <v>8781477</v>
      </c>
      <c r="O2207" t="s">
        <v>3567</v>
      </c>
      <c r="P2207" s="507">
        <v>44833</v>
      </c>
      <c r="Q2207" t="s">
        <v>187</v>
      </c>
      <c r="R2207" s="507">
        <v>44833</v>
      </c>
      <c r="T2207" t="s">
        <v>5765</v>
      </c>
      <c r="U2207">
        <v>500</v>
      </c>
      <c r="X2207">
        <v>5</v>
      </c>
      <c r="Y2207" t="s">
        <v>259</v>
      </c>
      <c r="AC2207" t="s">
        <v>177</v>
      </c>
      <c r="AD2207" t="s">
        <v>13570</v>
      </c>
      <c r="AE2207">
        <v>78320</v>
      </c>
      <c r="AF2207" t="s">
        <v>13571</v>
      </c>
      <c r="AK2207" t="s">
        <v>13572</v>
      </c>
      <c r="AL2207">
        <v>0</v>
      </c>
      <c r="AM2207">
        <v>0</v>
      </c>
    </row>
    <row r="2208" spans="1:39" customFormat="1" ht="12.75">
      <c r="A2208">
        <v>4535405</v>
      </c>
      <c r="B2208" t="s">
        <v>13573</v>
      </c>
      <c r="C2208" t="s">
        <v>8347</v>
      </c>
      <c r="D2208">
        <v>4535405</v>
      </c>
      <c r="E2208" t="s">
        <v>169</v>
      </c>
      <c r="H2208" s="507">
        <v>41257</v>
      </c>
      <c r="I2208" t="s">
        <v>245</v>
      </c>
      <c r="J2208">
        <v>-11</v>
      </c>
      <c r="K2208" t="s">
        <v>8</v>
      </c>
      <c r="M2208" t="s">
        <v>2764</v>
      </c>
      <c r="N2208">
        <v>4450576</v>
      </c>
      <c r="O2208" t="s">
        <v>3734</v>
      </c>
      <c r="P2208" s="507">
        <v>44832</v>
      </c>
      <c r="Q2208" t="s">
        <v>187</v>
      </c>
      <c r="R2208" s="507">
        <v>44832</v>
      </c>
      <c r="T2208" t="s">
        <v>5765</v>
      </c>
      <c r="U2208">
        <v>500</v>
      </c>
      <c r="X2208">
        <v>5</v>
      </c>
      <c r="Y2208" t="s">
        <v>259</v>
      </c>
      <c r="AC2208" t="s">
        <v>177</v>
      </c>
      <c r="AD2208" t="s">
        <v>13574</v>
      </c>
      <c r="AE2208">
        <v>45170</v>
      </c>
      <c r="AF2208" t="s">
        <v>13575</v>
      </c>
      <c r="AJ2208">
        <v>629437917</v>
      </c>
      <c r="AK2208" t="s">
        <v>13576</v>
      </c>
      <c r="AL2208">
        <v>0</v>
      </c>
      <c r="AM2208">
        <v>0</v>
      </c>
    </row>
    <row r="2209" spans="1:39" customFormat="1" ht="12.75">
      <c r="A2209">
        <v>9258156</v>
      </c>
      <c r="B2209" t="s">
        <v>7733</v>
      </c>
      <c r="C2209" t="s">
        <v>7734</v>
      </c>
      <c r="D2209">
        <v>9258156</v>
      </c>
      <c r="E2209" t="s">
        <v>169</v>
      </c>
      <c r="H2209" s="507">
        <v>41448</v>
      </c>
      <c r="I2209" t="s">
        <v>251</v>
      </c>
      <c r="J2209">
        <v>-10</v>
      </c>
      <c r="K2209" t="s">
        <v>8</v>
      </c>
      <c r="M2209" t="s">
        <v>203</v>
      </c>
      <c r="N2209">
        <v>8920031</v>
      </c>
      <c r="O2209" t="s">
        <v>269</v>
      </c>
      <c r="P2209" s="507">
        <v>44752</v>
      </c>
      <c r="Q2209" t="s">
        <v>187</v>
      </c>
      <c r="R2209" s="507">
        <v>44752</v>
      </c>
      <c r="T2209" t="s">
        <v>5765</v>
      </c>
      <c r="U2209">
        <v>500</v>
      </c>
      <c r="X2209">
        <v>5</v>
      </c>
      <c r="Y2209" t="s">
        <v>259</v>
      </c>
      <c r="AC2209" t="s">
        <v>177</v>
      </c>
      <c r="AD2209" t="s">
        <v>1561</v>
      </c>
      <c r="AE2209">
        <v>92160</v>
      </c>
      <c r="AF2209" t="s">
        <v>13577</v>
      </c>
      <c r="AK2209" t="s">
        <v>7735</v>
      </c>
      <c r="AL2209">
        <v>0</v>
      </c>
      <c r="AM2209">
        <v>0</v>
      </c>
    </row>
    <row r="2210" spans="1:39" customFormat="1" ht="12.75">
      <c r="A2210">
        <v>3536585</v>
      </c>
      <c r="B2210" t="s">
        <v>1487</v>
      </c>
      <c r="C2210" t="s">
        <v>711</v>
      </c>
      <c r="D2210">
        <v>3536585</v>
      </c>
      <c r="E2210" t="s">
        <v>166</v>
      </c>
      <c r="F2210" t="s">
        <v>166</v>
      </c>
      <c r="H2210" s="507">
        <v>40214</v>
      </c>
      <c r="I2210" t="s">
        <v>254</v>
      </c>
      <c r="J2210">
        <v>-13</v>
      </c>
      <c r="K2210" t="s">
        <v>168</v>
      </c>
      <c r="M2210" t="s">
        <v>178</v>
      </c>
      <c r="N2210">
        <v>3350060</v>
      </c>
      <c r="O2210" t="s">
        <v>223</v>
      </c>
      <c r="P2210" s="507">
        <v>44813</v>
      </c>
      <c r="Q2210" t="s">
        <v>187</v>
      </c>
      <c r="R2210" s="507">
        <v>42663</v>
      </c>
      <c r="T2210" t="s">
        <v>5765</v>
      </c>
      <c r="U2210">
        <v>1302</v>
      </c>
      <c r="X2210">
        <v>13</v>
      </c>
      <c r="Y2210" t="s">
        <v>259</v>
      </c>
      <c r="AC2210" t="s">
        <v>177</v>
      </c>
      <c r="AD2210" t="s">
        <v>10113</v>
      </c>
      <c r="AE2210">
        <v>35235</v>
      </c>
      <c r="AF2210" t="s">
        <v>13578</v>
      </c>
      <c r="AI2210">
        <v>299415996</v>
      </c>
      <c r="AJ2210">
        <v>787874667</v>
      </c>
      <c r="AK2210" t="s">
        <v>5336</v>
      </c>
      <c r="AL2210">
        <v>0</v>
      </c>
      <c r="AM2210">
        <v>0</v>
      </c>
    </row>
    <row r="2211" spans="1:39" customFormat="1" ht="12.75">
      <c r="A2211">
        <v>7519776</v>
      </c>
      <c r="B2211" t="s">
        <v>1488</v>
      </c>
      <c r="C2211" t="s">
        <v>1489</v>
      </c>
      <c r="D2211">
        <v>7519776</v>
      </c>
      <c r="E2211" t="s">
        <v>166</v>
      </c>
      <c r="F2211" t="s">
        <v>166</v>
      </c>
      <c r="H2211" s="507">
        <v>37104</v>
      </c>
      <c r="I2211" t="s">
        <v>167</v>
      </c>
      <c r="J2211">
        <v>-40</v>
      </c>
      <c r="K2211" t="s">
        <v>8</v>
      </c>
      <c r="M2211" t="s">
        <v>263</v>
      </c>
      <c r="N2211">
        <v>8751061</v>
      </c>
      <c r="O2211" t="s">
        <v>3390</v>
      </c>
      <c r="P2211" s="507">
        <v>44810</v>
      </c>
      <c r="Q2211" t="s">
        <v>187</v>
      </c>
      <c r="R2211" s="507">
        <v>41177</v>
      </c>
      <c r="S2211" s="507">
        <v>44810</v>
      </c>
      <c r="T2211" t="s">
        <v>181</v>
      </c>
      <c r="U2211">
        <v>1590</v>
      </c>
      <c r="V2211" t="s">
        <v>172</v>
      </c>
      <c r="W2211">
        <v>263</v>
      </c>
      <c r="X2211" t="s">
        <v>173</v>
      </c>
      <c r="Y2211" t="s">
        <v>259</v>
      </c>
      <c r="AC2211" t="s">
        <v>177</v>
      </c>
      <c r="AD2211" t="s">
        <v>11380</v>
      </c>
      <c r="AE2211">
        <v>75020</v>
      </c>
      <c r="AF2211" t="s">
        <v>13579</v>
      </c>
      <c r="AI2211">
        <v>143487508</v>
      </c>
      <c r="AJ2211">
        <v>650874405</v>
      </c>
      <c r="AK2211" t="s">
        <v>4327</v>
      </c>
      <c r="AL2211">
        <v>0</v>
      </c>
      <c r="AM2211">
        <v>0</v>
      </c>
    </row>
    <row r="2212" spans="1:39" customFormat="1" ht="12.75">
      <c r="A2212">
        <v>5317997</v>
      </c>
      <c r="B2212" t="s">
        <v>3255</v>
      </c>
      <c r="C2212" t="s">
        <v>422</v>
      </c>
      <c r="D2212">
        <v>5317997</v>
      </c>
      <c r="E2212" t="s">
        <v>166</v>
      </c>
      <c r="F2212" t="s">
        <v>166</v>
      </c>
      <c r="H2212" s="507">
        <v>33847</v>
      </c>
      <c r="I2212" t="s">
        <v>167</v>
      </c>
      <c r="J2212">
        <v>-40</v>
      </c>
      <c r="K2212" t="s">
        <v>168</v>
      </c>
      <c r="M2212" t="s">
        <v>275</v>
      </c>
      <c r="N2212">
        <v>8910214</v>
      </c>
      <c r="O2212" t="s">
        <v>657</v>
      </c>
      <c r="P2212" s="507">
        <v>44756</v>
      </c>
      <c r="Q2212" t="s">
        <v>187</v>
      </c>
      <c r="R2212" s="507">
        <v>37631</v>
      </c>
      <c r="S2212" s="507">
        <v>43725</v>
      </c>
      <c r="T2212" t="s">
        <v>7255</v>
      </c>
      <c r="U2212">
        <v>2303</v>
      </c>
      <c r="V2212" t="s">
        <v>172</v>
      </c>
      <c r="W2212">
        <v>448</v>
      </c>
      <c r="X2212" t="s">
        <v>173</v>
      </c>
      <c r="Y2212" t="s">
        <v>259</v>
      </c>
      <c r="AC2212" t="s">
        <v>177</v>
      </c>
      <c r="AD2212" t="s">
        <v>12756</v>
      </c>
      <c r="AE2212">
        <v>53440</v>
      </c>
      <c r="AF2212" t="s">
        <v>13580</v>
      </c>
      <c r="AI2212">
        <v>243037094</v>
      </c>
      <c r="AJ2212">
        <v>607844117</v>
      </c>
      <c r="AK2212" t="s">
        <v>4328</v>
      </c>
      <c r="AL2212">
        <v>0</v>
      </c>
      <c r="AM2212">
        <v>0</v>
      </c>
    </row>
    <row r="2213" spans="1:39" customFormat="1" ht="12.75">
      <c r="A2213">
        <v>2941978</v>
      </c>
      <c r="B2213" t="s">
        <v>7736</v>
      </c>
      <c r="C2213" t="s">
        <v>2571</v>
      </c>
      <c r="D2213">
        <v>2941978</v>
      </c>
      <c r="E2213" t="s">
        <v>169</v>
      </c>
      <c r="F2213" t="s">
        <v>169</v>
      </c>
      <c r="H2213" s="507">
        <v>41038</v>
      </c>
      <c r="I2213" t="s">
        <v>245</v>
      </c>
      <c r="J2213">
        <v>-11</v>
      </c>
      <c r="K2213" t="s">
        <v>8</v>
      </c>
      <c r="M2213" t="s">
        <v>3025</v>
      </c>
      <c r="N2213">
        <v>3290222</v>
      </c>
      <c r="O2213" t="s">
        <v>3083</v>
      </c>
      <c r="P2213" s="507">
        <v>44833</v>
      </c>
      <c r="Q2213" t="s">
        <v>187</v>
      </c>
      <c r="R2213" s="507">
        <v>44514</v>
      </c>
      <c r="T2213" t="s">
        <v>5765</v>
      </c>
      <c r="U2213">
        <v>500</v>
      </c>
      <c r="X2213">
        <v>5</v>
      </c>
      <c r="Y2213" t="s">
        <v>259</v>
      </c>
      <c r="AC2213" t="s">
        <v>177</v>
      </c>
      <c r="AD2213" t="s">
        <v>13342</v>
      </c>
      <c r="AE2213">
        <v>29690</v>
      </c>
      <c r="AF2213" t="s">
        <v>13581</v>
      </c>
      <c r="AJ2213">
        <v>633499367</v>
      </c>
      <c r="AK2213" t="s">
        <v>7737</v>
      </c>
      <c r="AL2213">
        <v>0</v>
      </c>
      <c r="AM2213">
        <v>0</v>
      </c>
    </row>
    <row r="2214" spans="1:39" customFormat="1" ht="12.75">
      <c r="A2214">
        <v>4532582</v>
      </c>
      <c r="B2214" t="s">
        <v>7738</v>
      </c>
      <c r="C2214" t="s">
        <v>6807</v>
      </c>
      <c r="D2214">
        <v>4532582</v>
      </c>
      <c r="E2214" t="s">
        <v>169</v>
      </c>
      <c r="F2214" t="s">
        <v>169</v>
      </c>
      <c r="H2214" s="507">
        <v>41051</v>
      </c>
      <c r="I2214" t="s">
        <v>245</v>
      </c>
      <c r="J2214">
        <v>-11</v>
      </c>
      <c r="K2214" t="s">
        <v>8</v>
      </c>
      <c r="M2214" t="s">
        <v>2764</v>
      </c>
      <c r="N2214">
        <v>4450617</v>
      </c>
      <c r="O2214" t="s">
        <v>2798</v>
      </c>
      <c r="P2214" s="507">
        <v>44840</v>
      </c>
      <c r="Q2214" t="s">
        <v>187</v>
      </c>
      <c r="R2214" s="507">
        <v>44476</v>
      </c>
      <c r="T2214" t="s">
        <v>5765</v>
      </c>
      <c r="U2214">
        <v>500</v>
      </c>
      <c r="X2214">
        <v>5</v>
      </c>
      <c r="Y2214" t="s">
        <v>259</v>
      </c>
      <c r="AC2214" t="s">
        <v>177</v>
      </c>
      <c r="AD2214" t="s">
        <v>12858</v>
      </c>
      <c r="AE2214">
        <v>45260</v>
      </c>
      <c r="AF2214" t="s">
        <v>13582</v>
      </c>
      <c r="AJ2214">
        <v>782399505</v>
      </c>
      <c r="AK2214" t="s">
        <v>7739</v>
      </c>
      <c r="AL2214">
        <v>0</v>
      </c>
      <c r="AM2214">
        <v>0</v>
      </c>
    </row>
    <row r="2215" spans="1:39" customFormat="1" ht="12.75">
      <c r="A2215">
        <v>9246007</v>
      </c>
      <c r="B2215" t="s">
        <v>1490</v>
      </c>
      <c r="C2215" t="s">
        <v>1491</v>
      </c>
      <c r="D2215">
        <v>9246007</v>
      </c>
      <c r="E2215" t="s">
        <v>166</v>
      </c>
      <c r="F2215" t="s">
        <v>166</v>
      </c>
      <c r="H2215" s="507">
        <v>38511</v>
      </c>
      <c r="I2215" t="s">
        <v>186</v>
      </c>
      <c r="J2215">
        <v>-18</v>
      </c>
      <c r="K2215" t="s">
        <v>168</v>
      </c>
      <c r="M2215" t="s">
        <v>203</v>
      </c>
      <c r="N2215">
        <v>8920049</v>
      </c>
      <c r="O2215" t="s">
        <v>211</v>
      </c>
      <c r="P2215" s="507">
        <v>44813</v>
      </c>
      <c r="Q2215" t="s">
        <v>187</v>
      </c>
      <c r="R2215" s="507">
        <v>41576</v>
      </c>
      <c r="T2215" t="s">
        <v>5765</v>
      </c>
      <c r="U2215">
        <v>1667</v>
      </c>
      <c r="X2215">
        <v>16</v>
      </c>
      <c r="Y2215" t="s">
        <v>259</v>
      </c>
      <c r="AC2215" t="s">
        <v>177</v>
      </c>
      <c r="AD2215" t="s">
        <v>9949</v>
      </c>
      <c r="AE2215">
        <v>92100</v>
      </c>
      <c r="AF2215" t="s">
        <v>13583</v>
      </c>
      <c r="AK2215" t="s">
        <v>8877</v>
      </c>
      <c r="AL2215">
        <v>0</v>
      </c>
      <c r="AM2215">
        <v>0</v>
      </c>
    </row>
    <row r="2216" spans="1:39" customFormat="1" ht="12.75">
      <c r="A2216">
        <v>9246008</v>
      </c>
      <c r="B2216" t="s">
        <v>1490</v>
      </c>
      <c r="C2216" t="s">
        <v>1492</v>
      </c>
      <c r="D2216">
        <v>9246008</v>
      </c>
      <c r="E2216" t="s">
        <v>166</v>
      </c>
      <c r="F2216" t="s">
        <v>166</v>
      </c>
      <c r="H2216" s="507">
        <v>38511</v>
      </c>
      <c r="I2216" t="s">
        <v>186</v>
      </c>
      <c r="J2216">
        <v>-18</v>
      </c>
      <c r="K2216" t="s">
        <v>168</v>
      </c>
      <c r="M2216" t="s">
        <v>203</v>
      </c>
      <c r="N2216">
        <v>8920049</v>
      </c>
      <c r="O2216" t="s">
        <v>211</v>
      </c>
      <c r="P2216" s="507">
        <v>44813</v>
      </c>
      <c r="Q2216" t="s">
        <v>187</v>
      </c>
      <c r="R2216" s="507">
        <v>41576</v>
      </c>
      <c r="T2216" t="s">
        <v>5765</v>
      </c>
      <c r="U2216">
        <v>1609</v>
      </c>
      <c r="X2216">
        <v>16</v>
      </c>
      <c r="Y2216" t="s">
        <v>259</v>
      </c>
      <c r="AC2216" t="s">
        <v>177</v>
      </c>
      <c r="AD2216" t="s">
        <v>9949</v>
      </c>
      <c r="AE2216">
        <v>92100</v>
      </c>
      <c r="AF2216" t="s">
        <v>13583</v>
      </c>
      <c r="AK2216" t="s">
        <v>8877</v>
      </c>
      <c r="AL2216">
        <v>0</v>
      </c>
      <c r="AM2216">
        <v>0</v>
      </c>
    </row>
    <row r="2217" spans="1:39" customFormat="1" ht="12.75">
      <c r="A2217">
        <v>2929615</v>
      </c>
      <c r="B2217" t="s">
        <v>1493</v>
      </c>
      <c r="C2217" t="s">
        <v>6406</v>
      </c>
      <c r="D2217">
        <v>2929615</v>
      </c>
      <c r="E2217" t="s">
        <v>166</v>
      </c>
      <c r="F2217" t="s">
        <v>166</v>
      </c>
      <c r="H2217" s="507">
        <v>37546</v>
      </c>
      <c r="I2217" t="s">
        <v>167</v>
      </c>
      <c r="J2217">
        <v>-40</v>
      </c>
      <c r="K2217" t="s">
        <v>8</v>
      </c>
      <c r="M2217" t="s">
        <v>3025</v>
      </c>
      <c r="N2217">
        <v>3290047</v>
      </c>
      <c r="O2217" t="s">
        <v>3701</v>
      </c>
      <c r="P2217" s="507">
        <v>44819</v>
      </c>
      <c r="Q2217" t="s">
        <v>187</v>
      </c>
      <c r="R2217" s="507">
        <v>39751</v>
      </c>
      <c r="S2217" s="507">
        <v>44432</v>
      </c>
      <c r="T2217" t="s">
        <v>7255</v>
      </c>
      <c r="U2217">
        <v>1452</v>
      </c>
      <c r="X2217">
        <v>14</v>
      </c>
      <c r="Y2217" t="s">
        <v>259</v>
      </c>
      <c r="AC2217" t="s">
        <v>177</v>
      </c>
      <c r="AD2217" t="s">
        <v>13584</v>
      </c>
      <c r="AE2217">
        <v>29260</v>
      </c>
      <c r="AF2217" t="s">
        <v>13585</v>
      </c>
      <c r="AJ2217">
        <v>662706216</v>
      </c>
      <c r="AK2217" t="s">
        <v>6407</v>
      </c>
      <c r="AL2217">
        <v>0</v>
      </c>
      <c r="AM2217">
        <v>0</v>
      </c>
    </row>
    <row r="2218" spans="1:39" customFormat="1" ht="12.75">
      <c r="A2218">
        <v>4453417</v>
      </c>
      <c r="B2218" t="s">
        <v>1493</v>
      </c>
      <c r="C2218" t="s">
        <v>310</v>
      </c>
      <c r="D2218">
        <v>4453417</v>
      </c>
      <c r="E2218" t="s">
        <v>166</v>
      </c>
      <c r="F2218" t="s">
        <v>166</v>
      </c>
      <c r="H2218" s="507">
        <v>39571</v>
      </c>
      <c r="I2218" t="s">
        <v>200</v>
      </c>
      <c r="J2218">
        <v>-15</v>
      </c>
      <c r="K2218" t="s">
        <v>8</v>
      </c>
      <c r="M2218" t="s">
        <v>228</v>
      </c>
      <c r="N2218">
        <v>12440141</v>
      </c>
      <c r="O2218" t="s">
        <v>3861</v>
      </c>
      <c r="P2218" s="507">
        <v>44810</v>
      </c>
      <c r="Q2218" t="s">
        <v>187</v>
      </c>
      <c r="R2218" s="507">
        <v>42289</v>
      </c>
      <c r="S2218" s="507">
        <v>44802</v>
      </c>
      <c r="T2218" t="s">
        <v>181</v>
      </c>
      <c r="U2218">
        <v>876</v>
      </c>
      <c r="X2218">
        <v>8</v>
      </c>
      <c r="Y2218" t="s">
        <v>259</v>
      </c>
      <c r="AC2218" t="s">
        <v>177</v>
      </c>
      <c r="AD2218" t="s">
        <v>10542</v>
      </c>
      <c r="AE2218">
        <v>44700</v>
      </c>
      <c r="AF2218" t="s">
        <v>13586</v>
      </c>
      <c r="AI2218">
        <v>649429242</v>
      </c>
      <c r="AJ2218">
        <v>642444935</v>
      </c>
      <c r="AK2218" t="s">
        <v>6408</v>
      </c>
      <c r="AL2218">
        <v>0</v>
      </c>
      <c r="AM2218">
        <v>0</v>
      </c>
    </row>
    <row r="2219" spans="1:39" customFormat="1" ht="12.75">
      <c r="A2219">
        <v>4433789</v>
      </c>
      <c r="B2219" t="s">
        <v>2552</v>
      </c>
      <c r="C2219" t="s">
        <v>185</v>
      </c>
      <c r="D2219">
        <v>4433789</v>
      </c>
      <c r="E2219" t="s">
        <v>166</v>
      </c>
      <c r="F2219" t="s">
        <v>166</v>
      </c>
      <c r="H2219" s="507">
        <v>35731</v>
      </c>
      <c r="I2219" t="s">
        <v>167</v>
      </c>
      <c r="J2219">
        <v>-40</v>
      </c>
      <c r="K2219" t="s">
        <v>168</v>
      </c>
      <c r="M2219" t="s">
        <v>228</v>
      </c>
      <c r="N2219">
        <v>12440266</v>
      </c>
      <c r="O2219" t="s">
        <v>2182</v>
      </c>
      <c r="P2219" s="507">
        <v>44821</v>
      </c>
      <c r="Q2219" t="s">
        <v>187</v>
      </c>
      <c r="R2219" s="507">
        <v>37918</v>
      </c>
      <c r="S2219" s="507">
        <v>44821</v>
      </c>
      <c r="T2219" t="s">
        <v>181</v>
      </c>
      <c r="U2219">
        <v>1981</v>
      </c>
      <c r="X2219">
        <v>19</v>
      </c>
      <c r="Y2219" t="s">
        <v>259</v>
      </c>
      <c r="AC2219" t="s">
        <v>177</v>
      </c>
      <c r="AD2219" t="s">
        <v>11199</v>
      </c>
      <c r="AE2219">
        <v>44600</v>
      </c>
      <c r="AF2219" t="s">
        <v>13587</v>
      </c>
      <c r="AJ2219">
        <v>620131565</v>
      </c>
      <c r="AK2219" t="s">
        <v>4992</v>
      </c>
      <c r="AL2219">
        <v>0</v>
      </c>
      <c r="AM2219">
        <v>0</v>
      </c>
    </row>
    <row r="2220" spans="1:39" customFormat="1" ht="12.75">
      <c r="A2220">
        <v>4463280</v>
      </c>
      <c r="B2220" t="s">
        <v>2552</v>
      </c>
      <c r="C2220" t="s">
        <v>1414</v>
      </c>
      <c r="D2220">
        <v>4463280</v>
      </c>
      <c r="E2220" t="s">
        <v>169</v>
      </c>
      <c r="H2220" s="507">
        <v>42663</v>
      </c>
      <c r="I2220" t="s">
        <v>169</v>
      </c>
      <c r="J2220">
        <v>-9</v>
      </c>
      <c r="K2220" t="s">
        <v>8</v>
      </c>
      <c r="M2220" t="s">
        <v>228</v>
      </c>
      <c r="N2220">
        <v>12440266</v>
      </c>
      <c r="O2220" t="s">
        <v>2182</v>
      </c>
      <c r="P2220" s="507">
        <v>44808</v>
      </c>
      <c r="Q2220" t="s">
        <v>187</v>
      </c>
      <c r="R2220" s="507">
        <v>44808</v>
      </c>
      <c r="T2220" t="s">
        <v>5765</v>
      </c>
      <c r="U2220">
        <v>500</v>
      </c>
      <c r="X2220">
        <v>5</v>
      </c>
      <c r="Y2220" t="s">
        <v>259</v>
      </c>
      <c r="AC2220" t="s">
        <v>177</v>
      </c>
      <c r="AD2220" t="s">
        <v>11199</v>
      </c>
      <c r="AE2220">
        <v>44600</v>
      </c>
      <c r="AF2220" t="s">
        <v>13588</v>
      </c>
      <c r="AJ2220">
        <v>625694687</v>
      </c>
      <c r="AK2220" t="s">
        <v>8276</v>
      </c>
      <c r="AL2220">
        <v>0</v>
      </c>
      <c r="AM2220">
        <v>0</v>
      </c>
    </row>
    <row r="2221" spans="1:39" customFormat="1" ht="12.75">
      <c r="A2221">
        <v>283901</v>
      </c>
      <c r="B2221" t="s">
        <v>2553</v>
      </c>
      <c r="C2221" t="s">
        <v>558</v>
      </c>
      <c r="D2221">
        <v>283901</v>
      </c>
      <c r="E2221" t="s">
        <v>166</v>
      </c>
      <c r="F2221" t="s">
        <v>169</v>
      </c>
      <c r="H2221" s="507">
        <v>28696</v>
      </c>
      <c r="I2221" t="s">
        <v>192</v>
      </c>
      <c r="J2221">
        <v>-50</v>
      </c>
      <c r="K2221" t="s">
        <v>8</v>
      </c>
      <c r="M2221" t="s">
        <v>2783</v>
      </c>
      <c r="N2221">
        <v>4410612</v>
      </c>
      <c r="O2221" t="s">
        <v>2843</v>
      </c>
      <c r="P2221" s="507">
        <v>44824</v>
      </c>
      <c r="Q2221" t="s">
        <v>187</v>
      </c>
      <c r="R2221" s="507">
        <v>37432</v>
      </c>
      <c r="S2221" s="507">
        <v>44670</v>
      </c>
      <c r="T2221" t="s">
        <v>7255</v>
      </c>
      <c r="U2221">
        <v>798</v>
      </c>
      <c r="X2221">
        <v>7</v>
      </c>
      <c r="Y2221" t="s">
        <v>259</v>
      </c>
      <c r="AC2221" t="s">
        <v>177</v>
      </c>
      <c r="AD2221" t="s">
        <v>13589</v>
      </c>
      <c r="AE2221">
        <v>41350</v>
      </c>
      <c r="AF2221" t="s">
        <v>13590</v>
      </c>
      <c r="AJ2221">
        <v>675292889</v>
      </c>
      <c r="AK2221" t="s">
        <v>7543</v>
      </c>
      <c r="AL2221">
        <v>0</v>
      </c>
      <c r="AM2221">
        <v>0</v>
      </c>
    </row>
    <row r="2222" spans="1:39" customFormat="1" ht="12.75">
      <c r="A2222">
        <v>7226938</v>
      </c>
      <c r="B2222" t="s">
        <v>2553</v>
      </c>
      <c r="C2222" t="s">
        <v>626</v>
      </c>
      <c r="D2222">
        <v>7226938</v>
      </c>
      <c r="E2222" t="s">
        <v>169</v>
      </c>
      <c r="H2222" s="507">
        <v>43591</v>
      </c>
      <c r="I2222" t="s">
        <v>169</v>
      </c>
      <c r="J2222">
        <v>-9</v>
      </c>
      <c r="K2222" t="s">
        <v>8</v>
      </c>
      <c r="M2222" t="s">
        <v>2152</v>
      </c>
      <c r="N2222">
        <v>12720078</v>
      </c>
      <c r="O2222" t="s">
        <v>2153</v>
      </c>
      <c r="P2222" s="507">
        <v>44846</v>
      </c>
      <c r="Q2222" t="s">
        <v>187</v>
      </c>
      <c r="R2222" s="507">
        <v>44846</v>
      </c>
      <c r="T2222" t="s">
        <v>5765</v>
      </c>
      <c r="U2222">
        <v>500</v>
      </c>
      <c r="X2222">
        <v>5</v>
      </c>
      <c r="Y2222" t="s">
        <v>259</v>
      </c>
      <c r="AC2222" t="s">
        <v>177</v>
      </c>
      <c r="AD2222" t="s">
        <v>13591</v>
      </c>
      <c r="AE2222">
        <v>72110</v>
      </c>
      <c r="AF2222" t="s">
        <v>13592</v>
      </c>
      <c r="AJ2222">
        <v>686884034</v>
      </c>
      <c r="AK2222" t="s">
        <v>13593</v>
      </c>
      <c r="AL2222">
        <v>0</v>
      </c>
      <c r="AM2222">
        <v>0</v>
      </c>
    </row>
    <row r="2223" spans="1:39" customFormat="1" ht="12.75">
      <c r="A2223">
        <v>7858143</v>
      </c>
      <c r="B2223" t="s">
        <v>1494</v>
      </c>
      <c r="C2223" t="s">
        <v>315</v>
      </c>
      <c r="D2223">
        <v>7858143</v>
      </c>
      <c r="E2223" t="s">
        <v>166</v>
      </c>
      <c r="F2223" t="s">
        <v>166</v>
      </c>
      <c r="H2223" s="507">
        <v>37510</v>
      </c>
      <c r="I2223" t="s">
        <v>167</v>
      </c>
      <c r="J2223">
        <v>-40</v>
      </c>
      <c r="K2223" t="s">
        <v>168</v>
      </c>
      <c r="M2223" t="s">
        <v>238</v>
      </c>
      <c r="N2223">
        <v>8781017</v>
      </c>
      <c r="O2223" t="s">
        <v>291</v>
      </c>
      <c r="P2223" s="507">
        <v>44840</v>
      </c>
      <c r="Q2223" t="s">
        <v>187</v>
      </c>
      <c r="R2223" s="507">
        <v>40324</v>
      </c>
      <c r="S2223" s="507">
        <v>44840</v>
      </c>
      <c r="T2223" t="s">
        <v>181</v>
      </c>
      <c r="U2223">
        <v>1739</v>
      </c>
      <c r="X2223">
        <v>17</v>
      </c>
      <c r="Y2223" t="s">
        <v>259</v>
      </c>
      <c r="AC2223" t="s">
        <v>177</v>
      </c>
      <c r="AD2223" t="s">
        <v>13594</v>
      </c>
      <c r="AE2223">
        <v>78110</v>
      </c>
      <c r="AF2223" t="s">
        <v>13595</v>
      </c>
      <c r="AK2223" t="s">
        <v>4329</v>
      </c>
      <c r="AL2223">
        <v>0</v>
      </c>
      <c r="AM2223">
        <v>0</v>
      </c>
    </row>
    <row r="2224" spans="1:39" customFormat="1" ht="12.75">
      <c r="A2224">
        <v>7885615</v>
      </c>
      <c r="B2224" t="s">
        <v>5994</v>
      </c>
      <c r="C2224" t="s">
        <v>484</v>
      </c>
      <c r="D2224">
        <v>7885615</v>
      </c>
      <c r="E2224" t="s">
        <v>166</v>
      </c>
      <c r="F2224" t="s">
        <v>166</v>
      </c>
      <c r="H2224" s="507">
        <v>40948</v>
      </c>
      <c r="I2224" t="s">
        <v>245</v>
      </c>
      <c r="J2224">
        <v>-11</v>
      </c>
      <c r="K2224" t="s">
        <v>168</v>
      </c>
      <c r="M2224" t="s">
        <v>238</v>
      </c>
      <c r="N2224">
        <v>8781471</v>
      </c>
      <c r="O2224" t="s">
        <v>522</v>
      </c>
      <c r="P2224" s="507">
        <v>44811</v>
      </c>
      <c r="Q2224" t="s">
        <v>187</v>
      </c>
      <c r="R2224" s="507">
        <v>44083</v>
      </c>
      <c r="T2224" t="s">
        <v>5765</v>
      </c>
      <c r="U2224">
        <v>534</v>
      </c>
      <c r="X2224">
        <v>5</v>
      </c>
      <c r="Y2224" t="s">
        <v>259</v>
      </c>
      <c r="AC2224" t="s">
        <v>177</v>
      </c>
      <c r="AD2224" t="s">
        <v>13596</v>
      </c>
      <c r="AE2224">
        <v>78510</v>
      </c>
      <c r="AF2224" t="s">
        <v>13597</v>
      </c>
      <c r="AJ2224">
        <v>635338594</v>
      </c>
      <c r="AK2224" t="s">
        <v>5995</v>
      </c>
      <c r="AL2224">
        <v>0</v>
      </c>
      <c r="AM2224">
        <v>0</v>
      </c>
    </row>
    <row r="2225" spans="1:39" customFormat="1" ht="12.75">
      <c r="A2225">
        <v>8518650</v>
      </c>
      <c r="B2225" t="s">
        <v>2554</v>
      </c>
      <c r="C2225" t="s">
        <v>1077</v>
      </c>
      <c r="D2225">
        <v>8518650</v>
      </c>
      <c r="E2225" t="s">
        <v>166</v>
      </c>
      <c r="F2225" t="s">
        <v>166</v>
      </c>
      <c r="H2225" s="507">
        <v>35255</v>
      </c>
      <c r="I2225" t="s">
        <v>167</v>
      </c>
      <c r="J2225">
        <v>-40</v>
      </c>
      <c r="K2225" t="s">
        <v>168</v>
      </c>
      <c r="M2225" t="s">
        <v>208</v>
      </c>
      <c r="N2225">
        <v>12850026</v>
      </c>
      <c r="O2225" t="s">
        <v>2233</v>
      </c>
      <c r="P2225" s="507">
        <v>44825</v>
      </c>
      <c r="Q2225" t="s">
        <v>187</v>
      </c>
      <c r="R2225" s="507">
        <v>37945</v>
      </c>
      <c r="S2225" s="507">
        <v>44740</v>
      </c>
      <c r="T2225" t="s">
        <v>181</v>
      </c>
      <c r="U2225">
        <v>1786</v>
      </c>
      <c r="X2225">
        <v>17</v>
      </c>
      <c r="Y2225" t="s">
        <v>259</v>
      </c>
      <c r="AB2225" s="507">
        <v>44743</v>
      </c>
      <c r="AC2225" t="s">
        <v>177</v>
      </c>
      <c r="AD2225" t="s">
        <v>10657</v>
      </c>
      <c r="AE2225">
        <v>85520</v>
      </c>
      <c r="AF2225" t="s">
        <v>13598</v>
      </c>
      <c r="AI2225">
        <v>251334878</v>
      </c>
      <c r="AJ2225">
        <v>623406082</v>
      </c>
      <c r="AK2225" t="s">
        <v>4993</v>
      </c>
      <c r="AL2225">
        <v>0</v>
      </c>
      <c r="AM2225">
        <v>0</v>
      </c>
    </row>
    <row r="2226" spans="1:39" customFormat="1" ht="12.75">
      <c r="A2226">
        <v>8516913</v>
      </c>
      <c r="B2226" t="s">
        <v>2554</v>
      </c>
      <c r="C2226" t="s">
        <v>584</v>
      </c>
      <c r="D2226">
        <v>8516913</v>
      </c>
      <c r="E2226" t="s">
        <v>166</v>
      </c>
      <c r="F2226" t="s">
        <v>166</v>
      </c>
      <c r="H2226" s="507">
        <v>34241</v>
      </c>
      <c r="I2226" t="s">
        <v>167</v>
      </c>
      <c r="J2226">
        <v>-40</v>
      </c>
      <c r="K2226" t="s">
        <v>168</v>
      </c>
      <c r="M2226" t="s">
        <v>208</v>
      </c>
      <c r="N2226">
        <v>12850026</v>
      </c>
      <c r="O2226" t="s">
        <v>2233</v>
      </c>
      <c r="P2226" s="507">
        <v>44802</v>
      </c>
      <c r="Q2226" t="s">
        <v>187</v>
      </c>
      <c r="R2226" s="507">
        <v>37432</v>
      </c>
      <c r="S2226" s="507">
        <v>44460</v>
      </c>
      <c r="T2226" t="s">
        <v>7255</v>
      </c>
      <c r="U2226">
        <v>1664</v>
      </c>
      <c r="X2226">
        <v>16</v>
      </c>
      <c r="Y2226" t="s">
        <v>259</v>
      </c>
      <c r="AB2226" s="507">
        <v>44743</v>
      </c>
      <c r="AC2226" t="s">
        <v>177</v>
      </c>
      <c r="AD2226" t="s">
        <v>10657</v>
      </c>
      <c r="AE2226">
        <v>85520</v>
      </c>
      <c r="AF2226" t="s">
        <v>13599</v>
      </c>
      <c r="AI2226">
        <v>251334878</v>
      </c>
      <c r="AJ2226">
        <v>601429166</v>
      </c>
      <c r="AK2226" t="s">
        <v>4994</v>
      </c>
      <c r="AL2226">
        <v>0</v>
      </c>
      <c r="AM2226">
        <v>0</v>
      </c>
    </row>
    <row r="2227" spans="1:39" customFormat="1" ht="12.75">
      <c r="A2227">
        <v>3732985</v>
      </c>
      <c r="B2227" t="s">
        <v>6999</v>
      </c>
      <c r="C2227" t="s">
        <v>1150</v>
      </c>
      <c r="D2227">
        <v>3732985</v>
      </c>
      <c r="E2227" t="s">
        <v>169</v>
      </c>
      <c r="F2227" t="s">
        <v>169</v>
      </c>
      <c r="H2227" s="507">
        <v>42808</v>
      </c>
      <c r="I2227" t="s">
        <v>169</v>
      </c>
      <c r="J2227">
        <v>-9</v>
      </c>
      <c r="K2227" t="s">
        <v>8</v>
      </c>
      <c r="M2227" t="s">
        <v>175</v>
      </c>
      <c r="N2227">
        <v>4370002</v>
      </c>
      <c r="O2227" t="s">
        <v>2769</v>
      </c>
      <c r="P2227" s="507">
        <v>44825</v>
      </c>
      <c r="Q2227" t="s">
        <v>187</v>
      </c>
      <c r="R2227" s="507">
        <v>44466</v>
      </c>
      <c r="T2227" t="s">
        <v>5765</v>
      </c>
      <c r="U2227">
        <v>500</v>
      </c>
      <c r="X2227">
        <v>5</v>
      </c>
      <c r="Y2227" t="s">
        <v>259</v>
      </c>
      <c r="AC2227" t="s">
        <v>177</v>
      </c>
      <c r="AD2227" t="s">
        <v>9881</v>
      </c>
      <c r="AE2227">
        <v>37000</v>
      </c>
      <c r="AF2227" t="s">
        <v>13600</v>
      </c>
      <c r="AJ2227">
        <v>624709098</v>
      </c>
      <c r="AK2227" t="s">
        <v>7740</v>
      </c>
      <c r="AL2227">
        <v>0</v>
      </c>
      <c r="AM2227">
        <v>0</v>
      </c>
    </row>
    <row r="2228" spans="1:39" customFormat="1" ht="12.75">
      <c r="A2228">
        <v>244624</v>
      </c>
      <c r="B2228" t="s">
        <v>1495</v>
      </c>
      <c r="C2228" t="s">
        <v>558</v>
      </c>
      <c r="D2228">
        <v>244624</v>
      </c>
      <c r="E2228" t="s">
        <v>166</v>
      </c>
      <c r="F2228" t="s">
        <v>169</v>
      </c>
      <c r="H2228" s="507">
        <v>29499</v>
      </c>
      <c r="I2228" t="s">
        <v>192</v>
      </c>
      <c r="J2228">
        <v>-50</v>
      </c>
      <c r="K2228" t="s">
        <v>8</v>
      </c>
      <c r="M2228" t="s">
        <v>2783</v>
      </c>
      <c r="N2228">
        <v>4410083</v>
      </c>
      <c r="O2228" t="s">
        <v>2862</v>
      </c>
      <c r="P2228" s="507">
        <v>44811</v>
      </c>
      <c r="Q2228" t="s">
        <v>187</v>
      </c>
      <c r="R2228" s="507">
        <v>38033</v>
      </c>
      <c r="S2228" s="507">
        <v>44441</v>
      </c>
      <c r="T2228" t="s">
        <v>7255</v>
      </c>
      <c r="U2228">
        <v>859</v>
      </c>
      <c r="X2228">
        <v>8</v>
      </c>
      <c r="Y2228" t="s">
        <v>259</v>
      </c>
      <c r="AC2228" t="s">
        <v>177</v>
      </c>
      <c r="AD2228" t="s">
        <v>13601</v>
      </c>
      <c r="AE2228">
        <v>41190</v>
      </c>
      <c r="AF2228" t="s">
        <v>13602</v>
      </c>
      <c r="AH2228" t="s">
        <v>13603</v>
      </c>
      <c r="AJ2228">
        <v>618560022</v>
      </c>
      <c r="AK2228" t="s">
        <v>7741</v>
      </c>
      <c r="AL2228">
        <v>0</v>
      </c>
      <c r="AM2228">
        <v>0</v>
      </c>
    </row>
    <row r="2229" spans="1:39" customFormat="1" ht="12.75">
      <c r="A2229">
        <v>9214628</v>
      </c>
      <c r="B2229" t="s">
        <v>1496</v>
      </c>
      <c r="C2229" t="s">
        <v>344</v>
      </c>
      <c r="D2229">
        <v>9214628</v>
      </c>
      <c r="E2229" t="s">
        <v>166</v>
      </c>
      <c r="F2229" t="s">
        <v>166</v>
      </c>
      <c r="H2229" s="507">
        <v>32023</v>
      </c>
      <c r="I2229" t="s">
        <v>167</v>
      </c>
      <c r="J2229">
        <v>-40</v>
      </c>
      <c r="K2229" t="s">
        <v>168</v>
      </c>
      <c r="M2229" t="s">
        <v>170</v>
      </c>
      <c r="N2229">
        <v>8931358</v>
      </c>
      <c r="O2229" t="s">
        <v>3496</v>
      </c>
      <c r="P2229" s="507">
        <v>44833</v>
      </c>
      <c r="Q2229" t="s">
        <v>187</v>
      </c>
      <c r="R2229" s="507">
        <v>37432</v>
      </c>
      <c r="T2229" t="s">
        <v>5760</v>
      </c>
      <c r="U2229">
        <v>1875</v>
      </c>
      <c r="X2229">
        <v>18</v>
      </c>
      <c r="Y2229" t="s">
        <v>259</v>
      </c>
      <c r="AC2229" t="s">
        <v>177</v>
      </c>
      <c r="AD2229" t="s">
        <v>1786</v>
      </c>
      <c r="AE2229">
        <v>93100</v>
      </c>
      <c r="AF2229" t="s">
        <v>13604</v>
      </c>
      <c r="AJ2229">
        <v>610615716</v>
      </c>
      <c r="AK2229" t="s">
        <v>4330</v>
      </c>
      <c r="AL2229">
        <v>0</v>
      </c>
      <c r="AM2229">
        <v>0</v>
      </c>
    </row>
    <row r="2230" spans="1:39" customFormat="1" ht="12.75">
      <c r="A2230">
        <v>4535340</v>
      </c>
      <c r="B2230" t="s">
        <v>8878</v>
      </c>
      <c r="C2230" t="s">
        <v>545</v>
      </c>
      <c r="D2230">
        <v>4535340</v>
      </c>
      <c r="E2230" t="s">
        <v>169</v>
      </c>
      <c r="H2230" s="507">
        <v>41494</v>
      </c>
      <c r="I2230" t="s">
        <v>251</v>
      </c>
      <c r="J2230">
        <v>-10</v>
      </c>
      <c r="K2230" t="s">
        <v>8</v>
      </c>
      <c r="M2230" t="s">
        <v>2764</v>
      </c>
      <c r="N2230">
        <v>4450410</v>
      </c>
      <c r="O2230" t="s">
        <v>3462</v>
      </c>
      <c r="P2230" s="507">
        <v>44825</v>
      </c>
      <c r="Q2230" t="s">
        <v>187</v>
      </c>
      <c r="R2230" s="507">
        <v>44825</v>
      </c>
      <c r="T2230" t="s">
        <v>5765</v>
      </c>
      <c r="U2230">
        <v>500</v>
      </c>
      <c r="X2230">
        <v>5</v>
      </c>
      <c r="Y2230" t="s">
        <v>259</v>
      </c>
      <c r="AC2230" t="s">
        <v>177</v>
      </c>
      <c r="AD2230" t="s">
        <v>9901</v>
      </c>
      <c r="AE2230">
        <v>45000</v>
      </c>
      <c r="AF2230" t="s">
        <v>13605</v>
      </c>
      <c r="AJ2230">
        <v>665103975</v>
      </c>
      <c r="AK2230" t="s">
        <v>8879</v>
      </c>
      <c r="AL2230">
        <v>0</v>
      </c>
      <c r="AM2230">
        <v>0</v>
      </c>
    </row>
    <row r="2231" spans="1:39" customFormat="1" ht="12.75">
      <c r="A2231">
        <v>4451939</v>
      </c>
      <c r="B2231" t="s">
        <v>3674</v>
      </c>
      <c r="C2231" t="s">
        <v>481</v>
      </c>
      <c r="D2231">
        <v>4451939</v>
      </c>
      <c r="E2231" t="s">
        <v>166</v>
      </c>
      <c r="F2231" t="s">
        <v>166</v>
      </c>
      <c r="H2231" s="507">
        <v>25776</v>
      </c>
      <c r="I2231" t="s">
        <v>367</v>
      </c>
      <c r="J2231">
        <v>-60</v>
      </c>
      <c r="K2231" t="s">
        <v>8</v>
      </c>
      <c r="M2231" t="s">
        <v>228</v>
      </c>
      <c r="N2231">
        <v>12440197</v>
      </c>
      <c r="O2231" t="s">
        <v>2316</v>
      </c>
      <c r="P2231" s="507">
        <v>44750</v>
      </c>
      <c r="Q2231" t="s">
        <v>187</v>
      </c>
      <c r="R2231" s="507">
        <v>41950</v>
      </c>
      <c r="S2231" s="507">
        <v>44029</v>
      </c>
      <c r="T2231" t="s">
        <v>7255</v>
      </c>
      <c r="U2231">
        <v>761</v>
      </c>
      <c r="X2231">
        <v>7</v>
      </c>
      <c r="Y2231" t="s">
        <v>259</v>
      </c>
      <c r="AC2231" t="s">
        <v>177</v>
      </c>
      <c r="AD2231" t="s">
        <v>13606</v>
      </c>
      <c r="AE2231">
        <v>44720</v>
      </c>
      <c r="AF2231" t="s">
        <v>13607</v>
      </c>
      <c r="AI2231">
        <v>648512139</v>
      </c>
      <c r="AK2231" t="s">
        <v>8277</v>
      </c>
      <c r="AL2231">
        <v>0</v>
      </c>
      <c r="AM2231">
        <v>0</v>
      </c>
    </row>
    <row r="2232" spans="1:39" customFormat="1" ht="12.75">
      <c r="A2232">
        <v>3518954</v>
      </c>
      <c r="B2232" t="s">
        <v>3150</v>
      </c>
      <c r="C2232" t="s">
        <v>738</v>
      </c>
      <c r="D2232">
        <v>3518954</v>
      </c>
      <c r="E2232" t="s">
        <v>166</v>
      </c>
      <c r="F2232" t="s">
        <v>166</v>
      </c>
      <c r="H2232" s="507">
        <v>32526</v>
      </c>
      <c r="I2232" t="s">
        <v>167</v>
      </c>
      <c r="J2232">
        <v>-40</v>
      </c>
      <c r="K2232" t="s">
        <v>8</v>
      </c>
      <c r="M2232" t="s">
        <v>178</v>
      </c>
      <c r="N2232">
        <v>3350183</v>
      </c>
      <c r="O2232" t="s">
        <v>3151</v>
      </c>
      <c r="P2232" s="507">
        <v>44763</v>
      </c>
      <c r="Q2232" t="s">
        <v>187</v>
      </c>
      <c r="R2232" s="507">
        <v>37432</v>
      </c>
      <c r="S2232" s="507">
        <v>44853</v>
      </c>
      <c r="T2232" t="s">
        <v>181</v>
      </c>
      <c r="U2232">
        <v>882</v>
      </c>
      <c r="X2232">
        <v>8</v>
      </c>
      <c r="Y2232" t="s">
        <v>259</v>
      </c>
      <c r="AC2232" t="s">
        <v>177</v>
      </c>
      <c r="AD2232" t="s">
        <v>13608</v>
      </c>
      <c r="AE2232">
        <v>35550</v>
      </c>
      <c r="AF2232" t="s">
        <v>13609</v>
      </c>
      <c r="AI2232">
        <v>953994036</v>
      </c>
      <c r="AJ2232">
        <v>631508987</v>
      </c>
      <c r="AK2232" t="s">
        <v>5337</v>
      </c>
      <c r="AL2232">
        <v>0</v>
      </c>
      <c r="AM2232">
        <v>0</v>
      </c>
    </row>
    <row r="2233" spans="1:39" customFormat="1" ht="12.75">
      <c r="A2233">
        <v>7814493</v>
      </c>
      <c r="B2233" t="s">
        <v>1498</v>
      </c>
      <c r="C2233" t="s">
        <v>304</v>
      </c>
      <c r="D2233">
        <v>7814493</v>
      </c>
      <c r="E2233" t="s">
        <v>166</v>
      </c>
      <c r="F2233" t="s">
        <v>166</v>
      </c>
      <c r="H2233" s="507">
        <v>26804</v>
      </c>
      <c r="I2233" t="s">
        <v>192</v>
      </c>
      <c r="J2233">
        <v>-50</v>
      </c>
      <c r="K2233" t="s">
        <v>168</v>
      </c>
      <c r="M2233" t="s">
        <v>238</v>
      </c>
      <c r="N2233">
        <v>8780329</v>
      </c>
      <c r="O2233" t="s">
        <v>548</v>
      </c>
      <c r="P2233" s="507">
        <v>44751</v>
      </c>
      <c r="Q2233" t="s">
        <v>187</v>
      </c>
      <c r="R2233" s="507">
        <v>37432</v>
      </c>
      <c r="S2233" s="507">
        <v>44736</v>
      </c>
      <c r="T2233" t="s">
        <v>181</v>
      </c>
      <c r="U2233">
        <v>1636</v>
      </c>
      <c r="X2233">
        <v>16</v>
      </c>
      <c r="Y2233" t="s">
        <v>259</v>
      </c>
      <c r="AC2233" t="s">
        <v>177</v>
      </c>
      <c r="AD2233" t="s">
        <v>13610</v>
      </c>
      <c r="AE2233">
        <v>92310</v>
      </c>
      <c r="AF2233" t="s">
        <v>13611</v>
      </c>
      <c r="AI2233">
        <v>624543517</v>
      </c>
      <c r="AK2233" t="s">
        <v>4331</v>
      </c>
      <c r="AL2233">
        <v>0</v>
      </c>
      <c r="AM2233">
        <v>0</v>
      </c>
    </row>
    <row r="2234" spans="1:39" customFormat="1" ht="12.75">
      <c r="A2234">
        <v>9227711</v>
      </c>
      <c r="B2234" t="s">
        <v>1499</v>
      </c>
      <c r="C2234" t="s">
        <v>280</v>
      </c>
      <c r="D2234">
        <v>9227711</v>
      </c>
      <c r="E2234" t="s">
        <v>166</v>
      </c>
      <c r="F2234" t="s">
        <v>166</v>
      </c>
      <c r="H2234" s="507">
        <v>32303</v>
      </c>
      <c r="I2234" t="s">
        <v>167</v>
      </c>
      <c r="J2234">
        <v>-40</v>
      </c>
      <c r="K2234" t="s">
        <v>168</v>
      </c>
      <c r="M2234" t="s">
        <v>203</v>
      </c>
      <c r="N2234">
        <v>8921190</v>
      </c>
      <c r="O2234" t="s">
        <v>204</v>
      </c>
      <c r="P2234" s="507">
        <v>44804</v>
      </c>
      <c r="Q2234" t="s">
        <v>187</v>
      </c>
      <c r="R2234" s="507">
        <v>37432</v>
      </c>
      <c r="S2234" s="507">
        <v>44798</v>
      </c>
      <c r="T2234" t="s">
        <v>181</v>
      </c>
      <c r="U2234">
        <v>1889</v>
      </c>
      <c r="X2234">
        <v>18</v>
      </c>
      <c r="Y2234" t="s">
        <v>259</v>
      </c>
      <c r="AC2234" t="s">
        <v>177</v>
      </c>
      <c r="AD2234" t="s">
        <v>11290</v>
      </c>
      <c r="AE2234">
        <v>92250</v>
      </c>
      <c r="AF2234" t="s">
        <v>13612</v>
      </c>
      <c r="AJ2234">
        <v>663904229</v>
      </c>
      <c r="AK2234" t="s">
        <v>4332</v>
      </c>
      <c r="AL2234">
        <v>1</v>
      </c>
      <c r="AM2234">
        <v>1</v>
      </c>
    </row>
    <row r="2235" spans="1:39" customFormat="1" ht="12.75">
      <c r="A2235">
        <v>7714816</v>
      </c>
      <c r="B2235" t="s">
        <v>2555</v>
      </c>
      <c r="C2235" t="s">
        <v>1112</v>
      </c>
      <c r="D2235">
        <v>7714816</v>
      </c>
      <c r="E2235" t="s">
        <v>166</v>
      </c>
      <c r="F2235" t="s">
        <v>166</v>
      </c>
      <c r="H2235" s="507">
        <v>28581</v>
      </c>
      <c r="I2235" t="s">
        <v>192</v>
      </c>
      <c r="J2235">
        <v>-50</v>
      </c>
      <c r="K2235" t="s">
        <v>168</v>
      </c>
      <c r="M2235" t="s">
        <v>170</v>
      </c>
      <c r="N2235">
        <v>8930113</v>
      </c>
      <c r="O2235" t="s">
        <v>463</v>
      </c>
      <c r="P2235" s="507">
        <v>44824</v>
      </c>
      <c r="Q2235" t="s">
        <v>187</v>
      </c>
      <c r="R2235" s="507">
        <v>37508</v>
      </c>
      <c r="S2235" s="507">
        <v>44802</v>
      </c>
      <c r="T2235" t="s">
        <v>181</v>
      </c>
      <c r="U2235">
        <v>1697</v>
      </c>
      <c r="X2235">
        <v>16</v>
      </c>
      <c r="Y2235" t="s">
        <v>259</v>
      </c>
      <c r="AC2235" t="s">
        <v>177</v>
      </c>
      <c r="AD2235" t="s">
        <v>13613</v>
      </c>
      <c r="AE2235">
        <v>93460</v>
      </c>
      <c r="AF2235" t="s">
        <v>13614</v>
      </c>
      <c r="AJ2235">
        <v>617120819</v>
      </c>
      <c r="AK2235" t="s">
        <v>8880</v>
      </c>
      <c r="AL2235">
        <v>0</v>
      </c>
      <c r="AM2235">
        <v>0</v>
      </c>
    </row>
    <row r="2236" spans="1:39" customFormat="1" ht="12.75">
      <c r="A2236">
        <v>7712457</v>
      </c>
      <c r="B2236" t="s">
        <v>1501</v>
      </c>
      <c r="C2236" t="s">
        <v>1502</v>
      </c>
      <c r="D2236">
        <v>7712457</v>
      </c>
      <c r="E2236" t="s">
        <v>166</v>
      </c>
      <c r="F2236" t="s">
        <v>166</v>
      </c>
      <c r="H2236" s="507">
        <v>28985</v>
      </c>
      <c r="I2236" t="s">
        <v>192</v>
      </c>
      <c r="J2236">
        <v>-50</v>
      </c>
      <c r="K2236" t="s">
        <v>168</v>
      </c>
      <c r="M2236" t="s">
        <v>263</v>
      </c>
      <c r="N2236">
        <v>8751163</v>
      </c>
      <c r="O2236" t="s">
        <v>264</v>
      </c>
      <c r="P2236" s="507">
        <v>44825</v>
      </c>
      <c r="Q2236" t="s">
        <v>187</v>
      </c>
      <c r="R2236" s="507">
        <v>37432</v>
      </c>
      <c r="S2236" s="507">
        <v>44820</v>
      </c>
      <c r="T2236" t="s">
        <v>181</v>
      </c>
      <c r="U2236">
        <v>1965</v>
      </c>
      <c r="X2236">
        <v>19</v>
      </c>
      <c r="Y2236" t="s">
        <v>259</v>
      </c>
      <c r="AC2236" t="s">
        <v>177</v>
      </c>
      <c r="AD2236" t="s">
        <v>13615</v>
      </c>
      <c r="AE2236">
        <v>91310</v>
      </c>
      <c r="AF2236" t="s">
        <v>13616</v>
      </c>
      <c r="AJ2236">
        <v>781494266</v>
      </c>
      <c r="AK2236" t="s">
        <v>4333</v>
      </c>
      <c r="AL2236">
        <v>0</v>
      </c>
      <c r="AM2236">
        <v>0</v>
      </c>
    </row>
    <row r="2237" spans="1:39" customFormat="1" ht="12.75">
      <c r="A2237">
        <v>2816418</v>
      </c>
      <c r="B2237" t="s">
        <v>1500</v>
      </c>
      <c r="C2237" t="s">
        <v>262</v>
      </c>
      <c r="D2237">
        <v>2816418</v>
      </c>
      <c r="E2237" t="s">
        <v>169</v>
      </c>
      <c r="H2237" s="507">
        <v>43283</v>
      </c>
      <c r="I2237" t="s">
        <v>169</v>
      </c>
      <c r="J2237">
        <v>-9</v>
      </c>
      <c r="K2237" t="s">
        <v>8</v>
      </c>
      <c r="M2237" t="s">
        <v>231</v>
      </c>
      <c r="N2237">
        <v>4280121</v>
      </c>
      <c r="O2237" t="s">
        <v>2799</v>
      </c>
      <c r="P2237" s="507">
        <v>44824</v>
      </c>
      <c r="Q2237" t="s">
        <v>187</v>
      </c>
      <c r="R2237" s="507">
        <v>44824</v>
      </c>
      <c r="T2237" t="s">
        <v>5765</v>
      </c>
      <c r="U2237">
        <v>500</v>
      </c>
      <c r="X2237">
        <v>5</v>
      </c>
      <c r="Y2237" t="s">
        <v>259</v>
      </c>
      <c r="AC2237" t="s">
        <v>177</v>
      </c>
      <c r="AD2237" t="s">
        <v>9951</v>
      </c>
      <c r="AE2237">
        <v>28600</v>
      </c>
      <c r="AF2237" t="s">
        <v>13617</v>
      </c>
      <c r="AJ2237">
        <v>661956951</v>
      </c>
      <c r="AK2237" t="s">
        <v>8881</v>
      </c>
      <c r="AL2237">
        <v>0</v>
      </c>
      <c r="AM2237">
        <v>0</v>
      </c>
    </row>
    <row r="2238" spans="1:39" customFormat="1" ht="12.75">
      <c r="A2238">
        <v>9463866</v>
      </c>
      <c r="B2238" t="s">
        <v>8882</v>
      </c>
      <c r="C2238" t="s">
        <v>602</v>
      </c>
      <c r="D2238">
        <v>9463866</v>
      </c>
      <c r="E2238" t="s">
        <v>169</v>
      </c>
      <c r="H2238" s="507">
        <v>41804</v>
      </c>
      <c r="I2238" t="s">
        <v>169</v>
      </c>
      <c r="J2238">
        <v>-9</v>
      </c>
      <c r="K2238" t="s">
        <v>8</v>
      </c>
      <c r="M2238" t="s">
        <v>246</v>
      </c>
      <c r="N2238">
        <v>8940033</v>
      </c>
      <c r="O2238" t="s">
        <v>399</v>
      </c>
      <c r="P2238" s="507">
        <v>44810</v>
      </c>
      <c r="Q2238" t="s">
        <v>187</v>
      </c>
      <c r="R2238" s="507">
        <v>44810</v>
      </c>
      <c r="T2238" t="s">
        <v>5765</v>
      </c>
      <c r="U2238">
        <v>500</v>
      </c>
      <c r="X2238">
        <v>5</v>
      </c>
      <c r="Y2238" t="s">
        <v>259</v>
      </c>
      <c r="AC2238" t="s">
        <v>177</v>
      </c>
      <c r="AD2238" t="s">
        <v>10630</v>
      </c>
      <c r="AE2238">
        <v>94700</v>
      </c>
      <c r="AF2238" t="s">
        <v>13618</v>
      </c>
      <c r="AI2238">
        <v>777973394</v>
      </c>
      <c r="AJ2238">
        <v>603848025</v>
      </c>
      <c r="AK2238" t="s">
        <v>8883</v>
      </c>
      <c r="AL2238">
        <v>0</v>
      </c>
      <c r="AM2238">
        <v>0</v>
      </c>
    </row>
    <row r="2239" spans="1:39" customFormat="1" ht="12.75">
      <c r="A2239">
        <v>362194</v>
      </c>
      <c r="B2239" t="s">
        <v>8884</v>
      </c>
      <c r="C2239" t="s">
        <v>202</v>
      </c>
      <c r="D2239">
        <v>362194</v>
      </c>
      <c r="E2239" t="s">
        <v>166</v>
      </c>
      <c r="H2239" s="507">
        <v>29718</v>
      </c>
      <c r="I2239" t="s">
        <v>192</v>
      </c>
      <c r="J2239">
        <v>-50</v>
      </c>
      <c r="K2239" t="s">
        <v>168</v>
      </c>
      <c r="M2239" t="s">
        <v>215</v>
      </c>
      <c r="N2239">
        <v>3220008</v>
      </c>
      <c r="O2239" t="s">
        <v>3074</v>
      </c>
      <c r="P2239" s="507">
        <v>44807</v>
      </c>
      <c r="Q2239" t="s">
        <v>187</v>
      </c>
      <c r="R2239" s="507">
        <v>37432</v>
      </c>
      <c r="S2239" s="507">
        <v>44771</v>
      </c>
      <c r="T2239" t="s">
        <v>181</v>
      </c>
      <c r="U2239">
        <v>1676</v>
      </c>
      <c r="X2239">
        <v>16</v>
      </c>
      <c r="Y2239" t="s">
        <v>259</v>
      </c>
      <c r="AC2239" t="s">
        <v>177</v>
      </c>
      <c r="AD2239" t="s">
        <v>13619</v>
      </c>
      <c r="AE2239">
        <v>22440</v>
      </c>
      <c r="AF2239" t="s">
        <v>13620</v>
      </c>
      <c r="AI2239">
        <v>952220402</v>
      </c>
      <c r="AJ2239">
        <v>626614681</v>
      </c>
      <c r="AK2239" t="s">
        <v>8885</v>
      </c>
      <c r="AL2239">
        <v>0</v>
      </c>
      <c r="AM2239">
        <v>0</v>
      </c>
    </row>
    <row r="2240" spans="1:39" customFormat="1" ht="12.75">
      <c r="A2240">
        <v>9318436</v>
      </c>
      <c r="B2240" t="s">
        <v>1504</v>
      </c>
      <c r="C2240" t="s">
        <v>1317</v>
      </c>
      <c r="D2240">
        <v>9318436</v>
      </c>
      <c r="E2240" t="s">
        <v>166</v>
      </c>
      <c r="F2240" t="s">
        <v>166</v>
      </c>
      <c r="H2240" s="507">
        <v>36671</v>
      </c>
      <c r="I2240" t="s">
        <v>167</v>
      </c>
      <c r="J2240">
        <v>-40</v>
      </c>
      <c r="K2240" t="s">
        <v>8</v>
      </c>
      <c r="M2240" t="s">
        <v>170</v>
      </c>
      <c r="N2240">
        <v>8931320</v>
      </c>
      <c r="O2240" t="s">
        <v>682</v>
      </c>
      <c r="P2240" s="507">
        <v>44802</v>
      </c>
      <c r="Q2240" t="s">
        <v>187</v>
      </c>
      <c r="R2240" s="507">
        <v>41231</v>
      </c>
      <c r="S2240" s="507">
        <v>43724</v>
      </c>
      <c r="T2240" t="s">
        <v>7255</v>
      </c>
      <c r="U2240">
        <v>1102</v>
      </c>
      <c r="X2240">
        <v>11</v>
      </c>
      <c r="Y2240" t="s">
        <v>259</v>
      </c>
      <c r="AB2240" s="507">
        <v>44013</v>
      </c>
      <c r="AC2240" t="s">
        <v>177</v>
      </c>
      <c r="AD2240" t="s">
        <v>12731</v>
      </c>
      <c r="AE2240">
        <v>93230</v>
      </c>
      <c r="AF2240" t="s">
        <v>13621</v>
      </c>
      <c r="AI2240">
        <v>951015293</v>
      </c>
      <c r="AJ2240">
        <v>649205580</v>
      </c>
      <c r="AK2240" t="s">
        <v>4334</v>
      </c>
      <c r="AL2240">
        <v>0</v>
      </c>
      <c r="AM2240">
        <v>0</v>
      </c>
    </row>
    <row r="2241" spans="1:39" customFormat="1" ht="12.75">
      <c r="A2241">
        <v>9153549</v>
      </c>
      <c r="B2241" t="s">
        <v>13622</v>
      </c>
      <c r="C2241" t="s">
        <v>9103</v>
      </c>
      <c r="D2241">
        <v>9153549</v>
      </c>
      <c r="E2241" t="s">
        <v>169</v>
      </c>
      <c r="H2241" s="507">
        <v>42621</v>
      </c>
      <c r="I2241" t="s">
        <v>169</v>
      </c>
      <c r="J2241">
        <v>-9</v>
      </c>
      <c r="K2241" t="s">
        <v>8</v>
      </c>
      <c r="M2241" t="s">
        <v>275</v>
      </c>
      <c r="N2241">
        <v>8910402</v>
      </c>
      <c r="O2241" t="s">
        <v>470</v>
      </c>
      <c r="P2241" s="507">
        <v>44836</v>
      </c>
      <c r="Q2241" t="s">
        <v>187</v>
      </c>
      <c r="R2241" s="507">
        <v>44836</v>
      </c>
      <c r="T2241" t="s">
        <v>5765</v>
      </c>
      <c r="U2241">
        <v>500</v>
      </c>
      <c r="X2241">
        <v>5</v>
      </c>
      <c r="Y2241" t="s">
        <v>259</v>
      </c>
      <c r="AC2241" t="s">
        <v>177</v>
      </c>
      <c r="AD2241" t="s">
        <v>13623</v>
      </c>
      <c r="AE2241">
        <v>91100</v>
      </c>
      <c r="AF2241" t="s">
        <v>13624</v>
      </c>
      <c r="AJ2241" t="s">
        <v>13625</v>
      </c>
      <c r="AK2241" t="s">
        <v>13626</v>
      </c>
      <c r="AL2241">
        <v>0</v>
      </c>
      <c r="AM2241">
        <v>0</v>
      </c>
    </row>
    <row r="2242" spans="1:39" customFormat="1" ht="12.75">
      <c r="A2242">
        <v>2943106</v>
      </c>
      <c r="B2242" t="s">
        <v>13627</v>
      </c>
      <c r="C2242" t="s">
        <v>739</v>
      </c>
      <c r="D2242">
        <v>2943106</v>
      </c>
      <c r="E2242" t="s">
        <v>166</v>
      </c>
      <c r="H2242" s="507">
        <v>41998</v>
      </c>
      <c r="I2242" t="s">
        <v>169</v>
      </c>
      <c r="J2242">
        <v>-9</v>
      </c>
      <c r="K2242" t="s">
        <v>8</v>
      </c>
      <c r="M2242" t="s">
        <v>3025</v>
      </c>
      <c r="N2242">
        <v>3290029</v>
      </c>
      <c r="O2242" t="s">
        <v>3073</v>
      </c>
      <c r="P2242" s="507">
        <v>44852</v>
      </c>
      <c r="Q2242" t="s">
        <v>187</v>
      </c>
      <c r="R2242" s="507">
        <v>44852</v>
      </c>
      <c r="T2242" t="s">
        <v>5765</v>
      </c>
      <c r="U2242">
        <v>500</v>
      </c>
      <c r="X2242">
        <v>5</v>
      </c>
      <c r="Y2242" t="s">
        <v>259</v>
      </c>
      <c r="AC2242" t="s">
        <v>177</v>
      </c>
      <c r="AD2242" t="s">
        <v>13628</v>
      </c>
      <c r="AE2242">
        <v>29660</v>
      </c>
      <c r="AF2242" t="s">
        <v>13629</v>
      </c>
      <c r="AJ2242">
        <v>681599638</v>
      </c>
      <c r="AK2242" t="s">
        <v>13630</v>
      </c>
      <c r="AL2242">
        <v>0</v>
      </c>
      <c r="AM2242">
        <v>0</v>
      </c>
    </row>
    <row r="2243" spans="1:39" customFormat="1" ht="12.75">
      <c r="A2243">
        <v>3524892</v>
      </c>
      <c r="B2243" t="s">
        <v>3152</v>
      </c>
      <c r="C2243" t="s">
        <v>191</v>
      </c>
      <c r="D2243">
        <v>3524892</v>
      </c>
      <c r="E2243" t="s">
        <v>166</v>
      </c>
      <c r="F2243" t="s">
        <v>166</v>
      </c>
      <c r="H2243" s="507">
        <v>35965</v>
      </c>
      <c r="I2243" t="s">
        <v>167</v>
      </c>
      <c r="J2243">
        <v>-40</v>
      </c>
      <c r="K2243" t="s">
        <v>168</v>
      </c>
      <c r="M2243" t="s">
        <v>178</v>
      </c>
      <c r="N2243">
        <v>3350022</v>
      </c>
      <c r="O2243" t="s">
        <v>225</v>
      </c>
      <c r="P2243" s="507">
        <v>44817</v>
      </c>
      <c r="Q2243" t="s">
        <v>187</v>
      </c>
      <c r="R2243" s="507">
        <v>38635</v>
      </c>
      <c r="S2243" s="507">
        <v>44463</v>
      </c>
      <c r="T2243" t="s">
        <v>7255</v>
      </c>
      <c r="U2243">
        <v>1845</v>
      </c>
      <c r="X2243">
        <v>18</v>
      </c>
      <c r="Y2243" t="s">
        <v>259</v>
      </c>
      <c r="AC2243" t="s">
        <v>177</v>
      </c>
      <c r="AD2243" t="s">
        <v>13631</v>
      </c>
      <c r="AE2243">
        <v>35137</v>
      </c>
      <c r="AF2243" t="s">
        <v>13632</v>
      </c>
      <c r="AJ2243">
        <v>615654903</v>
      </c>
      <c r="AK2243" t="s">
        <v>5338</v>
      </c>
      <c r="AL2243">
        <v>0</v>
      </c>
      <c r="AM2243">
        <v>0</v>
      </c>
    </row>
    <row r="2244" spans="1:39" customFormat="1" ht="12.75">
      <c r="A2244">
        <v>5618054</v>
      </c>
      <c r="B2244" t="s">
        <v>3459</v>
      </c>
      <c r="C2244" t="s">
        <v>448</v>
      </c>
      <c r="D2244">
        <v>5618054</v>
      </c>
      <c r="E2244" t="s">
        <v>166</v>
      </c>
      <c r="F2244" t="s">
        <v>166</v>
      </c>
      <c r="H2244" s="507">
        <v>36481</v>
      </c>
      <c r="I2244" t="s">
        <v>167</v>
      </c>
      <c r="J2244">
        <v>-40</v>
      </c>
      <c r="K2244" t="s">
        <v>168</v>
      </c>
      <c r="M2244" t="s">
        <v>217</v>
      </c>
      <c r="N2244">
        <v>3560020</v>
      </c>
      <c r="O2244" t="s">
        <v>3047</v>
      </c>
      <c r="P2244" s="507">
        <v>44818</v>
      </c>
      <c r="Q2244" t="s">
        <v>187</v>
      </c>
      <c r="R2244" s="507">
        <v>40841</v>
      </c>
      <c r="S2244" s="507">
        <v>44818</v>
      </c>
      <c r="T2244" t="s">
        <v>181</v>
      </c>
      <c r="U2244">
        <v>1838</v>
      </c>
      <c r="X2244">
        <v>18</v>
      </c>
      <c r="Y2244" t="s">
        <v>259</v>
      </c>
      <c r="AC2244" t="s">
        <v>177</v>
      </c>
      <c r="AD2244" t="s">
        <v>13633</v>
      </c>
      <c r="AE2244">
        <v>56250</v>
      </c>
      <c r="AF2244" t="s">
        <v>13634</v>
      </c>
      <c r="AI2244">
        <v>983252440</v>
      </c>
      <c r="AJ2244">
        <v>621674697</v>
      </c>
      <c r="AK2244" t="s">
        <v>5339</v>
      </c>
      <c r="AL2244">
        <v>0</v>
      </c>
      <c r="AM2244">
        <v>0</v>
      </c>
    </row>
    <row r="2245" spans="1:39" customFormat="1" ht="12.75">
      <c r="A2245">
        <v>2933691</v>
      </c>
      <c r="B2245" t="s">
        <v>3537</v>
      </c>
      <c r="C2245" t="s">
        <v>1317</v>
      </c>
      <c r="D2245">
        <v>2933691</v>
      </c>
      <c r="E2245" t="s">
        <v>166</v>
      </c>
      <c r="F2245" t="s">
        <v>166</v>
      </c>
      <c r="H2245" s="507">
        <v>32096</v>
      </c>
      <c r="I2245" t="s">
        <v>167</v>
      </c>
      <c r="J2245">
        <v>-40</v>
      </c>
      <c r="K2245" t="s">
        <v>8</v>
      </c>
      <c r="M2245" t="s">
        <v>170</v>
      </c>
      <c r="N2245">
        <v>8931466</v>
      </c>
      <c r="O2245" t="s">
        <v>7303</v>
      </c>
      <c r="P2245" s="507">
        <v>44827</v>
      </c>
      <c r="Q2245" t="s">
        <v>187</v>
      </c>
      <c r="R2245" s="507">
        <v>41142</v>
      </c>
      <c r="S2245" s="507">
        <v>44453</v>
      </c>
      <c r="T2245" t="s">
        <v>7255</v>
      </c>
      <c r="U2245">
        <v>1832</v>
      </c>
      <c r="V2245" t="s">
        <v>172</v>
      </c>
      <c r="W2245">
        <v>146</v>
      </c>
      <c r="X2245" t="s">
        <v>173</v>
      </c>
      <c r="Y2245" t="s">
        <v>259</v>
      </c>
      <c r="AB2245" s="507">
        <v>44820</v>
      </c>
      <c r="AC2245" t="s">
        <v>337</v>
      </c>
      <c r="AD2245" t="s">
        <v>10012</v>
      </c>
      <c r="AE2245">
        <v>29200</v>
      </c>
      <c r="AF2245" t="s">
        <v>13635</v>
      </c>
      <c r="AJ2245">
        <v>669498535</v>
      </c>
      <c r="AK2245" t="s">
        <v>5340</v>
      </c>
      <c r="AL2245">
        <v>0</v>
      </c>
      <c r="AM2245">
        <v>0</v>
      </c>
    </row>
    <row r="2246" spans="1:39" customFormat="1" ht="12.75">
      <c r="A2246">
        <v>564524</v>
      </c>
      <c r="B2246" t="s">
        <v>3153</v>
      </c>
      <c r="C2246" t="s">
        <v>1390</v>
      </c>
      <c r="D2246">
        <v>564524</v>
      </c>
      <c r="E2246" t="s">
        <v>166</v>
      </c>
      <c r="F2246" t="s">
        <v>166</v>
      </c>
      <c r="H2246" s="507">
        <v>24551</v>
      </c>
      <c r="I2246" t="s">
        <v>367</v>
      </c>
      <c r="J2246">
        <v>-60</v>
      </c>
      <c r="K2246" t="s">
        <v>168</v>
      </c>
      <c r="M2246" t="s">
        <v>217</v>
      </c>
      <c r="N2246">
        <v>3560066</v>
      </c>
      <c r="O2246" t="s">
        <v>3052</v>
      </c>
      <c r="P2246" s="507">
        <v>44786</v>
      </c>
      <c r="Q2246" t="s">
        <v>187</v>
      </c>
      <c r="R2246" s="507">
        <v>37432</v>
      </c>
      <c r="S2246" s="507">
        <v>44764</v>
      </c>
      <c r="T2246" t="s">
        <v>181</v>
      </c>
      <c r="U2246">
        <v>1655</v>
      </c>
      <c r="X2246">
        <v>16</v>
      </c>
      <c r="Y2246" t="s">
        <v>259</v>
      </c>
      <c r="AC2246" t="s">
        <v>177</v>
      </c>
      <c r="AD2246" t="s">
        <v>13636</v>
      </c>
      <c r="AE2246">
        <v>56160</v>
      </c>
      <c r="AF2246" t="s">
        <v>13637</v>
      </c>
      <c r="AI2246">
        <v>672823256</v>
      </c>
      <c r="AK2246" t="s">
        <v>5341</v>
      </c>
      <c r="AL2246">
        <v>1</v>
      </c>
      <c r="AM2246">
        <v>1</v>
      </c>
    </row>
    <row r="2247" spans="1:39" customFormat="1" ht="12.75">
      <c r="A2247">
        <v>292623</v>
      </c>
      <c r="B2247" t="s">
        <v>3153</v>
      </c>
      <c r="C2247" t="s">
        <v>591</v>
      </c>
      <c r="D2247">
        <v>292623</v>
      </c>
      <c r="E2247" t="s">
        <v>166</v>
      </c>
      <c r="H2247" s="507">
        <v>25681</v>
      </c>
      <c r="I2247" t="s">
        <v>367</v>
      </c>
      <c r="J2247">
        <v>-60</v>
      </c>
      <c r="K2247" t="s">
        <v>168</v>
      </c>
      <c r="M2247" t="s">
        <v>3025</v>
      </c>
      <c r="N2247">
        <v>3290285</v>
      </c>
      <c r="O2247" t="s">
        <v>3085</v>
      </c>
      <c r="P2247" s="507">
        <v>44817</v>
      </c>
      <c r="Q2247" t="s">
        <v>187</v>
      </c>
      <c r="R2247" s="507">
        <v>37432</v>
      </c>
      <c r="S2247" s="507">
        <v>44816</v>
      </c>
      <c r="T2247" t="s">
        <v>181</v>
      </c>
      <c r="U2247">
        <v>1972</v>
      </c>
      <c r="X2247">
        <v>19</v>
      </c>
      <c r="Y2247" t="s">
        <v>259</v>
      </c>
      <c r="AC2247" t="s">
        <v>177</v>
      </c>
      <c r="AD2247" t="s">
        <v>10012</v>
      </c>
      <c r="AE2247">
        <v>29200</v>
      </c>
      <c r="AF2247" t="s">
        <v>13638</v>
      </c>
      <c r="AI2247">
        <v>953797343</v>
      </c>
      <c r="AJ2247">
        <v>678794908</v>
      </c>
      <c r="AK2247" t="s">
        <v>8886</v>
      </c>
      <c r="AL2247">
        <v>0</v>
      </c>
      <c r="AM2247">
        <v>0</v>
      </c>
    </row>
    <row r="2248" spans="1:39" customFormat="1" ht="12.75">
      <c r="A2248">
        <v>9463822</v>
      </c>
      <c r="B2248" t="s">
        <v>3153</v>
      </c>
      <c r="C2248" t="s">
        <v>617</v>
      </c>
      <c r="D2248">
        <v>9463822</v>
      </c>
      <c r="E2248" t="s">
        <v>169</v>
      </c>
      <c r="H2248" s="507">
        <v>43277</v>
      </c>
      <c r="I2248" t="s">
        <v>169</v>
      </c>
      <c r="J2248">
        <v>-9</v>
      </c>
      <c r="K2248" t="s">
        <v>8</v>
      </c>
      <c r="M2248" t="s">
        <v>246</v>
      </c>
      <c r="N2248">
        <v>8940052</v>
      </c>
      <c r="O2248" t="s">
        <v>417</v>
      </c>
      <c r="P2248" s="507">
        <v>44809</v>
      </c>
      <c r="Q2248" t="s">
        <v>187</v>
      </c>
      <c r="R2248" s="507">
        <v>44809</v>
      </c>
      <c r="T2248" t="s">
        <v>5765</v>
      </c>
      <c r="U2248">
        <v>500</v>
      </c>
      <c r="X2248">
        <v>5</v>
      </c>
      <c r="Y2248" t="s">
        <v>259</v>
      </c>
      <c r="AC2248" t="s">
        <v>177</v>
      </c>
      <c r="AD2248" t="s">
        <v>9686</v>
      </c>
      <c r="AE2248">
        <v>94220</v>
      </c>
      <c r="AF2248" t="s">
        <v>13639</v>
      </c>
      <c r="AK2248" t="s">
        <v>8887</v>
      </c>
      <c r="AL2248">
        <v>0</v>
      </c>
      <c r="AM2248">
        <v>0</v>
      </c>
    </row>
    <row r="2249" spans="1:39" customFormat="1" ht="12.75">
      <c r="A2249">
        <v>9258234</v>
      </c>
      <c r="B2249" t="s">
        <v>3961</v>
      </c>
      <c r="C2249" t="s">
        <v>1192</v>
      </c>
      <c r="D2249">
        <v>9258234</v>
      </c>
      <c r="E2249" t="s">
        <v>166</v>
      </c>
      <c r="H2249" s="507">
        <v>41516</v>
      </c>
      <c r="I2249" t="s">
        <v>251</v>
      </c>
      <c r="J2249">
        <v>-10</v>
      </c>
      <c r="K2249" t="s">
        <v>8</v>
      </c>
      <c r="M2249" t="s">
        <v>203</v>
      </c>
      <c r="N2249">
        <v>8920031</v>
      </c>
      <c r="O2249" t="s">
        <v>269</v>
      </c>
      <c r="P2249" s="507">
        <v>44803</v>
      </c>
      <c r="Q2249" t="s">
        <v>187</v>
      </c>
      <c r="R2249" s="507">
        <v>44803</v>
      </c>
      <c r="T2249" t="s">
        <v>5765</v>
      </c>
      <c r="U2249">
        <v>500</v>
      </c>
      <c r="X2249">
        <v>5</v>
      </c>
      <c r="Y2249" t="s">
        <v>259</v>
      </c>
      <c r="AC2249" t="s">
        <v>177</v>
      </c>
      <c r="AD2249" t="s">
        <v>13193</v>
      </c>
      <c r="AE2249">
        <v>94240</v>
      </c>
      <c r="AF2249" t="s">
        <v>13640</v>
      </c>
      <c r="AK2249" t="s">
        <v>8888</v>
      </c>
      <c r="AL2249">
        <v>0</v>
      </c>
      <c r="AM2249">
        <v>0</v>
      </c>
    </row>
    <row r="2250" spans="1:39" customFormat="1" ht="12.75">
      <c r="A2250">
        <v>7525708</v>
      </c>
      <c r="B2250" t="s">
        <v>3616</v>
      </c>
      <c r="C2250" t="s">
        <v>324</v>
      </c>
      <c r="D2250">
        <v>7525708</v>
      </c>
      <c r="E2250" t="s">
        <v>166</v>
      </c>
      <c r="F2250" t="s">
        <v>166</v>
      </c>
      <c r="H2250" s="507">
        <v>41023</v>
      </c>
      <c r="I2250" t="s">
        <v>245</v>
      </c>
      <c r="J2250">
        <v>-11</v>
      </c>
      <c r="K2250" t="s">
        <v>8</v>
      </c>
      <c r="M2250" t="s">
        <v>263</v>
      </c>
      <c r="N2250">
        <v>8751163</v>
      </c>
      <c r="O2250" t="s">
        <v>264</v>
      </c>
      <c r="P2250" s="507">
        <v>44757</v>
      </c>
      <c r="Q2250" t="s">
        <v>187</v>
      </c>
      <c r="R2250" s="507">
        <v>43741</v>
      </c>
      <c r="S2250" s="507">
        <v>44742</v>
      </c>
      <c r="T2250" t="s">
        <v>181</v>
      </c>
      <c r="U2250">
        <v>665</v>
      </c>
      <c r="X2250">
        <v>6</v>
      </c>
      <c r="Y2250" t="s">
        <v>259</v>
      </c>
      <c r="AC2250" t="s">
        <v>174</v>
      </c>
      <c r="AD2250" t="s">
        <v>9829</v>
      </c>
      <c r="AE2250">
        <v>75013</v>
      </c>
      <c r="AF2250" t="s">
        <v>13641</v>
      </c>
      <c r="AG2250" t="s">
        <v>13642</v>
      </c>
      <c r="AJ2250">
        <v>627283521</v>
      </c>
      <c r="AK2250" t="s">
        <v>4335</v>
      </c>
      <c r="AL2250">
        <v>0</v>
      </c>
      <c r="AM2250">
        <v>0</v>
      </c>
    </row>
    <row r="2251" spans="1:39" customFormat="1" ht="12.75">
      <c r="A2251">
        <v>9464090</v>
      </c>
      <c r="B2251" t="s">
        <v>7000</v>
      </c>
      <c r="C2251" t="s">
        <v>465</v>
      </c>
      <c r="D2251">
        <v>9464090</v>
      </c>
      <c r="E2251" t="s">
        <v>169</v>
      </c>
      <c r="H2251" s="507">
        <v>41387</v>
      </c>
      <c r="I2251" t="s">
        <v>251</v>
      </c>
      <c r="J2251">
        <v>-10</v>
      </c>
      <c r="K2251" t="s">
        <v>8</v>
      </c>
      <c r="M2251" t="s">
        <v>246</v>
      </c>
      <c r="N2251">
        <v>8941359</v>
      </c>
      <c r="O2251" t="s">
        <v>587</v>
      </c>
      <c r="P2251" s="507">
        <v>44819</v>
      </c>
      <c r="Q2251" t="s">
        <v>187</v>
      </c>
      <c r="R2251" s="507">
        <v>44819</v>
      </c>
      <c r="T2251" t="s">
        <v>5765</v>
      </c>
      <c r="U2251">
        <v>500</v>
      </c>
      <c r="X2251">
        <v>5</v>
      </c>
      <c r="Y2251" t="s">
        <v>259</v>
      </c>
      <c r="AC2251" t="s">
        <v>177</v>
      </c>
      <c r="AD2251" t="s">
        <v>10334</v>
      </c>
      <c r="AE2251">
        <v>94800</v>
      </c>
      <c r="AF2251" t="s">
        <v>13643</v>
      </c>
      <c r="AK2251" t="s">
        <v>8889</v>
      </c>
      <c r="AL2251">
        <v>0</v>
      </c>
      <c r="AM2251">
        <v>0</v>
      </c>
    </row>
    <row r="2252" spans="1:39" customFormat="1" ht="12.75">
      <c r="A2252">
        <v>428954</v>
      </c>
      <c r="B2252" t="s">
        <v>1507</v>
      </c>
      <c r="C2252" t="s">
        <v>3329</v>
      </c>
      <c r="D2252">
        <v>428954</v>
      </c>
      <c r="E2252" t="s">
        <v>166</v>
      </c>
      <c r="F2252" t="s">
        <v>166</v>
      </c>
      <c r="H2252" s="507">
        <v>31967</v>
      </c>
      <c r="I2252" t="s">
        <v>167</v>
      </c>
      <c r="J2252">
        <v>-40</v>
      </c>
      <c r="K2252" t="s">
        <v>168</v>
      </c>
      <c r="M2252" t="s">
        <v>203</v>
      </c>
      <c r="N2252">
        <v>8920025</v>
      </c>
      <c r="O2252" t="s">
        <v>213</v>
      </c>
      <c r="P2252" s="507">
        <v>44817</v>
      </c>
      <c r="Q2252" t="s">
        <v>187</v>
      </c>
      <c r="R2252" s="507">
        <v>37432</v>
      </c>
      <c r="S2252" s="507">
        <v>44091</v>
      </c>
      <c r="T2252" t="s">
        <v>7255</v>
      </c>
      <c r="U2252">
        <v>1871</v>
      </c>
      <c r="X2252">
        <v>18</v>
      </c>
      <c r="Y2252" t="s">
        <v>259</v>
      </c>
      <c r="AC2252" t="s">
        <v>177</v>
      </c>
      <c r="AD2252" t="s">
        <v>11290</v>
      </c>
      <c r="AE2252">
        <v>92250</v>
      </c>
      <c r="AF2252" t="s">
        <v>13644</v>
      </c>
      <c r="AJ2252">
        <v>647554158</v>
      </c>
      <c r="AK2252" t="s">
        <v>4336</v>
      </c>
      <c r="AL2252">
        <v>0</v>
      </c>
      <c r="AM2252">
        <v>0</v>
      </c>
    </row>
    <row r="2253" spans="1:39" customFormat="1" ht="12.75">
      <c r="A2253">
        <v>785154</v>
      </c>
      <c r="B2253" t="s">
        <v>1508</v>
      </c>
      <c r="C2253" t="s">
        <v>842</v>
      </c>
      <c r="D2253">
        <v>785154</v>
      </c>
      <c r="E2253" t="s">
        <v>166</v>
      </c>
      <c r="F2253" t="s">
        <v>166</v>
      </c>
      <c r="H2253" s="507">
        <v>26761</v>
      </c>
      <c r="I2253" t="s">
        <v>192</v>
      </c>
      <c r="J2253">
        <v>-50</v>
      </c>
      <c r="K2253" t="s">
        <v>168</v>
      </c>
      <c r="M2253" t="s">
        <v>275</v>
      </c>
      <c r="N2253">
        <v>8910442</v>
      </c>
      <c r="O2253" t="s">
        <v>686</v>
      </c>
      <c r="P2253" s="507">
        <v>44747</v>
      </c>
      <c r="Q2253" t="s">
        <v>187</v>
      </c>
      <c r="R2253" s="507">
        <v>37432</v>
      </c>
      <c r="S2253" s="507">
        <v>44824</v>
      </c>
      <c r="T2253" t="s">
        <v>181</v>
      </c>
      <c r="U2253">
        <v>1698</v>
      </c>
      <c r="X2253">
        <v>16</v>
      </c>
      <c r="Y2253" t="s">
        <v>259</v>
      </c>
      <c r="AC2253" t="s">
        <v>177</v>
      </c>
      <c r="AD2253" t="s">
        <v>13645</v>
      </c>
      <c r="AE2253">
        <v>28700</v>
      </c>
      <c r="AF2253" t="s">
        <v>13646</v>
      </c>
      <c r="AJ2253">
        <v>650523831</v>
      </c>
      <c r="AK2253" t="s">
        <v>4337</v>
      </c>
      <c r="AL2253">
        <v>0</v>
      </c>
      <c r="AM2253">
        <v>0</v>
      </c>
    </row>
    <row r="2254" spans="1:39" customFormat="1" ht="12.75">
      <c r="A2254">
        <v>8529347</v>
      </c>
      <c r="B2254" t="s">
        <v>2556</v>
      </c>
      <c r="C2254" t="s">
        <v>733</v>
      </c>
      <c r="D2254">
        <v>8529347</v>
      </c>
      <c r="E2254" t="s">
        <v>166</v>
      </c>
      <c r="F2254" t="s">
        <v>166</v>
      </c>
      <c r="H2254" s="507">
        <v>40975</v>
      </c>
      <c r="I2254" t="s">
        <v>245</v>
      </c>
      <c r="J2254">
        <v>-11</v>
      </c>
      <c r="K2254" t="s">
        <v>8</v>
      </c>
      <c r="M2254" t="s">
        <v>208</v>
      </c>
      <c r="N2254">
        <v>12851012</v>
      </c>
      <c r="O2254" t="s">
        <v>2234</v>
      </c>
      <c r="P2254" s="507">
        <v>44763</v>
      </c>
      <c r="Q2254" t="s">
        <v>187</v>
      </c>
      <c r="R2254" s="507">
        <v>43405</v>
      </c>
      <c r="T2254" t="s">
        <v>5765</v>
      </c>
      <c r="U2254">
        <v>500</v>
      </c>
      <c r="X2254">
        <v>5</v>
      </c>
      <c r="Y2254" t="s">
        <v>259</v>
      </c>
      <c r="AC2254" t="s">
        <v>177</v>
      </c>
      <c r="AD2254" t="s">
        <v>10999</v>
      </c>
      <c r="AE2254">
        <v>85250</v>
      </c>
      <c r="AF2254" t="s">
        <v>13647</v>
      </c>
      <c r="AJ2254">
        <v>666638230</v>
      </c>
      <c r="AK2254" t="s">
        <v>4995</v>
      </c>
      <c r="AL2254">
        <v>0</v>
      </c>
      <c r="AM2254">
        <v>0</v>
      </c>
    </row>
    <row r="2255" spans="1:39" customFormat="1" ht="12.75">
      <c r="A2255">
        <v>7889592</v>
      </c>
      <c r="B2255" t="s">
        <v>7743</v>
      </c>
      <c r="C2255" t="s">
        <v>7744</v>
      </c>
      <c r="D2255">
        <v>7889592</v>
      </c>
      <c r="E2255" t="s">
        <v>166</v>
      </c>
      <c r="H2255" s="507">
        <v>37746</v>
      </c>
      <c r="I2255" t="s">
        <v>167</v>
      </c>
      <c r="J2255">
        <v>-40</v>
      </c>
      <c r="K2255" t="s">
        <v>8</v>
      </c>
      <c r="M2255" t="s">
        <v>238</v>
      </c>
      <c r="N2255">
        <v>8780496</v>
      </c>
      <c r="O2255" t="s">
        <v>270</v>
      </c>
      <c r="P2255" s="507">
        <v>44797</v>
      </c>
      <c r="Q2255" t="s">
        <v>187</v>
      </c>
      <c r="R2255" s="507">
        <v>44736</v>
      </c>
      <c r="S2255" s="507">
        <v>44826</v>
      </c>
      <c r="T2255" t="s">
        <v>181</v>
      </c>
      <c r="U2255">
        <v>1800</v>
      </c>
      <c r="V2255" t="s">
        <v>172</v>
      </c>
      <c r="W2255">
        <v>160</v>
      </c>
      <c r="X2255" t="s">
        <v>173</v>
      </c>
      <c r="Y2255" t="s">
        <v>259</v>
      </c>
      <c r="AB2255" s="507">
        <v>44743</v>
      </c>
      <c r="AC2255" t="s">
        <v>337</v>
      </c>
      <c r="AD2255" t="s">
        <v>13648</v>
      </c>
      <c r="AE2255" t="s">
        <v>13649</v>
      </c>
      <c r="AF2255" t="s">
        <v>13650</v>
      </c>
      <c r="AK2255" t="s">
        <v>7745</v>
      </c>
      <c r="AL2255">
        <v>0</v>
      </c>
      <c r="AM2255">
        <v>0</v>
      </c>
    </row>
    <row r="2256" spans="1:39" customFormat="1" ht="12.75">
      <c r="A2256">
        <v>9214077</v>
      </c>
      <c r="B2256" t="s">
        <v>1510</v>
      </c>
      <c r="C2256" t="s">
        <v>447</v>
      </c>
      <c r="D2256">
        <v>9214077</v>
      </c>
      <c r="E2256" t="s">
        <v>166</v>
      </c>
      <c r="F2256" t="s">
        <v>166</v>
      </c>
      <c r="H2256" s="507">
        <v>27541</v>
      </c>
      <c r="I2256" t="s">
        <v>192</v>
      </c>
      <c r="J2256">
        <v>-50</v>
      </c>
      <c r="K2256" t="s">
        <v>168</v>
      </c>
      <c r="M2256" t="s">
        <v>203</v>
      </c>
      <c r="N2256">
        <v>8920025</v>
      </c>
      <c r="O2256" t="s">
        <v>213</v>
      </c>
      <c r="P2256" s="507">
        <v>44816</v>
      </c>
      <c r="Q2256" t="s">
        <v>187</v>
      </c>
      <c r="R2256" s="507">
        <v>37432</v>
      </c>
      <c r="S2256" s="507">
        <v>44596</v>
      </c>
      <c r="T2256" t="s">
        <v>7255</v>
      </c>
      <c r="U2256">
        <v>2547</v>
      </c>
      <c r="V2256" t="s">
        <v>172</v>
      </c>
      <c r="W2256">
        <v>198</v>
      </c>
      <c r="X2256" t="s">
        <v>173</v>
      </c>
      <c r="Y2256" t="s">
        <v>259</v>
      </c>
      <c r="AC2256" t="s">
        <v>177</v>
      </c>
      <c r="AD2256" t="s">
        <v>9736</v>
      </c>
      <c r="AE2256">
        <v>93160</v>
      </c>
      <c r="AF2256" t="s">
        <v>13651</v>
      </c>
      <c r="AJ2256">
        <v>681695306</v>
      </c>
      <c r="AK2256" t="s">
        <v>4338</v>
      </c>
      <c r="AL2256">
        <v>0</v>
      </c>
      <c r="AM2256">
        <v>0</v>
      </c>
    </row>
    <row r="2257" spans="1:39" customFormat="1" ht="12.75">
      <c r="A2257">
        <v>9453222</v>
      </c>
      <c r="B2257" t="s">
        <v>1510</v>
      </c>
      <c r="C2257" t="s">
        <v>188</v>
      </c>
      <c r="D2257">
        <v>9453222</v>
      </c>
      <c r="E2257" t="s">
        <v>166</v>
      </c>
      <c r="F2257" t="s">
        <v>166</v>
      </c>
      <c r="H2257" s="507">
        <v>40886</v>
      </c>
      <c r="I2257" t="s">
        <v>267</v>
      </c>
      <c r="J2257">
        <v>-12</v>
      </c>
      <c r="K2257" t="s">
        <v>168</v>
      </c>
      <c r="M2257" t="s">
        <v>246</v>
      </c>
      <c r="N2257">
        <v>8940073</v>
      </c>
      <c r="O2257" t="s">
        <v>258</v>
      </c>
      <c r="P2257" s="507">
        <v>44749</v>
      </c>
      <c r="Q2257" t="s">
        <v>187</v>
      </c>
      <c r="R2257" s="507">
        <v>42313</v>
      </c>
      <c r="T2257" t="s">
        <v>5765</v>
      </c>
      <c r="U2257">
        <v>1459</v>
      </c>
      <c r="X2257">
        <v>14</v>
      </c>
      <c r="Y2257" t="s">
        <v>259</v>
      </c>
      <c r="AB2257" s="507">
        <v>43282</v>
      </c>
      <c r="AC2257" t="s">
        <v>177</v>
      </c>
      <c r="AD2257" t="s">
        <v>9736</v>
      </c>
      <c r="AE2257">
        <v>93160</v>
      </c>
      <c r="AF2257" t="s">
        <v>13652</v>
      </c>
      <c r="AJ2257">
        <v>619792938</v>
      </c>
      <c r="AK2257" t="s">
        <v>4338</v>
      </c>
      <c r="AL2257">
        <v>0</v>
      </c>
      <c r="AM2257">
        <v>0</v>
      </c>
    </row>
    <row r="2258" spans="1:39" customFormat="1" ht="12.75">
      <c r="A2258">
        <v>7619495</v>
      </c>
      <c r="B2258" t="s">
        <v>7746</v>
      </c>
      <c r="C2258" t="s">
        <v>591</v>
      </c>
      <c r="D2258">
        <v>7619495</v>
      </c>
      <c r="E2258" t="s">
        <v>166</v>
      </c>
      <c r="F2258" t="s">
        <v>166</v>
      </c>
      <c r="H2258" s="507">
        <v>31982</v>
      </c>
      <c r="I2258" t="s">
        <v>167</v>
      </c>
      <c r="J2258">
        <v>-40</v>
      </c>
      <c r="K2258" t="s">
        <v>168</v>
      </c>
      <c r="M2258" t="s">
        <v>231</v>
      </c>
      <c r="N2258">
        <v>4280322</v>
      </c>
      <c r="O2258" t="s">
        <v>2785</v>
      </c>
      <c r="P2258" s="507">
        <v>44819</v>
      </c>
      <c r="Q2258" t="s">
        <v>187</v>
      </c>
      <c r="R2258" s="507">
        <v>37432</v>
      </c>
      <c r="S2258" s="507">
        <v>44482</v>
      </c>
      <c r="T2258" t="s">
        <v>7255</v>
      </c>
      <c r="U2258">
        <v>1769</v>
      </c>
      <c r="X2258">
        <v>17</v>
      </c>
      <c r="Y2258" t="s">
        <v>259</v>
      </c>
      <c r="AC2258" t="s">
        <v>177</v>
      </c>
      <c r="AD2258" t="s">
        <v>13653</v>
      </c>
      <c r="AE2258">
        <v>28190</v>
      </c>
      <c r="AF2258" t="s">
        <v>13654</v>
      </c>
      <c r="AJ2258" t="s">
        <v>7747</v>
      </c>
      <c r="AK2258" t="s">
        <v>7748</v>
      </c>
      <c r="AL2258">
        <v>0</v>
      </c>
      <c r="AM2258">
        <v>0</v>
      </c>
    </row>
    <row r="2259" spans="1:39" customFormat="1" ht="12.75">
      <c r="A2259">
        <v>8531981</v>
      </c>
      <c r="B2259" t="s">
        <v>3675</v>
      </c>
      <c r="C2259" t="s">
        <v>403</v>
      </c>
      <c r="D2259">
        <v>8531981</v>
      </c>
      <c r="E2259" t="s">
        <v>166</v>
      </c>
      <c r="H2259" s="507">
        <v>41825</v>
      </c>
      <c r="I2259" t="s">
        <v>169</v>
      </c>
      <c r="J2259">
        <v>-9</v>
      </c>
      <c r="K2259" t="s">
        <v>8</v>
      </c>
      <c r="M2259" t="s">
        <v>208</v>
      </c>
      <c r="N2259">
        <v>12850046</v>
      </c>
      <c r="O2259" t="s">
        <v>2245</v>
      </c>
      <c r="P2259" s="507">
        <v>44845</v>
      </c>
      <c r="Q2259" t="s">
        <v>187</v>
      </c>
      <c r="R2259" s="507">
        <v>44845</v>
      </c>
      <c r="T2259" t="s">
        <v>5765</v>
      </c>
      <c r="U2259">
        <v>500</v>
      </c>
      <c r="X2259">
        <v>5</v>
      </c>
      <c r="Y2259" t="s">
        <v>259</v>
      </c>
      <c r="AC2259" t="s">
        <v>177</v>
      </c>
      <c r="AD2259" t="s">
        <v>13655</v>
      </c>
      <c r="AE2259">
        <v>85220</v>
      </c>
      <c r="AF2259" t="s">
        <v>13656</v>
      </c>
      <c r="AJ2259">
        <v>688956335</v>
      </c>
      <c r="AK2259" t="s">
        <v>13657</v>
      </c>
      <c r="AL2259">
        <v>0</v>
      </c>
      <c r="AM2259">
        <v>0</v>
      </c>
    </row>
    <row r="2260" spans="1:39" customFormat="1" ht="12.75">
      <c r="A2260">
        <v>4449778</v>
      </c>
      <c r="B2260" t="s">
        <v>1511</v>
      </c>
      <c r="C2260" t="s">
        <v>458</v>
      </c>
      <c r="D2260">
        <v>4449778</v>
      </c>
      <c r="E2260" t="s">
        <v>166</v>
      </c>
      <c r="F2260" t="s">
        <v>166</v>
      </c>
      <c r="H2260" s="507">
        <v>39768</v>
      </c>
      <c r="I2260" t="s">
        <v>200</v>
      </c>
      <c r="J2260">
        <v>-15</v>
      </c>
      <c r="K2260" t="s">
        <v>168</v>
      </c>
      <c r="M2260" t="s">
        <v>228</v>
      </c>
      <c r="N2260">
        <v>12440176</v>
      </c>
      <c r="O2260" t="s">
        <v>2252</v>
      </c>
      <c r="P2260" s="507">
        <v>44808</v>
      </c>
      <c r="Q2260" t="s">
        <v>187</v>
      </c>
      <c r="R2260" s="507">
        <v>41541</v>
      </c>
      <c r="T2260" t="s">
        <v>5765</v>
      </c>
      <c r="U2260">
        <v>1277</v>
      </c>
      <c r="X2260">
        <v>12</v>
      </c>
      <c r="Y2260" t="s">
        <v>259</v>
      </c>
      <c r="AB2260" s="507">
        <v>43647</v>
      </c>
      <c r="AC2260" t="s">
        <v>177</v>
      </c>
      <c r="AD2260" t="s">
        <v>13658</v>
      </c>
      <c r="AE2260">
        <v>44150</v>
      </c>
      <c r="AF2260" t="s">
        <v>13659</v>
      </c>
      <c r="AI2260">
        <v>240963279</v>
      </c>
      <c r="AJ2260">
        <v>624522681</v>
      </c>
      <c r="AK2260" t="s">
        <v>4996</v>
      </c>
      <c r="AL2260">
        <v>0</v>
      </c>
      <c r="AM2260">
        <v>0</v>
      </c>
    </row>
    <row r="2261" spans="1:39" customFormat="1" ht="12.75">
      <c r="A2261">
        <v>7717097</v>
      </c>
      <c r="B2261" t="s">
        <v>1511</v>
      </c>
      <c r="C2261" t="s">
        <v>189</v>
      </c>
      <c r="D2261">
        <v>7717097</v>
      </c>
      <c r="E2261" t="s">
        <v>166</v>
      </c>
      <c r="F2261" t="s">
        <v>166</v>
      </c>
      <c r="H2261" s="507">
        <v>34544</v>
      </c>
      <c r="I2261" t="s">
        <v>167</v>
      </c>
      <c r="J2261">
        <v>-40</v>
      </c>
      <c r="K2261" t="s">
        <v>168</v>
      </c>
      <c r="M2261" t="s">
        <v>170</v>
      </c>
      <c r="N2261">
        <v>8930113</v>
      </c>
      <c r="O2261" t="s">
        <v>463</v>
      </c>
      <c r="P2261" s="507">
        <v>44825</v>
      </c>
      <c r="Q2261" t="s">
        <v>187</v>
      </c>
      <c r="R2261" s="507">
        <v>38256</v>
      </c>
      <c r="S2261" s="507">
        <v>44431</v>
      </c>
      <c r="T2261" t="s">
        <v>7255</v>
      </c>
      <c r="U2261">
        <v>1617</v>
      </c>
      <c r="X2261">
        <v>16</v>
      </c>
      <c r="Y2261" t="s">
        <v>259</v>
      </c>
      <c r="AC2261" t="s">
        <v>177</v>
      </c>
      <c r="AD2261" t="s">
        <v>10324</v>
      </c>
      <c r="AE2261">
        <v>94100</v>
      </c>
      <c r="AF2261" t="s">
        <v>13660</v>
      </c>
      <c r="AJ2261">
        <v>610347047</v>
      </c>
      <c r="AK2261" t="s">
        <v>8890</v>
      </c>
      <c r="AL2261">
        <v>0</v>
      </c>
      <c r="AM2261">
        <v>0</v>
      </c>
    </row>
    <row r="2262" spans="1:39" customFormat="1" ht="12.75">
      <c r="A2262">
        <v>365868</v>
      </c>
      <c r="B2262" t="s">
        <v>2931</v>
      </c>
      <c r="C2262" t="s">
        <v>1528</v>
      </c>
      <c r="D2262">
        <v>365868</v>
      </c>
      <c r="E2262" t="s">
        <v>166</v>
      </c>
      <c r="F2262" t="s">
        <v>166</v>
      </c>
      <c r="H2262" s="507">
        <v>36702</v>
      </c>
      <c r="I2262" t="s">
        <v>167</v>
      </c>
      <c r="J2262">
        <v>-40</v>
      </c>
      <c r="K2262" t="s">
        <v>168</v>
      </c>
      <c r="M2262" t="s">
        <v>2770</v>
      </c>
      <c r="N2262">
        <v>4360454</v>
      </c>
      <c r="O2262" t="s">
        <v>2823</v>
      </c>
      <c r="P2262" s="507">
        <v>44819</v>
      </c>
      <c r="Q2262" t="s">
        <v>187</v>
      </c>
      <c r="R2262" s="507">
        <v>39345</v>
      </c>
      <c r="S2262" s="507">
        <v>44820</v>
      </c>
      <c r="T2262" t="s">
        <v>181</v>
      </c>
      <c r="U2262">
        <v>2115</v>
      </c>
      <c r="V2262" t="s">
        <v>172</v>
      </c>
      <c r="W2262">
        <v>791</v>
      </c>
      <c r="X2262" t="s">
        <v>173</v>
      </c>
      <c r="Y2262" t="s">
        <v>259</v>
      </c>
      <c r="AB2262" s="507">
        <v>44378</v>
      </c>
      <c r="AC2262" t="s">
        <v>177</v>
      </c>
      <c r="AD2262" t="s">
        <v>10555</v>
      </c>
      <c r="AE2262">
        <v>36000</v>
      </c>
      <c r="AF2262" t="s">
        <v>13661</v>
      </c>
      <c r="AI2262">
        <v>254271414</v>
      </c>
      <c r="AJ2262">
        <v>659014352</v>
      </c>
      <c r="AK2262" t="s">
        <v>5594</v>
      </c>
      <c r="AL2262">
        <v>0</v>
      </c>
      <c r="AM2262">
        <v>0</v>
      </c>
    </row>
    <row r="2263" spans="1:39" customFormat="1" ht="12.75">
      <c r="A2263">
        <v>2942794</v>
      </c>
      <c r="B2263" t="s">
        <v>13662</v>
      </c>
      <c r="C2263" t="s">
        <v>7786</v>
      </c>
      <c r="D2263">
        <v>2942794</v>
      </c>
      <c r="E2263" t="s">
        <v>169</v>
      </c>
      <c r="H2263" s="507">
        <v>42171</v>
      </c>
      <c r="I2263" t="s">
        <v>169</v>
      </c>
      <c r="J2263">
        <v>-9</v>
      </c>
      <c r="K2263" t="s">
        <v>8</v>
      </c>
      <c r="M2263" t="s">
        <v>3025</v>
      </c>
      <c r="N2263">
        <v>3290229</v>
      </c>
      <c r="O2263" t="s">
        <v>3039</v>
      </c>
      <c r="P2263" s="507">
        <v>44827</v>
      </c>
      <c r="Q2263" t="s">
        <v>187</v>
      </c>
      <c r="R2263" s="507">
        <v>44827</v>
      </c>
      <c r="T2263" t="s">
        <v>5765</v>
      </c>
      <c r="U2263">
        <v>500</v>
      </c>
      <c r="X2263">
        <v>5</v>
      </c>
      <c r="Y2263" t="s">
        <v>259</v>
      </c>
      <c r="AC2263" t="s">
        <v>177</v>
      </c>
      <c r="AD2263" t="s">
        <v>13663</v>
      </c>
      <c r="AE2263">
        <v>29170</v>
      </c>
      <c r="AF2263" t="s">
        <v>13664</v>
      </c>
      <c r="AI2263">
        <v>229208054</v>
      </c>
      <c r="AJ2263">
        <v>632500447</v>
      </c>
      <c r="AK2263" t="s">
        <v>13665</v>
      </c>
      <c r="AL2263">
        <v>0</v>
      </c>
      <c r="AM2263">
        <v>0</v>
      </c>
    </row>
    <row r="2264" spans="1:39" customFormat="1" ht="12.75">
      <c r="A2264">
        <v>3716571</v>
      </c>
      <c r="B2264" t="s">
        <v>2932</v>
      </c>
      <c r="C2264" t="s">
        <v>2933</v>
      </c>
      <c r="D2264">
        <v>3716571</v>
      </c>
      <c r="E2264" t="s">
        <v>169</v>
      </c>
      <c r="F2264" t="s">
        <v>169</v>
      </c>
      <c r="H2264" s="507">
        <v>25347</v>
      </c>
      <c r="I2264" t="s">
        <v>367</v>
      </c>
      <c r="J2264">
        <v>-60</v>
      </c>
      <c r="K2264" t="s">
        <v>8</v>
      </c>
      <c r="M2264" t="s">
        <v>175</v>
      </c>
      <c r="N2264">
        <v>4370002</v>
      </c>
      <c r="O2264" t="s">
        <v>2769</v>
      </c>
      <c r="P2264" s="507">
        <v>44804</v>
      </c>
      <c r="Q2264" t="s">
        <v>187</v>
      </c>
      <c r="R2264" s="507">
        <v>38033</v>
      </c>
      <c r="S2264" s="507">
        <v>43848</v>
      </c>
      <c r="T2264" t="s">
        <v>7255</v>
      </c>
      <c r="U2264">
        <v>1113</v>
      </c>
      <c r="X2264">
        <v>11</v>
      </c>
      <c r="Y2264" t="s">
        <v>259</v>
      </c>
      <c r="AC2264" t="s">
        <v>177</v>
      </c>
      <c r="AD2264" t="s">
        <v>13666</v>
      </c>
      <c r="AE2264">
        <v>37510</v>
      </c>
      <c r="AF2264" t="s">
        <v>13667</v>
      </c>
      <c r="AI2264">
        <v>247455132</v>
      </c>
      <c r="AJ2264">
        <v>683172786</v>
      </c>
      <c r="AK2264" t="s">
        <v>5595</v>
      </c>
      <c r="AL2264">
        <v>0</v>
      </c>
      <c r="AM2264">
        <v>0</v>
      </c>
    </row>
    <row r="2265" spans="1:39" customFormat="1" ht="12.75">
      <c r="A2265">
        <v>4424504</v>
      </c>
      <c r="B2265" t="s">
        <v>13668</v>
      </c>
      <c r="C2265" t="s">
        <v>326</v>
      </c>
      <c r="D2265">
        <v>4424504</v>
      </c>
      <c r="E2265" t="s">
        <v>166</v>
      </c>
      <c r="H2265" s="507">
        <v>17878</v>
      </c>
      <c r="I2265" t="s">
        <v>278</v>
      </c>
      <c r="J2265">
        <v>-80</v>
      </c>
      <c r="K2265" t="s">
        <v>168</v>
      </c>
      <c r="M2265" t="s">
        <v>228</v>
      </c>
      <c r="N2265">
        <v>12440031</v>
      </c>
      <c r="O2265" t="s">
        <v>2297</v>
      </c>
      <c r="P2265" s="507">
        <v>44828</v>
      </c>
      <c r="Q2265" t="s">
        <v>187</v>
      </c>
      <c r="R2265" s="507">
        <v>37432</v>
      </c>
      <c r="S2265" s="507">
        <v>44770</v>
      </c>
      <c r="T2265" t="s">
        <v>181</v>
      </c>
      <c r="U2265">
        <v>1623</v>
      </c>
      <c r="X2265">
        <v>16</v>
      </c>
      <c r="Y2265" t="s">
        <v>259</v>
      </c>
      <c r="AB2265" s="507">
        <v>43282</v>
      </c>
      <c r="AC2265" t="s">
        <v>177</v>
      </c>
      <c r="AD2265" t="s">
        <v>10737</v>
      </c>
      <c r="AE2265">
        <v>44390</v>
      </c>
      <c r="AF2265">
        <v>1</v>
      </c>
      <c r="AG2265" t="s">
        <v>13669</v>
      </c>
      <c r="AJ2265">
        <v>670427031</v>
      </c>
      <c r="AK2265" t="s">
        <v>13670</v>
      </c>
      <c r="AL2265">
        <v>0</v>
      </c>
      <c r="AM2265">
        <v>0</v>
      </c>
    </row>
    <row r="2266" spans="1:39" customFormat="1" ht="12.75">
      <c r="A2266">
        <v>4938666</v>
      </c>
      <c r="B2266" t="s">
        <v>1513</v>
      </c>
      <c r="C2266" t="s">
        <v>3917</v>
      </c>
      <c r="D2266">
        <v>4938666</v>
      </c>
      <c r="E2266" t="s">
        <v>166</v>
      </c>
      <c r="F2266" t="s">
        <v>166</v>
      </c>
      <c r="H2266" s="507">
        <v>39560</v>
      </c>
      <c r="I2266" t="s">
        <v>200</v>
      </c>
      <c r="J2266">
        <v>-15</v>
      </c>
      <c r="K2266" t="s">
        <v>8</v>
      </c>
      <c r="M2266" t="s">
        <v>236</v>
      </c>
      <c r="N2266">
        <v>12490098</v>
      </c>
      <c r="O2266" t="s">
        <v>2241</v>
      </c>
      <c r="P2266" s="507">
        <v>44748</v>
      </c>
      <c r="Q2266" t="s">
        <v>187</v>
      </c>
      <c r="R2266" s="507">
        <v>43340</v>
      </c>
      <c r="T2266" t="s">
        <v>5765</v>
      </c>
      <c r="U2266">
        <v>707</v>
      </c>
      <c r="X2266">
        <v>7</v>
      </c>
      <c r="Y2266" t="s">
        <v>259</v>
      </c>
      <c r="AC2266" t="s">
        <v>177</v>
      </c>
      <c r="AD2266" t="s">
        <v>13671</v>
      </c>
      <c r="AE2266">
        <v>49320</v>
      </c>
      <c r="AF2266" t="s">
        <v>13672</v>
      </c>
      <c r="AI2266">
        <v>241201528</v>
      </c>
      <c r="AJ2266">
        <v>682939758</v>
      </c>
      <c r="AK2266" t="s">
        <v>4997</v>
      </c>
      <c r="AL2266">
        <v>0</v>
      </c>
      <c r="AM2266">
        <v>0</v>
      </c>
    </row>
    <row r="2267" spans="1:39" customFormat="1" ht="12.75">
      <c r="A2267">
        <v>7736256</v>
      </c>
      <c r="B2267" t="s">
        <v>13673</v>
      </c>
      <c r="C2267" t="s">
        <v>588</v>
      </c>
      <c r="D2267">
        <v>7736256</v>
      </c>
      <c r="E2267" t="s">
        <v>169</v>
      </c>
      <c r="H2267" s="507">
        <v>40940</v>
      </c>
      <c r="I2267" t="s">
        <v>245</v>
      </c>
      <c r="J2267">
        <v>-11</v>
      </c>
      <c r="K2267" t="s">
        <v>8</v>
      </c>
      <c r="M2267" t="s">
        <v>206</v>
      </c>
      <c r="N2267">
        <v>8771446</v>
      </c>
      <c r="O2267" t="s">
        <v>406</v>
      </c>
      <c r="P2267" s="507">
        <v>44853</v>
      </c>
      <c r="Q2267" t="s">
        <v>187</v>
      </c>
      <c r="R2267" s="507">
        <v>44853</v>
      </c>
      <c r="S2267" s="507">
        <v>44827</v>
      </c>
      <c r="T2267" t="s">
        <v>181</v>
      </c>
      <c r="U2267">
        <v>500</v>
      </c>
      <c r="X2267">
        <v>5</v>
      </c>
      <c r="Y2267" t="s">
        <v>259</v>
      </c>
      <c r="AC2267" t="s">
        <v>177</v>
      </c>
      <c r="AD2267" t="s">
        <v>13674</v>
      </c>
      <c r="AE2267">
        <v>77700</v>
      </c>
      <c r="AF2267" t="s">
        <v>13675</v>
      </c>
      <c r="AJ2267">
        <v>614421951</v>
      </c>
      <c r="AK2267" t="s">
        <v>13676</v>
      </c>
      <c r="AL2267">
        <v>0</v>
      </c>
      <c r="AM2267">
        <v>0</v>
      </c>
    </row>
    <row r="2268" spans="1:39" customFormat="1" ht="12.75">
      <c r="A2268">
        <v>9423444</v>
      </c>
      <c r="B2268" t="s">
        <v>1514</v>
      </c>
      <c r="C2268" t="s">
        <v>403</v>
      </c>
      <c r="D2268">
        <v>9423444</v>
      </c>
      <c r="E2268" t="s">
        <v>166</v>
      </c>
      <c r="F2268" t="s">
        <v>166</v>
      </c>
      <c r="H2268" s="507">
        <v>33832</v>
      </c>
      <c r="I2268" t="s">
        <v>167</v>
      </c>
      <c r="J2268">
        <v>-40</v>
      </c>
      <c r="K2268" t="s">
        <v>8</v>
      </c>
      <c r="M2268" t="s">
        <v>203</v>
      </c>
      <c r="N2268">
        <v>8920063</v>
      </c>
      <c r="O2268" t="s">
        <v>452</v>
      </c>
      <c r="P2268" s="507">
        <v>44818</v>
      </c>
      <c r="Q2268" t="s">
        <v>187</v>
      </c>
      <c r="R2268" s="507">
        <v>37916</v>
      </c>
      <c r="S2268" s="507">
        <v>44806</v>
      </c>
      <c r="T2268" t="s">
        <v>181</v>
      </c>
      <c r="U2268">
        <v>1232</v>
      </c>
      <c r="X2268">
        <v>12</v>
      </c>
      <c r="Y2268" t="s">
        <v>259</v>
      </c>
      <c r="AB2268" s="507">
        <v>44378</v>
      </c>
      <c r="AC2268" t="s">
        <v>177</v>
      </c>
      <c r="AD2268" t="s">
        <v>13677</v>
      </c>
      <c r="AE2268">
        <v>93360</v>
      </c>
      <c r="AF2268" t="s">
        <v>13678</v>
      </c>
      <c r="AK2268" t="s">
        <v>6659</v>
      </c>
      <c r="AL2268">
        <v>0</v>
      </c>
      <c r="AM2268">
        <v>0</v>
      </c>
    </row>
    <row r="2269" spans="1:39" customFormat="1" ht="12.75">
      <c r="A2269">
        <v>3734377</v>
      </c>
      <c r="B2269" t="s">
        <v>13679</v>
      </c>
      <c r="C2269" t="s">
        <v>13680</v>
      </c>
      <c r="D2269">
        <v>3734377</v>
      </c>
      <c r="E2269" t="s">
        <v>169</v>
      </c>
      <c r="H2269" s="507">
        <v>41900</v>
      </c>
      <c r="I2269" t="s">
        <v>169</v>
      </c>
      <c r="J2269">
        <v>-9</v>
      </c>
      <c r="K2269" t="s">
        <v>8</v>
      </c>
      <c r="M2269" t="s">
        <v>175</v>
      </c>
      <c r="N2269">
        <v>4370442</v>
      </c>
      <c r="O2269" t="s">
        <v>3971</v>
      </c>
      <c r="P2269" s="507">
        <v>44833</v>
      </c>
      <c r="Q2269" t="s">
        <v>187</v>
      </c>
      <c r="R2269" s="507">
        <v>44833</v>
      </c>
      <c r="S2269" s="507">
        <v>44825</v>
      </c>
      <c r="T2269" t="s">
        <v>181</v>
      </c>
      <c r="U2269">
        <v>500</v>
      </c>
      <c r="X2269">
        <v>5</v>
      </c>
      <c r="Y2269" t="s">
        <v>259</v>
      </c>
      <c r="AC2269" t="s">
        <v>177</v>
      </c>
      <c r="AD2269" t="s">
        <v>13681</v>
      </c>
      <c r="AE2269">
        <v>37270</v>
      </c>
      <c r="AF2269" t="s">
        <v>13682</v>
      </c>
      <c r="AJ2269" t="s">
        <v>13683</v>
      </c>
      <c r="AK2269" t="s">
        <v>13684</v>
      </c>
      <c r="AL2269">
        <v>0</v>
      </c>
      <c r="AM2269">
        <v>0</v>
      </c>
    </row>
    <row r="2270" spans="1:39" customFormat="1" ht="12.75">
      <c r="A2270">
        <v>3722930</v>
      </c>
      <c r="B2270" t="s">
        <v>2934</v>
      </c>
      <c r="C2270" t="s">
        <v>1397</v>
      </c>
      <c r="D2270">
        <v>3722930</v>
      </c>
      <c r="E2270" t="s">
        <v>166</v>
      </c>
      <c r="F2270" t="s">
        <v>166</v>
      </c>
      <c r="H2270" s="507">
        <v>38727</v>
      </c>
      <c r="I2270" t="s">
        <v>198</v>
      </c>
      <c r="J2270">
        <v>-17</v>
      </c>
      <c r="K2270" t="s">
        <v>8</v>
      </c>
      <c r="M2270" t="s">
        <v>175</v>
      </c>
      <c r="N2270">
        <v>4370566</v>
      </c>
      <c r="O2270" t="s">
        <v>176</v>
      </c>
      <c r="P2270" s="507">
        <v>44782</v>
      </c>
      <c r="Q2270" t="s">
        <v>187</v>
      </c>
      <c r="R2270" s="507">
        <v>40808</v>
      </c>
      <c r="T2270" t="s">
        <v>5765</v>
      </c>
      <c r="U2270">
        <v>1670</v>
      </c>
      <c r="V2270" t="s">
        <v>172</v>
      </c>
      <c r="W2270">
        <v>219</v>
      </c>
      <c r="X2270" t="s">
        <v>173</v>
      </c>
      <c r="Y2270" t="s">
        <v>259</v>
      </c>
      <c r="AC2270" t="s">
        <v>177</v>
      </c>
      <c r="AD2270" t="s">
        <v>9703</v>
      </c>
      <c r="AE2270">
        <v>37300</v>
      </c>
      <c r="AF2270" t="s">
        <v>13685</v>
      </c>
      <c r="AI2270">
        <v>236436074</v>
      </c>
      <c r="AJ2270">
        <v>661960783</v>
      </c>
      <c r="AK2270" t="s">
        <v>5596</v>
      </c>
      <c r="AL2270">
        <v>0</v>
      </c>
      <c r="AM2270">
        <v>0</v>
      </c>
    </row>
    <row r="2271" spans="1:39" customFormat="1" ht="12.75">
      <c r="A2271">
        <v>3721716</v>
      </c>
      <c r="B2271" t="s">
        <v>2934</v>
      </c>
      <c r="C2271" t="s">
        <v>539</v>
      </c>
      <c r="D2271">
        <v>3721716</v>
      </c>
      <c r="E2271" t="s">
        <v>166</v>
      </c>
      <c r="F2271" t="s">
        <v>166</v>
      </c>
      <c r="H2271" s="507">
        <v>37159</v>
      </c>
      <c r="I2271" t="s">
        <v>167</v>
      </c>
      <c r="J2271">
        <v>-40</v>
      </c>
      <c r="K2271" t="s">
        <v>8</v>
      </c>
      <c r="M2271" t="s">
        <v>2764</v>
      </c>
      <c r="N2271">
        <v>4450751</v>
      </c>
      <c r="O2271" t="s">
        <v>2768</v>
      </c>
      <c r="P2271" s="507">
        <v>44805</v>
      </c>
      <c r="Q2271" t="s">
        <v>187</v>
      </c>
      <c r="R2271" s="507">
        <v>40262</v>
      </c>
      <c r="S2271" s="507">
        <v>44020</v>
      </c>
      <c r="T2271" t="s">
        <v>7255</v>
      </c>
      <c r="U2271">
        <v>1441</v>
      </c>
      <c r="X2271">
        <v>14</v>
      </c>
      <c r="Y2271" t="s">
        <v>259</v>
      </c>
      <c r="AB2271" s="507">
        <v>44013</v>
      </c>
      <c r="AC2271" t="s">
        <v>177</v>
      </c>
      <c r="AD2271" t="s">
        <v>9703</v>
      </c>
      <c r="AE2271">
        <v>37300</v>
      </c>
      <c r="AF2271" t="s">
        <v>13685</v>
      </c>
      <c r="AI2271">
        <v>236436074</v>
      </c>
      <c r="AJ2271">
        <v>661960783</v>
      </c>
      <c r="AK2271" t="s">
        <v>6660</v>
      </c>
      <c r="AL2271">
        <v>0</v>
      </c>
      <c r="AM2271">
        <v>0</v>
      </c>
    </row>
    <row r="2272" spans="1:39" customFormat="1" ht="12.75">
      <c r="A2272">
        <v>4428135</v>
      </c>
      <c r="B2272" t="s">
        <v>2557</v>
      </c>
      <c r="C2272" t="s">
        <v>583</v>
      </c>
      <c r="D2272">
        <v>4428135</v>
      </c>
      <c r="E2272" t="s">
        <v>166</v>
      </c>
      <c r="F2272" t="s">
        <v>166</v>
      </c>
      <c r="H2272" s="507">
        <v>32024</v>
      </c>
      <c r="I2272" t="s">
        <v>167</v>
      </c>
      <c r="J2272">
        <v>-40</v>
      </c>
      <c r="K2272" t="s">
        <v>168</v>
      </c>
      <c r="M2272" t="s">
        <v>228</v>
      </c>
      <c r="N2272">
        <v>12440266</v>
      </c>
      <c r="O2272" t="s">
        <v>2182</v>
      </c>
      <c r="P2272" s="507">
        <v>44808</v>
      </c>
      <c r="Q2272" t="s">
        <v>187</v>
      </c>
      <c r="R2272" s="507">
        <v>37432</v>
      </c>
      <c r="S2272" s="507">
        <v>44782</v>
      </c>
      <c r="T2272" t="s">
        <v>181</v>
      </c>
      <c r="U2272">
        <v>2043</v>
      </c>
      <c r="V2272" t="s">
        <v>172</v>
      </c>
      <c r="W2272">
        <v>986</v>
      </c>
      <c r="X2272" t="s">
        <v>173</v>
      </c>
      <c r="Y2272" t="s">
        <v>259</v>
      </c>
      <c r="AC2272" t="s">
        <v>177</v>
      </c>
      <c r="AD2272" t="s">
        <v>11137</v>
      </c>
      <c r="AE2272">
        <v>44600</v>
      </c>
      <c r="AF2272" t="s">
        <v>13686</v>
      </c>
      <c r="AJ2272">
        <v>683683011</v>
      </c>
      <c r="AK2272" t="s">
        <v>4998</v>
      </c>
      <c r="AL2272">
        <v>0</v>
      </c>
      <c r="AM2272">
        <v>0</v>
      </c>
    </row>
    <row r="2273" spans="1:39" customFormat="1" ht="12.75">
      <c r="A2273">
        <v>416706</v>
      </c>
      <c r="B2273" t="s">
        <v>1515</v>
      </c>
      <c r="C2273" t="s">
        <v>391</v>
      </c>
      <c r="D2273">
        <v>416706</v>
      </c>
      <c r="E2273" t="s">
        <v>166</v>
      </c>
      <c r="F2273" t="s">
        <v>166</v>
      </c>
      <c r="H2273" s="507">
        <v>32778</v>
      </c>
      <c r="I2273" t="s">
        <v>167</v>
      </c>
      <c r="J2273">
        <v>-40</v>
      </c>
      <c r="K2273" t="s">
        <v>8</v>
      </c>
      <c r="M2273" t="s">
        <v>2783</v>
      </c>
      <c r="N2273">
        <v>4410586</v>
      </c>
      <c r="O2273" t="s">
        <v>2864</v>
      </c>
      <c r="P2273" s="507">
        <v>44776</v>
      </c>
      <c r="Q2273" t="s">
        <v>187</v>
      </c>
      <c r="R2273" s="507">
        <v>37432</v>
      </c>
      <c r="S2273" s="507">
        <v>44468</v>
      </c>
      <c r="T2273" t="s">
        <v>7255</v>
      </c>
      <c r="U2273">
        <v>908</v>
      </c>
      <c r="X2273">
        <v>9</v>
      </c>
      <c r="Y2273" t="s">
        <v>259</v>
      </c>
      <c r="AC2273" t="s">
        <v>177</v>
      </c>
      <c r="AD2273" t="s">
        <v>13687</v>
      </c>
      <c r="AE2273">
        <v>41120</v>
      </c>
      <c r="AF2273" t="s">
        <v>13688</v>
      </c>
      <c r="AK2273" t="s">
        <v>5758</v>
      </c>
      <c r="AL2273">
        <v>0</v>
      </c>
      <c r="AM2273">
        <v>0</v>
      </c>
    </row>
    <row r="2274" spans="1:39" customFormat="1" ht="12.75">
      <c r="A2274">
        <v>7885575</v>
      </c>
      <c r="B2274" t="s">
        <v>5996</v>
      </c>
      <c r="C2274" t="s">
        <v>766</v>
      </c>
      <c r="D2274">
        <v>7885575</v>
      </c>
      <c r="E2274" t="s">
        <v>166</v>
      </c>
      <c r="F2274" t="s">
        <v>166</v>
      </c>
      <c r="H2274" s="507">
        <v>41049</v>
      </c>
      <c r="I2274" t="s">
        <v>245</v>
      </c>
      <c r="J2274">
        <v>-11</v>
      </c>
      <c r="K2274" t="s">
        <v>168</v>
      </c>
      <c r="M2274" t="s">
        <v>238</v>
      </c>
      <c r="N2274">
        <v>8780585</v>
      </c>
      <c r="O2274" t="s">
        <v>675</v>
      </c>
      <c r="P2274" s="507">
        <v>44812</v>
      </c>
      <c r="Q2274" t="s">
        <v>187</v>
      </c>
      <c r="R2274" s="507">
        <v>44078</v>
      </c>
      <c r="T2274" t="s">
        <v>5765</v>
      </c>
      <c r="U2274">
        <v>515</v>
      </c>
      <c r="X2274">
        <v>5</v>
      </c>
      <c r="Y2274" t="s">
        <v>259</v>
      </c>
      <c r="AC2274" t="s">
        <v>177</v>
      </c>
      <c r="AD2274" t="s">
        <v>10584</v>
      </c>
      <c r="AE2274">
        <v>78800</v>
      </c>
      <c r="AF2274" t="s">
        <v>13689</v>
      </c>
      <c r="AK2274" t="s">
        <v>5758</v>
      </c>
      <c r="AL2274">
        <v>0</v>
      </c>
      <c r="AM2274">
        <v>0</v>
      </c>
    </row>
    <row r="2275" spans="1:39" customFormat="1" ht="12.75">
      <c r="A2275">
        <v>7218512</v>
      </c>
      <c r="B2275" t="s">
        <v>2558</v>
      </c>
      <c r="C2275" t="s">
        <v>967</v>
      </c>
      <c r="D2275">
        <v>7218512</v>
      </c>
      <c r="E2275" t="s">
        <v>166</v>
      </c>
      <c r="F2275" t="s">
        <v>166</v>
      </c>
      <c r="H2275" s="507">
        <v>39105</v>
      </c>
      <c r="I2275" t="s">
        <v>227</v>
      </c>
      <c r="J2275">
        <v>-16</v>
      </c>
      <c r="K2275" t="s">
        <v>168</v>
      </c>
      <c r="M2275" t="s">
        <v>2152</v>
      </c>
      <c r="N2275">
        <v>12720008</v>
      </c>
      <c r="O2275" t="s">
        <v>2311</v>
      </c>
      <c r="P2275" s="507">
        <v>44806</v>
      </c>
      <c r="Q2275" t="s">
        <v>187</v>
      </c>
      <c r="R2275" s="507">
        <v>41543</v>
      </c>
      <c r="T2275" t="s">
        <v>5765</v>
      </c>
      <c r="U2275">
        <v>1529</v>
      </c>
      <c r="X2275">
        <v>15</v>
      </c>
      <c r="Y2275" t="s">
        <v>259</v>
      </c>
      <c r="AB2275" s="507">
        <v>43647</v>
      </c>
      <c r="AC2275" t="s">
        <v>177</v>
      </c>
      <c r="AD2275" t="s">
        <v>13690</v>
      </c>
      <c r="AE2275">
        <v>72450</v>
      </c>
      <c r="AF2275" t="s">
        <v>13691</v>
      </c>
      <c r="AI2275">
        <v>243768516</v>
      </c>
      <c r="AK2275" t="s">
        <v>4999</v>
      </c>
      <c r="AL2275">
        <v>0</v>
      </c>
      <c r="AM2275">
        <v>0</v>
      </c>
    </row>
    <row r="2276" spans="1:39" customFormat="1" ht="12.75">
      <c r="A2276">
        <v>7526591</v>
      </c>
      <c r="B2276" t="s">
        <v>2558</v>
      </c>
      <c r="C2276" t="s">
        <v>2283</v>
      </c>
      <c r="D2276">
        <v>7526591</v>
      </c>
      <c r="E2276" t="s">
        <v>166</v>
      </c>
      <c r="F2276" t="s">
        <v>166</v>
      </c>
      <c r="H2276" s="507">
        <v>40971</v>
      </c>
      <c r="I2276" t="s">
        <v>245</v>
      </c>
      <c r="J2276">
        <v>-11</v>
      </c>
      <c r="K2276" t="s">
        <v>168</v>
      </c>
      <c r="M2276" t="s">
        <v>263</v>
      </c>
      <c r="N2276">
        <v>8750120</v>
      </c>
      <c r="O2276" t="s">
        <v>287</v>
      </c>
      <c r="P2276" s="507">
        <v>44814</v>
      </c>
      <c r="Q2276" t="s">
        <v>187</v>
      </c>
      <c r="R2276" s="507">
        <v>44443</v>
      </c>
      <c r="T2276" t="s">
        <v>5765</v>
      </c>
      <c r="U2276">
        <v>501</v>
      </c>
      <c r="X2276">
        <v>5</v>
      </c>
      <c r="Y2276" t="s">
        <v>259</v>
      </c>
      <c r="AC2276" t="s">
        <v>177</v>
      </c>
      <c r="AD2276" t="s">
        <v>9793</v>
      </c>
      <c r="AE2276">
        <v>75011</v>
      </c>
      <c r="AF2276" t="s">
        <v>13692</v>
      </c>
      <c r="AJ2276">
        <v>676583425</v>
      </c>
      <c r="AK2276" t="s">
        <v>5997</v>
      </c>
      <c r="AL2276">
        <v>0</v>
      </c>
      <c r="AM2276">
        <v>0</v>
      </c>
    </row>
    <row r="2277" spans="1:39" customFormat="1" ht="12.75">
      <c r="A2277">
        <v>4535545</v>
      </c>
      <c r="B2277" t="s">
        <v>2558</v>
      </c>
      <c r="C2277" t="s">
        <v>13693</v>
      </c>
      <c r="D2277">
        <v>4535545</v>
      </c>
      <c r="E2277" t="s">
        <v>169</v>
      </c>
      <c r="H2277" s="507">
        <v>41808</v>
      </c>
      <c r="I2277" t="s">
        <v>169</v>
      </c>
      <c r="J2277">
        <v>-9</v>
      </c>
      <c r="K2277" t="s">
        <v>8</v>
      </c>
      <c r="M2277" t="s">
        <v>2764</v>
      </c>
      <c r="N2277">
        <v>4450210</v>
      </c>
      <c r="O2277" t="s">
        <v>7262</v>
      </c>
      <c r="P2277" s="507">
        <v>44842</v>
      </c>
      <c r="Q2277" t="s">
        <v>187</v>
      </c>
      <c r="R2277" s="507">
        <v>44842</v>
      </c>
      <c r="T2277" t="s">
        <v>5765</v>
      </c>
      <c r="U2277">
        <v>500</v>
      </c>
      <c r="X2277">
        <v>5</v>
      </c>
      <c r="Y2277" t="s">
        <v>259</v>
      </c>
      <c r="AC2277" t="s">
        <v>177</v>
      </c>
      <c r="AD2277" t="s">
        <v>13694</v>
      </c>
      <c r="AE2277">
        <v>45390</v>
      </c>
      <c r="AF2277" t="s">
        <v>13695</v>
      </c>
      <c r="AK2277" t="s">
        <v>13696</v>
      </c>
      <c r="AL2277">
        <v>0</v>
      </c>
      <c r="AM2277">
        <v>0</v>
      </c>
    </row>
    <row r="2278" spans="1:39" customFormat="1" ht="12.75">
      <c r="A2278">
        <v>9440194</v>
      </c>
      <c r="B2278" t="s">
        <v>1517</v>
      </c>
      <c r="C2278" t="s">
        <v>541</v>
      </c>
      <c r="D2278">
        <v>9440194</v>
      </c>
      <c r="E2278" t="s">
        <v>166</v>
      </c>
      <c r="F2278" t="s">
        <v>166</v>
      </c>
      <c r="H2278" s="507">
        <v>36508</v>
      </c>
      <c r="I2278" t="s">
        <v>167</v>
      </c>
      <c r="J2278">
        <v>-40</v>
      </c>
      <c r="K2278" t="s">
        <v>168</v>
      </c>
      <c r="M2278" t="s">
        <v>246</v>
      </c>
      <c r="N2278">
        <v>8940975</v>
      </c>
      <c r="O2278" t="s">
        <v>429</v>
      </c>
      <c r="P2278" s="507">
        <v>44828</v>
      </c>
      <c r="Q2278" t="s">
        <v>187</v>
      </c>
      <c r="R2278" s="507">
        <v>40455</v>
      </c>
      <c r="S2278" s="507">
        <v>44824</v>
      </c>
      <c r="T2278" t="s">
        <v>181</v>
      </c>
      <c r="U2278">
        <v>1861</v>
      </c>
      <c r="X2278">
        <v>18</v>
      </c>
      <c r="Y2278" t="s">
        <v>259</v>
      </c>
      <c r="AC2278" t="s">
        <v>177</v>
      </c>
      <c r="AD2278" t="s">
        <v>13697</v>
      </c>
      <c r="AE2278">
        <v>94360</v>
      </c>
      <c r="AF2278" t="s">
        <v>13698</v>
      </c>
      <c r="AI2278">
        <v>149830934</v>
      </c>
      <c r="AJ2278">
        <v>770357231</v>
      </c>
      <c r="AK2278" t="s">
        <v>7749</v>
      </c>
      <c r="AL2278">
        <v>0</v>
      </c>
      <c r="AM2278">
        <v>0</v>
      </c>
    </row>
    <row r="2279" spans="1:39" customFormat="1" ht="12.75">
      <c r="A2279">
        <v>289886</v>
      </c>
      <c r="B2279" t="s">
        <v>1518</v>
      </c>
      <c r="C2279" t="s">
        <v>639</v>
      </c>
      <c r="D2279">
        <v>289886</v>
      </c>
      <c r="E2279" t="s">
        <v>166</v>
      </c>
      <c r="F2279" t="s">
        <v>166</v>
      </c>
      <c r="H2279" s="507">
        <v>30929</v>
      </c>
      <c r="I2279" t="s">
        <v>167</v>
      </c>
      <c r="J2279">
        <v>-40</v>
      </c>
      <c r="K2279" t="s">
        <v>8</v>
      </c>
      <c r="M2279" t="s">
        <v>238</v>
      </c>
      <c r="N2279">
        <v>8780128</v>
      </c>
      <c r="O2279" t="s">
        <v>424</v>
      </c>
      <c r="P2279" s="507">
        <v>44833</v>
      </c>
      <c r="Q2279" t="s">
        <v>187</v>
      </c>
      <c r="R2279" s="507">
        <v>38665</v>
      </c>
      <c r="S2279" s="507">
        <v>44469</v>
      </c>
      <c r="T2279" t="s">
        <v>181</v>
      </c>
      <c r="U2279">
        <v>1078</v>
      </c>
      <c r="X2279">
        <v>10</v>
      </c>
      <c r="Y2279" t="s">
        <v>259</v>
      </c>
      <c r="AC2279" t="s">
        <v>177</v>
      </c>
      <c r="AD2279" t="s">
        <v>13699</v>
      </c>
      <c r="AE2279">
        <v>78700</v>
      </c>
      <c r="AF2279" t="s">
        <v>13700</v>
      </c>
      <c r="AI2279">
        <v>681732838</v>
      </c>
      <c r="AK2279" t="s">
        <v>4339</v>
      </c>
      <c r="AL2279">
        <v>0</v>
      </c>
      <c r="AM2279">
        <v>0</v>
      </c>
    </row>
    <row r="2280" spans="1:39" customFormat="1" ht="12.75">
      <c r="A2280">
        <v>188065</v>
      </c>
      <c r="B2280" t="s">
        <v>1518</v>
      </c>
      <c r="C2280" t="s">
        <v>1184</v>
      </c>
      <c r="D2280">
        <v>188065</v>
      </c>
      <c r="E2280" t="s">
        <v>166</v>
      </c>
      <c r="F2280" t="s">
        <v>166</v>
      </c>
      <c r="H2280" s="507">
        <v>37820</v>
      </c>
      <c r="I2280" t="s">
        <v>167</v>
      </c>
      <c r="J2280">
        <v>-40</v>
      </c>
      <c r="K2280" t="s">
        <v>8</v>
      </c>
      <c r="M2280" t="s">
        <v>2773</v>
      </c>
      <c r="N2280">
        <v>4180174</v>
      </c>
      <c r="O2280" t="s">
        <v>2791</v>
      </c>
      <c r="P2280" s="507">
        <v>44818</v>
      </c>
      <c r="Q2280" t="s">
        <v>187</v>
      </c>
      <c r="R2280" s="507">
        <v>41170</v>
      </c>
      <c r="S2280" s="507">
        <v>44433</v>
      </c>
      <c r="T2280" t="s">
        <v>7255</v>
      </c>
      <c r="U2280">
        <v>883</v>
      </c>
      <c r="X2280">
        <v>8</v>
      </c>
      <c r="Y2280" t="s">
        <v>259</v>
      </c>
      <c r="AC2280" t="s">
        <v>177</v>
      </c>
      <c r="AD2280" t="s">
        <v>3893</v>
      </c>
      <c r="AE2280">
        <v>18120</v>
      </c>
      <c r="AF2280" t="s">
        <v>13701</v>
      </c>
      <c r="AJ2280">
        <v>679494151</v>
      </c>
      <c r="AK2280" t="s">
        <v>8891</v>
      </c>
      <c r="AL2280">
        <v>0</v>
      </c>
      <c r="AM2280">
        <v>0</v>
      </c>
    </row>
    <row r="2281" spans="1:39" customFormat="1" ht="12.75">
      <c r="A2281">
        <v>9419874</v>
      </c>
      <c r="B2281" t="s">
        <v>1518</v>
      </c>
      <c r="C2281" t="s">
        <v>1039</v>
      </c>
      <c r="D2281">
        <v>9419874</v>
      </c>
      <c r="E2281" t="s">
        <v>166</v>
      </c>
      <c r="F2281" t="s">
        <v>166</v>
      </c>
      <c r="H2281" s="507">
        <v>28956</v>
      </c>
      <c r="I2281" t="s">
        <v>192</v>
      </c>
      <c r="J2281">
        <v>-50</v>
      </c>
      <c r="K2281" t="s">
        <v>8</v>
      </c>
      <c r="M2281" t="s">
        <v>246</v>
      </c>
      <c r="N2281">
        <v>8940073</v>
      </c>
      <c r="O2281" t="s">
        <v>258</v>
      </c>
      <c r="P2281" s="507">
        <v>44747</v>
      </c>
      <c r="Q2281" t="s">
        <v>187</v>
      </c>
      <c r="R2281" s="507">
        <v>37432</v>
      </c>
      <c r="S2281" s="507">
        <v>44673</v>
      </c>
      <c r="T2281" t="s">
        <v>181</v>
      </c>
      <c r="U2281">
        <v>1674</v>
      </c>
      <c r="V2281" t="s">
        <v>172</v>
      </c>
      <c r="W2281">
        <v>216</v>
      </c>
      <c r="X2281" t="s">
        <v>173</v>
      </c>
      <c r="Y2281" t="s">
        <v>259</v>
      </c>
      <c r="AC2281" t="s">
        <v>177</v>
      </c>
      <c r="AD2281" t="s">
        <v>12204</v>
      </c>
      <c r="AE2281">
        <v>77186</v>
      </c>
      <c r="AF2281" t="s">
        <v>13702</v>
      </c>
      <c r="AI2281">
        <v>670913091</v>
      </c>
      <c r="AJ2281">
        <v>670913091</v>
      </c>
      <c r="AK2281" t="s">
        <v>4340</v>
      </c>
      <c r="AL2281">
        <v>0</v>
      </c>
      <c r="AM2281">
        <v>0</v>
      </c>
    </row>
    <row r="2282" spans="1:39" customFormat="1" ht="12.75">
      <c r="A2282">
        <v>7825265</v>
      </c>
      <c r="B2282" t="s">
        <v>7001</v>
      </c>
      <c r="C2282" t="s">
        <v>1108</v>
      </c>
      <c r="D2282">
        <v>7825265</v>
      </c>
      <c r="E2282" t="s">
        <v>166</v>
      </c>
      <c r="F2282" t="s">
        <v>166</v>
      </c>
      <c r="H2282" s="507">
        <v>33255</v>
      </c>
      <c r="I2282" t="s">
        <v>167</v>
      </c>
      <c r="J2282">
        <v>-40</v>
      </c>
      <c r="K2282" t="s">
        <v>168</v>
      </c>
      <c r="M2282" t="s">
        <v>170</v>
      </c>
      <c r="N2282">
        <v>8931057</v>
      </c>
      <c r="O2282" t="s">
        <v>3789</v>
      </c>
      <c r="P2282" s="507">
        <v>44814</v>
      </c>
      <c r="Q2282" t="s">
        <v>187</v>
      </c>
      <c r="R2282" s="507">
        <v>37432</v>
      </c>
      <c r="S2282" s="507">
        <v>44431</v>
      </c>
      <c r="T2282" t="s">
        <v>7255</v>
      </c>
      <c r="U2282">
        <v>1864</v>
      </c>
      <c r="X2282">
        <v>18</v>
      </c>
      <c r="Y2282" t="s">
        <v>259</v>
      </c>
      <c r="AC2282" t="s">
        <v>177</v>
      </c>
      <c r="AD2282" t="s">
        <v>10601</v>
      </c>
      <c r="AE2282">
        <v>93230</v>
      </c>
      <c r="AF2282" t="s">
        <v>13703</v>
      </c>
      <c r="AJ2282">
        <v>786171104</v>
      </c>
      <c r="AK2282" t="s">
        <v>7002</v>
      </c>
      <c r="AL2282">
        <v>0</v>
      </c>
      <c r="AM2282">
        <v>0</v>
      </c>
    </row>
    <row r="2283" spans="1:39" customFormat="1" ht="12.75">
      <c r="A2283">
        <v>4464126</v>
      </c>
      <c r="B2283" t="s">
        <v>13704</v>
      </c>
      <c r="C2283" t="s">
        <v>738</v>
      </c>
      <c r="D2283">
        <v>4464126</v>
      </c>
      <c r="E2283" t="s">
        <v>169</v>
      </c>
      <c r="H2283" s="507">
        <v>41853</v>
      </c>
      <c r="I2283" t="s">
        <v>169</v>
      </c>
      <c r="J2283">
        <v>-9</v>
      </c>
      <c r="K2283" t="s">
        <v>8</v>
      </c>
      <c r="M2283" t="s">
        <v>228</v>
      </c>
      <c r="N2283">
        <v>12440144</v>
      </c>
      <c r="O2283" t="s">
        <v>2367</v>
      </c>
      <c r="P2283" s="507">
        <v>44839</v>
      </c>
      <c r="Q2283" t="s">
        <v>187</v>
      </c>
      <c r="R2283" s="507">
        <v>44839</v>
      </c>
      <c r="T2283" t="s">
        <v>5765</v>
      </c>
      <c r="U2283">
        <v>500</v>
      </c>
      <c r="X2283">
        <v>5</v>
      </c>
      <c r="Y2283" t="s">
        <v>259</v>
      </c>
      <c r="AC2283" t="s">
        <v>177</v>
      </c>
      <c r="AD2283" t="s">
        <v>9970</v>
      </c>
      <c r="AE2283">
        <v>44522</v>
      </c>
      <c r="AF2283" t="s">
        <v>13705</v>
      </c>
      <c r="AJ2283" t="s">
        <v>13706</v>
      </c>
      <c r="AK2283" t="s">
        <v>13707</v>
      </c>
      <c r="AL2283">
        <v>0</v>
      </c>
      <c r="AM2283">
        <v>0</v>
      </c>
    </row>
    <row r="2284" spans="1:39" customFormat="1" ht="12.75">
      <c r="A2284">
        <v>5319838</v>
      </c>
      <c r="B2284" t="s">
        <v>2559</v>
      </c>
      <c r="C2284" t="s">
        <v>809</v>
      </c>
      <c r="D2284">
        <v>5319838</v>
      </c>
      <c r="E2284" t="s">
        <v>166</v>
      </c>
      <c r="F2284" t="s">
        <v>166</v>
      </c>
      <c r="H2284" s="507">
        <v>35706</v>
      </c>
      <c r="I2284" t="s">
        <v>167</v>
      </c>
      <c r="J2284">
        <v>-40</v>
      </c>
      <c r="K2284" t="s">
        <v>168</v>
      </c>
      <c r="M2284" t="s">
        <v>2155</v>
      </c>
      <c r="N2284">
        <v>12530017</v>
      </c>
      <c r="O2284" t="s">
        <v>6240</v>
      </c>
      <c r="P2284" s="507">
        <v>44805</v>
      </c>
      <c r="Q2284" t="s">
        <v>187</v>
      </c>
      <c r="R2284" s="507">
        <v>38741</v>
      </c>
      <c r="S2284" s="507">
        <v>44077</v>
      </c>
      <c r="T2284" t="s">
        <v>7255</v>
      </c>
      <c r="U2284">
        <v>1917</v>
      </c>
      <c r="X2284">
        <v>19</v>
      </c>
      <c r="Y2284" t="s">
        <v>259</v>
      </c>
      <c r="AC2284" t="s">
        <v>177</v>
      </c>
      <c r="AD2284" t="s">
        <v>13708</v>
      </c>
      <c r="AE2284">
        <v>53220</v>
      </c>
      <c r="AF2284" t="s">
        <v>13709</v>
      </c>
      <c r="AJ2284">
        <v>626414910</v>
      </c>
      <c r="AK2284" t="s">
        <v>6409</v>
      </c>
      <c r="AL2284">
        <v>0</v>
      </c>
      <c r="AM2284">
        <v>0</v>
      </c>
    </row>
    <row r="2285" spans="1:39" customFormat="1" ht="12.75">
      <c r="A2285">
        <v>584842</v>
      </c>
      <c r="B2285" t="s">
        <v>1519</v>
      </c>
      <c r="C2285" t="s">
        <v>541</v>
      </c>
      <c r="D2285">
        <v>584842</v>
      </c>
      <c r="E2285" t="s">
        <v>166</v>
      </c>
      <c r="F2285" t="s">
        <v>166</v>
      </c>
      <c r="H2285" s="507">
        <v>27531</v>
      </c>
      <c r="I2285" t="s">
        <v>192</v>
      </c>
      <c r="J2285">
        <v>-50</v>
      </c>
      <c r="K2285" t="s">
        <v>168</v>
      </c>
      <c r="M2285" t="s">
        <v>170</v>
      </c>
      <c r="N2285">
        <v>8931466</v>
      </c>
      <c r="O2285" t="s">
        <v>7303</v>
      </c>
      <c r="P2285" s="507">
        <v>44824</v>
      </c>
      <c r="Q2285" t="s">
        <v>187</v>
      </c>
      <c r="R2285" s="507">
        <v>37432</v>
      </c>
      <c r="S2285" s="507">
        <v>44802</v>
      </c>
      <c r="T2285" t="s">
        <v>181</v>
      </c>
      <c r="U2285">
        <v>2693</v>
      </c>
      <c r="V2285" t="s">
        <v>172</v>
      </c>
      <c r="W2285">
        <v>131</v>
      </c>
      <c r="X2285" t="s">
        <v>173</v>
      </c>
      <c r="Y2285" t="s">
        <v>259</v>
      </c>
      <c r="AC2285" t="s">
        <v>177</v>
      </c>
      <c r="AD2285" t="s">
        <v>11197</v>
      </c>
      <c r="AE2285">
        <v>94170</v>
      </c>
      <c r="AF2285" t="s">
        <v>13710</v>
      </c>
      <c r="AI2285">
        <v>615054338</v>
      </c>
      <c r="AK2285" t="s">
        <v>4341</v>
      </c>
      <c r="AL2285">
        <v>0</v>
      </c>
      <c r="AM2285">
        <v>0</v>
      </c>
    </row>
    <row r="2286" spans="1:39" customFormat="1" ht="12.75">
      <c r="A2286">
        <v>7226573</v>
      </c>
      <c r="B2286" t="s">
        <v>9517</v>
      </c>
      <c r="C2286" t="s">
        <v>9518</v>
      </c>
      <c r="D2286">
        <v>7226573</v>
      </c>
      <c r="E2286" t="s">
        <v>169</v>
      </c>
      <c r="H2286" s="507">
        <v>42796</v>
      </c>
      <c r="I2286" t="s">
        <v>169</v>
      </c>
      <c r="J2286">
        <v>-9</v>
      </c>
      <c r="K2286" t="s">
        <v>8</v>
      </c>
      <c r="M2286" t="s">
        <v>2152</v>
      </c>
      <c r="N2286">
        <v>12720027</v>
      </c>
      <c r="O2286" t="s">
        <v>2240</v>
      </c>
      <c r="P2286" s="507">
        <v>44824</v>
      </c>
      <c r="Q2286" t="s">
        <v>187</v>
      </c>
      <c r="R2286" s="507">
        <v>44824</v>
      </c>
      <c r="T2286" t="s">
        <v>5765</v>
      </c>
      <c r="U2286">
        <v>500</v>
      </c>
      <c r="X2286">
        <v>5</v>
      </c>
      <c r="Y2286" t="s">
        <v>259</v>
      </c>
      <c r="AC2286" t="s">
        <v>177</v>
      </c>
      <c r="AD2286" t="s">
        <v>13443</v>
      </c>
      <c r="AE2286">
        <v>72250</v>
      </c>
      <c r="AF2286" t="s">
        <v>13711</v>
      </c>
      <c r="AJ2286">
        <v>682188035</v>
      </c>
      <c r="AK2286" t="s">
        <v>9519</v>
      </c>
      <c r="AL2286">
        <v>0</v>
      </c>
      <c r="AM2286">
        <v>0</v>
      </c>
    </row>
    <row r="2287" spans="1:39" customFormat="1" ht="12.75">
      <c r="A2287">
        <v>7226910</v>
      </c>
      <c r="B2287" t="s">
        <v>9517</v>
      </c>
      <c r="C2287" t="s">
        <v>563</v>
      </c>
      <c r="D2287">
        <v>7226910</v>
      </c>
      <c r="E2287" t="s">
        <v>169</v>
      </c>
      <c r="H2287" s="507">
        <v>41510</v>
      </c>
      <c r="I2287" t="s">
        <v>251</v>
      </c>
      <c r="J2287">
        <v>-10</v>
      </c>
      <c r="K2287" t="s">
        <v>8</v>
      </c>
      <c r="M2287" t="s">
        <v>2152</v>
      </c>
      <c r="N2287">
        <v>12720071</v>
      </c>
      <c r="O2287" t="s">
        <v>2212</v>
      </c>
      <c r="P2287" s="507">
        <v>44845</v>
      </c>
      <c r="Q2287" t="s">
        <v>187</v>
      </c>
      <c r="R2287" s="507">
        <v>44845</v>
      </c>
      <c r="S2287" s="507">
        <v>44833</v>
      </c>
      <c r="T2287" t="s">
        <v>181</v>
      </c>
      <c r="U2287">
        <v>500</v>
      </c>
      <c r="X2287">
        <v>5</v>
      </c>
      <c r="Y2287" t="s">
        <v>259</v>
      </c>
      <c r="AC2287" t="s">
        <v>177</v>
      </c>
      <c r="AD2287" t="s">
        <v>13712</v>
      </c>
      <c r="AE2287">
        <v>72300</v>
      </c>
      <c r="AF2287" t="s">
        <v>13713</v>
      </c>
      <c r="AJ2287" t="s">
        <v>13714</v>
      </c>
      <c r="AK2287" t="s">
        <v>13715</v>
      </c>
      <c r="AL2287">
        <v>0</v>
      </c>
      <c r="AM2287">
        <v>0</v>
      </c>
    </row>
    <row r="2288" spans="1:39" customFormat="1" ht="12.75">
      <c r="A2288">
        <v>3527666</v>
      </c>
      <c r="B2288" t="s">
        <v>218</v>
      </c>
      <c r="C2288" t="s">
        <v>219</v>
      </c>
      <c r="D2288">
        <v>3527666</v>
      </c>
      <c r="E2288" t="s">
        <v>166</v>
      </c>
      <c r="F2288" t="s">
        <v>166</v>
      </c>
      <c r="H2288" s="507">
        <v>35999</v>
      </c>
      <c r="I2288" t="s">
        <v>167</v>
      </c>
      <c r="J2288">
        <v>-40</v>
      </c>
      <c r="K2288" t="s">
        <v>168</v>
      </c>
      <c r="M2288" t="s">
        <v>178</v>
      </c>
      <c r="N2288">
        <v>3350016</v>
      </c>
      <c r="O2288" t="s">
        <v>220</v>
      </c>
      <c r="P2288" s="507">
        <v>44825</v>
      </c>
      <c r="Q2288" t="s">
        <v>187</v>
      </c>
      <c r="R2288" s="507">
        <v>39708</v>
      </c>
      <c r="S2288" s="507">
        <v>44473</v>
      </c>
      <c r="T2288" t="s">
        <v>7255</v>
      </c>
      <c r="U2288">
        <v>2142</v>
      </c>
      <c r="V2288" t="s">
        <v>172</v>
      </c>
      <c r="W2288">
        <v>727</v>
      </c>
      <c r="X2288" t="s">
        <v>173</v>
      </c>
      <c r="Y2288" t="s">
        <v>259</v>
      </c>
      <c r="AC2288" t="s">
        <v>177</v>
      </c>
      <c r="AD2288" t="s">
        <v>13716</v>
      </c>
      <c r="AE2288">
        <v>35850</v>
      </c>
      <c r="AF2288" t="s">
        <v>13717</v>
      </c>
      <c r="AI2288">
        <v>299695323</v>
      </c>
      <c r="AJ2288">
        <v>662128396</v>
      </c>
      <c r="AK2288" t="s">
        <v>5342</v>
      </c>
      <c r="AL2288">
        <v>0</v>
      </c>
      <c r="AM2288">
        <v>0</v>
      </c>
    </row>
    <row r="2289" spans="1:39" customFormat="1" ht="12.75">
      <c r="A2289">
        <v>498228</v>
      </c>
      <c r="B2289" t="s">
        <v>2560</v>
      </c>
      <c r="C2289" t="s">
        <v>432</v>
      </c>
      <c r="D2289">
        <v>498228</v>
      </c>
      <c r="E2289" t="s">
        <v>166</v>
      </c>
      <c r="F2289" t="s">
        <v>166</v>
      </c>
      <c r="H2289" s="507">
        <v>29706</v>
      </c>
      <c r="I2289" t="s">
        <v>192</v>
      </c>
      <c r="J2289">
        <v>-50</v>
      </c>
      <c r="K2289" t="s">
        <v>168</v>
      </c>
      <c r="M2289" t="s">
        <v>228</v>
      </c>
      <c r="N2289">
        <v>12440281</v>
      </c>
      <c r="O2289" t="s">
        <v>3648</v>
      </c>
      <c r="P2289" s="507">
        <v>44819</v>
      </c>
      <c r="Q2289" t="s">
        <v>187</v>
      </c>
      <c r="R2289" s="507">
        <v>37432</v>
      </c>
      <c r="S2289" s="507">
        <v>44774</v>
      </c>
      <c r="T2289" t="s">
        <v>181</v>
      </c>
      <c r="U2289">
        <v>1776</v>
      </c>
      <c r="X2289">
        <v>17</v>
      </c>
      <c r="Y2289" t="s">
        <v>259</v>
      </c>
      <c r="AB2289" s="507">
        <v>43647</v>
      </c>
      <c r="AC2289" t="s">
        <v>177</v>
      </c>
      <c r="AD2289" t="s">
        <v>11307</v>
      </c>
      <c r="AE2289">
        <v>44340</v>
      </c>
      <c r="AF2289" t="s">
        <v>13718</v>
      </c>
      <c r="AJ2289">
        <v>626188578</v>
      </c>
      <c r="AK2289" t="s">
        <v>5000</v>
      </c>
      <c r="AL2289">
        <v>0</v>
      </c>
      <c r="AM2289">
        <v>0</v>
      </c>
    </row>
    <row r="2290" spans="1:39" customFormat="1" ht="12.75">
      <c r="A2290">
        <v>28566</v>
      </c>
      <c r="B2290" t="s">
        <v>2560</v>
      </c>
      <c r="C2290" t="s">
        <v>2318</v>
      </c>
      <c r="D2290">
        <v>28566</v>
      </c>
      <c r="E2290" t="s">
        <v>166</v>
      </c>
      <c r="F2290" t="s">
        <v>166</v>
      </c>
      <c r="H2290" s="507">
        <v>26662</v>
      </c>
      <c r="I2290" t="s">
        <v>367</v>
      </c>
      <c r="J2290">
        <v>-60</v>
      </c>
      <c r="K2290" t="s">
        <v>8</v>
      </c>
      <c r="M2290" t="s">
        <v>231</v>
      </c>
      <c r="N2290">
        <v>4280202</v>
      </c>
      <c r="O2290" t="s">
        <v>2877</v>
      </c>
      <c r="P2290" s="507">
        <v>44809</v>
      </c>
      <c r="Q2290" t="s">
        <v>187</v>
      </c>
      <c r="R2290" s="507">
        <v>37432</v>
      </c>
      <c r="S2290" s="507">
        <v>44796</v>
      </c>
      <c r="T2290" t="s">
        <v>181</v>
      </c>
      <c r="U2290">
        <v>1158</v>
      </c>
      <c r="X2290">
        <v>11</v>
      </c>
      <c r="Y2290" t="s">
        <v>259</v>
      </c>
      <c r="AC2290" t="s">
        <v>177</v>
      </c>
      <c r="AD2290" t="s">
        <v>11303</v>
      </c>
      <c r="AE2290">
        <v>28190</v>
      </c>
      <c r="AF2290" t="s">
        <v>13719</v>
      </c>
      <c r="AH2290" t="s">
        <v>13720</v>
      </c>
      <c r="AI2290">
        <v>638832827</v>
      </c>
      <c r="AJ2290">
        <v>618829822</v>
      </c>
      <c r="AK2290" t="s">
        <v>5597</v>
      </c>
      <c r="AL2290">
        <v>0</v>
      </c>
      <c r="AM2290">
        <v>0</v>
      </c>
    </row>
    <row r="2291" spans="1:39" customFormat="1" ht="12.75">
      <c r="A2291">
        <v>4532013</v>
      </c>
      <c r="B2291" t="s">
        <v>2561</v>
      </c>
      <c r="C2291" t="s">
        <v>503</v>
      </c>
      <c r="D2291">
        <v>4532013</v>
      </c>
      <c r="E2291" t="s">
        <v>166</v>
      </c>
      <c r="F2291" t="s">
        <v>169</v>
      </c>
      <c r="H2291" s="507">
        <v>40980</v>
      </c>
      <c r="I2291" t="s">
        <v>245</v>
      </c>
      <c r="J2291">
        <v>-11</v>
      </c>
      <c r="K2291" t="s">
        <v>8</v>
      </c>
      <c r="M2291" t="s">
        <v>2764</v>
      </c>
      <c r="N2291">
        <v>4450417</v>
      </c>
      <c r="O2291" t="s">
        <v>7444</v>
      </c>
      <c r="P2291" s="507">
        <v>44831</v>
      </c>
      <c r="Q2291" t="s">
        <v>187</v>
      </c>
      <c r="R2291" s="507">
        <v>44104</v>
      </c>
      <c r="T2291" t="s">
        <v>5765</v>
      </c>
      <c r="U2291">
        <v>500</v>
      </c>
      <c r="X2291">
        <v>5</v>
      </c>
      <c r="Y2291" t="s">
        <v>259</v>
      </c>
      <c r="AC2291" t="s">
        <v>177</v>
      </c>
      <c r="AD2291" t="s">
        <v>13721</v>
      </c>
      <c r="AE2291">
        <v>45200</v>
      </c>
      <c r="AF2291" t="s">
        <v>13722</v>
      </c>
      <c r="AI2291">
        <v>983538709</v>
      </c>
      <c r="AJ2291">
        <v>647184095</v>
      </c>
      <c r="AK2291" t="s">
        <v>5598</v>
      </c>
      <c r="AL2291">
        <v>0</v>
      </c>
      <c r="AM2291">
        <v>0</v>
      </c>
    </row>
    <row r="2292" spans="1:39" customFormat="1" ht="12.75">
      <c r="A2292">
        <v>7889865</v>
      </c>
      <c r="B2292" t="s">
        <v>2561</v>
      </c>
      <c r="C2292" t="s">
        <v>596</v>
      </c>
      <c r="D2292">
        <v>7889865</v>
      </c>
      <c r="E2292" t="s">
        <v>169</v>
      </c>
      <c r="H2292" s="507">
        <v>41212</v>
      </c>
      <c r="I2292" t="s">
        <v>245</v>
      </c>
      <c r="J2292">
        <v>-11</v>
      </c>
      <c r="K2292" t="s">
        <v>8</v>
      </c>
      <c r="M2292" t="s">
        <v>238</v>
      </c>
      <c r="N2292">
        <v>8781471</v>
      </c>
      <c r="O2292" t="s">
        <v>522</v>
      </c>
      <c r="P2292" s="507">
        <v>44811</v>
      </c>
      <c r="Q2292" t="s">
        <v>187</v>
      </c>
      <c r="R2292" s="507">
        <v>44811</v>
      </c>
      <c r="T2292" t="s">
        <v>5765</v>
      </c>
      <c r="U2292">
        <v>500</v>
      </c>
      <c r="X2292">
        <v>5</v>
      </c>
      <c r="Y2292" t="s">
        <v>259</v>
      </c>
      <c r="AC2292" t="s">
        <v>177</v>
      </c>
      <c r="AD2292" t="s">
        <v>13723</v>
      </c>
      <c r="AE2292">
        <v>78570</v>
      </c>
      <c r="AF2292" t="s">
        <v>13724</v>
      </c>
      <c r="AK2292" t="s">
        <v>8892</v>
      </c>
      <c r="AL2292">
        <v>0</v>
      </c>
      <c r="AM2292">
        <v>0</v>
      </c>
    </row>
    <row r="2293" spans="1:39" customFormat="1" ht="12.75">
      <c r="A2293">
        <v>7224161</v>
      </c>
      <c r="B2293" t="s">
        <v>1521</v>
      </c>
      <c r="C2293" t="s">
        <v>531</v>
      </c>
      <c r="D2293">
        <v>7224161</v>
      </c>
      <c r="E2293" t="s">
        <v>166</v>
      </c>
      <c r="F2293" t="s">
        <v>166</v>
      </c>
      <c r="H2293" s="507">
        <v>39496</v>
      </c>
      <c r="I2293" t="s">
        <v>200</v>
      </c>
      <c r="J2293">
        <v>-15</v>
      </c>
      <c r="K2293" t="s">
        <v>8</v>
      </c>
      <c r="M2293" t="s">
        <v>2152</v>
      </c>
      <c r="N2293">
        <v>12720104</v>
      </c>
      <c r="O2293" t="s">
        <v>2160</v>
      </c>
      <c r="P2293" s="507">
        <v>44755</v>
      </c>
      <c r="Q2293" t="s">
        <v>187</v>
      </c>
      <c r="R2293" s="507">
        <v>43740</v>
      </c>
      <c r="T2293" t="s">
        <v>5765</v>
      </c>
      <c r="U2293">
        <v>642</v>
      </c>
      <c r="X2293">
        <v>6</v>
      </c>
      <c r="Y2293" t="s">
        <v>259</v>
      </c>
      <c r="AC2293" t="s">
        <v>177</v>
      </c>
      <c r="AD2293" t="s">
        <v>13725</v>
      </c>
      <c r="AE2293">
        <v>72190</v>
      </c>
      <c r="AF2293" t="s">
        <v>13726</v>
      </c>
      <c r="AH2293" t="s">
        <v>13727</v>
      </c>
      <c r="AI2293">
        <v>243848333</v>
      </c>
      <c r="AJ2293">
        <v>685311118</v>
      </c>
      <c r="AK2293" t="s">
        <v>8278</v>
      </c>
      <c r="AL2293">
        <v>0</v>
      </c>
      <c r="AM2293">
        <v>0</v>
      </c>
    </row>
    <row r="2294" spans="1:39" customFormat="1" ht="12.75">
      <c r="A2294">
        <v>9258774</v>
      </c>
      <c r="B2294" t="s">
        <v>8893</v>
      </c>
      <c r="C2294" t="s">
        <v>2336</v>
      </c>
      <c r="D2294">
        <v>9258774</v>
      </c>
      <c r="E2294" t="s">
        <v>169</v>
      </c>
      <c r="H2294" s="507">
        <v>42297</v>
      </c>
      <c r="I2294" t="s">
        <v>169</v>
      </c>
      <c r="J2294">
        <v>-9</v>
      </c>
      <c r="K2294" t="s">
        <v>8</v>
      </c>
      <c r="M2294" t="s">
        <v>203</v>
      </c>
      <c r="N2294">
        <v>8920151</v>
      </c>
      <c r="O2294" t="s">
        <v>5795</v>
      </c>
      <c r="P2294" s="507">
        <v>44822</v>
      </c>
      <c r="Q2294" t="s">
        <v>187</v>
      </c>
      <c r="R2294" s="507">
        <v>44822</v>
      </c>
      <c r="T2294" t="s">
        <v>5765</v>
      </c>
      <c r="U2294">
        <v>500</v>
      </c>
      <c r="X2294">
        <v>5</v>
      </c>
      <c r="Y2294" t="s">
        <v>259</v>
      </c>
      <c r="AC2294" t="s">
        <v>177</v>
      </c>
      <c r="AD2294" t="s">
        <v>10810</v>
      </c>
      <c r="AE2294">
        <v>92320</v>
      </c>
      <c r="AF2294" t="s">
        <v>13728</v>
      </c>
      <c r="AJ2294" t="s">
        <v>8894</v>
      </c>
      <c r="AK2294" t="s">
        <v>8895</v>
      </c>
      <c r="AL2294">
        <v>0</v>
      </c>
      <c r="AM2294">
        <v>0</v>
      </c>
    </row>
    <row r="2295" spans="1:39" customFormat="1" ht="12.75">
      <c r="A2295">
        <v>3534174</v>
      </c>
      <c r="B2295" t="s">
        <v>3154</v>
      </c>
      <c r="C2295" t="s">
        <v>579</v>
      </c>
      <c r="D2295">
        <v>3534174</v>
      </c>
      <c r="E2295" t="s">
        <v>166</v>
      </c>
      <c r="F2295" t="s">
        <v>166</v>
      </c>
      <c r="H2295" s="507">
        <v>38530</v>
      </c>
      <c r="I2295" t="s">
        <v>186</v>
      </c>
      <c r="J2295">
        <v>-18</v>
      </c>
      <c r="K2295" t="s">
        <v>168</v>
      </c>
      <c r="M2295" t="s">
        <v>178</v>
      </c>
      <c r="N2295">
        <v>3350016</v>
      </c>
      <c r="O2295" t="s">
        <v>220</v>
      </c>
      <c r="P2295" s="507">
        <v>44811</v>
      </c>
      <c r="Q2295" t="s">
        <v>187</v>
      </c>
      <c r="R2295" s="507">
        <v>41886</v>
      </c>
      <c r="T2295" t="s">
        <v>5765</v>
      </c>
      <c r="U2295">
        <v>1571</v>
      </c>
      <c r="X2295">
        <v>15</v>
      </c>
      <c r="Y2295" t="s">
        <v>259</v>
      </c>
      <c r="AC2295" t="s">
        <v>177</v>
      </c>
      <c r="AD2295" t="s">
        <v>13729</v>
      </c>
      <c r="AE2295">
        <v>35235</v>
      </c>
      <c r="AF2295" t="s">
        <v>13730</v>
      </c>
      <c r="AI2295">
        <v>299384899</v>
      </c>
      <c r="AJ2295">
        <v>611058426</v>
      </c>
      <c r="AK2295" t="s">
        <v>5343</v>
      </c>
      <c r="AL2295">
        <v>0</v>
      </c>
      <c r="AM2295">
        <v>0</v>
      </c>
    </row>
    <row r="2296" spans="1:39" customFormat="1" ht="12.75">
      <c r="A2296">
        <v>4431832</v>
      </c>
      <c r="B2296" t="s">
        <v>2562</v>
      </c>
      <c r="C2296" t="s">
        <v>414</v>
      </c>
      <c r="D2296">
        <v>4431832</v>
      </c>
      <c r="E2296" t="s">
        <v>166</v>
      </c>
      <c r="F2296" t="s">
        <v>166</v>
      </c>
      <c r="H2296" s="507">
        <v>34525</v>
      </c>
      <c r="I2296" t="s">
        <v>167</v>
      </c>
      <c r="J2296">
        <v>-40</v>
      </c>
      <c r="K2296" t="s">
        <v>168</v>
      </c>
      <c r="M2296" t="s">
        <v>228</v>
      </c>
      <c r="N2296">
        <v>12440058</v>
      </c>
      <c r="O2296" t="s">
        <v>2154</v>
      </c>
      <c r="P2296" s="507">
        <v>44821</v>
      </c>
      <c r="Q2296" t="s">
        <v>187</v>
      </c>
      <c r="R2296" s="507">
        <v>37530</v>
      </c>
      <c r="S2296" s="507">
        <v>44082</v>
      </c>
      <c r="T2296" t="s">
        <v>7255</v>
      </c>
      <c r="U2296">
        <v>1670</v>
      </c>
      <c r="X2296">
        <v>16</v>
      </c>
      <c r="Y2296" t="s">
        <v>259</v>
      </c>
      <c r="AC2296" t="s">
        <v>177</v>
      </c>
      <c r="AD2296" t="s">
        <v>9688</v>
      </c>
      <c r="AE2296">
        <v>44800</v>
      </c>
      <c r="AF2296" t="s">
        <v>13731</v>
      </c>
      <c r="AJ2296">
        <v>661450793</v>
      </c>
      <c r="AK2296" t="s">
        <v>5001</v>
      </c>
      <c r="AL2296">
        <v>0</v>
      </c>
      <c r="AM2296">
        <v>0</v>
      </c>
    </row>
    <row r="2297" spans="1:39" customFormat="1" ht="12.75">
      <c r="A2297">
        <v>4463805</v>
      </c>
      <c r="B2297" t="s">
        <v>9520</v>
      </c>
      <c r="C2297" t="s">
        <v>7723</v>
      </c>
      <c r="D2297">
        <v>4463805</v>
      </c>
      <c r="E2297" t="s">
        <v>169</v>
      </c>
      <c r="H2297" s="507">
        <v>41154</v>
      </c>
      <c r="I2297" t="s">
        <v>245</v>
      </c>
      <c r="J2297">
        <v>-11</v>
      </c>
      <c r="K2297" t="s">
        <v>8</v>
      </c>
      <c r="M2297" t="s">
        <v>228</v>
      </c>
      <c r="N2297">
        <v>12440025</v>
      </c>
      <c r="O2297" t="s">
        <v>2187</v>
      </c>
      <c r="P2297" s="507">
        <v>44826</v>
      </c>
      <c r="Q2297" t="s">
        <v>187</v>
      </c>
      <c r="R2297" s="507">
        <v>44826</v>
      </c>
      <c r="T2297" t="s">
        <v>5760</v>
      </c>
      <c r="U2297">
        <v>500</v>
      </c>
      <c r="X2297">
        <v>5</v>
      </c>
      <c r="Y2297" t="s">
        <v>259</v>
      </c>
      <c r="AC2297" t="s">
        <v>177</v>
      </c>
      <c r="AD2297" t="s">
        <v>13732</v>
      </c>
      <c r="AE2297">
        <v>44190</v>
      </c>
      <c r="AF2297" t="s">
        <v>13733</v>
      </c>
      <c r="AJ2297">
        <v>637352705</v>
      </c>
      <c r="AK2297" t="s">
        <v>9521</v>
      </c>
      <c r="AL2297">
        <v>0</v>
      </c>
      <c r="AM2297">
        <v>0</v>
      </c>
    </row>
    <row r="2298" spans="1:39" customFormat="1" ht="12.75">
      <c r="A2298">
        <v>3538923</v>
      </c>
      <c r="B2298" t="s">
        <v>7750</v>
      </c>
      <c r="C2298" t="s">
        <v>608</v>
      </c>
      <c r="D2298">
        <v>3538923</v>
      </c>
      <c r="E2298" t="s">
        <v>166</v>
      </c>
      <c r="F2298" t="s">
        <v>166</v>
      </c>
      <c r="H2298" s="507">
        <v>40371</v>
      </c>
      <c r="I2298" t="s">
        <v>254</v>
      </c>
      <c r="J2298">
        <v>-13</v>
      </c>
      <c r="K2298" t="s">
        <v>168</v>
      </c>
      <c r="M2298" t="s">
        <v>178</v>
      </c>
      <c r="N2298">
        <v>3350009</v>
      </c>
      <c r="O2298" t="s">
        <v>3042</v>
      </c>
      <c r="P2298" s="507">
        <v>44818</v>
      </c>
      <c r="Q2298" t="s">
        <v>187</v>
      </c>
      <c r="R2298" s="507">
        <v>43718</v>
      </c>
      <c r="S2298" s="507">
        <v>44768</v>
      </c>
      <c r="T2298" t="s">
        <v>181</v>
      </c>
      <c r="U2298">
        <v>611</v>
      </c>
      <c r="X2298">
        <v>6</v>
      </c>
      <c r="Y2298" t="s">
        <v>259</v>
      </c>
      <c r="AC2298" t="s">
        <v>177</v>
      </c>
      <c r="AD2298" t="s">
        <v>13225</v>
      </c>
      <c r="AE2298">
        <v>35400</v>
      </c>
      <c r="AF2298" t="s">
        <v>13734</v>
      </c>
      <c r="AI2298" t="s">
        <v>7751</v>
      </c>
      <c r="AK2298" t="s">
        <v>7752</v>
      </c>
      <c r="AL2298">
        <v>0</v>
      </c>
      <c r="AM2298">
        <v>0</v>
      </c>
    </row>
    <row r="2299" spans="1:39" customFormat="1" ht="12.75">
      <c r="A2299">
        <v>3734490</v>
      </c>
      <c r="B2299" t="s">
        <v>13735</v>
      </c>
      <c r="C2299" t="s">
        <v>855</v>
      </c>
      <c r="D2299">
        <v>3734490</v>
      </c>
      <c r="E2299" t="s">
        <v>169</v>
      </c>
      <c r="H2299" s="507">
        <v>41208</v>
      </c>
      <c r="I2299" t="s">
        <v>245</v>
      </c>
      <c r="J2299">
        <v>-11</v>
      </c>
      <c r="K2299" t="s">
        <v>8</v>
      </c>
      <c r="M2299" t="s">
        <v>175</v>
      </c>
      <c r="N2299">
        <v>4370615</v>
      </c>
      <c r="O2299" t="s">
        <v>2840</v>
      </c>
      <c r="P2299" s="507">
        <v>44842</v>
      </c>
      <c r="Q2299" t="s">
        <v>187</v>
      </c>
      <c r="R2299" s="507">
        <v>44842</v>
      </c>
      <c r="T2299" t="s">
        <v>5765</v>
      </c>
      <c r="U2299">
        <v>500</v>
      </c>
      <c r="X2299">
        <v>5</v>
      </c>
      <c r="Y2299" t="s">
        <v>259</v>
      </c>
      <c r="AC2299" t="s">
        <v>177</v>
      </c>
      <c r="AD2299" t="s">
        <v>13736</v>
      </c>
      <c r="AE2299">
        <v>37800</v>
      </c>
      <c r="AF2299" t="s">
        <v>13737</v>
      </c>
      <c r="AI2299" t="s">
        <v>13738</v>
      </c>
      <c r="AJ2299" t="s">
        <v>13739</v>
      </c>
      <c r="AK2299" t="s">
        <v>13740</v>
      </c>
      <c r="AL2299">
        <v>0</v>
      </c>
      <c r="AM2299">
        <v>0</v>
      </c>
    </row>
    <row r="2300" spans="1:39" customFormat="1" ht="12.75">
      <c r="A2300">
        <v>4455853</v>
      </c>
      <c r="B2300" t="s">
        <v>3264</v>
      </c>
      <c r="C2300" t="s">
        <v>464</v>
      </c>
      <c r="D2300">
        <v>4455853</v>
      </c>
      <c r="E2300" t="s">
        <v>166</v>
      </c>
      <c r="F2300" t="s">
        <v>166</v>
      </c>
      <c r="H2300" s="507">
        <v>28466</v>
      </c>
      <c r="I2300" t="s">
        <v>192</v>
      </c>
      <c r="J2300">
        <v>-50</v>
      </c>
      <c r="K2300" t="s">
        <v>8</v>
      </c>
      <c r="M2300" t="s">
        <v>228</v>
      </c>
      <c r="N2300">
        <v>12440059</v>
      </c>
      <c r="O2300" t="s">
        <v>2176</v>
      </c>
      <c r="P2300" s="507">
        <v>44746</v>
      </c>
      <c r="Q2300" t="s">
        <v>187</v>
      </c>
      <c r="R2300" s="507">
        <v>42987</v>
      </c>
      <c r="S2300" s="507">
        <v>44722</v>
      </c>
      <c r="T2300" t="s">
        <v>181</v>
      </c>
      <c r="U2300">
        <v>918</v>
      </c>
      <c r="X2300">
        <v>9</v>
      </c>
      <c r="Y2300" t="s">
        <v>259</v>
      </c>
      <c r="AC2300" t="s">
        <v>177</v>
      </c>
      <c r="AD2300" t="s">
        <v>13741</v>
      </c>
      <c r="AE2300">
        <v>44390</v>
      </c>
      <c r="AF2300" t="s">
        <v>13742</v>
      </c>
      <c r="AI2300">
        <v>686252956</v>
      </c>
      <c r="AK2300" t="s">
        <v>5002</v>
      </c>
      <c r="AL2300">
        <v>0</v>
      </c>
      <c r="AM2300">
        <v>0</v>
      </c>
    </row>
    <row r="2301" spans="1:39" customFormat="1" ht="12.75">
      <c r="A2301">
        <v>2221342</v>
      </c>
      <c r="B2301" t="s">
        <v>6410</v>
      </c>
      <c r="C2301" t="s">
        <v>6822</v>
      </c>
      <c r="D2301">
        <v>2221342</v>
      </c>
      <c r="E2301" t="s">
        <v>166</v>
      </c>
      <c r="F2301" t="s">
        <v>166</v>
      </c>
      <c r="H2301" s="507">
        <v>41405</v>
      </c>
      <c r="I2301" t="s">
        <v>251</v>
      </c>
      <c r="J2301">
        <v>-10</v>
      </c>
      <c r="K2301" t="s">
        <v>8</v>
      </c>
      <c r="M2301" t="s">
        <v>215</v>
      </c>
      <c r="N2301">
        <v>3220123</v>
      </c>
      <c r="O2301" t="s">
        <v>3451</v>
      </c>
      <c r="P2301" s="507">
        <v>44814</v>
      </c>
      <c r="Q2301" t="s">
        <v>187</v>
      </c>
      <c r="R2301" s="507">
        <v>44457</v>
      </c>
      <c r="T2301" t="s">
        <v>5765</v>
      </c>
      <c r="U2301">
        <v>500</v>
      </c>
      <c r="X2301">
        <v>5</v>
      </c>
      <c r="Y2301" t="s">
        <v>259</v>
      </c>
      <c r="AC2301" t="s">
        <v>177</v>
      </c>
      <c r="AD2301" t="s">
        <v>13743</v>
      </c>
      <c r="AE2301">
        <v>22200</v>
      </c>
      <c r="AF2301" t="s">
        <v>13744</v>
      </c>
      <c r="AJ2301">
        <v>664574472</v>
      </c>
      <c r="AK2301" t="s">
        <v>6823</v>
      </c>
      <c r="AL2301">
        <v>0</v>
      </c>
      <c r="AM2301">
        <v>0</v>
      </c>
    </row>
    <row r="2302" spans="1:39" customFormat="1" ht="12.75">
      <c r="A2302">
        <v>3339491</v>
      </c>
      <c r="B2302" t="s">
        <v>3676</v>
      </c>
      <c r="C2302" t="s">
        <v>3677</v>
      </c>
      <c r="D2302">
        <v>3339491</v>
      </c>
      <c r="E2302" t="s">
        <v>166</v>
      </c>
      <c r="F2302" t="s">
        <v>166</v>
      </c>
      <c r="H2302" s="507">
        <v>32295</v>
      </c>
      <c r="I2302" t="s">
        <v>167</v>
      </c>
      <c r="J2302">
        <v>-40</v>
      </c>
      <c r="K2302" t="s">
        <v>168</v>
      </c>
      <c r="M2302" t="s">
        <v>228</v>
      </c>
      <c r="N2302">
        <v>12440116</v>
      </c>
      <c r="O2302" t="s">
        <v>6232</v>
      </c>
      <c r="P2302" s="507">
        <v>44828</v>
      </c>
      <c r="Q2302" t="s">
        <v>187</v>
      </c>
      <c r="R2302" s="507">
        <v>41565</v>
      </c>
      <c r="S2302" s="507">
        <v>44823</v>
      </c>
      <c r="T2302" t="s">
        <v>181</v>
      </c>
      <c r="U2302">
        <v>1816</v>
      </c>
      <c r="X2302">
        <v>18</v>
      </c>
      <c r="Y2302" t="s">
        <v>259</v>
      </c>
      <c r="AB2302" s="507">
        <v>44743</v>
      </c>
      <c r="AC2302" t="s">
        <v>174</v>
      </c>
      <c r="AD2302" t="s">
        <v>13386</v>
      </c>
      <c r="AE2302">
        <v>44980</v>
      </c>
      <c r="AF2302" t="s">
        <v>11178</v>
      </c>
      <c r="AJ2302">
        <v>686835271</v>
      </c>
      <c r="AK2302" t="s">
        <v>13745</v>
      </c>
      <c r="AL2302">
        <v>0</v>
      </c>
      <c r="AM2302">
        <v>0</v>
      </c>
    </row>
    <row r="2303" spans="1:39" customFormat="1" ht="12.75">
      <c r="A2303">
        <v>7736046</v>
      </c>
      <c r="B2303" t="s">
        <v>7753</v>
      </c>
      <c r="C2303" t="s">
        <v>13746</v>
      </c>
      <c r="D2303">
        <v>7736046</v>
      </c>
      <c r="E2303" t="s">
        <v>169</v>
      </c>
      <c r="H2303" s="507">
        <v>42402</v>
      </c>
      <c r="I2303" t="s">
        <v>169</v>
      </c>
      <c r="J2303">
        <v>-9</v>
      </c>
      <c r="K2303" t="s">
        <v>8</v>
      </c>
      <c r="M2303" t="s">
        <v>206</v>
      </c>
      <c r="N2303">
        <v>8770135</v>
      </c>
      <c r="O2303" t="s">
        <v>3386</v>
      </c>
      <c r="P2303" s="507">
        <v>44837</v>
      </c>
      <c r="Q2303" t="s">
        <v>187</v>
      </c>
      <c r="R2303" s="507">
        <v>44837</v>
      </c>
      <c r="T2303" t="s">
        <v>5765</v>
      </c>
      <c r="U2303">
        <v>500</v>
      </c>
      <c r="X2303">
        <v>5</v>
      </c>
      <c r="Y2303" t="s">
        <v>259</v>
      </c>
      <c r="AC2303" t="s">
        <v>177</v>
      </c>
      <c r="AD2303" t="s">
        <v>13747</v>
      </c>
      <c r="AE2303">
        <v>77470</v>
      </c>
      <c r="AF2303" t="s">
        <v>13748</v>
      </c>
      <c r="AJ2303">
        <v>615032243</v>
      </c>
      <c r="AK2303" t="s">
        <v>13749</v>
      </c>
      <c r="AL2303">
        <v>0</v>
      </c>
      <c r="AM2303">
        <v>0</v>
      </c>
    </row>
    <row r="2304" spans="1:39" customFormat="1" ht="12.75">
      <c r="A2304">
        <v>9242435</v>
      </c>
      <c r="B2304" t="s">
        <v>3761</v>
      </c>
      <c r="C2304" t="s">
        <v>3617</v>
      </c>
      <c r="D2304">
        <v>9242435</v>
      </c>
      <c r="E2304" t="s">
        <v>166</v>
      </c>
      <c r="F2304" t="s">
        <v>166</v>
      </c>
      <c r="H2304" s="507">
        <v>37132</v>
      </c>
      <c r="I2304" t="s">
        <v>167</v>
      </c>
      <c r="J2304">
        <v>-40</v>
      </c>
      <c r="K2304" t="s">
        <v>8</v>
      </c>
      <c r="M2304" t="s">
        <v>203</v>
      </c>
      <c r="N2304">
        <v>8920067</v>
      </c>
      <c r="O2304" t="s">
        <v>577</v>
      </c>
      <c r="P2304" s="507">
        <v>44804</v>
      </c>
      <c r="Q2304" t="s">
        <v>187</v>
      </c>
      <c r="R2304" s="507">
        <v>40682</v>
      </c>
      <c r="S2304" s="507">
        <v>44447</v>
      </c>
      <c r="T2304" t="s">
        <v>7255</v>
      </c>
      <c r="U2304">
        <v>1032</v>
      </c>
      <c r="X2304">
        <v>10</v>
      </c>
      <c r="Y2304" t="s">
        <v>259</v>
      </c>
      <c r="AC2304" t="s">
        <v>177</v>
      </c>
      <c r="AD2304" t="s">
        <v>10964</v>
      </c>
      <c r="AE2304">
        <v>92360</v>
      </c>
      <c r="AF2304" t="s">
        <v>13750</v>
      </c>
      <c r="AI2304">
        <v>175497532</v>
      </c>
      <c r="AJ2304">
        <v>621744102</v>
      </c>
      <c r="AK2304" t="s">
        <v>4342</v>
      </c>
      <c r="AL2304">
        <v>0</v>
      </c>
      <c r="AM2304">
        <v>0</v>
      </c>
    </row>
    <row r="2305" spans="1:39" customFormat="1" ht="12.75">
      <c r="A2305">
        <v>2816352</v>
      </c>
      <c r="B2305" t="s">
        <v>8896</v>
      </c>
      <c r="C2305" t="s">
        <v>962</v>
      </c>
      <c r="D2305">
        <v>2816352</v>
      </c>
      <c r="E2305" t="s">
        <v>169</v>
      </c>
      <c r="H2305" s="507">
        <v>41695</v>
      </c>
      <c r="I2305" t="s">
        <v>169</v>
      </c>
      <c r="J2305">
        <v>-9</v>
      </c>
      <c r="K2305" t="s">
        <v>8</v>
      </c>
      <c r="M2305" t="s">
        <v>231</v>
      </c>
      <c r="N2305">
        <v>4280004</v>
      </c>
      <c r="O2305" t="s">
        <v>3555</v>
      </c>
      <c r="P2305" s="507">
        <v>44816</v>
      </c>
      <c r="Q2305" t="s">
        <v>187</v>
      </c>
      <c r="R2305" s="507">
        <v>44816</v>
      </c>
      <c r="T2305" t="s">
        <v>5765</v>
      </c>
      <c r="U2305">
        <v>500</v>
      </c>
      <c r="X2305">
        <v>5</v>
      </c>
      <c r="Y2305" t="s">
        <v>259</v>
      </c>
      <c r="AC2305" t="s">
        <v>177</v>
      </c>
      <c r="AD2305" t="s">
        <v>10272</v>
      </c>
      <c r="AE2305">
        <v>28000</v>
      </c>
      <c r="AF2305" t="s">
        <v>13751</v>
      </c>
      <c r="AK2305" t="s">
        <v>8897</v>
      </c>
      <c r="AL2305">
        <v>0</v>
      </c>
      <c r="AM2305">
        <v>0</v>
      </c>
    </row>
    <row r="2306" spans="1:39" customFormat="1" ht="12.75">
      <c r="A2306">
        <v>952176</v>
      </c>
      <c r="B2306" t="s">
        <v>1522</v>
      </c>
      <c r="C2306" t="s">
        <v>226</v>
      </c>
      <c r="D2306">
        <v>952176</v>
      </c>
      <c r="E2306" t="s">
        <v>166</v>
      </c>
      <c r="F2306" t="s">
        <v>166</v>
      </c>
      <c r="H2306" s="507">
        <v>23732</v>
      </c>
      <c r="I2306" t="s">
        <v>367</v>
      </c>
      <c r="J2306">
        <v>-60</v>
      </c>
      <c r="K2306" t="s">
        <v>168</v>
      </c>
      <c r="M2306" t="s">
        <v>232</v>
      </c>
      <c r="N2306">
        <v>8950623</v>
      </c>
      <c r="O2306" t="s">
        <v>574</v>
      </c>
      <c r="P2306" s="507">
        <v>44810</v>
      </c>
      <c r="Q2306" t="s">
        <v>187</v>
      </c>
      <c r="R2306" s="507">
        <v>37432</v>
      </c>
      <c r="S2306" s="507">
        <v>44810</v>
      </c>
      <c r="T2306" t="s">
        <v>181</v>
      </c>
      <c r="U2306">
        <v>1854</v>
      </c>
      <c r="X2306">
        <v>18</v>
      </c>
      <c r="Y2306" t="s">
        <v>5788</v>
      </c>
      <c r="Z2306">
        <v>8781462</v>
      </c>
      <c r="AA2306" t="s">
        <v>10961</v>
      </c>
      <c r="AC2306" t="s">
        <v>177</v>
      </c>
      <c r="AD2306" t="s">
        <v>13752</v>
      </c>
      <c r="AE2306">
        <v>95370</v>
      </c>
      <c r="AF2306" t="s">
        <v>13753</v>
      </c>
      <c r="AI2306">
        <v>139784422</v>
      </c>
      <c r="AJ2306">
        <v>616193492</v>
      </c>
      <c r="AK2306" t="s">
        <v>4343</v>
      </c>
      <c r="AL2306">
        <v>0</v>
      </c>
      <c r="AM2306">
        <v>0</v>
      </c>
    </row>
    <row r="2307" spans="1:39" customFormat="1" ht="12.75">
      <c r="A2307">
        <v>2941949</v>
      </c>
      <c r="B2307" t="s">
        <v>7754</v>
      </c>
      <c r="C2307" t="s">
        <v>712</v>
      </c>
      <c r="D2307">
        <v>2941949</v>
      </c>
      <c r="E2307" t="s">
        <v>169</v>
      </c>
      <c r="F2307" t="s">
        <v>169</v>
      </c>
      <c r="H2307" s="507">
        <v>41130</v>
      </c>
      <c r="I2307" t="s">
        <v>245</v>
      </c>
      <c r="J2307">
        <v>-11</v>
      </c>
      <c r="K2307" t="s">
        <v>8</v>
      </c>
      <c r="M2307" t="s">
        <v>3025</v>
      </c>
      <c r="N2307">
        <v>3290036</v>
      </c>
      <c r="O2307" t="s">
        <v>3086</v>
      </c>
      <c r="P2307" s="507">
        <v>44812</v>
      </c>
      <c r="Q2307" t="s">
        <v>187</v>
      </c>
      <c r="R2307" s="507">
        <v>44499</v>
      </c>
      <c r="S2307" s="507">
        <v>44512</v>
      </c>
      <c r="T2307" t="s">
        <v>181</v>
      </c>
      <c r="U2307">
        <v>500</v>
      </c>
      <c r="X2307">
        <v>5</v>
      </c>
      <c r="Y2307" t="s">
        <v>259</v>
      </c>
      <c r="AC2307" t="s">
        <v>177</v>
      </c>
      <c r="AD2307" t="s">
        <v>13754</v>
      </c>
      <c r="AE2307">
        <v>29260</v>
      </c>
      <c r="AF2307" t="s">
        <v>13755</v>
      </c>
      <c r="AI2307">
        <v>612581772</v>
      </c>
      <c r="AJ2307">
        <v>626832321</v>
      </c>
      <c r="AK2307" t="s">
        <v>7755</v>
      </c>
      <c r="AL2307">
        <v>0</v>
      </c>
      <c r="AM2307">
        <v>0</v>
      </c>
    </row>
    <row r="2308" spans="1:39" customFormat="1" ht="12.75">
      <c r="A2308">
        <v>7519754</v>
      </c>
      <c r="B2308" t="s">
        <v>1523</v>
      </c>
      <c r="C2308" t="s">
        <v>189</v>
      </c>
      <c r="D2308">
        <v>7519754</v>
      </c>
      <c r="E2308" t="s">
        <v>166</v>
      </c>
      <c r="F2308" t="s">
        <v>166</v>
      </c>
      <c r="H2308" s="507">
        <v>37480</v>
      </c>
      <c r="I2308" t="s">
        <v>167</v>
      </c>
      <c r="J2308">
        <v>-40</v>
      </c>
      <c r="K2308" t="s">
        <v>168</v>
      </c>
      <c r="M2308" t="s">
        <v>263</v>
      </c>
      <c r="N2308">
        <v>8750400</v>
      </c>
      <c r="O2308" t="s">
        <v>1524</v>
      </c>
      <c r="P2308" s="507">
        <v>44818</v>
      </c>
      <c r="Q2308" t="s">
        <v>187</v>
      </c>
      <c r="R2308" s="507">
        <v>41177</v>
      </c>
      <c r="S2308" s="507">
        <v>44818</v>
      </c>
      <c r="T2308" t="s">
        <v>181</v>
      </c>
      <c r="U2308">
        <v>1769</v>
      </c>
      <c r="X2308">
        <v>17</v>
      </c>
      <c r="Y2308" t="s">
        <v>259</v>
      </c>
      <c r="AC2308" t="s">
        <v>177</v>
      </c>
      <c r="AD2308" t="s">
        <v>10025</v>
      </c>
      <c r="AE2308">
        <v>75015</v>
      </c>
      <c r="AF2308" t="s">
        <v>13756</v>
      </c>
      <c r="AJ2308">
        <v>679793607</v>
      </c>
      <c r="AK2308" t="s">
        <v>4344</v>
      </c>
      <c r="AL2308">
        <v>0</v>
      </c>
      <c r="AM2308">
        <v>0</v>
      </c>
    </row>
    <row r="2309" spans="1:39" customFormat="1" ht="12.75">
      <c r="A2309">
        <v>9319362</v>
      </c>
      <c r="B2309" t="s">
        <v>1525</v>
      </c>
      <c r="C2309" t="s">
        <v>1323</v>
      </c>
      <c r="D2309">
        <v>9319362</v>
      </c>
      <c r="E2309" t="s">
        <v>166</v>
      </c>
      <c r="F2309" t="s">
        <v>166</v>
      </c>
      <c r="H2309" s="507">
        <v>32814</v>
      </c>
      <c r="I2309" t="s">
        <v>167</v>
      </c>
      <c r="J2309">
        <v>-40</v>
      </c>
      <c r="K2309" t="s">
        <v>168</v>
      </c>
      <c r="M2309" t="s">
        <v>170</v>
      </c>
      <c r="N2309">
        <v>8930490</v>
      </c>
      <c r="O2309" t="s">
        <v>732</v>
      </c>
      <c r="P2309" s="507">
        <v>44826</v>
      </c>
      <c r="Q2309" t="s">
        <v>187</v>
      </c>
      <c r="R2309" s="507">
        <v>41843</v>
      </c>
      <c r="S2309" s="507">
        <v>44819</v>
      </c>
      <c r="T2309" t="s">
        <v>181</v>
      </c>
      <c r="U2309">
        <v>1873</v>
      </c>
      <c r="X2309">
        <v>18</v>
      </c>
      <c r="Y2309" t="s">
        <v>259</v>
      </c>
      <c r="AB2309" s="507">
        <v>44013</v>
      </c>
      <c r="AC2309" t="s">
        <v>337</v>
      </c>
      <c r="AD2309" t="s">
        <v>11803</v>
      </c>
      <c r="AE2309">
        <v>93700</v>
      </c>
      <c r="AF2309" t="s">
        <v>13757</v>
      </c>
      <c r="AG2309" t="s">
        <v>13758</v>
      </c>
      <c r="AH2309" t="s">
        <v>13759</v>
      </c>
      <c r="AJ2309">
        <v>626857078</v>
      </c>
      <c r="AK2309" t="s">
        <v>4345</v>
      </c>
      <c r="AL2309">
        <v>0</v>
      </c>
      <c r="AM2309">
        <v>0</v>
      </c>
    </row>
    <row r="2310" spans="1:39" customFormat="1" ht="12.75">
      <c r="A2310">
        <v>569333</v>
      </c>
      <c r="B2310" t="s">
        <v>3155</v>
      </c>
      <c r="C2310" t="s">
        <v>3156</v>
      </c>
      <c r="D2310">
        <v>569333</v>
      </c>
      <c r="E2310" t="s">
        <v>166</v>
      </c>
      <c r="F2310" t="s">
        <v>166</v>
      </c>
      <c r="H2310" s="507">
        <v>25123</v>
      </c>
      <c r="I2310" t="s">
        <v>367</v>
      </c>
      <c r="J2310">
        <v>-60</v>
      </c>
      <c r="K2310" t="s">
        <v>8</v>
      </c>
      <c r="M2310" t="s">
        <v>178</v>
      </c>
      <c r="N2310">
        <v>3350060</v>
      </c>
      <c r="O2310" t="s">
        <v>223</v>
      </c>
      <c r="P2310" s="507">
        <v>44813</v>
      </c>
      <c r="Q2310" t="s">
        <v>187</v>
      </c>
      <c r="R2310" s="507">
        <v>37432</v>
      </c>
      <c r="S2310" s="507">
        <v>44733</v>
      </c>
      <c r="T2310" t="s">
        <v>181</v>
      </c>
      <c r="U2310">
        <v>1349</v>
      </c>
      <c r="X2310">
        <v>13</v>
      </c>
      <c r="Y2310" t="s">
        <v>259</v>
      </c>
      <c r="AB2310" s="507">
        <v>44743</v>
      </c>
      <c r="AC2310" t="s">
        <v>177</v>
      </c>
      <c r="AD2310" t="s">
        <v>2397</v>
      </c>
      <c r="AE2310">
        <v>35135</v>
      </c>
      <c r="AF2310" t="s">
        <v>13760</v>
      </c>
      <c r="AJ2310">
        <v>699348895</v>
      </c>
      <c r="AK2310" t="s">
        <v>4346</v>
      </c>
      <c r="AL2310">
        <v>0</v>
      </c>
      <c r="AM2310">
        <v>0</v>
      </c>
    </row>
    <row r="2311" spans="1:39" customFormat="1" ht="12.75">
      <c r="A2311">
        <v>7890107</v>
      </c>
      <c r="B2311" t="s">
        <v>8898</v>
      </c>
      <c r="C2311" t="s">
        <v>602</v>
      </c>
      <c r="D2311">
        <v>7890107</v>
      </c>
      <c r="E2311" t="s">
        <v>169</v>
      </c>
      <c r="H2311" s="507">
        <v>42485</v>
      </c>
      <c r="I2311" t="s">
        <v>169</v>
      </c>
      <c r="J2311">
        <v>-9</v>
      </c>
      <c r="K2311" t="s">
        <v>8</v>
      </c>
      <c r="M2311" t="s">
        <v>238</v>
      </c>
      <c r="N2311">
        <v>8780224</v>
      </c>
      <c r="O2311" t="s">
        <v>327</v>
      </c>
      <c r="P2311" s="507">
        <v>44818</v>
      </c>
      <c r="Q2311" t="s">
        <v>187</v>
      </c>
      <c r="R2311" s="507">
        <v>44818</v>
      </c>
      <c r="T2311" t="s">
        <v>5765</v>
      </c>
      <c r="U2311">
        <v>500</v>
      </c>
      <c r="X2311">
        <v>5</v>
      </c>
      <c r="Y2311" t="s">
        <v>259</v>
      </c>
      <c r="AC2311" t="s">
        <v>177</v>
      </c>
      <c r="AD2311" t="s">
        <v>10173</v>
      </c>
      <c r="AE2311">
        <v>78620</v>
      </c>
      <c r="AF2311" t="s">
        <v>13761</v>
      </c>
      <c r="AJ2311">
        <v>614753796</v>
      </c>
      <c r="AK2311" t="s">
        <v>8899</v>
      </c>
      <c r="AL2311">
        <v>0</v>
      </c>
      <c r="AM2311">
        <v>0</v>
      </c>
    </row>
    <row r="2312" spans="1:39" customFormat="1" ht="12.75">
      <c r="A2312">
        <v>7813005</v>
      </c>
      <c r="B2312" t="s">
        <v>1526</v>
      </c>
      <c r="C2312" t="s">
        <v>598</v>
      </c>
      <c r="D2312">
        <v>7813005</v>
      </c>
      <c r="E2312" t="s">
        <v>166</v>
      </c>
      <c r="F2312" t="s">
        <v>166</v>
      </c>
      <c r="H2312" s="507">
        <v>31046</v>
      </c>
      <c r="I2312" t="s">
        <v>167</v>
      </c>
      <c r="J2312">
        <v>-40</v>
      </c>
      <c r="K2312" t="s">
        <v>168</v>
      </c>
      <c r="M2312" t="s">
        <v>238</v>
      </c>
      <c r="N2312">
        <v>8780627</v>
      </c>
      <c r="O2312" t="s">
        <v>384</v>
      </c>
      <c r="P2312" s="507">
        <v>44813</v>
      </c>
      <c r="Q2312" t="s">
        <v>187</v>
      </c>
      <c r="R2312" s="507">
        <v>37432</v>
      </c>
      <c r="S2312" s="507">
        <v>44027</v>
      </c>
      <c r="T2312" t="s">
        <v>7255</v>
      </c>
      <c r="U2312">
        <v>1754</v>
      </c>
      <c r="X2312">
        <v>17</v>
      </c>
      <c r="Y2312" t="s">
        <v>259</v>
      </c>
      <c r="AC2312" t="s">
        <v>177</v>
      </c>
      <c r="AD2312" t="s">
        <v>13762</v>
      </c>
      <c r="AE2312">
        <v>27400</v>
      </c>
      <c r="AF2312" t="s">
        <v>13763</v>
      </c>
      <c r="AI2312">
        <v>677810647</v>
      </c>
      <c r="AK2312" t="s">
        <v>4349</v>
      </c>
      <c r="AL2312">
        <v>1</v>
      </c>
      <c r="AM2312">
        <v>0</v>
      </c>
    </row>
    <row r="2313" spans="1:39" customFormat="1" ht="12.75">
      <c r="A2313">
        <v>4115429</v>
      </c>
      <c r="B2313" t="s">
        <v>8900</v>
      </c>
      <c r="C2313" t="s">
        <v>8901</v>
      </c>
      <c r="D2313">
        <v>4115429</v>
      </c>
      <c r="E2313" t="s">
        <v>169</v>
      </c>
      <c r="H2313" s="507">
        <v>42135</v>
      </c>
      <c r="I2313" t="s">
        <v>169</v>
      </c>
      <c r="J2313">
        <v>-9</v>
      </c>
      <c r="K2313" t="s">
        <v>8</v>
      </c>
      <c r="M2313" t="s">
        <v>2783</v>
      </c>
      <c r="N2313">
        <v>4410080</v>
      </c>
      <c r="O2313" t="s">
        <v>2786</v>
      </c>
      <c r="P2313" s="507">
        <v>44825</v>
      </c>
      <c r="Q2313" t="s">
        <v>187</v>
      </c>
      <c r="R2313" s="507">
        <v>44825</v>
      </c>
      <c r="T2313" t="s">
        <v>5760</v>
      </c>
      <c r="U2313">
        <v>500</v>
      </c>
      <c r="X2313">
        <v>5</v>
      </c>
      <c r="Y2313" t="s">
        <v>259</v>
      </c>
      <c r="AC2313" t="s">
        <v>177</v>
      </c>
      <c r="AD2313" t="s">
        <v>13764</v>
      </c>
      <c r="AE2313">
        <v>41500</v>
      </c>
      <c r="AF2313" t="s">
        <v>13765</v>
      </c>
      <c r="AK2313" t="s">
        <v>5518</v>
      </c>
      <c r="AL2313">
        <v>0</v>
      </c>
      <c r="AM2313">
        <v>0</v>
      </c>
    </row>
    <row r="2314" spans="1:39" customFormat="1" ht="12.75">
      <c r="A2314">
        <v>9464432</v>
      </c>
      <c r="B2314" t="s">
        <v>5998</v>
      </c>
      <c r="C2314" t="s">
        <v>13766</v>
      </c>
      <c r="D2314">
        <v>9464432</v>
      </c>
      <c r="E2314" t="s">
        <v>169</v>
      </c>
      <c r="H2314" s="507">
        <v>42990</v>
      </c>
      <c r="I2314" t="s">
        <v>169</v>
      </c>
      <c r="J2314">
        <v>-9</v>
      </c>
      <c r="K2314" t="s">
        <v>8</v>
      </c>
      <c r="M2314" t="s">
        <v>246</v>
      </c>
      <c r="N2314">
        <v>8940926</v>
      </c>
      <c r="O2314" t="s">
        <v>5768</v>
      </c>
      <c r="P2314" s="507">
        <v>44835</v>
      </c>
      <c r="Q2314" t="s">
        <v>187</v>
      </c>
      <c r="R2314" s="507">
        <v>44835</v>
      </c>
      <c r="T2314" t="s">
        <v>5765</v>
      </c>
      <c r="U2314">
        <v>500</v>
      </c>
      <c r="X2314">
        <v>5</v>
      </c>
      <c r="Y2314" t="s">
        <v>259</v>
      </c>
      <c r="AC2314" t="s">
        <v>177</v>
      </c>
      <c r="AD2314" t="s">
        <v>13767</v>
      </c>
      <c r="AE2314">
        <v>94490</v>
      </c>
      <c r="AF2314" t="s">
        <v>13768</v>
      </c>
      <c r="AI2314">
        <v>763315011</v>
      </c>
      <c r="AJ2314">
        <v>763315180</v>
      </c>
      <c r="AK2314" t="s">
        <v>13769</v>
      </c>
      <c r="AL2314">
        <v>0</v>
      </c>
      <c r="AM2314">
        <v>0</v>
      </c>
    </row>
    <row r="2315" spans="1:39" customFormat="1" ht="12.75">
      <c r="A2315">
        <v>7736216</v>
      </c>
      <c r="B2315" t="s">
        <v>13770</v>
      </c>
      <c r="C2315" t="s">
        <v>695</v>
      </c>
      <c r="D2315">
        <v>7736216</v>
      </c>
      <c r="E2315" t="s">
        <v>169</v>
      </c>
      <c r="H2315" s="507">
        <v>43023</v>
      </c>
      <c r="I2315" t="s">
        <v>169</v>
      </c>
      <c r="J2315">
        <v>-9</v>
      </c>
      <c r="K2315" t="s">
        <v>8</v>
      </c>
      <c r="M2315" t="s">
        <v>206</v>
      </c>
      <c r="N2315">
        <v>8770988</v>
      </c>
      <c r="O2315" t="s">
        <v>854</v>
      </c>
      <c r="P2315" s="507">
        <v>44850</v>
      </c>
      <c r="Q2315" t="s">
        <v>187</v>
      </c>
      <c r="R2315" s="507">
        <v>44850</v>
      </c>
      <c r="T2315" t="s">
        <v>5765</v>
      </c>
      <c r="U2315">
        <v>500</v>
      </c>
      <c r="X2315">
        <v>5</v>
      </c>
      <c r="Y2315" t="s">
        <v>259</v>
      </c>
      <c r="AC2315" t="s">
        <v>177</v>
      </c>
      <c r="AD2315" t="s">
        <v>13771</v>
      </c>
      <c r="AE2315">
        <v>77270</v>
      </c>
      <c r="AF2315" t="s">
        <v>13772</v>
      </c>
      <c r="AI2315">
        <v>662035690</v>
      </c>
      <c r="AJ2315">
        <v>603273087</v>
      </c>
      <c r="AK2315" t="s">
        <v>13773</v>
      </c>
      <c r="AL2315">
        <v>0</v>
      </c>
      <c r="AM2315">
        <v>0</v>
      </c>
    </row>
    <row r="2316" spans="1:39" customFormat="1" ht="12.75">
      <c r="A2316">
        <v>9150616</v>
      </c>
      <c r="B2316" t="s">
        <v>7003</v>
      </c>
      <c r="C2316" t="s">
        <v>887</v>
      </c>
      <c r="D2316">
        <v>9150616</v>
      </c>
      <c r="E2316" t="s">
        <v>166</v>
      </c>
      <c r="F2316" t="s">
        <v>166</v>
      </c>
      <c r="H2316" s="507">
        <v>41043</v>
      </c>
      <c r="I2316" t="s">
        <v>245</v>
      </c>
      <c r="J2316">
        <v>-11</v>
      </c>
      <c r="K2316" t="s">
        <v>8</v>
      </c>
      <c r="M2316" t="s">
        <v>275</v>
      </c>
      <c r="N2316">
        <v>8910667</v>
      </c>
      <c r="O2316" t="s">
        <v>7298</v>
      </c>
      <c r="P2316" s="507">
        <v>44820</v>
      </c>
      <c r="Q2316" t="s">
        <v>187</v>
      </c>
      <c r="R2316" s="507">
        <v>44472</v>
      </c>
      <c r="T2316" t="s">
        <v>5765</v>
      </c>
      <c r="U2316">
        <v>500</v>
      </c>
      <c r="X2316">
        <v>5</v>
      </c>
      <c r="Y2316" t="s">
        <v>259</v>
      </c>
      <c r="AC2316" t="s">
        <v>177</v>
      </c>
      <c r="AD2316" t="s">
        <v>13774</v>
      </c>
      <c r="AE2316">
        <v>91070</v>
      </c>
      <c r="AF2316" t="s">
        <v>13775</v>
      </c>
      <c r="AJ2316">
        <v>670435222</v>
      </c>
      <c r="AK2316" t="s">
        <v>7004</v>
      </c>
      <c r="AL2316">
        <v>0</v>
      </c>
      <c r="AM2316">
        <v>0</v>
      </c>
    </row>
    <row r="2317" spans="1:39" customFormat="1" ht="12.75">
      <c r="A2317">
        <v>9324402</v>
      </c>
      <c r="B2317" t="s">
        <v>13776</v>
      </c>
      <c r="C2317" t="s">
        <v>6515</v>
      </c>
      <c r="D2317">
        <v>9324402</v>
      </c>
      <c r="E2317" t="s">
        <v>169</v>
      </c>
      <c r="H2317" s="507">
        <v>41471</v>
      </c>
      <c r="I2317" t="s">
        <v>251</v>
      </c>
      <c r="J2317">
        <v>-10</v>
      </c>
      <c r="K2317" t="s">
        <v>8</v>
      </c>
      <c r="M2317" t="s">
        <v>170</v>
      </c>
      <c r="N2317">
        <v>8930003</v>
      </c>
      <c r="O2317" t="s">
        <v>1002</v>
      </c>
      <c r="P2317" s="507">
        <v>44837</v>
      </c>
      <c r="Q2317" t="s">
        <v>187</v>
      </c>
      <c r="R2317" s="507">
        <v>44837</v>
      </c>
      <c r="T2317" t="s">
        <v>5765</v>
      </c>
      <c r="U2317">
        <v>500</v>
      </c>
      <c r="X2317">
        <v>5</v>
      </c>
      <c r="Y2317" t="s">
        <v>259</v>
      </c>
      <c r="AC2317" t="s">
        <v>177</v>
      </c>
      <c r="AD2317" t="s">
        <v>13777</v>
      </c>
      <c r="AE2317">
        <v>93220</v>
      </c>
      <c r="AF2317" t="s">
        <v>13778</v>
      </c>
      <c r="AJ2317">
        <v>617109520</v>
      </c>
      <c r="AK2317" t="s">
        <v>13779</v>
      </c>
      <c r="AL2317">
        <v>0</v>
      </c>
      <c r="AM2317">
        <v>0</v>
      </c>
    </row>
    <row r="2318" spans="1:39" customFormat="1" ht="12.75">
      <c r="A2318">
        <v>7644886</v>
      </c>
      <c r="B2318" t="s">
        <v>8902</v>
      </c>
      <c r="C2318" t="s">
        <v>8008</v>
      </c>
      <c r="D2318">
        <v>7644886</v>
      </c>
      <c r="E2318" t="s">
        <v>166</v>
      </c>
      <c r="F2318" t="s">
        <v>166</v>
      </c>
      <c r="H2318" s="507">
        <v>32277</v>
      </c>
      <c r="I2318" t="s">
        <v>167</v>
      </c>
      <c r="J2318">
        <v>-40</v>
      </c>
      <c r="K2318" t="s">
        <v>168</v>
      </c>
      <c r="M2318" t="s">
        <v>263</v>
      </c>
      <c r="N2318">
        <v>8751163</v>
      </c>
      <c r="O2318" t="s">
        <v>264</v>
      </c>
      <c r="P2318" s="507">
        <v>44825</v>
      </c>
      <c r="Q2318" t="s">
        <v>187</v>
      </c>
      <c r="R2318" s="507">
        <v>44376</v>
      </c>
      <c r="S2318" s="507">
        <v>44455</v>
      </c>
      <c r="T2318" t="s">
        <v>7255</v>
      </c>
      <c r="U2318">
        <v>2269</v>
      </c>
      <c r="V2318" t="s">
        <v>172</v>
      </c>
      <c r="W2318">
        <v>500</v>
      </c>
      <c r="X2318" t="s">
        <v>173</v>
      </c>
      <c r="Y2318" t="s">
        <v>259</v>
      </c>
      <c r="AB2318" s="507">
        <v>44743</v>
      </c>
      <c r="AC2318" t="s">
        <v>337</v>
      </c>
      <c r="AD2318" t="s">
        <v>13780</v>
      </c>
      <c r="AE2318">
        <v>76320</v>
      </c>
      <c r="AF2318" t="s">
        <v>13781</v>
      </c>
      <c r="AJ2318">
        <v>607822923</v>
      </c>
      <c r="AK2318" t="s">
        <v>13782</v>
      </c>
      <c r="AL2318">
        <v>0</v>
      </c>
      <c r="AM2318">
        <v>0</v>
      </c>
    </row>
    <row r="2319" spans="1:39" customFormat="1" ht="12.75">
      <c r="A2319">
        <v>9532960</v>
      </c>
      <c r="B2319" t="s">
        <v>8903</v>
      </c>
      <c r="C2319" t="s">
        <v>7098</v>
      </c>
      <c r="D2319">
        <v>9532960</v>
      </c>
      <c r="E2319" t="s">
        <v>166</v>
      </c>
      <c r="H2319" s="507">
        <v>33456</v>
      </c>
      <c r="I2319" t="s">
        <v>167</v>
      </c>
      <c r="J2319">
        <v>-40</v>
      </c>
      <c r="K2319" t="s">
        <v>168</v>
      </c>
      <c r="M2319" t="s">
        <v>217</v>
      </c>
      <c r="N2319">
        <v>3560039</v>
      </c>
      <c r="O2319" t="s">
        <v>3028</v>
      </c>
      <c r="P2319" s="507">
        <v>44809</v>
      </c>
      <c r="Q2319" t="s">
        <v>187</v>
      </c>
      <c r="R2319" s="507">
        <v>41472</v>
      </c>
      <c r="S2319" s="507">
        <v>44809</v>
      </c>
      <c r="T2319" t="s">
        <v>181</v>
      </c>
      <c r="U2319">
        <v>3577</v>
      </c>
      <c r="V2319" t="s">
        <v>172</v>
      </c>
      <c r="W2319">
        <v>1</v>
      </c>
      <c r="X2319" t="s">
        <v>173</v>
      </c>
      <c r="Y2319" t="s">
        <v>259</v>
      </c>
      <c r="AB2319" s="507">
        <v>44743</v>
      </c>
      <c r="AC2319" t="s">
        <v>337</v>
      </c>
      <c r="AD2319" t="s">
        <v>13402</v>
      </c>
      <c r="AE2319">
        <v>0</v>
      </c>
      <c r="AF2319" t="s">
        <v>13783</v>
      </c>
      <c r="AH2319" t="s">
        <v>13784</v>
      </c>
      <c r="AK2319" t="s">
        <v>4421</v>
      </c>
      <c r="AL2319">
        <v>0</v>
      </c>
      <c r="AM2319">
        <v>0</v>
      </c>
    </row>
    <row r="2320" spans="1:39" customFormat="1" ht="12.75">
      <c r="A2320">
        <v>9324249</v>
      </c>
      <c r="B2320" t="s">
        <v>8904</v>
      </c>
      <c r="C2320" t="s">
        <v>523</v>
      </c>
      <c r="D2320">
        <v>9324249</v>
      </c>
      <c r="E2320" t="s">
        <v>169</v>
      </c>
      <c r="H2320" s="507">
        <v>41041</v>
      </c>
      <c r="I2320" t="s">
        <v>245</v>
      </c>
      <c r="J2320">
        <v>-11</v>
      </c>
      <c r="K2320" t="s">
        <v>8</v>
      </c>
      <c r="M2320" t="s">
        <v>170</v>
      </c>
      <c r="N2320">
        <v>8930610</v>
      </c>
      <c r="O2320" t="s">
        <v>3790</v>
      </c>
      <c r="P2320" s="507">
        <v>44825</v>
      </c>
      <c r="Q2320" t="s">
        <v>187</v>
      </c>
      <c r="R2320" s="507">
        <v>44825</v>
      </c>
      <c r="T2320" t="s">
        <v>5765</v>
      </c>
      <c r="U2320">
        <v>500</v>
      </c>
      <c r="X2320">
        <v>5</v>
      </c>
      <c r="Y2320" t="s">
        <v>259</v>
      </c>
      <c r="AC2320" t="s">
        <v>177</v>
      </c>
      <c r="AD2320" t="s">
        <v>11448</v>
      </c>
      <c r="AE2320">
        <v>93160</v>
      </c>
      <c r="AF2320" t="s">
        <v>13785</v>
      </c>
      <c r="AJ2320">
        <v>758061364</v>
      </c>
      <c r="AK2320" t="s">
        <v>8905</v>
      </c>
      <c r="AL2320">
        <v>0</v>
      </c>
      <c r="AM2320">
        <v>0</v>
      </c>
    </row>
    <row r="2321" spans="1:39" customFormat="1" ht="12.75">
      <c r="A2321">
        <v>9463880</v>
      </c>
      <c r="B2321" t="s">
        <v>1527</v>
      </c>
      <c r="C2321" t="s">
        <v>863</v>
      </c>
      <c r="D2321">
        <v>9463880</v>
      </c>
      <c r="E2321" t="s">
        <v>169</v>
      </c>
      <c r="H2321" s="507">
        <v>41384</v>
      </c>
      <c r="I2321" t="s">
        <v>251</v>
      </c>
      <c r="J2321">
        <v>-10</v>
      </c>
      <c r="K2321" t="s">
        <v>8</v>
      </c>
      <c r="M2321" t="s">
        <v>246</v>
      </c>
      <c r="N2321">
        <v>8940033</v>
      </c>
      <c r="O2321" t="s">
        <v>399</v>
      </c>
      <c r="P2321" s="507">
        <v>44810</v>
      </c>
      <c r="Q2321" t="s">
        <v>187</v>
      </c>
      <c r="R2321" s="507">
        <v>44810</v>
      </c>
      <c r="T2321" t="s">
        <v>5765</v>
      </c>
      <c r="U2321">
        <v>500</v>
      </c>
      <c r="X2321">
        <v>5</v>
      </c>
      <c r="Y2321" t="s">
        <v>259</v>
      </c>
      <c r="AC2321" t="s">
        <v>177</v>
      </c>
      <c r="AD2321" t="s">
        <v>10630</v>
      </c>
      <c r="AE2321">
        <v>94700</v>
      </c>
      <c r="AF2321" t="s">
        <v>13786</v>
      </c>
      <c r="AJ2321">
        <v>768488307</v>
      </c>
      <c r="AK2321" t="s">
        <v>8906</v>
      </c>
      <c r="AL2321">
        <v>0</v>
      </c>
      <c r="AM2321">
        <v>0</v>
      </c>
    </row>
    <row r="2322" spans="1:39" customFormat="1" ht="12.75">
      <c r="A2322">
        <v>7890550</v>
      </c>
      <c r="B2322" t="s">
        <v>13787</v>
      </c>
      <c r="C2322" t="s">
        <v>677</v>
      </c>
      <c r="D2322">
        <v>7890550</v>
      </c>
      <c r="E2322" t="s">
        <v>169</v>
      </c>
      <c r="H2322" s="507">
        <v>42528</v>
      </c>
      <c r="I2322" t="s">
        <v>169</v>
      </c>
      <c r="J2322">
        <v>-9</v>
      </c>
      <c r="K2322" t="s">
        <v>8</v>
      </c>
      <c r="M2322" t="s">
        <v>238</v>
      </c>
      <c r="N2322">
        <v>8781477</v>
      </c>
      <c r="O2322" t="s">
        <v>3567</v>
      </c>
      <c r="P2322" s="507">
        <v>44833</v>
      </c>
      <c r="Q2322" t="s">
        <v>187</v>
      </c>
      <c r="R2322" s="507">
        <v>44833</v>
      </c>
      <c r="T2322" t="s">
        <v>5765</v>
      </c>
      <c r="U2322">
        <v>500</v>
      </c>
      <c r="X2322">
        <v>5</v>
      </c>
      <c r="Y2322" t="s">
        <v>259</v>
      </c>
      <c r="AC2322" t="s">
        <v>177</v>
      </c>
      <c r="AD2322" t="s">
        <v>13788</v>
      </c>
      <c r="AE2322">
        <v>78320</v>
      </c>
      <c r="AF2322" t="s">
        <v>13789</v>
      </c>
      <c r="AJ2322">
        <v>626046265</v>
      </c>
      <c r="AK2322" t="s">
        <v>13790</v>
      </c>
      <c r="AL2322">
        <v>0</v>
      </c>
      <c r="AM2322">
        <v>0</v>
      </c>
    </row>
    <row r="2323" spans="1:39" customFormat="1" ht="12.75">
      <c r="A2323">
        <v>2941409</v>
      </c>
      <c r="B2323" t="s">
        <v>6411</v>
      </c>
      <c r="C2323" t="s">
        <v>6412</v>
      </c>
      <c r="D2323">
        <v>2941409</v>
      </c>
      <c r="E2323" t="s">
        <v>166</v>
      </c>
      <c r="F2323" t="s">
        <v>166</v>
      </c>
      <c r="H2323" s="507">
        <v>41399</v>
      </c>
      <c r="I2323" t="s">
        <v>251</v>
      </c>
      <c r="J2323">
        <v>-10</v>
      </c>
      <c r="K2323" t="s">
        <v>8</v>
      </c>
      <c r="M2323" t="s">
        <v>3025</v>
      </c>
      <c r="N2323">
        <v>3290005</v>
      </c>
      <c r="O2323" t="s">
        <v>3026</v>
      </c>
      <c r="P2323" s="507">
        <v>44807</v>
      </c>
      <c r="Q2323" t="s">
        <v>187</v>
      </c>
      <c r="R2323" s="507">
        <v>44120</v>
      </c>
      <c r="S2323" s="507">
        <v>44720</v>
      </c>
      <c r="T2323" t="s">
        <v>181</v>
      </c>
      <c r="U2323">
        <v>500</v>
      </c>
      <c r="X2323">
        <v>5</v>
      </c>
      <c r="Y2323" t="s">
        <v>259</v>
      </c>
      <c r="AC2323" t="s">
        <v>177</v>
      </c>
      <c r="AD2323" t="s">
        <v>13791</v>
      </c>
      <c r="AE2323">
        <v>29260</v>
      </c>
      <c r="AF2323">
        <v>104</v>
      </c>
      <c r="AH2323" t="s">
        <v>13792</v>
      </c>
      <c r="AJ2323">
        <v>683855667</v>
      </c>
      <c r="AK2323" t="s">
        <v>6824</v>
      </c>
      <c r="AL2323">
        <v>0</v>
      </c>
      <c r="AM2323">
        <v>0</v>
      </c>
    </row>
    <row r="2324" spans="1:39" customFormat="1" ht="12.75">
      <c r="A2324">
        <v>9324348</v>
      </c>
      <c r="B2324" t="s">
        <v>13793</v>
      </c>
      <c r="C2324" t="s">
        <v>13794</v>
      </c>
      <c r="D2324">
        <v>9324348</v>
      </c>
      <c r="E2324" t="s">
        <v>169</v>
      </c>
      <c r="H2324" s="507">
        <v>41981</v>
      </c>
      <c r="I2324" t="s">
        <v>169</v>
      </c>
      <c r="J2324">
        <v>-9</v>
      </c>
      <c r="K2324" t="s">
        <v>8</v>
      </c>
      <c r="M2324" t="s">
        <v>170</v>
      </c>
      <c r="N2324">
        <v>8931011</v>
      </c>
      <c r="O2324" t="s">
        <v>664</v>
      </c>
      <c r="P2324" s="507">
        <v>44832</v>
      </c>
      <c r="Q2324" t="s">
        <v>187</v>
      </c>
      <c r="R2324" s="507">
        <v>44832</v>
      </c>
      <c r="S2324" s="507">
        <v>44831</v>
      </c>
      <c r="T2324" t="s">
        <v>181</v>
      </c>
      <c r="U2324">
        <v>500</v>
      </c>
      <c r="X2324">
        <v>5</v>
      </c>
      <c r="Y2324" t="s">
        <v>259</v>
      </c>
      <c r="AC2324" t="s">
        <v>177</v>
      </c>
      <c r="AD2324" t="s">
        <v>10041</v>
      </c>
      <c r="AE2324">
        <v>93350</v>
      </c>
      <c r="AF2324" t="s">
        <v>13795</v>
      </c>
      <c r="AJ2324">
        <v>604003159</v>
      </c>
      <c r="AK2324" t="s">
        <v>13796</v>
      </c>
      <c r="AL2324">
        <v>0</v>
      </c>
      <c r="AM2324">
        <v>0</v>
      </c>
    </row>
    <row r="2325" spans="1:39" customFormat="1" ht="12.75">
      <c r="A2325">
        <v>3734388</v>
      </c>
      <c r="B2325" t="s">
        <v>13797</v>
      </c>
      <c r="C2325" t="s">
        <v>746</v>
      </c>
      <c r="D2325">
        <v>3734388</v>
      </c>
      <c r="E2325" t="s">
        <v>169</v>
      </c>
      <c r="H2325" s="507">
        <v>42584</v>
      </c>
      <c r="I2325" t="s">
        <v>169</v>
      </c>
      <c r="J2325">
        <v>-9</v>
      </c>
      <c r="K2325" t="s">
        <v>8</v>
      </c>
      <c r="M2325" t="s">
        <v>175</v>
      </c>
      <c r="N2325">
        <v>4370269</v>
      </c>
      <c r="O2325" t="s">
        <v>3271</v>
      </c>
      <c r="P2325" s="507">
        <v>44834</v>
      </c>
      <c r="Q2325" t="s">
        <v>187</v>
      </c>
      <c r="R2325" s="507">
        <v>44834</v>
      </c>
      <c r="S2325" s="507">
        <v>44804</v>
      </c>
      <c r="T2325" t="s">
        <v>181</v>
      </c>
      <c r="U2325">
        <v>500</v>
      </c>
      <c r="X2325">
        <v>5</v>
      </c>
      <c r="Y2325" t="s">
        <v>259</v>
      </c>
      <c r="AC2325" t="s">
        <v>177</v>
      </c>
      <c r="AD2325" t="s">
        <v>10835</v>
      </c>
      <c r="AE2325">
        <v>37550</v>
      </c>
      <c r="AF2325" t="s">
        <v>13798</v>
      </c>
      <c r="AJ2325">
        <v>668900909</v>
      </c>
      <c r="AK2325" t="s">
        <v>13799</v>
      </c>
      <c r="AL2325">
        <v>0</v>
      </c>
      <c r="AM2325">
        <v>0</v>
      </c>
    </row>
    <row r="2326" spans="1:39" customFormat="1" ht="12.75">
      <c r="A2326">
        <v>2934251</v>
      </c>
      <c r="B2326" t="s">
        <v>3157</v>
      </c>
      <c r="C2326" t="s">
        <v>636</v>
      </c>
      <c r="D2326">
        <v>2934251</v>
      </c>
      <c r="E2326" t="s">
        <v>166</v>
      </c>
      <c r="F2326" t="s">
        <v>166</v>
      </c>
      <c r="H2326" s="507">
        <v>36819</v>
      </c>
      <c r="I2326" t="s">
        <v>167</v>
      </c>
      <c r="J2326">
        <v>-40</v>
      </c>
      <c r="K2326" t="s">
        <v>168</v>
      </c>
      <c r="M2326" t="s">
        <v>263</v>
      </c>
      <c r="N2326">
        <v>8751124</v>
      </c>
      <c r="O2326" t="s">
        <v>918</v>
      </c>
      <c r="P2326" s="507">
        <v>44841</v>
      </c>
      <c r="Q2326" t="s">
        <v>187</v>
      </c>
      <c r="R2326" s="507">
        <v>41199</v>
      </c>
      <c r="S2326" s="507">
        <v>44701</v>
      </c>
      <c r="T2326" t="s">
        <v>181</v>
      </c>
      <c r="U2326">
        <v>1885</v>
      </c>
      <c r="X2326">
        <v>18</v>
      </c>
      <c r="Y2326" t="s">
        <v>259</v>
      </c>
      <c r="AB2326" s="507">
        <v>44840</v>
      </c>
      <c r="AC2326" t="s">
        <v>177</v>
      </c>
      <c r="AD2326" t="s">
        <v>13558</v>
      </c>
      <c r="AE2326">
        <v>29170</v>
      </c>
      <c r="AF2326" t="s">
        <v>13800</v>
      </c>
      <c r="AI2326">
        <v>298561530</v>
      </c>
      <c r="AJ2326">
        <v>676704918</v>
      </c>
      <c r="AK2326" t="s">
        <v>5344</v>
      </c>
      <c r="AL2326">
        <v>0</v>
      </c>
      <c r="AM2326">
        <v>0</v>
      </c>
    </row>
    <row r="2327" spans="1:39" customFormat="1" ht="12.75">
      <c r="A2327">
        <v>4452424</v>
      </c>
      <c r="B2327" t="s">
        <v>2563</v>
      </c>
      <c r="C2327" t="s">
        <v>1031</v>
      </c>
      <c r="D2327">
        <v>4452424</v>
      </c>
      <c r="E2327" t="s">
        <v>166</v>
      </c>
      <c r="F2327" t="s">
        <v>166</v>
      </c>
      <c r="H2327" s="507">
        <v>40592</v>
      </c>
      <c r="I2327" t="s">
        <v>267</v>
      </c>
      <c r="J2327">
        <v>-12</v>
      </c>
      <c r="K2327" t="s">
        <v>168</v>
      </c>
      <c r="M2327" t="s">
        <v>228</v>
      </c>
      <c r="N2327">
        <v>12440056</v>
      </c>
      <c r="O2327" t="s">
        <v>2175</v>
      </c>
      <c r="P2327" s="507">
        <v>44802</v>
      </c>
      <c r="Q2327" t="s">
        <v>187</v>
      </c>
      <c r="R2327" s="507">
        <v>42248</v>
      </c>
      <c r="T2327" t="s">
        <v>5765</v>
      </c>
      <c r="U2327">
        <v>933</v>
      </c>
      <c r="X2327">
        <v>9</v>
      </c>
      <c r="Y2327" t="s">
        <v>259</v>
      </c>
      <c r="AC2327" t="s">
        <v>177</v>
      </c>
      <c r="AD2327" t="s">
        <v>2701</v>
      </c>
      <c r="AE2327">
        <v>44400</v>
      </c>
      <c r="AF2327" t="s">
        <v>13801</v>
      </c>
      <c r="AJ2327">
        <v>663613317</v>
      </c>
      <c r="AK2327" t="s">
        <v>5003</v>
      </c>
      <c r="AL2327">
        <v>0</v>
      </c>
      <c r="AM2327">
        <v>0</v>
      </c>
    </row>
    <row r="2328" spans="1:39" customFormat="1" ht="12.75">
      <c r="A2328">
        <v>2915851</v>
      </c>
      <c r="B2328" t="s">
        <v>3158</v>
      </c>
      <c r="C2328" t="s">
        <v>975</v>
      </c>
      <c r="D2328">
        <v>2915851</v>
      </c>
      <c r="E2328" t="s">
        <v>166</v>
      </c>
      <c r="F2328" t="s">
        <v>166</v>
      </c>
      <c r="H2328" s="507">
        <v>21022</v>
      </c>
      <c r="I2328" t="s">
        <v>385</v>
      </c>
      <c r="J2328">
        <v>-70</v>
      </c>
      <c r="K2328" t="s">
        <v>8</v>
      </c>
      <c r="M2328" t="s">
        <v>3025</v>
      </c>
      <c r="N2328">
        <v>3290223</v>
      </c>
      <c r="O2328" t="s">
        <v>3038</v>
      </c>
      <c r="P2328" s="507">
        <v>44786</v>
      </c>
      <c r="Q2328" t="s">
        <v>187</v>
      </c>
      <c r="R2328" s="507">
        <v>37432</v>
      </c>
      <c r="S2328" s="507">
        <v>44743</v>
      </c>
      <c r="T2328" t="s">
        <v>181</v>
      </c>
      <c r="U2328">
        <v>813</v>
      </c>
      <c r="X2328">
        <v>8</v>
      </c>
      <c r="Y2328" t="s">
        <v>259</v>
      </c>
      <c r="AC2328" t="s">
        <v>177</v>
      </c>
      <c r="AD2328" t="s">
        <v>13802</v>
      </c>
      <c r="AE2328">
        <v>29500</v>
      </c>
      <c r="AF2328" t="s">
        <v>13803</v>
      </c>
      <c r="AI2328">
        <v>298595309</v>
      </c>
      <c r="AJ2328">
        <v>671887160</v>
      </c>
      <c r="AK2328" t="s">
        <v>5345</v>
      </c>
      <c r="AL2328">
        <v>0</v>
      </c>
      <c r="AM2328">
        <v>0</v>
      </c>
    </row>
    <row r="2329" spans="1:39" customFormat="1" ht="12.75">
      <c r="A2329">
        <v>291929</v>
      </c>
      <c r="B2329" t="s">
        <v>3159</v>
      </c>
      <c r="C2329" t="s">
        <v>2174</v>
      </c>
      <c r="D2329">
        <v>291929</v>
      </c>
      <c r="E2329" t="s">
        <v>166</v>
      </c>
      <c r="F2329" t="s">
        <v>166</v>
      </c>
      <c r="H2329" s="507">
        <v>26537</v>
      </c>
      <c r="I2329" t="s">
        <v>367</v>
      </c>
      <c r="J2329">
        <v>-60</v>
      </c>
      <c r="K2329" t="s">
        <v>8</v>
      </c>
      <c r="M2329" t="s">
        <v>3025</v>
      </c>
      <c r="N2329">
        <v>3290087</v>
      </c>
      <c r="O2329" t="s">
        <v>3027</v>
      </c>
      <c r="P2329" s="507">
        <v>44774</v>
      </c>
      <c r="Q2329" t="s">
        <v>187</v>
      </c>
      <c r="R2329" s="507">
        <v>37432</v>
      </c>
      <c r="S2329" s="507">
        <v>44733</v>
      </c>
      <c r="T2329" t="s">
        <v>181</v>
      </c>
      <c r="U2329">
        <v>1300</v>
      </c>
      <c r="X2329">
        <v>13</v>
      </c>
      <c r="Y2329" t="s">
        <v>259</v>
      </c>
      <c r="AC2329" t="s">
        <v>177</v>
      </c>
      <c r="AD2329" t="s">
        <v>13804</v>
      </c>
      <c r="AE2329">
        <v>29280</v>
      </c>
      <c r="AF2329" t="s">
        <v>13805</v>
      </c>
      <c r="AI2329">
        <v>298494602</v>
      </c>
      <c r="AJ2329">
        <v>667432323</v>
      </c>
      <c r="AK2329" t="s">
        <v>5346</v>
      </c>
      <c r="AL2329">
        <v>0</v>
      </c>
      <c r="AM2329">
        <v>0</v>
      </c>
    </row>
    <row r="2330" spans="1:39" customFormat="1" ht="12.75">
      <c r="A2330">
        <v>2933684</v>
      </c>
      <c r="B2330" t="s">
        <v>3159</v>
      </c>
      <c r="C2330" t="s">
        <v>945</v>
      </c>
      <c r="D2330">
        <v>2933684</v>
      </c>
      <c r="E2330" t="s">
        <v>166</v>
      </c>
      <c r="F2330" t="s">
        <v>166</v>
      </c>
      <c r="H2330" s="507">
        <v>38153</v>
      </c>
      <c r="I2330" t="s">
        <v>7238</v>
      </c>
      <c r="J2330">
        <v>-19</v>
      </c>
      <c r="K2330" t="s">
        <v>168</v>
      </c>
      <c r="M2330" t="s">
        <v>3025</v>
      </c>
      <c r="N2330">
        <v>3290087</v>
      </c>
      <c r="O2330" t="s">
        <v>3027</v>
      </c>
      <c r="P2330" s="507">
        <v>44774</v>
      </c>
      <c r="Q2330" t="s">
        <v>187</v>
      </c>
      <c r="R2330" s="507">
        <v>41051</v>
      </c>
      <c r="S2330" s="507">
        <v>44019</v>
      </c>
      <c r="T2330" t="s">
        <v>7255</v>
      </c>
      <c r="U2330">
        <v>1817</v>
      </c>
      <c r="X2330">
        <v>18</v>
      </c>
      <c r="Y2330" t="s">
        <v>259</v>
      </c>
      <c r="AC2330" t="s">
        <v>177</v>
      </c>
      <c r="AD2330" t="s">
        <v>13804</v>
      </c>
      <c r="AE2330">
        <v>29280</v>
      </c>
      <c r="AF2330" t="s">
        <v>13806</v>
      </c>
      <c r="AI2330">
        <v>298494602</v>
      </c>
      <c r="AJ2330">
        <v>688224461</v>
      </c>
      <c r="AK2330" t="s">
        <v>5346</v>
      </c>
      <c r="AL2330">
        <v>0</v>
      </c>
      <c r="AM2330">
        <v>0</v>
      </c>
    </row>
    <row r="2331" spans="1:39" customFormat="1" ht="12.75">
      <c r="A2331">
        <v>4463522</v>
      </c>
      <c r="B2331" t="s">
        <v>9522</v>
      </c>
      <c r="C2331" t="s">
        <v>241</v>
      </c>
      <c r="D2331">
        <v>4463522</v>
      </c>
      <c r="E2331" t="s">
        <v>169</v>
      </c>
      <c r="H2331" s="507">
        <v>42338</v>
      </c>
      <c r="I2331" t="s">
        <v>169</v>
      </c>
      <c r="J2331">
        <v>-9</v>
      </c>
      <c r="K2331" t="s">
        <v>8</v>
      </c>
      <c r="M2331" t="s">
        <v>228</v>
      </c>
      <c r="N2331">
        <v>12440033</v>
      </c>
      <c r="O2331" t="s">
        <v>2211</v>
      </c>
      <c r="P2331" s="507">
        <v>44819</v>
      </c>
      <c r="Q2331" t="s">
        <v>187</v>
      </c>
      <c r="R2331" s="507">
        <v>44819</v>
      </c>
      <c r="S2331" s="507">
        <v>44813</v>
      </c>
      <c r="T2331" t="s">
        <v>181</v>
      </c>
      <c r="U2331">
        <v>500</v>
      </c>
      <c r="X2331">
        <v>5</v>
      </c>
      <c r="Y2331" t="s">
        <v>259</v>
      </c>
      <c r="AC2331" t="s">
        <v>177</v>
      </c>
      <c r="AD2331" t="s">
        <v>10747</v>
      </c>
      <c r="AE2331">
        <v>44240</v>
      </c>
      <c r="AF2331" t="s">
        <v>13807</v>
      </c>
      <c r="AJ2331">
        <v>681702443</v>
      </c>
      <c r="AK2331" t="s">
        <v>9523</v>
      </c>
      <c r="AL2331">
        <v>0</v>
      </c>
      <c r="AM2331">
        <v>0</v>
      </c>
    </row>
    <row r="2332" spans="1:39" customFormat="1" ht="12.75">
      <c r="A2332">
        <v>5623349</v>
      </c>
      <c r="B2332" t="s">
        <v>13808</v>
      </c>
      <c r="C2332" t="s">
        <v>1006</v>
      </c>
      <c r="D2332">
        <v>5623349</v>
      </c>
      <c r="E2332" t="s">
        <v>166</v>
      </c>
      <c r="F2332" t="s">
        <v>166</v>
      </c>
      <c r="H2332" s="507">
        <v>41541</v>
      </c>
      <c r="I2332" t="s">
        <v>251</v>
      </c>
      <c r="J2332">
        <v>-10</v>
      </c>
      <c r="K2332" t="s">
        <v>168</v>
      </c>
      <c r="M2332" t="s">
        <v>217</v>
      </c>
      <c r="N2332">
        <v>3560059</v>
      </c>
      <c r="O2332" t="s">
        <v>3037</v>
      </c>
      <c r="P2332" s="507">
        <v>44813</v>
      </c>
      <c r="Q2332" t="s">
        <v>187</v>
      </c>
      <c r="R2332" s="507">
        <v>44113</v>
      </c>
      <c r="T2332" t="s">
        <v>5765</v>
      </c>
      <c r="U2332">
        <v>594</v>
      </c>
      <c r="X2332">
        <v>5</v>
      </c>
      <c r="Y2332" t="s">
        <v>259</v>
      </c>
      <c r="AC2332" t="s">
        <v>177</v>
      </c>
      <c r="AD2332" t="s">
        <v>13230</v>
      </c>
      <c r="AE2332">
        <v>56600</v>
      </c>
      <c r="AF2332" t="s">
        <v>13809</v>
      </c>
      <c r="AJ2332">
        <v>662210595</v>
      </c>
      <c r="AK2332" t="s">
        <v>13810</v>
      </c>
      <c r="AL2332">
        <v>0</v>
      </c>
      <c r="AM2332">
        <v>0</v>
      </c>
    </row>
    <row r="2333" spans="1:39" customFormat="1" ht="12.75">
      <c r="A2333">
        <v>5623348</v>
      </c>
      <c r="B2333" t="s">
        <v>13808</v>
      </c>
      <c r="C2333" t="s">
        <v>361</v>
      </c>
      <c r="D2333">
        <v>5623348</v>
      </c>
      <c r="E2333" t="s">
        <v>166</v>
      </c>
      <c r="F2333" t="s">
        <v>166</v>
      </c>
      <c r="H2333" s="507">
        <v>41541</v>
      </c>
      <c r="I2333" t="s">
        <v>251</v>
      </c>
      <c r="J2333">
        <v>-10</v>
      </c>
      <c r="K2333" t="s">
        <v>168</v>
      </c>
      <c r="M2333" t="s">
        <v>217</v>
      </c>
      <c r="N2333">
        <v>3560059</v>
      </c>
      <c r="O2333" t="s">
        <v>3037</v>
      </c>
      <c r="P2333" s="507">
        <v>44813</v>
      </c>
      <c r="Q2333" t="s">
        <v>187</v>
      </c>
      <c r="R2333" s="507">
        <v>44113</v>
      </c>
      <c r="T2333" t="s">
        <v>5765</v>
      </c>
      <c r="U2333">
        <v>554</v>
      </c>
      <c r="X2333">
        <v>5</v>
      </c>
      <c r="Y2333" t="s">
        <v>259</v>
      </c>
      <c r="AC2333" t="s">
        <v>177</v>
      </c>
      <c r="AD2333" t="s">
        <v>13230</v>
      </c>
      <c r="AE2333">
        <v>56600</v>
      </c>
      <c r="AF2333" t="s">
        <v>13811</v>
      </c>
      <c r="AJ2333">
        <v>662210595</v>
      </c>
      <c r="AK2333" t="s">
        <v>13810</v>
      </c>
      <c r="AL2333">
        <v>0</v>
      </c>
      <c r="AM2333">
        <v>0</v>
      </c>
    </row>
    <row r="2334" spans="1:39" customFormat="1" ht="12.75">
      <c r="A2334">
        <v>9153195</v>
      </c>
      <c r="B2334" t="s">
        <v>8907</v>
      </c>
      <c r="C2334" t="s">
        <v>8908</v>
      </c>
      <c r="D2334">
        <v>9153195</v>
      </c>
      <c r="E2334" t="s">
        <v>166</v>
      </c>
      <c r="H2334" s="507">
        <v>41470</v>
      </c>
      <c r="I2334" t="s">
        <v>251</v>
      </c>
      <c r="J2334">
        <v>-10</v>
      </c>
      <c r="K2334" t="s">
        <v>8</v>
      </c>
      <c r="M2334" t="s">
        <v>275</v>
      </c>
      <c r="N2334">
        <v>8910214</v>
      </c>
      <c r="O2334" t="s">
        <v>657</v>
      </c>
      <c r="P2334" s="507">
        <v>44823</v>
      </c>
      <c r="Q2334" t="s">
        <v>187</v>
      </c>
      <c r="R2334" s="507">
        <v>44823</v>
      </c>
      <c r="T2334" t="s">
        <v>5765</v>
      </c>
      <c r="U2334">
        <v>500</v>
      </c>
      <c r="X2334">
        <v>5</v>
      </c>
      <c r="Y2334" t="s">
        <v>259</v>
      </c>
      <c r="AC2334" t="s">
        <v>177</v>
      </c>
      <c r="AD2334" t="s">
        <v>11993</v>
      </c>
      <c r="AE2334">
        <v>91210</v>
      </c>
      <c r="AF2334" t="s">
        <v>13812</v>
      </c>
      <c r="AJ2334">
        <v>677899456</v>
      </c>
      <c r="AK2334" t="s">
        <v>8909</v>
      </c>
      <c r="AL2334">
        <v>0</v>
      </c>
      <c r="AM2334">
        <v>0</v>
      </c>
    </row>
    <row r="2335" spans="1:39" customFormat="1" ht="12.75">
      <c r="A2335">
        <v>5328129</v>
      </c>
      <c r="B2335" t="s">
        <v>6414</v>
      </c>
      <c r="C2335" t="s">
        <v>286</v>
      </c>
      <c r="D2335">
        <v>5328129</v>
      </c>
      <c r="E2335" t="s">
        <v>166</v>
      </c>
      <c r="F2335" t="s">
        <v>166</v>
      </c>
      <c r="H2335" s="507">
        <v>41383</v>
      </c>
      <c r="I2335" t="s">
        <v>251</v>
      </c>
      <c r="J2335">
        <v>-10</v>
      </c>
      <c r="K2335" t="s">
        <v>168</v>
      </c>
      <c r="M2335" t="s">
        <v>2155</v>
      </c>
      <c r="N2335">
        <v>12530060</v>
      </c>
      <c r="O2335" t="s">
        <v>6231</v>
      </c>
      <c r="P2335" s="507">
        <v>44813</v>
      </c>
      <c r="Q2335" t="s">
        <v>187</v>
      </c>
      <c r="R2335" s="507">
        <v>44445</v>
      </c>
      <c r="T2335" t="s">
        <v>5765</v>
      </c>
      <c r="U2335">
        <v>556</v>
      </c>
      <c r="X2335">
        <v>5</v>
      </c>
      <c r="Y2335" t="s">
        <v>259</v>
      </c>
      <c r="AC2335" t="s">
        <v>177</v>
      </c>
      <c r="AD2335" t="s">
        <v>10995</v>
      </c>
      <c r="AE2335">
        <v>53810</v>
      </c>
      <c r="AF2335" t="s">
        <v>13813</v>
      </c>
      <c r="AJ2335">
        <v>677773201</v>
      </c>
      <c r="AK2335" t="s">
        <v>6415</v>
      </c>
      <c r="AL2335">
        <v>0</v>
      </c>
      <c r="AM2335">
        <v>0</v>
      </c>
    </row>
    <row r="2336" spans="1:39" customFormat="1" ht="12.75">
      <c r="A2336">
        <v>4464015</v>
      </c>
      <c r="B2336" t="s">
        <v>13814</v>
      </c>
      <c r="C2336" t="s">
        <v>693</v>
      </c>
      <c r="D2336">
        <v>4464015</v>
      </c>
      <c r="E2336" t="s">
        <v>169</v>
      </c>
      <c r="H2336" s="507">
        <v>42812</v>
      </c>
      <c r="I2336" t="s">
        <v>169</v>
      </c>
      <c r="J2336">
        <v>-9</v>
      </c>
      <c r="K2336" t="s">
        <v>8</v>
      </c>
      <c r="M2336" t="s">
        <v>228</v>
      </c>
      <c r="N2336">
        <v>12440281</v>
      </c>
      <c r="O2336" t="s">
        <v>3648</v>
      </c>
      <c r="P2336" s="507">
        <v>44834</v>
      </c>
      <c r="Q2336" t="s">
        <v>187</v>
      </c>
      <c r="R2336" s="507">
        <v>44834</v>
      </c>
      <c r="T2336" t="s">
        <v>5765</v>
      </c>
      <c r="U2336">
        <v>500</v>
      </c>
      <c r="X2336">
        <v>5</v>
      </c>
      <c r="Y2336" t="s">
        <v>259</v>
      </c>
      <c r="AC2336" t="s">
        <v>177</v>
      </c>
      <c r="AD2336" t="s">
        <v>9941</v>
      </c>
      <c r="AE2336">
        <v>44200</v>
      </c>
      <c r="AF2336" t="s">
        <v>13815</v>
      </c>
      <c r="AK2336" t="s">
        <v>13816</v>
      </c>
      <c r="AL2336">
        <v>0</v>
      </c>
      <c r="AM2336">
        <v>0</v>
      </c>
    </row>
    <row r="2337" spans="1:39" customFormat="1" ht="12.75">
      <c r="A2337">
        <v>7527602</v>
      </c>
      <c r="B2337" t="s">
        <v>7756</v>
      </c>
      <c r="C2337" t="s">
        <v>7757</v>
      </c>
      <c r="D2337">
        <v>7527602</v>
      </c>
      <c r="E2337" t="s">
        <v>166</v>
      </c>
      <c r="F2337" t="s">
        <v>166</v>
      </c>
      <c r="H2337" s="507">
        <v>41095</v>
      </c>
      <c r="I2337" t="s">
        <v>245</v>
      </c>
      <c r="J2337">
        <v>-11</v>
      </c>
      <c r="K2337" t="s">
        <v>8</v>
      </c>
      <c r="M2337" t="s">
        <v>263</v>
      </c>
      <c r="N2337">
        <v>8751061</v>
      </c>
      <c r="O2337" t="s">
        <v>3390</v>
      </c>
      <c r="P2337" s="507">
        <v>44834</v>
      </c>
      <c r="Q2337" t="s">
        <v>187</v>
      </c>
      <c r="R2337" s="507">
        <v>44583</v>
      </c>
      <c r="T2337" t="s">
        <v>5765</v>
      </c>
      <c r="U2337">
        <v>501</v>
      </c>
      <c r="X2337">
        <v>5</v>
      </c>
      <c r="Y2337" t="s">
        <v>259</v>
      </c>
      <c r="AC2337" t="s">
        <v>177</v>
      </c>
      <c r="AD2337" t="s">
        <v>9793</v>
      </c>
      <c r="AE2337">
        <v>75020</v>
      </c>
      <c r="AF2337" t="s">
        <v>13817</v>
      </c>
      <c r="AJ2337" t="s">
        <v>7758</v>
      </c>
      <c r="AK2337" t="s">
        <v>6208</v>
      </c>
      <c r="AL2337">
        <v>0</v>
      </c>
      <c r="AM2337">
        <v>0</v>
      </c>
    </row>
    <row r="2338" spans="1:39" customFormat="1" ht="12.75">
      <c r="A2338">
        <v>9432432</v>
      </c>
      <c r="B2338" t="s">
        <v>7005</v>
      </c>
      <c r="C2338" t="s">
        <v>305</v>
      </c>
      <c r="D2338">
        <v>9432432</v>
      </c>
      <c r="E2338" t="s">
        <v>166</v>
      </c>
      <c r="F2338" t="s">
        <v>166</v>
      </c>
      <c r="H2338" s="507">
        <v>37139</v>
      </c>
      <c r="I2338" t="s">
        <v>167</v>
      </c>
      <c r="J2338">
        <v>-40</v>
      </c>
      <c r="K2338" t="s">
        <v>8</v>
      </c>
      <c r="M2338" t="s">
        <v>246</v>
      </c>
      <c r="N2338">
        <v>8940655</v>
      </c>
      <c r="O2338" t="s">
        <v>289</v>
      </c>
      <c r="P2338" s="507">
        <v>44853</v>
      </c>
      <c r="Q2338" t="s">
        <v>187</v>
      </c>
      <c r="R2338" s="507">
        <v>39446</v>
      </c>
      <c r="S2338" s="507">
        <v>44197</v>
      </c>
      <c r="T2338" t="s">
        <v>7255</v>
      </c>
      <c r="U2338">
        <v>972</v>
      </c>
      <c r="X2338">
        <v>9</v>
      </c>
      <c r="Y2338" t="s">
        <v>259</v>
      </c>
      <c r="AC2338" t="s">
        <v>177</v>
      </c>
      <c r="AD2338" t="s">
        <v>13818</v>
      </c>
      <c r="AE2338">
        <v>34990</v>
      </c>
      <c r="AF2338" t="s">
        <v>13819</v>
      </c>
      <c r="AK2338" t="s">
        <v>4074</v>
      </c>
      <c r="AL2338">
        <v>0</v>
      </c>
      <c r="AM2338">
        <v>0</v>
      </c>
    </row>
    <row r="2339" spans="1:39" customFormat="1" ht="12.75">
      <c r="A2339">
        <v>9536161</v>
      </c>
      <c r="B2339" t="s">
        <v>6416</v>
      </c>
      <c r="C2339" t="s">
        <v>6417</v>
      </c>
      <c r="D2339">
        <v>9536161</v>
      </c>
      <c r="E2339" t="s">
        <v>166</v>
      </c>
      <c r="F2339" t="s">
        <v>166</v>
      </c>
      <c r="H2339" s="507">
        <v>39265</v>
      </c>
      <c r="I2339" t="s">
        <v>227</v>
      </c>
      <c r="J2339">
        <v>-16</v>
      </c>
      <c r="K2339" t="s">
        <v>168</v>
      </c>
      <c r="M2339" t="s">
        <v>217</v>
      </c>
      <c r="N2339">
        <v>3560039</v>
      </c>
      <c r="O2339" t="s">
        <v>3028</v>
      </c>
      <c r="P2339" s="507">
        <v>44789</v>
      </c>
      <c r="Q2339" t="s">
        <v>187</v>
      </c>
      <c r="R2339" s="507">
        <v>42659</v>
      </c>
      <c r="T2339" t="s">
        <v>5765</v>
      </c>
      <c r="U2339">
        <v>1643</v>
      </c>
      <c r="X2339">
        <v>16</v>
      </c>
      <c r="Y2339" t="s">
        <v>259</v>
      </c>
      <c r="AB2339" s="507">
        <v>44013</v>
      </c>
      <c r="AC2339" t="s">
        <v>177</v>
      </c>
      <c r="AD2339" t="s">
        <v>11039</v>
      </c>
      <c r="AE2339">
        <v>95330</v>
      </c>
      <c r="AF2339" t="s">
        <v>13820</v>
      </c>
      <c r="AK2339" t="s">
        <v>6418</v>
      </c>
      <c r="AL2339">
        <v>0</v>
      </c>
      <c r="AM2339">
        <v>0</v>
      </c>
    </row>
    <row r="2340" spans="1:39" customFormat="1" ht="12.75">
      <c r="A2340">
        <v>7511455</v>
      </c>
      <c r="B2340" t="s">
        <v>1532</v>
      </c>
      <c r="C2340" t="s">
        <v>1533</v>
      </c>
      <c r="D2340">
        <v>7511455</v>
      </c>
      <c r="E2340" t="s">
        <v>166</v>
      </c>
      <c r="F2340" t="s">
        <v>166</v>
      </c>
      <c r="H2340" s="507">
        <v>25354</v>
      </c>
      <c r="I2340" t="s">
        <v>367</v>
      </c>
      <c r="J2340">
        <v>-60</v>
      </c>
      <c r="K2340" t="s">
        <v>168</v>
      </c>
      <c r="M2340" t="s">
        <v>263</v>
      </c>
      <c r="N2340">
        <v>8750120</v>
      </c>
      <c r="O2340" t="s">
        <v>287</v>
      </c>
      <c r="P2340" s="507">
        <v>44800</v>
      </c>
      <c r="Q2340" t="s">
        <v>187</v>
      </c>
      <c r="R2340" s="507">
        <v>37432</v>
      </c>
      <c r="S2340" s="507">
        <v>44445</v>
      </c>
      <c r="T2340" t="s">
        <v>7255</v>
      </c>
      <c r="U2340">
        <v>1850</v>
      </c>
      <c r="X2340">
        <v>18</v>
      </c>
      <c r="Y2340" t="s">
        <v>259</v>
      </c>
      <c r="AC2340" t="s">
        <v>177</v>
      </c>
      <c r="AD2340" t="s">
        <v>13193</v>
      </c>
      <c r="AE2340">
        <v>94240</v>
      </c>
      <c r="AF2340" t="s">
        <v>13821</v>
      </c>
      <c r="AG2340" t="s">
        <v>13822</v>
      </c>
      <c r="AJ2340">
        <v>781448889</v>
      </c>
      <c r="AK2340" t="s">
        <v>4350</v>
      </c>
      <c r="AL2340">
        <v>0</v>
      </c>
      <c r="AM2340">
        <v>0</v>
      </c>
    </row>
    <row r="2341" spans="1:39" customFormat="1" ht="12.75">
      <c r="A2341">
        <v>3544664</v>
      </c>
      <c r="B2341" t="s">
        <v>8910</v>
      </c>
      <c r="C2341" t="s">
        <v>8911</v>
      </c>
      <c r="D2341">
        <v>3544664</v>
      </c>
      <c r="E2341" t="s">
        <v>169</v>
      </c>
      <c r="H2341" s="507">
        <v>41162</v>
      </c>
      <c r="I2341" t="s">
        <v>245</v>
      </c>
      <c r="J2341">
        <v>-11</v>
      </c>
      <c r="K2341" t="s">
        <v>8</v>
      </c>
      <c r="M2341" t="s">
        <v>178</v>
      </c>
      <c r="N2341">
        <v>3350016</v>
      </c>
      <c r="O2341" t="s">
        <v>220</v>
      </c>
      <c r="P2341" s="507">
        <v>44811</v>
      </c>
      <c r="Q2341" t="s">
        <v>187</v>
      </c>
      <c r="R2341" s="507">
        <v>44811</v>
      </c>
      <c r="S2341" s="507">
        <v>44809</v>
      </c>
      <c r="T2341" t="s">
        <v>181</v>
      </c>
      <c r="U2341">
        <v>500</v>
      </c>
      <c r="X2341">
        <v>5</v>
      </c>
      <c r="Y2341" t="s">
        <v>259</v>
      </c>
      <c r="AC2341" t="s">
        <v>177</v>
      </c>
      <c r="AD2341" t="s">
        <v>10627</v>
      </c>
      <c r="AE2341">
        <v>35510</v>
      </c>
      <c r="AF2341" t="s">
        <v>13823</v>
      </c>
      <c r="AJ2341">
        <v>662638242</v>
      </c>
      <c r="AK2341" t="s">
        <v>8912</v>
      </c>
      <c r="AL2341">
        <v>0</v>
      </c>
      <c r="AM2341">
        <v>0</v>
      </c>
    </row>
    <row r="2342" spans="1:39" customFormat="1" ht="12.75">
      <c r="A2342">
        <v>9310469</v>
      </c>
      <c r="B2342" t="s">
        <v>1534</v>
      </c>
      <c r="C2342" t="s">
        <v>1535</v>
      </c>
      <c r="D2342">
        <v>9310469</v>
      </c>
      <c r="E2342" t="s">
        <v>166</v>
      </c>
      <c r="F2342" t="s">
        <v>166</v>
      </c>
      <c r="H2342" s="507">
        <v>30559</v>
      </c>
      <c r="I2342" t="s">
        <v>167</v>
      </c>
      <c r="J2342">
        <v>-40</v>
      </c>
      <c r="K2342" t="s">
        <v>168</v>
      </c>
      <c r="M2342" t="s">
        <v>170</v>
      </c>
      <c r="N2342">
        <v>8931011</v>
      </c>
      <c r="O2342" t="s">
        <v>664</v>
      </c>
      <c r="P2342" s="507">
        <v>44824</v>
      </c>
      <c r="Q2342" t="s">
        <v>187</v>
      </c>
      <c r="R2342" s="507">
        <v>37432</v>
      </c>
      <c r="S2342" s="507">
        <v>44082</v>
      </c>
      <c r="T2342" t="s">
        <v>7255</v>
      </c>
      <c r="U2342">
        <v>1730</v>
      </c>
      <c r="X2342">
        <v>17</v>
      </c>
      <c r="Y2342" t="s">
        <v>259</v>
      </c>
      <c r="AB2342" s="507">
        <v>44013</v>
      </c>
      <c r="AC2342" t="s">
        <v>177</v>
      </c>
      <c r="AD2342" t="s">
        <v>13824</v>
      </c>
      <c r="AE2342">
        <v>93150</v>
      </c>
      <c r="AF2342" t="s">
        <v>13825</v>
      </c>
      <c r="AJ2342">
        <v>634602504</v>
      </c>
      <c r="AK2342" t="s">
        <v>4351</v>
      </c>
      <c r="AL2342">
        <v>0</v>
      </c>
      <c r="AM2342">
        <v>0</v>
      </c>
    </row>
    <row r="2343" spans="1:39" customFormat="1" ht="12.75">
      <c r="A2343">
        <v>7216999</v>
      </c>
      <c r="B2343" t="s">
        <v>1537</v>
      </c>
      <c r="C2343" t="s">
        <v>1538</v>
      </c>
      <c r="D2343">
        <v>7216999</v>
      </c>
      <c r="E2343" t="s">
        <v>166</v>
      </c>
      <c r="F2343" t="s">
        <v>166</v>
      </c>
      <c r="H2343" s="507">
        <v>32233</v>
      </c>
      <c r="I2343" t="s">
        <v>167</v>
      </c>
      <c r="J2343">
        <v>-40</v>
      </c>
      <c r="K2343" t="s">
        <v>168</v>
      </c>
      <c r="M2343" t="s">
        <v>263</v>
      </c>
      <c r="N2343">
        <v>8750074</v>
      </c>
      <c r="O2343" t="s">
        <v>296</v>
      </c>
      <c r="P2343" s="507">
        <v>44816</v>
      </c>
      <c r="Q2343" t="s">
        <v>187</v>
      </c>
      <c r="R2343" s="507">
        <v>40850</v>
      </c>
      <c r="S2343" s="507">
        <v>44083</v>
      </c>
      <c r="T2343" t="s">
        <v>7255</v>
      </c>
      <c r="U2343">
        <v>2208</v>
      </c>
      <c r="V2343" t="s">
        <v>172</v>
      </c>
      <c r="W2343">
        <v>604</v>
      </c>
      <c r="X2343" t="s">
        <v>173</v>
      </c>
      <c r="Y2343" t="s">
        <v>259</v>
      </c>
      <c r="AB2343" s="507">
        <v>44743</v>
      </c>
      <c r="AC2343" t="s">
        <v>174</v>
      </c>
      <c r="AD2343" t="s">
        <v>11467</v>
      </c>
      <c r="AE2343">
        <v>78120</v>
      </c>
      <c r="AF2343" t="s">
        <v>13826</v>
      </c>
      <c r="AG2343" t="s">
        <v>13827</v>
      </c>
      <c r="AI2343">
        <v>637000673</v>
      </c>
      <c r="AJ2343">
        <v>637000673</v>
      </c>
      <c r="AK2343" t="s">
        <v>4352</v>
      </c>
      <c r="AL2343">
        <v>0</v>
      </c>
      <c r="AM2343">
        <v>0</v>
      </c>
    </row>
    <row r="2344" spans="1:39" customFormat="1" ht="12.75">
      <c r="A2344">
        <v>7718436</v>
      </c>
      <c r="B2344" t="s">
        <v>1539</v>
      </c>
      <c r="C2344" t="s">
        <v>400</v>
      </c>
      <c r="D2344">
        <v>7718436</v>
      </c>
      <c r="E2344" t="s">
        <v>166</v>
      </c>
      <c r="F2344" t="s">
        <v>166</v>
      </c>
      <c r="H2344" s="507">
        <v>35962</v>
      </c>
      <c r="I2344" t="s">
        <v>167</v>
      </c>
      <c r="J2344">
        <v>-40</v>
      </c>
      <c r="K2344" t="s">
        <v>168</v>
      </c>
      <c r="M2344" t="s">
        <v>206</v>
      </c>
      <c r="N2344">
        <v>8771170</v>
      </c>
      <c r="O2344" t="s">
        <v>415</v>
      </c>
      <c r="P2344" s="507">
        <v>44750</v>
      </c>
      <c r="Q2344" t="s">
        <v>187</v>
      </c>
      <c r="R2344" s="507">
        <v>38641</v>
      </c>
      <c r="S2344" s="507">
        <v>44816</v>
      </c>
      <c r="T2344" t="s">
        <v>181</v>
      </c>
      <c r="U2344">
        <v>2342</v>
      </c>
      <c r="V2344" t="s">
        <v>172</v>
      </c>
      <c r="W2344">
        <v>395</v>
      </c>
      <c r="X2344" t="s">
        <v>173</v>
      </c>
      <c r="Y2344" t="s">
        <v>259</v>
      </c>
      <c r="AC2344" t="s">
        <v>177</v>
      </c>
      <c r="AD2344" t="s">
        <v>9808</v>
      </c>
      <c r="AE2344">
        <v>77340</v>
      </c>
      <c r="AF2344" t="s">
        <v>13828</v>
      </c>
      <c r="AJ2344">
        <v>643890301</v>
      </c>
      <c r="AK2344" t="s">
        <v>4353</v>
      </c>
      <c r="AL2344">
        <v>0</v>
      </c>
      <c r="AM2344">
        <v>0</v>
      </c>
    </row>
    <row r="2345" spans="1:39" customFormat="1" ht="12.75">
      <c r="A2345">
        <v>9318212</v>
      </c>
      <c r="B2345" t="s">
        <v>1540</v>
      </c>
      <c r="C2345" t="s">
        <v>1541</v>
      </c>
      <c r="D2345">
        <v>9318212</v>
      </c>
      <c r="E2345" t="s">
        <v>166</v>
      </c>
      <c r="F2345" t="s">
        <v>166</v>
      </c>
      <c r="H2345" s="507">
        <v>38318</v>
      </c>
      <c r="I2345" t="s">
        <v>7238</v>
      </c>
      <c r="J2345">
        <v>-19</v>
      </c>
      <c r="K2345" t="s">
        <v>168</v>
      </c>
      <c r="M2345" t="s">
        <v>170</v>
      </c>
      <c r="N2345">
        <v>8930610</v>
      </c>
      <c r="O2345" t="s">
        <v>3790</v>
      </c>
      <c r="P2345" s="507">
        <v>44800</v>
      </c>
      <c r="Q2345" t="s">
        <v>187</v>
      </c>
      <c r="R2345" s="507">
        <v>41179</v>
      </c>
      <c r="T2345" t="s">
        <v>5765</v>
      </c>
      <c r="U2345">
        <v>2044</v>
      </c>
      <c r="V2345" t="s">
        <v>172</v>
      </c>
      <c r="W2345">
        <v>981</v>
      </c>
      <c r="X2345" t="s">
        <v>173</v>
      </c>
      <c r="Y2345" t="s">
        <v>259</v>
      </c>
      <c r="AC2345" t="s">
        <v>177</v>
      </c>
      <c r="AD2345" t="s">
        <v>9736</v>
      </c>
      <c r="AE2345">
        <v>93160</v>
      </c>
      <c r="AF2345" t="s">
        <v>13829</v>
      </c>
      <c r="AI2345">
        <v>951835616</v>
      </c>
      <c r="AJ2345">
        <v>781328705</v>
      </c>
      <c r="AK2345" t="s">
        <v>4354</v>
      </c>
      <c r="AL2345">
        <v>0</v>
      </c>
      <c r="AM2345">
        <v>0</v>
      </c>
    </row>
    <row r="2346" spans="1:39" customFormat="1" ht="12.75">
      <c r="A2346">
        <v>573551</v>
      </c>
      <c r="B2346" t="s">
        <v>1542</v>
      </c>
      <c r="C2346" t="s">
        <v>842</v>
      </c>
      <c r="D2346">
        <v>573551</v>
      </c>
      <c r="E2346" t="s">
        <v>166</v>
      </c>
      <c r="F2346" t="s">
        <v>166</v>
      </c>
      <c r="H2346" s="507">
        <v>28908</v>
      </c>
      <c r="I2346" t="s">
        <v>192</v>
      </c>
      <c r="J2346">
        <v>-50</v>
      </c>
      <c r="K2346" t="s">
        <v>168</v>
      </c>
      <c r="M2346" t="s">
        <v>203</v>
      </c>
      <c r="N2346">
        <v>8921190</v>
      </c>
      <c r="O2346" t="s">
        <v>204</v>
      </c>
      <c r="P2346" s="507">
        <v>44750</v>
      </c>
      <c r="Q2346" t="s">
        <v>187</v>
      </c>
      <c r="R2346" s="507">
        <v>37432</v>
      </c>
      <c r="S2346" s="507">
        <v>44089</v>
      </c>
      <c r="T2346" t="s">
        <v>7255</v>
      </c>
      <c r="U2346">
        <v>1680</v>
      </c>
      <c r="X2346">
        <v>16</v>
      </c>
      <c r="Y2346" t="s">
        <v>259</v>
      </c>
      <c r="AC2346" t="s">
        <v>177</v>
      </c>
      <c r="AD2346" t="s">
        <v>10596</v>
      </c>
      <c r="AE2346">
        <v>92120</v>
      </c>
      <c r="AF2346" t="s">
        <v>13830</v>
      </c>
      <c r="AI2346">
        <v>387738824</v>
      </c>
      <c r="AJ2346">
        <v>661487604</v>
      </c>
      <c r="AK2346" t="s">
        <v>4355</v>
      </c>
      <c r="AL2346">
        <v>0</v>
      </c>
      <c r="AM2346">
        <v>0</v>
      </c>
    </row>
    <row r="2347" spans="1:39" customFormat="1" ht="12.75">
      <c r="A2347">
        <v>9124087</v>
      </c>
      <c r="B2347" t="s">
        <v>3810</v>
      </c>
      <c r="C2347" t="s">
        <v>683</v>
      </c>
      <c r="D2347">
        <v>9124087</v>
      </c>
      <c r="E2347" t="s">
        <v>166</v>
      </c>
      <c r="F2347" t="s">
        <v>166</v>
      </c>
      <c r="H2347" s="507">
        <v>31722</v>
      </c>
      <c r="I2347" t="s">
        <v>167</v>
      </c>
      <c r="J2347">
        <v>-40</v>
      </c>
      <c r="K2347" t="s">
        <v>8</v>
      </c>
      <c r="M2347" t="s">
        <v>275</v>
      </c>
      <c r="N2347">
        <v>8910077</v>
      </c>
      <c r="O2347" t="s">
        <v>467</v>
      </c>
      <c r="P2347" s="507">
        <v>44833</v>
      </c>
      <c r="Q2347" t="s">
        <v>187</v>
      </c>
      <c r="R2347" s="507">
        <v>37432</v>
      </c>
      <c r="S2347" s="507">
        <v>44832</v>
      </c>
      <c r="T2347" t="s">
        <v>181</v>
      </c>
      <c r="U2347">
        <v>1219</v>
      </c>
      <c r="X2347">
        <v>12</v>
      </c>
      <c r="Y2347" t="s">
        <v>259</v>
      </c>
      <c r="AC2347" t="s">
        <v>177</v>
      </c>
      <c r="AD2347" t="s">
        <v>12121</v>
      </c>
      <c r="AE2347">
        <v>91350</v>
      </c>
      <c r="AF2347" t="s">
        <v>13831</v>
      </c>
      <c r="AJ2347">
        <v>661910656</v>
      </c>
      <c r="AK2347" t="s">
        <v>4356</v>
      </c>
      <c r="AL2347">
        <v>0</v>
      </c>
      <c r="AM2347">
        <v>0</v>
      </c>
    </row>
    <row r="2348" spans="1:39" customFormat="1" ht="12.75">
      <c r="A2348">
        <v>7524716</v>
      </c>
      <c r="B2348" t="s">
        <v>1543</v>
      </c>
      <c r="C2348" t="s">
        <v>3526</v>
      </c>
      <c r="D2348">
        <v>7524716</v>
      </c>
      <c r="E2348" t="s">
        <v>166</v>
      </c>
      <c r="F2348" t="s">
        <v>166</v>
      </c>
      <c r="H2348" s="507">
        <v>40597</v>
      </c>
      <c r="I2348" t="s">
        <v>267</v>
      </c>
      <c r="J2348">
        <v>-12</v>
      </c>
      <c r="K2348" t="s">
        <v>168</v>
      </c>
      <c r="M2348" t="s">
        <v>263</v>
      </c>
      <c r="N2348">
        <v>8750120</v>
      </c>
      <c r="O2348" t="s">
        <v>287</v>
      </c>
      <c r="P2348" s="507">
        <v>44794</v>
      </c>
      <c r="Q2348" t="s">
        <v>187</v>
      </c>
      <c r="R2348" s="507">
        <v>43364</v>
      </c>
      <c r="T2348" t="s">
        <v>5765</v>
      </c>
      <c r="U2348">
        <v>639</v>
      </c>
      <c r="X2348">
        <v>6</v>
      </c>
      <c r="Y2348" t="s">
        <v>259</v>
      </c>
      <c r="AC2348" t="s">
        <v>174</v>
      </c>
      <c r="AD2348" t="s">
        <v>9776</v>
      </c>
      <c r="AE2348">
        <v>75011</v>
      </c>
      <c r="AF2348" t="s">
        <v>13832</v>
      </c>
      <c r="AI2348">
        <v>642502891</v>
      </c>
      <c r="AJ2348">
        <v>685577785</v>
      </c>
      <c r="AK2348" t="s">
        <v>7759</v>
      </c>
      <c r="AL2348">
        <v>0</v>
      </c>
      <c r="AM2348">
        <v>0</v>
      </c>
    </row>
    <row r="2349" spans="1:39" customFormat="1" ht="12.75">
      <c r="A2349">
        <v>9258529</v>
      </c>
      <c r="B2349" t="s">
        <v>8913</v>
      </c>
      <c r="C2349" t="s">
        <v>253</v>
      </c>
      <c r="D2349">
        <v>9258529</v>
      </c>
      <c r="E2349" t="s">
        <v>169</v>
      </c>
      <c r="H2349" s="507">
        <v>41721</v>
      </c>
      <c r="I2349" t="s">
        <v>169</v>
      </c>
      <c r="J2349">
        <v>-9</v>
      </c>
      <c r="K2349" t="s">
        <v>8</v>
      </c>
      <c r="M2349" t="s">
        <v>203</v>
      </c>
      <c r="N2349">
        <v>8920312</v>
      </c>
      <c r="O2349" t="s">
        <v>288</v>
      </c>
      <c r="P2349" s="507">
        <v>44815</v>
      </c>
      <c r="Q2349" t="s">
        <v>187</v>
      </c>
      <c r="R2349" s="507">
        <v>44815</v>
      </c>
      <c r="T2349" t="s">
        <v>5765</v>
      </c>
      <c r="U2349">
        <v>500</v>
      </c>
      <c r="X2349">
        <v>5</v>
      </c>
      <c r="Y2349" t="s">
        <v>259</v>
      </c>
      <c r="AC2349" t="s">
        <v>177</v>
      </c>
      <c r="AD2349" t="s">
        <v>13833</v>
      </c>
      <c r="AE2349">
        <v>92200</v>
      </c>
      <c r="AF2349" t="s">
        <v>13834</v>
      </c>
      <c r="AK2349" t="s">
        <v>8914</v>
      </c>
      <c r="AL2349">
        <v>0</v>
      </c>
      <c r="AM2349">
        <v>0</v>
      </c>
    </row>
    <row r="2350" spans="1:39" customFormat="1" ht="12.75">
      <c r="A2350">
        <v>7891154</v>
      </c>
      <c r="B2350" t="s">
        <v>13835</v>
      </c>
      <c r="C2350" t="s">
        <v>13836</v>
      </c>
      <c r="D2350">
        <v>7891154</v>
      </c>
      <c r="E2350" t="s">
        <v>169</v>
      </c>
      <c r="H2350" s="507">
        <v>41780</v>
      </c>
      <c r="I2350" t="s">
        <v>169</v>
      </c>
      <c r="J2350">
        <v>-9</v>
      </c>
      <c r="K2350" t="s">
        <v>8</v>
      </c>
      <c r="M2350" t="s">
        <v>238</v>
      </c>
      <c r="N2350">
        <v>8780568</v>
      </c>
      <c r="O2350" t="s">
        <v>318</v>
      </c>
      <c r="P2350" s="507">
        <v>44852</v>
      </c>
      <c r="Q2350" t="s">
        <v>187</v>
      </c>
      <c r="R2350" s="507">
        <v>44852</v>
      </c>
      <c r="T2350" t="s">
        <v>5765</v>
      </c>
      <c r="U2350">
        <v>500</v>
      </c>
      <c r="X2350">
        <v>5</v>
      </c>
      <c r="Y2350" t="s">
        <v>259</v>
      </c>
      <c r="AC2350" t="s">
        <v>177</v>
      </c>
      <c r="AD2350" t="s">
        <v>13837</v>
      </c>
      <c r="AE2350">
        <v>78730</v>
      </c>
      <c r="AF2350" t="s">
        <v>13838</v>
      </c>
      <c r="AJ2350" t="s">
        <v>13839</v>
      </c>
      <c r="AK2350" t="s">
        <v>5871</v>
      </c>
      <c r="AL2350">
        <v>0</v>
      </c>
      <c r="AM2350">
        <v>0</v>
      </c>
    </row>
    <row r="2351" spans="1:39" customFormat="1" ht="12.75">
      <c r="A2351">
        <v>7891155</v>
      </c>
      <c r="B2351" t="s">
        <v>13835</v>
      </c>
      <c r="C2351" t="s">
        <v>7134</v>
      </c>
      <c r="D2351">
        <v>7891155</v>
      </c>
      <c r="E2351" t="s">
        <v>169</v>
      </c>
      <c r="H2351" s="507">
        <v>41780</v>
      </c>
      <c r="I2351" t="s">
        <v>169</v>
      </c>
      <c r="J2351">
        <v>-9</v>
      </c>
      <c r="K2351" t="s">
        <v>8</v>
      </c>
      <c r="M2351" t="s">
        <v>238</v>
      </c>
      <c r="N2351">
        <v>8780568</v>
      </c>
      <c r="O2351" t="s">
        <v>318</v>
      </c>
      <c r="P2351" s="507">
        <v>44852</v>
      </c>
      <c r="Q2351" t="s">
        <v>187</v>
      </c>
      <c r="R2351" s="507">
        <v>44852</v>
      </c>
      <c r="T2351" t="s">
        <v>5765</v>
      </c>
      <c r="U2351">
        <v>500</v>
      </c>
      <c r="X2351">
        <v>5</v>
      </c>
      <c r="Y2351" t="s">
        <v>259</v>
      </c>
      <c r="AC2351" t="s">
        <v>177</v>
      </c>
      <c r="AD2351" t="s">
        <v>13837</v>
      </c>
      <c r="AE2351">
        <v>78730</v>
      </c>
      <c r="AF2351" t="s">
        <v>13838</v>
      </c>
      <c r="AJ2351" t="s">
        <v>13840</v>
      </c>
      <c r="AK2351" t="s">
        <v>5871</v>
      </c>
      <c r="AL2351">
        <v>0</v>
      </c>
      <c r="AM2351">
        <v>0</v>
      </c>
    </row>
    <row r="2352" spans="1:39" customFormat="1" ht="12.75">
      <c r="A2352">
        <v>958872</v>
      </c>
      <c r="B2352" t="s">
        <v>1545</v>
      </c>
      <c r="C2352" t="s">
        <v>1546</v>
      </c>
      <c r="D2352">
        <v>958872</v>
      </c>
      <c r="E2352" t="s">
        <v>166</v>
      </c>
      <c r="F2352" t="s">
        <v>166</v>
      </c>
      <c r="H2352" s="507">
        <v>29866</v>
      </c>
      <c r="I2352" t="s">
        <v>192</v>
      </c>
      <c r="J2352">
        <v>-50</v>
      </c>
      <c r="K2352" t="s">
        <v>168</v>
      </c>
      <c r="M2352" t="s">
        <v>232</v>
      </c>
      <c r="N2352">
        <v>8951261</v>
      </c>
      <c r="O2352" t="s">
        <v>709</v>
      </c>
      <c r="P2352" s="507">
        <v>44755</v>
      </c>
      <c r="Q2352" t="s">
        <v>187</v>
      </c>
      <c r="R2352" s="507">
        <v>37432</v>
      </c>
      <c r="S2352" s="507">
        <v>44818</v>
      </c>
      <c r="T2352" t="s">
        <v>181</v>
      </c>
      <c r="U2352">
        <v>1680</v>
      </c>
      <c r="X2352">
        <v>16</v>
      </c>
      <c r="Y2352" t="s">
        <v>259</v>
      </c>
      <c r="AC2352" t="s">
        <v>177</v>
      </c>
      <c r="AD2352" t="s">
        <v>13841</v>
      </c>
      <c r="AE2352">
        <v>95270</v>
      </c>
      <c r="AF2352" t="s">
        <v>13842</v>
      </c>
      <c r="AJ2352">
        <v>626726127</v>
      </c>
      <c r="AK2352" t="s">
        <v>4357</v>
      </c>
      <c r="AL2352">
        <v>0</v>
      </c>
      <c r="AM2352">
        <v>0</v>
      </c>
    </row>
    <row r="2353" spans="1:39" customFormat="1" ht="12.75">
      <c r="A2353">
        <v>7524910</v>
      </c>
      <c r="B2353" t="s">
        <v>3618</v>
      </c>
      <c r="C2353" t="s">
        <v>747</v>
      </c>
      <c r="D2353">
        <v>7524910</v>
      </c>
      <c r="E2353" t="s">
        <v>166</v>
      </c>
      <c r="F2353" t="s">
        <v>166</v>
      </c>
      <c r="H2353" s="507">
        <v>33659</v>
      </c>
      <c r="I2353" t="s">
        <v>167</v>
      </c>
      <c r="J2353">
        <v>-40</v>
      </c>
      <c r="K2353" t="s">
        <v>8</v>
      </c>
      <c r="M2353" t="s">
        <v>263</v>
      </c>
      <c r="N2353">
        <v>8750074</v>
      </c>
      <c r="O2353" t="s">
        <v>296</v>
      </c>
      <c r="P2353" s="507">
        <v>44826</v>
      </c>
      <c r="Q2353" t="s">
        <v>187</v>
      </c>
      <c r="R2353" s="507">
        <v>43397</v>
      </c>
      <c r="S2353" s="507">
        <v>44826</v>
      </c>
      <c r="T2353" t="s">
        <v>181</v>
      </c>
      <c r="U2353">
        <v>1420</v>
      </c>
      <c r="X2353">
        <v>14</v>
      </c>
      <c r="Y2353" t="s">
        <v>259</v>
      </c>
      <c r="AB2353" s="507">
        <v>43397</v>
      </c>
      <c r="AC2353" t="s">
        <v>174</v>
      </c>
      <c r="AD2353" t="s">
        <v>10964</v>
      </c>
      <c r="AE2353">
        <v>92190</v>
      </c>
      <c r="AF2353" t="s">
        <v>13843</v>
      </c>
      <c r="AJ2353">
        <v>640995307</v>
      </c>
      <c r="AK2353" t="s">
        <v>4358</v>
      </c>
      <c r="AL2353">
        <v>0</v>
      </c>
      <c r="AM2353">
        <v>0</v>
      </c>
    </row>
    <row r="2354" spans="1:39" customFormat="1" ht="12.75">
      <c r="A2354">
        <v>9541239</v>
      </c>
      <c r="B2354" t="s">
        <v>13844</v>
      </c>
      <c r="C2354" t="s">
        <v>582</v>
      </c>
      <c r="D2354">
        <v>9541239</v>
      </c>
      <c r="E2354" t="s">
        <v>169</v>
      </c>
      <c r="H2354" s="507">
        <v>43302</v>
      </c>
      <c r="I2354" t="s">
        <v>169</v>
      </c>
      <c r="J2354">
        <v>-9</v>
      </c>
      <c r="K2354" t="s">
        <v>8</v>
      </c>
      <c r="M2354" t="s">
        <v>232</v>
      </c>
      <c r="N2354">
        <v>8950103</v>
      </c>
      <c r="O2354" t="s">
        <v>803</v>
      </c>
      <c r="P2354" s="507">
        <v>44832</v>
      </c>
      <c r="Q2354" t="s">
        <v>187</v>
      </c>
      <c r="R2354" s="507">
        <v>44832</v>
      </c>
      <c r="T2354" t="s">
        <v>5765</v>
      </c>
      <c r="U2354">
        <v>500</v>
      </c>
      <c r="X2354">
        <v>5</v>
      </c>
      <c r="Y2354" t="s">
        <v>259</v>
      </c>
      <c r="AC2354" t="s">
        <v>177</v>
      </c>
      <c r="AD2354" t="s">
        <v>12486</v>
      </c>
      <c r="AE2354">
        <v>95130</v>
      </c>
      <c r="AF2354" t="s">
        <v>13845</v>
      </c>
      <c r="AK2354" t="s">
        <v>13846</v>
      </c>
      <c r="AL2354">
        <v>0</v>
      </c>
      <c r="AM2354">
        <v>0</v>
      </c>
    </row>
    <row r="2355" spans="1:39" customFormat="1" ht="12.75">
      <c r="A2355">
        <v>923954</v>
      </c>
      <c r="B2355" t="s">
        <v>1547</v>
      </c>
      <c r="C2355" t="s">
        <v>715</v>
      </c>
      <c r="D2355">
        <v>923954</v>
      </c>
      <c r="E2355" t="s">
        <v>169</v>
      </c>
      <c r="F2355" t="s">
        <v>166</v>
      </c>
      <c r="H2355" s="507">
        <v>23543</v>
      </c>
      <c r="I2355" t="s">
        <v>367</v>
      </c>
      <c r="J2355">
        <v>-60</v>
      </c>
      <c r="K2355" t="s">
        <v>168</v>
      </c>
      <c r="M2355" t="s">
        <v>203</v>
      </c>
      <c r="N2355">
        <v>8921190</v>
      </c>
      <c r="O2355" t="s">
        <v>204</v>
      </c>
      <c r="P2355" s="507">
        <v>44805</v>
      </c>
      <c r="Q2355" t="s">
        <v>187</v>
      </c>
      <c r="R2355" s="507">
        <v>37432</v>
      </c>
      <c r="T2355" t="s">
        <v>5760</v>
      </c>
      <c r="U2355">
        <v>1665</v>
      </c>
      <c r="X2355">
        <v>16</v>
      </c>
      <c r="Y2355" t="s">
        <v>259</v>
      </c>
      <c r="AC2355" t="s">
        <v>177</v>
      </c>
      <c r="AD2355" t="s">
        <v>10294</v>
      </c>
      <c r="AE2355">
        <v>92140</v>
      </c>
      <c r="AF2355" t="s">
        <v>13847</v>
      </c>
      <c r="AI2355">
        <v>141467279</v>
      </c>
      <c r="AJ2355">
        <v>682384522</v>
      </c>
      <c r="AK2355" t="s">
        <v>7760</v>
      </c>
      <c r="AL2355">
        <v>0</v>
      </c>
      <c r="AM2355">
        <v>0</v>
      </c>
    </row>
    <row r="2356" spans="1:39" customFormat="1" ht="12.75">
      <c r="A2356">
        <v>9231547</v>
      </c>
      <c r="B2356" t="s">
        <v>1548</v>
      </c>
      <c r="C2356" t="s">
        <v>494</v>
      </c>
      <c r="D2356">
        <v>9231547</v>
      </c>
      <c r="E2356" t="s">
        <v>166</v>
      </c>
      <c r="F2356" t="s">
        <v>166</v>
      </c>
      <c r="H2356" s="507">
        <v>29565</v>
      </c>
      <c r="I2356" t="s">
        <v>192</v>
      </c>
      <c r="J2356">
        <v>-50</v>
      </c>
      <c r="K2356" t="s">
        <v>168</v>
      </c>
      <c r="M2356" t="s">
        <v>275</v>
      </c>
      <c r="N2356">
        <v>8911206</v>
      </c>
      <c r="O2356" t="s">
        <v>786</v>
      </c>
      <c r="P2356" s="507">
        <v>44818</v>
      </c>
      <c r="Q2356" t="s">
        <v>187</v>
      </c>
      <c r="R2356" s="507">
        <v>37883</v>
      </c>
      <c r="S2356" s="507">
        <v>44463</v>
      </c>
      <c r="T2356" t="s">
        <v>7255</v>
      </c>
      <c r="U2356">
        <v>1693</v>
      </c>
      <c r="X2356">
        <v>16</v>
      </c>
      <c r="Y2356" t="s">
        <v>259</v>
      </c>
      <c r="AC2356" t="s">
        <v>177</v>
      </c>
      <c r="AD2356" t="s">
        <v>13848</v>
      </c>
      <c r="AE2356">
        <v>91640</v>
      </c>
      <c r="AF2356" t="s">
        <v>13849</v>
      </c>
      <c r="AJ2356">
        <v>777309153</v>
      </c>
      <c r="AK2356" t="s">
        <v>4359</v>
      </c>
      <c r="AL2356">
        <v>0</v>
      </c>
      <c r="AM2356">
        <v>0</v>
      </c>
    </row>
    <row r="2357" spans="1:39" customFormat="1" ht="12.75">
      <c r="A2357">
        <v>9447592</v>
      </c>
      <c r="B2357" t="s">
        <v>1549</v>
      </c>
      <c r="C2357" t="s">
        <v>1550</v>
      </c>
      <c r="D2357">
        <v>9447592</v>
      </c>
      <c r="E2357" t="s">
        <v>166</v>
      </c>
      <c r="F2357" t="s">
        <v>166</v>
      </c>
      <c r="H2357" s="507">
        <v>39260</v>
      </c>
      <c r="I2357" t="s">
        <v>227</v>
      </c>
      <c r="J2357">
        <v>-16</v>
      </c>
      <c r="K2357" t="s">
        <v>8</v>
      </c>
      <c r="M2357" t="s">
        <v>246</v>
      </c>
      <c r="N2357">
        <v>8940976</v>
      </c>
      <c r="O2357" t="s">
        <v>3791</v>
      </c>
      <c r="P2357" s="507">
        <v>44817</v>
      </c>
      <c r="Q2357" t="s">
        <v>187</v>
      </c>
      <c r="R2357" s="507">
        <v>41392</v>
      </c>
      <c r="T2357" t="s">
        <v>5765</v>
      </c>
      <c r="U2357">
        <v>1019</v>
      </c>
      <c r="X2357">
        <v>10</v>
      </c>
      <c r="Y2357" t="s">
        <v>259</v>
      </c>
      <c r="AB2357" s="507">
        <v>43282</v>
      </c>
      <c r="AC2357" t="s">
        <v>177</v>
      </c>
      <c r="AD2357" t="s">
        <v>10869</v>
      </c>
      <c r="AE2357">
        <v>94550</v>
      </c>
      <c r="AF2357" t="s">
        <v>13850</v>
      </c>
      <c r="AK2357" t="s">
        <v>4360</v>
      </c>
      <c r="AL2357">
        <v>0</v>
      </c>
      <c r="AM2357">
        <v>0</v>
      </c>
    </row>
    <row r="2358" spans="1:39" customFormat="1" ht="12.75">
      <c r="A2358">
        <v>7890973</v>
      </c>
      <c r="B2358" t="s">
        <v>13851</v>
      </c>
      <c r="C2358" t="s">
        <v>1439</v>
      </c>
      <c r="D2358">
        <v>7890973</v>
      </c>
      <c r="E2358" t="s">
        <v>169</v>
      </c>
      <c r="H2358" s="507">
        <v>42693</v>
      </c>
      <c r="I2358" t="s">
        <v>169</v>
      </c>
      <c r="J2358">
        <v>-9</v>
      </c>
      <c r="K2358" t="s">
        <v>8</v>
      </c>
      <c r="M2358" t="s">
        <v>238</v>
      </c>
      <c r="N2358">
        <v>8780130</v>
      </c>
      <c r="O2358" t="s">
        <v>3560</v>
      </c>
      <c r="P2358" s="507">
        <v>44844</v>
      </c>
      <c r="Q2358" t="s">
        <v>187</v>
      </c>
      <c r="R2358" s="507">
        <v>44844</v>
      </c>
      <c r="S2358" s="507">
        <v>44828</v>
      </c>
      <c r="T2358" t="s">
        <v>181</v>
      </c>
      <c r="U2358">
        <v>500</v>
      </c>
      <c r="X2358">
        <v>5</v>
      </c>
      <c r="Y2358" t="s">
        <v>259</v>
      </c>
      <c r="AC2358" t="s">
        <v>177</v>
      </c>
      <c r="AD2358" t="s">
        <v>10763</v>
      </c>
      <c r="AE2358">
        <v>78600</v>
      </c>
      <c r="AF2358" t="s">
        <v>13852</v>
      </c>
      <c r="AK2358" t="s">
        <v>13853</v>
      </c>
      <c r="AL2358">
        <v>0</v>
      </c>
      <c r="AM2358">
        <v>0</v>
      </c>
    </row>
    <row r="2359" spans="1:39" customFormat="1" ht="12.75">
      <c r="A2359">
        <v>9530074</v>
      </c>
      <c r="B2359" t="s">
        <v>1551</v>
      </c>
      <c r="C2359" t="s">
        <v>371</v>
      </c>
      <c r="D2359">
        <v>9530074</v>
      </c>
      <c r="E2359" t="s">
        <v>166</v>
      </c>
      <c r="F2359" t="s">
        <v>166</v>
      </c>
      <c r="H2359" s="507">
        <v>27009</v>
      </c>
      <c r="I2359" t="s">
        <v>192</v>
      </c>
      <c r="J2359">
        <v>-50</v>
      </c>
      <c r="K2359" t="s">
        <v>168</v>
      </c>
      <c r="M2359" t="s">
        <v>232</v>
      </c>
      <c r="N2359">
        <v>8950481</v>
      </c>
      <c r="O2359" t="s">
        <v>457</v>
      </c>
      <c r="P2359" s="507">
        <v>44827</v>
      </c>
      <c r="Q2359" t="s">
        <v>187</v>
      </c>
      <c r="R2359" s="507">
        <v>40436</v>
      </c>
      <c r="S2359" s="507">
        <v>44090</v>
      </c>
      <c r="T2359" t="s">
        <v>7255</v>
      </c>
      <c r="U2359">
        <v>1706</v>
      </c>
      <c r="X2359">
        <v>17</v>
      </c>
      <c r="Y2359" t="s">
        <v>259</v>
      </c>
      <c r="AB2359" s="507">
        <v>43282</v>
      </c>
      <c r="AC2359" t="s">
        <v>177</v>
      </c>
      <c r="AD2359" t="s">
        <v>13854</v>
      </c>
      <c r="AE2359">
        <v>95400</v>
      </c>
      <c r="AF2359" t="s">
        <v>13855</v>
      </c>
      <c r="AI2359">
        <v>625252440</v>
      </c>
      <c r="AJ2359">
        <v>625252440</v>
      </c>
      <c r="AK2359" t="s">
        <v>4361</v>
      </c>
      <c r="AL2359">
        <v>0</v>
      </c>
      <c r="AM2359">
        <v>0</v>
      </c>
    </row>
    <row r="2360" spans="1:39" customFormat="1" ht="12.75">
      <c r="A2360">
        <v>9217429</v>
      </c>
      <c r="B2360" t="s">
        <v>1552</v>
      </c>
      <c r="C2360" t="s">
        <v>1553</v>
      </c>
      <c r="D2360">
        <v>9217429</v>
      </c>
      <c r="E2360" t="s">
        <v>166</v>
      </c>
      <c r="F2360" t="s">
        <v>166</v>
      </c>
      <c r="H2360" s="507">
        <v>20811</v>
      </c>
      <c r="I2360" t="s">
        <v>385</v>
      </c>
      <c r="J2360">
        <v>-70</v>
      </c>
      <c r="K2360" t="s">
        <v>8</v>
      </c>
      <c r="M2360" t="s">
        <v>203</v>
      </c>
      <c r="N2360">
        <v>8920025</v>
      </c>
      <c r="O2360" t="s">
        <v>213</v>
      </c>
      <c r="P2360" s="507">
        <v>44813</v>
      </c>
      <c r="Q2360" t="s">
        <v>187</v>
      </c>
      <c r="R2360" s="507">
        <v>37432</v>
      </c>
      <c r="S2360" s="507">
        <v>44399</v>
      </c>
      <c r="T2360" t="s">
        <v>7255</v>
      </c>
      <c r="U2360">
        <v>899</v>
      </c>
      <c r="X2360">
        <v>8</v>
      </c>
      <c r="Y2360" t="s">
        <v>259</v>
      </c>
      <c r="AC2360" t="s">
        <v>177</v>
      </c>
      <c r="AD2360" t="s">
        <v>10501</v>
      </c>
      <c r="AE2360">
        <v>92400</v>
      </c>
      <c r="AF2360" t="s">
        <v>13856</v>
      </c>
      <c r="AI2360">
        <v>147880419</v>
      </c>
      <c r="AJ2360">
        <v>668060369</v>
      </c>
      <c r="AK2360" t="s">
        <v>4362</v>
      </c>
      <c r="AL2360">
        <v>0</v>
      </c>
      <c r="AM2360">
        <v>0</v>
      </c>
    </row>
    <row r="2361" spans="1:39" customFormat="1" ht="12.75">
      <c r="A2361">
        <v>9247553</v>
      </c>
      <c r="B2361" t="s">
        <v>1554</v>
      </c>
      <c r="C2361" t="s">
        <v>1555</v>
      </c>
      <c r="D2361">
        <v>9247553</v>
      </c>
      <c r="E2361" t="s">
        <v>166</v>
      </c>
      <c r="F2361" t="s">
        <v>166</v>
      </c>
      <c r="H2361" s="507">
        <v>33905</v>
      </c>
      <c r="I2361" t="s">
        <v>167</v>
      </c>
      <c r="J2361">
        <v>-40</v>
      </c>
      <c r="K2361" t="s">
        <v>168</v>
      </c>
      <c r="M2361" t="s">
        <v>203</v>
      </c>
      <c r="N2361">
        <v>8921190</v>
      </c>
      <c r="O2361" t="s">
        <v>204</v>
      </c>
      <c r="P2361" s="507">
        <v>44817</v>
      </c>
      <c r="Q2361" t="s">
        <v>187</v>
      </c>
      <c r="R2361" s="507">
        <v>41926</v>
      </c>
      <c r="S2361" s="507">
        <v>44082</v>
      </c>
      <c r="T2361" t="s">
        <v>7255</v>
      </c>
      <c r="U2361">
        <v>2076</v>
      </c>
      <c r="V2361" t="s">
        <v>172</v>
      </c>
      <c r="W2361">
        <v>886</v>
      </c>
      <c r="X2361" t="s">
        <v>173</v>
      </c>
      <c r="Y2361" t="s">
        <v>259</v>
      </c>
      <c r="AB2361" s="507">
        <v>43647</v>
      </c>
      <c r="AC2361" t="s">
        <v>174</v>
      </c>
      <c r="AD2361" t="s">
        <v>11315</v>
      </c>
      <c r="AE2361">
        <v>75014</v>
      </c>
      <c r="AF2361" t="s">
        <v>13857</v>
      </c>
      <c r="AG2361" t="s">
        <v>13858</v>
      </c>
      <c r="AK2361" t="s">
        <v>4363</v>
      </c>
      <c r="AL2361">
        <v>0</v>
      </c>
      <c r="AM2361">
        <v>0</v>
      </c>
    </row>
    <row r="2362" spans="1:39" customFormat="1" ht="12.75">
      <c r="A2362">
        <v>9461562</v>
      </c>
      <c r="B2362" t="s">
        <v>7006</v>
      </c>
      <c r="C2362" t="s">
        <v>7007</v>
      </c>
      <c r="D2362">
        <v>9461562</v>
      </c>
      <c r="E2362" t="s">
        <v>166</v>
      </c>
      <c r="F2362" t="s">
        <v>166</v>
      </c>
      <c r="H2362" s="507">
        <v>35289</v>
      </c>
      <c r="I2362" t="s">
        <v>167</v>
      </c>
      <c r="J2362">
        <v>-40</v>
      </c>
      <c r="K2362" t="s">
        <v>8</v>
      </c>
      <c r="M2362" t="s">
        <v>246</v>
      </c>
      <c r="N2362">
        <v>8940073</v>
      </c>
      <c r="O2362" t="s">
        <v>258</v>
      </c>
      <c r="P2362" s="507">
        <v>44820</v>
      </c>
      <c r="Q2362" t="s">
        <v>187</v>
      </c>
      <c r="R2362" s="507">
        <v>44358</v>
      </c>
      <c r="S2362" s="507">
        <v>44451</v>
      </c>
      <c r="T2362" t="s">
        <v>7255</v>
      </c>
      <c r="U2362">
        <v>2207</v>
      </c>
      <c r="V2362" t="s">
        <v>172</v>
      </c>
      <c r="W2362">
        <v>54</v>
      </c>
      <c r="X2362" t="s">
        <v>173</v>
      </c>
      <c r="Y2362" t="s">
        <v>259</v>
      </c>
      <c r="AB2362" s="507">
        <v>44378</v>
      </c>
      <c r="AC2362" t="s">
        <v>337</v>
      </c>
      <c r="AD2362" t="s">
        <v>13859</v>
      </c>
      <c r="AE2362">
        <v>99122</v>
      </c>
      <c r="AF2362" t="s">
        <v>13860</v>
      </c>
      <c r="AH2362" t="s">
        <v>13861</v>
      </c>
      <c r="AK2362" t="s">
        <v>4340</v>
      </c>
      <c r="AL2362">
        <v>0</v>
      </c>
      <c r="AM2362">
        <v>0</v>
      </c>
    </row>
    <row r="2363" spans="1:39" customFormat="1" ht="12.75">
      <c r="A2363">
        <v>4115062</v>
      </c>
      <c r="B2363" t="s">
        <v>7761</v>
      </c>
      <c r="C2363" t="s">
        <v>5812</v>
      </c>
      <c r="D2363">
        <v>4115062</v>
      </c>
      <c r="E2363" t="s">
        <v>169</v>
      </c>
      <c r="F2363" t="s">
        <v>169</v>
      </c>
      <c r="H2363" s="507">
        <v>41167</v>
      </c>
      <c r="I2363" t="s">
        <v>245</v>
      </c>
      <c r="J2363">
        <v>-11</v>
      </c>
      <c r="K2363" t="s">
        <v>8</v>
      </c>
      <c r="M2363" t="s">
        <v>2783</v>
      </c>
      <c r="N2363">
        <v>4410080</v>
      </c>
      <c r="O2363" t="s">
        <v>2786</v>
      </c>
      <c r="P2363" s="507">
        <v>44825</v>
      </c>
      <c r="Q2363" t="s">
        <v>187</v>
      </c>
      <c r="R2363" s="507">
        <v>44474</v>
      </c>
      <c r="T2363" t="s">
        <v>5760</v>
      </c>
      <c r="U2363">
        <v>500</v>
      </c>
      <c r="X2363">
        <v>5</v>
      </c>
      <c r="Y2363" t="s">
        <v>259</v>
      </c>
      <c r="AC2363" t="s">
        <v>177</v>
      </c>
      <c r="AD2363" t="s">
        <v>10460</v>
      </c>
      <c r="AE2363">
        <v>41500</v>
      </c>
      <c r="AF2363" t="s">
        <v>13862</v>
      </c>
      <c r="AK2363" t="s">
        <v>5518</v>
      </c>
      <c r="AL2363">
        <v>0</v>
      </c>
      <c r="AM2363">
        <v>0</v>
      </c>
    </row>
    <row r="2364" spans="1:39" customFormat="1" ht="12.75">
      <c r="A2364">
        <v>9459267</v>
      </c>
      <c r="B2364" t="s">
        <v>3256</v>
      </c>
      <c r="C2364" t="s">
        <v>801</v>
      </c>
      <c r="D2364">
        <v>9459267</v>
      </c>
      <c r="E2364" t="s">
        <v>166</v>
      </c>
      <c r="F2364" t="s">
        <v>166</v>
      </c>
      <c r="H2364" s="507">
        <v>41528</v>
      </c>
      <c r="I2364" t="s">
        <v>251</v>
      </c>
      <c r="J2364">
        <v>-10</v>
      </c>
      <c r="K2364" t="s">
        <v>8</v>
      </c>
      <c r="M2364" t="s">
        <v>246</v>
      </c>
      <c r="N2364">
        <v>8940073</v>
      </c>
      <c r="O2364" t="s">
        <v>258</v>
      </c>
      <c r="P2364" s="507">
        <v>44748</v>
      </c>
      <c r="Q2364" t="s">
        <v>187</v>
      </c>
      <c r="R2364" s="507">
        <v>43381</v>
      </c>
      <c r="T2364" t="s">
        <v>5765</v>
      </c>
      <c r="U2364">
        <v>500</v>
      </c>
      <c r="X2364">
        <v>5</v>
      </c>
      <c r="Y2364" t="s">
        <v>259</v>
      </c>
      <c r="AC2364" t="s">
        <v>177</v>
      </c>
      <c r="AD2364" t="s">
        <v>11067</v>
      </c>
      <c r="AE2364">
        <v>94120</v>
      </c>
      <c r="AF2364" t="s">
        <v>13863</v>
      </c>
      <c r="AI2364">
        <v>623563697</v>
      </c>
      <c r="AJ2364">
        <v>618110216</v>
      </c>
      <c r="AK2364" t="s">
        <v>4364</v>
      </c>
      <c r="AL2364">
        <v>0</v>
      </c>
      <c r="AM2364">
        <v>0</v>
      </c>
    </row>
    <row r="2365" spans="1:39" customFormat="1" ht="12.75">
      <c r="A2365">
        <v>9461573</v>
      </c>
      <c r="B2365" t="s">
        <v>5999</v>
      </c>
      <c r="C2365" t="s">
        <v>6000</v>
      </c>
      <c r="D2365">
        <v>9461573</v>
      </c>
      <c r="E2365" t="s">
        <v>166</v>
      </c>
      <c r="F2365" t="s">
        <v>166</v>
      </c>
      <c r="H2365" s="507">
        <v>41572</v>
      </c>
      <c r="I2365" t="s">
        <v>251</v>
      </c>
      <c r="J2365">
        <v>-10</v>
      </c>
      <c r="K2365" t="s">
        <v>8</v>
      </c>
      <c r="M2365" t="s">
        <v>246</v>
      </c>
      <c r="N2365">
        <v>8940073</v>
      </c>
      <c r="O2365" t="s">
        <v>258</v>
      </c>
      <c r="P2365" s="507">
        <v>44748</v>
      </c>
      <c r="Q2365" t="s">
        <v>187</v>
      </c>
      <c r="R2365" s="507">
        <v>44391</v>
      </c>
      <c r="T2365" t="s">
        <v>5765</v>
      </c>
      <c r="U2365">
        <v>500</v>
      </c>
      <c r="X2365">
        <v>5</v>
      </c>
      <c r="Y2365" t="s">
        <v>259</v>
      </c>
      <c r="AC2365" t="s">
        <v>177</v>
      </c>
      <c r="AD2365" t="s">
        <v>13864</v>
      </c>
      <c r="AE2365">
        <v>94120</v>
      </c>
      <c r="AF2365" t="s">
        <v>13865</v>
      </c>
      <c r="AI2365">
        <v>607842711</v>
      </c>
      <c r="AJ2365">
        <v>658487692</v>
      </c>
      <c r="AK2365" t="s">
        <v>6001</v>
      </c>
      <c r="AL2365">
        <v>0</v>
      </c>
      <c r="AM2365">
        <v>0</v>
      </c>
    </row>
    <row r="2366" spans="1:39" customFormat="1" ht="12.75">
      <c r="A2366">
        <v>577400</v>
      </c>
      <c r="B2366" t="s">
        <v>1557</v>
      </c>
      <c r="C2366" t="s">
        <v>773</v>
      </c>
      <c r="D2366">
        <v>577400</v>
      </c>
      <c r="E2366" t="s">
        <v>166</v>
      </c>
      <c r="F2366" t="s">
        <v>166</v>
      </c>
      <c r="H2366" s="507">
        <v>31861</v>
      </c>
      <c r="I2366" t="s">
        <v>167</v>
      </c>
      <c r="J2366">
        <v>-40</v>
      </c>
      <c r="K2366" t="s">
        <v>8</v>
      </c>
      <c r="M2366" t="s">
        <v>203</v>
      </c>
      <c r="N2366">
        <v>8921190</v>
      </c>
      <c r="O2366" t="s">
        <v>204</v>
      </c>
      <c r="P2366" s="507">
        <v>44826</v>
      </c>
      <c r="Q2366" t="s">
        <v>187</v>
      </c>
      <c r="R2366" s="507">
        <v>37432</v>
      </c>
      <c r="S2366" s="507">
        <v>44834</v>
      </c>
      <c r="T2366" t="s">
        <v>181</v>
      </c>
      <c r="U2366">
        <v>1736</v>
      </c>
      <c r="V2366" t="s">
        <v>172</v>
      </c>
      <c r="W2366">
        <v>182</v>
      </c>
      <c r="X2366" t="s">
        <v>173</v>
      </c>
      <c r="Y2366" t="s">
        <v>259</v>
      </c>
      <c r="AC2366" t="s">
        <v>177</v>
      </c>
      <c r="AD2366" t="s">
        <v>10294</v>
      </c>
      <c r="AE2366">
        <v>92140</v>
      </c>
      <c r="AF2366" t="s">
        <v>13866</v>
      </c>
      <c r="AJ2366">
        <v>644189437</v>
      </c>
      <c r="AK2366" t="s">
        <v>4365</v>
      </c>
      <c r="AL2366">
        <v>0</v>
      </c>
      <c r="AM2366">
        <v>0</v>
      </c>
    </row>
    <row r="2367" spans="1:39" customFormat="1" ht="12.75">
      <c r="A2367">
        <v>4454870</v>
      </c>
      <c r="B2367" t="s">
        <v>6419</v>
      </c>
      <c r="C2367" t="s">
        <v>1435</v>
      </c>
      <c r="D2367">
        <v>4454870</v>
      </c>
      <c r="E2367" t="s">
        <v>166</v>
      </c>
      <c r="F2367" t="s">
        <v>166</v>
      </c>
      <c r="H2367" s="507">
        <v>38545</v>
      </c>
      <c r="I2367" t="s">
        <v>186</v>
      </c>
      <c r="J2367">
        <v>-18</v>
      </c>
      <c r="K2367" t="s">
        <v>168</v>
      </c>
      <c r="M2367" t="s">
        <v>228</v>
      </c>
      <c r="N2367">
        <v>12440141</v>
      </c>
      <c r="O2367" t="s">
        <v>3861</v>
      </c>
      <c r="P2367" s="507">
        <v>44812</v>
      </c>
      <c r="Q2367" t="s">
        <v>187</v>
      </c>
      <c r="R2367" s="507">
        <v>42644</v>
      </c>
      <c r="T2367" t="s">
        <v>5765</v>
      </c>
      <c r="U2367">
        <v>1589</v>
      </c>
      <c r="X2367">
        <v>15</v>
      </c>
      <c r="Y2367" t="s">
        <v>259</v>
      </c>
      <c r="AC2367" t="s">
        <v>177</v>
      </c>
      <c r="AD2367" t="s">
        <v>10542</v>
      </c>
      <c r="AE2367">
        <v>44700</v>
      </c>
      <c r="AF2367" t="s">
        <v>13867</v>
      </c>
      <c r="AI2367">
        <v>674579972</v>
      </c>
      <c r="AJ2367">
        <v>663314881</v>
      </c>
      <c r="AK2367" t="s">
        <v>6420</v>
      </c>
      <c r="AL2367">
        <v>0</v>
      </c>
      <c r="AM2367">
        <v>0</v>
      </c>
    </row>
    <row r="2368" spans="1:39" customFormat="1" ht="12.75">
      <c r="A2368">
        <v>757598</v>
      </c>
      <c r="B2368" t="s">
        <v>1558</v>
      </c>
      <c r="C2368" t="s">
        <v>1284</v>
      </c>
      <c r="D2368">
        <v>757598</v>
      </c>
      <c r="E2368" t="s">
        <v>166</v>
      </c>
      <c r="F2368" t="s">
        <v>166</v>
      </c>
      <c r="H2368" s="507">
        <v>24360</v>
      </c>
      <c r="I2368" t="s">
        <v>367</v>
      </c>
      <c r="J2368">
        <v>-60</v>
      </c>
      <c r="K2368" t="s">
        <v>168</v>
      </c>
      <c r="M2368" t="s">
        <v>263</v>
      </c>
      <c r="N2368">
        <v>8750074</v>
      </c>
      <c r="O2368" t="s">
        <v>296</v>
      </c>
      <c r="P2368" s="507">
        <v>44825</v>
      </c>
      <c r="Q2368" t="s">
        <v>187</v>
      </c>
      <c r="R2368" s="507">
        <v>37432</v>
      </c>
      <c r="S2368" s="507">
        <v>44812</v>
      </c>
      <c r="T2368" t="s">
        <v>181</v>
      </c>
      <c r="U2368">
        <v>1745</v>
      </c>
      <c r="X2368">
        <v>17</v>
      </c>
      <c r="Y2368" t="s">
        <v>259</v>
      </c>
      <c r="AC2368" t="s">
        <v>177</v>
      </c>
      <c r="AD2368" t="s">
        <v>10184</v>
      </c>
      <c r="AE2368">
        <v>94200</v>
      </c>
      <c r="AF2368" t="s">
        <v>13868</v>
      </c>
      <c r="AI2368">
        <v>622504762</v>
      </c>
      <c r="AJ2368">
        <v>622504762</v>
      </c>
      <c r="AK2368" t="s">
        <v>4366</v>
      </c>
      <c r="AL2368">
        <v>0</v>
      </c>
      <c r="AM2368">
        <v>0</v>
      </c>
    </row>
    <row r="2369" spans="1:39" customFormat="1" ht="12.75">
      <c r="A2369">
        <v>2980</v>
      </c>
      <c r="B2369" t="s">
        <v>3179</v>
      </c>
      <c r="C2369" t="s">
        <v>736</v>
      </c>
      <c r="D2369">
        <v>2980</v>
      </c>
      <c r="E2369" t="s">
        <v>166</v>
      </c>
      <c r="F2369" t="s">
        <v>166</v>
      </c>
      <c r="H2369" s="507">
        <v>25847</v>
      </c>
      <c r="I2369" t="s">
        <v>367</v>
      </c>
      <c r="J2369">
        <v>-60</v>
      </c>
      <c r="K2369" t="s">
        <v>168</v>
      </c>
      <c r="M2369" t="s">
        <v>3025</v>
      </c>
      <c r="N2369">
        <v>3290291</v>
      </c>
      <c r="O2369" t="s">
        <v>11371</v>
      </c>
      <c r="P2369" s="507">
        <v>44749</v>
      </c>
      <c r="Q2369" t="s">
        <v>187</v>
      </c>
      <c r="R2369" s="507">
        <v>37432</v>
      </c>
      <c r="S2369" s="507">
        <v>44585</v>
      </c>
      <c r="T2369" t="s">
        <v>181</v>
      </c>
      <c r="U2369">
        <v>1644</v>
      </c>
      <c r="X2369">
        <v>16</v>
      </c>
      <c r="Y2369" t="s">
        <v>259</v>
      </c>
      <c r="AB2369" s="507">
        <v>44027</v>
      </c>
      <c r="AC2369" t="s">
        <v>177</v>
      </c>
      <c r="AD2369" t="s">
        <v>13869</v>
      </c>
      <c r="AE2369">
        <v>29550</v>
      </c>
      <c r="AF2369" t="s">
        <v>13870</v>
      </c>
      <c r="AI2369">
        <v>298925362</v>
      </c>
      <c r="AJ2369">
        <v>631633934</v>
      </c>
      <c r="AK2369" t="s">
        <v>5374</v>
      </c>
      <c r="AL2369">
        <v>0</v>
      </c>
      <c r="AM2369">
        <v>0</v>
      </c>
    </row>
    <row r="2370" spans="1:39" customFormat="1" ht="12.75">
      <c r="A2370">
        <v>3734354</v>
      </c>
      <c r="B2370" t="s">
        <v>13871</v>
      </c>
      <c r="C2370" t="s">
        <v>13872</v>
      </c>
      <c r="D2370">
        <v>3734354</v>
      </c>
      <c r="E2370" t="s">
        <v>169</v>
      </c>
      <c r="H2370" s="507">
        <v>41586</v>
      </c>
      <c r="I2370" t="s">
        <v>251</v>
      </c>
      <c r="J2370">
        <v>-10</v>
      </c>
      <c r="K2370" t="s">
        <v>8</v>
      </c>
      <c r="M2370" t="s">
        <v>175</v>
      </c>
      <c r="N2370">
        <v>4370269</v>
      </c>
      <c r="O2370" t="s">
        <v>3271</v>
      </c>
      <c r="P2370" s="507">
        <v>44832</v>
      </c>
      <c r="Q2370" t="s">
        <v>187</v>
      </c>
      <c r="R2370" s="507">
        <v>44832</v>
      </c>
      <c r="T2370" t="s">
        <v>5765</v>
      </c>
      <c r="U2370">
        <v>500</v>
      </c>
      <c r="X2370">
        <v>5</v>
      </c>
      <c r="Y2370" t="s">
        <v>259</v>
      </c>
      <c r="AC2370" t="s">
        <v>177</v>
      </c>
      <c r="AD2370" t="s">
        <v>10835</v>
      </c>
      <c r="AE2370">
        <v>37550</v>
      </c>
      <c r="AF2370" t="s">
        <v>13873</v>
      </c>
      <c r="AJ2370">
        <v>698012756</v>
      </c>
      <c r="AK2370" t="s">
        <v>13874</v>
      </c>
      <c r="AL2370">
        <v>0</v>
      </c>
      <c r="AM2370">
        <v>0</v>
      </c>
    </row>
    <row r="2371" spans="1:39" customFormat="1" ht="12.75">
      <c r="A2371">
        <v>453083</v>
      </c>
      <c r="B2371" t="s">
        <v>2935</v>
      </c>
      <c r="C2371" t="s">
        <v>2759</v>
      </c>
      <c r="D2371">
        <v>453083</v>
      </c>
      <c r="E2371" t="s">
        <v>166</v>
      </c>
      <c r="F2371" t="s">
        <v>166</v>
      </c>
      <c r="H2371" s="507">
        <v>26890</v>
      </c>
      <c r="I2371" t="s">
        <v>192</v>
      </c>
      <c r="J2371">
        <v>-50</v>
      </c>
      <c r="K2371" t="s">
        <v>8</v>
      </c>
      <c r="M2371" t="s">
        <v>2764</v>
      </c>
      <c r="N2371">
        <v>4450026</v>
      </c>
      <c r="O2371" t="s">
        <v>2766</v>
      </c>
      <c r="P2371" s="507">
        <v>44748</v>
      </c>
      <c r="Q2371" t="s">
        <v>187</v>
      </c>
      <c r="R2371" s="507">
        <v>37432</v>
      </c>
      <c r="S2371" s="507">
        <v>44020</v>
      </c>
      <c r="T2371" t="s">
        <v>7255</v>
      </c>
      <c r="U2371">
        <v>923</v>
      </c>
      <c r="X2371">
        <v>9</v>
      </c>
      <c r="Y2371" t="s">
        <v>259</v>
      </c>
      <c r="AC2371" t="s">
        <v>177</v>
      </c>
      <c r="AD2371" t="s">
        <v>13875</v>
      </c>
      <c r="AE2371">
        <v>45100</v>
      </c>
      <c r="AF2371" t="s">
        <v>13876</v>
      </c>
      <c r="AI2371">
        <v>238216438</v>
      </c>
      <c r="AJ2371">
        <v>658822374</v>
      </c>
      <c r="AK2371" t="s">
        <v>5599</v>
      </c>
      <c r="AL2371">
        <v>0</v>
      </c>
      <c r="AM2371">
        <v>0</v>
      </c>
    </row>
    <row r="2372" spans="1:39" customFormat="1" ht="12.75">
      <c r="A2372">
        <v>4522521</v>
      </c>
      <c r="B2372" t="s">
        <v>2935</v>
      </c>
      <c r="C2372" t="s">
        <v>400</v>
      </c>
      <c r="D2372">
        <v>4522521</v>
      </c>
      <c r="E2372" t="s">
        <v>166</v>
      </c>
      <c r="F2372" t="s">
        <v>166</v>
      </c>
      <c r="H2372" s="507">
        <v>39620</v>
      </c>
      <c r="I2372" t="s">
        <v>200</v>
      </c>
      <c r="J2372">
        <v>-15</v>
      </c>
      <c r="K2372" t="s">
        <v>168</v>
      </c>
      <c r="M2372" t="s">
        <v>2764</v>
      </c>
      <c r="N2372">
        <v>4450026</v>
      </c>
      <c r="O2372" t="s">
        <v>2766</v>
      </c>
      <c r="P2372" s="507">
        <v>44811</v>
      </c>
      <c r="Q2372" t="s">
        <v>187</v>
      </c>
      <c r="R2372" s="507">
        <v>40804</v>
      </c>
      <c r="T2372" t="s">
        <v>5765</v>
      </c>
      <c r="U2372">
        <v>1092</v>
      </c>
      <c r="X2372">
        <v>10</v>
      </c>
      <c r="Y2372" t="s">
        <v>259</v>
      </c>
      <c r="AC2372" t="s">
        <v>177</v>
      </c>
      <c r="AD2372" t="s">
        <v>13877</v>
      </c>
      <c r="AE2372">
        <v>45800</v>
      </c>
      <c r="AF2372" t="s">
        <v>13878</v>
      </c>
      <c r="AK2372" t="s">
        <v>5600</v>
      </c>
      <c r="AL2372">
        <v>0</v>
      </c>
      <c r="AM2372">
        <v>0</v>
      </c>
    </row>
    <row r="2373" spans="1:39" customFormat="1" ht="12.75">
      <c r="A2373">
        <v>9522884</v>
      </c>
      <c r="B2373" t="s">
        <v>1559</v>
      </c>
      <c r="C2373" t="s">
        <v>1485</v>
      </c>
      <c r="D2373">
        <v>9522884</v>
      </c>
      <c r="E2373" t="s">
        <v>169</v>
      </c>
      <c r="F2373" t="s">
        <v>166</v>
      </c>
      <c r="H2373" s="507">
        <v>33142</v>
      </c>
      <c r="I2373" t="s">
        <v>167</v>
      </c>
      <c r="J2373">
        <v>-40</v>
      </c>
      <c r="K2373" t="s">
        <v>8</v>
      </c>
      <c r="M2373" t="s">
        <v>232</v>
      </c>
      <c r="N2373">
        <v>8951411</v>
      </c>
      <c r="O2373" t="s">
        <v>282</v>
      </c>
      <c r="P2373" s="507">
        <v>44753</v>
      </c>
      <c r="Q2373" t="s">
        <v>187</v>
      </c>
      <c r="R2373" s="507">
        <v>37886</v>
      </c>
      <c r="S2373" s="507">
        <v>44074</v>
      </c>
      <c r="T2373" t="s">
        <v>7255</v>
      </c>
      <c r="U2373">
        <v>1366</v>
      </c>
      <c r="X2373">
        <v>13</v>
      </c>
      <c r="Y2373" t="s">
        <v>259</v>
      </c>
      <c r="AC2373" t="s">
        <v>177</v>
      </c>
      <c r="AD2373" t="s">
        <v>13879</v>
      </c>
      <c r="AE2373">
        <v>95130</v>
      </c>
      <c r="AF2373" t="s">
        <v>13880</v>
      </c>
      <c r="AJ2373">
        <v>781148419</v>
      </c>
      <c r="AK2373" t="s">
        <v>4367</v>
      </c>
      <c r="AL2373">
        <v>0</v>
      </c>
      <c r="AM2373">
        <v>0</v>
      </c>
    </row>
    <row r="2374" spans="1:39" customFormat="1" ht="12.75">
      <c r="A2374">
        <v>9113673</v>
      </c>
      <c r="B2374" t="s">
        <v>2564</v>
      </c>
      <c r="C2374" t="s">
        <v>996</v>
      </c>
      <c r="D2374">
        <v>9113673</v>
      </c>
      <c r="E2374" t="s">
        <v>166</v>
      </c>
      <c r="F2374" t="s">
        <v>166</v>
      </c>
      <c r="H2374" s="507">
        <v>33030</v>
      </c>
      <c r="I2374" t="s">
        <v>167</v>
      </c>
      <c r="J2374">
        <v>-40</v>
      </c>
      <c r="K2374" t="s">
        <v>168</v>
      </c>
      <c r="M2374" t="s">
        <v>228</v>
      </c>
      <c r="N2374">
        <v>12440084</v>
      </c>
      <c r="O2374" t="s">
        <v>2217</v>
      </c>
      <c r="P2374" s="507">
        <v>44778</v>
      </c>
      <c r="Q2374" t="s">
        <v>187</v>
      </c>
      <c r="R2374" s="507">
        <v>37432</v>
      </c>
      <c r="S2374" s="507">
        <v>44446</v>
      </c>
      <c r="T2374" t="s">
        <v>7255</v>
      </c>
      <c r="U2374">
        <v>2012</v>
      </c>
      <c r="X2374">
        <v>20</v>
      </c>
      <c r="Y2374" t="s">
        <v>5788</v>
      </c>
      <c r="Z2374">
        <v>12440275</v>
      </c>
      <c r="AA2374" t="s">
        <v>13881</v>
      </c>
      <c r="AC2374" t="s">
        <v>177</v>
      </c>
      <c r="AD2374" t="s">
        <v>13386</v>
      </c>
      <c r="AE2374">
        <v>44980</v>
      </c>
      <c r="AF2374" t="s">
        <v>13882</v>
      </c>
      <c r="AJ2374">
        <v>607701818</v>
      </c>
      <c r="AK2374" t="s">
        <v>5004</v>
      </c>
      <c r="AL2374">
        <v>0</v>
      </c>
      <c r="AM2374">
        <v>0</v>
      </c>
    </row>
    <row r="2375" spans="1:39" customFormat="1" ht="12.75">
      <c r="A2375">
        <v>2942314</v>
      </c>
      <c r="B2375" t="s">
        <v>8915</v>
      </c>
      <c r="C2375" t="s">
        <v>835</v>
      </c>
      <c r="D2375">
        <v>2942314</v>
      </c>
      <c r="E2375" t="s">
        <v>166</v>
      </c>
      <c r="H2375" s="507">
        <v>36957</v>
      </c>
      <c r="I2375" t="s">
        <v>167</v>
      </c>
      <c r="J2375">
        <v>-40</v>
      </c>
      <c r="K2375" t="s">
        <v>8</v>
      </c>
      <c r="M2375" t="s">
        <v>3025</v>
      </c>
      <c r="N2375">
        <v>3290223</v>
      </c>
      <c r="O2375" t="s">
        <v>3038</v>
      </c>
      <c r="P2375" s="507">
        <v>44818</v>
      </c>
      <c r="Q2375" t="s">
        <v>187</v>
      </c>
      <c r="R2375" s="507">
        <v>44733</v>
      </c>
      <c r="S2375" s="507">
        <v>44680</v>
      </c>
      <c r="T2375" t="s">
        <v>181</v>
      </c>
      <c r="U2375">
        <v>2118</v>
      </c>
      <c r="V2375" t="s">
        <v>172</v>
      </c>
      <c r="W2375">
        <v>64</v>
      </c>
      <c r="X2375" t="s">
        <v>173</v>
      </c>
      <c r="Y2375" t="s">
        <v>259</v>
      </c>
      <c r="AB2375" s="507">
        <v>44743</v>
      </c>
      <c r="AC2375" t="s">
        <v>337</v>
      </c>
      <c r="AD2375" t="s">
        <v>10680</v>
      </c>
      <c r="AE2375">
        <v>29000</v>
      </c>
      <c r="AF2375" t="s">
        <v>13883</v>
      </c>
      <c r="AK2375" t="s">
        <v>8916</v>
      </c>
      <c r="AL2375">
        <v>0</v>
      </c>
      <c r="AM2375">
        <v>0</v>
      </c>
    </row>
    <row r="2376" spans="1:39" customFormat="1" ht="12.75">
      <c r="A2376">
        <v>9453410</v>
      </c>
      <c r="B2376" t="s">
        <v>1560</v>
      </c>
      <c r="C2376" t="s">
        <v>465</v>
      </c>
      <c r="D2376">
        <v>9453410</v>
      </c>
      <c r="E2376" t="s">
        <v>166</v>
      </c>
      <c r="F2376" t="s">
        <v>166</v>
      </c>
      <c r="H2376" s="507">
        <v>39663</v>
      </c>
      <c r="I2376" t="s">
        <v>200</v>
      </c>
      <c r="J2376">
        <v>-15</v>
      </c>
      <c r="K2376" t="s">
        <v>8</v>
      </c>
      <c r="M2376" t="s">
        <v>246</v>
      </c>
      <c r="N2376">
        <v>8940073</v>
      </c>
      <c r="O2376" t="s">
        <v>258</v>
      </c>
      <c r="P2376" s="507">
        <v>44748</v>
      </c>
      <c r="Q2376" t="s">
        <v>187</v>
      </c>
      <c r="R2376" s="507">
        <v>42379</v>
      </c>
      <c r="T2376" t="s">
        <v>5765</v>
      </c>
      <c r="U2376">
        <v>1211</v>
      </c>
      <c r="X2376">
        <v>12</v>
      </c>
      <c r="Y2376" t="s">
        <v>259</v>
      </c>
      <c r="AC2376" t="s">
        <v>177</v>
      </c>
      <c r="AD2376" t="s">
        <v>11067</v>
      </c>
      <c r="AE2376">
        <v>94120</v>
      </c>
      <c r="AF2376" t="s">
        <v>13884</v>
      </c>
      <c r="AI2376" t="s">
        <v>7763</v>
      </c>
      <c r="AJ2376">
        <v>687554077</v>
      </c>
      <c r="AK2376" t="s">
        <v>4368</v>
      </c>
      <c r="AL2376">
        <v>0</v>
      </c>
      <c r="AM2376">
        <v>0</v>
      </c>
    </row>
    <row r="2377" spans="1:39" customFormat="1" ht="12.75">
      <c r="A2377">
        <v>2816302</v>
      </c>
      <c r="B2377" t="s">
        <v>7764</v>
      </c>
      <c r="C2377" t="s">
        <v>447</v>
      </c>
      <c r="D2377">
        <v>2816302</v>
      </c>
      <c r="E2377" t="s">
        <v>166</v>
      </c>
      <c r="F2377" t="s">
        <v>166</v>
      </c>
      <c r="H2377" s="507">
        <v>41165</v>
      </c>
      <c r="I2377" t="s">
        <v>245</v>
      </c>
      <c r="J2377">
        <v>-11</v>
      </c>
      <c r="K2377" t="s">
        <v>168</v>
      </c>
      <c r="M2377" t="s">
        <v>231</v>
      </c>
      <c r="N2377">
        <v>4280004</v>
      </c>
      <c r="O2377" t="s">
        <v>3555</v>
      </c>
      <c r="P2377" s="507">
        <v>44832</v>
      </c>
      <c r="Q2377" t="s">
        <v>187</v>
      </c>
      <c r="R2377" s="507">
        <v>44658</v>
      </c>
      <c r="T2377" t="s">
        <v>5765</v>
      </c>
      <c r="U2377">
        <v>504</v>
      </c>
      <c r="X2377">
        <v>5</v>
      </c>
      <c r="Y2377" t="s">
        <v>259</v>
      </c>
      <c r="AC2377" t="s">
        <v>177</v>
      </c>
      <c r="AD2377" t="s">
        <v>10272</v>
      </c>
      <c r="AE2377">
        <v>28000</v>
      </c>
      <c r="AF2377" t="s">
        <v>13885</v>
      </c>
      <c r="AK2377" t="s">
        <v>7765</v>
      </c>
      <c r="AL2377">
        <v>0</v>
      </c>
      <c r="AM2377">
        <v>0</v>
      </c>
    </row>
    <row r="2378" spans="1:39" customFormat="1" ht="12.75">
      <c r="A2378">
        <v>4529239</v>
      </c>
      <c r="B2378" t="s">
        <v>1562</v>
      </c>
      <c r="C2378" t="s">
        <v>670</v>
      </c>
      <c r="D2378">
        <v>4529239</v>
      </c>
      <c r="E2378" t="s">
        <v>166</v>
      </c>
      <c r="F2378" t="s">
        <v>166</v>
      </c>
      <c r="H2378" s="507">
        <v>40783</v>
      </c>
      <c r="I2378" t="s">
        <v>267</v>
      </c>
      <c r="J2378">
        <v>-12</v>
      </c>
      <c r="K2378" t="s">
        <v>168</v>
      </c>
      <c r="M2378" t="s">
        <v>2764</v>
      </c>
      <c r="N2378">
        <v>4450757</v>
      </c>
      <c r="O2378" t="s">
        <v>6546</v>
      </c>
      <c r="P2378" s="507">
        <v>44820</v>
      </c>
      <c r="Q2378" t="s">
        <v>187</v>
      </c>
      <c r="R2378" s="507">
        <v>43007</v>
      </c>
      <c r="T2378" t="s">
        <v>5765</v>
      </c>
      <c r="U2378">
        <v>724</v>
      </c>
      <c r="X2378">
        <v>7</v>
      </c>
      <c r="Y2378" t="s">
        <v>259</v>
      </c>
      <c r="AC2378" t="s">
        <v>177</v>
      </c>
      <c r="AD2378" t="s">
        <v>11041</v>
      </c>
      <c r="AE2378">
        <v>45590</v>
      </c>
      <c r="AF2378" t="s">
        <v>13886</v>
      </c>
      <c r="AJ2378">
        <v>619805812</v>
      </c>
      <c r="AK2378" t="s">
        <v>5601</v>
      </c>
      <c r="AL2378">
        <v>0</v>
      </c>
      <c r="AM2378">
        <v>0</v>
      </c>
    </row>
    <row r="2379" spans="1:39" customFormat="1" ht="12.75">
      <c r="A2379">
        <v>4532382</v>
      </c>
      <c r="B2379" t="s">
        <v>1562</v>
      </c>
      <c r="C2379" t="s">
        <v>253</v>
      </c>
      <c r="D2379">
        <v>4532382</v>
      </c>
      <c r="E2379" t="s">
        <v>166</v>
      </c>
      <c r="F2379" t="s">
        <v>166</v>
      </c>
      <c r="H2379" s="507">
        <v>41782</v>
      </c>
      <c r="I2379" t="s">
        <v>169</v>
      </c>
      <c r="J2379">
        <v>-9</v>
      </c>
      <c r="K2379" t="s">
        <v>8</v>
      </c>
      <c r="M2379" t="s">
        <v>2764</v>
      </c>
      <c r="N2379">
        <v>4450757</v>
      </c>
      <c r="O2379" t="s">
        <v>6546</v>
      </c>
      <c r="P2379" s="507">
        <v>44820</v>
      </c>
      <c r="Q2379" t="s">
        <v>187</v>
      </c>
      <c r="R2379" s="507">
        <v>44455</v>
      </c>
      <c r="T2379" t="s">
        <v>5765</v>
      </c>
      <c r="U2379">
        <v>500</v>
      </c>
      <c r="X2379">
        <v>5</v>
      </c>
      <c r="Y2379" t="s">
        <v>259</v>
      </c>
      <c r="AC2379" t="s">
        <v>177</v>
      </c>
      <c r="AD2379" t="s">
        <v>11041</v>
      </c>
      <c r="AE2379">
        <v>45590</v>
      </c>
      <c r="AF2379" t="s">
        <v>13886</v>
      </c>
      <c r="AJ2379">
        <v>619805812</v>
      </c>
      <c r="AK2379" t="s">
        <v>5601</v>
      </c>
      <c r="AL2379">
        <v>0</v>
      </c>
      <c r="AM2379">
        <v>0</v>
      </c>
    </row>
    <row r="2380" spans="1:39" customFormat="1" ht="12.75">
      <c r="A2380">
        <v>7519761</v>
      </c>
      <c r="B2380" t="s">
        <v>3313</v>
      </c>
      <c r="C2380" t="s">
        <v>325</v>
      </c>
      <c r="D2380">
        <v>7519761</v>
      </c>
      <c r="E2380" t="s">
        <v>166</v>
      </c>
      <c r="F2380" t="s">
        <v>166</v>
      </c>
      <c r="H2380" s="507">
        <v>36238</v>
      </c>
      <c r="I2380" t="s">
        <v>167</v>
      </c>
      <c r="J2380">
        <v>-40</v>
      </c>
      <c r="K2380" t="s">
        <v>168</v>
      </c>
      <c r="M2380" t="s">
        <v>263</v>
      </c>
      <c r="N2380">
        <v>8750074</v>
      </c>
      <c r="O2380" t="s">
        <v>296</v>
      </c>
      <c r="P2380" s="507">
        <v>44810</v>
      </c>
      <c r="Q2380" t="s">
        <v>187</v>
      </c>
      <c r="R2380" s="507">
        <v>41177</v>
      </c>
      <c r="S2380" s="507">
        <v>44445</v>
      </c>
      <c r="T2380" t="s">
        <v>7255</v>
      </c>
      <c r="U2380">
        <v>1655</v>
      </c>
      <c r="X2380">
        <v>16</v>
      </c>
      <c r="Y2380" t="s">
        <v>259</v>
      </c>
      <c r="AB2380" s="507">
        <v>43282</v>
      </c>
      <c r="AC2380" t="s">
        <v>177</v>
      </c>
      <c r="AD2380" t="s">
        <v>11380</v>
      </c>
      <c r="AE2380">
        <v>75020</v>
      </c>
      <c r="AF2380" t="s">
        <v>13887</v>
      </c>
      <c r="AJ2380">
        <v>666503009</v>
      </c>
      <c r="AK2380" t="s">
        <v>4369</v>
      </c>
      <c r="AL2380">
        <v>0</v>
      </c>
      <c r="AM2380">
        <v>0</v>
      </c>
    </row>
    <row r="2381" spans="1:39" customFormat="1" ht="12.75">
      <c r="A2381">
        <v>9419921</v>
      </c>
      <c r="B2381" t="s">
        <v>1563</v>
      </c>
      <c r="C2381" t="s">
        <v>191</v>
      </c>
      <c r="D2381">
        <v>9419921</v>
      </c>
      <c r="E2381" t="s">
        <v>166</v>
      </c>
      <c r="F2381" t="s">
        <v>166</v>
      </c>
      <c r="H2381" s="507">
        <v>31994</v>
      </c>
      <c r="I2381" t="s">
        <v>167</v>
      </c>
      <c r="J2381">
        <v>-40</v>
      </c>
      <c r="K2381" t="s">
        <v>168</v>
      </c>
      <c r="M2381" t="s">
        <v>275</v>
      </c>
      <c r="N2381">
        <v>8910214</v>
      </c>
      <c r="O2381" t="s">
        <v>657</v>
      </c>
      <c r="P2381" s="507">
        <v>44758</v>
      </c>
      <c r="Q2381" t="s">
        <v>187</v>
      </c>
      <c r="R2381" s="507">
        <v>37432</v>
      </c>
      <c r="S2381" s="507">
        <v>44078</v>
      </c>
      <c r="T2381" t="s">
        <v>7255</v>
      </c>
      <c r="U2381">
        <v>1681</v>
      </c>
      <c r="X2381">
        <v>16</v>
      </c>
      <c r="Y2381" t="s">
        <v>259</v>
      </c>
      <c r="AC2381" t="s">
        <v>177</v>
      </c>
      <c r="AD2381" t="s">
        <v>13888</v>
      </c>
      <c r="AE2381">
        <v>77540</v>
      </c>
      <c r="AF2381" t="s">
        <v>13889</v>
      </c>
      <c r="AJ2381">
        <v>677253210</v>
      </c>
      <c r="AK2381" t="s">
        <v>4370</v>
      </c>
      <c r="AL2381">
        <v>0</v>
      </c>
      <c r="AM2381">
        <v>0</v>
      </c>
    </row>
    <row r="2382" spans="1:39" customFormat="1" ht="12.75">
      <c r="A2382">
        <v>9151127</v>
      </c>
      <c r="B2382" t="s">
        <v>1564</v>
      </c>
      <c r="C2382" t="s">
        <v>7766</v>
      </c>
      <c r="D2382">
        <v>9151127</v>
      </c>
      <c r="E2382" t="s">
        <v>169</v>
      </c>
      <c r="F2382" t="s">
        <v>169</v>
      </c>
      <c r="H2382" s="507">
        <v>41660</v>
      </c>
      <c r="I2382" t="s">
        <v>169</v>
      </c>
      <c r="J2382">
        <v>-9</v>
      </c>
      <c r="K2382" t="s">
        <v>8</v>
      </c>
      <c r="M2382" t="s">
        <v>275</v>
      </c>
      <c r="N2382">
        <v>8910876</v>
      </c>
      <c r="O2382" t="s">
        <v>276</v>
      </c>
      <c r="P2382" s="507">
        <v>44809</v>
      </c>
      <c r="Q2382" t="s">
        <v>187</v>
      </c>
      <c r="R2382" s="507">
        <v>44526</v>
      </c>
      <c r="T2382" t="s">
        <v>5765</v>
      </c>
      <c r="U2382">
        <v>500</v>
      </c>
      <c r="X2382">
        <v>5</v>
      </c>
      <c r="Y2382" t="s">
        <v>259</v>
      </c>
      <c r="AC2382" t="s">
        <v>177</v>
      </c>
      <c r="AD2382" t="s">
        <v>10530</v>
      </c>
      <c r="AE2382">
        <v>91700</v>
      </c>
      <c r="AF2382" t="s">
        <v>13890</v>
      </c>
      <c r="AK2382" t="s">
        <v>7767</v>
      </c>
      <c r="AL2382">
        <v>0</v>
      </c>
      <c r="AM2382">
        <v>0</v>
      </c>
    </row>
    <row r="2383" spans="1:39" customFormat="1" ht="12.75">
      <c r="A2383">
        <v>9152971</v>
      </c>
      <c r="B2383" t="s">
        <v>1564</v>
      </c>
      <c r="C2383" t="s">
        <v>8917</v>
      </c>
      <c r="D2383">
        <v>9152971</v>
      </c>
      <c r="E2383" t="s">
        <v>169</v>
      </c>
      <c r="H2383" s="507">
        <v>42459</v>
      </c>
      <c r="I2383" t="s">
        <v>169</v>
      </c>
      <c r="J2383">
        <v>-9</v>
      </c>
      <c r="K2383" t="s">
        <v>8</v>
      </c>
      <c r="M2383" t="s">
        <v>275</v>
      </c>
      <c r="N2383">
        <v>8910402</v>
      </c>
      <c r="O2383" t="s">
        <v>470</v>
      </c>
      <c r="P2383" s="507">
        <v>44814</v>
      </c>
      <c r="Q2383" t="s">
        <v>187</v>
      </c>
      <c r="R2383" s="507">
        <v>44814</v>
      </c>
      <c r="T2383" t="s">
        <v>5765</v>
      </c>
      <c r="U2383">
        <v>500</v>
      </c>
      <c r="X2383">
        <v>5</v>
      </c>
      <c r="Y2383" t="s">
        <v>259</v>
      </c>
      <c r="AC2383" t="s">
        <v>177</v>
      </c>
      <c r="AD2383" t="s">
        <v>13623</v>
      </c>
      <c r="AE2383">
        <v>91100</v>
      </c>
      <c r="AF2383" t="s">
        <v>13891</v>
      </c>
      <c r="AJ2383">
        <v>664913906</v>
      </c>
      <c r="AK2383" t="s">
        <v>8918</v>
      </c>
      <c r="AL2383">
        <v>0</v>
      </c>
      <c r="AM2383">
        <v>0</v>
      </c>
    </row>
    <row r="2384" spans="1:39" customFormat="1" ht="12.75">
      <c r="A2384">
        <v>4115470</v>
      </c>
      <c r="B2384" t="s">
        <v>13892</v>
      </c>
      <c r="C2384" t="s">
        <v>1830</v>
      </c>
      <c r="D2384">
        <v>4115470</v>
      </c>
      <c r="E2384" t="s">
        <v>169</v>
      </c>
      <c r="H2384" s="507">
        <v>41716</v>
      </c>
      <c r="I2384" t="s">
        <v>169</v>
      </c>
      <c r="J2384">
        <v>-9</v>
      </c>
      <c r="K2384" t="s">
        <v>8</v>
      </c>
      <c r="M2384" t="s">
        <v>2783</v>
      </c>
      <c r="N2384">
        <v>4410065</v>
      </c>
      <c r="O2384" t="s">
        <v>2858</v>
      </c>
      <c r="P2384" s="507">
        <v>44827</v>
      </c>
      <c r="Q2384" t="s">
        <v>187</v>
      </c>
      <c r="R2384" s="507">
        <v>44827</v>
      </c>
      <c r="T2384" t="s">
        <v>5765</v>
      </c>
      <c r="U2384">
        <v>500</v>
      </c>
      <c r="X2384">
        <v>5</v>
      </c>
      <c r="Y2384" t="s">
        <v>259</v>
      </c>
      <c r="AC2384" t="s">
        <v>177</v>
      </c>
      <c r="AD2384" t="s">
        <v>13893</v>
      </c>
      <c r="AE2384">
        <v>41110</v>
      </c>
      <c r="AF2384" t="s">
        <v>13894</v>
      </c>
      <c r="AK2384" t="s">
        <v>13895</v>
      </c>
      <c r="AL2384">
        <v>0</v>
      </c>
      <c r="AM2384">
        <v>0</v>
      </c>
    </row>
    <row r="2385" spans="1:39" customFormat="1" ht="12.75">
      <c r="A2385">
        <v>7891047</v>
      </c>
      <c r="B2385" t="s">
        <v>1565</v>
      </c>
      <c r="C2385" t="s">
        <v>1209</v>
      </c>
      <c r="D2385">
        <v>7891047</v>
      </c>
      <c r="E2385" t="s">
        <v>169</v>
      </c>
      <c r="H2385" s="507">
        <v>41557</v>
      </c>
      <c r="I2385" t="s">
        <v>251</v>
      </c>
      <c r="J2385">
        <v>-10</v>
      </c>
      <c r="K2385" t="s">
        <v>8</v>
      </c>
      <c r="M2385" t="s">
        <v>238</v>
      </c>
      <c r="N2385">
        <v>8780496</v>
      </c>
      <c r="O2385" t="s">
        <v>270</v>
      </c>
      <c r="P2385" s="507">
        <v>44846</v>
      </c>
      <c r="Q2385" t="s">
        <v>187</v>
      </c>
      <c r="R2385" s="507">
        <v>44846</v>
      </c>
      <c r="T2385" t="s">
        <v>5760</v>
      </c>
      <c r="U2385">
        <v>500</v>
      </c>
      <c r="X2385">
        <v>5</v>
      </c>
      <c r="Y2385" t="s">
        <v>259</v>
      </c>
      <c r="AC2385" t="s">
        <v>177</v>
      </c>
      <c r="AD2385" t="s">
        <v>11205</v>
      </c>
      <c r="AE2385">
        <v>78990</v>
      </c>
      <c r="AF2385" t="s">
        <v>13896</v>
      </c>
      <c r="AK2385" t="s">
        <v>7413</v>
      </c>
      <c r="AL2385">
        <v>0</v>
      </c>
      <c r="AM2385">
        <v>0</v>
      </c>
    </row>
    <row r="2386" spans="1:39" customFormat="1" ht="12.75">
      <c r="A2386">
        <v>7520133</v>
      </c>
      <c r="B2386" t="s">
        <v>1565</v>
      </c>
      <c r="C2386" t="s">
        <v>625</v>
      </c>
      <c r="D2386">
        <v>7520133</v>
      </c>
      <c r="E2386" t="s">
        <v>166</v>
      </c>
      <c r="F2386" t="s">
        <v>166</v>
      </c>
      <c r="H2386" s="507">
        <v>39230</v>
      </c>
      <c r="I2386" t="s">
        <v>227</v>
      </c>
      <c r="J2386">
        <v>-16</v>
      </c>
      <c r="K2386" t="s">
        <v>168</v>
      </c>
      <c r="M2386" t="s">
        <v>203</v>
      </c>
      <c r="N2386">
        <v>8920049</v>
      </c>
      <c r="O2386" t="s">
        <v>211</v>
      </c>
      <c r="P2386" s="507">
        <v>44811</v>
      </c>
      <c r="Q2386" t="s">
        <v>187</v>
      </c>
      <c r="R2386" s="507">
        <v>41246</v>
      </c>
      <c r="T2386" t="s">
        <v>5765</v>
      </c>
      <c r="U2386">
        <v>2224</v>
      </c>
      <c r="V2386" t="s">
        <v>172</v>
      </c>
      <c r="W2386">
        <v>574</v>
      </c>
      <c r="X2386" t="s">
        <v>173</v>
      </c>
      <c r="Y2386" t="s">
        <v>259</v>
      </c>
      <c r="AB2386" s="507">
        <v>44378</v>
      </c>
      <c r="AC2386" t="s">
        <v>177</v>
      </c>
      <c r="AD2386" t="s">
        <v>10450</v>
      </c>
      <c r="AE2386">
        <v>75015</v>
      </c>
      <c r="AF2386" t="s">
        <v>13897</v>
      </c>
      <c r="AI2386">
        <v>982412189</v>
      </c>
      <c r="AJ2386">
        <v>755649855</v>
      </c>
      <c r="AK2386" t="s">
        <v>4371</v>
      </c>
      <c r="AL2386">
        <v>1</v>
      </c>
      <c r="AM2386">
        <v>1</v>
      </c>
    </row>
    <row r="2387" spans="1:39" customFormat="1" ht="12.75">
      <c r="A2387">
        <v>4460305</v>
      </c>
      <c r="B2387" t="s">
        <v>1565</v>
      </c>
      <c r="C2387" t="s">
        <v>3529</v>
      </c>
      <c r="D2387">
        <v>4460305</v>
      </c>
      <c r="E2387" t="s">
        <v>166</v>
      </c>
      <c r="F2387" t="s">
        <v>166</v>
      </c>
      <c r="H2387" s="507">
        <v>41229</v>
      </c>
      <c r="I2387" t="s">
        <v>245</v>
      </c>
      <c r="J2387">
        <v>-11</v>
      </c>
      <c r="K2387" t="s">
        <v>8</v>
      </c>
      <c r="M2387" t="s">
        <v>228</v>
      </c>
      <c r="N2387">
        <v>12440051</v>
      </c>
      <c r="O2387" t="s">
        <v>2171</v>
      </c>
      <c r="P2387" s="507">
        <v>44812</v>
      </c>
      <c r="Q2387" t="s">
        <v>187</v>
      </c>
      <c r="R2387" s="507">
        <v>43842</v>
      </c>
      <c r="T2387" t="s">
        <v>5765</v>
      </c>
      <c r="U2387">
        <v>507</v>
      </c>
      <c r="X2387">
        <v>5</v>
      </c>
      <c r="Y2387" t="s">
        <v>259</v>
      </c>
      <c r="AC2387" t="s">
        <v>177</v>
      </c>
      <c r="AD2387" t="s">
        <v>13898</v>
      </c>
      <c r="AE2387">
        <v>44550</v>
      </c>
      <c r="AF2387" t="s">
        <v>13899</v>
      </c>
      <c r="AI2387">
        <v>662177302</v>
      </c>
      <c r="AJ2387">
        <v>651863508</v>
      </c>
      <c r="AK2387" t="s">
        <v>5005</v>
      </c>
      <c r="AL2387">
        <v>0</v>
      </c>
      <c r="AM2387">
        <v>0</v>
      </c>
    </row>
    <row r="2388" spans="1:39" customFormat="1" ht="12.75">
      <c r="A2388">
        <v>9434669</v>
      </c>
      <c r="B2388" t="s">
        <v>1566</v>
      </c>
      <c r="C2388" t="s">
        <v>497</v>
      </c>
      <c r="D2388">
        <v>9434669</v>
      </c>
      <c r="E2388" t="s">
        <v>166</v>
      </c>
      <c r="F2388" t="s">
        <v>166</v>
      </c>
      <c r="H2388" s="507">
        <v>37441</v>
      </c>
      <c r="I2388" t="s">
        <v>167</v>
      </c>
      <c r="J2388">
        <v>-40</v>
      </c>
      <c r="K2388" t="s">
        <v>168</v>
      </c>
      <c r="M2388" t="s">
        <v>246</v>
      </c>
      <c r="N2388">
        <v>8940096</v>
      </c>
      <c r="O2388" t="s">
        <v>301</v>
      </c>
      <c r="P2388" s="507">
        <v>44813</v>
      </c>
      <c r="Q2388" t="s">
        <v>187</v>
      </c>
      <c r="R2388" s="507">
        <v>39718</v>
      </c>
      <c r="S2388" s="507">
        <v>44078</v>
      </c>
      <c r="T2388" t="s">
        <v>7255</v>
      </c>
      <c r="U2388">
        <v>1834</v>
      </c>
      <c r="X2388">
        <v>18</v>
      </c>
      <c r="Y2388" t="s">
        <v>259</v>
      </c>
      <c r="AC2388" t="s">
        <v>177</v>
      </c>
      <c r="AD2388" t="s">
        <v>11067</v>
      </c>
      <c r="AE2388">
        <v>94120</v>
      </c>
      <c r="AF2388" t="s">
        <v>13900</v>
      </c>
      <c r="AJ2388">
        <v>603566534</v>
      </c>
      <c r="AK2388" t="s">
        <v>4372</v>
      </c>
      <c r="AL2388">
        <v>0</v>
      </c>
      <c r="AM2388">
        <v>0</v>
      </c>
    </row>
    <row r="2389" spans="1:39" customFormat="1" ht="12.75">
      <c r="A2389">
        <v>9460816</v>
      </c>
      <c r="B2389" t="s">
        <v>3811</v>
      </c>
      <c r="C2389" t="s">
        <v>572</v>
      </c>
      <c r="D2389">
        <v>9460816</v>
      </c>
      <c r="E2389" t="s">
        <v>166</v>
      </c>
      <c r="F2389" t="s">
        <v>166</v>
      </c>
      <c r="H2389" s="507">
        <v>40941</v>
      </c>
      <c r="I2389" t="s">
        <v>245</v>
      </c>
      <c r="J2389">
        <v>-11</v>
      </c>
      <c r="K2389" t="s">
        <v>8</v>
      </c>
      <c r="M2389" t="s">
        <v>246</v>
      </c>
      <c r="N2389">
        <v>8940976</v>
      </c>
      <c r="O2389" t="s">
        <v>3791</v>
      </c>
      <c r="P2389" s="507">
        <v>44837</v>
      </c>
      <c r="Q2389" t="s">
        <v>187</v>
      </c>
      <c r="R2389" s="507">
        <v>43774</v>
      </c>
      <c r="T2389" t="s">
        <v>5765</v>
      </c>
      <c r="U2389">
        <v>500</v>
      </c>
      <c r="X2389">
        <v>5</v>
      </c>
      <c r="Y2389" t="s">
        <v>259</v>
      </c>
      <c r="AC2389" t="s">
        <v>177</v>
      </c>
      <c r="AD2389" t="s">
        <v>9810</v>
      </c>
      <c r="AE2389">
        <v>94100</v>
      </c>
      <c r="AF2389" t="s">
        <v>13901</v>
      </c>
      <c r="AK2389" t="s">
        <v>4373</v>
      </c>
      <c r="AL2389">
        <v>0</v>
      </c>
      <c r="AM2389">
        <v>0</v>
      </c>
    </row>
    <row r="2390" spans="1:39" customFormat="1" ht="12.75">
      <c r="A2390">
        <v>9464285</v>
      </c>
      <c r="B2390" t="s">
        <v>13902</v>
      </c>
      <c r="C2390" t="s">
        <v>966</v>
      </c>
      <c r="D2390">
        <v>9464285</v>
      </c>
      <c r="E2390" t="s">
        <v>169</v>
      </c>
      <c r="H2390" s="507">
        <v>42068</v>
      </c>
      <c r="I2390" t="s">
        <v>169</v>
      </c>
      <c r="J2390">
        <v>-9</v>
      </c>
      <c r="K2390" t="s">
        <v>8</v>
      </c>
      <c r="M2390" t="s">
        <v>246</v>
      </c>
      <c r="N2390">
        <v>8940458</v>
      </c>
      <c r="O2390" t="s">
        <v>3387</v>
      </c>
      <c r="P2390" s="507">
        <v>44827</v>
      </c>
      <c r="Q2390" t="s">
        <v>187</v>
      </c>
      <c r="R2390" s="507">
        <v>44827</v>
      </c>
      <c r="T2390" t="s">
        <v>5765</v>
      </c>
      <c r="U2390">
        <v>500</v>
      </c>
      <c r="X2390">
        <v>5</v>
      </c>
      <c r="Y2390" t="s">
        <v>259</v>
      </c>
      <c r="AC2390" t="s">
        <v>177</v>
      </c>
      <c r="AD2390" t="s">
        <v>10798</v>
      </c>
      <c r="AE2390">
        <v>94440</v>
      </c>
      <c r="AF2390" t="s">
        <v>13903</v>
      </c>
      <c r="AK2390" t="s">
        <v>13904</v>
      </c>
      <c r="AL2390">
        <v>0</v>
      </c>
      <c r="AM2390">
        <v>0</v>
      </c>
    </row>
    <row r="2391" spans="1:39" customFormat="1" ht="12.75">
      <c r="A2391">
        <v>379815</v>
      </c>
      <c r="B2391" t="s">
        <v>3274</v>
      </c>
      <c r="C2391" t="s">
        <v>295</v>
      </c>
      <c r="D2391">
        <v>379815</v>
      </c>
      <c r="E2391" t="s">
        <v>166</v>
      </c>
      <c r="F2391" t="s">
        <v>166</v>
      </c>
      <c r="H2391" s="507">
        <v>31338</v>
      </c>
      <c r="I2391" t="s">
        <v>167</v>
      </c>
      <c r="J2391">
        <v>-40</v>
      </c>
      <c r="K2391" t="s">
        <v>168</v>
      </c>
      <c r="M2391" t="s">
        <v>175</v>
      </c>
      <c r="N2391">
        <v>4370024</v>
      </c>
      <c r="O2391" t="s">
        <v>2847</v>
      </c>
      <c r="P2391" s="507">
        <v>44808</v>
      </c>
      <c r="Q2391" t="s">
        <v>187</v>
      </c>
      <c r="R2391" s="507">
        <v>37432</v>
      </c>
      <c r="S2391" s="507">
        <v>44804</v>
      </c>
      <c r="T2391" t="s">
        <v>181</v>
      </c>
      <c r="U2391">
        <v>2047</v>
      </c>
      <c r="V2391" t="s">
        <v>172</v>
      </c>
      <c r="W2391">
        <v>971</v>
      </c>
      <c r="X2391" t="s">
        <v>173</v>
      </c>
      <c r="Y2391" t="s">
        <v>259</v>
      </c>
      <c r="AC2391" t="s">
        <v>177</v>
      </c>
      <c r="AD2391" t="s">
        <v>10088</v>
      </c>
      <c r="AE2391">
        <v>37100</v>
      </c>
      <c r="AF2391" t="s">
        <v>13905</v>
      </c>
      <c r="AJ2391">
        <v>750954376</v>
      </c>
      <c r="AK2391" t="s">
        <v>5602</v>
      </c>
      <c r="AL2391">
        <v>0</v>
      </c>
      <c r="AM2391">
        <v>0</v>
      </c>
    </row>
    <row r="2392" spans="1:39" customFormat="1" ht="12.75">
      <c r="A2392">
        <v>187612</v>
      </c>
      <c r="B2392" t="s">
        <v>2936</v>
      </c>
      <c r="C2392" t="s">
        <v>458</v>
      </c>
      <c r="D2392">
        <v>187612</v>
      </c>
      <c r="E2392" t="s">
        <v>166</v>
      </c>
      <c r="F2392" t="s">
        <v>166</v>
      </c>
      <c r="H2392" s="507">
        <v>36547</v>
      </c>
      <c r="I2392" t="s">
        <v>167</v>
      </c>
      <c r="J2392">
        <v>-40</v>
      </c>
      <c r="K2392" t="s">
        <v>168</v>
      </c>
      <c r="M2392" t="s">
        <v>2773</v>
      </c>
      <c r="N2392">
        <v>4180174</v>
      </c>
      <c r="O2392" t="s">
        <v>2791</v>
      </c>
      <c r="P2392" s="507">
        <v>44817</v>
      </c>
      <c r="Q2392" t="s">
        <v>187</v>
      </c>
      <c r="R2392" s="507">
        <v>40449</v>
      </c>
      <c r="S2392" s="507">
        <v>44805</v>
      </c>
      <c r="T2392" t="s">
        <v>181</v>
      </c>
      <c r="U2392">
        <v>1753</v>
      </c>
      <c r="X2392">
        <v>17</v>
      </c>
      <c r="Y2392" t="s">
        <v>259</v>
      </c>
      <c r="AC2392" t="s">
        <v>177</v>
      </c>
      <c r="AD2392" t="s">
        <v>11623</v>
      </c>
      <c r="AE2392">
        <v>18500</v>
      </c>
      <c r="AF2392" t="s">
        <v>13906</v>
      </c>
      <c r="AJ2392">
        <v>760129911</v>
      </c>
      <c r="AK2392" t="s">
        <v>5603</v>
      </c>
      <c r="AL2392">
        <v>0</v>
      </c>
      <c r="AM2392">
        <v>0</v>
      </c>
    </row>
    <row r="2393" spans="1:39" customFormat="1" ht="12.75">
      <c r="A2393">
        <v>187492</v>
      </c>
      <c r="B2393" t="s">
        <v>2936</v>
      </c>
      <c r="C2393" t="s">
        <v>478</v>
      </c>
      <c r="D2393">
        <v>187492</v>
      </c>
      <c r="E2393" t="s">
        <v>166</v>
      </c>
      <c r="F2393" t="s">
        <v>166</v>
      </c>
      <c r="H2393" s="507">
        <v>35498</v>
      </c>
      <c r="I2393" t="s">
        <v>167</v>
      </c>
      <c r="J2393">
        <v>-40</v>
      </c>
      <c r="K2393" t="s">
        <v>168</v>
      </c>
      <c r="M2393" t="s">
        <v>2764</v>
      </c>
      <c r="N2393">
        <v>4450108</v>
      </c>
      <c r="O2393" t="s">
        <v>2790</v>
      </c>
      <c r="P2393" s="507">
        <v>44800</v>
      </c>
      <c r="Q2393" t="s">
        <v>187</v>
      </c>
      <c r="R2393" s="507">
        <v>40136</v>
      </c>
      <c r="S2393" s="507">
        <v>43729</v>
      </c>
      <c r="T2393" t="s">
        <v>7255</v>
      </c>
      <c r="U2393">
        <v>1821</v>
      </c>
      <c r="X2393">
        <v>18</v>
      </c>
      <c r="Y2393" t="s">
        <v>259</v>
      </c>
      <c r="AB2393" s="507">
        <v>43647</v>
      </c>
      <c r="AC2393" t="s">
        <v>177</v>
      </c>
      <c r="AD2393" t="s">
        <v>13907</v>
      </c>
      <c r="AE2393">
        <v>45500</v>
      </c>
      <c r="AF2393" t="s">
        <v>13908</v>
      </c>
      <c r="AG2393" t="s">
        <v>13909</v>
      </c>
      <c r="AI2393">
        <v>660377255</v>
      </c>
      <c r="AK2393" t="s">
        <v>5604</v>
      </c>
      <c r="AL2393">
        <v>0</v>
      </c>
      <c r="AM2393">
        <v>0</v>
      </c>
    </row>
    <row r="2394" spans="1:39" customFormat="1" ht="12.75">
      <c r="A2394">
        <v>9150169</v>
      </c>
      <c r="B2394" t="s">
        <v>6661</v>
      </c>
      <c r="C2394" t="s">
        <v>6662</v>
      </c>
      <c r="D2394">
        <v>9150169</v>
      </c>
      <c r="E2394" t="s">
        <v>166</v>
      </c>
      <c r="F2394" t="s">
        <v>166</v>
      </c>
      <c r="H2394" s="507">
        <v>40942</v>
      </c>
      <c r="I2394" t="s">
        <v>245</v>
      </c>
      <c r="J2394">
        <v>-11</v>
      </c>
      <c r="K2394" t="s">
        <v>8</v>
      </c>
      <c r="M2394" t="s">
        <v>275</v>
      </c>
      <c r="N2394">
        <v>8910214</v>
      </c>
      <c r="O2394" t="s">
        <v>657</v>
      </c>
      <c r="P2394" s="507">
        <v>44825</v>
      </c>
      <c r="Q2394" t="s">
        <v>187</v>
      </c>
      <c r="R2394" s="507">
        <v>44454</v>
      </c>
      <c r="T2394" t="s">
        <v>5765</v>
      </c>
      <c r="U2394">
        <v>500</v>
      </c>
      <c r="X2394">
        <v>5</v>
      </c>
      <c r="Y2394" t="s">
        <v>259</v>
      </c>
      <c r="AC2394" t="s">
        <v>177</v>
      </c>
      <c r="AD2394" t="s">
        <v>11993</v>
      </c>
      <c r="AE2394">
        <v>91210</v>
      </c>
      <c r="AF2394" t="s">
        <v>13910</v>
      </c>
      <c r="AI2394">
        <v>662195506</v>
      </c>
      <c r="AJ2394">
        <v>699852123</v>
      </c>
      <c r="AK2394" t="s">
        <v>6663</v>
      </c>
      <c r="AL2394">
        <v>0</v>
      </c>
      <c r="AM2394">
        <v>0</v>
      </c>
    </row>
    <row r="2395" spans="1:39" customFormat="1" ht="12.75">
      <c r="A2395">
        <v>4936911</v>
      </c>
      <c r="B2395" t="s">
        <v>2565</v>
      </c>
      <c r="C2395" t="s">
        <v>2566</v>
      </c>
      <c r="D2395">
        <v>4936911</v>
      </c>
      <c r="E2395" t="s">
        <v>166</v>
      </c>
      <c r="F2395" t="s">
        <v>166</v>
      </c>
      <c r="H2395" s="507">
        <v>39823</v>
      </c>
      <c r="I2395" t="s">
        <v>340</v>
      </c>
      <c r="J2395">
        <v>-14</v>
      </c>
      <c r="K2395" t="s">
        <v>168</v>
      </c>
      <c r="M2395" t="s">
        <v>236</v>
      </c>
      <c r="N2395">
        <v>12490029</v>
      </c>
      <c r="O2395" t="s">
        <v>2164</v>
      </c>
      <c r="P2395" s="507">
        <v>44803</v>
      </c>
      <c r="Q2395" t="s">
        <v>187</v>
      </c>
      <c r="R2395" s="507">
        <v>42615</v>
      </c>
      <c r="T2395" t="s">
        <v>5765</v>
      </c>
      <c r="U2395">
        <v>1024</v>
      </c>
      <c r="X2395">
        <v>10</v>
      </c>
      <c r="Y2395" t="s">
        <v>259</v>
      </c>
      <c r="AC2395" t="s">
        <v>177</v>
      </c>
      <c r="AD2395" t="s">
        <v>6233</v>
      </c>
      <c r="AE2395">
        <v>49000</v>
      </c>
      <c r="AF2395" t="s">
        <v>13911</v>
      </c>
      <c r="AJ2395">
        <v>685740068</v>
      </c>
      <c r="AK2395" t="s">
        <v>5007</v>
      </c>
      <c r="AL2395">
        <v>0</v>
      </c>
      <c r="AM2395">
        <v>0</v>
      </c>
    </row>
    <row r="2396" spans="1:39" customFormat="1" ht="12.75">
      <c r="A2396">
        <v>7885171</v>
      </c>
      <c r="B2396" t="s">
        <v>6002</v>
      </c>
      <c r="C2396" t="s">
        <v>6003</v>
      </c>
      <c r="D2396">
        <v>7885171</v>
      </c>
      <c r="E2396" t="s">
        <v>166</v>
      </c>
      <c r="F2396" t="s">
        <v>166</v>
      </c>
      <c r="H2396" s="507">
        <v>40913</v>
      </c>
      <c r="I2396" t="s">
        <v>245</v>
      </c>
      <c r="J2396">
        <v>-11</v>
      </c>
      <c r="K2396" t="s">
        <v>168</v>
      </c>
      <c r="M2396" t="s">
        <v>238</v>
      </c>
      <c r="N2396">
        <v>8780660</v>
      </c>
      <c r="O2396" t="s">
        <v>239</v>
      </c>
      <c r="P2396" s="507">
        <v>44817</v>
      </c>
      <c r="Q2396" t="s">
        <v>187</v>
      </c>
      <c r="R2396" s="507">
        <v>43894</v>
      </c>
      <c r="T2396" t="s">
        <v>5765</v>
      </c>
      <c r="U2396">
        <v>588</v>
      </c>
      <c r="X2396">
        <v>5</v>
      </c>
      <c r="Y2396" t="s">
        <v>259</v>
      </c>
      <c r="AB2396" s="507">
        <v>44815</v>
      </c>
      <c r="AC2396" t="s">
        <v>177</v>
      </c>
      <c r="AD2396" t="s">
        <v>11180</v>
      </c>
      <c r="AE2396">
        <v>78230</v>
      </c>
      <c r="AF2396" t="s">
        <v>13912</v>
      </c>
      <c r="AJ2396">
        <v>669223220</v>
      </c>
      <c r="AK2396" t="s">
        <v>7008</v>
      </c>
      <c r="AL2396">
        <v>0</v>
      </c>
      <c r="AM2396">
        <v>0</v>
      </c>
    </row>
    <row r="2397" spans="1:39" customFormat="1" ht="12.75">
      <c r="A2397">
        <v>4455736</v>
      </c>
      <c r="B2397" t="s">
        <v>3243</v>
      </c>
      <c r="C2397" t="s">
        <v>506</v>
      </c>
      <c r="D2397">
        <v>4455736</v>
      </c>
      <c r="E2397" t="s">
        <v>166</v>
      </c>
      <c r="F2397" t="s">
        <v>166</v>
      </c>
      <c r="H2397" s="507">
        <v>39901</v>
      </c>
      <c r="I2397" t="s">
        <v>340</v>
      </c>
      <c r="J2397">
        <v>-14</v>
      </c>
      <c r="K2397" t="s">
        <v>168</v>
      </c>
      <c r="M2397" t="s">
        <v>228</v>
      </c>
      <c r="N2397">
        <v>12440176</v>
      </c>
      <c r="O2397" t="s">
        <v>2252</v>
      </c>
      <c r="P2397" s="507">
        <v>44808</v>
      </c>
      <c r="Q2397" t="s">
        <v>187</v>
      </c>
      <c r="R2397" s="507">
        <v>42977</v>
      </c>
      <c r="T2397" t="s">
        <v>5765</v>
      </c>
      <c r="U2397">
        <v>1471</v>
      </c>
      <c r="X2397">
        <v>14</v>
      </c>
      <c r="Y2397" t="s">
        <v>259</v>
      </c>
      <c r="AB2397" s="507">
        <v>43282</v>
      </c>
      <c r="AC2397" t="s">
        <v>177</v>
      </c>
      <c r="AD2397" t="s">
        <v>13913</v>
      </c>
      <c r="AE2397">
        <v>44150</v>
      </c>
      <c r="AF2397" t="s">
        <v>13914</v>
      </c>
      <c r="AJ2397">
        <v>604182580</v>
      </c>
      <c r="AK2397" t="s">
        <v>5008</v>
      </c>
      <c r="AL2397">
        <v>0</v>
      </c>
      <c r="AM2397">
        <v>0</v>
      </c>
    </row>
    <row r="2398" spans="1:39" customFormat="1" ht="12.75">
      <c r="A2398">
        <v>9138589</v>
      </c>
      <c r="B2398" t="s">
        <v>1567</v>
      </c>
      <c r="C2398" t="s">
        <v>1108</v>
      </c>
      <c r="D2398">
        <v>9138589</v>
      </c>
      <c r="E2398" t="s">
        <v>166</v>
      </c>
      <c r="F2398" t="s">
        <v>166</v>
      </c>
      <c r="H2398" s="507">
        <v>38029</v>
      </c>
      <c r="I2398" t="s">
        <v>7238</v>
      </c>
      <c r="J2398">
        <v>-19</v>
      </c>
      <c r="K2398" t="s">
        <v>168</v>
      </c>
      <c r="M2398" t="s">
        <v>275</v>
      </c>
      <c r="N2398">
        <v>8910918</v>
      </c>
      <c r="O2398" t="s">
        <v>392</v>
      </c>
      <c r="P2398" s="507">
        <v>44826</v>
      </c>
      <c r="Q2398" t="s">
        <v>187</v>
      </c>
      <c r="R2398" s="507">
        <v>40806</v>
      </c>
      <c r="S2398" s="507">
        <v>44022</v>
      </c>
      <c r="T2398" t="s">
        <v>7255</v>
      </c>
      <c r="U2398">
        <v>1663</v>
      </c>
      <c r="X2398">
        <v>16</v>
      </c>
      <c r="Y2398" t="s">
        <v>259</v>
      </c>
      <c r="AC2398" t="s">
        <v>177</v>
      </c>
      <c r="AD2398" t="s">
        <v>11780</v>
      </c>
      <c r="AE2398">
        <v>91380</v>
      </c>
      <c r="AF2398" t="s">
        <v>13915</v>
      </c>
      <c r="AI2398">
        <v>970926336</v>
      </c>
      <c r="AJ2398">
        <v>670926336</v>
      </c>
      <c r="AK2398" t="s">
        <v>6004</v>
      </c>
      <c r="AL2398">
        <v>0</v>
      </c>
      <c r="AM2398">
        <v>0</v>
      </c>
    </row>
    <row r="2399" spans="1:39" customFormat="1" ht="12.75">
      <c r="A2399">
        <v>9461862</v>
      </c>
      <c r="B2399" t="s">
        <v>1568</v>
      </c>
      <c r="C2399" t="s">
        <v>1380</v>
      </c>
      <c r="D2399">
        <v>9461862</v>
      </c>
      <c r="E2399" t="s">
        <v>166</v>
      </c>
      <c r="F2399" t="s">
        <v>166</v>
      </c>
      <c r="H2399" s="507">
        <v>41307</v>
      </c>
      <c r="I2399" t="s">
        <v>251</v>
      </c>
      <c r="J2399">
        <v>-10</v>
      </c>
      <c r="K2399" t="s">
        <v>8</v>
      </c>
      <c r="M2399" t="s">
        <v>246</v>
      </c>
      <c r="N2399">
        <v>8940070</v>
      </c>
      <c r="O2399" t="s">
        <v>5932</v>
      </c>
      <c r="P2399" s="507">
        <v>44845</v>
      </c>
      <c r="Q2399" t="s">
        <v>187</v>
      </c>
      <c r="R2399" s="507">
        <v>44456</v>
      </c>
      <c r="T2399" t="s">
        <v>5765</v>
      </c>
      <c r="U2399">
        <v>500</v>
      </c>
      <c r="X2399">
        <v>5</v>
      </c>
      <c r="Y2399" t="s">
        <v>259</v>
      </c>
      <c r="AC2399" t="s">
        <v>177</v>
      </c>
      <c r="AD2399" t="s">
        <v>13193</v>
      </c>
      <c r="AE2399">
        <v>94240</v>
      </c>
      <c r="AF2399" t="s">
        <v>13916</v>
      </c>
      <c r="AI2399">
        <v>786486835</v>
      </c>
      <c r="AJ2399">
        <v>786279601</v>
      </c>
      <c r="AK2399" t="s">
        <v>6664</v>
      </c>
      <c r="AL2399">
        <v>0</v>
      </c>
      <c r="AM2399">
        <v>0</v>
      </c>
    </row>
    <row r="2400" spans="1:39" customFormat="1" ht="12.75">
      <c r="A2400">
        <v>7222110</v>
      </c>
      <c r="B2400" t="s">
        <v>1568</v>
      </c>
      <c r="C2400" t="s">
        <v>448</v>
      </c>
      <c r="D2400">
        <v>7222110</v>
      </c>
      <c r="E2400" t="s">
        <v>166</v>
      </c>
      <c r="F2400" t="s">
        <v>166</v>
      </c>
      <c r="H2400" s="507">
        <v>39652</v>
      </c>
      <c r="I2400" t="s">
        <v>200</v>
      </c>
      <c r="J2400">
        <v>-15</v>
      </c>
      <c r="K2400" t="s">
        <v>168</v>
      </c>
      <c r="M2400" t="s">
        <v>2152</v>
      </c>
      <c r="N2400">
        <v>12720104</v>
      </c>
      <c r="O2400" t="s">
        <v>2160</v>
      </c>
      <c r="P2400" s="507">
        <v>44812</v>
      </c>
      <c r="Q2400" t="s">
        <v>187</v>
      </c>
      <c r="R2400" s="507">
        <v>42831</v>
      </c>
      <c r="T2400" t="s">
        <v>5765</v>
      </c>
      <c r="U2400">
        <v>1312</v>
      </c>
      <c r="X2400">
        <v>13</v>
      </c>
      <c r="Y2400" t="s">
        <v>259</v>
      </c>
      <c r="AB2400" s="507">
        <v>43717</v>
      </c>
      <c r="AC2400" t="s">
        <v>177</v>
      </c>
      <c r="AD2400" t="s">
        <v>13917</v>
      </c>
      <c r="AE2400">
        <v>72530</v>
      </c>
      <c r="AF2400" t="s">
        <v>13918</v>
      </c>
      <c r="AJ2400">
        <v>686765725</v>
      </c>
      <c r="AK2400" t="s">
        <v>5009</v>
      </c>
      <c r="AL2400">
        <v>0</v>
      </c>
      <c r="AM2400">
        <v>0</v>
      </c>
    </row>
    <row r="2401" spans="1:39" customFormat="1" ht="12.75">
      <c r="A2401">
        <v>7517119</v>
      </c>
      <c r="B2401" t="s">
        <v>1569</v>
      </c>
      <c r="C2401" t="s">
        <v>387</v>
      </c>
      <c r="D2401">
        <v>7517119</v>
      </c>
      <c r="E2401" t="s">
        <v>166</v>
      </c>
      <c r="F2401" t="s">
        <v>166</v>
      </c>
      <c r="H2401" s="507">
        <v>37131</v>
      </c>
      <c r="I2401" t="s">
        <v>167</v>
      </c>
      <c r="J2401">
        <v>-40</v>
      </c>
      <c r="K2401" t="s">
        <v>168</v>
      </c>
      <c r="M2401" t="s">
        <v>203</v>
      </c>
      <c r="N2401">
        <v>8920018</v>
      </c>
      <c r="O2401" t="s">
        <v>560</v>
      </c>
      <c r="P2401" s="507">
        <v>44818</v>
      </c>
      <c r="Q2401" t="s">
        <v>187</v>
      </c>
      <c r="R2401" s="507">
        <v>40074</v>
      </c>
      <c r="S2401" s="507">
        <v>44470</v>
      </c>
      <c r="T2401" t="s">
        <v>7255</v>
      </c>
      <c r="U2401">
        <v>2021</v>
      </c>
      <c r="X2401">
        <v>20</v>
      </c>
      <c r="Y2401" t="s">
        <v>259</v>
      </c>
      <c r="AC2401" t="s">
        <v>177</v>
      </c>
      <c r="AD2401" t="s">
        <v>9829</v>
      </c>
      <c r="AE2401">
        <v>75013</v>
      </c>
      <c r="AF2401" t="s">
        <v>10030</v>
      </c>
      <c r="AJ2401">
        <v>661267368</v>
      </c>
      <c r="AK2401" t="s">
        <v>7768</v>
      </c>
      <c r="AL2401">
        <v>0</v>
      </c>
      <c r="AM2401">
        <v>0</v>
      </c>
    </row>
    <row r="2402" spans="1:39" customFormat="1" ht="12.75">
      <c r="A2402">
        <v>7226454</v>
      </c>
      <c r="B2402" t="s">
        <v>7166</v>
      </c>
      <c r="C2402" t="s">
        <v>976</v>
      </c>
      <c r="D2402">
        <v>7226454</v>
      </c>
      <c r="E2402" t="s">
        <v>169</v>
      </c>
      <c r="H2402" s="507">
        <v>42497</v>
      </c>
      <c r="I2402" t="s">
        <v>169</v>
      </c>
      <c r="J2402">
        <v>-9</v>
      </c>
      <c r="K2402" t="s">
        <v>8</v>
      </c>
      <c r="M2402" t="s">
        <v>2152</v>
      </c>
      <c r="N2402">
        <v>12720144</v>
      </c>
      <c r="O2402" t="s">
        <v>2249</v>
      </c>
      <c r="P2402" s="507">
        <v>44811</v>
      </c>
      <c r="Q2402" t="s">
        <v>187</v>
      </c>
      <c r="R2402" s="507">
        <v>44811</v>
      </c>
      <c r="S2402" s="507">
        <v>44846</v>
      </c>
      <c r="T2402" t="s">
        <v>181</v>
      </c>
      <c r="U2402">
        <v>500</v>
      </c>
      <c r="X2402">
        <v>5</v>
      </c>
      <c r="Y2402" t="s">
        <v>259</v>
      </c>
      <c r="AC2402" t="s">
        <v>177</v>
      </c>
      <c r="AD2402" t="s">
        <v>13919</v>
      </c>
      <c r="AE2402">
        <v>72380</v>
      </c>
      <c r="AF2402" t="s">
        <v>13920</v>
      </c>
      <c r="AJ2402" t="s">
        <v>9525</v>
      </c>
      <c r="AK2402" t="s">
        <v>7167</v>
      </c>
      <c r="AL2402">
        <v>0</v>
      </c>
      <c r="AM2402">
        <v>0</v>
      </c>
    </row>
    <row r="2403" spans="1:39" customFormat="1" ht="12.75">
      <c r="A2403">
        <v>9153566</v>
      </c>
      <c r="B2403" t="s">
        <v>13921</v>
      </c>
      <c r="C2403" t="s">
        <v>13922</v>
      </c>
      <c r="D2403">
        <v>9153566</v>
      </c>
      <c r="E2403" t="s">
        <v>169</v>
      </c>
      <c r="H2403" s="507">
        <v>40960</v>
      </c>
      <c r="I2403" t="s">
        <v>245</v>
      </c>
      <c r="J2403">
        <v>-11</v>
      </c>
      <c r="K2403" t="s">
        <v>8</v>
      </c>
      <c r="M2403" t="s">
        <v>275</v>
      </c>
      <c r="N2403">
        <v>8910028</v>
      </c>
      <c r="O2403" t="s">
        <v>1204</v>
      </c>
      <c r="P2403" s="507">
        <v>44837</v>
      </c>
      <c r="Q2403" t="s">
        <v>187</v>
      </c>
      <c r="R2403" s="507">
        <v>44837</v>
      </c>
      <c r="T2403" t="s">
        <v>5765</v>
      </c>
      <c r="U2403">
        <v>500</v>
      </c>
      <c r="X2403">
        <v>5</v>
      </c>
      <c r="Y2403" t="s">
        <v>259</v>
      </c>
      <c r="AC2403" t="s">
        <v>177</v>
      </c>
      <c r="AD2403" t="s">
        <v>9756</v>
      </c>
      <c r="AE2403">
        <v>91300</v>
      </c>
      <c r="AF2403" t="s">
        <v>13923</v>
      </c>
      <c r="AJ2403">
        <v>622092799</v>
      </c>
      <c r="AK2403" t="s">
        <v>13924</v>
      </c>
      <c r="AL2403">
        <v>0</v>
      </c>
      <c r="AM2403">
        <v>0</v>
      </c>
    </row>
    <row r="2404" spans="1:39" customFormat="1" ht="12.75">
      <c r="A2404">
        <v>9317142</v>
      </c>
      <c r="B2404" t="s">
        <v>7009</v>
      </c>
      <c r="C2404" t="s">
        <v>594</v>
      </c>
      <c r="D2404">
        <v>9317142</v>
      </c>
      <c r="E2404" t="s">
        <v>166</v>
      </c>
      <c r="F2404" t="s">
        <v>166</v>
      </c>
      <c r="H2404" s="507">
        <v>36963</v>
      </c>
      <c r="I2404" t="s">
        <v>167</v>
      </c>
      <c r="J2404">
        <v>-40</v>
      </c>
      <c r="K2404" t="s">
        <v>168</v>
      </c>
      <c r="M2404" t="s">
        <v>170</v>
      </c>
      <c r="N2404">
        <v>8930610</v>
      </c>
      <c r="O2404" t="s">
        <v>3790</v>
      </c>
      <c r="P2404" s="507">
        <v>44816</v>
      </c>
      <c r="Q2404" t="s">
        <v>187</v>
      </c>
      <c r="R2404" s="507">
        <v>40473</v>
      </c>
      <c r="S2404" s="507">
        <v>44448</v>
      </c>
      <c r="T2404" t="s">
        <v>7255</v>
      </c>
      <c r="U2404">
        <v>1615</v>
      </c>
      <c r="X2404">
        <v>16</v>
      </c>
      <c r="Y2404" t="s">
        <v>259</v>
      </c>
      <c r="AC2404" t="s">
        <v>177</v>
      </c>
      <c r="AD2404" t="s">
        <v>9736</v>
      </c>
      <c r="AE2404">
        <v>93160</v>
      </c>
      <c r="AF2404" t="s">
        <v>13925</v>
      </c>
      <c r="AI2404">
        <v>781482627</v>
      </c>
      <c r="AK2404" t="s">
        <v>7010</v>
      </c>
      <c r="AL2404">
        <v>0</v>
      </c>
      <c r="AM2404">
        <v>0</v>
      </c>
    </row>
    <row r="2405" spans="1:39" customFormat="1" ht="12.75">
      <c r="A2405">
        <v>366326</v>
      </c>
      <c r="B2405" t="s">
        <v>2937</v>
      </c>
      <c r="C2405" t="s">
        <v>612</v>
      </c>
      <c r="D2405">
        <v>366326</v>
      </c>
      <c r="E2405" t="s">
        <v>166</v>
      </c>
      <c r="F2405" t="s">
        <v>166</v>
      </c>
      <c r="H2405" s="507">
        <v>36099</v>
      </c>
      <c r="I2405" t="s">
        <v>167</v>
      </c>
      <c r="J2405">
        <v>-40</v>
      </c>
      <c r="K2405" t="s">
        <v>168</v>
      </c>
      <c r="M2405" t="s">
        <v>2770</v>
      </c>
      <c r="N2405">
        <v>4360454</v>
      </c>
      <c r="O2405" t="s">
        <v>2823</v>
      </c>
      <c r="P2405" s="507">
        <v>44819</v>
      </c>
      <c r="Q2405" t="s">
        <v>187</v>
      </c>
      <c r="R2405" s="507">
        <v>40065</v>
      </c>
      <c r="S2405" s="507">
        <v>44532</v>
      </c>
      <c r="T2405" t="s">
        <v>181</v>
      </c>
      <c r="U2405">
        <v>1776</v>
      </c>
      <c r="X2405">
        <v>17</v>
      </c>
      <c r="Y2405" t="s">
        <v>259</v>
      </c>
      <c r="AB2405" s="507">
        <v>43282</v>
      </c>
      <c r="AC2405" t="s">
        <v>177</v>
      </c>
      <c r="AD2405" t="s">
        <v>10555</v>
      </c>
      <c r="AE2405">
        <v>36000</v>
      </c>
      <c r="AF2405" t="s">
        <v>13926</v>
      </c>
      <c r="AJ2405">
        <v>605081331</v>
      </c>
      <c r="AK2405" t="s">
        <v>5605</v>
      </c>
      <c r="AL2405">
        <v>0</v>
      </c>
      <c r="AM2405">
        <v>0</v>
      </c>
    </row>
    <row r="2406" spans="1:39" customFormat="1" ht="12.75">
      <c r="A2406">
        <v>3610159</v>
      </c>
      <c r="B2406" t="s">
        <v>2568</v>
      </c>
      <c r="C2406" t="s">
        <v>449</v>
      </c>
      <c r="D2406">
        <v>3610159</v>
      </c>
      <c r="E2406" t="s">
        <v>169</v>
      </c>
      <c r="H2406" s="507">
        <v>41822</v>
      </c>
      <c r="I2406" t="s">
        <v>169</v>
      </c>
      <c r="J2406">
        <v>-9</v>
      </c>
      <c r="K2406" t="s">
        <v>8</v>
      </c>
      <c r="M2406" t="s">
        <v>2770</v>
      </c>
      <c r="N2406">
        <v>4360726</v>
      </c>
      <c r="O2406" t="s">
        <v>2961</v>
      </c>
      <c r="P2406" s="507">
        <v>44825</v>
      </c>
      <c r="Q2406" t="s">
        <v>187</v>
      </c>
      <c r="R2406" s="507">
        <v>44825</v>
      </c>
      <c r="T2406" t="s">
        <v>5765</v>
      </c>
      <c r="U2406">
        <v>500</v>
      </c>
      <c r="X2406">
        <v>5</v>
      </c>
      <c r="Y2406" t="s">
        <v>259</v>
      </c>
      <c r="AC2406" t="s">
        <v>177</v>
      </c>
      <c r="AD2406" t="s">
        <v>13927</v>
      </c>
      <c r="AE2406">
        <v>36260</v>
      </c>
      <c r="AF2406" t="s">
        <v>13928</v>
      </c>
      <c r="AJ2406">
        <v>698011631</v>
      </c>
      <c r="AK2406" t="s">
        <v>8919</v>
      </c>
      <c r="AL2406">
        <v>0</v>
      </c>
      <c r="AM2406">
        <v>0</v>
      </c>
    </row>
    <row r="2407" spans="1:39" customFormat="1" ht="12.75">
      <c r="A2407">
        <v>9252450</v>
      </c>
      <c r="B2407" t="s">
        <v>6005</v>
      </c>
      <c r="C2407" t="s">
        <v>6006</v>
      </c>
      <c r="D2407">
        <v>9252450</v>
      </c>
      <c r="E2407" t="s">
        <v>166</v>
      </c>
      <c r="F2407" t="s">
        <v>166</v>
      </c>
      <c r="H2407" s="507">
        <v>35649</v>
      </c>
      <c r="I2407" t="s">
        <v>167</v>
      </c>
      <c r="J2407">
        <v>-40</v>
      </c>
      <c r="K2407" t="s">
        <v>168</v>
      </c>
      <c r="M2407" t="s">
        <v>246</v>
      </c>
      <c r="N2407">
        <v>8940976</v>
      </c>
      <c r="O2407" t="s">
        <v>3791</v>
      </c>
      <c r="P2407" s="507">
        <v>44824</v>
      </c>
      <c r="Q2407" t="s">
        <v>187</v>
      </c>
      <c r="R2407" s="507">
        <v>43283</v>
      </c>
      <c r="S2407" s="507">
        <v>44644</v>
      </c>
      <c r="T2407" t="s">
        <v>181</v>
      </c>
      <c r="U2407">
        <v>2315</v>
      </c>
      <c r="V2407" t="s">
        <v>172</v>
      </c>
      <c r="W2407">
        <v>432</v>
      </c>
      <c r="X2407" t="s">
        <v>173</v>
      </c>
      <c r="Y2407" t="s">
        <v>259</v>
      </c>
      <c r="AB2407" s="507">
        <v>44743</v>
      </c>
      <c r="AC2407" t="s">
        <v>174</v>
      </c>
      <c r="AD2407" t="s">
        <v>13929</v>
      </c>
      <c r="AE2407">
        <v>33170</v>
      </c>
      <c r="AF2407" t="s">
        <v>13930</v>
      </c>
      <c r="AJ2407">
        <v>774477116</v>
      </c>
      <c r="AK2407" t="s">
        <v>6007</v>
      </c>
      <c r="AL2407">
        <v>0</v>
      </c>
      <c r="AM2407">
        <v>0</v>
      </c>
    </row>
    <row r="2408" spans="1:39" customFormat="1" ht="12.75">
      <c r="A2408">
        <v>7528182</v>
      </c>
      <c r="B2408" t="s">
        <v>8920</v>
      </c>
      <c r="C2408" t="s">
        <v>1069</v>
      </c>
      <c r="D2408">
        <v>7528182</v>
      </c>
      <c r="E2408" t="s">
        <v>166</v>
      </c>
      <c r="H2408" s="507">
        <v>31458</v>
      </c>
      <c r="I2408" t="s">
        <v>167</v>
      </c>
      <c r="J2408">
        <v>-40</v>
      </c>
      <c r="K2408" t="s">
        <v>8</v>
      </c>
      <c r="M2408" t="s">
        <v>263</v>
      </c>
      <c r="N2408">
        <v>8750249</v>
      </c>
      <c r="O2408" t="s">
        <v>703</v>
      </c>
      <c r="P2408" s="507">
        <v>44825</v>
      </c>
      <c r="Q2408" t="s">
        <v>187</v>
      </c>
      <c r="R2408" s="507">
        <v>44825</v>
      </c>
      <c r="S2408" s="507">
        <v>44910</v>
      </c>
      <c r="T2408" t="s">
        <v>181</v>
      </c>
      <c r="U2408">
        <v>950</v>
      </c>
      <c r="X2408">
        <v>9</v>
      </c>
      <c r="Y2408" t="s">
        <v>259</v>
      </c>
      <c r="AC2408" t="s">
        <v>337</v>
      </c>
      <c r="AD2408" t="s">
        <v>13931</v>
      </c>
      <c r="AE2408">
        <v>50012</v>
      </c>
      <c r="AF2408" t="s">
        <v>13932</v>
      </c>
      <c r="AJ2408" s="508">
        <v>34644016005</v>
      </c>
      <c r="AK2408" t="s">
        <v>8921</v>
      </c>
      <c r="AL2408">
        <v>0</v>
      </c>
      <c r="AM2408">
        <v>0</v>
      </c>
    </row>
    <row r="2409" spans="1:39" customFormat="1" ht="12.75">
      <c r="A2409">
        <v>7734522</v>
      </c>
      <c r="B2409" t="s">
        <v>7011</v>
      </c>
      <c r="C2409" t="s">
        <v>403</v>
      </c>
      <c r="D2409">
        <v>7734522</v>
      </c>
      <c r="E2409" t="s">
        <v>169</v>
      </c>
      <c r="F2409" t="s">
        <v>169</v>
      </c>
      <c r="H2409" s="507">
        <v>41211</v>
      </c>
      <c r="I2409" t="s">
        <v>245</v>
      </c>
      <c r="J2409">
        <v>-11</v>
      </c>
      <c r="K2409" t="s">
        <v>8</v>
      </c>
      <c r="M2409" t="s">
        <v>206</v>
      </c>
      <c r="N2409">
        <v>8770408</v>
      </c>
      <c r="O2409" t="s">
        <v>407</v>
      </c>
      <c r="P2409" s="507">
        <v>44835</v>
      </c>
      <c r="Q2409" t="s">
        <v>187</v>
      </c>
      <c r="R2409" s="507">
        <v>44464</v>
      </c>
      <c r="S2409" s="507">
        <v>44821</v>
      </c>
      <c r="T2409" t="s">
        <v>181</v>
      </c>
      <c r="U2409">
        <v>500</v>
      </c>
      <c r="X2409">
        <v>5</v>
      </c>
      <c r="Y2409" t="s">
        <v>259</v>
      </c>
      <c r="AC2409" t="s">
        <v>177</v>
      </c>
      <c r="AD2409" t="s">
        <v>12884</v>
      </c>
      <c r="AE2409">
        <v>77680</v>
      </c>
      <c r="AF2409" t="s">
        <v>13933</v>
      </c>
      <c r="AI2409">
        <v>950632429</v>
      </c>
      <c r="AJ2409">
        <v>673422291</v>
      </c>
      <c r="AK2409" t="s">
        <v>7012</v>
      </c>
      <c r="AL2409">
        <v>0</v>
      </c>
      <c r="AM2409">
        <v>0</v>
      </c>
    </row>
    <row r="2410" spans="1:39" customFormat="1" ht="12.75">
      <c r="A2410">
        <v>459708</v>
      </c>
      <c r="B2410" t="s">
        <v>7770</v>
      </c>
      <c r="C2410" t="s">
        <v>793</v>
      </c>
      <c r="D2410">
        <v>459708</v>
      </c>
      <c r="E2410" t="s">
        <v>166</v>
      </c>
      <c r="H2410" s="507">
        <v>32455</v>
      </c>
      <c r="I2410" t="s">
        <v>167</v>
      </c>
      <c r="J2410">
        <v>-40</v>
      </c>
      <c r="K2410" t="s">
        <v>8</v>
      </c>
      <c r="M2410" t="s">
        <v>2764</v>
      </c>
      <c r="N2410">
        <v>4450759</v>
      </c>
      <c r="O2410" t="s">
        <v>2867</v>
      </c>
      <c r="P2410" s="507">
        <v>44823</v>
      </c>
      <c r="Q2410" t="s">
        <v>187</v>
      </c>
      <c r="R2410" s="507">
        <v>37432</v>
      </c>
      <c r="S2410" s="507">
        <v>44820</v>
      </c>
      <c r="T2410" t="s">
        <v>181</v>
      </c>
      <c r="U2410">
        <v>889</v>
      </c>
      <c r="X2410">
        <v>8</v>
      </c>
      <c r="Y2410" t="s">
        <v>259</v>
      </c>
      <c r="AC2410" t="s">
        <v>177</v>
      </c>
      <c r="AD2410" t="s">
        <v>13934</v>
      </c>
      <c r="AE2410">
        <v>45430</v>
      </c>
      <c r="AF2410" t="s">
        <v>13935</v>
      </c>
      <c r="AJ2410">
        <v>619291835</v>
      </c>
      <c r="AK2410" t="s">
        <v>8922</v>
      </c>
      <c r="AL2410">
        <v>0</v>
      </c>
      <c r="AM2410">
        <v>0</v>
      </c>
    </row>
    <row r="2411" spans="1:39" customFormat="1" ht="12.75">
      <c r="A2411">
        <v>7890998</v>
      </c>
      <c r="B2411" t="s">
        <v>13936</v>
      </c>
      <c r="C2411" t="s">
        <v>7036</v>
      </c>
      <c r="D2411">
        <v>7890998</v>
      </c>
      <c r="E2411" t="s">
        <v>169</v>
      </c>
      <c r="H2411" s="507">
        <v>42512</v>
      </c>
      <c r="I2411" t="s">
        <v>169</v>
      </c>
      <c r="J2411">
        <v>-9</v>
      </c>
      <c r="K2411" t="s">
        <v>8</v>
      </c>
      <c r="M2411" t="s">
        <v>238</v>
      </c>
      <c r="N2411">
        <v>8780568</v>
      </c>
      <c r="O2411" t="s">
        <v>318</v>
      </c>
      <c r="P2411" s="507">
        <v>44845</v>
      </c>
      <c r="Q2411" t="s">
        <v>187</v>
      </c>
      <c r="R2411" s="507">
        <v>44845</v>
      </c>
      <c r="T2411" t="s">
        <v>5765</v>
      </c>
      <c r="U2411">
        <v>500</v>
      </c>
      <c r="X2411">
        <v>5</v>
      </c>
      <c r="Y2411" t="s">
        <v>259</v>
      </c>
      <c r="AC2411" t="s">
        <v>177</v>
      </c>
      <c r="AD2411" t="s">
        <v>13837</v>
      </c>
      <c r="AE2411">
        <v>78730</v>
      </c>
      <c r="AF2411" t="s">
        <v>13937</v>
      </c>
      <c r="AI2411">
        <v>130412774</v>
      </c>
      <c r="AK2411" t="s">
        <v>13938</v>
      </c>
      <c r="AL2411">
        <v>0</v>
      </c>
      <c r="AM2411">
        <v>0</v>
      </c>
    </row>
    <row r="2412" spans="1:39" customFormat="1" ht="12.75">
      <c r="A2412">
        <v>7890857</v>
      </c>
      <c r="B2412" t="s">
        <v>13939</v>
      </c>
      <c r="C2412" t="s">
        <v>588</v>
      </c>
      <c r="D2412">
        <v>7890857</v>
      </c>
      <c r="E2412" t="s">
        <v>169</v>
      </c>
      <c r="H2412" s="507">
        <v>41922</v>
      </c>
      <c r="I2412" t="s">
        <v>169</v>
      </c>
      <c r="J2412">
        <v>-9</v>
      </c>
      <c r="K2412" t="s">
        <v>8</v>
      </c>
      <c r="M2412" t="s">
        <v>238</v>
      </c>
      <c r="N2412">
        <v>8780128</v>
      </c>
      <c r="O2412" t="s">
        <v>424</v>
      </c>
      <c r="P2412" s="507">
        <v>44841</v>
      </c>
      <c r="Q2412" t="s">
        <v>187</v>
      </c>
      <c r="R2412" s="507">
        <v>44841</v>
      </c>
      <c r="T2412" t="s">
        <v>5765</v>
      </c>
      <c r="U2412">
        <v>500</v>
      </c>
      <c r="X2412">
        <v>5</v>
      </c>
      <c r="Y2412" t="s">
        <v>259</v>
      </c>
      <c r="AC2412" t="s">
        <v>177</v>
      </c>
      <c r="AD2412" t="s">
        <v>12125</v>
      </c>
      <c r="AE2412">
        <v>78700</v>
      </c>
      <c r="AF2412" t="s">
        <v>13940</v>
      </c>
      <c r="AJ2412">
        <v>673964535</v>
      </c>
      <c r="AK2412" t="s">
        <v>13941</v>
      </c>
      <c r="AL2412">
        <v>0</v>
      </c>
      <c r="AM2412">
        <v>0</v>
      </c>
    </row>
    <row r="2413" spans="1:39" customFormat="1" ht="12.75">
      <c r="A2413">
        <v>7890858</v>
      </c>
      <c r="B2413" t="s">
        <v>13939</v>
      </c>
      <c r="C2413" t="s">
        <v>7542</v>
      </c>
      <c r="D2413">
        <v>7890858</v>
      </c>
      <c r="E2413" t="s">
        <v>169</v>
      </c>
      <c r="H2413" s="507">
        <v>41922</v>
      </c>
      <c r="I2413" t="s">
        <v>169</v>
      </c>
      <c r="J2413">
        <v>-9</v>
      </c>
      <c r="K2413" t="s">
        <v>8</v>
      </c>
      <c r="M2413" t="s">
        <v>238</v>
      </c>
      <c r="N2413">
        <v>8780128</v>
      </c>
      <c r="O2413" t="s">
        <v>424</v>
      </c>
      <c r="P2413" s="507">
        <v>44841</v>
      </c>
      <c r="Q2413" t="s">
        <v>187</v>
      </c>
      <c r="R2413" s="507">
        <v>44841</v>
      </c>
      <c r="T2413" t="s">
        <v>5765</v>
      </c>
      <c r="U2413">
        <v>500</v>
      </c>
      <c r="X2413">
        <v>5</v>
      </c>
      <c r="Y2413" t="s">
        <v>259</v>
      </c>
      <c r="AC2413" t="s">
        <v>177</v>
      </c>
      <c r="AD2413" t="s">
        <v>12125</v>
      </c>
      <c r="AE2413">
        <v>78700</v>
      </c>
      <c r="AF2413" t="s">
        <v>13940</v>
      </c>
      <c r="AJ2413">
        <v>673964535</v>
      </c>
      <c r="AK2413" t="s">
        <v>13941</v>
      </c>
      <c r="AL2413">
        <v>0</v>
      </c>
      <c r="AM2413">
        <v>0</v>
      </c>
    </row>
    <row r="2414" spans="1:39" customFormat="1" ht="12.75">
      <c r="A2414">
        <v>7514929</v>
      </c>
      <c r="B2414" t="s">
        <v>212</v>
      </c>
      <c r="C2414" t="s">
        <v>1570</v>
      </c>
      <c r="D2414">
        <v>7514929</v>
      </c>
      <c r="E2414" t="s">
        <v>166</v>
      </c>
      <c r="F2414" t="s">
        <v>166</v>
      </c>
      <c r="H2414" s="507">
        <v>34753</v>
      </c>
      <c r="I2414" t="s">
        <v>167</v>
      </c>
      <c r="J2414">
        <v>-40</v>
      </c>
      <c r="K2414" t="s">
        <v>8</v>
      </c>
      <c r="M2414" t="s">
        <v>203</v>
      </c>
      <c r="N2414">
        <v>8920025</v>
      </c>
      <c r="O2414" t="s">
        <v>213</v>
      </c>
      <c r="P2414" s="507">
        <v>44816</v>
      </c>
      <c r="Q2414" t="s">
        <v>187</v>
      </c>
      <c r="R2414" s="507">
        <v>38740</v>
      </c>
      <c r="S2414" s="507">
        <v>43728</v>
      </c>
      <c r="T2414" t="s">
        <v>7255</v>
      </c>
      <c r="U2414">
        <v>1598</v>
      </c>
      <c r="V2414" t="s">
        <v>172</v>
      </c>
      <c r="W2414">
        <v>256</v>
      </c>
      <c r="X2414" t="s">
        <v>173</v>
      </c>
      <c r="Y2414" t="s">
        <v>259</v>
      </c>
      <c r="AC2414" t="s">
        <v>177</v>
      </c>
      <c r="AD2414" t="s">
        <v>9949</v>
      </c>
      <c r="AE2414">
        <v>92100</v>
      </c>
      <c r="AF2414" t="s">
        <v>13942</v>
      </c>
      <c r="AJ2414">
        <v>616201802</v>
      </c>
      <c r="AK2414" t="s">
        <v>4374</v>
      </c>
      <c r="AL2414">
        <v>0</v>
      </c>
      <c r="AM2414">
        <v>0</v>
      </c>
    </row>
    <row r="2415" spans="1:39" customFormat="1" ht="12.75">
      <c r="A2415">
        <v>7528137</v>
      </c>
      <c r="B2415" t="s">
        <v>8923</v>
      </c>
      <c r="C2415" t="s">
        <v>512</v>
      </c>
      <c r="D2415">
        <v>7528137</v>
      </c>
      <c r="E2415" t="s">
        <v>169</v>
      </c>
      <c r="H2415" s="507">
        <v>42316</v>
      </c>
      <c r="I2415" t="s">
        <v>169</v>
      </c>
      <c r="J2415">
        <v>-9</v>
      </c>
      <c r="K2415" t="s">
        <v>8</v>
      </c>
      <c r="M2415" t="s">
        <v>263</v>
      </c>
      <c r="N2415">
        <v>8750120</v>
      </c>
      <c r="O2415" t="s">
        <v>287</v>
      </c>
      <c r="P2415" s="507">
        <v>44823</v>
      </c>
      <c r="Q2415" t="s">
        <v>187</v>
      </c>
      <c r="R2415" s="507">
        <v>44823</v>
      </c>
      <c r="T2415" t="s">
        <v>5765</v>
      </c>
      <c r="U2415">
        <v>500</v>
      </c>
      <c r="X2415">
        <v>5</v>
      </c>
      <c r="Y2415" t="s">
        <v>259</v>
      </c>
      <c r="AC2415" t="s">
        <v>177</v>
      </c>
      <c r="AD2415" t="s">
        <v>9793</v>
      </c>
      <c r="AE2415">
        <v>75011</v>
      </c>
      <c r="AF2415" t="s">
        <v>13943</v>
      </c>
      <c r="AI2415">
        <v>631668735</v>
      </c>
      <c r="AJ2415">
        <v>658637197</v>
      </c>
      <c r="AK2415" t="s">
        <v>8924</v>
      </c>
      <c r="AL2415">
        <v>0</v>
      </c>
      <c r="AM2415">
        <v>0</v>
      </c>
    </row>
    <row r="2416" spans="1:39" customFormat="1" ht="12.75">
      <c r="A2416">
        <v>6020174</v>
      </c>
      <c r="B2416" t="s">
        <v>2938</v>
      </c>
      <c r="C2416" t="s">
        <v>189</v>
      </c>
      <c r="D2416">
        <v>6020174</v>
      </c>
      <c r="E2416" t="s">
        <v>166</v>
      </c>
      <c r="F2416" t="s">
        <v>166</v>
      </c>
      <c r="H2416" s="507">
        <v>38783</v>
      </c>
      <c r="I2416" t="s">
        <v>198</v>
      </c>
      <c r="J2416">
        <v>-17</v>
      </c>
      <c r="K2416" t="s">
        <v>168</v>
      </c>
      <c r="M2416" t="s">
        <v>2764</v>
      </c>
      <c r="N2416">
        <v>4450410</v>
      </c>
      <c r="O2416" t="s">
        <v>3462</v>
      </c>
      <c r="P2416" s="507">
        <v>44806</v>
      </c>
      <c r="Q2416" t="s">
        <v>187</v>
      </c>
      <c r="R2416" s="507">
        <v>40840</v>
      </c>
      <c r="T2416" t="s">
        <v>5765</v>
      </c>
      <c r="U2416">
        <v>2376</v>
      </c>
      <c r="V2416" t="s">
        <v>172</v>
      </c>
      <c r="W2416">
        <v>357</v>
      </c>
      <c r="X2416" t="s">
        <v>173</v>
      </c>
      <c r="Y2416" t="s">
        <v>259</v>
      </c>
      <c r="AC2416" t="s">
        <v>177</v>
      </c>
      <c r="AD2416" t="s">
        <v>13944</v>
      </c>
      <c r="AE2416">
        <v>45380</v>
      </c>
      <c r="AF2416" t="s">
        <v>13945</v>
      </c>
      <c r="AI2416">
        <v>688826011</v>
      </c>
      <c r="AJ2416">
        <v>687235612</v>
      </c>
      <c r="AK2416" t="s">
        <v>5606</v>
      </c>
      <c r="AL2416">
        <v>0</v>
      </c>
      <c r="AM2416">
        <v>0</v>
      </c>
    </row>
    <row r="2417" spans="1:39" customFormat="1" ht="12.75">
      <c r="A2417">
        <v>6019526</v>
      </c>
      <c r="B2417" t="s">
        <v>2938</v>
      </c>
      <c r="C2417" t="s">
        <v>668</v>
      </c>
      <c r="D2417">
        <v>6019526</v>
      </c>
      <c r="E2417" t="s">
        <v>166</v>
      </c>
      <c r="F2417" t="s">
        <v>166</v>
      </c>
      <c r="H2417" s="507">
        <v>37736</v>
      </c>
      <c r="I2417" t="s">
        <v>167</v>
      </c>
      <c r="J2417">
        <v>-40</v>
      </c>
      <c r="K2417" t="s">
        <v>168</v>
      </c>
      <c r="M2417" t="s">
        <v>2764</v>
      </c>
      <c r="N2417">
        <v>4450410</v>
      </c>
      <c r="O2417" t="s">
        <v>3462</v>
      </c>
      <c r="P2417" s="507">
        <v>44806</v>
      </c>
      <c r="Q2417" t="s">
        <v>187</v>
      </c>
      <c r="R2417" s="507">
        <v>40466</v>
      </c>
      <c r="S2417" s="507">
        <v>44795</v>
      </c>
      <c r="T2417" t="s">
        <v>181</v>
      </c>
      <c r="U2417">
        <v>2398</v>
      </c>
      <c r="V2417" t="s">
        <v>172</v>
      </c>
      <c r="W2417">
        <v>331</v>
      </c>
      <c r="X2417" t="s">
        <v>173</v>
      </c>
      <c r="Y2417" t="s">
        <v>259</v>
      </c>
      <c r="AB2417" s="507">
        <v>44378</v>
      </c>
      <c r="AC2417" t="s">
        <v>177</v>
      </c>
      <c r="AD2417" t="s">
        <v>13944</v>
      </c>
      <c r="AE2417">
        <v>45380</v>
      </c>
      <c r="AF2417" t="s">
        <v>13945</v>
      </c>
      <c r="AJ2417">
        <v>688826011</v>
      </c>
      <c r="AK2417" t="s">
        <v>5606</v>
      </c>
      <c r="AL2417">
        <v>0</v>
      </c>
      <c r="AM2417">
        <v>0</v>
      </c>
    </row>
    <row r="2418" spans="1:39" customFormat="1" ht="12.75">
      <c r="A2418">
        <v>9447958</v>
      </c>
      <c r="B2418" t="s">
        <v>1571</v>
      </c>
      <c r="C2418" t="s">
        <v>400</v>
      </c>
      <c r="D2418">
        <v>9447958</v>
      </c>
      <c r="E2418" t="s">
        <v>166</v>
      </c>
      <c r="F2418" t="s">
        <v>166</v>
      </c>
      <c r="H2418" s="507">
        <v>39468</v>
      </c>
      <c r="I2418" t="s">
        <v>200</v>
      </c>
      <c r="J2418">
        <v>-15</v>
      </c>
      <c r="K2418" t="s">
        <v>168</v>
      </c>
      <c r="M2418" t="s">
        <v>246</v>
      </c>
      <c r="N2418">
        <v>8940073</v>
      </c>
      <c r="O2418" t="s">
        <v>258</v>
      </c>
      <c r="P2418" s="507">
        <v>44748</v>
      </c>
      <c r="Q2418" t="s">
        <v>187</v>
      </c>
      <c r="R2418" s="507">
        <v>41536</v>
      </c>
      <c r="T2418" t="s">
        <v>5765</v>
      </c>
      <c r="U2418">
        <v>1154</v>
      </c>
      <c r="X2418">
        <v>11</v>
      </c>
      <c r="Y2418" t="s">
        <v>259</v>
      </c>
      <c r="AC2418" t="s">
        <v>177</v>
      </c>
      <c r="AD2418" t="s">
        <v>11067</v>
      </c>
      <c r="AE2418">
        <v>94120</v>
      </c>
      <c r="AF2418" t="s">
        <v>13946</v>
      </c>
      <c r="AI2418">
        <v>686685050</v>
      </c>
      <c r="AJ2418">
        <v>666439324</v>
      </c>
      <c r="AK2418" t="s">
        <v>4375</v>
      </c>
      <c r="AL2418">
        <v>0</v>
      </c>
      <c r="AM2418">
        <v>0</v>
      </c>
    </row>
    <row r="2419" spans="1:39" customFormat="1" ht="12.75">
      <c r="A2419">
        <v>361188</v>
      </c>
      <c r="B2419" t="s">
        <v>2939</v>
      </c>
      <c r="C2419" t="s">
        <v>191</v>
      </c>
      <c r="D2419">
        <v>361188</v>
      </c>
      <c r="E2419" t="s">
        <v>166</v>
      </c>
      <c r="F2419" t="s">
        <v>166</v>
      </c>
      <c r="H2419" s="507">
        <v>24646</v>
      </c>
      <c r="I2419" t="s">
        <v>367</v>
      </c>
      <c r="J2419">
        <v>-60</v>
      </c>
      <c r="K2419" t="s">
        <v>168</v>
      </c>
      <c r="M2419" t="s">
        <v>2770</v>
      </c>
      <c r="N2419">
        <v>4360002</v>
      </c>
      <c r="O2419" t="s">
        <v>2771</v>
      </c>
      <c r="P2419" s="507">
        <v>44847</v>
      </c>
      <c r="Q2419" t="s">
        <v>187</v>
      </c>
      <c r="R2419" s="507">
        <v>37432</v>
      </c>
      <c r="S2419" s="507">
        <v>44819</v>
      </c>
      <c r="T2419" t="s">
        <v>181</v>
      </c>
      <c r="U2419">
        <v>2020</v>
      </c>
      <c r="X2419">
        <v>20</v>
      </c>
      <c r="Y2419" t="s">
        <v>259</v>
      </c>
      <c r="AC2419" t="s">
        <v>177</v>
      </c>
      <c r="AD2419" t="s">
        <v>13947</v>
      </c>
      <c r="AE2419">
        <v>36120</v>
      </c>
      <c r="AF2419" t="s">
        <v>13948</v>
      </c>
      <c r="AI2419">
        <v>254272796</v>
      </c>
      <c r="AJ2419">
        <v>664633937</v>
      </c>
      <c r="AK2419" t="s">
        <v>5607</v>
      </c>
      <c r="AL2419">
        <v>0</v>
      </c>
      <c r="AM2419">
        <v>0</v>
      </c>
    </row>
    <row r="2420" spans="1:39" customFormat="1" ht="12.75">
      <c r="A2420">
        <v>9258719</v>
      </c>
      <c r="B2420" t="s">
        <v>8925</v>
      </c>
      <c r="C2420" t="s">
        <v>7279</v>
      </c>
      <c r="D2420">
        <v>9258719</v>
      </c>
      <c r="E2420" t="s">
        <v>169</v>
      </c>
      <c r="H2420" s="507">
        <v>41556</v>
      </c>
      <c r="I2420" t="s">
        <v>251</v>
      </c>
      <c r="J2420">
        <v>-10</v>
      </c>
      <c r="K2420" t="s">
        <v>8</v>
      </c>
      <c r="M2420" t="s">
        <v>203</v>
      </c>
      <c r="N2420">
        <v>8920234</v>
      </c>
      <c r="O2420" t="s">
        <v>369</v>
      </c>
      <c r="P2420" s="507">
        <v>44820</v>
      </c>
      <c r="Q2420" t="s">
        <v>187</v>
      </c>
      <c r="R2420" s="507">
        <v>44820</v>
      </c>
      <c r="T2420" t="s">
        <v>5765</v>
      </c>
      <c r="U2420">
        <v>500</v>
      </c>
      <c r="X2420">
        <v>5</v>
      </c>
      <c r="Y2420" t="s">
        <v>259</v>
      </c>
      <c r="AC2420" t="s">
        <v>177</v>
      </c>
      <c r="AD2420" t="s">
        <v>9717</v>
      </c>
      <c r="AE2420">
        <v>92000</v>
      </c>
      <c r="AF2420" t="s">
        <v>13949</v>
      </c>
      <c r="AK2420" t="s">
        <v>8926</v>
      </c>
      <c r="AL2420">
        <v>0</v>
      </c>
      <c r="AM2420">
        <v>0</v>
      </c>
    </row>
    <row r="2421" spans="1:39" customFormat="1" ht="12.75">
      <c r="A2421">
        <v>7844085</v>
      </c>
      <c r="B2421" t="s">
        <v>3502</v>
      </c>
      <c r="C2421" t="s">
        <v>1005</v>
      </c>
      <c r="D2421">
        <v>7844085</v>
      </c>
      <c r="E2421" t="s">
        <v>166</v>
      </c>
      <c r="F2421" t="s">
        <v>166</v>
      </c>
      <c r="H2421" s="507">
        <v>34339</v>
      </c>
      <c r="I2421" t="s">
        <v>167</v>
      </c>
      <c r="J2421">
        <v>-40</v>
      </c>
      <c r="K2421" t="s">
        <v>168</v>
      </c>
      <c r="M2421" t="s">
        <v>238</v>
      </c>
      <c r="N2421">
        <v>8780080</v>
      </c>
      <c r="O2421" t="s">
        <v>555</v>
      </c>
      <c r="P2421" s="507">
        <v>44810</v>
      </c>
      <c r="Q2421" t="s">
        <v>187</v>
      </c>
      <c r="R2421" s="507">
        <v>38639</v>
      </c>
      <c r="S2421" s="507">
        <v>43720</v>
      </c>
      <c r="T2421" t="s">
        <v>7255</v>
      </c>
      <c r="U2421">
        <v>1915</v>
      </c>
      <c r="X2421">
        <v>19</v>
      </c>
      <c r="Y2421" t="s">
        <v>259</v>
      </c>
      <c r="AC2421" t="s">
        <v>177</v>
      </c>
      <c r="AD2421" t="s">
        <v>13076</v>
      </c>
      <c r="AE2421">
        <v>78150</v>
      </c>
      <c r="AF2421" t="s">
        <v>13950</v>
      </c>
      <c r="AK2421" t="s">
        <v>4376</v>
      </c>
      <c r="AL2421">
        <v>0</v>
      </c>
      <c r="AM2421">
        <v>0</v>
      </c>
    </row>
    <row r="2422" spans="1:39" customFormat="1" ht="12.75">
      <c r="A2422">
        <v>9323535</v>
      </c>
      <c r="B2422" t="s">
        <v>6665</v>
      </c>
      <c r="C2422" t="s">
        <v>720</v>
      </c>
      <c r="D2422">
        <v>9323535</v>
      </c>
      <c r="E2422" t="s">
        <v>166</v>
      </c>
      <c r="F2422" t="s">
        <v>166</v>
      </c>
      <c r="H2422" s="507">
        <v>41106</v>
      </c>
      <c r="I2422" t="s">
        <v>245</v>
      </c>
      <c r="J2422">
        <v>-11</v>
      </c>
      <c r="K2422" t="s">
        <v>168</v>
      </c>
      <c r="M2422" t="s">
        <v>170</v>
      </c>
      <c r="N2422">
        <v>8930610</v>
      </c>
      <c r="O2422" t="s">
        <v>3790</v>
      </c>
      <c r="P2422" s="507">
        <v>44812</v>
      </c>
      <c r="Q2422" t="s">
        <v>187</v>
      </c>
      <c r="R2422" s="507">
        <v>44460</v>
      </c>
      <c r="T2422" t="s">
        <v>5765</v>
      </c>
      <c r="U2422">
        <v>537</v>
      </c>
      <c r="X2422">
        <v>5</v>
      </c>
      <c r="Y2422" t="s">
        <v>259</v>
      </c>
      <c r="AC2422" t="s">
        <v>177</v>
      </c>
      <c r="AD2422" t="s">
        <v>11448</v>
      </c>
      <c r="AE2422">
        <v>93160</v>
      </c>
      <c r="AF2422" t="s">
        <v>13951</v>
      </c>
      <c r="AJ2422">
        <v>699145262</v>
      </c>
      <c r="AK2422" t="s">
        <v>6666</v>
      </c>
      <c r="AL2422">
        <v>0</v>
      </c>
      <c r="AM2422">
        <v>0</v>
      </c>
    </row>
    <row r="2423" spans="1:39" customFormat="1" ht="12.75">
      <c r="A2423">
        <v>9239339</v>
      </c>
      <c r="B2423" t="s">
        <v>1572</v>
      </c>
      <c r="C2423" t="s">
        <v>1483</v>
      </c>
      <c r="D2423">
        <v>9239339</v>
      </c>
      <c r="E2423" t="s">
        <v>166</v>
      </c>
      <c r="F2423" t="s">
        <v>166</v>
      </c>
      <c r="H2423" s="507">
        <v>37065</v>
      </c>
      <c r="I2423" t="s">
        <v>167</v>
      </c>
      <c r="J2423">
        <v>-40</v>
      </c>
      <c r="K2423" t="s">
        <v>168</v>
      </c>
      <c r="M2423" t="s">
        <v>203</v>
      </c>
      <c r="N2423">
        <v>8920111</v>
      </c>
      <c r="O2423" t="s">
        <v>544</v>
      </c>
      <c r="P2423" s="507">
        <v>44804</v>
      </c>
      <c r="Q2423" t="s">
        <v>187</v>
      </c>
      <c r="R2423" s="507">
        <v>39766</v>
      </c>
      <c r="S2423" s="507">
        <v>44803</v>
      </c>
      <c r="T2423" t="s">
        <v>181</v>
      </c>
      <c r="U2423">
        <v>1799</v>
      </c>
      <c r="X2423">
        <v>17</v>
      </c>
      <c r="Y2423" t="s">
        <v>259</v>
      </c>
      <c r="AC2423" t="s">
        <v>177</v>
      </c>
      <c r="AD2423" t="s">
        <v>10294</v>
      </c>
      <c r="AE2423">
        <v>92140</v>
      </c>
      <c r="AF2423" t="s">
        <v>13952</v>
      </c>
      <c r="AH2423" t="s">
        <v>13953</v>
      </c>
      <c r="AI2423">
        <v>141089171</v>
      </c>
      <c r="AJ2423">
        <v>641577317</v>
      </c>
      <c r="AK2423" t="s">
        <v>4377</v>
      </c>
      <c r="AL2423">
        <v>0</v>
      </c>
      <c r="AM2423">
        <v>0</v>
      </c>
    </row>
    <row r="2424" spans="1:39" customFormat="1" ht="12.75">
      <c r="A2424">
        <v>4463326</v>
      </c>
      <c r="B2424" t="s">
        <v>9526</v>
      </c>
      <c r="C2424" t="s">
        <v>596</v>
      </c>
      <c r="D2424">
        <v>4463326</v>
      </c>
      <c r="E2424" t="s">
        <v>166</v>
      </c>
      <c r="H2424" s="507">
        <v>42204</v>
      </c>
      <c r="I2424" t="s">
        <v>169</v>
      </c>
      <c r="J2424">
        <v>-9</v>
      </c>
      <c r="K2424" t="s">
        <v>8</v>
      </c>
      <c r="M2424" t="s">
        <v>228</v>
      </c>
      <c r="N2424">
        <v>12440051</v>
      </c>
      <c r="O2424" t="s">
        <v>2171</v>
      </c>
      <c r="P2424" s="507">
        <v>44811</v>
      </c>
      <c r="Q2424" t="s">
        <v>187</v>
      </c>
      <c r="R2424" s="507">
        <v>44811</v>
      </c>
      <c r="T2424" t="s">
        <v>5765</v>
      </c>
      <c r="U2424">
        <v>500</v>
      </c>
      <c r="X2424">
        <v>5</v>
      </c>
      <c r="Y2424" t="s">
        <v>259</v>
      </c>
      <c r="AC2424" t="s">
        <v>177</v>
      </c>
      <c r="AD2424" t="s">
        <v>11199</v>
      </c>
      <c r="AE2424">
        <v>44600</v>
      </c>
      <c r="AF2424" t="s">
        <v>13954</v>
      </c>
      <c r="AI2424">
        <v>617529112</v>
      </c>
      <c r="AJ2424">
        <v>641346098</v>
      </c>
      <c r="AK2424" t="s">
        <v>4775</v>
      </c>
      <c r="AL2424">
        <v>1</v>
      </c>
      <c r="AM2424">
        <v>0</v>
      </c>
    </row>
    <row r="2425" spans="1:39" customFormat="1" ht="12.75">
      <c r="A2425">
        <v>9448412</v>
      </c>
      <c r="B2425" t="s">
        <v>1573</v>
      </c>
      <c r="C2425" t="s">
        <v>1087</v>
      </c>
      <c r="D2425">
        <v>9448412</v>
      </c>
      <c r="E2425" t="s">
        <v>166</v>
      </c>
      <c r="F2425" t="s">
        <v>166</v>
      </c>
      <c r="H2425" s="507">
        <v>37678</v>
      </c>
      <c r="I2425" t="s">
        <v>167</v>
      </c>
      <c r="J2425">
        <v>-40</v>
      </c>
      <c r="K2425" t="s">
        <v>8</v>
      </c>
      <c r="M2425" t="s">
        <v>246</v>
      </c>
      <c r="N2425">
        <v>8940012</v>
      </c>
      <c r="O2425" t="s">
        <v>655</v>
      </c>
      <c r="P2425" s="507">
        <v>44825</v>
      </c>
      <c r="Q2425" t="s">
        <v>187</v>
      </c>
      <c r="R2425" s="507">
        <v>41585</v>
      </c>
      <c r="S2425" s="507">
        <v>44821</v>
      </c>
      <c r="T2425" t="s">
        <v>181</v>
      </c>
      <c r="U2425">
        <v>880</v>
      </c>
      <c r="X2425">
        <v>8</v>
      </c>
      <c r="Y2425" t="s">
        <v>259</v>
      </c>
      <c r="AC2425" t="s">
        <v>177</v>
      </c>
      <c r="AD2425" t="s">
        <v>11773</v>
      </c>
      <c r="AE2425">
        <v>94260</v>
      </c>
      <c r="AF2425" t="s">
        <v>13955</v>
      </c>
      <c r="AJ2425">
        <v>615295514</v>
      </c>
      <c r="AK2425" t="s">
        <v>4378</v>
      </c>
      <c r="AL2425">
        <v>0</v>
      </c>
      <c r="AM2425">
        <v>0</v>
      </c>
    </row>
    <row r="2426" spans="1:39" customFormat="1" ht="12.75">
      <c r="A2426">
        <v>9448413</v>
      </c>
      <c r="B2426" t="s">
        <v>1573</v>
      </c>
      <c r="C2426" t="s">
        <v>1209</v>
      </c>
      <c r="D2426">
        <v>9448413</v>
      </c>
      <c r="E2426" t="s">
        <v>166</v>
      </c>
      <c r="F2426" t="s">
        <v>166</v>
      </c>
      <c r="H2426" s="507">
        <v>38873</v>
      </c>
      <c r="I2426" t="s">
        <v>198</v>
      </c>
      <c r="J2426">
        <v>-17</v>
      </c>
      <c r="K2426" t="s">
        <v>8</v>
      </c>
      <c r="M2426" t="s">
        <v>246</v>
      </c>
      <c r="N2426">
        <v>8940012</v>
      </c>
      <c r="O2426" t="s">
        <v>655</v>
      </c>
      <c r="P2426" s="507">
        <v>44825</v>
      </c>
      <c r="Q2426" t="s">
        <v>187</v>
      </c>
      <c r="R2426" s="507">
        <v>41585</v>
      </c>
      <c r="S2426" s="507">
        <v>44821</v>
      </c>
      <c r="T2426" t="s">
        <v>181</v>
      </c>
      <c r="U2426">
        <v>1121</v>
      </c>
      <c r="X2426">
        <v>11</v>
      </c>
      <c r="Y2426" t="s">
        <v>259</v>
      </c>
      <c r="AC2426" t="s">
        <v>177</v>
      </c>
      <c r="AD2426" t="s">
        <v>11773</v>
      </c>
      <c r="AE2426">
        <v>94260</v>
      </c>
      <c r="AF2426" t="s">
        <v>13955</v>
      </c>
      <c r="AJ2426">
        <v>615295514</v>
      </c>
      <c r="AK2426" t="s">
        <v>4378</v>
      </c>
      <c r="AL2426">
        <v>0</v>
      </c>
      <c r="AM2426">
        <v>0</v>
      </c>
    </row>
    <row r="2427" spans="1:39" customFormat="1" ht="12.75">
      <c r="A2427">
        <v>4458740</v>
      </c>
      <c r="B2427" t="s">
        <v>2569</v>
      </c>
      <c r="C2427" t="s">
        <v>694</v>
      </c>
      <c r="D2427">
        <v>4458740</v>
      </c>
      <c r="E2427" t="s">
        <v>166</v>
      </c>
      <c r="F2427" t="s">
        <v>166</v>
      </c>
      <c r="H2427" s="507">
        <v>41319</v>
      </c>
      <c r="I2427" t="s">
        <v>251</v>
      </c>
      <c r="J2427">
        <v>-10</v>
      </c>
      <c r="K2427" t="s">
        <v>168</v>
      </c>
      <c r="M2427" t="s">
        <v>228</v>
      </c>
      <c r="N2427">
        <v>12440144</v>
      </c>
      <c r="O2427" t="s">
        <v>2367</v>
      </c>
      <c r="P2427" s="507">
        <v>44805</v>
      </c>
      <c r="Q2427" t="s">
        <v>187</v>
      </c>
      <c r="R2427" s="507">
        <v>43709</v>
      </c>
      <c r="T2427" t="s">
        <v>5765</v>
      </c>
      <c r="U2427">
        <v>647</v>
      </c>
      <c r="X2427">
        <v>6</v>
      </c>
      <c r="Y2427" t="s">
        <v>259</v>
      </c>
      <c r="AC2427" t="s">
        <v>177</v>
      </c>
      <c r="AD2427" t="s">
        <v>13956</v>
      </c>
      <c r="AE2427">
        <v>44522</v>
      </c>
      <c r="AF2427" t="s">
        <v>13957</v>
      </c>
      <c r="AK2427" t="s">
        <v>5010</v>
      </c>
      <c r="AL2427">
        <v>0</v>
      </c>
      <c r="AM2427">
        <v>0</v>
      </c>
    </row>
    <row r="2428" spans="1:39" customFormat="1" ht="12.75">
      <c r="A2428">
        <v>3713688</v>
      </c>
      <c r="B2428" t="s">
        <v>2569</v>
      </c>
      <c r="C2428" t="s">
        <v>1019</v>
      </c>
      <c r="D2428">
        <v>3713688</v>
      </c>
      <c r="E2428" t="s">
        <v>166</v>
      </c>
      <c r="F2428" t="s">
        <v>166</v>
      </c>
      <c r="H2428" s="507">
        <v>30329</v>
      </c>
      <c r="I2428" t="s">
        <v>167</v>
      </c>
      <c r="J2428">
        <v>-40</v>
      </c>
      <c r="K2428" t="s">
        <v>8</v>
      </c>
      <c r="M2428" t="s">
        <v>228</v>
      </c>
      <c r="N2428">
        <v>12440144</v>
      </c>
      <c r="O2428" t="s">
        <v>2367</v>
      </c>
      <c r="P2428" s="507">
        <v>44805</v>
      </c>
      <c r="Q2428" t="s">
        <v>187</v>
      </c>
      <c r="R2428" s="507">
        <v>37432</v>
      </c>
      <c r="S2428" s="507">
        <v>44433</v>
      </c>
      <c r="T2428" t="s">
        <v>7255</v>
      </c>
      <c r="U2428">
        <v>1173</v>
      </c>
      <c r="X2428">
        <v>11</v>
      </c>
      <c r="Y2428" t="s">
        <v>259</v>
      </c>
      <c r="AC2428" t="s">
        <v>177</v>
      </c>
      <c r="AD2428" t="s">
        <v>13956</v>
      </c>
      <c r="AE2428">
        <v>44522</v>
      </c>
      <c r="AF2428" t="s">
        <v>13958</v>
      </c>
      <c r="AI2428">
        <v>251141076</v>
      </c>
      <c r="AJ2428">
        <v>687398534</v>
      </c>
      <c r="AK2428" t="s">
        <v>8279</v>
      </c>
      <c r="AL2428">
        <v>0</v>
      </c>
      <c r="AM2428">
        <v>0</v>
      </c>
    </row>
    <row r="2429" spans="1:39" customFormat="1" ht="12.75">
      <c r="A2429">
        <v>8529608</v>
      </c>
      <c r="B2429" t="s">
        <v>2569</v>
      </c>
      <c r="C2429" t="s">
        <v>509</v>
      </c>
      <c r="D2429">
        <v>8529608</v>
      </c>
      <c r="E2429" t="s">
        <v>166</v>
      </c>
      <c r="F2429" t="s">
        <v>166</v>
      </c>
      <c r="H2429" s="507">
        <v>40818</v>
      </c>
      <c r="I2429" t="s">
        <v>267</v>
      </c>
      <c r="J2429">
        <v>-12</v>
      </c>
      <c r="K2429" t="s">
        <v>168</v>
      </c>
      <c r="M2429" t="s">
        <v>208</v>
      </c>
      <c r="N2429">
        <v>12850016</v>
      </c>
      <c r="O2429" t="s">
        <v>3431</v>
      </c>
      <c r="P2429" s="507">
        <v>44810</v>
      </c>
      <c r="Q2429" t="s">
        <v>187</v>
      </c>
      <c r="R2429" s="507">
        <v>43715</v>
      </c>
      <c r="T2429" t="s">
        <v>5765</v>
      </c>
      <c r="U2429">
        <v>654</v>
      </c>
      <c r="X2429">
        <v>6</v>
      </c>
      <c r="Y2429" t="s">
        <v>259</v>
      </c>
      <c r="AC2429" t="s">
        <v>177</v>
      </c>
      <c r="AD2429" t="s">
        <v>13959</v>
      </c>
      <c r="AE2429">
        <v>85170</v>
      </c>
      <c r="AF2429" t="s">
        <v>13960</v>
      </c>
      <c r="AI2429">
        <v>251439701</v>
      </c>
      <c r="AJ2429">
        <v>649835350</v>
      </c>
      <c r="AK2429" t="s">
        <v>5011</v>
      </c>
      <c r="AL2429">
        <v>0</v>
      </c>
      <c r="AM2429">
        <v>0</v>
      </c>
    </row>
    <row r="2430" spans="1:39" customFormat="1" ht="12.75">
      <c r="A2430">
        <v>724318</v>
      </c>
      <c r="B2430" t="s">
        <v>2569</v>
      </c>
      <c r="C2430" t="s">
        <v>1059</v>
      </c>
      <c r="D2430">
        <v>724318</v>
      </c>
      <c r="E2430" t="s">
        <v>166</v>
      </c>
      <c r="F2430" t="s">
        <v>166</v>
      </c>
      <c r="H2430" s="507">
        <v>28169</v>
      </c>
      <c r="I2430" t="s">
        <v>192</v>
      </c>
      <c r="J2430">
        <v>-50</v>
      </c>
      <c r="K2430" t="s">
        <v>168</v>
      </c>
      <c r="M2430" t="s">
        <v>228</v>
      </c>
      <c r="N2430">
        <v>12440144</v>
      </c>
      <c r="O2430" t="s">
        <v>2367</v>
      </c>
      <c r="P2430" s="507">
        <v>44805</v>
      </c>
      <c r="Q2430" t="s">
        <v>187</v>
      </c>
      <c r="R2430" s="507">
        <v>37432</v>
      </c>
      <c r="S2430" s="507">
        <v>44790</v>
      </c>
      <c r="T2430" t="s">
        <v>181</v>
      </c>
      <c r="U2430">
        <v>1653</v>
      </c>
      <c r="X2430">
        <v>16</v>
      </c>
      <c r="Y2430" t="s">
        <v>259</v>
      </c>
      <c r="AC2430" t="s">
        <v>177</v>
      </c>
      <c r="AD2430" t="s">
        <v>13956</v>
      </c>
      <c r="AE2430">
        <v>44522</v>
      </c>
      <c r="AF2430" t="s">
        <v>13957</v>
      </c>
      <c r="AI2430">
        <v>251141076</v>
      </c>
      <c r="AJ2430">
        <v>624254499</v>
      </c>
      <c r="AK2430" t="s">
        <v>5010</v>
      </c>
      <c r="AL2430">
        <v>0</v>
      </c>
      <c r="AM2430">
        <v>0</v>
      </c>
    </row>
    <row r="2431" spans="1:39" customFormat="1" ht="12.75">
      <c r="A2431">
        <v>935946</v>
      </c>
      <c r="B2431" t="s">
        <v>1574</v>
      </c>
      <c r="C2431" t="s">
        <v>1575</v>
      </c>
      <c r="D2431">
        <v>935946</v>
      </c>
      <c r="E2431" t="s">
        <v>166</v>
      </c>
      <c r="F2431" t="s">
        <v>166</v>
      </c>
      <c r="H2431" s="507">
        <v>30920</v>
      </c>
      <c r="I2431" t="s">
        <v>167</v>
      </c>
      <c r="J2431">
        <v>-40</v>
      </c>
      <c r="K2431" t="s">
        <v>168</v>
      </c>
      <c r="M2431" t="s">
        <v>170</v>
      </c>
      <c r="N2431">
        <v>8930368</v>
      </c>
      <c r="O2431" t="s">
        <v>554</v>
      </c>
      <c r="P2431" s="507">
        <v>44826</v>
      </c>
      <c r="Q2431" t="s">
        <v>187</v>
      </c>
      <c r="R2431" s="507">
        <v>37432</v>
      </c>
      <c r="S2431" s="507">
        <v>44825</v>
      </c>
      <c r="T2431" t="s">
        <v>181</v>
      </c>
      <c r="U2431">
        <v>1664</v>
      </c>
      <c r="X2431">
        <v>16</v>
      </c>
      <c r="Y2431" t="s">
        <v>259</v>
      </c>
      <c r="AC2431" t="s">
        <v>177</v>
      </c>
      <c r="AD2431" t="s">
        <v>10561</v>
      </c>
      <c r="AE2431">
        <v>94000</v>
      </c>
      <c r="AF2431" t="s">
        <v>13961</v>
      </c>
      <c r="AI2431">
        <v>663732518</v>
      </c>
      <c r="AK2431" t="s">
        <v>4379</v>
      </c>
      <c r="AL2431">
        <v>0</v>
      </c>
      <c r="AM2431">
        <v>0</v>
      </c>
    </row>
    <row r="2432" spans="1:39" customFormat="1" ht="12.75">
      <c r="A2432">
        <v>9324281</v>
      </c>
      <c r="B2432" t="s">
        <v>13962</v>
      </c>
      <c r="C2432" t="s">
        <v>465</v>
      </c>
      <c r="D2432">
        <v>9324281</v>
      </c>
      <c r="E2432" t="s">
        <v>169</v>
      </c>
      <c r="H2432" s="507">
        <v>41751</v>
      </c>
      <c r="I2432" t="s">
        <v>169</v>
      </c>
      <c r="J2432">
        <v>-9</v>
      </c>
      <c r="K2432" t="s">
        <v>8</v>
      </c>
      <c r="M2432" t="s">
        <v>170</v>
      </c>
      <c r="N2432">
        <v>8930430</v>
      </c>
      <c r="O2432" t="s">
        <v>328</v>
      </c>
      <c r="P2432" s="507">
        <v>44828</v>
      </c>
      <c r="Q2432" t="s">
        <v>187</v>
      </c>
      <c r="R2432" s="507">
        <v>44828</v>
      </c>
      <c r="T2432" t="s">
        <v>5765</v>
      </c>
      <c r="U2432">
        <v>500</v>
      </c>
      <c r="X2432">
        <v>5</v>
      </c>
      <c r="Y2432" t="s">
        <v>259</v>
      </c>
      <c r="AC2432" t="s">
        <v>177</v>
      </c>
      <c r="AD2432" t="s">
        <v>10820</v>
      </c>
      <c r="AE2432">
        <v>93190</v>
      </c>
      <c r="AF2432" t="s">
        <v>13963</v>
      </c>
      <c r="AJ2432">
        <v>619750215</v>
      </c>
      <c r="AK2432" t="s">
        <v>13964</v>
      </c>
      <c r="AL2432">
        <v>0</v>
      </c>
      <c r="AM2432">
        <v>0</v>
      </c>
    </row>
    <row r="2433" spans="1:39" customFormat="1" ht="12.75">
      <c r="A2433">
        <v>9527807</v>
      </c>
      <c r="B2433" t="s">
        <v>1576</v>
      </c>
      <c r="C2433" t="s">
        <v>202</v>
      </c>
      <c r="D2433">
        <v>9527807</v>
      </c>
      <c r="E2433" t="s">
        <v>166</v>
      </c>
      <c r="F2433" t="s">
        <v>166</v>
      </c>
      <c r="H2433" s="507">
        <v>36177</v>
      </c>
      <c r="I2433" t="s">
        <v>167</v>
      </c>
      <c r="J2433">
        <v>-40</v>
      </c>
      <c r="K2433" t="s">
        <v>168</v>
      </c>
      <c r="M2433" t="s">
        <v>232</v>
      </c>
      <c r="N2433">
        <v>8951411</v>
      </c>
      <c r="O2433" t="s">
        <v>282</v>
      </c>
      <c r="P2433" s="507">
        <v>44826</v>
      </c>
      <c r="Q2433" t="s">
        <v>187</v>
      </c>
      <c r="R2433" s="507">
        <v>39701</v>
      </c>
      <c r="S2433" s="507">
        <v>44816</v>
      </c>
      <c r="T2433" t="s">
        <v>181</v>
      </c>
      <c r="U2433">
        <v>2069</v>
      </c>
      <c r="V2433" t="s">
        <v>172</v>
      </c>
      <c r="W2433">
        <v>907</v>
      </c>
      <c r="X2433" t="s">
        <v>173</v>
      </c>
      <c r="Y2433" t="s">
        <v>259</v>
      </c>
      <c r="AC2433" t="s">
        <v>177</v>
      </c>
      <c r="AD2433" t="s">
        <v>10504</v>
      </c>
      <c r="AE2433">
        <v>95110</v>
      </c>
      <c r="AF2433" t="s">
        <v>13965</v>
      </c>
      <c r="AI2433" t="s">
        <v>8927</v>
      </c>
      <c r="AJ2433" t="s">
        <v>8928</v>
      </c>
      <c r="AK2433" t="s">
        <v>7771</v>
      </c>
      <c r="AL2433">
        <v>0</v>
      </c>
      <c r="AM2433">
        <v>0</v>
      </c>
    </row>
    <row r="2434" spans="1:39" customFormat="1" ht="12.75">
      <c r="A2434">
        <v>2216922</v>
      </c>
      <c r="B2434" t="s">
        <v>1576</v>
      </c>
      <c r="C2434" t="s">
        <v>636</v>
      </c>
      <c r="D2434">
        <v>2216922</v>
      </c>
      <c r="E2434" t="s">
        <v>166</v>
      </c>
      <c r="F2434" t="s">
        <v>166</v>
      </c>
      <c r="H2434" s="507">
        <v>38043</v>
      </c>
      <c r="I2434" t="s">
        <v>7238</v>
      </c>
      <c r="J2434">
        <v>-19</v>
      </c>
      <c r="K2434" t="s">
        <v>168</v>
      </c>
      <c r="M2434" t="s">
        <v>215</v>
      </c>
      <c r="N2434">
        <v>3220087</v>
      </c>
      <c r="O2434" t="s">
        <v>3041</v>
      </c>
      <c r="P2434" s="507">
        <v>44794</v>
      </c>
      <c r="Q2434" t="s">
        <v>187</v>
      </c>
      <c r="R2434" s="507">
        <v>40812</v>
      </c>
      <c r="S2434" s="507">
        <v>44450</v>
      </c>
      <c r="T2434" t="s">
        <v>7255</v>
      </c>
      <c r="U2434">
        <v>1992</v>
      </c>
      <c r="X2434">
        <v>19</v>
      </c>
      <c r="Y2434" t="s">
        <v>259</v>
      </c>
      <c r="AC2434" t="s">
        <v>177</v>
      </c>
      <c r="AD2434" t="s">
        <v>13966</v>
      </c>
      <c r="AE2434">
        <v>22100</v>
      </c>
      <c r="AF2434" t="s">
        <v>13967</v>
      </c>
      <c r="AJ2434">
        <v>695936752</v>
      </c>
      <c r="AK2434" t="s">
        <v>7772</v>
      </c>
      <c r="AL2434">
        <v>0</v>
      </c>
      <c r="AM2434">
        <v>0</v>
      </c>
    </row>
    <row r="2435" spans="1:39" customFormat="1" ht="12.75">
      <c r="A2435">
        <v>4462731</v>
      </c>
      <c r="B2435" t="s">
        <v>1576</v>
      </c>
      <c r="C2435" t="s">
        <v>563</v>
      </c>
      <c r="D2435">
        <v>4462731</v>
      </c>
      <c r="E2435" t="s">
        <v>169</v>
      </c>
      <c r="F2435" t="s">
        <v>169</v>
      </c>
      <c r="H2435" s="507">
        <v>40939</v>
      </c>
      <c r="I2435" t="s">
        <v>245</v>
      </c>
      <c r="J2435">
        <v>-11</v>
      </c>
      <c r="K2435" t="s">
        <v>8</v>
      </c>
      <c r="M2435" t="s">
        <v>228</v>
      </c>
      <c r="N2435">
        <v>12440147</v>
      </c>
      <c r="O2435" t="s">
        <v>2307</v>
      </c>
      <c r="P2435" s="507">
        <v>44830</v>
      </c>
      <c r="Q2435" t="s">
        <v>187</v>
      </c>
      <c r="R2435" s="507">
        <v>44537</v>
      </c>
      <c r="T2435" t="s">
        <v>5765</v>
      </c>
      <c r="U2435">
        <v>500</v>
      </c>
      <c r="X2435">
        <v>5</v>
      </c>
      <c r="Y2435" t="s">
        <v>259</v>
      </c>
      <c r="AC2435" t="s">
        <v>177</v>
      </c>
      <c r="AD2435" t="s">
        <v>9941</v>
      </c>
      <c r="AE2435">
        <v>44300</v>
      </c>
      <c r="AF2435" t="s">
        <v>13968</v>
      </c>
      <c r="AJ2435">
        <v>623681008</v>
      </c>
      <c r="AK2435" t="s">
        <v>8280</v>
      </c>
      <c r="AL2435">
        <v>1</v>
      </c>
      <c r="AM2435">
        <v>0</v>
      </c>
    </row>
    <row r="2436" spans="1:39" customFormat="1" ht="12.75">
      <c r="A2436">
        <v>9130236</v>
      </c>
      <c r="B2436" t="s">
        <v>1577</v>
      </c>
      <c r="C2436" t="s">
        <v>183</v>
      </c>
      <c r="D2436">
        <v>9130236</v>
      </c>
      <c r="E2436" t="s">
        <v>166</v>
      </c>
      <c r="F2436" t="s">
        <v>166</v>
      </c>
      <c r="H2436" s="507">
        <v>33313</v>
      </c>
      <c r="I2436" t="s">
        <v>167</v>
      </c>
      <c r="J2436">
        <v>-40</v>
      </c>
      <c r="K2436" t="s">
        <v>168</v>
      </c>
      <c r="M2436" t="s">
        <v>263</v>
      </c>
      <c r="N2436">
        <v>8751163</v>
      </c>
      <c r="O2436" t="s">
        <v>264</v>
      </c>
      <c r="P2436" s="507">
        <v>44813</v>
      </c>
      <c r="Q2436" t="s">
        <v>187</v>
      </c>
      <c r="R2436" s="507">
        <v>38271</v>
      </c>
      <c r="S2436" s="507">
        <v>44802</v>
      </c>
      <c r="T2436" t="s">
        <v>181</v>
      </c>
      <c r="U2436">
        <v>1787</v>
      </c>
      <c r="X2436">
        <v>17</v>
      </c>
      <c r="Y2436" t="s">
        <v>259</v>
      </c>
      <c r="AB2436" s="507">
        <v>43647</v>
      </c>
      <c r="AC2436" t="s">
        <v>177</v>
      </c>
      <c r="AD2436" t="s">
        <v>9793</v>
      </c>
      <c r="AE2436">
        <v>75013</v>
      </c>
      <c r="AF2436" t="s">
        <v>13969</v>
      </c>
      <c r="AJ2436">
        <v>788488368</v>
      </c>
      <c r="AK2436" t="s">
        <v>8929</v>
      </c>
      <c r="AL2436">
        <v>0</v>
      </c>
      <c r="AM2436">
        <v>0</v>
      </c>
    </row>
    <row r="2437" spans="1:39" customFormat="1" ht="12.75">
      <c r="A2437">
        <v>9539885</v>
      </c>
      <c r="B2437" t="s">
        <v>13970</v>
      </c>
      <c r="C2437" t="s">
        <v>987</v>
      </c>
      <c r="D2437">
        <v>9539885</v>
      </c>
      <c r="E2437" t="s">
        <v>166</v>
      </c>
      <c r="F2437" t="s">
        <v>166</v>
      </c>
      <c r="H2437" s="507">
        <v>41451</v>
      </c>
      <c r="I2437" t="s">
        <v>251</v>
      </c>
      <c r="J2437">
        <v>-10</v>
      </c>
      <c r="K2437" t="s">
        <v>168</v>
      </c>
      <c r="M2437" t="s">
        <v>232</v>
      </c>
      <c r="N2437">
        <v>8950479</v>
      </c>
      <c r="O2437" t="s">
        <v>516</v>
      </c>
      <c r="P2437" s="507">
        <v>44807</v>
      </c>
      <c r="Q2437" t="s">
        <v>187</v>
      </c>
      <c r="R2437" s="507">
        <v>44457</v>
      </c>
      <c r="S2437" s="507">
        <v>44803</v>
      </c>
      <c r="T2437" t="s">
        <v>181</v>
      </c>
      <c r="U2437">
        <v>510</v>
      </c>
      <c r="X2437">
        <v>5</v>
      </c>
      <c r="Y2437" t="s">
        <v>259</v>
      </c>
      <c r="AC2437" t="s">
        <v>177</v>
      </c>
      <c r="AD2437" t="s">
        <v>9714</v>
      </c>
      <c r="AE2437">
        <v>95220</v>
      </c>
      <c r="AF2437" t="s">
        <v>13971</v>
      </c>
      <c r="AJ2437">
        <v>658799881</v>
      </c>
      <c r="AK2437" t="s">
        <v>3973</v>
      </c>
      <c r="AL2437">
        <v>0</v>
      </c>
      <c r="AM2437">
        <v>0</v>
      </c>
    </row>
    <row r="2438" spans="1:39" customFormat="1" ht="12.75">
      <c r="A2438">
        <v>9539469</v>
      </c>
      <c r="B2438" t="s">
        <v>6008</v>
      </c>
      <c r="C2438" t="s">
        <v>668</v>
      </c>
      <c r="D2438">
        <v>9539469</v>
      </c>
      <c r="E2438" t="s">
        <v>166</v>
      </c>
      <c r="F2438" t="s">
        <v>166</v>
      </c>
      <c r="H2438" s="507">
        <v>41006</v>
      </c>
      <c r="I2438" t="s">
        <v>245</v>
      </c>
      <c r="J2438">
        <v>-11</v>
      </c>
      <c r="K2438" t="s">
        <v>168</v>
      </c>
      <c r="M2438" t="s">
        <v>232</v>
      </c>
      <c r="N2438">
        <v>8950479</v>
      </c>
      <c r="O2438" t="s">
        <v>516</v>
      </c>
      <c r="P2438" s="507">
        <v>44814</v>
      </c>
      <c r="Q2438" t="s">
        <v>187</v>
      </c>
      <c r="R2438" s="507">
        <v>44106</v>
      </c>
      <c r="S2438" s="507">
        <v>44805</v>
      </c>
      <c r="T2438" t="s">
        <v>181</v>
      </c>
      <c r="U2438">
        <v>570</v>
      </c>
      <c r="X2438">
        <v>5</v>
      </c>
      <c r="Y2438" t="s">
        <v>259</v>
      </c>
      <c r="AB2438" s="507">
        <v>44743</v>
      </c>
      <c r="AC2438" t="s">
        <v>177</v>
      </c>
      <c r="AD2438" t="s">
        <v>9747</v>
      </c>
      <c r="AE2438">
        <v>95160</v>
      </c>
      <c r="AF2438" t="s">
        <v>13972</v>
      </c>
      <c r="AI2438">
        <v>687532130</v>
      </c>
      <c r="AK2438" t="s">
        <v>6009</v>
      </c>
      <c r="AL2438">
        <v>0</v>
      </c>
      <c r="AM2438">
        <v>0</v>
      </c>
    </row>
    <row r="2439" spans="1:39" customFormat="1" ht="12.75">
      <c r="A2439">
        <v>365469</v>
      </c>
      <c r="B2439" t="s">
        <v>2940</v>
      </c>
      <c r="C2439" t="s">
        <v>1590</v>
      </c>
      <c r="D2439">
        <v>365469</v>
      </c>
      <c r="E2439" t="s">
        <v>169</v>
      </c>
      <c r="F2439" t="s">
        <v>166</v>
      </c>
      <c r="H2439" s="507">
        <v>37144</v>
      </c>
      <c r="I2439" t="s">
        <v>167</v>
      </c>
      <c r="J2439">
        <v>-40</v>
      </c>
      <c r="K2439" t="s">
        <v>8</v>
      </c>
      <c r="M2439" t="s">
        <v>2770</v>
      </c>
      <c r="N2439">
        <v>4360002</v>
      </c>
      <c r="O2439" t="s">
        <v>2771</v>
      </c>
      <c r="P2439" s="507">
        <v>44825</v>
      </c>
      <c r="Q2439" t="s">
        <v>187</v>
      </c>
      <c r="R2439" s="507">
        <v>38624</v>
      </c>
      <c r="T2439" t="s">
        <v>5760</v>
      </c>
      <c r="U2439">
        <v>1357</v>
      </c>
      <c r="X2439">
        <v>13</v>
      </c>
      <c r="Y2439" t="s">
        <v>259</v>
      </c>
      <c r="AC2439" t="s">
        <v>177</v>
      </c>
      <c r="AD2439" t="s">
        <v>13973</v>
      </c>
      <c r="AE2439">
        <v>36130</v>
      </c>
      <c r="AF2439" t="s">
        <v>13974</v>
      </c>
      <c r="AJ2439">
        <v>616054726</v>
      </c>
      <c r="AK2439" t="s">
        <v>5609</v>
      </c>
      <c r="AL2439">
        <v>0</v>
      </c>
      <c r="AM2439">
        <v>0</v>
      </c>
    </row>
    <row r="2440" spans="1:39" customFormat="1" ht="12.75">
      <c r="A2440">
        <v>7736204</v>
      </c>
      <c r="B2440" t="s">
        <v>7773</v>
      </c>
      <c r="C2440" t="s">
        <v>13975</v>
      </c>
      <c r="D2440">
        <v>7736204</v>
      </c>
      <c r="E2440" t="s">
        <v>169</v>
      </c>
      <c r="H2440" s="507">
        <v>41449</v>
      </c>
      <c r="I2440" t="s">
        <v>251</v>
      </c>
      <c r="J2440">
        <v>-10</v>
      </c>
      <c r="K2440" t="s">
        <v>8</v>
      </c>
      <c r="M2440" t="s">
        <v>206</v>
      </c>
      <c r="N2440">
        <v>8770895</v>
      </c>
      <c r="O2440" t="s">
        <v>5875</v>
      </c>
      <c r="P2440" s="507">
        <v>44849</v>
      </c>
      <c r="Q2440" t="s">
        <v>187</v>
      </c>
      <c r="R2440" s="507">
        <v>44849</v>
      </c>
      <c r="T2440" t="s">
        <v>5765</v>
      </c>
      <c r="U2440">
        <v>500</v>
      </c>
      <c r="X2440">
        <v>5</v>
      </c>
      <c r="Y2440" t="s">
        <v>259</v>
      </c>
      <c r="AC2440" t="s">
        <v>177</v>
      </c>
      <c r="AD2440" t="s">
        <v>13976</v>
      </c>
      <c r="AE2440">
        <v>77220</v>
      </c>
      <c r="AF2440" t="s">
        <v>13977</v>
      </c>
      <c r="AJ2440">
        <v>664944545</v>
      </c>
      <c r="AK2440" t="s">
        <v>13978</v>
      </c>
      <c r="AL2440">
        <v>0</v>
      </c>
      <c r="AM2440">
        <v>0</v>
      </c>
    </row>
    <row r="2441" spans="1:39" customFormat="1" ht="12.75">
      <c r="A2441">
        <v>368875</v>
      </c>
      <c r="B2441" t="s">
        <v>3812</v>
      </c>
      <c r="C2441" t="s">
        <v>7013</v>
      </c>
      <c r="D2441">
        <v>368875</v>
      </c>
      <c r="E2441" t="s">
        <v>166</v>
      </c>
      <c r="F2441" t="s">
        <v>166</v>
      </c>
      <c r="H2441" s="507">
        <v>41167</v>
      </c>
      <c r="I2441" t="s">
        <v>245</v>
      </c>
      <c r="J2441">
        <v>-11</v>
      </c>
      <c r="K2441" t="s">
        <v>8</v>
      </c>
      <c r="M2441" t="s">
        <v>2770</v>
      </c>
      <c r="N2441">
        <v>4360009</v>
      </c>
      <c r="O2441" t="s">
        <v>2855</v>
      </c>
      <c r="P2441" s="507">
        <v>44812</v>
      </c>
      <c r="Q2441" t="s">
        <v>187</v>
      </c>
      <c r="R2441" s="507">
        <v>43776</v>
      </c>
      <c r="T2441" t="s">
        <v>5765</v>
      </c>
      <c r="U2441">
        <v>500</v>
      </c>
      <c r="X2441">
        <v>5</v>
      </c>
      <c r="Y2441" t="s">
        <v>259</v>
      </c>
      <c r="AC2441" t="s">
        <v>177</v>
      </c>
      <c r="AD2441" t="s">
        <v>13979</v>
      </c>
      <c r="AE2441">
        <v>36100</v>
      </c>
      <c r="AF2441" t="s">
        <v>13980</v>
      </c>
      <c r="AJ2441">
        <v>676045677</v>
      </c>
      <c r="AK2441" t="s">
        <v>7014</v>
      </c>
      <c r="AL2441">
        <v>0</v>
      </c>
      <c r="AM2441">
        <v>0</v>
      </c>
    </row>
    <row r="2442" spans="1:39" customFormat="1" ht="12.75">
      <c r="A2442">
        <v>7733001</v>
      </c>
      <c r="B2442" t="s">
        <v>1578</v>
      </c>
      <c r="C2442" t="s">
        <v>2933</v>
      </c>
      <c r="D2442">
        <v>7733001</v>
      </c>
      <c r="E2442" t="s">
        <v>166</v>
      </c>
      <c r="F2442" t="s">
        <v>166</v>
      </c>
      <c r="H2442" s="507">
        <v>41285</v>
      </c>
      <c r="I2442" t="s">
        <v>251</v>
      </c>
      <c r="J2442">
        <v>-10</v>
      </c>
      <c r="K2442" t="s">
        <v>8</v>
      </c>
      <c r="M2442" t="s">
        <v>206</v>
      </c>
      <c r="N2442">
        <v>8771518</v>
      </c>
      <c r="O2442" t="s">
        <v>633</v>
      </c>
      <c r="P2442" s="507">
        <v>44812</v>
      </c>
      <c r="Q2442" t="s">
        <v>187</v>
      </c>
      <c r="R2442" s="507">
        <v>43738</v>
      </c>
      <c r="T2442" t="s">
        <v>5765</v>
      </c>
      <c r="U2442">
        <v>500</v>
      </c>
      <c r="X2442">
        <v>5</v>
      </c>
      <c r="Y2442" t="s">
        <v>259</v>
      </c>
      <c r="AC2442" t="s">
        <v>177</v>
      </c>
      <c r="AD2442" t="s">
        <v>11442</v>
      </c>
      <c r="AE2442">
        <v>77610</v>
      </c>
      <c r="AF2442" t="s">
        <v>13981</v>
      </c>
      <c r="AJ2442">
        <v>633126072</v>
      </c>
      <c r="AK2442" t="s">
        <v>4380</v>
      </c>
      <c r="AL2442">
        <v>0</v>
      </c>
      <c r="AM2442">
        <v>0</v>
      </c>
    </row>
    <row r="2443" spans="1:39" customFormat="1" ht="12.75">
      <c r="A2443">
        <v>3544874</v>
      </c>
      <c r="B2443" t="s">
        <v>1578</v>
      </c>
      <c r="C2443" t="s">
        <v>370</v>
      </c>
      <c r="D2443">
        <v>3544874</v>
      </c>
      <c r="E2443" t="s">
        <v>169</v>
      </c>
      <c r="H2443" s="507">
        <v>41944</v>
      </c>
      <c r="I2443" t="s">
        <v>169</v>
      </c>
      <c r="J2443">
        <v>-9</v>
      </c>
      <c r="K2443" t="s">
        <v>8</v>
      </c>
      <c r="M2443" t="s">
        <v>178</v>
      </c>
      <c r="N2443">
        <v>3350009</v>
      </c>
      <c r="O2443" t="s">
        <v>3042</v>
      </c>
      <c r="P2443" s="507">
        <v>44827</v>
      </c>
      <c r="Q2443" t="s">
        <v>187</v>
      </c>
      <c r="R2443" s="507">
        <v>44827</v>
      </c>
      <c r="T2443" t="s">
        <v>5765</v>
      </c>
      <c r="U2443">
        <v>500</v>
      </c>
      <c r="X2443">
        <v>5</v>
      </c>
      <c r="Y2443" t="s">
        <v>259</v>
      </c>
      <c r="AC2443" t="s">
        <v>177</v>
      </c>
      <c r="AD2443" t="s">
        <v>13982</v>
      </c>
      <c r="AE2443">
        <v>35400</v>
      </c>
      <c r="AF2443" t="s">
        <v>13983</v>
      </c>
      <c r="AJ2443" t="s">
        <v>13984</v>
      </c>
      <c r="AK2443" t="s">
        <v>13985</v>
      </c>
      <c r="AL2443">
        <v>0</v>
      </c>
      <c r="AM2443">
        <v>0</v>
      </c>
    </row>
    <row r="2444" spans="1:39" customFormat="1" ht="12.75">
      <c r="A2444">
        <v>9119419</v>
      </c>
      <c r="B2444" t="s">
        <v>1579</v>
      </c>
      <c r="C2444" t="s">
        <v>191</v>
      </c>
      <c r="D2444">
        <v>9119419</v>
      </c>
      <c r="E2444" t="s">
        <v>166</v>
      </c>
      <c r="F2444" t="s">
        <v>166</v>
      </c>
      <c r="H2444" s="507">
        <v>26076</v>
      </c>
      <c r="I2444" t="s">
        <v>367</v>
      </c>
      <c r="J2444">
        <v>-60</v>
      </c>
      <c r="K2444" t="s">
        <v>168</v>
      </c>
      <c r="M2444" t="s">
        <v>275</v>
      </c>
      <c r="N2444">
        <v>8910918</v>
      </c>
      <c r="O2444" t="s">
        <v>392</v>
      </c>
      <c r="P2444" s="507">
        <v>44825</v>
      </c>
      <c r="Q2444" t="s">
        <v>187</v>
      </c>
      <c r="R2444" s="507">
        <v>37432</v>
      </c>
      <c r="S2444" s="507">
        <v>44398</v>
      </c>
      <c r="T2444" t="s">
        <v>7255</v>
      </c>
      <c r="U2444">
        <v>1649</v>
      </c>
      <c r="X2444">
        <v>16</v>
      </c>
      <c r="Y2444" t="s">
        <v>259</v>
      </c>
      <c r="AC2444" t="s">
        <v>177</v>
      </c>
      <c r="AD2444" t="s">
        <v>13986</v>
      </c>
      <c r="AE2444">
        <v>91220</v>
      </c>
      <c r="AF2444" t="s">
        <v>13987</v>
      </c>
      <c r="AI2444">
        <v>160854374</v>
      </c>
      <c r="AJ2444">
        <v>622162792</v>
      </c>
      <c r="AK2444" t="s">
        <v>4381</v>
      </c>
      <c r="AL2444">
        <v>0</v>
      </c>
      <c r="AM2444">
        <v>0</v>
      </c>
    </row>
    <row r="2445" spans="1:39" customFormat="1" ht="12.75">
      <c r="A2445">
        <v>5328796</v>
      </c>
      <c r="B2445" t="s">
        <v>1579</v>
      </c>
      <c r="C2445" t="s">
        <v>393</v>
      </c>
      <c r="D2445">
        <v>5328796</v>
      </c>
      <c r="E2445" t="s">
        <v>169</v>
      </c>
      <c r="H2445" s="507">
        <v>41036</v>
      </c>
      <c r="I2445" t="s">
        <v>245</v>
      </c>
      <c r="J2445">
        <v>-11</v>
      </c>
      <c r="K2445" t="s">
        <v>8</v>
      </c>
      <c r="M2445" t="s">
        <v>2155</v>
      </c>
      <c r="N2445">
        <v>12530021</v>
      </c>
      <c r="O2445" t="s">
        <v>3670</v>
      </c>
      <c r="P2445" s="507">
        <v>44826</v>
      </c>
      <c r="Q2445" t="s">
        <v>187</v>
      </c>
      <c r="R2445" s="507">
        <v>44826</v>
      </c>
      <c r="T2445" t="s">
        <v>5765</v>
      </c>
      <c r="U2445">
        <v>500</v>
      </c>
      <c r="X2445">
        <v>5</v>
      </c>
      <c r="Y2445" t="s">
        <v>259</v>
      </c>
      <c r="AC2445" t="s">
        <v>177</v>
      </c>
      <c r="AD2445" t="s">
        <v>13988</v>
      </c>
      <c r="AE2445">
        <v>53170</v>
      </c>
      <c r="AF2445" t="s">
        <v>13989</v>
      </c>
      <c r="AJ2445">
        <v>626973352</v>
      </c>
      <c r="AK2445" t="s">
        <v>9527</v>
      </c>
      <c r="AL2445">
        <v>0</v>
      </c>
      <c r="AM2445">
        <v>0</v>
      </c>
    </row>
    <row r="2446" spans="1:39" customFormat="1" ht="12.75">
      <c r="A2446">
        <v>3730375</v>
      </c>
      <c r="B2446" t="s">
        <v>7015</v>
      </c>
      <c r="C2446" t="s">
        <v>235</v>
      </c>
      <c r="D2446">
        <v>3730375</v>
      </c>
      <c r="E2446" t="s">
        <v>166</v>
      </c>
      <c r="F2446" t="s">
        <v>166</v>
      </c>
      <c r="H2446" s="507">
        <v>40541</v>
      </c>
      <c r="I2446" t="s">
        <v>254</v>
      </c>
      <c r="J2446">
        <v>-13</v>
      </c>
      <c r="K2446" t="s">
        <v>8</v>
      </c>
      <c r="M2446" t="s">
        <v>175</v>
      </c>
      <c r="N2446">
        <v>4370002</v>
      </c>
      <c r="O2446" t="s">
        <v>2769</v>
      </c>
      <c r="P2446" s="507">
        <v>44811</v>
      </c>
      <c r="Q2446" t="s">
        <v>187</v>
      </c>
      <c r="R2446" s="507">
        <v>43370</v>
      </c>
      <c r="T2446" t="s">
        <v>5765</v>
      </c>
      <c r="U2446">
        <v>604</v>
      </c>
      <c r="X2446">
        <v>6</v>
      </c>
      <c r="Y2446" t="s">
        <v>259</v>
      </c>
      <c r="AC2446" t="s">
        <v>177</v>
      </c>
      <c r="AD2446" t="s">
        <v>10088</v>
      </c>
      <c r="AE2446">
        <v>37000</v>
      </c>
      <c r="AF2446" t="s">
        <v>13990</v>
      </c>
      <c r="AI2446">
        <v>615290742</v>
      </c>
      <c r="AJ2446">
        <v>622311599</v>
      </c>
      <c r="AK2446" t="s">
        <v>7016</v>
      </c>
      <c r="AL2446">
        <v>0</v>
      </c>
      <c r="AM2446">
        <v>0</v>
      </c>
    </row>
    <row r="2447" spans="1:39" customFormat="1" ht="12.75">
      <c r="A2447">
        <v>9135706</v>
      </c>
      <c r="B2447" t="s">
        <v>8930</v>
      </c>
      <c r="C2447" t="s">
        <v>8931</v>
      </c>
      <c r="D2447">
        <v>9135706</v>
      </c>
      <c r="E2447" t="s">
        <v>166</v>
      </c>
      <c r="H2447" s="507">
        <v>36300</v>
      </c>
      <c r="I2447" t="s">
        <v>167</v>
      </c>
      <c r="J2447">
        <v>-40</v>
      </c>
      <c r="K2447" t="s">
        <v>168</v>
      </c>
      <c r="M2447" t="s">
        <v>178</v>
      </c>
      <c r="N2447">
        <v>3350022</v>
      </c>
      <c r="O2447" t="s">
        <v>225</v>
      </c>
      <c r="P2447" s="507">
        <v>44804</v>
      </c>
      <c r="Q2447" t="s">
        <v>187</v>
      </c>
      <c r="R2447" s="507">
        <v>40071</v>
      </c>
      <c r="S2447" s="507">
        <v>44791</v>
      </c>
      <c r="T2447" t="s">
        <v>181</v>
      </c>
      <c r="U2447">
        <v>1791</v>
      </c>
      <c r="X2447">
        <v>17</v>
      </c>
      <c r="Y2447" t="s">
        <v>259</v>
      </c>
      <c r="AC2447" t="s">
        <v>177</v>
      </c>
      <c r="AD2447" t="s">
        <v>13991</v>
      </c>
      <c r="AE2447">
        <v>35135</v>
      </c>
      <c r="AF2447" t="s">
        <v>13992</v>
      </c>
      <c r="AJ2447">
        <v>789832282</v>
      </c>
      <c r="AK2447" t="s">
        <v>8932</v>
      </c>
      <c r="AL2447">
        <v>0</v>
      </c>
      <c r="AM2447">
        <v>0</v>
      </c>
    </row>
    <row r="2448" spans="1:39" customFormat="1" ht="12.75">
      <c r="A2448">
        <v>4923713</v>
      </c>
      <c r="B2448" t="s">
        <v>2570</v>
      </c>
      <c r="C2448" t="s">
        <v>471</v>
      </c>
      <c r="D2448">
        <v>4923713</v>
      </c>
      <c r="E2448" t="s">
        <v>166</v>
      </c>
      <c r="F2448" t="s">
        <v>166</v>
      </c>
      <c r="H2448" s="507">
        <v>33983</v>
      </c>
      <c r="I2448" t="s">
        <v>167</v>
      </c>
      <c r="J2448">
        <v>-40</v>
      </c>
      <c r="K2448" t="s">
        <v>8</v>
      </c>
      <c r="M2448" t="s">
        <v>208</v>
      </c>
      <c r="N2448">
        <v>12850026</v>
      </c>
      <c r="O2448" t="s">
        <v>2233</v>
      </c>
      <c r="P2448" s="507">
        <v>44778</v>
      </c>
      <c r="Q2448" t="s">
        <v>187</v>
      </c>
      <c r="R2448" s="507">
        <v>37882</v>
      </c>
      <c r="S2448" s="507">
        <v>44049</v>
      </c>
      <c r="T2448" t="s">
        <v>7255</v>
      </c>
      <c r="U2448">
        <v>1064</v>
      </c>
      <c r="X2448">
        <v>10</v>
      </c>
      <c r="Y2448" t="s">
        <v>259</v>
      </c>
      <c r="AC2448" t="s">
        <v>177</v>
      </c>
      <c r="AD2448" t="s">
        <v>10779</v>
      </c>
      <c r="AE2448">
        <v>85300</v>
      </c>
      <c r="AF2448" t="s">
        <v>13993</v>
      </c>
      <c r="AG2448" t="s">
        <v>13994</v>
      </c>
      <c r="AJ2448">
        <v>674571784</v>
      </c>
      <c r="AK2448" t="s">
        <v>8281</v>
      </c>
      <c r="AL2448">
        <v>0</v>
      </c>
      <c r="AM2448">
        <v>0</v>
      </c>
    </row>
    <row r="2449" spans="1:39" customFormat="1" ht="12.75">
      <c r="A2449">
        <v>4931743</v>
      </c>
      <c r="B2449" t="s">
        <v>2570</v>
      </c>
      <c r="C2449" t="s">
        <v>766</v>
      </c>
      <c r="D2449">
        <v>4931743</v>
      </c>
      <c r="E2449" t="s">
        <v>166</v>
      </c>
      <c r="F2449" t="s">
        <v>166</v>
      </c>
      <c r="H2449" s="507">
        <v>38141</v>
      </c>
      <c r="I2449" t="s">
        <v>7238</v>
      </c>
      <c r="J2449">
        <v>-19</v>
      </c>
      <c r="K2449" t="s">
        <v>168</v>
      </c>
      <c r="M2449" t="s">
        <v>236</v>
      </c>
      <c r="N2449">
        <v>12490040</v>
      </c>
      <c r="O2449" t="s">
        <v>2207</v>
      </c>
      <c r="P2449" s="507">
        <v>44747</v>
      </c>
      <c r="Q2449" t="s">
        <v>187</v>
      </c>
      <c r="R2449" s="507">
        <v>40746</v>
      </c>
      <c r="S2449" s="507">
        <v>44015</v>
      </c>
      <c r="T2449" t="s">
        <v>7255</v>
      </c>
      <c r="U2449">
        <v>2300</v>
      </c>
      <c r="V2449" t="s">
        <v>172</v>
      </c>
      <c r="W2449">
        <v>454</v>
      </c>
      <c r="X2449" t="s">
        <v>173</v>
      </c>
      <c r="Y2449" t="s">
        <v>259</v>
      </c>
      <c r="AC2449" t="s">
        <v>177</v>
      </c>
      <c r="AD2449" t="s">
        <v>11740</v>
      </c>
      <c r="AE2449">
        <v>49450</v>
      </c>
      <c r="AF2449" t="s">
        <v>13995</v>
      </c>
      <c r="AI2449">
        <v>241300737</v>
      </c>
      <c r="AJ2449">
        <v>623161044</v>
      </c>
      <c r="AK2449" t="s">
        <v>5012</v>
      </c>
      <c r="AL2449">
        <v>0</v>
      </c>
      <c r="AM2449">
        <v>0</v>
      </c>
    </row>
    <row r="2450" spans="1:39" customFormat="1" ht="12.75">
      <c r="A2450">
        <v>3816862</v>
      </c>
      <c r="B2450" t="s">
        <v>6010</v>
      </c>
      <c r="C2450" t="s">
        <v>235</v>
      </c>
      <c r="D2450">
        <v>3816862</v>
      </c>
      <c r="E2450" t="s">
        <v>166</v>
      </c>
      <c r="F2450" t="s">
        <v>166</v>
      </c>
      <c r="H2450" s="507">
        <v>35080</v>
      </c>
      <c r="I2450" t="s">
        <v>167</v>
      </c>
      <c r="J2450">
        <v>-40</v>
      </c>
      <c r="K2450" t="s">
        <v>168</v>
      </c>
      <c r="M2450" t="s">
        <v>170</v>
      </c>
      <c r="N2450">
        <v>8931466</v>
      </c>
      <c r="O2450" t="s">
        <v>7303</v>
      </c>
      <c r="P2450" s="507">
        <v>44805</v>
      </c>
      <c r="Q2450" t="s">
        <v>187</v>
      </c>
      <c r="R2450" s="507">
        <v>37432</v>
      </c>
      <c r="S2450" s="507">
        <v>44617</v>
      </c>
      <c r="T2450" t="s">
        <v>7255</v>
      </c>
      <c r="U2450">
        <v>3111</v>
      </c>
      <c r="V2450" t="s">
        <v>172</v>
      </c>
      <c r="W2450">
        <v>36</v>
      </c>
      <c r="X2450" t="s">
        <v>173</v>
      </c>
      <c r="Y2450" t="s">
        <v>259</v>
      </c>
      <c r="AB2450" s="507">
        <v>44390</v>
      </c>
      <c r="AC2450" t="s">
        <v>177</v>
      </c>
      <c r="AD2450" t="s">
        <v>13996</v>
      </c>
      <c r="AE2450">
        <v>38150</v>
      </c>
      <c r="AF2450" t="s">
        <v>13997</v>
      </c>
      <c r="AJ2450">
        <v>625523885</v>
      </c>
      <c r="AK2450" t="s">
        <v>6011</v>
      </c>
      <c r="AL2450">
        <v>0</v>
      </c>
      <c r="AM2450">
        <v>0</v>
      </c>
    </row>
    <row r="2451" spans="1:39" customFormat="1" ht="12.75">
      <c r="A2451">
        <v>8531755</v>
      </c>
      <c r="B2451" t="s">
        <v>8282</v>
      </c>
      <c r="C2451" t="s">
        <v>1017</v>
      </c>
      <c r="D2451">
        <v>8531755</v>
      </c>
      <c r="E2451" t="s">
        <v>169</v>
      </c>
      <c r="H2451" s="507">
        <v>41084</v>
      </c>
      <c r="I2451" t="s">
        <v>245</v>
      </c>
      <c r="J2451">
        <v>-11</v>
      </c>
      <c r="K2451" t="s">
        <v>8</v>
      </c>
      <c r="M2451" t="s">
        <v>208</v>
      </c>
      <c r="N2451">
        <v>12850135</v>
      </c>
      <c r="O2451" t="s">
        <v>8239</v>
      </c>
      <c r="P2451" s="507">
        <v>44826</v>
      </c>
      <c r="Q2451" t="s">
        <v>187</v>
      </c>
      <c r="R2451" s="507">
        <v>44826</v>
      </c>
      <c r="S2451" s="507">
        <v>44818</v>
      </c>
      <c r="T2451" t="s">
        <v>181</v>
      </c>
      <c r="U2451">
        <v>500</v>
      </c>
      <c r="X2451">
        <v>5</v>
      </c>
      <c r="Y2451" t="s">
        <v>259</v>
      </c>
      <c r="AC2451" t="s">
        <v>177</v>
      </c>
      <c r="AD2451" t="s">
        <v>13998</v>
      </c>
      <c r="AE2451">
        <v>85590</v>
      </c>
      <c r="AF2451" t="s">
        <v>13999</v>
      </c>
      <c r="AK2451" t="s">
        <v>8283</v>
      </c>
      <c r="AL2451">
        <v>0</v>
      </c>
      <c r="AM2451">
        <v>0</v>
      </c>
    </row>
    <row r="2452" spans="1:39" customFormat="1" ht="12.75">
      <c r="A2452">
        <v>4115572</v>
      </c>
      <c r="B2452" t="s">
        <v>7168</v>
      </c>
      <c r="C2452" t="s">
        <v>1229</v>
      </c>
      <c r="D2452">
        <v>4115572</v>
      </c>
      <c r="E2452" t="s">
        <v>169</v>
      </c>
      <c r="H2452" s="507">
        <v>42322</v>
      </c>
      <c r="I2452" t="s">
        <v>169</v>
      </c>
      <c r="J2452">
        <v>-9</v>
      </c>
      <c r="K2452" t="s">
        <v>8</v>
      </c>
      <c r="M2452" t="s">
        <v>2783</v>
      </c>
      <c r="N2452">
        <v>4410080</v>
      </c>
      <c r="O2452" t="s">
        <v>2786</v>
      </c>
      <c r="P2452" s="507">
        <v>44845</v>
      </c>
      <c r="Q2452" t="s">
        <v>187</v>
      </c>
      <c r="R2452" s="507">
        <v>44845</v>
      </c>
      <c r="T2452" t="s">
        <v>5760</v>
      </c>
      <c r="U2452">
        <v>500</v>
      </c>
      <c r="X2452">
        <v>5</v>
      </c>
      <c r="Y2452" t="s">
        <v>259</v>
      </c>
      <c r="AC2452" t="s">
        <v>177</v>
      </c>
      <c r="AD2452" t="s">
        <v>11168</v>
      </c>
      <c r="AE2452">
        <v>41220</v>
      </c>
      <c r="AF2452" t="s">
        <v>14000</v>
      </c>
      <c r="AK2452" t="s">
        <v>5518</v>
      </c>
      <c r="AL2452">
        <v>0</v>
      </c>
      <c r="AM2452">
        <v>0</v>
      </c>
    </row>
    <row r="2453" spans="1:39" customFormat="1" ht="12.75">
      <c r="A2453">
        <v>5613476</v>
      </c>
      <c r="B2453" t="s">
        <v>2572</v>
      </c>
      <c r="C2453" t="s">
        <v>230</v>
      </c>
      <c r="D2453">
        <v>5613476</v>
      </c>
      <c r="E2453" t="s">
        <v>166</v>
      </c>
      <c r="F2453" t="s">
        <v>166</v>
      </c>
      <c r="H2453" s="507">
        <v>33746</v>
      </c>
      <c r="I2453" t="s">
        <v>167</v>
      </c>
      <c r="J2453">
        <v>-40</v>
      </c>
      <c r="K2453" t="s">
        <v>168</v>
      </c>
      <c r="M2453" t="s">
        <v>228</v>
      </c>
      <c r="N2453">
        <v>12440138</v>
      </c>
      <c r="O2453" t="s">
        <v>2163</v>
      </c>
      <c r="P2453" s="507">
        <v>44827</v>
      </c>
      <c r="Q2453" t="s">
        <v>187</v>
      </c>
      <c r="R2453" s="507">
        <v>37942</v>
      </c>
      <c r="S2453" s="507">
        <v>44826</v>
      </c>
      <c r="T2453" t="s">
        <v>181</v>
      </c>
      <c r="U2453">
        <v>1700</v>
      </c>
      <c r="X2453">
        <v>17</v>
      </c>
      <c r="Y2453" t="s">
        <v>259</v>
      </c>
      <c r="AB2453" s="507">
        <v>43647</v>
      </c>
      <c r="AC2453" t="s">
        <v>177</v>
      </c>
      <c r="AD2453" t="s">
        <v>11130</v>
      </c>
      <c r="AE2453">
        <v>44120</v>
      </c>
      <c r="AF2453" t="s">
        <v>14001</v>
      </c>
      <c r="AG2453" t="s">
        <v>14002</v>
      </c>
      <c r="AJ2453">
        <v>681187601</v>
      </c>
      <c r="AK2453" t="s">
        <v>5013</v>
      </c>
      <c r="AL2453">
        <v>0</v>
      </c>
      <c r="AM2453">
        <v>0</v>
      </c>
    </row>
    <row r="2454" spans="1:39" customFormat="1" ht="12.75">
      <c r="A2454">
        <v>387525</v>
      </c>
      <c r="B2454" t="s">
        <v>1580</v>
      </c>
      <c r="C2454" t="s">
        <v>558</v>
      </c>
      <c r="D2454">
        <v>387525</v>
      </c>
      <c r="E2454" t="s">
        <v>166</v>
      </c>
      <c r="F2454" t="s">
        <v>166</v>
      </c>
      <c r="H2454" s="507">
        <v>31681</v>
      </c>
      <c r="I2454" t="s">
        <v>167</v>
      </c>
      <c r="J2454">
        <v>-40</v>
      </c>
      <c r="K2454" t="s">
        <v>8</v>
      </c>
      <c r="M2454" t="s">
        <v>246</v>
      </c>
      <c r="N2454">
        <v>8940976</v>
      </c>
      <c r="O2454" t="s">
        <v>3791</v>
      </c>
      <c r="P2454" s="507">
        <v>44750</v>
      </c>
      <c r="Q2454" t="s">
        <v>187</v>
      </c>
      <c r="R2454" s="507">
        <v>37432</v>
      </c>
      <c r="S2454" s="507">
        <v>43727</v>
      </c>
      <c r="T2454" t="s">
        <v>7255</v>
      </c>
      <c r="U2454">
        <v>1488</v>
      </c>
      <c r="X2454">
        <v>14</v>
      </c>
      <c r="Y2454" t="s">
        <v>259</v>
      </c>
      <c r="AC2454" t="s">
        <v>177</v>
      </c>
      <c r="AD2454" t="s">
        <v>14003</v>
      </c>
      <c r="AE2454">
        <v>94430</v>
      </c>
      <c r="AF2454" t="s">
        <v>14004</v>
      </c>
      <c r="AJ2454">
        <v>637991440</v>
      </c>
      <c r="AK2454" t="s">
        <v>4323</v>
      </c>
      <c r="AL2454">
        <v>0</v>
      </c>
      <c r="AM2454">
        <v>0</v>
      </c>
    </row>
    <row r="2455" spans="1:39" customFormat="1" ht="12.75">
      <c r="A2455">
        <v>4457514</v>
      </c>
      <c r="B2455" t="s">
        <v>2573</v>
      </c>
      <c r="C2455" t="s">
        <v>1920</v>
      </c>
      <c r="D2455">
        <v>4457514</v>
      </c>
      <c r="E2455" t="s">
        <v>166</v>
      </c>
      <c r="F2455" t="s">
        <v>166</v>
      </c>
      <c r="H2455" s="507">
        <v>40181</v>
      </c>
      <c r="I2455" t="s">
        <v>254</v>
      </c>
      <c r="J2455">
        <v>-13</v>
      </c>
      <c r="K2455" t="s">
        <v>8</v>
      </c>
      <c r="M2455" t="s">
        <v>228</v>
      </c>
      <c r="N2455">
        <v>12440176</v>
      </c>
      <c r="O2455" t="s">
        <v>2252</v>
      </c>
      <c r="P2455" s="507">
        <v>44808</v>
      </c>
      <c r="Q2455" t="s">
        <v>187</v>
      </c>
      <c r="R2455" s="507">
        <v>43362</v>
      </c>
      <c r="T2455" t="s">
        <v>5765</v>
      </c>
      <c r="U2455">
        <v>813</v>
      </c>
      <c r="X2455">
        <v>8</v>
      </c>
      <c r="Y2455" t="s">
        <v>259</v>
      </c>
      <c r="AB2455" s="507">
        <v>44754</v>
      </c>
      <c r="AC2455" t="s">
        <v>177</v>
      </c>
      <c r="AD2455" t="s">
        <v>14005</v>
      </c>
      <c r="AE2455">
        <v>44150</v>
      </c>
      <c r="AF2455" t="s">
        <v>14006</v>
      </c>
      <c r="AJ2455">
        <v>630480249</v>
      </c>
      <c r="AK2455" t="s">
        <v>6421</v>
      </c>
      <c r="AL2455">
        <v>0</v>
      </c>
      <c r="AM2455">
        <v>0</v>
      </c>
    </row>
    <row r="2456" spans="1:39" customFormat="1" ht="12.75">
      <c r="A2456">
        <v>4457513</v>
      </c>
      <c r="B2456" t="s">
        <v>2573</v>
      </c>
      <c r="C2456" t="s">
        <v>3435</v>
      </c>
      <c r="D2456">
        <v>4457513</v>
      </c>
      <c r="E2456" t="s">
        <v>166</v>
      </c>
      <c r="F2456" t="s">
        <v>166</v>
      </c>
      <c r="H2456" s="507">
        <v>41355</v>
      </c>
      <c r="I2456" t="s">
        <v>251</v>
      </c>
      <c r="J2456">
        <v>-10</v>
      </c>
      <c r="K2456" t="s">
        <v>168</v>
      </c>
      <c r="M2456" t="s">
        <v>228</v>
      </c>
      <c r="N2456">
        <v>12440176</v>
      </c>
      <c r="O2456" t="s">
        <v>2252</v>
      </c>
      <c r="P2456" s="507">
        <v>44808</v>
      </c>
      <c r="Q2456" t="s">
        <v>187</v>
      </c>
      <c r="R2456" s="507">
        <v>43362</v>
      </c>
      <c r="T2456" t="s">
        <v>5765</v>
      </c>
      <c r="U2456">
        <v>742</v>
      </c>
      <c r="X2456">
        <v>7</v>
      </c>
      <c r="Y2456" t="s">
        <v>259</v>
      </c>
      <c r="AB2456" s="507">
        <v>44743</v>
      </c>
      <c r="AC2456" t="s">
        <v>177</v>
      </c>
      <c r="AD2456" t="s">
        <v>14005</v>
      </c>
      <c r="AE2456">
        <v>44150</v>
      </c>
      <c r="AF2456" t="s">
        <v>14006</v>
      </c>
      <c r="AJ2456">
        <v>630480249</v>
      </c>
      <c r="AK2456" t="s">
        <v>6421</v>
      </c>
      <c r="AL2456">
        <v>0</v>
      </c>
      <c r="AM2456">
        <v>0</v>
      </c>
    </row>
    <row r="2457" spans="1:39" customFormat="1" ht="12.75">
      <c r="A2457">
        <v>7527946</v>
      </c>
      <c r="B2457" t="s">
        <v>8933</v>
      </c>
      <c r="C2457" t="s">
        <v>8934</v>
      </c>
      <c r="D2457">
        <v>7527946</v>
      </c>
      <c r="E2457" t="s">
        <v>166</v>
      </c>
      <c r="H2457" s="507">
        <v>41802</v>
      </c>
      <c r="I2457" t="s">
        <v>169</v>
      </c>
      <c r="J2457">
        <v>-9</v>
      </c>
      <c r="K2457" t="s">
        <v>8</v>
      </c>
      <c r="M2457" t="s">
        <v>263</v>
      </c>
      <c r="N2457">
        <v>8750074</v>
      </c>
      <c r="O2457" t="s">
        <v>296</v>
      </c>
      <c r="P2457" s="507">
        <v>44810</v>
      </c>
      <c r="Q2457" t="s">
        <v>187</v>
      </c>
      <c r="R2457" s="507">
        <v>44810</v>
      </c>
      <c r="T2457" t="s">
        <v>5765</v>
      </c>
      <c r="U2457">
        <v>500</v>
      </c>
      <c r="X2457">
        <v>5</v>
      </c>
      <c r="Y2457" t="s">
        <v>259</v>
      </c>
      <c r="AC2457" t="s">
        <v>177</v>
      </c>
      <c r="AD2457" t="s">
        <v>11140</v>
      </c>
      <c r="AE2457">
        <v>93100</v>
      </c>
      <c r="AF2457" t="s">
        <v>14007</v>
      </c>
      <c r="AJ2457" t="s">
        <v>8935</v>
      </c>
      <c r="AK2457" t="s">
        <v>8936</v>
      </c>
      <c r="AL2457">
        <v>0</v>
      </c>
      <c r="AM2457">
        <v>0</v>
      </c>
    </row>
    <row r="2458" spans="1:39" customFormat="1" ht="12.75">
      <c r="A2458">
        <v>7736024</v>
      </c>
      <c r="B2458" t="s">
        <v>14008</v>
      </c>
      <c r="C2458" t="s">
        <v>14009</v>
      </c>
      <c r="D2458">
        <v>7736024</v>
      </c>
      <c r="E2458" t="s">
        <v>169</v>
      </c>
      <c r="H2458" s="507">
        <v>41198</v>
      </c>
      <c r="I2458" t="s">
        <v>245</v>
      </c>
      <c r="J2458">
        <v>-11</v>
      </c>
      <c r="K2458" t="s">
        <v>8</v>
      </c>
      <c r="M2458" t="s">
        <v>206</v>
      </c>
      <c r="N2458">
        <v>8770408</v>
      </c>
      <c r="O2458" t="s">
        <v>407</v>
      </c>
      <c r="P2458" s="507">
        <v>44836</v>
      </c>
      <c r="Q2458" t="s">
        <v>187</v>
      </c>
      <c r="R2458" s="507">
        <v>44836</v>
      </c>
      <c r="T2458" t="s">
        <v>5765</v>
      </c>
      <c r="U2458">
        <v>500</v>
      </c>
      <c r="X2458">
        <v>5</v>
      </c>
      <c r="Y2458" t="s">
        <v>259</v>
      </c>
      <c r="AC2458" t="s">
        <v>177</v>
      </c>
      <c r="AD2458" t="s">
        <v>12884</v>
      </c>
      <c r="AE2458">
        <v>77680</v>
      </c>
      <c r="AF2458" t="s">
        <v>14010</v>
      </c>
      <c r="AK2458" t="s">
        <v>14011</v>
      </c>
      <c r="AL2458">
        <v>0</v>
      </c>
      <c r="AM2458">
        <v>0</v>
      </c>
    </row>
    <row r="2459" spans="1:39" customFormat="1" ht="12.75">
      <c r="A2459">
        <v>9458745</v>
      </c>
      <c r="B2459" t="s">
        <v>7775</v>
      </c>
      <c r="C2459" t="s">
        <v>806</v>
      </c>
      <c r="D2459">
        <v>9458745</v>
      </c>
      <c r="E2459" t="s">
        <v>169</v>
      </c>
      <c r="F2459" t="s">
        <v>169</v>
      </c>
      <c r="H2459" s="507">
        <v>41026</v>
      </c>
      <c r="I2459" t="s">
        <v>245</v>
      </c>
      <c r="J2459">
        <v>-11</v>
      </c>
      <c r="K2459" t="s">
        <v>8</v>
      </c>
      <c r="M2459" t="s">
        <v>246</v>
      </c>
      <c r="N2459">
        <v>8940012</v>
      </c>
      <c r="O2459" t="s">
        <v>655</v>
      </c>
      <c r="P2459" s="507">
        <v>44809</v>
      </c>
      <c r="Q2459" t="s">
        <v>187</v>
      </c>
      <c r="R2459" s="507">
        <v>43354</v>
      </c>
      <c r="S2459" s="507">
        <v>44768</v>
      </c>
      <c r="T2459" t="s">
        <v>181</v>
      </c>
      <c r="U2459">
        <v>500</v>
      </c>
      <c r="X2459">
        <v>5</v>
      </c>
      <c r="Y2459" t="s">
        <v>259</v>
      </c>
      <c r="AC2459" t="s">
        <v>177</v>
      </c>
      <c r="AD2459" t="s">
        <v>11773</v>
      </c>
      <c r="AE2459">
        <v>94260</v>
      </c>
      <c r="AF2459" t="s">
        <v>14012</v>
      </c>
      <c r="AJ2459">
        <v>618642113</v>
      </c>
      <c r="AK2459" t="s">
        <v>7776</v>
      </c>
      <c r="AL2459">
        <v>0</v>
      </c>
      <c r="AM2459">
        <v>0</v>
      </c>
    </row>
    <row r="2460" spans="1:39" customFormat="1" ht="12.75">
      <c r="A2460">
        <v>4464103</v>
      </c>
      <c r="B2460" t="s">
        <v>14013</v>
      </c>
      <c r="C2460" t="s">
        <v>596</v>
      </c>
      <c r="D2460">
        <v>4464103</v>
      </c>
      <c r="E2460" t="s">
        <v>169</v>
      </c>
      <c r="H2460" s="507">
        <v>41192</v>
      </c>
      <c r="I2460" t="s">
        <v>245</v>
      </c>
      <c r="J2460">
        <v>-11</v>
      </c>
      <c r="K2460" t="s">
        <v>8</v>
      </c>
      <c r="M2460" t="s">
        <v>228</v>
      </c>
      <c r="N2460">
        <v>12440116</v>
      </c>
      <c r="O2460" t="s">
        <v>6232</v>
      </c>
      <c r="P2460" s="507">
        <v>44838</v>
      </c>
      <c r="Q2460" t="s">
        <v>187</v>
      </c>
      <c r="R2460" s="507">
        <v>44838</v>
      </c>
      <c r="T2460" t="s">
        <v>5765</v>
      </c>
      <c r="U2460">
        <v>500</v>
      </c>
      <c r="X2460">
        <v>5</v>
      </c>
      <c r="Y2460" t="s">
        <v>259</v>
      </c>
      <c r="AC2460" t="s">
        <v>177</v>
      </c>
      <c r="AD2460" t="s">
        <v>9941</v>
      </c>
      <c r="AE2460">
        <v>44300</v>
      </c>
      <c r="AF2460" t="s">
        <v>14014</v>
      </c>
      <c r="AJ2460">
        <v>674774199</v>
      </c>
      <c r="AK2460" t="s">
        <v>14015</v>
      </c>
      <c r="AL2460">
        <v>1</v>
      </c>
      <c r="AM2460">
        <v>0</v>
      </c>
    </row>
    <row r="2461" spans="1:39" customFormat="1" ht="12.75">
      <c r="A2461">
        <v>283927</v>
      </c>
      <c r="B2461" t="s">
        <v>1581</v>
      </c>
      <c r="C2461" t="s">
        <v>304</v>
      </c>
      <c r="D2461">
        <v>283927</v>
      </c>
      <c r="E2461" t="s">
        <v>166</v>
      </c>
      <c r="F2461" t="s">
        <v>166</v>
      </c>
      <c r="H2461" s="507">
        <v>29203</v>
      </c>
      <c r="I2461" t="s">
        <v>192</v>
      </c>
      <c r="J2461">
        <v>-50</v>
      </c>
      <c r="K2461" t="s">
        <v>168</v>
      </c>
      <c r="M2461" t="s">
        <v>231</v>
      </c>
      <c r="N2461">
        <v>4280322</v>
      </c>
      <c r="O2461" t="s">
        <v>2785</v>
      </c>
      <c r="P2461" s="507">
        <v>44807</v>
      </c>
      <c r="Q2461" t="s">
        <v>187</v>
      </c>
      <c r="R2461" s="507">
        <v>37432</v>
      </c>
      <c r="S2461" s="507">
        <v>44789</v>
      </c>
      <c r="T2461" t="s">
        <v>181</v>
      </c>
      <c r="U2461">
        <v>1648</v>
      </c>
      <c r="X2461">
        <v>16</v>
      </c>
      <c r="Y2461" t="s">
        <v>259</v>
      </c>
      <c r="AC2461" t="s">
        <v>177</v>
      </c>
      <c r="AD2461" t="s">
        <v>14016</v>
      </c>
      <c r="AE2461">
        <v>28190</v>
      </c>
      <c r="AF2461" t="s">
        <v>14017</v>
      </c>
      <c r="AJ2461">
        <v>621554525</v>
      </c>
      <c r="AK2461" t="s">
        <v>5610</v>
      </c>
      <c r="AL2461">
        <v>0</v>
      </c>
      <c r="AM2461">
        <v>0</v>
      </c>
    </row>
    <row r="2462" spans="1:39" customFormat="1" ht="12.75">
      <c r="A2462">
        <v>5328176</v>
      </c>
      <c r="B2462" t="s">
        <v>2574</v>
      </c>
      <c r="C2462" t="s">
        <v>526</v>
      </c>
      <c r="D2462">
        <v>5328176</v>
      </c>
      <c r="E2462" t="s">
        <v>166</v>
      </c>
      <c r="F2462" t="s">
        <v>166</v>
      </c>
      <c r="H2462" s="507">
        <v>41427</v>
      </c>
      <c r="I2462" t="s">
        <v>251</v>
      </c>
      <c r="J2462">
        <v>-10</v>
      </c>
      <c r="K2462" t="s">
        <v>168</v>
      </c>
      <c r="M2462" t="s">
        <v>2155</v>
      </c>
      <c r="N2462">
        <v>12530060</v>
      </c>
      <c r="O2462" t="s">
        <v>6231</v>
      </c>
      <c r="P2462" s="507">
        <v>44811</v>
      </c>
      <c r="Q2462" t="s">
        <v>187</v>
      </c>
      <c r="R2462" s="507">
        <v>44454</v>
      </c>
      <c r="T2462" t="s">
        <v>5765</v>
      </c>
      <c r="U2462">
        <v>603</v>
      </c>
      <c r="X2462">
        <v>6</v>
      </c>
      <c r="Y2462" t="s">
        <v>259</v>
      </c>
      <c r="AC2462" t="s">
        <v>177</v>
      </c>
      <c r="AD2462" t="s">
        <v>10341</v>
      </c>
      <c r="AE2462">
        <v>53000</v>
      </c>
      <c r="AF2462" t="s">
        <v>14018</v>
      </c>
      <c r="AJ2462">
        <v>650782673</v>
      </c>
      <c r="AK2462" t="s">
        <v>8284</v>
      </c>
      <c r="AL2462">
        <v>0</v>
      </c>
      <c r="AM2462">
        <v>0</v>
      </c>
    </row>
    <row r="2463" spans="1:39" customFormat="1" ht="12.75">
      <c r="A2463">
        <v>4454499</v>
      </c>
      <c r="B2463" t="s">
        <v>2575</v>
      </c>
      <c r="C2463" t="s">
        <v>987</v>
      </c>
      <c r="D2463">
        <v>4454499</v>
      </c>
      <c r="E2463" t="s">
        <v>166</v>
      </c>
      <c r="F2463" t="s">
        <v>166</v>
      </c>
      <c r="H2463" s="507">
        <v>41187</v>
      </c>
      <c r="I2463" t="s">
        <v>245</v>
      </c>
      <c r="J2463">
        <v>-11</v>
      </c>
      <c r="K2463" t="s">
        <v>168</v>
      </c>
      <c r="M2463" t="s">
        <v>228</v>
      </c>
      <c r="N2463">
        <v>12440009</v>
      </c>
      <c r="O2463" t="s">
        <v>2271</v>
      </c>
      <c r="P2463" s="507">
        <v>44808</v>
      </c>
      <c r="Q2463" t="s">
        <v>187</v>
      </c>
      <c r="R2463" s="507">
        <v>42630</v>
      </c>
      <c r="S2463" s="507">
        <v>44830</v>
      </c>
      <c r="T2463" t="s">
        <v>181</v>
      </c>
      <c r="U2463">
        <v>519</v>
      </c>
      <c r="X2463">
        <v>5</v>
      </c>
      <c r="Y2463" t="s">
        <v>259</v>
      </c>
      <c r="AC2463" t="s">
        <v>177</v>
      </c>
      <c r="AD2463" t="s">
        <v>12260</v>
      </c>
      <c r="AE2463">
        <v>44440</v>
      </c>
      <c r="AF2463" t="s">
        <v>14019</v>
      </c>
      <c r="AJ2463">
        <v>608056767</v>
      </c>
      <c r="AK2463" t="s">
        <v>5014</v>
      </c>
      <c r="AL2463">
        <v>0</v>
      </c>
      <c r="AM2463">
        <v>0</v>
      </c>
    </row>
    <row r="2464" spans="1:39" customFormat="1" ht="12.75">
      <c r="A2464">
        <v>9535152</v>
      </c>
      <c r="B2464" t="s">
        <v>1583</v>
      </c>
      <c r="C2464" t="s">
        <v>387</v>
      </c>
      <c r="D2464">
        <v>9535152</v>
      </c>
      <c r="E2464" t="s">
        <v>166</v>
      </c>
      <c r="F2464" t="s">
        <v>166</v>
      </c>
      <c r="H2464" s="507">
        <v>39097</v>
      </c>
      <c r="I2464" t="s">
        <v>227</v>
      </c>
      <c r="J2464">
        <v>-16</v>
      </c>
      <c r="K2464" t="s">
        <v>168</v>
      </c>
      <c r="M2464" t="s">
        <v>232</v>
      </c>
      <c r="N2464">
        <v>8950330</v>
      </c>
      <c r="O2464" t="s">
        <v>233</v>
      </c>
      <c r="P2464" s="507">
        <v>44794</v>
      </c>
      <c r="Q2464" t="s">
        <v>187</v>
      </c>
      <c r="R2464" s="507">
        <v>42283</v>
      </c>
      <c r="T2464" t="s">
        <v>5765</v>
      </c>
      <c r="U2464">
        <v>2137</v>
      </c>
      <c r="V2464" t="s">
        <v>172</v>
      </c>
      <c r="W2464">
        <v>744</v>
      </c>
      <c r="X2464" t="s">
        <v>173</v>
      </c>
      <c r="Y2464" t="s">
        <v>259</v>
      </c>
      <c r="AC2464" t="s">
        <v>177</v>
      </c>
      <c r="AD2464" t="s">
        <v>12461</v>
      </c>
      <c r="AE2464">
        <v>95650</v>
      </c>
      <c r="AF2464" t="s">
        <v>14020</v>
      </c>
      <c r="AJ2464">
        <v>699023968</v>
      </c>
      <c r="AK2464" t="s">
        <v>4382</v>
      </c>
      <c r="AL2464">
        <v>0</v>
      </c>
      <c r="AM2464">
        <v>0</v>
      </c>
    </row>
    <row r="2465" spans="1:39" customFormat="1" ht="12.75">
      <c r="A2465">
        <v>7225029</v>
      </c>
      <c r="B2465" t="s">
        <v>6422</v>
      </c>
      <c r="C2465" t="s">
        <v>711</v>
      </c>
      <c r="D2465">
        <v>7225029</v>
      </c>
      <c r="E2465" t="s">
        <v>166</v>
      </c>
      <c r="F2465" t="s">
        <v>166</v>
      </c>
      <c r="H2465" s="507">
        <v>41128</v>
      </c>
      <c r="I2465" t="s">
        <v>245</v>
      </c>
      <c r="J2465">
        <v>-11</v>
      </c>
      <c r="K2465" t="s">
        <v>168</v>
      </c>
      <c r="M2465" t="s">
        <v>2152</v>
      </c>
      <c r="N2465">
        <v>12720110</v>
      </c>
      <c r="O2465" t="s">
        <v>2243</v>
      </c>
      <c r="P2465" s="507">
        <v>44810</v>
      </c>
      <c r="Q2465" t="s">
        <v>187</v>
      </c>
      <c r="R2465" s="507">
        <v>44130</v>
      </c>
      <c r="T2465" t="s">
        <v>5765</v>
      </c>
      <c r="U2465">
        <v>554</v>
      </c>
      <c r="X2465">
        <v>5</v>
      </c>
      <c r="Y2465" t="s">
        <v>259</v>
      </c>
      <c r="AC2465" t="s">
        <v>177</v>
      </c>
      <c r="AD2465" t="s">
        <v>14021</v>
      </c>
      <c r="AE2465">
        <v>72270</v>
      </c>
      <c r="AF2465" t="s">
        <v>14022</v>
      </c>
      <c r="AJ2465">
        <v>652827324</v>
      </c>
      <c r="AK2465" t="s">
        <v>6423</v>
      </c>
      <c r="AL2465">
        <v>0</v>
      </c>
      <c r="AM2465">
        <v>0</v>
      </c>
    </row>
    <row r="2466" spans="1:39" customFormat="1" ht="12.75">
      <c r="A2466">
        <v>9436800</v>
      </c>
      <c r="B2466" t="s">
        <v>1584</v>
      </c>
      <c r="C2466" t="s">
        <v>1585</v>
      </c>
      <c r="D2466">
        <v>9436800</v>
      </c>
      <c r="E2466" t="s">
        <v>166</v>
      </c>
      <c r="F2466" t="s">
        <v>166</v>
      </c>
      <c r="H2466" s="507">
        <v>36047</v>
      </c>
      <c r="I2466" t="s">
        <v>167</v>
      </c>
      <c r="J2466">
        <v>-40</v>
      </c>
      <c r="K2466" t="s">
        <v>168</v>
      </c>
      <c r="M2466" t="s">
        <v>246</v>
      </c>
      <c r="N2466">
        <v>8940052</v>
      </c>
      <c r="O2466" t="s">
        <v>417</v>
      </c>
      <c r="P2466" s="507">
        <v>44825</v>
      </c>
      <c r="Q2466" t="s">
        <v>187</v>
      </c>
      <c r="R2466" s="507">
        <v>40064</v>
      </c>
      <c r="S2466" s="507">
        <v>44806</v>
      </c>
      <c r="T2466" t="s">
        <v>181</v>
      </c>
      <c r="U2466">
        <v>1767</v>
      </c>
      <c r="X2466">
        <v>17</v>
      </c>
      <c r="Y2466" t="s">
        <v>259</v>
      </c>
      <c r="AC2466" t="s">
        <v>177</v>
      </c>
      <c r="AD2466" t="s">
        <v>9907</v>
      </c>
      <c r="AE2466">
        <v>94220</v>
      </c>
      <c r="AF2466" t="s">
        <v>14023</v>
      </c>
      <c r="AK2466" t="s">
        <v>4383</v>
      </c>
      <c r="AL2466">
        <v>0</v>
      </c>
      <c r="AM2466">
        <v>0</v>
      </c>
    </row>
    <row r="2467" spans="1:39" customFormat="1" ht="12.75">
      <c r="A2467">
        <v>4535272</v>
      </c>
      <c r="B2467" t="s">
        <v>8937</v>
      </c>
      <c r="C2467" t="s">
        <v>8938</v>
      </c>
      <c r="D2467">
        <v>4535272</v>
      </c>
      <c r="E2467" t="s">
        <v>169</v>
      </c>
      <c r="H2467" s="507">
        <v>41326</v>
      </c>
      <c r="I2467" t="s">
        <v>251</v>
      </c>
      <c r="J2467">
        <v>-10</v>
      </c>
      <c r="K2467" t="s">
        <v>8</v>
      </c>
      <c r="M2467" t="s">
        <v>2764</v>
      </c>
      <c r="N2467">
        <v>4450410</v>
      </c>
      <c r="O2467" t="s">
        <v>3462</v>
      </c>
      <c r="P2467" s="507">
        <v>44819</v>
      </c>
      <c r="Q2467" t="s">
        <v>187</v>
      </c>
      <c r="R2467" s="507">
        <v>44819</v>
      </c>
      <c r="T2467" t="s">
        <v>5765</v>
      </c>
      <c r="U2467">
        <v>500</v>
      </c>
      <c r="X2467">
        <v>5</v>
      </c>
      <c r="Y2467" t="s">
        <v>259</v>
      </c>
      <c r="AC2467" t="s">
        <v>177</v>
      </c>
      <c r="AD2467" t="s">
        <v>10594</v>
      </c>
      <c r="AE2467">
        <v>45160</v>
      </c>
      <c r="AF2467" t="s">
        <v>14024</v>
      </c>
      <c r="AK2467" t="s">
        <v>8939</v>
      </c>
      <c r="AL2467">
        <v>0</v>
      </c>
      <c r="AM2467">
        <v>0</v>
      </c>
    </row>
    <row r="2468" spans="1:39" customFormat="1" ht="12.75">
      <c r="A2468">
        <v>2913253</v>
      </c>
      <c r="B2468" t="s">
        <v>2941</v>
      </c>
      <c r="C2468" t="s">
        <v>481</v>
      </c>
      <c r="D2468">
        <v>2913253</v>
      </c>
      <c r="E2468" t="s">
        <v>166</v>
      </c>
      <c r="F2468" t="s">
        <v>166</v>
      </c>
      <c r="H2468" s="507">
        <v>29846</v>
      </c>
      <c r="I2468" t="s">
        <v>192</v>
      </c>
      <c r="J2468">
        <v>-50</v>
      </c>
      <c r="K2468" t="s">
        <v>8</v>
      </c>
      <c r="M2468" t="s">
        <v>2773</v>
      </c>
      <c r="N2468">
        <v>4180057</v>
      </c>
      <c r="O2468" t="s">
        <v>2985</v>
      </c>
      <c r="P2468" s="507">
        <v>44795</v>
      </c>
      <c r="Q2468" t="s">
        <v>187</v>
      </c>
      <c r="R2468" s="507">
        <v>37432</v>
      </c>
      <c r="S2468" s="507">
        <v>44067</v>
      </c>
      <c r="T2468" t="s">
        <v>7255</v>
      </c>
      <c r="U2468">
        <v>923</v>
      </c>
      <c r="X2468">
        <v>9</v>
      </c>
      <c r="Y2468" t="s">
        <v>259</v>
      </c>
      <c r="AC2468" t="s">
        <v>177</v>
      </c>
      <c r="AD2468" t="s">
        <v>9992</v>
      </c>
      <c r="AE2468">
        <v>18000</v>
      </c>
      <c r="AF2468" t="s">
        <v>14025</v>
      </c>
      <c r="AJ2468">
        <v>785534322</v>
      </c>
      <c r="AK2468" t="s">
        <v>5611</v>
      </c>
      <c r="AL2468">
        <v>0</v>
      </c>
      <c r="AM2468">
        <v>0</v>
      </c>
    </row>
    <row r="2469" spans="1:39" customFormat="1" ht="12.75">
      <c r="A2469">
        <v>516228</v>
      </c>
      <c r="B2469" t="s">
        <v>3314</v>
      </c>
      <c r="C2469" t="s">
        <v>2663</v>
      </c>
      <c r="D2469">
        <v>516228</v>
      </c>
      <c r="E2469" t="s">
        <v>166</v>
      </c>
      <c r="F2469" t="s">
        <v>166</v>
      </c>
      <c r="H2469" s="507">
        <v>28132</v>
      </c>
      <c r="I2469" t="s">
        <v>192</v>
      </c>
      <c r="J2469">
        <v>-50</v>
      </c>
      <c r="K2469" t="s">
        <v>8</v>
      </c>
      <c r="M2469" t="s">
        <v>263</v>
      </c>
      <c r="N2469">
        <v>8751450</v>
      </c>
      <c r="O2469" t="s">
        <v>1036</v>
      </c>
      <c r="P2469" s="507">
        <v>44836</v>
      </c>
      <c r="Q2469" t="s">
        <v>187</v>
      </c>
      <c r="R2469" s="507">
        <v>37432</v>
      </c>
      <c r="T2469" t="s">
        <v>5760</v>
      </c>
      <c r="U2469">
        <v>1021</v>
      </c>
      <c r="X2469">
        <v>10</v>
      </c>
      <c r="Y2469" t="s">
        <v>259</v>
      </c>
      <c r="AC2469" t="s">
        <v>177</v>
      </c>
      <c r="AD2469" t="s">
        <v>14026</v>
      </c>
      <c r="AE2469">
        <v>21000</v>
      </c>
      <c r="AF2469" t="s">
        <v>14027</v>
      </c>
      <c r="AJ2469">
        <v>698581076</v>
      </c>
      <c r="AK2469" t="s">
        <v>4384</v>
      </c>
      <c r="AL2469">
        <v>0</v>
      </c>
      <c r="AM2469">
        <v>0</v>
      </c>
    </row>
    <row r="2470" spans="1:39" customFormat="1" ht="12.75">
      <c r="A2470">
        <v>4460605</v>
      </c>
      <c r="B2470" t="s">
        <v>3890</v>
      </c>
      <c r="C2470" t="s">
        <v>465</v>
      </c>
      <c r="D2470">
        <v>4460605</v>
      </c>
      <c r="E2470" t="s">
        <v>169</v>
      </c>
      <c r="F2470" t="s">
        <v>169</v>
      </c>
      <c r="H2470" s="507">
        <v>40927</v>
      </c>
      <c r="I2470" t="s">
        <v>245</v>
      </c>
      <c r="J2470">
        <v>-11</v>
      </c>
      <c r="K2470" t="s">
        <v>8</v>
      </c>
      <c r="M2470" t="s">
        <v>228</v>
      </c>
      <c r="N2470">
        <v>12440104</v>
      </c>
      <c r="O2470" t="s">
        <v>6234</v>
      </c>
      <c r="P2470" s="507">
        <v>44752</v>
      </c>
      <c r="Q2470" t="s">
        <v>187</v>
      </c>
      <c r="R2470" s="507">
        <v>44078</v>
      </c>
      <c r="T2470" t="s">
        <v>5765</v>
      </c>
      <c r="U2470">
        <v>500</v>
      </c>
      <c r="X2470">
        <v>5</v>
      </c>
      <c r="Y2470" t="s">
        <v>259</v>
      </c>
      <c r="AC2470" t="s">
        <v>177</v>
      </c>
      <c r="AD2470" t="s">
        <v>10150</v>
      </c>
      <c r="AE2470">
        <v>44430</v>
      </c>
      <c r="AF2470" t="s">
        <v>14028</v>
      </c>
      <c r="AJ2470">
        <v>671349210</v>
      </c>
      <c r="AK2470" t="s">
        <v>5015</v>
      </c>
      <c r="AL2470">
        <v>0</v>
      </c>
      <c r="AM2470">
        <v>0</v>
      </c>
    </row>
    <row r="2471" spans="1:39" customFormat="1" ht="12.75">
      <c r="A2471">
        <v>3724759</v>
      </c>
      <c r="B2471" t="s">
        <v>1586</v>
      </c>
      <c r="C2471" t="s">
        <v>7322</v>
      </c>
      <c r="D2471">
        <v>3724759</v>
      </c>
      <c r="E2471" t="s">
        <v>166</v>
      </c>
      <c r="F2471" t="s">
        <v>166</v>
      </c>
      <c r="H2471" s="507">
        <v>38287</v>
      </c>
      <c r="I2471" t="s">
        <v>7238</v>
      </c>
      <c r="J2471">
        <v>-19</v>
      </c>
      <c r="K2471" t="s">
        <v>8</v>
      </c>
      <c r="M2471" t="s">
        <v>175</v>
      </c>
      <c r="N2471">
        <v>4370566</v>
      </c>
      <c r="O2471" t="s">
        <v>176</v>
      </c>
      <c r="P2471" s="507">
        <v>44810</v>
      </c>
      <c r="Q2471" t="s">
        <v>187</v>
      </c>
      <c r="R2471" s="507">
        <v>41344</v>
      </c>
      <c r="T2471" t="s">
        <v>5765</v>
      </c>
      <c r="U2471">
        <v>1775</v>
      </c>
      <c r="V2471" t="s">
        <v>172</v>
      </c>
      <c r="W2471">
        <v>167</v>
      </c>
      <c r="X2471" t="s">
        <v>173</v>
      </c>
      <c r="Y2471" t="s">
        <v>259</v>
      </c>
      <c r="AB2471" s="507">
        <v>44743</v>
      </c>
      <c r="AC2471" t="s">
        <v>177</v>
      </c>
      <c r="AD2471" t="s">
        <v>10088</v>
      </c>
      <c r="AE2471">
        <v>37000</v>
      </c>
      <c r="AF2471" t="s">
        <v>14029</v>
      </c>
      <c r="AI2471">
        <v>247648827</v>
      </c>
      <c r="AJ2471">
        <v>664930998</v>
      </c>
      <c r="AK2471" t="s">
        <v>5612</v>
      </c>
      <c r="AL2471">
        <v>0</v>
      </c>
      <c r="AM2471">
        <v>0</v>
      </c>
    </row>
    <row r="2472" spans="1:39" customFormat="1" ht="12.75">
      <c r="A2472">
        <v>4921641</v>
      </c>
      <c r="B2472" t="s">
        <v>2576</v>
      </c>
      <c r="C2472" t="s">
        <v>612</v>
      </c>
      <c r="D2472">
        <v>4921641</v>
      </c>
      <c r="E2472" t="s">
        <v>166</v>
      </c>
      <c r="F2472" t="s">
        <v>166</v>
      </c>
      <c r="H2472" s="507">
        <v>34194</v>
      </c>
      <c r="I2472" t="s">
        <v>167</v>
      </c>
      <c r="J2472">
        <v>-40</v>
      </c>
      <c r="K2472" t="s">
        <v>168</v>
      </c>
      <c r="M2472" t="s">
        <v>231</v>
      </c>
      <c r="N2472">
        <v>4280681</v>
      </c>
      <c r="O2472" t="s">
        <v>2779</v>
      </c>
      <c r="P2472" s="507">
        <v>44823</v>
      </c>
      <c r="Q2472" t="s">
        <v>187</v>
      </c>
      <c r="R2472" s="507">
        <v>37432</v>
      </c>
      <c r="S2472" s="507">
        <v>44448</v>
      </c>
      <c r="T2472" t="s">
        <v>7255</v>
      </c>
      <c r="U2472">
        <v>1778</v>
      </c>
      <c r="X2472">
        <v>17</v>
      </c>
      <c r="Y2472" t="s">
        <v>259</v>
      </c>
      <c r="AC2472" t="s">
        <v>177</v>
      </c>
      <c r="AD2472" t="s">
        <v>10272</v>
      </c>
      <c r="AE2472">
        <v>28000</v>
      </c>
      <c r="AF2472" t="s">
        <v>14030</v>
      </c>
      <c r="AG2472" t="s">
        <v>251</v>
      </c>
      <c r="AJ2472">
        <v>602292788</v>
      </c>
      <c r="AK2472" t="s">
        <v>7778</v>
      </c>
      <c r="AL2472">
        <v>0</v>
      </c>
      <c r="AM2472">
        <v>0</v>
      </c>
    </row>
    <row r="2473" spans="1:39" customFormat="1" ht="12.75">
      <c r="A2473">
        <v>4454671</v>
      </c>
      <c r="B2473" t="s">
        <v>3678</v>
      </c>
      <c r="C2473" t="s">
        <v>189</v>
      </c>
      <c r="D2473">
        <v>4454671</v>
      </c>
      <c r="E2473" t="s">
        <v>166</v>
      </c>
      <c r="F2473" t="s">
        <v>166</v>
      </c>
      <c r="H2473" s="507">
        <v>40498</v>
      </c>
      <c r="I2473" t="s">
        <v>254</v>
      </c>
      <c r="J2473">
        <v>-13</v>
      </c>
      <c r="K2473" t="s">
        <v>168</v>
      </c>
      <c r="M2473" t="s">
        <v>228</v>
      </c>
      <c r="N2473">
        <v>12440021</v>
      </c>
      <c r="O2473" t="s">
        <v>229</v>
      </c>
      <c r="P2473" s="507">
        <v>44819</v>
      </c>
      <c r="Q2473" t="s">
        <v>187</v>
      </c>
      <c r="R2473" s="507">
        <v>42635</v>
      </c>
      <c r="T2473" t="s">
        <v>5765</v>
      </c>
      <c r="U2473">
        <v>684</v>
      </c>
      <c r="X2473">
        <v>6</v>
      </c>
      <c r="Y2473" t="s">
        <v>259</v>
      </c>
      <c r="AC2473" t="s">
        <v>177</v>
      </c>
      <c r="AD2473" t="s">
        <v>14031</v>
      </c>
      <c r="AE2473">
        <v>44115</v>
      </c>
      <c r="AF2473" t="s">
        <v>14032</v>
      </c>
      <c r="AJ2473">
        <v>683695383</v>
      </c>
      <c r="AK2473" t="s">
        <v>5016</v>
      </c>
      <c r="AL2473">
        <v>0</v>
      </c>
      <c r="AM2473">
        <v>0</v>
      </c>
    </row>
    <row r="2474" spans="1:39" customFormat="1" ht="12.75">
      <c r="A2474">
        <v>2816508</v>
      </c>
      <c r="B2474" t="s">
        <v>14033</v>
      </c>
      <c r="C2474" t="s">
        <v>807</v>
      </c>
      <c r="D2474">
        <v>2816508</v>
      </c>
      <c r="E2474" t="s">
        <v>169</v>
      </c>
      <c r="H2474" s="507">
        <v>41586</v>
      </c>
      <c r="I2474" t="s">
        <v>251</v>
      </c>
      <c r="J2474">
        <v>-10</v>
      </c>
      <c r="K2474" t="s">
        <v>8</v>
      </c>
      <c r="M2474" t="s">
        <v>231</v>
      </c>
      <c r="N2474">
        <v>4280045</v>
      </c>
      <c r="O2474" t="s">
        <v>2845</v>
      </c>
      <c r="P2474" s="507">
        <v>44834</v>
      </c>
      <c r="Q2474" t="s">
        <v>187</v>
      </c>
      <c r="R2474" s="507">
        <v>44834</v>
      </c>
      <c r="S2474" s="507">
        <v>44826</v>
      </c>
      <c r="T2474" t="s">
        <v>181</v>
      </c>
      <c r="U2474">
        <v>500</v>
      </c>
      <c r="X2474">
        <v>5</v>
      </c>
      <c r="Y2474" t="s">
        <v>259</v>
      </c>
      <c r="AC2474" t="s">
        <v>177</v>
      </c>
      <c r="AD2474" t="s">
        <v>14034</v>
      </c>
      <c r="AE2474">
        <v>28210</v>
      </c>
      <c r="AF2474" t="s">
        <v>14035</v>
      </c>
      <c r="AI2474">
        <v>689223482</v>
      </c>
      <c r="AJ2474">
        <v>679308221</v>
      </c>
      <c r="AK2474" t="s">
        <v>14036</v>
      </c>
      <c r="AL2474">
        <v>0</v>
      </c>
      <c r="AM2474">
        <v>0</v>
      </c>
    </row>
    <row r="2475" spans="1:39" customFormat="1" ht="12.75">
      <c r="A2475">
        <v>778890</v>
      </c>
      <c r="B2475" t="s">
        <v>1587</v>
      </c>
      <c r="C2475" t="s">
        <v>1588</v>
      </c>
      <c r="D2475">
        <v>778890</v>
      </c>
      <c r="E2475" t="s">
        <v>166</v>
      </c>
      <c r="F2475" t="s">
        <v>166</v>
      </c>
      <c r="H2475" s="507">
        <v>29838</v>
      </c>
      <c r="I2475" t="s">
        <v>192</v>
      </c>
      <c r="J2475">
        <v>-50</v>
      </c>
      <c r="K2475" t="s">
        <v>168</v>
      </c>
      <c r="M2475" t="s">
        <v>206</v>
      </c>
      <c r="N2475">
        <v>8770474</v>
      </c>
      <c r="O2475" t="s">
        <v>836</v>
      </c>
      <c r="P2475" s="507">
        <v>44825</v>
      </c>
      <c r="Q2475" t="s">
        <v>187</v>
      </c>
      <c r="R2475" s="507">
        <v>37432</v>
      </c>
      <c r="S2475" s="507">
        <v>44819</v>
      </c>
      <c r="T2475" t="s">
        <v>181</v>
      </c>
      <c r="U2475">
        <v>1709</v>
      </c>
      <c r="X2475">
        <v>17</v>
      </c>
      <c r="Y2475" t="s">
        <v>259</v>
      </c>
      <c r="AB2475" s="507">
        <v>43647</v>
      </c>
      <c r="AC2475" t="s">
        <v>177</v>
      </c>
      <c r="AD2475" t="s">
        <v>14037</v>
      </c>
      <c r="AE2475">
        <v>77190</v>
      </c>
      <c r="AF2475" t="s">
        <v>14038</v>
      </c>
      <c r="AJ2475">
        <v>665077032</v>
      </c>
      <c r="AK2475" t="s">
        <v>4385</v>
      </c>
      <c r="AL2475">
        <v>0</v>
      </c>
      <c r="AM2475">
        <v>0</v>
      </c>
    </row>
    <row r="2476" spans="1:39" customFormat="1" ht="12.75">
      <c r="A2476">
        <v>7223417</v>
      </c>
      <c r="B2476" t="s">
        <v>1589</v>
      </c>
      <c r="C2476" t="s">
        <v>257</v>
      </c>
      <c r="D2476">
        <v>7223417</v>
      </c>
      <c r="E2476" t="s">
        <v>166</v>
      </c>
      <c r="F2476" t="s">
        <v>166</v>
      </c>
      <c r="H2476" s="507">
        <v>41243</v>
      </c>
      <c r="I2476" t="s">
        <v>245</v>
      </c>
      <c r="J2476">
        <v>-11</v>
      </c>
      <c r="K2476" t="s">
        <v>168</v>
      </c>
      <c r="M2476" t="s">
        <v>2783</v>
      </c>
      <c r="N2476">
        <v>4410696</v>
      </c>
      <c r="O2476" t="s">
        <v>7272</v>
      </c>
      <c r="P2476" s="507">
        <v>44828</v>
      </c>
      <c r="Q2476" t="s">
        <v>187</v>
      </c>
      <c r="R2476" s="507">
        <v>43383</v>
      </c>
      <c r="T2476" t="s">
        <v>5765</v>
      </c>
      <c r="U2476">
        <v>577</v>
      </c>
      <c r="X2476">
        <v>5</v>
      </c>
      <c r="Y2476" t="s">
        <v>259</v>
      </c>
      <c r="AB2476" s="507">
        <v>44378</v>
      </c>
      <c r="AC2476" t="s">
        <v>177</v>
      </c>
      <c r="AD2476" t="s">
        <v>14039</v>
      </c>
      <c r="AE2476">
        <v>72120</v>
      </c>
      <c r="AF2476" t="s">
        <v>14040</v>
      </c>
      <c r="AI2476">
        <v>243630202</v>
      </c>
      <c r="AJ2476">
        <v>626413004</v>
      </c>
      <c r="AK2476" t="s">
        <v>6012</v>
      </c>
      <c r="AL2476">
        <v>0</v>
      </c>
      <c r="AM2476">
        <v>0</v>
      </c>
    </row>
    <row r="2477" spans="1:39" customFormat="1" ht="12.75">
      <c r="A2477">
        <v>4115528</v>
      </c>
      <c r="B2477" t="s">
        <v>1589</v>
      </c>
      <c r="C2477" t="s">
        <v>563</v>
      </c>
      <c r="D2477">
        <v>4115528</v>
      </c>
      <c r="E2477" t="s">
        <v>169</v>
      </c>
      <c r="H2477" s="507">
        <v>42594</v>
      </c>
      <c r="I2477" t="s">
        <v>169</v>
      </c>
      <c r="J2477">
        <v>-9</v>
      </c>
      <c r="K2477" t="s">
        <v>8</v>
      </c>
      <c r="M2477" t="s">
        <v>2783</v>
      </c>
      <c r="N2477">
        <v>4410696</v>
      </c>
      <c r="O2477" t="s">
        <v>7272</v>
      </c>
      <c r="P2477" s="507">
        <v>44834</v>
      </c>
      <c r="Q2477" t="s">
        <v>187</v>
      </c>
      <c r="R2477" s="507">
        <v>44834</v>
      </c>
      <c r="T2477" t="s">
        <v>5765</v>
      </c>
      <c r="U2477">
        <v>500</v>
      </c>
      <c r="X2477">
        <v>5</v>
      </c>
      <c r="Y2477" t="s">
        <v>259</v>
      </c>
      <c r="AC2477" t="s">
        <v>177</v>
      </c>
      <c r="AD2477" t="s">
        <v>14039</v>
      </c>
      <c r="AE2477">
        <v>72120</v>
      </c>
      <c r="AF2477" t="s">
        <v>14041</v>
      </c>
      <c r="AJ2477">
        <v>626413004</v>
      </c>
      <c r="AK2477" t="s">
        <v>6012</v>
      </c>
      <c r="AL2477">
        <v>0</v>
      </c>
      <c r="AM2477">
        <v>0</v>
      </c>
    </row>
    <row r="2478" spans="1:39" customFormat="1" ht="12.75">
      <c r="A2478">
        <v>7526609</v>
      </c>
      <c r="B2478" t="s">
        <v>6013</v>
      </c>
      <c r="C2478" t="s">
        <v>2097</v>
      </c>
      <c r="D2478">
        <v>7526609</v>
      </c>
      <c r="E2478" t="s">
        <v>166</v>
      </c>
      <c r="F2478" t="s">
        <v>166</v>
      </c>
      <c r="H2478" s="507">
        <v>41478</v>
      </c>
      <c r="I2478" t="s">
        <v>251</v>
      </c>
      <c r="J2478">
        <v>-10</v>
      </c>
      <c r="K2478" t="s">
        <v>8</v>
      </c>
      <c r="M2478" t="s">
        <v>263</v>
      </c>
      <c r="N2478">
        <v>8750074</v>
      </c>
      <c r="O2478" t="s">
        <v>296</v>
      </c>
      <c r="P2478" s="507">
        <v>44812</v>
      </c>
      <c r="Q2478" t="s">
        <v>187</v>
      </c>
      <c r="R2478" s="507">
        <v>44445</v>
      </c>
      <c r="T2478" t="s">
        <v>5765</v>
      </c>
      <c r="U2478">
        <v>522</v>
      </c>
      <c r="X2478">
        <v>5</v>
      </c>
      <c r="Y2478" t="s">
        <v>259</v>
      </c>
      <c r="AC2478" t="s">
        <v>177</v>
      </c>
      <c r="AD2478" t="s">
        <v>9793</v>
      </c>
      <c r="AE2478">
        <v>75012</v>
      </c>
      <c r="AF2478" t="s">
        <v>14042</v>
      </c>
      <c r="AJ2478" t="s">
        <v>6014</v>
      </c>
      <c r="AK2478" t="s">
        <v>7779</v>
      </c>
      <c r="AL2478">
        <v>0</v>
      </c>
      <c r="AM2478">
        <v>0</v>
      </c>
    </row>
    <row r="2479" spans="1:39" customFormat="1" ht="12.75">
      <c r="A2479">
        <v>8531803</v>
      </c>
      <c r="B2479" t="s">
        <v>14043</v>
      </c>
      <c r="C2479" t="s">
        <v>403</v>
      </c>
      <c r="D2479">
        <v>8531803</v>
      </c>
      <c r="E2479" t="s">
        <v>169</v>
      </c>
      <c r="H2479" s="507">
        <v>41558</v>
      </c>
      <c r="I2479" t="s">
        <v>251</v>
      </c>
      <c r="J2479">
        <v>-10</v>
      </c>
      <c r="K2479" t="s">
        <v>8</v>
      </c>
      <c r="M2479" t="s">
        <v>208</v>
      </c>
      <c r="N2479">
        <v>12850020</v>
      </c>
      <c r="O2479" t="s">
        <v>2168</v>
      </c>
      <c r="P2479" s="507">
        <v>44827</v>
      </c>
      <c r="Q2479" t="s">
        <v>187</v>
      </c>
      <c r="R2479" s="507">
        <v>44827</v>
      </c>
      <c r="T2479" t="s">
        <v>5765</v>
      </c>
      <c r="U2479">
        <v>500</v>
      </c>
      <c r="X2479">
        <v>5</v>
      </c>
      <c r="Y2479" t="s">
        <v>259</v>
      </c>
      <c r="AC2479" t="s">
        <v>177</v>
      </c>
      <c r="AD2479" t="s">
        <v>14044</v>
      </c>
      <c r="AE2479">
        <v>85200</v>
      </c>
      <c r="AF2479" t="s">
        <v>14045</v>
      </c>
      <c r="AI2479">
        <v>950555243</v>
      </c>
      <c r="AJ2479">
        <v>783441362</v>
      </c>
      <c r="AK2479" t="s">
        <v>14046</v>
      </c>
      <c r="AL2479">
        <v>0</v>
      </c>
      <c r="AM2479">
        <v>0</v>
      </c>
    </row>
    <row r="2480" spans="1:39" customFormat="1" ht="12.75">
      <c r="A2480">
        <v>9241112</v>
      </c>
      <c r="B2480" t="s">
        <v>1592</v>
      </c>
      <c r="C2480" t="s">
        <v>230</v>
      </c>
      <c r="D2480">
        <v>9241112</v>
      </c>
      <c r="E2480" t="s">
        <v>166</v>
      </c>
      <c r="F2480" t="s">
        <v>166</v>
      </c>
      <c r="H2480" s="507">
        <v>37523</v>
      </c>
      <c r="I2480" t="s">
        <v>167</v>
      </c>
      <c r="J2480">
        <v>-40</v>
      </c>
      <c r="K2480" t="s">
        <v>168</v>
      </c>
      <c r="M2480" t="s">
        <v>203</v>
      </c>
      <c r="N2480">
        <v>8920309</v>
      </c>
      <c r="O2480" t="s">
        <v>331</v>
      </c>
      <c r="P2480" s="507">
        <v>44800</v>
      </c>
      <c r="Q2480" t="s">
        <v>187</v>
      </c>
      <c r="R2480" s="507">
        <v>40431</v>
      </c>
      <c r="S2480" s="507">
        <v>44692</v>
      </c>
      <c r="T2480" t="s">
        <v>7255</v>
      </c>
      <c r="U2480">
        <v>1685</v>
      </c>
      <c r="X2480">
        <v>16</v>
      </c>
      <c r="Y2480" t="s">
        <v>259</v>
      </c>
      <c r="AC2480" t="s">
        <v>177</v>
      </c>
      <c r="AD2480" t="s">
        <v>10436</v>
      </c>
      <c r="AE2480">
        <v>92500</v>
      </c>
      <c r="AF2480" t="s">
        <v>14047</v>
      </c>
      <c r="AI2480">
        <v>147494603</v>
      </c>
      <c r="AJ2480">
        <v>781918344</v>
      </c>
      <c r="AK2480" t="s">
        <v>7780</v>
      </c>
      <c r="AL2480">
        <v>0</v>
      </c>
      <c r="AM2480">
        <v>0</v>
      </c>
    </row>
    <row r="2481" spans="1:39" customFormat="1" ht="12.75">
      <c r="A2481">
        <v>948679</v>
      </c>
      <c r="B2481" t="s">
        <v>1592</v>
      </c>
      <c r="C2481" t="s">
        <v>387</v>
      </c>
      <c r="D2481">
        <v>948679</v>
      </c>
      <c r="E2481" t="s">
        <v>166</v>
      </c>
      <c r="F2481" t="s">
        <v>166</v>
      </c>
      <c r="H2481" s="507">
        <v>28608</v>
      </c>
      <c r="I2481" t="s">
        <v>192</v>
      </c>
      <c r="J2481">
        <v>-50</v>
      </c>
      <c r="K2481" t="s">
        <v>168</v>
      </c>
      <c r="M2481" t="s">
        <v>206</v>
      </c>
      <c r="N2481">
        <v>8771170</v>
      </c>
      <c r="O2481" t="s">
        <v>415</v>
      </c>
      <c r="P2481" s="507">
        <v>44817</v>
      </c>
      <c r="Q2481" t="s">
        <v>187</v>
      </c>
      <c r="R2481" s="507">
        <v>37432</v>
      </c>
      <c r="S2481" s="507">
        <v>44817</v>
      </c>
      <c r="T2481" t="s">
        <v>181</v>
      </c>
      <c r="U2481">
        <v>2332</v>
      </c>
      <c r="V2481" t="s">
        <v>172</v>
      </c>
      <c r="W2481">
        <v>411</v>
      </c>
      <c r="X2481" t="s">
        <v>173</v>
      </c>
      <c r="Y2481" t="s">
        <v>259</v>
      </c>
      <c r="AB2481" s="507">
        <v>44378</v>
      </c>
      <c r="AC2481" t="s">
        <v>177</v>
      </c>
      <c r="AD2481" t="s">
        <v>11505</v>
      </c>
      <c r="AE2481">
        <v>77360</v>
      </c>
      <c r="AF2481" t="s">
        <v>14048</v>
      </c>
      <c r="AK2481" t="s">
        <v>4386</v>
      </c>
      <c r="AL2481">
        <v>0</v>
      </c>
      <c r="AM2481">
        <v>0</v>
      </c>
    </row>
    <row r="2482" spans="1:39" customFormat="1" ht="12.75">
      <c r="A2482">
        <v>5328790</v>
      </c>
      <c r="B2482" t="s">
        <v>1592</v>
      </c>
      <c r="C2482" t="s">
        <v>563</v>
      </c>
      <c r="D2482">
        <v>5328790</v>
      </c>
      <c r="E2482" t="s">
        <v>166</v>
      </c>
      <c r="H2482" s="507">
        <v>41746</v>
      </c>
      <c r="I2482" t="s">
        <v>169</v>
      </c>
      <c r="J2482">
        <v>-9</v>
      </c>
      <c r="K2482" t="s">
        <v>8</v>
      </c>
      <c r="M2482" t="s">
        <v>2155</v>
      </c>
      <c r="N2482">
        <v>12530018</v>
      </c>
      <c r="O2482" t="s">
        <v>6237</v>
      </c>
      <c r="P2482" s="507">
        <v>44826</v>
      </c>
      <c r="Q2482" t="s">
        <v>187</v>
      </c>
      <c r="R2482" s="507">
        <v>44826</v>
      </c>
      <c r="S2482" s="507">
        <v>44804</v>
      </c>
      <c r="T2482" t="s">
        <v>181</v>
      </c>
      <c r="U2482">
        <v>500</v>
      </c>
      <c r="X2482">
        <v>5</v>
      </c>
      <c r="Y2482" t="s">
        <v>259</v>
      </c>
      <c r="AC2482" t="s">
        <v>177</v>
      </c>
      <c r="AD2482" t="s">
        <v>14049</v>
      </c>
      <c r="AE2482">
        <v>53200</v>
      </c>
      <c r="AF2482" t="s">
        <v>14050</v>
      </c>
      <c r="AK2482" t="s">
        <v>14051</v>
      </c>
      <c r="AL2482">
        <v>0</v>
      </c>
      <c r="AM2482">
        <v>0</v>
      </c>
    </row>
    <row r="2483" spans="1:39" customFormat="1" ht="12.75">
      <c r="A2483">
        <v>9414127</v>
      </c>
      <c r="B2483" t="s">
        <v>1593</v>
      </c>
      <c r="C2483" t="s">
        <v>473</v>
      </c>
      <c r="D2483">
        <v>9414127</v>
      </c>
      <c r="E2483" t="s">
        <v>166</v>
      </c>
      <c r="F2483" t="s">
        <v>166</v>
      </c>
      <c r="H2483" s="507">
        <v>23285</v>
      </c>
      <c r="I2483" t="s">
        <v>367</v>
      </c>
      <c r="J2483">
        <v>-60</v>
      </c>
      <c r="K2483" t="s">
        <v>168</v>
      </c>
      <c r="M2483" t="s">
        <v>238</v>
      </c>
      <c r="N2483">
        <v>8780627</v>
      </c>
      <c r="O2483" t="s">
        <v>384</v>
      </c>
      <c r="P2483" s="507">
        <v>44813</v>
      </c>
      <c r="Q2483" t="s">
        <v>187</v>
      </c>
      <c r="R2483" s="507">
        <v>37432</v>
      </c>
      <c r="S2483" s="507">
        <v>44375</v>
      </c>
      <c r="T2483" t="s">
        <v>7255</v>
      </c>
      <c r="U2483">
        <v>1858</v>
      </c>
      <c r="X2483">
        <v>18</v>
      </c>
      <c r="Y2483" t="s">
        <v>259</v>
      </c>
      <c r="AB2483" s="507">
        <v>43282</v>
      </c>
      <c r="AC2483" t="s">
        <v>177</v>
      </c>
      <c r="AD2483" t="s">
        <v>10584</v>
      </c>
      <c r="AE2483">
        <v>78800</v>
      </c>
      <c r="AF2483" t="s">
        <v>14052</v>
      </c>
      <c r="AI2483">
        <v>161040875</v>
      </c>
      <c r="AJ2483">
        <v>645925913</v>
      </c>
      <c r="AK2483" t="s">
        <v>4387</v>
      </c>
      <c r="AL2483">
        <v>0</v>
      </c>
      <c r="AM2483">
        <v>0</v>
      </c>
    </row>
    <row r="2484" spans="1:39" customFormat="1" ht="12.75">
      <c r="A2484">
        <v>2941726</v>
      </c>
      <c r="B2484" t="s">
        <v>3771</v>
      </c>
      <c r="C2484" t="s">
        <v>969</v>
      </c>
      <c r="D2484">
        <v>2941726</v>
      </c>
      <c r="E2484" t="s">
        <v>166</v>
      </c>
      <c r="F2484" t="s">
        <v>166</v>
      </c>
      <c r="H2484" s="507">
        <v>40925</v>
      </c>
      <c r="I2484" t="s">
        <v>245</v>
      </c>
      <c r="J2484">
        <v>-11</v>
      </c>
      <c r="K2484" t="s">
        <v>8</v>
      </c>
      <c r="M2484" t="s">
        <v>3025</v>
      </c>
      <c r="N2484">
        <v>3290052</v>
      </c>
      <c r="O2484" t="s">
        <v>3036</v>
      </c>
      <c r="P2484" s="507">
        <v>44814</v>
      </c>
      <c r="Q2484" t="s">
        <v>187</v>
      </c>
      <c r="R2484" s="507">
        <v>44471</v>
      </c>
      <c r="T2484" t="s">
        <v>5765</v>
      </c>
      <c r="U2484">
        <v>500</v>
      </c>
      <c r="X2484">
        <v>5</v>
      </c>
      <c r="Y2484" t="s">
        <v>259</v>
      </c>
      <c r="AC2484" t="s">
        <v>177</v>
      </c>
      <c r="AD2484" t="s">
        <v>14053</v>
      </c>
      <c r="AE2484">
        <v>29800</v>
      </c>
      <c r="AF2484" t="s">
        <v>14054</v>
      </c>
      <c r="AK2484" t="s">
        <v>7017</v>
      </c>
      <c r="AL2484">
        <v>0</v>
      </c>
      <c r="AM2484">
        <v>0</v>
      </c>
    </row>
    <row r="2485" spans="1:39" customFormat="1" ht="12.75">
      <c r="A2485">
        <v>4939726</v>
      </c>
      <c r="B2485" t="s">
        <v>3771</v>
      </c>
      <c r="C2485" t="s">
        <v>5941</v>
      </c>
      <c r="D2485">
        <v>4939726</v>
      </c>
      <c r="E2485" t="s">
        <v>166</v>
      </c>
      <c r="F2485" t="s">
        <v>166</v>
      </c>
      <c r="H2485" s="507">
        <v>41092</v>
      </c>
      <c r="I2485" t="s">
        <v>245</v>
      </c>
      <c r="J2485">
        <v>-11</v>
      </c>
      <c r="K2485" t="s">
        <v>168</v>
      </c>
      <c r="M2485" t="s">
        <v>236</v>
      </c>
      <c r="N2485">
        <v>12490040</v>
      </c>
      <c r="O2485" t="s">
        <v>2207</v>
      </c>
      <c r="P2485" s="507">
        <v>44749</v>
      </c>
      <c r="Q2485" t="s">
        <v>187</v>
      </c>
      <c r="R2485" s="507">
        <v>43720</v>
      </c>
      <c r="T2485" t="s">
        <v>5765</v>
      </c>
      <c r="U2485">
        <v>547</v>
      </c>
      <c r="X2485">
        <v>5</v>
      </c>
      <c r="Y2485" t="s">
        <v>259</v>
      </c>
      <c r="AC2485" t="s">
        <v>177</v>
      </c>
      <c r="AD2485" t="s">
        <v>14055</v>
      </c>
      <c r="AE2485">
        <v>85290</v>
      </c>
      <c r="AF2485" t="s">
        <v>14056</v>
      </c>
      <c r="AJ2485">
        <v>673134787</v>
      </c>
      <c r="AK2485" t="s">
        <v>5017</v>
      </c>
      <c r="AL2485">
        <v>0</v>
      </c>
      <c r="AM2485">
        <v>0</v>
      </c>
    </row>
    <row r="2486" spans="1:39" customFormat="1" ht="12.75">
      <c r="A2486">
        <v>726847</v>
      </c>
      <c r="B2486" t="s">
        <v>2577</v>
      </c>
      <c r="C2486" t="s">
        <v>842</v>
      </c>
      <c r="D2486">
        <v>726847</v>
      </c>
      <c r="E2486" t="s">
        <v>166</v>
      </c>
      <c r="F2486" t="s">
        <v>166</v>
      </c>
      <c r="H2486" s="507">
        <v>28978</v>
      </c>
      <c r="I2486" t="s">
        <v>192</v>
      </c>
      <c r="J2486">
        <v>-50</v>
      </c>
      <c r="K2486" t="s">
        <v>168</v>
      </c>
      <c r="M2486" t="s">
        <v>2152</v>
      </c>
      <c r="N2486">
        <v>12720051</v>
      </c>
      <c r="O2486" t="s">
        <v>2326</v>
      </c>
      <c r="P2486" s="507">
        <v>44816</v>
      </c>
      <c r="Q2486" t="s">
        <v>187</v>
      </c>
      <c r="R2486" s="507">
        <v>37432</v>
      </c>
      <c r="S2486" s="507">
        <v>44461</v>
      </c>
      <c r="T2486" t="s">
        <v>7255</v>
      </c>
      <c r="U2486">
        <v>1620</v>
      </c>
      <c r="X2486">
        <v>16</v>
      </c>
      <c r="Y2486" t="s">
        <v>259</v>
      </c>
      <c r="AB2486" s="507">
        <v>43647</v>
      </c>
      <c r="AC2486" t="s">
        <v>177</v>
      </c>
      <c r="AD2486" t="s">
        <v>10510</v>
      </c>
      <c r="AE2486">
        <v>72220</v>
      </c>
      <c r="AF2486" t="s">
        <v>14057</v>
      </c>
      <c r="AJ2486">
        <v>650869113</v>
      </c>
      <c r="AK2486" t="s">
        <v>7169</v>
      </c>
      <c r="AL2486">
        <v>0</v>
      </c>
      <c r="AM2486">
        <v>0</v>
      </c>
    </row>
    <row r="2487" spans="1:39" customFormat="1" ht="12.75">
      <c r="A2487">
        <v>7886620</v>
      </c>
      <c r="B2487" t="s">
        <v>6015</v>
      </c>
      <c r="C2487" t="s">
        <v>6016</v>
      </c>
      <c r="D2487">
        <v>7886620</v>
      </c>
      <c r="E2487" t="s">
        <v>166</v>
      </c>
      <c r="F2487" t="s">
        <v>166</v>
      </c>
      <c r="H2487" s="507">
        <v>41055</v>
      </c>
      <c r="I2487" t="s">
        <v>245</v>
      </c>
      <c r="J2487">
        <v>-11</v>
      </c>
      <c r="K2487" t="s">
        <v>8</v>
      </c>
      <c r="M2487" t="s">
        <v>238</v>
      </c>
      <c r="N2487">
        <v>8780585</v>
      </c>
      <c r="O2487" t="s">
        <v>675</v>
      </c>
      <c r="P2487" s="507">
        <v>44813</v>
      </c>
      <c r="Q2487" t="s">
        <v>187</v>
      </c>
      <c r="R2487" s="507">
        <v>44447</v>
      </c>
      <c r="T2487" t="s">
        <v>5765</v>
      </c>
      <c r="U2487">
        <v>500</v>
      </c>
      <c r="X2487">
        <v>5</v>
      </c>
      <c r="Y2487" t="s">
        <v>259</v>
      </c>
      <c r="AC2487" t="s">
        <v>177</v>
      </c>
      <c r="AD2487" t="s">
        <v>10813</v>
      </c>
      <c r="AE2487">
        <v>78800</v>
      </c>
      <c r="AF2487" t="s">
        <v>14058</v>
      </c>
      <c r="AK2487" t="s">
        <v>6017</v>
      </c>
      <c r="AL2487">
        <v>0</v>
      </c>
      <c r="AM2487">
        <v>0</v>
      </c>
    </row>
    <row r="2488" spans="1:39" customFormat="1" ht="12.75">
      <c r="A2488">
        <v>241588</v>
      </c>
      <c r="B2488" t="s">
        <v>2942</v>
      </c>
      <c r="C2488" t="s">
        <v>1261</v>
      </c>
      <c r="D2488">
        <v>241588</v>
      </c>
      <c r="E2488" t="s">
        <v>166</v>
      </c>
      <c r="F2488" t="s">
        <v>166</v>
      </c>
      <c r="H2488" s="507">
        <v>30051</v>
      </c>
      <c r="I2488" t="s">
        <v>192</v>
      </c>
      <c r="J2488">
        <v>-50</v>
      </c>
      <c r="K2488" t="s">
        <v>168</v>
      </c>
      <c r="M2488" t="s">
        <v>2783</v>
      </c>
      <c r="N2488">
        <v>4410083</v>
      </c>
      <c r="O2488" t="s">
        <v>2862</v>
      </c>
      <c r="P2488" s="507">
        <v>44762</v>
      </c>
      <c r="Q2488" t="s">
        <v>187</v>
      </c>
      <c r="R2488" s="507">
        <v>37432</v>
      </c>
      <c r="S2488" s="507">
        <v>44792</v>
      </c>
      <c r="T2488" t="s">
        <v>181</v>
      </c>
      <c r="U2488">
        <v>1724</v>
      </c>
      <c r="X2488">
        <v>17</v>
      </c>
      <c r="Y2488" t="s">
        <v>259</v>
      </c>
      <c r="AB2488" s="507">
        <v>44743</v>
      </c>
      <c r="AC2488" t="s">
        <v>177</v>
      </c>
      <c r="AD2488" t="s">
        <v>14059</v>
      </c>
      <c r="AE2488">
        <v>41190</v>
      </c>
      <c r="AF2488" t="s">
        <v>14060</v>
      </c>
      <c r="AJ2488">
        <v>695919510</v>
      </c>
      <c r="AK2488" t="s">
        <v>5613</v>
      </c>
      <c r="AL2488">
        <v>0</v>
      </c>
      <c r="AM2488">
        <v>0</v>
      </c>
    </row>
    <row r="2489" spans="1:39" customFormat="1" ht="12.75">
      <c r="A2489">
        <v>4114468</v>
      </c>
      <c r="B2489" t="s">
        <v>3781</v>
      </c>
      <c r="C2489" t="s">
        <v>2112</v>
      </c>
      <c r="D2489">
        <v>4114468</v>
      </c>
      <c r="E2489" t="s">
        <v>169</v>
      </c>
      <c r="F2489" t="s">
        <v>169</v>
      </c>
      <c r="H2489" s="507">
        <v>42128</v>
      </c>
      <c r="I2489" t="s">
        <v>169</v>
      </c>
      <c r="J2489">
        <v>-9</v>
      </c>
      <c r="K2489" t="s">
        <v>8</v>
      </c>
      <c r="M2489" t="s">
        <v>2783</v>
      </c>
      <c r="N2489">
        <v>4410466</v>
      </c>
      <c r="O2489" t="s">
        <v>2793</v>
      </c>
      <c r="P2489" s="507">
        <v>44819</v>
      </c>
      <c r="Q2489" t="s">
        <v>187</v>
      </c>
      <c r="R2489" s="507">
        <v>43839</v>
      </c>
      <c r="T2489" t="s">
        <v>5765</v>
      </c>
      <c r="U2489">
        <v>500</v>
      </c>
      <c r="X2489">
        <v>5</v>
      </c>
      <c r="Y2489" t="s">
        <v>259</v>
      </c>
      <c r="AC2489" t="s">
        <v>177</v>
      </c>
      <c r="AD2489" t="s">
        <v>14059</v>
      </c>
      <c r="AE2489">
        <v>41190</v>
      </c>
      <c r="AF2489" t="s">
        <v>14060</v>
      </c>
      <c r="AJ2489">
        <v>695919510</v>
      </c>
      <c r="AK2489" t="s">
        <v>5613</v>
      </c>
      <c r="AL2489">
        <v>0</v>
      </c>
      <c r="AM2489">
        <v>0</v>
      </c>
    </row>
    <row r="2490" spans="1:39" customFormat="1" ht="12.75">
      <c r="A2490">
        <v>2221807</v>
      </c>
      <c r="B2490" t="s">
        <v>8940</v>
      </c>
      <c r="C2490" t="s">
        <v>8941</v>
      </c>
      <c r="D2490">
        <v>2221807</v>
      </c>
      <c r="E2490" t="s">
        <v>169</v>
      </c>
      <c r="H2490" s="507">
        <v>40921</v>
      </c>
      <c r="I2490" t="s">
        <v>245</v>
      </c>
      <c r="J2490">
        <v>-11</v>
      </c>
      <c r="K2490" t="s">
        <v>8</v>
      </c>
      <c r="M2490" t="s">
        <v>215</v>
      </c>
      <c r="N2490">
        <v>3220033</v>
      </c>
      <c r="O2490" t="s">
        <v>216</v>
      </c>
      <c r="P2490" s="507">
        <v>44825</v>
      </c>
      <c r="Q2490" t="s">
        <v>187</v>
      </c>
      <c r="R2490" s="507">
        <v>44825</v>
      </c>
      <c r="T2490" t="s">
        <v>5765</v>
      </c>
      <c r="U2490">
        <v>500</v>
      </c>
      <c r="X2490">
        <v>5</v>
      </c>
      <c r="Y2490" t="s">
        <v>259</v>
      </c>
      <c r="AC2490" t="s">
        <v>177</v>
      </c>
      <c r="AD2490" t="s">
        <v>14061</v>
      </c>
      <c r="AE2490">
        <v>22000</v>
      </c>
      <c r="AF2490" t="s">
        <v>14062</v>
      </c>
      <c r="AK2490" t="s">
        <v>8942</v>
      </c>
      <c r="AL2490">
        <v>0</v>
      </c>
      <c r="AM2490">
        <v>0</v>
      </c>
    </row>
    <row r="2491" spans="1:39" customFormat="1" ht="12.75">
      <c r="A2491">
        <v>185201</v>
      </c>
      <c r="B2491" t="s">
        <v>1594</v>
      </c>
      <c r="C2491" t="s">
        <v>2944</v>
      </c>
      <c r="D2491">
        <v>185201</v>
      </c>
      <c r="E2491" t="s">
        <v>166</v>
      </c>
      <c r="F2491" t="s">
        <v>166</v>
      </c>
      <c r="H2491" s="507">
        <v>28129</v>
      </c>
      <c r="I2491" t="s">
        <v>192</v>
      </c>
      <c r="J2491">
        <v>-50</v>
      </c>
      <c r="K2491" t="s">
        <v>168</v>
      </c>
      <c r="M2491" t="s">
        <v>2773</v>
      </c>
      <c r="N2491">
        <v>4180613</v>
      </c>
      <c r="O2491" t="s">
        <v>2800</v>
      </c>
      <c r="P2491" s="507">
        <v>44817</v>
      </c>
      <c r="Q2491" t="s">
        <v>187</v>
      </c>
      <c r="R2491" s="507">
        <v>37432</v>
      </c>
      <c r="S2491" s="507">
        <v>44078</v>
      </c>
      <c r="T2491" t="s">
        <v>7255</v>
      </c>
      <c r="U2491">
        <v>1857</v>
      </c>
      <c r="X2491">
        <v>18</v>
      </c>
      <c r="Y2491" t="s">
        <v>259</v>
      </c>
      <c r="AC2491" t="s">
        <v>177</v>
      </c>
      <c r="AD2491" t="s">
        <v>868</v>
      </c>
      <c r="AE2491">
        <v>18000</v>
      </c>
      <c r="AF2491" t="s">
        <v>14063</v>
      </c>
      <c r="AJ2491">
        <v>624190942</v>
      </c>
      <c r="AK2491" t="s">
        <v>5614</v>
      </c>
      <c r="AL2491">
        <v>0</v>
      </c>
      <c r="AM2491">
        <v>0</v>
      </c>
    </row>
    <row r="2492" spans="1:39" customFormat="1" ht="12.75">
      <c r="A2492">
        <v>7513006</v>
      </c>
      <c r="B2492" t="s">
        <v>1595</v>
      </c>
      <c r="C2492" t="s">
        <v>666</v>
      </c>
      <c r="D2492">
        <v>7513006</v>
      </c>
      <c r="E2492" t="s">
        <v>166</v>
      </c>
      <c r="F2492" t="s">
        <v>166</v>
      </c>
      <c r="H2492" s="507">
        <v>34588</v>
      </c>
      <c r="I2492" t="s">
        <v>167</v>
      </c>
      <c r="J2492">
        <v>-40</v>
      </c>
      <c r="K2492" t="s">
        <v>8</v>
      </c>
      <c r="M2492" t="s">
        <v>246</v>
      </c>
      <c r="N2492">
        <v>8940975</v>
      </c>
      <c r="O2492" t="s">
        <v>429</v>
      </c>
      <c r="P2492" s="507">
        <v>44824</v>
      </c>
      <c r="Q2492" t="s">
        <v>187</v>
      </c>
      <c r="R2492" s="507">
        <v>37893</v>
      </c>
      <c r="S2492" s="507">
        <v>44801</v>
      </c>
      <c r="T2492" t="s">
        <v>181</v>
      </c>
      <c r="U2492">
        <v>1264</v>
      </c>
      <c r="X2492">
        <v>12</v>
      </c>
      <c r="Y2492" t="s">
        <v>259</v>
      </c>
      <c r="AC2492" t="s">
        <v>177</v>
      </c>
      <c r="AD2492" t="s">
        <v>10574</v>
      </c>
      <c r="AE2492">
        <v>94400</v>
      </c>
      <c r="AF2492" t="s">
        <v>14064</v>
      </c>
      <c r="AK2492" t="s">
        <v>4388</v>
      </c>
      <c r="AL2492">
        <v>0</v>
      </c>
      <c r="AM2492">
        <v>0</v>
      </c>
    </row>
    <row r="2493" spans="1:39" customFormat="1" ht="12.75">
      <c r="A2493">
        <v>7526642</v>
      </c>
      <c r="B2493" t="s">
        <v>14065</v>
      </c>
      <c r="C2493" t="s">
        <v>6018</v>
      </c>
      <c r="D2493">
        <v>7526642</v>
      </c>
      <c r="E2493" t="s">
        <v>166</v>
      </c>
      <c r="F2493" t="s">
        <v>166</v>
      </c>
      <c r="H2493" s="507">
        <v>41380</v>
      </c>
      <c r="I2493" t="s">
        <v>251</v>
      </c>
      <c r="J2493">
        <v>-10</v>
      </c>
      <c r="K2493" t="s">
        <v>168</v>
      </c>
      <c r="M2493" t="s">
        <v>263</v>
      </c>
      <c r="N2493">
        <v>8750074</v>
      </c>
      <c r="O2493" t="s">
        <v>296</v>
      </c>
      <c r="P2493" s="507">
        <v>44810</v>
      </c>
      <c r="Q2493" t="s">
        <v>187</v>
      </c>
      <c r="R2493" s="507">
        <v>44447</v>
      </c>
      <c r="T2493" t="s">
        <v>5765</v>
      </c>
      <c r="U2493">
        <v>514</v>
      </c>
      <c r="X2493">
        <v>5</v>
      </c>
      <c r="Y2493" t="s">
        <v>259</v>
      </c>
      <c r="AC2493" t="s">
        <v>177</v>
      </c>
      <c r="AD2493" t="s">
        <v>9793</v>
      </c>
      <c r="AE2493">
        <v>75003</v>
      </c>
      <c r="AF2493" t="s">
        <v>14066</v>
      </c>
      <c r="AJ2493" t="s">
        <v>14067</v>
      </c>
      <c r="AK2493" t="s">
        <v>14068</v>
      </c>
      <c r="AL2493">
        <v>0</v>
      </c>
      <c r="AM2493">
        <v>0</v>
      </c>
    </row>
    <row r="2494" spans="1:39" customFormat="1" ht="12.75">
      <c r="A2494">
        <v>2922265</v>
      </c>
      <c r="B2494" t="s">
        <v>7018</v>
      </c>
      <c r="C2494" t="s">
        <v>1010</v>
      </c>
      <c r="D2494">
        <v>2922265</v>
      </c>
      <c r="E2494" t="s">
        <v>166</v>
      </c>
      <c r="F2494" t="s">
        <v>166</v>
      </c>
      <c r="H2494" s="507">
        <v>33828</v>
      </c>
      <c r="I2494" t="s">
        <v>167</v>
      </c>
      <c r="J2494">
        <v>-40</v>
      </c>
      <c r="K2494" t="s">
        <v>168</v>
      </c>
      <c r="M2494" t="s">
        <v>178</v>
      </c>
      <c r="N2494">
        <v>3350060</v>
      </c>
      <c r="O2494" t="s">
        <v>223</v>
      </c>
      <c r="P2494" s="507">
        <v>44826</v>
      </c>
      <c r="Q2494" t="s">
        <v>187</v>
      </c>
      <c r="R2494" s="507">
        <v>37432</v>
      </c>
      <c r="S2494" s="507">
        <v>44461</v>
      </c>
      <c r="T2494" t="s">
        <v>7255</v>
      </c>
      <c r="U2494">
        <v>1692</v>
      </c>
      <c r="X2494">
        <v>16</v>
      </c>
      <c r="Y2494" t="s">
        <v>259</v>
      </c>
      <c r="AC2494" t="s">
        <v>177</v>
      </c>
      <c r="AD2494" t="s">
        <v>10123</v>
      </c>
      <c r="AE2494">
        <v>35700</v>
      </c>
      <c r="AF2494" t="s">
        <v>14069</v>
      </c>
      <c r="AJ2494">
        <v>632755096</v>
      </c>
      <c r="AK2494" t="s">
        <v>7019</v>
      </c>
      <c r="AL2494">
        <v>0</v>
      </c>
      <c r="AM2494">
        <v>0</v>
      </c>
    </row>
    <row r="2495" spans="1:39" customFormat="1" ht="12.75">
      <c r="A2495">
        <v>2211029</v>
      </c>
      <c r="B2495" t="s">
        <v>7020</v>
      </c>
      <c r="C2495" t="s">
        <v>447</v>
      </c>
      <c r="D2495">
        <v>2211029</v>
      </c>
      <c r="E2495" t="s">
        <v>166</v>
      </c>
      <c r="F2495" t="s">
        <v>166</v>
      </c>
      <c r="H2495" s="507">
        <v>26837</v>
      </c>
      <c r="I2495" t="s">
        <v>192</v>
      </c>
      <c r="J2495">
        <v>-50</v>
      </c>
      <c r="K2495" t="s">
        <v>168</v>
      </c>
      <c r="M2495" t="s">
        <v>215</v>
      </c>
      <c r="N2495">
        <v>3220064</v>
      </c>
      <c r="O2495" t="s">
        <v>3448</v>
      </c>
      <c r="P2495" s="507">
        <v>44825</v>
      </c>
      <c r="Q2495" t="s">
        <v>187</v>
      </c>
      <c r="R2495" s="507">
        <v>37432</v>
      </c>
      <c r="S2495" s="507">
        <v>44466</v>
      </c>
      <c r="T2495" t="s">
        <v>7255</v>
      </c>
      <c r="U2495">
        <v>1764</v>
      </c>
      <c r="X2495">
        <v>17</v>
      </c>
      <c r="Y2495" t="s">
        <v>259</v>
      </c>
      <c r="AC2495" t="s">
        <v>177</v>
      </c>
      <c r="AD2495" t="s">
        <v>14070</v>
      </c>
      <c r="AE2495">
        <v>22200</v>
      </c>
      <c r="AF2495" t="s">
        <v>14071</v>
      </c>
      <c r="AI2495">
        <v>296219139</v>
      </c>
      <c r="AK2495" t="s">
        <v>7021</v>
      </c>
      <c r="AL2495">
        <v>0</v>
      </c>
      <c r="AM2495">
        <v>0</v>
      </c>
    </row>
    <row r="2496" spans="1:39" customFormat="1" ht="12.75">
      <c r="A2496">
        <v>5113526</v>
      </c>
      <c r="B2496" t="s">
        <v>1598</v>
      </c>
      <c r="C2496" t="s">
        <v>7782</v>
      </c>
      <c r="D2496">
        <v>5113526</v>
      </c>
      <c r="E2496" t="s">
        <v>166</v>
      </c>
      <c r="F2496" t="s">
        <v>166</v>
      </c>
      <c r="H2496" s="507">
        <v>41174</v>
      </c>
      <c r="I2496" t="s">
        <v>245</v>
      </c>
      <c r="J2496">
        <v>-11</v>
      </c>
      <c r="K2496" t="s">
        <v>8</v>
      </c>
      <c r="M2496" t="s">
        <v>178</v>
      </c>
      <c r="N2496">
        <v>3350022</v>
      </c>
      <c r="O2496" t="s">
        <v>225</v>
      </c>
      <c r="P2496" s="507">
        <v>44805</v>
      </c>
      <c r="Q2496" t="s">
        <v>187</v>
      </c>
      <c r="R2496" s="507">
        <v>42489</v>
      </c>
      <c r="T2496" t="s">
        <v>5765</v>
      </c>
      <c r="U2496">
        <v>651</v>
      </c>
      <c r="X2496">
        <v>6</v>
      </c>
      <c r="Y2496" t="s">
        <v>259</v>
      </c>
      <c r="AB2496" s="507">
        <v>44747</v>
      </c>
      <c r="AC2496" t="s">
        <v>177</v>
      </c>
      <c r="AD2496" t="s">
        <v>2397</v>
      </c>
      <c r="AE2496">
        <v>35135</v>
      </c>
      <c r="AF2496" t="s">
        <v>14072</v>
      </c>
      <c r="AI2496">
        <v>664809922</v>
      </c>
      <c r="AJ2496">
        <v>660406614</v>
      </c>
      <c r="AK2496" t="s">
        <v>7781</v>
      </c>
      <c r="AL2496">
        <v>0</v>
      </c>
      <c r="AM2496">
        <v>0</v>
      </c>
    </row>
    <row r="2497" spans="1:39" customFormat="1" ht="12.75">
      <c r="A2497">
        <v>223477</v>
      </c>
      <c r="B2497" t="s">
        <v>3160</v>
      </c>
      <c r="C2497" t="s">
        <v>1059</v>
      </c>
      <c r="D2497">
        <v>223477</v>
      </c>
      <c r="E2497" t="s">
        <v>166</v>
      </c>
      <c r="F2497" t="s">
        <v>166</v>
      </c>
      <c r="H2497" s="507">
        <v>28789</v>
      </c>
      <c r="I2497" t="s">
        <v>192</v>
      </c>
      <c r="J2497">
        <v>-50</v>
      </c>
      <c r="K2497" t="s">
        <v>168</v>
      </c>
      <c r="M2497" t="s">
        <v>3025</v>
      </c>
      <c r="N2497">
        <v>3290037</v>
      </c>
      <c r="O2497" t="s">
        <v>3107</v>
      </c>
      <c r="P2497" s="507">
        <v>44815</v>
      </c>
      <c r="Q2497" t="s">
        <v>187</v>
      </c>
      <c r="R2497" s="507">
        <v>37432</v>
      </c>
      <c r="S2497" s="507">
        <v>44827</v>
      </c>
      <c r="T2497" t="s">
        <v>181</v>
      </c>
      <c r="U2497">
        <v>1922</v>
      </c>
      <c r="X2497">
        <v>19</v>
      </c>
      <c r="Y2497" t="s">
        <v>259</v>
      </c>
      <c r="AB2497" s="507">
        <v>44013</v>
      </c>
      <c r="AC2497" t="s">
        <v>177</v>
      </c>
      <c r="AD2497" t="s">
        <v>12174</v>
      </c>
      <c r="AE2497">
        <v>29410</v>
      </c>
      <c r="AF2497" t="s">
        <v>14073</v>
      </c>
      <c r="AJ2497">
        <v>683035740</v>
      </c>
      <c r="AK2497" t="s">
        <v>5347</v>
      </c>
      <c r="AL2497">
        <v>0</v>
      </c>
      <c r="AM2497">
        <v>0</v>
      </c>
    </row>
    <row r="2498" spans="1:39" customFormat="1" ht="12.75">
      <c r="A2498">
        <v>7225568</v>
      </c>
      <c r="B2498" t="s">
        <v>1599</v>
      </c>
      <c r="C2498" t="s">
        <v>2465</v>
      </c>
      <c r="D2498">
        <v>7225568</v>
      </c>
      <c r="E2498" t="s">
        <v>169</v>
      </c>
      <c r="F2498" t="s">
        <v>169</v>
      </c>
      <c r="H2498" s="507">
        <v>41016</v>
      </c>
      <c r="I2498" t="s">
        <v>245</v>
      </c>
      <c r="J2498">
        <v>-11</v>
      </c>
      <c r="K2498" t="s">
        <v>8</v>
      </c>
      <c r="M2498" t="s">
        <v>2152</v>
      </c>
      <c r="N2498">
        <v>12720108</v>
      </c>
      <c r="O2498" t="s">
        <v>2306</v>
      </c>
      <c r="P2498" s="507">
        <v>44826</v>
      </c>
      <c r="Q2498" t="s">
        <v>187</v>
      </c>
      <c r="R2498" s="507">
        <v>44472</v>
      </c>
      <c r="T2498" t="s">
        <v>5765</v>
      </c>
      <c r="U2498">
        <v>500</v>
      </c>
      <c r="X2498">
        <v>5</v>
      </c>
      <c r="Y2498" t="s">
        <v>259</v>
      </c>
      <c r="AC2498" t="s">
        <v>177</v>
      </c>
      <c r="AD2498" t="s">
        <v>14074</v>
      </c>
      <c r="AE2498">
        <v>72650</v>
      </c>
      <c r="AF2498" t="s">
        <v>14075</v>
      </c>
      <c r="AJ2498">
        <v>647890686</v>
      </c>
      <c r="AK2498" t="s">
        <v>7170</v>
      </c>
      <c r="AL2498">
        <v>0</v>
      </c>
      <c r="AM2498">
        <v>0</v>
      </c>
    </row>
    <row r="2499" spans="1:39" customFormat="1" ht="12.75">
      <c r="A2499">
        <v>4433238</v>
      </c>
      <c r="B2499" t="s">
        <v>2578</v>
      </c>
      <c r="C2499" t="s">
        <v>310</v>
      </c>
      <c r="D2499">
        <v>4433238</v>
      </c>
      <c r="E2499" t="s">
        <v>166</v>
      </c>
      <c r="F2499" t="s">
        <v>169</v>
      </c>
      <c r="H2499" s="507">
        <v>34705</v>
      </c>
      <c r="I2499" t="s">
        <v>167</v>
      </c>
      <c r="J2499">
        <v>-40</v>
      </c>
      <c r="K2499" t="s">
        <v>8</v>
      </c>
      <c r="M2499" t="s">
        <v>228</v>
      </c>
      <c r="N2499">
        <v>12440138</v>
      </c>
      <c r="O2499" t="s">
        <v>2163</v>
      </c>
      <c r="P2499" s="507">
        <v>44804</v>
      </c>
      <c r="Q2499" t="s">
        <v>187</v>
      </c>
      <c r="R2499" s="507">
        <v>37888</v>
      </c>
      <c r="S2499" s="507">
        <v>44749</v>
      </c>
      <c r="T2499" t="s">
        <v>181</v>
      </c>
      <c r="U2499">
        <v>1220</v>
      </c>
      <c r="X2499">
        <v>12</v>
      </c>
      <c r="Y2499" t="s">
        <v>259</v>
      </c>
      <c r="AC2499" t="s">
        <v>177</v>
      </c>
      <c r="AD2499" t="s">
        <v>14076</v>
      </c>
      <c r="AE2499">
        <v>85600</v>
      </c>
      <c r="AF2499" t="s">
        <v>14077</v>
      </c>
      <c r="AJ2499">
        <v>679375841</v>
      </c>
      <c r="AK2499" t="s">
        <v>5018</v>
      </c>
      <c r="AL2499">
        <v>0</v>
      </c>
      <c r="AM2499">
        <v>0</v>
      </c>
    </row>
    <row r="2500" spans="1:39" customFormat="1" ht="12.75">
      <c r="A2500">
        <v>7843610</v>
      </c>
      <c r="B2500" t="s">
        <v>6825</v>
      </c>
      <c r="C2500" t="s">
        <v>304</v>
      </c>
      <c r="D2500">
        <v>7843610</v>
      </c>
      <c r="E2500" t="s">
        <v>166</v>
      </c>
      <c r="F2500" t="s">
        <v>166</v>
      </c>
      <c r="H2500" s="507">
        <v>33955</v>
      </c>
      <c r="I2500" t="s">
        <v>167</v>
      </c>
      <c r="J2500">
        <v>-40</v>
      </c>
      <c r="K2500" t="s">
        <v>168</v>
      </c>
      <c r="M2500" t="s">
        <v>208</v>
      </c>
      <c r="N2500">
        <v>12850033</v>
      </c>
      <c r="O2500" t="s">
        <v>2162</v>
      </c>
      <c r="P2500" s="507">
        <v>44837</v>
      </c>
      <c r="Q2500" t="s">
        <v>187</v>
      </c>
      <c r="R2500" s="507">
        <v>38618</v>
      </c>
      <c r="S2500" s="507">
        <v>44442</v>
      </c>
      <c r="T2500" t="s">
        <v>7255</v>
      </c>
      <c r="U2500">
        <v>1740</v>
      </c>
      <c r="X2500">
        <v>17</v>
      </c>
      <c r="Y2500" t="s">
        <v>259</v>
      </c>
      <c r="AC2500" t="s">
        <v>177</v>
      </c>
      <c r="AD2500" t="s">
        <v>11737</v>
      </c>
      <c r="AE2500">
        <v>41100</v>
      </c>
      <c r="AF2500" t="s">
        <v>14078</v>
      </c>
      <c r="AI2500">
        <v>254776253</v>
      </c>
      <c r="AJ2500">
        <v>675074692</v>
      </c>
      <c r="AK2500" t="s">
        <v>7171</v>
      </c>
      <c r="AL2500">
        <v>0</v>
      </c>
      <c r="AM2500">
        <v>0</v>
      </c>
    </row>
    <row r="2501" spans="1:39" customFormat="1" ht="12.75">
      <c r="A2501">
        <v>2221299</v>
      </c>
      <c r="B2501" t="s">
        <v>6424</v>
      </c>
      <c r="C2501" t="s">
        <v>3658</v>
      </c>
      <c r="D2501">
        <v>2221299</v>
      </c>
      <c r="E2501" t="s">
        <v>169</v>
      </c>
      <c r="F2501" t="s">
        <v>169</v>
      </c>
      <c r="H2501" s="507">
        <v>41880</v>
      </c>
      <c r="I2501" t="s">
        <v>169</v>
      </c>
      <c r="J2501">
        <v>-9</v>
      </c>
      <c r="K2501" t="s">
        <v>8</v>
      </c>
      <c r="M2501" t="s">
        <v>215</v>
      </c>
      <c r="N2501">
        <v>3220128</v>
      </c>
      <c r="O2501" t="s">
        <v>3458</v>
      </c>
      <c r="P2501" s="507">
        <v>44821</v>
      </c>
      <c r="Q2501" t="s">
        <v>187</v>
      </c>
      <c r="R2501" s="507">
        <v>44443</v>
      </c>
      <c r="T2501" t="s">
        <v>5765</v>
      </c>
      <c r="U2501">
        <v>500</v>
      </c>
      <c r="X2501">
        <v>5</v>
      </c>
      <c r="Y2501" t="s">
        <v>259</v>
      </c>
      <c r="AC2501" t="s">
        <v>177</v>
      </c>
      <c r="AD2501" t="s">
        <v>14079</v>
      </c>
      <c r="AE2501">
        <v>22960</v>
      </c>
      <c r="AF2501" t="s">
        <v>14080</v>
      </c>
      <c r="AK2501" t="s">
        <v>6425</v>
      </c>
      <c r="AL2501">
        <v>0</v>
      </c>
      <c r="AM2501">
        <v>0</v>
      </c>
    </row>
    <row r="2502" spans="1:39" customFormat="1" ht="12.75">
      <c r="A2502">
        <v>2923678</v>
      </c>
      <c r="B2502" t="s">
        <v>1600</v>
      </c>
      <c r="C2502" t="s">
        <v>333</v>
      </c>
      <c r="D2502">
        <v>2923678</v>
      </c>
      <c r="E2502" t="s">
        <v>166</v>
      </c>
      <c r="F2502" t="s">
        <v>166</v>
      </c>
      <c r="H2502" s="507">
        <v>35067</v>
      </c>
      <c r="I2502" t="s">
        <v>167</v>
      </c>
      <c r="J2502">
        <v>-40</v>
      </c>
      <c r="K2502" t="s">
        <v>168</v>
      </c>
      <c r="M2502" t="s">
        <v>3025</v>
      </c>
      <c r="N2502">
        <v>3290273</v>
      </c>
      <c r="O2502" t="s">
        <v>3067</v>
      </c>
      <c r="P2502" s="507">
        <v>44826</v>
      </c>
      <c r="Q2502" t="s">
        <v>187</v>
      </c>
      <c r="R2502" s="507">
        <v>37546</v>
      </c>
      <c r="S2502" s="507">
        <v>44470</v>
      </c>
      <c r="T2502" t="s">
        <v>7255</v>
      </c>
      <c r="U2502">
        <v>1638</v>
      </c>
      <c r="X2502">
        <v>16</v>
      </c>
      <c r="Y2502" t="s">
        <v>259</v>
      </c>
      <c r="AC2502" t="s">
        <v>177</v>
      </c>
      <c r="AD2502" t="s">
        <v>14081</v>
      </c>
      <c r="AE2502">
        <v>56100</v>
      </c>
      <c r="AF2502" t="s">
        <v>14082</v>
      </c>
      <c r="AJ2502">
        <v>619280184</v>
      </c>
      <c r="AK2502" t="s">
        <v>5348</v>
      </c>
      <c r="AL2502">
        <v>0</v>
      </c>
      <c r="AM2502">
        <v>0</v>
      </c>
    </row>
    <row r="2503" spans="1:39" customFormat="1" ht="12.75">
      <c r="A2503">
        <v>5620252</v>
      </c>
      <c r="B2503" t="s">
        <v>1601</v>
      </c>
      <c r="C2503" t="s">
        <v>558</v>
      </c>
      <c r="D2503">
        <v>5620252</v>
      </c>
      <c r="E2503" t="s">
        <v>166</v>
      </c>
      <c r="F2503" t="s">
        <v>166</v>
      </c>
      <c r="H2503" s="507">
        <v>30940</v>
      </c>
      <c r="I2503" t="s">
        <v>167</v>
      </c>
      <c r="J2503">
        <v>-40</v>
      </c>
      <c r="K2503" t="s">
        <v>8</v>
      </c>
      <c r="M2503" t="s">
        <v>217</v>
      </c>
      <c r="N2503">
        <v>3560033</v>
      </c>
      <c r="O2503" t="s">
        <v>3059</v>
      </c>
      <c r="P2503" s="507">
        <v>44804</v>
      </c>
      <c r="Q2503" t="s">
        <v>187</v>
      </c>
      <c r="R2503" s="507">
        <v>42269</v>
      </c>
      <c r="S2503" s="507">
        <v>44790</v>
      </c>
      <c r="T2503" t="s">
        <v>181</v>
      </c>
      <c r="U2503">
        <v>806</v>
      </c>
      <c r="X2503">
        <v>8</v>
      </c>
      <c r="Y2503" t="s">
        <v>259</v>
      </c>
      <c r="AC2503" t="s">
        <v>177</v>
      </c>
      <c r="AD2503" t="s">
        <v>14083</v>
      </c>
      <c r="AE2503">
        <v>56620</v>
      </c>
      <c r="AF2503" t="s">
        <v>14084</v>
      </c>
      <c r="AJ2503">
        <v>666837693</v>
      </c>
      <c r="AK2503" t="s">
        <v>5349</v>
      </c>
      <c r="AL2503">
        <v>0</v>
      </c>
      <c r="AM2503">
        <v>0</v>
      </c>
    </row>
    <row r="2504" spans="1:39" customFormat="1" ht="12.75">
      <c r="A2504">
        <v>4932268</v>
      </c>
      <c r="B2504" t="s">
        <v>1601</v>
      </c>
      <c r="C2504" t="s">
        <v>316</v>
      </c>
      <c r="D2504">
        <v>4932268</v>
      </c>
      <c r="E2504" t="s">
        <v>166</v>
      </c>
      <c r="F2504" t="s">
        <v>166</v>
      </c>
      <c r="H2504" s="507">
        <v>38905</v>
      </c>
      <c r="I2504" t="s">
        <v>198</v>
      </c>
      <c r="J2504">
        <v>-17</v>
      </c>
      <c r="K2504" t="s">
        <v>168</v>
      </c>
      <c r="M2504" t="s">
        <v>236</v>
      </c>
      <c r="N2504">
        <v>12490080</v>
      </c>
      <c r="O2504" t="s">
        <v>2159</v>
      </c>
      <c r="P2504" s="507">
        <v>44809</v>
      </c>
      <c r="Q2504" t="s">
        <v>187</v>
      </c>
      <c r="R2504" s="507">
        <v>40816</v>
      </c>
      <c r="T2504" t="s">
        <v>5765</v>
      </c>
      <c r="U2504">
        <v>1589</v>
      </c>
      <c r="X2504">
        <v>15</v>
      </c>
      <c r="Y2504" t="s">
        <v>259</v>
      </c>
      <c r="AC2504" t="s">
        <v>177</v>
      </c>
      <c r="AD2504" t="s">
        <v>12892</v>
      </c>
      <c r="AE2504">
        <v>49610</v>
      </c>
      <c r="AF2504" t="s">
        <v>14085</v>
      </c>
      <c r="AI2504">
        <v>241663039</v>
      </c>
      <c r="AJ2504">
        <v>663668825</v>
      </c>
      <c r="AK2504" t="s">
        <v>5019</v>
      </c>
      <c r="AL2504">
        <v>0</v>
      </c>
      <c r="AM2504">
        <v>0</v>
      </c>
    </row>
    <row r="2505" spans="1:39" customFormat="1" ht="12.75">
      <c r="A2505">
        <v>4436920</v>
      </c>
      <c r="B2505" t="s">
        <v>2579</v>
      </c>
      <c r="C2505" t="s">
        <v>509</v>
      </c>
      <c r="D2505">
        <v>4436920</v>
      </c>
      <c r="E2505" t="s">
        <v>166</v>
      </c>
      <c r="F2505" t="s">
        <v>166</v>
      </c>
      <c r="H2505" s="507">
        <v>35200</v>
      </c>
      <c r="I2505" t="s">
        <v>167</v>
      </c>
      <c r="J2505">
        <v>-40</v>
      </c>
      <c r="K2505" t="s">
        <v>168</v>
      </c>
      <c r="M2505" t="s">
        <v>228</v>
      </c>
      <c r="N2505">
        <v>12440058</v>
      </c>
      <c r="O2505" t="s">
        <v>2154</v>
      </c>
      <c r="P2505" s="507">
        <v>44825</v>
      </c>
      <c r="Q2505" t="s">
        <v>187</v>
      </c>
      <c r="R2505" s="507">
        <v>38671</v>
      </c>
      <c r="S2505" s="507">
        <v>44820</v>
      </c>
      <c r="T2505" t="s">
        <v>181</v>
      </c>
      <c r="U2505">
        <v>1955</v>
      </c>
      <c r="X2505">
        <v>19</v>
      </c>
      <c r="Y2505" t="s">
        <v>259</v>
      </c>
      <c r="AC2505" t="s">
        <v>177</v>
      </c>
      <c r="AD2505" t="s">
        <v>10255</v>
      </c>
      <c r="AE2505">
        <v>44300</v>
      </c>
      <c r="AF2505" t="s">
        <v>14086</v>
      </c>
      <c r="AI2505">
        <v>251723028</v>
      </c>
      <c r="AJ2505">
        <v>780056736</v>
      </c>
      <c r="AK2505" t="s">
        <v>5020</v>
      </c>
      <c r="AL2505">
        <v>0</v>
      </c>
      <c r="AM2505">
        <v>0</v>
      </c>
    </row>
    <row r="2506" spans="1:39" customFormat="1" ht="12.75">
      <c r="A2506">
        <v>5624473</v>
      </c>
      <c r="B2506" t="s">
        <v>6426</v>
      </c>
      <c r="C2506" t="s">
        <v>902</v>
      </c>
      <c r="D2506">
        <v>5624473</v>
      </c>
      <c r="E2506" t="s">
        <v>169</v>
      </c>
      <c r="H2506" s="507">
        <v>41191</v>
      </c>
      <c r="I2506" t="s">
        <v>245</v>
      </c>
      <c r="J2506">
        <v>-11</v>
      </c>
      <c r="K2506" t="s">
        <v>8</v>
      </c>
      <c r="M2506" t="s">
        <v>217</v>
      </c>
      <c r="N2506">
        <v>3560031</v>
      </c>
      <c r="O2506" t="s">
        <v>3060</v>
      </c>
      <c r="P2506" s="507">
        <v>44837</v>
      </c>
      <c r="Q2506" t="s">
        <v>187</v>
      </c>
      <c r="R2506" s="507">
        <v>44837</v>
      </c>
      <c r="T2506" t="s">
        <v>5765</v>
      </c>
      <c r="U2506">
        <v>500</v>
      </c>
      <c r="X2506">
        <v>5</v>
      </c>
      <c r="Y2506" t="s">
        <v>259</v>
      </c>
      <c r="AC2506" t="s">
        <v>177</v>
      </c>
      <c r="AD2506" t="s">
        <v>14087</v>
      </c>
      <c r="AE2506">
        <v>56620</v>
      </c>
      <c r="AF2506" t="s">
        <v>14088</v>
      </c>
      <c r="AJ2506">
        <v>614618956</v>
      </c>
      <c r="AK2506" t="s">
        <v>14089</v>
      </c>
      <c r="AL2506">
        <v>0</v>
      </c>
      <c r="AM2506">
        <v>0</v>
      </c>
    </row>
    <row r="2507" spans="1:39" customFormat="1" ht="12.75">
      <c r="A2507">
        <v>7834268</v>
      </c>
      <c r="B2507" t="s">
        <v>1596</v>
      </c>
      <c r="C2507" t="s">
        <v>1123</v>
      </c>
      <c r="D2507">
        <v>7834268</v>
      </c>
      <c r="E2507" t="s">
        <v>166</v>
      </c>
      <c r="F2507" t="s">
        <v>169</v>
      </c>
      <c r="H2507" s="507">
        <v>34513</v>
      </c>
      <c r="I2507" t="s">
        <v>167</v>
      </c>
      <c r="J2507">
        <v>-40</v>
      </c>
      <c r="K2507" t="s">
        <v>168</v>
      </c>
      <c r="M2507" t="s">
        <v>232</v>
      </c>
      <c r="N2507">
        <v>8950103</v>
      </c>
      <c r="O2507" t="s">
        <v>803</v>
      </c>
      <c r="P2507" s="507">
        <v>44749</v>
      </c>
      <c r="Q2507" t="s">
        <v>187</v>
      </c>
      <c r="R2507" s="507">
        <v>37540</v>
      </c>
      <c r="S2507" s="507">
        <v>44716</v>
      </c>
      <c r="T2507" t="s">
        <v>7255</v>
      </c>
      <c r="U2507">
        <v>1653</v>
      </c>
      <c r="X2507">
        <v>16</v>
      </c>
      <c r="Y2507" t="s">
        <v>259</v>
      </c>
      <c r="AB2507" s="507">
        <v>43282</v>
      </c>
      <c r="AC2507" t="s">
        <v>177</v>
      </c>
      <c r="AD2507" t="s">
        <v>14090</v>
      </c>
      <c r="AE2507">
        <v>95130</v>
      </c>
      <c r="AF2507" t="s">
        <v>14091</v>
      </c>
      <c r="AJ2507">
        <v>695343465</v>
      </c>
      <c r="AK2507" t="s">
        <v>4389</v>
      </c>
      <c r="AL2507">
        <v>0</v>
      </c>
      <c r="AM2507">
        <v>0</v>
      </c>
    </row>
    <row r="2508" spans="1:39" customFormat="1" ht="12.75">
      <c r="A2508">
        <v>2941950</v>
      </c>
      <c r="B2508" t="s">
        <v>2580</v>
      </c>
      <c r="C2508" t="s">
        <v>902</v>
      </c>
      <c r="D2508">
        <v>2941950</v>
      </c>
      <c r="E2508" t="s">
        <v>169</v>
      </c>
      <c r="F2508" t="s">
        <v>169</v>
      </c>
      <c r="H2508" s="507">
        <v>41020</v>
      </c>
      <c r="I2508" t="s">
        <v>245</v>
      </c>
      <c r="J2508">
        <v>-11</v>
      </c>
      <c r="K2508" t="s">
        <v>8</v>
      </c>
      <c r="M2508" t="s">
        <v>3025</v>
      </c>
      <c r="N2508">
        <v>3290221</v>
      </c>
      <c r="O2508" t="s">
        <v>3095</v>
      </c>
      <c r="P2508" s="507">
        <v>44811</v>
      </c>
      <c r="Q2508" t="s">
        <v>187</v>
      </c>
      <c r="R2508" s="507">
        <v>44501</v>
      </c>
      <c r="T2508" t="s">
        <v>5765</v>
      </c>
      <c r="U2508">
        <v>500</v>
      </c>
      <c r="X2508">
        <v>5</v>
      </c>
      <c r="Y2508" t="s">
        <v>259</v>
      </c>
      <c r="AC2508" t="s">
        <v>177</v>
      </c>
      <c r="AD2508" t="s">
        <v>9820</v>
      </c>
      <c r="AE2508">
        <v>29120</v>
      </c>
      <c r="AF2508" t="s">
        <v>14092</v>
      </c>
      <c r="AJ2508">
        <v>684213996</v>
      </c>
      <c r="AK2508" t="s">
        <v>7783</v>
      </c>
      <c r="AL2508">
        <v>0</v>
      </c>
      <c r="AM2508">
        <v>0</v>
      </c>
    </row>
    <row r="2509" spans="1:39" customFormat="1" ht="12.75">
      <c r="A2509">
        <v>9255025</v>
      </c>
      <c r="B2509" t="s">
        <v>2580</v>
      </c>
      <c r="C2509" t="s">
        <v>775</v>
      </c>
      <c r="D2509">
        <v>9255025</v>
      </c>
      <c r="E2509" t="s">
        <v>166</v>
      </c>
      <c r="F2509" t="s">
        <v>166</v>
      </c>
      <c r="H2509" s="507">
        <v>40625</v>
      </c>
      <c r="I2509" t="s">
        <v>267</v>
      </c>
      <c r="J2509">
        <v>-12</v>
      </c>
      <c r="K2509" t="s">
        <v>168</v>
      </c>
      <c r="M2509" t="s">
        <v>203</v>
      </c>
      <c r="N2509">
        <v>8920049</v>
      </c>
      <c r="O2509" t="s">
        <v>211</v>
      </c>
      <c r="P2509" s="507">
        <v>44813</v>
      </c>
      <c r="Q2509" t="s">
        <v>187</v>
      </c>
      <c r="R2509" s="507">
        <v>43782</v>
      </c>
      <c r="T2509" t="s">
        <v>5765</v>
      </c>
      <c r="U2509">
        <v>687</v>
      </c>
      <c r="X2509">
        <v>6</v>
      </c>
      <c r="Y2509" t="s">
        <v>259</v>
      </c>
      <c r="AC2509" t="s">
        <v>177</v>
      </c>
      <c r="AD2509" t="s">
        <v>9949</v>
      </c>
      <c r="AE2509">
        <v>92100</v>
      </c>
      <c r="AF2509" t="s">
        <v>14093</v>
      </c>
      <c r="AK2509" t="s">
        <v>4391</v>
      </c>
      <c r="AL2509">
        <v>0</v>
      </c>
      <c r="AM2509">
        <v>0</v>
      </c>
    </row>
    <row r="2510" spans="1:39" customFormat="1" ht="12.75">
      <c r="A2510">
        <v>2917693</v>
      </c>
      <c r="B2510" t="s">
        <v>2580</v>
      </c>
      <c r="C2510" t="s">
        <v>1025</v>
      </c>
      <c r="D2510">
        <v>2917693</v>
      </c>
      <c r="E2510" t="s">
        <v>166</v>
      </c>
      <c r="F2510" t="s">
        <v>166</v>
      </c>
      <c r="H2510" s="507">
        <v>31134</v>
      </c>
      <c r="I2510" t="s">
        <v>167</v>
      </c>
      <c r="J2510">
        <v>-40</v>
      </c>
      <c r="K2510" t="s">
        <v>8</v>
      </c>
      <c r="M2510" t="s">
        <v>3025</v>
      </c>
      <c r="N2510">
        <v>3290273</v>
      </c>
      <c r="O2510" t="s">
        <v>3067</v>
      </c>
      <c r="P2510" s="507">
        <v>44749</v>
      </c>
      <c r="Q2510" t="s">
        <v>187</v>
      </c>
      <c r="R2510" s="507">
        <v>37432</v>
      </c>
      <c r="S2510" s="507">
        <v>44006</v>
      </c>
      <c r="T2510" t="s">
        <v>7255</v>
      </c>
      <c r="U2510">
        <v>1082</v>
      </c>
      <c r="X2510">
        <v>10</v>
      </c>
      <c r="Y2510" t="s">
        <v>259</v>
      </c>
      <c r="AC2510" t="s">
        <v>177</v>
      </c>
      <c r="AD2510" t="s">
        <v>10084</v>
      </c>
      <c r="AE2510">
        <v>29720</v>
      </c>
      <c r="AF2510" t="s">
        <v>14094</v>
      </c>
      <c r="AJ2510">
        <v>788636881</v>
      </c>
      <c r="AK2510" t="s">
        <v>5350</v>
      </c>
      <c r="AL2510">
        <v>0</v>
      </c>
      <c r="AM2510">
        <v>0</v>
      </c>
    </row>
    <row r="2511" spans="1:39" customFormat="1" ht="12.75">
      <c r="A2511">
        <v>287990</v>
      </c>
      <c r="B2511" t="s">
        <v>2580</v>
      </c>
      <c r="C2511" t="s">
        <v>556</v>
      </c>
      <c r="D2511">
        <v>287990</v>
      </c>
      <c r="E2511" t="s">
        <v>166</v>
      </c>
      <c r="F2511" t="s">
        <v>166</v>
      </c>
      <c r="H2511" s="507">
        <v>33350</v>
      </c>
      <c r="I2511" t="s">
        <v>167</v>
      </c>
      <c r="J2511">
        <v>-40</v>
      </c>
      <c r="K2511" t="s">
        <v>168</v>
      </c>
      <c r="M2511" t="s">
        <v>231</v>
      </c>
      <c r="N2511">
        <v>4280121</v>
      </c>
      <c r="O2511" t="s">
        <v>2799</v>
      </c>
      <c r="P2511" s="507">
        <v>44753</v>
      </c>
      <c r="Q2511" t="s">
        <v>187</v>
      </c>
      <c r="R2511" s="507">
        <v>37432</v>
      </c>
      <c r="S2511" s="507">
        <v>44726</v>
      </c>
      <c r="T2511" t="s">
        <v>181</v>
      </c>
      <c r="U2511">
        <v>1941</v>
      </c>
      <c r="X2511">
        <v>19</v>
      </c>
      <c r="Y2511" t="s">
        <v>259</v>
      </c>
      <c r="AC2511" t="s">
        <v>177</v>
      </c>
      <c r="AD2511" t="s">
        <v>11407</v>
      </c>
      <c r="AE2511">
        <v>28600</v>
      </c>
      <c r="AF2511" t="s">
        <v>14095</v>
      </c>
      <c r="AJ2511">
        <v>686207159</v>
      </c>
      <c r="AK2511" t="s">
        <v>7022</v>
      </c>
      <c r="AL2511">
        <v>0</v>
      </c>
      <c r="AM2511">
        <v>0</v>
      </c>
    </row>
    <row r="2512" spans="1:39" customFormat="1" ht="12.75">
      <c r="A2512">
        <v>2932565</v>
      </c>
      <c r="B2512" t="s">
        <v>1605</v>
      </c>
      <c r="C2512" t="s">
        <v>2861</v>
      </c>
      <c r="D2512">
        <v>2932565</v>
      </c>
      <c r="E2512" t="s">
        <v>166</v>
      </c>
      <c r="F2512" t="s">
        <v>166</v>
      </c>
      <c r="H2512" s="507">
        <v>38277</v>
      </c>
      <c r="I2512" t="s">
        <v>7238</v>
      </c>
      <c r="J2512">
        <v>-19</v>
      </c>
      <c r="K2512" t="s">
        <v>8</v>
      </c>
      <c r="M2512" t="s">
        <v>3025</v>
      </c>
      <c r="N2512">
        <v>3290221</v>
      </c>
      <c r="O2512" t="s">
        <v>3095</v>
      </c>
      <c r="P2512" s="507">
        <v>44811</v>
      </c>
      <c r="Q2512" t="s">
        <v>187</v>
      </c>
      <c r="R2512" s="507">
        <v>40799</v>
      </c>
      <c r="T2512" t="s">
        <v>5765</v>
      </c>
      <c r="U2512">
        <v>1037</v>
      </c>
      <c r="X2512">
        <v>10</v>
      </c>
      <c r="Y2512" t="s">
        <v>259</v>
      </c>
      <c r="AC2512" t="s">
        <v>177</v>
      </c>
      <c r="AD2512" t="s">
        <v>14096</v>
      </c>
      <c r="AE2512">
        <v>29120</v>
      </c>
      <c r="AF2512" t="s">
        <v>14097</v>
      </c>
      <c r="AI2512">
        <v>298821190</v>
      </c>
      <c r="AJ2512">
        <v>784386411</v>
      </c>
      <c r="AK2512" t="s">
        <v>6826</v>
      </c>
      <c r="AL2512">
        <v>0</v>
      </c>
      <c r="AM2512">
        <v>0</v>
      </c>
    </row>
    <row r="2513" spans="1:39" customFormat="1" ht="12.75">
      <c r="A2513">
        <v>2931516</v>
      </c>
      <c r="B2513" t="s">
        <v>1605</v>
      </c>
      <c r="C2513" t="s">
        <v>7023</v>
      </c>
      <c r="D2513">
        <v>2931516</v>
      </c>
      <c r="E2513" t="s">
        <v>166</v>
      </c>
      <c r="F2513" t="s">
        <v>166</v>
      </c>
      <c r="H2513" s="507">
        <v>37370</v>
      </c>
      <c r="I2513" t="s">
        <v>167</v>
      </c>
      <c r="J2513">
        <v>-40</v>
      </c>
      <c r="K2513" t="s">
        <v>8</v>
      </c>
      <c r="M2513" t="s">
        <v>3025</v>
      </c>
      <c r="N2513">
        <v>3290221</v>
      </c>
      <c r="O2513" t="s">
        <v>3095</v>
      </c>
      <c r="P2513" s="507">
        <v>44811</v>
      </c>
      <c r="Q2513" t="s">
        <v>187</v>
      </c>
      <c r="R2513" s="507">
        <v>40444</v>
      </c>
      <c r="S2513" s="507">
        <v>44463</v>
      </c>
      <c r="T2513" t="s">
        <v>7255</v>
      </c>
      <c r="U2513">
        <v>1329</v>
      </c>
      <c r="X2513">
        <v>13</v>
      </c>
      <c r="Y2513" t="s">
        <v>259</v>
      </c>
      <c r="AC2513" t="s">
        <v>177</v>
      </c>
      <c r="AD2513" t="s">
        <v>14096</v>
      </c>
      <c r="AE2513">
        <v>29120</v>
      </c>
      <c r="AF2513" t="s">
        <v>14097</v>
      </c>
      <c r="AI2513">
        <v>298821190</v>
      </c>
      <c r="AJ2513">
        <v>675364016</v>
      </c>
      <c r="AK2513" t="s">
        <v>5351</v>
      </c>
      <c r="AL2513">
        <v>0</v>
      </c>
      <c r="AM2513">
        <v>0</v>
      </c>
    </row>
    <row r="2514" spans="1:39" customFormat="1" ht="12.75">
      <c r="A2514">
        <v>7886809</v>
      </c>
      <c r="B2514" t="s">
        <v>6667</v>
      </c>
      <c r="C2514" t="s">
        <v>891</v>
      </c>
      <c r="D2514">
        <v>7886809</v>
      </c>
      <c r="E2514" t="s">
        <v>166</v>
      </c>
      <c r="F2514" t="s">
        <v>166</v>
      </c>
      <c r="H2514" s="507">
        <v>41052</v>
      </c>
      <c r="I2514" t="s">
        <v>245</v>
      </c>
      <c r="J2514">
        <v>-11</v>
      </c>
      <c r="K2514" t="s">
        <v>168</v>
      </c>
      <c r="M2514" t="s">
        <v>238</v>
      </c>
      <c r="N2514">
        <v>8780080</v>
      </c>
      <c r="O2514" t="s">
        <v>555</v>
      </c>
      <c r="P2514" s="507">
        <v>44811</v>
      </c>
      <c r="Q2514" t="s">
        <v>187</v>
      </c>
      <c r="R2514" s="507">
        <v>44454</v>
      </c>
      <c r="T2514" t="s">
        <v>5765</v>
      </c>
      <c r="U2514">
        <v>554</v>
      </c>
      <c r="X2514">
        <v>5</v>
      </c>
      <c r="Y2514" t="s">
        <v>259</v>
      </c>
      <c r="AC2514" t="s">
        <v>177</v>
      </c>
      <c r="AD2514" t="s">
        <v>14098</v>
      </c>
      <c r="AE2514">
        <v>78150</v>
      </c>
      <c r="AF2514" t="s">
        <v>14099</v>
      </c>
      <c r="AI2514" t="s">
        <v>6668</v>
      </c>
      <c r="AJ2514">
        <v>663116572</v>
      </c>
      <c r="AK2514" t="s">
        <v>6669</v>
      </c>
      <c r="AL2514">
        <v>0</v>
      </c>
      <c r="AM2514">
        <v>0</v>
      </c>
    </row>
    <row r="2515" spans="1:39" customFormat="1" ht="12.75">
      <c r="A2515">
        <v>4461598</v>
      </c>
      <c r="B2515" t="s">
        <v>6827</v>
      </c>
      <c r="C2515" t="s">
        <v>370</v>
      </c>
      <c r="D2515">
        <v>4461598</v>
      </c>
      <c r="E2515" t="s">
        <v>169</v>
      </c>
      <c r="F2515" t="s">
        <v>169</v>
      </c>
      <c r="H2515" s="507">
        <v>41173</v>
      </c>
      <c r="I2515" t="s">
        <v>245</v>
      </c>
      <c r="J2515">
        <v>-11</v>
      </c>
      <c r="K2515" t="s">
        <v>8</v>
      </c>
      <c r="M2515" t="s">
        <v>228</v>
      </c>
      <c r="N2515">
        <v>12440142</v>
      </c>
      <c r="O2515" t="s">
        <v>2238</v>
      </c>
      <c r="P2515" s="507">
        <v>44815</v>
      </c>
      <c r="Q2515" t="s">
        <v>187</v>
      </c>
      <c r="R2515" s="507">
        <v>44449</v>
      </c>
      <c r="T2515" t="s">
        <v>5765</v>
      </c>
      <c r="U2515">
        <v>500</v>
      </c>
      <c r="X2515">
        <v>5</v>
      </c>
      <c r="Y2515" t="s">
        <v>259</v>
      </c>
      <c r="AC2515" t="s">
        <v>177</v>
      </c>
      <c r="AD2515" t="s">
        <v>14100</v>
      </c>
      <c r="AE2515">
        <v>44330</v>
      </c>
      <c r="AF2515" t="s">
        <v>14101</v>
      </c>
      <c r="AJ2515">
        <v>637352899</v>
      </c>
      <c r="AK2515" t="s">
        <v>6828</v>
      </c>
      <c r="AL2515">
        <v>0</v>
      </c>
      <c r="AM2515">
        <v>0</v>
      </c>
    </row>
    <row r="2516" spans="1:39" customFormat="1" ht="12.75">
      <c r="A2516">
        <v>9541327</v>
      </c>
      <c r="B2516" t="s">
        <v>14102</v>
      </c>
      <c r="C2516" t="s">
        <v>14103</v>
      </c>
      <c r="D2516">
        <v>9541327</v>
      </c>
      <c r="E2516" t="s">
        <v>169</v>
      </c>
      <c r="H2516" s="507">
        <v>41249</v>
      </c>
      <c r="I2516" t="s">
        <v>245</v>
      </c>
      <c r="J2516">
        <v>-11</v>
      </c>
      <c r="K2516" t="s">
        <v>8</v>
      </c>
      <c r="M2516" t="s">
        <v>232</v>
      </c>
      <c r="N2516">
        <v>8951411</v>
      </c>
      <c r="O2516" t="s">
        <v>282</v>
      </c>
      <c r="P2516" s="507">
        <v>44838</v>
      </c>
      <c r="Q2516" t="s">
        <v>187</v>
      </c>
      <c r="R2516" s="507">
        <v>44838</v>
      </c>
      <c r="S2516" s="507">
        <v>44837</v>
      </c>
      <c r="T2516" t="s">
        <v>181</v>
      </c>
      <c r="U2516">
        <v>500</v>
      </c>
      <c r="X2516">
        <v>5</v>
      </c>
      <c r="Y2516" t="s">
        <v>259</v>
      </c>
      <c r="AC2516" t="s">
        <v>177</v>
      </c>
      <c r="AD2516" t="s">
        <v>14104</v>
      </c>
      <c r="AE2516">
        <v>95120</v>
      </c>
      <c r="AF2516" t="s">
        <v>14105</v>
      </c>
      <c r="AJ2516" t="s">
        <v>14106</v>
      </c>
      <c r="AK2516" t="s">
        <v>14107</v>
      </c>
      <c r="AL2516">
        <v>0</v>
      </c>
      <c r="AM2516">
        <v>0</v>
      </c>
    </row>
    <row r="2517" spans="1:39" customFormat="1" ht="12.75">
      <c r="A2517">
        <v>7886692</v>
      </c>
      <c r="B2517" t="s">
        <v>6019</v>
      </c>
      <c r="C2517" t="s">
        <v>6020</v>
      </c>
      <c r="D2517">
        <v>7886692</v>
      </c>
      <c r="E2517" t="s">
        <v>166</v>
      </c>
      <c r="F2517" t="s">
        <v>166</v>
      </c>
      <c r="H2517" s="507">
        <v>42147</v>
      </c>
      <c r="I2517" t="s">
        <v>169</v>
      </c>
      <c r="J2517">
        <v>-9</v>
      </c>
      <c r="K2517" t="s">
        <v>8</v>
      </c>
      <c r="M2517" t="s">
        <v>238</v>
      </c>
      <c r="N2517">
        <v>8781477</v>
      </c>
      <c r="O2517" t="s">
        <v>3567</v>
      </c>
      <c r="P2517" s="507">
        <v>44766</v>
      </c>
      <c r="Q2517" t="s">
        <v>187</v>
      </c>
      <c r="R2517" s="507">
        <v>44449</v>
      </c>
      <c r="T2517" t="s">
        <v>5765</v>
      </c>
      <c r="U2517">
        <v>500</v>
      </c>
      <c r="X2517">
        <v>5</v>
      </c>
      <c r="Y2517" t="s">
        <v>259</v>
      </c>
      <c r="AC2517" t="s">
        <v>177</v>
      </c>
      <c r="AD2517" t="s">
        <v>12549</v>
      </c>
      <c r="AE2517">
        <v>78450</v>
      </c>
      <c r="AF2517" t="s">
        <v>14108</v>
      </c>
      <c r="AJ2517">
        <v>667687148</v>
      </c>
      <c r="AK2517" t="s">
        <v>6021</v>
      </c>
      <c r="AL2517">
        <v>0</v>
      </c>
      <c r="AM2517">
        <v>0</v>
      </c>
    </row>
    <row r="2518" spans="1:39" customFormat="1" ht="12.75">
      <c r="A2518">
        <v>2942768</v>
      </c>
      <c r="B2518" t="s">
        <v>8943</v>
      </c>
      <c r="C2518" t="s">
        <v>8944</v>
      </c>
      <c r="D2518">
        <v>2942768</v>
      </c>
      <c r="E2518" t="s">
        <v>169</v>
      </c>
      <c r="H2518" s="507">
        <v>41017</v>
      </c>
      <c r="I2518" t="s">
        <v>245</v>
      </c>
      <c r="J2518">
        <v>-11</v>
      </c>
      <c r="K2518" t="s">
        <v>8</v>
      </c>
      <c r="M2518" t="s">
        <v>3025</v>
      </c>
      <c r="N2518">
        <v>3290224</v>
      </c>
      <c r="O2518" t="s">
        <v>6327</v>
      </c>
      <c r="P2518" s="507">
        <v>44826</v>
      </c>
      <c r="Q2518" t="s">
        <v>187</v>
      </c>
      <c r="R2518" s="507">
        <v>44826</v>
      </c>
      <c r="T2518" t="s">
        <v>5765</v>
      </c>
      <c r="U2518">
        <v>500</v>
      </c>
      <c r="X2518">
        <v>5</v>
      </c>
      <c r="Y2518" t="s">
        <v>259</v>
      </c>
      <c r="AC2518" t="s">
        <v>177</v>
      </c>
      <c r="AD2518" t="s">
        <v>11546</v>
      </c>
      <c r="AE2518">
        <v>29350</v>
      </c>
      <c r="AF2518" t="s">
        <v>14109</v>
      </c>
      <c r="AJ2518">
        <v>601887702</v>
      </c>
      <c r="AK2518" t="s">
        <v>8945</v>
      </c>
      <c r="AL2518">
        <v>0</v>
      </c>
      <c r="AM2518">
        <v>0</v>
      </c>
    </row>
    <row r="2519" spans="1:39" customFormat="1" ht="12.75">
      <c r="A2519">
        <v>2211289</v>
      </c>
      <c r="B2519" t="s">
        <v>1607</v>
      </c>
      <c r="C2519" t="s">
        <v>1228</v>
      </c>
      <c r="D2519">
        <v>2211289</v>
      </c>
      <c r="E2519" t="s">
        <v>166</v>
      </c>
      <c r="F2519" t="s">
        <v>166</v>
      </c>
      <c r="H2519" s="507">
        <v>27506</v>
      </c>
      <c r="I2519" t="s">
        <v>192</v>
      </c>
      <c r="J2519">
        <v>-50</v>
      </c>
      <c r="K2519" t="s">
        <v>8</v>
      </c>
      <c r="M2519" t="s">
        <v>215</v>
      </c>
      <c r="N2519">
        <v>3220123</v>
      </c>
      <c r="O2519" t="s">
        <v>3451</v>
      </c>
      <c r="P2519" s="507">
        <v>44807</v>
      </c>
      <c r="Q2519" t="s">
        <v>187</v>
      </c>
      <c r="R2519" s="507">
        <v>37432</v>
      </c>
      <c r="S2519" s="507">
        <v>44813</v>
      </c>
      <c r="T2519" t="s">
        <v>181</v>
      </c>
      <c r="U2519">
        <v>953</v>
      </c>
      <c r="X2519">
        <v>9</v>
      </c>
      <c r="Y2519" t="s">
        <v>259</v>
      </c>
      <c r="AB2519" s="507">
        <v>43647</v>
      </c>
      <c r="AC2519" t="s">
        <v>177</v>
      </c>
      <c r="AD2519" t="s">
        <v>14110</v>
      </c>
      <c r="AE2519">
        <v>22540</v>
      </c>
      <c r="AF2519" t="s">
        <v>14111</v>
      </c>
      <c r="AJ2519">
        <v>33664615587</v>
      </c>
      <c r="AK2519" t="s">
        <v>5352</v>
      </c>
      <c r="AL2519">
        <v>0</v>
      </c>
      <c r="AM2519">
        <v>0</v>
      </c>
    </row>
    <row r="2520" spans="1:39" customFormat="1" ht="12.75">
      <c r="A2520">
        <v>2218122</v>
      </c>
      <c r="B2520" t="s">
        <v>1607</v>
      </c>
      <c r="C2520" t="s">
        <v>827</v>
      </c>
      <c r="D2520">
        <v>2218122</v>
      </c>
      <c r="E2520" t="s">
        <v>166</v>
      </c>
      <c r="F2520" t="s">
        <v>166</v>
      </c>
      <c r="H2520" s="507">
        <v>39149</v>
      </c>
      <c r="I2520" t="s">
        <v>227</v>
      </c>
      <c r="J2520">
        <v>-16</v>
      </c>
      <c r="K2520" t="s">
        <v>8</v>
      </c>
      <c r="M2520" t="s">
        <v>215</v>
      </c>
      <c r="N2520">
        <v>3220123</v>
      </c>
      <c r="O2520" t="s">
        <v>3451</v>
      </c>
      <c r="P2520" s="507">
        <v>44807</v>
      </c>
      <c r="Q2520" t="s">
        <v>187</v>
      </c>
      <c r="R2520" s="507">
        <v>41553</v>
      </c>
      <c r="S2520" s="507">
        <v>44813</v>
      </c>
      <c r="T2520" t="s">
        <v>181</v>
      </c>
      <c r="U2520">
        <v>1016</v>
      </c>
      <c r="X2520">
        <v>10</v>
      </c>
      <c r="Y2520" t="s">
        <v>259</v>
      </c>
      <c r="AB2520" s="507">
        <v>43647</v>
      </c>
      <c r="AC2520" t="s">
        <v>177</v>
      </c>
      <c r="AD2520" t="s">
        <v>14110</v>
      </c>
      <c r="AE2520">
        <v>22540</v>
      </c>
      <c r="AF2520" t="s">
        <v>14112</v>
      </c>
      <c r="AJ2520">
        <v>33664615587</v>
      </c>
      <c r="AK2520" t="s">
        <v>5352</v>
      </c>
      <c r="AL2520">
        <v>0</v>
      </c>
      <c r="AM2520">
        <v>0</v>
      </c>
    </row>
    <row r="2521" spans="1:39" customFormat="1" ht="12.75">
      <c r="A2521">
        <v>9532083</v>
      </c>
      <c r="B2521" t="s">
        <v>1608</v>
      </c>
      <c r="C2521" t="s">
        <v>1107</v>
      </c>
      <c r="D2521">
        <v>9532083</v>
      </c>
      <c r="E2521" t="s">
        <v>166</v>
      </c>
      <c r="F2521" t="s">
        <v>166</v>
      </c>
      <c r="H2521" s="507">
        <v>37950</v>
      </c>
      <c r="I2521" t="s">
        <v>167</v>
      </c>
      <c r="J2521">
        <v>-40</v>
      </c>
      <c r="K2521" t="s">
        <v>8</v>
      </c>
      <c r="M2521" t="s">
        <v>232</v>
      </c>
      <c r="N2521">
        <v>8950083</v>
      </c>
      <c r="O2521" t="s">
        <v>476</v>
      </c>
      <c r="P2521" s="507">
        <v>44822</v>
      </c>
      <c r="Q2521" t="s">
        <v>187</v>
      </c>
      <c r="R2521" s="507">
        <v>41171</v>
      </c>
      <c r="S2521" s="507">
        <v>44494</v>
      </c>
      <c r="T2521" t="s">
        <v>7255</v>
      </c>
      <c r="U2521">
        <v>1408</v>
      </c>
      <c r="X2521">
        <v>14</v>
      </c>
      <c r="Y2521" t="s">
        <v>259</v>
      </c>
      <c r="AC2521" t="s">
        <v>177</v>
      </c>
      <c r="AD2521" t="s">
        <v>11438</v>
      </c>
      <c r="AE2521">
        <v>95210</v>
      </c>
      <c r="AF2521" t="s">
        <v>14113</v>
      </c>
      <c r="AJ2521">
        <v>783363538</v>
      </c>
      <c r="AK2521" t="s">
        <v>7785</v>
      </c>
      <c r="AL2521">
        <v>0</v>
      </c>
      <c r="AM2521">
        <v>0</v>
      </c>
    </row>
    <row r="2522" spans="1:39" customFormat="1" ht="12.75">
      <c r="A2522">
        <v>7214835</v>
      </c>
      <c r="B2522" t="s">
        <v>1608</v>
      </c>
      <c r="C2522" t="s">
        <v>625</v>
      </c>
      <c r="D2522">
        <v>7214835</v>
      </c>
      <c r="E2522" t="s">
        <v>166</v>
      </c>
      <c r="F2522" t="s">
        <v>166</v>
      </c>
      <c r="H2522" s="507">
        <v>35622</v>
      </c>
      <c r="I2522" t="s">
        <v>167</v>
      </c>
      <c r="J2522">
        <v>-40</v>
      </c>
      <c r="K2522" t="s">
        <v>168</v>
      </c>
      <c r="M2522" t="s">
        <v>2152</v>
      </c>
      <c r="N2522">
        <v>12720104</v>
      </c>
      <c r="O2522" t="s">
        <v>2160</v>
      </c>
      <c r="P2522" s="507">
        <v>44755</v>
      </c>
      <c r="Q2522" t="s">
        <v>187</v>
      </c>
      <c r="R2522" s="507">
        <v>40066</v>
      </c>
      <c r="S2522" s="507">
        <v>44698</v>
      </c>
      <c r="T2522" t="s">
        <v>181</v>
      </c>
      <c r="U2522">
        <v>1668</v>
      </c>
      <c r="X2522">
        <v>16</v>
      </c>
      <c r="Y2522" t="s">
        <v>259</v>
      </c>
      <c r="AC2522" t="s">
        <v>177</v>
      </c>
      <c r="AD2522" t="s">
        <v>14114</v>
      </c>
      <c r="AE2522">
        <v>72190</v>
      </c>
      <c r="AF2522" t="s">
        <v>14115</v>
      </c>
      <c r="AI2522">
        <v>253764342</v>
      </c>
      <c r="AJ2522">
        <v>609610228</v>
      </c>
      <c r="AK2522" t="s">
        <v>5021</v>
      </c>
      <c r="AL2522">
        <v>0</v>
      </c>
      <c r="AM2522">
        <v>0</v>
      </c>
    </row>
    <row r="2523" spans="1:39" customFormat="1" ht="12.75">
      <c r="A2523">
        <v>2942955</v>
      </c>
      <c r="B2523" t="s">
        <v>14116</v>
      </c>
      <c r="C2523" t="s">
        <v>14117</v>
      </c>
      <c r="D2523">
        <v>2942955</v>
      </c>
      <c r="E2523" t="s">
        <v>169</v>
      </c>
      <c r="H2523" s="507">
        <v>41479</v>
      </c>
      <c r="I2523" t="s">
        <v>251</v>
      </c>
      <c r="J2523">
        <v>-10</v>
      </c>
      <c r="K2523" t="s">
        <v>8</v>
      </c>
      <c r="M2523" t="s">
        <v>3025</v>
      </c>
      <c r="N2523">
        <v>3290277</v>
      </c>
      <c r="O2523" t="s">
        <v>3276</v>
      </c>
      <c r="P2523" s="507">
        <v>44837</v>
      </c>
      <c r="Q2523" t="s">
        <v>187</v>
      </c>
      <c r="R2523" s="507">
        <v>44837</v>
      </c>
      <c r="S2523" s="507">
        <v>44823</v>
      </c>
      <c r="T2523" t="s">
        <v>181</v>
      </c>
      <c r="U2523">
        <v>500</v>
      </c>
      <c r="X2523">
        <v>5</v>
      </c>
      <c r="Y2523" t="s">
        <v>259</v>
      </c>
      <c r="AC2523" t="s">
        <v>177</v>
      </c>
      <c r="AD2523" t="s">
        <v>14118</v>
      </c>
      <c r="AE2523">
        <v>29830</v>
      </c>
      <c r="AF2523" t="s">
        <v>14119</v>
      </c>
      <c r="AK2523" t="s">
        <v>14120</v>
      </c>
      <c r="AL2523">
        <v>0</v>
      </c>
      <c r="AM2523">
        <v>0</v>
      </c>
    </row>
    <row r="2524" spans="1:39" customFormat="1" ht="12.75">
      <c r="A2524">
        <v>2935057</v>
      </c>
      <c r="B2524" t="s">
        <v>1609</v>
      </c>
      <c r="C2524" t="s">
        <v>1855</v>
      </c>
      <c r="D2524">
        <v>2935057</v>
      </c>
      <c r="E2524" t="s">
        <v>166</v>
      </c>
      <c r="F2524" t="s">
        <v>166</v>
      </c>
      <c r="H2524" s="507">
        <v>36843</v>
      </c>
      <c r="I2524" t="s">
        <v>167</v>
      </c>
      <c r="J2524">
        <v>-40</v>
      </c>
      <c r="K2524" t="s">
        <v>8</v>
      </c>
      <c r="M2524" t="s">
        <v>3025</v>
      </c>
      <c r="N2524">
        <v>3290081</v>
      </c>
      <c r="O2524" t="s">
        <v>3078</v>
      </c>
      <c r="P2524" s="507">
        <v>44814</v>
      </c>
      <c r="Q2524" t="s">
        <v>187</v>
      </c>
      <c r="R2524" s="507">
        <v>41544</v>
      </c>
      <c r="S2524" s="507">
        <v>44434</v>
      </c>
      <c r="T2524" t="s">
        <v>7255</v>
      </c>
      <c r="U2524">
        <v>975</v>
      </c>
      <c r="X2524">
        <v>9</v>
      </c>
      <c r="Y2524" t="s">
        <v>259</v>
      </c>
      <c r="AC2524" t="s">
        <v>177</v>
      </c>
      <c r="AD2524" t="s">
        <v>11160</v>
      </c>
      <c r="AE2524">
        <v>29480</v>
      </c>
      <c r="AF2524" t="s">
        <v>14121</v>
      </c>
      <c r="AJ2524" t="s">
        <v>8946</v>
      </c>
      <c r="AK2524" t="s">
        <v>6427</v>
      </c>
      <c r="AL2524">
        <v>0</v>
      </c>
      <c r="AM2524">
        <v>0</v>
      </c>
    </row>
    <row r="2525" spans="1:39" customFormat="1" ht="12.75">
      <c r="A2525">
        <v>4463669</v>
      </c>
      <c r="B2525" t="s">
        <v>1609</v>
      </c>
      <c r="C2525" t="s">
        <v>1046</v>
      </c>
      <c r="D2525">
        <v>4463669</v>
      </c>
      <c r="E2525" t="s">
        <v>169</v>
      </c>
      <c r="H2525" s="507">
        <v>41521</v>
      </c>
      <c r="I2525" t="s">
        <v>251</v>
      </c>
      <c r="J2525">
        <v>-10</v>
      </c>
      <c r="K2525" t="s">
        <v>8</v>
      </c>
      <c r="M2525" t="s">
        <v>228</v>
      </c>
      <c r="N2525">
        <v>12440176</v>
      </c>
      <c r="O2525" t="s">
        <v>2252</v>
      </c>
      <c r="P2525" s="507">
        <v>44822</v>
      </c>
      <c r="Q2525" t="s">
        <v>187</v>
      </c>
      <c r="R2525" s="507">
        <v>44822</v>
      </c>
      <c r="T2525" t="s">
        <v>5765</v>
      </c>
      <c r="U2525">
        <v>500</v>
      </c>
      <c r="X2525">
        <v>5</v>
      </c>
      <c r="Y2525" t="s">
        <v>259</v>
      </c>
      <c r="AC2525" t="s">
        <v>177</v>
      </c>
      <c r="AD2525" t="s">
        <v>10339</v>
      </c>
      <c r="AE2525">
        <v>44240</v>
      </c>
      <c r="AF2525" t="s">
        <v>14122</v>
      </c>
      <c r="AJ2525">
        <v>650955093</v>
      </c>
      <c r="AK2525" t="s">
        <v>9528</v>
      </c>
      <c r="AL2525">
        <v>0</v>
      </c>
      <c r="AM2525">
        <v>0</v>
      </c>
    </row>
    <row r="2526" spans="1:39" customFormat="1" ht="12.75">
      <c r="A2526">
        <v>2922705</v>
      </c>
      <c r="B2526" t="s">
        <v>1609</v>
      </c>
      <c r="C2526" t="s">
        <v>508</v>
      </c>
      <c r="D2526">
        <v>2922705</v>
      </c>
      <c r="E2526" t="s">
        <v>166</v>
      </c>
      <c r="F2526" t="s">
        <v>166</v>
      </c>
      <c r="H2526" s="507">
        <v>33620</v>
      </c>
      <c r="I2526" t="s">
        <v>167</v>
      </c>
      <c r="J2526">
        <v>-40</v>
      </c>
      <c r="K2526" t="s">
        <v>168</v>
      </c>
      <c r="M2526" t="s">
        <v>228</v>
      </c>
      <c r="N2526">
        <v>12440004</v>
      </c>
      <c r="O2526" t="s">
        <v>3432</v>
      </c>
      <c r="P2526" s="507">
        <v>44809</v>
      </c>
      <c r="Q2526" t="s">
        <v>187</v>
      </c>
      <c r="R2526" s="507">
        <v>37432</v>
      </c>
      <c r="S2526" s="507">
        <v>44085</v>
      </c>
      <c r="T2526" t="s">
        <v>7255</v>
      </c>
      <c r="U2526">
        <v>1811</v>
      </c>
      <c r="X2526">
        <v>18</v>
      </c>
      <c r="Y2526" t="s">
        <v>259</v>
      </c>
      <c r="AB2526" s="507">
        <v>43647</v>
      </c>
      <c r="AC2526" t="s">
        <v>177</v>
      </c>
      <c r="AD2526" t="s">
        <v>9941</v>
      </c>
      <c r="AE2526">
        <v>44100</v>
      </c>
      <c r="AF2526" t="s">
        <v>14123</v>
      </c>
      <c r="AJ2526">
        <v>679375386</v>
      </c>
      <c r="AK2526" t="s">
        <v>5022</v>
      </c>
      <c r="AL2526">
        <v>0</v>
      </c>
      <c r="AM2526">
        <v>0</v>
      </c>
    </row>
    <row r="2527" spans="1:39" customFormat="1" ht="12.75">
      <c r="A2527">
        <v>2941054</v>
      </c>
      <c r="B2527" t="s">
        <v>1609</v>
      </c>
      <c r="C2527" t="s">
        <v>727</v>
      </c>
      <c r="D2527">
        <v>2941054</v>
      </c>
      <c r="E2527" t="s">
        <v>166</v>
      </c>
      <c r="F2527" t="s">
        <v>166</v>
      </c>
      <c r="H2527" s="507">
        <v>41402</v>
      </c>
      <c r="I2527" t="s">
        <v>251</v>
      </c>
      <c r="J2527">
        <v>-10</v>
      </c>
      <c r="K2527" t="s">
        <v>168</v>
      </c>
      <c r="M2527" t="s">
        <v>3025</v>
      </c>
      <c r="N2527">
        <v>3290255</v>
      </c>
      <c r="O2527" t="s">
        <v>3077</v>
      </c>
      <c r="P2527" s="507">
        <v>44818</v>
      </c>
      <c r="Q2527" t="s">
        <v>187</v>
      </c>
      <c r="R2527" s="507">
        <v>43869</v>
      </c>
      <c r="T2527" t="s">
        <v>5765</v>
      </c>
      <c r="U2527">
        <v>527</v>
      </c>
      <c r="X2527">
        <v>5</v>
      </c>
      <c r="Y2527" t="s">
        <v>259</v>
      </c>
      <c r="AC2527" t="s">
        <v>177</v>
      </c>
      <c r="AD2527" t="s">
        <v>14124</v>
      </c>
      <c r="AE2527">
        <v>29100</v>
      </c>
      <c r="AF2527" t="s">
        <v>14125</v>
      </c>
      <c r="AJ2527">
        <v>681893070</v>
      </c>
      <c r="AK2527" t="s">
        <v>14126</v>
      </c>
      <c r="AL2527">
        <v>0</v>
      </c>
      <c r="AM2527">
        <v>0</v>
      </c>
    </row>
    <row r="2528" spans="1:39" customFormat="1" ht="12.75">
      <c r="A2528">
        <v>4453646</v>
      </c>
      <c r="B2528" t="s">
        <v>1609</v>
      </c>
      <c r="C2528" t="s">
        <v>899</v>
      </c>
      <c r="D2528">
        <v>4453646</v>
      </c>
      <c r="E2528" t="s">
        <v>166</v>
      </c>
      <c r="F2528" t="s">
        <v>166</v>
      </c>
      <c r="H2528" s="507">
        <v>40003</v>
      </c>
      <c r="I2528" t="s">
        <v>340</v>
      </c>
      <c r="J2528">
        <v>-14</v>
      </c>
      <c r="K2528" t="s">
        <v>168</v>
      </c>
      <c r="M2528" t="s">
        <v>208</v>
      </c>
      <c r="N2528">
        <v>12850024</v>
      </c>
      <c r="O2528" t="s">
        <v>2184</v>
      </c>
      <c r="P2528" s="507">
        <v>44804</v>
      </c>
      <c r="Q2528" t="s">
        <v>187</v>
      </c>
      <c r="R2528" s="507">
        <v>42314</v>
      </c>
      <c r="T2528" t="s">
        <v>5765</v>
      </c>
      <c r="U2528">
        <v>1563</v>
      </c>
      <c r="X2528">
        <v>15</v>
      </c>
      <c r="Y2528" t="s">
        <v>259</v>
      </c>
      <c r="AB2528" s="507">
        <v>44743</v>
      </c>
      <c r="AC2528" t="s">
        <v>177</v>
      </c>
      <c r="AD2528" t="s">
        <v>10818</v>
      </c>
      <c r="AE2528">
        <v>44470</v>
      </c>
      <c r="AF2528" t="s">
        <v>14127</v>
      </c>
      <c r="AJ2528">
        <v>664934532</v>
      </c>
      <c r="AK2528" t="s">
        <v>5023</v>
      </c>
      <c r="AL2528">
        <v>0</v>
      </c>
      <c r="AM2528">
        <v>0</v>
      </c>
    </row>
    <row r="2529" spans="1:39" customFormat="1" ht="12.75">
      <c r="A2529">
        <v>4916071</v>
      </c>
      <c r="B2529" t="s">
        <v>2581</v>
      </c>
      <c r="C2529" t="s">
        <v>422</v>
      </c>
      <c r="D2529">
        <v>4916071</v>
      </c>
      <c r="E2529" t="s">
        <v>166</v>
      </c>
      <c r="F2529" t="s">
        <v>166</v>
      </c>
      <c r="H2529" s="507">
        <v>30842</v>
      </c>
      <c r="I2529" t="s">
        <v>167</v>
      </c>
      <c r="J2529">
        <v>-40</v>
      </c>
      <c r="K2529" t="s">
        <v>168</v>
      </c>
      <c r="M2529" t="s">
        <v>236</v>
      </c>
      <c r="N2529">
        <v>12490038</v>
      </c>
      <c r="O2529" t="s">
        <v>2170</v>
      </c>
      <c r="P2529" s="507">
        <v>44750</v>
      </c>
      <c r="Q2529" t="s">
        <v>187</v>
      </c>
      <c r="R2529" s="507">
        <v>37432</v>
      </c>
      <c r="S2529" s="507">
        <v>44711</v>
      </c>
      <c r="T2529" t="s">
        <v>181</v>
      </c>
      <c r="U2529">
        <v>1658</v>
      </c>
      <c r="X2529">
        <v>16</v>
      </c>
      <c r="Y2529" t="s">
        <v>259</v>
      </c>
      <c r="AC2529" t="s">
        <v>177</v>
      </c>
      <c r="AD2529" t="s">
        <v>6233</v>
      </c>
      <c r="AE2529">
        <v>49100</v>
      </c>
      <c r="AF2529" t="s">
        <v>14128</v>
      </c>
      <c r="AJ2529">
        <v>681232490</v>
      </c>
      <c r="AK2529" t="s">
        <v>5024</v>
      </c>
      <c r="AL2529">
        <v>0</v>
      </c>
      <c r="AM2529">
        <v>0</v>
      </c>
    </row>
    <row r="2530" spans="1:39" customFormat="1" ht="12.75">
      <c r="A2530">
        <v>5623485</v>
      </c>
      <c r="B2530" t="s">
        <v>1610</v>
      </c>
      <c r="C2530" t="s">
        <v>904</v>
      </c>
      <c r="D2530">
        <v>5623485</v>
      </c>
      <c r="E2530" t="s">
        <v>166</v>
      </c>
      <c r="F2530" t="s">
        <v>166</v>
      </c>
      <c r="H2530" s="507">
        <v>41942</v>
      </c>
      <c r="I2530" t="s">
        <v>169</v>
      </c>
      <c r="J2530">
        <v>-9</v>
      </c>
      <c r="K2530" t="s">
        <v>168</v>
      </c>
      <c r="M2530" t="s">
        <v>217</v>
      </c>
      <c r="N2530">
        <v>3560059</v>
      </c>
      <c r="O2530" t="s">
        <v>3037</v>
      </c>
      <c r="P2530" s="507">
        <v>44813</v>
      </c>
      <c r="Q2530" t="s">
        <v>187</v>
      </c>
      <c r="R2530" s="507">
        <v>44455</v>
      </c>
      <c r="T2530" t="s">
        <v>5765</v>
      </c>
      <c r="U2530">
        <v>550</v>
      </c>
      <c r="X2530">
        <v>5</v>
      </c>
      <c r="Y2530" t="s">
        <v>259</v>
      </c>
      <c r="AB2530" s="507">
        <v>44743</v>
      </c>
      <c r="AC2530" t="s">
        <v>177</v>
      </c>
      <c r="AD2530" t="s">
        <v>14129</v>
      </c>
      <c r="AE2530">
        <v>56100</v>
      </c>
      <c r="AF2530" t="s">
        <v>14130</v>
      </c>
      <c r="AI2530">
        <v>650601736</v>
      </c>
      <c r="AJ2530">
        <v>676981371</v>
      </c>
      <c r="AK2530" t="s">
        <v>14131</v>
      </c>
      <c r="AL2530">
        <v>0</v>
      </c>
      <c r="AM2530">
        <v>0</v>
      </c>
    </row>
    <row r="2531" spans="1:39" customFormat="1" ht="12.75">
      <c r="A2531">
        <v>5620533</v>
      </c>
      <c r="B2531" t="s">
        <v>3161</v>
      </c>
      <c r="C2531" t="s">
        <v>3162</v>
      </c>
      <c r="D2531">
        <v>5620533</v>
      </c>
      <c r="E2531" t="s">
        <v>166</v>
      </c>
      <c r="F2531" t="s">
        <v>166</v>
      </c>
      <c r="H2531" s="507">
        <v>38619</v>
      </c>
      <c r="I2531" t="s">
        <v>186</v>
      </c>
      <c r="J2531">
        <v>-18</v>
      </c>
      <c r="K2531" t="s">
        <v>8</v>
      </c>
      <c r="M2531" t="s">
        <v>217</v>
      </c>
      <c r="N2531">
        <v>3560037</v>
      </c>
      <c r="O2531" t="s">
        <v>3051</v>
      </c>
      <c r="P2531" s="507">
        <v>44818</v>
      </c>
      <c r="Q2531" t="s">
        <v>187</v>
      </c>
      <c r="R2531" s="507">
        <v>42291</v>
      </c>
      <c r="T2531" t="s">
        <v>5765</v>
      </c>
      <c r="U2531">
        <v>774</v>
      </c>
      <c r="X2531">
        <v>7</v>
      </c>
      <c r="Y2531" t="s">
        <v>259</v>
      </c>
      <c r="AC2531" t="s">
        <v>177</v>
      </c>
      <c r="AD2531" t="s">
        <v>13230</v>
      </c>
      <c r="AE2531">
        <v>56600</v>
      </c>
      <c r="AF2531" t="s">
        <v>14132</v>
      </c>
      <c r="AJ2531">
        <v>681293240</v>
      </c>
      <c r="AK2531" t="s">
        <v>5353</v>
      </c>
      <c r="AL2531">
        <v>0</v>
      </c>
      <c r="AM2531">
        <v>0</v>
      </c>
    </row>
    <row r="2532" spans="1:39" customFormat="1" ht="12.75">
      <c r="A2532">
        <v>3535994</v>
      </c>
      <c r="B2532" t="s">
        <v>3163</v>
      </c>
      <c r="C2532" t="s">
        <v>3061</v>
      </c>
      <c r="D2532">
        <v>3535994</v>
      </c>
      <c r="E2532" t="s">
        <v>166</v>
      </c>
      <c r="F2532" t="s">
        <v>166</v>
      </c>
      <c r="H2532" s="507">
        <v>39953</v>
      </c>
      <c r="I2532" t="s">
        <v>340</v>
      </c>
      <c r="J2532">
        <v>-14</v>
      </c>
      <c r="K2532" t="s">
        <v>8</v>
      </c>
      <c r="M2532" t="s">
        <v>178</v>
      </c>
      <c r="N2532">
        <v>3350022</v>
      </c>
      <c r="O2532" t="s">
        <v>225</v>
      </c>
      <c r="P2532" s="507">
        <v>44771</v>
      </c>
      <c r="Q2532" t="s">
        <v>187</v>
      </c>
      <c r="R2532" s="507">
        <v>42614</v>
      </c>
      <c r="T2532" t="s">
        <v>5765</v>
      </c>
      <c r="U2532">
        <v>993</v>
      </c>
      <c r="X2532">
        <v>9</v>
      </c>
      <c r="Y2532" t="s">
        <v>259</v>
      </c>
      <c r="AC2532" t="s">
        <v>177</v>
      </c>
      <c r="AD2532" t="s">
        <v>9678</v>
      </c>
      <c r="AE2532">
        <v>35770</v>
      </c>
      <c r="AF2532" t="s">
        <v>14133</v>
      </c>
      <c r="AJ2532">
        <v>766399199</v>
      </c>
      <c r="AK2532" t="s">
        <v>5354</v>
      </c>
      <c r="AL2532">
        <v>0</v>
      </c>
      <c r="AM2532">
        <v>0</v>
      </c>
    </row>
    <row r="2533" spans="1:39" customFormat="1" ht="12.75">
      <c r="A2533">
        <v>3535071</v>
      </c>
      <c r="B2533" t="s">
        <v>3163</v>
      </c>
      <c r="C2533" t="s">
        <v>188</v>
      </c>
      <c r="D2533">
        <v>3535071</v>
      </c>
      <c r="E2533" t="s">
        <v>166</v>
      </c>
      <c r="F2533" t="s">
        <v>166</v>
      </c>
      <c r="H2533" s="507">
        <v>39477</v>
      </c>
      <c r="I2533" t="s">
        <v>200</v>
      </c>
      <c r="J2533">
        <v>-15</v>
      </c>
      <c r="K2533" t="s">
        <v>168</v>
      </c>
      <c r="M2533" t="s">
        <v>178</v>
      </c>
      <c r="N2533">
        <v>3350022</v>
      </c>
      <c r="O2533" t="s">
        <v>225</v>
      </c>
      <c r="P2533" s="507">
        <v>44771</v>
      </c>
      <c r="Q2533" t="s">
        <v>187</v>
      </c>
      <c r="R2533" s="507">
        <v>42252</v>
      </c>
      <c r="T2533" t="s">
        <v>5765</v>
      </c>
      <c r="U2533">
        <v>1190</v>
      </c>
      <c r="X2533">
        <v>11</v>
      </c>
      <c r="Y2533" t="s">
        <v>259</v>
      </c>
      <c r="AC2533" t="s">
        <v>177</v>
      </c>
      <c r="AD2533" t="s">
        <v>9678</v>
      </c>
      <c r="AE2533">
        <v>35770</v>
      </c>
      <c r="AF2533" t="s">
        <v>14133</v>
      </c>
      <c r="AJ2533">
        <v>767711321</v>
      </c>
      <c r="AK2533" t="s">
        <v>5354</v>
      </c>
      <c r="AL2533">
        <v>0</v>
      </c>
      <c r="AM2533">
        <v>0</v>
      </c>
    </row>
    <row r="2534" spans="1:39" customFormat="1" ht="12.75">
      <c r="A2534">
        <v>2927163</v>
      </c>
      <c r="B2534" t="s">
        <v>3164</v>
      </c>
      <c r="C2534" t="s">
        <v>408</v>
      </c>
      <c r="D2534">
        <v>2927163</v>
      </c>
      <c r="E2534" t="s">
        <v>166</v>
      </c>
      <c r="F2534" t="s">
        <v>166</v>
      </c>
      <c r="H2534" s="507">
        <v>35751</v>
      </c>
      <c r="I2534" t="s">
        <v>167</v>
      </c>
      <c r="J2534">
        <v>-40</v>
      </c>
      <c r="K2534" t="s">
        <v>168</v>
      </c>
      <c r="M2534" t="s">
        <v>2773</v>
      </c>
      <c r="N2534">
        <v>4180174</v>
      </c>
      <c r="O2534" t="s">
        <v>2791</v>
      </c>
      <c r="P2534" s="507">
        <v>44826</v>
      </c>
      <c r="Q2534" t="s">
        <v>187</v>
      </c>
      <c r="R2534" s="507">
        <v>38848</v>
      </c>
      <c r="S2534" s="507">
        <v>44461</v>
      </c>
      <c r="T2534" t="s">
        <v>7255</v>
      </c>
      <c r="U2534">
        <v>2052</v>
      </c>
      <c r="V2534" t="s">
        <v>172</v>
      </c>
      <c r="W2534">
        <v>957</v>
      </c>
      <c r="X2534" t="s">
        <v>173</v>
      </c>
      <c r="Y2534" t="s">
        <v>259</v>
      </c>
      <c r="AB2534" s="507">
        <v>44743</v>
      </c>
      <c r="AC2534" t="s">
        <v>177</v>
      </c>
      <c r="AD2534" t="s">
        <v>9992</v>
      </c>
      <c r="AE2534">
        <v>18000</v>
      </c>
      <c r="AF2534" t="s">
        <v>14134</v>
      </c>
      <c r="AI2534">
        <v>298564711</v>
      </c>
      <c r="AJ2534">
        <v>601290940</v>
      </c>
      <c r="AK2534" t="s">
        <v>5355</v>
      </c>
      <c r="AL2534">
        <v>0</v>
      </c>
      <c r="AM2534">
        <v>0</v>
      </c>
    </row>
    <row r="2535" spans="1:39" customFormat="1" ht="12.75">
      <c r="A2535">
        <v>568274</v>
      </c>
      <c r="B2535" t="s">
        <v>3165</v>
      </c>
      <c r="C2535" t="s">
        <v>508</v>
      </c>
      <c r="D2535">
        <v>568274</v>
      </c>
      <c r="E2535" t="s">
        <v>166</v>
      </c>
      <c r="F2535" t="s">
        <v>166</v>
      </c>
      <c r="H2535" s="507">
        <v>32394</v>
      </c>
      <c r="I2535" t="s">
        <v>167</v>
      </c>
      <c r="J2535">
        <v>-40</v>
      </c>
      <c r="K2535" t="s">
        <v>168</v>
      </c>
      <c r="M2535" t="s">
        <v>2764</v>
      </c>
      <c r="N2535">
        <v>4450410</v>
      </c>
      <c r="O2535" t="s">
        <v>3462</v>
      </c>
      <c r="P2535" s="507">
        <v>44747</v>
      </c>
      <c r="Q2535" t="s">
        <v>187</v>
      </c>
      <c r="R2535" s="507">
        <v>37432</v>
      </c>
      <c r="S2535" s="507">
        <v>44036</v>
      </c>
      <c r="T2535" t="s">
        <v>7255</v>
      </c>
      <c r="U2535">
        <v>1797</v>
      </c>
      <c r="X2535">
        <v>17</v>
      </c>
      <c r="Y2535" t="s">
        <v>259</v>
      </c>
      <c r="AB2535" s="507">
        <v>43282</v>
      </c>
      <c r="AC2535" t="s">
        <v>177</v>
      </c>
      <c r="AD2535" t="s">
        <v>11650</v>
      </c>
      <c r="AE2535">
        <v>45560</v>
      </c>
      <c r="AF2535" t="s">
        <v>14135</v>
      </c>
      <c r="AJ2535">
        <v>672508454</v>
      </c>
      <c r="AK2535" t="s">
        <v>5615</v>
      </c>
      <c r="AL2535">
        <v>0</v>
      </c>
      <c r="AM2535">
        <v>0</v>
      </c>
    </row>
    <row r="2536" spans="1:39" customFormat="1" ht="12.75">
      <c r="A2536">
        <v>5328930</v>
      </c>
      <c r="B2536" t="s">
        <v>14136</v>
      </c>
      <c r="C2536" t="s">
        <v>14137</v>
      </c>
      <c r="D2536">
        <v>5328930</v>
      </c>
      <c r="E2536" t="s">
        <v>166</v>
      </c>
      <c r="H2536" s="507">
        <v>41109</v>
      </c>
      <c r="I2536" t="s">
        <v>245</v>
      </c>
      <c r="J2536">
        <v>-11</v>
      </c>
      <c r="K2536" t="s">
        <v>8</v>
      </c>
      <c r="M2536" t="s">
        <v>2155</v>
      </c>
      <c r="N2536">
        <v>12530099</v>
      </c>
      <c r="O2536" t="s">
        <v>6268</v>
      </c>
      <c r="P2536" s="507">
        <v>44843</v>
      </c>
      <c r="Q2536" t="s">
        <v>187</v>
      </c>
      <c r="R2536" s="507">
        <v>44843</v>
      </c>
      <c r="T2536" t="s">
        <v>5765</v>
      </c>
      <c r="U2536">
        <v>500</v>
      </c>
      <c r="X2536">
        <v>5</v>
      </c>
      <c r="Y2536" t="s">
        <v>259</v>
      </c>
      <c r="AC2536" t="s">
        <v>177</v>
      </c>
      <c r="AD2536" t="s">
        <v>14138</v>
      </c>
      <c r="AE2536">
        <v>53400</v>
      </c>
      <c r="AF2536" t="s">
        <v>14139</v>
      </c>
      <c r="AJ2536">
        <v>617570957</v>
      </c>
      <c r="AK2536" t="s">
        <v>14140</v>
      </c>
      <c r="AL2536">
        <v>0</v>
      </c>
      <c r="AM2536">
        <v>0</v>
      </c>
    </row>
    <row r="2537" spans="1:39" customFormat="1" ht="12.75">
      <c r="A2537">
        <v>368836</v>
      </c>
      <c r="B2537" t="s">
        <v>3934</v>
      </c>
      <c r="C2537" t="s">
        <v>7786</v>
      </c>
      <c r="D2537">
        <v>368836</v>
      </c>
      <c r="E2537" t="s">
        <v>166</v>
      </c>
      <c r="F2537" t="s">
        <v>166</v>
      </c>
      <c r="H2537" s="507">
        <v>41087</v>
      </c>
      <c r="I2537" t="s">
        <v>245</v>
      </c>
      <c r="J2537">
        <v>-11</v>
      </c>
      <c r="K2537" t="s">
        <v>8</v>
      </c>
      <c r="M2537" t="s">
        <v>2770</v>
      </c>
      <c r="N2537">
        <v>4360009</v>
      </c>
      <c r="O2537" t="s">
        <v>2855</v>
      </c>
      <c r="P2537" s="507">
        <v>44839</v>
      </c>
      <c r="Q2537" t="s">
        <v>187</v>
      </c>
      <c r="R2537" s="507">
        <v>43752</v>
      </c>
      <c r="T2537" t="s">
        <v>5765</v>
      </c>
      <c r="U2537">
        <v>500</v>
      </c>
      <c r="X2537">
        <v>5</v>
      </c>
      <c r="Y2537" t="s">
        <v>259</v>
      </c>
      <c r="AC2537" t="s">
        <v>177</v>
      </c>
      <c r="AD2537" t="s">
        <v>13979</v>
      </c>
      <c r="AE2537">
        <v>36100</v>
      </c>
      <c r="AF2537" t="s">
        <v>14141</v>
      </c>
      <c r="AJ2537">
        <v>644145040</v>
      </c>
      <c r="AK2537" t="s">
        <v>5616</v>
      </c>
      <c r="AL2537">
        <v>0</v>
      </c>
      <c r="AM2537">
        <v>0</v>
      </c>
    </row>
    <row r="2538" spans="1:39" customFormat="1" ht="12.75">
      <c r="A2538">
        <v>4462873</v>
      </c>
      <c r="B2538" t="s">
        <v>7174</v>
      </c>
      <c r="C2538" t="s">
        <v>1380</v>
      </c>
      <c r="D2538">
        <v>4462873</v>
      </c>
      <c r="E2538" t="s">
        <v>169</v>
      </c>
      <c r="F2538" t="s">
        <v>169</v>
      </c>
      <c r="H2538" s="507">
        <v>42395</v>
      </c>
      <c r="I2538" t="s">
        <v>169</v>
      </c>
      <c r="J2538">
        <v>-9</v>
      </c>
      <c r="K2538" t="s">
        <v>8</v>
      </c>
      <c r="M2538" t="s">
        <v>228</v>
      </c>
      <c r="N2538">
        <v>12440067</v>
      </c>
      <c r="O2538" t="s">
        <v>3872</v>
      </c>
      <c r="P2538" s="507">
        <v>44787</v>
      </c>
      <c r="Q2538" t="s">
        <v>187</v>
      </c>
      <c r="R2538" s="507">
        <v>44612</v>
      </c>
      <c r="T2538" t="s">
        <v>5765</v>
      </c>
      <c r="U2538">
        <v>500</v>
      </c>
      <c r="X2538">
        <v>5</v>
      </c>
      <c r="Y2538" t="s">
        <v>259</v>
      </c>
      <c r="AC2538" t="s">
        <v>177</v>
      </c>
      <c r="AD2538" t="s">
        <v>14142</v>
      </c>
      <c r="AE2538">
        <v>44260</v>
      </c>
      <c r="AF2538" t="s">
        <v>14143</v>
      </c>
      <c r="AJ2538">
        <v>645655371</v>
      </c>
      <c r="AK2538" t="s">
        <v>7175</v>
      </c>
      <c r="AL2538">
        <v>0</v>
      </c>
      <c r="AM2538">
        <v>0</v>
      </c>
    </row>
    <row r="2539" spans="1:39" customFormat="1" ht="12.75">
      <c r="A2539">
        <v>4461953</v>
      </c>
      <c r="B2539" t="s">
        <v>7174</v>
      </c>
      <c r="C2539" t="s">
        <v>482</v>
      </c>
      <c r="D2539">
        <v>4461953</v>
      </c>
      <c r="E2539" t="s">
        <v>169</v>
      </c>
      <c r="F2539" t="s">
        <v>169</v>
      </c>
      <c r="H2539" s="507">
        <v>41439</v>
      </c>
      <c r="I2539" t="s">
        <v>251</v>
      </c>
      <c r="J2539">
        <v>-10</v>
      </c>
      <c r="K2539" t="s">
        <v>8</v>
      </c>
      <c r="M2539" t="s">
        <v>228</v>
      </c>
      <c r="N2539">
        <v>12440067</v>
      </c>
      <c r="O2539" t="s">
        <v>3872</v>
      </c>
      <c r="P2539" s="507">
        <v>44787</v>
      </c>
      <c r="Q2539" t="s">
        <v>187</v>
      </c>
      <c r="R2539" s="507">
        <v>44465</v>
      </c>
      <c r="T2539" t="s">
        <v>5765</v>
      </c>
      <c r="U2539">
        <v>500</v>
      </c>
      <c r="X2539">
        <v>5</v>
      </c>
      <c r="Y2539" t="s">
        <v>259</v>
      </c>
      <c r="AC2539" t="s">
        <v>177</v>
      </c>
      <c r="AD2539" t="s">
        <v>14142</v>
      </c>
      <c r="AE2539">
        <v>44260</v>
      </c>
      <c r="AF2539" t="s">
        <v>14143</v>
      </c>
      <c r="AI2539">
        <v>980441780</v>
      </c>
      <c r="AJ2539">
        <v>645655371</v>
      </c>
      <c r="AK2539" t="s">
        <v>7175</v>
      </c>
      <c r="AL2539">
        <v>0</v>
      </c>
      <c r="AM2539">
        <v>0</v>
      </c>
    </row>
    <row r="2540" spans="1:39" customFormat="1" ht="12.75">
      <c r="A2540">
        <v>5313975</v>
      </c>
      <c r="B2540" t="s">
        <v>8286</v>
      </c>
      <c r="C2540" t="s">
        <v>3640</v>
      </c>
      <c r="D2540">
        <v>5313975</v>
      </c>
      <c r="E2540" t="s">
        <v>166</v>
      </c>
      <c r="F2540" t="s">
        <v>166</v>
      </c>
      <c r="H2540" s="507">
        <v>26524</v>
      </c>
      <c r="I2540" t="s">
        <v>367</v>
      </c>
      <c r="J2540">
        <v>-60</v>
      </c>
      <c r="K2540" t="s">
        <v>8</v>
      </c>
      <c r="M2540" t="s">
        <v>2152</v>
      </c>
      <c r="N2540">
        <v>12720104</v>
      </c>
      <c r="O2540" t="s">
        <v>2160</v>
      </c>
      <c r="P2540" s="507">
        <v>44755</v>
      </c>
      <c r="Q2540" t="s">
        <v>187</v>
      </c>
      <c r="R2540" s="507">
        <v>37432</v>
      </c>
      <c r="S2540" s="507">
        <v>44712</v>
      </c>
      <c r="T2540" t="s">
        <v>181</v>
      </c>
      <c r="U2540">
        <v>2234</v>
      </c>
      <c r="V2540" t="s">
        <v>172</v>
      </c>
      <c r="W2540">
        <v>51</v>
      </c>
      <c r="X2540" t="s">
        <v>173</v>
      </c>
      <c r="Y2540" t="s">
        <v>259</v>
      </c>
      <c r="AB2540" s="507">
        <v>44743</v>
      </c>
      <c r="AC2540" t="s">
        <v>177</v>
      </c>
      <c r="AD2540" t="s">
        <v>14144</v>
      </c>
      <c r="AE2540">
        <v>59390</v>
      </c>
      <c r="AF2540" t="s">
        <v>14145</v>
      </c>
      <c r="AJ2540">
        <v>661691435</v>
      </c>
      <c r="AK2540" t="s">
        <v>8287</v>
      </c>
      <c r="AL2540">
        <v>0</v>
      </c>
      <c r="AM2540">
        <v>0</v>
      </c>
    </row>
    <row r="2541" spans="1:39" customFormat="1" ht="12.75">
      <c r="A2541">
        <v>2213950</v>
      </c>
      <c r="B2541" t="s">
        <v>2582</v>
      </c>
      <c r="C2541" t="s">
        <v>508</v>
      </c>
      <c r="D2541">
        <v>2213950</v>
      </c>
      <c r="E2541" t="s">
        <v>166</v>
      </c>
      <c r="F2541" t="s">
        <v>166</v>
      </c>
      <c r="H2541" s="507">
        <v>33284</v>
      </c>
      <c r="I2541" t="s">
        <v>167</v>
      </c>
      <c r="J2541">
        <v>-40</v>
      </c>
      <c r="K2541" t="s">
        <v>168</v>
      </c>
      <c r="M2541" t="s">
        <v>215</v>
      </c>
      <c r="N2541">
        <v>3220033</v>
      </c>
      <c r="O2541" t="s">
        <v>216</v>
      </c>
      <c r="P2541" s="507">
        <v>44812</v>
      </c>
      <c r="Q2541" t="s">
        <v>187</v>
      </c>
      <c r="R2541" s="507">
        <v>38981</v>
      </c>
      <c r="S2541" s="507">
        <v>44064</v>
      </c>
      <c r="T2541" t="s">
        <v>7255</v>
      </c>
      <c r="U2541">
        <v>2035</v>
      </c>
      <c r="X2541">
        <v>20</v>
      </c>
      <c r="Y2541" t="s">
        <v>259</v>
      </c>
      <c r="AC2541" t="s">
        <v>177</v>
      </c>
      <c r="AD2541" t="s">
        <v>14146</v>
      </c>
      <c r="AE2541">
        <v>22170</v>
      </c>
      <c r="AF2541" t="s">
        <v>14147</v>
      </c>
      <c r="AJ2541">
        <v>613161938</v>
      </c>
      <c r="AK2541" t="s">
        <v>5356</v>
      </c>
      <c r="AL2541">
        <v>0</v>
      </c>
      <c r="AM2541">
        <v>0</v>
      </c>
    </row>
    <row r="2542" spans="1:39" customFormat="1" ht="12.75">
      <c r="A2542">
        <v>2216221</v>
      </c>
      <c r="B2542" t="s">
        <v>2582</v>
      </c>
      <c r="C2542" t="s">
        <v>256</v>
      </c>
      <c r="D2542">
        <v>2216221</v>
      </c>
      <c r="E2542" t="s">
        <v>166</v>
      </c>
      <c r="F2542" t="s">
        <v>166</v>
      </c>
      <c r="H2542" s="507">
        <v>36902</v>
      </c>
      <c r="I2542" t="s">
        <v>167</v>
      </c>
      <c r="J2542">
        <v>-40</v>
      </c>
      <c r="K2542" t="s">
        <v>168</v>
      </c>
      <c r="M2542" t="s">
        <v>215</v>
      </c>
      <c r="N2542">
        <v>3220033</v>
      </c>
      <c r="O2542" t="s">
        <v>216</v>
      </c>
      <c r="P2542" s="507">
        <v>44812</v>
      </c>
      <c r="Q2542" t="s">
        <v>187</v>
      </c>
      <c r="R2542" s="507">
        <v>40436</v>
      </c>
      <c r="S2542" s="507">
        <v>44088</v>
      </c>
      <c r="T2542" t="s">
        <v>7255</v>
      </c>
      <c r="U2542">
        <v>1786</v>
      </c>
      <c r="X2542">
        <v>17</v>
      </c>
      <c r="Y2542" t="s">
        <v>259</v>
      </c>
      <c r="AC2542" t="s">
        <v>177</v>
      </c>
      <c r="AD2542" t="s">
        <v>14148</v>
      </c>
      <c r="AE2542">
        <v>22000</v>
      </c>
      <c r="AF2542" t="s">
        <v>14149</v>
      </c>
      <c r="AJ2542">
        <v>787473175</v>
      </c>
      <c r="AK2542" t="s">
        <v>5357</v>
      </c>
      <c r="AL2542">
        <v>0</v>
      </c>
      <c r="AM2542">
        <v>0</v>
      </c>
    </row>
    <row r="2543" spans="1:39" customFormat="1" ht="12.75">
      <c r="A2543">
        <v>229308</v>
      </c>
      <c r="B2543" t="s">
        <v>1611</v>
      </c>
      <c r="C2543" t="s">
        <v>14150</v>
      </c>
      <c r="D2543">
        <v>229308</v>
      </c>
      <c r="E2543" t="s">
        <v>166</v>
      </c>
      <c r="H2543" s="507">
        <v>33375</v>
      </c>
      <c r="I2543" t="s">
        <v>167</v>
      </c>
      <c r="J2543">
        <v>-40</v>
      </c>
      <c r="K2543" t="s">
        <v>8</v>
      </c>
      <c r="M2543" t="s">
        <v>2155</v>
      </c>
      <c r="N2543">
        <v>12530114</v>
      </c>
      <c r="O2543" t="s">
        <v>2192</v>
      </c>
      <c r="P2543" s="507">
        <v>44838</v>
      </c>
      <c r="Q2543" t="s">
        <v>187</v>
      </c>
      <c r="R2543" s="507">
        <v>37432</v>
      </c>
      <c r="S2543" s="507">
        <v>44834</v>
      </c>
      <c r="T2543" t="s">
        <v>181</v>
      </c>
      <c r="U2543">
        <v>904</v>
      </c>
      <c r="X2543">
        <v>9</v>
      </c>
      <c r="Y2543" t="s">
        <v>259</v>
      </c>
      <c r="AC2543" t="s">
        <v>177</v>
      </c>
      <c r="AD2543" t="s">
        <v>6239</v>
      </c>
      <c r="AE2543">
        <v>53000</v>
      </c>
      <c r="AF2543" t="s">
        <v>14151</v>
      </c>
      <c r="AJ2543" t="s">
        <v>14152</v>
      </c>
      <c r="AK2543" t="s">
        <v>14153</v>
      </c>
      <c r="AL2543">
        <v>0</v>
      </c>
      <c r="AM2543">
        <v>0</v>
      </c>
    </row>
    <row r="2544" spans="1:39" customFormat="1" ht="12.75">
      <c r="A2544">
        <v>9540851</v>
      </c>
      <c r="B2544" t="s">
        <v>7787</v>
      </c>
      <c r="C2544" t="s">
        <v>8947</v>
      </c>
      <c r="D2544">
        <v>9540851</v>
      </c>
      <c r="E2544" t="s">
        <v>169</v>
      </c>
      <c r="H2544" s="507">
        <v>41832</v>
      </c>
      <c r="I2544" t="s">
        <v>169</v>
      </c>
      <c r="J2544">
        <v>-9</v>
      </c>
      <c r="K2544" t="s">
        <v>8</v>
      </c>
      <c r="M2544" t="s">
        <v>232</v>
      </c>
      <c r="N2544">
        <v>8950479</v>
      </c>
      <c r="O2544" t="s">
        <v>516</v>
      </c>
      <c r="P2544" s="507">
        <v>44814</v>
      </c>
      <c r="Q2544" t="s">
        <v>187</v>
      </c>
      <c r="R2544" s="507">
        <v>44814</v>
      </c>
      <c r="T2544" t="s">
        <v>5765</v>
      </c>
      <c r="U2544">
        <v>500</v>
      </c>
      <c r="X2544">
        <v>5</v>
      </c>
      <c r="Y2544" t="s">
        <v>259</v>
      </c>
      <c r="AC2544" t="s">
        <v>177</v>
      </c>
      <c r="AD2544" t="s">
        <v>9714</v>
      </c>
      <c r="AE2544">
        <v>95220</v>
      </c>
      <c r="AF2544" t="s">
        <v>14154</v>
      </c>
      <c r="AJ2544">
        <v>610127848</v>
      </c>
      <c r="AK2544" t="s">
        <v>3973</v>
      </c>
      <c r="AL2544">
        <v>0</v>
      </c>
      <c r="AM2544">
        <v>0</v>
      </c>
    </row>
    <row r="2545" spans="1:39" customFormat="1" ht="12.75">
      <c r="A2545">
        <v>4421868</v>
      </c>
      <c r="B2545" t="s">
        <v>2583</v>
      </c>
      <c r="C2545" t="s">
        <v>387</v>
      </c>
      <c r="D2545">
        <v>4421868</v>
      </c>
      <c r="E2545" t="s">
        <v>166</v>
      </c>
      <c r="F2545" t="s">
        <v>166</v>
      </c>
      <c r="H2545" s="507">
        <v>32862</v>
      </c>
      <c r="I2545" t="s">
        <v>167</v>
      </c>
      <c r="J2545">
        <v>-40</v>
      </c>
      <c r="K2545" t="s">
        <v>168</v>
      </c>
      <c r="M2545" t="s">
        <v>228</v>
      </c>
      <c r="N2545">
        <v>12440021</v>
      </c>
      <c r="O2545" t="s">
        <v>229</v>
      </c>
      <c r="P2545" s="507">
        <v>44804</v>
      </c>
      <c r="Q2545" t="s">
        <v>187</v>
      </c>
      <c r="R2545" s="507">
        <v>37432</v>
      </c>
      <c r="S2545" s="507">
        <v>44781</v>
      </c>
      <c r="T2545" t="s">
        <v>181</v>
      </c>
      <c r="U2545">
        <v>2411</v>
      </c>
      <c r="V2545" t="s">
        <v>172</v>
      </c>
      <c r="W2545">
        <v>314</v>
      </c>
      <c r="X2545" t="s">
        <v>173</v>
      </c>
      <c r="Y2545" t="s">
        <v>259</v>
      </c>
      <c r="AC2545" t="s">
        <v>177</v>
      </c>
      <c r="AD2545" t="s">
        <v>11991</v>
      </c>
      <c r="AE2545">
        <v>44860</v>
      </c>
      <c r="AF2545" t="s">
        <v>14155</v>
      </c>
      <c r="AJ2545">
        <v>672176059</v>
      </c>
      <c r="AK2545" t="s">
        <v>5025</v>
      </c>
      <c r="AL2545">
        <v>0</v>
      </c>
      <c r="AM2545">
        <v>0</v>
      </c>
    </row>
    <row r="2546" spans="1:39" customFormat="1" ht="12.75">
      <c r="A2546">
        <v>3544736</v>
      </c>
      <c r="B2546" t="s">
        <v>8948</v>
      </c>
      <c r="C2546" t="s">
        <v>531</v>
      </c>
      <c r="D2546">
        <v>3544736</v>
      </c>
      <c r="E2546" t="s">
        <v>169</v>
      </c>
      <c r="H2546" s="507">
        <v>41995</v>
      </c>
      <c r="I2546" t="s">
        <v>169</v>
      </c>
      <c r="J2546">
        <v>-9</v>
      </c>
      <c r="K2546" t="s">
        <v>8</v>
      </c>
      <c r="M2546" t="s">
        <v>178</v>
      </c>
      <c r="N2546">
        <v>3350009</v>
      </c>
      <c r="O2546" t="s">
        <v>3042</v>
      </c>
      <c r="P2546" s="507">
        <v>44819</v>
      </c>
      <c r="Q2546" t="s">
        <v>187</v>
      </c>
      <c r="R2546" s="507">
        <v>44819</v>
      </c>
      <c r="S2546" s="507">
        <v>44809</v>
      </c>
      <c r="T2546" t="s">
        <v>181</v>
      </c>
      <c r="U2546">
        <v>500</v>
      </c>
      <c r="X2546">
        <v>5</v>
      </c>
      <c r="Y2546" t="s">
        <v>259</v>
      </c>
      <c r="AC2546" t="s">
        <v>177</v>
      </c>
      <c r="AD2546" t="s">
        <v>13982</v>
      </c>
      <c r="AE2546">
        <v>35400</v>
      </c>
      <c r="AF2546" t="s">
        <v>14156</v>
      </c>
      <c r="AJ2546" t="s">
        <v>8949</v>
      </c>
      <c r="AK2546" t="s">
        <v>8950</v>
      </c>
      <c r="AL2546">
        <v>0</v>
      </c>
      <c r="AM2546">
        <v>0</v>
      </c>
    </row>
    <row r="2547" spans="1:39" customFormat="1" ht="12.75">
      <c r="A2547">
        <v>2921901</v>
      </c>
      <c r="B2547" t="s">
        <v>3166</v>
      </c>
      <c r="C2547" t="s">
        <v>189</v>
      </c>
      <c r="D2547">
        <v>2921901</v>
      </c>
      <c r="E2547" t="s">
        <v>166</v>
      </c>
      <c r="F2547" t="s">
        <v>166</v>
      </c>
      <c r="H2547" s="507">
        <v>34349</v>
      </c>
      <c r="I2547" t="s">
        <v>167</v>
      </c>
      <c r="J2547">
        <v>-40</v>
      </c>
      <c r="K2547" t="s">
        <v>168</v>
      </c>
      <c r="M2547" t="s">
        <v>3025</v>
      </c>
      <c r="N2547">
        <v>3290229</v>
      </c>
      <c r="O2547" t="s">
        <v>3039</v>
      </c>
      <c r="P2547" s="507">
        <v>44818</v>
      </c>
      <c r="Q2547" t="s">
        <v>187</v>
      </c>
      <c r="R2547" s="507">
        <v>37432</v>
      </c>
      <c r="S2547" s="507">
        <v>44784</v>
      </c>
      <c r="T2547" t="s">
        <v>181</v>
      </c>
      <c r="U2547">
        <v>2535</v>
      </c>
      <c r="V2547" t="s">
        <v>172</v>
      </c>
      <c r="W2547">
        <v>213</v>
      </c>
      <c r="X2547" t="s">
        <v>173</v>
      </c>
      <c r="Y2547" t="s">
        <v>259</v>
      </c>
      <c r="AC2547" t="s">
        <v>177</v>
      </c>
      <c r="AD2547" t="s">
        <v>12936</v>
      </c>
      <c r="AE2547">
        <v>29800</v>
      </c>
      <c r="AF2547" t="s">
        <v>14157</v>
      </c>
      <c r="AI2547">
        <v>298202766</v>
      </c>
      <c r="AK2547" t="s">
        <v>14158</v>
      </c>
      <c r="AL2547">
        <v>0</v>
      </c>
      <c r="AM2547">
        <v>0</v>
      </c>
    </row>
    <row r="2548" spans="1:39" customFormat="1" ht="12.75">
      <c r="A2548">
        <v>2925118</v>
      </c>
      <c r="B2548" t="s">
        <v>3813</v>
      </c>
      <c r="C2548" t="s">
        <v>1699</v>
      </c>
      <c r="D2548">
        <v>2925118</v>
      </c>
      <c r="E2548" t="s">
        <v>166</v>
      </c>
      <c r="F2548" t="s">
        <v>166</v>
      </c>
      <c r="H2548" s="507">
        <v>35767</v>
      </c>
      <c r="I2548" t="s">
        <v>167</v>
      </c>
      <c r="J2548">
        <v>-40</v>
      </c>
      <c r="K2548" t="s">
        <v>8</v>
      </c>
      <c r="M2548" t="s">
        <v>238</v>
      </c>
      <c r="N2548">
        <v>8780078</v>
      </c>
      <c r="O2548" t="s">
        <v>265</v>
      </c>
      <c r="P2548" s="507">
        <v>44787</v>
      </c>
      <c r="Q2548" t="s">
        <v>187</v>
      </c>
      <c r="R2548" s="507">
        <v>38023</v>
      </c>
      <c r="S2548" s="507">
        <v>44781</v>
      </c>
      <c r="T2548" t="s">
        <v>181</v>
      </c>
      <c r="U2548">
        <v>1362</v>
      </c>
      <c r="X2548">
        <v>13</v>
      </c>
      <c r="Y2548" t="s">
        <v>259</v>
      </c>
      <c r="AC2548" t="s">
        <v>177</v>
      </c>
      <c r="AD2548" t="s">
        <v>14159</v>
      </c>
      <c r="AE2548">
        <v>29690</v>
      </c>
      <c r="AF2548" t="s">
        <v>14160</v>
      </c>
      <c r="AI2548">
        <v>298999355</v>
      </c>
      <c r="AK2548" t="s">
        <v>4392</v>
      </c>
      <c r="AL2548">
        <v>0</v>
      </c>
      <c r="AM2548">
        <v>0</v>
      </c>
    </row>
    <row r="2549" spans="1:39" customFormat="1" ht="12.75">
      <c r="A2549">
        <v>9461505</v>
      </c>
      <c r="B2549" t="s">
        <v>6022</v>
      </c>
      <c r="C2549" t="s">
        <v>1066</v>
      </c>
      <c r="D2549">
        <v>9461505</v>
      </c>
      <c r="E2549" t="s">
        <v>166</v>
      </c>
      <c r="F2549" t="s">
        <v>166</v>
      </c>
      <c r="H2549" s="507">
        <v>41497</v>
      </c>
      <c r="I2549" t="s">
        <v>251</v>
      </c>
      <c r="J2549">
        <v>-10</v>
      </c>
      <c r="K2549" t="s">
        <v>168</v>
      </c>
      <c r="M2549" t="s">
        <v>246</v>
      </c>
      <c r="N2549">
        <v>8940894</v>
      </c>
      <c r="O2549" t="s">
        <v>394</v>
      </c>
      <c r="P2549" s="507">
        <v>44766</v>
      </c>
      <c r="Q2549" t="s">
        <v>187</v>
      </c>
      <c r="R2549" s="507">
        <v>44110</v>
      </c>
      <c r="T2549" t="s">
        <v>5765</v>
      </c>
      <c r="U2549">
        <v>528</v>
      </c>
      <c r="X2549">
        <v>5</v>
      </c>
      <c r="Y2549" t="s">
        <v>259</v>
      </c>
      <c r="AC2549" t="s">
        <v>177</v>
      </c>
      <c r="AD2549" t="s">
        <v>9883</v>
      </c>
      <c r="AE2549">
        <v>94430</v>
      </c>
      <c r="AF2549" t="s">
        <v>14161</v>
      </c>
      <c r="AJ2549">
        <v>678925884</v>
      </c>
      <c r="AK2549" t="s">
        <v>14162</v>
      </c>
      <c r="AL2549">
        <v>0</v>
      </c>
      <c r="AM2549">
        <v>0</v>
      </c>
    </row>
    <row r="2550" spans="1:39" customFormat="1" ht="12.75">
      <c r="A2550">
        <v>9248308</v>
      </c>
      <c r="B2550" t="s">
        <v>7788</v>
      </c>
      <c r="C2550" t="s">
        <v>838</v>
      </c>
      <c r="D2550">
        <v>9248308</v>
      </c>
      <c r="E2550" t="s">
        <v>166</v>
      </c>
      <c r="F2550" t="s">
        <v>166</v>
      </c>
      <c r="H2550" s="507">
        <v>39057</v>
      </c>
      <c r="I2550" t="s">
        <v>198</v>
      </c>
      <c r="J2550">
        <v>-17</v>
      </c>
      <c r="K2550" t="s">
        <v>168</v>
      </c>
      <c r="M2550" t="s">
        <v>203</v>
      </c>
      <c r="N2550">
        <v>8921458</v>
      </c>
      <c r="O2550" t="s">
        <v>272</v>
      </c>
      <c r="P2550" s="507">
        <v>44817</v>
      </c>
      <c r="Q2550" t="s">
        <v>187</v>
      </c>
      <c r="R2550" s="507">
        <v>42252</v>
      </c>
      <c r="T2550" t="s">
        <v>5765</v>
      </c>
      <c r="U2550">
        <v>1502</v>
      </c>
      <c r="X2550">
        <v>15</v>
      </c>
      <c r="Y2550" t="s">
        <v>259</v>
      </c>
      <c r="AC2550" t="s">
        <v>177</v>
      </c>
      <c r="AD2550" t="s">
        <v>9943</v>
      </c>
      <c r="AE2550">
        <v>75017</v>
      </c>
      <c r="AF2550" t="s">
        <v>14163</v>
      </c>
      <c r="AJ2550">
        <v>650035766</v>
      </c>
      <c r="AK2550" t="s">
        <v>7789</v>
      </c>
      <c r="AL2550">
        <v>0</v>
      </c>
      <c r="AM2550">
        <v>0</v>
      </c>
    </row>
    <row r="2551" spans="1:39" customFormat="1" ht="12.75">
      <c r="A2551">
        <v>9518335</v>
      </c>
      <c r="B2551" t="s">
        <v>1613</v>
      </c>
      <c r="C2551" t="s">
        <v>458</v>
      </c>
      <c r="D2551">
        <v>9518335</v>
      </c>
      <c r="E2551" t="s">
        <v>166</v>
      </c>
      <c r="F2551" t="s">
        <v>166</v>
      </c>
      <c r="H2551" s="507">
        <v>33072</v>
      </c>
      <c r="I2551" t="s">
        <v>167</v>
      </c>
      <c r="J2551">
        <v>-40</v>
      </c>
      <c r="K2551" t="s">
        <v>168</v>
      </c>
      <c r="M2551" t="s">
        <v>232</v>
      </c>
      <c r="N2551">
        <v>8950481</v>
      </c>
      <c r="O2551" t="s">
        <v>457</v>
      </c>
      <c r="P2551" s="507">
        <v>44827</v>
      </c>
      <c r="Q2551" t="s">
        <v>187</v>
      </c>
      <c r="R2551" s="507">
        <v>37432</v>
      </c>
      <c r="S2551" s="507">
        <v>44077</v>
      </c>
      <c r="T2551" t="s">
        <v>7255</v>
      </c>
      <c r="U2551">
        <v>2014</v>
      </c>
      <c r="X2551">
        <v>20</v>
      </c>
      <c r="Y2551" t="s">
        <v>259</v>
      </c>
      <c r="AB2551" s="507">
        <v>44743</v>
      </c>
      <c r="AC2551" t="s">
        <v>177</v>
      </c>
      <c r="AD2551" t="s">
        <v>14164</v>
      </c>
      <c r="AE2551">
        <v>95240</v>
      </c>
      <c r="AF2551" t="s">
        <v>14165</v>
      </c>
      <c r="AI2551">
        <v>950341691</v>
      </c>
      <c r="AJ2551">
        <v>610758801</v>
      </c>
      <c r="AK2551" t="s">
        <v>4393</v>
      </c>
      <c r="AL2551">
        <v>0</v>
      </c>
      <c r="AM2551">
        <v>0</v>
      </c>
    </row>
    <row r="2552" spans="1:39" customFormat="1" ht="12.75">
      <c r="A2552">
        <v>5615415</v>
      </c>
      <c r="B2552" t="s">
        <v>2945</v>
      </c>
      <c r="C2552" t="s">
        <v>764</v>
      </c>
      <c r="D2552">
        <v>5615415</v>
      </c>
      <c r="E2552" t="s">
        <v>166</v>
      </c>
      <c r="F2552" t="s">
        <v>166</v>
      </c>
      <c r="H2552" s="507">
        <v>33937</v>
      </c>
      <c r="I2552" t="s">
        <v>167</v>
      </c>
      <c r="J2552">
        <v>-40</v>
      </c>
      <c r="K2552" t="s">
        <v>168</v>
      </c>
      <c r="M2552" t="s">
        <v>2155</v>
      </c>
      <c r="N2552">
        <v>12530060</v>
      </c>
      <c r="O2552" t="s">
        <v>6231</v>
      </c>
      <c r="P2552" s="507">
        <v>44762</v>
      </c>
      <c r="Q2552" t="s">
        <v>187</v>
      </c>
      <c r="R2552" s="507">
        <v>39336</v>
      </c>
      <c r="S2552" s="507">
        <v>44776</v>
      </c>
      <c r="T2552" t="s">
        <v>181</v>
      </c>
      <c r="U2552">
        <v>1894</v>
      </c>
      <c r="X2552">
        <v>18</v>
      </c>
      <c r="Y2552" t="s">
        <v>259</v>
      </c>
      <c r="AB2552" s="507">
        <v>43300</v>
      </c>
      <c r="AC2552" t="s">
        <v>177</v>
      </c>
      <c r="AD2552" t="s">
        <v>10995</v>
      </c>
      <c r="AE2552">
        <v>53810</v>
      </c>
      <c r="AF2552" t="s">
        <v>14166</v>
      </c>
      <c r="AJ2552" t="s">
        <v>8288</v>
      </c>
      <c r="AK2552" t="s">
        <v>8289</v>
      </c>
      <c r="AL2552">
        <v>0</v>
      </c>
      <c r="AM2552">
        <v>0</v>
      </c>
    </row>
    <row r="2553" spans="1:39" customFormat="1" ht="12.75">
      <c r="A2553">
        <v>227660</v>
      </c>
      <c r="B2553" t="s">
        <v>1614</v>
      </c>
      <c r="C2553" t="s">
        <v>692</v>
      </c>
      <c r="D2553">
        <v>227660</v>
      </c>
      <c r="E2553" t="s">
        <v>166</v>
      </c>
      <c r="F2553" t="s">
        <v>166</v>
      </c>
      <c r="H2553" s="507">
        <v>32055</v>
      </c>
      <c r="I2553" t="s">
        <v>167</v>
      </c>
      <c r="J2553">
        <v>-40</v>
      </c>
      <c r="K2553" t="s">
        <v>8</v>
      </c>
      <c r="M2553" t="s">
        <v>228</v>
      </c>
      <c r="N2553">
        <v>12440058</v>
      </c>
      <c r="O2553" t="s">
        <v>2154</v>
      </c>
      <c r="P2553" s="507">
        <v>44825</v>
      </c>
      <c r="Q2553" t="s">
        <v>187</v>
      </c>
      <c r="R2553" s="507">
        <v>37432</v>
      </c>
      <c r="S2553" s="507">
        <v>44440</v>
      </c>
      <c r="T2553" t="s">
        <v>7255</v>
      </c>
      <c r="U2553">
        <v>1267</v>
      </c>
      <c r="X2553">
        <v>12</v>
      </c>
      <c r="Y2553" t="s">
        <v>259</v>
      </c>
      <c r="AB2553" s="507">
        <v>44378</v>
      </c>
      <c r="AC2553" t="s">
        <v>177</v>
      </c>
      <c r="AD2553" t="s">
        <v>10255</v>
      </c>
      <c r="AE2553">
        <v>44000</v>
      </c>
      <c r="AF2553" t="s">
        <v>14167</v>
      </c>
      <c r="AH2553" t="s">
        <v>14168</v>
      </c>
      <c r="AJ2553">
        <v>682464314</v>
      </c>
      <c r="AK2553" t="s">
        <v>6429</v>
      </c>
      <c r="AL2553">
        <v>0</v>
      </c>
      <c r="AM2553">
        <v>0</v>
      </c>
    </row>
    <row r="2554" spans="1:39" customFormat="1" ht="12.75">
      <c r="A2554">
        <v>3518591</v>
      </c>
      <c r="B2554" t="s">
        <v>3167</v>
      </c>
      <c r="C2554" t="s">
        <v>492</v>
      </c>
      <c r="D2554">
        <v>3518591</v>
      </c>
      <c r="E2554" t="s">
        <v>166</v>
      </c>
      <c r="F2554" t="s">
        <v>166</v>
      </c>
      <c r="H2554" s="507">
        <v>31421</v>
      </c>
      <c r="I2554" t="s">
        <v>167</v>
      </c>
      <c r="J2554">
        <v>-40</v>
      </c>
      <c r="K2554" t="s">
        <v>168</v>
      </c>
      <c r="M2554" t="s">
        <v>2155</v>
      </c>
      <c r="N2554">
        <v>12530060</v>
      </c>
      <c r="O2554" t="s">
        <v>6231</v>
      </c>
      <c r="P2554" s="507">
        <v>44762</v>
      </c>
      <c r="Q2554" t="s">
        <v>187</v>
      </c>
      <c r="R2554" s="507">
        <v>37432</v>
      </c>
      <c r="S2554" s="507">
        <v>44819</v>
      </c>
      <c r="T2554" t="s">
        <v>181</v>
      </c>
      <c r="U2554">
        <v>1920</v>
      </c>
      <c r="X2554">
        <v>19</v>
      </c>
      <c r="Y2554" t="s">
        <v>259</v>
      </c>
      <c r="AB2554" s="507">
        <v>44378</v>
      </c>
      <c r="AC2554" t="s">
        <v>177</v>
      </c>
      <c r="AD2554" t="s">
        <v>13716</v>
      </c>
      <c r="AE2554">
        <v>35850</v>
      </c>
      <c r="AF2554" t="s">
        <v>14169</v>
      </c>
      <c r="AK2554" t="s">
        <v>5358</v>
      </c>
      <c r="AL2554">
        <v>0</v>
      </c>
      <c r="AM2554">
        <v>0</v>
      </c>
    </row>
    <row r="2555" spans="1:39" customFormat="1" ht="12.75">
      <c r="A2555">
        <v>4458284</v>
      </c>
      <c r="B2555" t="s">
        <v>3680</v>
      </c>
      <c r="C2555" t="s">
        <v>625</v>
      </c>
      <c r="D2555">
        <v>4458284</v>
      </c>
      <c r="E2555" t="s">
        <v>166</v>
      </c>
      <c r="F2555" t="s">
        <v>166</v>
      </c>
      <c r="H2555" s="507">
        <v>41086</v>
      </c>
      <c r="I2555" t="s">
        <v>245</v>
      </c>
      <c r="J2555">
        <v>-11</v>
      </c>
      <c r="K2555" t="s">
        <v>168</v>
      </c>
      <c r="M2555" t="s">
        <v>228</v>
      </c>
      <c r="N2555">
        <v>12440058</v>
      </c>
      <c r="O2555" t="s">
        <v>2154</v>
      </c>
      <c r="P2555" s="507">
        <v>44811</v>
      </c>
      <c r="Q2555" t="s">
        <v>187</v>
      </c>
      <c r="R2555" s="507">
        <v>43416</v>
      </c>
      <c r="T2555" t="s">
        <v>5765</v>
      </c>
      <c r="U2555">
        <v>506</v>
      </c>
      <c r="X2555">
        <v>5</v>
      </c>
      <c r="Y2555" t="s">
        <v>259</v>
      </c>
      <c r="AC2555" t="s">
        <v>177</v>
      </c>
      <c r="AD2555" t="s">
        <v>10255</v>
      </c>
      <c r="AE2555">
        <v>44300</v>
      </c>
      <c r="AF2555" t="s">
        <v>14170</v>
      </c>
      <c r="AJ2555">
        <v>678582659</v>
      </c>
      <c r="AK2555" t="s">
        <v>6430</v>
      </c>
      <c r="AL2555">
        <v>0</v>
      </c>
      <c r="AM2555">
        <v>0</v>
      </c>
    </row>
    <row r="2556" spans="1:39" customFormat="1" ht="12.75">
      <c r="A2556">
        <v>7522852</v>
      </c>
      <c r="B2556" t="s">
        <v>1615</v>
      </c>
      <c r="C2556" t="s">
        <v>760</v>
      </c>
      <c r="D2556">
        <v>7522852</v>
      </c>
      <c r="E2556" t="s">
        <v>166</v>
      </c>
      <c r="F2556" t="s">
        <v>166</v>
      </c>
      <c r="H2556" s="507">
        <v>39255</v>
      </c>
      <c r="I2556" t="s">
        <v>227</v>
      </c>
      <c r="J2556">
        <v>-16</v>
      </c>
      <c r="K2556" t="s">
        <v>8</v>
      </c>
      <c r="M2556" t="s">
        <v>263</v>
      </c>
      <c r="N2556">
        <v>8750074</v>
      </c>
      <c r="O2556" t="s">
        <v>296</v>
      </c>
      <c r="P2556" s="507">
        <v>44810</v>
      </c>
      <c r="Q2556" t="s">
        <v>187</v>
      </c>
      <c r="R2556" s="507">
        <v>42619</v>
      </c>
      <c r="T2556" t="s">
        <v>5765</v>
      </c>
      <c r="U2556">
        <v>778</v>
      </c>
      <c r="X2556">
        <v>7</v>
      </c>
      <c r="Y2556" t="s">
        <v>259</v>
      </c>
      <c r="AC2556" t="s">
        <v>177</v>
      </c>
      <c r="AD2556" t="s">
        <v>10060</v>
      </c>
      <c r="AE2556">
        <v>75012</v>
      </c>
      <c r="AF2556" t="s">
        <v>14171</v>
      </c>
      <c r="AI2556" t="s">
        <v>8951</v>
      </c>
      <c r="AJ2556">
        <v>612816806</v>
      </c>
      <c r="AK2556" t="s">
        <v>6023</v>
      </c>
      <c r="AL2556">
        <v>0</v>
      </c>
      <c r="AM2556">
        <v>0</v>
      </c>
    </row>
    <row r="2557" spans="1:39" customFormat="1" ht="12.75">
      <c r="A2557">
        <v>5618664</v>
      </c>
      <c r="B2557" t="s">
        <v>3168</v>
      </c>
      <c r="C2557" t="s">
        <v>7790</v>
      </c>
      <c r="D2557">
        <v>5618664</v>
      </c>
      <c r="E2557" t="s">
        <v>166</v>
      </c>
      <c r="F2557" t="s">
        <v>166</v>
      </c>
      <c r="H2557" s="507">
        <v>38752</v>
      </c>
      <c r="I2557" t="s">
        <v>198</v>
      </c>
      <c r="J2557">
        <v>-17</v>
      </c>
      <c r="K2557" t="s">
        <v>168</v>
      </c>
      <c r="M2557" t="s">
        <v>217</v>
      </c>
      <c r="N2557">
        <v>3560059</v>
      </c>
      <c r="O2557" t="s">
        <v>3037</v>
      </c>
      <c r="P2557" s="507">
        <v>44814</v>
      </c>
      <c r="Q2557" t="s">
        <v>187</v>
      </c>
      <c r="R2557" s="507">
        <v>41205</v>
      </c>
      <c r="T2557" t="s">
        <v>5765</v>
      </c>
      <c r="U2557">
        <v>1535</v>
      </c>
      <c r="X2557">
        <v>15</v>
      </c>
      <c r="Y2557" t="s">
        <v>259</v>
      </c>
      <c r="AC2557" t="s">
        <v>177</v>
      </c>
      <c r="AD2557" t="s">
        <v>13230</v>
      </c>
      <c r="AE2557">
        <v>56600</v>
      </c>
      <c r="AF2557" t="s">
        <v>14172</v>
      </c>
      <c r="AJ2557">
        <v>604196952</v>
      </c>
      <c r="AK2557" t="s">
        <v>5359</v>
      </c>
      <c r="AL2557">
        <v>0</v>
      </c>
      <c r="AM2557">
        <v>0</v>
      </c>
    </row>
    <row r="2558" spans="1:39" customFormat="1" ht="12.75">
      <c r="A2558">
        <v>9256412</v>
      </c>
      <c r="B2558" t="s">
        <v>14173</v>
      </c>
      <c r="C2558" t="s">
        <v>423</v>
      </c>
      <c r="D2558">
        <v>9256412</v>
      </c>
      <c r="E2558" t="s">
        <v>166</v>
      </c>
      <c r="F2558" t="s">
        <v>166</v>
      </c>
      <c r="H2558" s="507">
        <v>41706</v>
      </c>
      <c r="I2558" t="s">
        <v>169</v>
      </c>
      <c r="J2558">
        <v>-9</v>
      </c>
      <c r="K2558" t="s">
        <v>168</v>
      </c>
      <c r="M2558" t="s">
        <v>203</v>
      </c>
      <c r="N2558">
        <v>8920309</v>
      </c>
      <c r="O2558" t="s">
        <v>331</v>
      </c>
      <c r="P2558" s="507">
        <v>44776</v>
      </c>
      <c r="Q2558" t="s">
        <v>187</v>
      </c>
      <c r="R2558" s="507">
        <v>44455</v>
      </c>
      <c r="T2558" t="s">
        <v>5765</v>
      </c>
      <c r="U2558">
        <v>502</v>
      </c>
      <c r="X2558">
        <v>5</v>
      </c>
      <c r="Y2558" t="s">
        <v>259</v>
      </c>
      <c r="AC2558" t="s">
        <v>177</v>
      </c>
      <c r="AD2558" t="s">
        <v>9928</v>
      </c>
      <c r="AE2558">
        <v>92500</v>
      </c>
      <c r="AF2558" t="s">
        <v>14174</v>
      </c>
      <c r="AK2558" t="s">
        <v>14175</v>
      </c>
      <c r="AL2558">
        <v>0</v>
      </c>
      <c r="AM2558">
        <v>0</v>
      </c>
    </row>
    <row r="2559" spans="1:39" customFormat="1" ht="12.75">
      <c r="A2559">
        <v>5623824</v>
      </c>
      <c r="B2559" t="s">
        <v>7791</v>
      </c>
      <c r="C2559" t="s">
        <v>792</v>
      </c>
      <c r="D2559">
        <v>5623824</v>
      </c>
      <c r="E2559" t="s">
        <v>169</v>
      </c>
      <c r="F2559" t="s">
        <v>169</v>
      </c>
      <c r="H2559" s="507">
        <v>41221</v>
      </c>
      <c r="I2559" t="s">
        <v>245</v>
      </c>
      <c r="J2559">
        <v>-11</v>
      </c>
      <c r="K2559" t="s">
        <v>8</v>
      </c>
      <c r="M2559" t="s">
        <v>217</v>
      </c>
      <c r="N2559">
        <v>3560085</v>
      </c>
      <c r="O2559" t="s">
        <v>3909</v>
      </c>
      <c r="P2559" s="507">
        <v>44822</v>
      </c>
      <c r="Q2559" t="s">
        <v>187</v>
      </c>
      <c r="R2559" s="507">
        <v>44489</v>
      </c>
      <c r="S2559" s="507">
        <v>44805</v>
      </c>
      <c r="T2559" t="s">
        <v>181</v>
      </c>
      <c r="U2559">
        <v>500</v>
      </c>
      <c r="X2559">
        <v>5</v>
      </c>
      <c r="Y2559" t="s">
        <v>259</v>
      </c>
      <c r="AC2559" t="s">
        <v>177</v>
      </c>
      <c r="AD2559" t="s">
        <v>10152</v>
      </c>
      <c r="AE2559">
        <v>56100</v>
      </c>
      <c r="AF2559" t="s">
        <v>14176</v>
      </c>
      <c r="AI2559">
        <v>297878925</v>
      </c>
      <c r="AJ2559" t="s">
        <v>7792</v>
      </c>
      <c r="AK2559" t="s">
        <v>7793</v>
      </c>
      <c r="AL2559">
        <v>0</v>
      </c>
      <c r="AM2559">
        <v>0</v>
      </c>
    </row>
    <row r="2560" spans="1:39" customFormat="1" ht="12.75">
      <c r="A2560">
        <v>3732260</v>
      </c>
      <c r="B2560" t="s">
        <v>6024</v>
      </c>
      <c r="C2560" t="s">
        <v>668</v>
      </c>
      <c r="D2560">
        <v>3732260</v>
      </c>
      <c r="E2560" t="s">
        <v>166</v>
      </c>
      <c r="F2560" t="s">
        <v>166</v>
      </c>
      <c r="H2560" s="507">
        <v>41123</v>
      </c>
      <c r="I2560" t="s">
        <v>245</v>
      </c>
      <c r="J2560">
        <v>-11</v>
      </c>
      <c r="K2560" t="s">
        <v>168</v>
      </c>
      <c r="M2560" t="s">
        <v>175</v>
      </c>
      <c r="N2560">
        <v>4370269</v>
      </c>
      <c r="O2560" t="s">
        <v>3271</v>
      </c>
      <c r="P2560" s="507">
        <v>44807</v>
      </c>
      <c r="Q2560" t="s">
        <v>187</v>
      </c>
      <c r="R2560" s="507">
        <v>44090</v>
      </c>
      <c r="T2560" t="s">
        <v>5765</v>
      </c>
      <c r="U2560">
        <v>660</v>
      </c>
      <c r="X2560">
        <v>6</v>
      </c>
      <c r="Y2560" t="s">
        <v>259</v>
      </c>
      <c r="AC2560" t="s">
        <v>177</v>
      </c>
      <c r="AD2560" t="s">
        <v>10765</v>
      </c>
      <c r="AE2560">
        <v>37550</v>
      </c>
      <c r="AF2560" t="s">
        <v>14177</v>
      </c>
      <c r="AI2560">
        <v>628335430</v>
      </c>
      <c r="AJ2560">
        <v>628324639</v>
      </c>
      <c r="AK2560" t="s">
        <v>6025</v>
      </c>
      <c r="AL2560">
        <v>0</v>
      </c>
      <c r="AM2560">
        <v>0</v>
      </c>
    </row>
    <row r="2561" spans="1:39" customFormat="1" ht="12.75">
      <c r="A2561">
        <v>3711944</v>
      </c>
      <c r="B2561" t="s">
        <v>2946</v>
      </c>
      <c r="C2561" t="s">
        <v>996</v>
      </c>
      <c r="D2561">
        <v>3711944</v>
      </c>
      <c r="E2561" t="s">
        <v>166</v>
      </c>
      <c r="F2561" t="s">
        <v>166</v>
      </c>
      <c r="H2561" s="507">
        <v>32767</v>
      </c>
      <c r="I2561" t="s">
        <v>167</v>
      </c>
      <c r="J2561">
        <v>-40</v>
      </c>
      <c r="K2561" t="s">
        <v>168</v>
      </c>
      <c r="M2561" t="s">
        <v>175</v>
      </c>
      <c r="N2561">
        <v>4370439</v>
      </c>
      <c r="O2561" t="s">
        <v>2825</v>
      </c>
      <c r="P2561" s="507">
        <v>44826</v>
      </c>
      <c r="Q2561" t="s">
        <v>187</v>
      </c>
      <c r="R2561" s="507">
        <v>37432</v>
      </c>
      <c r="S2561" s="507">
        <v>44086</v>
      </c>
      <c r="T2561" t="s">
        <v>7255</v>
      </c>
      <c r="U2561">
        <v>1982</v>
      </c>
      <c r="X2561">
        <v>19</v>
      </c>
      <c r="Y2561" t="s">
        <v>259</v>
      </c>
      <c r="AC2561" t="s">
        <v>177</v>
      </c>
      <c r="AD2561" t="s">
        <v>14178</v>
      </c>
      <c r="AE2561">
        <v>37260</v>
      </c>
      <c r="AF2561" t="s">
        <v>14179</v>
      </c>
      <c r="AI2561">
        <v>247657336</v>
      </c>
      <c r="AJ2561">
        <v>782899991</v>
      </c>
      <c r="AK2561" t="s">
        <v>5617</v>
      </c>
      <c r="AL2561">
        <v>0</v>
      </c>
      <c r="AM2561">
        <v>0</v>
      </c>
    </row>
    <row r="2562" spans="1:39" customFormat="1" ht="12.75">
      <c r="A2562">
        <v>227607</v>
      </c>
      <c r="B2562" t="s">
        <v>3169</v>
      </c>
      <c r="C2562" t="s">
        <v>226</v>
      </c>
      <c r="D2562">
        <v>227607</v>
      </c>
      <c r="E2562" t="s">
        <v>166</v>
      </c>
      <c r="F2562" t="s">
        <v>166</v>
      </c>
      <c r="H2562" s="507">
        <v>27088</v>
      </c>
      <c r="I2562" t="s">
        <v>192</v>
      </c>
      <c r="J2562">
        <v>-50</v>
      </c>
      <c r="K2562" t="s">
        <v>168</v>
      </c>
      <c r="M2562" t="s">
        <v>215</v>
      </c>
      <c r="N2562">
        <v>3220033</v>
      </c>
      <c r="O2562" t="s">
        <v>216</v>
      </c>
      <c r="P2562" s="507">
        <v>44825</v>
      </c>
      <c r="Q2562" t="s">
        <v>187</v>
      </c>
      <c r="R2562" s="507">
        <v>37432</v>
      </c>
      <c r="S2562" s="507">
        <v>44035</v>
      </c>
      <c r="T2562" t="s">
        <v>7255</v>
      </c>
      <c r="U2562">
        <v>2264</v>
      </c>
      <c r="V2562" t="s">
        <v>172</v>
      </c>
      <c r="W2562">
        <v>508</v>
      </c>
      <c r="X2562" t="s">
        <v>173</v>
      </c>
      <c r="Y2562" t="s">
        <v>259</v>
      </c>
      <c r="AB2562" s="507">
        <v>43282</v>
      </c>
      <c r="AC2562" t="s">
        <v>177</v>
      </c>
      <c r="AD2562" t="s">
        <v>14180</v>
      </c>
      <c r="AE2562">
        <v>22700</v>
      </c>
      <c r="AF2562" t="s">
        <v>14181</v>
      </c>
      <c r="AJ2562">
        <v>662308087</v>
      </c>
      <c r="AK2562" t="s">
        <v>5360</v>
      </c>
      <c r="AL2562">
        <v>0</v>
      </c>
      <c r="AM2562">
        <v>0</v>
      </c>
    </row>
    <row r="2563" spans="1:39" customFormat="1" ht="12.75">
      <c r="A2563">
        <v>7827068</v>
      </c>
      <c r="B2563" t="s">
        <v>1616</v>
      </c>
      <c r="C2563" t="s">
        <v>280</v>
      </c>
      <c r="D2563">
        <v>7827068</v>
      </c>
      <c r="E2563" t="s">
        <v>166</v>
      </c>
      <c r="F2563" t="s">
        <v>166</v>
      </c>
      <c r="H2563" s="507">
        <v>28338</v>
      </c>
      <c r="I2563" t="s">
        <v>192</v>
      </c>
      <c r="J2563">
        <v>-50</v>
      </c>
      <c r="K2563" t="s">
        <v>168</v>
      </c>
      <c r="M2563" t="s">
        <v>275</v>
      </c>
      <c r="N2563">
        <v>8910916</v>
      </c>
      <c r="O2563" t="s">
        <v>396</v>
      </c>
      <c r="P2563" s="507">
        <v>44822</v>
      </c>
      <c r="Q2563" t="s">
        <v>187</v>
      </c>
      <c r="R2563" s="507">
        <v>37432</v>
      </c>
      <c r="S2563" s="507">
        <v>44819</v>
      </c>
      <c r="T2563" t="s">
        <v>181</v>
      </c>
      <c r="U2563">
        <v>1682</v>
      </c>
      <c r="X2563">
        <v>16</v>
      </c>
      <c r="Y2563" t="s">
        <v>259</v>
      </c>
      <c r="AB2563" s="507">
        <v>44743</v>
      </c>
      <c r="AC2563" t="s">
        <v>177</v>
      </c>
      <c r="AD2563" t="s">
        <v>10530</v>
      </c>
      <c r="AE2563">
        <v>91700</v>
      </c>
      <c r="AF2563" t="s">
        <v>14182</v>
      </c>
      <c r="AI2563">
        <v>950214574</v>
      </c>
      <c r="AJ2563">
        <v>683368372</v>
      </c>
      <c r="AK2563" t="s">
        <v>5618</v>
      </c>
      <c r="AL2563">
        <v>1</v>
      </c>
      <c r="AM2563">
        <v>1</v>
      </c>
    </row>
    <row r="2564" spans="1:39" customFormat="1" ht="12.75">
      <c r="A2564">
        <v>8516811</v>
      </c>
      <c r="B2564" t="s">
        <v>3170</v>
      </c>
      <c r="C2564" t="s">
        <v>612</v>
      </c>
      <c r="D2564">
        <v>8516811</v>
      </c>
      <c r="E2564" t="s">
        <v>166</v>
      </c>
      <c r="F2564" t="s">
        <v>166</v>
      </c>
      <c r="H2564" s="507">
        <v>34736</v>
      </c>
      <c r="I2564" t="s">
        <v>167</v>
      </c>
      <c r="J2564">
        <v>-40</v>
      </c>
      <c r="K2564" t="s">
        <v>168</v>
      </c>
      <c r="M2564" t="s">
        <v>208</v>
      </c>
      <c r="N2564">
        <v>12851030</v>
      </c>
      <c r="O2564" t="s">
        <v>6242</v>
      </c>
      <c r="P2564" s="507">
        <v>44782</v>
      </c>
      <c r="Q2564" t="s">
        <v>187</v>
      </c>
      <c r="R2564" s="507">
        <v>37432</v>
      </c>
      <c r="S2564" s="507">
        <v>44438</v>
      </c>
      <c r="T2564" t="s">
        <v>7255</v>
      </c>
      <c r="U2564">
        <v>1770</v>
      </c>
      <c r="X2564">
        <v>17</v>
      </c>
      <c r="Y2564" t="s">
        <v>259</v>
      </c>
      <c r="AC2564" t="s">
        <v>177</v>
      </c>
      <c r="AD2564" t="s">
        <v>9941</v>
      </c>
      <c r="AE2564">
        <v>44300</v>
      </c>
      <c r="AF2564" t="s">
        <v>14183</v>
      </c>
      <c r="AG2564" t="s">
        <v>14184</v>
      </c>
      <c r="AJ2564">
        <v>667635412</v>
      </c>
      <c r="AK2564" t="s">
        <v>5026</v>
      </c>
      <c r="AL2564">
        <v>0</v>
      </c>
      <c r="AM2564">
        <v>0</v>
      </c>
    </row>
    <row r="2565" spans="1:39" customFormat="1" ht="12.75">
      <c r="A2565">
        <v>2942837</v>
      </c>
      <c r="B2565" t="s">
        <v>9629</v>
      </c>
      <c r="C2565" t="s">
        <v>580</v>
      </c>
      <c r="D2565">
        <v>2942837</v>
      </c>
      <c r="E2565" t="s">
        <v>169</v>
      </c>
      <c r="H2565" s="507">
        <v>41458</v>
      </c>
      <c r="I2565" t="s">
        <v>251</v>
      </c>
      <c r="J2565">
        <v>-10</v>
      </c>
      <c r="K2565" t="s">
        <v>8</v>
      </c>
      <c r="M2565" t="s">
        <v>3025</v>
      </c>
      <c r="N2565">
        <v>3290223</v>
      </c>
      <c r="O2565" t="s">
        <v>3038</v>
      </c>
      <c r="P2565" s="507">
        <v>44829</v>
      </c>
      <c r="Q2565" t="s">
        <v>187</v>
      </c>
      <c r="R2565" s="507">
        <v>44829</v>
      </c>
      <c r="S2565" s="507">
        <v>44823</v>
      </c>
      <c r="T2565" t="s">
        <v>181</v>
      </c>
      <c r="U2565">
        <v>500</v>
      </c>
      <c r="X2565">
        <v>5</v>
      </c>
      <c r="Y2565" t="s">
        <v>259</v>
      </c>
      <c r="AC2565" t="s">
        <v>177</v>
      </c>
      <c r="AD2565" t="s">
        <v>9841</v>
      </c>
      <c r="AE2565">
        <v>29000</v>
      </c>
      <c r="AF2565" t="s">
        <v>14185</v>
      </c>
      <c r="AI2565" t="s">
        <v>14186</v>
      </c>
      <c r="AJ2565" t="s">
        <v>14187</v>
      </c>
      <c r="AK2565" t="s">
        <v>14188</v>
      </c>
      <c r="AL2565">
        <v>0</v>
      </c>
      <c r="AM2565">
        <v>0</v>
      </c>
    </row>
    <row r="2566" spans="1:39" customFormat="1" ht="12.75">
      <c r="A2566">
        <v>2937039</v>
      </c>
      <c r="B2566" t="s">
        <v>2584</v>
      </c>
      <c r="C2566" t="s">
        <v>1118</v>
      </c>
      <c r="D2566">
        <v>2937039</v>
      </c>
      <c r="E2566" t="s">
        <v>166</v>
      </c>
      <c r="F2566" t="s">
        <v>166</v>
      </c>
      <c r="H2566" s="507">
        <v>40836</v>
      </c>
      <c r="I2566" t="s">
        <v>267</v>
      </c>
      <c r="J2566">
        <v>-12</v>
      </c>
      <c r="K2566" t="s">
        <v>168</v>
      </c>
      <c r="M2566" t="s">
        <v>3025</v>
      </c>
      <c r="N2566">
        <v>3290229</v>
      </c>
      <c r="O2566" t="s">
        <v>3039</v>
      </c>
      <c r="P2566" s="507">
        <v>44813</v>
      </c>
      <c r="Q2566" t="s">
        <v>187</v>
      </c>
      <c r="R2566" s="507">
        <v>42277</v>
      </c>
      <c r="T2566" t="s">
        <v>5765</v>
      </c>
      <c r="U2566">
        <v>684</v>
      </c>
      <c r="X2566">
        <v>6</v>
      </c>
      <c r="Y2566" t="s">
        <v>259</v>
      </c>
      <c r="AC2566" t="s">
        <v>177</v>
      </c>
      <c r="AD2566" t="s">
        <v>14189</v>
      </c>
      <c r="AE2566">
        <v>29170</v>
      </c>
      <c r="AF2566" t="s">
        <v>14190</v>
      </c>
      <c r="AJ2566">
        <v>683256065</v>
      </c>
      <c r="AK2566" t="s">
        <v>5758</v>
      </c>
      <c r="AL2566">
        <v>0</v>
      </c>
      <c r="AM2566">
        <v>0</v>
      </c>
    </row>
    <row r="2567" spans="1:39" customFormat="1" ht="12.75">
      <c r="A2567">
        <v>2815370</v>
      </c>
      <c r="B2567" t="s">
        <v>3735</v>
      </c>
      <c r="C2567" t="s">
        <v>923</v>
      </c>
      <c r="D2567">
        <v>2815370</v>
      </c>
      <c r="E2567" t="s">
        <v>166</v>
      </c>
      <c r="F2567" t="s">
        <v>166</v>
      </c>
      <c r="H2567" s="507">
        <v>40717</v>
      </c>
      <c r="I2567" t="s">
        <v>267</v>
      </c>
      <c r="J2567">
        <v>-12</v>
      </c>
      <c r="K2567" t="s">
        <v>168</v>
      </c>
      <c r="M2567" t="s">
        <v>231</v>
      </c>
      <c r="N2567">
        <v>4280004</v>
      </c>
      <c r="O2567" t="s">
        <v>3555</v>
      </c>
      <c r="P2567" s="507">
        <v>44753</v>
      </c>
      <c r="Q2567" t="s">
        <v>187</v>
      </c>
      <c r="R2567" s="507">
        <v>43412</v>
      </c>
      <c r="T2567" t="s">
        <v>5765</v>
      </c>
      <c r="U2567">
        <v>900</v>
      </c>
      <c r="X2567">
        <v>9</v>
      </c>
      <c r="Y2567" t="s">
        <v>259</v>
      </c>
      <c r="AC2567" t="s">
        <v>177</v>
      </c>
      <c r="AD2567" t="s">
        <v>10128</v>
      </c>
      <c r="AE2567">
        <v>28000</v>
      </c>
      <c r="AF2567" t="s">
        <v>14191</v>
      </c>
      <c r="AK2567" t="s">
        <v>5619</v>
      </c>
      <c r="AL2567">
        <v>0</v>
      </c>
      <c r="AM2567">
        <v>0</v>
      </c>
    </row>
    <row r="2568" spans="1:39" customFormat="1" ht="12.75">
      <c r="A2568">
        <v>8531643</v>
      </c>
      <c r="B2568" t="s">
        <v>9529</v>
      </c>
      <c r="C2568" t="s">
        <v>1087</v>
      </c>
      <c r="D2568">
        <v>8531643</v>
      </c>
      <c r="E2568" t="s">
        <v>169</v>
      </c>
      <c r="H2568" s="507">
        <v>41108</v>
      </c>
      <c r="I2568" t="s">
        <v>245</v>
      </c>
      <c r="J2568">
        <v>-11</v>
      </c>
      <c r="K2568" t="s">
        <v>8</v>
      </c>
      <c r="M2568" t="s">
        <v>208</v>
      </c>
      <c r="N2568">
        <v>12850171</v>
      </c>
      <c r="O2568" t="s">
        <v>2289</v>
      </c>
      <c r="P2568" s="507">
        <v>44819</v>
      </c>
      <c r="Q2568" t="s">
        <v>187</v>
      </c>
      <c r="R2568" s="507">
        <v>44819</v>
      </c>
      <c r="T2568" t="s">
        <v>5765</v>
      </c>
      <c r="U2568">
        <v>500</v>
      </c>
      <c r="X2568">
        <v>5</v>
      </c>
      <c r="Y2568" t="s">
        <v>259</v>
      </c>
      <c r="AC2568" t="s">
        <v>177</v>
      </c>
      <c r="AD2568" t="s">
        <v>12745</v>
      </c>
      <c r="AE2568">
        <v>85260</v>
      </c>
      <c r="AF2568" t="s">
        <v>14192</v>
      </c>
      <c r="AJ2568" t="s">
        <v>9530</v>
      </c>
      <c r="AK2568" t="s">
        <v>9531</v>
      </c>
      <c r="AL2568">
        <v>0</v>
      </c>
      <c r="AM2568">
        <v>0</v>
      </c>
    </row>
    <row r="2569" spans="1:39" customFormat="1" ht="12.75">
      <c r="A2569">
        <v>7724979</v>
      </c>
      <c r="B2569" t="s">
        <v>1617</v>
      </c>
      <c r="C2569" t="s">
        <v>570</v>
      </c>
      <c r="D2569">
        <v>7724979</v>
      </c>
      <c r="E2569" t="s">
        <v>166</v>
      </c>
      <c r="F2569" t="s">
        <v>166</v>
      </c>
      <c r="H2569" s="507">
        <v>37520</v>
      </c>
      <c r="I2569" t="s">
        <v>167</v>
      </c>
      <c r="J2569">
        <v>-40</v>
      </c>
      <c r="K2569" t="s">
        <v>168</v>
      </c>
      <c r="M2569" t="s">
        <v>263</v>
      </c>
      <c r="N2569">
        <v>8750074</v>
      </c>
      <c r="O2569" t="s">
        <v>296</v>
      </c>
      <c r="P2569" s="507">
        <v>44812</v>
      </c>
      <c r="Q2569" t="s">
        <v>187</v>
      </c>
      <c r="R2569" s="507">
        <v>40823</v>
      </c>
      <c r="S2569" s="507">
        <v>44812</v>
      </c>
      <c r="T2569" t="s">
        <v>181</v>
      </c>
      <c r="U2569">
        <v>1627</v>
      </c>
      <c r="X2569">
        <v>16</v>
      </c>
      <c r="Y2569" t="s">
        <v>259</v>
      </c>
      <c r="AB2569" s="507">
        <v>44743</v>
      </c>
      <c r="AC2569" t="s">
        <v>177</v>
      </c>
      <c r="AD2569" t="s">
        <v>11089</v>
      </c>
      <c r="AE2569">
        <v>77590</v>
      </c>
      <c r="AF2569" t="s">
        <v>14193</v>
      </c>
      <c r="AI2569">
        <v>695833319</v>
      </c>
      <c r="AJ2569">
        <v>164149877</v>
      </c>
      <c r="AK2569" t="s">
        <v>4394</v>
      </c>
      <c r="AL2569">
        <v>0</v>
      </c>
      <c r="AM2569">
        <v>0</v>
      </c>
    </row>
    <row r="2570" spans="1:39" customFormat="1" ht="12.75">
      <c r="A2570">
        <v>3712439</v>
      </c>
      <c r="B2570" t="s">
        <v>1618</v>
      </c>
      <c r="C2570" t="s">
        <v>305</v>
      </c>
      <c r="D2570">
        <v>3712439</v>
      </c>
      <c r="E2570" t="s">
        <v>166</v>
      </c>
      <c r="F2570" t="s">
        <v>166</v>
      </c>
      <c r="H2570" s="507">
        <v>33870</v>
      </c>
      <c r="I2570" t="s">
        <v>167</v>
      </c>
      <c r="J2570">
        <v>-40</v>
      </c>
      <c r="K2570" t="s">
        <v>8</v>
      </c>
      <c r="M2570" t="s">
        <v>206</v>
      </c>
      <c r="N2570">
        <v>8771184</v>
      </c>
      <c r="O2570" t="s">
        <v>285</v>
      </c>
      <c r="P2570" s="507">
        <v>44817</v>
      </c>
      <c r="Q2570" t="s">
        <v>187</v>
      </c>
      <c r="R2570" s="507">
        <v>37432</v>
      </c>
      <c r="S2570" s="507">
        <v>44482</v>
      </c>
      <c r="T2570" t="s">
        <v>7255</v>
      </c>
      <c r="U2570">
        <v>1103</v>
      </c>
      <c r="X2570">
        <v>11</v>
      </c>
      <c r="Y2570" t="s">
        <v>259</v>
      </c>
      <c r="AC2570" t="s">
        <v>177</v>
      </c>
      <c r="AD2570" t="s">
        <v>11184</v>
      </c>
      <c r="AE2570">
        <v>77185</v>
      </c>
      <c r="AF2570" t="s">
        <v>14194</v>
      </c>
      <c r="AI2570">
        <v>467864699</v>
      </c>
      <c r="AJ2570">
        <v>610962327</v>
      </c>
      <c r="AK2570" t="s">
        <v>7794</v>
      </c>
      <c r="AL2570">
        <v>0</v>
      </c>
      <c r="AM2570">
        <v>0</v>
      </c>
    </row>
    <row r="2571" spans="1:39" customFormat="1" ht="12.75">
      <c r="A2571">
        <v>2933824</v>
      </c>
      <c r="B2571" t="s">
        <v>1618</v>
      </c>
      <c r="C2571" t="s">
        <v>183</v>
      </c>
      <c r="D2571">
        <v>2933824</v>
      </c>
      <c r="E2571" t="s">
        <v>166</v>
      </c>
      <c r="F2571" t="s">
        <v>166</v>
      </c>
      <c r="H2571" s="507">
        <v>36568</v>
      </c>
      <c r="I2571" t="s">
        <v>167</v>
      </c>
      <c r="J2571">
        <v>-40</v>
      </c>
      <c r="K2571" t="s">
        <v>168</v>
      </c>
      <c r="M2571" t="s">
        <v>178</v>
      </c>
      <c r="N2571">
        <v>3350060</v>
      </c>
      <c r="O2571" t="s">
        <v>223</v>
      </c>
      <c r="P2571" s="507">
        <v>44813</v>
      </c>
      <c r="Q2571" t="s">
        <v>187</v>
      </c>
      <c r="R2571" s="507">
        <v>41170</v>
      </c>
      <c r="S2571" s="507">
        <v>44818</v>
      </c>
      <c r="T2571" t="s">
        <v>181</v>
      </c>
      <c r="U2571">
        <v>1727</v>
      </c>
      <c r="X2571">
        <v>17</v>
      </c>
      <c r="Y2571" t="s">
        <v>259</v>
      </c>
      <c r="AB2571" s="507">
        <v>44743</v>
      </c>
      <c r="AC2571" t="s">
        <v>177</v>
      </c>
      <c r="AD2571" t="s">
        <v>14195</v>
      </c>
      <c r="AE2571">
        <v>29730</v>
      </c>
      <c r="AF2571" t="s">
        <v>14196</v>
      </c>
      <c r="AI2571">
        <v>298583251</v>
      </c>
      <c r="AJ2571">
        <v>659708441</v>
      </c>
      <c r="AK2571" t="s">
        <v>5361</v>
      </c>
      <c r="AL2571">
        <v>0</v>
      </c>
      <c r="AM2571">
        <v>0</v>
      </c>
    </row>
    <row r="2572" spans="1:39" customFormat="1" ht="12.75">
      <c r="A2572">
        <v>5615950</v>
      </c>
      <c r="B2572" t="s">
        <v>3171</v>
      </c>
      <c r="C2572" t="s">
        <v>558</v>
      </c>
      <c r="D2572">
        <v>5615950</v>
      </c>
      <c r="E2572" t="s">
        <v>166</v>
      </c>
      <c r="F2572" t="s">
        <v>166</v>
      </c>
      <c r="H2572" s="507">
        <v>37218</v>
      </c>
      <c r="I2572" t="s">
        <v>167</v>
      </c>
      <c r="J2572">
        <v>-40</v>
      </c>
      <c r="K2572" t="s">
        <v>8</v>
      </c>
      <c r="M2572" t="s">
        <v>217</v>
      </c>
      <c r="N2572">
        <v>3560033</v>
      </c>
      <c r="O2572" t="s">
        <v>3059</v>
      </c>
      <c r="P2572" s="507">
        <v>44804</v>
      </c>
      <c r="Q2572" t="s">
        <v>187</v>
      </c>
      <c r="R2572" s="507">
        <v>39707</v>
      </c>
      <c r="S2572" s="507">
        <v>44448</v>
      </c>
      <c r="T2572" t="s">
        <v>7255</v>
      </c>
      <c r="U2572">
        <v>906</v>
      </c>
      <c r="X2572">
        <v>9</v>
      </c>
      <c r="Y2572" t="s">
        <v>259</v>
      </c>
      <c r="AC2572" t="s">
        <v>177</v>
      </c>
      <c r="AD2572" t="s">
        <v>10152</v>
      </c>
      <c r="AE2572">
        <v>56100</v>
      </c>
      <c r="AF2572" t="s">
        <v>14197</v>
      </c>
      <c r="AJ2572">
        <v>660045960</v>
      </c>
      <c r="AK2572" t="s">
        <v>6829</v>
      </c>
      <c r="AL2572">
        <v>0</v>
      </c>
      <c r="AM2572">
        <v>0</v>
      </c>
    </row>
    <row r="2573" spans="1:39" customFormat="1" ht="12.75">
      <c r="A2573">
        <v>7830077</v>
      </c>
      <c r="B2573" t="s">
        <v>7795</v>
      </c>
      <c r="C2573" t="s">
        <v>842</v>
      </c>
      <c r="D2573">
        <v>7830077</v>
      </c>
      <c r="E2573" t="s">
        <v>166</v>
      </c>
      <c r="H2573" s="507">
        <v>27018</v>
      </c>
      <c r="I2573" t="s">
        <v>192</v>
      </c>
      <c r="J2573">
        <v>-50</v>
      </c>
      <c r="K2573" t="s">
        <v>168</v>
      </c>
      <c r="M2573" t="s">
        <v>178</v>
      </c>
      <c r="N2573">
        <v>3350060</v>
      </c>
      <c r="O2573" t="s">
        <v>223</v>
      </c>
      <c r="P2573" s="507">
        <v>44853</v>
      </c>
      <c r="Q2573" t="s">
        <v>187</v>
      </c>
      <c r="R2573" s="507">
        <v>37432</v>
      </c>
      <c r="S2573" s="507">
        <v>44847</v>
      </c>
      <c r="T2573" t="s">
        <v>181</v>
      </c>
      <c r="U2573">
        <v>1680</v>
      </c>
      <c r="X2573">
        <v>16</v>
      </c>
      <c r="Y2573" t="s">
        <v>259</v>
      </c>
      <c r="AC2573" t="s">
        <v>177</v>
      </c>
      <c r="AD2573" t="s">
        <v>10123</v>
      </c>
      <c r="AE2573">
        <v>35700</v>
      </c>
      <c r="AF2573" t="s">
        <v>14198</v>
      </c>
      <c r="AI2573">
        <v>607631597</v>
      </c>
      <c r="AK2573" t="s">
        <v>5758</v>
      </c>
      <c r="AL2573">
        <v>0</v>
      </c>
      <c r="AM2573">
        <v>0</v>
      </c>
    </row>
    <row r="2574" spans="1:39" customFormat="1" ht="12.75">
      <c r="A2574">
        <v>2937848</v>
      </c>
      <c r="B2574" t="s">
        <v>1619</v>
      </c>
      <c r="C2574" t="s">
        <v>315</v>
      </c>
      <c r="D2574">
        <v>2937848</v>
      </c>
      <c r="E2574" t="s">
        <v>166</v>
      </c>
      <c r="F2574" t="s">
        <v>166</v>
      </c>
      <c r="H2574" s="507">
        <v>40893</v>
      </c>
      <c r="I2574" t="s">
        <v>267</v>
      </c>
      <c r="J2574">
        <v>-12</v>
      </c>
      <c r="K2574" t="s">
        <v>168</v>
      </c>
      <c r="M2574" t="s">
        <v>3025</v>
      </c>
      <c r="N2574">
        <v>3290052</v>
      </c>
      <c r="O2574" t="s">
        <v>3036</v>
      </c>
      <c r="P2574" s="507">
        <v>44807</v>
      </c>
      <c r="Q2574" t="s">
        <v>187</v>
      </c>
      <c r="R2574" s="507">
        <v>42637</v>
      </c>
      <c r="S2574" s="507">
        <v>44803</v>
      </c>
      <c r="T2574" t="s">
        <v>181</v>
      </c>
      <c r="U2574">
        <v>777</v>
      </c>
      <c r="X2574">
        <v>7</v>
      </c>
      <c r="Y2574" t="s">
        <v>259</v>
      </c>
      <c r="AC2574" t="s">
        <v>177</v>
      </c>
      <c r="AD2574" t="s">
        <v>9920</v>
      </c>
      <c r="AE2574">
        <v>29800</v>
      </c>
      <c r="AF2574" t="s">
        <v>14199</v>
      </c>
      <c r="AK2574" t="s">
        <v>5362</v>
      </c>
      <c r="AL2574">
        <v>0</v>
      </c>
      <c r="AM2574">
        <v>0</v>
      </c>
    </row>
    <row r="2575" spans="1:39" customFormat="1" ht="12.75">
      <c r="A2575">
        <v>2940904</v>
      </c>
      <c r="B2575" t="s">
        <v>1619</v>
      </c>
      <c r="C2575" t="s">
        <v>180</v>
      </c>
      <c r="D2575">
        <v>2940904</v>
      </c>
      <c r="E2575" t="s">
        <v>166</v>
      </c>
      <c r="F2575" t="s">
        <v>166</v>
      </c>
      <c r="H2575" s="507">
        <v>40919</v>
      </c>
      <c r="I2575" t="s">
        <v>245</v>
      </c>
      <c r="J2575">
        <v>-11</v>
      </c>
      <c r="K2575" t="s">
        <v>168</v>
      </c>
      <c r="M2575" t="s">
        <v>3025</v>
      </c>
      <c r="N2575">
        <v>3290244</v>
      </c>
      <c r="O2575" t="s">
        <v>3088</v>
      </c>
      <c r="P2575" s="507">
        <v>44827</v>
      </c>
      <c r="Q2575" t="s">
        <v>187</v>
      </c>
      <c r="R2575" s="507">
        <v>43788</v>
      </c>
      <c r="S2575" s="507">
        <v>44747</v>
      </c>
      <c r="T2575" t="s">
        <v>181</v>
      </c>
      <c r="U2575">
        <v>544</v>
      </c>
      <c r="X2575">
        <v>5</v>
      </c>
      <c r="Y2575" t="s">
        <v>259</v>
      </c>
      <c r="AC2575" t="s">
        <v>177</v>
      </c>
      <c r="AD2575" t="s">
        <v>3089</v>
      </c>
      <c r="AE2575">
        <v>29510</v>
      </c>
      <c r="AF2575" t="s">
        <v>14200</v>
      </c>
      <c r="AI2575">
        <v>665414388</v>
      </c>
      <c r="AJ2575">
        <v>630552500</v>
      </c>
      <c r="AK2575" t="s">
        <v>6431</v>
      </c>
      <c r="AL2575">
        <v>0</v>
      </c>
      <c r="AM2575">
        <v>0</v>
      </c>
    </row>
    <row r="2576" spans="1:39" customFormat="1" ht="12.75">
      <c r="A2576">
        <v>7528146</v>
      </c>
      <c r="B2576" t="s">
        <v>1619</v>
      </c>
      <c r="C2576" t="s">
        <v>580</v>
      </c>
      <c r="D2576">
        <v>7528146</v>
      </c>
      <c r="E2576" t="s">
        <v>169</v>
      </c>
      <c r="H2576" s="507">
        <v>41552</v>
      </c>
      <c r="I2576" t="s">
        <v>251</v>
      </c>
      <c r="J2576">
        <v>-10</v>
      </c>
      <c r="K2576" t="s">
        <v>8</v>
      </c>
      <c r="M2576" t="s">
        <v>263</v>
      </c>
      <c r="N2576">
        <v>8751061</v>
      </c>
      <c r="O2576" t="s">
        <v>3390</v>
      </c>
      <c r="P2576" s="507">
        <v>44824</v>
      </c>
      <c r="Q2576" t="s">
        <v>187</v>
      </c>
      <c r="R2576" s="507">
        <v>44824</v>
      </c>
      <c r="T2576" t="s">
        <v>5765</v>
      </c>
      <c r="U2576">
        <v>500</v>
      </c>
      <c r="X2576">
        <v>5</v>
      </c>
      <c r="Y2576" t="s">
        <v>259</v>
      </c>
      <c r="AC2576" t="s">
        <v>177</v>
      </c>
      <c r="AD2576" t="s">
        <v>9793</v>
      </c>
      <c r="AE2576">
        <v>75019</v>
      </c>
      <c r="AF2576" t="s">
        <v>14201</v>
      </c>
      <c r="AJ2576" t="s">
        <v>8952</v>
      </c>
      <c r="AK2576" t="s">
        <v>8953</v>
      </c>
      <c r="AL2576">
        <v>0</v>
      </c>
      <c r="AM2576">
        <v>0</v>
      </c>
    </row>
    <row r="2577" spans="1:39" customFormat="1" ht="12.75">
      <c r="A2577">
        <v>7513613</v>
      </c>
      <c r="B2577" t="s">
        <v>1619</v>
      </c>
      <c r="C2577" t="s">
        <v>748</v>
      </c>
      <c r="D2577">
        <v>7513613</v>
      </c>
      <c r="E2577" t="s">
        <v>166</v>
      </c>
      <c r="F2577" t="s">
        <v>166</v>
      </c>
      <c r="H2577" s="507">
        <v>26325</v>
      </c>
      <c r="I2577" t="s">
        <v>367</v>
      </c>
      <c r="J2577">
        <v>-60</v>
      </c>
      <c r="K2577" t="s">
        <v>168</v>
      </c>
      <c r="M2577" t="s">
        <v>263</v>
      </c>
      <c r="N2577">
        <v>8750120</v>
      </c>
      <c r="O2577" t="s">
        <v>287</v>
      </c>
      <c r="P2577" s="507">
        <v>44804</v>
      </c>
      <c r="Q2577" t="s">
        <v>187</v>
      </c>
      <c r="R2577" s="507">
        <v>38251</v>
      </c>
      <c r="S2577" s="507">
        <v>44011</v>
      </c>
      <c r="T2577" t="s">
        <v>7255</v>
      </c>
      <c r="U2577">
        <v>1792</v>
      </c>
      <c r="X2577">
        <v>17</v>
      </c>
      <c r="Y2577" t="s">
        <v>259</v>
      </c>
      <c r="AC2577" t="s">
        <v>177</v>
      </c>
      <c r="AD2577" t="s">
        <v>9776</v>
      </c>
      <c r="AE2577">
        <v>75011</v>
      </c>
      <c r="AF2577" t="s">
        <v>14202</v>
      </c>
      <c r="AI2577">
        <v>148062828</v>
      </c>
      <c r="AJ2577">
        <v>783485783</v>
      </c>
      <c r="AK2577" t="s">
        <v>4395</v>
      </c>
      <c r="AL2577">
        <v>0</v>
      </c>
      <c r="AM2577">
        <v>0</v>
      </c>
    </row>
    <row r="2578" spans="1:39" customFormat="1" ht="12.75">
      <c r="A2578">
        <v>2939088</v>
      </c>
      <c r="B2578" t="s">
        <v>1619</v>
      </c>
      <c r="C2578" t="s">
        <v>612</v>
      </c>
      <c r="D2578">
        <v>2939088</v>
      </c>
      <c r="E2578" t="s">
        <v>166</v>
      </c>
      <c r="F2578" t="s">
        <v>166</v>
      </c>
      <c r="H2578" s="507">
        <v>41837</v>
      </c>
      <c r="I2578" t="s">
        <v>169</v>
      </c>
      <c r="J2578">
        <v>-9</v>
      </c>
      <c r="K2578" t="s">
        <v>168</v>
      </c>
      <c r="M2578" t="s">
        <v>3025</v>
      </c>
      <c r="N2578">
        <v>3290052</v>
      </c>
      <c r="O2578" t="s">
        <v>3036</v>
      </c>
      <c r="P2578" s="507">
        <v>44816</v>
      </c>
      <c r="Q2578" t="s">
        <v>187</v>
      </c>
      <c r="R2578" s="507">
        <v>43042</v>
      </c>
      <c r="T2578" t="s">
        <v>5765</v>
      </c>
      <c r="U2578">
        <v>624</v>
      </c>
      <c r="X2578">
        <v>6</v>
      </c>
      <c r="Y2578" t="s">
        <v>259</v>
      </c>
      <c r="AC2578" t="s">
        <v>177</v>
      </c>
      <c r="AD2578" t="s">
        <v>9920</v>
      </c>
      <c r="AE2578">
        <v>29800</v>
      </c>
      <c r="AF2578" t="s">
        <v>14203</v>
      </c>
      <c r="AK2578" t="s">
        <v>8954</v>
      </c>
      <c r="AL2578">
        <v>0</v>
      </c>
      <c r="AM2578">
        <v>0</v>
      </c>
    </row>
    <row r="2579" spans="1:39" customFormat="1" ht="12.75">
      <c r="A2579">
        <v>2917595</v>
      </c>
      <c r="B2579" t="s">
        <v>1619</v>
      </c>
      <c r="C2579" t="s">
        <v>405</v>
      </c>
      <c r="D2579">
        <v>2917595</v>
      </c>
      <c r="E2579" t="s">
        <v>166</v>
      </c>
      <c r="F2579" t="s">
        <v>166</v>
      </c>
      <c r="H2579" s="507">
        <v>28852</v>
      </c>
      <c r="I2579" t="s">
        <v>192</v>
      </c>
      <c r="J2579">
        <v>-50</v>
      </c>
      <c r="K2579" t="s">
        <v>168</v>
      </c>
      <c r="M2579" t="s">
        <v>3025</v>
      </c>
      <c r="N2579">
        <v>3290052</v>
      </c>
      <c r="O2579" t="s">
        <v>3036</v>
      </c>
      <c r="P2579" s="507">
        <v>44816</v>
      </c>
      <c r="Q2579" t="s">
        <v>187</v>
      </c>
      <c r="R2579" s="507">
        <v>37432</v>
      </c>
      <c r="S2579" s="507">
        <v>43731</v>
      </c>
      <c r="T2579" t="s">
        <v>7255</v>
      </c>
      <c r="U2579">
        <v>1891</v>
      </c>
      <c r="X2579">
        <v>18</v>
      </c>
      <c r="Y2579" t="s">
        <v>259</v>
      </c>
      <c r="AC2579" t="s">
        <v>177</v>
      </c>
      <c r="AD2579" t="s">
        <v>9920</v>
      </c>
      <c r="AE2579">
        <v>29800</v>
      </c>
      <c r="AF2579" t="s">
        <v>14199</v>
      </c>
      <c r="AI2579">
        <v>982298293</v>
      </c>
      <c r="AJ2579">
        <v>662391481</v>
      </c>
      <c r="AK2579" t="s">
        <v>5362</v>
      </c>
      <c r="AL2579">
        <v>0</v>
      </c>
      <c r="AM2579">
        <v>0</v>
      </c>
    </row>
    <row r="2580" spans="1:39" customFormat="1" ht="12.75">
      <c r="A2580">
        <v>5613992</v>
      </c>
      <c r="B2580" t="s">
        <v>3376</v>
      </c>
      <c r="C2580" t="s">
        <v>983</v>
      </c>
      <c r="D2580">
        <v>5613992</v>
      </c>
      <c r="E2580" t="s">
        <v>166</v>
      </c>
      <c r="F2580" t="s">
        <v>166</v>
      </c>
      <c r="H2580" s="507">
        <v>34964</v>
      </c>
      <c r="I2580" t="s">
        <v>167</v>
      </c>
      <c r="J2580">
        <v>-40</v>
      </c>
      <c r="K2580" t="s">
        <v>168</v>
      </c>
      <c r="M2580" t="s">
        <v>217</v>
      </c>
      <c r="N2580">
        <v>3560059</v>
      </c>
      <c r="O2580" t="s">
        <v>3037</v>
      </c>
      <c r="P2580" s="507">
        <v>44818</v>
      </c>
      <c r="Q2580" t="s">
        <v>187</v>
      </c>
      <c r="R2580" s="507">
        <v>38296</v>
      </c>
      <c r="S2580" s="507">
        <v>44463</v>
      </c>
      <c r="T2580" t="s">
        <v>7255</v>
      </c>
      <c r="U2580">
        <v>1729</v>
      </c>
      <c r="X2580">
        <v>17</v>
      </c>
      <c r="Y2580" t="s">
        <v>259</v>
      </c>
      <c r="AB2580" s="507">
        <v>44013</v>
      </c>
      <c r="AC2580" t="s">
        <v>177</v>
      </c>
      <c r="AD2580" t="s">
        <v>9690</v>
      </c>
      <c r="AE2580">
        <v>56700</v>
      </c>
      <c r="AF2580" t="s">
        <v>14204</v>
      </c>
      <c r="AI2580">
        <v>297851062</v>
      </c>
      <c r="AK2580" t="s">
        <v>5363</v>
      </c>
      <c r="AL2580">
        <v>0</v>
      </c>
      <c r="AM2580">
        <v>0</v>
      </c>
    </row>
    <row r="2581" spans="1:39" customFormat="1" ht="12.75">
      <c r="A2581">
        <v>7882650</v>
      </c>
      <c r="B2581" t="s">
        <v>3619</v>
      </c>
      <c r="C2581" t="s">
        <v>189</v>
      </c>
      <c r="D2581">
        <v>7882650</v>
      </c>
      <c r="E2581" t="s">
        <v>166</v>
      </c>
      <c r="F2581" t="s">
        <v>166</v>
      </c>
      <c r="H2581" s="507">
        <v>40471</v>
      </c>
      <c r="I2581" t="s">
        <v>254</v>
      </c>
      <c r="J2581">
        <v>-13</v>
      </c>
      <c r="K2581" t="s">
        <v>168</v>
      </c>
      <c r="M2581" t="s">
        <v>238</v>
      </c>
      <c r="N2581">
        <v>8780627</v>
      </c>
      <c r="O2581" t="s">
        <v>384</v>
      </c>
      <c r="P2581" s="507">
        <v>44813</v>
      </c>
      <c r="Q2581" t="s">
        <v>187</v>
      </c>
      <c r="R2581" s="507">
        <v>43423</v>
      </c>
      <c r="T2581" t="s">
        <v>5765</v>
      </c>
      <c r="U2581">
        <v>844</v>
      </c>
      <c r="X2581">
        <v>8</v>
      </c>
      <c r="Y2581" t="s">
        <v>259</v>
      </c>
      <c r="AC2581" t="s">
        <v>177</v>
      </c>
      <c r="AD2581" t="s">
        <v>14205</v>
      </c>
      <c r="AE2581">
        <v>78360</v>
      </c>
      <c r="AF2581" t="s">
        <v>14206</v>
      </c>
      <c r="AK2581" t="s">
        <v>5758</v>
      </c>
      <c r="AL2581">
        <v>0</v>
      </c>
      <c r="AM2581">
        <v>0</v>
      </c>
    </row>
    <row r="2582" spans="1:39" customFormat="1" ht="12.75">
      <c r="A2582">
        <v>2942599</v>
      </c>
      <c r="B2582" t="s">
        <v>8955</v>
      </c>
      <c r="C2582" t="s">
        <v>877</v>
      </c>
      <c r="D2582">
        <v>2942599</v>
      </c>
      <c r="E2582" t="s">
        <v>169</v>
      </c>
      <c r="H2582" s="507">
        <v>41886</v>
      </c>
      <c r="I2582" t="s">
        <v>169</v>
      </c>
      <c r="J2582">
        <v>-9</v>
      </c>
      <c r="K2582" t="s">
        <v>8</v>
      </c>
      <c r="M2582" t="s">
        <v>3025</v>
      </c>
      <c r="N2582">
        <v>3290215</v>
      </c>
      <c r="O2582" t="s">
        <v>3040</v>
      </c>
      <c r="P2582" s="507">
        <v>44812</v>
      </c>
      <c r="Q2582" t="s">
        <v>187</v>
      </c>
      <c r="R2582" s="507">
        <v>44812</v>
      </c>
      <c r="T2582" t="s">
        <v>5765</v>
      </c>
      <c r="U2582">
        <v>500</v>
      </c>
      <c r="X2582">
        <v>5</v>
      </c>
      <c r="Y2582" t="s">
        <v>259</v>
      </c>
      <c r="AC2582" t="s">
        <v>177</v>
      </c>
      <c r="AD2582" t="s">
        <v>14207</v>
      </c>
      <c r="AE2582">
        <v>29300</v>
      </c>
      <c r="AF2582" t="s">
        <v>14208</v>
      </c>
      <c r="AJ2582">
        <v>661457971</v>
      </c>
      <c r="AK2582" t="s">
        <v>8956</v>
      </c>
      <c r="AL2582">
        <v>1</v>
      </c>
      <c r="AM2582">
        <v>0</v>
      </c>
    </row>
    <row r="2583" spans="1:39" customFormat="1" ht="12.75">
      <c r="A2583">
        <v>2925211</v>
      </c>
      <c r="B2583" t="s">
        <v>3172</v>
      </c>
      <c r="C2583" t="s">
        <v>589</v>
      </c>
      <c r="D2583">
        <v>2925211</v>
      </c>
      <c r="E2583" t="s">
        <v>166</v>
      </c>
      <c r="F2583" t="s">
        <v>166</v>
      </c>
      <c r="H2583" s="507">
        <v>34739</v>
      </c>
      <c r="I2583" t="s">
        <v>167</v>
      </c>
      <c r="J2583">
        <v>-40</v>
      </c>
      <c r="K2583" t="s">
        <v>8</v>
      </c>
      <c r="M2583" t="s">
        <v>178</v>
      </c>
      <c r="N2583">
        <v>3350060</v>
      </c>
      <c r="O2583" t="s">
        <v>223</v>
      </c>
      <c r="P2583" s="507">
        <v>44827</v>
      </c>
      <c r="Q2583" t="s">
        <v>187</v>
      </c>
      <c r="R2583" s="507">
        <v>38096</v>
      </c>
      <c r="S2583" s="507">
        <v>44819</v>
      </c>
      <c r="T2583" t="s">
        <v>181</v>
      </c>
      <c r="U2583">
        <v>1126</v>
      </c>
      <c r="X2583">
        <v>11</v>
      </c>
      <c r="Y2583" t="s">
        <v>259</v>
      </c>
      <c r="AB2583" s="507">
        <v>44378</v>
      </c>
      <c r="AC2583" t="s">
        <v>177</v>
      </c>
      <c r="AD2583" t="s">
        <v>10123</v>
      </c>
      <c r="AE2583">
        <v>35700</v>
      </c>
      <c r="AF2583" t="s">
        <v>14209</v>
      </c>
      <c r="AG2583">
        <v>42</v>
      </c>
      <c r="AJ2583">
        <v>618088493</v>
      </c>
      <c r="AK2583" t="s">
        <v>5364</v>
      </c>
      <c r="AL2583">
        <v>0</v>
      </c>
      <c r="AM2583">
        <v>0</v>
      </c>
    </row>
    <row r="2584" spans="1:39" customFormat="1" ht="12.75">
      <c r="A2584">
        <v>2928702</v>
      </c>
      <c r="B2584" t="s">
        <v>3172</v>
      </c>
      <c r="C2584" t="s">
        <v>531</v>
      </c>
      <c r="D2584">
        <v>2928702</v>
      </c>
      <c r="E2584" t="s">
        <v>166</v>
      </c>
      <c r="F2584" t="s">
        <v>166</v>
      </c>
      <c r="H2584" s="507">
        <v>36253</v>
      </c>
      <c r="I2584" t="s">
        <v>167</v>
      </c>
      <c r="J2584">
        <v>-40</v>
      </c>
      <c r="K2584" t="s">
        <v>8</v>
      </c>
      <c r="M2584" t="s">
        <v>178</v>
      </c>
      <c r="N2584">
        <v>3350011</v>
      </c>
      <c r="O2584" t="s">
        <v>234</v>
      </c>
      <c r="P2584" s="507">
        <v>44802</v>
      </c>
      <c r="Q2584" t="s">
        <v>187</v>
      </c>
      <c r="R2584" s="507">
        <v>39456</v>
      </c>
      <c r="S2584" s="507">
        <v>44789</v>
      </c>
      <c r="T2584" t="s">
        <v>181</v>
      </c>
      <c r="U2584">
        <v>2059</v>
      </c>
      <c r="V2584" t="s">
        <v>172</v>
      </c>
      <c r="W2584">
        <v>72</v>
      </c>
      <c r="X2584" t="s">
        <v>173</v>
      </c>
      <c r="Y2584" t="s">
        <v>259</v>
      </c>
      <c r="AB2584" s="507">
        <v>44743</v>
      </c>
      <c r="AC2584" t="s">
        <v>177</v>
      </c>
      <c r="AD2584" t="s">
        <v>10627</v>
      </c>
      <c r="AE2584">
        <v>35510</v>
      </c>
      <c r="AF2584" t="s">
        <v>14210</v>
      </c>
      <c r="AJ2584">
        <v>646388936</v>
      </c>
      <c r="AK2584" t="s">
        <v>5365</v>
      </c>
      <c r="AL2584">
        <v>0</v>
      </c>
      <c r="AM2584">
        <v>0</v>
      </c>
    </row>
    <row r="2585" spans="1:39" customFormat="1" ht="12.75">
      <c r="A2585">
        <v>9532516</v>
      </c>
      <c r="B2585" t="s">
        <v>1596</v>
      </c>
      <c r="C2585" t="s">
        <v>1597</v>
      </c>
      <c r="D2585">
        <v>9532516</v>
      </c>
      <c r="E2585" t="s">
        <v>166</v>
      </c>
      <c r="F2585" t="s">
        <v>166</v>
      </c>
      <c r="H2585" s="507">
        <v>39378</v>
      </c>
      <c r="I2585" t="s">
        <v>227</v>
      </c>
      <c r="J2585">
        <v>-16</v>
      </c>
      <c r="K2585" t="s">
        <v>8</v>
      </c>
      <c r="M2585" t="s">
        <v>232</v>
      </c>
      <c r="N2585">
        <v>8950330</v>
      </c>
      <c r="O2585" t="s">
        <v>233</v>
      </c>
      <c r="P2585" s="507">
        <v>44819</v>
      </c>
      <c r="Q2585" t="s">
        <v>187</v>
      </c>
      <c r="R2585" s="507">
        <v>41193</v>
      </c>
      <c r="S2585" s="507">
        <v>44809</v>
      </c>
      <c r="T2585" t="s">
        <v>181</v>
      </c>
      <c r="U2585">
        <v>1162</v>
      </c>
      <c r="X2585">
        <v>11</v>
      </c>
      <c r="Y2585" t="s">
        <v>259</v>
      </c>
      <c r="AB2585" s="507">
        <v>44013</v>
      </c>
      <c r="AC2585" t="s">
        <v>177</v>
      </c>
      <c r="AD2585" t="s">
        <v>9747</v>
      </c>
      <c r="AE2585">
        <v>95160</v>
      </c>
      <c r="AF2585" t="s">
        <v>14211</v>
      </c>
      <c r="AK2585" t="s">
        <v>4390</v>
      </c>
      <c r="AL2585">
        <v>0</v>
      </c>
      <c r="AM2585">
        <v>0</v>
      </c>
    </row>
    <row r="2586" spans="1:39" customFormat="1" ht="12.75">
      <c r="A2586">
        <v>4426121</v>
      </c>
      <c r="B2586" t="s">
        <v>2585</v>
      </c>
      <c r="C2586" t="s">
        <v>501</v>
      </c>
      <c r="D2586">
        <v>4426121</v>
      </c>
      <c r="E2586" t="s">
        <v>166</v>
      </c>
      <c r="F2586" t="s">
        <v>166</v>
      </c>
      <c r="H2586" s="507">
        <v>27276</v>
      </c>
      <c r="I2586" t="s">
        <v>192</v>
      </c>
      <c r="J2586">
        <v>-50</v>
      </c>
      <c r="K2586" t="s">
        <v>168</v>
      </c>
      <c r="M2586" t="s">
        <v>228</v>
      </c>
      <c r="N2586">
        <v>12440138</v>
      </c>
      <c r="O2586" t="s">
        <v>2163</v>
      </c>
      <c r="P2586" s="507">
        <v>44806</v>
      </c>
      <c r="Q2586" t="s">
        <v>187</v>
      </c>
      <c r="R2586" s="507">
        <v>37432</v>
      </c>
      <c r="S2586" s="507">
        <v>44755</v>
      </c>
      <c r="T2586" t="s">
        <v>181</v>
      </c>
      <c r="U2586">
        <v>1836</v>
      </c>
      <c r="X2586">
        <v>18</v>
      </c>
      <c r="Y2586" t="s">
        <v>259</v>
      </c>
      <c r="AC2586" t="s">
        <v>177</v>
      </c>
      <c r="AD2586" t="s">
        <v>14212</v>
      </c>
      <c r="AE2586">
        <v>44470</v>
      </c>
      <c r="AF2586" t="s">
        <v>14213</v>
      </c>
      <c r="AJ2586">
        <v>663346780</v>
      </c>
      <c r="AK2586" t="s">
        <v>5027</v>
      </c>
      <c r="AL2586">
        <v>0</v>
      </c>
      <c r="AM2586">
        <v>0</v>
      </c>
    </row>
    <row r="2587" spans="1:39" customFormat="1" ht="12.75">
      <c r="A2587">
        <v>3520012</v>
      </c>
      <c r="B2587" t="s">
        <v>2947</v>
      </c>
      <c r="C2587" t="s">
        <v>344</v>
      </c>
      <c r="D2587">
        <v>3520012</v>
      </c>
      <c r="E2587" t="s">
        <v>166</v>
      </c>
      <c r="F2587" t="s">
        <v>166</v>
      </c>
      <c r="H2587" s="507">
        <v>34414</v>
      </c>
      <c r="I2587" t="s">
        <v>167</v>
      </c>
      <c r="J2587">
        <v>-40</v>
      </c>
      <c r="K2587" t="s">
        <v>168</v>
      </c>
      <c r="M2587" t="s">
        <v>178</v>
      </c>
      <c r="N2587">
        <v>3350022</v>
      </c>
      <c r="O2587" t="s">
        <v>225</v>
      </c>
      <c r="P2587" s="507">
        <v>44809</v>
      </c>
      <c r="Q2587" t="s">
        <v>187</v>
      </c>
      <c r="R2587" s="507">
        <v>37432</v>
      </c>
      <c r="S2587" s="507">
        <v>44088</v>
      </c>
      <c r="T2587" t="s">
        <v>7255</v>
      </c>
      <c r="U2587">
        <v>2413</v>
      </c>
      <c r="V2587" t="s">
        <v>172</v>
      </c>
      <c r="W2587">
        <v>313</v>
      </c>
      <c r="X2587" t="s">
        <v>173</v>
      </c>
      <c r="Y2587" t="s">
        <v>259</v>
      </c>
      <c r="AC2587" t="s">
        <v>177</v>
      </c>
      <c r="AD2587" t="s">
        <v>14214</v>
      </c>
      <c r="AE2587">
        <v>22660</v>
      </c>
      <c r="AF2587" t="s">
        <v>14215</v>
      </c>
      <c r="AJ2587">
        <v>777934608</v>
      </c>
      <c r="AK2587" t="s">
        <v>5366</v>
      </c>
      <c r="AL2587">
        <v>0</v>
      </c>
      <c r="AM2587">
        <v>0</v>
      </c>
    </row>
    <row r="2588" spans="1:39" customFormat="1" ht="12.75">
      <c r="A2588">
        <v>4420151</v>
      </c>
      <c r="B2588" t="s">
        <v>2586</v>
      </c>
      <c r="C2588" t="s">
        <v>1005</v>
      </c>
      <c r="D2588">
        <v>4420151</v>
      </c>
      <c r="E2588" t="s">
        <v>166</v>
      </c>
      <c r="F2588" t="s">
        <v>166</v>
      </c>
      <c r="H2588" s="507">
        <v>32343</v>
      </c>
      <c r="I2588" t="s">
        <v>167</v>
      </c>
      <c r="J2588">
        <v>-40</v>
      </c>
      <c r="K2588" t="s">
        <v>168</v>
      </c>
      <c r="M2588" t="s">
        <v>228</v>
      </c>
      <c r="N2588">
        <v>12440281</v>
      </c>
      <c r="O2588" t="s">
        <v>3648</v>
      </c>
      <c r="P2588" s="507">
        <v>44795</v>
      </c>
      <c r="Q2588" t="s">
        <v>187</v>
      </c>
      <c r="R2588" s="507">
        <v>37432</v>
      </c>
      <c r="S2588" s="507">
        <v>44767</v>
      </c>
      <c r="T2588" t="s">
        <v>181</v>
      </c>
      <c r="U2588">
        <v>2011</v>
      </c>
      <c r="X2588">
        <v>20</v>
      </c>
      <c r="Y2588" t="s">
        <v>259</v>
      </c>
      <c r="AC2588" t="s">
        <v>177</v>
      </c>
      <c r="AD2588" t="s">
        <v>10518</v>
      </c>
      <c r="AE2588">
        <v>44400</v>
      </c>
      <c r="AF2588" t="s">
        <v>14216</v>
      </c>
      <c r="AJ2588">
        <v>682010850</v>
      </c>
      <c r="AK2588" t="s">
        <v>5028</v>
      </c>
      <c r="AL2588">
        <v>0</v>
      </c>
      <c r="AM2588">
        <v>0</v>
      </c>
    </row>
    <row r="2589" spans="1:39" customFormat="1" ht="12.75">
      <c r="A2589">
        <v>3715666</v>
      </c>
      <c r="B2589" t="s">
        <v>14217</v>
      </c>
      <c r="C2589" t="s">
        <v>954</v>
      </c>
      <c r="D2589">
        <v>3715666</v>
      </c>
      <c r="E2589" t="s">
        <v>166</v>
      </c>
      <c r="F2589" t="s">
        <v>166</v>
      </c>
      <c r="H2589" s="507">
        <v>35380</v>
      </c>
      <c r="I2589" t="s">
        <v>167</v>
      </c>
      <c r="J2589">
        <v>-40</v>
      </c>
      <c r="K2589" t="s">
        <v>168</v>
      </c>
      <c r="M2589" t="s">
        <v>175</v>
      </c>
      <c r="N2589">
        <v>4370566</v>
      </c>
      <c r="O2589" t="s">
        <v>176</v>
      </c>
      <c r="P2589" s="507">
        <v>44826</v>
      </c>
      <c r="Q2589" t="s">
        <v>187</v>
      </c>
      <c r="R2589" s="507">
        <v>37761</v>
      </c>
      <c r="S2589" s="507">
        <v>44817</v>
      </c>
      <c r="T2589" t="s">
        <v>181</v>
      </c>
      <c r="U2589">
        <v>1684</v>
      </c>
      <c r="X2589">
        <v>16</v>
      </c>
      <c r="Y2589" t="s">
        <v>259</v>
      </c>
      <c r="AB2589" s="507">
        <v>44743</v>
      </c>
      <c r="AC2589" t="s">
        <v>177</v>
      </c>
      <c r="AD2589" t="s">
        <v>9881</v>
      </c>
      <c r="AE2589">
        <v>37000</v>
      </c>
      <c r="AF2589" t="s">
        <v>14218</v>
      </c>
      <c r="AI2589">
        <v>247500523</v>
      </c>
      <c r="AJ2589">
        <v>666265510</v>
      </c>
      <c r="AK2589" t="s">
        <v>4396</v>
      </c>
      <c r="AL2589">
        <v>0</v>
      </c>
      <c r="AM2589">
        <v>0</v>
      </c>
    </row>
    <row r="2590" spans="1:39" customFormat="1" ht="12.75">
      <c r="A2590">
        <v>4424472</v>
      </c>
      <c r="B2590" t="s">
        <v>2586</v>
      </c>
      <c r="C2590" t="s">
        <v>1769</v>
      </c>
      <c r="D2590">
        <v>4424472</v>
      </c>
      <c r="E2590" t="s">
        <v>166</v>
      </c>
      <c r="F2590" t="s">
        <v>166</v>
      </c>
      <c r="H2590" s="507">
        <v>33348</v>
      </c>
      <c r="I2590" t="s">
        <v>167</v>
      </c>
      <c r="J2590">
        <v>-40</v>
      </c>
      <c r="K2590" t="s">
        <v>168</v>
      </c>
      <c r="M2590" t="s">
        <v>228</v>
      </c>
      <c r="N2590">
        <v>12440075</v>
      </c>
      <c r="O2590" t="s">
        <v>2204</v>
      </c>
      <c r="P2590" s="507">
        <v>44753</v>
      </c>
      <c r="Q2590" t="s">
        <v>187</v>
      </c>
      <c r="R2590" s="507">
        <v>37432</v>
      </c>
      <c r="S2590" s="507">
        <v>44753</v>
      </c>
      <c r="T2590" t="s">
        <v>181</v>
      </c>
      <c r="U2590">
        <v>1761</v>
      </c>
      <c r="X2590">
        <v>17</v>
      </c>
      <c r="Y2590" t="s">
        <v>259</v>
      </c>
      <c r="AC2590" t="s">
        <v>177</v>
      </c>
      <c r="AD2590" t="s">
        <v>14219</v>
      </c>
      <c r="AE2590">
        <v>44310</v>
      </c>
      <c r="AF2590" t="s">
        <v>14220</v>
      </c>
      <c r="AI2590">
        <v>240059123</v>
      </c>
      <c r="AJ2590">
        <v>632295728</v>
      </c>
      <c r="AK2590" t="s">
        <v>5029</v>
      </c>
      <c r="AL2590">
        <v>0</v>
      </c>
      <c r="AM2590">
        <v>0</v>
      </c>
    </row>
    <row r="2591" spans="1:39" customFormat="1" ht="12.75">
      <c r="A2591">
        <v>7887024</v>
      </c>
      <c r="B2591" t="s">
        <v>7024</v>
      </c>
      <c r="C2591" t="s">
        <v>241</v>
      </c>
      <c r="D2591">
        <v>7887024</v>
      </c>
      <c r="E2591" t="s">
        <v>169</v>
      </c>
      <c r="F2591" t="s">
        <v>169</v>
      </c>
      <c r="H2591" s="507">
        <v>41085</v>
      </c>
      <c r="I2591" t="s">
        <v>245</v>
      </c>
      <c r="J2591">
        <v>-11</v>
      </c>
      <c r="K2591" t="s">
        <v>8</v>
      </c>
      <c r="M2591" t="s">
        <v>238</v>
      </c>
      <c r="N2591">
        <v>8780329</v>
      </c>
      <c r="O2591" t="s">
        <v>548</v>
      </c>
      <c r="P2591" s="507">
        <v>44812</v>
      </c>
      <c r="Q2591" t="s">
        <v>187</v>
      </c>
      <c r="R2591" s="507">
        <v>44461</v>
      </c>
      <c r="T2591" t="s">
        <v>5765</v>
      </c>
      <c r="U2591">
        <v>500</v>
      </c>
      <c r="X2591">
        <v>5</v>
      </c>
      <c r="Y2591" t="s">
        <v>259</v>
      </c>
      <c r="AC2591" t="s">
        <v>177</v>
      </c>
      <c r="AD2591" t="s">
        <v>11887</v>
      </c>
      <c r="AE2591">
        <v>78000</v>
      </c>
      <c r="AF2591" t="s">
        <v>14221</v>
      </c>
      <c r="AG2591" t="s">
        <v>14222</v>
      </c>
      <c r="AJ2591">
        <v>686978509</v>
      </c>
      <c r="AK2591" t="s">
        <v>7025</v>
      </c>
      <c r="AL2591">
        <v>1</v>
      </c>
      <c r="AM2591">
        <v>1</v>
      </c>
    </row>
    <row r="2592" spans="1:39" customFormat="1" ht="12.75">
      <c r="A2592">
        <v>2217886</v>
      </c>
      <c r="B2592" t="s">
        <v>3173</v>
      </c>
      <c r="C2592" t="s">
        <v>448</v>
      </c>
      <c r="D2592">
        <v>2217886</v>
      </c>
      <c r="E2592" t="s">
        <v>166</v>
      </c>
      <c r="F2592" t="s">
        <v>166</v>
      </c>
      <c r="H2592" s="507">
        <v>38208</v>
      </c>
      <c r="I2592" t="s">
        <v>7238</v>
      </c>
      <c r="J2592">
        <v>-19</v>
      </c>
      <c r="K2592" t="s">
        <v>168</v>
      </c>
      <c r="M2592" t="s">
        <v>215</v>
      </c>
      <c r="N2592">
        <v>3220087</v>
      </c>
      <c r="O2592" t="s">
        <v>3041</v>
      </c>
      <c r="P2592" s="507">
        <v>44813</v>
      </c>
      <c r="Q2592" t="s">
        <v>187</v>
      </c>
      <c r="R2592" s="507">
        <v>41367</v>
      </c>
      <c r="S2592" s="507">
        <v>44057</v>
      </c>
      <c r="T2592" t="s">
        <v>7255</v>
      </c>
      <c r="U2592">
        <v>2084</v>
      </c>
      <c r="V2592" t="s">
        <v>172</v>
      </c>
      <c r="W2592">
        <v>867</v>
      </c>
      <c r="X2592" t="s">
        <v>173</v>
      </c>
      <c r="Y2592" t="s">
        <v>259</v>
      </c>
      <c r="AC2592" t="s">
        <v>177</v>
      </c>
      <c r="AD2592" t="s">
        <v>14223</v>
      </c>
      <c r="AE2592">
        <v>22100</v>
      </c>
      <c r="AF2592" t="s">
        <v>14224</v>
      </c>
      <c r="AJ2592">
        <v>663237116</v>
      </c>
      <c r="AK2592" t="s">
        <v>8957</v>
      </c>
      <c r="AL2592">
        <v>0</v>
      </c>
      <c r="AM2592">
        <v>0</v>
      </c>
    </row>
    <row r="2593" spans="1:39" customFormat="1" ht="12.75">
      <c r="A2593">
        <v>145173</v>
      </c>
      <c r="B2593" t="s">
        <v>1621</v>
      </c>
      <c r="C2593" t="s">
        <v>636</v>
      </c>
      <c r="D2593">
        <v>145173</v>
      </c>
      <c r="E2593" t="s">
        <v>166</v>
      </c>
      <c r="F2593" t="s">
        <v>166</v>
      </c>
      <c r="H2593" s="507">
        <v>30926</v>
      </c>
      <c r="I2593" t="s">
        <v>167</v>
      </c>
      <c r="J2593">
        <v>-40</v>
      </c>
      <c r="K2593" t="s">
        <v>168</v>
      </c>
      <c r="M2593" t="s">
        <v>238</v>
      </c>
      <c r="N2593">
        <v>8780329</v>
      </c>
      <c r="O2593" t="s">
        <v>548</v>
      </c>
      <c r="P2593" s="507">
        <v>44821</v>
      </c>
      <c r="Q2593" t="s">
        <v>187</v>
      </c>
      <c r="R2593" s="507">
        <v>37432</v>
      </c>
      <c r="S2593" s="507">
        <v>44820</v>
      </c>
      <c r="T2593" t="s">
        <v>181</v>
      </c>
      <c r="U2593">
        <v>1833</v>
      </c>
      <c r="X2593">
        <v>18</v>
      </c>
      <c r="Y2593" t="s">
        <v>259</v>
      </c>
      <c r="AC2593" t="s">
        <v>177</v>
      </c>
      <c r="AD2593" t="s">
        <v>14225</v>
      </c>
      <c r="AE2593">
        <v>78210</v>
      </c>
      <c r="AF2593" t="s">
        <v>14226</v>
      </c>
      <c r="AJ2593">
        <v>650965973</v>
      </c>
      <c r="AK2593" t="s">
        <v>4397</v>
      </c>
      <c r="AL2593">
        <v>0</v>
      </c>
      <c r="AM2593">
        <v>0</v>
      </c>
    </row>
    <row r="2594" spans="1:39" customFormat="1" ht="12.75">
      <c r="A2594">
        <v>796712</v>
      </c>
      <c r="B2594" t="s">
        <v>3620</v>
      </c>
      <c r="C2594" t="s">
        <v>195</v>
      </c>
      <c r="D2594">
        <v>796712</v>
      </c>
      <c r="E2594" t="s">
        <v>166</v>
      </c>
      <c r="F2594" t="s">
        <v>166</v>
      </c>
      <c r="H2594" s="507">
        <v>32257</v>
      </c>
      <c r="I2594" t="s">
        <v>167</v>
      </c>
      <c r="J2594">
        <v>-40</v>
      </c>
      <c r="K2594" t="s">
        <v>168</v>
      </c>
      <c r="M2594" t="s">
        <v>232</v>
      </c>
      <c r="N2594">
        <v>8950330</v>
      </c>
      <c r="O2594" t="s">
        <v>233</v>
      </c>
      <c r="P2594" s="507">
        <v>44782</v>
      </c>
      <c r="Q2594" t="s">
        <v>187</v>
      </c>
      <c r="R2594" s="507">
        <v>37432</v>
      </c>
      <c r="S2594" s="507">
        <v>44420</v>
      </c>
      <c r="T2594" t="s">
        <v>7255</v>
      </c>
      <c r="U2594">
        <v>3481</v>
      </c>
      <c r="V2594" t="s">
        <v>172</v>
      </c>
      <c r="W2594">
        <v>5</v>
      </c>
      <c r="X2594" t="s">
        <v>173</v>
      </c>
      <c r="Y2594" t="s">
        <v>259</v>
      </c>
      <c r="AB2594" s="507">
        <v>43659</v>
      </c>
      <c r="AC2594" t="s">
        <v>177</v>
      </c>
      <c r="AD2594" t="s">
        <v>14227</v>
      </c>
      <c r="AE2594">
        <v>94510</v>
      </c>
      <c r="AF2594" t="s">
        <v>14228</v>
      </c>
      <c r="AJ2594">
        <v>622592385</v>
      </c>
      <c r="AK2594" t="s">
        <v>4398</v>
      </c>
      <c r="AL2594">
        <v>0</v>
      </c>
      <c r="AM2594">
        <v>0</v>
      </c>
    </row>
    <row r="2595" spans="1:39" customFormat="1" ht="12.75">
      <c r="A2595">
        <v>7886800</v>
      </c>
      <c r="B2595" t="s">
        <v>6671</v>
      </c>
      <c r="C2595" t="s">
        <v>596</v>
      </c>
      <c r="D2595">
        <v>7886800</v>
      </c>
      <c r="E2595" t="s">
        <v>166</v>
      </c>
      <c r="F2595" t="s">
        <v>166</v>
      </c>
      <c r="H2595" s="507">
        <v>41121</v>
      </c>
      <c r="I2595" t="s">
        <v>245</v>
      </c>
      <c r="J2595">
        <v>-11</v>
      </c>
      <c r="K2595" t="s">
        <v>8</v>
      </c>
      <c r="M2595" t="s">
        <v>238</v>
      </c>
      <c r="N2595">
        <v>8780078</v>
      </c>
      <c r="O2595" t="s">
        <v>265</v>
      </c>
      <c r="P2595" s="507">
        <v>44815</v>
      </c>
      <c r="Q2595" t="s">
        <v>187</v>
      </c>
      <c r="R2595" s="507">
        <v>44454</v>
      </c>
      <c r="T2595" t="s">
        <v>5765</v>
      </c>
      <c r="U2595">
        <v>532</v>
      </c>
      <c r="X2595">
        <v>5</v>
      </c>
      <c r="Y2595" t="s">
        <v>259</v>
      </c>
      <c r="AC2595" t="s">
        <v>177</v>
      </c>
      <c r="AD2595" t="s">
        <v>14229</v>
      </c>
      <c r="AE2595">
        <v>78125</v>
      </c>
      <c r="AF2595" t="s">
        <v>14230</v>
      </c>
      <c r="AJ2595">
        <v>635946804</v>
      </c>
      <c r="AK2595" t="s">
        <v>6670</v>
      </c>
      <c r="AL2595">
        <v>0</v>
      </c>
      <c r="AM2595">
        <v>0</v>
      </c>
    </row>
    <row r="2596" spans="1:39" customFormat="1" ht="12.75">
      <c r="A2596">
        <v>3734189</v>
      </c>
      <c r="B2596" t="s">
        <v>1622</v>
      </c>
      <c r="C2596" t="s">
        <v>1095</v>
      </c>
      <c r="D2596">
        <v>3734189</v>
      </c>
      <c r="E2596" t="s">
        <v>169</v>
      </c>
      <c r="H2596" s="507">
        <v>41467</v>
      </c>
      <c r="I2596" t="s">
        <v>251</v>
      </c>
      <c r="J2596">
        <v>-10</v>
      </c>
      <c r="K2596" t="s">
        <v>8</v>
      </c>
      <c r="M2596" t="s">
        <v>175</v>
      </c>
      <c r="N2596">
        <v>4370349</v>
      </c>
      <c r="O2596" t="s">
        <v>2778</v>
      </c>
      <c r="P2596" s="507">
        <v>44824</v>
      </c>
      <c r="Q2596" t="s">
        <v>187</v>
      </c>
      <c r="R2596" s="507">
        <v>44824</v>
      </c>
      <c r="S2596" s="507">
        <v>44819</v>
      </c>
      <c r="T2596" t="s">
        <v>181</v>
      </c>
      <c r="U2596">
        <v>500</v>
      </c>
      <c r="X2596">
        <v>5</v>
      </c>
      <c r="Y2596" t="s">
        <v>259</v>
      </c>
      <c r="AC2596" t="s">
        <v>177</v>
      </c>
      <c r="AD2596" t="s">
        <v>14231</v>
      </c>
      <c r="AE2596">
        <v>37260</v>
      </c>
      <c r="AF2596" t="s">
        <v>14232</v>
      </c>
      <c r="AJ2596">
        <v>626973673</v>
      </c>
      <c r="AK2596" t="s">
        <v>8958</v>
      </c>
      <c r="AL2596">
        <v>0</v>
      </c>
      <c r="AM2596">
        <v>0</v>
      </c>
    </row>
    <row r="2597" spans="1:39" customFormat="1" ht="12.75">
      <c r="A2597">
        <v>624393</v>
      </c>
      <c r="B2597" t="s">
        <v>1622</v>
      </c>
      <c r="C2597" t="s">
        <v>493</v>
      </c>
      <c r="D2597">
        <v>624393</v>
      </c>
      <c r="E2597" t="s">
        <v>166</v>
      </c>
      <c r="F2597" t="s">
        <v>166</v>
      </c>
      <c r="H2597" s="507">
        <v>28230</v>
      </c>
      <c r="I2597" t="s">
        <v>192</v>
      </c>
      <c r="J2597">
        <v>-50</v>
      </c>
      <c r="K2597" t="s">
        <v>168</v>
      </c>
      <c r="M2597" t="s">
        <v>275</v>
      </c>
      <c r="N2597">
        <v>8911161</v>
      </c>
      <c r="O2597" t="s">
        <v>445</v>
      </c>
      <c r="P2597" s="507">
        <v>44816</v>
      </c>
      <c r="Q2597" t="s">
        <v>187</v>
      </c>
      <c r="R2597" s="507">
        <v>37432</v>
      </c>
      <c r="S2597" s="507">
        <v>44810</v>
      </c>
      <c r="T2597" t="s">
        <v>181</v>
      </c>
      <c r="U2597">
        <v>1645</v>
      </c>
      <c r="X2597">
        <v>16</v>
      </c>
      <c r="Y2597" t="s">
        <v>259</v>
      </c>
      <c r="AB2597" s="507">
        <v>43647</v>
      </c>
      <c r="AC2597" t="s">
        <v>177</v>
      </c>
      <c r="AD2597" t="s">
        <v>14233</v>
      </c>
      <c r="AE2597">
        <v>91150</v>
      </c>
      <c r="AF2597" t="s">
        <v>14234</v>
      </c>
      <c r="AJ2597">
        <v>650374764</v>
      </c>
      <c r="AK2597" t="s">
        <v>4399</v>
      </c>
      <c r="AL2597">
        <v>0</v>
      </c>
      <c r="AM2597">
        <v>0</v>
      </c>
    </row>
    <row r="2598" spans="1:39" customFormat="1" ht="12.75">
      <c r="A2598">
        <v>5010533</v>
      </c>
      <c r="B2598" t="s">
        <v>1622</v>
      </c>
      <c r="C2598" t="s">
        <v>1243</v>
      </c>
      <c r="D2598">
        <v>5010533</v>
      </c>
      <c r="E2598" t="s">
        <v>166</v>
      </c>
      <c r="F2598" t="s">
        <v>166</v>
      </c>
      <c r="H2598" s="507">
        <v>35137</v>
      </c>
      <c r="I2598" t="s">
        <v>167</v>
      </c>
      <c r="J2598">
        <v>-40</v>
      </c>
      <c r="K2598" t="s">
        <v>168</v>
      </c>
      <c r="M2598" t="s">
        <v>263</v>
      </c>
      <c r="N2598">
        <v>8751163</v>
      </c>
      <c r="O2598" t="s">
        <v>264</v>
      </c>
      <c r="P2598" s="507">
        <v>44791</v>
      </c>
      <c r="Q2598" t="s">
        <v>187</v>
      </c>
      <c r="R2598" s="507">
        <v>37432</v>
      </c>
      <c r="S2598" s="507">
        <v>44449</v>
      </c>
      <c r="T2598" t="s">
        <v>7255</v>
      </c>
      <c r="U2598">
        <v>1806</v>
      </c>
      <c r="X2598">
        <v>18</v>
      </c>
      <c r="Y2598" t="s">
        <v>259</v>
      </c>
      <c r="AB2598" s="507">
        <v>43282</v>
      </c>
      <c r="AC2598" t="s">
        <v>177</v>
      </c>
      <c r="AD2598" t="s">
        <v>14235</v>
      </c>
      <c r="AE2598">
        <v>93400</v>
      </c>
      <c r="AF2598" t="s">
        <v>14236</v>
      </c>
      <c r="AJ2598">
        <v>604427117</v>
      </c>
      <c r="AK2598" t="s">
        <v>4400</v>
      </c>
      <c r="AL2598">
        <v>0</v>
      </c>
      <c r="AM2598">
        <v>0</v>
      </c>
    </row>
    <row r="2599" spans="1:39" customFormat="1" ht="12.75">
      <c r="A2599">
        <v>7225787</v>
      </c>
      <c r="B2599" t="s">
        <v>8290</v>
      </c>
      <c r="C2599" t="s">
        <v>1295</v>
      </c>
      <c r="D2599">
        <v>7225787</v>
      </c>
      <c r="E2599" t="s">
        <v>166</v>
      </c>
      <c r="F2599" t="s">
        <v>166</v>
      </c>
      <c r="H2599" s="507">
        <v>41641</v>
      </c>
      <c r="I2599" t="s">
        <v>169</v>
      </c>
      <c r="J2599">
        <v>-9</v>
      </c>
      <c r="K2599" t="s">
        <v>168</v>
      </c>
      <c r="M2599" t="s">
        <v>2152</v>
      </c>
      <c r="N2599">
        <v>12720048</v>
      </c>
      <c r="O2599" t="s">
        <v>2295</v>
      </c>
      <c r="P2599" s="507">
        <v>44814</v>
      </c>
      <c r="Q2599" t="s">
        <v>187</v>
      </c>
      <c r="R2599" s="507">
        <v>44483</v>
      </c>
      <c r="T2599" t="s">
        <v>5765</v>
      </c>
      <c r="U2599">
        <v>507</v>
      </c>
      <c r="X2599">
        <v>5</v>
      </c>
      <c r="Y2599" t="s">
        <v>259</v>
      </c>
      <c r="AC2599" t="s">
        <v>177</v>
      </c>
      <c r="AD2599" t="s">
        <v>14237</v>
      </c>
      <c r="AE2599">
        <v>72290</v>
      </c>
      <c r="AF2599" t="s">
        <v>14238</v>
      </c>
      <c r="AJ2599">
        <v>643792402</v>
      </c>
      <c r="AK2599" t="s">
        <v>8291</v>
      </c>
      <c r="AL2599">
        <v>1</v>
      </c>
      <c r="AM2599">
        <v>0</v>
      </c>
    </row>
    <row r="2600" spans="1:39" customFormat="1" ht="12.75">
      <c r="A2600">
        <v>9146635</v>
      </c>
      <c r="B2600" t="s">
        <v>6026</v>
      </c>
      <c r="C2600" t="s">
        <v>7797</v>
      </c>
      <c r="D2600">
        <v>9146635</v>
      </c>
      <c r="E2600" t="s">
        <v>166</v>
      </c>
      <c r="F2600" t="s">
        <v>166</v>
      </c>
      <c r="H2600" s="507">
        <v>41745</v>
      </c>
      <c r="I2600" t="s">
        <v>169</v>
      </c>
      <c r="J2600">
        <v>-9</v>
      </c>
      <c r="K2600" t="s">
        <v>8</v>
      </c>
      <c r="M2600" t="s">
        <v>275</v>
      </c>
      <c r="N2600">
        <v>8911050</v>
      </c>
      <c r="O2600" t="s">
        <v>688</v>
      </c>
      <c r="P2600" s="507">
        <v>44824</v>
      </c>
      <c r="Q2600" t="s">
        <v>187</v>
      </c>
      <c r="R2600" s="507">
        <v>43128</v>
      </c>
      <c r="T2600" t="s">
        <v>5765</v>
      </c>
      <c r="U2600">
        <v>530</v>
      </c>
      <c r="X2600">
        <v>5</v>
      </c>
      <c r="Y2600" t="s">
        <v>259</v>
      </c>
      <c r="AC2600" t="s">
        <v>177</v>
      </c>
      <c r="AD2600" t="s">
        <v>14239</v>
      </c>
      <c r="AE2600">
        <v>91190</v>
      </c>
      <c r="AF2600" t="s">
        <v>14240</v>
      </c>
      <c r="AJ2600" t="s">
        <v>8959</v>
      </c>
      <c r="AK2600" t="s">
        <v>8960</v>
      </c>
      <c r="AL2600">
        <v>0</v>
      </c>
      <c r="AM2600">
        <v>0</v>
      </c>
    </row>
    <row r="2601" spans="1:39" customFormat="1" ht="12.75">
      <c r="A2601">
        <v>9146636</v>
      </c>
      <c r="B2601" t="s">
        <v>6026</v>
      </c>
      <c r="C2601" t="s">
        <v>310</v>
      </c>
      <c r="D2601">
        <v>9146636</v>
      </c>
      <c r="E2601" t="s">
        <v>169</v>
      </c>
      <c r="F2601" t="s">
        <v>166</v>
      </c>
      <c r="H2601" s="507">
        <v>41115</v>
      </c>
      <c r="I2601" t="s">
        <v>245</v>
      </c>
      <c r="J2601">
        <v>-11</v>
      </c>
      <c r="K2601" t="s">
        <v>8</v>
      </c>
      <c r="M2601" t="s">
        <v>275</v>
      </c>
      <c r="N2601">
        <v>8911050</v>
      </c>
      <c r="O2601" t="s">
        <v>688</v>
      </c>
      <c r="P2601" s="507">
        <v>44841</v>
      </c>
      <c r="Q2601" t="s">
        <v>187</v>
      </c>
      <c r="R2601" s="507">
        <v>43128</v>
      </c>
      <c r="T2601" t="s">
        <v>5765</v>
      </c>
      <c r="U2601">
        <v>517</v>
      </c>
      <c r="X2601">
        <v>5</v>
      </c>
      <c r="Y2601" t="s">
        <v>259</v>
      </c>
      <c r="AC2601" t="s">
        <v>177</v>
      </c>
      <c r="AD2601" t="s">
        <v>14239</v>
      </c>
      <c r="AE2601">
        <v>91190</v>
      </c>
      <c r="AF2601" t="s">
        <v>14240</v>
      </c>
      <c r="AK2601" t="s">
        <v>5758</v>
      </c>
      <c r="AL2601">
        <v>0</v>
      </c>
      <c r="AM2601">
        <v>0</v>
      </c>
    </row>
    <row r="2602" spans="1:39" customFormat="1" ht="12.75">
      <c r="A2602">
        <v>4114674</v>
      </c>
      <c r="B2602" t="s">
        <v>6027</v>
      </c>
      <c r="C2602" t="s">
        <v>531</v>
      </c>
      <c r="D2602">
        <v>4114674</v>
      </c>
      <c r="E2602" t="s">
        <v>169</v>
      </c>
      <c r="F2602" t="s">
        <v>169</v>
      </c>
      <c r="H2602" s="507">
        <v>41457</v>
      </c>
      <c r="I2602" t="s">
        <v>251</v>
      </c>
      <c r="J2602">
        <v>-10</v>
      </c>
      <c r="K2602" t="s">
        <v>8</v>
      </c>
      <c r="M2602" t="s">
        <v>2783</v>
      </c>
      <c r="N2602">
        <v>4410065</v>
      </c>
      <c r="O2602" t="s">
        <v>2858</v>
      </c>
      <c r="P2602" s="507">
        <v>44820</v>
      </c>
      <c r="Q2602" t="s">
        <v>187</v>
      </c>
      <c r="R2602" s="507">
        <v>44216</v>
      </c>
      <c r="T2602" t="s">
        <v>5765</v>
      </c>
      <c r="U2602">
        <v>500</v>
      </c>
      <c r="X2602">
        <v>5</v>
      </c>
      <c r="Y2602" t="s">
        <v>259</v>
      </c>
      <c r="AC2602" t="s">
        <v>177</v>
      </c>
      <c r="AD2602" t="s">
        <v>14241</v>
      </c>
      <c r="AE2602">
        <v>41110</v>
      </c>
      <c r="AF2602" t="s">
        <v>14242</v>
      </c>
      <c r="AJ2602">
        <v>669211163</v>
      </c>
      <c r="AK2602" t="s">
        <v>8961</v>
      </c>
      <c r="AL2602">
        <v>0</v>
      </c>
      <c r="AM2602">
        <v>0</v>
      </c>
    </row>
    <row r="2603" spans="1:39" customFormat="1" ht="12.75">
      <c r="A2603">
        <v>615286</v>
      </c>
      <c r="B2603" t="s">
        <v>3174</v>
      </c>
      <c r="C2603" t="s">
        <v>748</v>
      </c>
      <c r="D2603">
        <v>615286</v>
      </c>
      <c r="E2603" t="s">
        <v>166</v>
      </c>
      <c r="F2603" t="s">
        <v>166</v>
      </c>
      <c r="H2603" s="507">
        <v>29784</v>
      </c>
      <c r="I2603" t="s">
        <v>192</v>
      </c>
      <c r="J2603">
        <v>-50</v>
      </c>
      <c r="K2603" t="s">
        <v>168</v>
      </c>
      <c r="M2603" t="s">
        <v>236</v>
      </c>
      <c r="N2603">
        <v>12490073</v>
      </c>
      <c r="O2603" t="s">
        <v>8153</v>
      </c>
      <c r="P2603" s="507">
        <v>44773</v>
      </c>
      <c r="Q2603" t="s">
        <v>187</v>
      </c>
      <c r="R2603" s="507">
        <v>37432</v>
      </c>
      <c r="S2603" s="507">
        <v>44060</v>
      </c>
      <c r="T2603" t="s">
        <v>7255</v>
      </c>
      <c r="U2603">
        <v>1923</v>
      </c>
      <c r="X2603">
        <v>19</v>
      </c>
      <c r="Y2603" t="s">
        <v>259</v>
      </c>
      <c r="AB2603" s="507">
        <v>44378</v>
      </c>
      <c r="AC2603" t="s">
        <v>177</v>
      </c>
      <c r="AD2603" t="s">
        <v>10353</v>
      </c>
      <c r="AE2603">
        <v>49800</v>
      </c>
      <c r="AF2603" t="s">
        <v>14243</v>
      </c>
      <c r="AJ2603">
        <v>781621283</v>
      </c>
      <c r="AK2603" t="s">
        <v>5030</v>
      </c>
      <c r="AL2603">
        <v>0</v>
      </c>
      <c r="AM2603">
        <v>0</v>
      </c>
    </row>
    <row r="2604" spans="1:39" customFormat="1" ht="12.75">
      <c r="A2604">
        <v>4939159</v>
      </c>
      <c r="B2604" t="s">
        <v>3174</v>
      </c>
      <c r="C2604" t="s">
        <v>484</v>
      </c>
      <c r="D2604">
        <v>4939159</v>
      </c>
      <c r="E2604" t="s">
        <v>166</v>
      </c>
      <c r="F2604" t="s">
        <v>166</v>
      </c>
      <c r="H2604" s="507">
        <v>40944</v>
      </c>
      <c r="I2604" t="s">
        <v>245</v>
      </c>
      <c r="J2604">
        <v>-11</v>
      </c>
      <c r="K2604" t="s">
        <v>168</v>
      </c>
      <c r="M2604" t="s">
        <v>236</v>
      </c>
      <c r="N2604">
        <v>12490073</v>
      </c>
      <c r="O2604" t="s">
        <v>8153</v>
      </c>
      <c r="P2604" s="507">
        <v>44773</v>
      </c>
      <c r="Q2604" t="s">
        <v>187</v>
      </c>
      <c r="R2604" s="507">
        <v>43384</v>
      </c>
      <c r="T2604" t="s">
        <v>5765</v>
      </c>
      <c r="U2604">
        <v>1021</v>
      </c>
      <c r="X2604">
        <v>10</v>
      </c>
      <c r="Y2604" t="s">
        <v>259</v>
      </c>
      <c r="AC2604" t="s">
        <v>177</v>
      </c>
      <c r="AD2604" t="s">
        <v>10353</v>
      </c>
      <c r="AE2604">
        <v>49800</v>
      </c>
      <c r="AF2604" t="s">
        <v>14244</v>
      </c>
      <c r="AJ2604">
        <v>781621283</v>
      </c>
      <c r="AK2604" t="s">
        <v>5030</v>
      </c>
      <c r="AL2604">
        <v>0</v>
      </c>
      <c r="AM2604">
        <v>0</v>
      </c>
    </row>
    <row r="2605" spans="1:39" customFormat="1" ht="12.75">
      <c r="A2605">
        <v>3512111</v>
      </c>
      <c r="B2605" t="s">
        <v>1624</v>
      </c>
      <c r="C2605" t="s">
        <v>493</v>
      </c>
      <c r="D2605">
        <v>3512111</v>
      </c>
      <c r="E2605" t="s">
        <v>166</v>
      </c>
      <c r="F2605" t="s">
        <v>166</v>
      </c>
      <c r="H2605" s="507">
        <v>29650</v>
      </c>
      <c r="I2605" t="s">
        <v>192</v>
      </c>
      <c r="J2605">
        <v>-50</v>
      </c>
      <c r="K2605" t="s">
        <v>168</v>
      </c>
      <c r="M2605" t="s">
        <v>178</v>
      </c>
      <c r="N2605">
        <v>3350161</v>
      </c>
      <c r="O2605" t="s">
        <v>3070</v>
      </c>
      <c r="P2605" s="507">
        <v>44816</v>
      </c>
      <c r="Q2605" t="s">
        <v>187</v>
      </c>
      <c r="R2605" s="507">
        <v>37432</v>
      </c>
      <c r="S2605" s="507">
        <v>44816</v>
      </c>
      <c r="T2605" t="s">
        <v>181</v>
      </c>
      <c r="U2605">
        <v>1659</v>
      </c>
      <c r="X2605">
        <v>16</v>
      </c>
      <c r="Y2605" t="s">
        <v>259</v>
      </c>
      <c r="AB2605" s="507">
        <v>44743</v>
      </c>
      <c r="AC2605" t="s">
        <v>177</v>
      </c>
      <c r="AD2605" t="s">
        <v>6305</v>
      </c>
      <c r="AE2605">
        <v>35830</v>
      </c>
      <c r="AF2605" t="s">
        <v>14245</v>
      </c>
      <c r="AI2605">
        <v>299324600</v>
      </c>
      <c r="AJ2605">
        <v>771014559</v>
      </c>
      <c r="AK2605" t="s">
        <v>7798</v>
      </c>
      <c r="AL2605">
        <v>0</v>
      </c>
      <c r="AM2605">
        <v>0</v>
      </c>
    </row>
    <row r="2606" spans="1:39" customFormat="1" ht="12.75">
      <c r="A2606">
        <v>9517308</v>
      </c>
      <c r="B2606" t="s">
        <v>1624</v>
      </c>
      <c r="C2606" t="s">
        <v>1654</v>
      </c>
      <c r="D2606">
        <v>9517308</v>
      </c>
      <c r="E2606" t="s">
        <v>166</v>
      </c>
      <c r="F2606" t="s">
        <v>166</v>
      </c>
      <c r="H2606" s="507">
        <v>26776</v>
      </c>
      <c r="I2606" t="s">
        <v>192</v>
      </c>
      <c r="J2606">
        <v>-50</v>
      </c>
      <c r="K2606" t="s">
        <v>168</v>
      </c>
      <c r="M2606" t="s">
        <v>217</v>
      </c>
      <c r="N2606">
        <v>3560036</v>
      </c>
      <c r="O2606" t="s">
        <v>3129</v>
      </c>
      <c r="P2606" s="507">
        <v>44811</v>
      </c>
      <c r="Q2606" t="s">
        <v>187</v>
      </c>
      <c r="R2606" s="507">
        <v>37432</v>
      </c>
      <c r="S2606" s="507">
        <v>44459</v>
      </c>
      <c r="T2606" t="s">
        <v>7255</v>
      </c>
      <c r="U2606">
        <v>1621</v>
      </c>
      <c r="X2606">
        <v>16</v>
      </c>
      <c r="Y2606" t="s">
        <v>259</v>
      </c>
      <c r="AC2606" t="s">
        <v>177</v>
      </c>
      <c r="AD2606" t="s">
        <v>14246</v>
      </c>
      <c r="AE2606">
        <v>56450</v>
      </c>
      <c r="AF2606" t="s">
        <v>14247</v>
      </c>
      <c r="AJ2606">
        <v>688868447</v>
      </c>
      <c r="AK2606" t="s">
        <v>7799</v>
      </c>
      <c r="AL2606">
        <v>0</v>
      </c>
      <c r="AM2606">
        <v>0</v>
      </c>
    </row>
    <row r="2607" spans="1:39" customFormat="1" ht="12.75">
      <c r="A2607">
        <v>9464493</v>
      </c>
      <c r="B2607" t="s">
        <v>1624</v>
      </c>
      <c r="C2607" t="s">
        <v>760</v>
      </c>
      <c r="D2607">
        <v>9464493</v>
      </c>
      <c r="E2607" t="s">
        <v>169</v>
      </c>
      <c r="H2607" s="507">
        <v>42104</v>
      </c>
      <c r="I2607" t="s">
        <v>169</v>
      </c>
      <c r="J2607">
        <v>-9</v>
      </c>
      <c r="K2607" t="s">
        <v>8</v>
      </c>
      <c r="M2607" t="s">
        <v>246</v>
      </c>
      <c r="N2607">
        <v>8940448</v>
      </c>
      <c r="O2607" t="s">
        <v>504</v>
      </c>
      <c r="P2607" s="507">
        <v>44838</v>
      </c>
      <c r="Q2607" t="s">
        <v>187</v>
      </c>
      <c r="R2607" s="507">
        <v>44838</v>
      </c>
      <c r="S2607" s="507">
        <v>44830</v>
      </c>
      <c r="T2607" t="s">
        <v>181</v>
      </c>
      <c r="U2607">
        <v>500</v>
      </c>
      <c r="X2607">
        <v>5</v>
      </c>
      <c r="Y2607" t="s">
        <v>259</v>
      </c>
      <c r="AC2607" t="s">
        <v>177</v>
      </c>
      <c r="AD2607" t="s">
        <v>10358</v>
      </c>
      <c r="AE2607">
        <v>94400</v>
      </c>
      <c r="AF2607" t="s">
        <v>14248</v>
      </c>
      <c r="AK2607" t="s">
        <v>14249</v>
      </c>
      <c r="AL2607">
        <v>0</v>
      </c>
      <c r="AM2607">
        <v>0</v>
      </c>
    </row>
    <row r="2608" spans="1:39" customFormat="1" ht="12.75">
      <c r="A2608">
        <v>7218810</v>
      </c>
      <c r="B2608" t="s">
        <v>1625</v>
      </c>
      <c r="C2608" t="s">
        <v>241</v>
      </c>
      <c r="D2608">
        <v>7218810</v>
      </c>
      <c r="E2608" t="s">
        <v>166</v>
      </c>
      <c r="F2608" t="s">
        <v>166</v>
      </c>
      <c r="H2608" s="507">
        <v>38816</v>
      </c>
      <c r="I2608" t="s">
        <v>198</v>
      </c>
      <c r="J2608">
        <v>-17</v>
      </c>
      <c r="K2608" t="s">
        <v>168</v>
      </c>
      <c r="M2608" t="s">
        <v>178</v>
      </c>
      <c r="N2608">
        <v>3350060</v>
      </c>
      <c r="O2608" t="s">
        <v>223</v>
      </c>
      <c r="P2608" s="507">
        <v>44813</v>
      </c>
      <c r="Q2608" t="s">
        <v>187</v>
      </c>
      <c r="R2608" s="507">
        <v>41563</v>
      </c>
      <c r="S2608" s="507">
        <v>44741</v>
      </c>
      <c r="T2608" t="s">
        <v>181</v>
      </c>
      <c r="U2608">
        <v>1968</v>
      </c>
      <c r="X2608">
        <v>19</v>
      </c>
      <c r="Y2608" t="s">
        <v>259</v>
      </c>
      <c r="AB2608" s="507">
        <v>44743</v>
      </c>
      <c r="AC2608" t="s">
        <v>177</v>
      </c>
      <c r="AD2608" t="s">
        <v>14250</v>
      </c>
      <c r="AE2608">
        <v>72320</v>
      </c>
      <c r="AF2608" t="s">
        <v>14251</v>
      </c>
      <c r="AI2608">
        <v>243718166</v>
      </c>
      <c r="AJ2608">
        <v>615540163</v>
      </c>
      <c r="AK2608" t="s">
        <v>5031</v>
      </c>
      <c r="AL2608">
        <v>0</v>
      </c>
      <c r="AM2608">
        <v>0</v>
      </c>
    </row>
    <row r="2609" spans="1:39" customFormat="1" ht="12.75">
      <c r="A2609">
        <v>4458729</v>
      </c>
      <c r="B2609" t="s">
        <v>1625</v>
      </c>
      <c r="C2609" t="s">
        <v>2112</v>
      </c>
      <c r="D2609">
        <v>4458729</v>
      </c>
      <c r="E2609" t="s">
        <v>166</v>
      </c>
      <c r="F2609" t="s">
        <v>166</v>
      </c>
      <c r="H2609" s="507">
        <v>38881</v>
      </c>
      <c r="I2609" t="s">
        <v>198</v>
      </c>
      <c r="J2609">
        <v>-17</v>
      </c>
      <c r="K2609" t="s">
        <v>8</v>
      </c>
      <c r="M2609" t="s">
        <v>228</v>
      </c>
      <c r="N2609">
        <v>12440142</v>
      </c>
      <c r="O2609" t="s">
        <v>2238</v>
      </c>
      <c r="P2609" s="507">
        <v>44814</v>
      </c>
      <c r="Q2609" t="s">
        <v>187</v>
      </c>
      <c r="R2609" s="507">
        <v>43708</v>
      </c>
      <c r="S2609" s="507">
        <v>44789</v>
      </c>
      <c r="T2609" t="s">
        <v>181</v>
      </c>
      <c r="U2609">
        <v>768</v>
      </c>
      <c r="X2609">
        <v>7</v>
      </c>
      <c r="Y2609" t="s">
        <v>259</v>
      </c>
      <c r="AC2609" t="s">
        <v>177</v>
      </c>
      <c r="AD2609" t="s">
        <v>3777</v>
      </c>
      <c r="AE2609">
        <v>44330</v>
      </c>
      <c r="AF2609" t="s">
        <v>14252</v>
      </c>
      <c r="AI2609">
        <v>240738170</v>
      </c>
      <c r="AJ2609">
        <v>625375706</v>
      </c>
      <c r="AK2609" t="s">
        <v>5032</v>
      </c>
      <c r="AL2609">
        <v>0</v>
      </c>
      <c r="AM2609">
        <v>0</v>
      </c>
    </row>
    <row r="2610" spans="1:39" customFormat="1" ht="12.75">
      <c r="A2610">
        <v>2815677</v>
      </c>
      <c r="B2610" t="s">
        <v>3935</v>
      </c>
      <c r="C2610" t="s">
        <v>6028</v>
      </c>
      <c r="D2610">
        <v>2815677</v>
      </c>
      <c r="E2610" t="s">
        <v>169</v>
      </c>
      <c r="F2610" t="s">
        <v>169</v>
      </c>
      <c r="H2610" s="507">
        <v>41290</v>
      </c>
      <c r="I2610" t="s">
        <v>251</v>
      </c>
      <c r="J2610">
        <v>-10</v>
      </c>
      <c r="K2610" t="s">
        <v>8</v>
      </c>
      <c r="M2610" t="s">
        <v>231</v>
      </c>
      <c r="N2610">
        <v>4280359</v>
      </c>
      <c r="O2610" t="s">
        <v>2892</v>
      </c>
      <c r="P2610" s="507">
        <v>44842</v>
      </c>
      <c r="Q2610" t="s">
        <v>187</v>
      </c>
      <c r="R2610" s="507">
        <v>43749</v>
      </c>
      <c r="T2610" t="s">
        <v>5765</v>
      </c>
      <c r="U2610">
        <v>500</v>
      </c>
      <c r="X2610">
        <v>5</v>
      </c>
      <c r="Y2610" t="s">
        <v>259</v>
      </c>
      <c r="AC2610" t="s">
        <v>177</v>
      </c>
      <c r="AD2610" t="s">
        <v>14253</v>
      </c>
      <c r="AE2610">
        <v>28240</v>
      </c>
      <c r="AF2610" t="s">
        <v>14254</v>
      </c>
      <c r="AI2610">
        <v>644081798</v>
      </c>
      <c r="AJ2610">
        <v>609159748</v>
      </c>
      <c r="AK2610" t="s">
        <v>5620</v>
      </c>
      <c r="AL2610">
        <v>0</v>
      </c>
      <c r="AM2610">
        <v>0</v>
      </c>
    </row>
    <row r="2611" spans="1:39" customFormat="1" ht="12.75">
      <c r="A2611">
        <v>7736242</v>
      </c>
      <c r="B2611" t="s">
        <v>14255</v>
      </c>
      <c r="C2611" t="s">
        <v>617</v>
      </c>
      <c r="D2611">
        <v>7736242</v>
      </c>
      <c r="E2611" t="s">
        <v>169</v>
      </c>
      <c r="H2611" s="507">
        <v>41189</v>
      </c>
      <c r="I2611" t="s">
        <v>245</v>
      </c>
      <c r="J2611">
        <v>-11</v>
      </c>
      <c r="K2611" t="s">
        <v>8</v>
      </c>
      <c r="M2611" t="s">
        <v>206</v>
      </c>
      <c r="N2611">
        <v>8770408</v>
      </c>
      <c r="O2611" t="s">
        <v>407</v>
      </c>
      <c r="P2611" s="507">
        <v>44853</v>
      </c>
      <c r="Q2611" t="s">
        <v>187</v>
      </c>
      <c r="R2611" s="507">
        <v>44853</v>
      </c>
      <c r="T2611" t="s">
        <v>5765</v>
      </c>
      <c r="U2611">
        <v>500</v>
      </c>
      <c r="X2611">
        <v>5</v>
      </c>
      <c r="Y2611" t="s">
        <v>259</v>
      </c>
      <c r="AC2611" t="s">
        <v>177</v>
      </c>
      <c r="AD2611" t="s">
        <v>12052</v>
      </c>
      <c r="AE2611">
        <v>77680</v>
      </c>
      <c r="AF2611" t="s">
        <v>14256</v>
      </c>
      <c r="AK2611" t="s">
        <v>14257</v>
      </c>
      <c r="AL2611">
        <v>0</v>
      </c>
      <c r="AM2611">
        <v>0</v>
      </c>
    </row>
    <row r="2612" spans="1:39" customFormat="1" ht="12.75">
      <c r="A2612">
        <v>7859322</v>
      </c>
      <c r="B2612" t="s">
        <v>1627</v>
      </c>
      <c r="C2612" t="s">
        <v>730</v>
      </c>
      <c r="D2612">
        <v>7859322</v>
      </c>
      <c r="E2612" t="s">
        <v>166</v>
      </c>
      <c r="F2612" t="s">
        <v>166</v>
      </c>
      <c r="H2612" s="507">
        <v>37827</v>
      </c>
      <c r="I2612" t="s">
        <v>167</v>
      </c>
      <c r="J2612">
        <v>-40</v>
      </c>
      <c r="K2612" t="s">
        <v>168</v>
      </c>
      <c r="M2612" t="s">
        <v>238</v>
      </c>
      <c r="N2612">
        <v>8781477</v>
      </c>
      <c r="O2612" t="s">
        <v>3567</v>
      </c>
      <c r="P2612" s="507">
        <v>44812</v>
      </c>
      <c r="Q2612" t="s">
        <v>187</v>
      </c>
      <c r="R2612" s="507">
        <v>40452</v>
      </c>
      <c r="S2612" s="507">
        <v>44382</v>
      </c>
      <c r="T2612" t="s">
        <v>7255</v>
      </c>
      <c r="U2612">
        <v>1607</v>
      </c>
      <c r="X2612">
        <v>16</v>
      </c>
      <c r="Y2612" t="s">
        <v>259</v>
      </c>
      <c r="AB2612" s="507">
        <v>44743</v>
      </c>
      <c r="AC2612" t="s">
        <v>177</v>
      </c>
      <c r="AD2612" t="s">
        <v>10249</v>
      </c>
      <c r="AE2612">
        <v>78340</v>
      </c>
      <c r="AF2612" t="s">
        <v>14258</v>
      </c>
      <c r="AK2612" t="s">
        <v>5758</v>
      </c>
      <c r="AL2612">
        <v>0</v>
      </c>
      <c r="AM2612">
        <v>0</v>
      </c>
    </row>
    <row r="2613" spans="1:39" customFormat="1" ht="12.75">
      <c r="A2613">
        <v>285337</v>
      </c>
      <c r="B2613" t="s">
        <v>8962</v>
      </c>
      <c r="C2613" t="s">
        <v>1043</v>
      </c>
      <c r="D2613">
        <v>285337</v>
      </c>
      <c r="E2613" t="s">
        <v>166</v>
      </c>
      <c r="H2613" s="507">
        <v>27982</v>
      </c>
      <c r="I2613" t="s">
        <v>192</v>
      </c>
      <c r="J2613">
        <v>-50</v>
      </c>
      <c r="K2613" t="s">
        <v>168</v>
      </c>
      <c r="M2613" t="s">
        <v>2764</v>
      </c>
      <c r="N2613">
        <v>4450410</v>
      </c>
      <c r="O2613" t="s">
        <v>3462</v>
      </c>
      <c r="P2613" s="507">
        <v>44817</v>
      </c>
      <c r="Q2613" t="s">
        <v>187</v>
      </c>
      <c r="R2613" s="507">
        <v>37432</v>
      </c>
      <c r="S2613" s="507">
        <v>44790</v>
      </c>
      <c r="T2613" t="s">
        <v>181</v>
      </c>
      <c r="U2613">
        <v>1837</v>
      </c>
      <c r="X2613">
        <v>18</v>
      </c>
      <c r="Y2613" t="s">
        <v>259</v>
      </c>
      <c r="AC2613" t="s">
        <v>177</v>
      </c>
      <c r="AD2613" t="s">
        <v>9901</v>
      </c>
      <c r="AE2613">
        <v>45000</v>
      </c>
      <c r="AF2613" t="s">
        <v>14259</v>
      </c>
      <c r="AI2613">
        <v>610762382</v>
      </c>
      <c r="AK2613" t="s">
        <v>8963</v>
      </c>
      <c r="AL2613">
        <v>0</v>
      </c>
      <c r="AM2613">
        <v>0</v>
      </c>
    </row>
    <row r="2614" spans="1:39" customFormat="1" ht="12.75">
      <c r="A2614">
        <v>3610125</v>
      </c>
      <c r="B2614" t="s">
        <v>7800</v>
      </c>
      <c r="C2614" t="s">
        <v>3391</v>
      </c>
      <c r="D2614">
        <v>3610125</v>
      </c>
      <c r="E2614" t="s">
        <v>169</v>
      </c>
      <c r="F2614" t="s">
        <v>169</v>
      </c>
      <c r="H2614" s="507">
        <v>41373</v>
      </c>
      <c r="I2614" t="s">
        <v>251</v>
      </c>
      <c r="J2614">
        <v>-10</v>
      </c>
      <c r="K2614" t="s">
        <v>8</v>
      </c>
      <c r="M2614" t="s">
        <v>2770</v>
      </c>
      <c r="N2614">
        <v>4360605</v>
      </c>
      <c r="O2614" t="s">
        <v>2848</v>
      </c>
      <c r="P2614" s="507">
        <v>44833</v>
      </c>
      <c r="Q2614" t="s">
        <v>187</v>
      </c>
      <c r="R2614" s="507">
        <v>44693</v>
      </c>
      <c r="T2614" t="s">
        <v>5765</v>
      </c>
      <c r="U2614">
        <v>500</v>
      </c>
      <c r="X2614">
        <v>5</v>
      </c>
      <c r="Y2614" t="s">
        <v>259</v>
      </c>
      <c r="AC2614" t="s">
        <v>177</v>
      </c>
      <c r="AD2614" t="s">
        <v>14260</v>
      </c>
      <c r="AE2614">
        <v>36220</v>
      </c>
      <c r="AF2614">
        <v>12</v>
      </c>
      <c r="AH2614" t="s">
        <v>14261</v>
      </c>
      <c r="AI2614">
        <v>254392520</v>
      </c>
      <c r="AJ2614">
        <v>624307202</v>
      </c>
      <c r="AK2614" t="s">
        <v>7801</v>
      </c>
      <c r="AL2614">
        <v>1</v>
      </c>
      <c r="AM2614">
        <v>0</v>
      </c>
    </row>
    <row r="2615" spans="1:39" customFormat="1" ht="12.75">
      <c r="A2615">
        <v>8523471</v>
      </c>
      <c r="B2615" t="s">
        <v>3681</v>
      </c>
      <c r="C2615" t="s">
        <v>310</v>
      </c>
      <c r="D2615">
        <v>8523471</v>
      </c>
      <c r="E2615" t="s">
        <v>166</v>
      </c>
      <c r="F2615" t="s">
        <v>166</v>
      </c>
      <c r="H2615" s="507">
        <v>37691</v>
      </c>
      <c r="I2615" t="s">
        <v>167</v>
      </c>
      <c r="J2615">
        <v>-40</v>
      </c>
      <c r="K2615" t="s">
        <v>8</v>
      </c>
      <c r="M2615" t="s">
        <v>208</v>
      </c>
      <c r="N2615">
        <v>12850039</v>
      </c>
      <c r="O2615" t="s">
        <v>2223</v>
      </c>
      <c r="P2615" s="507">
        <v>44826</v>
      </c>
      <c r="Q2615" t="s">
        <v>187</v>
      </c>
      <c r="R2615" s="507">
        <v>40472</v>
      </c>
      <c r="S2615" s="507">
        <v>44053</v>
      </c>
      <c r="T2615" t="s">
        <v>7255</v>
      </c>
      <c r="U2615">
        <v>891</v>
      </c>
      <c r="X2615">
        <v>8</v>
      </c>
      <c r="Y2615" t="s">
        <v>259</v>
      </c>
      <c r="AC2615" t="s">
        <v>177</v>
      </c>
      <c r="AD2615" t="s">
        <v>14262</v>
      </c>
      <c r="AE2615">
        <v>85530</v>
      </c>
      <c r="AF2615" t="s">
        <v>14263</v>
      </c>
      <c r="AI2615">
        <v>251463683</v>
      </c>
      <c r="AJ2615">
        <v>679726329</v>
      </c>
      <c r="AK2615" t="s">
        <v>5758</v>
      </c>
      <c r="AL2615">
        <v>0</v>
      </c>
      <c r="AM2615">
        <v>0</v>
      </c>
    </row>
    <row r="2616" spans="1:39" customFormat="1" ht="12.75">
      <c r="A2616">
        <v>2929018</v>
      </c>
      <c r="B2616" t="s">
        <v>1628</v>
      </c>
      <c r="C2616" t="s">
        <v>311</v>
      </c>
      <c r="D2616">
        <v>2929018</v>
      </c>
      <c r="E2616" t="s">
        <v>166</v>
      </c>
      <c r="F2616" t="s">
        <v>166</v>
      </c>
      <c r="H2616" s="507">
        <v>35222</v>
      </c>
      <c r="I2616" t="s">
        <v>167</v>
      </c>
      <c r="J2616">
        <v>-40</v>
      </c>
      <c r="K2616" t="s">
        <v>168</v>
      </c>
      <c r="M2616" t="s">
        <v>3025</v>
      </c>
      <c r="N2616">
        <v>3290044</v>
      </c>
      <c r="O2616" t="s">
        <v>3045</v>
      </c>
      <c r="P2616" s="507">
        <v>44815</v>
      </c>
      <c r="Q2616" t="s">
        <v>187</v>
      </c>
      <c r="R2616" s="507">
        <v>39706</v>
      </c>
      <c r="S2616" s="507">
        <v>44771</v>
      </c>
      <c r="T2616" t="s">
        <v>181</v>
      </c>
      <c r="U2616">
        <v>1820</v>
      </c>
      <c r="X2616">
        <v>18</v>
      </c>
      <c r="Y2616" t="s">
        <v>259</v>
      </c>
      <c r="AC2616" t="s">
        <v>177</v>
      </c>
      <c r="AD2616" t="s">
        <v>14264</v>
      </c>
      <c r="AE2616">
        <v>29400</v>
      </c>
      <c r="AF2616" t="s">
        <v>14265</v>
      </c>
      <c r="AI2616">
        <v>298155246</v>
      </c>
      <c r="AJ2616">
        <v>621320972</v>
      </c>
      <c r="AK2616" t="s">
        <v>6432</v>
      </c>
      <c r="AL2616">
        <v>0</v>
      </c>
      <c r="AM2616">
        <v>0</v>
      </c>
    </row>
    <row r="2617" spans="1:39" customFormat="1" ht="12.75">
      <c r="A2617">
        <v>9540977</v>
      </c>
      <c r="B2617" t="s">
        <v>8964</v>
      </c>
      <c r="C2617" t="s">
        <v>531</v>
      </c>
      <c r="D2617">
        <v>9540977</v>
      </c>
      <c r="E2617" t="s">
        <v>169</v>
      </c>
      <c r="H2617" s="507">
        <v>41579</v>
      </c>
      <c r="I2617" t="s">
        <v>251</v>
      </c>
      <c r="J2617">
        <v>-10</v>
      </c>
      <c r="K2617" t="s">
        <v>8</v>
      </c>
      <c r="M2617" t="s">
        <v>232</v>
      </c>
      <c r="N2617">
        <v>8950022</v>
      </c>
      <c r="O2617" t="s">
        <v>390</v>
      </c>
      <c r="P2617" s="507">
        <v>44819</v>
      </c>
      <c r="Q2617" t="s">
        <v>187</v>
      </c>
      <c r="R2617" s="507">
        <v>44819</v>
      </c>
      <c r="T2617" t="s">
        <v>5765</v>
      </c>
      <c r="U2617">
        <v>500</v>
      </c>
      <c r="X2617">
        <v>5</v>
      </c>
      <c r="Y2617" t="s">
        <v>259</v>
      </c>
      <c r="AC2617" t="s">
        <v>177</v>
      </c>
      <c r="AD2617" t="s">
        <v>14266</v>
      </c>
      <c r="AE2617">
        <v>95260</v>
      </c>
      <c r="AF2617" t="s">
        <v>14267</v>
      </c>
      <c r="AK2617" t="s">
        <v>8965</v>
      </c>
      <c r="AL2617">
        <v>0</v>
      </c>
      <c r="AM2617">
        <v>0</v>
      </c>
    </row>
    <row r="2618" spans="1:39" customFormat="1" ht="12.75">
      <c r="A2618">
        <v>8531963</v>
      </c>
      <c r="B2618" t="s">
        <v>1628</v>
      </c>
      <c r="C2618" t="s">
        <v>262</v>
      </c>
      <c r="D2618">
        <v>8531963</v>
      </c>
      <c r="E2618" t="s">
        <v>166</v>
      </c>
      <c r="H2618" s="507">
        <v>40988</v>
      </c>
      <c r="I2618" t="s">
        <v>245</v>
      </c>
      <c r="J2618">
        <v>-11</v>
      </c>
      <c r="K2618" t="s">
        <v>8</v>
      </c>
      <c r="M2618" t="s">
        <v>208</v>
      </c>
      <c r="N2618">
        <v>12851027</v>
      </c>
      <c r="O2618" t="s">
        <v>3862</v>
      </c>
      <c r="P2618" s="507">
        <v>44842</v>
      </c>
      <c r="Q2618" t="s">
        <v>187</v>
      </c>
      <c r="R2618" s="507">
        <v>44842</v>
      </c>
      <c r="T2618" t="s">
        <v>5765</v>
      </c>
      <c r="U2618">
        <v>500</v>
      </c>
      <c r="X2618">
        <v>5</v>
      </c>
      <c r="Y2618" t="s">
        <v>259</v>
      </c>
      <c r="AC2618" t="s">
        <v>177</v>
      </c>
      <c r="AD2618" t="s">
        <v>6251</v>
      </c>
      <c r="AE2618">
        <v>85500</v>
      </c>
      <c r="AF2618" t="s">
        <v>14268</v>
      </c>
      <c r="AJ2618">
        <v>645345232</v>
      </c>
      <c r="AK2618" t="s">
        <v>14269</v>
      </c>
      <c r="AL2618">
        <v>0</v>
      </c>
      <c r="AM2618">
        <v>0</v>
      </c>
    </row>
    <row r="2619" spans="1:39" customFormat="1" ht="12.75">
      <c r="A2619">
        <v>3733161</v>
      </c>
      <c r="B2619" t="s">
        <v>7802</v>
      </c>
      <c r="C2619" t="s">
        <v>1626</v>
      </c>
      <c r="D2619">
        <v>3733161</v>
      </c>
      <c r="E2619" t="s">
        <v>169</v>
      </c>
      <c r="F2619" t="s">
        <v>169</v>
      </c>
      <c r="H2619" s="507">
        <v>42838</v>
      </c>
      <c r="I2619" t="s">
        <v>169</v>
      </c>
      <c r="J2619">
        <v>-9</v>
      </c>
      <c r="K2619" t="s">
        <v>8</v>
      </c>
      <c r="M2619" t="s">
        <v>175</v>
      </c>
      <c r="N2619">
        <v>4370439</v>
      </c>
      <c r="O2619" t="s">
        <v>2825</v>
      </c>
      <c r="P2619" s="507">
        <v>44845</v>
      </c>
      <c r="Q2619" t="s">
        <v>187</v>
      </c>
      <c r="R2619" s="507">
        <v>44481</v>
      </c>
      <c r="T2619" t="s">
        <v>5765</v>
      </c>
      <c r="U2619">
        <v>500</v>
      </c>
      <c r="X2619">
        <v>5</v>
      </c>
      <c r="Y2619" t="s">
        <v>259</v>
      </c>
      <c r="AC2619" t="s">
        <v>177</v>
      </c>
      <c r="AD2619" t="s">
        <v>14270</v>
      </c>
      <c r="AE2619">
        <v>37700</v>
      </c>
      <c r="AF2619" t="s">
        <v>14271</v>
      </c>
      <c r="AI2619">
        <v>668179147</v>
      </c>
      <c r="AK2619" t="s">
        <v>7803</v>
      </c>
      <c r="AL2619">
        <v>0</v>
      </c>
      <c r="AM2619">
        <v>0</v>
      </c>
    </row>
    <row r="2620" spans="1:39" customFormat="1" ht="12.75">
      <c r="A2620">
        <v>2814635</v>
      </c>
      <c r="B2620" t="s">
        <v>1629</v>
      </c>
      <c r="C2620" t="s">
        <v>315</v>
      </c>
      <c r="D2620">
        <v>2814635</v>
      </c>
      <c r="E2620" t="s">
        <v>166</v>
      </c>
      <c r="F2620" t="s">
        <v>166</v>
      </c>
      <c r="H2620" s="507">
        <v>40881</v>
      </c>
      <c r="I2620" t="s">
        <v>267</v>
      </c>
      <c r="J2620">
        <v>-12</v>
      </c>
      <c r="K2620" t="s">
        <v>168</v>
      </c>
      <c r="M2620" t="s">
        <v>231</v>
      </c>
      <c r="N2620">
        <v>4280045</v>
      </c>
      <c r="O2620" t="s">
        <v>2845</v>
      </c>
      <c r="P2620" s="507">
        <v>44808</v>
      </c>
      <c r="Q2620" t="s">
        <v>187</v>
      </c>
      <c r="R2620" s="507">
        <v>42658</v>
      </c>
      <c r="T2620" t="s">
        <v>5765</v>
      </c>
      <c r="U2620">
        <v>612</v>
      </c>
      <c r="X2620">
        <v>6</v>
      </c>
      <c r="Y2620" t="s">
        <v>259</v>
      </c>
      <c r="AC2620" t="s">
        <v>177</v>
      </c>
      <c r="AD2620" t="s">
        <v>14272</v>
      </c>
      <c r="AE2620">
        <v>28230</v>
      </c>
      <c r="AF2620" t="s">
        <v>14273</v>
      </c>
      <c r="AI2620">
        <v>623582093</v>
      </c>
      <c r="AJ2620">
        <v>607226226</v>
      </c>
      <c r="AK2620" t="s">
        <v>6029</v>
      </c>
      <c r="AL2620">
        <v>0</v>
      </c>
      <c r="AM2620">
        <v>0</v>
      </c>
    </row>
    <row r="2621" spans="1:39" customFormat="1" ht="12.75">
      <c r="A2621">
        <v>9317800</v>
      </c>
      <c r="B2621" t="s">
        <v>1629</v>
      </c>
      <c r="C2621" t="s">
        <v>874</v>
      </c>
      <c r="D2621">
        <v>9317800</v>
      </c>
      <c r="E2621" t="s">
        <v>166</v>
      </c>
      <c r="F2621" t="s">
        <v>166</v>
      </c>
      <c r="H2621" s="507">
        <v>37457</v>
      </c>
      <c r="I2621" t="s">
        <v>167</v>
      </c>
      <c r="J2621">
        <v>-40</v>
      </c>
      <c r="K2621" t="s">
        <v>168</v>
      </c>
      <c r="M2621" t="s">
        <v>203</v>
      </c>
      <c r="N2621">
        <v>8921190</v>
      </c>
      <c r="O2621" t="s">
        <v>204</v>
      </c>
      <c r="P2621" s="507">
        <v>44812</v>
      </c>
      <c r="Q2621" t="s">
        <v>187</v>
      </c>
      <c r="R2621" s="507">
        <v>40870</v>
      </c>
      <c r="S2621" s="507">
        <v>44461</v>
      </c>
      <c r="T2621" t="s">
        <v>7255</v>
      </c>
      <c r="U2621">
        <v>1977</v>
      </c>
      <c r="X2621">
        <v>19</v>
      </c>
      <c r="Y2621" t="s">
        <v>259</v>
      </c>
      <c r="AB2621" s="507">
        <v>44743</v>
      </c>
      <c r="AC2621" t="s">
        <v>177</v>
      </c>
      <c r="AD2621" t="s">
        <v>14274</v>
      </c>
      <c r="AE2621">
        <v>93500</v>
      </c>
      <c r="AF2621" t="s">
        <v>14275</v>
      </c>
      <c r="AI2621">
        <v>148441606</v>
      </c>
      <c r="AK2621" t="s">
        <v>4401</v>
      </c>
      <c r="AL2621">
        <v>0</v>
      </c>
      <c r="AM2621">
        <v>0</v>
      </c>
    </row>
    <row r="2622" spans="1:39" customFormat="1" ht="12.75">
      <c r="A2622">
        <v>3732658</v>
      </c>
      <c r="B2622" t="s">
        <v>6030</v>
      </c>
      <c r="C2622" t="s">
        <v>969</v>
      </c>
      <c r="D2622">
        <v>3732658</v>
      </c>
      <c r="E2622" t="s">
        <v>169</v>
      </c>
      <c r="F2622" t="s">
        <v>169</v>
      </c>
      <c r="H2622" s="507">
        <v>42039</v>
      </c>
      <c r="I2622" t="s">
        <v>169</v>
      </c>
      <c r="J2622">
        <v>-9</v>
      </c>
      <c r="K2622" t="s">
        <v>8</v>
      </c>
      <c r="M2622" t="s">
        <v>175</v>
      </c>
      <c r="N2622">
        <v>4370002</v>
      </c>
      <c r="O2622" t="s">
        <v>2769</v>
      </c>
      <c r="P2622" s="507">
        <v>44777</v>
      </c>
      <c r="Q2622" t="s">
        <v>187</v>
      </c>
      <c r="R2622" s="507">
        <v>44432</v>
      </c>
      <c r="T2622" t="s">
        <v>5765</v>
      </c>
      <c r="U2622">
        <v>500</v>
      </c>
      <c r="X2622">
        <v>5</v>
      </c>
      <c r="Y2622" t="s">
        <v>259</v>
      </c>
      <c r="AC2622" t="s">
        <v>177</v>
      </c>
      <c r="AD2622" t="s">
        <v>9881</v>
      </c>
      <c r="AE2622">
        <v>37000</v>
      </c>
      <c r="AF2622" t="s">
        <v>14276</v>
      </c>
      <c r="AJ2622">
        <v>699197045</v>
      </c>
      <c r="AK2622" t="s">
        <v>7804</v>
      </c>
      <c r="AL2622">
        <v>0</v>
      </c>
      <c r="AM2622">
        <v>0</v>
      </c>
    </row>
    <row r="2623" spans="1:39" customFormat="1" ht="12.75">
      <c r="A2623">
        <v>3730117</v>
      </c>
      <c r="B2623" t="s">
        <v>1630</v>
      </c>
      <c r="C2623" t="s">
        <v>890</v>
      </c>
      <c r="D2623">
        <v>3730117</v>
      </c>
      <c r="E2623" t="s">
        <v>166</v>
      </c>
      <c r="F2623" t="s">
        <v>166</v>
      </c>
      <c r="H2623" s="507">
        <v>39584</v>
      </c>
      <c r="I2623" t="s">
        <v>200</v>
      </c>
      <c r="J2623">
        <v>-15</v>
      </c>
      <c r="K2623" t="s">
        <v>168</v>
      </c>
      <c r="M2623" t="s">
        <v>175</v>
      </c>
      <c r="N2623">
        <v>4370002</v>
      </c>
      <c r="O2623" t="s">
        <v>2769</v>
      </c>
      <c r="P2623" s="507">
        <v>44807</v>
      </c>
      <c r="Q2623" t="s">
        <v>187</v>
      </c>
      <c r="R2623" s="507">
        <v>43355</v>
      </c>
      <c r="T2623" t="s">
        <v>5765</v>
      </c>
      <c r="U2623">
        <v>1485</v>
      </c>
      <c r="X2623">
        <v>14</v>
      </c>
      <c r="Y2623" t="s">
        <v>259</v>
      </c>
      <c r="AC2623" t="s">
        <v>177</v>
      </c>
      <c r="AD2623" t="s">
        <v>12951</v>
      </c>
      <c r="AE2623">
        <v>37400</v>
      </c>
      <c r="AF2623" t="s">
        <v>14277</v>
      </c>
      <c r="AI2623">
        <v>247232931</v>
      </c>
      <c r="AJ2623">
        <v>681791132</v>
      </c>
      <c r="AK2623" t="s">
        <v>5621</v>
      </c>
      <c r="AL2623">
        <v>0</v>
      </c>
      <c r="AM2623">
        <v>0</v>
      </c>
    </row>
    <row r="2624" spans="1:39" customFormat="1" ht="12.75">
      <c r="A2624">
        <v>3730122</v>
      </c>
      <c r="B2624" t="s">
        <v>1631</v>
      </c>
      <c r="C2624" t="s">
        <v>1251</v>
      </c>
      <c r="D2624">
        <v>3730122</v>
      </c>
      <c r="E2624" t="s">
        <v>166</v>
      </c>
      <c r="F2624" t="s">
        <v>166</v>
      </c>
      <c r="H2624" s="507">
        <v>40836</v>
      </c>
      <c r="I2624" t="s">
        <v>267</v>
      </c>
      <c r="J2624">
        <v>-12</v>
      </c>
      <c r="K2624" t="s">
        <v>168</v>
      </c>
      <c r="M2624" t="s">
        <v>175</v>
      </c>
      <c r="N2624">
        <v>4370038</v>
      </c>
      <c r="O2624" t="s">
        <v>2829</v>
      </c>
      <c r="P2624" s="507">
        <v>44818</v>
      </c>
      <c r="Q2624" t="s">
        <v>187</v>
      </c>
      <c r="R2624" s="507">
        <v>43355</v>
      </c>
      <c r="T2624" t="s">
        <v>5765</v>
      </c>
      <c r="U2624">
        <v>654</v>
      </c>
      <c r="X2624">
        <v>6</v>
      </c>
      <c r="Y2624" t="s">
        <v>259</v>
      </c>
      <c r="AC2624" t="s">
        <v>177</v>
      </c>
      <c r="AD2624" t="s">
        <v>13457</v>
      </c>
      <c r="AE2624">
        <v>37420</v>
      </c>
      <c r="AF2624" t="s">
        <v>14278</v>
      </c>
      <c r="AJ2624">
        <v>678187202</v>
      </c>
      <c r="AK2624" t="s">
        <v>6031</v>
      </c>
      <c r="AL2624">
        <v>0</v>
      </c>
      <c r="AM2624">
        <v>0</v>
      </c>
    </row>
    <row r="2625" spans="1:39" customFormat="1" ht="12.75">
      <c r="A2625">
        <v>2941491</v>
      </c>
      <c r="B2625" t="s">
        <v>6433</v>
      </c>
      <c r="C2625" t="s">
        <v>495</v>
      </c>
      <c r="D2625">
        <v>2941491</v>
      </c>
      <c r="E2625" t="s">
        <v>169</v>
      </c>
      <c r="F2625" t="s">
        <v>169</v>
      </c>
      <c r="H2625" s="507">
        <v>41178</v>
      </c>
      <c r="I2625" t="s">
        <v>245</v>
      </c>
      <c r="J2625">
        <v>-11</v>
      </c>
      <c r="K2625" t="s">
        <v>8</v>
      </c>
      <c r="M2625" t="s">
        <v>3025</v>
      </c>
      <c r="N2625">
        <v>3290036</v>
      </c>
      <c r="O2625" t="s">
        <v>3086</v>
      </c>
      <c r="P2625" s="507">
        <v>44803</v>
      </c>
      <c r="Q2625" t="s">
        <v>187</v>
      </c>
      <c r="R2625" s="507">
        <v>44444</v>
      </c>
      <c r="S2625" s="507">
        <v>44440</v>
      </c>
      <c r="T2625" t="s">
        <v>181</v>
      </c>
      <c r="U2625">
        <v>500</v>
      </c>
      <c r="X2625">
        <v>5</v>
      </c>
      <c r="Y2625" t="s">
        <v>259</v>
      </c>
      <c r="AC2625" t="s">
        <v>177</v>
      </c>
      <c r="AD2625" t="s">
        <v>13754</v>
      </c>
      <c r="AE2625">
        <v>29260</v>
      </c>
      <c r="AF2625" t="s">
        <v>14279</v>
      </c>
      <c r="AJ2625">
        <v>684904461</v>
      </c>
      <c r="AK2625" t="s">
        <v>6434</v>
      </c>
      <c r="AL2625">
        <v>0</v>
      </c>
      <c r="AM2625">
        <v>0</v>
      </c>
    </row>
    <row r="2626" spans="1:39" customFormat="1" ht="12.75">
      <c r="A2626">
        <v>7736208</v>
      </c>
      <c r="B2626" t="s">
        <v>14280</v>
      </c>
      <c r="C2626" t="s">
        <v>531</v>
      </c>
      <c r="D2626">
        <v>7736208</v>
      </c>
      <c r="E2626" t="s">
        <v>169</v>
      </c>
      <c r="H2626" s="507">
        <v>41884</v>
      </c>
      <c r="I2626" t="s">
        <v>169</v>
      </c>
      <c r="J2626">
        <v>-9</v>
      </c>
      <c r="K2626" t="s">
        <v>8</v>
      </c>
      <c r="M2626" t="s">
        <v>206</v>
      </c>
      <c r="N2626">
        <v>8771448</v>
      </c>
      <c r="O2626" t="s">
        <v>5801</v>
      </c>
      <c r="P2626" s="507">
        <v>44850</v>
      </c>
      <c r="Q2626" t="s">
        <v>187</v>
      </c>
      <c r="R2626" s="507">
        <v>44850</v>
      </c>
      <c r="T2626" t="s">
        <v>5765</v>
      </c>
      <c r="U2626">
        <v>500</v>
      </c>
      <c r="X2626">
        <v>5</v>
      </c>
      <c r="Y2626" t="s">
        <v>259</v>
      </c>
      <c r="AC2626" t="s">
        <v>177</v>
      </c>
      <c r="AD2626" t="s">
        <v>14281</v>
      </c>
      <c r="AE2626">
        <v>77183</v>
      </c>
      <c r="AF2626" t="s">
        <v>14282</v>
      </c>
      <c r="AJ2626">
        <v>698020037</v>
      </c>
      <c r="AK2626" t="s">
        <v>14283</v>
      </c>
      <c r="AL2626">
        <v>0</v>
      </c>
      <c r="AM2626">
        <v>0</v>
      </c>
    </row>
    <row r="2627" spans="1:39" customFormat="1" ht="12.75">
      <c r="A2627">
        <v>9448183</v>
      </c>
      <c r="B2627" t="s">
        <v>1632</v>
      </c>
      <c r="C2627" t="s">
        <v>695</v>
      </c>
      <c r="D2627">
        <v>9448183</v>
      </c>
      <c r="E2627" t="s">
        <v>166</v>
      </c>
      <c r="F2627" t="s">
        <v>166</v>
      </c>
      <c r="H2627" s="507">
        <v>38668</v>
      </c>
      <c r="I2627" t="s">
        <v>186</v>
      </c>
      <c r="J2627">
        <v>-18</v>
      </c>
      <c r="K2627" t="s">
        <v>8</v>
      </c>
      <c r="M2627" t="s">
        <v>246</v>
      </c>
      <c r="N2627">
        <v>8940976</v>
      </c>
      <c r="O2627" t="s">
        <v>3791</v>
      </c>
      <c r="P2627" s="507">
        <v>44817</v>
      </c>
      <c r="Q2627" t="s">
        <v>187</v>
      </c>
      <c r="R2627" s="507">
        <v>41550</v>
      </c>
      <c r="T2627" t="s">
        <v>5765</v>
      </c>
      <c r="U2627">
        <v>1160</v>
      </c>
      <c r="X2627">
        <v>11</v>
      </c>
      <c r="Y2627" t="s">
        <v>259</v>
      </c>
      <c r="AC2627" t="s">
        <v>177</v>
      </c>
      <c r="AD2627" t="s">
        <v>9810</v>
      </c>
      <c r="AE2627">
        <v>94100</v>
      </c>
      <c r="AF2627" t="s">
        <v>14284</v>
      </c>
      <c r="AK2627" t="s">
        <v>4402</v>
      </c>
      <c r="AL2627">
        <v>0</v>
      </c>
      <c r="AM2627">
        <v>0</v>
      </c>
    </row>
    <row r="2628" spans="1:39" customFormat="1" ht="12.75">
      <c r="A2628">
        <v>4530023</v>
      </c>
      <c r="B2628" t="s">
        <v>1632</v>
      </c>
      <c r="C2628" t="s">
        <v>244</v>
      </c>
      <c r="D2628">
        <v>4530023</v>
      </c>
      <c r="E2628" t="s">
        <v>166</v>
      </c>
      <c r="F2628" t="s">
        <v>166</v>
      </c>
      <c r="H2628" s="507">
        <v>41159</v>
      </c>
      <c r="I2628" t="s">
        <v>245</v>
      </c>
      <c r="J2628">
        <v>-11</v>
      </c>
      <c r="K2628" t="s">
        <v>168</v>
      </c>
      <c r="M2628" t="s">
        <v>2764</v>
      </c>
      <c r="N2628">
        <v>4450773</v>
      </c>
      <c r="O2628" t="s">
        <v>3467</v>
      </c>
      <c r="P2628" s="507">
        <v>44825</v>
      </c>
      <c r="Q2628" t="s">
        <v>187</v>
      </c>
      <c r="R2628" s="507">
        <v>43375</v>
      </c>
      <c r="T2628" t="s">
        <v>5765</v>
      </c>
      <c r="U2628">
        <v>502</v>
      </c>
      <c r="X2628">
        <v>5</v>
      </c>
      <c r="Y2628" t="s">
        <v>259</v>
      </c>
      <c r="AC2628" t="s">
        <v>177</v>
      </c>
      <c r="AD2628" t="s">
        <v>10239</v>
      </c>
      <c r="AE2628">
        <v>45240</v>
      </c>
      <c r="AF2628" t="s">
        <v>14285</v>
      </c>
      <c r="AJ2628">
        <v>680161526</v>
      </c>
      <c r="AK2628" t="s">
        <v>7805</v>
      </c>
      <c r="AL2628">
        <v>0</v>
      </c>
      <c r="AM2628">
        <v>0</v>
      </c>
    </row>
    <row r="2629" spans="1:39" customFormat="1" ht="12.75">
      <c r="A2629">
        <v>9415552</v>
      </c>
      <c r="B2629" t="s">
        <v>1633</v>
      </c>
      <c r="C2629" t="s">
        <v>541</v>
      </c>
      <c r="D2629">
        <v>9415552</v>
      </c>
      <c r="E2629" t="s">
        <v>166</v>
      </c>
      <c r="F2629" t="s">
        <v>166</v>
      </c>
      <c r="H2629" s="507">
        <v>27351</v>
      </c>
      <c r="I2629" t="s">
        <v>192</v>
      </c>
      <c r="J2629">
        <v>-50</v>
      </c>
      <c r="K2629" t="s">
        <v>168</v>
      </c>
      <c r="M2629" t="s">
        <v>275</v>
      </c>
      <c r="N2629">
        <v>8911132</v>
      </c>
      <c r="O2629" t="s">
        <v>386</v>
      </c>
      <c r="P2629" s="507">
        <v>44751</v>
      </c>
      <c r="Q2629" t="s">
        <v>187</v>
      </c>
      <c r="R2629" s="507">
        <v>37432</v>
      </c>
      <c r="S2629" s="507">
        <v>44838</v>
      </c>
      <c r="T2629" t="s">
        <v>181</v>
      </c>
      <c r="U2629">
        <v>1779</v>
      </c>
      <c r="X2629">
        <v>17</v>
      </c>
      <c r="Y2629" t="s">
        <v>259</v>
      </c>
      <c r="AB2629" s="507">
        <v>44013</v>
      </c>
      <c r="AC2629" t="s">
        <v>177</v>
      </c>
      <c r="AD2629" t="s">
        <v>11896</v>
      </c>
      <c r="AE2629">
        <v>91130</v>
      </c>
      <c r="AF2629" t="s">
        <v>14286</v>
      </c>
      <c r="AJ2629">
        <v>660548693</v>
      </c>
      <c r="AK2629" t="s">
        <v>3987</v>
      </c>
      <c r="AL2629">
        <v>0</v>
      </c>
      <c r="AM2629">
        <v>0</v>
      </c>
    </row>
    <row r="2630" spans="1:39" customFormat="1" ht="12.75">
      <c r="A2630">
        <v>41339</v>
      </c>
      <c r="B2630" t="s">
        <v>2948</v>
      </c>
      <c r="C2630" t="s">
        <v>591</v>
      </c>
      <c r="D2630">
        <v>41339</v>
      </c>
      <c r="E2630" t="s">
        <v>166</v>
      </c>
      <c r="F2630" t="s">
        <v>166</v>
      </c>
      <c r="H2630" s="507">
        <v>24835</v>
      </c>
      <c r="I2630" t="s">
        <v>367</v>
      </c>
      <c r="J2630">
        <v>-60</v>
      </c>
      <c r="K2630" t="s">
        <v>168</v>
      </c>
      <c r="M2630" t="s">
        <v>2783</v>
      </c>
      <c r="N2630">
        <v>4410466</v>
      </c>
      <c r="O2630" t="s">
        <v>2793</v>
      </c>
      <c r="P2630" s="507">
        <v>44810</v>
      </c>
      <c r="Q2630" t="s">
        <v>187</v>
      </c>
      <c r="R2630" s="507">
        <v>37432</v>
      </c>
      <c r="S2630" s="507">
        <v>44460</v>
      </c>
      <c r="T2630" t="s">
        <v>7255</v>
      </c>
      <c r="U2630">
        <v>1731</v>
      </c>
      <c r="X2630">
        <v>17</v>
      </c>
      <c r="Y2630" t="s">
        <v>259</v>
      </c>
      <c r="AC2630" t="s">
        <v>177</v>
      </c>
      <c r="AD2630" t="s">
        <v>14287</v>
      </c>
      <c r="AE2630">
        <v>41150</v>
      </c>
      <c r="AF2630" t="s">
        <v>14288</v>
      </c>
      <c r="AI2630">
        <v>967837518</v>
      </c>
      <c r="AJ2630">
        <v>648803508</v>
      </c>
      <c r="AK2630" t="s">
        <v>5622</v>
      </c>
      <c r="AL2630">
        <v>0</v>
      </c>
      <c r="AM2630">
        <v>0</v>
      </c>
    </row>
    <row r="2631" spans="1:39" customFormat="1" ht="12.75">
      <c r="A2631">
        <v>7226487</v>
      </c>
      <c r="B2631" t="s">
        <v>9533</v>
      </c>
      <c r="C2631" t="s">
        <v>837</v>
      </c>
      <c r="D2631">
        <v>7226487</v>
      </c>
      <c r="E2631" t="s">
        <v>169</v>
      </c>
      <c r="H2631" s="507">
        <v>43319</v>
      </c>
      <c r="I2631" t="s">
        <v>169</v>
      </c>
      <c r="J2631">
        <v>-9</v>
      </c>
      <c r="K2631" t="s">
        <v>8</v>
      </c>
      <c r="M2631" t="s">
        <v>2152</v>
      </c>
      <c r="N2631">
        <v>12720050</v>
      </c>
      <c r="O2631" t="s">
        <v>3867</v>
      </c>
      <c r="P2631" s="507">
        <v>44814</v>
      </c>
      <c r="Q2631" t="s">
        <v>187</v>
      </c>
      <c r="R2631" s="507">
        <v>44814</v>
      </c>
      <c r="T2631" t="s">
        <v>5765</v>
      </c>
      <c r="U2631">
        <v>500</v>
      </c>
      <c r="X2631">
        <v>5</v>
      </c>
      <c r="Y2631" t="s">
        <v>259</v>
      </c>
      <c r="AC2631" t="s">
        <v>177</v>
      </c>
      <c r="AD2631" t="s">
        <v>10102</v>
      </c>
      <c r="AE2631">
        <v>72000</v>
      </c>
      <c r="AF2631" t="s">
        <v>14289</v>
      </c>
      <c r="AI2631">
        <v>782094208</v>
      </c>
      <c r="AJ2631">
        <v>782383266</v>
      </c>
      <c r="AK2631" t="s">
        <v>9534</v>
      </c>
      <c r="AL2631">
        <v>0</v>
      </c>
      <c r="AM2631">
        <v>0</v>
      </c>
    </row>
    <row r="2632" spans="1:39" customFormat="1" ht="12.75">
      <c r="A2632">
        <v>9256527</v>
      </c>
      <c r="B2632" t="s">
        <v>2587</v>
      </c>
      <c r="C2632" t="s">
        <v>545</v>
      </c>
      <c r="D2632">
        <v>9256527</v>
      </c>
      <c r="E2632" t="s">
        <v>166</v>
      </c>
      <c r="F2632" t="s">
        <v>166</v>
      </c>
      <c r="H2632" s="507">
        <v>40991</v>
      </c>
      <c r="I2632" t="s">
        <v>245</v>
      </c>
      <c r="J2632">
        <v>-11</v>
      </c>
      <c r="K2632" t="s">
        <v>8</v>
      </c>
      <c r="M2632" t="s">
        <v>203</v>
      </c>
      <c r="N2632">
        <v>8920309</v>
      </c>
      <c r="O2632" t="s">
        <v>331</v>
      </c>
      <c r="P2632" s="507">
        <v>44809</v>
      </c>
      <c r="Q2632" t="s">
        <v>187</v>
      </c>
      <c r="R2632" s="507">
        <v>44460</v>
      </c>
      <c r="T2632" t="s">
        <v>5765</v>
      </c>
      <c r="U2632">
        <v>500</v>
      </c>
      <c r="X2632">
        <v>5</v>
      </c>
      <c r="Y2632" t="s">
        <v>259</v>
      </c>
      <c r="AC2632" t="s">
        <v>177</v>
      </c>
      <c r="AD2632" t="s">
        <v>14290</v>
      </c>
      <c r="AE2632">
        <v>92150</v>
      </c>
      <c r="AF2632" t="s">
        <v>14291</v>
      </c>
      <c r="AJ2632">
        <v>783197541</v>
      </c>
      <c r="AK2632" t="s">
        <v>6672</v>
      </c>
      <c r="AL2632">
        <v>0</v>
      </c>
      <c r="AM2632">
        <v>0</v>
      </c>
    </row>
    <row r="2633" spans="1:39" customFormat="1" ht="12.75">
      <c r="A2633">
        <v>9152933</v>
      </c>
      <c r="B2633" t="s">
        <v>8966</v>
      </c>
      <c r="C2633" t="s">
        <v>6639</v>
      </c>
      <c r="D2633">
        <v>9152933</v>
      </c>
      <c r="E2633" t="s">
        <v>169</v>
      </c>
      <c r="H2633" s="507">
        <v>42304</v>
      </c>
      <c r="I2633" t="s">
        <v>169</v>
      </c>
      <c r="J2633">
        <v>-9</v>
      </c>
      <c r="K2633" t="s">
        <v>8</v>
      </c>
      <c r="M2633" t="s">
        <v>275</v>
      </c>
      <c r="N2633">
        <v>8911161</v>
      </c>
      <c r="O2633" t="s">
        <v>445</v>
      </c>
      <c r="P2633" s="507">
        <v>44811</v>
      </c>
      <c r="Q2633" t="s">
        <v>187</v>
      </c>
      <c r="R2633" s="507">
        <v>44811</v>
      </c>
      <c r="T2633" t="s">
        <v>5765</v>
      </c>
      <c r="U2633">
        <v>500</v>
      </c>
      <c r="X2633">
        <v>5</v>
      </c>
      <c r="Y2633" t="s">
        <v>259</v>
      </c>
      <c r="AC2633" t="s">
        <v>177</v>
      </c>
      <c r="AD2633" t="s">
        <v>14292</v>
      </c>
      <c r="AE2633">
        <v>91590</v>
      </c>
      <c r="AF2633" t="s">
        <v>14293</v>
      </c>
      <c r="AJ2633">
        <v>615861521</v>
      </c>
      <c r="AK2633" t="s">
        <v>8967</v>
      </c>
      <c r="AL2633">
        <v>0</v>
      </c>
      <c r="AM2633">
        <v>0</v>
      </c>
    </row>
    <row r="2634" spans="1:39" customFormat="1" ht="12.75">
      <c r="A2634">
        <v>757927</v>
      </c>
      <c r="B2634" t="s">
        <v>1634</v>
      </c>
      <c r="C2634" t="s">
        <v>450</v>
      </c>
      <c r="D2634">
        <v>757927</v>
      </c>
      <c r="E2634" t="s">
        <v>166</v>
      </c>
      <c r="F2634" t="s">
        <v>166</v>
      </c>
      <c r="H2634" s="507">
        <v>30524</v>
      </c>
      <c r="I2634" t="s">
        <v>167</v>
      </c>
      <c r="J2634">
        <v>-40</v>
      </c>
      <c r="K2634" t="s">
        <v>168</v>
      </c>
      <c r="M2634" t="s">
        <v>263</v>
      </c>
      <c r="N2634">
        <v>8750074</v>
      </c>
      <c r="O2634" t="s">
        <v>296</v>
      </c>
      <c r="P2634" s="507">
        <v>44824</v>
      </c>
      <c r="Q2634" t="s">
        <v>187</v>
      </c>
      <c r="R2634" s="507">
        <v>37432</v>
      </c>
      <c r="S2634" s="507">
        <v>44824</v>
      </c>
      <c r="T2634" t="s">
        <v>181</v>
      </c>
      <c r="U2634">
        <v>1698</v>
      </c>
      <c r="X2634">
        <v>16</v>
      </c>
      <c r="Y2634" t="s">
        <v>259</v>
      </c>
      <c r="AC2634" t="s">
        <v>177</v>
      </c>
      <c r="AD2634" t="s">
        <v>10060</v>
      </c>
      <c r="AE2634">
        <v>75012</v>
      </c>
      <c r="AF2634" t="s">
        <v>14294</v>
      </c>
      <c r="AI2634">
        <v>143458158</v>
      </c>
      <c r="AJ2634">
        <v>669729735</v>
      </c>
      <c r="AK2634" t="s">
        <v>4403</v>
      </c>
      <c r="AL2634">
        <v>0</v>
      </c>
      <c r="AM2634">
        <v>0</v>
      </c>
    </row>
    <row r="2635" spans="1:39" customFormat="1" ht="12.75">
      <c r="A2635">
        <v>7883882</v>
      </c>
      <c r="B2635" t="s">
        <v>2588</v>
      </c>
      <c r="C2635" t="s">
        <v>712</v>
      </c>
      <c r="D2635">
        <v>7883882</v>
      </c>
      <c r="E2635" t="s">
        <v>166</v>
      </c>
      <c r="F2635" t="s">
        <v>166</v>
      </c>
      <c r="H2635" s="507">
        <v>40410</v>
      </c>
      <c r="I2635" t="s">
        <v>254</v>
      </c>
      <c r="J2635">
        <v>-13</v>
      </c>
      <c r="K2635" t="s">
        <v>168</v>
      </c>
      <c r="M2635" t="s">
        <v>238</v>
      </c>
      <c r="N2635">
        <v>8781477</v>
      </c>
      <c r="O2635" t="s">
        <v>3567</v>
      </c>
      <c r="P2635" s="507">
        <v>44806</v>
      </c>
      <c r="Q2635" t="s">
        <v>187</v>
      </c>
      <c r="R2635" s="507">
        <v>43725</v>
      </c>
      <c r="T2635" t="s">
        <v>5765</v>
      </c>
      <c r="U2635">
        <v>708</v>
      </c>
      <c r="X2635">
        <v>7</v>
      </c>
      <c r="Y2635" t="s">
        <v>259</v>
      </c>
      <c r="AC2635" t="s">
        <v>177</v>
      </c>
      <c r="AD2635" t="s">
        <v>11971</v>
      </c>
      <c r="AE2635">
        <v>78960</v>
      </c>
      <c r="AF2635" t="s">
        <v>14295</v>
      </c>
      <c r="AK2635" t="s">
        <v>5758</v>
      </c>
      <c r="AL2635">
        <v>0</v>
      </c>
      <c r="AM2635">
        <v>0</v>
      </c>
    </row>
    <row r="2636" spans="1:39" customFormat="1" ht="12.75">
      <c r="A2636">
        <v>9140944</v>
      </c>
      <c r="B2636" t="s">
        <v>1635</v>
      </c>
      <c r="C2636" t="s">
        <v>334</v>
      </c>
      <c r="D2636">
        <v>9140944</v>
      </c>
      <c r="E2636" t="s">
        <v>166</v>
      </c>
      <c r="F2636" t="s">
        <v>166</v>
      </c>
      <c r="H2636" s="507">
        <v>39657</v>
      </c>
      <c r="I2636" t="s">
        <v>200</v>
      </c>
      <c r="J2636">
        <v>-15</v>
      </c>
      <c r="K2636" t="s">
        <v>8</v>
      </c>
      <c r="M2636" t="s">
        <v>275</v>
      </c>
      <c r="N2636">
        <v>8910402</v>
      </c>
      <c r="O2636" t="s">
        <v>470</v>
      </c>
      <c r="P2636" s="507">
        <v>44775</v>
      </c>
      <c r="Q2636" t="s">
        <v>187</v>
      </c>
      <c r="R2636" s="507">
        <v>41366</v>
      </c>
      <c r="T2636" t="s">
        <v>5765</v>
      </c>
      <c r="U2636">
        <v>1269</v>
      </c>
      <c r="X2636">
        <v>12</v>
      </c>
      <c r="Y2636" t="s">
        <v>5788</v>
      </c>
      <c r="Z2636">
        <v>8921344</v>
      </c>
      <c r="AA2636" t="s">
        <v>11894</v>
      </c>
      <c r="AC2636" t="s">
        <v>177</v>
      </c>
      <c r="AD2636" t="s">
        <v>9885</v>
      </c>
      <c r="AE2636">
        <v>91100</v>
      </c>
      <c r="AF2636" t="s">
        <v>14296</v>
      </c>
      <c r="AI2636">
        <v>178058425</v>
      </c>
      <c r="AJ2636">
        <v>672752483</v>
      </c>
      <c r="AK2636" t="s">
        <v>4404</v>
      </c>
      <c r="AL2636">
        <v>0</v>
      </c>
      <c r="AM2636">
        <v>0</v>
      </c>
    </row>
    <row r="2637" spans="1:39" customFormat="1" ht="12.75">
      <c r="A2637">
        <v>9144354</v>
      </c>
      <c r="B2637" t="s">
        <v>1635</v>
      </c>
      <c r="C2637" t="s">
        <v>1392</v>
      </c>
      <c r="D2637">
        <v>9144354</v>
      </c>
      <c r="E2637" t="s">
        <v>166</v>
      </c>
      <c r="F2637" t="s">
        <v>166</v>
      </c>
      <c r="H2637" s="507">
        <v>41012</v>
      </c>
      <c r="I2637" t="s">
        <v>245</v>
      </c>
      <c r="J2637">
        <v>-11</v>
      </c>
      <c r="K2637" t="s">
        <v>8</v>
      </c>
      <c r="M2637" t="s">
        <v>275</v>
      </c>
      <c r="N2637">
        <v>8910402</v>
      </c>
      <c r="O2637" t="s">
        <v>470</v>
      </c>
      <c r="P2637" s="507">
        <v>44775</v>
      </c>
      <c r="Q2637" t="s">
        <v>187</v>
      </c>
      <c r="R2637" s="507">
        <v>42411</v>
      </c>
      <c r="T2637" t="s">
        <v>5765</v>
      </c>
      <c r="U2637">
        <v>633</v>
      </c>
      <c r="X2637">
        <v>6</v>
      </c>
      <c r="Y2637" t="s">
        <v>259</v>
      </c>
      <c r="AC2637" t="s">
        <v>177</v>
      </c>
      <c r="AD2637" t="s">
        <v>9885</v>
      </c>
      <c r="AE2637">
        <v>91100</v>
      </c>
      <c r="AF2637" t="s">
        <v>14297</v>
      </c>
      <c r="AI2637">
        <v>178058425</v>
      </c>
      <c r="AJ2637">
        <v>672752483</v>
      </c>
      <c r="AK2637" t="s">
        <v>4404</v>
      </c>
      <c r="AL2637">
        <v>0</v>
      </c>
      <c r="AM2637">
        <v>0</v>
      </c>
    </row>
    <row r="2638" spans="1:39" customFormat="1" ht="12.75">
      <c r="A2638">
        <v>9531581</v>
      </c>
      <c r="B2638" t="s">
        <v>1638</v>
      </c>
      <c r="C2638" t="s">
        <v>294</v>
      </c>
      <c r="D2638">
        <v>9531581</v>
      </c>
      <c r="E2638" t="s">
        <v>166</v>
      </c>
      <c r="F2638" t="s">
        <v>166</v>
      </c>
      <c r="H2638" s="507">
        <v>36851</v>
      </c>
      <c r="I2638" t="s">
        <v>167</v>
      </c>
      <c r="J2638">
        <v>-40</v>
      </c>
      <c r="K2638" t="s">
        <v>168</v>
      </c>
      <c r="M2638" t="s">
        <v>232</v>
      </c>
      <c r="N2638">
        <v>8950103</v>
      </c>
      <c r="O2638" t="s">
        <v>803</v>
      </c>
      <c r="P2638" s="507">
        <v>44769</v>
      </c>
      <c r="Q2638" t="s">
        <v>187</v>
      </c>
      <c r="R2638" s="507">
        <v>40835</v>
      </c>
      <c r="S2638" s="507">
        <v>44089</v>
      </c>
      <c r="T2638" t="s">
        <v>7255</v>
      </c>
      <c r="U2638">
        <v>1743</v>
      </c>
      <c r="X2638">
        <v>17</v>
      </c>
      <c r="Y2638" t="s">
        <v>259</v>
      </c>
      <c r="AB2638" s="507">
        <v>44013</v>
      </c>
      <c r="AC2638" t="s">
        <v>177</v>
      </c>
      <c r="AD2638" t="s">
        <v>14164</v>
      </c>
      <c r="AE2638">
        <v>95240</v>
      </c>
      <c r="AF2638" t="s">
        <v>14298</v>
      </c>
      <c r="AI2638">
        <v>176295248</v>
      </c>
      <c r="AJ2638">
        <v>601304435</v>
      </c>
      <c r="AK2638" t="s">
        <v>6673</v>
      </c>
      <c r="AL2638">
        <v>0</v>
      </c>
      <c r="AM2638">
        <v>0</v>
      </c>
    </row>
    <row r="2639" spans="1:39" customFormat="1" ht="12.75">
      <c r="A2639">
        <v>92491</v>
      </c>
      <c r="B2639" t="s">
        <v>1639</v>
      </c>
      <c r="C2639" t="s">
        <v>589</v>
      </c>
      <c r="D2639">
        <v>92491</v>
      </c>
      <c r="E2639" t="s">
        <v>166</v>
      </c>
      <c r="F2639" t="s">
        <v>166</v>
      </c>
      <c r="H2639" s="507">
        <v>27315</v>
      </c>
      <c r="I2639" t="s">
        <v>192</v>
      </c>
      <c r="J2639">
        <v>-50</v>
      </c>
      <c r="K2639" t="s">
        <v>8</v>
      </c>
      <c r="M2639" t="s">
        <v>203</v>
      </c>
      <c r="N2639">
        <v>8920063</v>
      </c>
      <c r="O2639" t="s">
        <v>452</v>
      </c>
      <c r="P2639" s="507">
        <v>44834</v>
      </c>
      <c r="Q2639" t="s">
        <v>187</v>
      </c>
      <c r="R2639" s="507">
        <v>37432</v>
      </c>
      <c r="S2639" s="507">
        <v>44803</v>
      </c>
      <c r="T2639" t="s">
        <v>181</v>
      </c>
      <c r="U2639">
        <v>1129</v>
      </c>
      <c r="X2639">
        <v>11</v>
      </c>
      <c r="Y2639" t="s">
        <v>259</v>
      </c>
      <c r="AC2639" t="s">
        <v>177</v>
      </c>
      <c r="AD2639" t="s">
        <v>10501</v>
      </c>
      <c r="AE2639">
        <v>92400</v>
      </c>
      <c r="AF2639" t="s">
        <v>14299</v>
      </c>
      <c r="AI2639">
        <v>140862917</v>
      </c>
      <c r="AJ2639">
        <v>664304023</v>
      </c>
      <c r="AK2639" t="s">
        <v>4405</v>
      </c>
      <c r="AL2639">
        <v>0</v>
      </c>
      <c r="AM2639">
        <v>0</v>
      </c>
    </row>
    <row r="2640" spans="1:39" customFormat="1" ht="12.75">
      <c r="A2640">
        <v>4463009</v>
      </c>
      <c r="B2640" t="s">
        <v>1639</v>
      </c>
      <c r="C2640" t="s">
        <v>268</v>
      </c>
      <c r="D2640">
        <v>4463009</v>
      </c>
      <c r="E2640" t="s">
        <v>169</v>
      </c>
      <c r="H2640" s="507">
        <v>41442</v>
      </c>
      <c r="I2640" t="s">
        <v>251</v>
      </c>
      <c r="J2640">
        <v>-10</v>
      </c>
      <c r="K2640" t="s">
        <v>8</v>
      </c>
      <c r="M2640" t="s">
        <v>228</v>
      </c>
      <c r="N2640">
        <v>12440055</v>
      </c>
      <c r="O2640" t="s">
        <v>2298</v>
      </c>
      <c r="P2640" s="507">
        <v>44763</v>
      </c>
      <c r="Q2640" t="s">
        <v>187</v>
      </c>
      <c r="R2640" s="507">
        <v>44763</v>
      </c>
      <c r="S2640" s="507">
        <v>44802</v>
      </c>
      <c r="T2640" t="s">
        <v>181</v>
      </c>
      <c r="U2640">
        <v>500</v>
      </c>
      <c r="X2640">
        <v>5</v>
      </c>
      <c r="Y2640" t="s">
        <v>259</v>
      </c>
      <c r="AC2640" t="s">
        <v>177</v>
      </c>
      <c r="AD2640" t="s">
        <v>14300</v>
      </c>
      <c r="AE2640">
        <v>44680</v>
      </c>
      <c r="AF2640" t="s">
        <v>14301</v>
      </c>
      <c r="AJ2640">
        <v>674723386</v>
      </c>
      <c r="AK2640" t="s">
        <v>8292</v>
      </c>
      <c r="AL2640">
        <v>0</v>
      </c>
      <c r="AM2640">
        <v>0</v>
      </c>
    </row>
    <row r="2641" spans="1:39" customFormat="1" ht="12.75">
      <c r="A2641">
        <v>9536036</v>
      </c>
      <c r="B2641" t="s">
        <v>221</v>
      </c>
      <c r="C2641" t="s">
        <v>1640</v>
      </c>
      <c r="D2641">
        <v>9536036</v>
      </c>
      <c r="E2641" t="s">
        <v>166</v>
      </c>
      <c r="F2641" t="s">
        <v>166</v>
      </c>
      <c r="H2641" s="507">
        <v>38987</v>
      </c>
      <c r="I2641" t="s">
        <v>198</v>
      </c>
      <c r="J2641">
        <v>-17</v>
      </c>
      <c r="K2641" t="s">
        <v>8</v>
      </c>
      <c r="M2641" t="s">
        <v>232</v>
      </c>
      <c r="N2641">
        <v>8950479</v>
      </c>
      <c r="O2641" t="s">
        <v>516</v>
      </c>
      <c r="P2641" s="507">
        <v>44796</v>
      </c>
      <c r="Q2641" t="s">
        <v>187</v>
      </c>
      <c r="R2641" s="507">
        <v>42647</v>
      </c>
      <c r="T2641" t="s">
        <v>5765</v>
      </c>
      <c r="U2641">
        <v>797</v>
      </c>
      <c r="X2641">
        <v>7</v>
      </c>
      <c r="Y2641" t="s">
        <v>259</v>
      </c>
      <c r="AC2641" t="s">
        <v>177</v>
      </c>
      <c r="AD2641" t="s">
        <v>11607</v>
      </c>
      <c r="AE2641">
        <v>95220</v>
      </c>
      <c r="AF2641" t="s">
        <v>14302</v>
      </c>
      <c r="AJ2641">
        <v>607780980</v>
      </c>
      <c r="AK2641" t="s">
        <v>3973</v>
      </c>
      <c r="AL2641">
        <v>0</v>
      </c>
      <c r="AM2641">
        <v>0</v>
      </c>
    </row>
    <row r="2642" spans="1:39" customFormat="1" ht="12.75">
      <c r="A2642">
        <v>2215640</v>
      </c>
      <c r="B2642" t="s">
        <v>221</v>
      </c>
      <c r="C2642" t="s">
        <v>222</v>
      </c>
      <c r="D2642">
        <v>2215640</v>
      </c>
      <c r="E2642" t="s">
        <v>166</v>
      </c>
      <c r="F2642" t="s">
        <v>166</v>
      </c>
      <c r="H2642" s="507">
        <v>36971</v>
      </c>
      <c r="I2642" t="s">
        <v>167</v>
      </c>
      <c r="J2642">
        <v>-40</v>
      </c>
      <c r="K2642" t="s">
        <v>168</v>
      </c>
      <c r="M2642" t="s">
        <v>178</v>
      </c>
      <c r="N2642">
        <v>3350060</v>
      </c>
      <c r="O2642" t="s">
        <v>223</v>
      </c>
      <c r="P2642" s="507">
        <v>44813</v>
      </c>
      <c r="Q2642" t="s">
        <v>187</v>
      </c>
      <c r="R2642" s="507">
        <v>40074</v>
      </c>
      <c r="S2642" s="507">
        <v>44445</v>
      </c>
      <c r="T2642" t="s">
        <v>7255</v>
      </c>
      <c r="U2642">
        <v>2052</v>
      </c>
      <c r="V2642" t="s">
        <v>172</v>
      </c>
      <c r="W2642">
        <v>957</v>
      </c>
      <c r="X2642" t="s">
        <v>173</v>
      </c>
      <c r="Y2642" t="s">
        <v>259</v>
      </c>
      <c r="AC2642" t="s">
        <v>177</v>
      </c>
      <c r="AD2642" t="s">
        <v>14303</v>
      </c>
      <c r="AE2642">
        <v>22420</v>
      </c>
      <c r="AF2642" t="s">
        <v>14304</v>
      </c>
      <c r="AI2642">
        <v>296479635</v>
      </c>
      <c r="AK2642" t="s">
        <v>6830</v>
      </c>
      <c r="AL2642">
        <v>0</v>
      </c>
      <c r="AM2642">
        <v>0</v>
      </c>
    </row>
    <row r="2643" spans="1:39" customFormat="1" ht="12.75">
      <c r="A2643">
        <v>9311955</v>
      </c>
      <c r="B2643" t="s">
        <v>221</v>
      </c>
      <c r="C2643" t="s">
        <v>639</v>
      </c>
      <c r="D2643">
        <v>9311955</v>
      </c>
      <c r="E2643" t="s">
        <v>166</v>
      </c>
      <c r="F2643" t="s">
        <v>166</v>
      </c>
      <c r="H2643" s="507">
        <v>34837</v>
      </c>
      <c r="I2643" t="s">
        <v>167</v>
      </c>
      <c r="J2643">
        <v>-40</v>
      </c>
      <c r="K2643" t="s">
        <v>8</v>
      </c>
      <c r="M2643" t="s">
        <v>170</v>
      </c>
      <c r="N2643">
        <v>8931011</v>
      </c>
      <c r="O2643" t="s">
        <v>664</v>
      </c>
      <c r="P2643" s="507">
        <v>44825</v>
      </c>
      <c r="Q2643" t="s">
        <v>187</v>
      </c>
      <c r="R2643" s="507">
        <v>37518</v>
      </c>
      <c r="S2643" s="507">
        <v>44816</v>
      </c>
      <c r="T2643" t="s">
        <v>181</v>
      </c>
      <c r="U2643">
        <v>1541</v>
      </c>
      <c r="V2643" t="s">
        <v>172</v>
      </c>
      <c r="W2643">
        <v>300</v>
      </c>
      <c r="X2643" t="s">
        <v>173</v>
      </c>
      <c r="Y2643" t="s">
        <v>259</v>
      </c>
      <c r="AB2643" s="507">
        <v>44743</v>
      </c>
      <c r="AC2643" t="s">
        <v>177</v>
      </c>
      <c r="AD2643" t="s">
        <v>13771</v>
      </c>
      <c r="AE2643">
        <v>77270</v>
      </c>
      <c r="AF2643" t="s">
        <v>14305</v>
      </c>
      <c r="AI2643">
        <v>669218771</v>
      </c>
      <c r="AJ2643">
        <v>669218771</v>
      </c>
      <c r="AK2643" t="s">
        <v>4406</v>
      </c>
      <c r="AL2643">
        <v>0</v>
      </c>
      <c r="AM2643">
        <v>0</v>
      </c>
    </row>
    <row r="2644" spans="1:39" customFormat="1" ht="12.75">
      <c r="A2644">
        <v>2214751</v>
      </c>
      <c r="B2644" t="s">
        <v>221</v>
      </c>
      <c r="C2644" t="s">
        <v>1331</v>
      </c>
      <c r="D2644">
        <v>2214751</v>
      </c>
      <c r="E2644" t="s">
        <v>166</v>
      </c>
      <c r="F2644" t="s">
        <v>166</v>
      </c>
      <c r="H2644" s="507">
        <v>33925</v>
      </c>
      <c r="I2644" t="s">
        <v>167</v>
      </c>
      <c r="J2644">
        <v>-40</v>
      </c>
      <c r="K2644" t="s">
        <v>168</v>
      </c>
      <c r="M2644" t="s">
        <v>2152</v>
      </c>
      <c r="N2644">
        <v>12720066</v>
      </c>
      <c r="O2644" t="s">
        <v>2195</v>
      </c>
      <c r="P2644" s="507">
        <v>44808</v>
      </c>
      <c r="Q2644" t="s">
        <v>187</v>
      </c>
      <c r="R2644" s="507">
        <v>39392</v>
      </c>
      <c r="S2644" s="507">
        <v>44459</v>
      </c>
      <c r="T2644" t="s">
        <v>181</v>
      </c>
      <c r="U2644">
        <v>1616</v>
      </c>
      <c r="X2644">
        <v>16</v>
      </c>
      <c r="Y2644" t="s">
        <v>259</v>
      </c>
      <c r="AB2644" s="507">
        <v>44013</v>
      </c>
      <c r="AC2644" t="s">
        <v>177</v>
      </c>
      <c r="AD2644" t="s">
        <v>12374</v>
      </c>
      <c r="AE2644">
        <v>72600</v>
      </c>
      <c r="AF2644" t="s">
        <v>14306</v>
      </c>
      <c r="AJ2644">
        <v>672149571</v>
      </c>
      <c r="AK2644" t="s">
        <v>5033</v>
      </c>
      <c r="AL2644">
        <v>0</v>
      </c>
      <c r="AM2644">
        <v>0</v>
      </c>
    </row>
    <row r="2645" spans="1:39" customFormat="1" ht="12.75">
      <c r="A2645">
        <v>2214986</v>
      </c>
      <c r="B2645" t="s">
        <v>221</v>
      </c>
      <c r="C2645" t="s">
        <v>909</v>
      </c>
      <c r="D2645">
        <v>2214986</v>
      </c>
      <c r="E2645" t="s">
        <v>166</v>
      </c>
      <c r="F2645" t="s">
        <v>166</v>
      </c>
      <c r="H2645" s="507">
        <v>35403</v>
      </c>
      <c r="I2645" t="s">
        <v>167</v>
      </c>
      <c r="J2645">
        <v>-40</v>
      </c>
      <c r="K2645" t="s">
        <v>168</v>
      </c>
      <c r="M2645" t="s">
        <v>215</v>
      </c>
      <c r="N2645">
        <v>3220143</v>
      </c>
      <c r="O2645" t="s">
        <v>3713</v>
      </c>
      <c r="P2645" s="507">
        <v>44819</v>
      </c>
      <c r="Q2645" t="s">
        <v>187</v>
      </c>
      <c r="R2645" s="507">
        <v>39709</v>
      </c>
      <c r="S2645" s="507">
        <v>44816</v>
      </c>
      <c r="T2645" t="s">
        <v>181</v>
      </c>
      <c r="U2645">
        <v>1685</v>
      </c>
      <c r="X2645">
        <v>16</v>
      </c>
      <c r="Y2645" t="s">
        <v>259</v>
      </c>
      <c r="AC2645" t="s">
        <v>177</v>
      </c>
      <c r="AD2645" t="s">
        <v>14307</v>
      </c>
      <c r="AE2645">
        <v>22290</v>
      </c>
      <c r="AF2645" t="s">
        <v>14308</v>
      </c>
      <c r="AJ2645">
        <v>651068922</v>
      </c>
      <c r="AK2645" t="s">
        <v>5368</v>
      </c>
      <c r="AL2645">
        <v>0</v>
      </c>
      <c r="AM2645">
        <v>0</v>
      </c>
    </row>
    <row r="2646" spans="1:39" customFormat="1" ht="12.75">
      <c r="A2646">
        <v>9540793</v>
      </c>
      <c r="B2646" t="s">
        <v>7806</v>
      </c>
      <c r="C2646" t="s">
        <v>7394</v>
      </c>
      <c r="D2646">
        <v>9540793</v>
      </c>
      <c r="E2646" t="s">
        <v>169</v>
      </c>
      <c r="H2646" s="507">
        <v>41827</v>
      </c>
      <c r="I2646" t="s">
        <v>169</v>
      </c>
      <c r="J2646">
        <v>-9</v>
      </c>
      <c r="K2646" t="s">
        <v>8</v>
      </c>
      <c r="M2646" t="s">
        <v>232</v>
      </c>
      <c r="N2646">
        <v>8951411</v>
      </c>
      <c r="O2646" t="s">
        <v>282</v>
      </c>
      <c r="P2646" s="507">
        <v>44808</v>
      </c>
      <c r="Q2646" t="s">
        <v>187</v>
      </c>
      <c r="R2646" s="507">
        <v>44808</v>
      </c>
      <c r="T2646" t="s">
        <v>5765</v>
      </c>
      <c r="U2646">
        <v>500</v>
      </c>
      <c r="X2646">
        <v>5</v>
      </c>
      <c r="Y2646" t="s">
        <v>259</v>
      </c>
      <c r="AC2646" t="s">
        <v>177</v>
      </c>
      <c r="AD2646" t="s">
        <v>14104</v>
      </c>
      <c r="AE2646">
        <v>95120</v>
      </c>
      <c r="AF2646" t="s">
        <v>14309</v>
      </c>
      <c r="AJ2646" t="s">
        <v>8968</v>
      </c>
      <c r="AK2646" t="s">
        <v>8969</v>
      </c>
      <c r="AL2646">
        <v>0</v>
      </c>
      <c r="AM2646">
        <v>0</v>
      </c>
    </row>
    <row r="2647" spans="1:39" customFormat="1" ht="12.75">
      <c r="A2647">
        <v>4447014</v>
      </c>
      <c r="B2647" t="s">
        <v>190</v>
      </c>
      <c r="C2647" t="s">
        <v>607</v>
      </c>
      <c r="D2647">
        <v>4447014</v>
      </c>
      <c r="E2647" t="s">
        <v>166</v>
      </c>
      <c r="F2647" t="s">
        <v>166</v>
      </c>
      <c r="H2647" s="507">
        <v>19619</v>
      </c>
      <c r="I2647" t="s">
        <v>385</v>
      </c>
      <c r="J2647">
        <v>-70</v>
      </c>
      <c r="K2647" t="s">
        <v>8</v>
      </c>
      <c r="M2647" t="s">
        <v>228</v>
      </c>
      <c r="N2647">
        <v>12440266</v>
      </c>
      <c r="O2647" t="s">
        <v>2182</v>
      </c>
      <c r="P2647" s="507">
        <v>44808</v>
      </c>
      <c r="Q2647" t="s">
        <v>187</v>
      </c>
      <c r="R2647" s="507">
        <v>40944</v>
      </c>
      <c r="S2647" s="507">
        <v>44431</v>
      </c>
      <c r="T2647" t="s">
        <v>7255</v>
      </c>
      <c r="U2647">
        <v>1091</v>
      </c>
      <c r="X2647">
        <v>10</v>
      </c>
      <c r="Y2647" t="s">
        <v>259</v>
      </c>
      <c r="AC2647" t="s">
        <v>177</v>
      </c>
      <c r="AD2647" t="s">
        <v>11137</v>
      </c>
      <c r="AE2647">
        <v>44600</v>
      </c>
      <c r="AF2647" t="s">
        <v>14310</v>
      </c>
      <c r="AI2647">
        <v>240530675</v>
      </c>
      <c r="AJ2647">
        <v>630978785</v>
      </c>
      <c r="AK2647" t="s">
        <v>5034</v>
      </c>
      <c r="AL2647">
        <v>0</v>
      </c>
      <c r="AM2647">
        <v>0</v>
      </c>
    </row>
    <row r="2648" spans="1:39" customFormat="1" ht="12.75">
      <c r="A2648">
        <v>9460366</v>
      </c>
      <c r="B2648" t="s">
        <v>1642</v>
      </c>
      <c r="C2648" t="s">
        <v>1289</v>
      </c>
      <c r="D2648">
        <v>9460366</v>
      </c>
      <c r="E2648" t="s">
        <v>169</v>
      </c>
      <c r="F2648" t="s">
        <v>169</v>
      </c>
      <c r="H2648" s="507">
        <v>42241</v>
      </c>
      <c r="I2648" t="s">
        <v>169</v>
      </c>
      <c r="J2648">
        <v>-9</v>
      </c>
      <c r="K2648" t="s">
        <v>8</v>
      </c>
      <c r="M2648" t="s">
        <v>246</v>
      </c>
      <c r="N2648">
        <v>8940033</v>
      </c>
      <c r="O2648" t="s">
        <v>399</v>
      </c>
      <c r="P2648" s="507">
        <v>44817</v>
      </c>
      <c r="Q2648" t="s">
        <v>187</v>
      </c>
      <c r="R2648" s="507">
        <v>43731</v>
      </c>
      <c r="T2648" t="s">
        <v>5765</v>
      </c>
      <c r="U2648">
        <v>500</v>
      </c>
      <c r="X2648">
        <v>5</v>
      </c>
      <c r="Y2648" t="s">
        <v>259</v>
      </c>
      <c r="AC2648" t="s">
        <v>177</v>
      </c>
      <c r="AD2648" t="s">
        <v>10561</v>
      </c>
      <c r="AE2648">
        <v>94000</v>
      </c>
      <c r="AF2648" t="s">
        <v>14311</v>
      </c>
      <c r="AJ2648">
        <v>667330858</v>
      </c>
      <c r="AK2648" t="s">
        <v>5758</v>
      </c>
      <c r="AL2648">
        <v>0</v>
      </c>
      <c r="AM2648">
        <v>0</v>
      </c>
    </row>
    <row r="2649" spans="1:39" customFormat="1" ht="12.75">
      <c r="A2649">
        <v>9151045</v>
      </c>
      <c r="B2649" t="s">
        <v>7807</v>
      </c>
      <c r="C2649" t="s">
        <v>804</v>
      </c>
      <c r="D2649">
        <v>9151045</v>
      </c>
      <c r="E2649" t="s">
        <v>166</v>
      </c>
      <c r="F2649" t="s">
        <v>166</v>
      </c>
      <c r="H2649" s="507">
        <v>41237</v>
      </c>
      <c r="I2649" t="s">
        <v>245</v>
      </c>
      <c r="J2649">
        <v>-11</v>
      </c>
      <c r="K2649" t="s">
        <v>8</v>
      </c>
      <c r="M2649" t="s">
        <v>275</v>
      </c>
      <c r="N2649">
        <v>8910876</v>
      </c>
      <c r="O2649" t="s">
        <v>276</v>
      </c>
      <c r="P2649" s="507">
        <v>44819</v>
      </c>
      <c r="Q2649" t="s">
        <v>187</v>
      </c>
      <c r="R2649" s="507">
        <v>44511</v>
      </c>
      <c r="T2649" t="s">
        <v>5765</v>
      </c>
      <c r="U2649">
        <v>500</v>
      </c>
      <c r="X2649">
        <v>5</v>
      </c>
      <c r="Y2649" t="s">
        <v>259</v>
      </c>
      <c r="AC2649" t="s">
        <v>177</v>
      </c>
      <c r="AD2649" t="s">
        <v>10530</v>
      </c>
      <c r="AE2649">
        <v>91700</v>
      </c>
      <c r="AF2649" t="s">
        <v>14312</v>
      </c>
      <c r="AK2649" t="s">
        <v>7808</v>
      </c>
      <c r="AL2649">
        <v>0</v>
      </c>
      <c r="AM2649">
        <v>0</v>
      </c>
    </row>
    <row r="2650" spans="1:39" customFormat="1" ht="12.75">
      <c r="A2650">
        <v>3734539</v>
      </c>
      <c r="B2650" t="s">
        <v>1642</v>
      </c>
      <c r="C2650" t="s">
        <v>619</v>
      </c>
      <c r="D2650">
        <v>3734539</v>
      </c>
      <c r="E2650" t="s">
        <v>169</v>
      </c>
      <c r="H2650" s="507">
        <v>41994</v>
      </c>
      <c r="I2650" t="s">
        <v>169</v>
      </c>
      <c r="J2650">
        <v>-9</v>
      </c>
      <c r="K2650" t="s">
        <v>8</v>
      </c>
      <c r="M2650" t="s">
        <v>175</v>
      </c>
      <c r="N2650">
        <v>4370694</v>
      </c>
      <c r="O2650" t="s">
        <v>2851</v>
      </c>
      <c r="P2650" s="507">
        <v>44846</v>
      </c>
      <c r="Q2650" t="s">
        <v>187</v>
      </c>
      <c r="R2650" s="507">
        <v>44846</v>
      </c>
      <c r="S2650" s="507">
        <v>44837</v>
      </c>
      <c r="T2650" t="s">
        <v>181</v>
      </c>
      <c r="U2650">
        <v>500</v>
      </c>
      <c r="X2650">
        <v>5</v>
      </c>
      <c r="Y2650" t="s">
        <v>259</v>
      </c>
      <c r="AC2650" t="s">
        <v>177</v>
      </c>
      <c r="AD2650" t="s">
        <v>10215</v>
      </c>
      <c r="AE2650">
        <v>37320</v>
      </c>
      <c r="AF2650" t="s">
        <v>14313</v>
      </c>
      <c r="AJ2650">
        <v>620830357</v>
      </c>
      <c r="AK2650" t="s">
        <v>14314</v>
      </c>
      <c r="AL2650">
        <v>0</v>
      </c>
      <c r="AM2650">
        <v>0</v>
      </c>
    </row>
    <row r="2651" spans="1:39" customFormat="1" ht="12.75">
      <c r="A2651">
        <v>4535377</v>
      </c>
      <c r="B2651" t="s">
        <v>1642</v>
      </c>
      <c r="C2651" t="s">
        <v>465</v>
      </c>
      <c r="D2651">
        <v>4535377</v>
      </c>
      <c r="E2651" t="s">
        <v>169</v>
      </c>
      <c r="H2651" s="507">
        <v>41054</v>
      </c>
      <c r="I2651" t="s">
        <v>245</v>
      </c>
      <c r="J2651">
        <v>-11</v>
      </c>
      <c r="K2651" t="s">
        <v>8</v>
      </c>
      <c r="M2651" t="s">
        <v>2764</v>
      </c>
      <c r="N2651">
        <v>4450768</v>
      </c>
      <c r="O2651" t="s">
        <v>2809</v>
      </c>
      <c r="P2651" s="507">
        <v>44829</v>
      </c>
      <c r="Q2651" t="s">
        <v>187</v>
      </c>
      <c r="R2651" s="507">
        <v>44829</v>
      </c>
      <c r="T2651" t="s">
        <v>5765</v>
      </c>
      <c r="U2651">
        <v>500</v>
      </c>
      <c r="X2651">
        <v>5</v>
      </c>
      <c r="Y2651" t="s">
        <v>259</v>
      </c>
      <c r="AC2651" t="s">
        <v>177</v>
      </c>
      <c r="AD2651" t="s">
        <v>10525</v>
      </c>
      <c r="AE2651">
        <v>45380</v>
      </c>
      <c r="AF2651" t="s">
        <v>14315</v>
      </c>
      <c r="AJ2651">
        <v>623850701</v>
      </c>
      <c r="AK2651" t="s">
        <v>14316</v>
      </c>
      <c r="AL2651">
        <v>0</v>
      </c>
      <c r="AM2651">
        <v>0</v>
      </c>
    </row>
    <row r="2652" spans="1:39" customFormat="1" ht="12.75">
      <c r="A2652">
        <v>5319467</v>
      </c>
      <c r="B2652" t="s">
        <v>2589</v>
      </c>
      <c r="C2652" t="s">
        <v>189</v>
      </c>
      <c r="D2652">
        <v>5319467</v>
      </c>
      <c r="E2652" t="s">
        <v>166</v>
      </c>
      <c r="F2652" t="s">
        <v>166</v>
      </c>
      <c r="H2652" s="507">
        <v>34204</v>
      </c>
      <c r="I2652" t="s">
        <v>167</v>
      </c>
      <c r="J2652">
        <v>-40</v>
      </c>
      <c r="K2652" t="s">
        <v>168</v>
      </c>
      <c r="M2652" t="s">
        <v>178</v>
      </c>
      <c r="N2652">
        <v>3350021</v>
      </c>
      <c r="O2652" t="s">
        <v>3057</v>
      </c>
      <c r="P2652" s="507">
        <v>44817</v>
      </c>
      <c r="Q2652" t="s">
        <v>187</v>
      </c>
      <c r="R2652" s="507">
        <v>38623</v>
      </c>
      <c r="S2652" s="507">
        <v>44771</v>
      </c>
      <c r="T2652" t="s">
        <v>181</v>
      </c>
      <c r="U2652">
        <v>1849</v>
      </c>
      <c r="X2652">
        <v>18</v>
      </c>
      <c r="Y2652" t="s">
        <v>259</v>
      </c>
      <c r="AC2652" t="s">
        <v>177</v>
      </c>
      <c r="AD2652" t="s">
        <v>14317</v>
      </c>
      <c r="AE2652">
        <v>35500</v>
      </c>
      <c r="AF2652" t="s">
        <v>14318</v>
      </c>
      <c r="AK2652" t="s">
        <v>7810</v>
      </c>
      <c r="AL2652">
        <v>0</v>
      </c>
      <c r="AM2652">
        <v>0</v>
      </c>
    </row>
    <row r="2653" spans="1:39" customFormat="1" ht="12.75">
      <c r="A2653">
        <v>281736</v>
      </c>
      <c r="B2653" t="s">
        <v>2949</v>
      </c>
      <c r="C2653" t="s">
        <v>906</v>
      </c>
      <c r="D2653">
        <v>281736</v>
      </c>
      <c r="E2653" t="s">
        <v>166</v>
      </c>
      <c r="F2653" t="s">
        <v>166</v>
      </c>
      <c r="H2653" s="507">
        <v>28153</v>
      </c>
      <c r="I2653" t="s">
        <v>192</v>
      </c>
      <c r="J2653">
        <v>-50</v>
      </c>
      <c r="K2653" t="s">
        <v>168</v>
      </c>
      <c r="M2653" t="s">
        <v>231</v>
      </c>
      <c r="N2653">
        <v>4280517</v>
      </c>
      <c r="O2653" t="s">
        <v>2875</v>
      </c>
      <c r="P2653" s="507">
        <v>44748</v>
      </c>
      <c r="Q2653" t="s">
        <v>187</v>
      </c>
      <c r="R2653" s="507">
        <v>37432</v>
      </c>
      <c r="S2653" s="507">
        <v>44736</v>
      </c>
      <c r="T2653" t="s">
        <v>181</v>
      </c>
      <c r="U2653">
        <v>1678</v>
      </c>
      <c r="X2653">
        <v>16</v>
      </c>
      <c r="Y2653" t="s">
        <v>259</v>
      </c>
      <c r="AC2653" t="s">
        <v>177</v>
      </c>
      <c r="AD2653" t="s">
        <v>14319</v>
      </c>
      <c r="AE2653">
        <v>28300</v>
      </c>
      <c r="AF2653" t="s">
        <v>14320</v>
      </c>
      <c r="AI2653">
        <v>663328420</v>
      </c>
      <c r="AJ2653">
        <v>663328420</v>
      </c>
      <c r="AK2653" t="s">
        <v>5623</v>
      </c>
      <c r="AL2653">
        <v>0</v>
      </c>
      <c r="AM2653">
        <v>0</v>
      </c>
    </row>
    <row r="2654" spans="1:39" customFormat="1" ht="12.75">
      <c r="A2654">
        <v>7226449</v>
      </c>
      <c r="B2654" t="s">
        <v>9535</v>
      </c>
      <c r="C2654" t="s">
        <v>2616</v>
      </c>
      <c r="D2654">
        <v>7226449</v>
      </c>
      <c r="E2654" t="s">
        <v>169</v>
      </c>
      <c r="H2654" s="507">
        <v>41583</v>
      </c>
      <c r="I2654" t="s">
        <v>251</v>
      </c>
      <c r="J2654">
        <v>-10</v>
      </c>
      <c r="K2654" t="s">
        <v>8</v>
      </c>
      <c r="M2654" t="s">
        <v>2152</v>
      </c>
      <c r="N2654">
        <v>12720147</v>
      </c>
      <c r="O2654" t="s">
        <v>3531</v>
      </c>
      <c r="P2654" s="507">
        <v>44811</v>
      </c>
      <c r="Q2654" t="s">
        <v>187</v>
      </c>
      <c r="R2654" s="507">
        <v>44811</v>
      </c>
      <c r="S2654" s="507">
        <v>44802</v>
      </c>
      <c r="T2654" t="s">
        <v>181</v>
      </c>
      <c r="U2654">
        <v>500</v>
      </c>
      <c r="X2654">
        <v>5</v>
      </c>
      <c r="Y2654" t="s">
        <v>259</v>
      </c>
      <c r="AC2654" t="s">
        <v>177</v>
      </c>
      <c r="AD2654" t="s">
        <v>14321</v>
      </c>
      <c r="AE2654">
        <v>72230</v>
      </c>
      <c r="AF2654" t="s">
        <v>14322</v>
      </c>
      <c r="AJ2654">
        <v>642074378</v>
      </c>
      <c r="AK2654" t="s">
        <v>9536</v>
      </c>
      <c r="AL2654">
        <v>0</v>
      </c>
      <c r="AM2654">
        <v>0</v>
      </c>
    </row>
    <row r="2655" spans="1:39" customFormat="1" ht="12.75">
      <c r="A2655">
        <v>7226832</v>
      </c>
      <c r="B2655" t="s">
        <v>6435</v>
      </c>
      <c r="C2655" t="s">
        <v>739</v>
      </c>
      <c r="D2655">
        <v>7226832</v>
      </c>
      <c r="E2655" t="s">
        <v>169</v>
      </c>
      <c r="H2655" s="507">
        <v>42839</v>
      </c>
      <c r="I2655" t="s">
        <v>169</v>
      </c>
      <c r="J2655">
        <v>-9</v>
      </c>
      <c r="K2655" t="s">
        <v>8</v>
      </c>
      <c r="M2655" t="s">
        <v>2152</v>
      </c>
      <c r="N2655">
        <v>12720102</v>
      </c>
      <c r="O2655" t="s">
        <v>2200</v>
      </c>
      <c r="P2655" s="507">
        <v>44839</v>
      </c>
      <c r="Q2655" t="s">
        <v>187</v>
      </c>
      <c r="R2655" s="507">
        <v>44839</v>
      </c>
      <c r="T2655" t="s">
        <v>5765</v>
      </c>
      <c r="U2655">
        <v>500</v>
      </c>
      <c r="X2655">
        <v>5</v>
      </c>
      <c r="Y2655" t="s">
        <v>259</v>
      </c>
      <c r="AC2655" t="s">
        <v>177</v>
      </c>
      <c r="AD2655" t="s">
        <v>11113</v>
      </c>
      <c r="AE2655">
        <v>72340</v>
      </c>
      <c r="AF2655" t="s">
        <v>14323</v>
      </c>
      <c r="AJ2655">
        <v>679219353</v>
      </c>
      <c r="AK2655" t="s">
        <v>8293</v>
      </c>
      <c r="AL2655">
        <v>0</v>
      </c>
      <c r="AM2655">
        <v>0</v>
      </c>
    </row>
    <row r="2656" spans="1:39" customFormat="1" ht="12.75">
      <c r="A2656">
        <v>9153245</v>
      </c>
      <c r="B2656" t="s">
        <v>8970</v>
      </c>
      <c r="C2656" t="s">
        <v>1194</v>
      </c>
      <c r="D2656">
        <v>9153245</v>
      </c>
      <c r="E2656" t="s">
        <v>169</v>
      </c>
      <c r="H2656" s="507">
        <v>42078</v>
      </c>
      <c r="I2656" t="s">
        <v>169</v>
      </c>
      <c r="J2656">
        <v>-9</v>
      </c>
      <c r="K2656" t="s">
        <v>8</v>
      </c>
      <c r="M2656" t="s">
        <v>275</v>
      </c>
      <c r="N2656">
        <v>8910310</v>
      </c>
      <c r="O2656" t="s">
        <v>542</v>
      </c>
      <c r="P2656" s="507">
        <v>44824</v>
      </c>
      <c r="Q2656" t="s">
        <v>187</v>
      </c>
      <c r="R2656" s="507">
        <v>44824</v>
      </c>
      <c r="T2656" t="s">
        <v>5765</v>
      </c>
      <c r="U2656">
        <v>500</v>
      </c>
      <c r="X2656">
        <v>5</v>
      </c>
      <c r="Y2656" t="s">
        <v>259</v>
      </c>
      <c r="AC2656" t="s">
        <v>177</v>
      </c>
      <c r="AD2656" t="s">
        <v>10229</v>
      </c>
      <c r="AE2656">
        <v>91600</v>
      </c>
      <c r="AF2656" t="s">
        <v>14324</v>
      </c>
      <c r="AI2656">
        <v>665683499</v>
      </c>
      <c r="AK2656" t="s">
        <v>8971</v>
      </c>
      <c r="AL2656">
        <v>1</v>
      </c>
      <c r="AM2656">
        <v>0</v>
      </c>
    </row>
    <row r="2657" spans="1:39" customFormat="1" ht="12.75">
      <c r="A2657">
        <v>941082</v>
      </c>
      <c r="B2657" t="s">
        <v>1643</v>
      </c>
      <c r="C2657" t="s">
        <v>450</v>
      </c>
      <c r="D2657">
        <v>941082</v>
      </c>
      <c r="E2657" t="s">
        <v>166</v>
      </c>
      <c r="F2657" t="s">
        <v>166</v>
      </c>
      <c r="H2657" s="507">
        <v>25730</v>
      </c>
      <c r="I2657" t="s">
        <v>367</v>
      </c>
      <c r="J2657">
        <v>-60</v>
      </c>
      <c r="K2657" t="s">
        <v>168</v>
      </c>
      <c r="M2657" t="s">
        <v>246</v>
      </c>
      <c r="N2657">
        <v>8940549</v>
      </c>
      <c r="O2657" t="s">
        <v>353</v>
      </c>
      <c r="P2657" s="507">
        <v>44748</v>
      </c>
      <c r="Q2657" t="s">
        <v>187</v>
      </c>
      <c r="R2657" s="507">
        <v>37432</v>
      </c>
      <c r="S2657" s="507">
        <v>44027</v>
      </c>
      <c r="T2657" t="s">
        <v>7255</v>
      </c>
      <c r="U2657">
        <v>1732</v>
      </c>
      <c r="X2657">
        <v>17</v>
      </c>
      <c r="Y2657" t="s">
        <v>259</v>
      </c>
      <c r="AC2657" t="s">
        <v>177</v>
      </c>
      <c r="AD2657" t="s">
        <v>10003</v>
      </c>
      <c r="AE2657">
        <v>94370</v>
      </c>
      <c r="AF2657" t="s">
        <v>14325</v>
      </c>
      <c r="AI2657">
        <v>156733751</v>
      </c>
      <c r="AJ2657">
        <v>670547988</v>
      </c>
      <c r="AK2657" t="s">
        <v>6032</v>
      </c>
      <c r="AL2657">
        <v>0</v>
      </c>
      <c r="AM2657">
        <v>0</v>
      </c>
    </row>
    <row r="2658" spans="1:39" customFormat="1" ht="12.75">
      <c r="A2658">
        <v>2925481</v>
      </c>
      <c r="B2658" t="s">
        <v>1644</v>
      </c>
      <c r="C2658" t="s">
        <v>1031</v>
      </c>
      <c r="D2658">
        <v>2925481</v>
      </c>
      <c r="E2658" t="s">
        <v>166</v>
      </c>
      <c r="F2658" t="s">
        <v>166</v>
      </c>
      <c r="H2658" s="507">
        <v>34803</v>
      </c>
      <c r="I2658" t="s">
        <v>167</v>
      </c>
      <c r="J2658">
        <v>-40</v>
      </c>
      <c r="K2658" t="s">
        <v>168</v>
      </c>
      <c r="M2658" t="s">
        <v>3025</v>
      </c>
      <c r="N2658">
        <v>3290005</v>
      </c>
      <c r="O2658" t="s">
        <v>3026</v>
      </c>
      <c r="P2658" s="507">
        <v>44807</v>
      </c>
      <c r="Q2658" t="s">
        <v>187</v>
      </c>
      <c r="R2658" s="507">
        <v>38271</v>
      </c>
      <c r="S2658" s="507">
        <v>44370</v>
      </c>
      <c r="T2658" t="s">
        <v>7255</v>
      </c>
      <c r="U2658">
        <v>1729</v>
      </c>
      <c r="X2658">
        <v>17</v>
      </c>
      <c r="Y2658" t="s">
        <v>259</v>
      </c>
      <c r="AB2658" s="507">
        <v>44054</v>
      </c>
      <c r="AC2658" t="s">
        <v>177</v>
      </c>
      <c r="AD2658" t="s">
        <v>10012</v>
      </c>
      <c r="AE2658">
        <v>29200</v>
      </c>
      <c r="AJ2658" t="s">
        <v>7811</v>
      </c>
      <c r="AK2658" t="s">
        <v>5369</v>
      </c>
      <c r="AL2658">
        <v>0</v>
      </c>
      <c r="AM2658">
        <v>0</v>
      </c>
    </row>
    <row r="2659" spans="1:39" customFormat="1" ht="12.75">
      <c r="A2659">
        <v>7830126</v>
      </c>
      <c r="B2659" t="s">
        <v>2590</v>
      </c>
      <c r="C2659" t="s">
        <v>304</v>
      </c>
      <c r="D2659">
        <v>7830126</v>
      </c>
      <c r="E2659" t="s">
        <v>166</v>
      </c>
      <c r="F2659" t="s">
        <v>166</v>
      </c>
      <c r="H2659" s="507">
        <v>28320</v>
      </c>
      <c r="I2659" t="s">
        <v>192</v>
      </c>
      <c r="J2659">
        <v>-50</v>
      </c>
      <c r="K2659" t="s">
        <v>168</v>
      </c>
      <c r="M2659" t="s">
        <v>2152</v>
      </c>
      <c r="N2659">
        <v>12720051</v>
      </c>
      <c r="O2659" t="s">
        <v>2326</v>
      </c>
      <c r="P2659" s="507">
        <v>44747</v>
      </c>
      <c r="Q2659" t="s">
        <v>187</v>
      </c>
      <c r="R2659" s="507">
        <v>37432</v>
      </c>
      <c r="S2659" s="507">
        <v>44812</v>
      </c>
      <c r="T2659" t="s">
        <v>181</v>
      </c>
      <c r="U2659">
        <v>1663</v>
      </c>
      <c r="X2659">
        <v>16</v>
      </c>
      <c r="Y2659" t="s">
        <v>259</v>
      </c>
      <c r="AB2659" s="507">
        <v>44378</v>
      </c>
      <c r="AC2659" t="s">
        <v>177</v>
      </c>
      <c r="AD2659" t="s">
        <v>14326</v>
      </c>
      <c r="AE2659">
        <v>72560</v>
      </c>
      <c r="AF2659" t="s">
        <v>14327</v>
      </c>
      <c r="AI2659">
        <v>684053153</v>
      </c>
      <c r="AK2659" t="s">
        <v>8294</v>
      </c>
      <c r="AL2659">
        <v>0</v>
      </c>
      <c r="AM2659">
        <v>0</v>
      </c>
    </row>
    <row r="2660" spans="1:39" customFormat="1" ht="12.75">
      <c r="A2660">
        <v>3734041</v>
      </c>
      <c r="B2660" t="s">
        <v>8972</v>
      </c>
      <c r="C2660" t="s">
        <v>1602</v>
      </c>
      <c r="D2660">
        <v>3734041</v>
      </c>
      <c r="E2660" t="s">
        <v>169</v>
      </c>
      <c r="H2660" s="507">
        <v>41537</v>
      </c>
      <c r="I2660" t="s">
        <v>251</v>
      </c>
      <c r="J2660">
        <v>-10</v>
      </c>
      <c r="K2660" t="s">
        <v>8</v>
      </c>
      <c r="M2660" t="s">
        <v>175</v>
      </c>
      <c r="N2660">
        <v>4370681</v>
      </c>
      <c r="O2660" t="s">
        <v>2830</v>
      </c>
      <c r="P2660" s="507">
        <v>44821</v>
      </c>
      <c r="Q2660" t="s">
        <v>187</v>
      </c>
      <c r="R2660" s="507">
        <v>44821</v>
      </c>
      <c r="S2660" s="507">
        <v>44819</v>
      </c>
      <c r="T2660" t="s">
        <v>181</v>
      </c>
      <c r="U2660">
        <v>500</v>
      </c>
      <c r="X2660">
        <v>5</v>
      </c>
      <c r="Y2660" t="s">
        <v>259</v>
      </c>
      <c r="AC2660" t="s">
        <v>177</v>
      </c>
      <c r="AD2660" t="s">
        <v>12447</v>
      </c>
      <c r="AE2660">
        <v>37230</v>
      </c>
      <c r="AF2660" t="s">
        <v>14328</v>
      </c>
      <c r="AJ2660">
        <v>782911161</v>
      </c>
      <c r="AK2660" t="s">
        <v>8973</v>
      </c>
      <c r="AL2660">
        <v>0</v>
      </c>
      <c r="AM2660">
        <v>0</v>
      </c>
    </row>
    <row r="2661" spans="1:39" customFormat="1" ht="12.75">
      <c r="A2661">
        <v>282606</v>
      </c>
      <c r="B2661" t="s">
        <v>1645</v>
      </c>
      <c r="C2661" t="s">
        <v>7812</v>
      </c>
      <c r="D2661">
        <v>282606</v>
      </c>
      <c r="E2661" t="s">
        <v>166</v>
      </c>
      <c r="F2661" t="s">
        <v>166</v>
      </c>
      <c r="H2661" s="507">
        <v>28636</v>
      </c>
      <c r="I2661" t="s">
        <v>192</v>
      </c>
      <c r="J2661">
        <v>-50</v>
      </c>
      <c r="K2661" t="s">
        <v>168</v>
      </c>
      <c r="M2661" t="s">
        <v>175</v>
      </c>
      <c r="N2661">
        <v>4370669</v>
      </c>
      <c r="O2661" t="s">
        <v>7445</v>
      </c>
      <c r="P2661" s="507">
        <v>44825</v>
      </c>
      <c r="Q2661" t="s">
        <v>187</v>
      </c>
      <c r="R2661" s="507">
        <v>37432</v>
      </c>
      <c r="S2661" s="507">
        <v>44417</v>
      </c>
      <c r="T2661" t="s">
        <v>7255</v>
      </c>
      <c r="U2661">
        <v>1652</v>
      </c>
      <c r="X2661">
        <v>16</v>
      </c>
      <c r="Y2661" t="s">
        <v>259</v>
      </c>
      <c r="AC2661" t="s">
        <v>177</v>
      </c>
      <c r="AD2661" t="s">
        <v>14329</v>
      </c>
      <c r="AE2661">
        <v>37250</v>
      </c>
      <c r="AF2661" t="s">
        <v>14330</v>
      </c>
      <c r="AI2661">
        <v>631414376</v>
      </c>
      <c r="AJ2661">
        <v>631414376</v>
      </c>
      <c r="AK2661" t="s">
        <v>5624</v>
      </c>
      <c r="AL2661">
        <v>1</v>
      </c>
      <c r="AM2661">
        <v>1</v>
      </c>
    </row>
    <row r="2662" spans="1:39" customFormat="1" ht="12.75">
      <c r="A2662">
        <v>7224719</v>
      </c>
      <c r="B2662" t="s">
        <v>1646</v>
      </c>
      <c r="C2662" t="s">
        <v>257</v>
      </c>
      <c r="D2662">
        <v>7224719</v>
      </c>
      <c r="E2662" t="s">
        <v>169</v>
      </c>
      <c r="F2662" t="s">
        <v>169</v>
      </c>
      <c r="H2662" s="507">
        <v>42003</v>
      </c>
      <c r="I2662" t="s">
        <v>169</v>
      </c>
      <c r="J2662">
        <v>-9</v>
      </c>
      <c r="K2662" t="s">
        <v>168</v>
      </c>
      <c r="M2662" t="s">
        <v>2152</v>
      </c>
      <c r="N2662">
        <v>12720027</v>
      </c>
      <c r="O2662" t="s">
        <v>2240</v>
      </c>
      <c r="P2662" s="507">
        <v>44831</v>
      </c>
      <c r="Q2662" t="s">
        <v>187</v>
      </c>
      <c r="R2662" s="507">
        <v>44009</v>
      </c>
      <c r="T2662" t="s">
        <v>5765</v>
      </c>
      <c r="U2662">
        <v>501</v>
      </c>
      <c r="X2662">
        <v>5</v>
      </c>
      <c r="Y2662" t="s">
        <v>259</v>
      </c>
      <c r="AC2662" t="s">
        <v>177</v>
      </c>
      <c r="AD2662" t="s">
        <v>12553</v>
      </c>
      <c r="AE2662">
        <v>72250</v>
      </c>
      <c r="AF2662" t="s">
        <v>14331</v>
      </c>
      <c r="AJ2662">
        <v>689592112</v>
      </c>
      <c r="AK2662" t="s">
        <v>5035</v>
      </c>
      <c r="AL2662">
        <v>0</v>
      </c>
      <c r="AM2662">
        <v>0</v>
      </c>
    </row>
    <row r="2663" spans="1:39" customFormat="1" ht="12.75">
      <c r="A2663">
        <v>4521616</v>
      </c>
      <c r="B2663" t="s">
        <v>8974</v>
      </c>
      <c r="C2663" t="s">
        <v>1118</v>
      </c>
      <c r="D2663">
        <v>4521616</v>
      </c>
      <c r="E2663" t="s">
        <v>166</v>
      </c>
      <c r="H2663" s="507">
        <v>37475</v>
      </c>
      <c r="I2663" t="s">
        <v>167</v>
      </c>
      <c r="J2663">
        <v>-40</v>
      </c>
      <c r="K2663" t="s">
        <v>168</v>
      </c>
      <c r="M2663" t="s">
        <v>2764</v>
      </c>
      <c r="N2663">
        <v>4450751</v>
      </c>
      <c r="O2663" t="s">
        <v>2768</v>
      </c>
      <c r="P2663" s="507">
        <v>44825</v>
      </c>
      <c r="Q2663" t="s">
        <v>187</v>
      </c>
      <c r="R2663" s="507">
        <v>40456</v>
      </c>
      <c r="S2663" s="507">
        <v>44825</v>
      </c>
      <c r="T2663" t="s">
        <v>181</v>
      </c>
      <c r="U2663">
        <v>1856</v>
      </c>
      <c r="X2663">
        <v>18</v>
      </c>
      <c r="Y2663" t="s">
        <v>259</v>
      </c>
      <c r="AC2663" t="s">
        <v>177</v>
      </c>
      <c r="AD2663" t="s">
        <v>14332</v>
      </c>
      <c r="AE2663">
        <v>45770</v>
      </c>
      <c r="AF2663" t="s">
        <v>14333</v>
      </c>
      <c r="AI2663">
        <v>238411423</v>
      </c>
      <c r="AJ2663">
        <v>686164824</v>
      </c>
      <c r="AK2663" t="s">
        <v>8975</v>
      </c>
      <c r="AL2663">
        <v>0</v>
      </c>
      <c r="AM2663">
        <v>0</v>
      </c>
    </row>
    <row r="2664" spans="1:39" customFormat="1" ht="12.75">
      <c r="A2664">
        <v>9258866</v>
      </c>
      <c r="B2664" t="s">
        <v>1647</v>
      </c>
      <c r="C2664" t="s">
        <v>465</v>
      </c>
      <c r="D2664">
        <v>9258866</v>
      </c>
      <c r="E2664" t="s">
        <v>169</v>
      </c>
      <c r="H2664" s="507">
        <v>41085</v>
      </c>
      <c r="I2664" t="s">
        <v>245</v>
      </c>
      <c r="J2664">
        <v>-11</v>
      </c>
      <c r="K2664" t="s">
        <v>8</v>
      </c>
      <c r="M2664" t="s">
        <v>203</v>
      </c>
      <c r="N2664">
        <v>8920309</v>
      </c>
      <c r="O2664" t="s">
        <v>331</v>
      </c>
      <c r="P2664" s="507">
        <v>44826</v>
      </c>
      <c r="Q2664" t="s">
        <v>187</v>
      </c>
      <c r="R2664" s="507">
        <v>44826</v>
      </c>
      <c r="T2664" t="s">
        <v>5765</v>
      </c>
      <c r="U2664">
        <v>500</v>
      </c>
      <c r="X2664">
        <v>5</v>
      </c>
      <c r="Y2664" t="s">
        <v>259</v>
      </c>
      <c r="AC2664" t="s">
        <v>177</v>
      </c>
      <c r="AD2664" t="s">
        <v>14334</v>
      </c>
      <c r="AE2664">
        <v>92380</v>
      </c>
      <c r="AF2664" t="s">
        <v>14335</v>
      </c>
      <c r="AG2664" t="s">
        <v>14336</v>
      </c>
      <c r="AK2664" t="s">
        <v>8976</v>
      </c>
      <c r="AL2664">
        <v>0</v>
      </c>
      <c r="AM2664">
        <v>0</v>
      </c>
    </row>
    <row r="2665" spans="1:39" customFormat="1" ht="12.75">
      <c r="A2665">
        <v>7511287</v>
      </c>
      <c r="B2665" t="s">
        <v>1648</v>
      </c>
      <c r="C2665" t="s">
        <v>1649</v>
      </c>
      <c r="D2665">
        <v>7511287</v>
      </c>
      <c r="E2665" t="s">
        <v>166</v>
      </c>
      <c r="F2665" t="s">
        <v>166</v>
      </c>
      <c r="H2665" s="507">
        <v>33803</v>
      </c>
      <c r="I2665" t="s">
        <v>167</v>
      </c>
      <c r="J2665">
        <v>-40</v>
      </c>
      <c r="K2665" t="s">
        <v>168</v>
      </c>
      <c r="M2665" t="s">
        <v>263</v>
      </c>
      <c r="N2665">
        <v>8750074</v>
      </c>
      <c r="O2665" t="s">
        <v>296</v>
      </c>
      <c r="P2665" s="507">
        <v>44817</v>
      </c>
      <c r="Q2665" t="s">
        <v>187</v>
      </c>
      <c r="R2665" s="507">
        <v>37432</v>
      </c>
      <c r="S2665" s="507">
        <v>44812</v>
      </c>
      <c r="T2665" t="s">
        <v>181</v>
      </c>
      <c r="U2665">
        <v>1890</v>
      </c>
      <c r="X2665">
        <v>18</v>
      </c>
      <c r="Y2665" t="s">
        <v>259</v>
      </c>
      <c r="AC2665" t="s">
        <v>177</v>
      </c>
      <c r="AD2665" t="s">
        <v>9776</v>
      </c>
      <c r="AE2665">
        <v>75011</v>
      </c>
      <c r="AF2665" t="s">
        <v>14337</v>
      </c>
      <c r="AJ2665">
        <v>623061144</v>
      </c>
      <c r="AK2665" t="s">
        <v>4407</v>
      </c>
      <c r="AL2665">
        <v>0</v>
      </c>
      <c r="AM2665">
        <v>0</v>
      </c>
    </row>
    <row r="2666" spans="1:39" customFormat="1" ht="12.75">
      <c r="A2666">
        <v>724864</v>
      </c>
      <c r="B2666" t="s">
        <v>1650</v>
      </c>
      <c r="C2666" t="s">
        <v>219</v>
      </c>
      <c r="D2666">
        <v>724864</v>
      </c>
      <c r="E2666" t="s">
        <v>166</v>
      </c>
      <c r="F2666" t="s">
        <v>166</v>
      </c>
      <c r="H2666" s="507">
        <v>33443</v>
      </c>
      <c r="I2666" t="s">
        <v>167</v>
      </c>
      <c r="J2666">
        <v>-40</v>
      </c>
      <c r="K2666" t="s">
        <v>168</v>
      </c>
      <c r="M2666" t="s">
        <v>2152</v>
      </c>
      <c r="N2666">
        <v>12720120</v>
      </c>
      <c r="O2666" t="s">
        <v>2209</v>
      </c>
      <c r="P2666" s="507">
        <v>44823</v>
      </c>
      <c r="Q2666" t="s">
        <v>187</v>
      </c>
      <c r="R2666" s="507">
        <v>37432</v>
      </c>
      <c r="S2666" s="507">
        <v>44823</v>
      </c>
      <c r="T2666" t="s">
        <v>181</v>
      </c>
      <c r="U2666">
        <v>1920</v>
      </c>
      <c r="X2666">
        <v>19</v>
      </c>
      <c r="Y2666" t="s">
        <v>259</v>
      </c>
      <c r="AB2666" s="507">
        <v>43403</v>
      </c>
      <c r="AC2666" t="s">
        <v>177</v>
      </c>
      <c r="AD2666" t="s">
        <v>12928</v>
      </c>
      <c r="AE2666">
        <v>72300</v>
      </c>
      <c r="AF2666" t="s">
        <v>14338</v>
      </c>
      <c r="AI2666">
        <v>243922693</v>
      </c>
      <c r="AJ2666">
        <v>771233814</v>
      </c>
      <c r="AK2666" t="s">
        <v>5036</v>
      </c>
      <c r="AL2666">
        <v>0</v>
      </c>
      <c r="AM2666">
        <v>0</v>
      </c>
    </row>
    <row r="2667" spans="1:39" customFormat="1" ht="12.75">
      <c r="A2667">
        <v>723383</v>
      </c>
      <c r="B2667" t="s">
        <v>3351</v>
      </c>
      <c r="C2667" t="s">
        <v>1512</v>
      </c>
      <c r="D2667">
        <v>723383</v>
      </c>
      <c r="E2667" t="s">
        <v>166</v>
      </c>
      <c r="F2667" t="s">
        <v>166</v>
      </c>
      <c r="H2667" s="507">
        <v>28266</v>
      </c>
      <c r="I2667" t="s">
        <v>192</v>
      </c>
      <c r="J2667">
        <v>-50</v>
      </c>
      <c r="K2667" t="s">
        <v>8</v>
      </c>
      <c r="M2667" t="s">
        <v>2152</v>
      </c>
      <c r="N2667">
        <v>12720104</v>
      </c>
      <c r="O2667" t="s">
        <v>2160</v>
      </c>
      <c r="P2667" s="507">
        <v>44808</v>
      </c>
      <c r="Q2667" t="s">
        <v>187</v>
      </c>
      <c r="R2667" s="507">
        <v>37432</v>
      </c>
      <c r="S2667" s="507">
        <v>44078</v>
      </c>
      <c r="T2667" t="s">
        <v>7255</v>
      </c>
      <c r="U2667">
        <v>928</v>
      </c>
      <c r="X2667">
        <v>9</v>
      </c>
      <c r="Y2667" t="s">
        <v>259</v>
      </c>
      <c r="AC2667" t="s">
        <v>177</v>
      </c>
      <c r="AD2667" t="s">
        <v>10438</v>
      </c>
      <c r="AE2667">
        <v>72000</v>
      </c>
      <c r="AF2667" t="s">
        <v>14339</v>
      </c>
      <c r="AJ2667">
        <v>682384669</v>
      </c>
      <c r="AK2667" t="s">
        <v>5208</v>
      </c>
      <c r="AL2667">
        <v>0</v>
      </c>
      <c r="AM2667">
        <v>0</v>
      </c>
    </row>
    <row r="2668" spans="1:39" customFormat="1" ht="12.75">
      <c r="A2668">
        <v>419509</v>
      </c>
      <c r="B2668" t="s">
        <v>2951</v>
      </c>
      <c r="C2668" t="s">
        <v>492</v>
      </c>
      <c r="D2668">
        <v>419509</v>
      </c>
      <c r="E2668" t="s">
        <v>166</v>
      </c>
      <c r="F2668" t="s">
        <v>166</v>
      </c>
      <c r="H2668" s="507">
        <v>33217</v>
      </c>
      <c r="I2668" t="s">
        <v>167</v>
      </c>
      <c r="J2668">
        <v>-40</v>
      </c>
      <c r="K2668" t="s">
        <v>168</v>
      </c>
      <c r="M2668" t="s">
        <v>2783</v>
      </c>
      <c r="N2668">
        <v>4410080</v>
      </c>
      <c r="O2668" t="s">
        <v>2786</v>
      </c>
      <c r="P2668" s="507">
        <v>44819</v>
      </c>
      <c r="Q2668" t="s">
        <v>187</v>
      </c>
      <c r="R2668" s="507">
        <v>39356</v>
      </c>
      <c r="S2668" s="507">
        <v>44025</v>
      </c>
      <c r="T2668" t="s">
        <v>7255</v>
      </c>
      <c r="U2668">
        <v>1973</v>
      </c>
      <c r="X2668">
        <v>19</v>
      </c>
      <c r="Y2668" t="s">
        <v>259</v>
      </c>
      <c r="AC2668" t="s">
        <v>177</v>
      </c>
      <c r="AD2668" t="s">
        <v>13564</v>
      </c>
      <c r="AE2668">
        <v>41000</v>
      </c>
      <c r="AF2668" t="s">
        <v>14340</v>
      </c>
      <c r="AK2668" t="s">
        <v>5518</v>
      </c>
      <c r="AL2668">
        <v>0</v>
      </c>
      <c r="AM2668">
        <v>0</v>
      </c>
    </row>
    <row r="2669" spans="1:39" customFormat="1" ht="12.75">
      <c r="A2669">
        <v>3533392</v>
      </c>
      <c r="B2669" t="s">
        <v>3175</v>
      </c>
      <c r="C2669" t="s">
        <v>694</v>
      </c>
      <c r="D2669">
        <v>3533392</v>
      </c>
      <c r="E2669" t="s">
        <v>166</v>
      </c>
      <c r="F2669" t="s">
        <v>166</v>
      </c>
      <c r="H2669" s="507">
        <v>38097</v>
      </c>
      <c r="I2669" t="s">
        <v>7238</v>
      </c>
      <c r="J2669">
        <v>-19</v>
      </c>
      <c r="K2669" t="s">
        <v>168</v>
      </c>
      <c r="M2669" t="s">
        <v>178</v>
      </c>
      <c r="N2669">
        <v>3350209</v>
      </c>
      <c r="O2669" t="s">
        <v>3049</v>
      </c>
      <c r="P2669" s="507">
        <v>44817</v>
      </c>
      <c r="Q2669" t="s">
        <v>187</v>
      </c>
      <c r="R2669" s="507">
        <v>41539</v>
      </c>
      <c r="S2669" s="507">
        <v>44805</v>
      </c>
      <c r="T2669" t="s">
        <v>181</v>
      </c>
      <c r="U2669">
        <v>1690</v>
      </c>
      <c r="X2669">
        <v>16</v>
      </c>
      <c r="Y2669" t="s">
        <v>259</v>
      </c>
      <c r="AB2669" s="507">
        <v>44743</v>
      </c>
      <c r="AC2669" t="s">
        <v>177</v>
      </c>
      <c r="AD2669" t="s">
        <v>10701</v>
      </c>
      <c r="AE2669">
        <v>35340</v>
      </c>
      <c r="AF2669" t="s">
        <v>14341</v>
      </c>
      <c r="AH2669" t="s">
        <v>10701</v>
      </c>
      <c r="AI2669">
        <v>223255489</v>
      </c>
      <c r="AJ2669">
        <v>640319067</v>
      </c>
      <c r="AK2669" t="s">
        <v>8977</v>
      </c>
      <c r="AL2669">
        <v>0</v>
      </c>
      <c r="AM2669">
        <v>0</v>
      </c>
    </row>
    <row r="2670" spans="1:39" customFormat="1" ht="12.75">
      <c r="A2670">
        <v>9241441</v>
      </c>
      <c r="B2670" t="s">
        <v>1652</v>
      </c>
      <c r="C2670" t="s">
        <v>189</v>
      </c>
      <c r="D2670">
        <v>9241441</v>
      </c>
      <c r="E2670" t="s">
        <v>166</v>
      </c>
      <c r="F2670" t="s">
        <v>166</v>
      </c>
      <c r="H2670" s="507">
        <v>36760</v>
      </c>
      <c r="I2670" t="s">
        <v>167</v>
      </c>
      <c r="J2670">
        <v>-40</v>
      </c>
      <c r="K2670" t="s">
        <v>168</v>
      </c>
      <c r="M2670" t="s">
        <v>203</v>
      </c>
      <c r="N2670">
        <v>8920018</v>
      </c>
      <c r="O2670" t="s">
        <v>560</v>
      </c>
      <c r="P2670" s="507">
        <v>44824</v>
      </c>
      <c r="Q2670" t="s">
        <v>187</v>
      </c>
      <c r="R2670" s="507">
        <v>40444</v>
      </c>
      <c r="S2670" s="507">
        <v>44473</v>
      </c>
      <c r="T2670" t="s">
        <v>7255</v>
      </c>
      <c r="U2670">
        <v>1843</v>
      </c>
      <c r="X2670">
        <v>18</v>
      </c>
      <c r="Y2670" t="s">
        <v>259</v>
      </c>
      <c r="AB2670" s="507">
        <v>44378</v>
      </c>
      <c r="AC2670" t="s">
        <v>177</v>
      </c>
      <c r="AD2670" t="s">
        <v>10217</v>
      </c>
      <c r="AE2670">
        <v>92330</v>
      </c>
      <c r="AF2670" t="s">
        <v>14342</v>
      </c>
      <c r="AK2670" t="s">
        <v>4408</v>
      </c>
      <c r="AL2670">
        <v>0</v>
      </c>
      <c r="AM2670">
        <v>0</v>
      </c>
    </row>
    <row r="2671" spans="1:39" customFormat="1" ht="12.75">
      <c r="A2671">
        <v>9313773</v>
      </c>
      <c r="B2671" t="s">
        <v>1653</v>
      </c>
      <c r="C2671" t="s">
        <v>315</v>
      </c>
      <c r="D2671">
        <v>9313773</v>
      </c>
      <c r="E2671" t="s">
        <v>166</v>
      </c>
      <c r="F2671" t="s">
        <v>166</v>
      </c>
      <c r="H2671" s="507">
        <v>34079</v>
      </c>
      <c r="I2671" t="s">
        <v>167</v>
      </c>
      <c r="J2671">
        <v>-40</v>
      </c>
      <c r="K2671" t="s">
        <v>168</v>
      </c>
      <c r="M2671" t="s">
        <v>206</v>
      </c>
      <c r="N2671">
        <v>8771236</v>
      </c>
      <c r="O2671" t="s">
        <v>535</v>
      </c>
      <c r="P2671" s="507">
        <v>44820</v>
      </c>
      <c r="Q2671" t="s">
        <v>187</v>
      </c>
      <c r="R2671" s="507">
        <v>38303</v>
      </c>
      <c r="S2671" s="507">
        <v>44817</v>
      </c>
      <c r="T2671" t="s">
        <v>181</v>
      </c>
      <c r="U2671">
        <v>1739</v>
      </c>
      <c r="X2671">
        <v>17</v>
      </c>
      <c r="Y2671" t="s">
        <v>259</v>
      </c>
      <c r="AB2671" s="507">
        <v>44743</v>
      </c>
      <c r="AC2671" t="s">
        <v>177</v>
      </c>
      <c r="AD2671" t="s">
        <v>14343</v>
      </c>
      <c r="AE2671">
        <v>77220</v>
      </c>
      <c r="AF2671" t="s">
        <v>14344</v>
      </c>
      <c r="AI2671">
        <v>633177847</v>
      </c>
      <c r="AK2671" t="s">
        <v>4409</v>
      </c>
      <c r="AL2671">
        <v>0</v>
      </c>
      <c r="AM2671">
        <v>0</v>
      </c>
    </row>
    <row r="2672" spans="1:39" customFormat="1" ht="12.75">
      <c r="A2672">
        <v>4114003</v>
      </c>
      <c r="B2672" t="s">
        <v>1653</v>
      </c>
      <c r="C2672" t="s">
        <v>887</v>
      </c>
      <c r="D2672">
        <v>4114003</v>
      </c>
      <c r="E2672" t="s">
        <v>166</v>
      </c>
      <c r="F2672" t="s">
        <v>166</v>
      </c>
      <c r="H2672" s="507">
        <v>40927</v>
      </c>
      <c r="I2672" t="s">
        <v>245</v>
      </c>
      <c r="J2672">
        <v>-11</v>
      </c>
      <c r="K2672" t="s">
        <v>8</v>
      </c>
      <c r="M2672" t="s">
        <v>2783</v>
      </c>
      <c r="N2672">
        <v>4410543</v>
      </c>
      <c r="O2672" t="s">
        <v>2837</v>
      </c>
      <c r="P2672" s="507">
        <v>44826</v>
      </c>
      <c r="Q2672" t="s">
        <v>187</v>
      </c>
      <c r="R2672" s="507">
        <v>43411</v>
      </c>
      <c r="T2672" t="s">
        <v>5765</v>
      </c>
      <c r="U2672">
        <v>500</v>
      </c>
      <c r="X2672">
        <v>5</v>
      </c>
      <c r="Y2672" t="s">
        <v>259</v>
      </c>
      <c r="AC2672" t="s">
        <v>177</v>
      </c>
      <c r="AD2672" t="s">
        <v>10224</v>
      </c>
      <c r="AE2672">
        <v>41190</v>
      </c>
      <c r="AF2672" t="s">
        <v>14345</v>
      </c>
      <c r="AJ2672">
        <v>670368601</v>
      </c>
      <c r="AK2672" t="s">
        <v>5625</v>
      </c>
      <c r="AL2672">
        <v>0</v>
      </c>
      <c r="AM2672">
        <v>0</v>
      </c>
    </row>
    <row r="2673" spans="1:39" customFormat="1" ht="12.75">
      <c r="A2673">
        <v>9258965</v>
      </c>
      <c r="B2673" t="s">
        <v>1653</v>
      </c>
      <c r="C2673" t="s">
        <v>14346</v>
      </c>
      <c r="D2673">
        <v>9258965</v>
      </c>
      <c r="E2673" t="s">
        <v>169</v>
      </c>
      <c r="H2673" s="507">
        <v>41563</v>
      </c>
      <c r="I2673" t="s">
        <v>251</v>
      </c>
      <c r="J2673">
        <v>-10</v>
      </c>
      <c r="K2673" t="s">
        <v>8</v>
      </c>
      <c r="M2673" t="s">
        <v>203</v>
      </c>
      <c r="N2673">
        <v>8920025</v>
      </c>
      <c r="O2673" t="s">
        <v>213</v>
      </c>
      <c r="P2673" s="507">
        <v>44830</v>
      </c>
      <c r="Q2673" t="s">
        <v>187</v>
      </c>
      <c r="R2673" s="507">
        <v>44830</v>
      </c>
      <c r="T2673" t="s">
        <v>5765</v>
      </c>
      <c r="U2673">
        <v>500</v>
      </c>
      <c r="X2673">
        <v>5</v>
      </c>
      <c r="Y2673" t="s">
        <v>259</v>
      </c>
      <c r="AC2673" t="s">
        <v>177</v>
      </c>
      <c r="AD2673" t="s">
        <v>10501</v>
      </c>
      <c r="AE2673">
        <v>92400</v>
      </c>
      <c r="AF2673" t="s">
        <v>14347</v>
      </c>
      <c r="AJ2673">
        <v>681226701</v>
      </c>
      <c r="AK2673" t="s">
        <v>14348</v>
      </c>
      <c r="AL2673">
        <v>0</v>
      </c>
      <c r="AM2673">
        <v>0</v>
      </c>
    </row>
    <row r="2674" spans="1:39" customFormat="1" ht="12.75">
      <c r="A2674">
        <v>9464477</v>
      </c>
      <c r="B2674" t="s">
        <v>1653</v>
      </c>
      <c r="C2674" t="s">
        <v>1171</v>
      </c>
      <c r="D2674">
        <v>9464477</v>
      </c>
      <c r="E2674" t="s">
        <v>166</v>
      </c>
      <c r="H2674" s="507">
        <v>41998</v>
      </c>
      <c r="I2674" t="s">
        <v>169</v>
      </c>
      <c r="J2674">
        <v>-9</v>
      </c>
      <c r="K2674" t="s">
        <v>8</v>
      </c>
      <c r="M2674" t="s">
        <v>246</v>
      </c>
      <c r="N2674">
        <v>8940976</v>
      </c>
      <c r="O2674" t="s">
        <v>3791</v>
      </c>
      <c r="P2674" s="507">
        <v>44837</v>
      </c>
      <c r="Q2674" t="s">
        <v>187</v>
      </c>
      <c r="R2674" s="507">
        <v>44837</v>
      </c>
      <c r="T2674" t="s">
        <v>5765</v>
      </c>
      <c r="U2674">
        <v>500</v>
      </c>
      <c r="X2674">
        <v>5</v>
      </c>
      <c r="Y2674" t="s">
        <v>259</v>
      </c>
      <c r="AC2674" t="s">
        <v>177</v>
      </c>
      <c r="AD2674" t="s">
        <v>10324</v>
      </c>
      <c r="AE2674">
        <v>94100</v>
      </c>
      <c r="AF2674" t="s">
        <v>14349</v>
      </c>
      <c r="AK2674" t="s">
        <v>14350</v>
      </c>
      <c r="AL2674">
        <v>0</v>
      </c>
      <c r="AM2674">
        <v>0</v>
      </c>
    </row>
    <row r="2675" spans="1:39" customFormat="1" ht="12.75">
      <c r="A2675">
        <v>9231265</v>
      </c>
      <c r="B2675" t="s">
        <v>1655</v>
      </c>
      <c r="C2675" t="s">
        <v>1656</v>
      </c>
      <c r="D2675">
        <v>9231265</v>
      </c>
      <c r="E2675" t="s">
        <v>166</v>
      </c>
      <c r="F2675" t="s">
        <v>166</v>
      </c>
      <c r="H2675" s="507">
        <v>34742</v>
      </c>
      <c r="I2675" t="s">
        <v>167</v>
      </c>
      <c r="J2675">
        <v>-40</v>
      </c>
      <c r="K2675" t="s">
        <v>168</v>
      </c>
      <c r="M2675" t="s">
        <v>203</v>
      </c>
      <c r="N2675">
        <v>8920309</v>
      </c>
      <c r="O2675" t="s">
        <v>331</v>
      </c>
      <c r="P2675" s="507">
        <v>44812</v>
      </c>
      <c r="Q2675" t="s">
        <v>187</v>
      </c>
      <c r="R2675" s="507">
        <v>37761</v>
      </c>
      <c r="S2675" s="507">
        <v>44385</v>
      </c>
      <c r="T2675" t="s">
        <v>7255</v>
      </c>
      <c r="U2675">
        <v>2341</v>
      </c>
      <c r="V2675" t="s">
        <v>172</v>
      </c>
      <c r="W2675">
        <v>396</v>
      </c>
      <c r="X2675" t="s">
        <v>173</v>
      </c>
      <c r="Y2675" t="s">
        <v>259</v>
      </c>
      <c r="AB2675" s="507">
        <v>43282</v>
      </c>
      <c r="AC2675" t="s">
        <v>177</v>
      </c>
      <c r="AD2675" t="s">
        <v>9905</v>
      </c>
      <c r="AE2675">
        <v>92100</v>
      </c>
      <c r="AF2675" t="s">
        <v>14351</v>
      </c>
      <c r="AI2675">
        <v>146212333</v>
      </c>
      <c r="AK2675" t="s">
        <v>4410</v>
      </c>
      <c r="AL2675">
        <v>0</v>
      </c>
      <c r="AM2675">
        <v>0</v>
      </c>
    </row>
    <row r="2676" spans="1:39" customFormat="1" ht="12.75">
      <c r="A2676">
        <v>3734392</v>
      </c>
      <c r="B2676" t="s">
        <v>14352</v>
      </c>
      <c r="C2676" t="s">
        <v>14353</v>
      </c>
      <c r="D2676">
        <v>3734392</v>
      </c>
      <c r="E2676" t="s">
        <v>169</v>
      </c>
      <c r="H2676" s="507">
        <v>41654</v>
      </c>
      <c r="I2676" t="s">
        <v>169</v>
      </c>
      <c r="J2676">
        <v>-9</v>
      </c>
      <c r="K2676" t="s">
        <v>8</v>
      </c>
      <c r="M2676" t="s">
        <v>175</v>
      </c>
      <c r="N2676">
        <v>4370698</v>
      </c>
      <c r="O2676" t="s">
        <v>3273</v>
      </c>
      <c r="P2676" s="507">
        <v>44835</v>
      </c>
      <c r="Q2676" t="s">
        <v>187</v>
      </c>
      <c r="R2676" s="507">
        <v>44835</v>
      </c>
      <c r="T2676" t="s">
        <v>5765</v>
      </c>
      <c r="U2676">
        <v>500</v>
      </c>
      <c r="X2676">
        <v>5</v>
      </c>
      <c r="Y2676" t="s">
        <v>259</v>
      </c>
      <c r="AC2676" t="s">
        <v>177</v>
      </c>
      <c r="AD2676" t="s">
        <v>14354</v>
      </c>
      <c r="AE2676">
        <v>37310</v>
      </c>
      <c r="AF2676" t="s">
        <v>14355</v>
      </c>
      <c r="AJ2676">
        <v>686558532</v>
      </c>
      <c r="AK2676" t="s">
        <v>14356</v>
      </c>
      <c r="AL2676">
        <v>0</v>
      </c>
      <c r="AM2676">
        <v>0</v>
      </c>
    </row>
    <row r="2677" spans="1:39" customFormat="1" ht="12.75">
      <c r="A2677">
        <v>2917320</v>
      </c>
      <c r="B2677" t="s">
        <v>3176</v>
      </c>
      <c r="C2677" t="s">
        <v>793</v>
      </c>
      <c r="D2677">
        <v>2917320</v>
      </c>
      <c r="E2677" t="s">
        <v>166</v>
      </c>
      <c r="F2677" t="s">
        <v>166</v>
      </c>
      <c r="H2677" s="507">
        <v>31955</v>
      </c>
      <c r="I2677" t="s">
        <v>167</v>
      </c>
      <c r="J2677">
        <v>-40</v>
      </c>
      <c r="K2677" t="s">
        <v>8</v>
      </c>
      <c r="M2677" t="s">
        <v>3025</v>
      </c>
      <c r="N2677">
        <v>3290047</v>
      </c>
      <c r="O2677" t="s">
        <v>3701</v>
      </c>
      <c r="P2677" s="507">
        <v>44824</v>
      </c>
      <c r="Q2677" t="s">
        <v>187</v>
      </c>
      <c r="R2677" s="507">
        <v>37432</v>
      </c>
      <c r="S2677" s="507">
        <v>44098</v>
      </c>
      <c r="T2677" t="s">
        <v>7255</v>
      </c>
      <c r="U2677">
        <v>1714</v>
      </c>
      <c r="V2677" t="s">
        <v>172</v>
      </c>
      <c r="W2677">
        <v>196</v>
      </c>
      <c r="X2677" t="s">
        <v>173</v>
      </c>
      <c r="Y2677" t="s">
        <v>259</v>
      </c>
      <c r="AB2677" s="507">
        <v>44743</v>
      </c>
      <c r="AC2677" t="s">
        <v>177</v>
      </c>
      <c r="AD2677" t="s">
        <v>14357</v>
      </c>
      <c r="AE2677">
        <v>69008</v>
      </c>
      <c r="AF2677" t="s">
        <v>14358</v>
      </c>
      <c r="AJ2677">
        <v>678865459</v>
      </c>
      <c r="AK2677" t="s">
        <v>8978</v>
      </c>
      <c r="AL2677">
        <v>0</v>
      </c>
      <c r="AM2677">
        <v>0</v>
      </c>
    </row>
    <row r="2678" spans="1:39" customFormat="1" ht="12.75">
      <c r="A2678">
        <v>2916353</v>
      </c>
      <c r="B2678" t="s">
        <v>3176</v>
      </c>
      <c r="C2678" t="s">
        <v>589</v>
      </c>
      <c r="D2678">
        <v>2916353</v>
      </c>
      <c r="E2678" t="s">
        <v>166</v>
      </c>
      <c r="F2678" t="s">
        <v>166</v>
      </c>
      <c r="H2678" s="507">
        <v>31955</v>
      </c>
      <c r="I2678" t="s">
        <v>167</v>
      </c>
      <c r="J2678">
        <v>-40</v>
      </c>
      <c r="K2678" t="s">
        <v>8</v>
      </c>
      <c r="M2678" t="s">
        <v>3025</v>
      </c>
      <c r="N2678">
        <v>3290223</v>
      </c>
      <c r="O2678" t="s">
        <v>3038</v>
      </c>
      <c r="P2678" s="507">
        <v>44797</v>
      </c>
      <c r="Q2678" t="s">
        <v>187</v>
      </c>
      <c r="R2678" s="507">
        <v>37432</v>
      </c>
      <c r="S2678" s="507">
        <v>44455</v>
      </c>
      <c r="T2678" t="s">
        <v>7255</v>
      </c>
      <c r="U2678">
        <v>2241</v>
      </c>
      <c r="V2678" t="s">
        <v>172</v>
      </c>
      <c r="W2678">
        <v>49</v>
      </c>
      <c r="X2678" t="s">
        <v>173</v>
      </c>
      <c r="Y2678" t="s">
        <v>259</v>
      </c>
      <c r="AB2678" s="507">
        <v>44013</v>
      </c>
      <c r="AC2678" t="s">
        <v>177</v>
      </c>
      <c r="AD2678" t="s">
        <v>14359</v>
      </c>
      <c r="AE2678">
        <v>29690</v>
      </c>
      <c r="AF2678" t="s">
        <v>14360</v>
      </c>
      <c r="AI2678">
        <v>298996081</v>
      </c>
      <c r="AJ2678">
        <v>631042987</v>
      </c>
      <c r="AK2678" t="s">
        <v>5370</v>
      </c>
      <c r="AL2678">
        <v>0</v>
      </c>
      <c r="AM2678">
        <v>0</v>
      </c>
    </row>
    <row r="2679" spans="1:39" customFormat="1" ht="12.75">
      <c r="A2679">
        <v>4529851</v>
      </c>
      <c r="B2679" t="s">
        <v>1657</v>
      </c>
      <c r="C2679" t="s">
        <v>967</v>
      </c>
      <c r="D2679">
        <v>4529851</v>
      </c>
      <c r="E2679" t="s">
        <v>166</v>
      </c>
      <c r="F2679" t="s">
        <v>166</v>
      </c>
      <c r="H2679" s="507">
        <v>40962</v>
      </c>
      <c r="I2679" t="s">
        <v>245</v>
      </c>
      <c r="J2679">
        <v>-11</v>
      </c>
      <c r="K2679" t="s">
        <v>168</v>
      </c>
      <c r="M2679" t="s">
        <v>2764</v>
      </c>
      <c r="N2679">
        <v>4450751</v>
      </c>
      <c r="O2679" t="s">
        <v>2768</v>
      </c>
      <c r="P2679" s="507">
        <v>44798</v>
      </c>
      <c r="Q2679" t="s">
        <v>187</v>
      </c>
      <c r="R2679" s="507">
        <v>43355</v>
      </c>
      <c r="T2679" t="s">
        <v>5765</v>
      </c>
      <c r="U2679">
        <v>681</v>
      </c>
      <c r="X2679">
        <v>6</v>
      </c>
      <c r="Y2679" t="s">
        <v>259</v>
      </c>
      <c r="AB2679" s="507">
        <v>43647</v>
      </c>
      <c r="AC2679" t="s">
        <v>177</v>
      </c>
      <c r="AD2679" t="s">
        <v>14361</v>
      </c>
      <c r="AE2679">
        <v>45170</v>
      </c>
      <c r="AF2679" t="s">
        <v>14362</v>
      </c>
      <c r="AJ2679">
        <v>631240877</v>
      </c>
      <c r="AK2679" t="s">
        <v>5626</v>
      </c>
      <c r="AL2679">
        <v>0</v>
      </c>
      <c r="AM2679">
        <v>0</v>
      </c>
    </row>
    <row r="2680" spans="1:39" customFormat="1" ht="12.75">
      <c r="A2680">
        <v>4516667</v>
      </c>
      <c r="B2680" t="s">
        <v>1658</v>
      </c>
      <c r="C2680" t="s">
        <v>492</v>
      </c>
      <c r="D2680">
        <v>4516667</v>
      </c>
      <c r="E2680" t="s">
        <v>166</v>
      </c>
      <c r="F2680" t="s">
        <v>166</v>
      </c>
      <c r="H2680" s="507">
        <v>36128</v>
      </c>
      <c r="I2680" t="s">
        <v>167</v>
      </c>
      <c r="J2680">
        <v>-40</v>
      </c>
      <c r="K2680" t="s">
        <v>168</v>
      </c>
      <c r="M2680" t="s">
        <v>2764</v>
      </c>
      <c r="N2680">
        <v>4450757</v>
      </c>
      <c r="O2680" t="s">
        <v>6546</v>
      </c>
      <c r="P2680" s="507">
        <v>44813</v>
      </c>
      <c r="Q2680" t="s">
        <v>187</v>
      </c>
      <c r="R2680" s="507">
        <v>38618</v>
      </c>
      <c r="S2680" s="507">
        <v>44811</v>
      </c>
      <c r="T2680" t="s">
        <v>181</v>
      </c>
      <c r="U2680">
        <v>1733</v>
      </c>
      <c r="X2680">
        <v>17</v>
      </c>
      <c r="Y2680" t="s">
        <v>259</v>
      </c>
      <c r="AC2680" t="s">
        <v>177</v>
      </c>
      <c r="AD2680" t="s">
        <v>11041</v>
      </c>
      <c r="AE2680">
        <v>45590</v>
      </c>
      <c r="AF2680" t="s">
        <v>14363</v>
      </c>
      <c r="AI2680">
        <v>238661873</v>
      </c>
      <c r="AJ2680">
        <v>674948570</v>
      </c>
      <c r="AK2680" t="s">
        <v>5627</v>
      </c>
      <c r="AL2680">
        <v>0</v>
      </c>
      <c r="AM2680">
        <v>0</v>
      </c>
    </row>
    <row r="2681" spans="1:39" customFormat="1" ht="12.75">
      <c r="A2681">
        <v>4531938</v>
      </c>
      <c r="B2681" t="s">
        <v>1660</v>
      </c>
      <c r="C2681" t="s">
        <v>890</v>
      </c>
      <c r="D2681">
        <v>4531938</v>
      </c>
      <c r="E2681" t="s">
        <v>166</v>
      </c>
      <c r="F2681" t="s">
        <v>166</v>
      </c>
      <c r="H2681" s="507">
        <v>41163</v>
      </c>
      <c r="I2681" t="s">
        <v>245</v>
      </c>
      <c r="J2681">
        <v>-11</v>
      </c>
      <c r="K2681" t="s">
        <v>168</v>
      </c>
      <c r="M2681" t="s">
        <v>2764</v>
      </c>
      <c r="N2681">
        <v>4450571</v>
      </c>
      <c r="O2681" t="s">
        <v>2782</v>
      </c>
      <c r="P2681" s="507">
        <v>44803</v>
      </c>
      <c r="Q2681" t="s">
        <v>187</v>
      </c>
      <c r="R2681" s="507">
        <v>44087</v>
      </c>
      <c r="T2681" t="s">
        <v>5765</v>
      </c>
      <c r="U2681">
        <v>504</v>
      </c>
      <c r="X2681">
        <v>5</v>
      </c>
      <c r="Y2681" t="s">
        <v>259</v>
      </c>
      <c r="AC2681" t="s">
        <v>177</v>
      </c>
      <c r="AD2681" t="s">
        <v>9858</v>
      </c>
      <c r="AE2681">
        <v>45140</v>
      </c>
      <c r="AF2681" t="s">
        <v>14364</v>
      </c>
      <c r="AI2681">
        <v>680930328</v>
      </c>
      <c r="AJ2681">
        <v>665148022</v>
      </c>
      <c r="AK2681" t="s">
        <v>5758</v>
      </c>
      <c r="AL2681">
        <v>0</v>
      </c>
      <c r="AM2681">
        <v>0</v>
      </c>
    </row>
    <row r="2682" spans="1:39" customFormat="1" ht="12.75">
      <c r="A2682">
        <v>7716447</v>
      </c>
      <c r="B2682" t="s">
        <v>1660</v>
      </c>
      <c r="C2682" t="s">
        <v>1512</v>
      </c>
      <c r="D2682">
        <v>7716447</v>
      </c>
      <c r="E2682" t="s">
        <v>166</v>
      </c>
      <c r="F2682" t="s">
        <v>166</v>
      </c>
      <c r="H2682" s="507">
        <v>28372</v>
      </c>
      <c r="I2682" t="s">
        <v>192</v>
      </c>
      <c r="J2682">
        <v>-50</v>
      </c>
      <c r="K2682" t="s">
        <v>8</v>
      </c>
      <c r="M2682" t="s">
        <v>206</v>
      </c>
      <c r="N2682">
        <v>8771201</v>
      </c>
      <c r="O2682" t="s">
        <v>7309</v>
      </c>
      <c r="P2682" s="507">
        <v>44746</v>
      </c>
      <c r="Q2682" t="s">
        <v>187</v>
      </c>
      <c r="R2682" s="507">
        <v>37909</v>
      </c>
      <c r="S2682" s="507">
        <v>44484</v>
      </c>
      <c r="T2682" t="s">
        <v>181</v>
      </c>
      <c r="U2682">
        <v>937</v>
      </c>
      <c r="X2682">
        <v>9</v>
      </c>
      <c r="Y2682" t="s">
        <v>259</v>
      </c>
      <c r="AB2682" s="507">
        <v>44378</v>
      </c>
      <c r="AC2682" t="s">
        <v>177</v>
      </c>
      <c r="AD2682" t="s">
        <v>14365</v>
      </c>
      <c r="AE2682">
        <v>77450</v>
      </c>
      <c r="AF2682" t="s">
        <v>14366</v>
      </c>
      <c r="AI2682">
        <v>783682068</v>
      </c>
      <c r="AJ2682">
        <v>783682068</v>
      </c>
      <c r="AK2682" t="s">
        <v>4411</v>
      </c>
      <c r="AL2682">
        <v>0</v>
      </c>
      <c r="AM2682">
        <v>0</v>
      </c>
    </row>
    <row r="2683" spans="1:39" customFormat="1" ht="12.75">
      <c r="A2683">
        <v>9527953</v>
      </c>
      <c r="B2683" t="s">
        <v>1660</v>
      </c>
      <c r="C2683" t="s">
        <v>847</v>
      </c>
      <c r="D2683">
        <v>9527953</v>
      </c>
      <c r="E2683" t="s">
        <v>166</v>
      </c>
      <c r="F2683" t="s">
        <v>166</v>
      </c>
      <c r="H2683" s="507">
        <v>36743</v>
      </c>
      <c r="I2683" t="s">
        <v>167</v>
      </c>
      <c r="J2683">
        <v>-40</v>
      </c>
      <c r="K2683" t="s">
        <v>168</v>
      </c>
      <c r="M2683" t="s">
        <v>232</v>
      </c>
      <c r="N2683">
        <v>8951411</v>
      </c>
      <c r="O2683" t="s">
        <v>282</v>
      </c>
      <c r="P2683" s="507">
        <v>44826</v>
      </c>
      <c r="Q2683" t="s">
        <v>187</v>
      </c>
      <c r="R2683" s="507">
        <v>39709</v>
      </c>
      <c r="S2683" s="507">
        <v>44442</v>
      </c>
      <c r="T2683" t="s">
        <v>7255</v>
      </c>
      <c r="U2683">
        <v>2142</v>
      </c>
      <c r="V2683" t="s">
        <v>172</v>
      </c>
      <c r="W2683">
        <v>727</v>
      </c>
      <c r="X2683" t="s">
        <v>173</v>
      </c>
      <c r="Y2683" t="s">
        <v>259</v>
      </c>
      <c r="AB2683" s="507">
        <v>44378</v>
      </c>
      <c r="AC2683" t="s">
        <v>177</v>
      </c>
      <c r="AD2683" t="s">
        <v>10969</v>
      </c>
      <c r="AE2683">
        <v>95600</v>
      </c>
      <c r="AF2683" t="s">
        <v>14367</v>
      </c>
      <c r="AJ2683" t="s">
        <v>8979</v>
      </c>
      <c r="AK2683" t="s">
        <v>8980</v>
      </c>
      <c r="AL2683">
        <v>0</v>
      </c>
      <c r="AM2683">
        <v>0</v>
      </c>
    </row>
    <row r="2684" spans="1:39" customFormat="1" ht="12.75">
      <c r="A2684">
        <v>2932352</v>
      </c>
      <c r="B2684" t="s">
        <v>3177</v>
      </c>
      <c r="C2684" t="s">
        <v>333</v>
      </c>
      <c r="D2684">
        <v>2932352</v>
      </c>
      <c r="E2684" t="s">
        <v>166</v>
      </c>
      <c r="F2684" t="s">
        <v>166</v>
      </c>
      <c r="H2684" s="507">
        <v>37231</v>
      </c>
      <c r="I2684" t="s">
        <v>167</v>
      </c>
      <c r="J2684">
        <v>-40</v>
      </c>
      <c r="K2684" t="s">
        <v>168</v>
      </c>
      <c r="M2684" t="s">
        <v>3025</v>
      </c>
      <c r="N2684">
        <v>3290090</v>
      </c>
      <c r="O2684" t="s">
        <v>3065</v>
      </c>
      <c r="P2684" s="507">
        <v>44808</v>
      </c>
      <c r="Q2684" t="s">
        <v>187</v>
      </c>
      <c r="R2684" s="507">
        <v>40618</v>
      </c>
      <c r="S2684" s="507">
        <v>44069</v>
      </c>
      <c r="T2684" t="s">
        <v>7255</v>
      </c>
      <c r="U2684">
        <v>1699</v>
      </c>
      <c r="X2684">
        <v>16</v>
      </c>
      <c r="Y2684" t="s">
        <v>259</v>
      </c>
      <c r="AC2684" t="s">
        <v>177</v>
      </c>
      <c r="AD2684" t="s">
        <v>13804</v>
      </c>
      <c r="AE2684">
        <v>29280</v>
      </c>
      <c r="AF2684" t="s">
        <v>14368</v>
      </c>
      <c r="AI2684">
        <v>298495660</v>
      </c>
      <c r="AJ2684">
        <v>782523247</v>
      </c>
      <c r="AK2684" t="s">
        <v>8981</v>
      </c>
      <c r="AL2684">
        <v>0</v>
      </c>
      <c r="AM2684">
        <v>0</v>
      </c>
    </row>
    <row r="2685" spans="1:39" customFormat="1" ht="12.75">
      <c r="A2685">
        <v>4461727</v>
      </c>
      <c r="B2685" t="s">
        <v>1661</v>
      </c>
      <c r="C2685" t="s">
        <v>976</v>
      </c>
      <c r="D2685">
        <v>4461727</v>
      </c>
      <c r="E2685" t="s">
        <v>169</v>
      </c>
      <c r="F2685" t="s">
        <v>169</v>
      </c>
      <c r="H2685" s="507">
        <v>41004</v>
      </c>
      <c r="I2685" t="s">
        <v>245</v>
      </c>
      <c r="J2685">
        <v>-11</v>
      </c>
      <c r="K2685" t="s">
        <v>8</v>
      </c>
      <c r="M2685" t="s">
        <v>228</v>
      </c>
      <c r="N2685">
        <v>12440125</v>
      </c>
      <c r="O2685" t="s">
        <v>2459</v>
      </c>
      <c r="P2685" s="507">
        <v>44815</v>
      </c>
      <c r="Q2685" t="s">
        <v>187</v>
      </c>
      <c r="R2685" s="507">
        <v>44455</v>
      </c>
      <c r="S2685" s="507">
        <v>44811</v>
      </c>
      <c r="T2685" t="s">
        <v>181</v>
      </c>
      <c r="U2685">
        <v>500</v>
      </c>
      <c r="X2685">
        <v>5</v>
      </c>
      <c r="Y2685" t="s">
        <v>259</v>
      </c>
      <c r="AC2685" t="s">
        <v>177</v>
      </c>
      <c r="AD2685" t="s">
        <v>9835</v>
      </c>
      <c r="AE2685">
        <v>44119</v>
      </c>
      <c r="AF2685" t="s">
        <v>14369</v>
      </c>
      <c r="AI2685" t="s">
        <v>6436</v>
      </c>
      <c r="AJ2685" t="s">
        <v>6831</v>
      </c>
      <c r="AK2685" t="s">
        <v>5037</v>
      </c>
      <c r="AL2685">
        <v>0</v>
      </c>
      <c r="AM2685">
        <v>0</v>
      </c>
    </row>
    <row r="2686" spans="1:39" customFormat="1" ht="12.75">
      <c r="A2686">
        <v>7863526</v>
      </c>
      <c r="B2686" t="s">
        <v>1661</v>
      </c>
      <c r="C2686" t="s">
        <v>1662</v>
      </c>
      <c r="D2686">
        <v>7863526</v>
      </c>
      <c r="E2686" t="s">
        <v>166</v>
      </c>
      <c r="F2686" t="s">
        <v>166</v>
      </c>
      <c r="H2686" s="507">
        <v>37738</v>
      </c>
      <c r="I2686" t="s">
        <v>167</v>
      </c>
      <c r="J2686">
        <v>-40</v>
      </c>
      <c r="K2686" t="s">
        <v>8</v>
      </c>
      <c r="M2686" t="s">
        <v>238</v>
      </c>
      <c r="N2686">
        <v>8780496</v>
      </c>
      <c r="O2686" t="s">
        <v>270</v>
      </c>
      <c r="P2686" s="507">
        <v>44816</v>
      </c>
      <c r="Q2686" t="s">
        <v>187</v>
      </c>
      <c r="R2686" s="507">
        <v>41002</v>
      </c>
      <c r="S2686" s="507">
        <v>44412</v>
      </c>
      <c r="T2686" t="s">
        <v>7255</v>
      </c>
      <c r="U2686">
        <v>1410</v>
      </c>
      <c r="X2686">
        <v>14</v>
      </c>
      <c r="Y2686" t="s">
        <v>259</v>
      </c>
      <c r="AC2686" t="s">
        <v>177</v>
      </c>
      <c r="AD2686" t="s">
        <v>11205</v>
      </c>
      <c r="AE2686">
        <v>78990</v>
      </c>
      <c r="AF2686" t="s">
        <v>14370</v>
      </c>
      <c r="AJ2686">
        <v>666708110</v>
      </c>
      <c r="AK2686" t="s">
        <v>6674</v>
      </c>
      <c r="AL2686">
        <v>0</v>
      </c>
      <c r="AM2686">
        <v>0</v>
      </c>
    </row>
    <row r="2687" spans="1:39" customFormat="1" ht="12.75">
      <c r="A2687">
        <v>4437593</v>
      </c>
      <c r="B2687" t="s">
        <v>2591</v>
      </c>
      <c r="C2687" t="s">
        <v>274</v>
      </c>
      <c r="D2687">
        <v>4437593</v>
      </c>
      <c r="E2687" t="s">
        <v>166</v>
      </c>
      <c r="F2687" t="s">
        <v>166</v>
      </c>
      <c r="H2687" s="507">
        <v>36499</v>
      </c>
      <c r="I2687" t="s">
        <v>167</v>
      </c>
      <c r="J2687">
        <v>-40</v>
      </c>
      <c r="K2687" t="s">
        <v>168</v>
      </c>
      <c r="M2687" t="s">
        <v>228</v>
      </c>
      <c r="N2687">
        <v>12440084</v>
      </c>
      <c r="O2687" t="s">
        <v>2217</v>
      </c>
      <c r="P2687" s="507">
        <v>44814</v>
      </c>
      <c r="Q2687" t="s">
        <v>187</v>
      </c>
      <c r="R2687" s="507">
        <v>38982</v>
      </c>
      <c r="S2687" s="507">
        <v>44446</v>
      </c>
      <c r="T2687" t="s">
        <v>7255</v>
      </c>
      <c r="U2687">
        <v>2150</v>
      </c>
      <c r="V2687" t="s">
        <v>172</v>
      </c>
      <c r="W2687">
        <v>711</v>
      </c>
      <c r="X2687" t="s">
        <v>173</v>
      </c>
      <c r="Y2687" t="s">
        <v>259</v>
      </c>
      <c r="AB2687" s="507">
        <v>43647</v>
      </c>
      <c r="AC2687" t="s">
        <v>177</v>
      </c>
      <c r="AD2687" t="s">
        <v>10255</v>
      </c>
      <c r="AE2687">
        <v>44100</v>
      </c>
      <c r="AF2687" t="s">
        <v>14371</v>
      </c>
      <c r="AI2687">
        <v>954470848</v>
      </c>
      <c r="AJ2687">
        <v>651425358</v>
      </c>
      <c r="AK2687" t="s">
        <v>5038</v>
      </c>
      <c r="AL2687">
        <v>0</v>
      </c>
      <c r="AM2687">
        <v>0</v>
      </c>
    </row>
    <row r="2688" spans="1:39" customFormat="1" ht="12.75">
      <c r="A2688">
        <v>7889874</v>
      </c>
      <c r="B2688" t="s">
        <v>8982</v>
      </c>
      <c r="C2688" t="s">
        <v>465</v>
      </c>
      <c r="D2688">
        <v>7889874</v>
      </c>
      <c r="E2688" t="s">
        <v>169</v>
      </c>
      <c r="H2688" s="507">
        <v>42398</v>
      </c>
      <c r="I2688" t="s">
        <v>169</v>
      </c>
      <c r="J2688">
        <v>-9</v>
      </c>
      <c r="K2688" t="s">
        <v>8</v>
      </c>
      <c r="M2688" t="s">
        <v>238</v>
      </c>
      <c r="N2688">
        <v>8780114</v>
      </c>
      <c r="O2688" t="s">
        <v>279</v>
      </c>
      <c r="P2688" s="507">
        <v>44811</v>
      </c>
      <c r="Q2688" t="s">
        <v>187</v>
      </c>
      <c r="R2688" s="507">
        <v>44811</v>
      </c>
      <c r="T2688" t="s">
        <v>5765</v>
      </c>
      <c r="U2688">
        <v>500</v>
      </c>
      <c r="X2688">
        <v>5</v>
      </c>
      <c r="Y2688" t="s">
        <v>259</v>
      </c>
      <c r="AC2688" t="s">
        <v>177</v>
      </c>
      <c r="AD2688" t="s">
        <v>9725</v>
      </c>
      <c r="AE2688">
        <v>78200</v>
      </c>
      <c r="AF2688" t="s">
        <v>14372</v>
      </c>
      <c r="AK2688" t="s">
        <v>8983</v>
      </c>
      <c r="AL2688">
        <v>0</v>
      </c>
      <c r="AM2688">
        <v>0</v>
      </c>
    </row>
    <row r="2689" spans="1:39" customFormat="1" ht="12.75">
      <c r="A2689">
        <v>9258752</v>
      </c>
      <c r="B2689" t="s">
        <v>8984</v>
      </c>
      <c r="C2689" t="s">
        <v>738</v>
      </c>
      <c r="D2689">
        <v>9258752</v>
      </c>
      <c r="E2689" t="s">
        <v>169</v>
      </c>
      <c r="H2689" s="507">
        <v>41969</v>
      </c>
      <c r="I2689" t="s">
        <v>169</v>
      </c>
      <c r="J2689">
        <v>-9</v>
      </c>
      <c r="K2689" t="s">
        <v>8</v>
      </c>
      <c r="M2689" t="s">
        <v>203</v>
      </c>
      <c r="N2689">
        <v>8920646</v>
      </c>
      <c r="O2689" t="s">
        <v>1257</v>
      </c>
      <c r="P2689" s="507">
        <v>44822</v>
      </c>
      <c r="Q2689" t="s">
        <v>187</v>
      </c>
      <c r="R2689" s="507">
        <v>44822</v>
      </c>
      <c r="T2689" t="s">
        <v>5765</v>
      </c>
      <c r="U2689">
        <v>500</v>
      </c>
      <c r="X2689">
        <v>5</v>
      </c>
      <c r="Y2689" t="s">
        <v>259</v>
      </c>
      <c r="AC2689" t="s">
        <v>177</v>
      </c>
      <c r="AD2689" t="s">
        <v>14373</v>
      </c>
      <c r="AE2689">
        <v>92270</v>
      </c>
      <c r="AF2689" t="s">
        <v>14374</v>
      </c>
      <c r="AJ2689">
        <v>633004580</v>
      </c>
      <c r="AK2689" t="s">
        <v>8985</v>
      </c>
      <c r="AL2689">
        <v>0</v>
      </c>
      <c r="AM2689">
        <v>0</v>
      </c>
    </row>
    <row r="2690" spans="1:39" customFormat="1" ht="12.75">
      <c r="A2690">
        <v>7828834</v>
      </c>
      <c r="B2690" t="s">
        <v>1663</v>
      </c>
      <c r="C2690" t="s">
        <v>906</v>
      </c>
      <c r="D2690">
        <v>7828834</v>
      </c>
      <c r="E2690" t="s">
        <v>166</v>
      </c>
      <c r="F2690" t="s">
        <v>166</v>
      </c>
      <c r="H2690" s="507">
        <v>32250</v>
      </c>
      <c r="I2690" t="s">
        <v>167</v>
      </c>
      <c r="J2690">
        <v>-40</v>
      </c>
      <c r="K2690" t="s">
        <v>168</v>
      </c>
      <c r="M2690" t="s">
        <v>238</v>
      </c>
      <c r="N2690">
        <v>8780440</v>
      </c>
      <c r="O2690" t="s">
        <v>632</v>
      </c>
      <c r="P2690" s="507">
        <v>44819</v>
      </c>
      <c r="Q2690" t="s">
        <v>187</v>
      </c>
      <c r="R2690" s="507">
        <v>37432</v>
      </c>
      <c r="S2690" s="507">
        <v>44469</v>
      </c>
      <c r="T2690" t="s">
        <v>7255</v>
      </c>
      <c r="U2690">
        <v>1718</v>
      </c>
      <c r="X2690">
        <v>17</v>
      </c>
      <c r="Y2690" t="s">
        <v>259</v>
      </c>
      <c r="AC2690" t="s">
        <v>177</v>
      </c>
      <c r="AD2690" t="s">
        <v>10592</v>
      </c>
      <c r="AE2690">
        <v>78210</v>
      </c>
      <c r="AF2690" t="s">
        <v>14375</v>
      </c>
      <c r="AK2690" t="s">
        <v>4412</v>
      </c>
      <c r="AL2690">
        <v>0</v>
      </c>
      <c r="AM2690">
        <v>0</v>
      </c>
    </row>
    <row r="2691" spans="1:39" customFormat="1" ht="12.75">
      <c r="A2691">
        <v>5327445</v>
      </c>
      <c r="B2691" t="s">
        <v>3891</v>
      </c>
      <c r="C2691" t="s">
        <v>509</v>
      </c>
      <c r="D2691">
        <v>5327445</v>
      </c>
      <c r="E2691" t="s">
        <v>166</v>
      </c>
      <c r="F2691" t="s">
        <v>166</v>
      </c>
      <c r="H2691" s="507">
        <v>40461</v>
      </c>
      <c r="I2691" t="s">
        <v>254</v>
      </c>
      <c r="J2691">
        <v>-13</v>
      </c>
      <c r="K2691" t="s">
        <v>168</v>
      </c>
      <c r="M2691" t="s">
        <v>2155</v>
      </c>
      <c r="N2691">
        <v>12530022</v>
      </c>
      <c r="O2691" t="s">
        <v>2169</v>
      </c>
      <c r="P2691" s="507">
        <v>44810</v>
      </c>
      <c r="Q2691" t="s">
        <v>187</v>
      </c>
      <c r="R2691" s="507">
        <v>43725</v>
      </c>
      <c r="T2691" t="s">
        <v>5765</v>
      </c>
      <c r="U2691">
        <v>622</v>
      </c>
      <c r="X2691">
        <v>6</v>
      </c>
      <c r="Y2691" t="s">
        <v>259</v>
      </c>
      <c r="AC2691" t="s">
        <v>177</v>
      </c>
      <c r="AD2691" t="s">
        <v>6239</v>
      </c>
      <c r="AE2691">
        <v>53000</v>
      </c>
      <c r="AF2691" t="s">
        <v>14376</v>
      </c>
      <c r="AK2691" t="s">
        <v>5039</v>
      </c>
      <c r="AL2691">
        <v>0</v>
      </c>
      <c r="AM2691">
        <v>0</v>
      </c>
    </row>
    <row r="2692" spans="1:39" customFormat="1" ht="12.75">
      <c r="A2692">
        <v>7224000</v>
      </c>
      <c r="B2692" t="s">
        <v>3683</v>
      </c>
      <c r="C2692" t="s">
        <v>400</v>
      </c>
      <c r="D2692">
        <v>7224000</v>
      </c>
      <c r="E2692" t="s">
        <v>166</v>
      </c>
      <c r="F2692" t="s">
        <v>166</v>
      </c>
      <c r="H2692" s="507">
        <v>41422</v>
      </c>
      <c r="I2692" t="s">
        <v>251</v>
      </c>
      <c r="J2692">
        <v>-10</v>
      </c>
      <c r="K2692" t="s">
        <v>168</v>
      </c>
      <c r="M2692" t="s">
        <v>2152</v>
      </c>
      <c r="N2692">
        <v>12720027</v>
      </c>
      <c r="O2692" t="s">
        <v>2240</v>
      </c>
      <c r="P2692" s="507">
        <v>44812</v>
      </c>
      <c r="Q2692" t="s">
        <v>187</v>
      </c>
      <c r="R2692" s="507">
        <v>43727</v>
      </c>
      <c r="S2692" s="507">
        <v>44810</v>
      </c>
      <c r="T2692" t="s">
        <v>181</v>
      </c>
      <c r="U2692">
        <v>558</v>
      </c>
      <c r="X2692">
        <v>5</v>
      </c>
      <c r="Y2692" t="s">
        <v>259</v>
      </c>
      <c r="AC2692" t="s">
        <v>177</v>
      </c>
      <c r="AD2692" t="s">
        <v>12553</v>
      </c>
      <c r="AE2692">
        <v>72250</v>
      </c>
      <c r="AF2692" t="s">
        <v>14377</v>
      </c>
      <c r="AJ2692">
        <v>750357341</v>
      </c>
      <c r="AK2692" t="s">
        <v>5040</v>
      </c>
      <c r="AL2692">
        <v>0</v>
      </c>
      <c r="AM2692">
        <v>0</v>
      </c>
    </row>
    <row r="2693" spans="1:39" customFormat="1" ht="12.75">
      <c r="A2693">
        <v>7713730</v>
      </c>
      <c r="B2693" t="s">
        <v>1664</v>
      </c>
      <c r="C2693" t="s">
        <v>1665</v>
      </c>
      <c r="D2693">
        <v>7713730</v>
      </c>
      <c r="E2693" t="s">
        <v>166</v>
      </c>
      <c r="F2693" t="s">
        <v>166</v>
      </c>
      <c r="H2693" s="507">
        <v>32918</v>
      </c>
      <c r="I2693" t="s">
        <v>167</v>
      </c>
      <c r="J2693">
        <v>-40</v>
      </c>
      <c r="K2693" t="s">
        <v>168</v>
      </c>
      <c r="M2693" t="s">
        <v>275</v>
      </c>
      <c r="N2693">
        <v>8910667</v>
      </c>
      <c r="O2693" t="s">
        <v>7298</v>
      </c>
      <c r="P2693" s="507">
        <v>44822</v>
      </c>
      <c r="Q2693" t="s">
        <v>187</v>
      </c>
      <c r="R2693" s="507">
        <v>37432</v>
      </c>
      <c r="S2693" s="507">
        <v>44453</v>
      </c>
      <c r="T2693" t="s">
        <v>7255</v>
      </c>
      <c r="U2693">
        <v>2138</v>
      </c>
      <c r="V2693" t="s">
        <v>172</v>
      </c>
      <c r="W2693">
        <v>739</v>
      </c>
      <c r="X2693" t="s">
        <v>173</v>
      </c>
      <c r="Y2693" t="s">
        <v>259</v>
      </c>
      <c r="AB2693" s="507">
        <v>44013</v>
      </c>
      <c r="AC2693" t="s">
        <v>177</v>
      </c>
      <c r="AD2693" t="s">
        <v>11286</v>
      </c>
      <c r="AE2693">
        <v>77185</v>
      </c>
      <c r="AF2693" t="s">
        <v>14378</v>
      </c>
      <c r="AJ2693">
        <v>782728250</v>
      </c>
      <c r="AK2693" t="s">
        <v>4413</v>
      </c>
      <c r="AL2693">
        <v>0</v>
      </c>
      <c r="AM2693">
        <v>0</v>
      </c>
    </row>
    <row r="2694" spans="1:39" customFormat="1" ht="12.75">
      <c r="A2694">
        <v>7713649</v>
      </c>
      <c r="B2694" t="s">
        <v>1664</v>
      </c>
      <c r="C2694" t="s">
        <v>842</v>
      </c>
      <c r="D2694">
        <v>7713649</v>
      </c>
      <c r="E2694" t="s">
        <v>166</v>
      </c>
      <c r="F2694" t="s">
        <v>166</v>
      </c>
      <c r="H2694" s="507">
        <v>23511</v>
      </c>
      <c r="I2694" t="s">
        <v>367</v>
      </c>
      <c r="J2694">
        <v>-60</v>
      </c>
      <c r="K2694" t="s">
        <v>168</v>
      </c>
      <c r="M2694" t="s">
        <v>206</v>
      </c>
      <c r="N2694">
        <v>8771236</v>
      </c>
      <c r="O2694" t="s">
        <v>535</v>
      </c>
      <c r="P2694" s="507">
        <v>44818</v>
      </c>
      <c r="Q2694" t="s">
        <v>187</v>
      </c>
      <c r="R2694" s="507">
        <v>37432</v>
      </c>
      <c r="S2694" s="507">
        <v>44019</v>
      </c>
      <c r="T2694" t="s">
        <v>7255</v>
      </c>
      <c r="U2694">
        <v>1933</v>
      </c>
      <c r="X2694">
        <v>19</v>
      </c>
      <c r="Y2694" t="s">
        <v>259</v>
      </c>
      <c r="AC2694" t="s">
        <v>177</v>
      </c>
      <c r="AD2694" t="s">
        <v>14379</v>
      </c>
      <c r="AE2694">
        <v>94440</v>
      </c>
      <c r="AF2694" t="s">
        <v>14380</v>
      </c>
      <c r="AI2694">
        <v>951327187</v>
      </c>
      <c r="AJ2694">
        <v>680597666</v>
      </c>
      <c r="AK2694" t="s">
        <v>4414</v>
      </c>
      <c r="AL2694">
        <v>0</v>
      </c>
      <c r="AM2694">
        <v>0</v>
      </c>
    </row>
    <row r="2695" spans="1:39" customFormat="1" ht="12.75">
      <c r="A2695">
        <v>3729954</v>
      </c>
      <c r="B2695" t="s">
        <v>1666</v>
      </c>
      <c r="C2695" t="s">
        <v>629</v>
      </c>
      <c r="D2695">
        <v>3729954</v>
      </c>
      <c r="E2695" t="s">
        <v>166</v>
      </c>
      <c r="F2695" t="s">
        <v>166</v>
      </c>
      <c r="H2695" s="507">
        <v>39724</v>
      </c>
      <c r="I2695" t="s">
        <v>200</v>
      </c>
      <c r="J2695">
        <v>-15</v>
      </c>
      <c r="K2695" t="s">
        <v>168</v>
      </c>
      <c r="M2695" t="s">
        <v>175</v>
      </c>
      <c r="N2695">
        <v>4370566</v>
      </c>
      <c r="O2695" t="s">
        <v>176</v>
      </c>
      <c r="P2695" s="507">
        <v>44766</v>
      </c>
      <c r="Q2695" t="s">
        <v>187</v>
      </c>
      <c r="R2695" s="507">
        <v>43113</v>
      </c>
      <c r="T2695" t="s">
        <v>5765</v>
      </c>
      <c r="U2695">
        <v>1918</v>
      </c>
      <c r="X2695">
        <v>19</v>
      </c>
      <c r="Y2695" t="s">
        <v>259</v>
      </c>
      <c r="AC2695" t="s">
        <v>177</v>
      </c>
      <c r="AD2695" t="s">
        <v>9703</v>
      </c>
      <c r="AE2695">
        <v>37300</v>
      </c>
      <c r="AF2695" t="s">
        <v>14381</v>
      </c>
      <c r="AJ2695">
        <v>621584473</v>
      </c>
      <c r="AK2695" t="s">
        <v>5628</v>
      </c>
      <c r="AL2695">
        <v>0</v>
      </c>
      <c r="AM2695">
        <v>0</v>
      </c>
    </row>
    <row r="2696" spans="1:39" customFormat="1" ht="12.75">
      <c r="A2696">
        <v>7877245</v>
      </c>
      <c r="B2696" t="s">
        <v>3621</v>
      </c>
      <c r="C2696" t="s">
        <v>502</v>
      </c>
      <c r="D2696">
        <v>7877245</v>
      </c>
      <c r="E2696" t="s">
        <v>169</v>
      </c>
      <c r="F2696" t="s">
        <v>166</v>
      </c>
      <c r="H2696" s="507">
        <v>38606</v>
      </c>
      <c r="I2696" t="s">
        <v>186</v>
      </c>
      <c r="J2696">
        <v>-18</v>
      </c>
      <c r="K2696" t="s">
        <v>8</v>
      </c>
      <c r="M2696" t="s">
        <v>238</v>
      </c>
      <c r="N2696">
        <v>8780585</v>
      </c>
      <c r="O2696" t="s">
        <v>675</v>
      </c>
      <c r="P2696" s="507">
        <v>44814</v>
      </c>
      <c r="Q2696" t="s">
        <v>187</v>
      </c>
      <c r="R2696" s="507">
        <v>42665</v>
      </c>
      <c r="T2696" t="s">
        <v>5765</v>
      </c>
      <c r="U2696">
        <v>885</v>
      </c>
      <c r="X2696">
        <v>8</v>
      </c>
      <c r="Y2696" t="s">
        <v>259</v>
      </c>
      <c r="AC2696" t="s">
        <v>177</v>
      </c>
      <c r="AD2696" t="s">
        <v>10584</v>
      </c>
      <c r="AE2696">
        <v>78800</v>
      </c>
      <c r="AF2696" t="s">
        <v>14382</v>
      </c>
      <c r="AK2696" t="s">
        <v>5758</v>
      </c>
      <c r="AL2696">
        <v>0</v>
      </c>
      <c r="AM2696">
        <v>0</v>
      </c>
    </row>
    <row r="2697" spans="1:39" customFormat="1" ht="12.75">
      <c r="A2697">
        <v>9463951</v>
      </c>
      <c r="B2697" t="s">
        <v>1667</v>
      </c>
      <c r="C2697" t="s">
        <v>462</v>
      </c>
      <c r="D2697">
        <v>9463951</v>
      </c>
      <c r="E2697" t="s">
        <v>169</v>
      </c>
      <c r="H2697" s="507">
        <v>42053</v>
      </c>
      <c r="I2697" t="s">
        <v>169</v>
      </c>
      <c r="J2697">
        <v>-9</v>
      </c>
      <c r="K2697" t="s">
        <v>8</v>
      </c>
      <c r="M2697" t="s">
        <v>246</v>
      </c>
      <c r="N2697">
        <v>8940033</v>
      </c>
      <c r="O2697" t="s">
        <v>399</v>
      </c>
      <c r="P2697" s="507">
        <v>44813</v>
      </c>
      <c r="Q2697" t="s">
        <v>187</v>
      </c>
      <c r="R2697" s="507">
        <v>44813</v>
      </c>
      <c r="T2697" t="s">
        <v>5765</v>
      </c>
      <c r="U2697">
        <v>500</v>
      </c>
      <c r="X2697">
        <v>5</v>
      </c>
      <c r="Y2697" t="s">
        <v>259</v>
      </c>
      <c r="AC2697" t="s">
        <v>177</v>
      </c>
      <c r="AD2697" t="s">
        <v>10630</v>
      </c>
      <c r="AE2697">
        <v>94700</v>
      </c>
      <c r="AF2697" t="s">
        <v>14383</v>
      </c>
      <c r="AJ2697">
        <v>611155379</v>
      </c>
      <c r="AK2697" t="s">
        <v>8986</v>
      </c>
      <c r="AL2697">
        <v>1</v>
      </c>
      <c r="AM2697">
        <v>0</v>
      </c>
    </row>
    <row r="2698" spans="1:39" customFormat="1" ht="12.75">
      <c r="A2698">
        <v>5616091</v>
      </c>
      <c r="B2698" t="s">
        <v>1667</v>
      </c>
      <c r="C2698" t="s">
        <v>458</v>
      </c>
      <c r="D2698">
        <v>5616091</v>
      </c>
      <c r="E2698" t="s">
        <v>166</v>
      </c>
      <c r="H2698" s="507">
        <v>36202</v>
      </c>
      <c r="I2698" t="s">
        <v>167</v>
      </c>
      <c r="J2698">
        <v>-40</v>
      </c>
      <c r="K2698" t="s">
        <v>168</v>
      </c>
      <c r="M2698" t="s">
        <v>206</v>
      </c>
      <c r="N2698">
        <v>8771170</v>
      </c>
      <c r="O2698" t="s">
        <v>415</v>
      </c>
      <c r="P2698" s="507">
        <v>44828</v>
      </c>
      <c r="Q2698" t="s">
        <v>187</v>
      </c>
      <c r="R2698" s="507">
        <v>39727</v>
      </c>
      <c r="S2698" s="507">
        <v>44826</v>
      </c>
      <c r="T2698" t="s">
        <v>181</v>
      </c>
      <c r="U2698">
        <v>1938</v>
      </c>
      <c r="X2698">
        <v>19</v>
      </c>
      <c r="Y2698" t="s">
        <v>259</v>
      </c>
      <c r="AC2698" t="s">
        <v>177</v>
      </c>
      <c r="AD2698" t="s">
        <v>11212</v>
      </c>
      <c r="AE2698">
        <v>56670</v>
      </c>
      <c r="AF2698" t="s">
        <v>14384</v>
      </c>
      <c r="AI2698">
        <v>965219119</v>
      </c>
      <c r="AK2698" t="s">
        <v>5363</v>
      </c>
      <c r="AL2698">
        <v>0</v>
      </c>
      <c r="AM2698">
        <v>0</v>
      </c>
    </row>
    <row r="2699" spans="1:39" customFormat="1" ht="12.75">
      <c r="A2699">
        <v>4463344</v>
      </c>
      <c r="B2699" t="s">
        <v>1667</v>
      </c>
      <c r="C2699" t="s">
        <v>421</v>
      </c>
      <c r="D2699">
        <v>4463344</v>
      </c>
      <c r="E2699" t="s">
        <v>169</v>
      </c>
      <c r="H2699" s="507">
        <v>42122</v>
      </c>
      <c r="I2699" t="s">
        <v>169</v>
      </c>
      <c r="J2699">
        <v>-9</v>
      </c>
      <c r="K2699" t="s">
        <v>8</v>
      </c>
      <c r="M2699" t="s">
        <v>228</v>
      </c>
      <c r="N2699">
        <v>12440029</v>
      </c>
      <c r="O2699" t="s">
        <v>2225</v>
      </c>
      <c r="P2699" s="507">
        <v>44811</v>
      </c>
      <c r="Q2699" t="s">
        <v>187</v>
      </c>
      <c r="R2699" s="507">
        <v>44811</v>
      </c>
      <c r="T2699" t="s">
        <v>5765</v>
      </c>
      <c r="U2699">
        <v>500</v>
      </c>
      <c r="X2699">
        <v>5</v>
      </c>
      <c r="Y2699" t="s">
        <v>259</v>
      </c>
      <c r="AC2699" t="s">
        <v>177</v>
      </c>
      <c r="AD2699" t="s">
        <v>10222</v>
      </c>
      <c r="AE2699">
        <v>44250</v>
      </c>
      <c r="AF2699" t="s">
        <v>14385</v>
      </c>
      <c r="AJ2699">
        <v>650927710</v>
      </c>
      <c r="AK2699" t="s">
        <v>9537</v>
      </c>
      <c r="AL2699">
        <v>1</v>
      </c>
      <c r="AM2699">
        <v>0</v>
      </c>
    </row>
    <row r="2700" spans="1:39" customFormat="1" ht="12.75">
      <c r="A2700">
        <v>4919018</v>
      </c>
      <c r="B2700" t="s">
        <v>1667</v>
      </c>
      <c r="C2700" t="s">
        <v>598</v>
      </c>
      <c r="D2700">
        <v>4919018</v>
      </c>
      <c r="E2700" t="s">
        <v>166</v>
      </c>
      <c r="F2700" t="s">
        <v>166</v>
      </c>
      <c r="H2700" s="507">
        <v>32081</v>
      </c>
      <c r="I2700" t="s">
        <v>167</v>
      </c>
      <c r="J2700">
        <v>-40</v>
      </c>
      <c r="K2700" t="s">
        <v>168</v>
      </c>
      <c r="M2700" t="s">
        <v>228</v>
      </c>
      <c r="N2700">
        <v>12440266</v>
      </c>
      <c r="O2700" t="s">
        <v>2182</v>
      </c>
      <c r="P2700" s="507">
        <v>44811</v>
      </c>
      <c r="Q2700" t="s">
        <v>187</v>
      </c>
      <c r="R2700" s="507">
        <v>37432</v>
      </c>
      <c r="S2700" s="507">
        <v>44446</v>
      </c>
      <c r="T2700" t="s">
        <v>7255</v>
      </c>
      <c r="U2700">
        <v>1847</v>
      </c>
      <c r="X2700">
        <v>18</v>
      </c>
      <c r="Y2700" t="s">
        <v>259</v>
      </c>
      <c r="AC2700" t="s">
        <v>177</v>
      </c>
      <c r="AD2700" t="s">
        <v>11137</v>
      </c>
      <c r="AE2700">
        <v>44600</v>
      </c>
      <c r="AF2700" t="s">
        <v>14386</v>
      </c>
      <c r="AJ2700">
        <v>688403886</v>
      </c>
      <c r="AK2700" t="s">
        <v>5041</v>
      </c>
      <c r="AL2700">
        <v>1</v>
      </c>
      <c r="AM2700">
        <v>1</v>
      </c>
    </row>
    <row r="2701" spans="1:39" customFormat="1" ht="12.75">
      <c r="A2701">
        <v>9252081</v>
      </c>
      <c r="B2701" t="s">
        <v>3408</v>
      </c>
      <c r="C2701" t="s">
        <v>877</v>
      </c>
      <c r="D2701">
        <v>9252081</v>
      </c>
      <c r="E2701" t="s">
        <v>166</v>
      </c>
      <c r="F2701" t="s">
        <v>166</v>
      </c>
      <c r="H2701" s="507">
        <v>40695</v>
      </c>
      <c r="I2701" t="s">
        <v>267</v>
      </c>
      <c r="J2701">
        <v>-12</v>
      </c>
      <c r="K2701" t="s">
        <v>8</v>
      </c>
      <c r="M2701" t="s">
        <v>232</v>
      </c>
      <c r="N2701">
        <v>8951411</v>
      </c>
      <c r="O2701" t="s">
        <v>282</v>
      </c>
      <c r="P2701" s="507">
        <v>44796</v>
      </c>
      <c r="Q2701" t="s">
        <v>187</v>
      </c>
      <c r="R2701" s="507">
        <v>43091</v>
      </c>
      <c r="T2701" t="s">
        <v>5765</v>
      </c>
      <c r="U2701">
        <v>733</v>
      </c>
      <c r="X2701">
        <v>7</v>
      </c>
      <c r="Y2701" t="s">
        <v>259</v>
      </c>
      <c r="AB2701" s="507">
        <v>44013</v>
      </c>
      <c r="AC2701" t="s">
        <v>177</v>
      </c>
      <c r="AD2701" t="s">
        <v>13500</v>
      </c>
      <c r="AE2701">
        <v>95600</v>
      </c>
      <c r="AF2701" t="s">
        <v>14387</v>
      </c>
      <c r="AJ2701" t="s">
        <v>7813</v>
      </c>
      <c r="AK2701" t="s">
        <v>4415</v>
      </c>
      <c r="AL2701">
        <v>0</v>
      </c>
      <c r="AM2701">
        <v>0</v>
      </c>
    </row>
    <row r="2702" spans="1:39" customFormat="1" ht="12.75">
      <c r="A2702">
        <v>4935808</v>
      </c>
      <c r="B2702" t="s">
        <v>1667</v>
      </c>
      <c r="C2702" t="s">
        <v>3349</v>
      </c>
      <c r="D2702">
        <v>4935808</v>
      </c>
      <c r="E2702" t="s">
        <v>166</v>
      </c>
      <c r="F2702" t="s">
        <v>166</v>
      </c>
      <c r="H2702" s="507">
        <v>40296</v>
      </c>
      <c r="I2702" t="s">
        <v>254</v>
      </c>
      <c r="J2702">
        <v>-13</v>
      </c>
      <c r="K2702" t="s">
        <v>168</v>
      </c>
      <c r="M2702" t="s">
        <v>236</v>
      </c>
      <c r="N2702">
        <v>12490040</v>
      </c>
      <c r="O2702" t="s">
        <v>2207</v>
      </c>
      <c r="P2702" s="507">
        <v>44773</v>
      </c>
      <c r="Q2702" t="s">
        <v>187</v>
      </c>
      <c r="R2702" s="507">
        <v>42091</v>
      </c>
      <c r="T2702" t="s">
        <v>5765</v>
      </c>
      <c r="U2702">
        <v>1165</v>
      </c>
      <c r="X2702">
        <v>11</v>
      </c>
      <c r="Y2702" t="s">
        <v>259</v>
      </c>
      <c r="AC2702" t="s">
        <v>177</v>
      </c>
      <c r="AD2702" t="s">
        <v>10473</v>
      </c>
      <c r="AE2702">
        <v>49740</v>
      </c>
      <c r="AF2702" t="s">
        <v>14388</v>
      </c>
      <c r="AJ2702">
        <v>678673273</v>
      </c>
      <c r="AK2702" t="s">
        <v>5042</v>
      </c>
      <c r="AL2702">
        <v>0</v>
      </c>
      <c r="AM2702">
        <v>0</v>
      </c>
    </row>
    <row r="2703" spans="1:39" customFormat="1" ht="12.75">
      <c r="A2703">
        <v>9464019</v>
      </c>
      <c r="B2703" t="s">
        <v>8987</v>
      </c>
      <c r="C2703" t="s">
        <v>539</v>
      </c>
      <c r="D2703">
        <v>9464019</v>
      </c>
      <c r="E2703" t="s">
        <v>166</v>
      </c>
      <c r="H2703" s="507">
        <v>41615</v>
      </c>
      <c r="I2703" t="s">
        <v>251</v>
      </c>
      <c r="J2703">
        <v>-10</v>
      </c>
      <c r="K2703" t="s">
        <v>8</v>
      </c>
      <c r="M2703" t="s">
        <v>246</v>
      </c>
      <c r="N2703">
        <v>8940926</v>
      </c>
      <c r="O2703" t="s">
        <v>5768</v>
      </c>
      <c r="P2703" s="507">
        <v>44816</v>
      </c>
      <c r="Q2703" t="s">
        <v>187</v>
      </c>
      <c r="R2703" s="507">
        <v>44816</v>
      </c>
      <c r="T2703" t="s">
        <v>5765</v>
      </c>
      <c r="U2703">
        <v>500</v>
      </c>
      <c r="X2703">
        <v>5</v>
      </c>
      <c r="Y2703" t="s">
        <v>259</v>
      </c>
      <c r="AC2703" t="s">
        <v>177</v>
      </c>
      <c r="AD2703" t="s">
        <v>10047</v>
      </c>
      <c r="AE2703">
        <v>94420</v>
      </c>
      <c r="AF2703" t="s">
        <v>14389</v>
      </c>
      <c r="AI2703">
        <v>761487690</v>
      </c>
      <c r="AJ2703">
        <v>662689090</v>
      </c>
      <c r="AK2703" t="s">
        <v>8988</v>
      </c>
      <c r="AL2703">
        <v>0</v>
      </c>
      <c r="AM2703">
        <v>0</v>
      </c>
    </row>
    <row r="2704" spans="1:39" customFormat="1" ht="12.75">
      <c r="A2704">
        <v>454986</v>
      </c>
      <c r="B2704" t="s">
        <v>1668</v>
      </c>
      <c r="C2704" t="s">
        <v>284</v>
      </c>
      <c r="D2704">
        <v>454986</v>
      </c>
      <c r="E2704" t="s">
        <v>169</v>
      </c>
      <c r="H2704" s="507">
        <v>29826</v>
      </c>
      <c r="I2704" t="s">
        <v>192</v>
      </c>
      <c r="J2704">
        <v>-50</v>
      </c>
      <c r="K2704" t="s">
        <v>8</v>
      </c>
      <c r="M2704" t="s">
        <v>275</v>
      </c>
      <c r="N2704">
        <v>8911083</v>
      </c>
      <c r="O2704" t="s">
        <v>299</v>
      </c>
      <c r="P2704" s="507">
        <v>44846</v>
      </c>
      <c r="Q2704" t="s">
        <v>187</v>
      </c>
      <c r="R2704" s="507">
        <v>37432</v>
      </c>
      <c r="S2704" s="507">
        <v>44482</v>
      </c>
      <c r="T2704" t="s">
        <v>181</v>
      </c>
      <c r="U2704">
        <v>1234</v>
      </c>
      <c r="X2704">
        <v>12</v>
      </c>
      <c r="Y2704" t="s">
        <v>259</v>
      </c>
      <c r="AC2704" t="s">
        <v>177</v>
      </c>
      <c r="AD2704" t="s">
        <v>10299</v>
      </c>
      <c r="AE2704">
        <v>91330</v>
      </c>
      <c r="AF2704" t="s">
        <v>14390</v>
      </c>
      <c r="AJ2704">
        <v>671700989</v>
      </c>
      <c r="AK2704" t="s">
        <v>14391</v>
      </c>
      <c r="AL2704">
        <v>0</v>
      </c>
      <c r="AM2704">
        <v>0</v>
      </c>
    </row>
    <row r="2705" spans="1:39" customFormat="1" ht="12.75">
      <c r="A2705">
        <v>4115603</v>
      </c>
      <c r="B2705" t="s">
        <v>14392</v>
      </c>
      <c r="C2705" t="s">
        <v>1182</v>
      </c>
      <c r="D2705">
        <v>4115603</v>
      </c>
      <c r="E2705" t="s">
        <v>169</v>
      </c>
      <c r="H2705" s="507">
        <v>41924</v>
      </c>
      <c r="I2705" t="s">
        <v>169</v>
      </c>
      <c r="J2705">
        <v>-9</v>
      </c>
      <c r="K2705" t="s">
        <v>8</v>
      </c>
      <c r="M2705" t="s">
        <v>2783</v>
      </c>
      <c r="N2705">
        <v>4410612</v>
      </c>
      <c r="O2705" t="s">
        <v>2843</v>
      </c>
      <c r="P2705" s="507">
        <v>44848</v>
      </c>
      <c r="Q2705" t="s">
        <v>187</v>
      </c>
      <c r="R2705" s="507">
        <v>44848</v>
      </c>
      <c r="T2705" t="s">
        <v>5765</v>
      </c>
      <c r="U2705">
        <v>500</v>
      </c>
      <c r="X2705">
        <v>5</v>
      </c>
      <c r="Y2705" t="s">
        <v>259</v>
      </c>
      <c r="AC2705" t="s">
        <v>177</v>
      </c>
      <c r="AD2705" t="s">
        <v>11977</v>
      </c>
      <c r="AE2705">
        <v>41350</v>
      </c>
      <c r="AF2705" t="s">
        <v>14393</v>
      </c>
      <c r="AJ2705">
        <v>629588713</v>
      </c>
      <c r="AK2705" t="s">
        <v>14394</v>
      </c>
      <c r="AL2705">
        <v>0</v>
      </c>
      <c r="AM2705">
        <v>0</v>
      </c>
    </row>
    <row r="2706" spans="1:39" customFormat="1" ht="12.75">
      <c r="A2706">
        <v>4115625</v>
      </c>
      <c r="B2706" t="s">
        <v>14392</v>
      </c>
      <c r="C2706" t="s">
        <v>500</v>
      </c>
      <c r="D2706">
        <v>4115625</v>
      </c>
      <c r="E2706" t="s">
        <v>169</v>
      </c>
      <c r="H2706" s="507">
        <v>41743</v>
      </c>
      <c r="I2706" t="s">
        <v>169</v>
      </c>
      <c r="J2706">
        <v>-9</v>
      </c>
      <c r="K2706" t="s">
        <v>8</v>
      </c>
      <c r="M2706" t="s">
        <v>2783</v>
      </c>
      <c r="N2706">
        <v>4410612</v>
      </c>
      <c r="O2706" t="s">
        <v>2843</v>
      </c>
      <c r="P2706" s="507">
        <v>44852</v>
      </c>
      <c r="Q2706" t="s">
        <v>187</v>
      </c>
      <c r="R2706" s="507">
        <v>44852</v>
      </c>
      <c r="T2706" t="s">
        <v>5765</v>
      </c>
      <c r="U2706">
        <v>500</v>
      </c>
      <c r="X2706">
        <v>5</v>
      </c>
      <c r="Y2706" t="s">
        <v>259</v>
      </c>
      <c r="AC2706" t="s">
        <v>177</v>
      </c>
      <c r="AD2706" t="s">
        <v>11977</v>
      </c>
      <c r="AE2706">
        <v>41350</v>
      </c>
      <c r="AF2706" t="s">
        <v>14393</v>
      </c>
      <c r="AJ2706">
        <v>629588713</v>
      </c>
      <c r="AK2706" t="s">
        <v>14394</v>
      </c>
      <c r="AL2706">
        <v>0</v>
      </c>
      <c r="AM2706">
        <v>0</v>
      </c>
    </row>
    <row r="2707" spans="1:39" customFormat="1" ht="12.75">
      <c r="A2707">
        <v>8530631</v>
      </c>
      <c r="B2707" t="s">
        <v>1668</v>
      </c>
      <c r="C2707" t="s">
        <v>1293</v>
      </c>
      <c r="D2707">
        <v>8530631</v>
      </c>
      <c r="E2707" t="s">
        <v>166</v>
      </c>
      <c r="F2707" t="s">
        <v>166</v>
      </c>
      <c r="H2707" s="507">
        <v>41103</v>
      </c>
      <c r="I2707" t="s">
        <v>245</v>
      </c>
      <c r="J2707">
        <v>-11</v>
      </c>
      <c r="K2707" t="s">
        <v>168</v>
      </c>
      <c r="M2707" t="s">
        <v>208</v>
      </c>
      <c r="N2707">
        <v>12850024</v>
      </c>
      <c r="O2707" t="s">
        <v>2184</v>
      </c>
      <c r="P2707" s="507">
        <v>44803</v>
      </c>
      <c r="Q2707" t="s">
        <v>187</v>
      </c>
      <c r="R2707" s="507">
        <v>44129</v>
      </c>
      <c r="T2707" t="s">
        <v>5765</v>
      </c>
      <c r="U2707">
        <v>589</v>
      </c>
      <c r="X2707">
        <v>5</v>
      </c>
      <c r="Y2707" t="s">
        <v>259</v>
      </c>
      <c r="AC2707" t="s">
        <v>177</v>
      </c>
      <c r="AD2707" t="s">
        <v>14395</v>
      </c>
      <c r="AE2707">
        <v>85140</v>
      </c>
      <c r="AF2707" t="s">
        <v>14396</v>
      </c>
      <c r="AJ2707">
        <v>681622002</v>
      </c>
      <c r="AK2707" t="s">
        <v>6437</v>
      </c>
      <c r="AL2707">
        <v>0</v>
      </c>
      <c r="AM2707">
        <v>0</v>
      </c>
    </row>
    <row r="2708" spans="1:39" customFormat="1" ht="12.75">
      <c r="A2708">
        <v>7225190</v>
      </c>
      <c r="B2708" t="s">
        <v>1668</v>
      </c>
      <c r="C2708" t="s">
        <v>683</v>
      </c>
      <c r="D2708">
        <v>7225190</v>
      </c>
      <c r="E2708" t="s">
        <v>169</v>
      </c>
      <c r="F2708" t="s">
        <v>169</v>
      </c>
      <c r="H2708" s="507">
        <v>41308</v>
      </c>
      <c r="I2708" t="s">
        <v>251</v>
      </c>
      <c r="J2708">
        <v>-10</v>
      </c>
      <c r="K2708" t="s">
        <v>8</v>
      </c>
      <c r="M2708" t="s">
        <v>2152</v>
      </c>
      <c r="N2708">
        <v>12720027</v>
      </c>
      <c r="O2708" t="s">
        <v>2240</v>
      </c>
      <c r="P2708" s="507">
        <v>44813</v>
      </c>
      <c r="Q2708" t="s">
        <v>187</v>
      </c>
      <c r="R2708" s="507">
        <v>44454</v>
      </c>
      <c r="T2708" t="s">
        <v>5765</v>
      </c>
      <c r="U2708">
        <v>500</v>
      </c>
      <c r="X2708">
        <v>5</v>
      </c>
      <c r="Y2708" t="s">
        <v>259</v>
      </c>
      <c r="AC2708" t="s">
        <v>177</v>
      </c>
      <c r="AD2708" t="s">
        <v>14397</v>
      </c>
      <c r="AE2708">
        <v>72250</v>
      </c>
      <c r="AF2708" t="s">
        <v>14398</v>
      </c>
      <c r="AJ2708">
        <v>680887505</v>
      </c>
      <c r="AK2708" t="s">
        <v>6832</v>
      </c>
      <c r="AL2708">
        <v>0</v>
      </c>
      <c r="AM2708">
        <v>0</v>
      </c>
    </row>
    <row r="2709" spans="1:39" customFormat="1" ht="12.75">
      <c r="A2709">
        <v>7863728</v>
      </c>
      <c r="B2709" t="s">
        <v>1668</v>
      </c>
      <c r="C2709" t="s">
        <v>916</v>
      </c>
      <c r="D2709">
        <v>7863728</v>
      </c>
      <c r="E2709" t="s">
        <v>166</v>
      </c>
      <c r="F2709" t="s">
        <v>166</v>
      </c>
      <c r="H2709" s="507">
        <v>38106</v>
      </c>
      <c r="I2709" t="s">
        <v>7238</v>
      </c>
      <c r="J2709">
        <v>-19</v>
      </c>
      <c r="K2709" t="s">
        <v>168</v>
      </c>
      <c r="M2709" t="s">
        <v>238</v>
      </c>
      <c r="N2709">
        <v>8781477</v>
      </c>
      <c r="O2709" t="s">
        <v>3567</v>
      </c>
      <c r="P2709" s="507">
        <v>44812</v>
      </c>
      <c r="Q2709" t="s">
        <v>187</v>
      </c>
      <c r="R2709" s="507">
        <v>41006</v>
      </c>
      <c r="S2709" s="507">
        <v>44744</v>
      </c>
      <c r="T2709" t="s">
        <v>181</v>
      </c>
      <c r="U2709">
        <v>1696</v>
      </c>
      <c r="X2709">
        <v>16</v>
      </c>
      <c r="Y2709" t="s">
        <v>259</v>
      </c>
      <c r="AC2709" t="s">
        <v>177</v>
      </c>
      <c r="AD2709" t="s">
        <v>10249</v>
      </c>
      <c r="AE2709">
        <v>78340</v>
      </c>
      <c r="AF2709" t="s">
        <v>14399</v>
      </c>
      <c r="AJ2709">
        <v>664113293</v>
      </c>
      <c r="AK2709" t="s">
        <v>4416</v>
      </c>
      <c r="AL2709">
        <v>0</v>
      </c>
      <c r="AM2709">
        <v>0</v>
      </c>
    </row>
    <row r="2710" spans="1:39" customFormat="1" ht="12.75">
      <c r="A2710">
        <v>9464018</v>
      </c>
      <c r="B2710" t="s">
        <v>1668</v>
      </c>
      <c r="C2710" t="s">
        <v>563</v>
      </c>
      <c r="D2710">
        <v>9464018</v>
      </c>
      <c r="E2710" t="s">
        <v>166</v>
      </c>
      <c r="H2710" s="507">
        <v>41615</v>
      </c>
      <c r="I2710" t="s">
        <v>251</v>
      </c>
      <c r="J2710">
        <v>-10</v>
      </c>
      <c r="K2710" t="s">
        <v>8</v>
      </c>
      <c r="M2710" t="s">
        <v>246</v>
      </c>
      <c r="N2710">
        <v>8940926</v>
      </c>
      <c r="O2710" t="s">
        <v>5768</v>
      </c>
      <c r="P2710" s="507">
        <v>44816</v>
      </c>
      <c r="Q2710" t="s">
        <v>187</v>
      </c>
      <c r="R2710" s="507">
        <v>44816</v>
      </c>
      <c r="T2710" t="s">
        <v>5765</v>
      </c>
      <c r="U2710">
        <v>500</v>
      </c>
      <c r="X2710">
        <v>5</v>
      </c>
      <c r="Y2710" t="s">
        <v>259</v>
      </c>
      <c r="AC2710" t="s">
        <v>177</v>
      </c>
      <c r="AD2710" t="s">
        <v>10047</v>
      </c>
      <c r="AE2710">
        <v>94420</v>
      </c>
      <c r="AF2710" t="s">
        <v>14389</v>
      </c>
      <c r="AI2710">
        <v>761487690</v>
      </c>
      <c r="AJ2710">
        <v>662689090</v>
      </c>
      <c r="AK2710" t="s">
        <v>8988</v>
      </c>
      <c r="AL2710">
        <v>0</v>
      </c>
      <c r="AM2710">
        <v>0</v>
      </c>
    </row>
    <row r="2711" spans="1:39" customFormat="1" ht="12.75">
      <c r="A2711">
        <v>7226873</v>
      </c>
      <c r="B2711" t="s">
        <v>2592</v>
      </c>
      <c r="C2711" t="s">
        <v>449</v>
      </c>
      <c r="D2711">
        <v>7226873</v>
      </c>
      <c r="E2711" t="s">
        <v>169</v>
      </c>
      <c r="H2711" s="507">
        <v>41879</v>
      </c>
      <c r="I2711" t="s">
        <v>169</v>
      </c>
      <c r="J2711">
        <v>-9</v>
      </c>
      <c r="K2711" t="s">
        <v>8</v>
      </c>
      <c r="M2711" t="s">
        <v>2152</v>
      </c>
      <c r="N2711">
        <v>12720078</v>
      </c>
      <c r="O2711" t="s">
        <v>2153</v>
      </c>
      <c r="P2711" s="507">
        <v>44841</v>
      </c>
      <c r="Q2711" t="s">
        <v>187</v>
      </c>
      <c r="R2711" s="507">
        <v>44841</v>
      </c>
      <c r="T2711" t="s">
        <v>5765</v>
      </c>
      <c r="U2711">
        <v>500</v>
      </c>
      <c r="X2711">
        <v>5</v>
      </c>
      <c r="Y2711" t="s">
        <v>259</v>
      </c>
      <c r="AC2711" t="s">
        <v>177</v>
      </c>
      <c r="AD2711" t="s">
        <v>14400</v>
      </c>
      <c r="AE2711">
        <v>72160</v>
      </c>
      <c r="AF2711" t="s">
        <v>14401</v>
      </c>
      <c r="AJ2711">
        <v>612647190</v>
      </c>
      <c r="AK2711" t="s">
        <v>7176</v>
      </c>
      <c r="AL2711">
        <v>0</v>
      </c>
      <c r="AM2711">
        <v>0</v>
      </c>
    </row>
    <row r="2712" spans="1:39" customFormat="1" ht="12.75">
      <c r="A2712">
        <v>7885552</v>
      </c>
      <c r="B2712" t="s">
        <v>6033</v>
      </c>
      <c r="C2712" t="s">
        <v>1031</v>
      </c>
      <c r="D2712">
        <v>7885552</v>
      </c>
      <c r="E2712" t="s">
        <v>166</v>
      </c>
      <c r="F2712" t="s">
        <v>166</v>
      </c>
      <c r="H2712" s="507">
        <v>41455</v>
      </c>
      <c r="I2712" t="s">
        <v>251</v>
      </c>
      <c r="J2712">
        <v>-10</v>
      </c>
      <c r="K2712" t="s">
        <v>168</v>
      </c>
      <c r="M2712" t="s">
        <v>238</v>
      </c>
      <c r="N2712">
        <v>8780440</v>
      </c>
      <c r="O2712" t="s">
        <v>632</v>
      </c>
      <c r="P2712" s="507">
        <v>44839</v>
      </c>
      <c r="Q2712" t="s">
        <v>187</v>
      </c>
      <c r="R2712" s="507">
        <v>44030</v>
      </c>
      <c r="T2712" t="s">
        <v>5765</v>
      </c>
      <c r="U2712">
        <v>515</v>
      </c>
      <c r="X2712">
        <v>5</v>
      </c>
      <c r="Y2712" t="s">
        <v>259</v>
      </c>
      <c r="AC2712" t="s">
        <v>177</v>
      </c>
      <c r="AD2712" t="s">
        <v>12117</v>
      </c>
      <c r="AE2712">
        <v>78530</v>
      </c>
      <c r="AF2712" t="s">
        <v>14402</v>
      </c>
      <c r="AI2712">
        <v>611950274</v>
      </c>
      <c r="AJ2712">
        <v>670630881</v>
      </c>
      <c r="AK2712" t="s">
        <v>6034</v>
      </c>
      <c r="AL2712">
        <v>0</v>
      </c>
      <c r="AM2712">
        <v>0</v>
      </c>
    </row>
    <row r="2713" spans="1:39" customFormat="1" ht="12.75">
      <c r="A2713">
        <v>7225223</v>
      </c>
      <c r="B2713" t="s">
        <v>3265</v>
      </c>
      <c r="C2713" t="s">
        <v>807</v>
      </c>
      <c r="D2713">
        <v>7225223</v>
      </c>
      <c r="E2713" t="s">
        <v>166</v>
      </c>
      <c r="F2713" t="s">
        <v>169</v>
      </c>
      <c r="H2713" s="507">
        <v>40928</v>
      </c>
      <c r="I2713" t="s">
        <v>245</v>
      </c>
      <c r="J2713">
        <v>-11</v>
      </c>
      <c r="K2713" t="s">
        <v>8</v>
      </c>
      <c r="M2713" t="s">
        <v>2152</v>
      </c>
      <c r="N2713">
        <v>12720091</v>
      </c>
      <c r="O2713" t="s">
        <v>2267</v>
      </c>
      <c r="P2713" s="507">
        <v>44814</v>
      </c>
      <c r="Q2713" t="s">
        <v>187</v>
      </c>
      <c r="R2713" s="507">
        <v>44455</v>
      </c>
      <c r="T2713" t="s">
        <v>5765</v>
      </c>
      <c r="U2713">
        <v>507</v>
      </c>
      <c r="X2713">
        <v>5</v>
      </c>
      <c r="Y2713" t="s">
        <v>259</v>
      </c>
      <c r="AC2713" t="s">
        <v>177</v>
      </c>
      <c r="AD2713" t="s">
        <v>2882</v>
      </c>
      <c r="AE2713">
        <v>72470</v>
      </c>
      <c r="AF2713" t="s">
        <v>14403</v>
      </c>
      <c r="AK2713" t="s">
        <v>4902</v>
      </c>
      <c r="AL2713">
        <v>0</v>
      </c>
      <c r="AM2713">
        <v>0</v>
      </c>
    </row>
    <row r="2714" spans="1:39" customFormat="1" ht="12.75">
      <c r="A2714">
        <v>7523006</v>
      </c>
      <c r="B2714" t="s">
        <v>1669</v>
      </c>
      <c r="C2714" t="s">
        <v>517</v>
      </c>
      <c r="D2714">
        <v>7523006</v>
      </c>
      <c r="E2714" t="s">
        <v>166</v>
      </c>
      <c r="F2714" t="s">
        <v>166</v>
      </c>
      <c r="H2714" s="507">
        <v>39954</v>
      </c>
      <c r="I2714" t="s">
        <v>340</v>
      </c>
      <c r="J2714">
        <v>-14</v>
      </c>
      <c r="K2714" t="s">
        <v>8</v>
      </c>
      <c r="M2714" t="s">
        <v>263</v>
      </c>
      <c r="N2714">
        <v>8751260</v>
      </c>
      <c r="O2714" t="s">
        <v>5781</v>
      </c>
      <c r="P2714" s="507">
        <v>44810</v>
      </c>
      <c r="Q2714" t="s">
        <v>187</v>
      </c>
      <c r="R2714" s="507">
        <v>42628</v>
      </c>
      <c r="T2714" t="s">
        <v>5765</v>
      </c>
      <c r="U2714">
        <v>732</v>
      </c>
      <c r="X2714">
        <v>7</v>
      </c>
      <c r="Y2714" t="s">
        <v>259</v>
      </c>
      <c r="AC2714" t="s">
        <v>177</v>
      </c>
      <c r="AD2714" t="s">
        <v>10025</v>
      </c>
      <c r="AE2714">
        <v>75015</v>
      </c>
      <c r="AF2714" t="s">
        <v>14404</v>
      </c>
      <c r="AK2714" t="s">
        <v>4417</v>
      </c>
      <c r="AL2714">
        <v>0</v>
      </c>
      <c r="AM2714">
        <v>0</v>
      </c>
    </row>
    <row r="2715" spans="1:39" customFormat="1" ht="12.75">
      <c r="A2715">
        <v>9254757</v>
      </c>
      <c r="B2715" t="s">
        <v>6035</v>
      </c>
      <c r="C2715" t="s">
        <v>361</v>
      </c>
      <c r="D2715">
        <v>9254757</v>
      </c>
      <c r="E2715" t="s">
        <v>166</v>
      </c>
      <c r="F2715" t="s">
        <v>166</v>
      </c>
      <c r="H2715" s="507">
        <v>40918</v>
      </c>
      <c r="I2715" t="s">
        <v>245</v>
      </c>
      <c r="J2715">
        <v>-11</v>
      </c>
      <c r="K2715" t="s">
        <v>168</v>
      </c>
      <c r="M2715" t="s">
        <v>203</v>
      </c>
      <c r="N2715">
        <v>8920075</v>
      </c>
      <c r="O2715" t="s">
        <v>314</v>
      </c>
      <c r="P2715" s="507">
        <v>44796</v>
      </c>
      <c r="Q2715" t="s">
        <v>187</v>
      </c>
      <c r="R2715" s="507">
        <v>43746</v>
      </c>
      <c r="T2715" t="s">
        <v>5765</v>
      </c>
      <c r="U2715">
        <v>655</v>
      </c>
      <c r="X2715">
        <v>6</v>
      </c>
      <c r="Y2715" t="s">
        <v>259</v>
      </c>
      <c r="AC2715" t="s">
        <v>177</v>
      </c>
      <c r="AD2715" t="s">
        <v>10711</v>
      </c>
      <c r="AE2715">
        <v>92270</v>
      </c>
      <c r="AF2715" t="s">
        <v>14405</v>
      </c>
      <c r="AI2715">
        <v>142423419</v>
      </c>
      <c r="AJ2715">
        <v>662597246</v>
      </c>
      <c r="AK2715" t="s">
        <v>6036</v>
      </c>
      <c r="AL2715">
        <v>0</v>
      </c>
      <c r="AM2715">
        <v>0</v>
      </c>
    </row>
    <row r="2716" spans="1:39" customFormat="1" ht="12.75">
      <c r="A2716">
        <v>4115540</v>
      </c>
      <c r="B2716" t="s">
        <v>1670</v>
      </c>
      <c r="C2716" t="s">
        <v>1497</v>
      </c>
      <c r="D2716">
        <v>4115540</v>
      </c>
      <c r="E2716" t="s">
        <v>169</v>
      </c>
      <c r="H2716" s="507">
        <v>43038</v>
      </c>
      <c r="I2716" t="s">
        <v>169</v>
      </c>
      <c r="J2716">
        <v>-9</v>
      </c>
      <c r="K2716" t="s">
        <v>8</v>
      </c>
      <c r="M2716" t="s">
        <v>2783</v>
      </c>
      <c r="N2716">
        <v>4410697</v>
      </c>
      <c r="O2716" t="s">
        <v>2819</v>
      </c>
      <c r="P2716" s="507">
        <v>44838</v>
      </c>
      <c r="Q2716" t="s">
        <v>187</v>
      </c>
      <c r="R2716" s="507">
        <v>44838</v>
      </c>
      <c r="T2716" t="s">
        <v>5765</v>
      </c>
      <c r="U2716">
        <v>500</v>
      </c>
      <c r="X2716">
        <v>5</v>
      </c>
      <c r="Y2716" t="s">
        <v>259</v>
      </c>
      <c r="AC2716" t="s">
        <v>177</v>
      </c>
      <c r="AD2716" t="s">
        <v>9733</v>
      </c>
      <c r="AE2716">
        <v>41120</v>
      </c>
      <c r="AF2716" t="s">
        <v>14406</v>
      </c>
      <c r="AJ2716">
        <v>663027559</v>
      </c>
      <c r="AK2716" t="s">
        <v>14407</v>
      </c>
      <c r="AL2716">
        <v>0</v>
      </c>
      <c r="AM2716">
        <v>0</v>
      </c>
    </row>
    <row r="2717" spans="1:39" customFormat="1" ht="12.75">
      <c r="A2717">
        <v>9253701</v>
      </c>
      <c r="B2717" t="s">
        <v>3409</v>
      </c>
      <c r="C2717" t="s">
        <v>2869</v>
      </c>
      <c r="D2717">
        <v>9253701</v>
      </c>
      <c r="E2717" t="s">
        <v>166</v>
      </c>
      <c r="F2717" t="s">
        <v>166</v>
      </c>
      <c r="H2717" s="507">
        <v>41667</v>
      </c>
      <c r="I2717" t="s">
        <v>169</v>
      </c>
      <c r="J2717">
        <v>-9</v>
      </c>
      <c r="K2717" t="s">
        <v>8</v>
      </c>
      <c r="M2717" t="s">
        <v>203</v>
      </c>
      <c r="N2717">
        <v>8920049</v>
      </c>
      <c r="O2717" t="s">
        <v>211</v>
      </c>
      <c r="P2717" s="507">
        <v>44813</v>
      </c>
      <c r="Q2717" t="s">
        <v>187</v>
      </c>
      <c r="R2717" s="507">
        <v>43490</v>
      </c>
      <c r="T2717" t="s">
        <v>5765</v>
      </c>
      <c r="U2717">
        <v>500</v>
      </c>
      <c r="X2717">
        <v>5</v>
      </c>
      <c r="Y2717" t="s">
        <v>259</v>
      </c>
      <c r="AC2717" t="s">
        <v>177</v>
      </c>
      <c r="AD2717" t="s">
        <v>9949</v>
      </c>
      <c r="AE2717">
        <v>92100</v>
      </c>
      <c r="AF2717" t="s">
        <v>14408</v>
      </c>
      <c r="AJ2717">
        <v>660878922</v>
      </c>
      <c r="AK2717" t="s">
        <v>4418</v>
      </c>
      <c r="AL2717">
        <v>0</v>
      </c>
      <c r="AM2717">
        <v>0</v>
      </c>
    </row>
    <row r="2718" spans="1:39" customFormat="1" ht="12.75">
      <c r="A2718">
        <v>9531748</v>
      </c>
      <c r="B2718" t="s">
        <v>3315</v>
      </c>
      <c r="C2718" t="s">
        <v>478</v>
      </c>
      <c r="D2718">
        <v>9531748</v>
      </c>
      <c r="E2718" t="s">
        <v>166</v>
      </c>
      <c r="F2718" t="s">
        <v>166</v>
      </c>
      <c r="H2718" s="507">
        <v>36370</v>
      </c>
      <c r="I2718" t="s">
        <v>167</v>
      </c>
      <c r="J2718">
        <v>-40</v>
      </c>
      <c r="K2718" t="s">
        <v>168</v>
      </c>
      <c r="M2718" t="s">
        <v>232</v>
      </c>
      <c r="N2718">
        <v>8950479</v>
      </c>
      <c r="O2718" t="s">
        <v>516</v>
      </c>
      <c r="P2718" s="507">
        <v>44826</v>
      </c>
      <c r="Q2718" t="s">
        <v>187</v>
      </c>
      <c r="R2718" s="507">
        <v>40870</v>
      </c>
      <c r="S2718" s="507">
        <v>44804</v>
      </c>
      <c r="T2718" t="s">
        <v>181</v>
      </c>
      <c r="U2718">
        <v>1792</v>
      </c>
      <c r="X2718">
        <v>17</v>
      </c>
      <c r="Y2718" t="s">
        <v>259</v>
      </c>
      <c r="AC2718" t="s">
        <v>177</v>
      </c>
      <c r="AD2718" t="s">
        <v>1836</v>
      </c>
      <c r="AE2718">
        <v>75019</v>
      </c>
      <c r="AF2718" t="s">
        <v>14409</v>
      </c>
      <c r="AJ2718">
        <v>652229771</v>
      </c>
      <c r="AK2718" t="s">
        <v>3973</v>
      </c>
      <c r="AL2718">
        <v>0</v>
      </c>
      <c r="AM2718">
        <v>0</v>
      </c>
    </row>
    <row r="2719" spans="1:39" customFormat="1" ht="12.75">
      <c r="A2719">
        <v>50900</v>
      </c>
      <c r="B2719" t="s">
        <v>3507</v>
      </c>
      <c r="C2719" t="s">
        <v>6461</v>
      </c>
      <c r="D2719">
        <v>50900</v>
      </c>
      <c r="E2719" t="s">
        <v>166</v>
      </c>
      <c r="F2719" t="s">
        <v>166</v>
      </c>
      <c r="H2719" s="507">
        <v>29966</v>
      </c>
      <c r="I2719" t="s">
        <v>192</v>
      </c>
      <c r="J2719">
        <v>-50</v>
      </c>
      <c r="K2719" t="s">
        <v>8</v>
      </c>
      <c r="M2719" t="s">
        <v>3025</v>
      </c>
      <c r="N2719">
        <v>3290047</v>
      </c>
      <c r="O2719" t="s">
        <v>3701</v>
      </c>
      <c r="P2719" s="507">
        <v>44816</v>
      </c>
      <c r="Q2719" t="s">
        <v>187</v>
      </c>
      <c r="R2719" s="507">
        <v>37432</v>
      </c>
      <c r="S2719" s="507">
        <v>44435</v>
      </c>
      <c r="T2719" t="s">
        <v>7255</v>
      </c>
      <c r="U2719">
        <v>1291</v>
      </c>
      <c r="X2719">
        <v>12</v>
      </c>
      <c r="Y2719" t="s">
        <v>259</v>
      </c>
      <c r="AC2719" t="s">
        <v>177</v>
      </c>
      <c r="AD2719" t="s">
        <v>9774</v>
      </c>
      <c r="AE2719">
        <v>29470</v>
      </c>
      <c r="AF2719" t="s">
        <v>14410</v>
      </c>
      <c r="AJ2719">
        <v>625573052</v>
      </c>
      <c r="AK2719" t="s">
        <v>5371</v>
      </c>
      <c r="AL2719">
        <v>0</v>
      </c>
      <c r="AM2719">
        <v>0</v>
      </c>
    </row>
    <row r="2720" spans="1:39" customFormat="1" ht="12.75">
      <c r="A2720">
        <v>4436251</v>
      </c>
      <c r="B2720" t="s">
        <v>1672</v>
      </c>
      <c r="C2720" t="s">
        <v>1108</v>
      </c>
      <c r="D2720">
        <v>4436251</v>
      </c>
      <c r="E2720" t="s">
        <v>166</v>
      </c>
      <c r="F2720" t="s">
        <v>166</v>
      </c>
      <c r="H2720" s="507">
        <v>34085</v>
      </c>
      <c r="I2720" t="s">
        <v>167</v>
      </c>
      <c r="J2720">
        <v>-40</v>
      </c>
      <c r="K2720" t="s">
        <v>168</v>
      </c>
      <c r="M2720" t="s">
        <v>228</v>
      </c>
      <c r="N2720">
        <v>12440104</v>
      </c>
      <c r="O2720" t="s">
        <v>6234</v>
      </c>
      <c r="P2720" s="507">
        <v>44827</v>
      </c>
      <c r="Q2720" t="s">
        <v>187</v>
      </c>
      <c r="R2720" s="507">
        <v>38618</v>
      </c>
      <c r="S2720" s="507">
        <v>44092</v>
      </c>
      <c r="T2720" t="s">
        <v>7255</v>
      </c>
      <c r="U2720">
        <v>1650</v>
      </c>
      <c r="X2720">
        <v>16</v>
      </c>
      <c r="Y2720" t="s">
        <v>259</v>
      </c>
      <c r="AB2720" s="507">
        <v>43647</v>
      </c>
      <c r="AC2720" t="s">
        <v>177</v>
      </c>
      <c r="AD2720" t="s">
        <v>12986</v>
      </c>
      <c r="AE2720">
        <v>44980</v>
      </c>
      <c r="AF2720" t="s">
        <v>14411</v>
      </c>
      <c r="AJ2720">
        <v>782041600</v>
      </c>
      <c r="AK2720" t="s">
        <v>5043</v>
      </c>
      <c r="AL2720">
        <v>0</v>
      </c>
      <c r="AM2720">
        <v>0</v>
      </c>
    </row>
    <row r="2721" spans="1:39" customFormat="1" ht="12.75">
      <c r="A2721">
        <v>2816592</v>
      </c>
      <c r="B2721" t="s">
        <v>1674</v>
      </c>
      <c r="C2721" t="s">
        <v>626</v>
      </c>
      <c r="D2721">
        <v>2816592</v>
      </c>
      <c r="E2721" t="s">
        <v>169</v>
      </c>
      <c r="H2721" s="507">
        <v>42367</v>
      </c>
      <c r="I2721" t="s">
        <v>169</v>
      </c>
      <c r="J2721">
        <v>-9</v>
      </c>
      <c r="K2721" t="s">
        <v>8</v>
      </c>
      <c r="M2721" t="s">
        <v>231</v>
      </c>
      <c r="N2721">
        <v>4280359</v>
      </c>
      <c r="O2721" t="s">
        <v>2892</v>
      </c>
      <c r="P2721" s="507">
        <v>44847</v>
      </c>
      <c r="Q2721" t="s">
        <v>187</v>
      </c>
      <c r="R2721" s="507">
        <v>44847</v>
      </c>
      <c r="T2721" t="s">
        <v>5765</v>
      </c>
      <c r="U2721">
        <v>500</v>
      </c>
      <c r="X2721">
        <v>5</v>
      </c>
      <c r="Y2721" t="s">
        <v>259</v>
      </c>
      <c r="AC2721" t="s">
        <v>177</v>
      </c>
      <c r="AD2721" t="s">
        <v>14412</v>
      </c>
      <c r="AE2721">
        <v>28240</v>
      </c>
      <c r="AF2721" t="s">
        <v>14413</v>
      </c>
      <c r="AI2721">
        <v>624612040</v>
      </c>
      <c r="AJ2721">
        <v>685496696</v>
      </c>
      <c r="AK2721" t="s">
        <v>14414</v>
      </c>
      <c r="AL2721">
        <v>0</v>
      </c>
      <c r="AM2721">
        <v>0</v>
      </c>
    </row>
    <row r="2722" spans="1:39" customFormat="1" ht="12.75">
      <c r="A2722">
        <v>7211708</v>
      </c>
      <c r="B2722" t="s">
        <v>1674</v>
      </c>
      <c r="C2722" t="s">
        <v>2253</v>
      </c>
      <c r="D2722">
        <v>7211708</v>
      </c>
      <c r="E2722" t="s">
        <v>166</v>
      </c>
      <c r="F2722" t="s">
        <v>166</v>
      </c>
      <c r="H2722" s="507">
        <v>35554</v>
      </c>
      <c r="I2722" t="s">
        <v>167</v>
      </c>
      <c r="J2722">
        <v>-40</v>
      </c>
      <c r="K2722" t="s">
        <v>8</v>
      </c>
      <c r="M2722" t="s">
        <v>2152</v>
      </c>
      <c r="N2722">
        <v>12720104</v>
      </c>
      <c r="O2722" t="s">
        <v>2160</v>
      </c>
      <c r="P2722" s="507">
        <v>44823</v>
      </c>
      <c r="Q2722" t="s">
        <v>187</v>
      </c>
      <c r="R2722" s="507">
        <v>38366</v>
      </c>
      <c r="S2722" s="507">
        <v>44804</v>
      </c>
      <c r="T2722" t="s">
        <v>181</v>
      </c>
      <c r="U2722">
        <v>1238</v>
      </c>
      <c r="X2722">
        <v>12</v>
      </c>
      <c r="Y2722" t="s">
        <v>259</v>
      </c>
      <c r="AC2722" t="s">
        <v>177</v>
      </c>
      <c r="AD2722" t="s">
        <v>10438</v>
      </c>
      <c r="AE2722">
        <v>72100</v>
      </c>
      <c r="AF2722" t="s">
        <v>14415</v>
      </c>
      <c r="AI2722">
        <v>621614209</v>
      </c>
      <c r="AK2722" t="s">
        <v>5044</v>
      </c>
      <c r="AL2722">
        <v>0</v>
      </c>
      <c r="AM2722">
        <v>0</v>
      </c>
    </row>
    <row r="2723" spans="1:39" customFormat="1" ht="12.75">
      <c r="A2723">
        <v>728304</v>
      </c>
      <c r="B2723" t="s">
        <v>2594</v>
      </c>
      <c r="C2723" t="s">
        <v>185</v>
      </c>
      <c r="D2723">
        <v>728304</v>
      </c>
      <c r="E2723" t="s">
        <v>166</v>
      </c>
      <c r="F2723" t="s">
        <v>166</v>
      </c>
      <c r="H2723" s="507">
        <v>31636</v>
      </c>
      <c r="I2723" t="s">
        <v>167</v>
      </c>
      <c r="J2723">
        <v>-40</v>
      </c>
      <c r="K2723" t="s">
        <v>168</v>
      </c>
      <c r="M2723" t="s">
        <v>2152</v>
      </c>
      <c r="N2723">
        <v>12720104</v>
      </c>
      <c r="O2723" t="s">
        <v>2160</v>
      </c>
      <c r="P2723" s="507">
        <v>44808</v>
      </c>
      <c r="Q2723" t="s">
        <v>187</v>
      </c>
      <c r="R2723" s="507">
        <v>37432</v>
      </c>
      <c r="S2723" s="507">
        <v>44081</v>
      </c>
      <c r="T2723" t="s">
        <v>7255</v>
      </c>
      <c r="U2723">
        <v>2178</v>
      </c>
      <c r="V2723" t="s">
        <v>172</v>
      </c>
      <c r="W2723">
        <v>651</v>
      </c>
      <c r="X2723" t="s">
        <v>173</v>
      </c>
      <c r="Y2723" t="s">
        <v>259</v>
      </c>
      <c r="AC2723" t="s">
        <v>177</v>
      </c>
      <c r="AD2723" t="s">
        <v>10871</v>
      </c>
      <c r="AE2723">
        <v>72530</v>
      </c>
      <c r="AF2723" t="s">
        <v>10872</v>
      </c>
      <c r="AJ2723">
        <v>658251486</v>
      </c>
      <c r="AK2723" t="s">
        <v>5045</v>
      </c>
      <c r="AL2723">
        <v>0</v>
      </c>
      <c r="AM2723">
        <v>0</v>
      </c>
    </row>
    <row r="2724" spans="1:39" customFormat="1" ht="12.75">
      <c r="A2724">
        <v>4463537</v>
      </c>
      <c r="B2724" t="s">
        <v>9538</v>
      </c>
      <c r="C2724" t="s">
        <v>5797</v>
      </c>
      <c r="D2724">
        <v>4463537</v>
      </c>
      <c r="E2724" t="s">
        <v>169</v>
      </c>
      <c r="H2724" s="507">
        <v>42669</v>
      </c>
      <c r="I2724" t="s">
        <v>169</v>
      </c>
      <c r="J2724">
        <v>-9</v>
      </c>
      <c r="K2724" t="s">
        <v>8</v>
      </c>
      <c r="M2724" t="s">
        <v>228</v>
      </c>
      <c r="N2724">
        <v>12440026</v>
      </c>
      <c r="O2724" t="s">
        <v>6238</v>
      </c>
      <c r="P2724" s="507">
        <v>44819</v>
      </c>
      <c r="Q2724" t="s">
        <v>187</v>
      </c>
      <c r="R2724" s="507">
        <v>44819</v>
      </c>
      <c r="T2724" t="s">
        <v>5765</v>
      </c>
      <c r="U2724">
        <v>500</v>
      </c>
      <c r="X2724">
        <v>5</v>
      </c>
      <c r="Y2724" t="s">
        <v>259</v>
      </c>
      <c r="AC2724" t="s">
        <v>177</v>
      </c>
      <c r="AD2724" t="s">
        <v>9970</v>
      </c>
      <c r="AE2724">
        <v>44522</v>
      </c>
      <c r="AF2724" t="s">
        <v>14416</v>
      </c>
      <c r="AK2724" t="s">
        <v>9539</v>
      </c>
      <c r="AL2724">
        <v>0</v>
      </c>
      <c r="AM2724">
        <v>0</v>
      </c>
    </row>
    <row r="2725" spans="1:39" customFormat="1" ht="12.75">
      <c r="A2725">
        <v>7881005</v>
      </c>
      <c r="B2725" t="s">
        <v>1675</v>
      </c>
      <c r="C2725" t="s">
        <v>482</v>
      </c>
      <c r="D2725">
        <v>7881005</v>
      </c>
      <c r="E2725" t="s">
        <v>166</v>
      </c>
      <c r="F2725" t="s">
        <v>169</v>
      </c>
      <c r="H2725" s="507">
        <v>41035</v>
      </c>
      <c r="I2725" t="s">
        <v>245</v>
      </c>
      <c r="J2725">
        <v>-11</v>
      </c>
      <c r="K2725" t="s">
        <v>8</v>
      </c>
      <c r="M2725" t="s">
        <v>238</v>
      </c>
      <c r="N2725">
        <v>8780496</v>
      </c>
      <c r="O2725" t="s">
        <v>270</v>
      </c>
      <c r="P2725" s="507">
        <v>44788</v>
      </c>
      <c r="Q2725" t="s">
        <v>187</v>
      </c>
      <c r="R2725" s="507">
        <v>43256</v>
      </c>
      <c r="S2725" s="507">
        <v>44704</v>
      </c>
      <c r="T2725" t="s">
        <v>181</v>
      </c>
      <c r="U2725">
        <v>500</v>
      </c>
      <c r="X2725">
        <v>5</v>
      </c>
      <c r="Y2725" t="s">
        <v>259</v>
      </c>
      <c r="AC2725" t="s">
        <v>177</v>
      </c>
      <c r="AD2725" t="s">
        <v>9833</v>
      </c>
      <c r="AE2725">
        <v>78990</v>
      </c>
      <c r="AF2725" t="s">
        <v>10791</v>
      </c>
      <c r="AK2725" t="s">
        <v>7815</v>
      </c>
      <c r="AL2725">
        <v>0</v>
      </c>
      <c r="AM2725">
        <v>0</v>
      </c>
    </row>
    <row r="2726" spans="1:39" customFormat="1" ht="12.75">
      <c r="A2726">
        <v>351231</v>
      </c>
      <c r="B2726" t="s">
        <v>3178</v>
      </c>
      <c r="C2726" t="s">
        <v>447</v>
      </c>
      <c r="D2726">
        <v>351231</v>
      </c>
      <c r="E2726" t="s">
        <v>166</v>
      </c>
      <c r="F2726" t="s">
        <v>166</v>
      </c>
      <c r="H2726" s="507">
        <v>26623</v>
      </c>
      <c r="I2726" t="s">
        <v>367</v>
      </c>
      <c r="J2726">
        <v>-60</v>
      </c>
      <c r="K2726" t="s">
        <v>168</v>
      </c>
      <c r="M2726" t="s">
        <v>178</v>
      </c>
      <c r="N2726">
        <v>3350016</v>
      </c>
      <c r="O2726" t="s">
        <v>220</v>
      </c>
      <c r="P2726" s="507">
        <v>44811</v>
      </c>
      <c r="Q2726" t="s">
        <v>187</v>
      </c>
      <c r="R2726" s="507">
        <v>37432</v>
      </c>
      <c r="S2726" s="507">
        <v>44081</v>
      </c>
      <c r="T2726" t="s">
        <v>7255</v>
      </c>
      <c r="U2726">
        <v>2254</v>
      </c>
      <c r="V2726" t="s">
        <v>172</v>
      </c>
      <c r="W2726">
        <v>527</v>
      </c>
      <c r="X2726" t="s">
        <v>173</v>
      </c>
      <c r="Y2726" t="s">
        <v>259</v>
      </c>
      <c r="AC2726" t="s">
        <v>177</v>
      </c>
      <c r="AD2726" t="s">
        <v>10553</v>
      </c>
      <c r="AE2726">
        <v>35510</v>
      </c>
      <c r="AF2726" t="s">
        <v>14417</v>
      </c>
      <c r="AI2726">
        <v>299372072</v>
      </c>
      <c r="AJ2726">
        <v>611893986</v>
      </c>
      <c r="AK2726" t="s">
        <v>5372</v>
      </c>
      <c r="AL2726">
        <v>0</v>
      </c>
      <c r="AM2726">
        <v>0</v>
      </c>
    </row>
    <row r="2727" spans="1:39" customFormat="1" ht="12.75">
      <c r="A2727">
        <v>3532217</v>
      </c>
      <c r="B2727" t="s">
        <v>3178</v>
      </c>
      <c r="C2727" t="s">
        <v>506</v>
      </c>
      <c r="D2727">
        <v>3532217</v>
      </c>
      <c r="E2727" t="s">
        <v>166</v>
      </c>
      <c r="F2727" t="s">
        <v>166</v>
      </c>
      <c r="H2727" s="507">
        <v>38446</v>
      </c>
      <c r="I2727" t="s">
        <v>186</v>
      </c>
      <c r="J2727">
        <v>-18</v>
      </c>
      <c r="K2727" t="s">
        <v>168</v>
      </c>
      <c r="M2727" t="s">
        <v>178</v>
      </c>
      <c r="N2727">
        <v>3350016</v>
      </c>
      <c r="O2727" t="s">
        <v>220</v>
      </c>
      <c r="P2727" s="507">
        <v>44811</v>
      </c>
      <c r="Q2727" t="s">
        <v>187</v>
      </c>
      <c r="R2727" s="507">
        <v>41179</v>
      </c>
      <c r="T2727" t="s">
        <v>5765</v>
      </c>
      <c r="U2727">
        <v>1990</v>
      </c>
      <c r="X2727">
        <v>19</v>
      </c>
      <c r="Y2727" t="s">
        <v>259</v>
      </c>
      <c r="AC2727" t="s">
        <v>177</v>
      </c>
      <c r="AD2727" t="s">
        <v>10553</v>
      </c>
      <c r="AE2727">
        <v>35510</v>
      </c>
      <c r="AF2727" t="s">
        <v>14418</v>
      </c>
      <c r="AI2727">
        <v>602363455</v>
      </c>
      <c r="AJ2727">
        <v>611893986</v>
      </c>
      <c r="AK2727" t="s">
        <v>7816</v>
      </c>
      <c r="AL2727">
        <v>0</v>
      </c>
      <c r="AM2727">
        <v>0</v>
      </c>
    </row>
    <row r="2728" spans="1:39" customFormat="1" ht="12.75">
      <c r="A2728">
        <v>4462169</v>
      </c>
      <c r="B2728" t="s">
        <v>8295</v>
      </c>
      <c r="C2728" t="s">
        <v>1290</v>
      </c>
      <c r="D2728">
        <v>4462169</v>
      </c>
      <c r="E2728" t="s">
        <v>166</v>
      </c>
      <c r="F2728" t="s">
        <v>166</v>
      </c>
      <c r="H2728" s="507">
        <v>40981</v>
      </c>
      <c r="I2728" t="s">
        <v>245</v>
      </c>
      <c r="J2728">
        <v>-11</v>
      </c>
      <c r="K2728" t="s">
        <v>168</v>
      </c>
      <c r="M2728" t="s">
        <v>228</v>
      </c>
      <c r="N2728">
        <v>12440141</v>
      </c>
      <c r="O2728" t="s">
        <v>3861</v>
      </c>
      <c r="P2728" s="507">
        <v>44811</v>
      </c>
      <c r="Q2728" t="s">
        <v>187</v>
      </c>
      <c r="R2728" s="507">
        <v>44473</v>
      </c>
      <c r="T2728" t="s">
        <v>5765</v>
      </c>
      <c r="U2728">
        <v>504</v>
      </c>
      <c r="X2728">
        <v>5</v>
      </c>
      <c r="Y2728" t="s">
        <v>259</v>
      </c>
      <c r="AC2728" t="s">
        <v>177</v>
      </c>
      <c r="AD2728" t="s">
        <v>14419</v>
      </c>
      <c r="AE2728">
        <v>44240</v>
      </c>
      <c r="AF2728" t="s">
        <v>14420</v>
      </c>
      <c r="AI2728" t="s">
        <v>8296</v>
      </c>
      <c r="AJ2728" t="s">
        <v>8297</v>
      </c>
      <c r="AK2728" t="s">
        <v>8298</v>
      </c>
      <c r="AL2728">
        <v>0</v>
      </c>
      <c r="AM2728">
        <v>0</v>
      </c>
    </row>
    <row r="2729" spans="1:39" customFormat="1" ht="12.75">
      <c r="A2729">
        <v>53158</v>
      </c>
      <c r="B2729" t="s">
        <v>1676</v>
      </c>
      <c r="C2729" t="s">
        <v>305</v>
      </c>
      <c r="D2729">
        <v>53158</v>
      </c>
      <c r="E2729" t="s">
        <v>166</v>
      </c>
      <c r="F2729" t="s">
        <v>166</v>
      </c>
      <c r="H2729" s="507">
        <v>34104</v>
      </c>
      <c r="I2729" t="s">
        <v>167</v>
      </c>
      <c r="J2729">
        <v>-40</v>
      </c>
      <c r="K2729" t="s">
        <v>8</v>
      </c>
      <c r="M2729" t="s">
        <v>246</v>
      </c>
      <c r="N2729">
        <v>8940975</v>
      </c>
      <c r="O2729" t="s">
        <v>429</v>
      </c>
      <c r="P2729" s="507">
        <v>44828</v>
      </c>
      <c r="Q2729" t="s">
        <v>187</v>
      </c>
      <c r="R2729" s="507">
        <v>37432</v>
      </c>
      <c r="S2729" s="507">
        <v>44660</v>
      </c>
      <c r="T2729" t="s">
        <v>7255</v>
      </c>
      <c r="U2729">
        <v>1879</v>
      </c>
      <c r="V2729" t="s">
        <v>172</v>
      </c>
      <c r="W2729">
        <v>122</v>
      </c>
      <c r="X2729" t="s">
        <v>173</v>
      </c>
      <c r="Y2729" t="s">
        <v>259</v>
      </c>
      <c r="AC2729" t="s">
        <v>177</v>
      </c>
      <c r="AD2729" t="s">
        <v>9829</v>
      </c>
      <c r="AE2729">
        <v>75013</v>
      </c>
      <c r="AF2729" t="s">
        <v>14421</v>
      </c>
      <c r="AK2729" t="s">
        <v>7817</v>
      </c>
      <c r="AL2729">
        <v>0</v>
      </c>
      <c r="AM2729">
        <v>0</v>
      </c>
    </row>
    <row r="2730" spans="1:39" customFormat="1" ht="12.75">
      <c r="A2730">
        <v>4115093</v>
      </c>
      <c r="B2730" t="s">
        <v>1676</v>
      </c>
      <c r="C2730" t="s">
        <v>7818</v>
      </c>
      <c r="D2730">
        <v>4115093</v>
      </c>
      <c r="E2730" t="s">
        <v>169</v>
      </c>
      <c r="F2730" t="s">
        <v>169</v>
      </c>
      <c r="H2730" s="507">
        <v>41934</v>
      </c>
      <c r="I2730" t="s">
        <v>169</v>
      </c>
      <c r="J2730">
        <v>-9</v>
      </c>
      <c r="K2730" t="s">
        <v>8</v>
      </c>
      <c r="M2730" t="s">
        <v>2783</v>
      </c>
      <c r="N2730">
        <v>4410016</v>
      </c>
      <c r="O2730" t="s">
        <v>5809</v>
      </c>
      <c r="P2730" s="507">
        <v>44822</v>
      </c>
      <c r="Q2730" t="s">
        <v>187</v>
      </c>
      <c r="R2730" s="507">
        <v>44478</v>
      </c>
      <c r="T2730" t="s">
        <v>5765</v>
      </c>
      <c r="U2730">
        <v>500</v>
      </c>
      <c r="X2730">
        <v>5</v>
      </c>
      <c r="Y2730" t="s">
        <v>259</v>
      </c>
      <c r="AC2730" t="s">
        <v>177</v>
      </c>
      <c r="AD2730" t="s">
        <v>14422</v>
      </c>
      <c r="AE2730">
        <v>41160</v>
      </c>
      <c r="AF2730" t="s">
        <v>14423</v>
      </c>
      <c r="AK2730" t="s">
        <v>7819</v>
      </c>
      <c r="AL2730">
        <v>0</v>
      </c>
      <c r="AM2730">
        <v>0</v>
      </c>
    </row>
    <row r="2731" spans="1:39" customFormat="1" ht="12.75">
      <c r="A2731">
        <v>2215778</v>
      </c>
      <c r="B2731" t="s">
        <v>1676</v>
      </c>
      <c r="C2731" t="s">
        <v>764</v>
      </c>
      <c r="D2731">
        <v>2215778</v>
      </c>
      <c r="E2731" t="s">
        <v>166</v>
      </c>
      <c r="F2731" t="s">
        <v>166</v>
      </c>
      <c r="H2731" s="507">
        <v>36169</v>
      </c>
      <c r="I2731" t="s">
        <v>167</v>
      </c>
      <c r="J2731">
        <v>-40</v>
      </c>
      <c r="K2731" t="s">
        <v>168</v>
      </c>
      <c r="M2731" t="s">
        <v>215</v>
      </c>
      <c r="N2731">
        <v>3220033</v>
      </c>
      <c r="O2731" t="s">
        <v>216</v>
      </c>
      <c r="P2731" s="507">
        <v>44807</v>
      </c>
      <c r="Q2731" t="s">
        <v>187</v>
      </c>
      <c r="R2731" s="507">
        <v>40088</v>
      </c>
      <c r="S2731" s="507">
        <v>44803</v>
      </c>
      <c r="T2731" t="s">
        <v>181</v>
      </c>
      <c r="U2731">
        <v>1842</v>
      </c>
      <c r="X2731">
        <v>18</v>
      </c>
      <c r="Y2731" t="s">
        <v>259</v>
      </c>
      <c r="AC2731" t="s">
        <v>177</v>
      </c>
      <c r="AD2731" t="s">
        <v>2976</v>
      </c>
      <c r="AE2731">
        <v>22400</v>
      </c>
      <c r="AF2731" t="s">
        <v>14424</v>
      </c>
      <c r="AI2731">
        <v>296327142</v>
      </c>
      <c r="AJ2731">
        <v>609475163</v>
      </c>
      <c r="AK2731" t="s">
        <v>5373</v>
      </c>
      <c r="AL2731">
        <v>0</v>
      </c>
      <c r="AM2731">
        <v>0</v>
      </c>
    </row>
    <row r="2732" spans="1:39" customFormat="1" ht="12.75">
      <c r="A2732">
        <v>7225249</v>
      </c>
      <c r="B2732" t="s">
        <v>6833</v>
      </c>
      <c r="C2732" t="s">
        <v>1017</v>
      </c>
      <c r="D2732">
        <v>7225249</v>
      </c>
      <c r="E2732" t="s">
        <v>166</v>
      </c>
      <c r="F2732" t="s">
        <v>169</v>
      </c>
      <c r="H2732" s="507">
        <v>40955</v>
      </c>
      <c r="I2732" t="s">
        <v>245</v>
      </c>
      <c r="J2732">
        <v>-11</v>
      </c>
      <c r="K2732" t="s">
        <v>8</v>
      </c>
      <c r="M2732" t="s">
        <v>2152</v>
      </c>
      <c r="N2732">
        <v>12720117</v>
      </c>
      <c r="O2732" t="s">
        <v>2239</v>
      </c>
      <c r="P2732" s="507">
        <v>44818</v>
      </c>
      <c r="Q2732" t="s">
        <v>187</v>
      </c>
      <c r="R2732" s="507">
        <v>44458</v>
      </c>
      <c r="T2732" t="s">
        <v>5765</v>
      </c>
      <c r="U2732">
        <v>500</v>
      </c>
      <c r="X2732">
        <v>5</v>
      </c>
      <c r="Y2732" t="s">
        <v>259</v>
      </c>
      <c r="AC2732" t="s">
        <v>177</v>
      </c>
      <c r="AD2732" t="s">
        <v>14425</v>
      </c>
      <c r="AE2732">
        <v>72370</v>
      </c>
      <c r="AF2732" t="s">
        <v>14426</v>
      </c>
      <c r="AI2732">
        <v>621148800</v>
      </c>
      <c r="AJ2732">
        <v>783657524</v>
      </c>
      <c r="AK2732" t="s">
        <v>6834</v>
      </c>
      <c r="AL2732">
        <v>0</v>
      </c>
      <c r="AM2732">
        <v>0</v>
      </c>
    </row>
    <row r="2733" spans="1:39" customFormat="1" ht="12.75">
      <c r="A2733">
        <v>9147366</v>
      </c>
      <c r="B2733" t="s">
        <v>2595</v>
      </c>
      <c r="C2733" t="s">
        <v>257</v>
      </c>
      <c r="D2733">
        <v>9147366</v>
      </c>
      <c r="E2733" t="s">
        <v>166</v>
      </c>
      <c r="F2733" t="s">
        <v>166</v>
      </c>
      <c r="H2733" s="507">
        <v>40540</v>
      </c>
      <c r="I2733" t="s">
        <v>254</v>
      </c>
      <c r="J2733">
        <v>-13</v>
      </c>
      <c r="K2733" t="s">
        <v>168</v>
      </c>
      <c r="M2733" t="s">
        <v>275</v>
      </c>
      <c r="N2733">
        <v>8910077</v>
      </c>
      <c r="O2733" t="s">
        <v>467</v>
      </c>
      <c r="P2733" s="507">
        <v>44819</v>
      </c>
      <c r="Q2733" t="s">
        <v>187</v>
      </c>
      <c r="R2733" s="507">
        <v>43381</v>
      </c>
      <c r="T2733" t="s">
        <v>5765</v>
      </c>
      <c r="U2733">
        <v>606</v>
      </c>
      <c r="X2733">
        <v>6</v>
      </c>
      <c r="Y2733" t="s">
        <v>259</v>
      </c>
      <c r="AC2733" t="s">
        <v>177</v>
      </c>
      <c r="AD2733" t="s">
        <v>10297</v>
      </c>
      <c r="AE2733">
        <v>91170</v>
      </c>
      <c r="AF2733" t="s">
        <v>14427</v>
      </c>
      <c r="AI2733">
        <v>169458094</v>
      </c>
      <c r="AJ2733">
        <v>603510210</v>
      </c>
      <c r="AK2733" t="s">
        <v>7820</v>
      </c>
      <c r="AL2733">
        <v>0</v>
      </c>
      <c r="AM2733">
        <v>0</v>
      </c>
    </row>
    <row r="2734" spans="1:39" customFormat="1" ht="12.75">
      <c r="A2734">
        <v>7278</v>
      </c>
      <c r="B2734" t="s">
        <v>2596</v>
      </c>
      <c r="C2734" t="s">
        <v>490</v>
      </c>
      <c r="D2734">
        <v>7278</v>
      </c>
      <c r="E2734" t="s">
        <v>166</v>
      </c>
      <c r="F2734" t="s">
        <v>166</v>
      </c>
      <c r="H2734" s="507">
        <v>22839</v>
      </c>
      <c r="I2734" t="s">
        <v>385</v>
      </c>
      <c r="J2734">
        <v>-70</v>
      </c>
      <c r="K2734" t="s">
        <v>168</v>
      </c>
      <c r="M2734" t="s">
        <v>236</v>
      </c>
      <c r="N2734">
        <v>12490061</v>
      </c>
      <c r="O2734" t="s">
        <v>2232</v>
      </c>
      <c r="P2734" s="507">
        <v>44755</v>
      </c>
      <c r="Q2734" t="s">
        <v>187</v>
      </c>
      <c r="R2734" s="507">
        <v>37432</v>
      </c>
      <c r="S2734" s="507">
        <v>44729</v>
      </c>
      <c r="T2734" t="s">
        <v>181</v>
      </c>
      <c r="U2734">
        <v>1643</v>
      </c>
      <c r="X2734">
        <v>16</v>
      </c>
      <c r="Y2734" t="s">
        <v>259</v>
      </c>
      <c r="AC2734" t="s">
        <v>177</v>
      </c>
      <c r="AD2734" t="s">
        <v>14428</v>
      </c>
      <c r="AE2734">
        <v>49280</v>
      </c>
      <c r="AF2734" t="s">
        <v>14429</v>
      </c>
      <c r="AI2734">
        <v>241569232</v>
      </c>
      <c r="AJ2734">
        <v>771689771</v>
      </c>
      <c r="AK2734" t="s">
        <v>5046</v>
      </c>
      <c r="AL2734">
        <v>0</v>
      </c>
      <c r="AM2734">
        <v>0</v>
      </c>
    </row>
    <row r="2735" spans="1:39" customFormat="1" ht="12.75">
      <c r="A2735">
        <v>3719528</v>
      </c>
      <c r="B2735" t="s">
        <v>1677</v>
      </c>
      <c r="C2735" t="s">
        <v>768</v>
      </c>
      <c r="D2735">
        <v>3719528</v>
      </c>
      <c r="E2735" t="s">
        <v>166</v>
      </c>
      <c r="F2735" t="s">
        <v>166</v>
      </c>
      <c r="H2735" s="507">
        <v>37023</v>
      </c>
      <c r="I2735" t="s">
        <v>167</v>
      </c>
      <c r="J2735">
        <v>-40</v>
      </c>
      <c r="K2735" t="s">
        <v>168</v>
      </c>
      <c r="M2735" t="s">
        <v>175</v>
      </c>
      <c r="N2735">
        <v>4370183</v>
      </c>
      <c r="O2735" t="s">
        <v>2810</v>
      </c>
      <c r="P2735" s="507">
        <v>44806</v>
      </c>
      <c r="Q2735" t="s">
        <v>187</v>
      </c>
      <c r="R2735" s="507">
        <v>39398</v>
      </c>
      <c r="S2735" s="507">
        <v>44582</v>
      </c>
      <c r="T2735" t="s">
        <v>7255</v>
      </c>
      <c r="U2735">
        <v>2126</v>
      </c>
      <c r="V2735" t="s">
        <v>172</v>
      </c>
      <c r="W2735">
        <v>764</v>
      </c>
      <c r="X2735" t="s">
        <v>173</v>
      </c>
      <c r="Y2735" t="s">
        <v>259</v>
      </c>
      <c r="AC2735" t="s">
        <v>177</v>
      </c>
      <c r="AD2735" t="s">
        <v>10088</v>
      </c>
      <c r="AE2735">
        <v>37000</v>
      </c>
      <c r="AF2735" t="s">
        <v>14430</v>
      </c>
      <c r="AJ2735">
        <v>661005117</v>
      </c>
      <c r="AK2735" t="s">
        <v>7821</v>
      </c>
      <c r="AL2735">
        <v>0</v>
      </c>
      <c r="AM2735">
        <v>0</v>
      </c>
    </row>
    <row r="2736" spans="1:39" customFormat="1" ht="12.75">
      <c r="A2736">
        <v>3718409</v>
      </c>
      <c r="B2736" t="s">
        <v>1677</v>
      </c>
      <c r="C2736" t="s">
        <v>2491</v>
      </c>
      <c r="D2736">
        <v>3718409</v>
      </c>
      <c r="E2736" t="s">
        <v>166</v>
      </c>
      <c r="F2736" t="s">
        <v>166</v>
      </c>
      <c r="H2736" s="507">
        <v>35466</v>
      </c>
      <c r="I2736" t="s">
        <v>167</v>
      </c>
      <c r="J2736">
        <v>-40</v>
      </c>
      <c r="K2736" t="s">
        <v>168</v>
      </c>
      <c r="M2736" t="s">
        <v>175</v>
      </c>
      <c r="N2736">
        <v>4370183</v>
      </c>
      <c r="O2736" t="s">
        <v>2810</v>
      </c>
      <c r="P2736" s="507">
        <v>44806</v>
      </c>
      <c r="Q2736" t="s">
        <v>187</v>
      </c>
      <c r="R2736" s="507">
        <v>38987</v>
      </c>
      <c r="S2736" s="507">
        <v>44582</v>
      </c>
      <c r="T2736" t="s">
        <v>7255</v>
      </c>
      <c r="U2736">
        <v>2049</v>
      </c>
      <c r="V2736" t="s">
        <v>172</v>
      </c>
      <c r="W2736">
        <v>964</v>
      </c>
      <c r="X2736" t="s">
        <v>173</v>
      </c>
      <c r="Y2736" t="s">
        <v>259</v>
      </c>
      <c r="AC2736" t="s">
        <v>177</v>
      </c>
      <c r="AD2736" t="s">
        <v>10088</v>
      </c>
      <c r="AE2736">
        <v>37000</v>
      </c>
      <c r="AF2736" t="s">
        <v>14431</v>
      </c>
      <c r="AJ2736">
        <v>695243469</v>
      </c>
      <c r="AK2736" t="s">
        <v>7822</v>
      </c>
      <c r="AL2736">
        <v>0</v>
      </c>
      <c r="AM2736">
        <v>0</v>
      </c>
    </row>
    <row r="2737" spans="1:39" customFormat="1" ht="12.75">
      <c r="A2737">
        <v>9253605</v>
      </c>
      <c r="B2737" t="s">
        <v>7823</v>
      </c>
      <c r="C2737" t="s">
        <v>7824</v>
      </c>
      <c r="D2737">
        <v>9253605</v>
      </c>
      <c r="E2737" t="s">
        <v>166</v>
      </c>
      <c r="F2737" t="s">
        <v>166</v>
      </c>
      <c r="H2737" s="507">
        <v>40401</v>
      </c>
      <c r="I2737" t="s">
        <v>254</v>
      </c>
      <c r="J2737">
        <v>-13</v>
      </c>
      <c r="K2737" t="s">
        <v>168</v>
      </c>
      <c r="M2737" t="s">
        <v>203</v>
      </c>
      <c r="N2737">
        <v>8920049</v>
      </c>
      <c r="O2737" t="s">
        <v>211</v>
      </c>
      <c r="P2737" s="507">
        <v>44813</v>
      </c>
      <c r="Q2737" t="s">
        <v>187</v>
      </c>
      <c r="R2737" s="507">
        <v>43480</v>
      </c>
      <c r="T2737" t="s">
        <v>5765</v>
      </c>
      <c r="U2737">
        <v>670</v>
      </c>
      <c r="X2737">
        <v>6</v>
      </c>
      <c r="Y2737" t="s">
        <v>259</v>
      </c>
      <c r="AC2737" t="s">
        <v>177</v>
      </c>
      <c r="AD2737" t="s">
        <v>9949</v>
      </c>
      <c r="AE2737">
        <v>92100</v>
      </c>
      <c r="AF2737" t="s">
        <v>14432</v>
      </c>
      <c r="AJ2737">
        <v>616797547</v>
      </c>
      <c r="AK2737" t="s">
        <v>7825</v>
      </c>
      <c r="AL2737">
        <v>0</v>
      </c>
      <c r="AM2737">
        <v>0</v>
      </c>
    </row>
    <row r="2738" spans="1:39" customFormat="1" ht="12.75">
      <c r="A2738">
        <v>9411507</v>
      </c>
      <c r="B2738" t="s">
        <v>2952</v>
      </c>
      <c r="C2738" t="s">
        <v>492</v>
      </c>
      <c r="D2738">
        <v>9411507</v>
      </c>
      <c r="E2738" t="s">
        <v>166</v>
      </c>
      <c r="F2738" t="s">
        <v>166</v>
      </c>
      <c r="H2738" s="507">
        <v>27692</v>
      </c>
      <c r="I2738" t="s">
        <v>192</v>
      </c>
      <c r="J2738">
        <v>-50</v>
      </c>
      <c r="K2738" t="s">
        <v>168</v>
      </c>
      <c r="M2738" t="s">
        <v>2783</v>
      </c>
      <c r="N2738">
        <v>4410080</v>
      </c>
      <c r="O2738" t="s">
        <v>2786</v>
      </c>
      <c r="P2738" s="507">
        <v>44824</v>
      </c>
      <c r="Q2738" t="s">
        <v>187</v>
      </c>
      <c r="R2738" s="507">
        <v>37432</v>
      </c>
      <c r="S2738" s="507">
        <v>44082</v>
      </c>
      <c r="T2738" t="s">
        <v>7255</v>
      </c>
      <c r="U2738">
        <v>2261</v>
      </c>
      <c r="V2738" t="s">
        <v>172</v>
      </c>
      <c r="W2738">
        <v>515</v>
      </c>
      <c r="X2738" t="s">
        <v>173</v>
      </c>
      <c r="Y2738" t="s">
        <v>259</v>
      </c>
      <c r="AC2738" t="s">
        <v>177</v>
      </c>
      <c r="AD2738" t="s">
        <v>14433</v>
      </c>
      <c r="AE2738">
        <v>94360</v>
      </c>
      <c r="AF2738" t="s">
        <v>14434</v>
      </c>
      <c r="AJ2738">
        <v>651573338</v>
      </c>
      <c r="AK2738" t="s">
        <v>5630</v>
      </c>
      <c r="AL2738">
        <v>0</v>
      </c>
      <c r="AM2738">
        <v>0</v>
      </c>
    </row>
    <row r="2739" spans="1:39" customFormat="1" ht="12.75">
      <c r="A2739">
        <v>9541112</v>
      </c>
      <c r="B2739" t="s">
        <v>8989</v>
      </c>
      <c r="C2739" t="s">
        <v>7334</v>
      </c>
      <c r="D2739">
        <v>9541112</v>
      </c>
      <c r="E2739" t="s">
        <v>169</v>
      </c>
      <c r="H2739" s="507">
        <v>41223</v>
      </c>
      <c r="I2739" t="s">
        <v>245</v>
      </c>
      <c r="J2739">
        <v>-11</v>
      </c>
      <c r="K2739" t="s">
        <v>8</v>
      </c>
      <c r="M2739" t="s">
        <v>232</v>
      </c>
      <c r="N2739">
        <v>8950479</v>
      </c>
      <c r="O2739" t="s">
        <v>516</v>
      </c>
      <c r="P2739" s="507">
        <v>44826</v>
      </c>
      <c r="Q2739" t="s">
        <v>187</v>
      </c>
      <c r="R2739" s="507">
        <v>44826</v>
      </c>
      <c r="T2739" t="s">
        <v>5765</v>
      </c>
      <c r="U2739">
        <v>500</v>
      </c>
      <c r="X2739">
        <v>5</v>
      </c>
      <c r="Y2739" t="s">
        <v>259</v>
      </c>
      <c r="AC2739" t="s">
        <v>177</v>
      </c>
      <c r="AD2739" t="s">
        <v>9714</v>
      </c>
      <c r="AE2739">
        <v>95220</v>
      </c>
      <c r="AF2739" t="s">
        <v>14435</v>
      </c>
      <c r="AJ2739">
        <v>780416857</v>
      </c>
      <c r="AK2739" t="s">
        <v>3973</v>
      </c>
      <c r="AL2739">
        <v>0</v>
      </c>
      <c r="AM2739">
        <v>0</v>
      </c>
    </row>
    <row r="2740" spans="1:39" customFormat="1" ht="12.75">
      <c r="A2740">
        <v>7879939</v>
      </c>
      <c r="B2740" t="s">
        <v>3410</v>
      </c>
      <c r="C2740" t="s">
        <v>268</v>
      </c>
      <c r="D2740">
        <v>7879939</v>
      </c>
      <c r="E2740" t="s">
        <v>166</v>
      </c>
      <c r="F2740" t="s">
        <v>166</v>
      </c>
      <c r="H2740" s="507">
        <v>41150</v>
      </c>
      <c r="I2740" t="s">
        <v>245</v>
      </c>
      <c r="J2740">
        <v>-11</v>
      </c>
      <c r="K2740" t="s">
        <v>8</v>
      </c>
      <c r="M2740" t="s">
        <v>238</v>
      </c>
      <c r="N2740">
        <v>8781475</v>
      </c>
      <c r="O2740" t="s">
        <v>561</v>
      </c>
      <c r="P2740" s="507">
        <v>44812</v>
      </c>
      <c r="Q2740" t="s">
        <v>187</v>
      </c>
      <c r="R2740" s="507">
        <v>43054</v>
      </c>
      <c r="S2740" s="507">
        <v>44798</v>
      </c>
      <c r="T2740" t="s">
        <v>181</v>
      </c>
      <c r="U2740">
        <v>512</v>
      </c>
      <c r="X2740">
        <v>5</v>
      </c>
      <c r="Y2740" t="s">
        <v>259</v>
      </c>
      <c r="AC2740" t="s">
        <v>177</v>
      </c>
      <c r="AD2740" t="s">
        <v>10592</v>
      </c>
      <c r="AE2740">
        <v>78210</v>
      </c>
      <c r="AF2740" t="s">
        <v>14436</v>
      </c>
      <c r="AK2740" t="s">
        <v>4419</v>
      </c>
      <c r="AL2740">
        <v>0</v>
      </c>
      <c r="AM2740">
        <v>0</v>
      </c>
    </row>
    <row r="2741" spans="1:39" customFormat="1" ht="12.75">
      <c r="A2741">
        <v>9110579</v>
      </c>
      <c r="B2741" t="s">
        <v>3316</v>
      </c>
      <c r="C2741" t="s">
        <v>387</v>
      </c>
      <c r="D2741">
        <v>9110579</v>
      </c>
      <c r="E2741" t="s">
        <v>166</v>
      </c>
      <c r="F2741" t="s">
        <v>166</v>
      </c>
      <c r="H2741" s="507">
        <v>29642</v>
      </c>
      <c r="I2741" t="s">
        <v>192</v>
      </c>
      <c r="J2741">
        <v>-50</v>
      </c>
      <c r="K2741" t="s">
        <v>168</v>
      </c>
      <c r="M2741" t="s">
        <v>275</v>
      </c>
      <c r="N2741">
        <v>8910667</v>
      </c>
      <c r="O2741" t="s">
        <v>7298</v>
      </c>
      <c r="P2741" s="507">
        <v>44806</v>
      </c>
      <c r="Q2741" t="s">
        <v>187</v>
      </c>
      <c r="R2741" s="507">
        <v>37432</v>
      </c>
      <c r="S2741" s="507">
        <v>44743</v>
      </c>
      <c r="T2741" t="s">
        <v>181</v>
      </c>
      <c r="U2741">
        <v>1636</v>
      </c>
      <c r="X2741">
        <v>16</v>
      </c>
      <c r="Y2741" t="s">
        <v>259</v>
      </c>
      <c r="AB2741" s="507">
        <v>44743</v>
      </c>
      <c r="AC2741" t="s">
        <v>177</v>
      </c>
      <c r="AD2741" t="s">
        <v>1582</v>
      </c>
      <c r="AE2741">
        <v>91510</v>
      </c>
      <c r="AF2741" t="s">
        <v>14437</v>
      </c>
      <c r="AJ2741">
        <v>676948758</v>
      </c>
      <c r="AK2741" t="s">
        <v>4420</v>
      </c>
      <c r="AL2741">
        <v>0</v>
      </c>
      <c r="AM2741">
        <v>0</v>
      </c>
    </row>
    <row r="2742" spans="1:39" customFormat="1" ht="12.75">
      <c r="A2742">
        <v>7735301</v>
      </c>
      <c r="B2742" t="s">
        <v>8990</v>
      </c>
      <c r="C2742" t="s">
        <v>352</v>
      </c>
      <c r="D2742">
        <v>7735301</v>
      </c>
      <c r="E2742" t="s">
        <v>169</v>
      </c>
      <c r="H2742" s="507">
        <v>42485</v>
      </c>
      <c r="I2742" t="s">
        <v>169</v>
      </c>
      <c r="J2742">
        <v>-9</v>
      </c>
      <c r="K2742" t="s">
        <v>8</v>
      </c>
      <c r="M2742" t="s">
        <v>206</v>
      </c>
      <c r="N2742">
        <v>8771518</v>
      </c>
      <c r="O2742" t="s">
        <v>633</v>
      </c>
      <c r="P2742" s="507">
        <v>44809</v>
      </c>
      <c r="Q2742" t="s">
        <v>187</v>
      </c>
      <c r="R2742" s="507">
        <v>44809</v>
      </c>
      <c r="T2742" t="s">
        <v>5765</v>
      </c>
      <c r="U2742">
        <v>500</v>
      </c>
      <c r="X2742">
        <v>5</v>
      </c>
      <c r="Y2742" t="s">
        <v>259</v>
      </c>
      <c r="AC2742" t="s">
        <v>177</v>
      </c>
      <c r="AD2742" t="s">
        <v>9963</v>
      </c>
      <c r="AE2742">
        <v>77610</v>
      </c>
      <c r="AF2742" t="s">
        <v>14438</v>
      </c>
      <c r="AJ2742">
        <v>652556987</v>
      </c>
      <c r="AK2742" t="s">
        <v>8991</v>
      </c>
      <c r="AL2742">
        <v>0</v>
      </c>
      <c r="AM2742">
        <v>0</v>
      </c>
    </row>
    <row r="2743" spans="1:39" customFormat="1" ht="12.75">
      <c r="A2743">
        <v>7886814</v>
      </c>
      <c r="B2743" t="s">
        <v>1679</v>
      </c>
      <c r="C2743" t="s">
        <v>6675</v>
      </c>
      <c r="D2743">
        <v>7886814</v>
      </c>
      <c r="E2743" t="s">
        <v>166</v>
      </c>
      <c r="F2743" t="s">
        <v>166</v>
      </c>
      <c r="H2743" s="507">
        <v>41758</v>
      </c>
      <c r="I2743" t="s">
        <v>169</v>
      </c>
      <c r="J2743">
        <v>-9</v>
      </c>
      <c r="K2743" t="s">
        <v>8</v>
      </c>
      <c r="M2743" t="s">
        <v>238</v>
      </c>
      <c r="N2743">
        <v>8780224</v>
      </c>
      <c r="O2743" t="s">
        <v>327</v>
      </c>
      <c r="P2743" s="507">
        <v>44815</v>
      </c>
      <c r="Q2743" t="s">
        <v>187</v>
      </c>
      <c r="R2743" s="507">
        <v>44454</v>
      </c>
      <c r="T2743" t="s">
        <v>5765</v>
      </c>
      <c r="U2743">
        <v>500</v>
      </c>
      <c r="X2743">
        <v>5</v>
      </c>
      <c r="Y2743" t="s">
        <v>259</v>
      </c>
      <c r="AC2743" t="s">
        <v>177</v>
      </c>
      <c r="AD2743" t="s">
        <v>14439</v>
      </c>
      <c r="AE2743">
        <v>78100</v>
      </c>
      <c r="AF2743" t="s">
        <v>14440</v>
      </c>
      <c r="AJ2743">
        <v>629664924</v>
      </c>
      <c r="AK2743" t="s">
        <v>6676</v>
      </c>
      <c r="AL2743">
        <v>0</v>
      </c>
      <c r="AM2743">
        <v>0</v>
      </c>
    </row>
    <row r="2744" spans="1:39" customFormat="1" ht="12.75">
      <c r="A2744">
        <v>7636536</v>
      </c>
      <c r="B2744" t="s">
        <v>1679</v>
      </c>
      <c r="C2744" t="s">
        <v>2953</v>
      </c>
      <c r="D2744">
        <v>7636536</v>
      </c>
      <c r="E2744" t="s">
        <v>166</v>
      </c>
      <c r="F2744" t="s">
        <v>166</v>
      </c>
      <c r="H2744" s="507">
        <v>34010</v>
      </c>
      <c r="I2744" t="s">
        <v>167</v>
      </c>
      <c r="J2744">
        <v>-40</v>
      </c>
      <c r="K2744" t="s">
        <v>8</v>
      </c>
      <c r="M2744" t="s">
        <v>175</v>
      </c>
      <c r="N2744">
        <v>4370566</v>
      </c>
      <c r="O2744" t="s">
        <v>176</v>
      </c>
      <c r="P2744" s="507">
        <v>44809</v>
      </c>
      <c r="Q2744" t="s">
        <v>187</v>
      </c>
      <c r="R2744" s="507">
        <v>41204</v>
      </c>
      <c r="S2744" s="507">
        <v>44809</v>
      </c>
      <c r="T2744" t="s">
        <v>181</v>
      </c>
      <c r="U2744">
        <v>2513</v>
      </c>
      <c r="V2744" t="s">
        <v>172</v>
      </c>
      <c r="W2744">
        <v>15</v>
      </c>
      <c r="X2744" t="s">
        <v>173</v>
      </c>
      <c r="Y2744" t="s">
        <v>259</v>
      </c>
      <c r="AC2744" t="s">
        <v>174</v>
      </c>
      <c r="AD2744" t="s">
        <v>9703</v>
      </c>
      <c r="AE2744">
        <v>37300</v>
      </c>
      <c r="AF2744" t="s">
        <v>14441</v>
      </c>
      <c r="AK2744" t="s">
        <v>5631</v>
      </c>
      <c r="AL2744">
        <v>0</v>
      </c>
      <c r="AM2744">
        <v>0</v>
      </c>
    </row>
    <row r="2745" spans="1:39" customFormat="1" ht="12.75">
      <c r="A2745">
        <v>9460187</v>
      </c>
      <c r="B2745" t="s">
        <v>1679</v>
      </c>
      <c r="C2745" t="s">
        <v>465</v>
      </c>
      <c r="D2745">
        <v>9460187</v>
      </c>
      <c r="E2745" t="s">
        <v>169</v>
      </c>
      <c r="H2745" s="507">
        <v>40921</v>
      </c>
      <c r="I2745" t="s">
        <v>245</v>
      </c>
      <c r="J2745">
        <v>-11</v>
      </c>
      <c r="K2745" t="s">
        <v>8</v>
      </c>
      <c r="M2745" t="s">
        <v>246</v>
      </c>
      <c r="N2745">
        <v>8941359</v>
      </c>
      <c r="O2745" t="s">
        <v>587</v>
      </c>
      <c r="P2745" s="507">
        <v>44835</v>
      </c>
      <c r="Q2745" t="s">
        <v>187</v>
      </c>
      <c r="R2745" s="507">
        <v>43724</v>
      </c>
      <c r="T2745" t="s">
        <v>5765</v>
      </c>
      <c r="U2745">
        <v>500</v>
      </c>
      <c r="X2745">
        <v>5</v>
      </c>
      <c r="Y2745" t="s">
        <v>259</v>
      </c>
      <c r="AC2745" t="s">
        <v>177</v>
      </c>
      <c r="AD2745" t="s">
        <v>14442</v>
      </c>
      <c r="AE2745">
        <v>94800</v>
      </c>
      <c r="AF2745" t="s">
        <v>14443</v>
      </c>
      <c r="AK2745" t="s">
        <v>14444</v>
      </c>
      <c r="AL2745">
        <v>0</v>
      </c>
      <c r="AM2745">
        <v>0</v>
      </c>
    </row>
    <row r="2746" spans="1:39" customFormat="1" ht="12.75">
      <c r="A2746">
        <v>7915543</v>
      </c>
      <c r="B2746" t="s">
        <v>1679</v>
      </c>
      <c r="C2746" t="s">
        <v>8992</v>
      </c>
      <c r="D2746">
        <v>7915543</v>
      </c>
      <c r="E2746" t="s">
        <v>166</v>
      </c>
      <c r="H2746" s="507">
        <v>31151</v>
      </c>
      <c r="I2746" t="s">
        <v>167</v>
      </c>
      <c r="J2746">
        <v>-40</v>
      </c>
      <c r="K2746" t="s">
        <v>8</v>
      </c>
      <c r="M2746" t="s">
        <v>3025</v>
      </c>
      <c r="N2746">
        <v>3290223</v>
      </c>
      <c r="O2746" t="s">
        <v>3038</v>
      </c>
      <c r="P2746" s="507">
        <v>44802</v>
      </c>
      <c r="Q2746" t="s">
        <v>187</v>
      </c>
      <c r="R2746" s="507">
        <v>38603</v>
      </c>
      <c r="S2746" s="507">
        <v>44791</v>
      </c>
      <c r="T2746" t="s">
        <v>181</v>
      </c>
      <c r="U2746">
        <v>2526</v>
      </c>
      <c r="V2746" t="s">
        <v>172</v>
      </c>
      <c r="W2746">
        <v>14</v>
      </c>
      <c r="X2746" t="s">
        <v>173</v>
      </c>
      <c r="Y2746" t="s">
        <v>259</v>
      </c>
      <c r="AC2746" t="s">
        <v>177</v>
      </c>
      <c r="AD2746" t="s">
        <v>11315</v>
      </c>
      <c r="AE2746">
        <v>75014</v>
      </c>
      <c r="AF2746" t="s">
        <v>14445</v>
      </c>
      <c r="AJ2746">
        <v>687698354</v>
      </c>
      <c r="AK2746" t="s">
        <v>8993</v>
      </c>
      <c r="AL2746">
        <v>0</v>
      </c>
      <c r="AM2746">
        <v>0</v>
      </c>
    </row>
    <row r="2747" spans="1:39" customFormat="1" ht="12.75">
      <c r="A2747">
        <v>8511678</v>
      </c>
      <c r="B2747" t="s">
        <v>2597</v>
      </c>
      <c r="C2747" t="s">
        <v>1485</v>
      </c>
      <c r="D2747">
        <v>8511678</v>
      </c>
      <c r="E2747" t="s">
        <v>166</v>
      </c>
      <c r="F2747" t="s">
        <v>166</v>
      </c>
      <c r="H2747" s="507">
        <v>32304</v>
      </c>
      <c r="I2747" t="s">
        <v>167</v>
      </c>
      <c r="J2747">
        <v>-40</v>
      </c>
      <c r="K2747" t="s">
        <v>8</v>
      </c>
      <c r="M2747" t="s">
        <v>208</v>
      </c>
      <c r="N2747">
        <v>12850057</v>
      </c>
      <c r="O2747" t="s">
        <v>2151</v>
      </c>
      <c r="P2747" s="507">
        <v>44754</v>
      </c>
      <c r="Q2747" t="s">
        <v>187</v>
      </c>
      <c r="R2747" s="507">
        <v>37432</v>
      </c>
      <c r="S2747" s="507">
        <v>44802</v>
      </c>
      <c r="T2747" t="s">
        <v>181</v>
      </c>
      <c r="U2747">
        <v>1104</v>
      </c>
      <c r="X2747">
        <v>11</v>
      </c>
      <c r="Y2747" t="s">
        <v>259</v>
      </c>
      <c r="AC2747" t="s">
        <v>177</v>
      </c>
      <c r="AD2747" t="s">
        <v>13014</v>
      </c>
      <c r="AE2747">
        <v>85600</v>
      </c>
      <c r="AF2747" t="s">
        <v>14446</v>
      </c>
      <c r="AH2747" t="s">
        <v>2151</v>
      </c>
      <c r="AK2747" t="s">
        <v>5047</v>
      </c>
      <c r="AL2747">
        <v>0</v>
      </c>
      <c r="AM2747">
        <v>0</v>
      </c>
    </row>
    <row r="2748" spans="1:39" customFormat="1" ht="12.75">
      <c r="A2748">
        <v>8527536</v>
      </c>
      <c r="B2748" t="s">
        <v>2597</v>
      </c>
      <c r="C2748" t="s">
        <v>2598</v>
      </c>
      <c r="D2748">
        <v>8527536</v>
      </c>
      <c r="E2748" t="s">
        <v>166</v>
      </c>
      <c r="F2748" t="s">
        <v>166</v>
      </c>
      <c r="H2748" s="507">
        <v>41062</v>
      </c>
      <c r="I2748" t="s">
        <v>245</v>
      </c>
      <c r="J2748">
        <v>-11</v>
      </c>
      <c r="K2748" t="s">
        <v>168</v>
      </c>
      <c r="M2748" t="s">
        <v>208</v>
      </c>
      <c r="N2748">
        <v>12850057</v>
      </c>
      <c r="O2748" t="s">
        <v>2151</v>
      </c>
      <c r="P2748" s="507">
        <v>44809</v>
      </c>
      <c r="Q2748" t="s">
        <v>187</v>
      </c>
      <c r="R2748" s="507">
        <v>42615</v>
      </c>
      <c r="S2748" s="507">
        <v>44739</v>
      </c>
      <c r="T2748" t="s">
        <v>181</v>
      </c>
      <c r="U2748">
        <v>686</v>
      </c>
      <c r="X2748">
        <v>6</v>
      </c>
      <c r="Y2748" t="s">
        <v>259</v>
      </c>
      <c r="AC2748" t="s">
        <v>177</v>
      </c>
      <c r="AD2748" t="s">
        <v>2151</v>
      </c>
      <c r="AE2748">
        <v>85600</v>
      </c>
      <c r="AF2748" t="s">
        <v>14446</v>
      </c>
      <c r="AK2748" t="s">
        <v>5047</v>
      </c>
      <c r="AL2748">
        <v>0</v>
      </c>
      <c r="AM2748">
        <v>0</v>
      </c>
    </row>
    <row r="2749" spans="1:39" customFormat="1" ht="12.75">
      <c r="A2749">
        <v>8526799</v>
      </c>
      <c r="B2749" t="s">
        <v>2597</v>
      </c>
      <c r="C2749" t="s">
        <v>1105</v>
      </c>
      <c r="D2749">
        <v>8526799</v>
      </c>
      <c r="E2749" t="s">
        <v>166</v>
      </c>
      <c r="F2749" t="s">
        <v>166</v>
      </c>
      <c r="H2749" s="507">
        <v>40014</v>
      </c>
      <c r="I2749" t="s">
        <v>340</v>
      </c>
      <c r="J2749">
        <v>-14</v>
      </c>
      <c r="K2749" t="s">
        <v>168</v>
      </c>
      <c r="M2749" t="s">
        <v>208</v>
      </c>
      <c r="N2749">
        <v>12850057</v>
      </c>
      <c r="O2749" t="s">
        <v>2151</v>
      </c>
      <c r="P2749" s="507">
        <v>44809</v>
      </c>
      <c r="Q2749" t="s">
        <v>187</v>
      </c>
      <c r="R2749" s="507">
        <v>42249</v>
      </c>
      <c r="S2749" s="507">
        <v>44735</v>
      </c>
      <c r="T2749" t="s">
        <v>181</v>
      </c>
      <c r="U2749">
        <v>1139</v>
      </c>
      <c r="X2749">
        <v>11</v>
      </c>
      <c r="Y2749" t="s">
        <v>259</v>
      </c>
      <c r="AC2749" t="s">
        <v>177</v>
      </c>
      <c r="AD2749" t="s">
        <v>2151</v>
      </c>
      <c r="AE2749">
        <v>85600</v>
      </c>
      <c r="AF2749" t="s">
        <v>14446</v>
      </c>
      <c r="AI2749">
        <v>251409885</v>
      </c>
      <c r="AK2749" t="s">
        <v>5048</v>
      </c>
      <c r="AL2749">
        <v>0</v>
      </c>
      <c r="AM2749">
        <v>0</v>
      </c>
    </row>
    <row r="2750" spans="1:39" customFormat="1" ht="12.75">
      <c r="A2750">
        <v>284581</v>
      </c>
      <c r="B2750" t="s">
        <v>8994</v>
      </c>
      <c r="C2750" t="s">
        <v>1933</v>
      </c>
      <c r="D2750">
        <v>284581</v>
      </c>
      <c r="E2750" t="s">
        <v>166</v>
      </c>
      <c r="H2750" s="507">
        <v>30908</v>
      </c>
      <c r="I2750" t="s">
        <v>167</v>
      </c>
      <c r="J2750">
        <v>-40</v>
      </c>
      <c r="K2750" t="s">
        <v>168</v>
      </c>
      <c r="M2750" t="s">
        <v>231</v>
      </c>
      <c r="N2750">
        <v>4280681</v>
      </c>
      <c r="O2750" t="s">
        <v>2779</v>
      </c>
      <c r="P2750" s="507">
        <v>44824</v>
      </c>
      <c r="Q2750" t="s">
        <v>187</v>
      </c>
      <c r="R2750" s="507">
        <v>37432</v>
      </c>
      <c r="S2750" s="507">
        <v>44817</v>
      </c>
      <c r="T2750" t="s">
        <v>181</v>
      </c>
      <c r="U2750">
        <v>1689</v>
      </c>
      <c r="X2750">
        <v>16</v>
      </c>
      <c r="Y2750" t="s">
        <v>259</v>
      </c>
      <c r="AC2750" t="s">
        <v>177</v>
      </c>
      <c r="AD2750" t="s">
        <v>10128</v>
      </c>
      <c r="AE2750">
        <v>28000</v>
      </c>
      <c r="AF2750" t="s">
        <v>14447</v>
      </c>
      <c r="AJ2750">
        <v>686860575</v>
      </c>
      <c r="AK2750" t="s">
        <v>8995</v>
      </c>
      <c r="AL2750">
        <v>0</v>
      </c>
      <c r="AM2750">
        <v>0</v>
      </c>
    </row>
    <row r="2751" spans="1:39" customFormat="1" ht="12.75">
      <c r="A2751">
        <v>9461187</v>
      </c>
      <c r="B2751" t="s">
        <v>3814</v>
      </c>
      <c r="C2751" t="s">
        <v>3815</v>
      </c>
      <c r="D2751">
        <v>9461187</v>
      </c>
      <c r="E2751" t="s">
        <v>166</v>
      </c>
      <c r="F2751" t="s">
        <v>166</v>
      </c>
      <c r="H2751" s="507">
        <v>33043</v>
      </c>
      <c r="I2751" t="s">
        <v>167</v>
      </c>
      <c r="J2751">
        <v>-40</v>
      </c>
      <c r="K2751" t="s">
        <v>168</v>
      </c>
      <c r="M2751" t="s">
        <v>246</v>
      </c>
      <c r="N2751">
        <v>8940549</v>
      </c>
      <c r="O2751" t="s">
        <v>353</v>
      </c>
      <c r="P2751" s="507">
        <v>44811</v>
      </c>
      <c r="Q2751" t="s">
        <v>187</v>
      </c>
      <c r="R2751" s="507">
        <v>43995</v>
      </c>
      <c r="S2751" s="507">
        <v>44823</v>
      </c>
      <c r="T2751" t="s">
        <v>181</v>
      </c>
      <c r="U2751">
        <v>2604</v>
      </c>
      <c r="V2751" t="s">
        <v>172</v>
      </c>
      <c r="W2751">
        <v>176</v>
      </c>
      <c r="X2751" t="s">
        <v>173</v>
      </c>
      <c r="Y2751" t="s">
        <v>259</v>
      </c>
      <c r="AB2751" s="507">
        <v>44013</v>
      </c>
      <c r="AC2751" t="s">
        <v>337</v>
      </c>
      <c r="AD2751" t="s">
        <v>14448</v>
      </c>
      <c r="AE2751">
        <v>99134</v>
      </c>
      <c r="AF2751" t="s">
        <v>14449</v>
      </c>
      <c r="AG2751" t="s">
        <v>14450</v>
      </c>
      <c r="AH2751" t="s">
        <v>14451</v>
      </c>
      <c r="AK2751" t="s">
        <v>4422</v>
      </c>
      <c r="AL2751">
        <v>0</v>
      </c>
      <c r="AM2751">
        <v>0</v>
      </c>
    </row>
    <row r="2752" spans="1:39" customFormat="1" ht="12.75">
      <c r="A2752">
        <v>361457</v>
      </c>
      <c r="B2752" t="s">
        <v>2954</v>
      </c>
      <c r="C2752" t="s">
        <v>478</v>
      </c>
      <c r="D2752">
        <v>361457</v>
      </c>
      <c r="E2752" t="s">
        <v>166</v>
      </c>
      <c r="F2752" t="s">
        <v>166</v>
      </c>
      <c r="H2752" s="507">
        <v>30021</v>
      </c>
      <c r="I2752" t="s">
        <v>192</v>
      </c>
      <c r="J2752">
        <v>-50</v>
      </c>
      <c r="K2752" t="s">
        <v>168</v>
      </c>
      <c r="M2752" t="s">
        <v>2770</v>
      </c>
      <c r="N2752">
        <v>4360454</v>
      </c>
      <c r="O2752" t="s">
        <v>2823</v>
      </c>
      <c r="P2752" s="507">
        <v>44819</v>
      </c>
      <c r="Q2752" t="s">
        <v>187</v>
      </c>
      <c r="R2752" s="507">
        <v>37432</v>
      </c>
      <c r="S2752" s="507">
        <v>44067</v>
      </c>
      <c r="T2752" t="s">
        <v>7255</v>
      </c>
      <c r="U2752">
        <v>1862</v>
      </c>
      <c r="X2752">
        <v>18</v>
      </c>
      <c r="Y2752" t="s">
        <v>259</v>
      </c>
      <c r="AC2752" t="s">
        <v>177</v>
      </c>
      <c r="AD2752" t="s">
        <v>14452</v>
      </c>
      <c r="AE2752">
        <v>36110</v>
      </c>
      <c r="AF2752" t="s">
        <v>14453</v>
      </c>
      <c r="AI2752">
        <v>674746698</v>
      </c>
      <c r="AK2752" t="s">
        <v>5632</v>
      </c>
      <c r="AL2752">
        <v>0</v>
      </c>
      <c r="AM2752">
        <v>0</v>
      </c>
    </row>
    <row r="2753" spans="1:39" customFormat="1" ht="12.75">
      <c r="A2753">
        <v>372096</v>
      </c>
      <c r="B2753" t="s">
        <v>2955</v>
      </c>
      <c r="C2753" t="s">
        <v>447</v>
      </c>
      <c r="D2753">
        <v>372096</v>
      </c>
      <c r="E2753" t="s">
        <v>166</v>
      </c>
      <c r="F2753" t="s">
        <v>166</v>
      </c>
      <c r="H2753" s="507">
        <v>27526</v>
      </c>
      <c r="I2753" t="s">
        <v>192</v>
      </c>
      <c r="J2753">
        <v>-50</v>
      </c>
      <c r="K2753" t="s">
        <v>168</v>
      </c>
      <c r="M2753" t="s">
        <v>175</v>
      </c>
      <c r="N2753">
        <v>4370183</v>
      </c>
      <c r="O2753" t="s">
        <v>2810</v>
      </c>
      <c r="P2753" s="507">
        <v>44826</v>
      </c>
      <c r="Q2753" t="s">
        <v>187</v>
      </c>
      <c r="R2753" s="507">
        <v>37432</v>
      </c>
      <c r="S2753" s="507">
        <v>44098</v>
      </c>
      <c r="T2753" t="s">
        <v>7255</v>
      </c>
      <c r="U2753">
        <v>1950</v>
      </c>
      <c r="X2753">
        <v>19</v>
      </c>
      <c r="Y2753" t="s">
        <v>259</v>
      </c>
      <c r="AC2753" t="s">
        <v>177</v>
      </c>
      <c r="AD2753" t="s">
        <v>10400</v>
      </c>
      <c r="AE2753">
        <v>37230</v>
      </c>
      <c r="AF2753" t="s">
        <v>14454</v>
      </c>
      <c r="AI2753">
        <v>247421623</v>
      </c>
      <c r="AJ2753">
        <v>661833011</v>
      </c>
      <c r="AK2753" t="s">
        <v>5633</v>
      </c>
      <c r="AL2753">
        <v>0</v>
      </c>
      <c r="AM2753">
        <v>0</v>
      </c>
    </row>
    <row r="2754" spans="1:39" customFormat="1" ht="12.75">
      <c r="A2754">
        <v>374881</v>
      </c>
      <c r="B2754" t="s">
        <v>2955</v>
      </c>
      <c r="C2754" t="s">
        <v>202</v>
      </c>
      <c r="D2754">
        <v>374881</v>
      </c>
      <c r="E2754" t="s">
        <v>166</v>
      </c>
      <c r="F2754" t="s">
        <v>166</v>
      </c>
      <c r="H2754" s="507">
        <v>29757</v>
      </c>
      <c r="I2754" t="s">
        <v>192</v>
      </c>
      <c r="J2754">
        <v>-50</v>
      </c>
      <c r="K2754" t="s">
        <v>168</v>
      </c>
      <c r="M2754" t="s">
        <v>175</v>
      </c>
      <c r="N2754">
        <v>4370439</v>
      </c>
      <c r="O2754" t="s">
        <v>2825</v>
      </c>
      <c r="P2754" s="507">
        <v>44826</v>
      </c>
      <c r="Q2754" t="s">
        <v>187</v>
      </c>
      <c r="R2754" s="507">
        <v>37432</v>
      </c>
      <c r="S2754" s="507">
        <v>44083</v>
      </c>
      <c r="T2754" t="s">
        <v>7255</v>
      </c>
      <c r="U2754">
        <v>1958</v>
      </c>
      <c r="X2754">
        <v>19</v>
      </c>
      <c r="Y2754" t="s">
        <v>259</v>
      </c>
      <c r="AC2754" t="s">
        <v>177</v>
      </c>
      <c r="AD2754" t="s">
        <v>14455</v>
      </c>
      <c r="AE2754">
        <v>37700</v>
      </c>
      <c r="AF2754" t="s">
        <v>14456</v>
      </c>
      <c r="AI2754">
        <v>950510721</v>
      </c>
      <c r="AJ2754">
        <v>651602696</v>
      </c>
      <c r="AK2754" t="s">
        <v>6037</v>
      </c>
      <c r="AL2754">
        <v>0</v>
      </c>
      <c r="AM2754">
        <v>0</v>
      </c>
    </row>
    <row r="2755" spans="1:39" customFormat="1" ht="12.75">
      <c r="A2755">
        <v>5327377</v>
      </c>
      <c r="B2755" t="s">
        <v>3684</v>
      </c>
      <c r="C2755" t="s">
        <v>1209</v>
      </c>
      <c r="D2755">
        <v>5327377</v>
      </c>
      <c r="E2755" t="s">
        <v>166</v>
      </c>
      <c r="F2755" t="s">
        <v>166</v>
      </c>
      <c r="H2755" s="507">
        <v>40885</v>
      </c>
      <c r="I2755" t="s">
        <v>267</v>
      </c>
      <c r="J2755">
        <v>-12</v>
      </c>
      <c r="K2755" t="s">
        <v>8</v>
      </c>
      <c r="M2755" t="s">
        <v>2155</v>
      </c>
      <c r="N2755">
        <v>12530017</v>
      </c>
      <c r="O2755" t="s">
        <v>6240</v>
      </c>
      <c r="P2755" s="507">
        <v>44810</v>
      </c>
      <c r="Q2755" t="s">
        <v>187</v>
      </c>
      <c r="R2755" s="507">
        <v>43717</v>
      </c>
      <c r="T2755" t="s">
        <v>5765</v>
      </c>
      <c r="U2755">
        <v>601</v>
      </c>
      <c r="X2755">
        <v>6</v>
      </c>
      <c r="Y2755" t="s">
        <v>259</v>
      </c>
      <c r="AC2755" t="s">
        <v>177</v>
      </c>
      <c r="AD2755" t="s">
        <v>9765</v>
      </c>
      <c r="AE2755">
        <v>53220</v>
      </c>
      <c r="AF2755" t="s">
        <v>14457</v>
      </c>
      <c r="AJ2755">
        <v>631319269</v>
      </c>
      <c r="AK2755" t="s">
        <v>6438</v>
      </c>
      <c r="AL2755">
        <v>0</v>
      </c>
      <c r="AM2755">
        <v>0</v>
      </c>
    </row>
    <row r="2756" spans="1:39" customFormat="1" ht="12.75">
      <c r="A2756">
        <v>7874356</v>
      </c>
      <c r="B2756" t="s">
        <v>1680</v>
      </c>
      <c r="C2756" t="s">
        <v>183</v>
      </c>
      <c r="D2756">
        <v>7874356</v>
      </c>
      <c r="E2756" t="s">
        <v>166</v>
      </c>
      <c r="F2756" t="s">
        <v>166</v>
      </c>
      <c r="H2756" s="507">
        <v>39574</v>
      </c>
      <c r="I2756" t="s">
        <v>200</v>
      </c>
      <c r="J2756">
        <v>-15</v>
      </c>
      <c r="K2756" t="s">
        <v>168</v>
      </c>
      <c r="M2756" t="s">
        <v>238</v>
      </c>
      <c r="N2756">
        <v>8780496</v>
      </c>
      <c r="O2756" t="s">
        <v>270</v>
      </c>
      <c r="P2756" s="507">
        <v>44788</v>
      </c>
      <c r="Q2756" t="s">
        <v>187</v>
      </c>
      <c r="R2756" s="507">
        <v>42268</v>
      </c>
      <c r="T2756" t="s">
        <v>5765</v>
      </c>
      <c r="U2756">
        <v>1396</v>
      </c>
      <c r="X2756">
        <v>13</v>
      </c>
      <c r="Y2756" t="s">
        <v>259</v>
      </c>
      <c r="AC2756" t="s">
        <v>177</v>
      </c>
      <c r="AD2756" t="s">
        <v>9833</v>
      </c>
      <c r="AE2756">
        <v>78990</v>
      </c>
      <c r="AF2756" t="s">
        <v>14458</v>
      </c>
      <c r="AK2756" t="s">
        <v>4423</v>
      </c>
      <c r="AL2756">
        <v>0</v>
      </c>
      <c r="AM2756">
        <v>0</v>
      </c>
    </row>
    <row r="2757" spans="1:39" customFormat="1" ht="12.75">
      <c r="A2757">
        <v>4927632</v>
      </c>
      <c r="B2757" t="s">
        <v>14459</v>
      </c>
      <c r="C2757" t="s">
        <v>736</v>
      </c>
      <c r="D2757">
        <v>4927632</v>
      </c>
      <c r="E2757" t="s">
        <v>169</v>
      </c>
      <c r="H2757" s="507">
        <v>31951</v>
      </c>
      <c r="I2757" t="s">
        <v>167</v>
      </c>
      <c r="J2757">
        <v>-40</v>
      </c>
      <c r="K2757" t="s">
        <v>168</v>
      </c>
      <c r="M2757" t="s">
        <v>236</v>
      </c>
      <c r="N2757">
        <v>12490040</v>
      </c>
      <c r="O2757" t="s">
        <v>2207</v>
      </c>
      <c r="P2757" s="507">
        <v>44831</v>
      </c>
      <c r="Q2757" t="s">
        <v>187</v>
      </c>
      <c r="R2757" s="507">
        <v>39301</v>
      </c>
      <c r="S2757" s="507">
        <v>44814</v>
      </c>
      <c r="T2757" t="s">
        <v>181</v>
      </c>
      <c r="U2757">
        <v>1823</v>
      </c>
      <c r="X2757">
        <v>18</v>
      </c>
      <c r="Y2757" t="s">
        <v>259</v>
      </c>
      <c r="AC2757" t="s">
        <v>177</v>
      </c>
      <c r="AD2757" t="s">
        <v>10473</v>
      </c>
      <c r="AE2757">
        <v>49740</v>
      </c>
      <c r="AF2757" t="s">
        <v>14460</v>
      </c>
      <c r="AJ2757">
        <v>633502509</v>
      </c>
      <c r="AK2757" t="s">
        <v>14461</v>
      </c>
      <c r="AL2757">
        <v>0</v>
      </c>
      <c r="AM2757">
        <v>0</v>
      </c>
    </row>
    <row r="2758" spans="1:39" customFormat="1" ht="12.75">
      <c r="A2758">
        <v>5624231</v>
      </c>
      <c r="B2758" t="s">
        <v>7826</v>
      </c>
      <c r="C2758" t="s">
        <v>8996</v>
      </c>
      <c r="D2758">
        <v>5624231</v>
      </c>
      <c r="E2758" t="s">
        <v>166</v>
      </c>
      <c r="H2758" s="507">
        <v>37406</v>
      </c>
      <c r="I2758" t="s">
        <v>167</v>
      </c>
      <c r="J2758">
        <v>-40</v>
      </c>
      <c r="K2758" t="s">
        <v>8</v>
      </c>
      <c r="M2758" t="s">
        <v>217</v>
      </c>
      <c r="N2758">
        <v>3560039</v>
      </c>
      <c r="O2758" t="s">
        <v>3028</v>
      </c>
      <c r="P2758" s="507">
        <v>44810</v>
      </c>
      <c r="Q2758" t="s">
        <v>187</v>
      </c>
      <c r="R2758" s="507">
        <v>44729</v>
      </c>
      <c r="S2758" s="507">
        <v>44809</v>
      </c>
      <c r="T2758" t="s">
        <v>181</v>
      </c>
      <c r="U2758">
        <v>1100</v>
      </c>
      <c r="X2758">
        <v>11</v>
      </c>
      <c r="Y2758" t="s">
        <v>259</v>
      </c>
      <c r="AC2758" t="s">
        <v>174</v>
      </c>
      <c r="AD2758" t="s">
        <v>9690</v>
      </c>
      <c r="AE2758">
        <v>56700</v>
      </c>
      <c r="AF2758" t="s">
        <v>14462</v>
      </c>
      <c r="AI2758">
        <v>297850806</v>
      </c>
      <c r="AK2758" t="s">
        <v>8445</v>
      </c>
      <c r="AL2758">
        <v>0</v>
      </c>
      <c r="AM2758">
        <v>0</v>
      </c>
    </row>
    <row r="2759" spans="1:39" customFormat="1" ht="12.75">
      <c r="A2759">
        <v>8530744</v>
      </c>
      <c r="B2759" t="s">
        <v>6439</v>
      </c>
      <c r="C2759" t="s">
        <v>744</v>
      </c>
      <c r="D2759">
        <v>8530744</v>
      </c>
      <c r="E2759" t="s">
        <v>166</v>
      </c>
      <c r="F2759" t="s">
        <v>166</v>
      </c>
      <c r="H2759" s="507">
        <v>40926</v>
      </c>
      <c r="I2759" t="s">
        <v>245</v>
      </c>
      <c r="J2759">
        <v>-11</v>
      </c>
      <c r="K2759" t="s">
        <v>8</v>
      </c>
      <c r="M2759" t="s">
        <v>208</v>
      </c>
      <c r="N2759">
        <v>12850037</v>
      </c>
      <c r="O2759" t="s">
        <v>2226</v>
      </c>
      <c r="P2759" s="507">
        <v>44818</v>
      </c>
      <c r="Q2759" t="s">
        <v>187</v>
      </c>
      <c r="R2759" s="507">
        <v>44446</v>
      </c>
      <c r="T2759" t="s">
        <v>5765</v>
      </c>
      <c r="U2759">
        <v>500</v>
      </c>
      <c r="X2759">
        <v>5</v>
      </c>
      <c r="Y2759" t="s">
        <v>259</v>
      </c>
      <c r="AC2759" t="s">
        <v>177</v>
      </c>
      <c r="AD2759" t="s">
        <v>14463</v>
      </c>
      <c r="AE2759">
        <v>85250</v>
      </c>
      <c r="AF2759" t="s">
        <v>14464</v>
      </c>
      <c r="AJ2759">
        <v>624608283</v>
      </c>
      <c r="AK2759" t="s">
        <v>5049</v>
      </c>
      <c r="AL2759">
        <v>0</v>
      </c>
      <c r="AM2759">
        <v>0</v>
      </c>
    </row>
    <row r="2760" spans="1:39" customFormat="1" ht="12.75">
      <c r="A2760">
        <v>3326326</v>
      </c>
      <c r="B2760" t="s">
        <v>1681</v>
      </c>
      <c r="C2760" t="s">
        <v>529</v>
      </c>
      <c r="D2760">
        <v>3326326</v>
      </c>
      <c r="E2760" t="s">
        <v>166</v>
      </c>
      <c r="F2760" t="s">
        <v>166</v>
      </c>
      <c r="H2760" s="507">
        <v>26759</v>
      </c>
      <c r="I2760" t="s">
        <v>192</v>
      </c>
      <c r="J2760">
        <v>-50</v>
      </c>
      <c r="K2760" t="s">
        <v>168</v>
      </c>
      <c r="M2760" t="s">
        <v>228</v>
      </c>
      <c r="N2760">
        <v>12440004</v>
      </c>
      <c r="O2760" t="s">
        <v>3432</v>
      </c>
      <c r="P2760" s="507">
        <v>44809</v>
      </c>
      <c r="Q2760" t="s">
        <v>187</v>
      </c>
      <c r="R2760" s="507">
        <v>37575</v>
      </c>
      <c r="S2760" s="507">
        <v>44796</v>
      </c>
      <c r="T2760" t="s">
        <v>181</v>
      </c>
      <c r="U2760">
        <v>1757</v>
      </c>
      <c r="X2760">
        <v>17</v>
      </c>
      <c r="Y2760" t="s">
        <v>259</v>
      </c>
      <c r="AC2760" t="s">
        <v>177</v>
      </c>
      <c r="AD2760" t="s">
        <v>10255</v>
      </c>
      <c r="AE2760">
        <v>44300</v>
      </c>
      <c r="AF2760" t="s">
        <v>14465</v>
      </c>
      <c r="AI2760">
        <v>240357579</v>
      </c>
      <c r="AJ2760">
        <v>674690879</v>
      </c>
      <c r="AK2760" t="s">
        <v>5050</v>
      </c>
      <c r="AL2760">
        <v>0</v>
      </c>
      <c r="AM2760">
        <v>0</v>
      </c>
    </row>
    <row r="2761" spans="1:39" customFormat="1" ht="12.75">
      <c r="A2761">
        <v>4412103</v>
      </c>
      <c r="B2761" t="s">
        <v>1681</v>
      </c>
      <c r="C2761" t="s">
        <v>244</v>
      </c>
      <c r="D2761">
        <v>4412103</v>
      </c>
      <c r="E2761" t="s">
        <v>166</v>
      </c>
      <c r="F2761" t="s">
        <v>166</v>
      </c>
      <c r="H2761" s="507">
        <v>28947</v>
      </c>
      <c r="I2761" t="s">
        <v>192</v>
      </c>
      <c r="J2761">
        <v>-50</v>
      </c>
      <c r="K2761" t="s">
        <v>168</v>
      </c>
      <c r="M2761" t="s">
        <v>228</v>
      </c>
      <c r="N2761">
        <v>12440176</v>
      </c>
      <c r="O2761" t="s">
        <v>2252</v>
      </c>
      <c r="P2761" s="507">
        <v>44808</v>
      </c>
      <c r="Q2761" t="s">
        <v>187</v>
      </c>
      <c r="R2761" s="507">
        <v>37432</v>
      </c>
      <c r="S2761" s="507">
        <v>43731</v>
      </c>
      <c r="T2761" t="s">
        <v>7255</v>
      </c>
      <c r="U2761">
        <v>1658</v>
      </c>
      <c r="X2761">
        <v>16</v>
      </c>
      <c r="Y2761" t="s">
        <v>259</v>
      </c>
      <c r="AC2761" t="s">
        <v>177</v>
      </c>
      <c r="AD2761" t="s">
        <v>10825</v>
      </c>
      <c r="AE2761">
        <v>44119</v>
      </c>
      <c r="AF2761" t="s">
        <v>14466</v>
      </c>
      <c r="AH2761" t="s">
        <v>14467</v>
      </c>
      <c r="AJ2761">
        <v>668551528</v>
      </c>
      <c r="AK2761" t="s">
        <v>5051</v>
      </c>
      <c r="AL2761">
        <v>0</v>
      </c>
      <c r="AM2761">
        <v>0</v>
      </c>
    </row>
    <row r="2762" spans="1:39" customFormat="1" ht="12.75">
      <c r="A2762">
        <v>4520769</v>
      </c>
      <c r="B2762" t="s">
        <v>2956</v>
      </c>
      <c r="C2762" t="s">
        <v>189</v>
      </c>
      <c r="D2762">
        <v>4520769</v>
      </c>
      <c r="E2762" t="s">
        <v>166</v>
      </c>
      <c r="F2762" t="s">
        <v>166</v>
      </c>
      <c r="H2762" s="507">
        <v>38566</v>
      </c>
      <c r="I2762" t="s">
        <v>186</v>
      </c>
      <c r="J2762">
        <v>-18</v>
      </c>
      <c r="K2762" t="s">
        <v>168</v>
      </c>
      <c r="M2762" t="s">
        <v>2764</v>
      </c>
      <c r="N2762">
        <v>4450751</v>
      </c>
      <c r="O2762" t="s">
        <v>2768</v>
      </c>
      <c r="P2762" s="507">
        <v>44811</v>
      </c>
      <c r="Q2762" t="s">
        <v>187</v>
      </c>
      <c r="R2762" s="507">
        <v>40126</v>
      </c>
      <c r="T2762" t="s">
        <v>5765</v>
      </c>
      <c r="U2762">
        <v>1616</v>
      </c>
      <c r="X2762">
        <v>16</v>
      </c>
      <c r="Y2762" t="s">
        <v>259</v>
      </c>
      <c r="AC2762" t="s">
        <v>177</v>
      </c>
      <c r="AD2762" t="s">
        <v>14468</v>
      </c>
      <c r="AE2762">
        <v>45170</v>
      </c>
      <c r="AF2762" t="s">
        <v>14469</v>
      </c>
      <c r="AI2762">
        <v>238753789</v>
      </c>
      <c r="AK2762" t="s">
        <v>5634</v>
      </c>
      <c r="AL2762">
        <v>1</v>
      </c>
      <c r="AM2762">
        <v>1</v>
      </c>
    </row>
    <row r="2763" spans="1:39" customFormat="1" ht="12.75">
      <c r="A2763">
        <v>7736014</v>
      </c>
      <c r="B2763" t="s">
        <v>1683</v>
      </c>
      <c r="C2763" t="s">
        <v>14470</v>
      </c>
      <c r="D2763">
        <v>7736014</v>
      </c>
      <c r="E2763" t="s">
        <v>169</v>
      </c>
      <c r="H2763" s="507">
        <v>42214</v>
      </c>
      <c r="I2763" t="s">
        <v>169</v>
      </c>
      <c r="J2763">
        <v>-9</v>
      </c>
      <c r="K2763" t="s">
        <v>8</v>
      </c>
      <c r="M2763" t="s">
        <v>206</v>
      </c>
      <c r="N2763">
        <v>8771515</v>
      </c>
      <c r="O2763" t="s">
        <v>808</v>
      </c>
      <c r="P2763" s="507">
        <v>44836</v>
      </c>
      <c r="Q2763" t="s">
        <v>187</v>
      </c>
      <c r="R2763" s="507">
        <v>44836</v>
      </c>
      <c r="T2763" t="s">
        <v>5765</v>
      </c>
      <c r="U2763">
        <v>500</v>
      </c>
      <c r="X2763">
        <v>5</v>
      </c>
      <c r="Y2763" t="s">
        <v>259</v>
      </c>
      <c r="AC2763" t="s">
        <v>177</v>
      </c>
      <c r="AD2763" t="s">
        <v>13088</v>
      </c>
      <c r="AE2763">
        <v>77300</v>
      </c>
      <c r="AF2763" t="s">
        <v>14471</v>
      </c>
      <c r="AJ2763">
        <v>780897003</v>
      </c>
      <c r="AK2763" t="s">
        <v>14472</v>
      </c>
      <c r="AL2763">
        <v>0</v>
      </c>
      <c r="AM2763">
        <v>0</v>
      </c>
    </row>
    <row r="2764" spans="1:39" customFormat="1" ht="12.75">
      <c r="A2764">
        <v>7887210</v>
      </c>
      <c r="B2764" t="s">
        <v>1683</v>
      </c>
      <c r="C2764" t="s">
        <v>14473</v>
      </c>
      <c r="D2764">
        <v>7887210</v>
      </c>
      <c r="E2764" t="s">
        <v>166</v>
      </c>
      <c r="F2764" t="s">
        <v>166</v>
      </c>
      <c r="H2764" s="507">
        <v>41563</v>
      </c>
      <c r="I2764" t="s">
        <v>251</v>
      </c>
      <c r="J2764">
        <v>-10</v>
      </c>
      <c r="K2764" t="s">
        <v>168</v>
      </c>
      <c r="M2764" t="s">
        <v>238</v>
      </c>
      <c r="N2764">
        <v>8780224</v>
      </c>
      <c r="O2764" t="s">
        <v>327</v>
      </c>
      <c r="P2764" s="507">
        <v>44818</v>
      </c>
      <c r="Q2764" t="s">
        <v>187</v>
      </c>
      <c r="R2764" s="507">
        <v>44468</v>
      </c>
      <c r="T2764" t="s">
        <v>5765</v>
      </c>
      <c r="U2764">
        <v>534</v>
      </c>
      <c r="X2764">
        <v>5</v>
      </c>
      <c r="Y2764" t="s">
        <v>259</v>
      </c>
      <c r="AC2764" t="s">
        <v>177</v>
      </c>
      <c r="AD2764" t="s">
        <v>14439</v>
      </c>
      <c r="AE2764">
        <v>78100</v>
      </c>
      <c r="AF2764" t="s">
        <v>14474</v>
      </c>
      <c r="AJ2764">
        <v>618906049</v>
      </c>
      <c r="AK2764" t="s">
        <v>14475</v>
      </c>
      <c r="AL2764">
        <v>0</v>
      </c>
      <c r="AM2764">
        <v>0</v>
      </c>
    </row>
    <row r="2765" spans="1:39" customFormat="1" ht="12.75">
      <c r="A2765">
        <v>7888107</v>
      </c>
      <c r="B2765" t="s">
        <v>1683</v>
      </c>
      <c r="C2765" t="s">
        <v>617</v>
      </c>
      <c r="D2765">
        <v>7888107</v>
      </c>
      <c r="E2765" t="s">
        <v>169</v>
      </c>
      <c r="F2765" t="s">
        <v>169</v>
      </c>
      <c r="H2765" s="507">
        <v>42612</v>
      </c>
      <c r="I2765" t="s">
        <v>169</v>
      </c>
      <c r="J2765">
        <v>-9</v>
      </c>
      <c r="K2765" t="s">
        <v>8</v>
      </c>
      <c r="M2765" t="s">
        <v>238</v>
      </c>
      <c r="N2765">
        <v>8781475</v>
      </c>
      <c r="O2765" t="s">
        <v>561</v>
      </c>
      <c r="P2765" s="507">
        <v>44847</v>
      </c>
      <c r="Q2765" t="s">
        <v>187</v>
      </c>
      <c r="R2765" s="507">
        <v>44550</v>
      </c>
      <c r="T2765" t="s">
        <v>5765</v>
      </c>
      <c r="U2765">
        <v>500</v>
      </c>
      <c r="X2765">
        <v>5</v>
      </c>
      <c r="Y2765" t="s">
        <v>259</v>
      </c>
      <c r="AC2765" t="s">
        <v>177</v>
      </c>
      <c r="AD2765" t="s">
        <v>14476</v>
      </c>
      <c r="AE2765">
        <v>78210</v>
      </c>
      <c r="AF2765" t="s">
        <v>14477</v>
      </c>
      <c r="AK2765" t="s">
        <v>7827</v>
      </c>
      <c r="AL2765">
        <v>0</v>
      </c>
      <c r="AM2765">
        <v>0</v>
      </c>
    </row>
    <row r="2766" spans="1:39" customFormat="1" ht="12.75">
      <c r="A2766">
        <v>2816484</v>
      </c>
      <c r="B2766" t="s">
        <v>1683</v>
      </c>
      <c r="C2766" t="s">
        <v>465</v>
      </c>
      <c r="D2766">
        <v>2816484</v>
      </c>
      <c r="E2766" t="s">
        <v>169</v>
      </c>
      <c r="H2766" s="507">
        <v>41182</v>
      </c>
      <c r="I2766" t="s">
        <v>245</v>
      </c>
      <c r="J2766">
        <v>-11</v>
      </c>
      <c r="K2766" t="s">
        <v>8</v>
      </c>
      <c r="M2766" t="s">
        <v>231</v>
      </c>
      <c r="N2766">
        <v>4280529</v>
      </c>
      <c r="O2766" t="s">
        <v>2776</v>
      </c>
      <c r="P2766" s="507">
        <v>44829</v>
      </c>
      <c r="Q2766" t="s">
        <v>187</v>
      </c>
      <c r="R2766" s="507">
        <v>44829</v>
      </c>
      <c r="T2766" t="s">
        <v>5765</v>
      </c>
      <c r="U2766">
        <v>500</v>
      </c>
      <c r="X2766">
        <v>5</v>
      </c>
      <c r="Y2766" t="s">
        <v>259</v>
      </c>
      <c r="AC2766" t="s">
        <v>177</v>
      </c>
      <c r="AD2766" t="s">
        <v>14478</v>
      </c>
      <c r="AE2766">
        <v>28130</v>
      </c>
      <c r="AF2766" t="s">
        <v>14479</v>
      </c>
      <c r="AJ2766">
        <v>687173767</v>
      </c>
      <c r="AK2766" t="s">
        <v>14480</v>
      </c>
      <c r="AL2766">
        <v>1</v>
      </c>
      <c r="AM2766">
        <v>1</v>
      </c>
    </row>
    <row r="2767" spans="1:39" customFormat="1" ht="12.75">
      <c r="A2767">
        <v>4516120</v>
      </c>
      <c r="B2767" t="s">
        <v>1683</v>
      </c>
      <c r="C2767" t="s">
        <v>387</v>
      </c>
      <c r="D2767">
        <v>4516120</v>
      </c>
      <c r="E2767" t="s">
        <v>166</v>
      </c>
      <c r="F2767" t="s">
        <v>166</v>
      </c>
      <c r="H2767" s="507">
        <v>35893</v>
      </c>
      <c r="I2767" t="s">
        <v>167</v>
      </c>
      <c r="J2767">
        <v>-40</v>
      </c>
      <c r="K2767" t="s">
        <v>168</v>
      </c>
      <c r="M2767" t="s">
        <v>175</v>
      </c>
      <c r="N2767">
        <v>4370024</v>
      </c>
      <c r="O2767" t="s">
        <v>2847</v>
      </c>
      <c r="P2767" s="507">
        <v>44804</v>
      </c>
      <c r="Q2767" t="s">
        <v>187</v>
      </c>
      <c r="R2767" s="507">
        <v>38295</v>
      </c>
      <c r="S2767" s="507">
        <v>44768</v>
      </c>
      <c r="T2767" t="s">
        <v>181</v>
      </c>
      <c r="U2767">
        <v>2067</v>
      </c>
      <c r="V2767" t="s">
        <v>172</v>
      </c>
      <c r="W2767">
        <v>912</v>
      </c>
      <c r="X2767" t="s">
        <v>173</v>
      </c>
      <c r="Y2767" t="s">
        <v>259</v>
      </c>
      <c r="AB2767" s="507">
        <v>43647</v>
      </c>
      <c r="AC2767" t="s">
        <v>177</v>
      </c>
      <c r="AD2767" t="s">
        <v>11461</v>
      </c>
      <c r="AE2767">
        <v>45800</v>
      </c>
      <c r="AF2767" t="s">
        <v>14481</v>
      </c>
      <c r="AI2767">
        <v>238552065</v>
      </c>
      <c r="AJ2767">
        <v>637609515</v>
      </c>
      <c r="AK2767" t="s">
        <v>5635</v>
      </c>
      <c r="AL2767">
        <v>0</v>
      </c>
      <c r="AM2767">
        <v>0</v>
      </c>
    </row>
    <row r="2768" spans="1:39" customFormat="1" ht="12.75">
      <c r="A2768">
        <v>5623188</v>
      </c>
      <c r="B2768" t="s">
        <v>3914</v>
      </c>
      <c r="C2768" t="s">
        <v>3291</v>
      </c>
      <c r="D2768">
        <v>5623188</v>
      </c>
      <c r="E2768" t="s">
        <v>166</v>
      </c>
      <c r="F2768" t="s">
        <v>166</v>
      </c>
      <c r="H2768" s="507">
        <v>36143</v>
      </c>
      <c r="I2768" t="s">
        <v>167</v>
      </c>
      <c r="J2768">
        <v>-40</v>
      </c>
      <c r="K2768" t="s">
        <v>168</v>
      </c>
      <c r="M2768" t="s">
        <v>217</v>
      </c>
      <c r="N2768">
        <v>3560039</v>
      </c>
      <c r="O2768" t="s">
        <v>3028</v>
      </c>
      <c r="P2768" s="507">
        <v>44809</v>
      </c>
      <c r="Q2768" t="s">
        <v>187</v>
      </c>
      <c r="R2768" s="507">
        <v>43986</v>
      </c>
      <c r="S2768" s="507">
        <v>44084</v>
      </c>
      <c r="T2768" t="s">
        <v>7255</v>
      </c>
      <c r="U2768">
        <v>3309</v>
      </c>
      <c r="V2768" t="s">
        <v>172</v>
      </c>
      <c r="W2768">
        <v>18</v>
      </c>
      <c r="X2768" t="s">
        <v>173</v>
      </c>
      <c r="Y2768" t="s">
        <v>259</v>
      </c>
      <c r="AB2768" s="507">
        <v>44013</v>
      </c>
      <c r="AC2768" t="s">
        <v>337</v>
      </c>
      <c r="AD2768" t="s">
        <v>9690</v>
      </c>
      <c r="AE2768">
        <v>56700</v>
      </c>
      <c r="AF2768" t="s">
        <v>14482</v>
      </c>
      <c r="AK2768" t="s">
        <v>5247</v>
      </c>
      <c r="AL2768">
        <v>0</v>
      </c>
      <c r="AM2768">
        <v>0</v>
      </c>
    </row>
    <row r="2769" spans="1:39" customFormat="1" ht="12.75">
      <c r="A2769">
        <v>7720577</v>
      </c>
      <c r="B2769" t="s">
        <v>6677</v>
      </c>
      <c r="C2769" t="s">
        <v>899</v>
      </c>
      <c r="D2769">
        <v>7720577</v>
      </c>
      <c r="E2769" t="s">
        <v>166</v>
      </c>
      <c r="F2769" t="s">
        <v>166</v>
      </c>
      <c r="H2769" s="507">
        <v>34050</v>
      </c>
      <c r="I2769" t="s">
        <v>167</v>
      </c>
      <c r="J2769">
        <v>-40</v>
      </c>
      <c r="K2769" t="s">
        <v>168</v>
      </c>
      <c r="M2769" t="s">
        <v>206</v>
      </c>
      <c r="N2769">
        <v>8770250</v>
      </c>
      <c r="O2769" t="s">
        <v>585</v>
      </c>
      <c r="P2769" s="507">
        <v>44822</v>
      </c>
      <c r="Q2769" t="s">
        <v>187</v>
      </c>
      <c r="R2769" s="507">
        <v>39380</v>
      </c>
      <c r="S2769" s="507">
        <v>44456</v>
      </c>
      <c r="T2769" t="s">
        <v>7255</v>
      </c>
      <c r="U2769">
        <v>1670</v>
      </c>
      <c r="X2769">
        <v>16</v>
      </c>
      <c r="Y2769" t="s">
        <v>259</v>
      </c>
      <c r="AB2769" s="507">
        <v>43647</v>
      </c>
      <c r="AC2769" t="s">
        <v>177</v>
      </c>
      <c r="AD2769" t="s">
        <v>11505</v>
      </c>
      <c r="AE2769">
        <v>77360</v>
      </c>
      <c r="AF2769" t="s">
        <v>14483</v>
      </c>
      <c r="AJ2769">
        <v>760152202</v>
      </c>
      <c r="AK2769" t="s">
        <v>6678</v>
      </c>
      <c r="AL2769">
        <v>0</v>
      </c>
      <c r="AM2769">
        <v>0</v>
      </c>
    </row>
    <row r="2770" spans="1:39" customFormat="1" ht="12.75">
      <c r="A2770">
        <v>537653</v>
      </c>
      <c r="B2770" t="s">
        <v>9540</v>
      </c>
      <c r="C2770" t="s">
        <v>1636</v>
      </c>
      <c r="D2770">
        <v>537653</v>
      </c>
      <c r="E2770" t="s">
        <v>166</v>
      </c>
      <c r="H2770" s="507">
        <v>27908</v>
      </c>
      <c r="I2770" t="s">
        <v>192</v>
      </c>
      <c r="J2770">
        <v>-50</v>
      </c>
      <c r="K2770" t="s">
        <v>8</v>
      </c>
      <c r="M2770" t="s">
        <v>2155</v>
      </c>
      <c r="N2770">
        <v>12530114</v>
      </c>
      <c r="O2770" t="s">
        <v>2192</v>
      </c>
      <c r="P2770" s="507">
        <v>44815</v>
      </c>
      <c r="Q2770" t="s">
        <v>187</v>
      </c>
      <c r="R2770" s="507">
        <v>37432</v>
      </c>
      <c r="S2770" s="507">
        <v>44802</v>
      </c>
      <c r="T2770" t="s">
        <v>181</v>
      </c>
      <c r="U2770">
        <v>1305</v>
      </c>
      <c r="X2770">
        <v>13</v>
      </c>
      <c r="Y2770" t="s">
        <v>259</v>
      </c>
      <c r="AC2770" t="s">
        <v>177</v>
      </c>
      <c r="AD2770" t="s">
        <v>6239</v>
      </c>
      <c r="AE2770">
        <v>53000</v>
      </c>
      <c r="AF2770" t="s">
        <v>14484</v>
      </c>
      <c r="AJ2770">
        <v>664728117</v>
      </c>
      <c r="AK2770" t="s">
        <v>9541</v>
      </c>
      <c r="AL2770">
        <v>1</v>
      </c>
      <c r="AM2770">
        <v>0</v>
      </c>
    </row>
    <row r="2771" spans="1:39" customFormat="1" ht="12.75">
      <c r="A2771">
        <v>4911971</v>
      </c>
      <c r="B2771" t="s">
        <v>2600</v>
      </c>
      <c r="C2771" t="s">
        <v>202</v>
      </c>
      <c r="D2771">
        <v>4911971</v>
      </c>
      <c r="E2771" t="s">
        <v>166</v>
      </c>
      <c r="H2771" s="507">
        <v>29947</v>
      </c>
      <c r="I2771" t="s">
        <v>192</v>
      </c>
      <c r="J2771">
        <v>-50</v>
      </c>
      <c r="K2771" t="s">
        <v>168</v>
      </c>
      <c r="M2771" t="s">
        <v>236</v>
      </c>
      <c r="N2771">
        <v>12490080</v>
      </c>
      <c r="O2771" t="s">
        <v>2159</v>
      </c>
      <c r="P2771" s="507">
        <v>44799</v>
      </c>
      <c r="Q2771" t="s">
        <v>187</v>
      </c>
      <c r="R2771" s="507">
        <v>37432</v>
      </c>
      <c r="S2771" s="507">
        <v>44797</v>
      </c>
      <c r="T2771" t="s">
        <v>181</v>
      </c>
      <c r="U2771">
        <v>1615</v>
      </c>
      <c r="X2771">
        <v>16</v>
      </c>
      <c r="Y2771" t="s">
        <v>259</v>
      </c>
      <c r="AC2771" t="s">
        <v>177</v>
      </c>
      <c r="AD2771" t="s">
        <v>14485</v>
      </c>
      <c r="AE2771">
        <v>49320</v>
      </c>
      <c r="AF2771" t="s">
        <v>14486</v>
      </c>
      <c r="AJ2771">
        <v>674664989</v>
      </c>
      <c r="AK2771" t="s">
        <v>5052</v>
      </c>
      <c r="AL2771">
        <v>0</v>
      </c>
      <c r="AM2771">
        <v>0</v>
      </c>
    </row>
    <row r="2772" spans="1:39" customFormat="1" ht="12.75">
      <c r="A2772">
        <v>4527511</v>
      </c>
      <c r="B2772" t="s">
        <v>2957</v>
      </c>
      <c r="C2772" t="s">
        <v>290</v>
      </c>
      <c r="D2772">
        <v>4527511</v>
      </c>
      <c r="E2772" t="s">
        <v>166</v>
      </c>
      <c r="F2772" t="s">
        <v>166</v>
      </c>
      <c r="H2772" s="507">
        <v>39467</v>
      </c>
      <c r="I2772" t="s">
        <v>200</v>
      </c>
      <c r="J2772">
        <v>-15</v>
      </c>
      <c r="K2772" t="s">
        <v>168</v>
      </c>
      <c r="M2772" t="s">
        <v>2764</v>
      </c>
      <c r="N2772">
        <v>4450410</v>
      </c>
      <c r="O2772" t="s">
        <v>3462</v>
      </c>
      <c r="P2772" s="507">
        <v>44806</v>
      </c>
      <c r="Q2772" t="s">
        <v>187</v>
      </c>
      <c r="R2772" s="507">
        <v>42292</v>
      </c>
      <c r="T2772" t="s">
        <v>5765</v>
      </c>
      <c r="U2772">
        <v>1092</v>
      </c>
      <c r="X2772">
        <v>10</v>
      </c>
      <c r="Y2772" t="s">
        <v>259</v>
      </c>
      <c r="AB2772" s="507">
        <v>44743</v>
      </c>
      <c r="AC2772" t="s">
        <v>177</v>
      </c>
      <c r="AD2772" t="s">
        <v>10015</v>
      </c>
      <c r="AE2772">
        <v>45100</v>
      </c>
      <c r="AF2772" t="s">
        <v>13129</v>
      </c>
      <c r="AK2772" t="s">
        <v>5758</v>
      </c>
      <c r="AL2772">
        <v>0</v>
      </c>
      <c r="AM2772">
        <v>0</v>
      </c>
    </row>
    <row r="2773" spans="1:39" customFormat="1" ht="12.75">
      <c r="A2773">
        <v>9456449</v>
      </c>
      <c r="B2773" t="s">
        <v>1684</v>
      </c>
      <c r="C2773" t="s">
        <v>448</v>
      </c>
      <c r="D2773">
        <v>9456449</v>
      </c>
      <c r="E2773" t="s">
        <v>166</v>
      </c>
      <c r="F2773" t="s">
        <v>166</v>
      </c>
      <c r="H2773" s="507">
        <v>40315</v>
      </c>
      <c r="I2773" t="s">
        <v>254</v>
      </c>
      <c r="J2773">
        <v>-13</v>
      </c>
      <c r="K2773" t="s">
        <v>168</v>
      </c>
      <c r="M2773" t="s">
        <v>246</v>
      </c>
      <c r="N2773">
        <v>8940073</v>
      </c>
      <c r="O2773" t="s">
        <v>258</v>
      </c>
      <c r="P2773" s="507">
        <v>44804</v>
      </c>
      <c r="Q2773" t="s">
        <v>187</v>
      </c>
      <c r="R2773" s="507">
        <v>42994</v>
      </c>
      <c r="T2773" t="s">
        <v>5765</v>
      </c>
      <c r="U2773">
        <v>985</v>
      </c>
      <c r="X2773">
        <v>9</v>
      </c>
      <c r="Y2773" t="s">
        <v>259</v>
      </c>
      <c r="AB2773" s="507">
        <v>44013</v>
      </c>
      <c r="AC2773" t="s">
        <v>177</v>
      </c>
      <c r="AD2773" t="s">
        <v>13697</v>
      </c>
      <c r="AE2773">
        <v>94360</v>
      </c>
      <c r="AF2773" t="s">
        <v>14487</v>
      </c>
      <c r="AI2773">
        <v>148810524</v>
      </c>
      <c r="AJ2773">
        <v>662795599</v>
      </c>
      <c r="AK2773" t="s">
        <v>4424</v>
      </c>
      <c r="AL2773">
        <v>0</v>
      </c>
      <c r="AM2773">
        <v>0</v>
      </c>
    </row>
    <row r="2774" spans="1:39" customFormat="1" ht="12.75">
      <c r="A2774">
        <v>7526028</v>
      </c>
      <c r="B2774" t="s">
        <v>3816</v>
      </c>
      <c r="C2774" t="s">
        <v>517</v>
      </c>
      <c r="D2774">
        <v>7526028</v>
      </c>
      <c r="E2774" t="s">
        <v>166</v>
      </c>
      <c r="F2774" t="s">
        <v>166</v>
      </c>
      <c r="H2774" s="507">
        <v>41038</v>
      </c>
      <c r="I2774" t="s">
        <v>245</v>
      </c>
      <c r="J2774">
        <v>-11</v>
      </c>
      <c r="K2774" t="s">
        <v>8</v>
      </c>
      <c r="M2774" t="s">
        <v>263</v>
      </c>
      <c r="N2774">
        <v>8750074</v>
      </c>
      <c r="O2774" t="s">
        <v>296</v>
      </c>
      <c r="P2774" s="507">
        <v>44810</v>
      </c>
      <c r="Q2774" t="s">
        <v>187</v>
      </c>
      <c r="R2774" s="507">
        <v>43857</v>
      </c>
      <c r="T2774" t="s">
        <v>5765</v>
      </c>
      <c r="U2774">
        <v>500</v>
      </c>
      <c r="X2774">
        <v>5</v>
      </c>
      <c r="Y2774" t="s">
        <v>259</v>
      </c>
      <c r="AC2774" t="s">
        <v>177</v>
      </c>
      <c r="AD2774" t="s">
        <v>10060</v>
      </c>
      <c r="AE2774">
        <v>75012</v>
      </c>
      <c r="AF2774" t="s">
        <v>14488</v>
      </c>
      <c r="AG2774" t="s">
        <v>14489</v>
      </c>
      <c r="AI2774">
        <v>678847820</v>
      </c>
      <c r="AJ2774">
        <v>661155058</v>
      </c>
      <c r="AK2774" t="s">
        <v>4425</v>
      </c>
      <c r="AL2774">
        <v>0</v>
      </c>
      <c r="AM2774">
        <v>0</v>
      </c>
    </row>
    <row r="2775" spans="1:39" customFormat="1" ht="12.75">
      <c r="A2775">
        <v>444527</v>
      </c>
      <c r="B2775" t="s">
        <v>2601</v>
      </c>
      <c r="C2775" t="s">
        <v>828</v>
      </c>
      <c r="D2775">
        <v>444527</v>
      </c>
      <c r="E2775" t="s">
        <v>166</v>
      </c>
      <c r="F2775" t="s">
        <v>166</v>
      </c>
      <c r="H2775" s="507">
        <v>27328</v>
      </c>
      <c r="I2775" t="s">
        <v>192</v>
      </c>
      <c r="J2775">
        <v>-50</v>
      </c>
      <c r="K2775" t="s">
        <v>168</v>
      </c>
      <c r="M2775" t="s">
        <v>208</v>
      </c>
      <c r="N2775">
        <v>12850020</v>
      </c>
      <c r="O2775" t="s">
        <v>2168</v>
      </c>
      <c r="P2775" s="507">
        <v>44807</v>
      </c>
      <c r="Q2775" t="s">
        <v>187</v>
      </c>
      <c r="R2775" s="507">
        <v>37432</v>
      </c>
      <c r="S2775" s="507">
        <v>44806</v>
      </c>
      <c r="T2775" t="s">
        <v>181</v>
      </c>
      <c r="U2775">
        <v>1702</v>
      </c>
      <c r="X2775">
        <v>17</v>
      </c>
      <c r="Y2775" t="s">
        <v>259</v>
      </c>
      <c r="AC2775" t="s">
        <v>177</v>
      </c>
      <c r="AD2775" t="s">
        <v>14490</v>
      </c>
      <c r="AE2775">
        <v>85200</v>
      </c>
      <c r="AF2775" t="s">
        <v>14491</v>
      </c>
      <c r="AJ2775">
        <v>625105294</v>
      </c>
      <c r="AK2775" t="s">
        <v>5053</v>
      </c>
      <c r="AL2775">
        <v>0</v>
      </c>
      <c r="AM2775">
        <v>0</v>
      </c>
    </row>
    <row r="2776" spans="1:39" customFormat="1" ht="12.75">
      <c r="A2776">
        <v>7875407</v>
      </c>
      <c r="B2776" t="s">
        <v>1685</v>
      </c>
      <c r="C2776" t="s">
        <v>1061</v>
      </c>
      <c r="D2776">
        <v>7875407</v>
      </c>
      <c r="E2776" t="s">
        <v>166</v>
      </c>
      <c r="F2776" t="s">
        <v>166</v>
      </c>
      <c r="H2776" s="507">
        <v>39457</v>
      </c>
      <c r="I2776" t="s">
        <v>200</v>
      </c>
      <c r="J2776">
        <v>-15</v>
      </c>
      <c r="K2776" t="s">
        <v>168</v>
      </c>
      <c r="M2776" t="s">
        <v>206</v>
      </c>
      <c r="N2776">
        <v>8771184</v>
      </c>
      <c r="O2776" t="s">
        <v>285</v>
      </c>
      <c r="P2776" s="507">
        <v>44803</v>
      </c>
      <c r="Q2776" t="s">
        <v>187</v>
      </c>
      <c r="R2776" s="507">
        <v>42432</v>
      </c>
      <c r="T2776" t="s">
        <v>5765</v>
      </c>
      <c r="U2776">
        <v>1615</v>
      </c>
      <c r="X2776">
        <v>16</v>
      </c>
      <c r="Y2776" t="s">
        <v>259</v>
      </c>
      <c r="AB2776" s="507">
        <v>44378</v>
      </c>
      <c r="AC2776" t="s">
        <v>177</v>
      </c>
      <c r="AD2776" t="s">
        <v>14492</v>
      </c>
      <c r="AE2776">
        <v>77183</v>
      </c>
      <c r="AF2776" t="s">
        <v>14493</v>
      </c>
      <c r="AJ2776">
        <v>786357597</v>
      </c>
      <c r="AK2776" t="s">
        <v>4426</v>
      </c>
      <c r="AL2776">
        <v>0</v>
      </c>
      <c r="AM2776">
        <v>0</v>
      </c>
    </row>
    <row r="2777" spans="1:39" customFormat="1" ht="12.75">
      <c r="A2777">
        <v>9314176</v>
      </c>
      <c r="B2777" t="s">
        <v>1685</v>
      </c>
      <c r="C2777" t="s">
        <v>439</v>
      </c>
      <c r="D2777">
        <v>9314176</v>
      </c>
      <c r="E2777" t="s">
        <v>166</v>
      </c>
      <c r="H2777" s="507">
        <v>35315</v>
      </c>
      <c r="I2777" t="s">
        <v>167</v>
      </c>
      <c r="J2777">
        <v>-40</v>
      </c>
      <c r="K2777" t="s">
        <v>8</v>
      </c>
      <c r="M2777" t="s">
        <v>263</v>
      </c>
      <c r="N2777">
        <v>8751061</v>
      </c>
      <c r="O2777" t="s">
        <v>3390</v>
      </c>
      <c r="P2777" s="507">
        <v>44805</v>
      </c>
      <c r="Q2777" t="s">
        <v>187</v>
      </c>
      <c r="R2777" s="507">
        <v>38623</v>
      </c>
      <c r="S2777" s="507">
        <v>44742</v>
      </c>
      <c r="T2777" t="s">
        <v>181</v>
      </c>
      <c r="U2777">
        <v>1469</v>
      </c>
      <c r="X2777">
        <v>14</v>
      </c>
      <c r="Y2777" t="s">
        <v>259</v>
      </c>
      <c r="AB2777" s="507">
        <v>44378</v>
      </c>
      <c r="AC2777" t="s">
        <v>177</v>
      </c>
      <c r="AD2777" t="s">
        <v>9795</v>
      </c>
      <c r="AE2777">
        <v>93000</v>
      </c>
      <c r="AF2777" t="s">
        <v>14494</v>
      </c>
      <c r="AH2777" t="s">
        <v>14495</v>
      </c>
      <c r="AI2777">
        <v>615645281</v>
      </c>
      <c r="AK2777" t="s">
        <v>8997</v>
      </c>
      <c r="AL2777">
        <v>0</v>
      </c>
      <c r="AM2777">
        <v>0</v>
      </c>
    </row>
    <row r="2778" spans="1:39" customFormat="1" ht="12.75">
      <c r="A2778">
        <v>9258534</v>
      </c>
      <c r="B2778" t="s">
        <v>1685</v>
      </c>
      <c r="C2778" t="s">
        <v>976</v>
      </c>
      <c r="D2778">
        <v>9258534</v>
      </c>
      <c r="E2778" t="s">
        <v>169</v>
      </c>
      <c r="H2778" s="507">
        <v>41279</v>
      </c>
      <c r="I2778" t="s">
        <v>251</v>
      </c>
      <c r="J2778">
        <v>-10</v>
      </c>
      <c r="K2778" t="s">
        <v>8</v>
      </c>
      <c r="M2778" t="s">
        <v>203</v>
      </c>
      <c r="N2778">
        <v>8921458</v>
      </c>
      <c r="O2778" t="s">
        <v>272</v>
      </c>
      <c r="P2778" s="507">
        <v>44815</v>
      </c>
      <c r="Q2778" t="s">
        <v>187</v>
      </c>
      <c r="R2778" s="507">
        <v>44815</v>
      </c>
      <c r="T2778" t="s">
        <v>5765</v>
      </c>
      <c r="U2778">
        <v>500</v>
      </c>
      <c r="X2778">
        <v>5</v>
      </c>
      <c r="Y2778" t="s">
        <v>259</v>
      </c>
      <c r="AC2778" t="s">
        <v>177</v>
      </c>
      <c r="AD2778" t="s">
        <v>11264</v>
      </c>
      <c r="AE2778">
        <v>92300</v>
      </c>
      <c r="AF2778" t="s">
        <v>14496</v>
      </c>
      <c r="AK2778" t="s">
        <v>8998</v>
      </c>
      <c r="AL2778">
        <v>0</v>
      </c>
      <c r="AM2778">
        <v>0</v>
      </c>
    </row>
    <row r="2779" spans="1:39" customFormat="1" ht="12.75">
      <c r="A2779">
        <v>9324346</v>
      </c>
      <c r="B2779" t="s">
        <v>1685</v>
      </c>
      <c r="C2779" t="s">
        <v>14497</v>
      </c>
      <c r="D2779">
        <v>9324346</v>
      </c>
      <c r="E2779" t="s">
        <v>166</v>
      </c>
      <c r="H2779" s="507">
        <v>32059</v>
      </c>
      <c r="I2779" t="s">
        <v>167</v>
      </c>
      <c r="J2779">
        <v>-40</v>
      </c>
      <c r="K2779" t="s">
        <v>8</v>
      </c>
      <c r="M2779" t="s">
        <v>170</v>
      </c>
      <c r="N2779">
        <v>8931466</v>
      </c>
      <c r="O2779" t="s">
        <v>7303</v>
      </c>
      <c r="P2779" s="507">
        <v>44839</v>
      </c>
      <c r="Q2779" t="s">
        <v>187</v>
      </c>
      <c r="R2779" s="507">
        <v>44832</v>
      </c>
      <c r="T2779" t="s">
        <v>5760</v>
      </c>
      <c r="U2779">
        <v>2425</v>
      </c>
      <c r="V2779" t="s">
        <v>172</v>
      </c>
      <c r="W2779">
        <v>23</v>
      </c>
      <c r="X2779" t="s">
        <v>173</v>
      </c>
      <c r="Y2779" t="s">
        <v>259</v>
      </c>
      <c r="AB2779" s="507">
        <v>44832</v>
      </c>
      <c r="AC2779" t="s">
        <v>174</v>
      </c>
      <c r="AD2779" t="s">
        <v>10630</v>
      </c>
      <c r="AE2779">
        <v>94700</v>
      </c>
      <c r="AF2779" t="s">
        <v>14498</v>
      </c>
      <c r="AG2779" t="s">
        <v>14499</v>
      </c>
      <c r="AK2779" t="s">
        <v>14500</v>
      </c>
      <c r="AL2779">
        <v>0</v>
      </c>
      <c r="AM2779">
        <v>0</v>
      </c>
    </row>
    <row r="2780" spans="1:39" customFormat="1" ht="12.75">
      <c r="A2780">
        <v>9253627</v>
      </c>
      <c r="B2780" t="s">
        <v>1685</v>
      </c>
      <c r="C2780" t="s">
        <v>1989</v>
      </c>
      <c r="D2780">
        <v>9253627</v>
      </c>
      <c r="E2780" t="s">
        <v>166</v>
      </c>
      <c r="F2780" t="s">
        <v>166</v>
      </c>
      <c r="H2780" s="507">
        <v>40788</v>
      </c>
      <c r="I2780" t="s">
        <v>267</v>
      </c>
      <c r="J2780">
        <v>-12</v>
      </c>
      <c r="K2780" t="s">
        <v>8</v>
      </c>
      <c r="M2780" t="s">
        <v>203</v>
      </c>
      <c r="N2780">
        <v>8920646</v>
      </c>
      <c r="O2780" t="s">
        <v>1257</v>
      </c>
      <c r="P2780" s="507">
        <v>44796</v>
      </c>
      <c r="Q2780" t="s">
        <v>187</v>
      </c>
      <c r="R2780" s="507">
        <v>43482</v>
      </c>
      <c r="T2780" t="s">
        <v>5765</v>
      </c>
      <c r="U2780">
        <v>636</v>
      </c>
      <c r="X2780">
        <v>6</v>
      </c>
      <c r="Y2780" t="s">
        <v>259</v>
      </c>
      <c r="AC2780" t="s">
        <v>177</v>
      </c>
      <c r="AD2780" t="s">
        <v>12695</v>
      </c>
      <c r="AE2780">
        <v>92600</v>
      </c>
      <c r="AF2780" t="s">
        <v>14501</v>
      </c>
      <c r="AJ2780">
        <v>634652742</v>
      </c>
      <c r="AK2780" t="s">
        <v>4427</v>
      </c>
      <c r="AL2780">
        <v>0</v>
      </c>
      <c r="AM2780">
        <v>0</v>
      </c>
    </row>
    <row r="2781" spans="1:39" customFormat="1" ht="12.75">
      <c r="A2781">
        <v>7877567</v>
      </c>
      <c r="B2781" t="s">
        <v>1685</v>
      </c>
      <c r="C2781" t="s">
        <v>256</v>
      </c>
      <c r="D2781">
        <v>7877567</v>
      </c>
      <c r="E2781" t="s">
        <v>166</v>
      </c>
      <c r="F2781" t="s">
        <v>166</v>
      </c>
      <c r="H2781" s="507">
        <v>40304</v>
      </c>
      <c r="I2781" t="s">
        <v>254</v>
      </c>
      <c r="J2781">
        <v>-13</v>
      </c>
      <c r="K2781" t="s">
        <v>168</v>
      </c>
      <c r="M2781" t="s">
        <v>206</v>
      </c>
      <c r="N2781">
        <v>8771184</v>
      </c>
      <c r="O2781" t="s">
        <v>285</v>
      </c>
      <c r="P2781" s="507">
        <v>44803</v>
      </c>
      <c r="Q2781" t="s">
        <v>187</v>
      </c>
      <c r="R2781" s="507">
        <v>42740</v>
      </c>
      <c r="T2781" t="s">
        <v>5765</v>
      </c>
      <c r="U2781">
        <v>1198</v>
      </c>
      <c r="X2781">
        <v>11</v>
      </c>
      <c r="Y2781" t="s">
        <v>259</v>
      </c>
      <c r="AB2781" s="507">
        <v>44378</v>
      </c>
      <c r="AC2781" t="s">
        <v>177</v>
      </c>
      <c r="AD2781" t="s">
        <v>14281</v>
      </c>
      <c r="AE2781">
        <v>77183</v>
      </c>
      <c r="AF2781" t="s">
        <v>14502</v>
      </c>
      <c r="AJ2781">
        <v>786357597</v>
      </c>
      <c r="AK2781" t="s">
        <v>4428</v>
      </c>
      <c r="AL2781">
        <v>0</v>
      </c>
      <c r="AM2781">
        <v>0</v>
      </c>
    </row>
    <row r="2782" spans="1:39" customFormat="1" ht="12.75">
      <c r="A2782">
        <v>7523490</v>
      </c>
      <c r="B2782" t="s">
        <v>1685</v>
      </c>
      <c r="C2782" t="s">
        <v>1686</v>
      </c>
      <c r="D2782">
        <v>7523490</v>
      </c>
      <c r="E2782" t="s">
        <v>166</v>
      </c>
      <c r="F2782" t="s">
        <v>166</v>
      </c>
      <c r="H2782" s="507">
        <v>38362</v>
      </c>
      <c r="I2782" t="s">
        <v>186</v>
      </c>
      <c r="J2782">
        <v>-18</v>
      </c>
      <c r="K2782" t="s">
        <v>168</v>
      </c>
      <c r="M2782" t="s">
        <v>263</v>
      </c>
      <c r="N2782">
        <v>8751163</v>
      </c>
      <c r="O2782" t="s">
        <v>264</v>
      </c>
      <c r="P2782" s="507">
        <v>44820</v>
      </c>
      <c r="Q2782" t="s">
        <v>187</v>
      </c>
      <c r="R2782" s="507">
        <v>42691</v>
      </c>
      <c r="T2782" t="s">
        <v>5765</v>
      </c>
      <c r="U2782">
        <v>2409</v>
      </c>
      <c r="V2782" t="s">
        <v>172</v>
      </c>
      <c r="W2782">
        <v>315</v>
      </c>
      <c r="X2782" t="s">
        <v>173</v>
      </c>
      <c r="Y2782" t="s">
        <v>259</v>
      </c>
      <c r="AC2782" t="s">
        <v>174</v>
      </c>
      <c r="AD2782" t="s">
        <v>10574</v>
      </c>
      <c r="AE2782">
        <v>94400</v>
      </c>
      <c r="AF2782" t="s">
        <v>14503</v>
      </c>
      <c r="AJ2782">
        <v>783206618</v>
      </c>
      <c r="AK2782" t="s">
        <v>8999</v>
      </c>
      <c r="AL2782">
        <v>0</v>
      </c>
      <c r="AM2782">
        <v>0</v>
      </c>
    </row>
    <row r="2783" spans="1:39" customFormat="1" ht="12.75">
      <c r="A2783">
        <v>7515744</v>
      </c>
      <c r="B2783" t="s">
        <v>1685</v>
      </c>
      <c r="C2783" t="s">
        <v>6038</v>
      </c>
      <c r="D2783">
        <v>7515744</v>
      </c>
      <c r="E2783" t="s">
        <v>166</v>
      </c>
      <c r="F2783" t="s">
        <v>166</v>
      </c>
      <c r="H2783" s="507">
        <v>35044</v>
      </c>
      <c r="I2783" t="s">
        <v>167</v>
      </c>
      <c r="J2783">
        <v>-40</v>
      </c>
      <c r="K2783" t="s">
        <v>8</v>
      </c>
      <c r="M2783" t="s">
        <v>263</v>
      </c>
      <c r="N2783">
        <v>8751163</v>
      </c>
      <c r="O2783" t="s">
        <v>264</v>
      </c>
      <c r="P2783" s="507">
        <v>44825</v>
      </c>
      <c r="Q2783" t="s">
        <v>187</v>
      </c>
      <c r="R2783" s="507">
        <v>39351</v>
      </c>
      <c r="S2783" s="507">
        <v>44083</v>
      </c>
      <c r="T2783" t="s">
        <v>7255</v>
      </c>
      <c r="U2783">
        <v>2317</v>
      </c>
      <c r="V2783" t="s">
        <v>172</v>
      </c>
      <c r="W2783">
        <v>39</v>
      </c>
      <c r="X2783" t="s">
        <v>173</v>
      </c>
      <c r="Y2783" t="s">
        <v>259</v>
      </c>
      <c r="AB2783" s="507">
        <v>43282</v>
      </c>
      <c r="AC2783" t="s">
        <v>177</v>
      </c>
      <c r="AD2783" t="s">
        <v>10574</v>
      </c>
      <c r="AE2783">
        <v>94400</v>
      </c>
      <c r="AF2783" t="s">
        <v>14504</v>
      </c>
      <c r="AJ2783">
        <v>782388555</v>
      </c>
      <c r="AK2783" t="s">
        <v>4429</v>
      </c>
      <c r="AL2783">
        <v>0</v>
      </c>
      <c r="AM2783">
        <v>0</v>
      </c>
    </row>
    <row r="2784" spans="1:39" customFormat="1" ht="12.75">
      <c r="A2784">
        <v>4535492</v>
      </c>
      <c r="B2784" t="s">
        <v>3436</v>
      </c>
      <c r="C2784" t="s">
        <v>383</v>
      </c>
      <c r="D2784">
        <v>4535492</v>
      </c>
      <c r="E2784" t="s">
        <v>169</v>
      </c>
      <c r="H2784" s="507">
        <v>42301</v>
      </c>
      <c r="I2784" t="s">
        <v>169</v>
      </c>
      <c r="J2784">
        <v>-9</v>
      </c>
      <c r="K2784" t="s">
        <v>8</v>
      </c>
      <c r="M2784" t="s">
        <v>2764</v>
      </c>
      <c r="N2784">
        <v>4450285</v>
      </c>
      <c r="O2784" t="s">
        <v>2784</v>
      </c>
      <c r="P2784" s="507">
        <v>44837</v>
      </c>
      <c r="Q2784" t="s">
        <v>187</v>
      </c>
      <c r="R2784" s="507">
        <v>44837</v>
      </c>
      <c r="T2784" t="s">
        <v>5765</v>
      </c>
      <c r="U2784">
        <v>500</v>
      </c>
      <c r="X2784">
        <v>5</v>
      </c>
      <c r="Y2784" t="s">
        <v>259</v>
      </c>
      <c r="AC2784" t="s">
        <v>177</v>
      </c>
      <c r="AD2784" t="s">
        <v>14505</v>
      </c>
      <c r="AE2784">
        <v>45760</v>
      </c>
      <c r="AF2784" t="s">
        <v>14506</v>
      </c>
      <c r="AJ2784">
        <v>676290809</v>
      </c>
      <c r="AK2784" t="s">
        <v>14507</v>
      </c>
      <c r="AL2784">
        <v>0</v>
      </c>
      <c r="AM2784">
        <v>0</v>
      </c>
    </row>
    <row r="2785" spans="1:39" customFormat="1" ht="12.75">
      <c r="A2785">
        <v>7718092</v>
      </c>
      <c r="B2785" t="s">
        <v>3317</v>
      </c>
      <c r="C2785" t="s">
        <v>182</v>
      </c>
      <c r="D2785">
        <v>7718092</v>
      </c>
      <c r="E2785" t="s">
        <v>166</v>
      </c>
      <c r="F2785" t="s">
        <v>166</v>
      </c>
      <c r="H2785" s="507">
        <v>34252</v>
      </c>
      <c r="I2785" t="s">
        <v>167</v>
      </c>
      <c r="J2785">
        <v>-40</v>
      </c>
      <c r="K2785" t="s">
        <v>168</v>
      </c>
      <c r="M2785" t="s">
        <v>263</v>
      </c>
      <c r="N2785">
        <v>8751061</v>
      </c>
      <c r="O2785" t="s">
        <v>3390</v>
      </c>
      <c r="P2785" s="507">
        <v>44792</v>
      </c>
      <c r="Q2785" t="s">
        <v>187</v>
      </c>
      <c r="R2785" s="507">
        <v>38621</v>
      </c>
      <c r="S2785" s="507">
        <v>44370</v>
      </c>
      <c r="T2785" t="s">
        <v>7255</v>
      </c>
      <c r="U2785">
        <v>1778</v>
      </c>
      <c r="X2785">
        <v>17</v>
      </c>
      <c r="Y2785" t="s">
        <v>259</v>
      </c>
      <c r="AB2785" s="507">
        <v>44743</v>
      </c>
      <c r="AC2785" t="s">
        <v>177</v>
      </c>
      <c r="AD2785" t="s">
        <v>12052</v>
      </c>
      <c r="AE2785">
        <v>77680</v>
      </c>
      <c r="AF2785" t="s">
        <v>14508</v>
      </c>
      <c r="AJ2785">
        <v>617839142</v>
      </c>
      <c r="AK2785" t="s">
        <v>4430</v>
      </c>
      <c r="AL2785">
        <v>0</v>
      </c>
      <c r="AM2785">
        <v>0</v>
      </c>
    </row>
    <row r="2786" spans="1:39" customFormat="1" ht="12.75">
      <c r="A2786">
        <v>957319</v>
      </c>
      <c r="B2786" t="s">
        <v>1687</v>
      </c>
      <c r="C2786" t="s">
        <v>1258</v>
      </c>
      <c r="D2786">
        <v>957319</v>
      </c>
      <c r="E2786" t="s">
        <v>166</v>
      </c>
      <c r="F2786" t="s">
        <v>166</v>
      </c>
      <c r="H2786" s="507">
        <v>30768</v>
      </c>
      <c r="I2786" t="s">
        <v>167</v>
      </c>
      <c r="J2786">
        <v>-40</v>
      </c>
      <c r="K2786" t="s">
        <v>168</v>
      </c>
      <c r="M2786" t="s">
        <v>232</v>
      </c>
      <c r="N2786">
        <v>8950330</v>
      </c>
      <c r="O2786" t="s">
        <v>233</v>
      </c>
      <c r="P2786" s="507">
        <v>44825</v>
      </c>
      <c r="Q2786" t="s">
        <v>187</v>
      </c>
      <c r="R2786" s="507">
        <v>37432</v>
      </c>
      <c r="S2786" s="507">
        <v>44824</v>
      </c>
      <c r="T2786" t="s">
        <v>181</v>
      </c>
      <c r="U2786">
        <v>2320</v>
      </c>
      <c r="V2786" t="s">
        <v>172</v>
      </c>
      <c r="W2786">
        <v>425</v>
      </c>
      <c r="X2786" t="s">
        <v>173</v>
      </c>
      <c r="Y2786" t="s">
        <v>259</v>
      </c>
      <c r="AC2786" t="s">
        <v>177</v>
      </c>
      <c r="AD2786" t="s">
        <v>9806</v>
      </c>
      <c r="AE2786">
        <v>95800</v>
      </c>
      <c r="AF2786" t="s">
        <v>14509</v>
      </c>
      <c r="AK2786" t="s">
        <v>4431</v>
      </c>
      <c r="AL2786">
        <v>0</v>
      </c>
      <c r="AM2786">
        <v>0</v>
      </c>
    </row>
    <row r="2787" spans="1:39" customFormat="1" ht="12.75">
      <c r="A2787">
        <v>2914828</v>
      </c>
      <c r="B2787" t="s">
        <v>3180</v>
      </c>
      <c r="C2787" t="s">
        <v>1006</v>
      </c>
      <c r="D2787">
        <v>2914828</v>
      </c>
      <c r="E2787" t="s">
        <v>166</v>
      </c>
      <c r="F2787" t="s">
        <v>166</v>
      </c>
      <c r="H2787" s="507">
        <v>29368</v>
      </c>
      <c r="I2787" t="s">
        <v>192</v>
      </c>
      <c r="J2787">
        <v>-50</v>
      </c>
      <c r="K2787" t="s">
        <v>168</v>
      </c>
      <c r="M2787" t="s">
        <v>3025</v>
      </c>
      <c r="N2787">
        <v>3290052</v>
      </c>
      <c r="O2787" t="s">
        <v>3036</v>
      </c>
      <c r="P2787" s="507">
        <v>44815</v>
      </c>
      <c r="Q2787" t="s">
        <v>187</v>
      </c>
      <c r="R2787" s="507">
        <v>37432</v>
      </c>
      <c r="S2787" s="507">
        <v>44782</v>
      </c>
      <c r="T2787" t="s">
        <v>181</v>
      </c>
      <c r="U2787">
        <v>1744</v>
      </c>
      <c r="X2787">
        <v>17</v>
      </c>
      <c r="Y2787" t="s">
        <v>259</v>
      </c>
      <c r="AB2787" s="507">
        <v>44743</v>
      </c>
      <c r="AC2787" t="s">
        <v>177</v>
      </c>
      <c r="AD2787" t="s">
        <v>14510</v>
      </c>
      <c r="AE2787">
        <v>29260</v>
      </c>
      <c r="AF2787" t="s">
        <v>14511</v>
      </c>
      <c r="AI2787">
        <v>298830609</v>
      </c>
      <c r="AJ2787">
        <v>666206001</v>
      </c>
      <c r="AK2787" t="s">
        <v>5375</v>
      </c>
      <c r="AL2787">
        <v>0</v>
      </c>
      <c r="AM2787">
        <v>0</v>
      </c>
    </row>
    <row r="2788" spans="1:39" customFormat="1" ht="12.75">
      <c r="A2788">
        <v>9153136</v>
      </c>
      <c r="B2788" t="s">
        <v>9000</v>
      </c>
      <c r="C2788" t="s">
        <v>9001</v>
      </c>
      <c r="D2788">
        <v>9153136</v>
      </c>
      <c r="E2788" t="s">
        <v>166</v>
      </c>
      <c r="H2788" s="507">
        <v>41765</v>
      </c>
      <c r="I2788" t="s">
        <v>169</v>
      </c>
      <c r="J2788">
        <v>-9</v>
      </c>
      <c r="K2788" t="s">
        <v>8</v>
      </c>
      <c r="M2788" t="s">
        <v>275</v>
      </c>
      <c r="N2788">
        <v>8911439</v>
      </c>
      <c r="O2788" t="s">
        <v>1103</v>
      </c>
      <c r="P2788" s="507">
        <v>44820</v>
      </c>
      <c r="Q2788" t="s">
        <v>187</v>
      </c>
      <c r="R2788" s="507">
        <v>44821</v>
      </c>
      <c r="T2788" t="s">
        <v>5765</v>
      </c>
      <c r="U2788">
        <v>500</v>
      </c>
      <c r="X2788">
        <v>5</v>
      </c>
      <c r="Y2788" t="s">
        <v>259</v>
      </c>
      <c r="AC2788" t="s">
        <v>177</v>
      </c>
      <c r="AD2788" t="s">
        <v>14512</v>
      </c>
      <c r="AE2788">
        <v>91490</v>
      </c>
      <c r="AF2788" t="s">
        <v>14513</v>
      </c>
      <c r="AI2788" t="s">
        <v>9002</v>
      </c>
      <c r="AJ2788" t="s">
        <v>9003</v>
      </c>
      <c r="AK2788" t="s">
        <v>9004</v>
      </c>
      <c r="AL2788">
        <v>0</v>
      </c>
      <c r="AM2788">
        <v>0</v>
      </c>
    </row>
    <row r="2789" spans="1:39" customFormat="1" ht="12.75">
      <c r="A2789">
        <v>9259081</v>
      </c>
      <c r="B2789" t="s">
        <v>14514</v>
      </c>
      <c r="C2789" t="s">
        <v>2097</v>
      </c>
      <c r="D2789">
        <v>9259081</v>
      </c>
      <c r="E2789" t="s">
        <v>169</v>
      </c>
      <c r="H2789" s="507">
        <v>41289</v>
      </c>
      <c r="I2789" t="s">
        <v>251</v>
      </c>
      <c r="J2789">
        <v>-10</v>
      </c>
      <c r="K2789" t="s">
        <v>8</v>
      </c>
      <c r="M2789" t="s">
        <v>203</v>
      </c>
      <c r="N2789">
        <v>8920018</v>
      </c>
      <c r="O2789" t="s">
        <v>560</v>
      </c>
      <c r="P2789" s="507">
        <v>44832</v>
      </c>
      <c r="Q2789" t="s">
        <v>187</v>
      </c>
      <c r="R2789" s="507">
        <v>44832</v>
      </c>
      <c r="T2789" t="s">
        <v>5765</v>
      </c>
      <c r="U2789">
        <v>500</v>
      </c>
      <c r="X2789">
        <v>5</v>
      </c>
      <c r="Y2789" t="s">
        <v>259</v>
      </c>
      <c r="AC2789" t="s">
        <v>177</v>
      </c>
      <c r="AD2789" t="s">
        <v>11238</v>
      </c>
      <c r="AE2789">
        <v>92240</v>
      </c>
      <c r="AF2789" t="s">
        <v>14515</v>
      </c>
      <c r="AJ2789">
        <v>664212600</v>
      </c>
      <c r="AK2789" t="s">
        <v>14516</v>
      </c>
      <c r="AL2789">
        <v>0</v>
      </c>
      <c r="AM2789">
        <v>0</v>
      </c>
    </row>
    <row r="2790" spans="1:39" customFormat="1" ht="12.75">
      <c r="A2790">
        <v>3544926</v>
      </c>
      <c r="B2790" t="s">
        <v>14517</v>
      </c>
      <c r="C2790" t="s">
        <v>887</v>
      </c>
      <c r="D2790">
        <v>3544926</v>
      </c>
      <c r="E2790" t="s">
        <v>169</v>
      </c>
      <c r="H2790" s="507">
        <v>41063</v>
      </c>
      <c r="I2790" t="s">
        <v>245</v>
      </c>
      <c r="J2790">
        <v>-11</v>
      </c>
      <c r="K2790" t="s">
        <v>8</v>
      </c>
      <c r="M2790" t="s">
        <v>178</v>
      </c>
      <c r="N2790">
        <v>3350074</v>
      </c>
      <c r="O2790" t="s">
        <v>6361</v>
      </c>
      <c r="P2790" s="507">
        <v>44832</v>
      </c>
      <c r="Q2790" t="s">
        <v>187</v>
      </c>
      <c r="R2790" s="507">
        <v>44832</v>
      </c>
      <c r="S2790" s="507">
        <v>44830</v>
      </c>
      <c r="T2790" t="s">
        <v>181</v>
      </c>
      <c r="U2790">
        <v>500</v>
      </c>
      <c r="X2790">
        <v>5</v>
      </c>
      <c r="Y2790" t="s">
        <v>259</v>
      </c>
      <c r="AC2790" t="s">
        <v>177</v>
      </c>
      <c r="AD2790" t="s">
        <v>14518</v>
      </c>
      <c r="AE2790">
        <v>35540</v>
      </c>
      <c r="AF2790" t="s">
        <v>14519</v>
      </c>
      <c r="AI2790">
        <v>299165935</v>
      </c>
      <c r="AJ2790">
        <v>788594154</v>
      </c>
      <c r="AK2790" t="s">
        <v>14520</v>
      </c>
      <c r="AL2790">
        <v>0</v>
      </c>
      <c r="AM2790">
        <v>0</v>
      </c>
    </row>
    <row r="2791" spans="1:39" customFormat="1" ht="12.75">
      <c r="A2791">
        <v>9460814</v>
      </c>
      <c r="B2791" t="s">
        <v>3817</v>
      </c>
      <c r="C2791" t="s">
        <v>764</v>
      </c>
      <c r="D2791">
        <v>9460814</v>
      </c>
      <c r="E2791" t="s">
        <v>166</v>
      </c>
      <c r="F2791" t="s">
        <v>166</v>
      </c>
      <c r="H2791" s="507">
        <v>41279</v>
      </c>
      <c r="I2791" t="s">
        <v>251</v>
      </c>
      <c r="J2791">
        <v>-10</v>
      </c>
      <c r="K2791" t="s">
        <v>168</v>
      </c>
      <c r="M2791" t="s">
        <v>246</v>
      </c>
      <c r="N2791">
        <v>8940052</v>
      </c>
      <c r="O2791" t="s">
        <v>417</v>
      </c>
      <c r="P2791" s="507">
        <v>44812</v>
      </c>
      <c r="Q2791" t="s">
        <v>187</v>
      </c>
      <c r="R2791" s="507">
        <v>43774</v>
      </c>
      <c r="T2791" t="s">
        <v>5765</v>
      </c>
      <c r="U2791">
        <v>508</v>
      </c>
      <c r="X2791">
        <v>5</v>
      </c>
      <c r="Y2791" t="s">
        <v>259</v>
      </c>
      <c r="AC2791" t="s">
        <v>177</v>
      </c>
      <c r="AD2791" t="s">
        <v>9907</v>
      </c>
      <c r="AE2791">
        <v>94220</v>
      </c>
      <c r="AF2791" t="s">
        <v>14521</v>
      </c>
      <c r="AK2791" t="s">
        <v>5758</v>
      </c>
      <c r="AL2791">
        <v>0</v>
      </c>
      <c r="AM2791">
        <v>0</v>
      </c>
    </row>
    <row r="2792" spans="1:39" customFormat="1" ht="12.75">
      <c r="A2792">
        <v>6210299</v>
      </c>
      <c r="B2792" t="s">
        <v>6440</v>
      </c>
      <c r="C2792" t="s">
        <v>376</v>
      </c>
      <c r="D2792">
        <v>6210299</v>
      </c>
      <c r="E2792" t="s">
        <v>166</v>
      </c>
      <c r="F2792" t="s">
        <v>166</v>
      </c>
      <c r="H2792" s="507">
        <v>33669</v>
      </c>
      <c r="I2792" t="s">
        <v>167</v>
      </c>
      <c r="J2792">
        <v>-40</v>
      </c>
      <c r="K2792" t="s">
        <v>168</v>
      </c>
      <c r="M2792" t="s">
        <v>217</v>
      </c>
      <c r="N2792">
        <v>3560020</v>
      </c>
      <c r="O2792" t="s">
        <v>3047</v>
      </c>
      <c r="P2792" s="507">
        <v>44805</v>
      </c>
      <c r="Q2792" t="s">
        <v>187</v>
      </c>
      <c r="R2792" s="507">
        <v>37432</v>
      </c>
      <c r="S2792" s="507">
        <v>44793</v>
      </c>
      <c r="T2792" t="s">
        <v>181</v>
      </c>
      <c r="U2792">
        <v>1661</v>
      </c>
      <c r="X2792">
        <v>16</v>
      </c>
      <c r="Y2792" t="s">
        <v>259</v>
      </c>
      <c r="AC2792" t="s">
        <v>177</v>
      </c>
      <c r="AD2792" t="s">
        <v>14522</v>
      </c>
      <c r="AE2792">
        <v>56000</v>
      </c>
      <c r="AF2792" t="s">
        <v>14523</v>
      </c>
      <c r="AJ2792">
        <v>672704000</v>
      </c>
      <c r="AK2792" t="s">
        <v>6441</v>
      </c>
      <c r="AL2792">
        <v>0</v>
      </c>
      <c r="AM2792">
        <v>0</v>
      </c>
    </row>
    <row r="2793" spans="1:39" customFormat="1" ht="12.75">
      <c r="A2793">
        <v>229760</v>
      </c>
      <c r="B2793" t="s">
        <v>3277</v>
      </c>
      <c r="C2793" t="s">
        <v>1035</v>
      </c>
      <c r="D2793">
        <v>229760</v>
      </c>
      <c r="E2793" t="s">
        <v>166</v>
      </c>
      <c r="F2793" t="s">
        <v>166</v>
      </c>
      <c r="H2793" s="507">
        <v>33109</v>
      </c>
      <c r="I2793" t="s">
        <v>167</v>
      </c>
      <c r="J2793">
        <v>-40</v>
      </c>
      <c r="K2793" t="s">
        <v>8</v>
      </c>
      <c r="M2793" t="s">
        <v>217</v>
      </c>
      <c r="N2793">
        <v>3560031</v>
      </c>
      <c r="O2793" t="s">
        <v>3060</v>
      </c>
      <c r="P2793" s="507">
        <v>44806</v>
      </c>
      <c r="Q2793" t="s">
        <v>187</v>
      </c>
      <c r="R2793" s="507">
        <v>37432</v>
      </c>
      <c r="S2793" s="507">
        <v>44440</v>
      </c>
      <c r="T2793" t="s">
        <v>7255</v>
      </c>
      <c r="U2793">
        <v>1117</v>
      </c>
      <c r="X2793">
        <v>11</v>
      </c>
      <c r="Y2793" t="s">
        <v>259</v>
      </c>
      <c r="AB2793" s="507">
        <v>44378</v>
      </c>
      <c r="AC2793" t="s">
        <v>177</v>
      </c>
      <c r="AD2793" t="s">
        <v>14524</v>
      </c>
      <c r="AE2793">
        <v>56670</v>
      </c>
      <c r="AF2793" t="s">
        <v>14525</v>
      </c>
      <c r="AJ2793">
        <v>630995176</v>
      </c>
      <c r="AK2793" t="s">
        <v>5376</v>
      </c>
      <c r="AL2793">
        <v>0</v>
      </c>
      <c r="AM2793">
        <v>0</v>
      </c>
    </row>
    <row r="2794" spans="1:39" customFormat="1" ht="12.75">
      <c r="A2794">
        <v>3520849</v>
      </c>
      <c r="B2794" t="s">
        <v>1688</v>
      </c>
      <c r="C2794" t="s">
        <v>497</v>
      </c>
      <c r="D2794">
        <v>3520849</v>
      </c>
      <c r="E2794" t="s">
        <v>166</v>
      </c>
      <c r="F2794" t="s">
        <v>166</v>
      </c>
      <c r="H2794" s="507">
        <v>34379</v>
      </c>
      <c r="I2794" t="s">
        <v>167</v>
      </c>
      <c r="J2794">
        <v>-40</v>
      </c>
      <c r="K2794" t="s">
        <v>168</v>
      </c>
      <c r="M2794" t="s">
        <v>263</v>
      </c>
      <c r="N2794">
        <v>8751456</v>
      </c>
      <c r="O2794" t="s">
        <v>984</v>
      </c>
      <c r="P2794" s="507">
        <v>44853</v>
      </c>
      <c r="Q2794" t="s">
        <v>187</v>
      </c>
      <c r="R2794" s="507">
        <v>37432</v>
      </c>
      <c r="S2794" s="507">
        <v>44428</v>
      </c>
      <c r="T2794" t="s">
        <v>7255</v>
      </c>
      <c r="U2794">
        <v>1620</v>
      </c>
      <c r="X2794">
        <v>16</v>
      </c>
      <c r="Y2794" t="s">
        <v>259</v>
      </c>
      <c r="AB2794" s="507">
        <v>43350</v>
      </c>
      <c r="AC2794" t="s">
        <v>177</v>
      </c>
      <c r="AD2794" t="s">
        <v>9793</v>
      </c>
      <c r="AE2794">
        <v>75013</v>
      </c>
      <c r="AF2794" t="s">
        <v>14526</v>
      </c>
      <c r="AJ2794">
        <v>642495719</v>
      </c>
      <c r="AK2794" t="s">
        <v>4432</v>
      </c>
      <c r="AL2794">
        <v>0</v>
      </c>
      <c r="AM2794">
        <v>0</v>
      </c>
    </row>
    <row r="2795" spans="1:39" customFormat="1" ht="12.75">
      <c r="A2795">
        <v>2941061</v>
      </c>
      <c r="B2795" t="s">
        <v>3915</v>
      </c>
      <c r="C2795" t="s">
        <v>812</v>
      </c>
      <c r="D2795">
        <v>2941061</v>
      </c>
      <c r="E2795" t="s">
        <v>169</v>
      </c>
      <c r="F2795" t="s">
        <v>169</v>
      </c>
      <c r="H2795" s="507">
        <v>41427</v>
      </c>
      <c r="I2795" t="s">
        <v>251</v>
      </c>
      <c r="J2795">
        <v>-10</v>
      </c>
      <c r="K2795" t="s">
        <v>8</v>
      </c>
      <c r="M2795" t="s">
        <v>3025</v>
      </c>
      <c r="N2795">
        <v>3290255</v>
      </c>
      <c r="O2795" t="s">
        <v>3077</v>
      </c>
      <c r="P2795" s="507">
        <v>44825</v>
      </c>
      <c r="Q2795" t="s">
        <v>187</v>
      </c>
      <c r="R2795" s="507">
        <v>43870</v>
      </c>
      <c r="T2795" t="s">
        <v>5765</v>
      </c>
      <c r="U2795">
        <v>500</v>
      </c>
      <c r="X2795">
        <v>5</v>
      </c>
      <c r="Y2795" t="s">
        <v>259</v>
      </c>
      <c r="AC2795" t="s">
        <v>177</v>
      </c>
      <c r="AD2795" t="s">
        <v>14124</v>
      </c>
      <c r="AE2795">
        <v>29100</v>
      </c>
      <c r="AF2795" t="s">
        <v>14527</v>
      </c>
      <c r="AJ2795">
        <v>788396134</v>
      </c>
      <c r="AK2795" t="s">
        <v>5377</v>
      </c>
      <c r="AL2795">
        <v>0</v>
      </c>
      <c r="AM2795">
        <v>0</v>
      </c>
    </row>
    <row r="2796" spans="1:39" customFormat="1" ht="12.75">
      <c r="A2796">
        <v>3726599</v>
      </c>
      <c r="B2796" t="s">
        <v>1689</v>
      </c>
      <c r="C2796" t="s">
        <v>182</v>
      </c>
      <c r="D2796">
        <v>3726599</v>
      </c>
      <c r="E2796" t="s">
        <v>166</v>
      </c>
      <c r="F2796" t="s">
        <v>166</v>
      </c>
      <c r="H2796" s="507">
        <v>39896</v>
      </c>
      <c r="I2796" t="s">
        <v>340</v>
      </c>
      <c r="J2796">
        <v>-14</v>
      </c>
      <c r="K2796" t="s">
        <v>168</v>
      </c>
      <c r="M2796" t="s">
        <v>175</v>
      </c>
      <c r="N2796">
        <v>4370566</v>
      </c>
      <c r="O2796" t="s">
        <v>176</v>
      </c>
      <c r="P2796" s="507">
        <v>44786</v>
      </c>
      <c r="Q2796" t="s">
        <v>187</v>
      </c>
      <c r="R2796" s="507">
        <v>41956</v>
      </c>
      <c r="S2796" s="507">
        <v>44763</v>
      </c>
      <c r="T2796" t="s">
        <v>181</v>
      </c>
      <c r="U2796">
        <v>1086</v>
      </c>
      <c r="X2796">
        <v>10</v>
      </c>
      <c r="Y2796" t="s">
        <v>259</v>
      </c>
      <c r="AC2796" t="s">
        <v>177</v>
      </c>
      <c r="AD2796" t="s">
        <v>9703</v>
      </c>
      <c r="AE2796">
        <v>37300</v>
      </c>
      <c r="AF2796" t="s">
        <v>14528</v>
      </c>
      <c r="AG2796" t="s">
        <v>14529</v>
      </c>
      <c r="AI2796">
        <v>247674538</v>
      </c>
      <c r="AJ2796">
        <v>629973623</v>
      </c>
      <c r="AK2796" t="s">
        <v>6039</v>
      </c>
      <c r="AL2796">
        <v>1</v>
      </c>
      <c r="AM2796">
        <v>1</v>
      </c>
    </row>
    <row r="2797" spans="1:39" customFormat="1" ht="12.75">
      <c r="A2797">
        <v>2816573</v>
      </c>
      <c r="B2797" t="s">
        <v>8299</v>
      </c>
      <c r="C2797" t="s">
        <v>1182</v>
      </c>
      <c r="D2797">
        <v>2816573</v>
      </c>
      <c r="E2797" t="s">
        <v>169</v>
      </c>
      <c r="H2797" s="507">
        <v>41915</v>
      </c>
      <c r="I2797" t="s">
        <v>169</v>
      </c>
      <c r="J2797">
        <v>-9</v>
      </c>
      <c r="K2797" t="s">
        <v>8</v>
      </c>
      <c r="M2797" t="s">
        <v>231</v>
      </c>
      <c r="N2797">
        <v>4280359</v>
      </c>
      <c r="O2797" t="s">
        <v>2892</v>
      </c>
      <c r="P2797" s="507">
        <v>44842</v>
      </c>
      <c r="Q2797" t="s">
        <v>187</v>
      </c>
      <c r="R2797" s="507">
        <v>44842</v>
      </c>
      <c r="S2797" s="507">
        <v>44837</v>
      </c>
      <c r="T2797" t="s">
        <v>181</v>
      </c>
      <c r="U2797">
        <v>500</v>
      </c>
      <c r="X2797">
        <v>5</v>
      </c>
      <c r="Y2797" t="s">
        <v>259</v>
      </c>
      <c r="AC2797" t="s">
        <v>177</v>
      </c>
      <c r="AD2797" t="s">
        <v>14530</v>
      </c>
      <c r="AE2797">
        <v>28240</v>
      </c>
      <c r="AF2797" t="s">
        <v>14531</v>
      </c>
      <c r="AJ2797">
        <v>678646886</v>
      </c>
      <c r="AK2797" t="s">
        <v>14532</v>
      </c>
      <c r="AL2797">
        <v>0</v>
      </c>
      <c r="AM2797">
        <v>0</v>
      </c>
    </row>
    <row r="2798" spans="1:39" customFormat="1" ht="12.75">
      <c r="A2798">
        <v>2816572</v>
      </c>
      <c r="B2798" t="s">
        <v>8299</v>
      </c>
      <c r="C2798" t="s">
        <v>793</v>
      </c>
      <c r="D2798">
        <v>2816572</v>
      </c>
      <c r="E2798" t="s">
        <v>169</v>
      </c>
      <c r="H2798" s="507">
        <v>41932</v>
      </c>
      <c r="I2798" t="s">
        <v>169</v>
      </c>
      <c r="J2798">
        <v>-9</v>
      </c>
      <c r="K2798" t="s">
        <v>8</v>
      </c>
      <c r="M2798" t="s">
        <v>231</v>
      </c>
      <c r="N2798">
        <v>4280359</v>
      </c>
      <c r="O2798" t="s">
        <v>2892</v>
      </c>
      <c r="P2798" s="507">
        <v>44842</v>
      </c>
      <c r="Q2798" t="s">
        <v>187</v>
      </c>
      <c r="R2798" s="507">
        <v>44842</v>
      </c>
      <c r="T2798" t="s">
        <v>5765</v>
      </c>
      <c r="U2798">
        <v>500</v>
      </c>
      <c r="X2798">
        <v>5</v>
      </c>
      <c r="Y2798" t="s">
        <v>259</v>
      </c>
      <c r="AC2798" t="s">
        <v>177</v>
      </c>
      <c r="AD2798" t="s">
        <v>14530</v>
      </c>
      <c r="AE2798">
        <v>28240</v>
      </c>
      <c r="AF2798" t="s">
        <v>14531</v>
      </c>
      <c r="AJ2798">
        <v>678646886</v>
      </c>
      <c r="AK2798" t="s">
        <v>14532</v>
      </c>
      <c r="AL2798">
        <v>0</v>
      </c>
      <c r="AM2798">
        <v>0</v>
      </c>
    </row>
    <row r="2799" spans="1:39" customFormat="1" ht="12.75">
      <c r="A2799">
        <v>9512562</v>
      </c>
      <c r="B2799" t="s">
        <v>1690</v>
      </c>
      <c r="C2799" t="s">
        <v>3318</v>
      </c>
      <c r="D2799">
        <v>9512562</v>
      </c>
      <c r="E2799" t="s">
        <v>166</v>
      </c>
      <c r="F2799" t="s">
        <v>166</v>
      </c>
      <c r="H2799" s="507">
        <v>30715</v>
      </c>
      <c r="I2799" t="s">
        <v>167</v>
      </c>
      <c r="J2799">
        <v>-40</v>
      </c>
      <c r="K2799" t="s">
        <v>168</v>
      </c>
      <c r="M2799" t="s">
        <v>232</v>
      </c>
      <c r="N2799">
        <v>8950348</v>
      </c>
      <c r="O2799" t="s">
        <v>973</v>
      </c>
      <c r="P2799" s="507">
        <v>44824</v>
      </c>
      <c r="Q2799" t="s">
        <v>187</v>
      </c>
      <c r="R2799" s="507">
        <v>37432</v>
      </c>
      <c r="S2799" s="507">
        <v>44818</v>
      </c>
      <c r="T2799" t="s">
        <v>181</v>
      </c>
      <c r="U2799">
        <v>1613</v>
      </c>
      <c r="X2799">
        <v>16</v>
      </c>
      <c r="Y2799" t="s">
        <v>259</v>
      </c>
      <c r="AB2799" s="507">
        <v>44743</v>
      </c>
      <c r="AC2799" t="s">
        <v>177</v>
      </c>
      <c r="AD2799" t="s">
        <v>14533</v>
      </c>
      <c r="AE2799">
        <v>95140</v>
      </c>
      <c r="AF2799" t="s">
        <v>14534</v>
      </c>
      <c r="AI2799">
        <v>678948525</v>
      </c>
      <c r="AK2799" t="s">
        <v>4433</v>
      </c>
      <c r="AL2799">
        <v>0</v>
      </c>
      <c r="AM2799">
        <v>0</v>
      </c>
    </row>
    <row r="2800" spans="1:39" customFormat="1" ht="12.75">
      <c r="A2800">
        <v>4445208</v>
      </c>
      <c r="B2800" t="s">
        <v>2603</v>
      </c>
      <c r="C2800" t="s">
        <v>766</v>
      </c>
      <c r="D2800">
        <v>4445208</v>
      </c>
      <c r="E2800" t="s">
        <v>166</v>
      </c>
      <c r="F2800" t="s">
        <v>166</v>
      </c>
      <c r="H2800" s="507">
        <v>37021</v>
      </c>
      <c r="I2800" t="s">
        <v>167</v>
      </c>
      <c r="J2800">
        <v>-40</v>
      </c>
      <c r="K2800" t="s">
        <v>168</v>
      </c>
      <c r="M2800" t="s">
        <v>228</v>
      </c>
      <c r="N2800">
        <v>12440055</v>
      </c>
      <c r="O2800" t="s">
        <v>2298</v>
      </c>
      <c r="P2800" s="507">
        <v>44815</v>
      </c>
      <c r="Q2800" t="s">
        <v>187</v>
      </c>
      <c r="R2800" s="507">
        <v>40740</v>
      </c>
      <c r="S2800" s="507">
        <v>44812</v>
      </c>
      <c r="T2800" t="s">
        <v>181</v>
      </c>
      <c r="U2800">
        <v>1726</v>
      </c>
      <c r="X2800">
        <v>17</v>
      </c>
      <c r="Y2800" t="s">
        <v>259</v>
      </c>
      <c r="AC2800" t="s">
        <v>177</v>
      </c>
      <c r="AD2800" t="s">
        <v>14535</v>
      </c>
      <c r="AE2800">
        <v>44680</v>
      </c>
      <c r="AF2800" t="s">
        <v>14536</v>
      </c>
      <c r="AI2800">
        <v>240027522</v>
      </c>
      <c r="AJ2800">
        <v>645507888</v>
      </c>
      <c r="AK2800" t="s">
        <v>5054</v>
      </c>
      <c r="AL2800">
        <v>0</v>
      </c>
      <c r="AM2800">
        <v>0</v>
      </c>
    </row>
    <row r="2801" spans="1:39" customFormat="1" ht="12.75">
      <c r="A2801">
        <v>3610156</v>
      </c>
      <c r="B2801" t="s">
        <v>9005</v>
      </c>
      <c r="C2801" t="s">
        <v>924</v>
      </c>
      <c r="D2801">
        <v>3610156</v>
      </c>
      <c r="E2801" t="s">
        <v>169</v>
      </c>
      <c r="H2801" s="507">
        <v>41065</v>
      </c>
      <c r="I2801" t="s">
        <v>245</v>
      </c>
      <c r="J2801">
        <v>-11</v>
      </c>
      <c r="K2801" t="s">
        <v>8</v>
      </c>
      <c r="M2801" t="s">
        <v>2770</v>
      </c>
      <c r="N2801">
        <v>4360453</v>
      </c>
      <c r="O2801" t="s">
        <v>5929</v>
      </c>
      <c r="P2801" s="507">
        <v>44823</v>
      </c>
      <c r="Q2801" t="s">
        <v>187</v>
      </c>
      <c r="R2801" s="507">
        <v>44823</v>
      </c>
      <c r="T2801" t="s">
        <v>5765</v>
      </c>
      <c r="U2801">
        <v>500</v>
      </c>
      <c r="X2801">
        <v>5</v>
      </c>
      <c r="Y2801" t="s">
        <v>259</v>
      </c>
      <c r="AC2801" t="s">
        <v>177</v>
      </c>
      <c r="AD2801" t="s">
        <v>14537</v>
      </c>
      <c r="AE2801">
        <v>36150</v>
      </c>
      <c r="AF2801" t="s">
        <v>14538</v>
      </c>
      <c r="AI2801">
        <v>218042308</v>
      </c>
      <c r="AJ2801">
        <v>665742071</v>
      </c>
      <c r="AK2801" t="s">
        <v>9006</v>
      </c>
      <c r="AL2801">
        <v>0</v>
      </c>
      <c r="AM2801">
        <v>0</v>
      </c>
    </row>
    <row r="2802" spans="1:39" customFormat="1" ht="12.75">
      <c r="A2802">
        <v>9537023</v>
      </c>
      <c r="B2802" t="s">
        <v>1691</v>
      </c>
      <c r="C2802" t="s">
        <v>519</v>
      </c>
      <c r="D2802">
        <v>9537023</v>
      </c>
      <c r="E2802" t="s">
        <v>166</v>
      </c>
      <c r="F2802" t="s">
        <v>166</v>
      </c>
      <c r="H2802" s="507">
        <v>40312</v>
      </c>
      <c r="I2802" t="s">
        <v>254</v>
      </c>
      <c r="J2802">
        <v>-13</v>
      </c>
      <c r="K2802" t="s">
        <v>168</v>
      </c>
      <c r="M2802" t="s">
        <v>232</v>
      </c>
      <c r="N2802">
        <v>8950479</v>
      </c>
      <c r="O2802" t="s">
        <v>516</v>
      </c>
      <c r="P2802" s="507">
        <v>44791</v>
      </c>
      <c r="Q2802" t="s">
        <v>187</v>
      </c>
      <c r="R2802" s="507">
        <v>43022</v>
      </c>
      <c r="T2802" t="s">
        <v>5765</v>
      </c>
      <c r="U2802">
        <v>1413</v>
      </c>
      <c r="X2802">
        <v>14</v>
      </c>
      <c r="Y2802" t="s">
        <v>259</v>
      </c>
      <c r="AC2802" t="s">
        <v>177</v>
      </c>
      <c r="AD2802" t="s">
        <v>9714</v>
      </c>
      <c r="AE2802">
        <v>95220</v>
      </c>
      <c r="AF2802" t="s">
        <v>14539</v>
      </c>
      <c r="AJ2802">
        <v>664734120</v>
      </c>
      <c r="AK2802" t="s">
        <v>4041</v>
      </c>
      <c r="AL2802">
        <v>1</v>
      </c>
      <c r="AM2802">
        <v>0</v>
      </c>
    </row>
    <row r="2803" spans="1:39" customFormat="1" ht="12.75">
      <c r="A2803">
        <v>7735879</v>
      </c>
      <c r="B2803" t="s">
        <v>14540</v>
      </c>
      <c r="C2803" t="s">
        <v>835</v>
      </c>
      <c r="D2803">
        <v>7735879</v>
      </c>
      <c r="E2803" t="s">
        <v>169</v>
      </c>
      <c r="H2803" s="507">
        <v>41861</v>
      </c>
      <c r="I2803" t="s">
        <v>169</v>
      </c>
      <c r="J2803">
        <v>-9</v>
      </c>
      <c r="K2803" t="s">
        <v>8</v>
      </c>
      <c r="M2803" t="s">
        <v>206</v>
      </c>
      <c r="N2803">
        <v>8771516</v>
      </c>
      <c r="O2803" t="s">
        <v>11920</v>
      </c>
      <c r="P2803" s="507">
        <v>44829</v>
      </c>
      <c r="Q2803" t="s">
        <v>187</v>
      </c>
      <c r="R2803" s="507">
        <v>44829</v>
      </c>
      <c r="S2803" s="507">
        <v>44818</v>
      </c>
      <c r="T2803" t="s">
        <v>181</v>
      </c>
      <c r="U2803">
        <v>500</v>
      </c>
      <c r="X2803">
        <v>5</v>
      </c>
      <c r="Y2803" t="s">
        <v>259</v>
      </c>
      <c r="AC2803" t="s">
        <v>177</v>
      </c>
      <c r="AD2803" t="s">
        <v>14541</v>
      </c>
      <c r="AE2803">
        <v>77111</v>
      </c>
      <c r="AF2803" t="s">
        <v>14542</v>
      </c>
      <c r="AK2803" t="s">
        <v>14543</v>
      </c>
      <c r="AL2803">
        <v>0</v>
      </c>
      <c r="AM2803">
        <v>0</v>
      </c>
    </row>
    <row r="2804" spans="1:39" customFormat="1" ht="12.75">
      <c r="A2804">
        <v>9541005</v>
      </c>
      <c r="B2804" t="s">
        <v>9007</v>
      </c>
      <c r="C2804" t="s">
        <v>7864</v>
      </c>
      <c r="D2804">
        <v>9541005</v>
      </c>
      <c r="E2804" t="s">
        <v>169</v>
      </c>
      <c r="H2804" s="507">
        <v>41164</v>
      </c>
      <c r="I2804" t="s">
        <v>245</v>
      </c>
      <c r="J2804">
        <v>-11</v>
      </c>
      <c r="K2804" t="s">
        <v>8</v>
      </c>
      <c r="M2804" t="s">
        <v>232</v>
      </c>
      <c r="N2804">
        <v>8950262</v>
      </c>
      <c r="O2804" t="s">
        <v>312</v>
      </c>
      <c r="P2804" s="507">
        <v>44821</v>
      </c>
      <c r="Q2804" t="s">
        <v>187</v>
      </c>
      <c r="R2804" s="507">
        <v>44821</v>
      </c>
      <c r="T2804" t="s">
        <v>5765</v>
      </c>
      <c r="U2804">
        <v>500</v>
      </c>
      <c r="X2804">
        <v>5</v>
      </c>
      <c r="Y2804" t="s">
        <v>259</v>
      </c>
      <c r="AC2804" t="s">
        <v>177</v>
      </c>
      <c r="AD2804" t="s">
        <v>10923</v>
      </c>
      <c r="AE2804">
        <v>95460</v>
      </c>
      <c r="AF2804" t="s">
        <v>14544</v>
      </c>
      <c r="AJ2804">
        <v>650243589</v>
      </c>
      <c r="AK2804" t="s">
        <v>9008</v>
      </c>
      <c r="AL2804">
        <v>1</v>
      </c>
      <c r="AM2804">
        <v>1</v>
      </c>
    </row>
    <row r="2805" spans="1:39" customFormat="1" ht="12.75">
      <c r="A2805">
        <v>7891147</v>
      </c>
      <c r="B2805" t="s">
        <v>14545</v>
      </c>
      <c r="C2805" t="s">
        <v>430</v>
      </c>
      <c r="D2805">
        <v>7891147</v>
      </c>
      <c r="E2805" t="s">
        <v>169</v>
      </c>
      <c r="H2805" s="507">
        <v>42095</v>
      </c>
      <c r="I2805" t="s">
        <v>169</v>
      </c>
      <c r="J2805">
        <v>-9</v>
      </c>
      <c r="K2805" t="s">
        <v>8</v>
      </c>
      <c r="M2805" t="s">
        <v>238</v>
      </c>
      <c r="N2805">
        <v>8781017</v>
      </c>
      <c r="O2805" t="s">
        <v>291</v>
      </c>
      <c r="P2805" s="507">
        <v>44852</v>
      </c>
      <c r="Q2805" t="s">
        <v>187</v>
      </c>
      <c r="R2805" s="507">
        <v>44852</v>
      </c>
      <c r="T2805" t="s">
        <v>5765</v>
      </c>
      <c r="U2805">
        <v>500</v>
      </c>
      <c r="X2805">
        <v>5</v>
      </c>
      <c r="Y2805" t="s">
        <v>259</v>
      </c>
      <c r="AC2805" t="s">
        <v>177</v>
      </c>
      <c r="AD2805" t="s">
        <v>11882</v>
      </c>
      <c r="AE2805">
        <v>78360</v>
      </c>
      <c r="AF2805" t="s">
        <v>14546</v>
      </c>
      <c r="AJ2805">
        <v>679983527</v>
      </c>
      <c r="AK2805" t="s">
        <v>14547</v>
      </c>
      <c r="AL2805">
        <v>0</v>
      </c>
      <c r="AM2805">
        <v>0</v>
      </c>
    </row>
    <row r="2806" spans="1:39" customFormat="1" ht="12.75">
      <c r="A2806">
        <v>4534954</v>
      </c>
      <c r="B2806" t="s">
        <v>2604</v>
      </c>
      <c r="C2806" t="s">
        <v>3823</v>
      </c>
      <c r="D2806">
        <v>4534954</v>
      </c>
      <c r="E2806" t="s">
        <v>169</v>
      </c>
      <c r="F2806" t="s">
        <v>7</v>
      </c>
      <c r="H2806" s="507">
        <v>41608</v>
      </c>
      <c r="I2806" t="s">
        <v>251</v>
      </c>
      <c r="J2806">
        <v>-10</v>
      </c>
      <c r="K2806" t="s">
        <v>8</v>
      </c>
      <c r="M2806" t="s">
        <v>2764</v>
      </c>
      <c r="N2806">
        <v>4450417</v>
      </c>
      <c r="O2806" t="s">
        <v>7444</v>
      </c>
      <c r="P2806" s="507">
        <v>44826</v>
      </c>
      <c r="Q2806" t="s">
        <v>187</v>
      </c>
      <c r="R2806" s="507">
        <v>44693</v>
      </c>
      <c r="T2806" t="s">
        <v>5765</v>
      </c>
      <c r="U2806">
        <v>500</v>
      </c>
      <c r="X2806">
        <v>5</v>
      </c>
      <c r="Y2806" t="s">
        <v>259</v>
      </c>
      <c r="AC2806" t="s">
        <v>177</v>
      </c>
      <c r="AD2806" t="s">
        <v>14548</v>
      </c>
      <c r="AE2806">
        <v>45200</v>
      </c>
      <c r="AF2806" t="s">
        <v>14549</v>
      </c>
      <c r="AJ2806">
        <v>777281608</v>
      </c>
      <c r="AK2806" t="s">
        <v>9009</v>
      </c>
      <c r="AL2806">
        <v>0</v>
      </c>
      <c r="AM2806">
        <v>0</v>
      </c>
    </row>
    <row r="2807" spans="1:39" customFormat="1" ht="12.75">
      <c r="A2807">
        <v>4111603</v>
      </c>
      <c r="B2807" t="s">
        <v>2605</v>
      </c>
      <c r="C2807" t="s">
        <v>913</v>
      </c>
      <c r="D2807">
        <v>4111603</v>
      </c>
      <c r="E2807" t="s">
        <v>166</v>
      </c>
      <c r="F2807" t="s">
        <v>166</v>
      </c>
      <c r="H2807" s="507">
        <v>38425</v>
      </c>
      <c r="I2807" t="s">
        <v>186</v>
      </c>
      <c r="J2807">
        <v>-18</v>
      </c>
      <c r="K2807" t="s">
        <v>168</v>
      </c>
      <c r="M2807" t="s">
        <v>2783</v>
      </c>
      <c r="N2807">
        <v>4410466</v>
      </c>
      <c r="O2807" t="s">
        <v>2793</v>
      </c>
      <c r="P2807" s="507">
        <v>44808</v>
      </c>
      <c r="Q2807" t="s">
        <v>187</v>
      </c>
      <c r="R2807" s="507">
        <v>41178</v>
      </c>
      <c r="T2807" t="s">
        <v>5765</v>
      </c>
      <c r="U2807">
        <v>1693</v>
      </c>
      <c r="X2807">
        <v>16</v>
      </c>
      <c r="Y2807" t="s">
        <v>259</v>
      </c>
      <c r="AB2807" s="507">
        <v>43282</v>
      </c>
      <c r="AC2807" t="s">
        <v>177</v>
      </c>
      <c r="AD2807" t="s">
        <v>14550</v>
      </c>
      <c r="AE2807">
        <v>41330</v>
      </c>
      <c r="AF2807" t="s">
        <v>14551</v>
      </c>
      <c r="AJ2807">
        <v>619201749</v>
      </c>
      <c r="AK2807" t="s">
        <v>5636</v>
      </c>
      <c r="AL2807">
        <v>0</v>
      </c>
      <c r="AM2807">
        <v>0</v>
      </c>
    </row>
    <row r="2808" spans="1:39" customFormat="1" ht="12.75">
      <c r="A2808">
        <v>7890889</v>
      </c>
      <c r="B2808" t="s">
        <v>14552</v>
      </c>
      <c r="C2808" t="s">
        <v>563</v>
      </c>
      <c r="D2808">
        <v>7890889</v>
      </c>
      <c r="E2808" t="s">
        <v>169</v>
      </c>
      <c r="H2808" s="507">
        <v>41836</v>
      </c>
      <c r="I2808" t="s">
        <v>169</v>
      </c>
      <c r="J2808">
        <v>-9</v>
      </c>
      <c r="K2808" t="s">
        <v>8</v>
      </c>
      <c r="M2808" t="s">
        <v>238</v>
      </c>
      <c r="N2808">
        <v>8780627</v>
      </c>
      <c r="O2808" t="s">
        <v>384</v>
      </c>
      <c r="P2808" s="507">
        <v>44841</v>
      </c>
      <c r="Q2808" t="s">
        <v>187</v>
      </c>
      <c r="R2808" s="507">
        <v>44841</v>
      </c>
      <c r="T2808" t="s">
        <v>5765</v>
      </c>
      <c r="U2808">
        <v>500</v>
      </c>
      <c r="X2808">
        <v>5</v>
      </c>
      <c r="Y2808" t="s">
        <v>259</v>
      </c>
      <c r="AC2808" t="s">
        <v>177</v>
      </c>
      <c r="AD2808" t="s">
        <v>10077</v>
      </c>
      <c r="AE2808">
        <v>78500</v>
      </c>
      <c r="AF2808" t="s">
        <v>14553</v>
      </c>
      <c r="AK2808" t="s">
        <v>4348</v>
      </c>
      <c r="AL2808">
        <v>0</v>
      </c>
      <c r="AM2808">
        <v>0</v>
      </c>
    </row>
    <row r="2809" spans="1:39" customFormat="1" ht="12.75">
      <c r="A2809">
        <v>3733093</v>
      </c>
      <c r="B2809" t="s">
        <v>7828</v>
      </c>
      <c r="C2809" t="s">
        <v>588</v>
      </c>
      <c r="D2809">
        <v>3733093</v>
      </c>
      <c r="E2809" t="s">
        <v>169</v>
      </c>
      <c r="F2809" t="s">
        <v>169</v>
      </c>
      <c r="H2809" s="507">
        <v>41454</v>
      </c>
      <c r="I2809" t="s">
        <v>251</v>
      </c>
      <c r="J2809">
        <v>-10</v>
      </c>
      <c r="K2809" t="s">
        <v>8</v>
      </c>
      <c r="M2809" t="s">
        <v>175</v>
      </c>
      <c r="N2809">
        <v>4370694</v>
      </c>
      <c r="O2809" t="s">
        <v>2851</v>
      </c>
      <c r="P2809" s="507">
        <v>44808</v>
      </c>
      <c r="Q2809" t="s">
        <v>187</v>
      </c>
      <c r="R2809" s="507">
        <v>44475</v>
      </c>
      <c r="T2809" t="s">
        <v>5765</v>
      </c>
      <c r="U2809">
        <v>500</v>
      </c>
      <c r="X2809">
        <v>5</v>
      </c>
      <c r="Y2809" t="s">
        <v>259</v>
      </c>
      <c r="AC2809" t="s">
        <v>177</v>
      </c>
      <c r="AD2809" t="s">
        <v>10215</v>
      </c>
      <c r="AE2809">
        <v>37320</v>
      </c>
      <c r="AF2809" t="s">
        <v>14554</v>
      </c>
      <c r="AJ2809">
        <v>699409102</v>
      </c>
      <c r="AK2809" t="s">
        <v>7829</v>
      </c>
      <c r="AL2809">
        <v>0</v>
      </c>
      <c r="AM2809">
        <v>0</v>
      </c>
    </row>
    <row r="2810" spans="1:39" customFormat="1" ht="12.75">
      <c r="A2810">
        <v>569532</v>
      </c>
      <c r="B2810" t="s">
        <v>3181</v>
      </c>
      <c r="C2810" t="s">
        <v>715</v>
      </c>
      <c r="D2810">
        <v>569532</v>
      </c>
      <c r="E2810" t="s">
        <v>166</v>
      </c>
      <c r="F2810" t="s">
        <v>166</v>
      </c>
      <c r="H2810" s="507">
        <v>27352</v>
      </c>
      <c r="I2810" t="s">
        <v>192</v>
      </c>
      <c r="J2810">
        <v>-50</v>
      </c>
      <c r="K2810" t="s">
        <v>168</v>
      </c>
      <c r="M2810" t="s">
        <v>217</v>
      </c>
      <c r="N2810">
        <v>3560031</v>
      </c>
      <c r="O2810" t="s">
        <v>3060</v>
      </c>
      <c r="P2810" s="507">
        <v>44806</v>
      </c>
      <c r="Q2810" t="s">
        <v>187</v>
      </c>
      <c r="R2810" s="507">
        <v>37432</v>
      </c>
      <c r="S2810" s="507">
        <v>44088</v>
      </c>
      <c r="T2810" t="s">
        <v>7255</v>
      </c>
      <c r="U2810">
        <v>1679</v>
      </c>
      <c r="X2810">
        <v>16</v>
      </c>
      <c r="Y2810" t="s">
        <v>259</v>
      </c>
      <c r="AC2810" t="s">
        <v>177</v>
      </c>
      <c r="AD2810" t="s">
        <v>14555</v>
      </c>
      <c r="AE2810">
        <v>56620</v>
      </c>
      <c r="AF2810" t="s">
        <v>14556</v>
      </c>
      <c r="AI2810">
        <v>981450237</v>
      </c>
      <c r="AJ2810">
        <v>628252045</v>
      </c>
      <c r="AK2810" t="s">
        <v>5378</v>
      </c>
      <c r="AL2810">
        <v>0</v>
      </c>
      <c r="AM2810">
        <v>0</v>
      </c>
    </row>
    <row r="2811" spans="1:39" customFormat="1" ht="12.75">
      <c r="A2811">
        <v>4428555</v>
      </c>
      <c r="B2811" t="s">
        <v>2606</v>
      </c>
      <c r="C2811" t="s">
        <v>422</v>
      </c>
      <c r="D2811">
        <v>4428555</v>
      </c>
      <c r="E2811" t="s">
        <v>166</v>
      </c>
      <c r="F2811" t="s">
        <v>166</v>
      </c>
      <c r="H2811" s="507">
        <v>32589</v>
      </c>
      <c r="I2811" t="s">
        <v>167</v>
      </c>
      <c r="J2811">
        <v>-40</v>
      </c>
      <c r="K2811" t="s">
        <v>168</v>
      </c>
      <c r="M2811" t="s">
        <v>246</v>
      </c>
      <c r="N2811">
        <v>8940033</v>
      </c>
      <c r="O2811" t="s">
        <v>399</v>
      </c>
      <c r="P2811" s="507">
        <v>44813</v>
      </c>
      <c r="Q2811" t="s">
        <v>187</v>
      </c>
      <c r="R2811" s="507">
        <v>37432</v>
      </c>
      <c r="S2811" s="507">
        <v>44056</v>
      </c>
      <c r="T2811" t="s">
        <v>7255</v>
      </c>
      <c r="U2811">
        <v>1939</v>
      </c>
      <c r="X2811">
        <v>19</v>
      </c>
      <c r="Y2811" t="s">
        <v>259</v>
      </c>
      <c r="AC2811" t="s">
        <v>177</v>
      </c>
      <c r="AD2811" t="s">
        <v>10561</v>
      </c>
      <c r="AE2811">
        <v>94000</v>
      </c>
      <c r="AF2811" t="s">
        <v>14557</v>
      </c>
      <c r="AI2811">
        <v>240144068</v>
      </c>
      <c r="AJ2811">
        <v>642729022</v>
      </c>
      <c r="AK2811" t="s">
        <v>4434</v>
      </c>
      <c r="AL2811">
        <v>0</v>
      </c>
      <c r="AM2811">
        <v>0</v>
      </c>
    </row>
    <row r="2812" spans="1:39" customFormat="1" ht="12.75">
      <c r="A2812">
        <v>9224844</v>
      </c>
      <c r="B2812" t="s">
        <v>7830</v>
      </c>
      <c r="C2812" t="s">
        <v>354</v>
      </c>
      <c r="D2812">
        <v>9224844</v>
      </c>
      <c r="E2812" t="s">
        <v>166</v>
      </c>
      <c r="F2812" t="s">
        <v>169</v>
      </c>
      <c r="H2812" s="507">
        <v>26264</v>
      </c>
      <c r="I2812" t="s">
        <v>367</v>
      </c>
      <c r="J2812">
        <v>-60</v>
      </c>
      <c r="K2812" t="s">
        <v>8</v>
      </c>
      <c r="M2812" t="s">
        <v>203</v>
      </c>
      <c r="N2812">
        <v>8920031</v>
      </c>
      <c r="O2812" t="s">
        <v>269</v>
      </c>
      <c r="P2812" s="507">
        <v>44747</v>
      </c>
      <c r="Q2812" t="s">
        <v>187</v>
      </c>
      <c r="R2812" s="507">
        <v>37432</v>
      </c>
      <c r="T2812" t="s">
        <v>5760</v>
      </c>
      <c r="U2812">
        <v>792</v>
      </c>
      <c r="X2812">
        <v>7</v>
      </c>
      <c r="Y2812" t="s">
        <v>259</v>
      </c>
      <c r="AC2812" t="s">
        <v>177</v>
      </c>
      <c r="AD2812" t="s">
        <v>11636</v>
      </c>
      <c r="AE2812">
        <v>92160</v>
      </c>
      <c r="AF2812" t="s">
        <v>14558</v>
      </c>
      <c r="AJ2812" t="s">
        <v>7831</v>
      </c>
      <c r="AK2812" t="s">
        <v>4435</v>
      </c>
      <c r="AL2812">
        <v>1</v>
      </c>
      <c r="AM2812">
        <v>0</v>
      </c>
    </row>
    <row r="2813" spans="1:39" customFormat="1" ht="12.75">
      <c r="A2813">
        <v>9456158</v>
      </c>
      <c r="B2813" t="s">
        <v>7832</v>
      </c>
      <c r="C2813" t="s">
        <v>6041</v>
      </c>
      <c r="D2813">
        <v>9456158</v>
      </c>
      <c r="E2813" t="s">
        <v>166</v>
      </c>
      <c r="F2813" t="s">
        <v>166</v>
      </c>
      <c r="H2813" s="507">
        <v>40055</v>
      </c>
      <c r="I2813" t="s">
        <v>340</v>
      </c>
      <c r="J2813">
        <v>-14</v>
      </c>
      <c r="K2813" t="s">
        <v>168</v>
      </c>
      <c r="M2813" t="s">
        <v>246</v>
      </c>
      <c r="N2813">
        <v>8940976</v>
      </c>
      <c r="O2813" t="s">
        <v>3791</v>
      </c>
      <c r="P2813" s="507">
        <v>44812</v>
      </c>
      <c r="Q2813" t="s">
        <v>187</v>
      </c>
      <c r="R2813" s="507">
        <v>42805</v>
      </c>
      <c r="T2813" t="s">
        <v>5765</v>
      </c>
      <c r="U2813">
        <v>1014</v>
      </c>
      <c r="X2813">
        <v>10</v>
      </c>
      <c r="Y2813" t="s">
        <v>259</v>
      </c>
      <c r="AC2813" t="s">
        <v>177</v>
      </c>
      <c r="AD2813" t="s">
        <v>9810</v>
      </c>
      <c r="AE2813">
        <v>94100</v>
      </c>
      <c r="AF2813" t="s">
        <v>14559</v>
      </c>
      <c r="AK2813" t="s">
        <v>7833</v>
      </c>
      <c r="AL2813">
        <v>0</v>
      </c>
      <c r="AM2813">
        <v>0</v>
      </c>
    </row>
    <row r="2814" spans="1:39" customFormat="1" ht="12.75">
      <c r="A2814">
        <v>7810269</v>
      </c>
      <c r="B2814" t="s">
        <v>2958</v>
      </c>
      <c r="C2814" t="s">
        <v>529</v>
      </c>
      <c r="D2814">
        <v>7810269</v>
      </c>
      <c r="E2814" t="s">
        <v>166</v>
      </c>
      <c r="F2814" t="s">
        <v>166</v>
      </c>
      <c r="H2814" s="507">
        <v>23930</v>
      </c>
      <c r="I2814" t="s">
        <v>367</v>
      </c>
      <c r="J2814">
        <v>-60</v>
      </c>
      <c r="K2814" t="s">
        <v>168</v>
      </c>
      <c r="M2814" t="s">
        <v>2764</v>
      </c>
      <c r="N2814">
        <v>4450571</v>
      </c>
      <c r="O2814" t="s">
        <v>2782</v>
      </c>
      <c r="P2814" s="507">
        <v>44811</v>
      </c>
      <c r="Q2814" t="s">
        <v>187</v>
      </c>
      <c r="R2814" s="507">
        <v>37432</v>
      </c>
      <c r="S2814" s="507">
        <v>44803</v>
      </c>
      <c r="T2814" t="s">
        <v>181</v>
      </c>
      <c r="U2814">
        <v>1946</v>
      </c>
      <c r="X2814">
        <v>19</v>
      </c>
      <c r="Y2814" t="s">
        <v>259</v>
      </c>
      <c r="AB2814" s="507">
        <v>43647</v>
      </c>
      <c r="AC2814" t="s">
        <v>177</v>
      </c>
      <c r="AD2814" t="s">
        <v>14560</v>
      </c>
      <c r="AE2814">
        <v>45110</v>
      </c>
      <c r="AF2814" t="s">
        <v>14561</v>
      </c>
      <c r="AJ2814">
        <v>661939378</v>
      </c>
      <c r="AK2814" t="s">
        <v>5637</v>
      </c>
      <c r="AL2814">
        <v>0</v>
      </c>
      <c r="AM2814">
        <v>0</v>
      </c>
    </row>
    <row r="2815" spans="1:39" customFormat="1" ht="12.75">
      <c r="A2815">
        <v>9250965</v>
      </c>
      <c r="B2815" t="s">
        <v>1693</v>
      </c>
      <c r="C2815" t="s">
        <v>495</v>
      </c>
      <c r="D2815">
        <v>9250965</v>
      </c>
      <c r="E2815" t="s">
        <v>166</v>
      </c>
      <c r="F2815" t="s">
        <v>166</v>
      </c>
      <c r="H2815" s="507">
        <v>40462</v>
      </c>
      <c r="I2815" t="s">
        <v>254</v>
      </c>
      <c r="J2815">
        <v>-13</v>
      </c>
      <c r="K2815" t="s">
        <v>8</v>
      </c>
      <c r="M2815" t="s">
        <v>203</v>
      </c>
      <c r="N2815">
        <v>8920025</v>
      </c>
      <c r="O2815" t="s">
        <v>213</v>
      </c>
      <c r="P2815" s="507">
        <v>44749</v>
      </c>
      <c r="Q2815" t="s">
        <v>187</v>
      </c>
      <c r="R2815" s="507">
        <v>42866</v>
      </c>
      <c r="S2815" s="507">
        <v>44729</v>
      </c>
      <c r="T2815" t="s">
        <v>181</v>
      </c>
      <c r="U2815">
        <v>1194</v>
      </c>
      <c r="X2815">
        <v>11</v>
      </c>
      <c r="Y2815" t="s">
        <v>259</v>
      </c>
      <c r="AC2815" t="s">
        <v>177</v>
      </c>
      <c r="AD2815" t="s">
        <v>10636</v>
      </c>
      <c r="AE2815">
        <v>92270</v>
      </c>
      <c r="AF2815" t="s">
        <v>14562</v>
      </c>
      <c r="AI2815">
        <v>672899369</v>
      </c>
      <c r="AJ2815">
        <v>681964882</v>
      </c>
      <c r="AK2815" t="s">
        <v>4436</v>
      </c>
      <c r="AL2815">
        <v>0</v>
      </c>
      <c r="AM2815">
        <v>0</v>
      </c>
    </row>
    <row r="2816" spans="1:39" customFormat="1" ht="12.75">
      <c r="A2816">
        <v>564029</v>
      </c>
      <c r="B2816" t="s">
        <v>3182</v>
      </c>
      <c r="C2816" t="s">
        <v>961</v>
      </c>
      <c r="D2816">
        <v>564029</v>
      </c>
      <c r="E2816" t="s">
        <v>166</v>
      </c>
      <c r="F2816" t="s">
        <v>166</v>
      </c>
      <c r="H2816" s="507">
        <v>23182</v>
      </c>
      <c r="I2816" t="s">
        <v>367</v>
      </c>
      <c r="J2816">
        <v>-60</v>
      </c>
      <c r="K2816" t="s">
        <v>8</v>
      </c>
      <c r="M2816" t="s">
        <v>217</v>
      </c>
      <c r="N2816">
        <v>3560005</v>
      </c>
      <c r="O2816" t="s">
        <v>3100</v>
      </c>
      <c r="P2816" s="507">
        <v>44750</v>
      </c>
      <c r="Q2816" t="s">
        <v>187</v>
      </c>
      <c r="R2816" s="507">
        <v>37432</v>
      </c>
      <c r="S2816" s="507">
        <v>44799</v>
      </c>
      <c r="T2816" t="s">
        <v>181</v>
      </c>
      <c r="U2816">
        <v>900</v>
      </c>
      <c r="X2816">
        <v>9</v>
      </c>
      <c r="Y2816" t="s">
        <v>259</v>
      </c>
      <c r="AC2816" t="s">
        <v>177</v>
      </c>
      <c r="AD2816" t="s">
        <v>14563</v>
      </c>
      <c r="AE2816">
        <v>56870</v>
      </c>
      <c r="AF2816" t="s">
        <v>14564</v>
      </c>
      <c r="AJ2816">
        <v>675755065</v>
      </c>
      <c r="AK2816" t="s">
        <v>5379</v>
      </c>
      <c r="AL2816">
        <v>0</v>
      </c>
      <c r="AM2816">
        <v>0</v>
      </c>
    </row>
    <row r="2817" spans="1:39" customFormat="1" ht="12.75">
      <c r="A2817">
        <v>7526280</v>
      </c>
      <c r="B2817" t="s">
        <v>6042</v>
      </c>
      <c r="C2817" t="s">
        <v>256</v>
      </c>
      <c r="D2817">
        <v>7526280</v>
      </c>
      <c r="E2817" t="s">
        <v>166</v>
      </c>
      <c r="F2817" t="s">
        <v>166</v>
      </c>
      <c r="H2817" s="507">
        <v>40929</v>
      </c>
      <c r="I2817" t="s">
        <v>245</v>
      </c>
      <c r="J2817">
        <v>-11</v>
      </c>
      <c r="K2817" t="s">
        <v>168</v>
      </c>
      <c r="M2817" t="s">
        <v>263</v>
      </c>
      <c r="N2817">
        <v>8751163</v>
      </c>
      <c r="O2817" t="s">
        <v>264</v>
      </c>
      <c r="P2817" s="507">
        <v>44818</v>
      </c>
      <c r="Q2817" t="s">
        <v>187</v>
      </c>
      <c r="R2817" s="507">
        <v>44089</v>
      </c>
      <c r="T2817" t="s">
        <v>5765</v>
      </c>
      <c r="U2817">
        <v>558</v>
      </c>
      <c r="X2817">
        <v>5</v>
      </c>
      <c r="Y2817" t="s">
        <v>259</v>
      </c>
      <c r="AC2817" t="s">
        <v>177</v>
      </c>
      <c r="AD2817" t="s">
        <v>10358</v>
      </c>
      <c r="AE2817">
        <v>94400</v>
      </c>
      <c r="AF2817" t="s">
        <v>14565</v>
      </c>
      <c r="AJ2817">
        <v>624540123</v>
      </c>
      <c r="AK2817" t="s">
        <v>7834</v>
      </c>
      <c r="AL2817">
        <v>0</v>
      </c>
      <c r="AM2817">
        <v>0</v>
      </c>
    </row>
    <row r="2818" spans="1:39" customFormat="1" ht="12.75">
      <c r="A2818">
        <v>2929509</v>
      </c>
      <c r="B2818" t="s">
        <v>3183</v>
      </c>
      <c r="C2818" t="s">
        <v>294</v>
      </c>
      <c r="D2818">
        <v>2929509</v>
      </c>
      <c r="E2818" t="s">
        <v>166</v>
      </c>
      <c r="F2818" t="s">
        <v>166</v>
      </c>
      <c r="H2818" s="507">
        <v>37637</v>
      </c>
      <c r="I2818" t="s">
        <v>167</v>
      </c>
      <c r="J2818">
        <v>-40</v>
      </c>
      <c r="K2818" t="s">
        <v>168</v>
      </c>
      <c r="M2818" t="s">
        <v>3025</v>
      </c>
      <c r="N2818">
        <v>3290229</v>
      </c>
      <c r="O2818" t="s">
        <v>3039</v>
      </c>
      <c r="P2818" s="507">
        <v>44826</v>
      </c>
      <c r="Q2818" t="s">
        <v>187</v>
      </c>
      <c r="R2818" s="507">
        <v>39743</v>
      </c>
      <c r="S2818" s="507">
        <v>44823</v>
      </c>
      <c r="T2818" t="s">
        <v>181</v>
      </c>
      <c r="U2818">
        <v>1837</v>
      </c>
      <c r="X2818">
        <v>18</v>
      </c>
      <c r="Y2818" t="s">
        <v>259</v>
      </c>
      <c r="AC2818" t="s">
        <v>177</v>
      </c>
      <c r="AD2818" t="s">
        <v>14566</v>
      </c>
      <c r="AE2818">
        <v>29380</v>
      </c>
      <c r="AF2818" t="s">
        <v>14567</v>
      </c>
      <c r="AI2818">
        <v>298394736</v>
      </c>
      <c r="AJ2818">
        <v>683536469</v>
      </c>
      <c r="AK2818" t="s">
        <v>5380</v>
      </c>
      <c r="AL2818">
        <v>0</v>
      </c>
      <c r="AM2818">
        <v>0</v>
      </c>
    </row>
    <row r="2819" spans="1:39" customFormat="1" ht="12.75">
      <c r="A2819">
        <v>9540806</v>
      </c>
      <c r="B2819" t="s">
        <v>9010</v>
      </c>
      <c r="C2819" t="s">
        <v>2567</v>
      </c>
      <c r="D2819">
        <v>9540806</v>
      </c>
      <c r="E2819" t="s">
        <v>169</v>
      </c>
      <c r="H2819" s="507">
        <v>41094</v>
      </c>
      <c r="I2819" t="s">
        <v>245</v>
      </c>
      <c r="J2819">
        <v>-11</v>
      </c>
      <c r="K2819" t="s">
        <v>8</v>
      </c>
      <c r="M2819" t="s">
        <v>232</v>
      </c>
      <c r="N2819">
        <v>8950083</v>
      </c>
      <c r="O2819" t="s">
        <v>476</v>
      </c>
      <c r="P2819" s="507">
        <v>44809</v>
      </c>
      <c r="Q2819" t="s">
        <v>187</v>
      </c>
      <c r="R2819" s="507">
        <v>44809</v>
      </c>
      <c r="S2819" s="507">
        <v>44795</v>
      </c>
      <c r="T2819" t="s">
        <v>181</v>
      </c>
      <c r="U2819">
        <v>500</v>
      </c>
      <c r="X2819">
        <v>5</v>
      </c>
      <c r="Y2819" t="s">
        <v>259</v>
      </c>
      <c r="AC2819" t="s">
        <v>177</v>
      </c>
      <c r="AD2819" t="s">
        <v>13561</v>
      </c>
      <c r="AE2819">
        <v>95210</v>
      </c>
      <c r="AF2819" t="s">
        <v>14568</v>
      </c>
      <c r="AJ2819">
        <v>663984926</v>
      </c>
      <c r="AK2819" t="s">
        <v>9011</v>
      </c>
      <c r="AL2819">
        <v>0</v>
      </c>
      <c r="AM2819">
        <v>0</v>
      </c>
    </row>
    <row r="2820" spans="1:39" customFormat="1" ht="12.75">
      <c r="A2820">
        <v>7516206</v>
      </c>
      <c r="B2820" t="s">
        <v>1694</v>
      </c>
      <c r="C2820" t="s">
        <v>422</v>
      </c>
      <c r="D2820">
        <v>7516206</v>
      </c>
      <c r="E2820" t="s">
        <v>166</v>
      </c>
      <c r="F2820" t="s">
        <v>166</v>
      </c>
      <c r="H2820" s="507">
        <v>36441</v>
      </c>
      <c r="I2820" t="s">
        <v>167</v>
      </c>
      <c r="J2820">
        <v>-40</v>
      </c>
      <c r="K2820" t="s">
        <v>168</v>
      </c>
      <c r="M2820" t="s">
        <v>263</v>
      </c>
      <c r="N2820">
        <v>8750074</v>
      </c>
      <c r="O2820" t="s">
        <v>296</v>
      </c>
      <c r="P2820" s="507">
        <v>44824</v>
      </c>
      <c r="Q2820" t="s">
        <v>187</v>
      </c>
      <c r="R2820" s="507">
        <v>39618</v>
      </c>
      <c r="S2820" s="507">
        <v>44823</v>
      </c>
      <c r="T2820" t="s">
        <v>181</v>
      </c>
      <c r="U2820">
        <v>2072</v>
      </c>
      <c r="V2820" t="s">
        <v>172</v>
      </c>
      <c r="W2820">
        <v>897</v>
      </c>
      <c r="X2820" t="s">
        <v>173</v>
      </c>
      <c r="Y2820" t="s">
        <v>259</v>
      </c>
      <c r="AB2820" s="507">
        <v>44743</v>
      </c>
      <c r="AC2820" t="s">
        <v>177</v>
      </c>
      <c r="AD2820" t="s">
        <v>10060</v>
      </c>
      <c r="AE2820">
        <v>75012</v>
      </c>
      <c r="AF2820" t="s">
        <v>14569</v>
      </c>
      <c r="AI2820">
        <v>950443724</v>
      </c>
      <c r="AJ2820">
        <v>645303732</v>
      </c>
      <c r="AK2820" t="s">
        <v>4437</v>
      </c>
      <c r="AL2820">
        <v>0</v>
      </c>
      <c r="AM2820">
        <v>0</v>
      </c>
    </row>
    <row r="2821" spans="1:39" customFormat="1" ht="12.75">
      <c r="A2821">
        <v>3610228</v>
      </c>
      <c r="B2821" t="s">
        <v>14570</v>
      </c>
      <c r="C2821" t="s">
        <v>14571</v>
      </c>
      <c r="D2821">
        <v>3610228</v>
      </c>
      <c r="E2821" t="s">
        <v>169</v>
      </c>
      <c r="H2821" s="507">
        <v>42775</v>
      </c>
      <c r="I2821" t="s">
        <v>169</v>
      </c>
      <c r="J2821">
        <v>-9</v>
      </c>
      <c r="K2821" t="s">
        <v>8</v>
      </c>
      <c r="M2821" t="s">
        <v>2770</v>
      </c>
      <c r="N2821">
        <v>4360002</v>
      </c>
      <c r="O2821" t="s">
        <v>2771</v>
      </c>
      <c r="P2821" s="507">
        <v>44841</v>
      </c>
      <c r="Q2821" t="s">
        <v>187</v>
      </c>
      <c r="R2821" s="507">
        <v>44841</v>
      </c>
      <c r="T2821" t="s">
        <v>5765</v>
      </c>
      <c r="U2821">
        <v>500</v>
      </c>
      <c r="X2821">
        <v>5</v>
      </c>
      <c r="Y2821" t="s">
        <v>259</v>
      </c>
      <c r="AC2821" t="s">
        <v>177</v>
      </c>
      <c r="AD2821" t="s">
        <v>14572</v>
      </c>
      <c r="AE2821">
        <v>36130</v>
      </c>
      <c r="AF2821" t="s">
        <v>14573</v>
      </c>
      <c r="AJ2821">
        <v>632518375</v>
      </c>
      <c r="AK2821" t="s">
        <v>14574</v>
      </c>
      <c r="AL2821">
        <v>0</v>
      </c>
      <c r="AM2821">
        <v>0</v>
      </c>
    </row>
    <row r="2822" spans="1:39" customFormat="1" ht="12.75">
      <c r="A2822">
        <v>444609</v>
      </c>
      <c r="B2822" t="s">
        <v>2607</v>
      </c>
      <c r="C2822" t="s">
        <v>499</v>
      </c>
      <c r="D2822">
        <v>444609</v>
      </c>
      <c r="E2822" t="s">
        <v>166</v>
      </c>
      <c r="F2822" t="s">
        <v>166</v>
      </c>
      <c r="H2822" s="507">
        <v>22477</v>
      </c>
      <c r="I2822" t="s">
        <v>385</v>
      </c>
      <c r="J2822">
        <v>-70</v>
      </c>
      <c r="K2822" t="s">
        <v>168</v>
      </c>
      <c r="M2822" t="s">
        <v>228</v>
      </c>
      <c r="N2822">
        <v>12440056</v>
      </c>
      <c r="O2822" t="s">
        <v>2175</v>
      </c>
      <c r="P2822" s="507">
        <v>44812</v>
      </c>
      <c r="Q2822" t="s">
        <v>187</v>
      </c>
      <c r="R2822" s="507">
        <v>37432</v>
      </c>
      <c r="S2822" s="507">
        <v>44074</v>
      </c>
      <c r="T2822" t="s">
        <v>7255</v>
      </c>
      <c r="U2822">
        <v>1663</v>
      </c>
      <c r="X2822">
        <v>16</v>
      </c>
      <c r="Y2822" t="s">
        <v>259</v>
      </c>
      <c r="AB2822" s="507">
        <v>43647</v>
      </c>
      <c r="AC2822" t="s">
        <v>177</v>
      </c>
      <c r="AD2822" t="s">
        <v>11130</v>
      </c>
      <c r="AE2822">
        <v>44120</v>
      </c>
      <c r="AF2822" t="s">
        <v>14575</v>
      </c>
      <c r="AI2822">
        <v>240057946</v>
      </c>
      <c r="AJ2822">
        <v>662122015</v>
      </c>
      <c r="AK2822" t="s">
        <v>5055</v>
      </c>
      <c r="AL2822">
        <v>0</v>
      </c>
      <c r="AM2822">
        <v>0</v>
      </c>
    </row>
    <row r="2823" spans="1:39" customFormat="1" ht="12.75">
      <c r="A2823">
        <v>7712514</v>
      </c>
      <c r="B2823" t="s">
        <v>1695</v>
      </c>
      <c r="C2823" t="s">
        <v>541</v>
      </c>
      <c r="D2823">
        <v>7712514</v>
      </c>
      <c r="E2823" t="s">
        <v>166</v>
      </c>
      <c r="F2823" t="s">
        <v>166</v>
      </c>
      <c r="H2823" s="507">
        <v>31423</v>
      </c>
      <c r="I2823" t="s">
        <v>167</v>
      </c>
      <c r="J2823">
        <v>-40</v>
      </c>
      <c r="K2823" t="s">
        <v>168</v>
      </c>
      <c r="M2823" t="s">
        <v>203</v>
      </c>
      <c r="N2823">
        <v>8920049</v>
      </c>
      <c r="O2823" t="s">
        <v>211</v>
      </c>
      <c r="P2823" s="507">
        <v>44821</v>
      </c>
      <c r="Q2823" t="s">
        <v>187</v>
      </c>
      <c r="R2823" s="507">
        <v>37432</v>
      </c>
      <c r="S2823" s="507">
        <v>44446</v>
      </c>
      <c r="T2823" t="s">
        <v>7255</v>
      </c>
      <c r="U2823">
        <v>1694</v>
      </c>
      <c r="X2823">
        <v>16</v>
      </c>
      <c r="Y2823" t="s">
        <v>259</v>
      </c>
      <c r="AB2823" s="507">
        <v>44378</v>
      </c>
      <c r="AC2823" t="s">
        <v>177</v>
      </c>
      <c r="AD2823" t="s">
        <v>11326</v>
      </c>
      <c r="AE2823">
        <v>92370</v>
      </c>
      <c r="AF2823" t="s">
        <v>14576</v>
      </c>
      <c r="AJ2823">
        <v>670930936</v>
      </c>
      <c r="AK2823" t="s">
        <v>4438</v>
      </c>
      <c r="AL2823">
        <v>0</v>
      </c>
      <c r="AM2823">
        <v>0</v>
      </c>
    </row>
    <row r="2824" spans="1:39" customFormat="1" ht="12.75">
      <c r="A2824">
        <v>9258392</v>
      </c>
      <c r="B2824" t="s">
        <v>9012</v>
      </c>
      <c r="C2824" t="s">
        <v>9013</v>
      </c>
      <c r="D2824">
        <v>9258392</v>
      </c>
      <c r="E2824" t="s">
        <v>169</v>
      </c>
      <c r="H2824" s="507">
        <v>43084</v>
      </c>
      <c r="I2824" t="s">
        <v>169</v>
      </c>
      <c r="J2824">
        <v>-9</v>
      </c>
      <c r="K2824" t="s">
        <v>8</v>
      </c>
      <c r="M2824" t="s">
        <v>203</v>
      </c>
      <c r="N2824">
        <v>8921458</v>
      </c>
      <c r="O2824" t="s">
        <v>272</v>
      </c>
      <c r="P2824" s="507">
        <v>44811</v>
      </c>
      <c r="Q2824" t="s">
        <v>187</v>
      </c>
      <c r="R2824" s="507">
        <v>44811</v>
      </c>
      <c r="S2824" s="507">
        <v>44802</v>
      </c>
      <c r="T2824" t="s">
        <v>181</v>
      </c>
      <c r="U2824">
        <v>500</v>
      </c>
      <c r="X2824">
        <v>5</v>
      </c>
      <c r="Y2824" t="s">
        <v>259</v>
      </c>
      <c r="AC2824" t="s">
        <v>177</v>
      </c>
      <c r="AD2824" t="s">
        <v>10636</v>
      </c>
      <c r="AE2824">
        <v>92270</v>
      </c>
      <c r="AF2824" t="s">
        <v>12427</v>
      </c>
      <c r="AK2824" t="s">
        <v>8738</v>
      </c>
      <c r="AL2824">
        <v>0</v>
      </c>
      <c r="AM2824">
        <v>0</v>
      </c>
    </row>
    <row r="2825" spans="1:39" customFormat="1" ht="12.75">
      <c r="A2825">
        <v>9238039</v>
      </c>
      <c r="B2825" t="s">
        <v>1696</v>
      </c>
      <c r="C2825" t="s">
        <v>612</v>
      </c>
      <c r="D2825">
        <v>9238039</v>
      </c>
      <c r="E2825" t="s">
        <v>166</v>
      </c>
      <c r="F2825" t="s">
        <v>166</v>
      </c>
      <c r="H2825" s="507">
        <v>33859</v>
      </c>
      <c r="I2825" t="s">
        <v>167</v>
      </c>
      <c r="J2825">
        <v>-40</v>
      </c>
      <c r="K2825" t="s">
        <v>168</v>
      </c>
      <c r="M2825" t="s">
        <v>203</v>
      </c>
      <c r="N2825">
        <v>8920111</v>
      </c>
      <c r="O2825" t="s">
        <v>544</v>
      </c>
      <c r="P2825" s="507">
        <v>44820</v>
      </c>
      <c r="Q2825" t="s">
        <v>187</v>
      </c>
      <c r="R2825" s="507">
        <v>39465</v>
      </c>
      <c r="S2825" s="507">
        <v>43728</v>
      </c>
      <c r="T2825" t="s">
        <v>7255</v>
      </c>
      <c r="U2825">
        <v>1889</v>
      </c>
      <c r="X2825">
        <v>18</v>
      </c>
      <c r="Y2825" t="s">
        <v>259</v>
      </c>
      <c r="AC2825" t="s">
        <v>177</v>
      </c>
      <c r="AD2825" t="s">
        <v>10294</v>
      </c>
      <c r="AE2825">
        <v>92140</v>
      </c>
      <c r="AF2825" t="s">
        <v>14577</v>
      </c>
      <c r="AH2825" t="s">
        <v>10606</v>
      </c>
      <c r="AJ2825">
        <v>675769338</v>
      </c>
      <c r="AK2825" t="s">
        <v>4439</v>
      </c>
      <c r="AL2825">
        <v>0</v>
      </c>
      <c r="AM2825">
        <v>0</v>
      </c>
    </row>
    <row r="2826" spans="1:39" customFormat="1" ht="12.75">
      <c r="A2826">
        <v>9257291</v>
      </c>
      <c r="B2826" t="s">
        <v>7837</v>
      </c>
      <c r="C2826" t="s">
        <v>617</v>
      </c>
      <c r="D2826">
        <v>9257291</v>
      </c>
      <c r="E2826" t="s">
        <v>166</v>
      </c>
      <c r="F2826" t="s">
        <v>166</v>
      </c>
      <c r="H2826" s="507">
        <v>41532</v>
      </c>
      <c r="I2826" t="s">
        <v>251</v>
      </c>
      <c r="J2826">
        <v>-10</v>
      </c>
      <c r="K2826" t="s">
        <v>8</v>
      </c>
      <c r="M2826" t="s">
        <v>203</v>
      </c>
      <c r="N2826">
        <v>8920025</v>
      </c>
      <c r="O2826" t="s">
        <v>213</v>
      </c>
      <c r="P2826" s="507">
        <v>44795</v>
      </c>
      <c r="Q2826" t="s">
        <v>187</v>
      </c>
      <c r="R2826" s="507">
        <v>44490</v>
      </c>
      <c r="T2826" t="s">
        <v>5765</v>
      </c>
      <c r="U2826">
        <v>500</v>
      </c>
      <c r="X2826">
        <v>5</v>
      </c>
      <c r="Y2826" t="s">
        <v>259</v>
      </c>
      <c r="AC2826" t="s">
        <v>177</v>
      </c>
      <c r="AD2826" t="s">
        <v>9837</v>
      </c>
      <c r="AE2826">
        <v>92400</v>
      </c>
      <c r="AF2826" t="s">
        <v>14578</v>
      </c>
      <c r="AJ2826">
        <v>685597471</v>
      </c>
      <c r="AK2826" t="s">
        <v>7838</v>
      </c>
      <c r="AL2826">
        <v>0</v>
      </c>
      <c r="AM2826">
        <v>0</v>
      </c>
    </row>
    <row r="2827" spans="1:39" customFormat="1" ht="12.75">
      <c r="A2827">
        <v>9258800</v>
      </c>
      <c r="B2827" t="s">
        <v>9014</v>
      </c>
      <c r="C2827" t="s">
        <v>698</v>
      </c>
      <c r="D2827">
        <v>9258800</v>
      </c>
      <c r="E2827" t="s">
        <v>169</v>
      </c>
      <c r="H2827" s="507">
        <v>41556</v>
      </c>
      <c r="I2827" t="s">
        <v>251</v>
      </c>
      <c r="J2827">
        <v>-10</v>
      </c>
      <c r="K2827" t="s">
        <v>8</v>
      </c>
      <c r="M2827" t="s">
        <v>203</v>
      </c>
      <c r="N2827">
        <v>8920063</v>
      </c>
      <c r="O2827" t="s">
        <v>452</v>
      </c>
      <c r="P2827" s="507">
        <v>44824</v>
      </c>
      <c r="Q2827" t="s">
        <v>187</v>
      </c>
      <c r="R2827" s="507">
        <v>44824</v>
      </c>
      <c r="S2827" s="507">
        <v>44818</v>
      </c>
      <c r="T2827" t="s">
        <v>181</v>
      </c>
      <c r="U2827">
        <v>500</v>
      </c>
      <c r="X2827">
        <v>5</v>
      </c>
      <c r="Y2827" t="s">
        <v>259</v>
      </c>
      <c r="AC2827" t="s">
        <v>177</v>
      </c>
      <c r="AD2827" t="s">
        <v>14579</v>
      </c>
      <c r="AE2827">
        <v>92290</v>
      </c>
      <c r="AF2827" t="s">
        <v>14580</v>
      </c>
      <c r="AJ2827">
        <v>749146855</v>
      </c>
      <c r="AK2827" t="s">
        <v>9015</v>
      </c>
      <c r="AL2827">
        <v>0</v>
      </c>
      <c r="AM2827">
        <v>0</v>
      </c>
    </row>
    <row r="2828" spans="1:39" customFormat="1" ht="12.75">
      <c r="A2828">
        <v>3521936</v>
      </c>
      <c r="B2828" t="s">
        <v>1697</v>
      </c>
      <c r="C2828" t="s">
        <v>497</v>
      </c>
      <c r="D2828">
        <v>3521936</v>
      </c>
      <c r="E2828" t="s">
        <v>166</v>
      </c>
      <c r="F2828" t="s">
        <v>166</v>
      </c>
      <c r="H2828" s="507">
        <v>34306</v>
      </c>
      <c r="I2828" t="s">
        <v>167</v>
      </c>
      <c r="J2828">
        <v>-40</v>
      </c>
      <c r="K2828" t="s">
        <v>168</v>
      </c>
      <c r="M2828" t="s">
        <v>232</v>
      </c>
      <c r="N2828">
        <v>8950330</v>
      </c>
      <c r="O2828" t="s">
        <v>233</v>
      </c>
      <c r="P2828" s="507">
        <v>44827</v>
      </c>
      <c r="Q2828" t="s">
        <v>187</v>
      </c>
      <c r="R2828" s="507">
        <v>37550</v>
      </c>
      <c r="S2828" s="507">
        <v>44840</v>
      </c>
      <c r="T2828" t="s">
        <v>181</v>
      </c>
      <c r="U2828">
        <v>1657</v>
      </c>
      <c r="X2828">
        <v>16</v>
      </c>
      <c r="Y2828" t="s">
        <v>259</v>
      </c>
      <c r="AC2828" t="s">
        <v>177</v>
      </c>
      <c r="AD2828" t="s">
        <v>11290</v>
      </c>
      <c r="AE2828">
        <v>92250</v>
      </c>
      <c r="AF2828" t="s">
        <v>14581</v>
      </c>
      <c r="AK2828" t="s">
        <v>4440</v>
      </c>
      <c r="AL2828">
        <v>0</v>
      </c>
      <c r="AM2828">
        <v>0</v>
      </c>
    </row>
    <row r="2829" spans="1:39" customFormat="1" ht="12.75">
      <c r="A2829">
        <v>4532589</v>
      </c>
      <c r="B2829" t="s">
        <v>7839</v>
      </c>
      <c r="C2829" t="s">
        <v>579</v>
      </c>
      <c r="D2829">
        <v>4532589</v>
      </c>
      <c r="E2829" t="s">
        <v>166</v>
      </c>
      <c r="F2829" t="s">
        <v>166</v>
      </c>
      <c r="H2829" s="507">
        <v>41080</v>
      </c>
      <c r="I2829" t="s">
        <v>245</v>
      </c>
      <c r="J2829">
        <v>-11</v>
      </c>
      <c r="K2829" t="s">
        <v>168</v>
      </c>
      <c r="M2829" t="s">
        <v>2764</v>
      </c>
      <c r="N2829">
        <v>4450773</v>
      </c>
      <c r="O2829" t="s">
        <v>3467</v>
      </c>
      <c r="P2829" s="507">
        <v>44825</v>
      </c>
      <c r="Q2829" t="s">
        <v>187</v>
      </c>
      <c r="R2829" s="507">
        <v>44476</v>
      </c>
      <c r="S2829" s="507">
        <v>44813</v>
      </c>
      <c r="T2829" t="s">
        <v>181</v>
      </c>
      <c r="U2829">
        <v>604</v>
      </c>
      <c r="X2829">
        <v>6</v>
      </c>
      <c r="Y2829" t="s">
        <v>259</v>
      </c>
      <c r="AC2829" t="s">
        <v>177</v>
      </c>
      <c r="AD2829" t="s">
        <v>14582</v>
      </c>
      <c r="AE2829">
        <v>41600</v>
      </c>
      <c r="AF2829" t="s">
        <v>14583</v>
      </c>
      <c r="AJ2829">
        <v>662125855</v>
      </c>
      <c r="AK2829" t="s">
        <v>7840</v>
      </c>
      <c r="AL2829">
        <v>1</v>
      </c>
      <c r="AM2829">
        <v>1</v>
      </c>
    </row>
    <row r="2830" spans="1:39" customFormat="1" ht="12.75">
      <c r="A2830">
        <v>9541473</v>
      </c>
      <c r="B2830" t="s">
        <v>14584</v>
      </c>
      <c r="C2830" t="s">
        <v>253</v>
      </c>
      <c r="D2830">
        <v>9541473</v>
      </c>
      <c r="E2830" t="s">
        <v>169</v>
      </c>
      <c r="H2830" s="507">
        <v>42793</v>
      </c>
      <c r="I2830" t="s">
        <v>169</v>
      </c>
      <c r="J2830">
        <v>-9</v>
      </c>
      <c r="K2830" t="s">
        <v>8</v>
      </c>
      <c r="M2830" t="s">
        <v>232</v>
      </c>
      <c r="N2830">
        <v>8950479</v>
      </c>
      <c r="O2830" t="s">
        <v>516</v>
      </c>
      <c r="P2830" s="507">
        <v>44847</v>
      </c>
      <c r="Q2830" t="s">
        <v>187</v>
      </c>
      <c r="R2830" s="507">
        <v>44847</v>
      </c>
      <c r="T2830" t="s">
        <v>5765</v>
      </c>
      <c r="U2830">
        <v>500</v>
      </c>
      <c r="X2830">
        <v>5</v>
      </c>
      <c r="Y2830" t="s">
        <v>259</v>
      </c>
      <c r="AC2830" t="s">
        <v>177</v>
      </c>
      <c r="AD2830" t="s">
        <v>9714</v>
      </c>
      <c r="AE2830">
        <v>95220</v>
      </c>
      <c r="AF2830" t="s">
        <v>14585</v>
      </c>
      <c r="AJ2830">
        <v>623633349</v>
      </c>
      <c r="AK2830" t="s">
        <v>3973</v>
      </c>
      <c r="AL2830">
        <v>0</v>
      </c>
      <c r="AM2830">
        <v>0</v>
      </c>
    </row>
    <row r="2831" spans="1:39" customFormat="1" ht="12.75">
      <c r="A2831">
        <v>7225950</v>
      </c>
      <c r="B2831" t="s">
        <v>8300</v>
      </c>
      <c r="C2831" t="s">
        <v>256</v>
      </c>
      <c r="D2831">
        <v>7225950</v>
      </c>
      <c r="E2831" t="s">
        <v>166</v>
      </c>
      <c r="F2831" t="s">
        <v>169</v>
      </c>
      <c r="H2831" s="507">
        <v>41014</v>
      </c>
      <c r="I2831" t="s">
        <v>245</v>
      </c>
      <c r="J2831">
        <v>-11</v>
      </c>
      <c r="K2831" t="s">
        <v>168</v>
      </c>
      <c r="M2831" t="s">
        <v>2152</v>
      </c>
      <c r="N2831">
        <v>12720027</v>
      </c>
      <c r="O2831" t="s">
        <v>2240</v>
      </c>
      <c r="P2831" s="507">
        <v>44839</v>
      </c>
      <c r="Q2831" t="s">
        <v>187</v>
      </c>
      <c r="R2831" s="507">
        <v>44512</v>
      </c>
      <c r="T2831" t="s">
        <v>5765</v>
      </c>
      <c r="U2831">
        <v>501</v>
      </c>
      <c r="X2831">
        <v>5</v>
      </c>
      <c r="Y2831" t="s">
        <v>259</v>
      </c>
      <c r="AC2831" t="s">
        <v>177</v>
      </c>
      <c r="AD2831" t="s">
        <v>13443</v>
      </c>
      <c r="AE2831">
        <v>72250</v>
      </c>
      <c r="AF2831" t="s">
        <v>14586</v>
      </c>
      <c r="AJ2831">
        <v>651924506</v>
      </c>
      <c r="AK2831" t="s">
        <v>8301</v>
      </c>
      <c r="AL2831">
        <v>0</v>
      </c>
      <c r="AM2831">
        <v>0</v>
      </c>
    </row>
    <row r="2832" spans="1:39" customFormat="1" ht="12.75">
      <c r="A2832">
        <v>5310771</v>
      </c>
      <c r="B2832" t="s">
        <v>1698</v>
      </c>
      <c r="C2832" t="s">
        <v>1699</v>
      </c>
      <c r="D2832">
        <v>5310771</v>
      </c>
      <c r="E2832" t="s">
        <v>166</v>
      </c>
      <c r="F2832" t="s">
        <v>166</v>
      </c>
      <c r="H2832" s="507">
        <v>27193</v>
      </c>
      <c r="I2832" t="s">
        <v>192</v>
      </c>
      <c r="J2832">
        <v>-50</v>
      </c>
      <c r="K2832" t="s">
        <v>168</v>
      </c>
      <c r="M2832" t="s">
        <v>203</v>
      </c>
      <c r="N2832">
        <v>8921458</v>
      </c>
      <c r="O2832" t="s">
        <v>272</v>
      </c>
      <c r="P2832" s="507">
        <v>44749</v>
      </c>
      <c r="Q2832" t="s">
        <v>187</v>
      </c>
      <c r="R2832" s="507">
        <v>37432</v>
      </c>
      <c r="S2832" s="507">
        <v>44075</v>
      </c>
      <c r="T2832" t="s">
        <v>7255</v>
      </c>
      <c r="U2832">
        <v>2252</v>
      </c>
      <c r="V2832" t="s">
        <v>172</v>
      </c>
      <c r="W2832">
        <v>530</v>
      </c>
      <c r="X2832" t="s">
        <v>173</v>
      </c>
      <c r="Y2832" t="s">
        <v>259</v>
      </c>
      <c r="AC2832" t="s">
        <v>177</v>
      </c>
      <c r="AD2832" t="s">
        <v>14587</v>
      </c>
      <c r="AE2832">
        <v>92000</v>
      </c>
      <c r="AF2832" t="s">
        <v>14588</v>
      </c>
      <c r="AJ2832">
        <v>622640479</v>
      </c>
      <c r="AK2832" t="s">
        <v>4441</v>
      </c>
      <c r="AL2832">
        <v>0</v>
      </c>
      <c r="AM2832">
        <v>0</v>
      </c>
    </row>
    <row r="2833" spans="1:39" customFormat="1" ht="12.75">
      <c r="A2833">
        <v>4463297</v>
      </c>
      <c r="B2833" t="s">
        <v>9542</v>
      </c>
      <c r="C2833" t="s">
        <v>2813</v>
      </c>
      <c r="D2833">
        <v>4463297</v>
      </c>
      <c r="E2833" t="s">
        <v>169</v>
      </c>
      <c r="H2833" s="507">
        <v>41318</v>
      </c>
      <c r="I2833" t="s">
        <v>251</v>
      </c>
      <c r="J2833">
        <v>-10</v>
      </c>
      <c r="K2833" t="s">
        <v>8</v>
      </c>
      <c r="M2833" t="s">
        <v>228</v>
      </c>
      <c r="N2833">
        <v>12440136</v>
      </c>
      <c r="O2833" t="s">
        <v>2149</v>
      </c>
      <c r="P2833" s="507">
        <v>44809</v>
      </c>
      <c r="Q2833" t="s">
        <v>187</v>
      </c>
      <c r="R2833" s="507">
        <v>44809</v>
      </c>
      <c r="T2833" t="s">
        <v>5765</v>
      </c>
      <c r="U2833">
        <v>500</v>
      </c>
      <c r="X2833">
        <v>5</v>
      </c>
      <c r="Y2833" t="s">
        <v>259</v>
      </c>
      <c r="AC2833" t="s">
        <v>177</v>
      </c>
      <c r="AD2833" t="s">
        <v>9804</v>
      </c>
      <c r="AE2833">
        <v>44470</v>
      </c>
      <c r="AF2833" t="s">
        <v>14589</v>
      </c>
      <c r="AJ2833">
        <v>625975841</v>
      </c>
      <c r="AK2833" t="s">
        <v>9543</v>
      </c>
      <c r="AL2833">
        <v>0</v>
      </c>
      <c r="AM2833">
        <v>0</v>
      </c>
    </row>
    <row r="2834" spans="1:39" customFormat="1" ht="12.75">
      <c r="A2834">
        <v>9127752</v>
      </c>
      <c r="B2834" t="s">
        <v>1700</v>
      </c>
      <c r="C2834" t="s">
        <v>400</v>
      </c>
      <c r="D2834">
        <v>9127752</v>
      </c>
      <c r="E2834" t="s">
        <v>166</v>
      </c>
      <c r="F2834" t="s">
        <v>166</v>
      </c>
      <c r="H2834" s="507">
        <v>32581</v>
      </c>
      <c r="I2834" t="s">
        <v>167</v>
      </c>
      <c r="J2834">
        <v>-40</v>
      </c>
      <c r="K2834" t="s">
        <v>168</v>
      </c>
      <c r="M2834" t="s">
        <v>263</v>
      </c>
      <c r="N2834">
        <v>8751061</v>
      </c>
      <c r="O2834" t="s">
        <v>3390</v>
      </c>
      <c r="P2834" s="507">
        <v>44819</v>
      </c>
      <c r="Q2834" t="s">
        <v>187</v>
      </c>
      <c r="R2834" s="507">
        <v>37537</v>
      </c>
      <c r="S2834" s="507">
        <v>44825</v>
      </c>
      <c r="T2834" t="s">
        <v>181</v>
      </c>
      <c r="U2834">
        <v>1679</v>
      </c>
      <c r="X2834">
        <v>16</v>
      </c>
      <c r="Y2834" t="s">
        <v>259</v>
      </c>
      <c r="AC2834" t="s">
        <v>177</v>
      </c>
      <c r="AD2834" t="s">
        <v>10601</v>
      </c>
      <c r="AE2834">
        <v>93230</v>
      </c>
      <c r="AF2834" t="s">
        <v>14590</v>
      </c>
      <c r="AJ2834">
        <v>674124842</v>
      </c>
      <c r="AK2834" t="s">
        <v>4442</v>
      </c>
      <c r="AL2834">
        <v>0</v>
      </c>
      <c r="AM2834">
        <v>0</v>
      </c>
    </row>
    <row r="2835" spans="1:39" customFormat="1" ht="12.75">
      <c r="A2835">
        <v>9255855</v>
      </c>
      <c r="B2835" t="s">
        <v>6043</v>
      </c>
      <c r="C2835" t="s">
        <v>465</v>
      </c>
      <c r="D2835">
        <v>9255855</v>
      </c>
      <c r="E2835" t="s">
        <v>169</v>
      </c>
      <c r="F2835" t="s">
        <v>169</v>
      </c>
      <c r="H2835" s="507">
        <v>40967</v>
      </c>
      <c r="I2835" t="s">
        <v>245</v>
      </c>
      <c r="J2835">
        <v>-11</v>
      </c>
      <c r="K2835" t="s">
        <v>8</v>
      </c>
      <c r="M2835" t="s">
        <v>203</v>
      </c>
      <c r="N2835">
        <v>8920503</v>
      </c>
      <c r="O2835" t="s">
        <v>346</v>
      </c>
      <c r="P2835" s="507">
        <v>44833</v>
      </c>
      <c r="Q2835" t="s">
        <v>187</v>
      </c>
      <c r="R2835" s="507">
        <v>44118</v>
      </c>
      <c r="T2835" t="s">
        <v>5760</v>
      </c>
      <c r="U2835">
        <v>500</v>
      </c>
      <c r="X2835">
        <v>5</v>
      </c>
      <c r="Y2835" t="s">
        <v>259</v>
      </c>
      <c r="AC2835" t="s">
        <v>177</v>
      </c>
      <c r="AD2835" t="s">
        <v>14591</v>
      </c>
      <c r="AE2835">
        <v>92350</v>
      </c>
      <c r="AF2835" t="s">
        <v>14592</v>
      </c>
      <c r="AK2835" t="s">
        <v>6044</v>
      </c>
      <c r="AL2835">
        <v>0</v>
      </c>
      <c r="AM2835">
        <v>0</v>
      </c>
    </row>
    <row r="2836" spans="1:39" customFormat="1" ht="12.75">
      <c r="A2836">
        <v>3610176</v>
      </c>
      <c r="B2836" t="s">
        <v>1701</v>
      </c>
      <c r="C2836" t="s">
        <v>1353</v>
      </c>
      <c r="D2836">
        <v>3610176</v>
      </c>
      <c r="E2836" t="s">
        <v>169</v>
      </c>
      <c r="H2836" s="507">
        <v>41919</v>
      </c>
      <c r="I2836" t="s">
        <v>169</v>
      </c>
      <c r="J2836">
        <v>-9</v>
      </c>
      <c r="K2836" t="s">
        <v>8</v>
      </c>
      <c r="M2836" t="s">
        <v>2770</v>
      </c>
      <c r="N2836">
        <v>4360002</v>
      </c>
      <c r="O2836" t="s">
        <v>2771</v>
      </c>
      <c r="P2836" s="507">
        <v>44826</v>
      </c>
      <c r="Q2836" t="s">
        <v>187</v>
      </c>
      <c r="R2836" s="507">
        <v>44826</v>
      </c>
      <c r="T2836" t="s">
        <v>5765</v>
      </c>
      <c r="U2836">
        <v>500</v>
      </c>
      <c r="X2836">
        <v>5</v>
      </c>
      <c r="Y2836" t="s">
        <v>259</v>
      </c>
      <c r="AC2836" t="s">
        <v>177</v>
      </c>
      <c r="AD2836" t="s">
        <v>12004</v>
      </c>
      <c r="AE2836">
        <v>36130</v>
      </c>
      <c r="AF2836" t="s">
        <v>14593</v>
      </c>
      <c r="AJ2836">
        <v>663608237</v>
      </c>
      <c r="AK2836" t="s">
        <v>7027</v>
      </c>
      <c r="AL2836">
        <v>0</v>
      </c>
      <c r="AM2836">
        <v>0</v>
      </c>
    </row>
    <row r="2837" spans="1:39" customFormat="1" ht="12.75">
      <c r="A2837">
        <v>9238653</v>
      </c>
      <c r="B2837" t="s">
        <v>1701</v>
      </c>
      <c r="C2837" t="s">
        <v>7685</v>
      </c>
      <c r="D2837">
        <v>9238653</v>
      </c>
      <c r="E2837" t="s">
        <v>166</v>
      </c>
      <c r="F2837" t="s">
        <v>166</v>
      </c>
      <c r="H2837" s="507">
        <v>31293</v>
      </c>
      <c r="I2837" t="s">
        <v>167</v>
      </c>
      <c r="J2837">
        <v>-40</v>
      </c>
      <c r="K2837" t="s">
        <v>8</v>
      </c>
      <c r="M2837" t="s">
        <v>238</v>
      </c>
      <c r="N2837">
        <v>8780485</v>
      </c>
      <c r="O2837" t="s">
        <v>684</v>
      </c>
      <c r="P2837" s="507">
        <v>44748</v>
      </c>
      <c r="Q2837" t="s">
        <v>187</v>
      </c>
      <c r="R2837" s="507">
        <v>39709</v>
      </c>
      <c r="S2837" s="507">
        <v>44363</v>
      </c>
      <c r="T2837" t="s">
        <v>7255</v>
      </c>
      <c r="U2837">
        <v>783</v>
      </c>
      <c r="X2837">
        <v>7</v>
      </c>
      <c r="Y2837" t="s">
        <v>259</v>
      </c>
      <c r="AC2837" t="s">
        <v>177</v>
      </c>
      <c r="AD2837" t="s">
        <v>14594</v>
      </c>
      <c r="AE2837">
        <v>78955</v>
      </c>
      <c r="AF2837" t="s">
        <v>14595</v>
      </c>
      <c r="AI2837">
        <v>663041520</v>
      </c>
      <c r="AK2837" t="s">
        <v>4297</v>
      </c>
      <c r="AL2837">
        <v>0</v>
      </c>
      <c r="AM2837">
        <v>0</v>
      </c>
    </row>
    <row r="2838" spans="1:39" customFormat="1" ht="12.75">
      <c r="A2838">
        <v>3525946</v>
      </c>
      <c r="B2838" t="s">
        <v>1701</v>
      </c>
      <c r="C2838" t="s">
        <v>800</v>
      </c>
      <c r="D2838">
        <v>3525946</v>
      </c>
      <c r="E2838" t="s">
        <v>166</v>
      </c>
      <c r="F2838" t="s">
        <v>166</v>
      </c>
      <c r="H2838" s="507">
        <v>36559</v>
      </c>
      <c r="I2838" t="s">
        <v>167</v>
      </c>
      <c r="J2838">
        <v>-40</v>
      </c>
      <c r="K2838" t="s">
        <v>8</v>
      </c>
      <c r="M2838" t="s">
        <v>178</v>
      </c>
      <c r="N2838">
        <v>3350011</v>
      </c>
      <c r="O2838" t="s">
        <v>234</v>
      </c>
      <c r="P2838" s="507">
        <v>44834</v>
      </c>
      <c r="Q2838" t="s">
        <v>187</v>
      </c>
      <c r="R2838" s="507">
        <v>38994</v>
      </c>
      <c r="S2838" s="507">
        <v>44847</v>
      </c>
      <c r="T2838" t="s">
        <v>181</v>
      </c>
      <c r="U2838">
        <v>1525</v>
      </c>
      <c r="X2838">
        <v>15</v>
      </c>
      <c r="Y2838" t="s">
        <v>259</v>
      </c>
      <c r="AC2838" t="s">
        <v>177</v>
      </c>
      <c r="AD2838" t="s">
        <v>10123</v>
      </c>
      <c r="AE2838">
        <v>35000</v>
      </c>
      <c r="AF2838" t="s">
        <v>14596</v>
      </c>
      <c r="AI2838">
        <v>299321866</v>
      </c>
      <c r="AJ2838">
        <v>652041051</v>
      </c>
      <c r="AK2838" t="s">
        <v>14597</v>
      </c>
      <c r="AL2838">
        <v>0</v>
      </c>
      <c r="AM2838">
        <v>0</v>
      </c>
    </row>
    <row r="2839" spans="1:39" customFormat="1" ht="12.75">
      <c r="A2839">
        <v>2214936</v>
      </c>
      <c r="B2839" t="s">
        <v>1701</v>
      </c>
      <c r="C2839" t="s">
        <v>348</v>
      </c>
      <c r="D2839">
        <v>2214936</v>
      </c>
      <c r="E2839" t="s">
        <v>166</v>
      </c>
      <c r="F2839" t="s">
        <v>166</v>
      </c>
      <c r="H2839" s="507">
        <v>36247</v>
      </c>
      <c r="I2839" t="s">
        <v>167</v>
      </c>
      <c r="J2839">
        <v>-40</v>
      </c>
      <c r="K2839" t="s">
        <v>168</v>
      </c>
      <c r="M2839" t="s">
        <v>215</v>
      </c>
      <c r="N2839">
        <v>3220087</v>
      </c>
      <c r="O2839" t="s">
        <v>3041</v>
      </c>
      <c r="P2839" s="507">
        <v>44825</v>
      </c>
      <c r="Q2839" t="s">
        <v>187</v>
      </c>
      <c r="R2839" s="507">
        <v>39705</v>
      </c>
      <c r="S2839" s="507">
        <v>44805</v>
      </c>
      <c r="T2839" t="s">
        <v>181</v>
      </c>
      <c r="U2839">
        <v>1861</v>
      </c>
      <c r="X2839">
        <v>18</v>
      </c>
      <c r="Y2839" t="s">
        <v>259</v>
      </c>
      <c r="AC2839" t="s">
        <v>177</v>
      </c>
      <c r="AD2839" t="s">
        <v>14598</v>
      </c>
      <c r="AE2839">
        <v>22100</v>
      </c>
      <c r="AF2839" t="s">
        <v>14599</v>
      </c>
      <c r="AJ2839">
        <v>634334837</v>
      </c>
      <c r="AK2839" t="s">
        <v>9016</v>
      </c>
      <c r="AL2839">
        <v>0</v>
      </c>
      <c r="AM2839">
        <v>0</v>
      </c>
    </row>
    <row r="2840" spans="1:39" customFormat="1" ht="12.75">
      <c r="A2840">
        <v>7882682</v>
      </c>
      <c r="B2840" t="s">
        <v>1701</v>
      </c>
      <c r="C2840" t="s">
        <v>517</v>
      </c>
      <c r="D2840">
        <v>7882682</v>
      </c>
      <c r="E2840" t="s">
        <v>166</v>
      </c>
      <c r="F2840" t="s">
        <v>166</v>
      </c>
      <c r="H2840" s="507">
        <v>41137</v>
      </c>
      <c r="I2840" t="s">
        <v>245</v>
      </c>
      <c r="J2840">
        <v>-11</v>
      </c>
      <c r="K2840" t="s">
        <v>8</v>
      </c>
      <c r="M2840" t="s">
        <v>238</v>
      </c>
      <c r="N2840">
        <v>8780485</v>
      </c>
      <c r="O2840" t="s">
        <v>684</v>
      </c>
      <c r="P2840" s="507">
        <v>44820</v>
      </c>
      <c r="Q2840" t="s">
        <v>187</v>
      </c>
      <c r="R2840" s="507">
        <v>43426</v>
      </c>
      <c r="T2840" t="s">
        <v>5765</v>
      </c>
      <c r="U2840">
        <v>500</v>
      </c>
      <c r="X2840">
        <v>5</v>
      </c>
      <c r="Y2840" t="s">
        <v>259</v>
      </c>
      <c r="AC2840" t="s">
        <v>177</v>
      </c>
      <c r="AD2840" t="s">
        <v>13594</v>
      </c>
      <c r="AE2840">
        <v>78110</v>
      </c>
      <c r="AF2840" t="s">
        <v>14600</v>
      </c>
      <c r="AK2840" t="s">
        <v>7028</v>
      </c>
      <c r="AL2840">
        <v>0</v>
      </c>
      <c r="AM2840">
        <v>0</v>
      </c>
    </row>
    <row r="2841" spans="1:39" customFormat="1" ht="12.75">
      <c r="A2841">
        <v>4461049</v>
      </c>
      <c r="B2841" t="s">
        <v>1701</v>
      </c>
      <c r="C2841" t="s">
        <v>1426</v>
      </c>
      <c r="D2841">
        <v>4461049</v>
      </c>
      <c r="E2841" t="s">
        <v>166</v>
      </c>
      <c r="F2841" t="s">
        <v>166</v>
      </c>
      <c r="H2841" s="507">
        <v>41297</v>
      </c>
      <c r="I2841" t="s">
        <v>251</v>
      </c>
      <c r="J2841">
        <v>-10</v>
      </c>
      <c r="K2841" t="s">
        <v>8</v>
      </c>
      <c r="M2841" t="s">
        <v>228</v>
      </c>
      <c r="N2841">
        <v>12440141</v>
      </c>
      <c r="O2841" t="s">
        <v>3861</v>
      </c>
      <c r="P2841" s="507">
        <v>44812</v>
      </c>
      <c r="Q2841" t="s">
        <v>187</v>
      </c>
      <c r="R2841" s="507">
        <v>44108</v>
      </c>
      <c r="T2841" t="s">
        <v>5765</v>
      </c>
      <c r="U2841">
        <v>533</v>
      </c>
      <c r="X2841">
        <v>5</v>
      </c>
      <c r="Y2841" t="s">
        <v>259</v>
      </c>
      <c r="AC2841" t="s">
        <v>177</v>
      </c>
      <c r="AD2841" t="s">
        <v>10542</v>
      </c>
      <c r="AE2841">
        <v>44700</v>
      </c>
      <c r="AF2841" t="s">
        <v>14601</v>
      </c>
      <c r="AI2841" t="s">
        <v>6443</v>
      </c>
      <c r="AJ2841">
        <v>613860584</v>
      </c>
      <c r="AK2841" t="s">
        <v>6444</v>
      </c>
      <c r="AL2841">
        <v>0</v>
      </c>
      <c r="AM2841">
        <v>0</v>
      </c>
    </row>
    <row r="2842" spans="1:39" customFormat="1" ht="12.75">
      <c r="A2842">
        <v>2211156</v>
      </c>
      <c r="B2842" t="s">
        <v>3184</v>
      </c>
      <c r="C2842" t="s">
        <v>589</v>
      </c>
      <c r="D2842">
        <v>2211156</v>
      </c>
      <c r="E2842" t="s">
        <v>166</v>
      </c>
      <c r="F2842" t="s">
        <v>166</v>
      </c>
      <c r="H2842" s="507">
        <v>24886</v>
      </c>
      <c r="I2842" t="s">
        <v>367</v>
      </c>
      <c r="J2842">
        <v>-60</v>
      </c>
      <c r="K2842" t="s">
        <v>8</v>
      </c>
      <c r="M2842" t="s">
        <v>215</v>
      </c>
      <c r="N2842">
        <v>3220048</v>
      </c>
      <c r="O2842" t="s">
        <v>3450</v>
      </c>
      <c r="P2842" s="507">
        <v>44763</v>
      </c>
      <c r="Q2842" t="s">
        <v>187</v>
      </c>
      <c r="R2842" s="507">
        <v>37432</v>
      </c>
      <c r="S2842" s="507">
        <v>44791</v>
      </c>
      <c r="T2842" t="s">
        <v>181</v>
      </c>
      <c r="U2842">
        <v>1222</v>
      </c>
      <c r="X2842">
        <v>12</v>
      </c>
      <c r="Y2842" t="s">
        <v>259</v>
      </c>
      <c r="AC2842" t="s">
        <v>177</v>
      </c>
      <c r="AD2842" t="s">
        <v>14602</v>
      </c>
      <c r="AE2842">
        <v>22580</v>
      </c>
      <c r="AF2842" t="s">
        <v>14603</v>
      </c>
      <c r="AI2842">
        <v>296225187</v>
      </c>
      <c r="AJ2842">
        <v>687735913</v>
      </c>
      <c r="AK2842" t="s">
        <v>5381</v>
      </c>
      <c r="AL2842">
        <v>0</v>
      </c>
      <c r="AM2842">
        <v>0</v>
      </c>
    </row>
    <row r="2843" spans="1:39" customFormat="1" ht="12.75">
      <c r="A2843">
        <v>7221197</v>
      </c>
      <c r="B2843" t="s">
        <v>2608</v>
      </c>
      <c r="C2843" t="s">
        <v>310</v>
      </c>
      <c r="D2843">
        <v>7221197</v>
      </c>
      <c r="E2843" t="s">
        <v>166</v>
      </c>
      <c r="F2843" t="s">
        <v>166</v>
      </c>
      <c r="H2843" s="507">
        <v>38923</v>
      </c>
      <c r="I2843" t="s">
        <v>198</v>
      </c>
      <c r="J2843">
        <v>-17</v>
      </c>
      <c r="K2843" t="s">
        <v>8</v>
      </c>
      <c r="M2843" t="s">
        <v>2152</v>
      </c>
      <c r="N2843">
        <v>12720020</v>
      </c>
      <c r="O2843" t="s">
        <v>2277</v>
      </c>
      <c r="P2843" s="507">
        <v>44809</v>
      </c>
      <c r="Q2843" t="s">
        <v>187</v>
      </c>
      <c r="R2843" s="507">
        <v>42621</v>
      </c>
      <c r="T2843" t="s">
        <v>5765</v>
      </c>
      <c r="U2843">
        <v>834</v>
      </c>
      <c r="X2843">
        <v>8</v>
      </c>
      <c r="Y2843" t="s">
        <v>259</v>
      </c>
      <c r="AC2843" t="s">
        <v>177</v>
      </c>
      <c r="AD2843" t="s">
        <v>14604</v>
      </c>
      <c r="AE2843">
        <v>72170</v>
      </c>
      <c r="AF2843" t="s">
        <v>14605</v>
      </c>
      <c r="AJ2843">
        <v>605281966</v>
      </c>
      <c r="AK2843" t="s">
        <v>5758</v>
      </c>
      <c r="AL2843">
        <v>0</v>
      </c>
      <c r="AM2843">
        <v>0</v>
      </c>
    </row>
    <row r="2844" spans="1:39" customFormat="1" ht="12.75">
      <c r="A2844">
        <v>2815442</v>
      </c>
      <c r="B2844" t="s">
        <v>6045</v>
      </c>
      <c r="C2844" t="s">
        <v>199</v>
      </c>
      <c r="D2844">
        <v>2815442</v>
      </c>
      <c r="E2844" t="s">
        <v>166</v>
      </c>
      <c r="F2844" t="s">
        <v>166</v>
      </c>
      <c r="H2844" s="507">
        <v>41142</v>
      </c>
      <c r="I2844" t="s">
        <v>245</v>
      </c>
      <c r="J2844">
        <v>-11</v>
      </c>
      <c r="K2844" t="s">
        <v>168</v>
      </c>
      <c r="M2844" t="s">
        <v>231</v>
      </c>
      <c r="N2844">
        <v>4280004</v>
      </c>
      <c r="O2844" t="s">
        <v>3555</v>
      </c>
      <c r="P2844" s="507">
        <v>44796</v>
      </c>
      <c r="Q2844" t="s">
        <v>187</v>
      </c>
      <c r="R2844" s="507">
        <v>43473</v>
      </c>
      <c r="T2844" t="s">
        <v>5765</v>
      </c>
      <c r="U2844">
        <v>557</v>
      </c>
      <c r="X2844">
        <v>5</v>
      </c>
      <c r="Y2844" t="s">
        <v>259</v>
      </c>
      <c r="AC2844" t="s">
        <v>177</v>
      </c>
      <c r="AD2844" t="s">
        <v>10128</v>
      </c>
      <c r="AE2844">
        <v>28000</v>
      </c>
      <c r="AF2844" t="s">
        <v>14606</v>
      </c>
      <c r="AK2844" t="s">
        <v>5758</v>
      </c>
      <c r="AL2844">
        <v>0</v>
      </c>
      <c r="AM2844">
        <v>0</v>
      </c>
    </row>
    <row r="2845" spans="1:39" customFormat="1" ht="12.75">
      <c r="A2845">
        <v>759185</v>
      </c>
      <c r="B2845" t="s">
        <v>7029</v>
      </c>
      <c r="C2845" t="s">
        <v>304</v>
      </c>
      <c r="D2845">
        <v>759185</v>
      </c>
      <c r="E2845" t="s">
        <v>166</v>
      </c>
      <c r="F2845" t="s">
        <v>166</v>
      </c>
      <c r="H2845" s="507">
        <v>31289</v>
      </c>
      <c r="I2845" t="s">
        <v>167</v>
      </c>
      <c r="J2845">
        <v>-40</v>
      </c>
      <c r="K2845" t="s">
        <v>168</v>
      </c>
      <c r="M2845" t="s">
        <v>203</v>
      </c>
      <c r="N2845">
        <v>8920049</v>
      </c>
      <c r="O2845" t="s">
        <v>211</v>
      </c>
      <c r="P2845" s="507">
        <v>44825</v>
      </c>
      <c r="Q2845" t="s">
        <v>187</v>
      </c>
      <c r="R2845" s="507">
        <v>37432</v>
      </c>
      <c r="S2845" s="507">
        <v>44448</v>
      </c>
      <c r="T2845" t="s">
        <v>7255</v>
      </c>
      <c r="U2845">
        <v>1648</v>
      </c>
      <c r="X2845">
        <v>16</v>
      </c>
      <c r="Y2845" t="s">
        <v>259</v>
      </c>
      <c r="AC2845" t="s">
        <v>177</v>
      </c>
      <c r="AD2845" t="s">
        <v>14607</v>
      </c>
      <c r="AE2845">
        <v>92210</v>
      </c>
      <c r="AF2845" t="s">
        <v>14608</v>
      </c>
      <c r="AK2845" t="s">
        <v>7030</v>
      </c>
      <c r="AL2845">
        <v>0</v>
      </c>
      <c r="AM2845">
        <v>0</v>
      </c>
    </row>
    <row r="2846" spans="1:39" customFormat="1" ht="12.75">
      <c r="A2846">
        <v>9441431</v>
      </c>
      <c r="B2846" t="s">
        <v>1702</v>
      </c>
      <c r="C2846" t="s">
        <v>1173</v>
      </c>
      <c r="D2846">
        <v>9441431</v>
      </c>
      <c r="E2846" t="s">
        <v>166</v>
      </c>
      <c r="F2846" t="s">
        <v>166</v>
      </c>
      <c r="H2846" s="507">
        <v>38022</v>
      </c>
      <c r="I2846" t="s">
        <v>7238</v>
      </c>
      <c r="J2846">
        <v>-19</v>
      </c>
      <c r="K2846" t="s">
        <v>8</v>
      </c>
      <c r="M2846" t="s">
        <v>246</v>
      </c>
      <c r="N2846">
        <v>8940459</v>
      </c>
      <c r="O2846" t="s">
        <v>433</v>
      </c>
      <c r="P2846" s="507">
        <v>44825</v>
      </c>
      <c r="Q2846" t="s">
        <v>187</v>
      </c>
      <c r="R2846" s="507">
        <v>40601</v>
      </c>
      <c r="S2846" s="507">
        <v>44825</v>
      </c>
      <c r="T2846" t="s">
        <v>181</v>
      </c>
      <c r="U2846">
        <v>784</v>
      </c>
      <c r="X2846">
        <v>7</v>
      </c>
      <c r="Y2846" t="s">
        <v>259</v>
      </c>
      <c r="AC2846" t="s">
        <v>177</v>
      </c>
      <c r="AD2846" t="s">
        <v>10869</v>
      </c>
      <c r="AE2846">
        <v>94550</v>
      </c>
      <c r="AF2846" t="s">
        <v>14609</v>
      </c>
      <c r="AK2846" t="s">
        <v>14610</v>
      </c>
      <c r="AL2846">
        <v>0</v>
      </c>
      <c r="AM2846">
        <v>0</v>
      </c>
    </row>
    <row r="2847" spans="1:39" customFormat="1" ht="12.75">
      <c r="A2847">
        <v>9230375</v>
      </c>
      <c r="B2847" t="s">
        <v>1703</v>
      </c>
      <c r="C2847" t="s">
        <v>182</v>
      </c>
      <c r="D2847">
        <v>9230375</v>
      </c>
      <c r="E2847" t="s">
        <v>166</v>
      </c>
      <c r="F2847" t="s">
        <v>166</v>
      </c>
      <c r="H2847" s="507">
        <v>34001</v>
      </c>
      <c r="I2847" t="s">
        <v>167</v>
      </c>
      <c r="J2847">
        <v>-40</v>
      </c>
      <c r="K2847" t="s">
        <v>168</v>
      </c>
      <c r="M2847" t="s">
        <v>203</v>
      </c>
      <c r="N2847">
        <v>8921458</v>
      </c>
      <c r="O2847" t="s">
        <v>272</v>
      </c>
      <c r="P2847" s="507">
        <v>44824</v>
      </c>
      <c r="Q2847" t="s">
        <v>187</v>
      </c>
      <c r="R2847" s="507">
        <v>37574</v>
      </c>
      <c r="S2847" s="507">
        <v>44462</v>
      </c>
      <c r="T2847" t="s">
        <v>7255</v>
      </c>
      <c r="U2847">
        <v>2215</v>
      </c>
      <c r="V2847" t="s">
        <v>172</v>
      </c>
      <c r="W2847">
        <v>592</v>
      </c>
      <c r="X2847" t="s">
        <v>173</v>
      </c>
      <c r="Y2847" t="s">
        <v>259</v>
      </c>
      <c r="AB2847" s="507">
        <v>43282</v>
      </c>
      <c r="AC2847" t="s">
        <v>177</v>
      </c>
      <c r="AD2847" t="s">
        <v>9666</v>
      </c>
      <c r="AE2847">
        <v>92300</v>
      </c>
      <c r="AF2847" t="s">
        <v>14611</v>
      </c>
      <c r="AI2847">
        <v>140871397</v>
      </c>
      <c r="AK2847" t="s">
        <v>4443</v>
      </c>
      <c r="AL2847">
        <v>0</v>
      </c>
      <c r="AM2847">
        <v>0</v>
      </c>
    </row>
    <row r="2848" spans="1:39" customFormat="1" ht="12.75">
      <c r="A2848">
        <v>3534322</v>
      </c>
      <c r="B2848" t="s">
        <v>3185</v>
      </c>
      <c r="C2848" t="s">
        <v>3186</v>
      </c>
      <c r="D2848">
        <v>3534322</v>
      </c>
      <c r="E2848" t="s">
        <v>166</v>
      </c>
      <c r="F2848" t="s">
        <v>166</v>
      </c>
      <c r="H2848" s="507">
        <v>33879</v>
      </c>
      <c r="I2848" t="s">
        <v>167</v>
      </c>
      <c r="J2848">
        <v>-40</v>
      </c>
      <c r="K2848" t="s">
        <v>168</v>
      </c>
      <c r="M2848" t="s">
        <v>178</v>
      </c>
      <c r="N2848">
        <v>3350136</v>
      </c>
      <c r="O2848" t="s">
        <v>179</v>
      </c>
      <c r="P2848" s="507">
        <v>44807</v>
      </c>
      <c r="Q2848" t="s">
        <v>187</v>
      </c>
      <c r="R2848" s="507">
        <v>41900</v>
      </c>
      <c r="S2848" s="507">
        <v>44106</v>
      </c>
      <c r="T2848" t="s">
        <v>7255</v>
      </c>
      <c r="U2848">
        <v>1789</v>
      </c>
      <c r="X2848">
        <v>17</v>
      </c>
      <c r="Y2848" t="s">
        <v>259</v>
      </c>
      <c r="AC2848" t="s">
        <v>337</v>
      </c>
      <c r="AD2848" t="s">
        <v>14612</v>
      </c>
      <c r="AE2848">
        <v>35160</v>
      </c>
      <c r="AF2848" t="s">
        <v>14613</v>
      </c>
      <c r="AK2848" t="s">
        <v>5758</v>
      </c>
      <c r="AL2848">
        <v>0</v>
      </c>
      <c r="AM2848">
        <v>0</v>
      </c>
    </row>
    <row r="2849" spans="1:39" customFormat="1" ht="12.75">
      <c r="A2849">
        <v>7731378</v>
      </c>
      <c r="B2849" t="s">
        <v>6046</v>
      </c>
      <c r="C2849" t="s">
        <v>387</v>
      </c>
      <c r="D2849">
        <v>7731378</v>
      </c>
      <c r="E2849" t="s">
        <v>166</v>
      </c>
      <c r="F2849" t="s">
        <v>166</v>
      </c>
      <c r="H2849" s="507">
        <v>41101</v>
      </c>
      <c r="I2849" t="s">
        <v>245</v>
      </c>
      <c r="J2849">
        <v>-11</v>
      </c>
      <c r="K2849" t="s">
        <v>168</v>
      </c>
      <c r="M2849" t="s">
        <v>206</v>
      </c>
      <c r="N2849">
        <v>8770237</v>
      </c>
      <c r="O2849" t="s">
        <v>330</v>
      </c>
      <c r="P2849" s="507">
        <v>44800</v>
      </c>
      <c r="Q2849" t="s">
        <v>187</v>
      </c>
      <c r="R2849" s="507">
        <v>43035</v>
      </c>
      <c r="T2849" t="s">
        <v>5765</v>
      </c>
      <c r="U2849">
        <v>610</v>
      </c>
      <c r="X2849">
        <v>6</v>
      </c>
      <c r="Y2849" t="s">
        <v>259</v>
      </c>
      <c r="AC2849" t="s">
        <v>177</v>
      </c>
      <c r="AD2849" t="s">
        <v>11361</v>
      </c>
      <c r="AE2849">
        <v>77500</v>
      </c>
      <c r="AF2849" t="s">
        <v>14614</v>
      </c>
      <c r="AK2849" t="s">
        <v>6047</v>
      </c>
      <c r="AL2849">
        <v>0</v>
      </c>
      <c r="AM2849">
        <v>0</v>
      </c>
    </row>
    <row r="2850" spans="1:39" customFormat="1" ht="12.75">
      <c r="A2850">
        <v>9256063</v>
      </c>
      <c r="B2850" t="s">
        <v>6048</v>
      </c>
      <c r="C2850" t="s">
        <v>6049</v>
      </c>
      <c r="D2850">
        <v>9256063</v>
      </c>
      <c r="E2850" t="s">
        <v>169</v>
      </c>
      <c r="F2850" t="s">
        <v>169</v>
      </c>
      <c r="H2850" s="507">
        <v>43545</v>
      </c>
      <c r="I2850" t="s">
        <v>169</v>
      </c>
      <c r="J2850">
        <v>-9</v>
      </c>
      <c r="K2850" t="s">
        <v>8</v>
      </c>
      <c r="M2850" t="s">
        <v>203</v>
      </c>
      <c r="N2850">
        <v>8920075</v>
      </c>
      <c r="O2850" t="s">
        <v>314</v>
      </c>
      <c r="P2850" s="507">
        <v>44841</v>
      </c>
      <c r="Q2850" t="s">
        <v>187</v>
      </c>
      <c r="R2850" s="507">
        <v>44430</v>
      </c>
      <c r="T2850" t="s">
        <v>5765</v>
      </c>
      <c r="U2850">
        <v>500</v>
      </c>
      <c r="X2850">
        <v>5</v>
      </c>
      <c r="Y2850" t="s">
        <v>259</v>
      </c>
      <c r="AC2850" t="s">
        <v>177</v>
      </c>
      <c r="AD2850" t="s">
        <v>14615</v>
      </c>
      <c r="AE2850">
        <v>92270</v>
      </c>
      <c r="AF2850" t="s">
        <v>14616</v>
      </c>
      <c r="AI2850">
        <v>688162349</v>
      </c>
      <c r="AJ2850">
        <v>664114492</v>
      </c>
      <c r="AK2850" t="s">
        <v>6050</v>
      </c>
      <c r="AL2850">
        <v>0</v>
      </c>
      <c r="AM2850">
        <v>0</v>
      </c>
    </row>
    <row r="2851" spans="1:39" customFormat="1" ht="12.75">
      <c r="A2851">
        <v>7515679</v>
      </c>
      <c r="B2851" t="s">
        <v>3319</v>
      </c>
      <c r="C2851" t="s">
        <v>762</v>
      </c>
      <c r="D2851">
        <v>7515679</v>
      </c>
      <c r="E2851" t="s">
        <v>166</v>
      </c>
      <c r="F2851" t="s">
        <v>166</v>
      </c>
      <c r="H2851" s="507">
        <v>33597</v>
      </c>
      <c r="I2851" t="s">
        <v>167</v>
      </c>
      <c r="J2851">
        <v>-40</v>
      </c>
      <c r="K2851" t="s">
        <v>168</v>
      </c>
      <c r="M2851" t="s">
        <v>263</v>
      </c>
      <c r="N2851">
        <v>8750120</v>
      </c>
      <c r="O2851" t="s">
        <v>287</v>
      </c>
      <c r="P2851" s="507">
        <v>44826</v>
      </c>
      <c r="Q2851" t="s">
        <v>187</v>
      </c>
      <c r="R2851" s="507">
        <v>39344</v>
      </c>
      <c r="S2851" s="507">
        <v>44813</v>
      </c>
      <c r="T2851" t="s">
        <v>181</v>
      </c>
      <c r="U2851">
        <v>1686</v>
      </c>
      <c r="X2851">
        <v>16</v>
      </c>
      <c r="Y2851" t="s">
        <v>259</v>
      </c>
      <c r="AC2851" t="s">
        <v>177</v>
      </c>
      <c r="AD2851" t="s">
        <v>9776</v>
      </c>
      <c r="AE2851">
        <v>75011</v>
      </c>
      <c r="AF2851" t="s">
        <v>14617</v>
      </c>
      <c r="AI2851">
        <v>148061343</v>
      </c>
      <c r="AJ2851">
        <v>684479525</v>
      </c>
      <c r="AK2851" t="s">
        <v>4444</v>
      </c>
      <c r="AL2851">
        <v>0</v>
      </c>
      <c r="AM2851">
        <v>0</v>
      </c>
    </row>
    <row r="2852" spans="1:39" customFormat="1" ht="12.75">
      <c r="A2852">
        <v>852097</v>
      </c>
      <c r="B2852" t="s">
        <v>2609</v>
      </c>
      <c r="C2852" t="s">
        <v>277</v>
      </c>
      <c r="D2852">
        <v>852097</v>
      </c>
      <c r="E2852" t="s">
        <v>166</v>
      </c>
      <c r="F2852" t="s">
        <v>166</v>
      </c>
      <c r="H2852" s="507">
        <v>24656</v>
      </c>
      <c r="I2852" t="s">
        <v>367</v>
      </c>
      <c r="J2852">
        <v>-60</v>
      </c>
      <c r="K2852" t="s">
        <v>168</v>
      </c>
      <c r="M2852" t="s">
        <v>208</v>
      </c>
      <c r="N2852">
        <v>12850026</v>
      </c>
      <c r="O2852" t="s">
        <v>2233</v>
      </c>
      <c r="P2852" s="507">
        <v>44827</v>
      </c>
      <c r="Q2852" t="s">
        <v>187</v>
      </c>
      <c r="R2852" s="507">
        <v>37432</v>
      </c>
      <c r="S2852" s="507">
        <v>44825</v>
      </c>
      <c r="T2852" t="s">
        <v>181</v>
      </c>
      <c r="U2852">
        <v>1623</v>
      </c>
      <c r="X2852">
        <v>16</v>
      </c>
      <c r="Y2852" t="s">
        <v>259</v>
      </c>
      <c r="AB2852" s="507">
        <v>43834</v>
      </c>
      <c r="AC2852" t="s">
        <v>177</v>
      </c>
      <c r="AD2852" t="s">
        <v>3870</v>
      </c>
      <c r="AE2852">
        <v>85230</v>
      </c>
      <c r="AF2852" t="s">
        <v>14618</v>
      </c>
      <c r="AJ2852">
        <v>695731892</v>
      </c>
      <c r="AK2852" t="s">
        <v>5056</v>
      </c>
      <c r="AL2852">
        <v>0</v>
      </c>
      <c r="AM2852">
        <v>0</v>
      </c>
    </row>
    <row r="2853" spans="1:39" customFormat="1" ht="12.75">
      <c r="A2853">
        <v>857588</v>
      </c>
      <c r="B2853" t="s">
        <v>2609</v>
      </c>
      <c r="C2853" t="s">
        <v>465</v>
      </c>
      <c r="D2853">
        <v>857588</v>
      </c>
      <c r="E2853" t="s">
        <v>166</v>
      </c>
      <c r="F2853" t="s">
        <v>166</v>
      </c>
      <c r="H2853" s="507">
        <v>29745</v>
      </c>
      <c r="I2853" t="s">
        <v>192</v>
      </c>
      <c r="J2853">
        <v>-50</v>
      </c>
      <c r="K2853" t="s">
        <v>8</v>
      </c>
      <c r="M2853" t="s">
        <v>208</v>
      </c>
      <c r="N2853">
        <v>12850012</v>
      </c>
      <c r="O2853" t="s">
        <v>2260</v>
      </c>
      <c r="P2853" s="507">
        <v>44753</v>
      </c>
      <c r="Q2853" t="s">
        <v>187</v>
      </c>
      <c r="R2853" s="507">
        <v>37432</v>
      </c>
      <c r="S2853" s="507">
        <v>44004</v>
      </c>
      <c r="T2853" t="s">
        <v>7255</v>
      </c>
      <c r="U2853">
        <v>1324</v>
      </c>
      <c r="X2853">
        <v>13</v>
      </c>
      <c r="Y2853" t="s">
        <v>259</v>
      </c>
      <c r="AB2853" s="507">
        <v>43846</v>
      </c>
      <c r="AC2853" t="s">
        <v>177</v>
      </c>
      <c r="AD2853" t="s">
        <v>14619</v>
      </c>
      <c r="AE2853">
        <v>85230</v>
      </c>
      <c r="AF2853" t="s">
        <v>14620</v>
      </c>
      <c r="AI2853">
        <v>951274093</v>
      </c>
      <c r="AJ2853">
        <v>619398802</v>
      </c>
      <c r="AK2853" t="s">
        <v>5057</v>
      </c>
      <c r="AL2853">
        <v>0</v>
      </c>
      <c r="AM2853">
        <v>0</v>
      </c>
    </row>
    <row r="2854" spans="1:39" customFormat="1" ht="12.75">
      <c r="A2854">
        <v>4919873</v>
      </c>
      <c r="B2854" t="s">
        <v>9544</v>
      </c>
      <c r="C2854" t="s">
        <v>1671</v>
      </c>
      <c r="D2854">
        <v>4919873</v>
      </c>
      <c r="E2854" t="s">
        <v>166</v>
      </c>
      <c r="H2854" s="507">
        <v>25905</v>
      </c>
      <c r="I2854" t="s">
        <v>367</v>
      </c>
      <c r="J2854">
        <v>-60</v>
      </c>
      <c r="K2854" t="s">
        <v>168</v>
      </c>
      <c r="M2854" t="s">
        <v>236</v>
      </c>
      <c r="N2854">
        <v>12490027</v>
      </c>
      <c r="O2854" t="s">
        <v>2193</v>
      </c>
      <c r="P2854" s="507">
        <v>44807</v>
      </c>
      <c r="Q2854" t="s">
        <v>187</v>
      </c>
      <c r="R2854" s="507">
        <v>37432</v>
      </c>
      <c r="S2854" s="507">
        <v>44751</v>
      </c>
      <c r="T2854" t="s">
        <v>181</v>
      </c>
      <c r="U2854">
        <v>1653</v>
      </c>
      <c r="X2854">
        <v>16</v>
      </c>
      <c r="Y2854" t="s">
        <v>259</v>
      </c>
      <c r="AC2854" t="s">
        <v>177</v>
      </c>
      <c r="AD2854" t="s">
        <v>11731</v>
      </c>
      <c r="AE2854">
        <v>49400</v>
      </c>
      <c r="AF2854" t="s">
        <v>14621</v>
      </c>
      <c r="AJ2854">
        <v>671685016</v>
      </c>
      <c r="AK2854" t="s">
        <v>9545</v>
      </c>
      <c r="AL2854">
        <v>0</v>
      </c>
      <c r="AM2854">
        <v>0</v>
      </c>
    </row>
    <row r="2855" spans="1:39" customFormat="1" ht="12.75">
      <c r="A2855">
        <v>7526922</v>
      </c>
      <c r="B2855" t="s">
        <v>7031</v>
      </c>
      <c r="C2855" t="s">
        <v>5928</v>
      </c>
      <c r="D2855">
        <v>7526922</v>
      </c>
      <c r="E2855" t="s">
        <v>169</v>
      </c>
      <c r="F2855" t="s">
        <v>169</v>
      </c>
      <c r="H2855" s="507">
        <v>41239</v>
      </c>
      <c r="I2855" t="s">
        <v>245</v>
      </c>
      <c r="J2855">
        <v>-11</v>
      </c>
      <c r="K2855" t="s">
        <v>8</v>
      </c>
      <c r="M2855" t="s">
        <v>263</v>
      </c>
      <c r="N2855">
        <v>8751163</v>
      </c>
      <c r="O2855" t="s">
        <v>264</v>
      </c>
      <c r="P2855" s="507">
        <v>44813</v>
      </c>
      <c r="Q2855" t="s">
        <v>187</v>
      </c>
      <c r="R2855" s="507">
        <v>44464</v>
      </c>
      <c r="S2855" s="507">
        <v>44805</v>
      </c>
      <c r="T2855" t="s">
        <v>181</v>
      </c>
      <c r="U2855">
        <v>500</v>
      </c>
      <c r="X2855">
        <v>5</v>
      </c>
      <c r="Y2855" t="s">
        <v>259</v>
      </c>
      <c r="AC2855" t="s">
        <v>177</v>
      </c>
      <c r="AD2855" t="s">
        <v>9793</v>
      </c>
      <c r="AE2855">
        <v>75013</v>
      </c>
      <c r="AF2855" t="s">
        <v>14622</v>
      </c>
      <c r="AJ2855">
        <v>618731327</v>
      </c>
      <c r="AK2855" t="s">
        <v>7032</v>
      </c>
      <c r="AL2855">
        <v>0</v>
      </c>
      <c r="AM2855">
        <v>0</v>
      </c>
    </row>
    <row r="2856" spans="1:39" customFormat="1" ht="12.75">
      <c r="A2856">
        <v>7735658</v>
      </c>
      <c r="B2856" t="s">
        <v>1704</v>
      </c>
      <c r="C2856" t="s">
        <v>1095</v>
      </c>
      <c r="D2856">
        <v>7735658</v>
      </c>
      <c r="E2856" t="s">
        <v>169</v>
      </c>
      <c r="H2856" s="507">
        <v>41518</v>
      </c>
      <c r="I2856" t="s">
        <v>251</v>
      </c>
      <c r="J2856">
        <v>-10</v>
      </c>
      <c r="K2856" t="s">
        <v>8</v>
      </c>
      <c r="M2856" t="s">
        <v>206</v>
      </c>
      <c r="N2856">
        <v>8770426</v>
      </c>
      <c r="O2856" t="s">
        <v>507</v>
      </c>
      <c r="P2856" s="507">
        <v>44824</v>
      </c>
      <c r="Q2856" t="s">
        <v>187</v>
      </c>
      <c r="R2856" s="507">
        <v>44824</v>
      </c>
      <c r="T2856" t="s">
        <v>5765</v>
      </c>
      <c r="U2856">
        <v>500</v>
      </c>
      <c r="X2856">
        <v>5</v>
      </c>
      <c r="Y2856" t="s">
        <v>259</v>
      </c>
      <c r="AC2856" t="s">
        <v>177</v>
      </c>
      <c r="AD2856" t="s">
        <v>11591</v>
      </c>
      <c r="AE2856">
        <v>77380</v>
      </c>
      <c r="AF2856" t="s">
        <v>14623</v>
      </c>
      <c r="AK2856" t="s">
        <v>9017</v>
      </c>
      <c r="AL2856">
        <v>0</v>
      </c>
      <c r="AM2856">
        <v>0</v>
      </c>
    </row>
    <row r="2857" spans="1:39" customFormat="1" ht="12.75">
      <c r="A2857">
        <v>9464317</v>
      </c>
      <c r="B2857" t="s">
        <v>1704</v>
      </c>
      <c r="C2857" t="s">
        <v>6767</v>
      </c>
      <c r="D2857">
        <v>9464317</v>
      </c>
      <c r="E2857" t="s">
        <v>169</v>
      </c>
      <c r="H2857" s="507">
        <v>41781</v>
      </c>
      <c r="I2857" t="s">
        <v>169</v>
      </c>
      <c r="J2857">
        <v>-9</v>
      </c>
      <c r="K2857" t="s">
        <v>8</v>
      </c>
      <c r="M2857" t="s">
        <v>246</v>
      </c>
      <c r="N2857">
        <v>8940872</v>
      </c>
      <c r="O2857" t="s">
        <v>5849</v>
      </c>
      <c r="P2857" s="507">
        <v>44829</v>
      </c>
      <c r="Q2857" t="s">
        <v>187</v>
      </c>
      <c r="R2857" s="507">
        <v>44829</v>
      </c>
      <c r="T2857" t="s">
        <v>5765</v>
      </c>
      <c r="U2857">
        <v>500</v>
      </c>
      <c r="X2857">
        <v>5</v>
      </c>
      <c r="Y2857" t="s">
        <v>259</v>
      </c>
      <c r="AC2857" t="s">
        <v>177</v>
      </c>
      <c r="AD2857" t="s">
        <v>10866</v>
      </c>
      <c r="AE2857">
        <v>94600</v>
      </c>
      <c r="AF2857" t="s">
        <v>14624</v>
      </c>
      <c r="AJ2857">
        <v>786104054</v>
      </c>
      <c r="AK2857" t="s">
        <v>14625</v>
      </c>
      <c r="AL2857">
        <v>0</v>
      </c>
      <c r="AM2857">
        <v>0</v>
      </c>
    </row>
    <row r="2858" spans="1:39" customFormat="1" ht="12.75">
      <c r="A2858">
        <v>7510776</v>
      </c>
      <c r="B2858" t="s">
        <v>1704</v>
      </c>
      <c r="C2858" t="s">
        <v>7033</v>
      </c>
      <c r="D2858">
        <v>7510776</v>
      </c>
      <c r="E2858" t="s">
        <v>166</v>
      </c>
      <c r="F2858" t="s">
        <v>166</v>
      </c>
      <c r="H2858" s="507">
        <v>23553</v>
      </c>
      <c r="I2858" t="s">
        <v>367</v>
      </c>
      <c r="J2858">
        <v>-60</v>
      </c>
      <c r="K2858" t="s">
        <v>168</v>
      </c>
      <c r="M2858" t="s">
        <v>170</v>
      </c>
      <c r="N2858">
        <v>8930490</v>
      </c>
      <c r="O2858" t="s">
        <v>732</v>
      </c>
      <c r="P2858" s="507">
        <v>44832</v>
      </c>
      <c r="Q2858" t="s">
        <v>187</v>
      </c>
      <c r="R2858" s="507">
        <v>37432</v>
      </c>
      <c r="S2858" s="507">
        <v>44443</v>
      </c>
      <c r="T2858" t="s">
        <v>7255</v>
      </c>
      <c r="U2858">
        <v>1603</v>
      </c>
      <c r="X2858">
        <v>16</v>
      </c>
      <c r="Y2858" t="s">
        <v>259</v>
      </c>
      <c r="AC2858" t="s">
        <v>174</v>
      </c>
      <c r="AD2858" t="s">
        <v>9795</v>
      </c>
      <c r="AE2858">
        <v>93000</v>
      </c>
      <c r="AF2858" t="s">
        <v>14626</v>
      </c>
      <c r="AK2858" t="s">
        <v>5758</v>
      </c>
      <c r="AL2858">
        <v>0</v>
      </c>
      <c r="AM2858">
        <v>0</v>
      </c>
    </row>
    <row r="2859" spans="1:39" customFormat="1" ht="12.75">
      <c r="A2859">
        <v>9419833</v>
      </c>
      <c r="B2859" t="s">
        <v>1704</v>
      </c>
      <c r="C2859" t="s">
        <v>6679</v>
      </c>
      <c r="D2859">
        <v>9419833</v>
      </c>
      <c r="E2859" t="s">
        <v>166</v>
      </c>
      <c r="F2859" t="s">
        <v>166</v>
      </c>
      <c r="H2859" s="507">
        <v>26246</v>
      </c>
      <c r="I2859" t="s">
        <v>367</v>
      </c>
      <c r="J2859">
        <v>-60</v>
      </c>
      <c r="K2859" t="s">
        <v>168</v>
      </c>
      <c r="M2859" t="s">
        <v>246</v>
      </c>
      <c r="N2859">
        <v>8940975</v>
      </c>
      <c r="O2859" t="s">
        <v>429</v>
      </c>
      <c r="P2859" s="507">
        <v>44824</v>
      </c>
      <c r="Q2859" t="s">
        <v>187</v>
      </c>
      <c r="R2859" s="507">
        <v>37432</v>
      </c>
      <c r="S2859" s="507">
        <v>44727</v>
      </c>
      <c r="T2859" t="s">
        <v>181</v>
      </c>
      <c r="U2859">
        <v>1686</v>
      </c>
      <c r="X2859">
        <v>16</v>
      </c>
      <c r="Y2859" t="s">
        <v>259</v>
      </c>
      <c r="AB2859" s="507">
        <v>44378</v>
      </c>
      <c r="AC2859" t="s">
        <v>177</v>
      </c>
      <c r="AD2859" t="s">
        <v>14442</v>
      </c>
      <c r="AE2859">
        <v>94800</v>
      </c>
      <c r="AF2859" t="s">
        <v>14627</v>
      </c>
      <c r="AJ2859">
        <v>620667172</v>
      </c>
      <c r="AK2859" t="s">
        <v>4445</v>
      </c>
      <c r="AL2859">
        <v>0</v>
      </c>
      <c r="AM2859">
        <v>0</v>
      </c>
    </row>
    <row r="2860" spans="1:39" customFormat="1" ht="12.75">
      <c r="A2860">
        <v>5623453</v>
      </c>
      <c r="B2860" t="s">
        <v>9018</v>
      </c>
      <c r="C2860" t="s">
        <v>6835</v>
      </c>
      <c r="D2860">
        <v>5623453</v>
      </c>
      <c r="E2860" t="s">
        <v>166</v>
      </c>
      <c r="F2860" t="s">
        <v>166</v>
      </c>
      <c r="H2860" s="507">
        <v>36817</v>
      </c>
      <c r="I2860" t="s">
        <v>167</v>
      </c>
      <c r="J2860">
        <v>-40</v>
      </c>
      <c r="K2860" t="s">
        <v>168</v>
      </c>
      <c r="M2860" t="s">
        <v>178</v>
      </c>
      <c r="N2860">
        <v>3350016</v>
      </c>
      <c r="O2860" t="s">
        <v>220</v>
      </c>
      <c r="P2860" s="507">
        <v>44809</v>
      </c>
      <c r="Q2860" t="s">
        <v>187</v>
      </c>
      <c r="R2860" s="507">
        <v>44362</v>
      </c>
      <c r="S2860" s="507">
        <v>44448</v>
      </c>
      <c r="T2860" t="s">
        <v>7255</v>
      </c>
      <c r="U2860">
        <v>2402</v>
      </c>
      <c r="V2860" t="s">
        <v>172</v>
      </c>
      <c r="W2860">
        <v>324</v>
      </c>
      <c r="X2860" t="s">
        <v>173</v>
      </c>
      <c r="Y2860" t="s">
        <v>259</v>
      </c>
      <c r="AB2860" s="507">
        <v>44743</v>
      </c>
      <c r="AC2860" t="s">
        <v>337</v>
      </c>
      <c r="AD2860" t="s">
        <v>10627</v>
      </c>
      <c r="AE2860">
        <v>35510</v>
      </c>
      <c r="AF2860" t="s">
        <v>14628</v>
      </c>
      <c r="AK2860" t="s">
        <v>9019</v>
      </c>
      <c r="AL2860">
        <v>0</v>
      </c>
      <c r="AM2860">
        <v>0</v>
      </c>
    </row>
    <row r="2861" spans="1:39" customFormat="1" ht="12.75">
      <c r="A2861">
        <v>775995</v>
      </c>
      <c r="B2861" t="s">
        <v>1705</v>
      </c>
      <c r="C2861" t="s">
        <v>795</v>
      </c>
      <c r="D2861">
        <v>775995</v>
      </c>
      <c r="E2861" t="s">
        <v>166</v>
      </c>
      <c r="F2861" t="s">
        <v>166</v>
      </c>
      <c r="H2861" s="507">
        <v>23419</v>
      </c>
      <c r="I2861" t="s">
        <v>367</v>
      </c>
      <c r="J2861">
        <v>-60</v>
      </c>
      <c r="K2861" t="s">
        <v>8</v>
      </c>
      <c r="M2861" t="s">
        <v>203</v>
      </c>
      <c r="N2861">
        <v>8920063</v>
      </c>
      <c r="O2861" t="s">
        <v>452</v>
      </c>
      <c r="P2861" s="507">
        <v>44815</v>
      </c>
      <c r="Q2861" t="s">
        <v>187</v>
      </c>
      <c r="R2861" s="507">
        <v>37432</v>
      </c>
      <c r="S2861" s="507">
        <v>44798</v>
      </c>
      <c r="T2861" t="s">
        <v>181</v>
      </c>
      <c r="U2861">
        <v>902</v>
      </c>
      <c r="X2861">
        <v>9</v>
      </c>
      <c r="Y2861" t="s">
        <v>259</v>
      </c>
      <c r="AC2861" t="s">
        <v>177</v>
      </c>
      <c r="AD2861" t="s">
        <v>11266</v>
      </c>
      <c r="AE2861">
        <v>77220</v>
      </c>
      <c r="AF2861" t="s">
        <v>14629</v>
      </c>
      <c r="AI2861">
        <v>164061202</v>
      </c>
      <c r="AJ2861">
        <v>761536948</v>
      </c>
      <c r="AK2861" t="s">
        <v>4446</v>
      </c>
      <c r="AL2861">
        <v>0</v>
      </c>
      <c r="AM2861">
        <v>0</v>
      </c>
    </row>
    <row r="2862" spans="1:39" customFormat="1" ht="12.75">
      <c r="A2862">
        <v>7526970</v>
      </c>
      <c r="B2862" t="s">
        <v>14630</v>
      </c>
      <c r="C2862" t="s">
        <v>721</v>
      </c>
      <c r="D2862">
        <v>7526970</v>
      </c>
      <c r="E2862" t="s">
        <v>166</v>
      </c>
      <c r="F2862" t="s">
        <v>166</v>
      </c>
      <c r="H2862" s="507">
        <v>41465</v>
      </c>
      <c r="I2862" t="s">
        <v>251</v>
      </c>
      <c r="J2862">
        <v>-10</v>
      </c>
      <c r="K2862" t="s">
        <v>168</v>
      </c>
      <c r="M2862" t="s">
        <v>263</v>
      </c>
      <c r="N2862">
        <v>8751177</v>
      </c>
      <c r="O2862" t="s">
        <v>397</v>
      </c>
      <c r="P2862" s="507">
        <v>44749</v>
      </c>
      <c r="Q2862" t="s">
        <v>187</v>
      </c>
      <c r="R2862" s="507">
        <v>44465</v>
      </c>
      <c r="T2862" t="s">
        <v>5765</v>
      </c>
      <c r="U2862">
        <v>557</v>
      </c>
      <c r="X2862">
        <v>5</v>
      </c>
      <c r="Y2862" t="s">
        <v>259</v>
      </c>
      <c r="AC2862" t="s">
        <v>177</v>
      </c>
      <c r="AD2862" t="s">
        <v>14631</v>
      </c>
      <c r="AE2862">
        <v>93400</v>
      </c>
      <c r="AF2862" t="s">
        <v>14632</v>
      </c>
      <c r="AJ2862" t="s">
        <v>14633</v>
      </c>
      <c r="AK2862" t="s">
        <v>14634</v>
      </c>
      <c r="AL2862">
        <v>0</v>
      </c>
      <c r="AM2862">
        <v>0</v>
      </c>
    </row>
    <row r="2863" spans="1:39" customFormat="1" ht="12.75">
      <c r="A2863">
        <v>9251097</v>
      </c>
      <c r="B2863" t="s">
        <v>6051</v>
      </c>
      <c r="C2863" t="s">
        <v>509</v>
      </c>
      <c r="D2863">
        <v>9251097</v>
      </c>
      <c r="E2863" t="s">
        <v>166</v>
      </c>
      <c r="F2863" t="s">
        <v>166</v>
      </c>
      <c r="H2863" s="507">
        <v>41127</v>
      </c>
      <c r="I2863" t="s">
        <v>245</v>
      </c>
      <c r="J2863">
        <v>-11</v>
      </c>
      <c r="K2863" t="s">
        <v>168</v>
      </c>
      <c r="M2863" t="s">
        <v>203</v>
      </c>
      <c r="N2863">
        <v>8920309</v>
      </c>
      <c r="O2863" t="s">
        <v>331</v>
      </c>
      <c r="P2863" s="507">
        <v>44812</v>
      </c>
      <c r="Q2863" t="s">
        <v>187</v>
      </c>
      <c r="R2863" s="507">
        <v>42986</v>
      </c>
      <c r="T2863" t="s">
        <v>5765</v>
      </c>
      <c r="U2863">
        <v>587</v>
      </c>
      <c r="X2863">
        <v>5</v>
      </c>
      <c r="Y2863" t="s">
        <v>259</v>
      </c>
      <c r="AC2863" t="s">
        <v>177</v>
      </c>
      <c r="AD2863" t="s">
        <v>10436</v>
      </c>
      <c r="AE2863">
        <v>92500</v>
      </c>
      <c r="AF2863" t="s">
        <v>14635</v>
      </c>
      <c r="AK2863" t="s">
        <v>6052</v>
      </c>
      <c r="AL2863">
        <v>0</v>
      </c>
      <c r="AM2863">
        <v>0</v>
      </c>
    </row>
    <row r="2864" spans="1:39" customFormat="1" ht="12.75">
      <c r="A2864">
        <v>7889517</v>
      </c>
      <c r="B2864" t="s">
        <v>9020</v>
      </c>
      <c r="C2864" t="s">
        <v>244</v>
      </c>
      <c r="D2864">
        <v>7889517</v>
      </c>
      <c r="E2864" t="s">
        <v>166</v>
      </c>
      <c r="H2864" s="507">
        <v>35597</v>
      </c>
      <c r="I2864" t="s">
        <v>167</v>
      </c>
      <c r="J2864">
        <v>-40</v>
      </c>
      <c r="K2864" t="s">
        <v>168</v>
      </c>
      <c r="M2864" t="s">
        <v>238</v>
      </c>
      <c r="N2864">
        <v>8781477</v>
      </c>
      <c r="O2864" t="s">
        <v>3567</v>
      </c>
      <c r="P2864" s="507">
        <v>44825</v>
      </c>
      <c r="Q2864" t="s">
        <v>187</v>
      </c>
      <c r="R2864" s="507">
        <v>44728</v>
      </c>
      <c r="S2864" s="507">
        <v>44827</v>
      </c>
      <c r="T2864" t="s">
        <v>181</v>
      </c>
      <c r="U2864">
        <v>2362</v>
      </c>
      <c r="V2864" t="s">
        <v>172</v>
      </c>
      <c r="W2864">
        <v>368</v>
      </c>
      <c r="X2864" t="s">
        <v>173</v>
      </c>
      <c r="Y2864" t="s">
        <v>259</v>
      </c>
      <c r="AB2864" s="507">
        <v>44743</v>
      </c>
      <c r="AC2864" t="s">
        <v>174</v>
      </c>
      <c r="AD2864" t="s">
        <v>14636</v>
      </c>
      <c r="AF2864" t="s">
        <v>14637</v>
      </c>
      <c r="AK2864" t="s">
        <v>9021</v>
      </c>
      <c r="AL2864">
        <v>0</v>
      </c>
      <c r="AM2864">
        <v>0</v>
      </c>
    </row>
    <row r="2865" spans="1:39" customFormat="1" ht="12.75">
      <c r="A2865">
        <v>9462943</v>
      </c>
      <c r="B2865" t="s">
        <v>3762</v>
      </c>
      <c r="C2865" t="s">
        <v>241</v>
      </c>
      <c r="D2865">
        <v>9462943</v>
      </c>
      <c r="E2865" t="s">
        <v>166</v>
      </c>
      <c r="F2865" t="s">
        <v>7</v>
      </c>
      <c r="H2865" s="507">
        <v>40932</v>
      </c>
      <c r="I2865" t="s">
        <v>245</v>
      </c>
      <c r="J2865">
        <v>-11</v>
      </c>
      <c r="K2865" t="s">
        <v>8</v>
      </c>
      <c r="M2865" t="s">
        <v>246</v>
      </c>
      <c r="N2865">
        <v>8940458</v>
      </c>
      <c r="O2865" t="s">
        <v>3387</v>
      </c>
      <c r="P2865" s="507">
        <v>44820</v>
      </c>
      <c r="Q2865" t="s">
        <v>187</v>
      </c>
      <c r="R2865" s="507">
        <v>44544</v>
      </c>
      <c r="T2865" t="s">
        <v>5765</v>
      </c>
      <c r="U2865">
        <v>500</v>
      </c>
      <c r="X2865">
        <v>5</v>
      </c>
      <c r="Y2865" t="s">
        <v>259</v>
      </c>
      <c r="AC2865" t="s">
        <v>177</v>
      </c>
      <c r="AD2865" t="s">
        <v>10798</v>
      </c>
      <c r="AE2865">
        <v>94440</v>
      </c>
      <c r="AF2865" t="s">
        <v>14638</v>
      </c>
      <c r="AK2865" t="s">
        <v>9022</v>
      </c>
      <c r="AL2865">
        <v>0</v>
      </c>
      <c r="AM2865">
        <v>0</v>
      </c>
    </row>
    <row r="2866" spans="1:39" customFormat="1" ht="12.75">
      <c r="A2866">
        <v>9418034</v>
      </c>
      <c r="B2866" t="s">
        <v>3762</v>
      </c>
      <c r="C2866" t="s">
        <v>304</v>
      </c>
      <c r="D2866">
        <v>9418034</v>
      </c>
      <c r="E2866" t="s">
        <v>166</v>
      </c>
      <c r="F2866" t="s">
        <v>166</v>
      </c>
      <c r="H2866" s="507">
        <v>29510</v>
      </c>
      <c r="I2866" t="s">
        <v>192</v>
      </c>
      <c r="J2866">
        <v>-50</v>
      </c>
      <c r="K2866" t="s">
        <v>168</v>
      </c>
      <c r="M2866" t="s">
        <v>246</v>
      </c>
      <c r="N2866">
        <v>8940458</v>
      </c>
      <c r="O2866" t="s">
        <v>3387</v>
      </c>
      <c r="P2866" s="507">
        <v>44818</v>
      </c>
      <c r="Q2866" t="s">
        <v>187</v>
      </c>
      <c r="R2866" s="507">
        <v>37432</v>
      </c>
      <c r="S2866" s="507">
        <v>43778</v>
      </c>
      <c r="T2866" t="s">
        <v>7255</v>
      </c>
      <c r="U2866">
        <v>1613</v>
      </c>
      <c r="X2866">
        <v>16</v>
      </c>
      <c r="Y2866" t="s">
        <v>259</v>
      </c>
      <c r="AC2866" t="s">
        <v>177</v>
      </c>
      <c r="AD2866" t="s">
        <v>10527</v>
      </c>
      <c r="AE2866">
        <v>94320</v>
      </c>
      <c r="AF2866" t="s">
        <v>14639</v>
      </c>
      <c r="AK2866" t="s">
        <v>5758</v>
      </c>
      <c r="AL2866">
        <v>0</v>
      </c>
      <c r="AM2866">
        <v>0</v>
      </c>
    </row>
    <row r="2867" spans="1:39" customFormat="1" ht="12.75">
      <c r="A2867">
        <v>9235934</v>
      </c>
      <c r="B2867" t="s">
        <v>1706</v>
      </c>
      <c r="C2867" t="s">
        <v>666</v>
      </c>
      <c r="D2867">
        <v>9235934</v>
      </c>
      <c r="E2867" t="s">
        <v>166</v>
      </c>
      <c r="F2867" t="s">
        <v>166</v>
      </c>
      <c r="H2867" s="507">
        <v>35722</v>
      </c>
      <c r="I2867" t="s">
        <v>167</v>
      </c>
      <c r="J2867">
        <v>-40</v>
      </c>
      <c r="K2867" t="s">
        <v>8</v>
      </c>
      <c r="M2867" t="s">
        <v>2764</v>
      </c>
      <c r="N2867">
        <v>4450410</v>
      </c>
      <c r="O2867" t="s">
        <v>3462</v>
      </c>
      <c r="P2867" s="507">
        <v>44806</v>
      </c>
      <c r="Q2867" t="s">
        <v>187</v>
      </c>
      <c r="R2867" s="507">
        <v>38989</v>
      </c>
      <c r="S2867" s="507">
        <v>44398</v>
      </c>
      <c r="T2867" t="s">
        <v>7255</v>
      </c>
      <c r="U2867">
        <v>1721</v>
      </c>
      <c r="V2867" t="s">
        <v>172</v>
      </c>
      <c r="W2867">
        <v>193</v>
      </c>
      <c r="X2867" t="s">
        <v>173</v>
      </c>
      <c r="Y2867" t="s">
        <v>259</v>
      </c>
      <c r="AB2867" s="507">
        <v>44378</v>
      </c>
      <c r="AC2867" t="s">
        <v>177</v>
      </c>
      <c r="AD2867" t="s">
        <v>9989</v>
      </c>
      <c r="AE2867">
        <v>45160</v>
      </c>
      <c r="AF2867" t="s">
        <v>14640</v>
      </c>
      <c r="AG2867" t="s">
        <v>14641</v>
      </c>
      <c r="AJ2867">
        <v>669033139</v>
      </c>
      <c r="AK2867" t="s">
        <v>5638</v>
      </c>
      <c r="AL2867">
        <v>0</v>
      </c>
      <c r="AM2867">
        <v>0</v>
      </c>
    </row>
    <row r="2868" spans="1:39" customFormat="1" ht="12.75">
      <c r="A2868">
        <v>534138</v>
      </c>
      <c r="B2868" t="s">
        <v>1706</v>
      </c>
      <c r="C2868" t="s">
        <v>2610</v>
      </c>
      <c r="D2868">
        <v>534138</v>
      </c>
      <c r="E2868" t="s">
        <v>166</v>
      </c>
      <c r="F2868" t="s">
        <v>166</v>
      </c>
      <c r="H2868" s="507">
        <v>21828</v>
      </c>
      <c r="I2868" t="s">
        <v>385</v>
      </c>
      <c r="J2868">
        <v>-70</v>
      </c>
      <c r="K2868" t="s">
        <v>8</v>
      </c>
      <c r="M2868" t="s">
        <v>2155</v>
      </c>
      <c r="N2868">
        <v>12530060</v>
      </c>
      <c r="O2868" t="s">
        <v>6231</v>
      </c>
      <c r="P2868" s="507">
        <v>44809</v>
      </c>
      <c r="Q2868" t="s">
        <v>187</v>
      </c>
      <c r="R2868" s="507">
        <v>37432</v>
      </c>
      <c r="S2868" s="507">
        <v>44734</v>
      </c>
      <c r="T2868" t="s">
        <v>181</v>
      </c>
      <c r="U2868">
        <v>802</v>
      </c>
      <c r="X2868">
        <v>8</v>
      </c>
      <c r="Y2868" t="s">
        <v>259</v>
      </c>
      <c r="AC2868" t="s">
        <v>177</v>
      </c>
      <c r="AD2868" t="s">
        <v>6239</v>
      </c>
      <c r="AE2868">
        <v>53000</v>
      </c>
      <c r="AF2868" t="s">
        <v>14642</v>
      </c>
      <c r="AI2868">
        <v>243536178</v>
      </c>
      <c r="AJ2868">
        <v>686404923</v>
      </c>
      <c r="AK2868" t="s">
        <v>5058</v>
      </c>
      <c r="AL2868">
        <v>0</v>
      </c>
      <c r="AM2868">
        <v>0</v>
      </c>
    </row>
    <row r="2869" spans="1:39" customFormat="1" ht="12.75">
      <c r="A2869">
        <v>9526003</v>
      </c>
      <c r="B2869" t="s">
        <v>1706</v>
      </c>
      <c r="C2869" t="s">
        <v>432</v>
      </c>
      <c r="D2869">
        <v>9526003</v>
      </c>
      <c r="E2869" t="s">
        <v>166</v>
      </c>
      <c r="F2869" t="s">
        <v>166</v>
      </c>
      <c r="H2869" s="507">
        <v>36017</v>
      </c>
      <c r="I2869" t="s">
        <v>167</v>
      </c>
      <c r="J2869">
        <v>-40</v>
      </c>
      <c r="K2869" t="s">
        <v>168</v>
      </c>
      <c r="M2869" t="s">
        <v>232</v>
      </c>
      <c r="N2869">
        <v>8950978</v>
      </c>
      <c r="O2869" t="s">
        <v>5773</v>
      </c>
      <c r="P2869" s="507">
        <v>44818</v>
      </c>
      <c r="Q2869" t="s">
        <v>187</v>
      </c>
      <c r="R2869" s="507">
        <v>38970</v>
      </c>
      <c r="S2869" s="507">
        <v>44462</v>
      </c>
      <c r="T2869" t="s">
        <v>7255</v>
      </c>
      <c r="U2869">
        <v>1889</v>
      </c>
      <c r="X2869">
        <v>18</v>
      </c>
      <c r="Y2869" t="s">
        <v>259</v>
      </c>
      <c r="AC2869" t="s">
        <v>177</v>
      </c>
      <c r="AD2869" t="s">
        <v>10969</v>
      </c>
      <c r="AE2869">
        <v>95600</v>
      </c>
      <c r="AF2869" t="s">
        <v>14643</v>
      </c>
      <c r="AI2869">
        <v>139593426</v>
      </c>
      <c r="AJ2869">
        <v>695389926</v>
      </c>
      <c r="AK2869" t="s">
        <v>7034</v>
      </c>
      <c r="AL2869">
        <v>0</v>
      </c>
      <c r="AM2869">
        <v>0</v>
      </c>
    </row>
    <row r="2870" spans="1:39" customFormat="1" ht="12.75">
      <c r="A2870">
        <v>2217992</v>
      </c>
      <c r="B2870" t="s">
        <v>1706</v>
      </c>
      <c r="C2870" t="s">
        <v>262</v>
      </c>
      <c r="D2870">
        <v>2217992</v>
      </c>
      <c r="E2870" t="s">
        <v>166</v>
      </c>
      <c r="F2870" t="s">
        <v>166</v>
      </c>
      <c r="H2870" s="507">
        <v>38379</v>
      </c>
      <c r="I2870" t="s">
        <v>186</v>
      </c>
      <c r="J2870">
        <v>-18</v>
      </c>
      <c r="K2870" t="s">
        <v>8</v>
      </c>
      <c r="M2870" t="s">
        <v>215</v>
      </c>
      <c r="N2870">
        <v>3220123</v>
      </c>
      <c r="O2870" t="s">
        <v>3451</v>
      </c>
      <c r="P2870" s="507">
        <v>44807</v>
      </c>
      <c r="Q2870" t="s">
        <v>187</v>
      </c>
      <c r="R2870" s="507">
        <v>41537</v>
      </c>
      <c r="S2870" s="507">
        <v>44802</v>
      </c>
      <c r="T2870" t="s">
        <v>181</v>
      </c>
      <c r="U2870">
        <v>809</v>
      </c>
      <c r="X2870">
        <v>8</v>
      </c>
      <c r="Y2870" t="s">
        <v>259</v>
      </c>
      <c r="AC2870" t="s">
        <v>177</v>
      </c>
      <c r="AD2870" t="s">
        <v>14644</v>
      </c>
      <c r="AE2870">
        <v>22200</v>
      </c>
      <c r="AF2870">
        <v>9</v>
      </c>
      <c r="AH2870" t="s">
        <v>14645</v>
      </c>
      <c r="AI2870">
        <v>296440874</v>
      </c>
      <c r="AK2870" t="s">
        <v>5382</v>
      </c>
      <c r="AL2870">
        <v>0</v>
      </c>
      <c r="AM2870">
        <v>0</v>
      </c>
    </row>
    <row r="2871" spans="1:39" customFormat="1" ht="12.75">
      <c r="A2871">
        <v>7525968</v>
      </c>
      <c r="B2871" t="s">
        <v>3818</v>
      </c>
      <c r="C2871" t="s">
        <v>3819</v>
      </c>
      <c r="D2871">
        <v>7525968</v>
      </c>
      <c r="E2871" t="s">
        <v>166</v>
      </c>
      <c r="F2871" t="s">
        <v>166</v>
      </c>
      <c r="H2871" s="507">
        <v>34940</v>
      </c>
      <c r="I2871" t="s">
        <v>167</v>
      </c>
      <c r="J2871">
        <v>-40</v>
      </c>
      <c r="K2871" t="s">
        <v>8</v>
      </c>
      <c r="M2871" t="s">
        <v>263</v>
      </c>
      <c r="N2871">
        <v>8751456</v>
      </c>
      <c r="O2871" t="s">
        <v>984</v>
      </c>
      <c r="P2871" s="507">
        <v>44804</v>
      </c>
      <c r="Q2871" t="s">
        <v>187</v>
      </c>
      <c r="R2871" s="507">
        <v>43803</v>
      </c>
      <c r="S2871" s="507">
        <v>45146</v>
      </c>
      <c r="T2871" t="s">
        <v>181</v>
      </c>
      <c r="U2871">
        <v>1296</v>
      </c>
      <c r="X2871">
        <v>12</v>
      </c>
      <c r="Y2871" t="s">
        <v>259</v>
      </c>
      <c r="AC2871" t="s">
        <v>337</v>
      </c>
      <c r="AD2871" t="s">
        <v>11315</v>
      </c>
      <c r="AE2871">
        <v>75014</v>
      </c>
      <c r="AF2871" t="s">
        <v>14646</v>
      </c>
      <c r="AJ2871">
        <v>393474542084</v>
      </c>
      <c r="AK2871" t="s">
        <v>4447</v>
      </c>
      <c r="AL2871">
        <v>0</v>
      </c>
      <c r="AM2871">
        <v>0</v>
      </c>
    </row>
    <row r="2872" spans="1:39" customFormat="1" ht="12.75">
      <c r="A2872">
        <v>5324235</v>
      </c>
      <c r="B2872" t="s">
        <v>2611</v>
      </c>
      <c r="C2872" t="s">
        <v>6413</v>
      </c>
      <c r="D2872">
        <v>5324235</v>
      </c>
      <c r="E2872" t="s">
        <v>166</v>
      </c>
      <c r="F2872" t="s">
        <v>166</v>
      </c>
      <c r="H2872" s="507">
        <v>39098</v>
      </c>
      <c r="I2872" t="s">
        <v>227</v>
      </c>
      <c r="J2872">
        <v>-16</v>
      </c>
      <c r="K2872" t="s">
        <v>8</v>
      </c>
      <c r="M2872" t="s">
        <v>2155</v>
      </c>
      <c r="N2872">
        <v>12530060</v>
      </c>
      <c r="O2872" t="s">
        <v>6231</v>
      </c>
      <c r="P2872" s="507">
        <v>44798</v>
      </c>
      <c r="Q2872" t="s">
        <v>187</v>
      </c>
      <c r="R2872" s="507">
        <v>41536</v>
      </c>
      <c r="T2872" t="s">
        <v>5765</v>
      </c>
      <c r="U2872">
        <v>1293</v>
      </c>
      <c r="X2872">
        <v>12</v>
      </c>
      <c r="Y2872" t="s">
        <v>259</v>
      </c>
      <c r="AC2872" t="s">
        <v>177</v>
      </c>
      <c r="AD2872" t="s">
        <v>14326</v>
      </c>
      <c r="AE2872">
        <v>53810</v>
      </c>
      <c r="AF2872" t="s">
        <v>14647</v>
      </c>
      <c r="AJ2872">
        <v>611259456</v>
      </c>
      <c r="AK2872" t="s">
        <v>8302</v>
      </c>
      <c r="AL2872">
        <v>0</v>
      </c>
      <c r="AM2872">
        <v>0</v>
      </c>
    </row>
    <row r="2873" spans="1:39" customFormat="1" ht="12.75">
      <c r="A2873">
        <v>951246</v>
      </c>
      <c r="B2873" t="s">
        <v>1707</v>
      </c>
      <c r="C2873" t="s">
        <v>499</v>
      </c>
      <c r="D2873">
        <v>951246</v>
      </c>
      <c r="E2873" t="s">
        <v>166</v>
      </c>
      <c r="F2873" t="s">
        <v>166</v>
      </c>
      <c r="H2873" s="507">
        <v>24175</v>
      </c>
      <c r="I2873" t="s">
        <v>367</v>
      </c>
      <c r="J2873">
        <v>-60</v>
      </c>
      <c r="K2873" t="s">
        <v>168</v>
      </c>
      <c r="M2873" t="s">
        <v>263</v>
      </c>
      <c r="N2873">
        <v>8751163</v>
      </c>
      <c r="O2873" t="s">
        <v>264</v>
      </c>
      <c r="P2873" s="507">
        <v>44824</v>
      </c>
      <c r="Q2873" t="s">
        <v>187</v>
      </c>
      <c r="R2873" s="507">
        <v>37432</v>
      </c>
      <c r="S2873" s="507">
        <v>44450</v>
      </c>
      <c r="T2873" t="s">
        <v>7255</v>
      </c>
      <c r="U2873">
        <v>1932</v>
      </c>
      <c r="X2873">
        <v>19</v>
      </c>
      <c r="Y2873" t="s">
        <v>259</v>
      </c>
      <c r="AB2873" s="507">
        <v>44743</v>
      </c>
      <c r="AC2873" t="s">
        <v>177</v>
      </c>
      <c r="AD2873" t="s">
        <v>9793</v>
      </c>
      <c r="AE2873">
        <v>75013</v>
      </c>
      <c r="AF2873" t="s">
        <v>14648</v>
      </c>
      <c r="AI2873">
        <v>789015086</v>
      </c>
      <c r="AK2873" t="s">
        <v>4448</v>
      </c>
      <c r="AL2873">
        <v>0</v>
      </c>
      <c r="AM2873">
        <v>0</v>
      </c>
    </row>
    <row r="2874" spans="1:39" customFormat="1" ht="12.75">
      <c r="A2874">
        <v>2210080</v>
      </c>
      <c r="B2874" t="s">
        <v>3187</v>
      </c>
      <c r="C2874" t="s">
        <v>624</v>
      </c>
      <c r="D2874">
        <v>2210080</v>
      </c>
      <c r="E2874" t="s">
        <v>166</v>
      </c>
      <c r="F2874" t="s">
        <v>166</v>
      </c>
      <c r="H2874" s="507">
        <v>32234</v>
      </c>
      <c r="I2874" t="s">
        <v>167</v>
      </c>
      <c r="J2874">
        <v>-40</v>
      </c>
      <c r="K2874" t="s">
        <v>168</v>
      </c>
      <c r="M2874" t="s">
        <v>215</v>
      </c>
      <c r="N2874">
        <v>3220127</v>
      </c>
      <c r="O2874" t="s">
        <v>3449</v>
      </c>
      <c r="P2874" s="507">
        <v>44828</v>
      </c>
      <c r="Q2874" t="s">
        <v>187</v>
      </c>
      <c r="R2874" s="507">
        <v>37432</v>
      </c>
      <c r="S2874" s="507">
        <v>44809</v>
      </c>
      <c r="T2874" t="s">
        <v>181</v>
      </c>
      <c r="U2874">
        <v>1645</v>
      </c>
      <c r="X2874">
        <v>16</v>
      </c>
      <c r="Y2874" t="s">
        <v>259</v>
      </c>
      <c r="AC2874" t="s">
        <v>177</v>
      </c>
      <c r="AD2874" t="s">
        <v>14649</v>
      </c>
      <c r="AE2874">
        <v>22300</v>
      </c>
      <c r="AF2874" t="s">
        <v>14650</v>
      </c>
      <c r="AJ2874">
        <v>33615824204</v>
      </c>
      <c r="AK2874" t="s">
        <v>5383</v>
      </c>
      <c r="AL2874">
        <v>0</v>
      </c>
      <c r="AM2874">
        <v>0</v>
      </c>
    </row>
    <row r="2875" spans="1:39" customFormat="1" ht="12.75">
      <c r="A2875">
        <v>822472</v>
      </c>
      <c r="B2875" t="s">
        <v>3363</v>
      </c>
      <c r="C2875" t="s">
        <v>464</v>
      </c>
      <c r="D2875">
        <v>822472</v>
      </c>
      <c r="E2875" t="s">
        <v>166</v>
      </c>
      <c r="F2875" t="s">
        <v>166</v>
      </c>
      <c r="H2875" s="507">
        <v>33733</v>
      </c>
      <c r="I2875" t="s">
        <v>167</v>
      </c>
      <c r="J2875">
        <v>-40</v>
      </c>
      <c r="K2875" t="s">
        <v>8</v>
      </c>
      <c r="M2875" t="s">
        <v>2770</v>
      </c>
      <c r="N2875">
        <v>4360123</v>
      </c>
      <c r="O2875" t="s">
        <v>2801</v>
      </c>
      <c r="P2875" s="507">
        <v>44814</v>
      </c>
      <c r="Q2875" t="s">
        <v>187</v>
      </c>
      <c r="R2875" s="507">
        <v>38273</v>
      </c>
      <c r="S2875" s="507">
        <v>44810</v>
      </c>
      <c r="T2875" t="s">
        <v>181</v>
      </c>
      <c r="U2875">
        <v>1053</v>
      </c>
      <c r="X2875">
        <v>10</v>
      </c>
      <c r="Y2875" t="s">
        <v>259</v>
      </c>
      <c r="AB2875" s="507">
        <v>43357</v>
      </c>
      <c r="AC2875" t="s">
        <v>177</v>
      </c>
      <c r="AD2875" t="s">
        <v>14651</v>
      </c>
      <c r="AE2875">
        <v>36170</v>
      </c>
      <c r="AF2875" t="s">
        <v>14652</v>
      </c>
      <c r="AJ2875">
        <v>646298253</v>
      </c>
      <c r="AK2875" t="s">
        <v>5639</v>
      </c>
      <c r="AL2875">
        <v>0</v>
      </c>
      <c r="AM2875">
        <v>0</v>
      </c>
    </row>
    <row r="2876" spans="1:39" customFormat="1" ht="12.75">
      <c r="A2876">
        <v>9540855</v>
      </c>
      <c r="B2876" t="s">
        <v>9023</v>
      </c>
      <c r="C2876" t="s">
        <v>421</v>
      </c>
      <c r="D2876">
        <v>9540855</v>
      </c>
      <c r="E2876" t="s">
        <v>169</v>
      </c>
      <c r="H2876" s="507">
        <v>41780</v>
      </c>
      <c r="I2876" t="s">
        <v>169</v>
      </c>
      <c r="J2876">
        <v>-9</v>
      </c>
      <c r="K2876" t="s">
        <v>8</v>
      </c>
      <c r="M2876" t="s">
        <v>232</v>
      </c>
      <c r="N2876">
        <v>8950479</v>
      </c>
      <c r="O2876" t="s">
        <v>516</v>
      </c>
      <c r="P2876" s="507">
        <v>44814</v>
      </c>
      <c r="Q2876" t="s">
        <v>187</v>
      </c>
      <c r="R2876" s="507">
        <v>44814</v>
      </c>
      <c r="T2876" t="s">
        <v>5765</v>
      </c>
      <c r="U2876">
        <v>500</v>
      </c>
      <c r="X2876">
        <v>5</v>
      </c>
      <c r="Y2876" t="s">
        <v>259</v>
      </c>
      <c r="AC2876" t="s">
        <v>177</v>
      </c>
      <c r="AD2876" t="s">
        <v>9714</v>
      </c>
      <c r="AE2876">
        <v>95220</v>
      </c>
      <c r="AF2876" t="s">
        <v>14653</v>
      </c>
      <c r="AJ2876">
        <v>661233076</v>
      </c>
      <c r="AK2876" t="s">
        <v>3973</v>
      </c>
      <c r="AL2876">
        <v>0</v>
      </c>
      <c r="AM2876">
        <v>0</v>
      </c>
    </row>
    <row r="2877" spans="1:39" customFormat="1" ht="12.75">
      <c r="A2877">
        <v>2942980</v>
      </c>
      <c r="B2877" t="s">
        <v>6445</v>
      </c>
      <c r="C2877" t="s">
        <v>502</v>
      </c>
      <c r="D2877">
        <v>2942980</v>
      </c>
      <c r="E2877" t="s">
        <v>169</v>
      </c>
      <c r="H2877" s="507">
        <v>41024</v>
      </c>
      <c r="I2877" t="s">
        <v>245</v>
      </c>
      <c r="J2877">
        <v>-11</v>
      </c>
      <c r="K2877" t="s">
        <v>8</v>
      </c>
      <c r="M2877" t="s">
        <v>3025</v>
      </c>
      <c r="N2877">
        <v>3290047</v>
      </c>
      <c r="O2877" t="s">
        <v>3701</v>
      </c>
      <c r="P2877" s="507">
        <v>44840</v>
      </c>
      <c r="Q2877" t="s">
        <v>187</v>
      </c>
      <c r="R2877" s="507">
        <v>44840</v>
      </c>
      <c r="T2877" t="s">
        <v>5765</v>
      </c>
      <c r="U2877">
        <v>500</v>
      </c>
      <c r="X2877">
        <v>5</v>
      </c>
      <c r="Y2877" t="s">
        <v>259</v>
      </c>
      <c r="AC2877" t="s">
        <v>177</v>
      </c>
      <c r="AD2877" t="s">
        <v>14654</v>
      </c>
      <c r="AE2877">
        <v>29460</v>
      </c>
      <c r="AF2877" t="s">
        <v>14655</v>
      </c>
      <c r="AJ2877">
        <v>619177975</v>
      </c>
      <c r="AK2877" t="s">
        <v>14656</v>
      </c>
      <c r="AL2877">
        <v>0</v>
      </c>
      <c r="AM2877">
        <v>0</v>
      </c>
    </row>
    <row r="2878" spans="1:39" customFormat="1" ht="12.75">
      <c r="A2878">
        <v>9541371</v>
      </c>
      <c r="B2878" t="s">
        <v>14657</v>
      </c>
      <c r="C2878" t="s">
        <v>6196</v>
      </c>
      <c r="D2878">
        <v>9541371</v>
      </c>
      <c r="E2878" t="s">
        <v>169</v>
      </c>
      <c r="H2878" s="507">
        <v>41702</v>
      </c>
      <c r="I2878" t="s">
        <v>169</v>
      </c>
      <c r="J2878">
        <v>-9</v>
      </c>
      <c r="K2878" t="s">
        <v>8</v>
      </c>
      <c r="M2878" t="s">
        <v>232</v>
      </c>
      <c r="N2878">
        <v>8950435</v>
      </c>
      <c r="O2878" t="s">
        <v>359</v>
      </c>
      <c r="P2878" s="507">
        <v>44841</v>
      </c>
      <c r="Q2878" t="s">
        <v>187</v>
      </c>
      <c r="R2878" s="507">
        <v>44841</v>
      </c>
      <c r="T2878" t="s">
        <v>5765</v>
      </c>
      <c r="U2878">
        <v>500</v>
      </c>
      <c r="X2878">
        <v>5</v>
      </c>
      <c r="Y2878" t="s">
        <v>259</v>
      </c>
      <c r="AC2878" t="s">
        <v>177</v>
      </c>
      <c r="AD2878" t="s">
        <v>10360</v>
      </c>
      <c r="AE2878">
        <v>95160</v>
      </c>
      <c r="AF2878" t="s">
        <v>14658</v>
      </c>
      <c r="AG2878" t="s">
        <v>14659</v>
      </c>
      <c r="AI2878">
        <v>620606374</v>
      </c>
      <c r="AJ2878">
        <v>610269342</v>
      </c>
      <c r="AK2878" t="s">
        <v>14660</v>
      </c>
      <c r="AL2878">
        <v>0</v>
      </c>
      <c r="AM2878">
        <v>0</v>
      </c>
    </row>
    <row r="2879" spans="1:39" customFormat="1" ht="12.75">
      <c r="A2879">
        <v>4114525</v>
      </c>
      <c r="B2879" t="s">
        <v>3936</v>
      </c>
      <c r="C2879" t="s">
        <v>3711</v>
      </c>
      <c r="D2879">
        <v>4114525</v>
      </c>
      <c r="E2879" t="s">
        <v>166</v>
      </c>
      <c r="F2879" t="s">
        <v>166</v>
      </c>
      <c r="H2879" s="507">
        <v>41605</v>
      </c>
      <c r="I2879" t="s">
        <v>251</v>
      </c>
      <c r="J2879">
        <v>-10</v>
      </c>
      <c r="K2879" t="s">
        <v>8</v>
      </c>
      <c r="M2879" t="s">
        <v>2783</v>
      </c>
      <c r="N2879">
        <v>4410080</v>
      </c>
      <c r="O2879" t="s">
        <v>2786</v>
      </c>
      <c r="P2879" s="507">
        <v>44819</v>
      </c>
      <c r="Q2879" t="s">
        <v>187</v>
      </c>
      <c r="R2879" s="507">
        <v>44090</v>
      </c>
      <c r="T2879" t="s">
        <v>5765</v>
      </c>
      <c r="U2879">
        <v>500</v>
      </c>
      <c r="X2879">
        <v>5</v>
      </c>
      <c r="Y2879" t="s">
        <v>259</v>
      </c>
      <c r="AC2879" t="s">
        <v>177</v>
      </c>
      <c r="AD2879" t="s">
        <v>11085</v>
      </c>
      <c r="AE2879">
        <v>41500</v>
      </c>
      <c r="AF2879" t="s">
        <v>14661</v>
      </c>
      <c r="AK2879" t="s">
        <v>5758</v>
      </c>
      <c r="AL2879">
        <v>0</v>
      </c>
      <c r="AM2879">
        <v>0</v>
      </c>
    </row>
    <row r="2880" spans="1:39" customFormat="1" ht="12.75">
      <c r="A2880">
        <v>7876916</v>
      </c>
      <c r="B2880" t="s">
        <v>1709</v>
      </c>
      <c r="C2880" t="s">
        <v>976</v>
      </c>
      <c r="D2880">
        <v>7876916</v>
      </c>
      <c r="E2880" t="s">
        <v>166</v>
      </c>
      <c r="F2880" t="s">
        <v>166</v>
      </c>
      <c r="H2880" s="507">
        <v>40010</v>
      </c>
      <c r="I2880" t="s">
        <v>340</v>
      </c>
      <c r="J2880">
        <v>-14</v>
      </c>
      <c r="K2880" t="s">
        <v>8</v>
      </c>
      <c r="M2880" t="s">
        <v>238</v>
      </c>
      <c r="N2880">
        <v>8780130</v>
      </c>
      <c r="O2880" t="s">
        <v>3560</v>
      </c>
      <c r="P2880" s="507">
        <v>44817</v>
      </c>
      <c r="Q2880" t="s">
        <v>187</v>
      </c>
      <c r="R2880" s="507">
        <v>42648</v>
      </c>
      <c r="T2880" t="s">
        <v>5765</v>
      </c>
      <c r="U2880">
        <v>627</v>
      </c>
      <c r="X2880">
        <v>6</v>
      </c>
      <c r="Y2880" t="s">
        <v>259</v>
      </c>
      <c r="AC2880" t="s">
        <v>177</v>
      </c>
      <c r="AD2880" t="s">
        <v>10160</v>
      </c>
      <c r="AE2880">
        <v>78600</v>
      </c>
      <c r="AF2880" t="s">
        <v>14662</v>
      </c>
      <c r="AJ2880">
        <v>613374538</v>
      </c>
      <c r="AK2880" t="s">
        <v>4449</v>
      </c>
      <c r="AL2880">
        <v>0</v>
      </c>
      <c r="AM2880">
        <v>0</v>
      </c>
    </row>
    <row r="2881" spans="1:39" customFormat="1" ht="12.75">
      <c r="A2881">
        <v>5323145</v>
      </c>
      <c r="B2881" t="s">
        <v>2612</v>
      </c>
      <c r="C2881" t="s">
        <v>524</v>
      </c>
      <c r="D2881">
        <v>5323145</v>
      </c>
      <c r="E2881" t="s">
        <v>166</v>
      </c>
      <c r="F2881" t="s">
        <v>166</v>
      </c>
      <c r="H2881" s="507">
        <v>36809</v>
      </c>
      <c r="I2881" t="s">
        <v>167</v>
      </c>
      <c r="J2881">
        <v>-40</v>
      </c>
      <c r="K2881" t="s">
        <v>168</v>
      </c>
      <c r="M2881" t="s">
        <v>2155</v>
      </c>
      <c r="N2881">
        <v>12530060</v>
      </c>
      <c r="O2881" t="s">
        <v>6231</v>
      </c>
      <c r="P2881" s="507">
        <v>44762</v>
      </c>
      <c r="Q2881" t="s">
        <v>187</v>
      </c>
      <c r="R2881" s="507">
        <v>40816</v>
      </c>
      <c r="S2881" s="507">
        <v>44070</v>
      </c>
      <c r="T2881" t="s">
        <v>7255</v>
      </c>
      <c r="U2881">
        <v>1760</v>
      </c>
      <c r="X2881">
        <v>17</v>
      </c>
      <c r="Y2881" t="s">
        <v>259</v>
      </c>
      <c r="AC2881" t="s">
        <v>177</v>
      </c>
      <c r="AD2881" t="s">
        <v>12711</v>
      </c>
      <c r="AE2881">
        <v>53240</v>
      </c>
      <c r="AF2881" t="s">
        <v>14663</v>
      </c>
      <c r="AI2881">
        <v>243668948</v>
      </c>
      <c r="AJ2881">
        <v>659522529</v>
      </c>
      <c r="AK2881" t="s">
        <v>5059</v>
      </c>
      <c r="AL2881">
        <v>0</v>
      </c>
      <c r="AM2881">
        <v>0</v>
      </c>
    </row>
    <row r="2882" spans="1:39" customFormat="1" ht="12.75">
      <c r="A2882">
        <v>5323146</v>
      </c>
      <c r="B2882" t="s">
        <v>2612</v>
      </c>
      <c r="C2882" t="s">
        <v>324</v>
      </c>
      <c r="D2882">
        <v>5323146</v>
      </c>
      <c r="E2882" t="s">
        <v>166</v>
      </c>
      <c r="F2882" t="s">
        <v>166</v>
      </c>
      <c r="H2882" s="507">
        <v>37988</v>
      </c>
      <c r="I2882" t="s">
        <v>7238</v>
      </c>
      <c r="J2882">
        <v>-19</v>
      </c>
      <c r="K2882" t="s">
        <v>8</v>
      </c>
      <c r="M2882" t="s">
        <v>236</v>
      </c>
      <c r="N2882">
        <v>12490073</v>
      </c>
      <c r="O2882" t="s">
        <v>8153</v>
      </c>
      <c r="P2882" s="507">
        <v>44811</v>
      </c>
      <c r="Q2882" t="s">
        <v>187</v>
      </c>
      <c r="R2882" s="507">
        <v>40816</v>
      </c>
      <c r="S2882" s="507">
        <v>44070</v>
      </c>
      <c r="T2882" t="s">
        <v>7255</v>
      </c>
      <c r="U2882">
        <v>1535</v>
      </c>
      <c r="X2882">
        <v>15</v>
      </c>
      <c r="Y2882" t="s">
        <v>259</v>
      </c>
      <c r="AB2882" s="507">
        <v>44728</v>
      </c>
      <c r="AC2882" t="s">
        <v>177</v>
      </c>
      <c r="AD2882" t="s">
        <v>11073</v>
      </c>
      <c r="AE2882">
        <v>49100</v>
      </c>
      <c r="AF2882" t="s">
        <v>14664</v>
      </c>
      <c r="AI2882">
        <v>243668948</v>
      </c>
      <c r="AJ2882">
        <v>658988956</v>
      </c>
      <c r="AK2882" t="s">
        <v>5060</v>
      </c>
      <c r="AL2882">
        <v>0</v>
      </c>
      <c r="AM2882">
        <v>0</v>
      </c>
    </row>
    <row r="2883" spans="1:39" customFormat="1" ht="12.75">
      <c r="A2883">
        <v>9149978</v>
      </c>
      <c r="B2883" t="s">
        <v>6053</v>
      </c>
      <c r="C2883" t="s">
        <v>1489</v>
      </c>
      <c r="D2883">
        <v>9149978</v>
      </c>
      <c r="E2883" t="s">
        <v>169</v>
      </c>
      <c r="F2883" t="s">
        <v>169</v>
      </c>
      <c r="H2883" s="507">
        <v>41325</v>
      </c>
      <c r="I2883" t="s">
        <v>251</v>
      </c>
      <c r="J2883">
        <v>-10</v>
      </c>
      <c r="K2883" t="s">
        <v>8</v>
      </c>
      <c r="M2883" t="s">
        <v>275</v>
      </c>
      <c r="N2883">
        <v>8910402</v>
      </c>
      <c r="O2883" t="s">
        <v>470</v>
      </c>
      <c r="P2883" s="507">
        <v>44825</v>
      </c>
      <c r="Q2883" t="s">
        <v>187</v>
      </c>
      <c r="R2883" s="507">
        <v>44356</v>
      </c>
      <c r="T2883" t="s">
        <v>5765</v>
      </c>
      <c r="U2883">
        <v>500</v>
      </c>
      <c r="X2883">
        <v>5</v>
      </c>
      <c r="Y2883" t="s">
        <v>259</v>
      </c>
      <c r="AC2883" t="s">
        <v>177</v>
      </c>
      <c r="AD2883" t="s">
        <v>9885</v>
      </c>
      <c r="AE2883">
        <v>91100</v>
      </c>
      <c r="AF2883" t="s">
        <v>14665</v>
      </c>
      <c r="AK2883" t="s">
        <v>6054</v>
      </c>
      <c r="AL2883">
        <v>0</v>
      </c>
      <c r="AM2883">
        <v>0</v>
      </c>
    </row>
    <row r="2884" spans="1:39" customFormat="1" ht="12.75">
      <c r="A2884">
        <v>4423423</v>
      </c>
      <c r="B2884" t="s">
        <v>3266</v>
      </c>
      <c r="C2884" t="s">
        <v>501</v>
      </c>
      <c r="D2884">
        <v>4423423</v>
      </c>
      <c r="E2884" t="s">
        <v>166</v>
      </c>
      <c r="F2884" t="s">
        <v>166</v>
      </c>
      <c r="H2884" s="507">
        <v>31853</v>
      </c>
      <c r="I2884" t="s">
        <v>167</v>
      </c>
      <c r="J2884">
        <v>-40</v>
      </c>
      <c r="K2884" t="s">
        <v>168</v>
      </c>
      <c r="M2884" t="s">
        <v>228</v>
      </c>
      <c r="N2884">
        <v>12440076</v>
      </c>
      <c r="O2884" t="s">
        <v>2254</v>
      </c>
      <c r="P2884" s="507">
        <v>44813</v>
      </c>
      <c r="Q2884" t="s">
        <v>187</v>
      </c>
      <c r="R2884" s="507">
        <v>37432</v>
      </c>
      <c r="S2884" s="507">
        <v>44082</v>
      </c>
      <c r="T2884" t="s">
        <v>7255</v>
      </c>
      <c r="U2884">
        <v>1610</v>
      </c>
      <c r="X2884">
        <v>16</v>
      </c>
      <c r="Y2884" t="s">
        <v>259</v>
      </c>
      <c r="AC2884" t="s">
        <v>177</v>
      </c>
      <c r="AD2884" t="s">
        <v>14666</v>
      </c>
      <c r="AE2884">
        <v>44360</v>
      </c>
      <c r="AF2884" t="s">
        <v>14667</v>
      </c>
      <c r="AI2884">
        <v>667744048</v>
      </c>
      <c r="AK2884" t="s">
        <v>5061</v>
      </c>
      <c r="AL2884">
        <v>0</v>
      </c>
      <c r="AM2884">
        <v>0</v>
      </c>
    </row>
    <row r="2885" spans="1:39" customFormat="1" ht="12.75">
      <c r="A2885">
        <v>5618595</v>
      </c>
      <c r="B2885" t="s">
        <v>3188</v>
      </c>
      <c r="C2885" t="s">
        <v>727</v>
      </c>
      <c r="D2885">
        <v>5618595</v>
      </c>
      <c r="E2885" t="s">
        <v>166</v>
      </c>
      <c r="F2885" t="s">
        <v>166</v>
      </c>
      <c r="H2885" s="507">
        <v>38920</v>
      </c>
      <c r="I2885" t="s">
        <v>198</v>
      </c>
      <c r="J2885">
        <v>-17</v>
      </c>
      <c r="K2885" t="s">
        <v>168</v>
      </c>
      <c r="M2885" t="s">
        <v>217</v>
      </c>
      <c r="N2885">
        <v>3560020</v>
      </c>
      <c r="O2885" t="s">
        <v>3047</v>
      </c>
      <c r="P2885" s="507">
        <v>44809</v>
      </c>
      <c r="Q2885" t="s">
        <v>187</v>
      </c>
      <c r="R2885" s="507">
        <v>41204</v>
      </c>
      <c r="S2885" s="507">
        <v>44722</v>
      </c>
      <c r="T2885" t="s">
        <v>181</v>
      </c>
      <c r="U2885">
        <v>1680</v>
      </c>
      <c r="X2885">
        <v>16</v>
      </c>
      <c r="Y2885" t="s">
        <v>259</v>
      </c>
      <c r="AB2885" s="507">
        <v>43282</v>
      </c>
      <c r="AC2885" t="s">
        <v>177</v>
      </c>
      <c r="AD2885" t="s">
        <v>14522</v>
      </c>
      <c r="AE2885">
        <v>56000</v>
      </c>
      <c r="AF2885" t="s">
        <v>14668</v>
      </c>
      <c r="AJ2885">
        <v>663367320</v>
      </c>
      <c r="AK2885" t="s">
        <v>5384</v>
      </c>
      <c r="AL2885">
        <v>0</v>
      </c>
      <c r="AM2885">
        <v>0</v>
      </c>
    </row>
    <row r="2886" spans="1:39" customFormat="1" ht="12.75">
      <c r="A2886">
        <v>3529000</v>
      </c>
      <c r="B2886" t="s">
        <v>3189</v>
      </c>
      <c r="C2886" t="s">
        <v>478</v>
      </c>
      <c r="D2886">
        <v>3529000</v>
      </c>
      <c r="E2886" t="s">
        <v>166</v>
      </c>
      <c r="F2886" t="s">
        <v>166</v>
      </c>
      <c r="H2886" s="507">
        <v>37631</v>
      </c>
      <c r="I2886" t="s">
        <v>167</v>
      </c>
      <c r="J2886">
        <v>-40</v>
      </c>
      <c r="K2886" t="s">
        <v>168</v>
      </c>
      <c r="M2886" t="s">
        <v>178</v>
      </c>
      <c r="N2886">
        <v>3350060</v>
      </c>
      <c r="O2886" t="s">
        <v>223</v>
      </c>
      <c r="P2886" s="507">
        <v>44820</v>
      </c>
      <c r="Q2886" t="s">
        <v>187</v>
      </c>
      <c r="R2886" s="507">
        <v>40086</v>
      </c>
      <c r="S2886" s="507">
        <v>44091</v>
      </c>
      <c r="T2886" t="s">
        <v>7255</v>
      </c>
      <c r="U2886">
        <v>2350</v>
      </c>
      <c r="V2886" t="s">
        <v>172</v>
      </c>
      <c r="W2886">
        <v>386</v>
      </c>
      <c r="X2886" t="s">
        <v>173</v>
      </c>
      <c r="Y2886" t="s">
        <v>259</v>
      </c>
      <c r="AC2886" t="s">
        <v>177</v>
      </c>
      <c r="AD2886" t="s">
        <v>10553</v>
      </c>
      <c r="AE2886">
        <v>35510</v>
      </c>
      <c r="AF2886" t="s">
        <v>14669</v>
      </c>
      <c r="AI2886">
        <v>299830767</v>
      </c>
      <c r="AJ2886">
        <v>782182142</v>
      </c>
      <c r="AK2886" t="s">
        <v>7842</v>
      </c>
      <c r="AL2886">
        <v>0</v>
      </c>
      <c r="AM2886">
        <v>0</v>
      </c>
    </row>
    <row r="2887" spans="1:39" customFormat="1" ht="12.75">
      <c r="A2887">
        <v>4459882</v>
      </c>
      <c r="B2887" t="s">
        <v>1712</v>
      </c>
      <c r="C2887" t="s">
        <v>1497</v>
      </c>
      <c r="D2887">
        <v>4459882</v>
      </c>
      <c r="E2887" t="s">
        <v>169</v>
      </c>
      <c r="F2887" t="s">
        <v>166</v>
      </c>
      <c r="H2887" s="507">
        <v>42205</v>
      </c>
      <c r="I2887" t="s">
        <v>169</v>
      </c>
      <c r="J2887">
        <v>-9</v>
      </c>
      <c r="K2887" t="s">
        <v>8</v>
      </c>
      <c r="M2887" t="s">
        <v>228</v>
      </c>
      <c r="N2887">
        <v>12440048</v>
      </c>
      <c r="O2887" t="s">
        <v>8152</v>
      </c>
      <c r="P2887" s="507">
        <v>44839</v>
      </c>
      <c r="Q2887" t="s">
        <v>187</v>
      </c>
      <c r="R2887" s="507">
        <v>43753</v>
      </c>
      <c r="T2887" t="s">
        <v>5765</v>
      </c>
      <c r="U2887">
        <v>500</v>
      </c>
      <c r="X2887">
        <v>5</v>
      </c>
      <c r="Y2887" t="s">
        <v>259</v>
      </c>
      <c r="AC2887" t="s">
        <v>177</v>
      </c>
      <c r="AD2887" t="s">
        <v>10818</v>
      </c>
      <c r="AE2887">
        <v>44470</v>
      </c>
      <c r="AF2887" t="s">
        <v>14670</v>
      </c>
      <c r="AJ2887">
        <v>617226066</v>
      </c>
      <c r="AK2887" t="s">
        <v>5062</v>
      </c>
      <c r="AL2887">
        <v>0</v>
      </c>
      <c r="AM2887">
        <v>0</v>
      </c>
    </row>
    <row r="2888" spans="1:39" customFormat="1" ht="12.75">
      <c r="A2888">
        <v>4464233</v>
      </c>
      <c r="B2888" t="s">
        <v>1712</v>
      </c>
      <c r="C2888" t="s">
        <v>644</v>
      </c>
      <c r="D2888">
        <v>4464233</v>
      </c>
      <c r="E2888" t="s">
        <v>169</v>
      </c>
      <c r="H2888" s="507">
        <v>41988</v>
      </c>
      <c r="I2888" t="s">
        <v>169</v>
      </c>
      <c r="J2888">
        <v>-9</v>
      </c>
      <c r="K2888" t="s">
        <v>8</v>
      </c>
      <c r="M2888" t="s">
        <v>228</v>
      </c>
      <c r="N2888">
        <v>12440058</v>
      </c>
      <c r="O2888" t="s">
        <v>2154</v>
      </c>
      <c r="P2888" s="507">
        <v>44843</v>
      </c>
      <c r="Q2888" t="s">
        <v>187</v>
      </c>
      <c r="R2888" s="507">
        <v>44843</v>
      </c>
      <c r="S2888" s="507">
        <v>44828</v>
      </c>
      <c r="T2888" t="s">
        <v>181</v>
      </c>
      <c r="U2888">
        <v>500</v>
      </c>
      <c r="X2888">
        <v>5</v>
      </c>
      <c r="Y2888" t="s">
        <v>259</v>
      </c>
      <c r="AC2888" t="s">
        <v>177</v>
      </c>
      <c r="AD2888" t="s">
        <v>9941</v>
      </c>
      <c r="AE2888">
        <v>44300</v>
      </c>
      <c r="AF2888" t="s">
        <v>14671</v>
      </c>
      <c r="AI2888">
        <v>252103130</v>
      </c>
      <c r="AJ2888">
        <v>689106799</v>
      </c>
      <c r="AK2888" t="s">
        <v>14672</v>
      </c>
      <c r="AL2888">
        <v>0</v>
      </c>
      <c r="AM2888">
        <v>0</v>
      </c>
    </row>
    <row r="2889" spans="1:39" customFormat="1" ht="12.75">
      <c r="A2889">
        <v>4420329</v>
      </c>
      <c r="B2889" t="s">
        <v>1712</v>
      </c>
      <c r="C2889" t="s">
        <v>557</v>
      </c>
      <c r="D2889">
        <v>4420329</v>
      </c>
      <c r="E2889" t="s">
        <v>166</v>
      </c>
      <c r="F2889" t="s">
        <v>166</v>
      </c>
      <c r="H2889" s="507">
        <v>30862</v>
      </c>
      <c r="I2889" t="s">
        <v>167</v>
      </c>
      <c r="J2889">
        <v>-40</v>
      </c>
      <c r="K2889" t="s">
        <v>168</v>
      </c>
      <c r="M2889" t="s">
        <v>228</v>
      </c>
      <c r="N2889">
        <v>12440084</v>
      </c>
      <c r="O2889" t="s">
        <v>2217</v>
      </c>
      <c r="P2889" s="507">
        <v>44767</v>
      </c>
      <c r="Q2889" t="s">
        <v>187</v>
      </c>
      <c r="R2889" s="507">
        <v>37432</v>
      </c>
      <c r="S2889" s="507">
        <v>44425</v>
      </c>
      <c r="T2889" t="s">
        <v>7255</v>
      </c>
      <c r="U2889">
        <v>1625</v>
      </c>
      <c r="X2889">
        <v>16</v>
      </c>
      <c r="Y2889" t="s">
        <v>259</v>
      </c>
      <c r="AB2889" s="507">
        <v>44378</v>
      </c>
      <c r="AC2889" t="s">
        <v>177</v>
      </c>
      <c r="AD2889" t="s">
        <v>10818</v>
      </c>
      <c r="AE2889">
        <v>44470</v>
      </c>
      <c r="AF2889" t="s">
        <v>14673</v>
      </c>
      <c r="AJ2889">
        <v>617226066</v>
      </c>
      <c r="AK2889" t="s">
        <v>5062</v>
      </c>
      <c r="AL2889">
        <v>0</v>
      </c>
      <c r="AM2889">
        <v>0</v>
      </c>
    </row>
    <row r="2890" spans="1:39" customFormat="1" ht="12.75">
      <c r="A2890">
        <v>4464364</v>
      </c>
      <c r="B2890" t="s">
        <v>6446</v>
      </c>
      <c r="C2890" t="s">
        <v>1662</v>
      </c>
      <c r="D2890">
        <v>4464364</v>
      </c>
      <c r="E2890" t="s">
        <v>169</v>
      </c>
      <c r="H2890" s="507">
        <v>41963</v>
      </c>
      <c r="I2890" t="s">
        <v>169</v>
      </c>
      <c r="J2890">
        <v>-9</v>
      </c>
      <c r="K2890" t="s">
        <v>8</v>
      </c>
      <c r="M2890" t="s">
        <v>228</v>
      </c>
      <c r="N2890">
        <v>12440152</v>
      </c>
      <c r="O2890" t="s">
        <v>2218</v>
      </c>
      <c r="P2890" s="507">
        <v>44849</v>
      </c>
      <c r="Q2890" t="s">
        <v>187</v>
      </c>
      <c r="R2890" s="507">
        <v>44849</v>
      </c>
      <c r="T2890" t="s">
        <v>5765</v>
      </c>
      <c r="U2890">
        <v>500</v>
      </c>
      <c r="X2890">
        <v>5</v>
      </c>
      <c r="Y2890" t="s">
        <v>259</v>
      </c>
      <c r="AC2890" t="s">
        <v>177</v>
      </c>
      <c r="AD2890" t="s">
        <v>14674</v>
      </c>
      <c r="AE2890">
        <v>44850</v>
      </c>
      <c r="AF2890" t="s">
        <v>14675</v>
      </c>
      <c r="AJ2890">
        <v>606860312</v>
      </c>
      <c r="AK2890" t="s">
        <v>14676</v>
      </c>
      <c r="AL2890">
        <v>0</v>
      </c>
      <c r="AM2890">
        <v>0</v>
      </c>
    </row>
    <row r="2891" spans="1:39" customFormat="1" ht="12.75">
      <c r="A2891">
        <v>9153229</v>
      </c>
      <c r="B2891" t="s">
        <v>7035</v>
      </c>
      <c r="C2891" t="s">
        <v>617</v>
      </c>
      <c r="D2891">
        <v>9153229</v>
      </c>
      <c r="E2891" t="s">
        <v>169</v>
      </c>
      <c r="H2891" s="507">
        <v>41367</v>
      </c>
      <c r="I2891" t="s">
        <v>251</v>
      </c>
      <c r="J2891">
        <v>-10</v>
      </c>
      <c r="K2891" t="s">
        <v>8</v>
      </c>
      <c r="M2891" t="s">
        <v>275</v>
      </c>
      <c r="N2891">
        <v>8910652</v>
      </c>
      <c r="O2891" t="s">
        <v>783</v>
      </c>
      <c r="P2891" s="507">
        <v>44824</v>
      </c>
      <c r="Q2891" t="s">
        <v>187</v>
      </c>
      <c r="R2891" s="507">
        <v>44824</v>
      </c>
      <c r="T2891" t="s">
        <v>5765</v>
      </c>
      <c r="U2891">
        <v>500</v>
      </c>
      <c r="X2891">
        <v>5</v>
      </c>
      <c r="Y2891" t="s">
        <v>259</v>
      </c>
      <c r="AC2891" t="s">
        <v>177</v>
      </c>
      <c r="AD2891" t="s">
        <v>14677</v>
      </c>
      <c r="AE2891">
        <v>91360</v>
      </c>
      <c r="AF2891" t="s">
        <v>14678</v>
      </c>
      <c r="AI2891">
        <v>621475328</v>
      </c>
      <c r="AK2891" t="s">
        <v>9024</v>
      </c>
      <c r="AL2891">
        <v>0</v>
      </c>
      <c r="AM2891">
        <v>0</v>
      </c>
    </row>
    <row r="2892" spans="1:39" customFormat="1" ht="12.75">
      <c r="A2892">
        <v>3728555</v>
      </c>
      <c r="B2892" t="s">
        <v>2959</v>
      </c>
      <c r="C2892" t="s">
        <v>698</v>
      </c>
      <c r="D2892">
        <v>3728555</v>
      </c>
      <c r="E2892" t="s">
        <v>166</v>
      </c>
      <c r="F2892" t="s">
        <v>166</v>
      </c>
      <c r="H2892" s="507">
        <v>40697</v>
      </c>
      <c r="I2892" t="s">
        <v>267</v>
      </c>
      <c r="J2892">
        <v>-12</v>
      </c>
      <c r="K2892" t="s">
        <v>8</v>
      </c>
      <c r="M2892" t="s">
        <v>2764</v>
      </c>
      <c r="N2892">
        <v>4450757</v>
      </c>
      <c r="O2892" t="s">
        <v>6546</v>
      </c>
      <c r="P2892" s="507">
        <v>44834</v>
      </c>
      <c r="Q2892" t="s">
        <v>187</v>
      </c>
      <c r="R2892" s="507">
        <v>42657</v>
      </c>
      <c r="T2892" t="s">
        <v>5765</v>
      </c>
      <c r="U2892">
        <v>603</v>
      </c>
      <c r="X2892">
        <v>6</v>
      </c>
      <c r="Y2892" t="s">
        <v>259</v>
      </c>
      <c r="AB2892" s="507">
        <v>44743</v>
      </c>
      <c r="AC2892" t="s">
        <v>177</v>
      </c>
      <c r="AD2892" t="s">
        <v>14679</v>
      </c>
      <c r="AE2892">
        <v>45100</v>
      </c>
      <c r="AF2892" t="s">
        <v>14680</v>
      </c>
      <c r="AI2892">
        <v>951338780</v>
      </c>
      <c r="AJ2892">
        <v>603102192</v>
      </c>
      <c r="AK2892" t="s">
        <v>5640</v>
      </c>
      <c r="AL2892">
        <v>0</v>
      </c>
      <c r="AM2892">
        <v>0</v>
      </c>
    </row>
    <row r="2893" spans="1:39" customFormat="1" ht="12.75">
      <c r="A2893">
        <v>2815502</v>
      </c>
      <c r="B2893" t="s">
        <v>3782</v>
      </c>
      <c r="C2893" t="s">
        <v>3783</v>
      </c>
      <c r="D2893">
        <v>2815502</v>
      </c>
      <c r="E2893" t="s">
        <v>166</v>
      </c>
      <c r="F2893" t="s">
        <v>166</v>
      </c>
      <c r="H2893" s="507">
        <v>35639</v>
      </c>
      <c r="I2893" t="s">
        <v>167</v>
      </c>
      <c r="J2893">
        <v>-40</v>
      </c>
      <c r="K2893" t="s">
        <v>168</v>
      </c>
      <c r="M2893" t="s">
        <v>231</v>
      </c>
      <c r="N2893">
        <v>4280004</v>
      </c>
      <c r="O2893" t="s">
        <v>3555</v>
      </c>
      <c r="P2893" s="507">
        <v>44792</v>
      </c>
      <c r="Q2893" t="s">
        <v>187</v>
      </c>
      <c r="R2893" s="507">
        <v>43682</v>
      </c>
      <c r="S2893" s="507">
        <v>43721</v>
      </c>
      <c r="T2893" t="s">
        <v>7255</v>
      </c>
      <c r="U2893">
        <v>3226</v>
      </c>
      <c r="V2893" t="s">
        <v>172</v>
      </c>
      <c r="W2893">
        <v>25</v>
      </c>
      <c r="X2893" t="s">
        <v>173</v>
      </c>
      <c r="Y2893" t="s">
        <v>259</v>
      </c>
      <c r="AB2893" s="507">
        <v>43682</v>
      </c>
      <c r="AC2893" t="s">
        <v>337</v>
      </c>
      <c r="AD2893" t="s">
        <v>10550</v>
      </c>
      <c r="AE2893">
        <v>28300</v>
      </c>
      <c r="AF2893" t="s">
        <v>10551</v>
      </c>
      <c r="AK2893" t="s">
        <v>5608</v>
      </c>
      <c r="AL2893">
        <v>0</v>
      </c>
      <c r="AM2893">
        <v>0</v>
      </c>
    </row>
    <row r="2894" spans="1:39" customFormat="1" ht="12.75">
      <c r="A2894">
        <v>9151155</v>
      </c>
      <c r="B2894" t="s">
        <v>7843</v>
      </c>
      <c r="C2894" t="s">
        <v>7844</v>
      </c>
      <c r="D2894">
        <v>9151155</v>
      </c>
      <c r="E2894" t="s">
        <v>169</v>
      </c>
      <c r="F2894" t="s">
        <v>169</v>
      </c>
      <c r="H2894" s="507">
        <v>42149</v>
      </c>
      <c r="I2894" t="s">
        <v>169</v>
      </c>
      <c r="J2894">
        <v>-9</v>
      </c>
      <c r="K2894" t="s">
        <v>8</v>
      </c>
      <c r="M2894" t="s">
        <v>275</v>
      </c>
      <c r="N2894">
        <v>8910077</v>
      </c>
      <c r="O2894" t="s">
        <v>467</v>
      </c>
      <c r="P2894" s="507">
        <v>44831</v>
      </c>
      <c r="Q2894" t="s">
        <v>187</v>
      </c>
      <c r="R2894" s="507">
        <v>44538</v>
      </c>
      <c r="T2894" t="s">
        <v>5765</v>
      </c>
      <c r="U2894">
        <v>500</v>
      </c>
      <c r="X2894">
        <v>5</v>
      </c>
      <c r="Y2894" t="s">
        <v>259</v>
      </c>
      <c r="AC2894" t="s">
        <v>177</v>
      </c>
      <c r="AD2894" t="s">
        <v>10297</v>
      </c>
      <c r="AE2894">
        <v>91170</v>
      </c>
      <c r="AF2894" t="s">
        <v>14681</v>
      </c>
      <c r="AJ2894">
        <v>626587515</v>
      </c>
      <c r="AK2894" t="s">
        <v>14682</v>
      </c>
      <c r="AL2894">
        <v>0</v>
      </c>
      <c r="AM2894">
        <v>0</v>
      </c>
    </row>
    <row r="2895" spans="1:39" customFormat="1" ht="12.75">
      <c r="A2895">
        <v>9151154</v>
      </c>
      <c r="B2895" t="s">
        <v>7843</v>
      </c>
      <c r="C2895" t="s">
        <v>7845</v>
      </c>
      <c r="D2895">
        <v>9151154</v>
      </c>
      <c r="E2895" t="s">
        <v>169</v>
      </c>
      <c r="F2895" t="s">
        <v>169</v>
      </c>
      <c r="H2895" s="507">
        <v>42149</v>
      </c>
      <c r="I2895" t="s">
        <v>169</v>
      </c>
      <c r="J2895">
        <v>-9</v>
      </c>
      <c r="K2895" t="s">
        <v>8</v>
      </c>
      <c r="M2895" t="s">
        <v>275</v>
      </c>
      <c r="N2895">
        <v>8910077</v>
      </c>
      <c r="O2895" t="s">
        <v>467</v>
      </c>
      <c r="P2895" s="507">
        <v>44831</v>
      </c>
      <c r="Q2895" t="s">
        <v>187</v>
      </c>
      <c r="R2895" s="507">
        <v>44538</v>
      </c>
      <c r="T2895" t="s">
        <v>5765</v>
      </c>
      <c r="U2895">
        <v>500</v>
      </c>
      <c r="X2895">
        <v>5</v>
      </c>
      <c r="Y2895" t="s">
        <v>259</v>
      </c>
      <c r="AC2895" t="s">
        <v>177</v>
      </c>
      <c r="AD2895" t="s">
        <v>10297</v>
      </c>
      <c r="AE2895">
        <v>91170</v>
      </c>
      <c r="AF2895" t="s">
        <v>14681</v>
      </c>
      <c r="AJ2895">
        <v>626587515</v>
      </c>
      <c r="AK2895" t="s">
        <v>14682</v>
      </c>
      <c r="AL2895">
        <v>0</v>
      </c>
      <c r="AM2895">
        <v>0</v>
      </c>
    </row>
    <row r="2896" spans="1:39" customFormat="1" ht="12.75">
      <c r="A2896">
        <v>9539791</v>
      </c>
      <c r="B2896" t="s">
        <v>6680</v>
      </c>
      <c r="C2896" t="s">
        <v>821</v>
      </c>
      <c r="D2896">
        <v>9539791</v>
      </c>
      <c r="E2896" t="s">
        <v>166</v>
      </c>
      <c r="F2896" t="s">
        <v>166</v>
      </c>
      <c r="H2896" s="507">
        <v>40993</v>
      </c>
      <c r="I2896" t="s">
        <v>245</v>
      </c>
      <c r="J2896">
        <v>-11</v>
      </c>
      <c r="K2896" t="s">
        <v>168</v>
      </c>
      <c r="M2896" t="s">
        <v>232</v>
      </c>
      <c r="N2896">
        <v>8951273</v>
      </c>
      <c r="O2896" t="s">
        <v>5785</v>
      </c>
      <c r="P2896" s="507">
        <v>44808</v>
      </c>
      <c r="Q2896" t="s">
        <v>187</v>
      </c>
      <c r="R2896" s="507">
        <v>44453</v>
      </c>
      <c r="S2896" s="507">
        <v>44713</v>
      </c>
      <c r="T2896" t="s">
        <v>181</v>
      </c>
      <c r="U2896">
        <v>508</v>
      </c>
      <c r="X2896">
        <v>5</v>
      </c>
      <c r="Y2896" t="s">
        <v>259</v>
      </c>
      <c r="AC2896" t="s">
        <v>177</v>
      </c>
      <c r="AD2896" t="s">
        <v>14683</v>
      </c>
      <c r="AE2896">
        <v>95110</v>
      </c>
      <c r="AF2896" t="s">
        <v>14684</v>
      </c>
      <c r="AI2896">
        <v>134111502</v>
      </c>
      <c r="AJ2896">
        <v>662112801</v>
      </c>
      <c r="AK2896" t="s">
        <v>6681</v>
      </c>
      <c r="AL2896">
        <v>1</v>
      </c>
      <c r="AM2896">
        <v>0</v>
      </c>
    </row>
    <row r="2897" spans="1:39" customFormat="1" ht="12.75">
      <c r="A2897">
        <v>9463620</v>
      </c>
      <c r="B2897" t="s">
        <v>7846</v>
      </c>
      <c r="C2897" t="s">
        <v>7847</v>
      </c>
      <c r="D2897">
        <v>9463620</v>
      </c>
      <c r="E2897" t="s">
        <v>169</v>
      </c>
      <c r="F2897" t="s">
        <v>169</v>
      </c>
      <c r="H2897" s="507">
        <v>41343</v>
      </c>
      <c r="I2897" t="s">
        <v>251</v>
      </c>
      <c r="J2897">
        <v>-10</v>
      </c>
      <c r="K2897" t="s">
        <v>8</v>
      </c>
      <c r="M2897" t="s">
        <v>246</v>
      </c>
      <c r="N2897">
        <v>8940866</v>
      </c>
      <c r="O2897" t="s">
        <v>641</v>
      </c>
      <c r="P2897" s="507">
        <v>44838</v>
      </c>
      <c r="Q2897" t="s">
        <v>187</v>
      </c>
      <c r="R2897" s="507">
        <v>44587</v>
      </c>
      <c r="T2897" t="s">
        <v>5765</v>
      </c>
      <c r="U2897">
        <v>500</v>
      </c>
      <c r="X2897">
        <v>5</v>
      </c>
      <c r="Y2897" t="s">
        <v>259</v>
      </c>
      <c r="AC2897" t="s">
        <v>177</v>
      </c>
      <c r="AD2897" t="s">
        <v>9797</v>
      </c>
      <c r="AE2897">
        <v>94450</v>
      </c>
      <c r="AF2897" t="s">
        <v>14685</v>
      </c>
      <c r="AJ2897">
        <v>602712664</v>
      </c>
      <c r="AK2897" t="s">
        <v>7848</v>
      </c>
      <c r="AL2897">
        <v>0</v>
      </c>
      <c r="AM2897">
        <v>0</v>
      </c>
    </row>
    <row r="2898" spans="1:39" customFormat="1" ht="12.75">
      <c r="A2898">
        <v>3544635</v>
      </c>
      <c r="B2898" t="s">
        <v>9025</v>
      </c>
      <c r="C2898" t="s">
        <v>9026</v>
      </c>
      <c r="D2898">
        <v>3544635</v>
      </c>
      <c r="E2898" t="s">
        <v>169</v>
      </c>
      <c r="H2898" s="507">
        <v>41359</v>
      </c>
      <c r="I2898" t="s">
        <v>251</v>
      </c>
      <c r="J2898">
        <v>-10</v>
      </c>
      <c r="K2898" t="s">
        <v>8</v>
      </c>
      <c r="M2898" t="s">
        <v>178</v>
      </c>
      <c r="N2898">
        <v>3350161</v>
      </c>
      <c r="O2898" t="s">
        <v>3070</v>
      </c>
      <c r="P2898" s="507">
        <v>44807</v>
      </c>
      <c r="Q2898" t="s">
        <v>187</v>
      </c>
      <c r="R2898" s="507">
        <v>44807</v>
      </c>
      <c r="T2898" t="s">
        <v>5765</v>
      </c>
      <c r="U2898">
        <v>500</v>
      </c>
      <c r="X2898">
        <v>5</v>
      </c>
      <c r="Y2898" t="s">
        <v>259</v>
      </c>
      <c r="AC2898" t="s">
        <v>177</v>
      </c>
      <c r="AD2898" t="s">
        <v>14686</v>
      </c>
      <c r="AE2898">
        <v>35830</v>
      </c>
      <c r="AF2898" t="s">
        <v>14687</v>
      </c>
      <c r="AK2898" t="s">
        <v>9027</v>
      </c>
      <c r="AL2898">
        <v>0</v>
      </c>
      <c r="AM2898">
        <v>0</v>
      </c>
    </row>
    <row r="2899" spans="1:39" customFormat="1" ht="12.75">
      <c r="A2899">
        <v>9464319</v>
      </c>
      <c r="B2899" t="s">
        <v>14688</v>
      </c>
      <c r="C2899" t="s">
        <v>1107</v>
      </c>
      <c r="D2899">
        <v>9464319</v>
      </c>
      <c r="E2899" t="s">
        <v>169</v>
      </c>
      <c r="H2899" s="507">
        <v>41778</v>
      </c>
      <c r="I2899" t="s">
        <v>169</v>
      </c>
      <c r="J2899">
        <v>-9</v>
      </c>
      <c r="K2899" t="s">
        <v>8</v>
      </c>
      <c r="M2899" t="s">
        <v>246</v>
      </c>
      <c r="N2899">
        <v>8940872</v>
      </c>
      <c r="O2899" t="s">
        <v>5849</v>
      </c>
      <c r="P2899" s="507">
        <v>44829</v>
      </c>
      <c r="Q2899" t="s">
        <v>187</v>
      </c>
      <c r="R2899" s="507">
        <v>44829</v>
      </c>
      <c r="T2899" t="s">
        <v>5765</v>
      </c>
      <c r="U2899">
        <v>500</v>
      </c>
      <c r="X2899">
        <v>5</v>
      </c>
      <c r="Y2899" t="s">
        <v>259</v>
      </c>
      <c r="AC2899" t="s">
        <v>177</v>
      </c>
      <c r="AD2899" t="s">
        <v>10866</v>
      </c>
      <c r="AE2899">
        <v>94600</v>
      </c>
      <c r="AF2899" t="s">
        <v>14624</v>
      </c>
      <c r="AK2899" t="s">
        <v>14625</v>
      </c>
      <c r="AL2899">
        <v>0</v>
      </c>
      <c r="AM2899">
        <v>0</v>
      </c>
    </row>
    <row r="2900" spans="1:39" customFormat="1" ht="12.75">
      <c r="A2900">
        <v>9127952</v>
      </c>
      <c r="B2900" t="s">
        <v>1713</v>
      </c>
      <c r="C2900" t="s">
        <v>185</v>
      </c>
      <c r="D2900">
        <v>9127952</v>
      </c>
      <c r="E2900" t="s">
        <v>166</v>
      </c>
      <c r="F2900" t="s">
        <v>166</v>
      </c>
      <c r="H2900" s="507">
        <v>32335</v>
      </c>
      <c r="I2900" t="s">
        <v>167</v>
      </c>
      <c r="J2900">
        <v>-40</v>
      </c>
      <c r="K2900" t="s">
        <v>168</v>
      </c>
      <c r="M2900" t="s">
        <v>238</v>
      </c>
      <c r="N2900">
        <v>8781477</v>
      </c>
      <c r="O2900" t="s">
        <v>3567</v>
      </c>
      <c r="P2900" s="507">
        <v>44823</v>
      </c>
      <c r="Q2900" t="s">
        <v>187</v>
      </c>
      <c r="R2900" s="507">
        <v>37550</v>
      </c>
      <c r="S2900" s="507">
        <v>44065</v>
      </c>
      <c r="T2900" t="s">
        <v>7255</v>
      </c>
      <c r="U2900">
        <v>1611</v>
      </c>
      <c r="X2900">
        <v>16</v>
      </c>
      <c r="Y2900" t="s">
        <v>259</v>
      </c>
      <c r="AB2900" s="507">
        <v>44378</v>
      </c>
      <c r="AC2900" t="s">
        <v>177</v>
      </c>
      <c r="AD2900" t="s">
        <v>9829</v>
      </c>
      <c r="AE2900">
        <v>75013</v>
      </c>
      <c r="AF2900" t="s">
        <v>14689</v>
      </c>
      <c r="AI2900">
        <v>153945021</v>
      </c>
      <c r="AK2900" t="s">
        <v>7849</v>
      </c>
      <c r="AL2900">
        <v>0</v>
      </c>
      <c r="AM2900">
        <v>0</v>
      </c>
    </row>
    <row r="2901" spans="1:39" customFormat="1" ht="12.75">
      <c r="A2901">
        <v>4447804</v>
      </c>
      <c r="B2901" t="s">
        <v>2613</v>
      </c>
      <c r="C2901" t="s">
        <v>294</v>
      </c>
      <c r="D2901">
        <v>4447804</v>
      </c>
      <c r="E2901" t="s">
        <v>166</v>
      </c>
      <c r="F2901" t="s">
        <v>166</v>
      </c>
      <c r="H2901" s="507">
        <v>36628</v>
      </c>
      <c r="I2901" t="s">
        <v>167</v>
      </c>
      <c r="J2901">
        <v>-40</v>
      </c>
      <c r="K2901" t="s">
        <v>168</v>
      </c>
      <c r="M2901" t="s">
        <v>228</v>
      </c>
      <c r="N2901">
        <v>12440116</v>
      </c>
      <c r="O2901" t="s">
        <v>6232</v>
      </c>
      <c r="P2901" s="507">
        <v>44813</v>
      </c>
      <c r="Q2901" t="s">
        <v>187</v>
      </c>
      <c r="R2901" s="507">
        <v>41174</v>
      </c>
      <c r="S2901" s="507">
        <v>44798</v>
      </c>
      <c r="T2901" t="s">
        <v>181</v>
      </c>
      <c r="U2901">
        <v>1772</v>
      </c>
      <c r="X2901">
        <v>17</v>
      </c>
      <c r="Y2901" t="s">
        <v>259</v>
      </c>
      <c r="AB2901" s="507">
        <v>44378</v>
      </c>
      <c r="AC2901" t="s">
        <v>177</v>
      </c>
      <c r="AD2901" t="s">
        <v>9941</v>
      </c>
      <c r="AE2901">
        <v>44300</v>
      </c>
      <c r="AF2901" t="s">
        <v>14690</v>
      </c>
      <c r="AJ2901">
        <v>781769621</v>
      </c>
      <c r="AK2901" t="s">
        <v>5063</v>
      </c>
      <c r="AL2901">
        <v>0</v>
      </c>
      <c r="AM2901">
        <v>0</v>
      </c>
    </row>
    <row r="2902" spans="1:39" customFormat="1" ht="12.75">
      <c r="A2902">
        <v>2516365</v>
      </c>
      <c r="B2902" t="s">
        <v>3412</v>
      </c>
      <c r="C2902" t="s">
        <v>3413</v>
      </c>
      <c r="D2902">
        <v>2516365</v>
      </c>
      <c r="E2902" t="s">
        <v>166</v>
      </c>
      <c r="F2902" t="s">
        <v>166</v>
      </c>
      <c r="H2902" s="507">
        <v>31951</v>
      </c>
      <c r="I2902" t="s">
        <v>167</v>
      </c>
      <c r="J2902">
        <v>-40</v>
      </c>
      <c r="K2902" t="s">
        <v>168</v>
      </c>
      <c r="M2902" t="s">
        <v>246</v>
      </c>
      <c r="N2902">
        <v>8940549</v>
      </c>
      <c r="O2902" t="s">
        <v>353</v>
      </c>
      <c r="P2902" s="507">
        <v>44811</v>
      </c>
      <c r="Q2902" t="s">
        <v>187</v>
      </c>
      <c r="R2902" s="507">
        <v>42250</v>
      </c>
      <c r="S2902" s="507">
        <v>44436</v>
      </c>
      <c r="T2902" t="s">
        <v>7255</v>
      </c>
      <c r="U2902">
        <v>2383</v>
      </c>
      <c r="V2902" t="s">
        <v>172</v>
      </c>
      <c r="W2902">
        <v>346</v>
      </c>
      <c r="X2902" t="s">
        <v>173</v>
      </c>
      <c r="Y2902" t="s">
        <v>259</v>
      </c>
      <c r="AB2902" s="507">
        <v>44378</v>
      </c>
      <c r="AC2902" t="s">
        <v>337</v>
      </c>
      <c r="AD2902" t="s">
        <v>14691</v>
      </c>
      <c r="AE2902">
        <v>25200</v>
      </c>
      <c r="AF2902" t="s">
        <v>14692</v>
      </c>
      <c r="AG2902" t="s">
        <v>14692</v>
      </c>
      <c r="AH2902" t="s">
        <v>10790</v>
      </c>
      <c r="AK2902" t="s">
        <v>6055</v>
      </c>
      <c r="AL2902">
        <v>0</v>
      </c>
      <c r="AM2902">
        <v>0</v>
      </c>
    </row>
    <row r="2903" spans="1:39" customFormat="1" ht="12.75">
      <c r="A2903">
        <v>942619</v>
      </c>
      <c r="B2903" t="s">
        <v>1714</v>
      </c>
      <c r="C2903" t="s">
        <v>304</v>
      </c>
      <c r="D2903">
        <v>942619</v>
      </c>
      <c r="E2903" t="s">
        <v>166</v>
      </c>
      <c r="F2903" t="s">
        <v>166</v>
      </c>
      <c r="H2903" s="507">
        <v>28054</v>
      </c>
      <c r="I2903" t="s">
        <v>192</v>
      </c>
      <c r="J2903">
        <v>-50</v>
      </c>
      <c r="K2903" t="s">
        <v>168</v>
      </c>
      <c r="M2903" t="s">
        <v>246</v>
      </c>
      <c r="N2903">
        <v>8940866</v>
      </c>
      <c r="O2903" t="s">
        <v>641</v>
      </c>
      <c r="P2903" s="507">
        <v>44826</v>
      </c>
      <c r="Q2903" t="s">
        <v>187</v>
      </c>
      <c r="R2903" s="507">
        <v>37432</v>
      </c>
      <c r="S2903" s="507">
        <v>44825</v>
      </c>
      <c r="T2903" t="s">
        <v>181</v>
      </c>
      <c r="U2903">
        <v>1834</v>
      </c>
      <c r="X2903">
        <v>18</v>
      </c>
      <c r="Y2903" t="s">
        <v>259</v>
      </c>
      <c r="AC2903" t="s">
        <v>177</v>
      </c>
      <c r="AD2903" t="s">
        <v>10933</v>
      </c>
      <c r="AE2903">
        <v>94450</v>
      </c>
      <c r="AF2903" t="s">
        <v>14693</v>
      </c>
      <c r="AI2903">
        <v>669783470</v>
      </c>
      <c r="AK2903" t="s">
        <v>4450</v>
      </c>
      <c r="AL2903">
        <v>0</v>
      </c>
      <c r="AM2903">
        <v>0</v>
      </c>
    </row>
    <row r="2904" spans="1:39" customFormat="1" ht="12.75">
      <c r="A2904">
        <v>3516452</v>
      </c>
      <c r="B2904" t="s">
        <v>2614</v>
      </c>
      <c r="C2904" t="s">
        <v>961</v>
      </c>
      <c r="D2904">
        <v>3516452</v>
      </c>
      <c r="E2904" t="s">
        <v>166</v>
      </c>
      <c r="F2904" t="s">
        <v>166</v>
      </c>
      <c r="H2904" s="507">
        <v>21712</v>
      </c>
      <c r="I2904" t="s">
        <v>385</v>
      </c>
      <c r="J2904">
        <v>-70</v>
      </c>
      <c r="K2904" t="s">
        <v>8</v>
      </c>
      <c r="M2904" t="s">
        <v>2152</v>
      </c>
      <c r="N2904">
        <v>12720104</v>
      </c>
      <c r="O2904" t="s">
        <v>2160</v>
      </c>
      <c r="P2904" s="507">
        <v>44793</v>
      </c>
      <c r="Q2904" t="s">
        <v>187</v>
      </c>
      <c r="R2904" s="507">
        <v>37432</v>
      </c>
      <c r="S2904" s="507">
        <v>44802</v>
      </c>
      <c r="T2904" t="s">
        <v>181</v>
      </c>
      <c r="U2904">
        <v>1003</v>
      </c>
      <c r="X2904">
        <v>10</v>
      </c>
      <c r="Y2904" t="s">
        <v>259</v>
      </c>
      <c r="AC2904" t="s">
        <v>177</v>
      </c>
      <c r="AD2904" t="s">
        <v>10438</v>
      </c>
      <c r="AE2904">
        <v>72000</v>
      </c>
      <c r="AF2904" t="s">
        <v>14694</v>
      </c>
      <c r="AG2904" t="s">
        <v>14695</v>
      </c>
      <c r="AJ2904">
        <v>608972605</v>
      </c>
      <c r="AK2904" t="s">
        <v>5064</v>
      </c>
      <c r="AL2904">
        <v>0</v>
      </c>
      <c r="AM2904">
        <v>0</v>
      </c>
    </row>
    <row r="2905" spans="1:39" customFormat="1" ht="12.75">
      <c r="A2905">
        <v>5620292</v>
      </c>
      <c r="B2905" t="s">
        <v>3190</v>
      </c>
      <c r="C2905" t="s">
        <v>414</v>
      </c>
      <c r="D2905">
        <v>5620292</v>
      </c>
      <c r="E2905" t="s">
        <v>166</v>
      </c>
      <c r="F2905" t="s">
        <v>166</v>
      </c>
      <c r="H2905" s="507">
        <v>39462</v>
      </c>
      <c r="I2905" t="s">
        <v>200</v>
      </c>
      <c r="J2905">
        <v>-15</v>
      </c>
      <c r="K2905" t="s">
        <v>168</v>
      </c>
      <c r="M2905" t="s">
        <v>217</v>
      </c>
      <c r="N2905">
        <v>3560099</v>
      </c>
      <c r="O2905" t="s">
        <v>6275</v>
      </c>
      <c r="P2905" s="507">
        <v>44799</v>
      </c>
      <c r="Q2905" t="s">
        <v>187</v>
      </c>
      <c r="R2905" s="507">
        <v>42270</v>
      </c>
      <c r="T2905" t="s">
        <v>5765</v>
      </c>
      <c r="U2905">
        <v>1265</v>
      </c>
      <c r="X2905">
        <v>12</v>
      </c>
      <c r="Y2905" t="s">
        <v>259</v>
      </c>
      <c r="AC2905" t="s">
        <v>177</v>
      </c>
      <c r="AD2905" t="s">
        <v>11597</v>
      </c>
      <c r="AE2905">
        <v>56270</v>
      </c>
      <c r="AF2905" t="s">
        <v>14696</v>
      </c>
      <c r="AI2905" t="s">
        <v>6447</v>
      </c>
      <c r="AJ2905" t="s">
        <v>7850</v>
      </c>
      <c r="AK2905" t="s">
        <v>5385</v>
      </c>
      <c r="AL2905">
        <v>0</v>
      </c>
      <c r="AM2905">
        <v>0</v>
      </c>
    </row>
    <row r="2906" spans="1:39" customFormat="1" ht="12.75">
      <c r="A2906">
        <v>9540893</v>
      </c>
      <c r="B2906" t="s">
        <v>9028</v>
      </c>
      <c r="C2906" t="s">
        <v>9029</v>
      </c>
      <c r="D2906">
        <v>9540893</v>
      </c>
      <c r="E2906" t="s">
        <v>169</v>
      </c>
      <c r="H2906" s="507">
        <v>42207</v>
      </c>
      <c r="I2906" t="s">
        <v>169</v>
      </c>
      <c r="J2906">
        <v>-9</v>
      </c>
      <c r="K2906" t="s">
        <v>8</v>
      </c>
      <c r="M2906" t="s">
        <v>232</v>
      </c>
      <c r="N2906">
        <v>8951411</v>
      </c>
      <c r="O2906" t="s">
        <v>282</v>
      </c>
      <c r="P2906" s="507">
        <v>44816</v>
      </c>
      <c r="Q2906" t="s">
        <v>187</v>
      </c>
      <c r="R2906" s="507">
        <v>44816</v>
      </c>
      <c r="T2906" t="s">
        <v>5765</v>
      </c>
      <c r="U2906">
        <v>500</v>
      </c>
      <c r="X2906">
        <v>5</v>
      </c>
      <c r="Y2906" t="s">
        <v>259</v>
      </c>
      <c r="AC2906" t="s">
        <v>177</v>
      </c>
      <c r="AD2906" t="s">
        <v>14104</v>
      </c>
      <c r="AE2906">
        <v>95120</v>
      </c>
      <c r="AF2906" t="s">
        <v>14697</v>
      </c>
      <c r="AJ2906" t="s">
        <v>9030</v>
      </c>
      <c r="AK2906" t="s">
        <v>9031</v>
      </c>
      <c r="AL2906">
        <v>0</v>
      </c>
      <c r="AM2906">
        <v>0</v>
      </c>
    </row>
    <row r="2907" spans="1:39" customFormat="1" ht="12.75">
      <c r="A2907">
        <v>7824105</v>
      </c>
      <c r="B2907" t="s">
        <v>1715</v>
      </c>
      <c r="C2907" t="s">
        <v>972</v>
      </c>
      <c r="D2907">
        <v>7824105</v>
      </c>
      <c r="E2907" t="s">
        <v>169</v>
      </c>
      <c r="F2907" t="s">
        <v>166</v>
      </c>
      <c r="H2907" s="507">
        <v>32931</v>
      </c>
      <c r="I2907" t="s">
        <v>167</v>
      </c>
      <c r="J2907">
        <v>-40</v>
      </c>
      <c r="K2907" t="s">
        <v>8</v>
      </c>
      <c r="M2907" t="s">
        <v>238</v>
      </c>
      <c r="N2907">
        <v>8780905</v>
      </c>
      <c r="O2907" t="s">
        <v>648</v>
      </c>
      <c r="P2907" s="507">
        <v>44820</v>
      </c>
      <c r="Q2907" t="s">
        <v>187</v>
      </c>
      <c r="R2907" s="507">
        <v>37432</v>
      </c>
      <c r="S2907" s="507">
        <v>44778</v>
      </c>
      <c r="T2907" t="s">
        <v>181</v>
      </c>
      <c r="U2907">
        <v>920</v>
      </c>
      <c r="X2907">
        <v>9</v>
      </c>
      <c r="Y2907" t="s">
        <v>259</v>
      </c>
      <c r="AC2907" t="s">
        <v>177</v>
      </c>
      <c r="AD2907" t="s">
        <v>11203</v>
      </c>
      <c r="AE2907">
        <v>78370</v>
      </c>
      <c r="AF2907" t="s">
        <v>14698</v>
      </c>
      <c r="AK2907" t="s">
        <v>4451</v>
      </c>
      <c r="AL2907">
        <v>0</v>
      </c>
      <c r="AM2907">
        <v>0</v>
      </c>
    </row>
    <row r="2908" spans="1:39" customFormat="1" ht="12.75">
      <c r="A2908">
        <v>5624240</v>
      </c>
      <c r="B2908" t="s">
        <v>9032</v>
      </c>
      <c r="C2908" t="s">
        <v>9033</v>
      </c>
      <c r="D2908">
        <v>5624240</v>
      </c>
      <c r="E2908" t="s">
        <v>166</v>
      </c>
      <c r="H2908" s="507">
        <v>38851</v>
      </c>
      <c r="I2908" t="s">
        <v>198</v>
      </c>
      <c r="J2908">
        <v>-17</v>
      </c>
      <c r="K2908" t="s">
        <v>168</v>
      </c>
      <c r="M2908" t="s">
        <v>217</v>
      </c>
      <c r="N2908">
        <v>3560039</v>
      </c>
      <c r="O2908" t="s">
        <v>3028</v>
      </c>
      <c r="P2908" s="507">
        <v>44819</v>
      </c>
      <c r="Q2908" t="s">
        <v>187</v>
      </c>
      <c r="R2908" s="507">
        <v>44739</v>
      </c>
      <c r="S2908" s="507">
        <v>44819</v>
      </c>
      <c r="T2908" t="s">
        <v>181</v>
      </c>
      <c r="U2908">
        <v>1500</v>
      </c>
      <c r="X2908">
        <v>15</v>
      </c>
      <c r="Y2908" t="s">
        <v>259</v>
      </c>
      <c r="AB2908" s="507">
        <v>44743</v>
      </c>
      <c r="AC2908" t="s">
        <v>337</v>
      </c>
      <c r="AD2908" t="s">
        <v>9753</v>
      </c>
      <c r="AE2908">
        <v>56700</v>
      </c>
      <c r="AF2908" t="s">
        <v>9754</v>
      </c>
      <c r="AK2908" t="s">
        <v>8445</v>
      </c>
      <c r="AL2908">
        <v>0</v>
      </c>
      <c r="AM2908">
        <v>0</v>
      </c>
    </row>
    <row r="2909" spans="1:39" customFormat="1" ht="12.75">
      <c r="A2909">
        <v>9153202</v>
      </c>
      <c r="B2909" t="s">
        <v>9034</v>
      </c>
      <c r="C2909" t="s">
        <v>305</v>
      </c>
      <c r="D2909">
        <v>9153202</v>
      </c>
      <c r="E2909" t="s">
        <v>169</v>
      </c>
      <c r="H2909" s="507">
        <v>41516</v>
      </c>
      <c r="I2909" t="s">
        <v>251</v>
      </c>
      <c r="J2909">
        <v>-10</v>
      </c>
      <c r="K2909" t="s">
        <v>8</v>
      </c>
      <c r="M2909" t="s">
        <v>275</v>
      </c>
      <c r="N2909">
        <v>8910214</v>
      </c>
      <c r="O2909" t="s">
        <v>657</v>
      </c>
      <c r="P2909" s="507">
        <v>44823</v>
      </c>
      <c r="Q2909" t="s">
        <v>187</v>
      </c>
      <c r="R2909" s="507">
        <v>44823</v>
      </c>
      <c r="S2909" s="507">
        <v>44820</v>
      </c>
      <c r="T2909" t="s">
        <v>181</v>
      </c>
      <c r="U2909">
        <v>500</v>
      </c>
      <c r="X2909">
        <v>5</v>
      </c>
      <c r="Y2909" t="s">
        <v>259</v>
      </c>
      <c r="AC2909" t="s">
        <v>177</v>
      </c>
      <c r="AD2909" t="s">
        <v>11993</v>
      </c>
      <c r="AE2909">
        <v>91210</v>
      </c>
      <c r="AF2909" t="s">
        <v>14699</v>
      </c>
      <c r="AJ2909">
        <v>782064214</v>
      </c>
      <c r="AK2909" t="s">
        <v>9035</v>
      </c>
      <c r="AL2909">
        <v>0</v>
      </c>
      <c r="AM2909">
        <v>0</v>
      </c>
    </row>
    <row r="2910" spans="1:39" customFormat="1" ht="12.75">
      <c r="A2910">
        <v>3730411</v>
      </c>
      <c r="B2910" t="s">
        <v>1716</v>
      </c>
      <c r="C2910" t="s">
        <v>352</v>
      </c>
      <c r="D2910">
        <v>3730411</v>
      </c>
      <c r="E2910" t="s">
        <v>166</v>
      </c>
      <c r="F2910" t="s">
        <v>166</v>
      </c>
      <c r="H2910" s="507">
        <v>40736</v>
      </c>
      <c r="I2910" t="s">
        <v>267</v>
      </c>
      <c r="J2910">
        <v>-12</v>
      </c>
      <c r="K2910" t="s">
        <v>168</v>
      </c>
      <c r="M2910" t="s">
        <v>175</v>
      </c>
      <c r="N2910">
        <v>4370002</v>
      </c>
      <c r="O2910" t="s">
        <v>2769</v>
      </c>
      <c r="P2910" s="507">
        <v>44807</v>
      </c>
      <c r="Q2910" t="s">
        <v>187</v>
      </c>
      <c r="R2910" s="507">
        <v>43373</v>
      </c>
      <c r="T2910" t="s">
        <v>5765</v>
      </c>
      <c r="U2910">
        <v>744</v>
      </c>
      <c r="X2910">
        <v>7</v>
      </c>
      <c r="Y2910" t="s">
        <v>259</v>
      </c>
      <c r="AB2910" s="507">
        <v>44743</v>
      </c>
      <c r="AC2910" t="s">
        <v>177</v>
      </c>
      <c r="AD2910" t="s">
        <v>14700</v>
      </c>
      <c r="AE2910">
        <v>37510</v>
      </c>
      <c r="AF2910" t="s">
        <v>14701</v>
      </c>
      <c r="AJ2910">
        <v>680414223</v>
      </c>
      <c r="AK2910" t="s">
        <v>7851</v>
      </c>
      <c r="AL2910">
        <v>0</v>
      </c>
      <c r="AM2910">
        <v>0</v>
      </c>
    </row>
    <row r="2911" spans="1:39" customFormat="1" ht="12.75">
      <c r="A2911">
        <v>603595</v>
      </c>
      <c r="B2911" t="s">
        <v>1717</v>
      </c>
      <c r="C2911" t="s">
        <v>450</v>
      </c>
      <c r="D2911">
        <v>603595</v>
      </c>
      <c r="E2911" t="s">
        <v>166</v>
      </c>
      <c r="F2911" t="s">
        <v>166</v>
      </c>
      <c r="H2911" s="507">
        <v>29141</v>
      </c>
      <c r="I2911" t="s">
        <v>192</v>
      </c>
      <c r="J2911">
        <v>-50</v>
      </c>
      <c r="K2911" t="s">
        <v>168</v>
      </c>
      <c r="M2911" t="s">
        <v>203</v>
      </c>
      <c r="N2911">
        <v>8920025</v>
      </c>
      <c r="O2911" t="s">
        <v>213</v>
      </c>
      <c r="P2911" s="507">
        <v>44816</v>
      </c>
      <c r="Q2911" t="s">
        <v>187</v>
      </c>
      <c r="R2911" s="507">
        <v>37432</v>
      </c>
      <c r="S2911" s="507">
        <v>44450</v>
      </c>
      <c r="T2911" t="s">
        <v>7255</v>
      </c>
      <c r="U2911">
        <v>1862</v>
      </c>
      <c r="X2911">
        <v>18</v>
      </c>
      <c r="Y2911" t="s">
        <v>259</v>
      </c>
      <c r="AB2911" s="507">
        <v>44743</v>
      </c>
      <c r="AC2911" t="s">
        <v>177</v>
      </c>
      <c r="AD2911" t="s">
        <v>9837</v>
      </c>
      <c r="AE2911">
        <v>92400</v>
      </c>
      <c r="AF2911" t="s">
        <v>14702</v>
      </c>
      <c r="AJ2911">
        <v>612807360</v>
      </c>
      <c r="AK2911" t="s">
        <v>4452</v>
      </c>
      <c r="AL2911">
        <v>0</v>
      </c>
      <c r="AM2911">
        <v>0</v>
      </c>
    </row>
    <row r="2912" spans="1:39" customFormat="1" ht="12.75">
      <c r="A2912">
        <v>9153765</v>
      </c>
      <c r="B2912" t="s">
        <v>14703</v>
      </c>
      <c r="C2912" t="s">
        <v>266</v>
      </c>
      <c r="D2912">
        <v>9153765</v>
      </c>
      <c r="E2912" t="s">
        <v>169</v>
      </c>
      <c r="H2912" s="507">
        <v>41135</v>
      </c>
      <c r="I2912" t="s">
        <v>245</v>
      </c>
      <c r="J2912">
        <v>-11</v>
      </c>
      <c r="K2912" t="s">
        <v>8</v>
      </c>
      <c r="M2912" t="s">
        <v>275</v>
      </c>
      <c r="N2912">
        <v>8910861</v>
      </c>
      <c r="O2912" t="s">
        <v>3563</v>
      </c>
      <c r="P2912" s="507">
        <v>44853</v>
      </c>
      <c r="Q2912" t="s">
        <v>187</v>
      </c>
      <c r="R2912" s="507">
        <v>44853</v>
      </c>
      <c r="S2912" s="507">
        <v>44847</v>
      </c>
      <c r="T2912" t="s">
        <v>181</v>
      </c>
      <c r="U2912">
        <v>500</v>
      </c>
      <c r="X2912">
        <v>5</v>
      </c>
      <c r="Y2912" t="s">
        <v>259</v>
      </c>
      <c r="AC2912" t="s">
        <v>177</v>
      </c>
      <c r="AD2912" t="s">
        <v>11279</v>
      </c>
      <c r="AE2912">
        <v>91430</v>
      </c>
      <c r="AF2912" t="s">
        <v>14704</v>
      </c>
      <c r="AK2912" t="s">
        <v>14705</v>
      </c>
      <c r="AL2912">
        <v>0</v>
      </c>
      <c r="AM2912">
        <v>0</v>
      </c>
    </row>
    <row r="2913" spans="1:39" customFormat="1" ht="12.75">
      <c r="A2913">
        <v>9259277</v>
      </c>
      <c r="B2913" t="s">
        <v>14706</v>
      </c>
      <c r="C2913" t="s">
        <v>14707</v>
      </c>
      <c r="D2913">
        <v>9259277</v>
      </c>
      <c r="E2913" t="s">
        <v>169</v>
      </c>
      <c r="H2913" s="507">
        <v>41451</v>
      </c>
      <c r="I2913" t="s">
        <v>251</v>
      </c>
      <c r="J2913">
        <v>-10</v>
      </c>
      <c r="K2913" t="s">
        <v>8</v>
      </c>
      <c r="M2913" t="s">
        <v>203</v>
      </c>
      <c r="N2913">
        <v>8920309</v>
      </c>
      <c r="O2913" t="s">
        <v>331</v>
      </c>
      <c r="P2913" s="507">
        <v>44840</v>
      </c>
      <c r="Q2913" t="s">
        <v>187</v>
      </c>
      <c r="R2913" s="507">
        <v>44840</v>
      </c>
      <c r="T2913" t="s">
        <v>5765</v>
      </c>
      <c r="U2913">
        <v>500</v>
      </c>
      <c r="X2913">
        <v>5</v>
      </c>
      <c r="Y2913" t="s">
        <v>259</v>
      </c>
      <c r="AC2913" t="s">
        <v>177</v>
      </c>
      <c r="AD2913" t="s">
        <v>9928</v>
      </c>
      <c r="AE2913">
        <v>92500</v>
      </c>
      <c r="AF2913" t="s">
        <v>14708</v>
      </c>
      <c r="AK2913" t="s">
        <v>14709</v>
      </c>
      <c r="AL2913">
        <v>0</v>
      </c>
      <c r="AM2913">
        <v>0</v>
      </c>
    </row>
    <row r="2914" spans="1:39" customFormat="1" ht="12.75">
      <c r="A2914">
        <v>8531450</v>
      </c>
      <c r="B2914" t="s">
        <v>8303</v>
      </c>
      <c r="C2914" t="s">
        <v>8304</v>
      </c>
      <c r="D2914">
        <v>8531450</v>
      </c>
      <c r="E2914" t="s">
        <v>169</v>
      </c>
      <c r="H2914" s="507">
        <v>41733</v>
      </c>
      <c r="I2914" t="s">
        <v>169</v>
      </c>
      <c r="J2914">
        <v>-9</v>
      </c>
      <c r="K2914" t="s">
        <v>8</v>
      </c>
      <c r="M2914" t="s">
        <v>208</v>
      </c>
      <c r="N2914">
        <v>12850024</v>
      </c>
      <c r="O2914" t="s">
        <v>2184</v>
      </c>
      <c r="P2914" s="507">
        <v>44788</v>
      </c>
      <c r="Q2914" t="s">
        <v>187</v>
      </c>
      <c r="R2914" s="507">
        <v>44788</v>
      </c>
      <c r="T2914" t="s">
        <v>5765</v>
      </c>
      <c r="U2914">
        <v>500</v>
      </c>
      <c r="X2914">
        <v>5</v>
      </c>
      <c r="Y2914" t="s">
        <v>259</v>
      </c>
      <c r="AC2914" t="s">
        <v>177</v>
      </c>
      <c r="AD2914" t="s">
        <v>14710</v>
      </c>
      <c r="AE2914">
        <v>85310</v>
      </c>
      <c r="AF2914" t="s">
        <v>14711</v>
      </c>
      <c r="AJ2914">
        <v>642152470</v>
      </c>
      <c r="AK2914" t="s">
        <v>8305</v>
      </c>
      <c r="AL2914">
        <v>1</v>
      </c>
      <c r="AM2914">
        <v>1</v>
      </c>
    </row>
    <row r="2915" spans="1:39" customFormat="1" ht="12.75">
      <c r="A2915">
        <v>7710423</v>
      </c>
      <c r="B2915" t="s">
        <v>1718</v>
      </c>
      <c r="C2915" t="s">
        <v>1719</v>
      </c>
      <c r="D2915">
        <v>7710423</v>
      </c>
      <c r="E2915" t="s">
        <v>166</v>
      </c>
      <c r="F2915" t="s">
        <v>166</v>
      </c>
      <c r="H2915" s="507">
        <v>28378</v>
      </c>
      <c r="I2915" t="s">
        <v>192</v>
      </c>
      <c r="J2915">
        <v>-50</v>
      </c>
      <c r="K2915" t="s">
        <v>168</v>
      </c>
      <c r="M2915" t="s">
        <v>203</v>
      </c>
      <c r="N2915">
        <v>8920025</v>
      </c>
      <c r="O2915" t="s">
        <v>213</v>
      </c>
      <c r="P2915" s="507">
        <v>44820</v>
      </c>
      <c r="Q2915" t="s">
        <v>187</v>
      </c>
      <c r="R2915" s="507">
        <v>37432</v>
      </c>
      <c r="S2915" s="507">
        <v>44820</v>
      </c>
      <c r="T2915" t="s">
        <v>181</v>
      </c>
      <c r="U2915">
        <v>1918</v>
      </c>
      <c r="X2915">
        <v>19</v>
      </c>
      <c r="Y2915" t="s">
        <v>259</v>
      </c>
      <c r="AB2915" s="507">
        <v>43647</v>
      </c>
      <c r="AC2915" t="s">
        <v>177</v>
      </c>
      <c r="AD2915" t="s">
        <v>14712</v>
      </c>
      <c r="AE2915">
        <v>77230</v>
      </c>
      <c r="AF2915" t="s">
        <v>14713</v>
      </c>
      <c r="AJ2915">
        <v>609471145</v>
      </c>
      <c r="AK2915" t="s">
        <v>4453</v>
      </c>
      <c r="AL2915">
        <v>0</v>
      </c>
      <c r="AM2915">
        <v>0</v>
      </c>
    </row>
    <row r="2916" spans="1:39" customFormat="1" ht="12.75">
      <c r="A2916">
        <v>7890423</v>
      </c>
      <c r="B2916" t="s">
        <v>7853</v>
      </c>
      <c r="C2916" t="s">
        <v>3834</v>
      </c>
      <c r="D2916">
        <v>7890423</v>
      </c>
      <c r="E2916" t="s">
        <v>169</v>
      </c>
      <c r="H2916" s="507">
        <v>41534</v>
      </c>
      <c r="I2916" t="s">
        <v>251</v>
      </c>
      <c r="J2916">
        <v>-10</v>
      </c>
      <c r="K2916" t="s">
        <v>8</v>
      </c>
      <c r="M2916" t="s">
        <v>238</v>
      </c>
      <c r="N2916">
        <v>8780114</v>
      </c>
      <c r="O2916" t="s">
        <v>279</v>
      </c>
      <c r="P2916" s="507">
        <v>44828</v>
      </c>
      <c r="Q2916" t="s">
        <v>187</v>
      </c>
      <c r="R2916" s="507">
        <v>44828</v>
      </c>
      <c r="T2916" t="s">
        <v>5765</v>
      </c>
      <c r="U2916">
        <v>500</v>
      </c>
      <c r="X2916">
        <v>5</v>
      </c>
      <c r="Y2916" t="s">
        <v>259</v>
      </c>
      <c r="AC2916" t="s">
        <v>177</v>
      </c>
      <c r="AD2916" t="s">
        <v>10813</v>
      </c>
      <c r="AE2916">
        <v>78800</v>
      </c>
      <c r="AF2916" t="s">
        <v>14714</v>
      </c>
      <c r="AJ2916" t="s">
        <v>14715</v>
      </c>
      <c r="AK2916" t="s">
        <v>14716</v>
      </c>
      <c r="AL2916">
        <v>0</v>
      </c>
      <c r="AM2916">
        <v>0</v>
      </c>
    </row>
    <row r="2917" spans="1:39" customFormat="1" ht="12.75">
      <c r="A2917">
        <v>7226131</v>
      </c>
      <c r="B2917" t="s">
        <v>3822</v>
      </c>
      <c r="C2917" t="s">
        <v>464</v>
      </c>
      <c r="D2917">
        <v>7226131</v>
      </c>
      <c r="E2917" t="s">
        <v>169</v>
      </c>
      <c r="F2917" t="s">
        <v>169</v>
      </c>
      <c r="H2917" s="507">
        <v>42124</v>
      </c>
      <c r="I2917" t="s">
        <v>169</v>
      </c>
      <c r="J2917">
        <v>-9</v>
      </c>
      <c r="K2917" t="s">
        <v>8</v>
      </c>
      <c r="M2917" t="s">
        <v>2152</v>
      </c>
      <c r="N2917">
        <v>12720050</v>
      </c>
      <c r="O2917" t="s">
        <v>3867</v>
      </c>
      <c r="P2917" s="507">
        <v>44809</v>
      </c>
      <c r="Q2917" t="s">
        <v>187</v>
      </c>
      <c r="R2917" s="507">
        <v>44646</v>
      </c>
      <c r="T2917" t="s">
        <v>5765</v>
      </c>
      <c r="U2917">
        <v>500</v>
      </c>
      <c r="X2917">
        <v>5</v>
      </c>
      <c r="Y2917" t="s">
        <v>259</v>
      </c>
      <c r="AC2917" t="s">
        <v>177</v>
      </c>
      <c r="AD2917" t="s">
        <v>10102</v>
      </c>
      <c r="AE2917">
        <v>72000</v>
      </c>
      <c r="AF2917" t="s">
        <v>14717</v>
      </c>
      <c r="AJ2917">
        <v>652033360</v>
      </c>
      <c r="AK2917" t="s">
        <v>8306</v>
      </c>
      <c r="AL2917">
        <v>0</v>
      </c>
      <c r="AM2917">
        <v>0</v>
      </c>
    </row>
    <row r="2918" spans="1:39" customFormat="1" ht="12.75">
      <c r="A2918">
        <v>9541132</v>
      </c>
      <c r="B2918" t="s">
        <v>2615</v>
      </c>
      <c r="C2918" t="s">
        <v>334</v>
      </c>
      <c r="D2918">
        <v>9541132</v>
      </c>
      <c r="E2918" t="s">
        <v>169</v>
      </c>
      <c r="H2918" s="507">
        <v>42354</v>
      </c>
      <c r="I2918" t="s">
        <v>169</v>
      </c>
      <c r="J2918">
        <v>-9</v>
      </c>
      <c r="K2918" t="s">
        <v>8</v>
      </c>
      <c r="M2918" t="s">
        <v>232</v>
      </c>
      <c r="N2918">
        <v>8950330</v>
      </c>
      <c r="O2918" t="s">
        <v>233</v>
      </c>
      <c r="P2918" s="507">
        <v>44826</v>
      </c>
      <c r="Q2918" t="s">
        <v>187</v>
      </c>
      <c r="R2918" s="507">
        <v>44826</v>
      </c>
      <c r="T2918" t="s">
        <v>5765</v>
      </c>
      <c r="U2918">
        <v>500</v>
      </c>
      <c r="X2918">
        <v>5</v>
      </c>
      <c r="Y2918" t="s">
        <v>259</v>
      </c>
      <c r="AC2918" t="s">
        <v>177</v>
      </c>
      <c r="AD2918" t="s">
        <v>14718</v>
      </c>
      <c r="AE2918">
        <v>95520</v>
      </c>
      <c r="AF2918" t="s">
        <v>14719</v>
      </c>
      <c r="AK2918" t="s">
        <v>14720</v>
      </c>
      <c r="AL2918">
        <v>0</v>
      </c>
      <c r="AM2918">
        <v>0</v>
      </c>
    </row>
    <row r="2919" spans="1:39" customFormat="1" ht="12.75">
      <c r="A2919">
        <v>4424209</v>
      </c>
      <c r="B2919" t="s">
        <v>2615</v>
      </c>
      <c r="C2919" t="s">
        <v>6836</v>
      </c>
      <c r="D2919">
        <v>4424209</v>
      </c>
      <c r="E2919" t="s">
        <v>166</v>
      </c>
      <c r="F2919" t="s">
        <v>166</v>
      </c>
      <c r="H2919" s="507">
        <v>25103</v>
      </c>
      <c r="I2919" t="s">
        <v>367</v>
      </c>
      <c r="J2919">
        <v>-60</v>
      </c>
      <c r="K2919" t="s">
        <v>168</v>
      </c>
      <c r="M2919" t="s">
        <v>228</v>
      </c>
      <c r="N2919">
        <v>12440004</v>
      </c>
      <c r="O2919" t="s">
        <v>3432</v>
      </c>
      <c r="P2919" s="507">
        <v>44819</v>
      </c>
      <c r="Q2919" t="s">
        <v>187</v>
      </c>
      <c r="R2919" s="507">
        <v>37432</v>
      </c>
      <c r="S2919" s="507">
        <v>44336</v>
      </c>
      <c r="T2919" t="s">
        <v>7255</v>
      </c>
      <c r="U2919">
        <v>1621</v>
      </c>
      <c r="X2919">
        <v>16</v>
      </c>
      <c r="Y2919" t="s">
        <v>259</v>
      </c>
      <c r="AC2919" t="s">
        <v>177</v>
      </c>
      <c r="AD2919" t="s">
        <v>10255</v>
      </c>
      <c r="AE2919">
        <v>44100</v>
      </c>
      <c r="AF2919" t="s">
        <v>14721</v>
      </c>
      <c r="AJ2919">
        <v>681166145</v>
      </c>
      <c r="AK2919" t="s">
        <v>6837</v>
      </c>
      <c r="AL2919">
        <v>0</v>
      </c>
      <c r="AM2919">
        <v>0</v>
      </c>
    </row>
    <row r="2920" spans="1:39" customFormat="1" ht="12.75">
      <c r="A2920">
        <v>4443431</v>
      </c>
      <c r="B2920" t="s">
        <v>1721</v>
      </c>
      <c r="C2920" t="s">
        <v>182</v>
      </c>
      <c r="D2920">
        <v>4443431</v>
      </c>
      <c r="E2920" t="s">
        <v>166</v>
      </c>
      <c r="F2920" t="s">
        <v>166</v>
      </c>
      <c r="H2920" s="507">
        <v>36760</v>
      </c>
      <c r="I2920" t="s">
        <v>167</v>
      </c>
      <c r="J2920">
        <v>-40</v>
      </c>
      <c r="K2920" t="s">
        <v>168</v>
      </c>
      <c r="M2920" t="s">
        <v>228</v>
      </c>
      <c r="N2920">
        <v>12440142</v>
      </c>
      <c r="O2920" t="s">
        <v>2238</v>
      </c>
      <c r="P2920" s="507">
        <v>44826</v>
      </c>
      <c r="Q2920" t="s">
        <v>187</v>
      </c>
      <c r="R2920" s="507">
        <v>40206</v>
      </c>
      <c r="S2920" s="507">
        <v>44431</v>
      </c>
      <c r="T2920" t="s">
        <v>7255</v>
      </c>
      <c r="U2920">
        <v>1664</v>
      </c>
      <c r="X2920">
        <v>16</v>
      </c>
      <c r="Y2920" t="s">
        <v>259</v>
      </c>
      <c r="AB2920" s="507">
        <v>44378</v>
      </c>
      <c r="AC2920" t="s">
        <v>177</v>
      </c>
      <c r="AD2920" t="s">
        <v>10192</v>
      </c>
      <c r="AE2920">
        <v>44330</v>
      </c>
      <c r="AF2920" t="s">
        <v>14722</v>
      </c>
      <c r="AJ2920">
        <v>671102416</v>
      </c>
      <c r="AK2920" t="s">
        <v>5065</v>
      </c>
      <c r="AL2920">
        <v>0</v>
      </c>
      <c r="AM2920">
        <v>0</v>
      </c>
    </row>
    <row r="2921" spans="1:39" customFormat="1" ht="12.75">
      <c r="A2921">
        <v>3533227</v>
      </c>
      <c r="B2921" t="s">
        <v>1722</v>
      </c>
      <c r="C2921" t="s">
        <v>1835</v>
      </c>
      <c r="D2921">
        <v>3533227</v>
      </c>
      <c r="E2921" t="s">
        <v>166</v>
      </c>
      <c r="F2921" t="s">
        <v>166</v>
      </c>
      <c r="H2921" s="507">
        <v>25728</v>
      </c>
      <c r="I2921" t="s">
        <v>367</v>
      </c>
      <c r="J2921">
        <v>-60</v>
      </c>
      <c r="K2921" t="s">
        <v>8</v>
      </c>
      <c r="M2921" t="s">
        <v>178</v>
      </c>
      <c r="N2921">
        <v>3350022</v>
      </c>
      <c r="O2921" t="s">
        <v>225</v>
      </c>
      <c r="P2921" s="507">
        <v>44796</v>
      </c>
      <c r="Q2921" t="s">
        <v>187</v>
      </c>
      <c r="R2921" s="507">
        <v>41530</v>
      </c>
      <c r="S2921" s="507">
        <v>44736</v>
      </c>
      <c r="T2921" t="s">
        <v>181</v>
      </c>
      <c r="U2921">
        <v>962</v>
      </c>
      <c r="X2921">
        <v>9</v>
      </c>
      <c r="Y2921" t="s">
        <v>259</v>
      </c>
      <c r="AC2921" t="s">
        <v>177</v>
      </c>
      <c r="AD2921" t="s">
        <v>10553</v>
      </c>
      <c r="AE2921">
        <v>35510</v>
      </c>
      <c r="AF2921" t="s">
        <v>14723</v>
      </c>
      <c r="AJ2921">
        <v>627229314</v>
      </c>
      <c r="AK2921" t="s">
        <v>5386</v>
      </c>
      <c r="AL2921">
        <v>0</v>
      </c>
      <c r="AM2921">
        <v>0</v>
      </c>
    </row>
    <row r="2922" spans="1:39" customFormat="1" ht="12.75">
      <c r="A2922">
        <v>9151167</v>
      </c>
      <c r="B2922" t="s">
        <v>6056</v>
      </c>
      <c r="C2922" t="s">
        <v>7521</v>
      </c>
      <c r="D2922">
        <v>9151167</v>
      </c>
      <c r="E2922" t="s">
        <v>166</v>
      </c>
      <c r="F2922" t="s">
        <v>166</v>
      </c>
      <c r="H2922" s="507">
        <v>41478</v>
      </c>
      <c r="I2922" t="s">
        <v>251</v>
      </c>
      <c r="J2922">
        <v>-10</v>
      </c>
      <c r="K2922" t="s">
        <v>8</v>
      </c>
      <c r="M2922" t="s">
        <v>275</v>
      </c>
      <c r="N2922">
        <v>8910861</v>
      </c>
      <c r="O2922" t="s">
        <v>3563</v>
      </c>
      <c r="P2922" s="507">
        <v>44817</v>
      </c>
      <c r="Q2922" t="s">
        <v>187</v>
      </c>
      <c r="R2922" s="507">
        <v>44543</v>
      </c>
      <c r="T2922" t="s">
        <v>5765</v>
      </c>
      <c r="U2922">
        <v>500</v>
      </c>
      <c r="X2922">
        <v>5</v>
      </c>
      <c r="Y2922" t="s">
        <v>259</v>
      </c>
      <c r="AC2922" t="s">
        <v>177</v>
      </c>
      <c r="AD2922" t="s">
        <v>11279</v>
      </c>
      <c r="AE2922">
        <v>91430</v>
      </c>
      <c r="AF2922" t="s">
        <v>14724</v>
      </c>
      <c r="AJ2922">
        <v>649438090</v>
      </c>
      <c r="AK2922" t="s">
        <v>6057</v>
      </c>
      <c r="AL2922">
        <v>0</v>
      </c>
      <c r="AM2922">
        <v>0</v>
      </c>
    </row>
    <row r="2923" spans="1:39" customFormat="1" ht="12.75">
      <c r="A2923">
        <v>2918775</v>
      </c>
      <c r="B2923" t="s">
        <v>1723</v>
      </c>
      <c r="C2923" t="s">
        <v>488</v>
      </c>
      <c r="D2923">
        <v>2918775</v>
      </c>
      <c r="E2923" t="s">
        <v>166</v>
      </c>
      <c r="F2923" t="s">
        <v>166</v>
      </c>
      <c r="H2923" s="507">
        <v>31342</v>
      </c>
      <c r="I2923" t="s">
        <v>167</v>
      </c>
      <c r="J2923">
        <v>-40</v>
      </c>
      <c r="K2923" t="s">
        <v>168</v>
      </c>
      <c r="M2923" t="s">
        <v>3025</v>
      </c>
      <c r="N2923">
        <v>3290229</v>
      </c>
      <c r="O2923" t="s">
        <v>3039</v>
      </c>
      <c r="P2923" s="507">
        <v>44818</v>
      </c>
      <c r="Q2923" t="s">
        <v>187</v>
      </c>
      <c r="R2923" s="507">
        <v>37432</v>
      </c>
      <c r="S2923" s="507">
        <v>44078</v>
      </c>
      <c r="T2923" t="s">
        <v>7255</v>
      </c>
      <c r="U2923">
        <v>1818</v>
      </c>
      <c r="X2923">
        <v>18</v>
      </c>
      <c r="Y2923" t="s">
        <v>259</v>
      </c>
      <c r="AC2923" t="s">
        <v>177</v>
      </c>
      <c r="AD2923" t="s">
        <v>14725</v>
      </c>
      <c r="AE2923">
        <v>29950</v>
      </c>
      <c r="AF2923" t="s">
        <v>14726</v>
      </c>
      <c r="AI2923">
        <v>688198075</v>
      </c>
      <c r="AK2923" t="s">
        <v>5344</v>
      </c>
      <c r="AL2923">
        <v>0</v>
      </c>
      <c r="AM2923">
        <v>0</v>
      </c>
    </row>
    <row r="2924" spans="1:39" customFormat="1" ht="12.75">
      <c r="A2924">
        <v>2940124</v>
      </c>
      <c r="B2924" t="s">
        <v>1723</v>
      </c>
      <c r="C2924" t="s">
        <v>188</v>
      </c>
      <c r="D2924">
        <v>2940124</v>
      </c>
      <c r="E2924" t="s">
        <v>166</v>
      </c>
      <c r="F2924" t="s">
        <v>166</v>
      </c>
      <c r="H2924" s="507">
        <v>41658</v>
      </c>
      <c r="I2924" t="s">
        <v>169</v>
      </c>
      <c r="J2924">
        <v>-9</v>
      </c>
      <c r="K2924" t="s">
        <v>168</v>
      </c>
      <c r="M2924" t="s">
        <v>3025</v>
      </c>
      <c r="N2924">
        <v>3290229</v>
      </c>
      <c r="O2924" t="s">
        <v>3039</v>
      </c>
      <c r="P2924" s="507">
        <v>44827</v>
      </c>
      <c r="Q2924" t="s">
        <v>187</v>
      </c>
      <c r="R2924" s="507">
        <v>43476</v>
      </c>
      <c r="T2924" t="s">
        <v>5765</v>
      </c>
      <c r="U2924">
        <v>508</v>
      </c>
      <c r="X2924">
        <v>5</v>
      </c>
      <c r="Y2924" t="s">
        <v>259</v>
      </c>
      <c r="AC2924" t="s">
        <v>177</v>
      </c>
      <c r="AD2924" t="s">
        <v>14725</v>
      </c>
      <c r="AE2924">
        <v>29950</v>
      </c>
      <c r="AF2924" t="s">
        <v>14727</v>
      </c>
      <c r="AK2924" t="s">
        <v>5758</v>
      </c>
      <c r="AL2924">
        <v>0</v>
      </c>
      <c r="AM2924">
        <v>0</v>
      </c>
    </row>
    <row r="2925" spans="1:39" customFormat="1" ht="12.75">
      <c r="A2925">
        <v>2941487</v>
      </c>
      <c r="B2925" t="s">
        <v>6448</v>
      </c>
      <c r="C2925" t="s">
        <v>6449</v>
      </c>
      <c r="D2925">
        <v>2941487</v>
      </c>
      <c r="E2925" t="s">
        <v>166</v>
      </c>
      <c r="F2925" t="s">
        <v>166</v>
      </c>
      <c r="H2925" s="507">
        <v>41491</v>
      </c>
      <c r="I2925" t="s">
        <v>251</v>
      </c>
      <c r="J2925">
        <v>-10</v>
      </c>
      <c r="K2925" t="s">
        <v>8</v>
      </c>
      <c r="M2925" t="s">
        <v>3025</v>
      </c>
      <c r="N2925">
        <v>3290005</v>
      </c>
      <c r="O2925" t="s">
        <v>3026</v>
      </c>
      <c r="P2925" s="507">
        <v>44807</v>
      </c>
      <c r="Q2925" t="s">
        <v>187</v>
      </c>
      <c r="R2925" s="507">
        <v>44444</v>
      </c>
      <c r="S2925" s="507">
        <v>44750</v>
      </c>
      <c r="T2925" t="s">
        <v>181</v>
      </c>
      <c r="U2925">
        <v>500</v>
      </c>
      <c r="X2925">
        <v>5</v>
      </c>
      <c r="Y2925" t="s">
        <v>259</v>
      </c>
      <c r="AC2925" t="s">
        <v>177</v>
      </c>
      <c r="AD2925" t="s">
        <v>14728</v>
      </c>
      <c r="AE2925">
        <v>29800</v>
      </c>
      <c r="AF2925" t="s">
        <v>14729</v>
      </c>
      <c r="AI2925">
        <v>298209004</v>
      </c>
      <c r="AJ2925">
        <v>681932879</v>
      </c>
      <c r="AK2925" t="s">
        <v>6450</v>
      </c>
      <c r="AL2925">
        <v>0</v>
      </c>
      <c r="AM2925">
        <v>0</v>
      </c>
    </row>
    <row r="2926" spans="1:39" customFormat="1" ht="12.75">
      <c r="A2926">
        <v>4514898</v>
      </c>
      <c r="B2926" t="s">
        <v>2960</v>
      </c>
      <c r="C2926" t="s">
        <v>1379</v>
      </c>
      <c r="D2926">
        <v>4514898</v>
      </c>
      <c r="E2926" t="s">
        <v>166</v>
      </c>
      <c r="F2926" t="s">
        <v>166</v>
      </c>
      <c r="H2926" s="507">
        <v>33671</v>
      </c>
      <c r="I2926" t="s">
        <v>167</v>
      </c>
      <c r="J2926">
        <v>-40</v>
      </c>
      <c r="K2926" t="s">
        <v>8</v>
      </c>
      <c r="M2926" t="s">
        <v>2764</v>
      </c>
      <c r="N2926">
        <v>4450737</v>
      </c>
      <c r="O2926" t="s">
        <v>3736</v>
      </c>
      <c r="P2926" s="507">
        <v>44820</v>
      </c>
      <c r="Q2926" t="s">
        <v>187</v>
      </c>
      <c r="R2926" s="507">
        <v>37893</v>
      </c>
      <c r="S2926" s="507">
        <v>44079</v>
      </c>
      <c r="T2926" t="s">
        <v>7255</v>
      </c>
      <c r="U2926">
        <v>824</v>
      </c>
      <c r="X2926">
        <v>8</v>
      </c>
      <c r="Y2926" t="s">
        <v>259</v>
      </c>
      <c r="AC2926" t="s">
        <v>177</v>
      </c>
      <c r="AD2926" t="s">
        <v>14730</v>
      </c>
      <c r="AE2926">
        <v>63000</v>
      </c>
      <c r="AF2926" t="s">
        <v>14731</v>
      </c>
      <c r="AG2926" t="s">
        <v>14732</v>
      </c>
      <c r="AI2926">
        <v>238649493</v>
      </c>
      <c r="AJ2926">
        <v>626483529</v>
      </c>
      <c r="AK2926" t="s">
        <v>5641</v>
      </c>
      <c r="AL2926">
        <v>0</v>
      </c>
      <c r="AM2926">
        <v>0</v>
      </c>
    </row>
    <row r="2927" spans="1:39" customFormat="1" ht="12.75">
      <c r="A2927">
        <v>9140291</v>
      </c>
      <c r="B2927" t="s">
        <v>1724</v>
      </c>
      <c r="C2927" t="s">
        <v>448</v>
      </c>
      <c r="D2927">
        <v>9140291</v>
      </c>
      <c r="E2927" t="s">
        <v>166</v>
      </c>
      <c r="F2927" t="s">
        <v>166</v>
      </c>
      <c r="H2927" s="507">
        <v>38572</v>
      </c>
      <c r="I2927" t="s">
        <v>186</v>
      </c>
      <c r="J2927">
        <v>-18</v>
      </c>
      <c r="K2927" t="s">
        <v>168</v>
      </c>
      <c r="M2927" t="s">
        <v>175</v>
      </c>
      <c r="N2927">
        <v>4370566</v>
      </c>
      <c r="O2927" t="s">
        <v>176</v>
      </c>
      <c r="P2927" s="507">
        <v>44791</v>
      </c>
      <c r="Q2927" t="s">
        <v>187</v>
      </c>
      <c r="R2927" s="507">
        <v>41191</v>
      </c>
      <c r="T2927" t="s">
        <v>5765</v>
      </c>
      <c r="U2927">
        <v>1704</v>
      </c>
      <c r="X2927">
        <v>17</v>
      </c>
      <c r="Y2927" t="s">
        <v>259</v>
      </c>
      <c r="AB2927" s="507">
        <v>44743</v>
      </c>
      <c r="AC2927" t="s">
        <v>177</v>
      </c>
      <c r="AD2927" t="s">
        <v>14733</v>
      </c>
      <c r="AE2927">
        <v>91450</v>
      </c>
      <c r="AF2927" t="s">
        <v>14734</v>
      </c>
      <c r="AI2927">
        <v>164850819</v>
      </c>
      <c r="AJ2927">
        <v>782965191</v>
      </c>
      <c r="AK2927" t="s">
        <v>6058</v>
      </c>
      <c r="AL2927">
        <v>0</v>
      </c>
      <c r="AM2927">
        <v>0</v>
      </c>
    </row>
    <row r="2928" spans="1:39" customFormat="1" ht="12.75">
      <c r="A2928">
        <v>2211327</v>
      </c>
      <c r="B2928" t="s">
        <v>3191</v>
      </c>
      <c r="C2928" t="s">
        <v>189</v>
      </c>
      <c r="D2928">
        <v>2211327</v>
      </c>
      <c r="E2928" t="s">
        <v>166</v>
      </c>
      <c r="F2928" t="s">
        <v>166</v>
      </c>
      <c r="H2928" s="507">
        <v>34458</v>
      </c>
      <c r="I2928" t="s">
        <v>167</v>
      </c>
      <c r="J2928">
        <v>-40</v>
      </c>
      <c r="K2928" t="s">
        <v>168</v>
      </c>
      <c r="M2928" t="s">
        <v>215</v>
      </c>
      <c r="N2928">
        <v>3220033</v>
      </c>
      <c r="O2928" t="s">
        <v>216</v>
      </c>
      <c r="P2928" s="507">
        <v>44795</v>
      </c>
      <c r="Q2928" t="s">
        <v>187</v>
      </c>
      <c r="R2928" s="507">
        <v>37432</v>
      </c>
      <c r="S2928" s="507">
        <v>44067</v>
      </c>
      <c r="T2928" t="s">
        <v>7255</v>
      </c>
      <c r="U2928">
        <v>2219</v>
      </c>
      <c r="V2928" t="s">
        <v>172</v>
      </c>
      <c r="W2928">
        <v>585</v>
      </c>
      <c r="X2928" t="s">
        <v>173</v>
      </c>
      <c r="Y2928" t="s">
        <v>259</v>
      </c>
      <c r="AB2928" s="507">
        <v>43282</v>
      </c>
      <c r="AC2928" t="s">
        <v>177</v>
      </c>
      <c r="AD2928" t="s">
        <v>14735</v>
      </c>
      <c r="AE2928">
        <v>22170</v>
      </c>
      <c r="AF2928" t="s">
        <v>14736</v>
      </c>
      <c r="AI2928">
        <v>296743353</v>
      </c>
      <c r="AJ2928">
        <v>679093765</v>
      </c>
      <c r="AK2928" t="s">
        <v>5387</v>
      </c>
      <c r="AL2928">
        <v>0</v>
      </c>
      <c r="AM2928">
        <v>0</v>
      </c>
    </row>
    <row r="2929" spans="1:39" customFormat="1" ht="12.75">
      <c r="A2929">
        <v>291378</v>
      </c>
      <c r="B2929" t="s">
        <v>3191</v>
      </c>
      <c r="C2929" t="s">
        <v>591</v>
      </c>
      <c r="D2929">
        <v>291378</v>
      </c>
      <c r="E2929" t="s">
        <v>166</v>
      </c>
      <c r="F2929" t="s">
        <v>166</v>
      </c>
      <c r="H2929" s="507">
        <v>23415</v>
      </c>
      <c r="I2929" t="s">
        <v>367</v>
      </c>
      <c r="J2929">
        <v>-60</v>
      </c>
      <c r="K2929" t="s">
        <v>168</v>
      </c>
      <c r="M2929" t="s">
        <v>215</v>
      </c>
      <c r="N2929">
        <v>3220033</v>
      </c>
      <c r="O2929" t="s">
        <v>216</v>
      </c>
      <c r="P2929" s="507">
        <v>44812</v>
      </c>
      <c r="Q2929" t="s">
        <v>187</v>
      </c>
      <c r="R2929" s="507">
        <v>37432</v>
      </c>
      <c r="S2929" s="507">
        <v>44462</v>
      </c>
      <c r="T2929" t="s">
        <v>7255</v>
      </c>
      <c r="U2929">
        <v>1666</v>
      </c>
      <c r="X2929">
        <v>16</v>
      </c>
      <c r="Y2929" t="s">
        <v>259</v>
      </c>
      <c r="AC2929" t="s">
        <v>177</v>
      </c>
      <c r="AD2929" t="s">
        <v>14735</v>
      </c>
      <c r="AE2929">
        <v>22170</v>
      </c>
      <c r="AF2929" t="s">
        <v>14736</v>
      </c>
      <c r="AJ2929">
        <v>624272670</v>
      </c>
      <c r="AK2929" t="s">
        <v>5388</v>
      </c>
      <c r="AL2929">
        <v>0</v>
      </c>
      <c r="AM2929">
        <v>0</v>
      </c>
    </row>
    <row r="2930" spans="1:39" customFormat="1" ht="12.75">
      <c r="A2930">
        <v>9245934</v>
      </c>
      <c r="B2930" t="s">
        <v>1725</v>
      </c>
      <c r="C2930" t="s">
        <v>976</v>
      </c>
      <c r="D2930">
        <v>9245934</v>
      </c>
      <c r="E2930" t="s">
        <v>166</v>
      </c>
      <c r="F2930" t="s">
        <v>166</v>
      </c>
      <c r="H2930" s="507">
        <v>38724</v>
      </c>
      <c r="I2930" t="s">
        <v>198</v>
      </c>
      <c r="J2930">
        <v>-17</v>
      </c>
      <c r="K2930" t="s">
        <v>8</v>
      </c>
      <c r="M2930" t="s">
        <v>203</v>
      </c>
      <c r="N2930">
        <v>8920025</v>
      </c>
      <c r="O2930" t="s">
        <v>213</v>
      </c>
      <c r="P2930" s="507">
        <v>44814</v>
      </c>
      <c r="Q2930" t="s">
        <v>187</v>
      </c>
      <c r="R2930" s="507">
        <v>41563</v>
      </c>
      <c r="T2930" t="s">
        <v>5765</v>
      </c>
      <c r="U2930">
        <v>841</v>
      </c>
      <c r="X2930">
        <v>8</v>
      </c>
      <c r="Y2930" t="s">
        <v>259</v>
      </c>
      <c r="AB2930" s="507">
        <v>43293</v>
      </c>
      <c r="AC2930" t="s">
        <v>177</v>
      </c>
      <c r="AD2930" t="s">
        <v>10501</v>
      </c>
      <c r="AE2930">
        <v>92400</v>
      </c>
      <c r="AF2930" t="s">
        <v>14737</v>
      </c>
      <c r="AI2930">
        <v>603656377</v>
      </c>
      <c r="AJ2930">
        <v>762676943</v>
      </c>
      <c r="AK2930" t="s">
        <v>4454</v>
      </c>
      <c r="AL2930">
        <v>0</v>
      </c>
      <c r="AM2930">
        <v>0</v>
      </c>
    </row>
    <row r="2931" spans="1:39" customFormat="1" ht="12.75">
      <c r="A2931">
        <v>4456650</v>
      </c>
      <c r="B2931" t="s">
        <v>2617</v>
      </c>
      <c r="C2931" t="s">
        <v>705</v>
      </c>
      <c r="D2931">
        <v>4456650</v>
      </c>
      <c r="E2931" t="s">
        <v>166</v>
      </c>
      <c r="F2931" t="s">
        <v>166</v>
      </c>
      <c r="H2931" s="507">
        <v>40485</v>
      </c>
      <c r="I2931" t="s">
        <v>254</v>
      </c>
      <c r="J2931">
        <v>-13</v>
      </c>
      <c r="K2931" t="s">
        <v>168</v>
      </c>
      <c r="M2931" t="s">
        <v>228</v>
      </c>
      <c r="N2931">
        <v>12440141</v>
      </c>
      <c r="O2931" t="s">
        <v>3861</v>
      </c>
      <c r="P2931" s="507">
        <v>44812</v>
      </c>
      <c r="Q2931" t="s">
        <v>187</v>
      </c>
      <c r="R2931" s="507">
        <v>43025</v>
      </c>
      <c r="S2931" s="507">
        <v>44754</v>
      </c>
      <c r="T2931" t="s">
        <v>181</v>
      </c>
      <c r="U2931">
        <v>602</v>
      </c>
      <c r="X2931">
        <v>6</v>
      </c>
      <c r="Y2931" t="s">
        <v>259</v>
      </c>
      <c r="AC2931" t="s">
        <v>177</v>
      </c>
      <c r="AD2931" t="s">
        <v>10542</v>
      </c>
      <c r="AE2931">
        <v>44700</v>
      </c>
      <c r="AF2931" t="s">
        <v>14738</v>
      </c>
      <c r="AI2931" t="s">
        <v>9546</v>
      </c>
      <c r="AJ2931">
        <v>664362442</v>
      </c>
      <c r="AK2931" t="s">
        <v>5066</v>
      </c>
      <c r="AL2931">
        <v>0</v>
      </c>
      <c r="AM2931">
        <v>0</v>
      </c>
    </row>
    <row r="2932" spans="1:39" customFormat="1" ht="12.75">
      <c r="A2932">
        <v>749585</v>
      </c>
      <c r="B2932" t="s">
        <v>9036</v>
      </c>
      <c r="C2932" t="s">
        <v>807</v>
      </c>
      <c r="D2932">
        <v>749585</v>
      </c>
      <c r="E2932" t="s">
        <v>166</v>
      </c>
      <c r="H2932" s="507">
        <v>36212</v>
      </c>
      <c r="I2932" t="s">
        <v>167</v>
      </c>
      <c r="J2932">
        <v>-40</v>
      </c>
      <c r="K2932" t="s">
        <v>8</v>
      </c>
      <c r="M2932" t="s">
        <v>203</v>
      </c>
      <c r="N2932">
        <v>8920312</v>
      </c>
      <c r="O2932" t="s">
        <v>288</v>
      </c>
      <c r="P2932" s="507">
        <v>44817</v>
      </c>
      <c r="Q2932" t="s">
        <v>187</v>
      </c>
      <c r="R2932" s="507">
        <v>39399</v>
      </c>
      <c r="S2932" s="507">
        <v>44806</v>
      </c>
      <c r="T2932" t="s">
        <v>181</v>
      </c>
      <c r="U2932">
        <v>1173</v>
      </c>
      <c r="X2932">
        <v>11</v>
      </c>
      <c r="Y2932" t="s">
        <v>259</v>
      </c>
      <c r="AC2932" t="s">
        <v>177</v>
      </c>
      <c r="AD2932" t="s">
        <v>14739</v>
      </c>
      <c r="AE2932">
        <v>74700</v>
      </c>
      <c r="AF2932" t="s">
        <v>14740</v>
      </c>
      <c r="AI2932">
        <v>450478389</v>
      </c>
      <c r="AJ2932">
        <v>680087719</v>
      </c>
      <c r="AK2932" t="s">
        <v>9037</v>
      </c>
      <c r="AL2932">
        <v>0</v>
      </c>
      <c r="AM2932">
        <v>0</v>
      </c>
    </row>
    <row r="2933" spans="1:39" customFormat="1" ht="12.75">
      <c r="A2933">
        <v>508946</v>
      </c>
      <c r="B2933" t="s">
        <v>1726</v>
      </c>
      <c r="C2933" t="s">
        <v>606</v>
      </c>
      <c r="D2933">
        <v>508946</v>
      </c>
      <c r="E2933" t="s">
        <v>166</v>
      </c>
      <c r="F2933" t="s">
        <v>166</v>
      </c>
      <c r="H2933" s="507">
        <v>33195</v>
      </c>
      <c r="I2933" t="s">
        <v>167</v>
      </c>
      <c r="J2933">
        <v>-40</v>
      </c>
      <c r="K2933" t="s">
        <v>168</v>
      </c>
      <c r="M2933" t="s">
        <v>263</v>
      </c>
      <c r="N2933">
        <v>8751163</v>
      </c>
      <c r="O2933" t="s">
        <v>264</v>
      </c>
      <c r="P2933" s="507">
        <v>44810</v>
      </c>
      <c r="Q2933" t="s">
        <v>187</v>
      </c>
      <c r="R2933" s="507">
        <v>37432</v>
      </c>
      <c r="S2933" s="507">
        <v>44809</v>
      </c>
      <c r="T2933" t="s">
        <v>181</v>
      </c>
      <c r="U2933">
        <v>1993</v>
      </c>
      <c r="X2933">
        <v>19</v>
      </c>
      <c r="Y2933" t="s">
        <v>259</v>
      </c>
      <c r="AC2933" t="s">
        <v>177</v>
      </c>
      <c r="AD2933" t="s">
        <v>10574</v>
      </c>
      <c r="AE2933">
        <v>94400</v>
      </c>
      <c r="AF2933" t="s">
        <v>14741</v>
      </c>
      <c r="AG2933">
        <v>11</v>
      </c>
      <c r="AJ2933">
        <v>671585964</v>
      </c>
      <c r="AK2933" t="s">
        <v>4455</v>
      </c>
      <c r="AL2933">
        <v>0</v>
      </c>
      <c r="AM2933">
        <v>0</v>
      </c>
    </row>
    <row r="2934" spans="1:39" customFormat="1" ht="12.75">
      <c r="A2934">
        <v>509674</v>
      </c>
      <c r="B2934" t="s">
        <v>1726</v>
      </c>
      <c r="C2934" t="s">
        <v>2491</v>
      </c>
      <c r="D2934">
        <v>509674</v>
      </c>
      <c r="E2934" t="s">
        <v>166</v>
      </c>
      <c r="F2934" t="s">
        <v>166</v>
      </c>
      <c r="H2934" s="507">
        <v>33921</v>
      </c>
      <c r="I2934" t="s">
        <v>167</v>
      </c>
      <c r="J2934">
        <v>-40</v>
      </c>
      <c r="K2934" t="s">
        <v>168</v>
      </c>
      <c r="M2934" t="s">
        <v>263</v>
      </c>
      <c r="N2934">
        <v>8751163</v>
      </c>
      <c r="O2934" t="s">
        <v>264</v>
      </c>
      <c r="P2934" s="507">
        <v>44809</v>
      </c>
      <c r="Q2934" t="s">
        <v>187</v>
      </c>
      <c r="R2934" s="507">
        <v>37432</v>
      </c>
      <c r="S2934" s="507">
        <v>44750</v>
      </c>
      <c r="T2934" t="s">
        <v>181</v>
      </c>
      <c r="U2934">
        <v>1725</v>
      </c>
      <c r="X2934">
        <v>17</v>
      </c>
      <c r="Y2934" t="s">
        <v>259</v>
      </c>
      <c r="AB2934" s="507">
        <v>43282</v>
      </c>
      <c r="AC2934" t="s">
        <v>177</v>
      </c>
      <c r="AD2934" t="s">
        <v>14742</v>
      </c>
      <c r="AE2934">
        <v>94240</v>
      </c>
      <c r="AF2934" t="s">
        <v>14743</v>
      </c>
      <c r="AJ2934">
        <v>750140676</v>
      </c>
      <c r="AK2934" t="s">
        <v>4456</v>
      </c>
      <c r="AL2934">
        <v>0</v>
      </c>
      <c r="AM2934">
        <v>0</v>
      </c>
    </row>
    <row r="2935" spans="1:39" customFormat="1" ht="12.75">
      <c r="A2935">
        <v>9150120</v>
      </c>
      <c r="B2935" t="s">
        <v>6682</v>
      </c>
      <c r="C2935" t="s">
        <v>1017</v>
      </c>
      <c r="D2935">
        <v>9150120</v>
      </c>
      <c r="E2935" t="s">
        <v>166</v>
      </c>
      <c r="F2935" t="s">
        <v>166</v>
      </c>
      <c r="H2935" s="507">
        <v>42099</v>
      </c>
      <c r="I2935" t="s">
        <v>169</v>
      </c>
      <c r="J2935">
        <v>-9</v>
      </c>
      <c r="K2935" t="s">
        <v>8</v>
      </c>
      <c r="M2935" t="s">
        <v>275</v>
      </c>
      <c r="N2935">
        <v>8910916</v>
      </c>
      <c r="O2935" t="s">
        <v>396</v>
      </c>
      <c r="P2935" s="507">
        <v>44818</v>
      </c>
      <c r="Q2935" t="s">
        <v>187</v>
      </c>
      <c r="R2935" s="507">
        <v>44452</v>
      </c>
      <c r="T2935" t="s">
        <v>5765</v>
      </c>
      <c r="U2935">
        <v>500</v>
      </c>
      <c r="X2935">
        <v>5</v>
      </c>
      <c r="Y2935" t="s">
        <v>259</v>
      </c>
      <c r="AC2935" t="s">
        <v>177</v>
      </c>
      <c r="AD2935" t="s">
        <v>14744</v>
      </c>
      <c r="AE2935">
        <v>91520</v>
      </c>
      <c r="AF2935" t="s">
        <v>14745</v>
      </c>
      <c r="AG2935" t="s">
        <v>14746</v>
      </c>
      <c r="AJ2935">
        <v>665556192</v>
      </c>
      <c r="AK2935" t="s">
        <v>6683</v>
      </c>
      <c r="AL2935">
        <v>0</v>
      </c>
      <c r="AM2935">
        <v>0</v>
      </c>
    </row>
    <row r="2936" spans="1:39" customFormat="1" ht="12.75">
      <c r="A2936">
        <v>9131049</v>
      </c>
      <c r="B2936" t="s">
        <v>3320</v>
      </c>
      <c r="C2936" t="s">
        <v>625</v>
      </c>
      <c r="D2936">
        <v>9131049</v>
      </c>
      <c r="E2936" t="s">
        <v>166</v>
      </c>
      <c r="F2936" t="s">
        <v>166</v>
      </c>
      <c r="H2936" s="507">
        <v>34763</v>
      </c>
      <c r="I2936" t="s">
        <v>167</v>
      </c>
      <c r="J2936">
        <v>-40</v>
      </c>
      <c r="K2936" t="s">
        <v>168</v>
      </c>
      <c r="M2936" t="s">
        <v>275</v>
      </c>
      <c r="N2936">
        <v>8910042</v>
      </c>
      <c r="O2936" t="s">
        <v>309</v>
      </c>
      <c r="P2936" s="507">
        <v>44819</v>
      </c>
      <c r="Q2936" t="s">
        <v>187</v>
      </c>
      <c r="R2936" s="507">
        <v>38618</v>
      </c>
      <c r="S2936" s="507">
        <v>44090</v>
      </c>
      <c r="T2936" t="s">
        <v>7255</v>
      </c>
      <c r="U2936">
        <v>1688</v>
      </c>
      <c r="X2936">
        <v>16</v>
      </c>
      <c r="Y2936" t="s">
        <v>259</v>
      </c>
      <c r="AC2936" t="s">
        <v>177</v>
      </c>
      <c r="AD2936" t="s">
        <v>11710</v>
      </c>
      <c r="AE2936">
        <v>91120</v>
      </c>
      <c r="AF2936" t="s">
        <v>14747</v>
      </c>
      <c r="AI2936">
        <v>169312703</v>
      </c>
      <c r="AJ2936">
        <v>631140459</v>
      </c>
      <c r="AK2936" t="s">
        <v>4457</v>
      </c>
      <c r="AL2936">
        <v>0</v>
      </c>
      <c r="AM2936">
        <v>0</v>
      </c>
    </row>
    <row r="2937" spans="1:39" customFormat="1" ht="12.75">
      <c r="A2937">
        <v>5328279</v>
      </c>
      <c r="B2937" t="s">
        <v>3192</v>
      </c>
      <c r="C2937" t="s">
        <v>465</v>
      </c>
      <c r="D2937">
        <v>5328279</v>
      </c>
      <c r="E2937" t="s">
        <v>169</v>
      </c>
      <c r="F2937" t="s">
        <v>169</v>
      </c>
      <c r="H2937" s="507">
        <v>42661</v>
      </c>
      <c r="I2937" t="s">
        <v>169</v>
      </c>
      <c r="J2937">
        <v>-9</v>
      </c>
      <c r="K2937" t="s">
        <v>8</v>
      </c>
      <c r="M2937" t="s">
        <v>2155</v>
      </c>
      <c r="N2937">
        <v>12530055</v>
      </c>
      <c r="O2937" t="s">
        <v>2266</v>
      </c>
      <c r="P2937" s="507">
        <v>44843</v>
      </c>
      <c r="Q2937" t="s">
        <v>187</v>
      </c>
      <c r="R2937" s="507">
        <v>44466</v>
      </c>
      <c r="T2937" t="s">
        <v>5765</v>
      </c>
      <c r="U2937">
        <v>500</v>
      </c>
      <c r="X2937">
        <v>5</v>
      </c>
      <c r="Y2937" t="s">
        <v>259</v>
      </c>
      <c r="AC2937" t="s">
        <v>177</v>
      </c>
      <c r="AD2937" t="s">
        <v>14748</v>
      </c>
      <c r="AE2937">
        <v>53410</v>
      </c>
      <c r="AF2937" t="s">
        <v>14749</v>
      </c>
      <c r="AJ2937">
        <v>615996164</v>
      </c>
      <c r="AK2937" t="s">
        <v>7177</v>
      </c>
      <c r="AL2937">
        <v>0</v>
      </c>
      <c r="AM2937">
        <v>0</v>
      </c>
    </row>
    <row r="2938" spans="1:39" customFormat="1" ht="12.75">
      <c r="A2938">
        <v>4535178</v>
      </c>
      <c r="B2938" t="s">
        <v>9038</v>
      </c>
      <c r="C2938" t="s">
        <v>617</v>
      </c>
      <c r="D2938">
        <v>4535178</v>
      </c>
      <c r="E2938" t="s">
        <v>169</v>
      </c>
      <c r="H2938" s="507">
        <v>41610</v>
      </c>
      <c r="I2938" t="s">
        <v>251</v>
      </c>
      <c r="J2938">
        <v>-10</v>
      </c>
      <c r="K2938" t="s">
        <v>8</v>
      </c>
      <c r="M2938" t="s">
        <v>2764</v>
      </c>
      <c r="N2938">
        <v>4450768</v>
      </c>
      <c r="O2938" t="s">
        <v>2809</v>
      </c>
      <c r="P2938" s="507">
        <v>44807</v>
      </c>
      <c r="Q2938" t="s">
        <v>187</v>
      </c>
      <c r="R2938" s="507">
        <v>44807</v>
      </c>
      <c r="T2938" t="s">
        <v>5765</v>
      </c>
      <c r="U2938">
        <v>500</v>
      </c>
      <c r="X2938">
        <v>5</v>
      </c>
      <c r="Y2938" t="s">
        <v>259</v>
      </c>
      <c r="AC2938" t="s">
        <v>177</v>
      </c>
      <c r="AD2938" t="s">
        <v>10525</v>
      </c>
      <c r="AE2938">
        <v>45380</v>
      </c>
      <c r="AF2938" t="s">
        <v>14750</v>
      </c>
      <c r="AJ2938">
        <v>621635617</v>
      </c>
      <c r="AK2938" t="s">
        <v>9039</v>
      </c>
      <c r="AL2938">
        <v>0</v>
      </c>
      <c r="AM2938">
        <v>0</v>
      </c>
    </row>
    <row r="2939" spans="1:39" customFormat="1" ht="12.75">
      <c r="A2939">
        <v>5328003</v>
      </c>
      <c r="B2939" t="s">
        <v>1727</v>
      </c>
      <c r="C2939" t="s">
        <v>1266</v>
      </c>
      <c r="D2939">
        <v>5328003</v>
      </c>
      <c r="E2939" t="s">
        <v>169</v>
      </c>
      <c r="F2939" t="s">
        <v>169</v>
      </c>
      <c r="H2939" s="507">
        <v>42567</v>
      </c>
      <c r="I2939" t="s">
        <v>169</v>
      </c>
      <c r="J2939">
        <v>-9</v>
      </c>
      <c r="K2939" t="s">
        <v>8</v>
      </c>
      <c r="M2939" t="s">
        <v>2155</v>
      </c>
      <c r="N2939">
        <v>12530070</v>
      </c>
      <c r="O2939" t="s">
        <v>2309</v>
      </c>
      <c r="P2939" s="507">
        <v>44808</v>
      </c>
      <c r="Q2939" t="s">
        <v>187</v>
      </c>
      <c r="R2939" s="507">
        <v>44110</v>
      </c>
      <c r="T2939" t="s">
        <v>5765</v>
      </c>
      <c r="U2939">
        <v>500</v>
      </c>
      <c r="X2939">
        <v>5</v>
      </c>
      <c r="Y2939" t="s">
        <v>259</v>
      </c>
      <c r="AC2939" t="s">
        <v>177</v>
      </c>
      <c r="AD2939" t="s">
        <v>11364</v>
      </c>
      <c r="AE2939">
        <v>53320</v>
      </c>
      <c r="AF2939" t="s">
        <v>14751</v>
      </c>
      <c r="AI2939">
        <v>243694306</v>
      </c>
      <c r="AJ2939">
        <v>645543145</v>
      </c>
      <c r="AK2939" t="s">
        <v>6451</v>
      </c>
      <c r="AL2939">
        <v>0</v>
      </c>
      <c r="AM2939">
        <v>0</v>
      </c>
    </row>
    <row r="2940" spans="1:39" customFormat="1" ht="12.75">
      <c r="A2940">
        <v>5327640</v>
      </c>
      <c r="B2940" t="s">
        <v>1727</v>
      </c>
      <c r="C2940" t="s">
        <v>1920</v>
      </c>
      <c r="D2940">
        <v>5327640</v>
      </c>
      <c r="E2940" t="s">
        <v>169</v>
      </c>
      <c r="F2940" t="s">
        <v>169</v>
      </c>
      <c r="H2940" s="507">
        <v>41702</v>
      </c>
      <c r="I2940" t="s">
        <v>169</v>
      </c>
      <c r="J2940">
        <v>-9</v>
      </c>
      <c r="K2940" t="s">
        <v>8</v>
      </c>
      <c r="M2940" t="s">
        <v>2155</v>
      </c>
      <c r="N2940">
        <v>12530070</v>
      </c>
      <c r="O2940" t="s">
        <v>2309</v>
      </c>
      <c r="P2940" s="507">
        <v>44808</v>
      </c>
      <c r="Q2940" t="s">
        <v>187</v>
      </c>
      <c r="R2940" s="507">
        <v>43746</v>
      </c>
      <c r="T2940" t="s">
        <v>5765</v>
      </c>
      <c r="U2940">
        <v>500</v>
      </c>
      <c r="X2940">
        <v>5</v>
      </c>
      <c r="Y2940" t="s">
        <v>259</v>
      </c>
      <c r="AC2940" t="s">
        <v>177</v>
      </c>
      <c r="AD2940" t="s">
        <v>11364</v>
      </c>
      <c r="AE2940">
        <v>53320</v>
      </c>
      <c r="AF2940" t="s">
        <v>14751</v>
      </c>
      <c r="AI2940">
        <v>249694306</v>
      </c>
      <c r="AJ2940">
        <v>645543145</v>
      </c>
      <c r="AK2940" t="s">
        <v>6451</v>
      </c>
      <c r="AL2940">
        <v>0</v>
      </c>
      <c r="AM2940">
        <v>0</v>
      </c>
    </row>
    <row r="2941" spans="1:39" customFormat="1" ht="12.75">
      <c r="A2941">
        <v>4443983</v>
      </c>
      <c r="B2941" t="s">
        <v>3772</v>
      </c>
      <c r="C2941" t="s">
        <v>579</v>
      </c>
      <c r="D2941">
        <v>4443983</v>
      </c>
      <c r="E2941" t="s">
        <v>166</v>
      </c>
      <c r="F2941" t="s">
        <v>166</v>
      </c>
      <c r="H2941" s="507">
        <v>37475</v>
      </c>
      <c r="I2941" t="s">
        <v>167</v>
      </c>
      <c r="J2941">
        <v>-40</v>
      </c>
      <c r="K2941" t="s">
        <v>168</v>
      </c>
      <c r="M2941" t="s">
        <v>228</v>
      </c>
      <c r="N2941">
        <v>12440176</v>
      </c>
      <c r="O2941" t="s">
        <v>2252</v>
      </c>
      <c r="P2941" s="507">
        <v>44808</v>
      </c>
      <c r="Q2941" t="s">
        <v>187</v>
      </c>
      <c r="R2941" s="507">
        <v>40439</v>
      </c>
      <c r="S2941" s="507">
        <v>44022</v>
      </c>
      <c r="T2941" t="s">
        <v>7255</v>
      </c>
      <c r="U2941">
        <v>1706</v>
      </c>
      <c r="X2941">
        <v>17</v>
      </c>
      <c r="Y2941" t="s">
        <v>259</v>
      </c>
      <c r="AC2941" t="s">
        <v>177</v>
      </c>
      <c r="AD2941" t="s">
        <v>2252</v>
      </c>
      <c r="AE2941">
        <v>44240</v>
      </c>
      <c r="AF2941" t="s">
        <v>14752</v>
      </c>
      <c r="AI2941">
        <v>228248417</v>
      </c>
      <c r="AJ2941">
        <v>662485176</v>
      </c>
      <c r="AK2941" t="s">
        <v>5067</v>
      </c>
      <c r="AL2941">
        <v>0</v>
      </c>
      <c r="AM2941">
        <v>0</v>
      </c>
    </row>
    <row r="2942" spans="1:39" customFormat="1" ht="12.75">
      <c r="A2942">
        <v>18772</v>
      </c>
      <c r="B2942" t="s">
        <v>2962</v>
      </c>
      <c r="C2942" t="s">
        <v>191</v>
      </c>
      <c r="D2942">
        <v>18772</v>
      </c>
      <c r="E2942" t="s">
        <v>166</v>
      </c>
      <c r="F2942" t="s">
        <v>166</v>
      </c>
      <c r="H2942" s="507">
        <v>26375</v>
      </c>
      <c r="I2942" t="s">
        <v>367</v>
      </c>
      <c r="J2942">
        <v>-60</v>
      </c>
      <c r="K2942" t="s">
        <v>168</v>
      </c>
      <c r="M2942" t="s">
        <v>2773</v>
      </c>
      <c r="N2942">
        <v>4180485</v>
      </c>
      <c r="O2942" t="s">
        <v>2774</v>
      </c>
      <c r="P2942" s="507">
        <v>44820</v>
      </c>
      <c r="Q2942" t="s">
        <v>187</v>
      </c>
      <c r="R2942" s="507">
        <v>37432</v>
      </c>
      <c r="S2942" s="507">
        <v>44812</v>
      </c>
      <c r="T2942" t="s">
        <v>181</v>
      </c>
      <c r="U2942">
        <v>1656</v>
      </c>
      <c r="X2942">
        <v>16</v>
      </c>
      <c r="Y2942" t="s">
        <v>259</v>
      </c>
      <c r="AC2942" t="s">
        <v>177</v>
      </c>
      <c r="AD2942" t="s">
        <v>14753</v>
      </c>
      <c r="AE2942">
        <v>58200</v>
      </c>
      <c r="AF2942" t="s">
        <v>14754</v>
      </c>
      <c r="AI2942">
        <v>248206341</v>
      </c>
      <c r="AJ2942">
        <v>682412729</v>
      </c>
      <c r="AK2942" t="s">
        <v>5642</v>
      </c>
      <c r="AL2942">
        <v>0</v>
      </c>
      <c r="AM2942">
        <v>0</v>
      </c>
    </row>
    <row r="2943" spans="1:39" customFormat="1" ht="12.75">
      <c r="A2943">
        <v>723527</v>
      </c>
      <c r="B2943" t="s">
        <v>2618</v>
      </c>
      <c r="C2943" t="s">
        <v>842</v>
      </c>
      <c r="D2943">
        <v>723527</v>
      </c>
      <c r="E2943" t="s">
        <v>169</v>
      </c>
      <c r="F2943" t="s">
        <v>166</v>
      </c>
      <c r="H2943" s="507">
        <v>28660</v>
      </c>
      <c r="I2943" t="s">
        <v>192</v>
      </c>
      <c r="J2943">
        <v>-50</v>
      </c>
      <c r="K2943" t="s">
        <v>168</v>
      </c>
      <c r="M2943" t="s">
        <v>2152</v>
      </c>
      <c r="N2943">
        <v>12720008</v>
      </c>
      <c r="O2943" t="s">
        <v>2311</v>
      </c>
      <c r="P2943" s="507">
        <v>44832</v>
      </c>
      <c r="Q2943" t="s">
        <v>187</v>
      </c>
      <c r="R2943" s="507">
        <v>37432</v>
      </c>
      <c r="S2943" s="507">
        <v>43951</v>
      </c>
      <c r="T2943" t="s">
        <v>7255</v>
      </c>
      <c r="U2943">
        <v>1903</v>
      </c>
      <c r="X2943">
        <v>19</v>
      </c>
      <c r="Y2943" t="s">
        <v>259</v>
      </c>
      <c r="AC2943" t="s">
        <v>177</v>
      </c>
      <c r="AD2943" t="s">
        <v>10438</v>
      </c>
      <c r="AE2943">
        <v>72100</v>
      </c>
      <c r="AF2943" t="s">
        <v>14755</v>
      </c>
      <c r="AJ2943">
        <v>686744838</v>
      </c>
      <c r="AK2943" t="s">
        <v>5068</v>
      </c>
      <c r="AL2943">
        <v>0</v>
      </c>
      <c r="AM2943">
        <v>0</v>
      </c>
    </row>
    <row r="2944" spans="1:39" customFormat="1" ht="12.75">
      <c r="A2944">
        <v>5318026</v>
      </c>
      <c r="B2944" t="s">
        <v>2619</v>
      </c>
      <c r="C2944" t="s">
        <v>1081</v>
      </c>
      <c r="D2944">
        <v>5318026</v>
      </c>
      <c r="E2944" t="s">
        <v>166</v>
      </c>
      <c r="F2944" t="s">
        <v>166</v>
      </c>
      <c r="H2944" s="507">
        <v>35130</v>
      </c>
      <c r="I2944" t="s">
        <v>167</v>
      </c>
      <c r="J2944">
        <v>-40</v>
      </c>
      <c r="K2944" t="s">
        <v>168</v>
      </c>
      <c r="M2944" t="s">
        <v>2155</v>
      </c>
      <c r="N2944">
        <v>12530022</v>
      </c>
      <c r="O2944" t="s">
        <v>2169</v>
      </c>
      <c r="P2944" s="507">
        <v>44798</v>
      </c>
      <c r="Q2944" t="s">
        <v>187</v>
      </c>
      <c r="R2944" s="507">
        <v>37638</v>
      </c>
      <c r="S2944" s="507">
        <v>44742</v>
      </c>
      <c r="T2944" t="s">
        <v>181</v>
      </c>
      <c r="U2944">
        <v>1846</v>
      </c>
      <c r="X2944">
        <v>18</v>
      </c>
      <c r="Y2944" t="s">
        <v>259</v>
      </c>
      <c r="AC2944" t="s">
        <v>177</v>
      </c>
      <c r="AD2944" t="s">
        <v>14756</v>
      </c>
      <c r="AE2944">
        <v>53240</v>
      </c>
      <c r="AF2944" t="s">
        <v>14757</v>
      </c>
      <c r="AJ2944">
        <v>674410734</v>
      </c>
      <c r="AK2944" t="s">
        <v>5069</v>
      </c>
      <c r="AL2944">
        <v>0</v>
      </c>
      <c r="AM2944">
        <v>0</v>
      </c>
    </row>
    <row r="2945" spans="1:39" customFormat="1" ht="12.75">
      <c r="A2945">
        <v>534538</v>
      </c>
      <c r="B2945" t="s">
        <v>2619</v>
      </c>
      <c r="C2945" t="s">
        <v>736</v>
      </c>
      <c r="D2945">
        <v>534538</v>
      </c>
      <c r="E2945" t="s">
        <v>166</v>
      </c>
      <c r="F2945" t="s">
        <v>166</v>
      </c>
      <c r="H2945" s="507">
        <v>23933</v>
      </c>
      <c r="I2945" t="s">
        <v>367</v>
      </c>
      <c r="J2945">
        <v>-60</v>
      </c>
      <c r="K2945" t="s">
        <v>168</v>
      </c>
      <c r="M2945" t="s">
        <v>2155</v>
      </c>
      <c r="N2945">
        <v>12530017</v>
      </c>
      <c r="O2945" t="s">
        <v>6240</v>
      </c>
      <c r="P2945" s="507">
        <v>44795</v>
      </c>
      <c r="Q2945" t="s">
        <v>187</v>
      </c>
      <c r="R2945" s="507">
        <v>37432</v>
      </c>
      <c r="S2945" s="507">
        <v>44231</v>
      </c>
      <c r="T2945" t="s">
        <v>7255</v>
      </c>
      <c r="U2945">
        <v>1958</v>
      </c>
      <c r="X2945">
        <v>19</v>
      </c>
      <c r="Y2945" t="s">
        <v>259</v>
      </c>
      <c r="AC2945" t="s">
        <v>177</v>
      </c>
      <c r="AD2945" t="s">
        <v>11712</v>
      </c>
      <c r="AE2945">
        <v>53500</v>
      </c>
      <c r="AF2945" t="s">
        <v>14758</v>
      </c>
      <c r="AJ2945" t="s">
        <v>8307</v>
      </c>
      <c r="AK2945" t="s">
        <v>5070</v>
      </c>
      <c r="AL2945">
        <v>1</v>
      </c>
      <c r="AM2945">
        <v>1</v>
      </c>
    </row>
    <row r="2946" spans="1:39" customFormat="1" ht="12.75">
      <c r="A2946">
        <v>9540769</v>
      </c>
      <c r="B2946" t="s">
        <v>14759</v>
      </c>
      <c r="C2946" t="s">
        <v>14760</v>
      </c>
      <c r="D2946">
        <v>9540769</v>
      </c>
      <c r="E2946" t="s">
        <v>166</v>
      </c>
      <c r="H2946" s="507">
        <v>36993</v>
      </c>
      <c r="I2946" t="s">
        <v>167</v>
      </c>
      <c r="J2946">
        <v>-40</v>
      </c>
      <c r="K2946" t="s">
        <v>168</v>
      </c>
      <c r="M2946" t="s">
        <v>232</v>
      </c>
      <c r="N2946">
        <v>8950330</v>
      </c>
      <c r="O2946" t="s">
        <v>233</v>
      </c>
      <c r="P2946" s="507">
        <v>44826</v>
      </c>
      <c r="Q2946" t="s">
        <v>187</v>
      </c>
      <c r="R2946" s="507">
        <v>44742</v>
      </c>
      <c r="S2946" s="507">
        <v>44822</v>
      </c>
      <c r="T2946" t="s">
        <v>181</v>
      </c>
      <c r="U2946">
        <v>1900</v>
      </c>
      <c r="X2946">
        <v>19</v>
      </c>
      <c r="Y2946" t="s">
        <v>259</v>
      </c>
      <c r="AB2946" s="507">
        <v>44743</v>
      </c>
      <c r="AC2946" t="s">
        <v>337</v>
      </c>
      <c r="AD2946" t="s">
        <v>14761</v>
      </c>
      <c r="AE2946">
        <v>99999</v>
      </c>
      <c r="AF2946" t="s">
        <v>14762</v>
      </c>
      <c r="AK2946" t="s">
        <v>14763</v>
      </c>
      <c r="AL2946">
        <v>0</v>
      </c>
      <c r="AM2946">
        <v>0</v>
      </c>
    </row>
    <row r="2947" spans="1:39" customFormat="1" ht="12.75">
      <c r="A2947">
        <v>568534</v>
      </c>
      <c r="B2947" t="s">
        <v>3193</v>
      </c>
      <c r="C2947" t="s">
        <v>1005</v>
      </c>
      <c r="D2947">
        <v>568534</v>
      </c>
      <c r="E2947" t="s">
        <v>166</v>
      </c>
      <c r="F2947" t="s">
        <v>166</v>
      </c>
      <c r="H2947" s="507">
        <v>32426</v>
      </c>
      <c r="I2947" t="s">
        <v>167</v>
      </c>
      <c r="J2947">
        <v>-40</v>
      </c>
      <c r="K2947" t="s">
        <v>168</v>
      </c>
      <c r="M2947" t="s">
        <v>217</v>
      </c>
      <c r="N2947">
        <v>3560059</v>
      </c>
      <c r="O2947" t="s">
        <v>3037</v>
      </c>
      <c r="P2947" s="507">
        <v>44824</v>
      </c>
      <c r="Q2947" t="s">
        <v>187</v>
      </c>
      <c r="R2947" s="507">
        <v>37432</v>
      </c>
      <c r="S2947" s="507">
        <v>43874</v>
      </c>
      <c r="T2947" t="s">
        <v>7255</v>
      </c>
      <c r="U2947">
        <v>1948</v>
      </c>
      <c r="X2947">
        <v>19</v>
      </c>
      <c r="Y2947" t="s">
        <v>259</v>
      </c>
      <c r="AC2947" t="s">
        <v>177</v>
      </c>
      <c r="AD2947" t="s">
        <v>14764</v>
      </c>
      <c r="AE2947">
        <v>56570</v>
      </c>
      <c r="AF2947" t="s">
        <v>14765</v>
      </c>
      <c r="AJ2947">
        <v>618208019</v>
      </c>
      <c r="AK2947" t="s">
        <v>5303</v>
      </c>
      <c r="AL2947">
        <v>0</v>
      </c>
      <c r="AM2947">
        <v>0</v>
      </c>
    </row>
    <row r="2948" spans="1:39" customFormat="1" ht="12.75">
      <c r="A2948">
        <v>8527166</v>
      </c>
      <c r="B2948" t="s">
        <v>2620</v>
      </c>
      <c r="C2948" t="s">
        <v>460</v>
      </c>
      <c r="D2948">
        <v>8527166</v>
      </c>
      <c r="E2948" t="s">
        <v>166</v>
      </c>
      <c r="F2948" t="s">
        <v>166</v>
      </c>
      <c r="H2948" s="507">
        <v>39743</v>
      </c>
      <c r="I2948" t="s">
        <v>200</v>
      </c>
      <c r="J2948">
        <v>-15</v>
      </c>
      <c r="K2948" t="s">
        <v>168</v>
      </c>
      <c r="M2948" t="s">
        <v>208</v>
      </c>
      <c r="N2948">
        <v>12850024</v>
      </c>
      <c r="O2948" t="s">
        <v>2184</v>
      </c>
      <c r="P2948" s="507">
        <v>44788</v>
      </c>
      <c r="Q2948" t="s">
        <v>187</v>
      </c>
      <c r="R2948" s="507">
        <v>42283</v>
      </c>
      <c r="T2948" t="s">
        <v>5765</v>
      </c>
      <c r="U2948">
        <v>1547</v>
      </c>
      <c r="X2948">
        <v>15</v>
      </c>
      <c r="Y2948" t="s">
        <v>259</v>
      </c>
      <c r="AC2948" t="s">
        <v>177</v>
      </c>
      <c r="AD2948" t="s">
        <v>11056</v>
      </c>
      <c r="AE2948">
        <v>85280</v>
      </c>
      <c r="AF2948" t="s">
        <v>14766</v>
      </c>
      <c r="AJ2948">
        <v>677078079</v>
      </c>
      <c r="AK2948" t="s">
        <v>5071</v>
      </c>
      <c r="AL2948">
        <v>0</v>
      </c>
      <c r="AM2948">
        <v>0</v>
      </c>
    </row>
    <row r="2949" spans="1:39" customFormat="1" ht="12.75">
      <c r="A2949">
        <v>9464211</v>
      </c>
      <c r="B2949" t="s">
        <v>9040</v>
      </c>
      <c r="C2949" t="s">
        <v>1332</v>
      </c>
      <c r="D2949">
        <v>9464211</v>
      </c>
      <c r="E2949" t="s">
        <v>166</v>
      </c>
      <c r="H2949" s="507">
        <v>41611</v>
      </c>
      <c r="I2949" t="s">
        <v>251</v>
      </c>
      <c r="J2949">
        <v>-10</v>
      </c>
      <c r="K2949" t="s">
        <v>8</v>
      </c>
      <c r="M2949" t="s">
        <v>246</v>
      </c>
      <c r="N2949">
        <v>8941100</v>
      </c>
      <c r="O2949" t="s">
        <v>273</v>
      </c>
      <c r="P2949" s="507">
        <v>44824</v>
      </c>
      <c r="Q2949" t="s">
        <v>187</v>
      </c>
      <c r="R2949" s="507">
        <v>44824</v>
      </c>
      <c r="T2949" t="s">
        <v>5765</v>
      </c>
      <c r="U2949">
        <v>500</v>
      </c>
      <c r="X2949">
        <v>5</v>
      </c>
      <c r="Y2949" t="s">
        <v>259</v>
      </c>
      <c r="AC2949" t="s">
        <v>177</v>
      </c>
      <c r="AD2949" t="s">
        <v>14767</v>
      </c>
      <c r="AE2949">
        <v>94500</v>
      </c>
      <c r="AF2949" t="s">
        <v>14768</v>
      </c>
      <c r="AK2949" t="s">
        <v>6904</v>
      </c>
      <c r="AL2949">
        <v>0</v>
      </c>
      <c r="AM2949">
        <v>0</v>
      </c>
    </row>
    <row r="2950" spans="1:39" customFormat="1" ht="12.75">
      <c r="A2950">
        <v>4940250</v>
      </c>
      <c r="B2950" t="s">
        <v>1729</v>
      </c>
      <c r="C2950" t="s">
        <v>652</v>
      </c>
      <c r="D2950">
        <v>4940250</v>
      </c>
      <c r="E2950" t="s">
        <v>166</v>
      </c>
      <c r="F2950" t="s">
        <v>166</v>
      </c>
      <c r="H2950" s="507">
        <v>40279</v>
      </c>
      <c r="I2950" t="s">
        <v>254</v>
      </c>
      <c r="J2950">
        <v>-13</v>
      </c>
      <c r="K2950" t="s">
        <v>168</v>
      </c>
      <c r="M2950" t="s">
        <v>236</v>
      </c>
      <c r="N2950">
        <v>12490052</v>
      </c>
      <c r="O2950" t="s">
        <v>3650</v>
      </c>
      <c r="P2950" s="507">
        <v>44814</v>
      </c>
      <c r="Q2950" t="s">
        <v>187</v>
      </c>
      <c r="R2950" s="507">
        <v>43798</v>
      </c>
      <c r="T2950" t="s">
        <v>5765</v>
      </c>
      <c r="U2950">
        <v>1021</v>
      </c>
      <c r="X2950">
        <v>10</v>
      </c>
      <c r="Y2950" t="s">
        <v>259</v>
      </c>
      <c r="AC2950" t="s">
        <v>177</v>
      </c>
      <c r="AD2950" t="s">
        <v>14769</v>
      </c>
      <c r="AE2950">
        <v>49330</v>
      </c>
      <c r="AF2950" t="s">
        <v>14770</v>
      </c>
      <c r="AJ2950">
        <v>608726815</v>
      </c>
      <c r="AK2950" t="s">
        <v>5072</v>
      </c>
      <c r="AL2950">
        <v>0</v>
      </c>
      <c r="AM2950">
        <v>0</v>
      </c>
    </row>
    <row r="2951" spans="1:39" customFormat="1" ht="12.75">
      <c r="A2951">
        <v>366824</v>
      </c>
      <c r="B2951" t="s">
        <v>2621</v>
      </c>
      <c r="C2951" t="s">
        <v>608</v>
      </c>
      <c r="D2951">
        <v>366824</v>
      </c>
      <c r="E2951" t="s">
        <v>166</v>
      </c>
      <c r="F2951" t="s">
        <v>166</v>
      </c>
      <c r="H2951" s="507">
        <v>38184</v>
      </c>
      <c r="I2951" t="s">
        <v>7238</v>
      </c>
      <c r="J2951">
        <v>-19</v>
      </c>
      <c r="K2951" t="s">
        <v>168</v>
      </c>
      <c r="M2951" t="s">
        <v>175</v>
      </c>
      <c r="N2951">
        <v>4370002</v>
      </c>
      <c r="O2951" t="s">
        <v>2769</v>
      </c>
      <c r="P2951" s="507">
        <v>44819</v>
      </c>
      <c r="Q2951" t="s">
        <v>187</v>
      </c>
      <c r="R2951" s="507">
        <v>40667</v>
      </c>
      <c r="S2951" s="507">
        <v>44819</v>
      </c>
      <c r="T2951" t="s">
        <v>181</v>
      </c>
      <c r="U2951">
        <v>1525</v>
      </c>
      <c r="X2951">
        <v>15</v>
      </c>
      <c r="Y2951" t="s">
        <v>259</v>
      </c>
      <c r="AB2951" s="507">
        <v>44743</v>
      </c>
      <c r="AC2951" t="s">
        <v>177</v>
      </c>
      <c r="AD2951" t="s">
        <v>9881</v>
      </c>
      <c r="AE2951">
        <v>37000</v>
      </c>
      <c r="AF2951" t="s">
        <v>14771</v>
      </c>
      <c r="AI2951">
        <v>662849590</v>
      </c>
      <c r="AJ2951">
        <v>660969694</v>
      </c>
      <c r="AK2951" t="s">
        <v>7854</v>
      </c>
      <c r="AL2951">
        <v>0</v>
      </c>
      <c r="AM2951">
        <v>0</v>
      </c>
    </row>
    <row r="2952" spans="1:39" customFormat="1" ht="12.75">
      <c r="A2952">
        <v>9131249</v>
      </c>
      <c r="B2952" t="s">
        <v>3321</v>
      </c>
      <c r="C2952" t="s">
        <v>492</v>
      </c>
      <c r="D2952">
        <v>9131249</v>
      </c>
      <c r="E2952" t="s">
        <v>166</v>
      </c>
      <c r="F2952" t="s">
        <v>166</v>
      </c>
      <c r="H2952" s="507">
        <v>34864</v>
      </c>
      <c r="I2952" t="s">
        <v>167</v>
      </c>
      <c r="J2952">
        <v>-40</v>
      </c>
      <c r="K2952" t="s">
        <v>168</v>
      </c>
      <c r="M2952" t="s">
        <v>2783</v>
      </c>
      <c r="N2952">
        <v>4410612</v>
      </c>
      <c r="O2952" t="s">
        <v>2843</v>
      </c>
      <c r="P2952" s="507">
        <v>44820</v>
      </c>
      <c r="Q2952" t="s">
        <v>187</v>
      </c>
      <c r="R2952" s="507">
        <v>38625</v>
      </c>
      <c r="S2952" s="507">
        <v>44452</v>
      </c>
      <c r="T2952" t="s">
        <v>7255</v>
      </c>
      <c r="U2952">
        <v>1653</v>
      </c>
      <c r="X2952">
        <v>16</v>
      </c>
      <c r="Y2952" t="s">
        <v>259</v>
      </c>
      <c r="AB2952" s="507">
        <v>44378</v>
      </c>
      <c r="AC2952" t="s">
        <v>177</v>
      </c>
      <c r="AD2952" t="s">
        <v>13359</v>
      </c>
      <c r="AE2952">
        <v>41350</v>
      </c>
      <c r="AF2952" t="s">
        <v>14772</v>
      </c>
      <c r="AJ2952">
        <v>777867844</v>
      </c>
      <c r="AK2952" t="s">
        <v>4458</v>
      </c>
      <c r="AL2952">
        <v>0</v>
      </c>
      <c r="AM2952">
        <v>0</v>
      </c>
    </row>
    <row r="2953" spans="1:39" customFormat="1" ht="12.75">
      <c r="A2953">
        <v>9463943</v>
      </c>
      <c r="B2953" t="s">
        <v>7037</v>
      </c>
      <c r="C2953" t="s">
        <v>863</v>
      </c>
      <c r="D2953">
        <v>9463943</v>
      </c>
      <c r="E2953" t="s">
        <v>169</v>
      </c>
      <c r="H2953" s="507">
        <v>42157</v>
      </c>
      <c r="I2953" t="s">
        <v>169</v>
      </c>
      <c r="J2953">
        <v>-9</v>
      </c>
      <c r="K2953" t="s">
        <v>8</v>
      </c>
      <c r="M2953" t="s">
        <v>246</v>
      </c>
      <c r="N2953">
        <v>8940033</v>
      </c>
      <c r="O2953" t="s">
        <v>399</v>
      </c>
      <c r="P2953" s="507">
        <v>44813</v>
      </c>
      <c r="Q2953" t="s">
        <v>187</v>
      </c>
      <c r="R2953" s="507">
        <v>44813</v>
      </c>
      <c r="T2953" t="s">
        <v>5765</v>
      </c>
      <c r="U2953">
        <v>500</v>
      </c>
      <c r="X2953">
        <v>5</v>
      </c>
      <c r="Y2953" t="s">
        <v>259</v>
      </c>
      <c r="AC2953" t="s">
        <v>177</v>
      </c>
      <c r="AD2953" t="s">
        <v>10630</v>
      </c>
      <c r="AE2953">
        <v>94700</v>
      </c>
      <c r="AF2953" t="s">
        <v>14773</v>
      </c>
      <c r="AJ2953">
        <v>609093315</v>
      </c>
      <c r="AK2953" t="s">
        <v>7038</v>
      </c>
      <c r="AL2953">
        <v>0</v>
      </c>
      <c r="AM2953">
        <v>0</v>
      </c>
    </row>
    <row r="2954" spans="1:39" customFormat="1" ht="12.75">
      <c r="A2954">
        <v>7865554</v>
      </c>
      <c r="B2954" t="s">
        <v>1730</v>
      </c>
      <c r="C2954" t="s">
        <v>492</v>
      </c>
      <c r="D2954">
        <v>7865554</v>
      </c>
      <c r="E2954" t="s">
        <v>166</v>
      </c>
      <c r="F2954" t="s">
        <v>166</v>
      </c>
      <c r="H2954" s="507">
        <v>37922</v>
      </c>
      <c r="I2954" t="s">
        <v>167</v>
      </c>
      <c r="J2954">
        <v>-40</v>
      </c>
      <c r="K2954" t="s">
        <v>168</v>
      </c>
      <c r="M2954" t="s">
        <v>231</v>
      </c>
      <c r="N2954">
        <v>4280004</v>
      </c>
      <c r="O2954" t="s">
        <v>3555</v>
      </c>
      <c r="P2954" s="507">
        <v>44806</v>
      </c>
      <c r="Q2954" t="s">
        <v>187</v>
      </c>
      <c r="R2954" s="507">
        <v>41179</v>
      </c>
      <c r="S2954" s="507">
        <v>44445</v>
      </c>
      <c r="T2954" t="s">
        <v>7255</v>
      </c>
      <c r="U2954">
        <v>1661</v>
      </c>
      <c r="X2954">
        <v>16</v>
      </c>
      <c r="Y2954" t="s">
        <v>259</v>
      </c>
      <c r="AB2954" s="507">
        <v>44743</v>
      </c>
      <c r="AC2954" t="s">
        <v>177</v>
      </c>
      <c r="AD2954" t="s">
        <v>14774</v>
      </c>
      <c r="AE2954">
        <v>91410</v>
      </c>
      <c r="AF2954" t="s">
        <v>14775</v>
      </c>
      <c r="AK2954" t="s">
        <v>7855</v>
      </c>
      <c r="AL2954">
        <v>0</v>
      </c>
      <c r="AM2954">
        <v>0</v>
      </c>
    </row>
    <row r="2955" spans="1:39" customFormat="1" ht="12.75">
      <c r="A2955">
        <v>315868</v>
      </c>
      <c r="B2955" t="s">
        <v>1730</v>
      </c>
      <c r="C2955" t="s">
        <v>458</v>
      </c>
      <c r="D2955">
        <v>315868</v>
      </c>
      <c r="E2955" t="s">
        <v>166</v>
      </c>
      <c r="F2955" t="s">
        <v>166</v>
      </c>
      <c r="H2955" s="507">
        <v>32432</v>
      </c>
      <c r="I2955" t="s">
        <v>167</v>
      </c>
      <c r="J2955">
        <v>-40</v>
      </c>
      <c r="K2955" t="s">
        <v>168</v>
      </c>
      <c r="M2955" t="s">
        <v>2764</v>
      </c>
      <c r="N2955">
        <v>4450410</v>
      </c>
      <c r="O2955" t="s">
        <v>3462</v>
      </c>
      <c r="P2955" s="507">
        <v>44819</v>
      </c>
      <c r="Q2955" t="s">
        <v>187</v>
      </c>
      <c r="R2955" s="507">
        <v>37432</v>
      </c>
      <c r="S2955" s="507">
        <v>44818</v>
      </c>
      <c r="T2955" t="s">
        <v>181</v>
      </c>
      <c r="U2955">
        <v>1767</v>
      </c>
      <c r="X2955">
        <v>17</v>
      </c>
      <c r="Y2955" t="s">
        <v>259</v>
      </c>
      <c r="AB2955" s="507">
        <v>44797</v>
      </c>
      <c r="AC2955" t="s">
        <v>177</v>
      </c>
      <c r="AD2955" t="s">
        <v>14776</v>
      </c>
      <c r="AE2955">
        <v>33130</v>
      </c>
      <c r="AF2955" t="s">
        <v>14777</v>
      </c>
      <c r="AJ2955">
        <v>629462191</v>
      </c>
      <c r="AK2955" t="s">
        <v>9041</v>
      </c>
      <c r="AL2955">
        <v>0</v>
      </c>
      <c r="AM2955">
        <v>0</v>
      </c>
    </row>
    <row r="2956" spans="1:39" customFormat="1" ht="12.75">
      <c r="A2956">
        <v>9243132</v>
      </c>
      <c r="B2956" t="s">
        <v>14778</v>
      </c>
      <c r="C2956" t="s">
        <v>430</v>
      </c>
      <c r="D2956">
        <v>9243132</v>
      </c>
      <c r="E2956" t="s">
        <v>169</v>
      </c>
      <c r="F2956" t="s">
        <v>166</v>
      </c>
      <c r="H2956" s="507">
        <v>38222</v>
      </c>
      <c r="I2956" t="s">
        <v>7238</v>
      </c>
      <c r="J2956">
        <v>-19</v>
      </c>
      <c r="K2956" t="s">
        <v>8</v>
      </c>
      <c r="M2956" t="s">
        <v>203</v>
      </c>
      <c r="N2956">
        <v>8920111</v>
      </c>
      <c r="O2956" t="s">
        <v>544</v>
      </c>
      <c r="P2956" s="507">
        <v>44835</v>
      </c>
      <c r="Q2956" t="s">
        <v>187</v>
      </c>
      <c r="R2956" s="507">
        <v>40826</v>
      </c>
      <c r="S2956" s="507">
        <v>44809</v>
      </c>
      <c r="T2956" t="s">
        <v>181</v>
      </c>
      <c r="U2956">
        <v>1011</v>
      </c>
      <c r="X2956">
        <v>10</v>
      </c>
      <c r="Y2956" t="s">
        <v>259</v>
      </c>
      <c r="AC2956" t="s">
        <v>177</v>
      </c>
      <c r="AD2956" t="s">
        <v>10828</v>
      </c>
      <c r="AE2956">
        <v>92140</v>
      </c>
      <c r="AF2956" t="s">
        <v>14779</v>
      </c>
      <c r="AI2956">
        <v>786925502</v>
      </c>
      <c r="AJ2956">
        <v>675471718</v>
      </c>
      <c r="AK2956" t="s">
        <v>7039</v>
      </c>
      <c r="AL2956">
        <v>0</v>
      </c>
      <c r="AM2956">
        <v>0</v>
      </c>
    </row>
    <row r="2957" spans="1:39" customFormat="1" ht="12.75">
      <c r="A2957">
        <v>7225569</v>
      </c>
      <c r="B2957" t="s">
        <v>1730</v>
      </c>
      <c r="C2957" t="s">
        <v>421</v>
      </c>
      <c r="D2957">
        <v>7225569</v>
      </c>
      <c r="E2957" t="s">
        <v>169</v>
      </c>
      <c r="F2957" t="s">
        <v>169</v>
      </c>
      <c r="H2957" s="507">
        <v>41389</v>
      </c>
      <c r="I2957" t="s">
        <v>251</v>
      </c>
      <c r="J2957">
        <v>-10</v>
      </c>
      <c r="K2957" t="s">
        <v>8</v>
      </c>
      <c r="M2957" t="s">
        <v>2152</v>
      </c>
      <c r="N2957">
        <v>12720108</v>
      </c>
      <c r="O2957" t="s">
        <v>2306</v>
      </c>
      <c r="P2957" s="507">
        <v>44844</v>
      </c>
      <c r="Q2957" t="s">
        <v>187</v>
      </c>
      <c r="R2957" s="507">
        <v>44472</v>
      </c>
      <c r="T2957" t="s">
        <v>5765</v>
      </c>
      <c r="U2957">
        <v>500</v>
      </c>
      <c r="X2957">
        <v>5</v>
      </c>
      <c r="Y2957" t="s">
        <v>259</v>
      </c>
      <c r="AC2957" t="s">
        <v>177</v>
      </c>
      <c r="AD2957" t="s">
        <v>11594</v>
      </c>
      <c r="AE2957">
        <v>72650</v>
      </c>
      <c r="AF2957" t="s">
        <v>14780</v>
      </c>
      <c r="AJ2957">
        <v>670138795</v>
      </c>
      <c r="AK2957" t="s">
        <v>7178</v>
      </c>
      <c r="AL2957">
        <v>0</v>
      </c>
      <c r="AM2957">
        <v>0</v>
      </c>
    </row>
    <row r="2958" spans="1:39" customFormat="1" ht="12.75">
      <c r="A2958">
        <v>2922241</v>
      </c>
      <c r="B2958" t="s">
        <v>1730</v>
      </c>
      <c r="C2958" t="s">
        <v>447</v>
      </c>
      <c r="D2958">
        <v>2922241</v>
      </c>
      <c r="E2958" t="s">
        <v>166</v>
      </c>
      <c r="F2958" t="s">
        <v>166</v>
      </c>
      <c r="H2958" s="507">
        <v>34478</v>
      </c>
      <c r="I2958" t="s">
        <v>167</v>
      </c>
      <c r="J2958">
        <v>-40</v>
      </c>
      <c r="K2958" t="s">
        <v>168</v>
      </c>
      <c r="M2958" t="s">
        <v>228</v>
      </c>
      <c r="N2958">
        <v>12440281</v>
      </c>
      <c r="O2958" t="s">
        <v>3648</v>
      </c>
      <c r="P2958" s="507">
        <v>44823</v>
      </c>
      <c r="Q2958" t="s">
        <v>187</v>
      </c>
      <c r="R2958" s="507">
        <v>37432</v>
      </c>
      <c r="S2958" s="507">
        <v>44419</v>
      </c>
      <c r="T2958" t="s">
        <v>7255</v>
      </c>
      <c r="U2958">
        <v>2086</v>
      </c>
      <c r="V2958" t="s">
        <v>172</v>
      </c>
      <c r="W2958">
        <v>861</v>
      </c>
      <c r="X2958" t="s">
        <v>173</v>
      </c>
      <c r="Y2958" t="s">
        <v>259</v>
      </c>
      <c r="AC2958" t="s">
        <v>177</v>
      </c>
      <c r="AD2958" t="s">
        <v>14781</v>
      </c>
      <c r="AE2958">
        <v>44810</v>
      </c>
      <c r="AF2958" t="s">
        <v>14782</v>
      </c>
      <c r="AJ2958">
        <v>670412729</v>
      </c>
      <c r="AK2958" t="s">
        <v>6838</v>
      </c>
      <c r="AL2958">
        <v>0</v>
      </c>
      <c r="AM2958">
        <v>0</v>
      </c>
    </row>
    <row r="2959" spans="1:39" customFormat="1" ht="12.75">
      <c r="A2959">
        <v>611705</v>
      </c>
      <c r="B2959" t="s">
        <v>1730</v>
      </c>
      <c r="C2959" t="s">
        <v>2839</v>
      </c>
      <c r="D2959">
        <v>611705</v>
      </c>
      <c r="E2959" t="s">
        <v>166</v>
      </c>
      <c r="F2959" t="s">
        <v>166</v>
      </c>
      <c r="H2959" s="507">
        <v>26841</v>
      </c>
      <c r="I2959" t="s">
        <v>192</v>
      </c>
      <c r="J2959">
        <v>-50</v>
      </c>
      <c r="K2959" t="s">
        <v>168</v>
      </c>
      <c r="M2959" t="s">
        <v>228</v>
      </c>
      <c r="N2959">
        <v>12440031</v>
      </c>
      <c r="O2959" t="s">
        <v>2297</v>
      </c>
      <c r="P2959" s="507">
        <v>44826</v>
      </c>
      <c r="Q2959" t="s">
        <v>187</v>
      </c>
      <c r="R2959" s="507">
        <v>37432</v>
      </c>
      <c r="S2959" s="507">
        <v>44440</v>
      </c>
      <c r="T2959" t="s">
        <v>7255</v>
      </c>
      <c r="U2959">
        <v>1634</v>
      </c>
      <c r="X2959">
        <v>16</v>
      </c>
      <c r="Y2959" t="s">
        <v>259</v>
      </c>
      <c r="AB2959" s="507">
        <v>44378</v>
      </c>
      <c r="AC2959" t="s">
        <v>177</v>
      </c>
      <c r="AD2959" t="s">
        <v>14783</v>
      </c>
      <c r="AE2959">
        <v>44130</v>
      </c>
      <c r="AF2959" t="s">
        <v>14784</v>
      </c>
      <c r="AJ2959">
        <v>681395524</v>
      </c>
      <c r="AK2959" t="s">
        <v>6452</v>
      </c>
      <c r="AL2959">
        <v>0</v>
      </c>
      <c r="AM2959">
        <v>0</v>
      </c>
    </row>
    <row r="2960" spans="1:39" customFormat="1" ht="12.75">
      <c r="A2960">
        <v>7734344</v>
      </c>
      <c r="B2960" t="s">
        <v>6684</v>
      </c>
      <c r="C2960" t="s">
        <v>241</v>
      </c>
      <c r="D2960">
        <v>7734344</v>
      </c>
      <c r="E2960" t="s">
        <v>166</v>
      </c>
      <c r="F2960" t="s">
        <v>166</v>
      </c>
      <c r="H2960" s="507">
        <v>41106</v>
      </c>
      <c r="I2960" t="s">
        <v>245</v>
      </c>
      <c r="J2960">
        <v>-11</v>
      </c>
      <c r="K2960" t="s">
        <v>168</v>
      </c>
      <c r="M2960" t="s">
        <v>206</v>
      </c>
      <c r="N2960">
        <v>8771184</v>
      </c>
      <c r="O2960" t="s">
        <v>285</v>
      </c>
      <c r="P2960" s="507">
        <v>44805</v>
      </c>
      <c r="Q2960" t="s">
        <v>187</v>
      </c>
      <c r="R2960" s="507">
        <v>44459</v>
      </c>
      <c r="T2960" t="s">
        <v>5765</v>
      </c>
      <c r="U2960">
        <v>510</v>
      </c>
      <c r="X2960">
        <v>5</v>
      </c>
      <c r="Y2960" t="s">
        <v>259</v>
      </c>
      <c r="AC2960" t="s">
        <v>177</v>
      </c>
      <c r="AD2960" t="s">
        <v>11501</v>
      </c>
      <c r="AE2960">
        <v>77200</v>
      </c>
      <c r="AF2960" t="s">
        <v>14785</v>
      </c>
      <c r="AK2960" t="s">
        <v>6685</v>
      </c>
      <c r="AL2960">
        <v>0</v>
      </c>
      <c r="AM2960">
        <v>0</v>
      </c>
    </row>
    <row r="2961" spans="1:39" customFormat="1" ht="12.75">
      <c r="A2961">
        <v>941811</v>
      </c>
      <c r="B2961" t="s">
        <v>1730</v>
      </c>
      <c r="C2961" t="s">
        <v>1453</v>
      </c>
      <c r="D2961">
        <v>941811</v>
      </c>
      <c r="E2961" t="s">
        <v>169</v>
      </c>
      <c r="F2961" t="s">
        <v>166</v>
      </c>
      <c r="H2961" s="507">
        <v>21757</v>
      </c>
      <c r="I2961" t="s">
        <v>385</v>
      </c>
      <c r="J2961">
        <v>-70</v>
      </c>
      <c r="K2961" t="s">
        <v>168</v>
      </c>
      <c r="M2961" t="s">
        <v>246</v>
      </c>
      <c r="N2961">
        <v>8940549</v>
      </c>
      <c r="O2961" t="s">
        <v>353</v>
      </c>
      <c r="P2961" s="507">
        <v>44827</v>
      </c>
      <c r="Q2961" t="s">
        <v>187</v>
      </c>
      <c r="R2961" s="507">
        <v>37432</v>
      </c>
      <c r="T2961" t="s">
        <v>5760</v>
      </c>
      <c r="U2961">
        <v>1866</v>
      </c>
      <c r="X2961">
        <v>18</v>
      </c>
      <c r="Y2961" t="s">
        <v>259</v>
      </c>
      <c r="AC2961" t="s">
        <v>177</v>
      </c>
      <c r="AD2961" t="s">
        <v>11485</v>
      </c>
      <c r="AE2961">
        <v>94500</v>
      </c>
      <c r="AF2961" t="s">
        <v>14786</v>
      </c>
      <c r="AI2961">
        <v>148821617</v>
      </c>
      <c r="AJ2961">
        <v>661241618</v>
      </c>
      <c r="AK2961" t="s">
        <v>4459</v>
      </c>
      <c r="AL2961">
        <v>1</v>
      </c>
      <c r="AM2961">
        <v>0</v>
      </c>
    </row>
    <row r="2962" spans="1:39" customFormat="1" ht="12.75">
      <c r="A2962">
        <v>9131377</v>
      </c>
      <c r="B2962" t="s">
        <v>1730</v>
      </c>
      <c r="C2962" t="s">
        <v>280</v>
      </c>
      <c r="D2962">
        <v>9131377</v>
      </c>
      <c r="E2962" t="s">
        <v>166</v>
      </c>
      <c r="F2962" t="s">
        <v>166</v>
      </c>
      <c r="H2962" s="507">
        <v>34827</v>
      </c>
      <c r="I2962" t="s">
        <v>167</v>
      </c>
      <c r="J2962">
        <v>-40</v>
      </c>
      <c r="K2962" t="s">
        <v>168</v>
      </c>
      <c r="M2962" t="s">
        <v>275</v>
      </c>
      <c r="N2962">
        <v>8910876</v>
      </c>
      <c r="O2962" t="s">
        <v>276</v>
      </c>
      <c r="P2962" s="507">
        <v>44819</v>
      </c>
      <c r="Q2962" t="s">
        <v>187</v>
      </c>
      <c r="R2962" s="507">
        <v>38639</v>
      </c>
      <c r="S2962" s="507">
        <v>44762</v>
      </c>
      <c r="T2962" t="s">
        <v>181</v>
      </c>
      <c r="U2962">
        <v>1834</v>
      </c>
      <c r="X2962">
        <v>18</v>
      </c>
      <c r="Y2962" t="s">
        <v>259</v>
      </c>
      <c r="AC2962" t="s">
        <v>177</v>
      </c>
      <c r="AD2962" t="s">
        <v>14787</v>
      </c>
      <c r="AE2962">
        <v>91940</v>
      </c>
      <c r="AF2962" t="s">
        <v>14788</v>
      </c>
      <c r="AJ2962">
        <v>663726079</v>
      </c>
      <c r="AK2962" t="s">
        <v>6059</v>
      </c>
      <c r="AL2962">
        <v>0</v>
      </c>
      <c r="AM2962">
        <v>0</v>
      </c>
    </row>
    <row r="2963" spans="1:39" customFormat="1" ht="12.75">
      <c r="A2963">
        <v>8529771</v>
      </c>
      <c r="B2963" t="s">
        <v>1730</v>
      </c>
      <c r="C2963" t="s">
        <v>958</v>
      </c>
      <c r="D2963">
        <v>8529771</v>
      </c>
      <c r="E2963" t="s">
        <v>166</v>
      </c>
      <c r="F2963" t="s">
        <v>166</v>
      </c>
      <c r="H2963" s="507">
        <v>40490</v>
      </c>
      <c r="I2963" t="s">
        <v>254</v>
      </c>
      <c r="J2963">
        <v>-13</v>
      </c>
      <c r="K2963" t="s">
        <v>168</v>
      </c>
      <c r="M2963" t="s">
        <v>208</v>
      </c>
      <c r="N2963">
        <v>12850023</v>
      </c>
      <c r="O2963" t="s">
        <v>8165</v>
      </c>
      <c r="P2963" s="507">
        <v>44818</v>
      </c>
      <c r="Q2963" t="s">
        <v>187</v>
      </c>
      <c r="R2963" s="507">
        <v>43728</v>
      </c>
      <c r="T2963" t="s">
        <v>5765</v>
      </c>
      <c r="U2963">
        <v>725</v>
      </c>
      <c r="X2963">
        <v>7</v>
      </c>
      <c r="Y2963" t="s">
        <v>259</v>
      </c>
      <c r="AC2963" t="s">
        <v>177</v>
      </c>
      <c r="AD2963" t="s">
        <v>14789</v>
      </c>
      <c r="AE2963">
        <v>85000</v>
      </c>
      <c r="AF2963" t="s">
        <v>14790</v>
      </c>
      <c r="AI2963">
        <v>253070576</v>
      </c>
      <c r="AJ2963">
        <v>604404685</v>
      </c>
      <c r="AK2963" t="s">
        <v>5074</v>
      </c>
      <c r="AL2963">
        <v>0</v>
      </c>
      <c r="AM2963">
        <v>0</v>
      </c>
    </row>
    <row r="2964" spans="1:39" customFormat="1" ht="12.75">
      <c r="A2964">
        <v>931270</v>
      </c>
      <c r="B2964" t="s">
        <v>1730</v>
      </c>
      <c r="C2964" t="s">
        <v>736</v>
      </c>
      <c r="D2964">
        <v>931270</v>
      </c>
      <c r="E2964" t="s">
        <v>166</v>
      </c>
      <c r="F2964" t="s">
        <v>166</v>
      </c>
      <c r="H2964" s="507">
        <v>26071</v>
      </c>
      <c r="I2964" t="s">
        <v>367</v>
      </c>
      <c r="J2964">
        <v>-60</v>
      </c>
      <c r="K2964" t="s">
        <v>168</v>
      </c>
      <c r="M2964" t="s">
        <v>246</v>
      </c>
      <c r="N2964">
        <v>8940549</v>
      </c>
      <c r="O2964" t="s">
        <v>353</v>
      </c>
      <c r="P2964" s="507">
        <v>44818</v>
      </c>
      <c r="Q2964" t="s">
        <v>187</v>
      </c>
      <c r="R2964" s="507">
        <v>37432</v>
      </c>
      <c r="S2964" s="507">
        <v>44817</v>
      </c>
      <c r="T2964" t="s">
        <v>181</v>
      </c>
      <c r="U2964">
        <v>1753</v>
      </c>
      <c r="X2964">
        <v>17</v>
      </c>
      <c r="Y2964" t="s">
        <v>259</v>
      </c>
      <c r="AC2964" t="s">
        <v>177</v>
      </c>
      <c r="AD2964" t="s">
        <v>14791</v>
      </c>
      <c r="AE2964">
        <v>94130</v>
      </c>
      <c r="AF2964" t="s">
        <v>14792</v>
      </c>
      <c r="AJ2964">
        <v>661042607</v>
      </c>
      <c r="AK2964" t="s">
        <v>4460</v>
      </c>
      <c r="AL2964">
        <v>0</v>
      </c>
      <c r="AM2964">
        <v>0</v>
      </c>
    </row>
    <row r="2965" spans="1:39" customFormat="1" ht="12.75">
      <c r="A2965">
        <v>4936136</v>
      </c>
      <c r="B2965" t="s">
        <v>1730</v>
      </c>
      <c r="C2965" t="s">
        <v>361</v>
      </c>
      <c r="D2965">
        <v>4936136</v>
      </c>
      <c r="E2965" t="s">
        <v>166</v>
      </c>
      <c r="F2965" t="s">
        <v>166</v>
      </c>
      <c r="H2965" s="507">
        <v>39010</v>
      </c>
      <c r="I2965" t="s">
        <v>198</v>
      </c>
      <c r="J2965">
        <v>-17</v>
      </c>
      <c r="K2965" t="s">
        <v>168</v>
      </c>
      <c r="M2965" t="s">
        <v>236</v>
      </c>
      <c r="N2965">
        <v>12490080</v>
      </c>
      <c r="O2965" t="s">
        <v>2159</v>
      </c>
      <c r="P2965" s="507">
        <v>44811</v>
      </c>
      <c r="Q2965" t="s">
        <v>187</v>
      </c>
      <c r="R2965" s="507">
        <v>42263</v>
      </c>
      <c r="T2965" t="s">
        <v>5765</v>
      </c>
      <c r="U2965">
        <v>1603</v>
      </c>
      <c r="X2965">
        <v>16</v>
      </c>
      <c r="Y2965" t="s">
        <v>259</v>
      </c>
      <c r="AB2965" s="507">
        <v>44743</v>
      </c>
      <c r="AC2965" t="s">
        <v>177</v>
      </c>
      <c r="AD2965" t="s">
        <v>10353</v>
      </c>
      <c r="AE2965">
        <v>49800</v>
      </c>
      <c r="AF2965" t="s">
        <v>14793</v>
      </c>
      <c r="AJ2965">
        <v>630457443</v>
      </c>
      <c r="AK2965" t="s">
        <v>5073</v>
      </c>
      <c r="AL2965">
        <v>0</v>
      </c>
      <c r="AM2965">
        <v>0</v>
      </c>
    </row>
    <row r="2966" spans="1:39" customFormat="1" ht="12.75">
      <c r="A2966">
        <v>4924699</v>
      </c>
      <c r="B2966" t="s">
        <v>1730</v>
      </c>
      <c r="C2966" t="s">
        <v>636</v>
      </c>
      <c r="D2966">
        <v>4924699</v>
      </c>
      <c r="E2966" t="s">
        <v>166</v>
      </c>
      <c r="F2966" t="s">
        <v>166</v>
      </c>
      <c r="H2966" s="507">
        <v>34472</v>
      </c>
      <c r="I2966" t="s">
        <v>167</v>
      </c>
      <c r="J2966">
        <v>-40</v>
      </c>
      <c r="K2966" t="s">
        <v>168</v>
      </c>
      <c r="M2966" t="s">
        <v>178</v>
      </c>
      <c r="N2966">
        <v>3350021</v>
      </c>
      <c r="O2966" t="s">
        <v>3057</v>
      </c>
      <c r="P2966" s="507">
        <v>44754</v>
      </c>
      <c r="Q2966" t="s">
        <v>187</v>
      </c>
      <c r="R2966" s="507">
        <v>38232</v>
      </c>
      <c r="S2966" s="507">
        <v>44483</v>
      </c>
      <c r="T2966" t="s">
        <v>7255</v>
      </c>
      <c r="U2966">
        <v>1646</v>
      </c>
      <c r="X2966">
        <v>16</v>
      </c>
      <c r="Y2966" t="s">
        <v>259</v>
      </c>
      <c r="AB2966" s="507">
        <v>44448</v>
      </c>
      <c r="AC2966" t="s">
        <v>177</v>
      </c>
      <c r="AD2966" t="s">
        <v>12784</v>
      </c>
      <c r="AE2966">
        <v>53410</v>
      </c>
      <c r="AF2966" t="s">
        <v>14794</v>
      </c>
      <c r="AJ2966">
        <v>620883405</v>
      </c>
      <c r="AK2966" t="s">
        <v>6839</v>
      </c>
      <c r="AL2966">
        <v>0</v>
      </c>
      <c r="AM2966">
        <v>0</v>
      </c>
    </row>
    <row r="2967" spans="1:39" customFormat="1" ht="12.75">
      <c r="A2967">
        <v>2815953</v>
      </c>
      <c r="B2967" t="s">
        <v>1730</v>
      </c>
      <c r="C2967" t="s">
        <v>6569</v>
      </c>
      <c r="D2967">
        <v>2815953</v>
      </c>
      <c r="E2967" t="s">
        <v>166</v>
      </c>
      <c r="F2967" t="s">
        <v>169</v>
      </c>
      <c r="H2967" s="507">
        <v>41958</v>
      </c>
      <c r="I2967" t="s">
        <v>169</v>
      </c>
      <c r="J2967">
        <v>-9</v>
      </c>
      <c r="K2967" t="s">
        <v>8</v>
      </c>
      <c r="M2967" t="s">
        <v>231</v>
      </c>
      <c r="N2967">
        <v>4280322</v>
      </c>
      <c r="O2967" t="s">
        <v>2785</v>
      </c>
      <c r="P2967" s="507">
        <v>44827</v>
      </c>
      <c r="Q2967" t="s">
        <v>187</v>
      </c>
      <c r="R2967" s="507">
        <v>44450</v>
      </c>
      <c r="T2967" t="s">
        <v>5765</v>
      </c>
      <c r="U2967">
        <v>500</v>
      </c>
      <c r="X2967">
        <v>5</v>
      </c>
      <c r="Y2967" t="s">
        <v>259</v>
      </c>
      <c r="AC2967" t="s">
        <v>177</v>
      </c>
      <c r="AD2967" t="s">
        <v>14795</v>
      </c>
      <c r="AE2967">
        <v>28190</v>
      </c>
      <c r="AF2967" t="s">
        <v>14796</v>
      </c>
      <c r="AI2967" t="s">
        <v>14797</v>
      </c>
      <c r="AJ2967" t="s">
        <v>14798</v>
      </c>
      <c r="AK2967" t="s">
        <v>6686</v>
      </c>
      <c r="AL2967">
        <v>0</v>
      </c>
      <c r="AM2967">
        <v>0</v>
      </c>
    </row>
    <row r="2968" spans="1:39" customFormat="1" ht="12.75">
      <c r="A2968">
        <v>4114116</v>
      </c>
      <c r="B2968" t="s">
        <v>1730</v>
      </c>
      <c r="C2968" t="s">
        <v>3737</v>
      </c>
      <c r="D2968">
        <v>4114116</v>
      </c>
      <c r="E2968" t="s">
        <v>166</v>
      </c>
      <c r="F2968" t="s">
        <v>166</v>
      </c>
      <c r="H2968" s="507">
        <v>41099</v>
      </c>
      <c r="I2968" t="s">
        <v>245</v>
      </c>
      <c r="J2968">
        <v>-11</v>
      </c>
      <c r="K2968" t="s">
        <v>168</v>
      </c>
      <c r="M2968" t="s">
        <v>2783</v>
      </c>
      <c r="N2968">
        <v>4410697</v>
      </c>
      <c r="O2968" t="s">
        <v>2819</v>
      </c>
      <c r="P2968" s="507">
        <v>44796</v>
      </c>
      <c r="Q2968" t="s">
        <v>187</v>
      </c>
      <c r="R2968" s="507">
        <v>43560</v>
      </c>
      <c r="T2968" t="s">
        <v>5765</v>
      </c>
      <c r="U2968">
        <v>767</v>
      </c>
      <c r="X2968">
        <v>7</v>
      </c>
      <c r="Y2968" t="s">
        <v>259</v>
      </c>
      <c r="AC2968" t="s">
        <v>177</v>
      </c>
      <c r="AD2968" t="s">
        <v>14799</v>
      </c>
      <c r="AE2968">
        <v>41150</v>
      </c>
      <c r="AF2968" t="s">
        <v>14800</v>
      </c>
      <c r="AI2968">
        <v>254443704</v>
      </c>
      <c r="AJ2968">
        <v>664181355</v>
      </c>
      <c r="AK2968" t="s">
        <v>5643</v>
      </c>
      <c r="AL2968">
        <v>0</v>
      </c>
      <c r="AM2968">
        <v>0</v>
      </c>
    </row>
    <row r="2969" spans="1:39" customFormat="1" ht="12.75">
      <c r="A2969">
        <v>1810137</v>
      </c>
      <c r="B2969" t="s">
        <v>6060</v>
      </c>
      <c r="C2969" t="s">
        <v>1855</v>
      </c>
      <c r="D2969">
        <v>1810137</v>
      </c>
      <c r="E2969" t="s">
        <v>166</v>
      </c>
      <c r="F2969" t="s">
        <v>166</v>
      </c>
      <c r="H2969" s="507">
        <v>41135</v>
      </c>
      <c r="I2969" t="s">
        <v>245</v>
      </c>
      <c r="J2969">
        <v>-11</v>
      </c>
      <c r="K2969" t="s">
        <v>8</v>
      </c>
      <c r="M2969" t="s">
        <v>2773</v>
      </c>
      <c r="N2969">
        <v>4180486</v>
      </c>
      <c r="O2969" t="s">
        <v>2807</v>
      </c>
      <c r="P2969" s="507">
        <v>44819</v>
      </c>
      <c r="Q2969" t="s">
        <v>187</v>
      </c>
      <c r="R2969" s="507">
        <v>44120</v>
      </c>
      <c r="T2969" t="s">
        <v>5765</v>
      </c>
      <c r="U2969">
        <v>500</v>
      </c>
      <c r="X2969">
        <v>5</v>
      </c>
      <c r="Y2969" t="s">
        <v>259</v>
      </c>
      <c r="AC2969" t="s">
        <v>177</v>
      </c>
      <c r="AD2969" t="s">
        <v>14801</v>
      </c>
      <c r="AE2969">
        <v>18190</v>
      </c>
      <c r="AF2969" t="s">
        <v>14802</v>
      </c>
      <c r="AJ2969">
        <v>769717143</v>
      </c>
      <c r="AK2969" t="s">
        <v>6061</v>
      </c>
      <c r="AL2969">
        <v>0</v>
      </c>
      <c r="AM2969">
        <v>0</v>
      </c>
    </row>
    <row r="2970" spans="1:39" customFormat="1" ht="12.75">
      <c r="A2970">
        <v>857141</v>
      </c>
      <c r="B2970" t="s">
        <v>1732</v>
      </c>
      <c r="C2970" t="s">
        <v>842</v>
      </c>
      <c r="D2970">
        <v>857141</v>
      </c>
      <c r="E2970" t="s">
        <v>166</v>
      </c>
      <c r="F2970" t="s">
        <v>166</v>
      </c>
      <c r="H2970" s="507">
        <v>23956</v>
      </c>
      <c r="I2970" t="s">
        <v>367</v>
      </c>
      <c r="J2970">
        <v>-60</v>
      </c>
      <c r="K2970" t="s">
        <v>168</v>
      </c>
      <c r="M2970" t="s">
        <v>208</v>
      </c>
      <c r="N2970">
        <v>12850016</v>
      </c>
      <c r="O2970" t="s">
        <v>3431</v>
      </c>
      <c r="P2970" s="507">
        <v>44815</v>
      </c>
      <c r="Q2970" t="s">
        <v>187</v>
      </c>
      <c r="R2970" s="507">
        <v>37432</v>
      </c>
      <c r="S2970" s="507">
        <v>44036</v>
      </c>
      <c r="T2970" t="s">
        <v>7255</v>
      </c>
      <c r="U2970">
        <v>1814</v>
      </c>
      <c r="X2970">
        <v>18</v>
      </c>
      <c r="Y2970" t="s">
        <v>259</v>
      </c>
      <c r="AC2970" t="s">
        <v>177</v>
      </c>
      <c r="AD2970" t="s">
        <v>13145</v>
      </c>
      <c r="AE2970">
        <v>85170</v>
      </c>
      <c r="AF2970" t="s">
        <v>14803</v>
      </c>
      <c r="AJ2970">
        <v>630004137</v>
      </c>
      <c r="AK2970" t="s">
        <v>5075</v>
      </c>
      <c r="AL2970">
        <v>0</v>
      </c>
      <c r="AM2970">
        <v>0</v>
      </c>
    </row>
    <row r="2971" spans="1:39" customFormat="1" ht="12.75">
      <c r="A2971">
        <v>7735933</v>
      </c>
      <c r="B2971" t="s">
        <v>1733</v>
      </c>
      <c r="C2971" t="s">
        <v>6549</v>
      </c>
      <c r="D2971">
        <v>7735933</v>
      </c>
      <c r="E2971" t="s">
        <v>169</v>
      </c>
      <c r="H2971" s="507">
        <v>41526</v>
      </c>
      <c r="I2971" t="s">
        <v>251</v>
      </c>
      <c r="J2971">
        <v>-10</v>
      </c>
      <c r="K2971" t="s">
        <v>8</v>
      </c>
      <c r="M2971" t="s">
        <v>206</v>
      </c>
      <c r="N2971">
        <v>8771154</v>
      </c>
      <c r="O2971" t="s">
        <v>5782</v>
      </c>
      <c r="P2971" s="507">
        <v>44832</v>
      </c>
      <c r="Q2971" t="s">
        <v>187</v>
      </c>
      <c r="R2971" s="507">
        <v>44832</v>
      </c>
      <c r="T2971" t="s">
        <v>5765</v>
      </c>
      <c r="U2971">
        <v>500</v>
      </c>
      <c r="X2971">
        <v>5</v>
      </c>
      <c r="Y2971" t="s">
        <v>259</v>
      </c>
      <c r="AC2971" t="s">
        <v>177</v>
      </c>
      <c r="AD2971" t="s">
        <v>11092</v>
      </c>
      <c r="AE2971">
        <v>77590</v>
      </c>
      <c r="AF2971" t="s">
        <v>14804</v>
      </c>
      <c r="AK2971" t="s">
        <v>6884</v>
      </c>
      <c r="AL2971">
        <v>0</v>
      </c>
      <c r="AM2971">
        <v>0</v>
      </c>
    </row>
    <row r="2972" spans="1:39" customFormat="1" ht="12.75">
      <c r="A2972">
        <v>4464117</v>
      </c>
      <c r="B2972" t="s">
        <v>1733</v>
      </c>
      <c r="C2972" t="s">
        <v>241</v>
      </c>
      <c r="D2972">
        <v>4464117</v>
      </c>
      <c r="E2972" t="s">
        <v>169</v>
      </c>
      <c r="H2972" s="507">
        <v>41412</v>
      </c>
      <c r="I2972" t="s">
        <v>251</v>
      </c>
      <c r="J2972">
        <v>-10</v>
      </c>
      <c r="K2972" t="s">
        <v>8</v>
      </c>
      <c r="M2972" t="s">
        <v>228</v>
      </c>
      <c r="N2972">
        <v>12440029</v>
      </c>
      <c r="O2972" t="s">
        <v>2225</v>
      </c>
      <c r="P2972" s="507">
        <v>44839</v>
      </c>
      <c r="Q2972" t="s">
        <v>187</v>
      </c>
      <c r="R2972" s="507">
        <v>44839</v>
      </c>
      <c r="S2972" s="507">
        <v>44838</v>
      </c>
      <c r="T2972" t="s">
        <v>181</v>
      </c>
      <c r="U2972">
        <v>500</v>
      </c>
      <c r="X2972">
        <v>5</v>
      </c>
      <c r="Y2972" t="s">
        <v>259</v>
      </c>
      <c r="AC2972" t="s">
        <v>177</v>
      </c>
      <c r="AD2972" t="s">
        <v>10222</v>
      </c>
      <c r="AE2972">
        <v>44250</v>
      </c>
      <c r="AF2972" t="s">
        <v>14805</v>
      </c>
      <c r="AJ2972">
        <v>689695711</v>
      </c>
      <c r="AK2972" t="s">
        <v>14806</v>
      </c>
      <c r="AL2972">
        <v>1</v>
      </c>
      <c r="AM2972">
        <v>0</v>
      </c>
    </row>
    <row r="2973" spans="1:39" customFormat="1" ht="12.75">
      <c r="A2973">
        <v>7640407</v>
      </c>
      <c r="B2973" t="s">
        <v>1733</v>
      </c>
      <c r="C2973" t="s">
        <v>3916</v>
      </c>
      <c r="D2973">
        <v>7640407</v>
      </c>
      <c r="E2973" t="s">
        <v>166</v>
      </c>
      <c r="F2973" t="s">
        <v>166</v>
      </c>
      <c r="H2973" s="507">
        <v>33771</v>
      </c>
      <c r="I2973" t="s">
        <v>167</v>
      </c>
      <c r="J2973">
        <v>-40</v>
      </c>
      <c r="K2973" t="s">
        <v>168</v>
      </c>
      <c r="M2973" t="s">
        <v>178</v>
      </c>
      <c r="N2973">
        <v>3350022</v>
      </c>
      <c r="O2973" t="s">
        <v>225</v>
      </c>
      <c r="P2973" s="507">
        <v>44809</v>
      </c>
      <c r="Q2973" t="s">
        <v>187</v>
      </c>
      <c r="R2973" s="507">
        <v>42628</v>
      </c>
      <c r="S2973" s="507">
        <v>44805</v>
      </c>
      <c r="T2973" t="s">
        <v>181</v>
      </c>
      <c r="U2973">
        <v>2543</v>
      </c>
      <c r="V2973" t="s">
        <v>172</v>
      </c>
      <c r="W2973">
        <v>203</v>
      </c>
      <c r="X2973" t="s">
        <v>173</v>
      </c>
      <c r="Y2973" t="s">
        <v>259</v>
      </c>
      <c r="AB2973" s="507">
        <v>43647</v>
      </c>
      <c r="AC2973" t="s">
        <v>337</v>
      </c>
      <c r="AD2973" t="s">
        <v>12956</v>
      </c>
      <c r="AE2973">
        <v>79000</v>
      </c>
      <c r="AF2973" t="s">
        <v>14807</v>
      </c>
      <c r="AK2973" t="s">
        <v>5758</v>
      </c>
      <c r="AL2973">
        <v>0</v>
      </c>
      <c r="AM2973">
        <v>0</v>
      </c>
    </row>
    <row r="2974" spans="1:39" customFormat="1" ht="12.75">
      <c r="A2974">
        <v>3733689</v>
      </c>
      <c r="B2974" t="s">
        <v>1733</v>
      </c>
      <c r="C2974" t="s">
        <v>531</v>
      </c>
      <c r="D2974">
        <v>3733689</v>
      </c>
      <c r="E2974" t="s">
        <v>169</v>
      </c>
      <c r="F2974" t="s">
        <v>7</v>
      </c>
      <c r="H2974" s="507">
        <v>41393</v>
      </c>
      <c r="I2974" t="s">
        <v>251</v>
      </c>
      <c r="J2974">
        <v>-10</v>
      </c>
      <c r="K2974" t="s">
        <v>8</v>
      </c>
      <c r="M2974" t="s">
        <v>175</v>
      </c>
      <c r="N2974">
        <v>4370637</v>
      </c>
      <c r="O2974" t="s">
        <v>2854</v>
      </c>
      <c r="P2974" s="507">
        <v>44808</v>
      </c>
      <c r="Q2974" t="s">
        <v>187</v>
      </c>
      <c r="R2974" s="507">
        <v>44677</v>
      </c>
      <c r="T2974" t="s">
        <v>5760</v>
      </c>
      <c r="U2974">
        <v>500</v>
      </c>
      <c r="X2974">
        <v>5</v>
      </c>
      <c r="Y2974" t="s">
        <v>259</v>
      </c>
      <c r="AC2974" t="s">
        <v>177</v>
      </c>
      <c r="AD2974" t="s">
        <v>14808</v>
      </c>
      <c r="AE2974">
        <v>37390</v>
      </c>
      <c r="AF2974" t="s">
        <v>14809</v>
      </c>
      <c r="AK2974" t="s">
        <v>9042</v>
      </c>
      <c r="AL2974">
        <v>0</v>
      </c>
      <c r="AM2974">
        <v>0</v>
      </c>
    </row>
    <row r="2975" spans="1:39" customFormat="1" ht="12.75">
      <c r="A2975">
        <v>9416997</v>
      </c>
      <c r="B2975" t="s">
        <v>1733</v>
      </c>
      <c r="C2975" t="s">
        <v>499</v>
      </c>
      <c r="D2975">
        <v>9416997</v>
      </c>
      <c r="E2975" t="s">
        <v>166</v>
      </c>
      <c r="F2975" t="s">
        <v>166</v>
      </c>
      <c r="H2975" s="507">
        <v>32461</v>
      </c>
      <c r="I2975" t="s">
        <v>167</v>
      </c>
      <c r="J2975">
        <v>-40</v>
      </c>
      <c r="K2975" t="s">
        <v>168</v>
      </c>
      <c r="M2975" t="s">
        <v>228</v>
      </c>
      <c r="N2975">
        <v>12440281</v>
      </c>
      <c r="O2975" t="s">
        <v>3648</v>
      </c>
      <c r="P2975" s="507">
        <v>44808</v>
      </c>
      <c r="Q2975" t="s">
        <v>187</v>
      </c>
      <c r="R2975" s="507">
        <v>37432</v>
      </c>
      <c r="S2975" s="507">
        <v>44083</v>
      </c>
      <c r="T2975" t="s">
        <v>7255</v>
      </c>
      <c r="U2975">
        <v>1968</v>
      </c>
      <c r="X2975">
        <v>19</v>
      </c>
      <c r="Y2975" t="s">
        <v>259</v>
      </c>
      <c r="AC2975" t="s">
        <v>177</v>
      </c>
      <c r="AD2975" t="s">
        <v>10255</v>
      </c>
      <c r="AE2975">
        <v>44000</v>
      </c>
      <c r="AF2975" t="s">
        <v>14810</v>
      </c>
      <c r="AG2975" t="s">
        <v>14811</v>
      </c>
      <c r="AJ2975">
        <v>626198601</v>
      </c>
      <c r="AK2975" t="s">
        <v>5076</v>
      </c>
      <c r="AL2975">
        <v>0</v>
      </c>
      <c r="AM2975">
        <v>0</v>
      </c>
    </row>
    <row r="2976" spans="1:39" customFormat="1" ht="12.75">
      <c r="A2976">
        <v>7522690</v>
      </c>
      <c r="B2976" t="s">
        <v>1733</v>
      </c>
      <c r="C2976" t="s">
        <v>764</v>
      </c>
      <c r="D2976">
        <v>7522690</v>
      </c>
      <c r="E2976" t="s">
        <v>166</v>
      </c>
      <c r="H2976" s="507">
        <v>38199</v>
      </c>
      <c r="I2976" t="s">
        <v>7238</v>
      </c>
      <c r="J2976">
        <v>-19</v>
      </c>
      <c r="K2976" t="s">
        <v>168</v>
      </c>
      <c r="M2976" t="s">
        <v>263</v>
      </c>
      <c r="N2976">
        <v>8750249</v>
      </c>
      <c r="O2976" t="s">
        <v>703</v>
      </c>
      <c r="P2976" s="507">
        <v>44817</v>
      </c>
      <c r="Q2976" t="s">
        <v>187</v>
      </c>
      <c r="R2976" s="507">
        <v>42389</v>
      </c>
      <c r="S2976" s="507">
        <v>44813</v>
      </c>
      <c r="T2976" t="s">
        <v>181</v>
      </c>
      <c r="U2976">
        <v>1701</v>
      </c>
      <c r="X2976">
        <v>17</v>
      </c>
      <c r="Y2976" t="s">
        <v>259</v>
      </c>
      <c r="AB2976" s="507">
        <v>44013</v>
      </c>
      <c r="AC2976" t="s">
        <v>177</v>
      </c>
      <c r="AD2976" t="s">
        <v>14812</v>
      </c>
      <c r="AE2976">
        <v>75007</v>
      </c>
      <c r="AF2976" t="s">
        <v>14813</v>
      </c>
      <c r="AI2976">
        <v>619133996</v>
      </c>
      <c r="AJ2976">
        <v>625137131</v>
      </c>
      <c r="AK2976" t="s">
        <v>9043</v>
      </c>
      <c r="AL2976">
        <v>0</v>
      </c>
      <c r="AM2976">
        <v>0</v>
      </c>
    </row>
    <row r="2977" spans="1:39" customFormat="1" ht="12.75">
      <c r="A2977">
        <v>9137531</v>
      </c>
      <c r="B2977" t="s">
        <v>1734</v>
      </c>
      <c r="C2977" t="s">
        <v>541</v>
      </c>
      <c r="D2977">
        <v>9137531</v>
      </c>
      <c r="E2977" t="s">
        <v>166</v>
      </c>
      <c r="F2977" t="s">
        <v>166</v>
      </c>
      <c r="H2977" s="507">
        <v>36962</v>
      </c>
      <c r="I2977" t="s">
        <v>167</v>
      </c>
      <c r="J2977">
        <v>-40</v>
      </c>
      <c r="K2977" t="s">
        <v>168</v>
      </c>
      <c r="M2977" t="s">
        <v>275</v>
      </c>
      <c r="N2977">
        <v>8910214</v>
      </c>
      <c r="O2977" t="s">
        <v>657</v>
      </c>
      <c r="P2977" s="507">
        <v>44756</v>
      </c>
      <c r="Q2977" t="s">
        <v>187</v>
      </c>
      <c r="R2977" s="507">
        <v>40452</v>
      </c>
      <c r="S2977" s="507">
        <v>44492</v>
      </c>
      <c r="T2977" t="s">
        <v>7255</v>
      </c>
      <c r="U2977">
        <v>1831</v>
      </c>
      <c r="X2977">
        <v>18</v>
      </c>
      <c r="Y2977" t="s">
        <v>259</v>
      </c>
      <c r="AC2977" t="s">
        <v>177</v>
      </c>
      <c r="AD2977" t="s">
        <v>10175</v>
      </c>
      <c r="AE2977">
        <v>91210</v>
      </c>
      <c r="AF2977" t="s">
        <v>14814</v>
      </c>
      <c r="AI2977">
        <v>169407182</v>
      </c>
      <c r="AJ2977">
        <v>652585481</v>
      </c>
      <c r="AK2977" t="s">
        <v>7856</v>
      </c>
      <c r="AL2977">
        <v>0</v>
      </c>
      <c r="AM2977">
        <v>0</v>
      </c>
    </row>
    <row r="2978" spans="1:39" customFormat="1" ht="12.75">
      <c r="A2978">
        <v>5616782</v>
      </c>
      <c r="B2978" t="s">
        <v>1735</v>
      </c>
      <c r="C2978" t="s">
        <v>1086</v>
      </c>
      <c r="D2978">
        <v>5616782</v>
      </c>
      <c r="E2978" t="s">
        <v>166</v>
      </c>
      <c r="F2978" t="s">
        <v>166</v>
      </c>
      <c r="H2978" s="507">
        <v>26640</v>
      </c>
      <c r="I2978" t="s">
        <v>367</v>
      </c>
      <c r="J2978">
        <v>-60</v>
      </c>
      <c r="K2978" t="s">
        <v>8</v>
      </c>
      <c r="M2978" t="s">
        <v>217</v>
      </c>
      <c r="N2978">
        <v>3560038</v>
      </c>
      <c r="O2978" t="s">
        <v>3149</v>
      </c>
      <c r="P2978" s="507">
        <v>44756</v>
      </c>
      <c r="Q2978" t="s">
        <v>187</v>
      </c>
      <c r="R2978" s="507">
        <v>40099</v>
      </c>
      <c r="S2978" s="507">
        <v>44053</v>
      </c>
      <c r="T2978" t="s">
        <v>7255</v>
      </c>
      <c r="U2978">
        <v>891</v>
      </c>
      <c r="X2978">
        <v>8</v>
      </c>
      <c r="Y2978" t="s">
        <v>259</v>
      </c>
      <c r="AC2978" t="s">
        <v>177</v>
      </c>
      <c r="AD2978" t="s">
        <v>14815</v>
      </c>
      <c r="AE2978">
        <v>56500</v>
      </c>
      <c r="AF2978" t="s">
        <v>14816</v>
      </c>
      <c r="AJ2978">
        <v>676969331</v>
      </c>
      <c r="AK2978" t="s">
        <v>6453</v>
      </c>
      <c r="AL2978">
        <v>0</v>
      </c>
      <c r="AM2978">
        <v>0</v>
      </c>
    </row>
    <row r="2979" spans="1:39" customFormat="1" ht="12.75">
      <c r="A2979">
        <v>4414624</v>
      </c>
      <c r="B2979" t="s">
        <v>2622</v>
      </c>
      <c r="C2979" t="s">
        <v>499</v>
      </c>
      <c r="D2979">
        <v>4414624</v>
      </c>
      <c r="E2979" t="s">
        <v>166</v>
      </c>
      <c r="F2979" t="s">
        <v>166</v>
      </c>
      <c r="H2979" s="507">
        <v>28996</v>
      </c>
      <c r="I2979" t="s">
        <v>192</v>
      </c>
      <c r="J2979">
        <v>-50</v>
      </c>
      <c r="K2979" t="s">
        <v>168</v>
      </c>
      <c r="M2979" t="s">
        <v>228</v>
      </c>
      <c r="N2979">
        <v>12440004</v>
      </c>
      <c r="O2979" t="s">
        <v>3432</v>
      </c>
      <c r="P2979" s="507">
        <v>44747</v>
      </c>
      <c r="Q2979" t="s">
        <v>187</v>
      </c>
      <c r="R2979" s="507">
        <v>37432</v>
      </c>
      <c r="S2979" s="507">
        <v>44740</v>
      </c>
      <c r="T2979" t="s">
        <v>181</v>
      </c>
      <c r="U2979">
        <v>1739</v>
      </c>
      <c r="X2979">
        <v>17</v>
      </c>
      <c r="Y2979" t="s">
        <v>259</v>
      </c>
      <c r="AC2979" t="s">
        <v>177</v>
      </c>
      <c r="AD2979" t="s">
        <v>14817</v>
      </c>
      <c r="AE2979">
        <v>44700</v>
      </c>
      <c r="AF2979" t="s">
        <v>14818</v>
      </c>
      <c r="AI2979">
        <v>662220342</v>
      </c>
      <c r="AJ2979">
        <v>662220342</v>
      </c>
      <c r="AK2979" t="s">
        <v>5077</v>
      </c>
      <c r="AL2979">
        <v>0</v>
      </c>
      <c r="AM2979">
        <v>0</v>
      </c>
    </row>
    <row r="2980" spans="1:39" customFormat="1" ht="12.75">
      <c r="A2980">
        <v>2942619</v>
      </c>
      <c r="B2980" t="s">
        <v>1736</v>
      </c>
      <c r="C2980" t="s">
        <v>651</v>
      </c>
      <c r="D2980">
        <v>2942619</v>
      </c>
      <c r="E2980" t="s">
        <v>169</v>
      </c>
      <c r="H2980" s="507">
        <v>41445</v>
      </c>
      <c r="I2980" t="s">
        <v>251</v>
      </c>
      <c r="J2980">
        <v>-10</v>
      </c>
      <c r="K2980" t="s">
        <v>8</v>
      </c>
      <c r="M2980" t="s">
        <v>3025</v>
      </c>
      <c r="N2980">
        <v>3290081</v>
      </c>
      <c r="O2980" t="s">
        <v>3078</v>
      </c>
      <c r="P2980" s="507">
        <v>44814</v>
      </c>
      <c r="Q2980" t="s">
        <v>187</v>
      </c>
      <c r="R2980" s="507">
        <v>44814</v>
      </c>
      <c r="T2980" t="s">
        <v>5765</v>
      </c>
      <c r="U2980">
        <v>500</v>
      </c>
      <c r="X2980">
        <v>5</v>
      </c>
      <c r="Y2980" t="s">
        <v>259</v>
      </c>
      <c r="AC2980" t="s">
        <v>177</v>
      </c>
      <c r="AD2980" t="s">
        <v>11160</v>
      </c>
      <c r="AE2980">
        <v>29480</v>
      </c>
      <c r="AF2980" t="s">
        <v>14819</v>
      </c>
      <c r="AJ2980">
        <v>625890102</v>
      </c>
      <c r="AK2980" t="s">
        <v>9044</v>
      </c>
      <c r="AL2980">
        <v>1</v>
      </c>
      <c r="AM2980">
        <v>0</v>
      </c>
    </row>
    <row r="2981" spans="1:39" customFormat="1" ht="12.75">
      <c r="A2981">
        <v>7886093</v>
      </c>
      <c r="B2981" t="s">
        <v>6063</v>
      </c>
      <c r="C2981" t="s">
        <v>6064</v>
      </c>
      <c r="D2981">
        <v>7886093</v>
      </c>
      <c r="E2981" t="s">
        <v>169</v>
      </c>
      <c r="F2981" t="s">
        <v>166</v>
      </c>
      <c r="H2981" s="507">
        <v>41135</v>
      </c>
      <c r="I2981" t="s">
        <v>245</v>
      </c>
      <c r="J2981">
        <v>-11</v>
      </c>
      <c r="K2981" t="s">
        <v>8</v>
      </c>
      <c r="M2981" t="s">
        <v>238</v>
      </c>
      <c r="N2981">
        <v>8780935</v>
      </c>
      <c r="O2981" t="s">
        <v>540</v>
      </c>
      <c r="P2981" s="507">
        <v>44812</v>
      </c>
      <c r="Q2981" t="s">
        <v>187</v>
      </c>
      <c r="R2981" s="507">
        <v>44113</v>
      </c>
      <c r="T2981" t="s">
        <v>5765</v>
      </c>
      <c r="U2981">
        <v>500</v>
      </c>
      <c r="X2981">
        <v>5</v>
      </c>
      <c r="Y2981" t="s">
        <v>259</v>
      </c>
      <c r="AC2981" t="s">
        <v>177</v>
      </c>
      <c r="AD2981" t="s">
        <v>11963</v>
      </c>
      <c r="AE2981">
        <v>78260</v>
      </c>
      <c r="AF2981" t="s">
        <v>14820</v>
      </c>
      <c r="AJ2981">
        <v>689277067</v>
      </c>
      <c r="AK2981" t="s">
        <v>6065</v>
      </c>
      <c r="AL2981">
        <v>0</v>
      </c>
      <c r="AM2981">
        <v>0</v>
      </c>
    </row>
    <row r="2982" spans="1:39" customFormat="1" ht="12.75">
      <c r="A2982">
        <v>2941309</v>
      </c>
      <c r="B2982" t="s">
        <v>1737</v>
      </c>
      <c r="C2982" t="s">
        <v>495</v>
      </c>
      <c r="D2982">
        <v>2941309</v>
      </c>
      <c r="E2982" t="s">
        <v>166</v>
      </c>
      <c r="F2982" t="s">
        <v>166</v>
      </c>
      <c r="H2982" s="507">
        <v>41352</v>
      </c>
      <c r="I2982" t="s">
        <v>251</v>
      </c>
      <c r="J2982">
        <v>-10</v>
      </c>
      <c r="K2982" t="s">
        <v>8</v>
      </c>
      <c r="M2982" t="s">
        <v>3025</v>
      </c>
      <c r="N2982">
        <v>3290081</v>
      </c>
      <c r="O2982" t="s">
        <v>3078</v>
      </c>
      <c r="P2982" s="507">
        <v>44814</v>
      </c>
      <c r="Q2982" t="s">
        <v>187</v>
      </c>
      <c r="R2982" s="507">
        <v>44105</v>
      </c>
      <c r="T2982" t="s">
        <v>5765</v>
      </c>
      <c r="U2982">
        <v>500</v>
      </c>
      <c r="X2982">
        <v>5</v>
      </c>
      <c r="Y2982" t="s">
        <v>259</v>
      </c>
      <c r="AC2982" t="s">
        <v>177</v>
      </c>
      <c r="AD2982" t="s">
        <v>14821</v>
      </c>
      <c r="AE2982">
        <v>29490</v>
      </c>
      <c r="AF2982" t="s">
        <v>14822</v>
      </c>
      <c r="AI2982">
        <v>663967633</v>
      </c>
      <c r="AJ2982">
        <v>660197387</v>
      </c>
      <c r="AK2982" t="s">
        <v>5389</v>
      </c>
      <c r="AL2982">
        <v>0</v>
      </c>
      <c r="AM2982">
        <v>0</v>
      </c>
    </row>
    <row r="2983" spans="1:39" customFormat="1" ht="12.75">
      <c r="A2983">
        <v>9461255</v>
      </c>
      <c r="B2983" t="s">
        <v>3685</v>
      </c>
      <c r="C2983" t="s">
        <v>439</v>
      </c>
      <c r="D2983">
        <v>9461255</v>
      </c>
      <c r="E2983" t="s">
        <v>166</v>
      </c>
      <c r="F2983" t="s">
        <v>166</v>
      </c>
      <c r="H2983" s="507">
        <v>41746</v>
      </c>
      <c r="I2983" t="s">
        <v>169</v>
      </c>
      <c r="J2983">
        <v>-9</v>
      </c>
      <c r="K2983" t="s">
        <v>8</v>
      </c>
      <c r="M2983" t="s">
        <v>246</v>
      </c>
      <c r="N2983">
        <v>8940073</v>
      </c>
      <c r="O2983" t="s">
        <v>258</v>
      </c>
      <c r="P2983" s="507">
        <v>44749</v>
      </c>
      <c r="Q2983" t="s">
        <v>187</v>
      </c>
      <c r="R2983" s="507">
        <v>44085</v>
      </c>
      <c r="T2983" t="s">
        <v>5765</v>
      </c>
      <c r="U2983">
        <v>500</v>
      </c>
      <c r="X2983">
        <v>5</v>
      </c>
      <c r="Y2983" t="s">
        <v>259</v>
      </c>
      <c r="AC2983" t="s">
        <v>177</v>
      </c>
      <c r="AD2983" t="s">
        <v>11067</v>
      </c>
      <c r="AE2983">
        <v>94120</v>
      </c>
      <c r="AF2983" t="s">
        <v>14823</v>
      </c>
      <c r="AI2983">
        <v>617870920</v>
      </c>
      <c r="AJ2983">
        <v>683636940</v>
      </c>
      <c r="AK2983" t="s">
        <v>4461</v>
      </c>
      <c r="AL2983">
        <v>0</v>
      </c>
      <c r="AM2983">
        <v>0</v>
      </c>
    </row>
    <row r="2984" spans="1:39" customFormat="1" ht="12.75">
      <c r="A2984">
        <v>9127502</v>
      </c>
      <c r="B2984" t="s">
        <v>1738</v>
      </c>
      <c r="C2984" t="s">
        <v>579</v>
      </c>
      <c r="D2984">
        <v>9127502</v>
      </c>
      <c r="E2984" t="s">
        <v>166</v>
      </c>
      <c r="F2984" t="s">
        <v>166</v>
      </c>
      <c r="H2984" s="507">
        <v>33999</v>
      </c>
      <c r="I2984" t="s">
        <v>167</v>
      </c>
      <c r="J2984">
        <v>-40</v>
      </c>
      <c r="K2984" t="s">
        <v>168</v>
      </c>
      <c r="M2984" t="s">
        <v>275</v>
      </c>
      <c r="N2984">
        <v>8910861</v>
      </c>
      <c r="O2984" t="s">
        <v>3563</v>
      </c>
      <c r="P2984" s="507">
        <v>44825</v>
      </c>
      <c r="Q2984" t="s">
        <v>187</v>
      </c>
      <c r="R2984" s="507">
        <v>37522</v>
      </c>
      <c r="S2984" s="507">
        <v>44742</v>
      </c>
      <c r="T2984" t="s">
        <v>181</v>
      </c>
      <c r="U2984">
        <v>2314</v>
      </c>
      <c r="V2984" t="s">
        <v>172</v>
      </c>
      <c r="W2984">
        <v>436</v>
      </c>
      <c r="X2984" t="s">
        <v>173</v>
      </c>
      <c r="Y2984" t="s">
        <v>259</v>
      </c>
      <c r="AB2984" s="507">
        <v>43282</v>
      </c>
      <c r="AC2984" t="s">
        <v>177</v>
      </c>
      <c r="AD2984" t="s">
        <v>10027</v>
      </c>
      <c r="AE2984">
        <v>91120</v>
      </c>
      <c r="AF2984" t="s">
        <v>14824</v>
      </c>
      <c r="AJ2984">
        <v>684884737</v>
      </c>
      <c r="AK2984" t="s">
        <v>4462</v>
      </c>
      <c r="AL2984">
        <v>0</v>
      </c>
      <c r="AM2984">
        <v>0</v>
      </c>
    </row>
    <row r="2985" spans="1:39" customFormat="1" ht="12.75">
      <c r="A2985">
        <v>9539744</v>
      </c>
      <c r="B2985" t="s">
        <v>14825</v>
      </c>
      <c r="C2985" t="s">
        <v>14826</v>
      </c>
      <c r="D2985">
        <v>9539744</v>
      </c>
      <c r="E2985" t="s">
        <v>166</v>
      </c>
      <c r="F2985" t="s">
        <v>166</v>
      </c>
      <c r="H2985" s="507">
        <v>41494</v>
      </c>
      <c r="I2985" t="s">
        <v>251</v>
      </c>
      <c r="J2985">
        <v>-10</v>
      </c>
      <c r="K2985" t="s">
        <v>168</v>
      </c>
      <c r="M2985" t="s">
        <v>232</v>
      </c>
      <c r="N2985">
        <v>8950479</v>
      </c>
      <c r="O2985" t="s">
        <v>516</v>
      </c>
      <c r="P2985" s="507">
        <v>44819</v>
      </c>
      <c r="Q2985" t="s">
        <v>187</v>
      </c>
      <c r="R2985" s="507">
        <v>44450</v>
      </c>
      <c r="T2985" t="s">
        <v>5765</v>
      </c>
      <c r="U2985">
        <v>511</v>
      </c>
      <c r="X2985">
        <v>5</v>
      </c>
      <c r="Y2985" t="s">
        <v>259</v>
      </c>
      <c r="AC2985" t="s">
        <v>177</v>
      </c>
      <c r="AD2985" t="s">
        <v>9714</v>
      </c>
      <c r="AE2985">
        <v>95220</v>
      </c>
      <c r="AF2985" t="s">
        <v>14827</v>
      </c>
      <c r="AI2985">
        <v>149882620</v>
      </c>
      <c r="AJ2985">
        <v>613841175</v>
      </c>
      <c r="AK2985" t="s">
        <v>3973</v>
      </c>
      <c r="AL2985">
        <v>0</v>
      </c>
      <c r="AM2985">
        <v>0</v>
      </c>
    </row>
    <row r="2986" spans="1:39" customFormat="1" ht="12.75">
      <c r="A2986">
        <v>4463743</v>
      </c>
      <c r="B2986" t="s">
        <v>9547</v>
      </c>
      <c r="C2986" t="s">
        <v>284</v>
      </c>
      <c r="D2986">
        <v>4463743</v>
      </c>
      <c r="E2986" t="s">
        <v>169</v>
      </c>
      <c r="H2986" s="507">
        <v>41283</v>
      </c>
      <c r="I2986" t="s">
        <v>251</v>
      </c>
      <c r="J2986">
        <v>-10</v>
      </c>
      <c r="K2986" t="s">
        <v>8</v>
      </c>
      <c r="M2986" t="s">
        <v>228</v>
      </c>
      <c r="N2986">
        <v>12440141</v>
      </c>
      <c r="O2986" t="s">
        <v>3861</v>
      </c>
      <c r="P2986" s="507">
        <v>44824</v>
      </c>
      <c r="Q2986" t="s">
        <v>187</v>
      </c>
      <c r="R2986" s="507">
        <v>44824</v>
      </c>
      <c r="T2986" t="s">
        <v>5765</v>
      </c>
      <c r="U2986">
        <v>500</v>
      </c>
      <c r="X2986">
        <v>5</v>
      </c>
      <c r="Y2986" t="s">
        <v>259</v>
      </c>
      <c r="AC2986" t="s">
        <v>177</v>
      </c>
      <c r="AD2986" t="s">
        <v>14817</v>
      </c>
      <c r="AE2986">
        <v>44700</v>
      </c>
      <c r="AF2986" t="s">
        <v>14828</v>
      </c>
      <c r="AJ2986" t="s">
        <v>9548</v>
      </c>
      <c r="AK2986" t="s">
        <v>9549</v>
      </c>
      <c r="AL2986">
        <v>0</v>
      </c>
      <c r="AM2986">
        <v>0</v>
      </c>
    </row>
    <row r="2987" spans="1:39" customFormat="1" ht="12.75">
      <c r="A2987">
        <v>9541119</v>
      </c>
      <c r="B2987" t="s">
        <v>9045</v>
      </c>
      <c r="C2987" t="s">
        <v>8092</v>
      </c>
      <c r="D2987">
        <v>9541119</v>
      </c>
      <c r="E2987" t="s">
        <v>169</v>
      </c>
      <c r="H2987" s="507">
        <v>43224</v>
      </c>
      <c r="I2987" t="s">
        <v>169</v>
      </c>
      <c r="J2987">
        <v>-9</v>
      </c>
      <c r="K2987" t="s">
        <v>8</v>
      </c>
      <c r="M2987" t="s">
        <v>232</v>
      </c>
      <c r="N2987">
        <v>8950479</v>
      </c>
      <c r="O2987" t="s">
        <v>516</v>
      </c>
      <c r="P2987" s="507">
        <v>44826</v>
      </c>
      <c r="Q2987" t="s">
        <v>187</v>
      </c>
      <c r="R2987" s="507">
        <v>44826</v>
      </c>
      <c r="T2987" t="s">
        <v>5765</v>
      </c>
      <c r="U2987">
        <v>500</v>
      </c>
      <c r="X2987">
        <v>5</v>
      </c>
      <c r="Y2987" t="s">
        <v>259</v>
      </c>
      <c r="AC2987" t="s">
        <v>177</v>
      </c>
      <c r="AD2987" t="s">
        <v>9714</v>
      </c>
      <c r="AE2987">
        <v>95220</v>
      </c>
      <c r="AF2987" t="s">
        <v>14829</v>
      </c>
      <c r="AJ2987">
        <v>611056385</v>
      </c>
      <c r="AK2987" t="s">
        <v>3973</v>
      </c>
      <c r="AL2987">
        <v>0</v>
      </c>
      <c r="AM2987">
        <v>0</v>
      </c>
    </row>
    <row r="2988" spans="1:39" customFormat="1" ht="12.75">
      <c r="A2988">
        <v>4446548</v>
      </c>
      <c r="B2988" t="s">
        <v>14830</v>
      </c>
      <c r="C2988" t="s">
        <v>793</v>
      </c>
      <c r="D2988">
        <v>4446548</v>
      </c>
      <c r="E2988" t="s">
        <v>166</v>
      </c>
      <c r="H2988" s="507">
        <v>37853</v>
      </c>
      <c r="I2988" t="s">
        <v>167</v>
      </c>
      <c r="J2988">
        <v>-40</v>
      </c>
      <c r="K2988" t="s">
        <v>8</v>
      </c>
      <c r="M2988" t="s">
        <v>228</v>
      </c>
      <c r="N2988">
        <v>12440028</v>
      </c>
      <c r="O2988" t="s">
        <v>8187</v>
      </c>
      <c r="P2988" s="507">
        <v>44835</v>
      </c>
      <c r="Q2988" t="s">
        <v>187</v>
      </c>
      <c r="R2988" s="507">
        <v>40842</v>
      </c>
      <c r="S2988" s="507">
        <v>44834</v>
      </c>
      <c r="T2988" t="s">
        <v>181</v>
      </c>
      <c r="U2988">
        <v>1555</v>
      </c>
      <c r="X2988">
        <v>15</v>
      </c>
      <c r="Y2988" t="s">
        <v>259</v>
      </c>
      <c r="AB2988" s="507">
        <v>44013</v>
      </c>
      <c r="AC2988" t="s">
        <v>177</v>
      </c>
      <c r="AD2988" t="s">
        <v>14831</v>
      </c>
      <c r="AE2988">
        <v>44560</v>
      </c>
      <c r="AF2988" t="s">
        <v>14832</v>
      </c>
      <c r="AJ2988">
        <v>652647700</v>
      </c>
      <c r="AK2988" t="s">
        <v>14833</v>
      </c>
      <c r="AL2988">
        <v>0</v>
      </c>
      <c r="AM2988">
        <v>0</v>
      </c>
    </row>
    <row r="2989" spans="1:39" customFormat="1" ht="12.75">
      <c r="A2989">
        <v>9147587</v>
      </c>
      <c r="B2989" t="s">
        <v>1741</v>
      </c>
      <c r="C2989" t="s">
        <v>180</v>
      </c>
      <c r="D2989">
        <v>9147587</v>
      </c>
      <c r="E2989" t="s">
        <v>166</v>
      </c>
      <c r="F2989" t="s">
        <v>166</v>
      </c>
      <c r="H2989" s="507">
        <v>40299</v>
      </c>
      <c r="I2989" t="s">
        <v>254</v>
      </c>
      <c r="J2989">
        <v>-13</v>
      </c>
      <c r="K2989" t="s">
        <v>168</v>
      </c>
      <c r="M2989" t="s">
        <v>275</v>
      </c>
      <c r="N2989">
        <v>8911161</v>
      </c>
      <c r="O2989" t="s">
        <v>445</v>
      </c>
      <c r="P2989" s="507">
        <v>44811</v>
      </c>
      <c r="Q2989" t="s">
        <v>187</v>
      </c>
      <c r="R2989" s="507">
        <v>43401</v>
      </c>
      <c r="S2989" s="507">
        <v>44805</v>
      </c>
      <c r="T2989" t="s">
        <v>181</v>
      </c>
      <c r="U2989">
        <v>690</v>
      </c>
      <c r="X2989">
        <v>6</v>
      </c>
      <c r="Y2989" t="s">
        <v>259</v>
      </c>
      <c r="AB2989" s="507">
        <v>44743</v>
      </c>
      <c r="AC2989" t="s">
        <v>177</v>
      </c>
      <c r="AD2989" t="s">
        <v>14834</v>
      </c>
      <c r="AE2989">
        <v>91750</v>
      </c>
      <c r="AF2989" t="s">
        <v>14835</v>
      </c>
      <c r="AJ2989">
        <v>689529114</v>
      </c>
      <c r="AK2989" t="s">
        <v>7857</v>
      </c>
      <c r="AL2989">
        <v>0</v>
      </c>
      <c r="AM2989">
        <v>0</v>
      </c>
    </row>
    <row r="2990" spans="1:39" customFormat="1" ht="12.75">
      <c r="A2990">
        <v>457177</v>
      </c>
      <c r="B2990" t="s">
        <v>1741</v>
      </c>
      <c r="C2990" t="s">
        <v>612</v>
      </c>
      <c r="D2990">
        <v>457177</v>
      </c>
      <c r="E2990" t="s">
        <v>166</v>
      </c>
      <c r="F2990" t="s">
        <v>166</v>
      </c>
      <c r="H2990" s="507">
        <v>31212</v>
      </c>
      <c r="I2990" t="s">
        <v>167</v>
      </c>
      <c r="J2990">
        <v>-40</v>
      </c>
      <c r="K2990" t="s">
        <v>168</v>
      </c>
      <c r="M2990" t="s">
        <v>2764</v>
      </c>
      <c r="N2990">
        <v>4450410</v>
      </c>
      <c r="O2990" t="s">
        <v>3462</v>
      </c>
      <c r="P2990" s="507">
        <v>44818</v>
      </c>
      <c r="Q2990" t="s">
        <v>187</v>
      </c>
      <c r="R2990" s="507">
        <v>37432</v>
      </c>
      <c r="S2990" s="507">
        <v>44061</v>
      </c>
      <c r="T2990" t="s">
        <v>7255</v>
      </c>
      <c r="U2990">
        <v>1611</v>
      </c>
      <c r="X2990">
        <v>16</v>
      </c>
      <c r="Y2990" t="s">
        <v>259</v>
      </c>
      <c r="AC2990" t="s">
        <v>177</v>
      </c>
      <c r="AD2990" t="s">
        <v>14836</v>
      </c>
      <c r="AE2990">
        <v>45400</v>
      </c>
      <c r="AF2990" t="s">
        <v>14837</v>
      </c>
      <c r="AJ2990">
        <v>648231191</v>
      </c>
      <c r="AK2990" t="s">
        <v>5644</v>
      </c>
      <c r="AL2990">
        <v>0</v>
      </c>
      <c r="AM2990">
        <v>0</v>
      </c>
    </row>
    <row r="2991" spans="1:39" customFormat="1" ht="12.75">
      <c r="A2991">
        <v>9153674</v>
      </c>
      <c r="B2991" t="s">
        <v>14838</v>
      </c>
      <c r="C2991" t="s">
        <v>14839</v>
      </c>
      <c r="D2991">
        <v>9153674</v>
      </c>
      <c r="E2991" t="s">
        <v>169</v>
      </c>
      <c r="H2991" s="507">
        <v>43550</v>
      </c>
      <c r="I2991" t="s">
        <v>169</v>
      </c>
      <c r="J2991">
        <v>-9</v>
      </c>
      <c r="K2991" t="s">
        <v>8</v>
      </c>
      <c r="M2991" t="s">
        <v>275</v>
      </c>
      <c r="N2991">
        <v>8910077</v>
      </c>
      <c r="O2991" t="s">
        <v>467</v>
      </c>
      <c r="P2991" s="507">
        <v>44845</v>
      </c>
      <c r="Q2991" t="s">
        <v>187</v>
      </c>
      <c r="R2991" s="507">
        <v>44845</v>
      </c>
      <c r="T2991" t="s">
        <v>5765</v>
      </c>
      <c r="U2991">
        <v>500</v>
      </c>
      <c r="X2991">
        <v>5</v>
      </c>
      <c r="Y2991" t="s">
        <v>259</v>
      </c>
      <c r="AC2991" t="s">
        <v>177</v>
      </c>
      <c r="AD2991" t="s">
        <v>9760</v>
      </c>
      <c r="AE2991">
        <v>91170</v>
      </c>
      <c r="AF2991" t="s">
        <v>14840</v>
      </c>
      <c r="AJ2991" t="s">
        <v>14841</v>
      </c>
      <c r="AK2991" t="s">
        <v>14842</v>
      </c>
      <c r="AL2991">
        <v>0</v>
      </c>
      <c r="AM2991">
        <v>0</v>
      </c>
    </row>
    <row r="2992" spans="1:39" customFormat="1" ht="12.75">
      <c r="A2992">
        <v>9153675</v>
      </c>
      <c r="B2992" t="s">
        <v>14838</v>
      </c>
      <c r="C2992" t="s">
        <v>3210</v>
      </c>
      <c r="D2992">
        <v>9153675</v>
      </c>
      <c r="E2992" t="s">
        <v>169</v>
      </c>
      <c r="H2992" s="507">
        <v>41906</v>
      </c>
      <c r="I2992" t="s">
        <v>169</v>
      </c>
      <c r="J2992">
        <v>-9</v>
      </c>
      <c r="K2992" t="s">
        <v>8</v>
      </c>
      <c r="M2992" t="s">
        <v>275</v>
      </c>
      <c r="N2992">
        <v>8910077</v>
      </c>
      <c r="O2992" t="s">
        <v>467</v>
      </c>
      <c r="P2992" s="507">
        <v>44845</v>
      </c>
      <c r="Q2992" t="s">
        <v>187</v>
      </c>
      <c r="R2992" s="507">
        <v>44845</v>
      </c>
      <c r="T2992" t="s">
        <v>5765</v>
      </c>
      <c r="U2992">
        <v>500</v>
      </c>
      <c r="X2992">
        <v>5</v>
      </c>
      <c r="Y2992" t="s">
        <v>259</v>
      </c>
      <c r="AC2992" t="s">
        <v>177</v>
      </c>
      <c r="AD2992" t="s">
        <v>9760</v>
      </c>
      <c r="AE2992">
        <v>91170</v>
      </c>
      <c r="AF2992" t="s">
        <v>14840</v>
      </c>
      <c r="AJ2992">
        <v>661098838</v>
      </c>
      <c r="AK2992" t="s">
        <v>14842</v>
      </c>
      <c r="AL2992">
        <v>0</v>
      </c>
      <c r="AM2992">
        <v>0</v>
      </c>
    </row>
    <row r="2993" spans="1:39" customFormat="1" ht="12.75">
      <c r="A2993">
        <v>7883679</v>
      </c>
      <c r="B2993" t="s">
        <v>6454</v>
      </c>
      <c r="C2993" t="s">
        <v>274</v>
      </c>
      <c r="D2993">
        <v>7883679</v>
      </c>
      <c r="E2993" t="s">
        <v>166</v>
      </c>
      <c r="F2993" t="s">
        <v>166</v>
      </c>
      <c r="H2993" s="507">
        <v>40330</v>
      </c>
      <c r="I2993" t="s">
        <v>254</v>
      </c>
      <c r="J2993">
        <v>-13</v>
      </c>
      <c r="K2993" t="s">
        <v>168</v>
      </c>
      <c r="M2993" t="s">
        <v>238</v>
      </c>
      <c r="N2993">
        <v>8781290</v>
      </c>
      <c r="O2993" t="s">
        <v>797</v>
      </c>
      <c r="P2993" s="507">
        <v>44817</v>
      </c>
      <c r="Q2993" t="s">
        <v>187</v>
      </c>
      <c r="R2993" s="507">
        <v>43716</v>
      </c>
      <c r="T2993" t="s">
        <v>5765</v>
      </c>
      <c r="U2993">
        <v>612</v>
      </c>
      <c r="X2993">
        <v>6</v>
      </c>
      <c r="Y2993" t="s">
        <v>259</v>
      </c>
      <c r="AC2993" t="s">
        <v>177</v>
      </c>
      <c r="AD2993" t="s">
        <v>12549</v>
      </c>
      <c r="AE2993">
        <v>78450</v>
      </c>
      <c r="AF2993" t="s">
        <v>14843</v>
      </c>
      <c r="AJ2993">
        <v>609254009</v>
      </c>
      <c r="AK2993" t="s">
        <v>7858</v>
      </c>
      <c r="AL2993">
        <v>0</v>
      </c>
      <c r="AM2993">
        <v>0</v>
      </c>
    </row>
    <row r="2994" spans="1:39" customFormat="1" ht="12.75">
      <c r="A2994">
        <v>9248931</v>
      </c>
      <c r="B2994" t="s">
        <v>7859</v>
      </c>
      <c r="C2994" t="s">
        <v>8875</v>
      </c>
      <c r="D2994">
        <v>9248931</v>
      </c>
      <c r="E2994" t="s">
        <v>169</v>
      </c>
      <c r="F2994" t="s">
        <v>169</v>
      </c>
      <c r="H2994" s="507">
        <v>40994</v>
      </c>
      <c r="I2994" t="s">
        <v>245</v>
      </c>
      <c r="J2994">
        <v>-11</v>
      </c>
      <c r="K2994" t="s">
        <v>8</v>
      </c>
      <c r="M2994" t="s">
        <v>203</v>
      </c>
      <c r="N2994">
        <v>8920066</v>
      </c>
      <c r="O2994" t="s">
        <v>261</v>
      </c>
      <c r="P2994" s="507">
        <v>44841</v>
      </c>
      <c r="Q2994" t="s">
        <v>187</v>
      </c>
      <c r="R2994" s="507">
        <v>42287</v>
      </c>
      <c r="T2994" t="s">
        <v>5765</v>
      </c>
      <c r="U2994">
        <v>500</v>
      </c>
      <c r="X2994">
        <v>5</v>
      </c>
      <c r="Y2994" t="s">
        <v>259</v>
      </c>
      <c r="AC2994" t="s">
        <v>177</v>
      </c>
      <c r="AD2994" t="s">
        <v>9770</v>
      </c>
      <c r="AE2994">
        <v>92110</v>
      </c>
      <c r="AF2994" t="s">
        <v>14844</v>
      </c>
      <c r="AK2994" t="s">
        <v>7860</v>
      </c>
      <c r="AL2994">
        <v>0</v>
      </c>
      <c r="AM2994">
        <v>0</v>
      </c>
    </row>
    <row r="2995" spans="1:39" customFormat="1" ht="12.75">
      <c r="A2995">
        <v>7716533</v>
      </c>
      <c r="B2995" t="s">
        <v>1744</v>
      </c>
      <c r="C2995" t="s">
        <v>488</v>
      </c>
      <c r="D2995">
        <v>7716533</v>
      </c>
      <c r="E2995" t="s">
        <v>166</v>
      </c>
      <c r="F2995" t="s">
        <v>166</v>
      </c>
      <c r="H2995" s="507">
        <v>32741</v>
      </c>
      <c r="I2995" t="s">
        <v>167</v>
      </c>
      <c r="J2995">
        <v>-40</v>
      </c>
      <c r="K2995" t="s">
        <v>168</v>
      </c>
      <c r="M2995" t="s">
        <v>232</v>
      </c>
      <c r="N2995">
        <v>8950978</v>
      </c>
      <c r="O2995" t="s">
        <v>5773</v>
      </c>
      <c r="P2995" s="507">
        <v>44813</v>
      </c>
      <c r="Q2995" t="s">
        <v>187</v>
      </c>
      <c r="R2995" s="507">
        <v>37921</v>
      </c>
      <c r="S2995" s="507">
        <v>44174</v>
      </c>
      <c r="T2995" t="s">
        <v>7255</v>
      </c>
      <c r="U2995">
        <v>2072</v>
      </c>
      <c r="V2995" t="s">
        <v>172</v>
      </c>
      <c r="W2995">
        <v>896</v>
      </c>
      <c r="X2995" t="s">
        <v>173</v>
      </c>
      <c r="Y2995" t="s">
        <v>259</v>
      </c>
      <c r="AB2995" s="507">
        <v>43282</v>
      </c>
      <c r="AC2995" t="s">
        <v>177</v>
      </c>
      <c r="AD2995" t="s">
        <v>13500</v>
      </c>
      <c r="AE2995">
        <v>95600</v>
      </c>
      <c r="AF2995" t="s">
        <v>14845</v>
      </c>
      <c r="AJ2995">
        <v>640122525</v>
      </c>
      <c r="AK2995" t="s">
        <v>4463</v>
      </c>
      <c r="AL2995">
        <v>0</v>
      </c>
      <c r="AM2995">
        <v>0</v>
      </c>
    </row>
    <row r="2996" spans="1:39" customFormat="1" ht="12.75">
      <c r="A2996">
        <v>4463134</v>
      </c>
      <c r="B2996" t="s">
        <v>8308</v>
      </c>
      <c r="C2996" t="s">
        <v>739</v>
      </c>
      <c r="D2996">
        <v>4463134</v>
      </c>
      <c r="E2996" t="s">
        <v>169</v>
      </c>
      <c r="H2996" s="507">
        <v>41190</v>
      </c>
      <c r="I2996" t="s">
        <v>245</v>
      </c>
      <c r="J2996">
        <v>-11</v>
      </c>
      <c r="K2996" t="s">
        <v>8</v>
      </c>
      <c r="M2996" t="s">
        <v>228</v>
      </c>
      <c r="N2996">
        <v>12440116</v>
      </c>
      <c r="O2996" t="s">
        <v>6232</v>
      </c>
      <c r="P2996" s="507">
        <v>44792</v>
      </c>
      <c r="Q2996" t="s">
        <v>187</v>
      </c>
      <c r="R2996" s="507">
        <v>44792</v>
      </c>
      <c r="T2996" t="s">
        <v>5765</v>
      </c>
      <c r="U2996">
        <v>500</v>
      </c>
      <c r="X2996">
        <v>5</v>
      </c>
      <c r="Y2996" t="s">
        <v>259</v>
      </c>
      <c r="AC2996" t="s">
        <v>177</v>
      </c>
      <c r="AD2996" t="s">
        <v>9941</v>
      </c>
      <c r="AE2996">
        <v>44300</v>
      </c>
      <c r="AF2996" t="s">
        <v>14846</v>
      </c>
      <c r="AI2996">
        <v>618667584</v>
      </c>
      <c r="AJ2996">
        <v>602181728</v>
      </c>
      <c r="AK2996" t="s">
        <v>8309</v>
      </c>
      <c r="AL2996">
        <v>1</v>
      </c>
      <c r="AM2996">
        <v>0</v>
      </c>
    </row>
    <row r="2997" spans="1:39" customFormat="1" ht="12.75">
      <c r="A2997">
        <v>2816432</v>
      </c>
      <c r="B2997" t="s">
        <v>1745</v>
      </c>
      <c r="C2997" t="s">
        <v>746</v>
      </c>
      <c r="D2997">
        <v>2816432</v>
      </c>
      <c r="E2997" t="s">
        <v>169</v>
      </c>
      <c r="H2997" s="507">
        <v>42800</v>
      </c>
      <c r="I2997" t="s">
        <v>169</v>
      </c>
      <c r="J2997">
        <v>-9</v>
      </c>
      <c r="K2997" t="s">
        <v>8</v>
      </c>
      <c r="M2997" t="s">
        <v>231</v>
      </c>
      <c r="N2997">
        <v>4280121</v>
      </c>
      <c r="O2997" t="s">
        <v>2799</v>
      </c>
      <c r="P2997" s="507">
        <v>44825</v>
      </c>
      <c r="Q2997" t="s">
        <v>187</v>
      </c>
      <c r="R2997" s="507">
        <v>44825</v>
      </c>
      <c r="T2997" t="s">
        <v>5765</v>
      </c>
      <c r="U2997">
        <v>500</v>
      </c>
      <c r="X2997">
        <v>5</v>
      </c>
      <c r="Y2997" t="s">
        <v>259</v>
      </c>
      <c r="AC2997" t="s">
        <v>177</v>
      </c>
      <c r="AD2997" t="s">
        <v>9951</v>
      </c>
      <c r="AE2997">
        <v>28600</v>
      </c>
      <c r="AF2997" t="s">
        <v>14847</v>
      </c>
      <c r="AJ2997">
        <v>662526255</v>
      </c>
      <c r="AK2997" t="s">
        <v>9046</v>
      </c>
      <c r="AL2997">
        <v>0</v>
      </c>
      <c r="AM2997">
        <v>0</v>
      </c>
    </row>
    <row r="2998" spans="1:39" customFormat="1" ht="12.75">
      <c r="A2998">
        <v>2214259</v>
      </c>
      <c r="B2998" t="s">
        <v>1745</v>
      </c>
      <c r="C2998" t="s">
        <v>963</v>
      </c>
      <c r="D2998">
        <v>2214259</v>
      </c>
      <c r="E2998" t="s">
        <v>169</v>
      </c>
      <c r="F2998" t="s">
        <v>169</v>
      </c>
      <c r="H2998" s="507">
        <v>26496</v>
      </c>
      <c r="I2998" t="s">
        <v>367</v>
      </c>
      <c r="J2998">
        <v>-60</v>
      </c>
      <c r="K2998" t="s">
        <v>8</v>
      </c>
      <c r="M2998" t="s">
        <v>215</v>
      </c>
      <c r="N2998">
        <v>3220047</v>
      </c>
      <c r="O2998" t="s">
        <v>3055</v>
      </c>
      <c r="P2998" s="507">
        <v>44817</v>
      </c>
      <c r="Q2998" t="s">
        <v>187</v>
      </c>
      <c r="R2998" s="507">
        <v>39052</v>
      </c>
      <c r="S2998" s="507">
        <v>43724</v>
      </c>
      <c r="T2998" t="s">
        <v>7255</v>
      </c>
      <c r="U2998">
        <v>942</v>
      </c>
      <c r="X2998">
        <v>9</v>
      </c>
      <c r="Y2998" t="s">
        <v>259</v>
      </c>
      <c r="AC2998" t="s">
        <v>177</v>
      </c>
      <c r="AD2998" t="s">
        <v>14848</v>
      </c>
      <c r="AE2998">
        <v>22560</v>
      </c>
      <c r="AF2998" t="s">
        <v>14849</v>
      </c>
      <c r="AI2998">
        <v>296239020</v>
      </c>
      <c r="AJ2998">
        <v>687042778</v>
      </c>
      <c r="AK2998" t="s">
        <v>5390</v>
      </c>
      <c r="AL2998">
        <v>0</v>
      </c>
      <c r="AM2998">
        <v>0</v>
      </c>
    </row>
    <row r="2999" spans="1:39" customFormat="1" ht="12.75">
      <c r="A2999">
        <v>7869023</v>
      </c>
      <c r="B2999" t="s">
        <v>9047</v>
      </c>
      <c r="C2999" t="s">
        <v>738</v>
      </c>
      <c r="D2999">
        <v>7869023</v>
      </c>
      <c r="E2999" t="s">
        <v>169</v>
      </c>
      <c r="H2999" s="507">
        <v>39384</v>
      </c>
      <c r="I2999" t="s">
        <v>227</v>
      </c>
      <c r="J2999">
        <v>-16</v>
      </c>
      <c r="K2999" t="s">
        <v>8</v>
      </c>
      <c r="M2999" t="s">
        <v>238</v>
      </c>
      <c r="N2999">
        <v>8780660</v>
      </c>
      <c r="O2999" t="s">
        <v>239</v>
      </c>
      <c r="P2999" s="507">
        <v>44825</v>
      </c>
      <c r="Q2999" t="s">
        <v>187</v>
      </c>
      <c r="R2999" s="507">
        <v>41530</v>
      </c>
      <c r="T2999" t="s">
        <v>5765</v>
      </c>
      <c r="U2999">
        <v>892</v>
      </c>
      <c r="X2999">
        <v>8</v>
      </c>
      <c r="Y2999" t="s">
        <v>259</v>
      </c>
      <c r="AC2999" t="s">
        <v>177</v>
      </c>
      <c r="AD2999" t="s">
        <v>9723</v>
      </c>
      <c r="AE2999">
        <v>78160</v>
      </c>
      <c r="AF2999" t="s">
        <v>14850</v>
      </c>
      <c r="AK2999" t="s">
        <v>9048</v>
      </c>
      <c r="AL2999">
        <v>0</v>
      </c>
      <c r="AM2999">
        <v>0</v>
      </c>
    </row>
    <row r="3000" spans="1:39" customFormat="1" ht="12.75">
      <c r="A3000">
        <v>946232</v>
      </c>
      <c r="B3000" t="s">
        <v>1747</v>
      </c>
      <c r="C3000" t="s">
        <v>1026</v>
      </c>
      <c r="D3000">
        <v>946232</v>
      </c>
      <c r="E3000" t="s">
        <v>166</v>
      </c>
      <c r="F3000" t="s">
        <v>166</v>
      </c>
      <c r="H3000" s="507">
        <v>21414</v>
      </c>
      <c r="I3000" t="s">
        <v>385</v>
      </c>
      <c r="J3000">
        <v>-70</v>
      </c>
      <c r="K3000" t="s">
        <v>8</v>
      </c>
      <c r="M3000" t="s">
        <v>246</v>
      </c>
      <c r="N3000">
        <v>8940549</v>
      </c>
      <c r="O3000" t="s">
        <v>353</v>
      </c>
      <c r="P3000" s="507">
        <v>44817</v>
      </c>
      <c r="Q3000" t="s">
        <v>187</v>
      </c>
      <c r="R3000" s="507">
        <v>37432</v>
      </c>
      <c r="S3000" s="507">
        <v>44816</v>
      </c>
      <c r="T3000" t="s">
        <v>181</v>
      </c>
      <c r="U3000">
        <v>1040</v>
      </c>
      <c r="X3000">
        <v>10</v>
      </c>
      <c r="Y3000" t="s">
        <v>5788</v>
      </c>
      <c r="Z3000">
        <v>8750141</v>
      </c>
      <c r="AA3000" t="s">
        <v>14851</v>
      </c>
      <c r="AC3000" t="s">
        <v>177</v>
      </c>
      <c r="AD3000" t="s">
        <v>9802</v>
      </c>
      <c r="AE3000">
        <v>94350</v>
      </c>
      <c r="AF3000" t="s">
        <v>14852</v>
      </c>
      <c r="AJ3000">
        <v>683249649</v>
      </c>
      <c r="AK3000" t="s">
        <v>4464</v>
      </c>
      <c r="AL3000">
        <v>0</v>
      </c>
      <c r="AM3000">
        <v>0</v>
      </c>
    </row>
    <row r="3001" spans="1:39" customFormat="1" ht="12.75">
      <c r="A3001">
        <v>7226562</v>
      </c>
      <c r="B3001" t="s">
        <v>9550</v>
      </c>
      <c r="C3001" t="s">
        <v>1743</v>
      </c>
      <c r="D3001">
        <v>7226562</v>
      </c>
      <c r="E3001" t="s">
        <v>169</v>
      </c>
      <c r="H3001" s="507">
        <v>41204</v>
      </c>
      <c r="I3001" t="s">
        <v>245</v>
      </c>
      <c r="J3001">
        <v>-11</v>
      </c>
      <c r="K3001" t="s">
        <v>8</v>
      </c>
      <c r="M3001" t="s">
        <v>2152</v>
      </c>
      <c r="N3001">
        <v>12720104</v>
      </c>
      <c r="O3001" t="s">
        <v>2160</v>
      </c>
      <c r="P3001" s="507">
        <v>44823</v>
      </c>
      <c r="Q3001" t="s">
        <v>187</v>
      </c>
      <c r="R3001" s="507">
        <v>44823</v>
      </c>
      <c r="T3001" t="s">
        <v>5765</v>
      </c>
      <c r="U3001">
        <v>500</v>
      </c>
      <c r="X3001">
        <v>5</v>
      </c>
      <c r="Y3001" t="s">
        <v>259</v>
      </c>
      <c r="AC3001" t="s">
        <v>177</v>
      </c>
      <c r="AD3001" t="s">
        <v>10102</v>
      </c>
      <c r="AE3001">
        <v>72100</v>
      </c>
      <c r="AF3001" t="s">
        <v>14853</v>
      </c>
      <c r="AJ3001">
        <v>660063351</v>
      </c>
      <c r="AK3001" t="s">
        <v>9551</v>
      </c>
      <c r="AL3001">
        <v>0</v>
      </c>
      <c r="AM3001">
        <v>0</v>
      </c>
    </row>
    <row r="3002" spans="1:39" customFormat="1" ht="12.75">
      <c r="A3002">
        <v>7735947</v>
      </c>
      <c r="B3002" t="s">
        <v>14854</v>
      </c>
      <c r="C3002" t="s">
        <v>622</v>
      </c>
      <c r="D3002">
        <v>7735947</v>
      </c>
      <c r="E3002" t="s">
        <v>169</v>
      </c>
      <c r="H3002" s="507">
        <v>43134</v>
      </c>
      <c r="I3002" t="s">
        <v>169</v>
      </c>
      <c r="J3002">
        <v>-9</v>
      </c>
      <c r="K3002" t="s">
        <v>8</v>
      </c>
      <c r="M3002" t="s">
        <v>206</v>
      </c>
      <c r="N3002">
        <v>8770489</v>
      </c>
      <c r="O3002" t="s">
        <v>616</v>
      </c>
      <c r="P3002" s="507">
        <v>44833</v>
      </c>
      <c r="Q3002" t="s">
        <v>187</v>
      </c>
      <c r="R3002" s="507">
        <v>44833</v>
      </c>
      <c r="T3002" t="s">
        <v>5765</v>
      </c>
      <c r="U3002">
        <v>500</v>
      </c>
      <c r="X3002">
        <v>5</v>
      </c>
      <c r="Y3002" t="s">
        <v>259</v>
      </c>
      <c r="AC3002" t="s">
        <v>177</v>
      </c>
      <c r="AD3002" t="s">
        <v>14855</v>
      </c>
      <c r="AE3002">
        <v>77370</v>
      </c>
      <c r="AF3002" t="s">
        <v>14856</v>
      </c>
      <c r="AJ3002">
        <v>650890290</v>
      </c>
      <c r="AK3002" t="s">
        <v>14857</v>
      </c>
      <c r="AL3002">
        <v>0</v>
      </c>
      <c r="AM3002">
        <v>0</v>
      </c>
    </row>
    <row r="3003" spans="1:39" customFormat="1" ht="12.75">
      <c r="A3003">
        <v>7870008</v>
      </c>
      <c r="B3003" t="s">
        <v>1749</v>
      </c>
      <c r="C3003" t="s">
        <v>712</v>
      </c>
      <c r="D3003">
        <v>7870008</v>
      </c>
      <c r="E3003" t="s">
        <v>166</v>
      </c>
      <c r="F3003" t="s">
        <v>166</v>
      </c>
      <c r="H3003" s="507">
        <v>38880</v>
      </c>
      <c r="I3003" t="s">
        <v>198</v>
      </c>
      <c r="J3003">
        <v>-17</v>
      </c>
      <c r="K3003" t="s">
        <v>168</v>
      </c>
      <c r="M3003" t="s">
        <v>238</v>
      </c>
      <c r="N3003">
        <v>8781477</v>
      </c>
      <c r="O3003" t="s">
        <v>3567</v>
      </c>
      <c r="P3003" s="507">
        <v>44814</v>
      </c>
      <c r="Q3003" t="s">
        <v>187</v>
      </c>
      <c r="R3003" s="507">
        <v>41579</v>
      </c>
      <c r="T3003" t="s">
        <v>5765</v>
      </c>
      <c r="U3003">
        <v>1865</v>
      </c>
      <c r="X3003">
        <v>18</v>
      </c>
      <c r="Y3003" t="s">
        <v>259</v>
      </c>
      <c r="AB3003" s="507">
        <v>44743</v>
      </c>
      <c r="AC3003" t="s">
        <v>177</v>
      </c>
      <c r="AD3003" t="s">
        <v>9723</v>
      </c>
      <c r="AE3003">
        <v>78160</v>
      </c>
      <c r="AF3003" t="s">
        <v>14858</v>
      </c>
      <c r="AK3003" t="s">
        <v>4465</v>
      </c>
      <c r="AL3003">
        <v>0</v>
      </c>
      <c r="AM3003">
        <v>0</v>
      </c>
    </row>
    <row r="3004" spans="1:39" customFormat="1" ht="12.75">
      <c r="A3004">
        <v>3529162</v>
      </c>
      <c r="B3004" t="s">
        <v>3194</v>
      </c>
      <c r="C3004" t="s">
        <v>1120</v>
      </c>
      <c r="D3004">
        <v>3529162</v>
      </c>
      <c r="E3004" t="s">
        <v>166</v>
      </c>
      <c r="F3004" t="s">
        <v>166</v>
      </c>
      <c r="H3004" s="507">
        <v>38376</v>
      </c>
      <c r="I3004" t="s">
        <v>186</v>
      </c>
      <c r="J3004">
        <v>-18</v>
      </c>
      <c r="K3004" t="s">
        <v>168</v>
      </c>
      <c r="M3004" t="s">
        <v>178</v>
      </c>
      <c r="N3004">
        <v>3350060</v>
      </c>
      <c r="O3004" t="s">
        <v>223</v>
      </c>
      <c r="P3004" s="507">
        <v>44813</v>
      </c>
      <c r="Q3004" t="s">
        <v>187</v>
      </c>
      <c r="R3004" s="507">
        <v>40095</v>
      </c>
      <c r="S3004" s="507">
        <v>44804</v>
      </c>
      <c r="T3004" t="s">
        <v>181</v>
      </c>
      <c r="U3004">
        <v>2040</v>
      </c>
      <c r="V3004" t="s">
        <v>172</v>
      </c>
      <c r="W3004">
        <v>995</v>
      </c>
      <c r="X3004" t="s">
        <v>173</v>
      </c>
      <c r="Y3004" t="s">
        <v>259</v>
      </c>
      <c r="AC3004" t="s">
        <v>177</v>
      </c>
      <c r="AD3004" t="s">
        <v>10113</v>
      </c>
      <c r="AE3004">
        <v>35235</v>
      </c>
      <c r="AF3004" t="s">
        <v>14859</v>
      </c>
      <c r="AI3004">
        <v>299620752</v>
      </c>
      <c r="AJ3004">
        <v>679968557</v>
      </c>
      <c r="AK3004" t="s">
        <v>5391</v>
      </c>
      <c r="AL3004">
        <v>0</v>
      </c>
      <c r="AM3004">
        <v>0</v>
      </c>
    </row>
    <row r="3005" spans="1:39" customFormat="1" ht="12.75">
      <c r="A3005">
        <v>7216907</v>
      </c>
      <c r="B3005" t="s">
        <v>2623</v>
      </c>
      <c r="C3005" t="s">
        <v>680</v>
      </c>
      <c r="D3005">
        <v>7216907</v>
      </c>
      <c r="E3005" t="s">
        <v>169</v>
      </c>
      <c r="F3005" t="s">
        <v>166</v>
      </c>
      <c r="H3005" s="507">
        <v>38178</v>
      </c>
      <c r="I3005" t="s">
        <v>7238</v>
      </c>
      <c r="J3005">
        <v>-19</v>
      </c>
      <c r="K3005" t="s">
        <v>168</v>
      </c>
      <c r="M3005" t="s">
        <v>236</v>
      </c>
      <c r="N3005">
        <v>12490073</v>
      </c>
      <c r="O3005" t="s">
        <v>8153</v>
      </c>
      <c r="P3005" s="507">
        <v>44810</v>
      </c>
      <c r="Q3005" t="s">
        <v>187</v>
      </c>
      <c r="R3005" s="507">
        <v>40830</v>
      </c>
      <c r="S3005" s="507">
        <v>44000</v>
      </c>
      <c r="T3005" t="s">
        <v>7255</v>
      </c>
      <c r="U3005">
        <v>1909</v>
      </c>
      <c r="X3005">
        <v>19</v>
      </c>
      <c r="Y3005" t="s">
        <v>259</v>
      </c>
      <c r="AC3005" t="s">
        <v>177</v>
      </c>
      <c r="AD3005" t="s">
        <v>6233</v>
      </c>
      <c r="AE3005">
        <v>49100</v>
      </c>
      <c r="AF3005" t="s">
        <v>14860</v>
      </c>
      <c r="AJ3005">
        <v>663404930</v>
      </c>
      <c r="AK3005" t="s">
        <v>7179</v>
      </c>
      <c r="AL3005">
        <v>0</v>
      </c>
      <c r="AM3005">
        <v>0</v>
      </c>
    </row>
    <row r="3006" spans="1:39" customFormat="1" ht="12.75">
      <c r="A3006">
        <v>4935346</v>
      </c>
      <c r="B3006" t="s">
        <v>2623</v>
      </c>
      <c r="C3006" t="s">
        <v>761</v>
      </c>
      <c r="D3006">
        <v>4935346</v>
      </c>
      <c r="E3006" t="s">
        <v>166</v>
      </c>
      <c r="F3006" t="s">
        <v>166</v>
      </c>
      <c r="H3006" s="507">
        <v>39505</v>
      </c>
      <c r="I3006" t="s">
        <v>200</v>
      </c>
      <c r="J3006">
        <v>-15</v>
      </c>
      <c r="K3006" t="s">
        <v>168</v>
      </c>
      <c r="M3006" t="s">
        <v>236</v>
      </c>
      <c r="N3006">
        <v>12490073</v>
      </c>
      <c r="O3006" t="s">
        <v>8153</v>
      </c>
      <c r="P3006" s="507">
        <v>44810</v>
      </c>
      <c r="Q3006" t="s">
        <v>187</v>
      </c>
      <c r="R3006" s="507">
        <v>41907</v>
      </c>
      <c r="T3006" t="s">
        <v>5765</v>
      </c>
      <c r="U3006">
        <v>1202</v>
      </c>
      <c r="X3006">
        <v>12</v>
      </c>
      <c r="Y3006" t="s">
        <v>259</v>
      </c>
      <c r="AC3006" t="s">
        <v>177</v>
      </c>
      <c r="AD3006" t="s">
        <v>6233</v>
      </c>
      <c r="AE3006">
        <v>49100</v>
      </c>
      <c r="AF3006" t="s">
        <v>14860</v>
      </c>
      <c r="AJ3006">
        <v>663064930</v>
      </c>
      <c r="AK3006" t="s">
        <v>7180</v>
      </c>
      <c r="AL3006">
        <v>0</v>
      </c>
      <c r="AM3006">
        <v>0</v>
      </c>
    </row>
    <row r="3007" spans="1:39" customFormat="1" ht="12.75">
      <c r="A3007">
        <v>182444</v>
      </c>
      <c r="B3007" t="s">
        <v>3539</v>
      </c>
      <c r="C3007" t="s">
        <v>1101</v>
      </c>
      <c r="D3007">
        <v>182444</v>
      </c>
      <c r="E3007" t="s">
        <v>166</v>
      </c>
      <c r="F3007" t="s">
        <v>166</v>
      </c>
      <c r="H3007" s="507">
        <v>30722</v>
      </c>
      <c r="I3007" t="s">
        <v>167</v>
      </c>
      <c r="J3007">
        <v>-40</v>
      </c>
      <c r="K3007" t="s">
        <v>8</v>
      </c>
      <c r="M3007" t="s">
        <v>2773</v>
      </c>
      <c r="N3007">
        <v>4180486</v>
      </c>
      <c r="O3007" t="s">
        <v>2807</v>
      </c>
      <c r="P3007" s="507">
        <v>44796</v>
      </c>
      <c r="Q3007" t="s">
        <v>187</v>
      </c>
      <c r="R3007" s="507">
        <v>37432</v>
      </c>
      <c r="S3007" s="507">
        <v>44090</v>
      </c>
      <c r="T3007" t="s">
        <v>7255</v>
      </c>
      <c r="U3007">
        <v>1046</v>
      </c>
      <c r="X3007">
        <v>10</v>
      </c>
      <c r="Y3007" t="s">
        <v>259</v>
      </c>
      <c r="AC3007" t="s">
        <v>177</v>
      </c>
      <c r="AD3007" t="s">
        <v>14861</v>
      </c>
      <c r="AE3007">
        <v>18200</v>
      </c>
      <c r="AF3007" t="s">
        <v>14862</v>
      </c>
      <c r="AI3007">
        <v>248567499</v>
      </c>
      <c r="AJ3007">
        <v>674504724</v>
      </c>
      <c r="AK3007" t="s">
        <v>5645</v>
      </c>
      <c r="AL3007">
        <v>0</v>
      </c>
      <c r="AM3007">
        <v>0</v>
      </c>
    </row>
    <row r="3008" spans="1:39" customFormat="1" ht="12.75">
      <c r="A3008">
        <v>758716</v>
      </c>
      <c r="B3008" t="s">
        <v>3824</v>
      </c>
      <c r="C3008" t="s">
        <v>795</v>
      </c>
      <c r="D3008">
        <v>758716</v>
      </c>
      <c r="E3008" t="s">
        <v>166</v>
      </c>
      <c r="F3008" t="s">
        <v>166</v>
      </c>
      <c r="H3008" s="507">
        <v>27342</v>
      </c>
      <c r="I3008" t="s">
        <v>192</v>
      </c>
      <c r="J3008">
        <v>-50</v>
      </c>
      <c r="K3008" t="s">
        <v>8</v>
      </c>
      <c r="M3008" t="s">
        <v>238</v>
      </c>
      <c r="N3008">
        <v>8780108</v>
      </c>
      <c r="O3008" t="s">
        <v>571</v>
      </c>
      <c r="P3008" s="507">
        <v>44815</v>
      </c>
      <c r="Q3008" t="s">
        <v>187</v>
      </c>
      <c r="R3008" s="507">
        <v>37432</v>
      </c>
      <c r="S3008" s="507">
        <v>44754</v>
      </c>
      <c r="T3008" t="s">
        <v>181</v>
      </c>
      <c r="U3008">
        <v>1210</v>
      </c>
      <c r="X3008">
        <v>12</v>
      </c>
      <c r="Y3008" t="s">
        <v>259</v>
      </c>
      <c r="AC3008" t="s">
        <v>177</v>
      </c>
      <c r="AD3008" t="s">
        <v>11403</v>
      </c>
      <c r="AE3008">
        <v>78100</v>
      </c>
      <c r="AF3008" t="s">
        <v>14863</v>
      </c>
      <c r="AI3008">
        <v>616280826</v>
      </c>
      <c r="AK3008" t="s">
        <v>4466</v>
      </c>
      <c r="AL3008">
        <v>0</v>
      </c>
      <c r="AM3008">
        <v>0</v>
      </c>
    </row>
    <row r="3009" spans="1:39" customFormat="1" ht="12.75">
      <c r="A3009">
        <v>784944</v>
      </c>
      <c r="B3009" t="s">
        <v>3527</v>
      </c>
      <c r="C3009" t="s">
        <v>1073</v>
      </c>
      <c r="D3009">
        <v>784944</v>
      </c>
      <c r="E3009" t="s">
        <v>166</v>
      </c>
      <c r="F3009" t="s">
        <v>166</v>
      </c>
      <c r="H3009" s="507">
        <v>26979</v>
      </c>
      <c r="I3009" t="s">
        <v>192</v>
      </c>
      <c r="J3009">
        <v>-50</v>
      </c>
      <c r="K3009" t="s">
        <v>168</v>
      </c>
      <c r="M3009" t="s">
        <v>238</v>
      </c>
      <c r="N3009">
        <v>8781473</v>
      </c>
      <c r="O3009" t="s">
        <v>681</v>
      </c>
      <c r="P3009" s="507">
        <v>44813</v>
      </c>
      <c r="Q3009" t="s">
        <v>187</v>
      </c>
      <c r="R3009" s="507">
        <v>37432</v>
      </c>
      <c r="S3009" s="507">
        <v>44462</v>
      </c>
      <c r="T3009" t="s">
        <v>7255</v>
      </c>
      <c r="U3009">
        <v>1662</v>
      </c>
      <c r="X3009">
        <v>16</v>
      </c>
      <c r="Y3009" t="s">
        <v>259</v>
      </c>
      <c r="AC3009" t="s">
        <v>177</v>
      </c>
      <c r="AD3009" t="s">
        <v>14864</v>
      </c>
      <c r="AE3009">
        <v>78400</v>
      </c>
      <c r="AF3009" t="s">
        <v>14865</v>
      </c>
      <c r="AG3009" t="s">
        <v>14866</v>
      </c>
      <c r="AJ3009">
        <v>610230652</v>
      </c>
      <c r="AK3009" t="s">
        <v>4467</v>
      </c>
      <c r="AL3009">
        <v>0</v>
      </c>
      <c r="AM3009">
        <v>0</v>
      </c>
    </row>
    <row r="3010" spans="1:39" customFormat="1" ht="12.75">
      <c r="A3010">
        <v>7226767</v>
      </c>
      <c r="B3010" t="s">
        <v>3892</v>
      </c>
      <c r="C3010" t="s">
        <v>14867</v>
      </c>
      <c r="D3010">
        <v>7226767</v>
      </c>
      <c r="E3010" t="s">
        <v>169</v>
      </c>
      <c r="H3010" s="507">
        <v>41742</v>
      </c>
      <c r="I3010" t="s">
        <v>169</v>
      </c>
      <c r="J3010">
        <v>-9</v>
      </c>
      <c r="K3010" t="s">
        <v>8</v>
      </c>
      <c r="M3010" t="s">
        <v>2152</v>
      </c>
      <c r="N3010">
        <v>12720016</v>
      </c>
      <c r="O3010" t="s">
        <v>2257</v>
      </c>
      <c r="P3010" s="507">
        <v>44833</v>
      </c>
      <c r="Q3010" t="s">
        <v>187</v>
      </c>
      <c r="R3010" s="507">
        <v>44833</v>
      </c>
      <c r="T3010" t="s">
        <v>5765</v>
      </c>
      <c r="U3010">
        <v>500</v>
      </c>
      <c r="X3010">
        <v>5</v>
      </c>
      <c r="Y3010" t="s">
        <v>259</v>
      </c>
      <c r="AC3010" t="s">
        <v>177</v>
      </c>
      <c r="AD3010" t="s">
        <v>14868</v>
      </c>
      <c r="AE3010">
        <v>72230</v>
      </c>
      <c r="AF3010" t="s">
        <v>14869</v>
      </c>
      <c r="AJ3010">
        <v>684483918</v>
      </c>
      <c r="AK3010" t="s">
        <v>14870</v>
      </c>
      <c r="AL3010">
        <v>0</v>
      </c>
      <c r="AM3010">
        <v>0</v>
      </c>
    </row>
    <row r="3011" spans="1:39" customFormat="1" ht="12.75">
      <c r="A3011">
        <v>4523984</v>
      </c>
      <c r="B3011" t="s">
        <v>2963</v>
      </c>
      <c r="C3011" t="s">
        <v>497</v>
      </c>
      <c r="D3011">
        <v>4523984</v>
      </c>
      <c r="E3011" t="s">
        <v>166</v>
      </c>
      <c r="F3011" t="s">
        <v>166</v>
      </c>
      <c r="H3011" s="507">
        <v>39099</v>
      </c>
      <c r="I3011" t="s">
        <v>227</v>
      </c>
      <c r="J3011">
        <v>-16</v>
      </c>
      <c r="K3011" t="s">
        <v>168</v>
      </c>
      <c r="M3011" t="s">
        <v>2764</v>
      </c>
      <c r="N3011">
        <v>4450751</v>
      </c>
      <c r="O3011" t="s">
        <v>2768</v>
      </c>
      <c r="P3011" s="507">
        <v>44818</v>
      </c>
      <c r="Q3011" t="s">
        <v>187</v>
      </c>
      <c r="R3011" s="507">
        <v>41183</v>
      </c>
      <c r="T3011" t="s">
        <v>5765</v>
      </c>
      <c r="U3011">
        <v>2024</v>
      </c>
      <c r="X3011">
        <v>20</v>
      </c>
      <c r="Y3011" t="s">
        <v>259</v>
      </c>
      <c r="AC3011" t="s">
        <v>177</v>
      </c>
      <c r="AD3011" t="s">
        <v>10971</v>
      </c>
      <c r="AE3011">
        <v>45140</v>
      </c>
      <c r="AF3011" t="s">
        <v>14871</v>
      </c>
      <c r="AJ3011">
        <v>610454645</v>
      </c>
      <c r="AK3011" t="s">
        <v>5646</v>
      </c>
      <c r="AL3011">
        <v>0</v>
      </c>
      <c r="AM3011">
        <v>0</v>
      </c>
    </row>
    <row r="3012" spans="1:39" customFormat="1" ht="12.75">
      <c r="A3012">
        <v>9410509</v>
      </c>
      <c r="B3012" t="s">
        <v>3322</v>
      </c>
      <c r="C3012" t="s">
        <v>899</v>
      </c>
      <c r="D3012">
        <v>9410509</v>
      </c>
      <c r="E3012" t="s">
        <v>166</v>
      </c>
      <c r="F3012" t="s">
        <v>166</v>
      </c>
      <c r="H3012" s="507">
        <v>29837</v>
      </c>
      <c r="I3012" t="s">
        <v>192</v>
      </c>
      <c r="J3012">
        <v>-50</v>
      </c>
      <c r="K3012" t="s">
        <v>168</v>
      </c>
      <c r="M3012" t="s">
        <v>246</v>
      </c>
      <c r="N3012">
        <v>8940976</v>
      </c>
      <c r="O3012" t="s">
        <v>3791</v>
      </c>
      <c r="P3012" s="507">
        <v>44828</v>
      </c>
      <c r="Q3012" t="s">
        <v>187</v>
      </c>
      <c r="R3012" s="507">
        <v>37432</v>
      </c>
      <c r="S3012" s="507">
        <v>44827</v>
      </c>
      <c r="T3012" t="s">
        <v>181</v>
      </c>
      <c r="U3012">
        <v>1602</v>
      </c>
      <c r="X3012">
        <v>16</v>
      </c>
      <c r="Y3012" t="s">
        <v>259</v>
      </c>
      <c r="AC3012" t="s">
        <v>177</v>
      </c>
      <c r="AD3012" t="s">
        <v>14003</v>
      </c>
      <c r="AE3012">
        <v>94430</v>
      </c>
      <c r="AF3012" t="s">
        <v>14004</v>
      </c>
      <c r="AJ3012">
        <v>615479244</v>
      </c>
      <c r="AK3012" t="s">
        <v>4468</v>
      </c>
      <c r="AL3012">
        <v>0</v>
      </c>
      <c r="AM3012">
        <v>0</v>
      </c>
    </row>
    <row r="3013" spans="1:39" customFormat="1" ht="12.75">
      <c r="A3013">
        <v>2214474</v>
      </c>
      <c r="B3013" t="s">
        <v>3377</v>
      </c>
      <c r="C3013" t="s">
        <v>1005</v>
      </c>
      <c r="D3013">
        <v>2214474</v>
      </c>
      <c r="E3013" t="s">
        <v>166</v>
      </c>
      <c r="F3013" t="s">
        <v>166</v>
      </c>
      <c r="H3013" s="507">
        <v>34472</v>
      </c>
      <c r="I3013" t="s">
        <v>167</v>
      </c>
      <c r="J3013">
        <v>-40</v>
      </c>
      <c r="K3013" t="s">
        <v>168</v>
      </c>
      <c r="M3013" t="s">
        <v>215</v>
      </c>
      <c r="N3013">
        <v>3220031</v>
      </c>
      <c r="O3013" t="s">
        <v>3454</v>
      </c>
      <c r="P3013" s="507">
        <v>44824</v>
      </c>
      <c r="Q3013" t="s">
        <v>187</v>
      </c>
      <c r="R3013" s="507">
        <v>39343</v>
      </c>
      <c r="S3013" s="507">
        <v>44819</v>
      </c>
      <c r="T3013" t="s">
        <v>181</v>
      </c>
      <c r="U3013">
        <v>1606</v>
      </c>
      <c r="X3013">
        <v>16</v>
      </c>
      <c r="Y3013" t="s">
        <v>259</v>
      </c>
      <c r="AC3013" t="s">
        <v>177</v>
      </c>
      <c r="AD3013" t="s">
        <v>14872</v>
      </c>
      <c r="AE3013">
        <v>22150</v>
      </c>
      <c r="AF3013" t="s">
        <v>14873</v>
      </c>
      <c r="AJ3013">
        <v>614413513</v>
      </c>
      <c r="AK3013" t="s">
        <v>5758</v>
      </c>
      <c r="AL3013">
        <v>0</v>
      </c>
      <c r="AM3013">
        <v>0</v>
      </c>
    </row>
    <row r="3014" spans="1:39" customFormat="1" ht="12.75">
      <c r="A3014">
        <v>9258125</v>
      </c>
      <c r="B3014" t="s">
        <v>9049</v>
      </c>
      <c r="C3014" t="s">
        <v>9050</v>
      </c>
      <c r="D3014">
        <v>9258125</v>
      </c>
      <c r="E3014" t="s">
        <v>166</v>
      </c>
      <c r="H3014" s="507">
        <v>36462</v>
      </c>
      <c r="I3014" t="s">
        <v>167</v>
      </c>
      <c r="J3014">
        <v>-40</v>
      </c>
      <c r="K3014" t="s">
        <v>8</v>
      </c>
      <c r="M3014" t="s">
        <v>203</v>
      </c>
      <c r="N3014">
        <v>8920025</v>
      </c>
      <c r="O3014" t="s">
        <v>213</v>
      </c>
      <c r="P3014" s="507">
        <v>44819</v>
      </c>
      <c r="Q3014" t="s">
        <v>187</v>
      </c>
      <c r="R3014" s="507">
        <v>44728</v>
      </c>
      <c r="S3014" s="507">
        <v>44818</v>
      </c>
      <c r="T3014" t="s">
        <v>181</v>
      </c>
      <c r="U3014">
        <v>1650</v>
      </c>
      <c r="V3014" t="s">
        <v>172</v>
      </c>
      <c r="W3014">
        <v>222</v>
      </c>
      <c r="X3014" t="s">
        <v>173</v>
      </c>
      <c r="Y3014" t="s">
        <v>259</v>
      </c>
      <c r="AB3014" s="507">
        <v>44743</v>
      </c>
      <c r="AC3014" t="s">
        <v>337</v>
      </c>
      <c r="AD3014" t="s">
        <v>10711</v>
      </c>
      <c r="AE3014">
        <v>92270</v>
      </c>
      <c r="AF3014" t="s">
        <v>14874</v>
      </c>
      <c r="AG3014" t="s">
        <v>14875</v>
      </c>
      <c r="AJ3014">
        <v>663414011</v>
      </c>
      <c r="AK3014" t="s">
        <v>9051</v>
      </c>
      <c r="AL3014">
        <v>0</v>
      </c>
      <c r="AM3014">
        <v>0</v>
      </c>
    </row>
    <row r="3015" spans="1:39" customFormat="1" ht="12.75">
      <c r="A3015">
        <v>9539313</v>
      </c>
      <c r="B3015" t="s">
        <v>3825</v>
      </c>
      <c r="C3015" t="s">
        <v>1239</v>
      </c>
      <c r="D3015">
        <v>9539313</v>
      </c>
      <c r="E3015" t="s">
        <v>166</v>
      </c>
      <c r="F3015" t="s">
        <v>166</v>
      </c>
      <c r="H3015" s="507">
        <v>41343</v>
      </c>
      <c r="I3015" t="s">
        <v>251</v>
      </c>
      <c r="J3015">
        <v>-10</v>
      </c>
      <c r="K3015" t="s">
        <v>8</v>
      </c>
      <c r="M3015" t="s">
        <v>232</v>
      </c>
      <c r="N3015">
        <v>8951449</v>
      </c>
      <c r="O3015" t="s">
        <v>412</v>
      </c>
      <c r="P3015" s="507">
        <v>44826</v>
      </c>
      <c r="Q3015" t="s">
        <v>187</v>
      </c>
      <c r="R3015" s="507">
        <v>44089</v>
      </c>
      <c r="T3015" t="s">
        <v>5765</v>
      </c>
      <c r="U3015">
        <v>515</v>
      </c>
      <c r="X3015">
        <v>5</v>
      </c>
      <c r="Y3015" t="s">
        <v>259</v>
      </c>
      <c r="AC3015" t="s">
        <v>177</v>
      </c>
      <c r="AD3015" t="s">
        <v>14876</v>
      </c>
      <c r="AE3015">
        <v>95650</v>
      </c>
      <c r="AF3015" t="s">
        <v>14877</v>
      </c>
      <c r="AJ3015">
        <v>675309381</v>
      </c>
      <c r="AK3015" t="s">
        <v>4469</v>
      </c>
      <c r="AL3015">
        <v>0</v>
      </c>
      <c r="AM3015">
        <v>0</v>
      </c>
    </row>
    <row r="3016" spans="1:39" customFormat="1" ht="12.75">
      <c r="A3016">
        <v>9253819</v>
      </c>
      <c r="B3016" t="s">
        <v>3623</v>
      </c>
      <c r="C3016" t="s">
        <v>1928</v>
      </c>
      <c r="D3016">
        <v>9253819</v>
      </c>
      <c r="E3016" t="s">
        <v>166</v>
      </c>
      <c r="F3016" t="s">
        <v>166</v>
      </c>
      <c r="H3016" s="507">
        <v>41073</v>
      </c>
      <c r="I3016" t="s">
        <v>245</v>
      </c>
      <c r="J3016">
        <v>-11</v>
      </c>
      <c r="K3016" t="s">
        <v>168</v>
      </c>
      <c r="M3016" t="s">
        <v>203</v>
      </c>
      <c r="N3016">
        <v>8920031</v>
      </c>
      <c r="O3016" t="s">
        <v>269</v>
      </c>
      <c r="P3016" s="507">
        <v>44812</v>
      </c>
      <c r="Q3016" t="s">
        <v>187</v>
      </c>
      <c r="R3016" s="507">
        <v>43592</v>
      </c>
      <c r="T3016" t="s">
        <v>5765</v>
      </c>
      <c r="U3016">
        <v>752</v>
      </c>
      <c r="X3016">
        <v>7</v>
      </c>
      <c r="Y3016" t="s">
        <v>259</v>
      </c>
      <c r="AC3016" t="s">
        <v>177</v>
      </c>
      <c r="AD3016" t="s">
        <v>11636</v>
      </c>
      <c r="AE3016">
        <v>92160</v>
      </c>
      <c r="AF3016" t="s">
        <v>14878</v>
      </c>
      <c r="AI3016">
        <v>770012880</v>
      </c>
      <c r="AJ3016">
        <v>672011015</v>
      </c>
      <c r="AK3016" t="s">
        <v>4470</v>
      </c>
      <c r="AL3016">
        <v>0</v>
      </c>
      <c r="AM3016">
        <v>0</v>
      </c>
    </row>
    <row r="3017" spans="1:39" customFormat="1" ht="12.75">
      <c r="A3017">
        <v>3715861</v>
      </c>
      <c r="B3017" t="s">
        <v>3364</v>
      </c>
      <c r="C3017" t="s">
        <v>189</v>
      </c>
      <c r="D3017">
        <v>3715861</v>
      </c>
      <c r="E3017" t="s">
        <v>166</v>
      </c>
      <c r="F3017" t="s">
        <v>166</v>
      </c>
      <c r="H3017" s="507">
        <v>34541</v>
      </c>
      <c r="I3017" t="s">
        <v>167</v>
      </c>
      <c r="J3017">
        <v>-40</v>
      </c>
      <c r="K3017" t="s">
        <v>168</v>
      </c>
      <c r="M3017" t="s">
        <v>2764</v>
      </c>
      <c r="N3017">
        <v>4450410</v>
      </c>
      <c r="O3017" t="s">
        <v>3462</v>
      </c>
      <c r="P3017" s="507">
        <v>44810</v>
      </c>
      <c r="Q3017" t="s">
        <v>187</v>
      </c>
      <c r="R3017" s="507">
        <v>37881</v>
      </c>
      <c r="S3017" s="507">
        <v>44774</v>
      </c>
      <c r="T3017" t="s">
        <v>181</v>
      </c>
      <c r="U3017">
        <v>1607</v>
      </c>
      <c r="X3017">
        <v>16</v>
      </c>
      <c r="Y3017" t="s">
        <v>5788</v>
      </c>
      <c r="Z3017">
        <v>4450763</v>
      </c>
      <c r="AA3017" t="s">
        <v>10848</v>
      </c>
      <c r="AC3017" t="s">
        <v>177</v>
      </c>
      <c r="AD3017" t="s">
        <v>9989</v>
      </c>
      <c r="AE3017">
        <v>45160</v>
      </c>
      <c r="AF3017" t="s">
        <v>14879</v>
      </c>
      <c r="AJ3017">
        <v>669518586</v>
      </c>
      <c r="AK3017" t="s">
        <v>5647</v>
      </c>
      <c r="AL3017">
        <v>0</v>
      </c>
      <c r="AM3017">
        <v>0</v>
      </c>
    </row>
    <row r="3018" spans="1:39" customFormat="1" ht="12.75">
      <c r="A3018">
        <v>9450739</v>
      </c>
      <c r="B3018" t="s">
        <v>7862</v>
      </c>
      <c r="C3018" t="s">
        <v>719</v>
      </c>
      <c r="D3018">
        <v>9450739</v>
      </c>
      <c r="E3018" t="s">
        <v>166</v>
      </c>
      <c r="F3018" t="s">
        <v>169</v>
      </c>
      <c r="H3018" s="507">
        <v>29660</v>
      </c>
      <c r="I3018" t="s">
        <v>192</v>
      </c>
      <c r="J3018">
        <v>-50</v>
      </c>
      <c r="K3018" t="s">
        <v>8</v>
      </c>
      <c r="M3018" t="s">
        <v>246</v>
      </c>
      <c r="N3018">
        <v>8940012</v>
      </c>
      <c r="O3018" t="s">
        <v>655</v>
      </c>
      <c r="P3018" s="507">
        <v>44820</v>
      </c>
      <c r="Q3018" t="s">
        <v>187</v>
      </c>
      <c r="R3018" s="507">
        <v>41907</v>
      </c>
      <c r="S3018" s="507">
        <v>44481</v>
      </c>
      <c r="T3018" t="s">
        <v>7255</v>
      </c>
      <c r="U3018">
        <v>751</v>
      </c>
      <c r="X3018">
        <v>7</v>
      </c>
      <c r="Y3018" t="s">
        <v>259</v>
      </c>
      <c r="AC3018" t="s">
        <v>177</v>
      </c>
      <c r="AD3018" t="s">
        <v>11773</v>
      </c>
      <c r="AE3018">
        <v>94260</v>
      </c>
      <c r="AF3018" t="s">
        <v>14880</v>
      </c>
      <c r="AJ3018">
        <v>630763099</v>
      </c>
      <c r="AK3018" t="s">
        <v>7863</v>
      </c>
      <c r="AL3018">
        <v>0</v>
      </c>
      <c r="AM3018">
        <v>0</v>
      </c>
    </row>
    <row r="3019" spans="1:39" customFormat="1" ht="12.75">
      <c r="A3019">
        <v>3710478</v>
      </c>
      <c r="B3019" t="s">
        <v>2964</v>
      </c>
      <c r="C3019" t="s">
        <v>2965</v>
      </c>
      <c r="D3019">
        <v>3710478</v>
      </c>
      <c r="E3019" t="s">
        <v>166</v>
      </c>
      <c r="F3019" t="s">
        <v>166</v>
      </c>
      <c r="H3019" s="507">
        <v>23486</v>
      </c>
      <c r="I3019" t="s">
        <v>367</v>
      </c>
      <c r="J3019">
        <v>-60</v>
      </c>
      <c r="K3019" t="s">
        <v>168</v>
      </c>
      <c r="M3019" t="s">
        <v>175</v>
      </c>
      <c r="N3019">
        <v>4370038</v>
      </c>
      <c r="O3019" t="s">
        <v>2829</v>
      </c>
      <c r="P3019" s="507">
        <v>44809</v>
      </c>
      <c r="Q3019" t="s">
        <v>187</v>
      </c>
      <c r="R3019" s="507">
        <v>37432</v>
      </c>
      <c r="S3019" s="507">
        <v>44076</v>
      </c>
      <c r="T3019" t="s">
        <v>7255</v>
      </c>
      <c r="U3019">
        <v>1642</v>
      </c>
      <c r="X3019">
        <v>16</v>
      </c>
      <c r="Y3019" t="s">
        <v>259</v>
      </c>
      <c r="AC3019" t="s">
        <v>177</v>
      </c>
      <c r="AD3019" t="s">
        <v>14881</v>
      </c>
      <c r="AE3019">
        <v>37220</v>
      </c>
      <c r="AF3019" t="s">
        <v>14882</v>
      </c>
      <c r="AK3019" t="s">
        <v>5648</v>
      </c>
      <c r="AL3019">
        <v>0</v>
      </c>
      <c r="AM3019">
        <v>0</v>
      </c>
    </row>
    <row r="3020" spans="1:39" customFormat="1" ht="12.75">
      <c r="A3020">
        <v>9450980</v>
      </c>
      <c r="B3020" t="s">
        <v>1754</v>
      </c>
      <c r="C3020" t="s">
        <v>329</v>
      </c>
      <c r="D3020">
        <v>9450980</v>
      </c>
      <c r="E3020" t="s">
        <v>166</v>
      </c>
      <c r="F3020" t="s">
        <v>166</v>
      </c>
      <c r="H3020" s="507">
        <v>39236</v>
      </c>
      <c r="I3020" t="s">
        <v>227</v>
      </c>
      <c r="J3020">
        <v>-16</v>
      </c>
      <c r="K3020" t="s">
        <v>8</v>
      </c>
      <c r="M3020" t="s">
        <v>246</v>
      </c>
      <c r="N3020">
        <v>8940894</v>
      </c>
      <c r="O3020" t="s">
        <v>394</v>
      </c>
      <c r="P3020" s="507">
        <v>44810</v>
      </c>
      <c r="Q3020" t="s">
        <v>187</v>
      </c>
      <c r="R3020" s="507">
        <v>41927</v>
      </c>
      <c r="T3020" t="s">
        <v>5765</v>
      </c>
      <c r="U3020">
        <v>807</v>
      </c>
      <c r="X3020">
        <v>8</v>
      </c>
      <c r="Y3020" t="s">
        <v>259</v>
      </c>
      <c r="AB3020" s="507">
        <v>43647</v>
      </c>
      <c r="AC3020" t="s">
        <v>177</v>
      </c>
      <c r="AD3020" t="s">
        <v>11033</v>
      </c>
      <c r="AE3020">
        <v>94490</v>
      </c>
      <c r="AF3020" t="s">
        <v>14883</v>
      </c>
      <c r="AJ3020">
        <v>620897779</v>
      </c>
      <c r="AK3020" t="s">
        <v>4471</v>
      </c>
      <c r="AL3020">
        <v>0</v>
      </c>
      <c r="AM3020">
        <v>0</v>
      </c>
    </row>
    <row r="3021" spans="1:39" customFormat="1" ht="12.75">
      <c r="A3021">
        <v>9539220</v>
      </c>
      <c r="B3021" t="s">
        <v>3826</v>
      </c>
      <c r="C3021" t="s">
        <v>14884</v>
      </c>
      <c r="D3021">
        <v>9539220</v>
      </c>
      <c r="E3021" t="s">
        <v>166</v>
      </c>
      <c r="F3021" t="s">
        <v>169</v>
      </c>
      <c r="H3021" s="507">
        <v>41946</v>
      </c>
      <c r="I3021" t="s">
        <v>169</v>
      </c>
      <c r="J3021">
        <v>-9</v>
      </c>
      <c r="K3021" t="s">
        <v>168</v>
      </c>
      <c r="M3021" t="s">
        <v>232</v>
      </c>
      <c r="N3021">
        <v>8950479</v>
      </c>
      <c r="O3021" t="s">
        <v>516</v>
      </c>
      <c r="P3021" s="507">
        <v>44819</v>
      </c>
      <c r="Q3021" t="s">
        <v>187</v>
      </c>
      <c r="R3021" s="507">
        <v>43853</v>
      </c>
      <c r="S3021" s="507">
        <v>44826</v>
      </c>
      <c r="T3021" t="s">
        <v>181</v>
      </c>
      <c r="U3021">
        <v>503</v>
      </c>
      <c r="X3021">
        <v>5</v>
      </c>
      <c r="Y3021" t="s">
        <v>259</v>
      </c>
      <c r="AB3021" s="507">
        <v>44743</v>
      </c>
      <c r="AC3021" t="s">
        <v>177</v>
      </c>
      <c r="AD3021" t="s">
        <v>9747</v>
      </c>
      <c r="AE3021">
        <v>95160</v>
      </c>
      <c r="AF3021" t="s">
        <v>14885</v>
      </c>
      <c r="AI3021">
        <v>660894271</v>
      </c>
      <c r="AJ3021">
        <v>650629488</v>
      </c>
      <c r="AK3021" t="s">
        <v>3973</v>
      </c>
      <c r="AL3021">
        <v>0</v>
      </c>
      <c r="AM3021">
        <v>0</v>
      </c>
    </row>
    <row r="3022" spans="1:39" customFormat="1" ht="12.75">
      <c r="A3022">
        <v>9538449</v>
      </c>
      <c r="B3022" t="s">
        <v>3826</v>
      </c>
      <c r="C3022" t="s">
        <v>699</v>
      </c>
      <c r="D3022">
        <v>9538449</v>
      </c>
      <c r="E3022" t="s">
        <v>166</v>
      </c>
      <c r="F3022" t="s">
        <v>166</v>
      </c>
      <c r="H3022" s="507">
        <v>41151</v>
      </c>
      <c r="I3022" t="s">
        <v>245</v>
      </c>
      <c r="J3022">
        <v>-11</v>
      </c>
      <c r="K3022" t="s">
        <v>168</v>
      </c>
      <c r="M3022" t="s">
        <v>232</v>
      </c>
      <c r="N3022">
        <v>8950479</v>
      </c>
      <c r="O3022" t="s">
        <v>516</v>
      </c>
      <c r="P3022" s="507">
        <v>44819</v>
      </c>
      <c r="Q3022" t="s">
        <v>187</v>
      </c>
      <c r="R3022" s="507">
        <v>43726</v>
      </c>
      <c r="S3022" s="507">
        <v>44826</v>
      </c>
      <c r="T3022" t="s">
        <v>181</v>
      </c>
      <c r="U3022">
        <v>572</v>
      </c>
      <c r="X3022">
        <v>5</v>
      </c>
      <c r="Y3022" t="s">
        <v>259</v>
      </c>
      <c r="AB3022" s="507">
        <v>44743</v>
      </c>
      <c r="AC3022" t="s">
        <v>177</v>
      </c>
      <c r="AD3022" t="s">
        <v>9747</v>
      </c>
      <c r="AE3022">
        <v>95160</v>
      </c>
      <c r="AF3022" t="s">
        <v>14886</v>
      </c>
      <c r="AI3022">
        <v>650629488</v>
      </c>
      <c r="AJ3022">
        <v>660894271</v>
      </c>
      <c r="AK3022" t="s">
        <v>3973</v>
      </c>
      <c r="AL3022">
        <v>0</v>
      </c>
      <c r="AM3022">
        <v>0</v>
      </c>
    </row>
    <row r="3023" spans="1:39" customFormat="1" ht="12.75">
      <c r="A3023">
        <v>3728869</v>
      </c>
      <c r="B3023" t="s">
        <v>7865</v>
      </c>
      <c r="C3023" t="s">
        <v>7866</v>
      </c>
      <c r="D3023">
        <v>3728869</v>
      </c>
      <c r="E3023" t="s">
        <v>166</v>
      </c>
      <c r="F3023" t="s">
        <v>166</v>
      </c>
      <c r="H3023" s="507">
        <v>38695</v>
      </c>
      <c r="I3023" t="s">
        <v>186</v>
      </c>
      <c r="J3023">
        <v>-18</v>
      </c>
      <c r="K3023" t="s">
        <v>168</v>
      </c>
      <c r="M3023" t="s">
        <v>175</v>
      </c>
      <c r="N3023">
        <v>4370566</v>
      </c>
      <c r="O3023" t="s">
        <v>176</v>
      </c>
      <c r="P3023" s="507">
        <v>44786</v>
      </c>
      <c r="Q3023" t="s">
        <v>187</v>
      </c>
      <c r="R3023" s="507">
        <v>42749</v>
      </c>
      <c r="T3023" t="s">
        <v>5765</v>
      </c>
      <c r="U3023">
        <v>1755</v>
      </c>
      <c r="X3023">
        <v>17</v>
      </c>
      <c r="Y3023" t="s">
        <v>259</v>
      </c>
      <c r="AC3023" t="s">
        <v>177</v>
      </c>
      <c r="AD3023" t="s">
        <v>9703</v>
      </c>
      <c r="AE3023">
        <v>37300</v>
      </c>
      <c r="AF3023" t="s">
        <v>14887</v>
      </c>
      <c r="AI3023">
        <v>247532911</v>
      </c>
      <c r="AJ3023">
        <v>648715254</v>
      </c>
      <c r="AK3023" t="s">
        <v>7867</v>
      </c>
      <c r="AL3023">
        <v>0</v>
      </c>
      <c r="AM3023">
        <v>0</v>
      </c>
    </row>
    <row r="3024" spans="1:39" customFormat="1" ht="12.75">
      <c r="A3024">
        <v>7527890</v>
      </c>
      <c r="B3024" t="s">
        <v>7868</v>
      </c>
      <c r="C3024" t="s">
        <v>262</v>
      </c>
      <c r="D3024">
        <v>7527890</v>
      </c>
      <c r="E3024" t="s">
        <v>169</v>
      </c>
      <c r="H3024" s="507">
        <v>41604</v>
      </c>
      <c r="I3024" t="s">
        <v>251</v>
      </c>
      <c r="J3024">
        <v>-10</v>
      </c>
      <c r="K3024" t="s">
        <v>8</v>
      </c>
      <c r="M3024" t="s">
        <v>263</v>
      </c>
      <c r="N3024">
        <v>8751249</v>
      </c>
      <c r="O3024" t="s">
        <v>1143</v>
      </c>
      <c r="P3024" s="507">
        <v>44787</v>
      </c>
      <c r="Q3024" t="s">
        <v>187</v>
      </c>
      <c r="R3024" s="507">
        <v>44787</v>
      </c>
      <c r="T3024" t="s">
        <v>5765</v>
      </c>
      <c r="U3024">
        <v>500</v>
      </c>
      <c r="X3024">
        <v>5</v>
      </c>
      <c r="Y3024" t="s">
        <v>259</v>
      </c>
      <c r="AC3024" t="s">
        <v>177</v>
      </c>
      <c r="AD3024" t="s">
        <v>9793</v>
      </c>
      <c r="AE3024">
        <v>75002</v>
      </c>
      <c r="AF3024" t="s">
        <v>14888</v>
      </c>
      <c r="AI3024">
        <v>630080142</v>
      </c>
      <c r="AJ3024">
        <v>618534010</v>
      </c>
      <c r="AK3024" t="s">
        <v>7869</v>
      </c>
      <c r="AL3024">
        <v>0</v>
      </c>
      <c r="AM3024">
        <v>0</v>
      </c>
    </row>
    <row r="3025" spans="1:39" customFormat="1" ht="12.75">
      <c r="A3025">
        <v>9147141</v>
      </c>
      <c r="B3025" t="s">
        <v>3545</v>
      </c>
      <c r="C3025" t="s">
        <v>2906</v>
      </c>
      <c r="D3025">
        <v>9147141</v>
      </c>
      <c r="E3025" t="s">
        <v>166</v>
      </c>
      <c r="F3025" t="s">
        <v>166</v>
      </c>
      <c r="H3025" s="507">
        <v>41006</v>
      </c>
      <c r="I3025" t="s">
        <v>245</v>
      </c>
      <c r="J3025">
        <v>-11</v>
      </c>
      <c r="K3025" t="s">
        <v>168</v>
      </c>
      <c r="M3025" t="s">
        <v>275</v>
      </c>
      <c r="N3025">
        <v>8910214</v>
      </c>
      <c r="O3025" t="s">
        <v>657</v>
      </c>
      <c r="P3025" s="507">
        <v>44795</v>
      </c>
      <c r="Q3025" t="s">
        <v>187</v>
      </c>
      <c r="R3025" s="507">
        <v>43369</v>
      </c>
      <c r="T3025" t="s">
        <v>5765</v>
      </c>
      <c r="U3025">
        <v>662</v>
      </c>
      <c r="X3025">
        <v>6</v>
      </c>
      <c r="Y3025" t="s">
        <v>259</v>
      </c>
      <c r="AC3025" t="s">
        <v>177</v>
      </c>
      <c r="AD3025" t="s">
        <v>11174</v>
      </c>
      <c r="AE3025">
        <v>91270</v>
      </c>
      <c r="AF3025" t="s">
        <v>14889</v>
      </c>
      <c r="AJ3025">
        <v>658920321</v>
      </c>
      <c r="AK3025" t="s">
        <v>4472</v>
      </c>
      <c r="AL3025">
        <v>0</v>
      </c>
      <c r="AM3025">
        <v>0</v>
      </c>
    </row>
    <row r="3026" spans="1:39" customFormat="1" ht="12.75">
      <c r="A3026">
        <v>4920099</v>
      </c>
      <c r="B3026" t="s">
        <v>1755</v>
      </c>
      <c r="C3026" t="s">
        <v>1984</v>
      </c>
      <c r="D3026">
        <v>4920099</v>
      </c>
      <c r="E3026" t="s">
        <v>166</v>
      </c>
      <c r="F3026" t="s">
        <v>166</v>
      </c>
      <c r="H3026" s="507">
        <v>31478</v>
      </c>
      <c r="I3026" t="s">
        <v>167</v>
      </c>
      <c r="J3026">
        <v>-40</v>
      </c>
      <c r="K3026" t="s">
        <v>168</v>
      </c>
      <c r="M3026" t="s">
        <v>236</v>
      </c>
      <c r="N3026">
        <v>12490029</v>
      </c>
      <c r="O3026" t="s">
        <v>2164</v>
      </c>
      <c r="P3026" s="507">
        <v>44747</v>
      </c>
      <c r="Q3026" t="s">
        <v>187</v>
      </c>
      <c r="R3026" s="507">
        <v>37432</v>
      </c>
      <c r="S3026" s="507">
        <v>44747</v>
      </c>
      <c r="T3026" t="s">
        <v>181</v>
      </c>
      <c r="U3026">
        <v>1709</v>
      </c>
      <c r="X3026">
        <v>17</v>
      </c>
      <c r="Y3026" t="s">
        <v>259</v>
      </c>
      <c r="AC3026" t="s">
        <v>177</v>
      </c>
      <c r="AD3026" t="s">
        <v>6233</v>
      </c>
      <c r="AE3026">
        <v>49000</v>
      </c>
      <c r="AF3026" t="s">
        <v>14890</v>
      </c>
      <c r="AJ3026">
        <v>606891628</v>
      </c>
      <c r="AK3026" t="s">
        <v>5078</v>
      </c>
      <c r="AL3026">
        <v>0</v>
      </c>
      <c r="AM3026">
        <v>0</v>
      </c>
    </row>
    <row r="3027" spans="1:39" customFormat="1" ht="12.75">
      <c r="A3027">
        <v>9258524</v>
      </c>
      <c r="B3027" t="s">
        <v>7040</v>
      </c>
      <c r="C3027" t="s">
        <v>9052</v>
      </c>
      <c r="D3027">
        <v>9258524</v>
      </c>
      <c r="E3027" t="s">
        <v>169</v>
      </c>
      <c r="H3027" s="507">
        <v>41788</v>
      </c>
      <c r="I3027" t="s">
        <v>169</v>
      </c>
      <c r="J3027">
        <v>-9</v>
      </c>
      <c r="K3027" t="s">
        <v>8</v>
      </c>
      <c r="M3027" t="s">
        <v>203</v>
      </c>
      <c r="N3027">
        <v>8921458</v>
      </c>
      <c r="O3027" t="s">
        <v>272</v>
      </c>
      <c r="P3027" s="507">
        <v>44815</v>
      </c>
      <c r="Q3027" t="s">
        <v>187</v>
      </c>
      <c r="R3027" s="507">
        <v>44815</v>
      </c>
      <c r="T3027" t="s">
        <v>5765</v>
      </c>
      <c r="U3027">
        <v>500</v>
      </c>
      <c r="X3027">
        <v>5</v>
      </c>
      <c r="Y3027" t="s">
        <v>259</v>
      </c>
      <c r="AC3027" t="s">
        <v>177</v>
      </c>
      <c r="AD3027" t="s">
        <v>11264</v>
      </c>
      <c r="AE3027">
        <v>92300</v>
      </c>
      <c r="AF3027" t="s">
        <v>14891</v>
      </c>
      <c r="AK3027" t="s">
        <v>4272</v>
      </c>
      <c r="AL3027">
        <v>0</v>
      </c>
      <c r="AM3027">
        <v>0</v>
      </c>
    </row>
    <row r="3028" spans="1:39" customFormat="1" ht="12.75">
      <c r="A3028">
        <v>8531165</v>
      </c>
      <c r="B3028" t="s">
        <v>8310</v>
      </c>
      <c r="C3028" t="s">
        <v>180</v>
      </c>
      <c r="D3028">
        <v>8531165</v>
      </c>
      <c r="E3028" t="s">
        <v>166</v>
      </c>
      <c r="F3028" t="s">
        <v>166</v>
      </c>
      <c r="H3028" s="507">
        <v>41302</v>
      </c>
      <c r="I3028" t="s">
        <v>251</v>
      </c>
      <c r="J3028">
        <v>-10</v>
      </c>
      <c r="K3028" t="s">
        <v>168</v>
      </c>
      <c r="M3028" t="s">
        <v>208</v>
      </c>
      <c r="N3028">
        <v>12850016</v>
      </c>
      <c r="O3028" t="s">
        <v>3431</v>
      </c>
      <c r="P3028" s="507">
        <v>44815</v>
      </c>
      <c r="Q3028" t="s">
        <v>187</v>
      </c>
      <c r="R3028" s="507">
        <v>44487</v>
      </c>
      <c r="T3028" t="s">
        <v>5765</v>
      </c>
      <c r="U3028">
        <v>588</v>
      </c>
      <c r="X3028">
        <v>5</v>
      </c>
      <c r="Y3028" t="s">
        <v>259</v>
      </c>
      <c r="AC3028" t="s">
        <v>177</v>
      </c>
      <c r="AD3028" t="s">
        <v>14892</v>
      </c>
      <c r="AE3028">
        <v>85170</v>
      </c>
      <c r="AF3028" t="s">
        <v>14893</v>
      </c>
      <c r="AJ3028">
        <v>627556077</v>
      </c>
      <c r="AK3028" t="s">
        <v>8311</v>
      </c>
      <c r="AL3028">
        <v>1</v>
      </c>
      <c r="AM3028">
        <v>0</v>
      </c>
    </row>
    <row r="3029" spans="1:39" customFormat="1" ht="12.75">
      <c r="A3029">
        <v>5925277</v>
      </c>
      <c r="B3029" t="s">
        <v>2624</v>
      </c>
      <c r="C3029" t="s">
        <v>1118</v>
      </c>
      <c r="D3029">
        <v>5925277</v>
      </c>
      <c r="E3029" t="s">
        <v>166</v>
      </c>
      <c r="F3029" t="s">
        <v>166</v>
      </c>
      <c r="H3029" s="507">
        <v>31533</v>
      </c>
      <c r="I3029" t="s">
        <v>167</v>
      </c>
      <c r="J3029">
        <v>-40</v>
      </c>
      <c r="K3029" t="s">
        <v>168</v>
      </c>
      <c r="M3029" t="s">
        <v>228</v>
      </c>
      <c r="N3029">
        <v>12440116</v>
      </c>
      <c r="O3029" t="s">
        <v>6232</v>
      </c>
      <c r="P3029" s="507">
        <v>44819</v>
      </c>
      <c r="Q3029" t="s">
        <v>187</v>
      </c>
      <c r="R3029" s="507">
        <v>37432</v>
      </c>
      <c r="S3029" s="507">
        <v>44074</v>
      </c>
      <c r="T3029" t="s">
        <v>7255</v>
      </c>
      <c r="U3029">
        <v>1619</v>
      </c>
      <c r="X3029">
        <v>16</v>
      </c>
      <c r="Y3029" t="s">
        <v>259</v>
      </c>
      <c r="AC3029" t="s">
        <v>177</v>
      </c>
      <c r="AD3029" t="s">
        <v>9941</v>
      </c>
      <c r="AE3029">
        <v>44300</v>
      </c>
      <c r="AF3029" t="s">
        <v>14894</v>
      </c>
      <c r="AJ3029">
        <v>699427447</v>
      </c>
      <c r="AK3029" t="s">
        <v>5079</v>
      </c>
      <c r="AL3029">
        <v>0</v>
      </c>
      <c r="AM3029">
        <v>0</v>
      </c>
    </row>
    <row r="3030" spans="1:39" customFormat="1" ht="12.75">
      <c r="A3030">
        <v>2219370</v>
      </c>
      <c r="B3030" t="s">
        <v>3195</v>
      </c>
      <c r="C3030" t="s">
        <v>3707</v>
      </c>
      <c r="D3030">
        <v>2219370</v>
      </c>
      <c r="E3030" t="s">
        <v>166</v>
      </c>
      <c r="F3030" t="s">
        <v>166</v>
      </c>
      <c r="H3030" s="507">
        <v>38914</v>
      </c>
      <c r="I3030" t="s">
        <v>198</v>
      </c>
      <c r="J3030">
        <v>-17</v>
      </c>
      <c r="K3030" t="s">
        <v>8</v>
      </c>
      <c r="M3030" t="s">
        <v>215</v>
      </c>
      <c r="N3030">
        <v>3220033</v>
      </c>
      <c r="O3030" t="s">
        <v>216</v>
      </c>
      <c r="P3030" s="507">
        <v>44819</v>
      </c>
      <c r="Q3030" t="s">
        <v>187</v>
      </c>
      <c r="R3030" s="507">
        <v>42634</v>
      </c>
      <c r="T3030" t="s">
        <v>5765</v>
      </c>
      <c r="U3030">
        <v>1115</v>
      </c>
      <c r="X3030">
        <v>11</v>
      </c>
      <c r="Y3030" t="s">
        <v>259</v>
      </c>
      <c r="AB3030" s="507">
        <v>44378</v>
      </c>
      <c r="AC3030" t="s">
        <v>177</v>
      </c>
      <c r="AD3030" t="s">
        <v>2543</v>
      </c>
      <c r="AE3030">
        <v>22120</v>
      </c>
      <c r="AF3030" t="s">
        <v>14895</v>
      </c>
      <c r="AI3030">
        <v>296641505</v>
      </c>
      <c r="AJ3030">
        <v>649164286</v>
      </c>
      <c r="AK3030" t="s">
        <v>5392</v>
      </c>
      <c r="AL3030">
        <v>0</v>
      </c>
      <c r="AM3030">
        <v>0</v>
      </c>
    </row>
    <row r="3031" spans="1:39" customFormat="1" ht="12.75">
      <c r="A3031">
        <v>9258870</v>
      </c>
      <c r="B3031" t="s">
        <v>9053</v>
      </c>
      <c r="C3031" t="s">
        <v>9054</v>
      </c>
      <c r="D3031">
        <v>9258870</v>
      </c>
      <c r="E3031" t="s">
        <v>169</v>
      </c>
      <c r="H3031" s="507">
        <v>41096</v>
      </c>
      <c r="I3031" t="s">
        <v>245</v>
      </c>
      <c r="J3031">
        <v>-11</v>
      </c>
      <c r="K3031" t="s">
        <v>8</v>
      </c>
      <c r="M3031" t="s">
        <v>203</v>
      </c>
      <c r="N3031">
        <v>8920309</v>
      </c>
      <c r="O3031" t="s">
        <v>331</v>
      </c>
      <c r="P3031" s="507">
        <v>44826</v>
      </c>
      <c r="Q3031" t="s">
        <v>187</v>
      </c>
      <c r="R3031" s="507">
        <v>44826</v>
      </c>
      <c r="T3031" t="s">
        <v>5765</v>
      </c>
      <c r="U3031">
        <v>500</v>
      </c>
      <c r="X3031">
        <v>5</v>
      </c>
      <c r="Y3031" t="s">
        <v>259</v>
      </c>
      <c r="AC3031" t="s">
        <v>177</v>
      </c>
      <c r="AD3031" t="s">
        <v>9928</v>
      </c>
      <c r="AE3031">
        <v>92500</v>
      </c>
      <c r="AF3031" t="s">
        <v>14896</v>
      </c>
      <c r="AK3031" t="s">
        <v>9055</v>
      </c>
      <c r="AL3031">
        <v>0</v>
      </c>
      <c r="AM3031">
        <v>0</v>
      </c>
    </row>
    <row r="3032" spans="1:39" customFormat="1" ht="12.75">
      <c r="A3032">
        <v>7887848</v>
      </c>
      <c r="B3032" t="s">
        <v>7870</v>
      </c>
      <c r="C3032" t="s">
        <v>315</v>
      </c>
      <c r="D3032">
        <v>7887848</v>
      </c>
      <c r="E3032" t="s">
        <v>166</v>
      </c>
      <c r="F3032" t="s">
        <v>166</v>
      </c>
      <c r="H3032" s="507">
        <v>41687</v>
      </c>
      <c r="I3032" t="s">
        <v>169</v>
      </c>
      <c r="J3032">
        <v>-9</v>
      </c>
      <c r="K3032" t="s">
        <v>168</v>
      </c>
      <c r="M3032" t="s">
        <v>238</v>
      </c>
      <c r="N3032">
        <v>8780130</v>
      </c>
      <c r="O3032" t="s">
        <v>3560</v>
      </c>
      <c r="P3032" s="507">
        <v>44817</v>
      </c>
      <c r="Q3032" t="s">
        <v>187</v>
      </c>
      <c r="R3032" s="507">
        <v>44507</v>
      </c>
      <c r="T3032" t="s">
        <v>181</v>
      </c>
      <c r="U3032">
        <v>517</v>
      </c>
      <c r="X3032">
        <v>5</v>
      </c>
      <c r="Y3032" t="s">
        <v>259</v>
      </c>
      <c r="AC3032" t="s">
        <v>177</v>
      </c>
      <c r="AD3032" t="s">
        <v>10763</v>
      </c>
      <c r="AE3032">
        <v>78600</v>
      </c>
      <c r="AF3032" t="s">
        <v>14897</v>
      </c>
      <c r="AJ3032">
        <v>674917094</v>
      </c>
      <c r="AK3032" t="s">
        <v>14898</v>
      </c>
      <c r="AL3032">
        <v>0</v>
      </c>
      <c r="AM3032">
        <v>0</v>
      </c>
    </row>
    <row r="3033" spans="1:39" customFormat="1" ht="12.75">
      <c r="A3033">
        <v>9258579</v>
      </c>
      <c r="B3033" t="s">
        <v>7870</v>
      </c>
      <c r="C3033" t="s">
        <v>1291</v>
      </c>
      <c r="D3033">
        <v>9258579</v>
      </c>
      <c r="E3033" t="s">
        <v>169</v>
      </c>
      <c r="H3033" s="507">
        <v>40950</v>
      </c>
      <c r="I3033" t="s">
        <v>245</v>
      </c>
      <c r="J3033">
        <v>-11</v>
      </c>
      <c r="K3033" t="s">
        <v>8</v>
      </c>
      <c r="M3033" t="s">
        <v>203</v>
      </c>
      <c r="N3033">
        <v>8921182</v>
      </c>
      <c r="O3033" t="s">
        <v>3396</v>
      </c>
      <c r="P3033" s="507">
        <v>44817</v>
      </c>
      <c r="Q3033" t="s">
        <v>187</v>
      </c>
      <c r="R3033" s="507">
        <v>44817</v>
      </c>
      <c r="T3033" t="s">
        <v>5765</v>
      </c>
      <c r="U3033">
        <v>500</v>
      </c>
      <c r="X3033">
        <v>5</v>
      </c>
      <c r="Y3033" t="s">
        <v>259</v>
      </c>
      <c r="AC3033" t="s">
        <v>177</v>
      </c>
      <c r="AD3033" t="s">
        <v>13447</v>
      </c>
      <c r="AE3033">
        <v>92120</v>
      </c>
      <c r="AF3033" t="s">
        <v>14899</v>
      </c>
      <c r="AJ3033" t="s">
        <v>9056</v>
      </c>
      <c r="AK3033" t="s">
        <v>9057</v>
      </c>
      <c r="AL3033">
        <v>0</v>
      </c>
      <c r="AM3033">
        <v>0</v>
      </c>
    </row>
    <row r="3034" spans="1:39" customFormat="1" ht="12.75">
      <c r="A3034">
        <v>7222495</v>
      </c>
      <c r="B3034" t="s">
        <v>1756</v>
      </c>
      <c r="C3034" t="s">
        <v>334</v>
      </c>
      <c r="D3034">
        <v>7222495</v>
      </c>
      <c r="E3034" t="s">
        <v>166</v>
      </c>
      <c r="F3034" t="s">
        <v>166</v>
      </c>
      <c r="H3034" s="507">
        <v>40344</v>
      </c>
      <c r="I3034" t="s">
        <v>254</v>
      </c>
      <c r="J3034">
        <v>-13</v>
      </c>
      <c r="K3034" t="s">
        <v>8</v>
      </c>
      <c r="M3034" t="s">
        <v>2152</v>
      </c>
      <c r="N3034">
        <v>12720066</v>
      </c>
      <c r="O3034" t="s">
        <v>2195</v>
      </c>
      <c r="P3034" s="507">
        <v>44808</v>
      </c>
      <c r="Q3034" t="s">
        <v>187</v>
      </c>
      <c r="R3034" s="507">
        <v>43015</v>
      </c>
      <c r="T3034" t="s">
        <v>5765</v>
      </c>
      <c r="U3034">
        <v>605</v>
      </c>
      <c r="X3034">
        <v>6</v>
      </c>
      <c r="Y3034" t="s">
        <v>259</v>
      </c>
      <c r="AC3034" t="s">
        <v>177</v>
      </c>
      <c r="AD3034" t="s">
        <v>14900</v>
      </c>
      <c r="AE3034">
        <v>72110</v>
      </c>
      <c r="AF3034" t="s">
        <v>14901</v>
      </c>
      <c r="AI3034">
        <v>243971807</v>
      </c>
      <c r="AJ3034">
        <v>786515258</v>
      </c>
      <c r="AK3034" t="s">
        <v>5080</v>
      </c>
      <c r="AL3034">
        <v>1</v>
      </c>
      <c r="AM3034">
        <v>1</v>
      </c>
    </row>
    <row r="3035" spans="1:39" customFormat="1" ht="12.75">
      <c r="A3035">
        <v>4441313</v>
      </c>
      <c r="B3035" t="s">
        <v>2625</v>
      </c>
      <c r="C3035" t="s">
        <v>361</v>
      </c>
      <c r="D3035">
        <v>4441313</v>
      </c>
      <c r="E3035" t="s">
        <v>166</v>
      </c>
      <c r="F3035" t="s">
        <v>166</v>
      </c>
      <c r="H3035" s="507">
        <v>36639</v>
      </c>
      <c r="I3035" t="s">
        <v>167</v>
      </c>
      <c r="J3035">
        <v>-40</v>
      </c>
      <c r="K3035" t="s">
        <v>168</v>
      </c>
      <c r="M3035" t="s">
        <v>178</v>
      </c>
      <c r="N3035">
        <v>3350060</v>
      </c>
      <c r="O3035" t="s">
        <v>223</v>
      </c>
      <c r="P3035" s="507">
        <v>44827</v>
      </c>
      <c r="Q3035" t="s">
        <v>187</v>
      </c>
      <c r="R3035" s="507">
        <v>39770</v>
      </c>
      <c r="S3035" s="507">
        <v>44082</v>
      </c>
      <c r="T3035" t="s">
        <v>7255</v>
      </c>
      <c r="U3035">
        <v>2188</v>
      </c>
      <c r="V3035" t="s">
        <v>172</v>
      </c>
      <c r="W3035">
        <v>634</v>
      </c>
      <c r="X3035" t="s">
        <v>173</v>
      </c>
      <c r="Y3035" t="s">
        <v>259</v>
      </c>
      <c r="AC3035" t="s">
        <v>177</v>
      </c>
      <c r="AD3035" t="s">
        <v>14902</v>
      </c>
      <c r="AE3035">
        <v>35640</v>
      </c>
      <c r="AF3035" t="s">
        <v>14903</v>
      </c>
      <c r="AI3035">
        <v>299479827</v>
      </c>
      <c r="AJ3035">
        <v>787875807</v>
      </c>
      <c r="AK3035" t="s">
        <v>4473</v>
      </c>
      <c r="AL3035">
        <v>0</v>
      </c>
      <c r="AM3035">
        <v>0</v>
      </c>
    </row>
    <row r="3036" spans="1:39" customFormat="1" ht="12.75">
      <c r="A3036">
        <v>3526404</v>
      </c>
      <c r="B3036" t="s">
        <v>2625</v>
      </c>
      <c r="C3036" t="s">
        <v>1108</v>
      </c>
      <c r="D3036">
        <v>3526404</v>
      </c>
      <c r="E3036" t="s">
        <v>166</v>
      </c>
      <c r="F3036" t="s">
        <v>166</v>
      </c>
      <c r="H3036" s="507">
        <v>36218</v>
      </c>
      <c r="I3036" t="s">
        <v>167</v>
      </c>
      <c r="J3036">
        <v>-40</v>
      </c>
      <c r="K3036" t="s">
        <v>168</v>
      </c>
      <c r="M3036" t="s">
        <v>206</v>
      </c>
      <c r="N3036">
        <v>8771170</v>
      </c>
      <c r="O3036" t="s">
        <v>415</v>
      </c>
      <c r="P3036" s="507">
        <v>44812</v>
      </c>
      <c r="Q3036" t="s">
        <v>187</v>
      </c>
      <c r="R3036" s="507">
        <v>39120</v>
      </c>
      <c r="S3036" s="507">
        <v>44068</v>
      </c>
      <c r="T3036" t="s">
        <v>7255</v>
      </c>
      <c r="U3036">
        <v>2771</v>
      </c>
      <c r="V3036" t="s">
        <v>172</v>
      </c>
      <c r="W3036">
        <v>107</v>
      </c>
      <c r="X3036" t="s">
        <v>173</v>
      </c>
      <c r="Y3036" t="s">
        <v>259</v>
      </c>
      <c r="AB3036" s="507">
        <v>44743</v>
      </c>
      <c r="AC3036" t="s">
        <v>177</v>
      </c>
      <c r="AD3036" t="s">
        <v>14902</v>
      </c>
      <c r="AE3036">
        <v>35640</v>
      </c>
      <c r="AF3036" t="s">
        <v>14904</v>
      </c>
      <c r="AJ3036">
        <v>686418074</v>
      </c>
      <c r="AK3036" t="s">
        <v>4473</v>
      </c>
      <c r="AL3036">
        <v>0</v>
      </c>
      <c r="AM3036">
        <v>0</v>
      </c>
    </row>
    <row r="3037" spans="1:39" customFormat="1" ht="12.75">
      <c r="A3037">
        <v>5013463</v>
      </c>
      <c r="B3037" t="s">
        <v>2625</v>
      </c>
      <c r="C3037" t="s">
        <v>842</v>
      </c>
      <c r="D3037">
        <v>5013463</v>
      </c>
      <c r="E3037" t="s">
        <v>166</v>
      </c>
      <c r="F3037" t="s">
        <v>166</v>
      </c>
      <c r="H3037" s="507">
        <v>23461</v>
      </c>
      <c r="I3037" t="s">
        <v>367</v>
      </c>
      <c r="J3037">
        <v>-60</v>
      </c>
      <c r="K3037" t="s">
        <v>168</v>
      </c>
      <c r="M3037" t="s">
        <v>178</v>
      </c>
      <c r="N3037">
        <v>3350060</v>
      </c>
      <c r="O3037" t="s">
        <v>223</v>
      </c>
      <c r="P3037" s="507">
        <v>44828</v>
      </c>
      <c r="Q3037" t="s">
        <v>187</v>
      </c>
      <c r="R3037" s="507">
        <v>38635</v>
      </c>
      <c r="T3037" t="s">
        <v>5760</v>
      </c>
      <c r="U3037">
        <v>1644</v>
      </c>
      <c r="X3037">
        <v>16</v>
      </c>
      <c r="Y3037" t="s">
        <v>259</v>
      </c>
      <c r="AC3037" t="s">
        <v>177</v>
      </c>
      <c r="AD3037" t="s">
        <v>14902</v>
      </c>
      <c r="AE3037">
        <v>35640</v>
      </c>
      <c r="AF3037" t="s">
        <v>14903</v>
      </c>
      <c r="AI3037">
        <v>299479827</v>
      </c>
      <c r="AJ3037">
        <v>674038070</v>
      </c>
      <c r="AK3037" t="s">
        <v>5758</v>
      </c>
      <c r="AL3037">
        <v>0</v>
      </c>
      <c r="AM3037">
        <v>0</v>
      </c>
    </row>
    <row r="3038" spans="1:39" customFormat="1" ht="12.75">
      <c r="A3038">
        <v>3721335</v>
      </c>
      <c r="B3038" t="s">
        <v>2966</v>
      </c>
      <c r="C3038" t="s">
        <v>403</v>
      </c>
      <c r="D3038">
        <v>3721335</v>
      </c>
      <c r="E3038" t="s">
        <v>166</v>
      </c>
      <c r="F3038" t="s">
        <v>166</v>
      </c>
      <c r="H3038" s="507">
        <v>36674</v>
      </c>
      <c r="I3038" t="s">
        <v>167</v>
      </c>
      <c r="J3038">
        <v>-40</v>
      </c>
      <c r="K3038" t="s">
        <v>8</v>
      </c>
      <c r="M3038" t="s">
        <v>2783</v>
      </c>
      <c r="N3038">
        <v>4410080</v>
      </c>
      <c r="O3038" t="s">
        <v>2786</v>
      </c>
      <c r="P3038" s="507">
        <v>44821</v>
      </c>
      <c r="Q3038" t="s">
        <v>187</v>
      </c>
      <c r="R3038" s="507">
        <v>40107</v>
      </c>
      <c r="S3038" s="507">
        <v>44768</v>
      </c>
      <c r="T3038" t="s">
        <v>181</v>
      </c>
      <c r="U3038">
        <v>1885</v>
      </c>
      <c r="V3038" t="s">
        <v>172</v>
      </c>
      <c r="W3038">
        <v>120</v>
      </c>
      <c r="X3038" t="s">
        <v>173</v>
      </c>
      <c r="Y3038" t="s">
        <v>259</v>
      </c>
      <c r="AB3038" s="507">
        <v>44743</v>
      </c>
      <c r="AC3038" t="s">
        <v>177</v>
      </c>
      <c r="AD3038" t="s">
        <v>9703</v>
      </c>
      <c r="AE3038">
        <v>37300</v>
      </c>
      <c r="AF3038" t="s">
        <v>14905</v>
      </c>
      <c r="AG3038" t="s">
        <v>36</v>
      </c>
      <c r="AI3038">
        <v>247613206</v>
      </c>
      <c r="AJ3038">
        <v>621053326</v>
      </c>
      <c r="AK3038" t="s">
        <v>5649</v>
      </c>
      <c r="AL3038">
        <v>0</v>
      </c>
      <c r="AM3038">
        <v>0</v>
      </c>
    </row>
    <row r="3039" spans="1:39" customFormat="1" ht="12.75">
      <c r="A3039">
        <v>3727799</v>
      </c>
      <c r="B3039" t="s">
        <v>1757</v>
      </c>
      <c r="C3039" t="s">
        <v>2967</v>
      </c>
      <c r="D3039">
        <v>3727799</v>
      </c>
      <c r="E3039" t="s">
        <v>166</v>
      </c>
      <c r="F3039" t="s">
        <v>166</v>
      </c>
      <c r="H3039" s="507">
        <v>40135</v>
      </c>
      <c r="I3039" t="s">
        <v>340</v>
      </c>
      <c r="J3039">
        <v>-14</v>
      </c>
      <c r="K3039" t="s">
        <v>8</v>
      </c>
      <c r="M3039" t="s">
        <v>175</v>
      </c>
      <c r="N3039">
        <v>4370566</v>
      </c>
      <c r="O3039" t="s">
        <v>176</v>
      </c>
      <c r="P3039" s="507">
        <v>44766</v>
      </c>
      <c r="Q3039" t="s">
        <v>187</v>
      </c>
      <c r="R3039" s="507">
        <v>42422</v>
      </c>
      <c r="S3039" s="507">
        <v>44743</v>
      </c>
      <c r="T3039" t="s">
        <v>181</v>
      </c>
      <c r="U3039">
        <v>1098</v>
      </c>
      <c r="X3039">
        <v>10</v>
      </c>
      <c r="Y3039" t="s">
        <v>259</v>
      </c>
      <c r="AB3039" s="507">
        <v>43647</v>
      </c>
      <c r="AC3039" t="s">
        <v>177</v>
      </c>
      <c r="AD3039" t="s">
        <v>10577</v>
      </c>
      <c r="AE3039">
        <v>37130</v>
      </c>
      <c r="AF3039" t="s">
        <v>14906</v>
      </c>
      <c r="AJ3039">
        <v>767671638</v>
      </c>
      <c r="AK3039" t="s">
        <v>5650</v>
      </c>
      <c r="AL3039">
        <v>0</v>
      </c>
      <c r="AM3039">
        <v>0</v>
      </c>
    </row>
    <row r="3040" spans="1:39" customFormat="1" ht="12.75">
      <c r="A3040">
        <v>8530772</v>
      </c>
      <c r="B3040" t="s">
        <v>1757</v>
      </c>
      <c r="C3040" t="s">
        <v>6455</v>
      </c>
      <c r="D3040">
        <v>8530772</v>
      </c>
      <c r="E3040" t="s">
        <v>169</v>
      </c>
      <c r="F3040" t="s">
        <v>169</v>
      </c>
      <c r="H3040" s="507">
        <v>42769</v>
      </c>
      <c r="I3040" t="s">
        <v>169</v>
      </c>
      <c r="J3040">
        <v>-9</v>
      </c>
      <c r="K3040" t="s">
        <v>8</v>
      </c>
      <c r="M3040" t="s">
        <v>208</v>
      </c>
      <c r="N3040">
        <v>12850024</v>
      </c>
      <c r="O3040" t="s">
        <v>2184</v>
      </c>
      <c r="P3040" s="507">
        <v>44788</v>
      </c>
      <c r="Q3040" t="s">
        <v>187</v>
      </c>
      <c r="R3040" s="507">
        <v>44448</v>
      </c>
      <c r="T3040" t="s">
        <v>5765</v>
      </c>
      <c r="U3040">
        <v>500</v>
      </c>
      <c r="X3040">
        <v>5</v>
      </c>
      <c r="Y3040" t="s">
        <v>259</v>
      </c>
      <c r="AC3040" t="s">
        <v>177</v>
      </c>
      <c r="AD3040" t="s">
        <v>11056</v>
      </c>
      <c r="AE3040">
        <v>85280</v>
      </c>
      <c r="AF3040" t="s">
        <v>14907</v>
      </c>
      <c r="AJ3040">
        <v>681210505</v>
      </c>
      <c r="AK3040" t="s">
        <v>6456</v>
      </c>
      <c r="AL3040">
        <v>0</v>
      </c>
      <c r="AM3040">
        <v>0</v>
      </c>
    </row>
    <row r="3041" spans="1:39" customFormat="1" ht="12.75">
      <c r="A3041">
        <v>4443526</v>
      </c>
      <c r="B3041" t="s">
        <v>1757</v>
      </c>
      <c r="C3041" t="s">
        <v>405</v>
      </c>
      <c r="D3041">
        <v>4443526</v>
      </c>
      <c r="E3041" t="s">
        <v>169</v>
      </c>
      <c r="F3041" t="s">
        <v>169</v>
      </c>
      <c r="H3041" s="507">
        <v>26392</v>
      </c>
      <c r="I3041" t="s">
        <v>367</v>
      </c>
      <c r="J3041">
        <v>-60</v>
      </c>
      <c r="K3041" t="s">
        <v>168</v>
      </c>
      <c r="M3041" t="s">
        <v>228</v>
      </c>
      <c r="N3041">
        <v>12440033</v>
      </c>
      <c r="O3041" t="s">
        <v>2211</v>
      </c>
      <c r="P3041" s="507">
        <v>44826</v>
      </c>
      <c r="Q3041" t="s">
        <v>187</v>
      </c>
      <c r="R3041" s="507">
        <v>40262</v>
      </c>
      <c r="S3041" s="507">
        <v>44085</v>
      </c>
      <c r="T3041" t="s">
        <v>7255</v>
      </c>
      <c r="U3041">
        <v>1788</v>
      </c>
      <c r="X3041">
        <v>17</v>
      </c>
      <c r="Y3041" t="s">
        <v>259</v>
      </c>
      <c r="AC3041" t="s">
        <v>177</v>
      </c>
      <c r="AD3041" t="s">
        <v>13258</v>
      </c>
      <c r="AE3041">
        <v>44240</v>
      </c>
      <c r="AF3041" t="s">
        <v>14908</v>
      </c>
      <c r="AI3041">
        <v>251123473</v>
      </c>
      <c r="AJ3041">
        <v>779607039</v>
      </c>
      <c r="AK3041" t="s">
        <v>5081</v>
      </c>
      <c r="AL3041">
        <v>0</v>
      </c>
      <c r="AM3041">
        <v>0</v>
      </c>
    </row>
    <row r="3042" spans="1:39" customFormat="1" ht="12.75">
      <c r="A3042">
        <v>4512870</v>
      </c>
      <c r="B3042" t="s">
        <v>1758</v>
      </c>
      <c r="C3042" t="s">
        <v>202</v>
      </c>
      <c r="D3042">
        <v>4512870</v>
      </c>
      <c r="E3042" t="s">
        <v>166</v>
      </c>
      <c r="F3042" t="s">
        <v>166</v>
      </c>
      <c r="H3042" s="507">
        <v>32418</v>
      </c>
      <c r="I3042" t="s">
        <v>167</v>
      </c>
      <c r="J3042">
        <v>-40</v>
      </c>
      <c r="K3042" t="s">
        <v>168</v>
      </c>
      <c r="M3042" t="s">
        <v>2764</v>
      </c>
      <c r="N3042">
        <v>4450192</v>
      </c>
      <c r="O3042" t="s">
        <v>2765</v>
      </c>
      <c r="P3042" s="507">
        <v>44818</v>
      </c>
      <c r="Q3042" t="s">
        <v>187</v>
      </c>
      <c r="R3042" s="507">
        <v>37432</v>
      </c>
      <c r="S3042" s="507">
        <v>44809</v>
      </c>
      <c r="T3042" t="s">
        <v>181</v>
      </c>
      <c r="U3042">
        <v>2001</v>
      </c>
      <c r="X3042">
        <v>20</v>
      </c>
      <c r="Y3042" t="s">
        <v>259</v>
      </c>
      <c r="AC3042" t="s">
        <v>177</v>
      </c>
      <c r="AD3042" t="s">
        <v>10015</v>
      </c>
      <c r="AE3042">
        <v>45000</v>
      </c>
      <c r="AF3042" t="s">
        <v>14909</v>
      </c>
      <c r="AI3042">
        <v>659355228</v>
      </c>
      <c r="AJ3042">
        <v>659355228</v>
      </c>
      <c r="AK3042" t="s">
        <v>5651</v>
      </c>
      <c r="AL3042">
        <v>0</v>
      </c>
      <c r="AM3042">
        <v>0</v>
      </c>
    </row>
    <row r="3043" spans="1:39" customFormat="1" ht="12.75">
      <c r="A3043">
        <v>3537575</v>
      </c>
      <c r="B3043" t="s">
        <v>1758</v>
      </c>
      <c r="C3043" t="s">
        <v>5917</v>
      </c>
      <c r="D3043">
        <v>3537575</v>
      </c>
      <c r="E3043" t="s">
        <v>166</v>
      </c>
      <c r="F3043" t="s">
        <v>166</v>
      </c>
      <c r="H3043" s="507">
        <v>41528</v>
      </c>
      <c r="I3043" t="s">
        <v>251</v>
      </c>
      <c r="J3043">
        <v>-10</v>
      </c>
      <c r="K3043" t="s">
        <v>168</v>
      </c>
      <c r="M3043" t="s">
        <v>178</v>
      </c>
      <c r="N3043">
        <v>3350060</v>
      </c>
      <c r="O3043" t="s">
        <v>223</v>
      </c>
      <c r="P3043" s="507">
        <v>44813</v>
      </c>
      <c r="Q3043" t="s">
        <v>187</v>
      </c>
      <c r="R3043" s="507">
        <v>43042</v>
      </c>
      <c r="T3043" t="s">
        <v>5765</v>
      </c>
      <c r="U3043">
        <v>640</v>
      </c>
      <c r="X3043">
        <v>6</v>
      </c>
      <c r="Y3043" t="s">
        <v>259</v>
      </c>
      <c r="AC3043" t="s">
        <v>177</v>
      </c>
      <c r="AD3043" t="s">
        <v>10113</v>
      </c>
      <c r="AE3043">
        <v>35235</v>
      </c>
      <c r="AF3043" t="s">
        <v>14910</v>
      </c>
      <c r="AJ3043">
        <v>618844423</v>
      </c>
      <c r="AK3043" t="s">
        <v>7871</v>
      </c>
      <c r="AL3043">
        <v>0</v>
      </c>
      <c r="AM3043">
        <v>0</v>
      </c>
    </row>
    <row r="3044" spans="1:39" customFormat="1" ht="12.75">
      <c r="A3044">
        <v>2928212</v>
      </c>
      <c r="B3044" t="s">
        <v>3196</v>
      </c>
      <c r="C3044" t="s">
        <v>969</v>
      </c>
      <c r="D3044">
        <v>2928212</v>
      </c>
      <c r="E3044" t="s">
        <v>166</v>
      </c>
      <c r="F3044" t="s">
        <v>166</v>
      </c>
      <c r="H3044" s="507">
        <v>37879</v>
      </c>
      <c r="I3044" t="s">
        <v>167</v>
      </c>
      <c r="J3044">
        <v>-40</v>
      </c>
      <c r="K3044" t="s">
        <v>8</v>
      </c>
      <c r="M3044" t="s">
        <v>3025</v>
      </c>
      <c r="N3044">
        <v>3290005</v>
      </c>
      <c r="O3044" t="s">
        <v>3026</v>
      </c>
      <c r="P3044" s="507">
        <v>44757</v>
      </c>
      <c r="Q3044" t="s">
        <v>187</v>
      </c>
      <c r="R3044" s="507">
        <v>39350</v>
      </c>
      <c r="S3044" s="507">
        <v>44438</v>
      </c>
      <c r="T3044" t="s">
        <v>7255</v>
      </c>
      <c r="U3044">
        <v>1521</v>
      </c>
      <c r="X3044">
        <v>15</v>
      </c>
      <c r="Y3044" t="s">
        <v>259</v>
      </c>
      <c r="AC3044" t="s">
        <v>177</v>
      </c>
      <c r="AD3044" t="s">
        <v>11128</v>
      </c>
      <c r="AE3044">
        <v>29460</v>
      </c>
      <c r="AF3044" t="s">
        <v>14911</v>
      </c>
      <c r="AI3044">
        <v>298216486</v>
      </c>
      <c r="AJ3044">
        <v>602356832</v>
      </c>
      <c r="AK3044" t="s">
        <v>5393</v>
      </c>
      <c r="AL3044">
        <v>0</v>
      </c>
      <c r="AM3044">
        <v>0</v>
      </c>
    </row>
    <row r="3045" spans="1:39" customFormat="1" ht="12.75">
      <c r="A3045">
        <v>759724</v>
      </c>
      <c r="B3045" t="s">
        <v>1761</v>
      </c>
      <c r="C3045" t="s">
        <v>6687</v>
      </c>
      <c r="D3045">
        <v>759724</v>
      </c>
      <c r="E3045" t="s">
        <v>166</v>
      </c>
      <c r="F3045" t="s">
        <v>166</v>
      </c>
      <c r="H3045" s="507">
        <v>23310</v>
      </c>
      <c r="I3045" t="s">
        <v>367</v>
      </c>
      <c r="J3045">
        <v>-60</v>
      </c>
      <c r="K3045" t="s">
        <v>168</v>
      </c>
      <c r="M3045" t="s">
        <v>263</v>
      </c>
      <c r="N3045">
        <v>8751124</v>
      </c>
      <c r="O3045" t="s">
        <v>918</v>
      </c>
      <c r="P3045" s="507">
        <v>44830</v>
      </c>
      <c r="Q3045" t="s">
        <v>187</v>
      </c>
      <c r="R3045" s="507">
        <v>37432</v>
      </c>
      <c r="S3045" s="507">
        <v>44807</v>
      </c>
      <c r="T3045" t="s">
        <v>181</v>
      </c>
      <c r="U3045">
        <v>1637</v>
      </c>
      <c r="X3045">
        <v>16</v>
      </c>
      <c r="Y3045" t="s">
        <v>259</v>
      </c>
      <c r="AC3045" t="s">
        <v>174</v>
      </c>
      <c r="AD3045" t="s">
        <v>9916</v>
      </c>
      <c r="AE3045">
        <v>75009</v>
      </c>
      <c r="AF3045" t="s">
        <v>14912</v>
      </c>
      <c r="AJ3045">
        <v>634090008</v>
      </c>
      <c r="AK3045" t="s">
        <v>4474</v>
      </c>
      <c r="AL3045">
        <v>0</v>
      </c>
      <c r="AM3045">
        <v>0</v>
      </c>
    </row>
    <row r="3046" spans="1:39" customFormat="1" ht="12.75">
      <c r="A3046">
        <v>419978</v>
      </c>
      <c r="B3046" t="s">
        <v>2968</v>
      </c>
      <c r="C3046" t="s">
        <v>305</v>
      </c>
      <c r="D3046">
        <v>419978</v>
      </c>
      <c r="E3046" t="s">
        <v>166</v>
      </c>
      <c r="H3046" s="507">
        <v>36836</v>
      </c>
      <c r="I3046" t="s">
        <v>167</v>
      </c>
      <c r="J3046">
        <v>-40</v>
      </c>
      <c r="K3046" t="s">
        <v>8</v>
      </c>
      <c r="M3046" t="s">
        <v>2783</v>
      </c>
      <c r="N3046">
        <v>4410080</v>
      </c>
      <c r="O3046" t="s">
        <v>2786</v>
      </c>
      <c r="P3046" s="507">
        <v>44789</v>
      </c>
      <c r="Q3046" t="s">
        <v>187</v>
      </c>
      <c r="R3046" s="507">
        <v>39737</v>
      </c>
      <c r="S3046" s="507">
        <v>44712</v>
      </c>
      <c r="T3046" t="s">
        <v>181</v>
      </c>
      <c r="U3046">
        <v>1137</v>
      </c>
      <c r="X3046">
        <v>11</v>
      </c>
      <c r="Y3046" t="s">
        <v>259</v>
      </c>
      <c r="AC3046" t="s">
        <v>177</v>
      </c>
      <c r="AD3046" t="s">
        <v>14913</v>
      </c>
      <c r="AE3046">
        <v>41500</v>
      </c>
      <c r="AF3046" t="s">
        <v>14914</v>
      </c>
      <c r="AK3046" t="s">
        <v>5518</v>
      </c>
      <c r="AL3046">
        <v>0</v>
      </c>
      <c r="AM3046">
        <v>0</v>
      </c>
    </row>
    <row r="3047" spans="1:39" customFormat="1" ht="12.75">
      <c r="A3047">
        <v>7717363</v>
      </c>
      <c r="B3047" t="s">
        <v>1762</v>
      </c>
      <c r="C3047" t="s">
        <v>422</v>
      </c>
      <c r="D3047">
        <v>7717363</v>
      </c>
      <c r="E3047" t="s">
        <v>166</v>
      </c>
      <c r="F3047" t="s">
        <v>166</v>
      </c>
      <c r="H3047" s="507">
        <v>34494</v>
      </c>
      <c r="I3047" t="s">
        <v>167</v>
      </c>
      <c r="J3047">
        <v>-40</v>
      </c>
      <c r="K3047" t="s">
        <v>168</v>
      </c>
      <c r="M3047" t="s">
        <v>228</v>
      </c>
      <c r="N3047">
        <v>12440029</v>
      </c>
      <c r="O3047" t="s">
        <v>2225</v>
      </c>
      <c r="P3047" s="507">
        <v>44812</v>
      </c>
      <c r="Q3047" t="s">
        <v>187</v>
      </c>
      <c r="R3047" s="507">
        <v>38273</v>
      </c>
      <c r="S3047" s="507">
        <v>44812</v>
      </c>
      <c r="T3047" t="s">
        <v>181</v>
      </c>
      <c r="U3047">
        <v>1970</v>
      </c>
      <c r="X3047">
        <v>19</v>
      </c>
      <c r="Y3047" t="s">
        <v>259</v>
      </c>
      <c r="AC3047" t="s">
        <v>177</v>
      </c>
      <c r="AD3047" t="s">
        <v>14915</v>
      </c>
      <c r="AE3047">
        <v>44730</v>
      </c>
      <c r="AF3047" t="s">
        <v>14916</v>
      </c>
      <c r="AJ3047">
        <v>631313343</v>
      </c>
      <c r="AK3047" t="s">
        <v>5082</v>
      </c>
      <c r="AL3047">
        <v>0</v>
      </c>
      <c r="AM3047">
        <v>0</v>
      </c>
    </row>
    <row r="3048" spans="1:39" customFormat="1" ht="12.75">
      <c r="A3048">
        <v>7890994</v>
      </c>
      <c r="B3048" t="s">
        <v>14917</v>
      </c>
      <c r="C3048" t="s">
        <v>523</v>
      </c>
      <c r="D3048">
        <v>7890994</v>
      </c>
      <c r="E3048" t="s">
        <v>169</v>
      </c>
      <c r="H3048" s="507">
        <v>41489</v>
      </c>
      <c r="I3048" t="s">
        <v>251</v>
      </c>
      <c r="J3048">
        <v>-10</v>
      </c>
      <c r="K3048" t="s">
        <v>8</v>
      </c>
      <c r="M3048" t="s">
        <v>238</v>
      </c>
      <c r="N3048">
        <v>8780353</v>
      </c>
      <c r="O3048" t="s">
        <v>849</v>
      </c>
      <c r="P3048" s="507">
        <v>44845</v>
      </c>
      <c r="Q3048" t="s">
        <v>187</v>
      </c>
      <c r="R3048" s="507">
        <v>44845</v>
      </c>
      <c r="T3048" t="s">
        <v>5765</v>
      </c>
      <c r="U3048">
        <v>500</v>
      </c>
      <c r="X3048">
        <v>5</v>
      </c>
      <c r="Y3048" t="s">
        <v>259</v>
      </c>
      <c r="AC3048" t="s">
        <v>177</v>
      </c>
      <c r="AD3048" t="s">
        <v>14918</v>
      </c>
      <c r="AE3048">
        <v>78310</v>
      </c>
      <c r="AF3048" t="s">
        <v>14919</v>
      </c>
      <c r="AK3048" t="s">
        <v>14920</v>
      </c>
      <c r="AL3048">
        <v>0</v>
      </c>
      <c r="AM3048">
        <v>0</v>
      </c>
    </row>
    <row r="3049" spans="1:39" customFormat="1" ht="12.75">
      <c r="A3049">
        <v>371681</v>
      </c>
      <c r="B3049" t="s">
        <v>3365</v>
      </c>
      <c r="C3049" t="s">
        <v>1112</v>
      </c>
      <c r="D3049">
        <v>371681</v>
      </c>
      <c r="E3049" t="s">
        <v>166</v>
      </c>
      <c r="F3049" t="s">
        <v>166</v>
      </c>
      <c r="H3049" s="507">
        <v>27546</v>
      </c>
      <c r="I3049" t="s">
        <v>192</v>
      </c>
      <c r="J3049">
        <v>-50</v>
      </c>
      <c r="K3049" t="s">
        <v>168</v>
      </c>
      <c r="M3049" t="s">
        <v>175</v>
      </c>
      <c r="N3049">
        <v>4370024</v>
      </c>
      <c r="O3049" t="s">
        <v>2847</v>
      </c>
      <c r="P3049" s="507">
        <v>44807</v>
      </c>
      <c r="Q3049" t="s">
        <v>187</v>
      </c>
      <c r="R3049" s="507">
        <v>37432</v>
      </c>
      <c r="S3049" s="507">
        <v>44767</v>
      </c>
      <c r="T3049" t="s">
        <v>181</v>
      </c>
      <c r="U3049">
        <v>1605</v>
      </c>
      <c r="X3049">
        <v>16</v>
      </c>
      <c r="Y3049" t="s">
        <v>259</v>
      </c>
      <c r="AC3049" t="s">
        <v>177</v>
      </c>
      <c r="AD3049" t="s">
        <v>14921</v>
      </c>
      <c r="AE3049">
        <v>37110</v>
      </c>
      <c r="AF3049" t="s">
        <v>14922</v>
      </c>
      <c r="AI3049">
        <v>247560613</v>
      </c>
      <c r="AJ3049">
        <v>688713419</v>
      </c>
      <c r="AK3049" t="s">
        <v>5652</v>
      </c>
      <c r="AL3049">
        <v>0</v>
      </c>
      <c r="AM3049">
        <v>0</v>
      </c>
    </row>
    <row r="3050" spans="1:39" customFormat="1" ht="12.75">
      <c r="A3050">
        <v>8526412</v>
      </c>
      <c r="B3050" t="s">
        <v>2626</v>
      </c>
      <c r="C3050" t="s">
        <v>531</v>
      </c>
      <c r="D3050">
        <v>8526412</v>
      </c>
      <c r="E3050" t="s">
        <v>166</v>
      </c>
      <c r="F3050" t="s">
        <v>166</v>
      </c>
      <c r="H3050" s="507">
        <v>38307</v>
      </c>
      <c r="I3050" t="s">
        <v>7238</v>
      </c>
      <c r="J3050">
        <v>-19</v>
      </c>
      <c r="K3050" t="s">
        <v>8</v>
      </c>
      <c r="M3050" t="s">
        <v>208</v>
      </c>
      <c r="N3050">
        <v>12850026</v>
      </c>
      <c r="O3050" t="s">
        <v>2233</v>
      </c>
      <c r="P3050" s="507">
        <v>44810</v>
      </c>
      <c r="Q3050" t="s">
        <v>187</v>
      </c>
      <c r="R3050" s="507">
        <v>41912</v>
      </c>
      <c r="T3050" t="s">
        <v>5765</v>
      </c>
      <c r="U3050">
        <v>755</v>
      </c>
      <c r="X3050">
        <v>7</v>
      </c>
      <c r="Y3050" t="s">
        <v>259</v>
      </c>
      <c r="AC3050" t="s">
        <v>177</v>
      </c>
      <c r="AD3050" t="s">
        <v>12034</v>
      </c>
      <c r="AE3050">
        <v>85300</v>
      </c>
      <c r="AF3050" t="s">
        <v>14923</v>
      </c>
      <c r="AJ3050">
        <v>601005527</v>
      </c>
      <c r="AK3050" t="s">
        <v>5083</v>
      </c>
      <c r="AL3050">
        <v>0</v>
      </c>
      <c r="AM3050">
        <v>0</v>
      </c>
    </row>
    <row r="3051" spans="1:39" customFormat="1" ht="12.75">
      <c r="A3051">
        <v>366113</v>
      </c>
      <c r="B3051" t="s">
        <v>1763</v>
      </c>
      <c r="C3051" t="s">
        <v>2019</v>
      </c>
      <c r="D3051">
        <v>366113</v>
      </c>
      <c r="E3051" t="s">
        <v>166</v>
      </c>
      <c r="F3051" t="s">
        <v>166</v>
      </c>
      <c r="H3051" s="507">
        <v>36278</v>
      </c>
      <c r="I3051" t="s">
        <v>167</v>
      </c>
      <c r="J3051">
        <v>-40</v>
      </c>
      <c r="K3051" t="s">
        <v>8</v>
      </c>
      <c r="M3051" t="s">
        <v>2770</v>
      </c>
      <c r="N3051">
        <v>4360730</v>
      </c>
      <c r="O3051" t="s">
        <v>3969</v>
      </c>
      <c r="P3051" s="507">
        <v>44776</v>
      </c>
      <c r="Q3051" t="s">
        <v>187</v>
      </c>
      <c r="R3051" s="507">
        <v>39727</v>
      </c>
      <c r="S3051" s="507">
        <v>44054</v>
      </c>
      <c r="T3051" t="s">
        <v>7255</v>
      </c>
      <c r="U3051">
        <v>846</v>
      </c>
      <c r="X3051">
        <v>8</v>
      </c>
      <c r="Y3051" t="s">
        <v>259</v>
      </c>
      <c r="AB3051" s="507">
        <v>44091</v>
      </c>
      <c r="AC3051" t="s">
        <v>177</v>
      </c>
      <c r="AD3051" t="s">
        <v>14924</v>
      </c>
      <c r="AE3051">
        <v>36200</v>
      </c>
      <c r="AF3051" t="s">
        <v>14925</v>
      </c>
      <c r="AJ3051">
        <v>761894038</v>
      </c>
      <c r="AK3051" t="s">
        <v>5758</v>
      </c>
      <c r="AL3051">
        <v>0</v>
      </c>
      <c r="AM3051">
        <v>0</v>
      </c>
    </row>
    <row r="3052" spans="1:39" customFormat="1" ht="12.75">
      <c r="A3052">
        <v>7226269</v>
      </c>
      <c r="B3052" t="s">
        <v>1763</v>
      </c>
      <c r="C3052" t="s">
        <v>588</v>
      </c>
      <c r="D3052">
        <v>7226269</v>
      </c>
      <c r="E3052" t="s">
        <v>169</v>
      </c>
      <c r="H3052" s="507">
        <v>41956</v>
      </c>
      <c r="I3052" t="s">
        <v>169</v>
      </c>
      <c r="J3052">
        <v>-9</v>
      </c>
      <c r="K3052" t="s">
        <v>8</v>
      </c>
      <c r="M3052" t="s">
        <v>2152</v>
      </c>
      <c r="N3052">
        <v>12720104</v>
      </c>
      <c r="O3052" t="s">
        <v>2160</v>
      </c>
      <c r="P3052" s="507">
        <v>44755</v>
      </c>
      <c r="Q3052" t="s">
        <v>187</v>
      </c>
      <c r="R3052" s="507">
        <v>44755</v>
      </c>
      <c r="T3052" t="s">
        <v>5765</v>
      </c>
      <c r="U3052">
        <v>500</v>
      </c>
      <c r="X3052">
        <v>5</v>
      </c>
      <c r="Y3052" t="s">
        <v>259</v>
      </c>
      <c r="AC3052" t="s">
        <v>177</v>
      </c>
      <c r="AD3052" t="s">
        <v>10438</v>
      </c>
      <c r="AE3052">
        <v>72000</v>
      </c>
      <c r="AF3052" t="s">
        <v>14926</v>
      </c>
      <c r="AJ3052">
        <v>680541695</v>
      </c>
      <c r="AK3052" t="s">
        <v>8312</v>
      </c>
      <c r="AL3052">
        <v>0</v>
      </c>
      <c r="AM3052">
        <v>0</v>
      </c>
    </row>
    <row r="3053" spans="1:39" customFormat="1" ht="12.75">
      <c r="A3053">
        <v>4115629</v>
      </c>
      <c r="B3053" t="s">
        <v>1763</v>
      </c>
      <c r="C3053" t="s">
        <v>14927</v>
      </c>
      <c r="D3053">
        <v>4115629</v>
      </c>
      <c r="E3053" t="s">
        <v>169</v>
      </c>
      <c r="H3053" s="507">
        <v>41979</v>
      </c>
      <c r="I3053" t="s">
        <v>169</v>
      </c>
      <c r="J3053">
        <v>-9</v>
      </c>
      <c r="K3053" t="s">
        <v>8</v>
      </c>
      <c r="M3053" t="s">
        <v>2783</v>
      </c>
      <c r="N3053">
        <v>4410612</v>
      </c>
      <c r="O3053" t="s">
        <v>2843</v>
      </c>
      <c r="P3053" s="507">
        <v>44852</v>
      </c>
      <c r="Q3053" t="s">
        <v>187</v>
      </c>
      <c r="R3053" s="507">
        <v>44852</v>
      </c>
      <c r="T3053" t="s">
        <v>5765</v>
      </c>
      <c r="U3053">
        <v>500</v>
      </c>
      <c r="X3053">
        <v>5</v>
      </c>
      <c r="Y3053" t="s">
        <v>259</v>
      </c>
      <c r="AC3053" t="s">
        <v>177</v>
      </c>
      <c r="AD3053" t="s">
        <v>11977</v>
      </c>
      <c r="AE3053">
        <v>41350</v>
      </c>
      <c r="AF3053" t="s">
        <v>14928</v>
      </c>
      <c r="AJ3053">
        <v>615614872</v>
      </c>
      <c r="AK3053" t="s">
        <v>14929</v>
      </c>
      <c r="AL3053">
        <v>0</v>
      </c>
      <c r="AM3053">
        <v>0</v>
      </c>
    </row>
    <row r="3054" spans="1:39" customFormat="1" ht="12.75">
      <c r="A3054">
        <v>3730706</v>
      </c>
      <c r="B3054" t="s">
        <v>1763</v>
      </c>
      <c r="C3054" t="s">
        <v>7872</v>
      </c>
      <c r="D3054">
        <v>3730706</v>
      </c>
      <c r="E3054" t="s">
        <v>166</v>
      </c>
      <c r="F3054" t="s">
        <v>166</v>
      </c>
      <c r="H3054" s="507">
        <v>40455</v>
      </c>
      <c r="I3054" t="s">
        <v>254</v>
      </c>
      <c r="J3054">
        <v>-13</v>
      </c>
      <c r="K3054" t="s">
        <v>168</v>
      </c>
      <c r="M3054" t="s">
        <v>175</v>
      </c>
      <c r="N3054">
        <v>4370566</v>
      </c>
      <c r="O3054" t="s">
        <v>176</v>
      </c>
      <c r="P3054" s="507">
        <v>44766</v>
      </c>
      <c r="Q3054" t="s">
        <v>187</v>
      </c>
      <c r="R3054" s="507">
        <v>43413</v>
      </c>
      <c r="T3054" t="s">
        <v>5765</v>
      </c>
      <c r="U3054">
        <v>617</v>
      </c>
      <c r="X3054">
        <v>6</v>
      </c>
      <c r="Y3054" t="s">
        <v>259</v>
      </c>
      <c r="AB3054" s="507">
        <v>44743</v>
      </c>
      <c r="AC3054" t="s">
        <v>177</v>
      </c>
      <c r="AD3054" t="s">
        <v>14930</v>
      </c>
      <c r="AE3054">
        <v>37260</v>
      </c>
      <c r="AF3054" t="s">
        <v>14931</v>
      </c>
      <c r="AI3054">
        <v>664286330</v>
      </c>
      <c r="AJ3054">
        <v>664286933</v>
      </c>
      <c r="AK3054" t="s">
        <v>7873</v>
      </c>
      <c r="AL3054">
        <v>0</v>
      </c>
      <c r="AM3054">
        <v>0</v>
      </c>
    </row>
    <row r="3055" spans="1:39" customFormat="1" ht="12.75">
      <c r="A3055">
        <v>9152909</v>
      </c>
      <c r="B3055" t="s">
        <v>1763</v>
      </c>
      <c r="C3055" t="s">
        <v>724</v>
      </c>
      <c r="D3055">
        <v>9152909</v>
      </c>
      <c r="E3055" t="s">
        <v>166</v>
      </c>
      <c r="H3055" s="507">
        <v>42218</v>
      </c>
      <c r="I3055" t="s">
        <v>169</v>
      </c>
      <c r="J3055">
        <v>-9</v>
      </c>
      <c r="K3055" t="s">
        <v>8</v>
      </c>
      <c r="M3055" t="s">
        <v>275</v>
      </c>
      <c r="N3055">
        <v>8911280</v>
      </c>
      <c r="O3055" t="s">
        <v>853</v>
      </c>
      <c r="P3055" s="507">
        <v>44810</v>
      </c>
      <c r="Q3055" t="s">
        <v>187</v>
      </c>
      <c r="R3055" s="507">
        <v>44810</v>
      </c>
      <c r="S3055" s="507">
        <v>44804</v>
      </c>
      <c r="T3055" t="s">
        <v>181</v>
      </c>
      <c r="U3055">
        <v>500</v>
      </c>
      <c r="X3055">
        <v>5</v>
      </c>
      <c r="Y3055" t="s">
        <v>259</v>
      </c>
      <c r="AC3055" t="s">
        <v>177</v>
      </c>
      <c r="AD3055" t="s">
        <v>13525</v>
      </c>
      <c r="AE3055">
        <v>91140</v>
      </c>
      <c r="AF3055" t="s">
        <v>14932</v>
      </c>
      <c r="AJ3055">
        <v>698341990</v>
      </c>
      <c r="AK3055" t="s">
        <v>9058</v>
      </c>
      <c r="AL3055">
        <v>0</v>
      </c>
      <c r="AM3055">
        <v>0</v>
      </c>
    </row>
    <row r="3056" spans="1:39" customFormat="1" ht="12.75">
      <c r="A3056">
        <v>2939669</v>
      </c>
      <c r="B3056" t="s">
        <v>6457</v>
      </c>
      <c r="C3056" t="s">
        <v>256</v>
      </c>
      <c r="D3056">
        <v>2939669</v>
      </c>
      <c r="E3056" t="s">
        <v>166</v>
      </c>
      <c r="F3056" t="s">
        <v>166</v>
      </c>
      <c r="H3056" s="507">
        <v>40583</v>
      </c>
      <c r="I3056" t="s">
        <v>267</v>
      </c>
      <c r="J3056">
        <v>-12</v>
      </c>
      <c r="K3056" t="s">
        <v>168</v>
      </c>
      <c r="M3056" t="s">
        <v>3025</v>
      </c>
      <c r="N3056">
        <v>3290215</v>
      </c>
      <c r="O3056" t="s">
        <v>3040</v>
      </c>
      <c r="P3056" s="507">
        <v>44819</v>
      </c>
      <c r="Q3056" t="s">
        <v>187</v>
      </c>
      <c r="R3056" s="507">
        <v>43372</v>
      </c>
      <c r="T3056" t="s">
        <v>5765</v>
      </c>
      <c r="U3056">
        <v>613</v>
      </c>
      <c r="X3056">
        <v>6</v>
      </c>
      <c r="Y3056" t="s">
        <v>259</v>
      </c>
      <c r="AC3056" t="s">
        <v>177</v>
      </c>
      <c r="AD3056" t="s">
        <v>14933</v>
      </c>
      <c r="AE3056">
        <v>29300</v>
      </c>
      <c r="AF3056" t="s">
        <v>14934</v>
      </c>
      <c r="AI3056">
        <v>256463046</v>
      </c>
      <c r="AJ3056">
        <v>672131486</v>
      </c>
      <c r="AK3056" t="s">
        <v>6458</v>
      </c>
      <c r="AL3056">
        <v>0</v>
      </c>
      <c r="AM3056">
        <v>0</v>
      </c>
    </row>
    <row r="3057" spans="1:39" customFormat="1" ht="12.75">
      <c r="A3057">
        <v>2939661</v>
      </c>
      <c r="B3057" t="s">
        <v>6459</v>
      </c>
      <c r="C3057" t="s">
        <v>189</v>
      </c>
      <c r="D3057">
        <v>2939661</v>
      </c>
      <c r="E3057" t="s">
        <v>166</v>
      </c>
      <c r="F3057" t="s">
        <v>166</v>
      </c>
      <c r="H3057" s="507">
        <v>40615</v>
      </c>
      <c r="I3057" t="s">
        <v>267</v>
      </c>
      <c r="J3057">
        <v>-12</v>
      </c>
      <c r="K3057" t="s">
        <v>168</v>
      </c>
      <c r="M3057" t="s">
        <v>3025</v>
      </c>
      <c r="N3057">
        <v>3290215</v>
      </c>
      <c r="O3057" t="s">
        <v>3040</v>
      </c>
      <c r="P3057" s="507">
        <v>44789</v>
      </c>
      <c r="Q3057" t="s">
        <v>187</v>
      </c>
      <c r="R3057" s="507">
        <v>43372</v>
      </c>
      <c r="T3057" t="s">
        <v>5765</v>
      </c>
      <c r="U3057">
        <v>612</v>
      </c>
      <c r="X3057">
        <v>6</v>
      </c>
      <c r="Y3057" t="s">
        <v>259</v>
      </c>
      <c r="AC3057" t="s">
        <v>177</v>
      </c>
      <c r="AD3057" t="s">
        <v>14935</v>
      </c>
      <c r="AE3057">
        <v>29300</v>
      </c>
      <c r="AF3057" t="s">
        <v>14936</v>
      </c>
      <c r="AI3057">
        <v>298967240</v>
      </c>
      <c r="AJ3057">
        <v>670896814</v>
      </c>
      <c r="AK3057" t="s">
        <v>6460</v>
      </c>
      <c r="AL3057">
        <v>0</v>
      </c>
      <c r="AM3057">
        <v>0</v>
      </c>
    </row>
    <row r="3058" spans="1:39" customFormat="1" ht="12.75">
      <c r="A3058">
        <v>7847253</v>
      </c>
      <c r="B3058" t="s">
        <v>1764</v>
      </c>
      <c r="C3058" t="s">
        <v>362</v>
      </c>
      <c r="D3058">
        <v>7847253</v>
      </c>
      <c r="E3058" t="s">
        <v>166</v>
      </c>
      <c r="F3058" t="s">
        <v>166</v>
      </c>
      <c r="H3058" s="507">
        <v>33429</v>
      </c>
      <c r="I3058" t="s">
        <v>167</v>
      </c>
      <c r="J3058">
        <v>-40</v>
      </c>
      <c r="K3058" t="s">
        <v>8</v>
      </c>
      <c r="M3058" t="s">
        <v>203</v>
      </c>
      <c r="N3058">
        <v>8920049</v>
      </c>
      <c r="O3058" t="s">
        <v>211</v>
      </c>
      <c r="P3058" s="507">
        <v>44748</v>
      </c>
      <c r="Q3058" t="s">
        <v>187</v>
      </c>
      <c r="R3058" s="507">
        <v>39021</v>
      </c>
      <c r="S3058" s="507">
        <v>44074</v>
      </c>
      <c r="T3058" t="s">
        <v>7255</v>
      </c>
      <c r="U3058">
        <v>1080</v>
      </c>
      <c r="X3058">
        <v>10</v>
      </c>
      <c r="Y3058" t="s">
        <v>5788</v>
      </c>
      <c r="Z3058">
        <v>8781462</v>
      </c>
      <c r="AA3058" t="s">
        <v>10961</v>
      </c>
      <c r="AC3058" t="s">
        <v>177</v>
      </c>
      <c r="AD3058" t="s">
        <v>14937</v>
      </c>
      <c r="AE3058">
        <v>78220</v>
      </c>
      <c r="AF3058" t="s">
        <v>14938</v>
      </c>
      <c r="AI3058">
        <v>130243161</v>
      </c>
      <c r="AJ3058">
        <v>686435093</v>
      </c>
      <c r="AK3058" t="s">
        <v>4475</v>
      </c>
      <c r="AL3058">
        <v>1</v>
      </c>
      <c r="AM3058">
        <v>0</v>
      </c>
    </row>
    <row r="3059" spans="1:39" customFormat="1" ht="12.75">
      <c r="A3059">
        <v>3539846</v>
      </c>
      <c r="B3059" t="s">
        <v>7874</v>
      </c>
      <c r="C3059" t="s">
        <v>422</v>
      </c>
      <c r="D3059">
        <v>3539846</v>
      </c>
      <c r="E3059" t="s">
        <v>166</v>
      </c>
      <c r="F3059" t="s">
        <v>166</v>
      </c>
      <c r="H3059" s="507">
        <v>40537</v>
      </c>
      <c r="I3059" t="s">
        <v>254</v>
      </c>
      <c r="J3059">
        <v>-13</v>
      </c>
      <c r="K3059" t="s">
        <v>168</v>
      </c>
      <c r="M3059" t="s">
        <v>178</v>
      </c>
      <c r="N3059">
        <v>3350087</v>
      </c>
      <c r="O3059" t="s">
        <v>7525</v>
      </c>
      <c r="P3059" s="507">
        <v>44757</v>
      </c>
      <c r="Q3059" t="s">
        <v>187</v>
      </c>
      <c r="R3059" s="507">
        <v>43867</v>
      </c>
      <c r="T3059" t="s">
        <v>5765</v>
      </c>
      <c r="U3059">
        <v>620</v>
      </c>
      <c r="X3059">
        <v>6</v>
      </c>
      <c r="Y3059" t="s">
        <v>259</v>
      </c>
      <c r="AC3059" t="s">
        <v>177</v>
      </c>
      <c r="AD3059" t="s">
        <v>13716</v>
      </c>
      <c r="AE3059">
        <v>35850</v>
      </c>
      <c r="AF3059" t="s">
        <v>12712</v>
      </c>
      <c r="AK3059" t="s">
        <v>7875</v>
      </c>
      <c r="AL3059">
        <v>0</v>
      </c>
      <c r="AM3059">
        <v>0</v>
      </c>
    </row>
    <row r="3060" spans="1:39" customFormat="1" ht="12.75">
      <c r="A3060">
        <v>7733735</v>
      </c>
      <c r="B3060" t="s">
        <v>3827</v>
      </c>
      <c r="C3060" t="s">
        <v>3828</v>
      </c>
      <c r="D3060">
        <v>7733735</v>
      </c>
      <c r="E3060" t="s">
        <v>169</v>
      </c>
      <c r="F3060" t="s">
        <v>169</v>
      </c>
      <c r="H3060" s="507">
        <v>41234</v>
      </c>
      <c r="I3060" t="s">
        <v>245</v>
      </c>
      <c r="J3060">
        <v>-11</v>
      </c>
      <c r="K3060" t="s">
        <v>8</v>
      </c>
      <c r="M3060" t="s">
        <v>206</v>
      </c>
      <c r="N3060">
        <v>8770408</v>
      </c>
      <c r="O3060" t="s">
        <v>407</v>
      </c>
      <c r="P3060" s="507">
        <v>44835</v>
      </c>
      <c r="Q3060" t="s">
        <v>187</v>
      </c>
      <c r="R3060" s="507">
        <v>44090</v>
      </c>
      <c r="T3060" t="s">
        <v>5765</v>
      </c>
      <c r="U3060">
        <v>500</v>
      </c>
      <c r="X3060">
        <v>5</v>
      </c>
      <c r="Y3060" t="s">
        <v>259</v>
      </c>
      <c r="AC3060" t="s">
        <v>177</v>
      </c>
      <c r="AD3060" t="s">
        <v>12052</v>
      </c>
      <c r="AE3060">
        <v>77680</v>
      </c>
      <c r="AF3060" t="s">
        <v>14939</v>
      </c>
      <c r="AI3060">
        <v>620743872</v>
      </c>
      <c r="AJ3060">
        <v>650730738</v>
      </c>
      <c r="AK3060" t="s">
        <v>4476</v>
      </c>
      <c r="AL3060">
        <v>0</v>
      </c>
      <c r="AM3060">
        <v>0</v>
      </c>
    </row>
    <row r="3061" spans="1:39" customFormat="1" ht="12.75">
      <c r="A3061">
        <v>8526294</v>
      </c>
      <c r="B3061" t="s">
        <v>1765</v>
      </c>
      <c r="C3061" t="s">
        <v>890</v>
      </c>
      <c r="D3061">
        <v>8526294</v>
      </c>
      <c r="E3061" t="s">
        <v>166</v>
      </c>
      <c r="F3061" t="s">
        <v>166</v>
      </c>
      <c r="H3061" s="507">
        <v>37490</v>
      </c>
      <c r="I3061" t="s">
        <v>167</v>
      </c>
      <c r="J3061">
        <v>-40</v>
      </c>
      <c r="K3061" t="s">
        <v>168</v>
      </c>
      <c r="M3061" t="s">
        <v>208</v>
      </c>
      <c r="N3061">
        <v>12850024</v>
      </c>
      <c r="O3061" t="s">
        <v>2184</v>
      </c>
      <c r="P3061" s="507">
        <v>44788</v>
      </c>
      <c r="Q3061" t="s">
        <v>187</v>
      </c>
      <c r="R3061" s="507">
        <v>41898</v>
      </c>
      <c r="S3061" s="507">
        <v>44777</v>
      </c>
      <c r="T3061" t="s">
        <v>181</v>
      </c>
      <c r="U3061">
        <v>2121</v>
      </c>
      <c r="V3061" t="s">
        <v>172</v>
      </c>
      <c r="W3061">
        <v>773</v>
      </c>
      <c r="X3061" t="s">
        <v>173</v>
      </c>
      <c r="Y3061" t="s">
        <v>259</v>
      </c>
      <c r="AB3061" s="507">
        <v>43647</v>
      </c>
      <c r="AC3061" t="s">
        <v>177</v>
      </c>
      <c r="AD3061" t="s">
        <v>14940</v>
      </c>
      <c r="AE3061">
        <v>85130</v>
      </c>
      <c r="AF3061" t="s">
        <v>14941</v>
      </c>
      <c r="AI3061">
        <v>782448393</v>
      </c>
      <c r="AJ3061">
        <v>767692350</v>
      </c>
      <c r="AK3061" t="s">
        <v>5085</v>
      </c>
      <c r="AL3061">
        <v>0</v>
      </c>
      <c r="AM3061">
        <v>0</v>
      </c>
    </row>
    <row r="3062" spans="1:39" customFormat="1" ht="12.75">
      <c r="A3062">
        <v>8531717</v>
      </c>
      <c r="B3062" t="s">
        <v>1765</v>
      </c>
      <c r="C3062" t="s">
        <v>807</v>
      </c>
      <c r="D3062">
        <v>8531717</v>
      </c>
      <c r="E3062" t="s">
        <v>169</v>
      </c>
      <c r="H3062" s="507">
        <v>42816</v>
      </c>
      <c r="I3062" t="s">
        <v>169</v>
      </c>
      <c r="J3062">
        <v>-9</v>
      </c>
      <c r="K3062" t="s">
        <v>8</v>
      </c>
      <c r="M3062" t="s">
        <v>208</v>
      </c>
      <c r="N3062">
        <v>12850024</v>
      </c>
      <c r="O3062" t="s">
        <v>2184</v>
      </c>
      <c r="P3062" s="507">
        <v>44823</v>
      </c>
      <c r="Q3062" t="s">
        <v>187</v>
      </c>
      <c r="R3062" s="507">
        <v>44823</v>
      </c>
      <c r="T3062" t="s">
        <v>5765</v>
      </c>
      <c r="U3062">
        <v>500</v>
      </c>
      <c r="X3062">
        <v>5</v>
      </c>
      <c r="Y3062" t="s">
        <v>259</v>
      </c>
      <c r="AC3062" t="s">
        <v>177</v>
      </c>
      <c r="AD3062" t="s">
        <v>11056</v>
      </c>
      <c r="AE3062">
        <v>85280</v>
      </c>
      <c r="AF3062" t="s">
        <v>14942</v>
      </c>
      <c r="AJ3062">
        <v>618131949</v>
      </c>
      <c r="AK3062" t="s">
        <v>5084</v>
      </c>
      <c r="AL3062">
        <v>0</v>
      </c>
      <c r="AM3062">
        <v>0</v>
      </c>
    </row>
    <row r="3063" spans="1:39" customFormat="1" ht="12.75">
      <c r="A3063">
        <v>5621840</v>
      </c>
      <c r="B3063" t="s">
        <v>6462</v>
      </c>
      <c r="C3063" t="s">
        <v>935</v>
      </c>
      <c r="D3063">
        <v>5621840</v>
      </c>
      <c r="E3063" t="s">
        <v>166</v>
      </c>
      <c r="F3063" t="s">
        <v>166</v>
      </c>
      <c r="H3063" s="507">
        <v>40923</v>
      </c>
      <c r="I3063" t="s">
        <v>245</v>
      </c>
      <c r="J3063">
        <v>-11</v>
      </c>
      <c r="K3063" t="s">
        <v>8</v>
      </c>
      <c r="M3063" t="s">
        <v>217</v>
      </c>
      <c r="N3063">
        <v>3560028</v>
      </c>
      <c r="O3063" t="s">
        <v>3044</v>
      </c>
      <c r="P3063" s="507">
        <v>44811</v>
      </c>
      <c r="Q3063" t="s">
        <v>187</v>
      </c>
      <c r="R3063" s="507">
        <v>43072</v>
      </c>
      <c r="T3063" t="s">
        <v>5765</v>
      </c>
      <c r="U3063">
        <v>500</v>
      </c>
      <c r="X3063">
        <v>5</v>
      </c>
      <c r="Y3063" t="s">
        <v>259</v>
      </c>
      <c r="AC3063" t="s">
        <v>177</v>
      </c>
      <c r="AD3063" t="s">
        <v>11048</v>
      </c>
      <c r="AE3063">
        <v>56240</v>
      </c>
      <c r="AF3063" t="s">
        <v>14943</v>
      </c>
      <c r="AJ3063">
        <v>671918214</v>
      </c>
      <c r="AK3063" t="s">
        <v>6840</v>
      </c>
      <c r="AL3063">
        <v>0</v>
      </c>
      <c r="AM3063">
        <v>0</v>
      </c>
    </row>
    <row r="3064" spans="1:39" customFormat="1" ht="12.75">
      <c r="A3064">
        <v>3536220</v>
      </c>
      <c r="B3064" t="s">
        <v>3197</v>
      </c>
      <c r="C3064" t="s">
        <v>2730</v>
      </c>
      <c r="D3064">
        <v>3536220</v>
      </c>
      <c r="E3064" t="s">
        <v>166</v>
      </c>
      <c r="F3064" t="s">
        <v>166</v>
      </c>
      <c r="H3064" s="507">
        <v>39245</v>
      </c>
      <c r="I3064" t="s">
        <v>227</v>
      </c>
      <c r="J3064">
        <v>-16</v>
      </c>
      <c r="K3064" t="s">
        <v>8</v>
      </c>
      <c r="M3064" t="s">
        <v>178</v>
      </c>
      <c r="N3064">
        <v>3350209</v>
      </c>
      <c r="O3064" t="s">
        <v>3049</v>
      </c>
      <c r="P3064" s="507">
        <v>44826</v>
      </c>
      <c r="Q3064" t="s">
        <v>187</v>
      </c>
      <c r="R3064" s="507">
        <v>42636</v>
      </c>
      <c r="T3064" t="s">
        <v>5765</v>
      </c>
      <c r="U3064">
        <v>785</v>
      </c>
      <c r="X3064">
        <v>7</v>
      </c>
      <c r="Y3064" t="s">
        <v>259</v>
      </c>
      <c r="AC3064" t="s">
        <v>177</v>
      </c>
      <c r="AD3064" t="s">
        <v>9973</v>
      </c>
      <c r="AE3064">
        <v>35133</v>
      </c>
      <c r="AF3064" t="s">
        <v>14944</v>
      </c>
      <c r="AJ3064">
        <v>681899898</v>
      </c>
      <c r="AK3064" t="s">
        <v>7876</v>
      </c>
      <c r="AL3064">
        <v>0</v>
      </c>
      <c r="AM3064">
        <v>0</v>
      </c>
    </row>
    <row r="3065" spans="1:39" customFormat="1" ht="12.75">
      <c r="A3065">
        <v>9153575</v>
      </c>
      <c r="B3065" t="s">
        <v>14945</v>
      </c>
      <c r="C3065" t="s">
        <v>403</v>
      </c>
      <c r="D3065">
        <v>9153575</v>
      </c>
      <c r="E3065" t="s">
        <v>169</v>
      </c>
      <c r="H3065" s="507">
        <v>40921</v>
      </c>
      <c r="I3065" t="s">
        <v>245</v>
      </c>
      <c r="J3065">
        <v>-11</v>
      </c>
      <c r="K3065" t="s">
        <v>8</v>
      </c>
      <c r="M3065" t="s">
        <v>275</v>
      </c>
      <c r="N3065">
        <v>8910042</v>
      </c>
      <c r="O3065" t="s">
        <v>309</v>
      </c>
      <c r="P3065" s="507">
        <v>44838</v>
      </c>
      <c r="Q3065" t="s">
        <v>187</v>
      </c>
      <c r="R3065" s="507">
        <v>44838</v>
      </c>
      <c r="T3065" t="s">
        <v>5765</v>
      </c>
      <c r="U3065">
        <v>500</v>
      </c>
      <c r="X3065">
        <v>5</v>
      </c>
      <c r="Y3065" t="s">
        <v>259</v>
      </c>
      <c r="AC3065" t="s">
        <v>177</v>
      </c>
      <c r="AD3065" t="s">
        <v>10027</v>
      </c>
      <c r="AE3065">
        <v>91120</v>
      </c>
      <c r="AF3065" t="s">
        <v>14946</v>
      </c>
      <c r="AJ3065">
        <v>682835773</v>
      </c>
      <c r="AK3065" t="s">
        <v>14947</v>
      </c>
      <c r="AL3065">
        <v>0</v>
      </c>
      <c r="AM3065">
        <v>0</v>
      </c>
    </row>
    <row r="3066" spans="1:39" customFormat="1" ht="12.75">
      <c r="A3066">
        <v>37213</v>
      </c>
      <c r="B3066" t="s">
        <v>1766</v>
      </c>
      <c r="C3066" t="s">
        <v>1056</v>
      </c>
      <c r="D3066">
        <v>37213</v>
      </c>
      <c r="E3066" t="s">
        <v>166</v>
      </c>
      <c r="F3066" t="s">
        <v>166</v>
      </c>
      <c r="H3066" s="507">
        <v>20240</v>
      </c>
      <c r="I3066" t="s">
        <v>385</v>
      </c>
      <c r="J3066">
        <v>-70</v>
      </c>
      <c r="K3066" t="s">
        <v>8</v>
      </c>
      <c r="M3066" t="s">
        <v>175</v>
      </c>
      <c r="N3066">
        <v>4370151</v>
      </c>
      <c r="O3066" t="s">
        <v>2788</v>
      </c>
      <c r="P3066" s="507">
        <v>44818</v>
      </c>
      <c r="Q3066" t="s">
        <v>187</v>
      </c>
      <c r="R3066" s="507">
        <v>37432</v>
      </c>
      <c r="S3066" s="507">
        <v>43999</v>
      </c>
      <c r="T3066" t="s">
        <v>7255</v>
      </c>
      <c r="U3066">
        <v>754</v>
      </c>
      <c r="X3066">
        <v>7</v>
      </c>
      <c r="Y3066" t="s">
        <v>259</v>
      </c>
      <c r="AC3066" t="s">
        <v>177</v>
      </c>
      <c r="AD3066" t="s">
        <v>14948</v>
      </c>
      <c r="AE3066">
        <v>37540</v>
      </c>
      <c r="AF3066" t="s">
        <v>14949</v>
      </c>
      <c r="AI3066">
        <v>247490643</v>
      </c>
      <c r="AJ3066">
        <v>618784584</v>
      </c>
      <c r="AK3066" t="s">
        <v>5653</v>
      </c>
      <c r="AL3066">
        <v>0</v>
      </c>
      <c r="AM3066">
        <v>0</v>
      </c>
    </row>
    <row r="3067" spans="1:39" customFormat="1" ht="12.75">
      <c r="A3067">
        <v>292200</v>
      </c>
      <c r="B3067" t="s">
        <v>3198</v>
      </c>
      <c r="C3067" t="s">
        <v>842</v>
      </c>
      <c r="D3067">
        <v>292200</v>
      </c>
      <c r="E3067" t="s">
        <v>166</v>
      </c>
      <c r="F3067" t="s">
        <v>166</v>
      </c>
      <c r="H3067" s="507">
        <v>25947</v>
      </c>
      <c r="I3067" t="s">
        <v>367</v>
      </c>
      <c r="J3067">
        <v>-60</v>
      </c>
      <c r="K3067" t="s">
        <v>168</v>
      </c>
      <c r="M3067" t="s">
        <v>3025</v>
      </c>
      <c r="N3067">
        <v>3290090</v>
      </c>
      <c r="O3067" t="s">
        <v>3065</v>
      </c>
      <c r="P3067" s="507">
        <v>44749</v>
      </c>
      <c r="Q3067" t="s">
        <v>187</v>
      </c>
      <c r="R3067" s="507">
        <v>37432</v>
      </c>
      <c r="S3067" s="507">
        <v>44736</v>
      </c>
      <c r="T3067" t="s">
        <v>181</v>
      </c>
      <c r="U3067">
        <v>1636</v>
      </c>
      <c r="X3067">
        <v>16</v>
      </c>
      <c r="Y3067" t="s">
        <v>259</v>
      </c>
      <c r="AC3067" t="s">
        <v>177</v>
      </c>
      <c r="AD3067" t="s">
        <v>14950</v>
      </c>
      <c r="AE3067">
        <v>29280</v>
      </c>
      <c r="AF3067" t="s">
        <v>14951</v>
      </c>
      <c r="AJ3067">
        <v>699467241</v>
      </c>
      <c r="AK3067" t="s">
        <v>5394</v>
      </c>
      <c r="AL3067">
        <v>0</v>
      </c>
      <c r="AM3067">
        <v>0</v>
      </c>
    </row>
    <row r="3068" spans="1:39" customFormat="1" ht="12.75">
      <c r="A3068">
        <v>4115065</v>
      </c>
      <c r="B3068" t="s">
        <v>7877</v>
      </c>
      <c r="C3068" t="s">
        <v>7878</v>
      </c>
      <c r="D3068">
        <v>4115065</v>
      </c>
      <c r="E3068" t="s">
        <v>169</v>
      </c>
      <c r="F3068" t="s">
        <v>169</v>
      </c>
      <c r="H3068" s="507">
        <v>41907</v>
      </c>
      <c r="I3068" t="s">
        <v>169</v>
      </c>
      <c r="J3068">
        <v>-9</v>
      </c>
      <c r="K3068" t="s">
        <v>8</v>
      </c>
      <c r="M3068" t="s">
        <v>2783</v>
      </c>
      <c r="N3068">
        <v>4410080</v>
      </c>
      <c r="O3068" t="s">
        <v>2786</v>
      </c>
      <c r="P3068" s="507">
        <v>44825</v>
      </c>
      <c r="Q3068" t="s">
        <v>187</v>
      </c>
      <c r="R3068" s="507">
        <v>44474</v>
      </c>
      <c r="T3068" t="s">
        <v>5760</v>
      </c>
      <c r="U3068">
        <v>500</v>
      </c>
      <c r="X3068">
        <v>5</v>
      </c>
      <c r="Y3068" t="s">
        <v>259</v>
      </c>
      <c r="AC3068" t="s">
        <v>177</v>
      </c>
      <c r="AD3068" t="s">
        <v>10253</v>
      </c>
      <c r="AE3068">
        <v>41500</v>
      </c>
      <c r="AF3068" t="s">
        <v>14952</v>
      </c>
      <c r="AK3068" t="s">
        <v>5518</v>
      </c>
      <c r="AL3068">
        <v>0</v>
      </c>
      <c r="AM3068">
        <v>0</v>
      </c>
    </row>
    <row r="3069" spans="1:39" customFormat="1" ht="12.75">
      <c r="A3069">
        <v>9323542</v>
      </c>
      <c r="B3069" t="s">
        <v>6688</v>
      </c>
      <c r="C3069" t="s">
        <v>6689</v>
      </c>
      <c r="D3069">
        <v>9323542</v>
      </c>
      <c r="E3069" t="s">
        <v>169</v>
      </c>
      <c r="F3069" t="s">
        <v>169</v>
      </c>
      <c r="H3069" s="507">
        <v>41569</v>
      </c>
      <c r="I3069" t="s">
        <v>251</v>
      </c>
      <c r="J3069">
        <v>-10</v>
      </c>
      <c r="K3069" t="s">
        <v>8</v>
      </c>
      <c r="M3069" t="s">
        <v>170</v>
      </c>
      <c r="N3069">
        <v>8930113</v>
      </c>
      <c r="O3069" t="s">
        <v>463</v>
      </c>
      <c r="P3069" s="507">
        <v>44815</v>
      </c>
      <c r="Q3069" t="s">
        <v>187</v>
      </c>
      <c r="R3069" s="507">
        <v>44460</v>
      </c>
      <c r="S3069" s="507">
        <v>44809</v>
      </c>
      <c r="T3069" t="s">
        <v>181</v>
      </c>
      <c r="U3069">
        <v>500</v>
      </c>
      <c r="X3069">
        <v>5</v>
      </c>
      <c r="Y3069" t="s">
        <v>259</v>
      </c>
      <c r="AC3069" t="s">
        <v>177</v>
      </c>
      <c r="AD3069" t="s">
        <v>14953</v>
      </c>
      <c r="AE3069">
        <v>93250</v>
      </c>
      <c r="AF3069" t="s">
        <v>14954</v>
      </c>
      <c r="AJ3069">
        <v>659831821</v>
      </c>
      <c r="AK3069" t="s">
        <v>9059</v>
      </c>
      <c r="AL3069">
        <v>0</v>
      </c>
      <c r="AM3069">
        <v>0</v>
      </c>
    </row>
    <row r="3070" spans="1:39" customFormat="1" ht="12.75">
      <c r="A3070">
        <v>9324465</v>
      </c>
      <c r="B3070" t="s">
        <v>14955</v>
      </c>
      <c r="C3070" t="s">
        <v>14956</v>
      </c>
      <c r="D3070">
        <v>9324465</v>
      </c>
      <c r="E3070" t="s">
        <v>169</v>
      </c>
      <c r="H3070" s="507">
        <v>41036</v>
      </c>
      <c r="I3070" t="s">
        <v>245</v>
      </c>
      <c r="J3070">
        <v>-11</v>
      </c>
      <c r="K3070" t="s">
        <v>8</v>
      </c>
      <c r="M3070" t="s">
        <v>170</v>
      </c>
      <c r="N3070">
        <v>8931358</v>
      </c>
      <c r="O3070" t="s">
        <v>3496</v>
      </c>
      <c r="P3070" s="507">
        <v>44844</v>
      </c>
      <c r="Q3070" t="s">
        <v>187</v>
      </c>
      <c r="R3070" s="507">
        <v>44844</v>
      </c>
      <c r="T3070" t="s">
        <v>5765</v>
      </c>
      <c r="U3070">
        <v>500</v>
      </c>
      <c r="X3070">
        <v>5</v>
      </c>
      <c r="Y3070" t="s">
        <v>259</v>
      </c>
      <c r="AC3070" t="s">
        <v>177</v>
      </c>
      <c r="AD3070" t="s">
        <v>11140</v>
      </c>
      <c r="AE3070">
        <v>93100</v>
      </c>
      <c r="AF3070" t="s">
        <v>14957</v>
      </c>
      <c r="AJ3070">
        <v>622061232</v>
      </c>
      <c r="AK3070" t="s">
        <v>14958</v>
      </c>
      <c r="AL3070">
        <v>0</v>
      </c>
      <c r="AM3070">
        <v>0</v>
      </c>
    </row>
    <row r="3071" spans="1:39" customFormat="1" ht="12.75">
      <c r="A3071">
        <v>186487</v>
      </c>
      <c r="B3071" t="s">
        <v>2969</v>
      </c>
      <c r="C3071" t="s">
        <v>2970</v>
      </c>
      <c r="D3071">
        <v>186487</v>
      </c>
      <c r="E3071" t="s">
        <v>166</v>
      </c>
      <c r="F3071" t="s">
        <v>166</v>
      </c>
      <c r="H3071" s="507">
        <v>34524</v>
      </c>
      <c r="I3071" t="s">
        <v>167</v>
      </c>
      <c r="J3071">
        <v>-40</v>
      </c>
      <c r="K3071" t="s">
        <v>168</v>
      </c>
      <c r="M3071" t="s">
        <v>2773</v>
      </c>
      <c r="N3071">
        <v>4180613</v>
      </c>
      <c r="O3071" t="s">
        <v>2800</v>
      </c>
      <c r="P3071" s="507">
        <v>44817</v>
      </c>
      <c r="Q3071" t="s">
        <v>187</v>
      </c>
      <c r="R3071" s="507">
        <v>38632</v>
      </c>
      <c r="S3071" s="507">
        <v>44084</v>
      </c>
      <c r="T3071" t="s">
        <v>7255</v>
      </c>
      <c r="U3071">
        <v>1724</v>
      </c>
      <c r="X3071">
        <v>17</v>
      </c>
      <c r="Y3071" t="s">
        <v>259</v>
      </c>
      <c r="AC3071" t="s">
        <v>177</v>
      </c>
      <c r="AD3071" t="s">
        <v>868</v>
      </c>
      <c r="AE3071">
        <v>18000</v>
      </c>
      <c r="AF3071" t="s">
        <v>14959</v>
      </c>
      <c r="AI3071">
        <v>981320450</v>
      </c>
      <c r="AJ3071">
        <v>669117675</v>
      </c>
      <c r="AK3071" t="s">
        <v>5654</v>
      </c>
      <c r="AL3071">
        <v>0</v>
      </c>
      <c r="AM3071">
        <v>0</v>
      </c>
    </row>
    <row r="3072" spans="1:39" customFormat="1" ht="12.75">
      <c r="A3072">
        <v>368011</v>
      </c>
      <c r="B3072" t="s">
        <v>3738</v>
      </c>
      <c r="C3072" t="s">
        <v>871</v>
      </c>
      <c r="D3072">
        <v>368011</v>
      </c>
      <c r="E3072" t="s">
        <v>166</v>
      </c>
      <c r="F3072" t="s">
        <v>166</v>
      </c>
      <c r="H3072" s="507">
        <v>28621</v>
      </c>
      <c r="I3072" t="s">
        <v>192</v>
      </c>
      <c r="J3072">
        <v>-50</v>
      </c>
      <c r="K3072" t="s">
        <v>8</v>
      </c>
      <c r="M3072" t="s">
        <v>2770</v>
      </c>
      <c r="N3072">
        <v>4360605</v>
      </c>
      <c r="O3072" t="s">
        <v>2848</v>
      </c>
      <c r="P3072" s="507">
        <v>44748</v>
      </c>
      <c r="Q3072" t="s">
        <v>187</v>
      </c>
      <c r="R3072" s="507">
        <v>42425</v>
      </c>
      <c r="T3072" t="s">
        <v>181</v>
      </c>
      <c r="U3072">
        <v>836</v>
      </c>
      <c r="X3072">
        <v>8</v>
      </c>
      <c r="Y3072" t="s">
        <v>259</v>
      </c>
      <c r="AC3072" t="s">
        <v>177</v>
      </c>
      <c r="AD3072" t="s">
        <v>14960</v>
      </c>
      <c r="AE3072">
        <v>37290</v>
      </c>
      <c r="AF3072" t="s">
        <v>14961</v>
      </c>
      <c r="AI3072">
        <v>607166029</v>
      </c>
      <c r="AJ3072">
        <v>607166029</v>
      </c>
      <c r="AK3072" t="s">
        <v>5655</v>
      </c>
      <c r="AL3072">
        <v>0</v>
      </c>
      <c r="AM3072">
        <v>0</v>
      </c>
    </row>
    <row r="3073" spans="1:39" customFormat="1" ht="12.75">
      <c r="A3073">
        <v>9130660</v>
      </c>
      <c r="B3073" t="s">
        <v>1767</v>
      </c>
      <c r="C3073" t="s">
        <v>183</v>
      </c>
      <c r="D3073">
        <v>9130660</v>
      </c>
      <c r="E3073" t="s">
        <v>166</v>
      </c>
      <c r="F3073" t="s">
        <v>166</v>
      </c>
      <c r="H3073" s="507">
        <v>30512</v>
      </c>
      <c r="I3073" t="s">
        <v>167</v>
      </c>
      <c r="J3073">
        <v>-40</v>
      </c>
      <c r="K3073" t="s">
        <v>168</v>
      </c>
      <c r="M3073" t="s">
        <v>246</v>
      </c>
      <c r="N3073">
        <v>8940459</v>
      </c>
      <c r="O3073" t="s">
        <v>433</v>
      </c>
      <c r="P3073" s="507">
        <v>44775</v>
      </c>
      <c r="Q3073" t="s">
        <v>187</v>
      </c>
      <c r="R3073" s="507">
        <v>38358</v>
      </c>
      <c r="S3073" s="507">
        <v>43707</v>
      </c>
      <c r="T3073" t="s">
        <v>7255</v>
      </c>
      <c r="U3073">
        <v>1950</v>
      </c>
      <c r="X3073">
        <v>19</v>
      </c>
      <c r="Y3073" t="s">
        <v>259</v>
      </c>
      <c r="AB3073" s="507">
        <v>44013</v>
      </c>
      <c r="AC3073" t="s">
        <v>177</v>
      </c>
      <c r="AD3073" t="s">
        <v>10630</v>
      </c>
      <c r="AE3073">
        <v>94700</v>
      </c>
      <c r="AF3073" t="s">
        <v>14962</v>
      </c>
      <c r="AI3073">
        <v>609762612</v>
      </c>
      <c r="AK3073" t="s">
        <v>4477</v>
      </c>
      <c r="AL3073">
        <v>0</v>
      </c>
      <c r="AM3073">
        <v>0</v>
      </c>
    </row>
    <row r="3074" spans="1:39" customFormat="1" ht="12.75">
      <c r="A3074">
        <v>3513791</v>
      </c>
      <c r="B3074" t="s">
        <v>3199</v>
      </c>
      <c r="C3074" t="s">
        <v>744</v>
      </c>
      <c r="D3074">
        <v>3513791</v>
      </c>
      <c r="E3074" t="s">
        <v>166</v>
      </c>
      <c r="F3074" t="s">
        <v>166</v>
      </c>
      <c r="H3074" s="507">
        <v>31939</v>
      </c>
      <c r="I3074" t="s">
        <v>167</v>
      </c>
      <c r="J3074">
        <v>-40</v>
      </c>
      <c r="K3074" t="s">
        <v>8</v>
      </c>
      <c r="M3074" t="s">
        <v>178</v>
      </c>
      <c r="N3074">
        <v>3350209</v>
      </c>
      <c r="O3074" t="s">
        <v>3049</v>
      </c>
      <c r="P3074" s="507">
        <v>44809</v>
      </c>
      <c r="Q3074" t="s">
        <v>187</v>
      </c>
      <c r="R3074" s="507">
        <v>37432</v>
      </c>
      <c r="S3074" s="507">
        <v>44798</v>
      </c>
      <c r="T3074" t="s">
        <v>181</v>
      </c>
      <c r="U3074">
        <v>1053</v>
      </c>
      <c r="X3074">
        <v>10</v>
      </c>
      <c r="Y3074" t="s">
        <v>259</v>
      </c>
      <c r="AC3074" t="s">
        <v>177</v>
      </c>
      <c r="AD3074" t="s">
        <v>14963</v>
      </c>
      <c r="AE3074">
        <v>35132</v>
      </c>
      <c r="AF3074" t="s">
        <v>14964</v>
      </c>
      <c r="AJ3074">
        <v>678989313</v>
      </c>
      <c r="AK3074" t="s">
        <v>5395</v>
      </c>
      <c r="AL3074">
        <v>0</v>
      </c>
      <c r="AM3074">
        <v>0</v>
      </c>
    </row>
    <row r="3075" spans="1:39" customFormat="1" ht="12.75">
      <c r="A3075">
        <v>359006</v>
      </c>
      <c r="B3075" t="s">
        <v>3199</v>
      </c>
      <c r="C3075" t="s">
        <v>1588</v>
      </c>
      <c r="D3075">
        <v>359006</v>
      </c>
      <c r="E3075" t="s">
        <v>166</v>
      </c>
      <c r="F3075" t="s">
        <v>166</v>
      </c>
      <c r="H3075" s="507">
        <v>28895</v>
      </c>
      <c r="I3075" t="s">
        <v>192</v>
      </c>
      <c r="J3075">
        <v>-50</v>
      </c>
      <c r="K3075" t="s">
        <v>168</v>
      </c>
      <c r="M3075" t="s">
        <v>178</v>
      </c>
      <c r="N3075">
        <v>3350209</v>
      </c>
      <c r="O3075" t="s">
        <v>3049</v>
      </c>
      <c r="P3075" s="507">
        <v>44749</v>
      </c>
      <c r="Q3075" t="s">
        <v>187</v>
      </c>
      <c r="R3075" s="507">
        <v>37432</v>
      </c>
      <c r="S3075" s="507">
        <v>44747</v>
      </c>
      <c r="T3075" t="s">
        <v>181</v>
      </c>
      <c r="U3075">
        <v>1843</v>
      </c>
      <c r="X3075">
        <v>18</v>
      </c>
      <c r="Y3075" t="s">
        <v>259</v>
      </c>
      <c r="AC3075" t="s">
        <v>177</v>
      </c>
      <c r="AD3075" t="s">
        <v>14965</v>
      </c>
      <c r="AE3075">
        <v>35140</v>
      </c>
      <c r="AF3075" t="s">
        <v>14966</v>
      </c>
      <c r="AI3075">
        <v>299393369</v>
      </c>
      <c r="AJ3075">
        <v>632254808</v>
      </c>
      <c r="AK3075" t="s">
        <v>5396</v>
      </c>
      <c r="AL3075">
        <v>0</v>
      </c>
      <c r="AM3075">
        <v>0</v>
      </c>
    </row>
    <row r="3076" spans="1:39" customFormat="1" ht="12.75">
      <c r="A3076">
        <v>3535832</v>
      </c>
      <c r="B3076" t="s">
        <v>3199</v>
      </c>
      <c r="C3076" t="s">
        <v>772</v>
      </c>
      <c r="D3076">
        <v>3535832</v>
      </c>
      <c r="E3076" t="s">
        <v>166</v>
      </c>
      <c r="F3076" t="s">
        <v>166</v>
      </c>
      <c r="H3076" s="507">
        <v>40163</v>
      </c>
      <c r="I3076" t="s">
        <v>340</v>
      </c>
      <c r="J3076">
        <v>-14</v>
      </c>
      <c r="K3076" t="s">
        <v>8</v>
      </c>
      <c r="M3076" t="s">
        <v>178</v>
      </c>
      <c r="N3076">
        <v>3350209</v>
      </c>
      <c r="O3076" t="s">
        <v>3049</v>
      </c>
      <c r="P3076" s="507">
        <v>44753</v>
      </c>
      <c r="Q3076" t="s">
        <v>187</v>
      </c>
      <c r="R3076" s="507">
        <v>42334</v>
      </c>
      <c r="T3076" t="s">
        <v>5765</v>
      </c>
      <c r="U3076">
        <v>1501</v>
      </c>
      <c r="X3076">
        <v>15</v>
      </c>
      <c r="Y3076" t="s">
        <v>259</v>
      </c>
      <c r="AC3076" t="s">
        <v>177</v>
      </c>
      <c r="AD3076" t="s">
        <v>14965</v>
      </c>
      <c r="AE3076">
        <v>35140</v>
      </c>
      <c r="AF3076" t="s">
        <v>14966</v>
      </c>
      <c r="AJ3076">
        <v>632254808</v>
      </c>
      <c r="AK3076" t="s">
        <v>5396</v>
      </c>
      <c r="AL3076">
        <v>0</v>
      </c>
      <c r="AM3076">
        <v>0</v>
      </c>
    </row>
    <row r="3077" spans="1:39" customFormat="1" ht="12.75">
      <c r="A3077">
        <v>7734518</v>
      </c>
      <c r="B3077" t="s">
        <v>7041</v>
      </c>
      <c r="C3077" t="s">
        <v>7042</v>
      </c>
      <c r="D3077">
        <v>7734518</v>
      </c>
      <c r="E3077" t="s">
        <v>169</v>
      </c>
      <c r="F3077" t="s">
        <v>169</v>
      </c>
      <c r="H3077" s="507">
        <v>40967</v>
      </c>
      <c r="I3077" t="s">
        <v>245</v>
      </c>
      <c r="J3077">
        <v>-11</v>
      </c>
      <c r="K3077" t="s">
        <v>8</v>
      </c>
      <c r="M3077" t="s">
        <v>206</v>
      </c>
      <c r="N3077">
        <v>8771201</v>
      </c>
      <c r="O3077" t="s">
        <v>7309</v>
      </c>
      <c r="P3077" s="507">
        <v>44807</v>
      </c>
      <c r="Q3077" t="s">
        <v>187</v>
      </c>
      <c r="R3077" s="507">
        <v>44464</v>
      </c>
      <c r="T3077" t="s">
        <v>5765</v>
      </c>
      <c r="U3077">
        <v>500</v>
      </c>
      <c r="X3077">
        <v>5</v>
      </c>
      <c r="Y3077" t="s">
        <v>259</v>
      </c>
      <c r="AC3077" t="s">
        <v>177</v>
      </c>
      <c r="AD3077" t="s">
        <v>12008</v>
      </c>
      <c r="AE3077">
        <v>77122</v>
      </c>
      <c r="AF3077" t="s">
        <v>14967</v>
      </c>
      <c r="AJ3077">
        <v>681603900</v>
      </c>
      <c r="AK3077" t="s">
        <v>7043</v>
      </c>
      <c r="AL3077">
        <v>1</v>
      </c>
      <c r="AM3077">
        <v>0</v>
      </c>
    </row>
    <row r="3078" spans="1:39" customFormat="1" ht="12.75">
      <c r="A3078">
        <v>4434388</v>
      </c>
      <c r="B3078" t="s">
        <v>2627</v>
      </c>
      <c r="C3078" t="s">
        <v>180</v>
      </c>
      <c r="D3078">
        <v>4434388</v>
      </c>
      <c r="E3078" t="s">
        <v>166</v>
      </c>
      <c r="F3078" t="s">
        <v>166</v>
      </c>
      <c r="H3078" s="507">
        <v>36336</v>
      </c>
      <c r="I3078" t="s">
        <v>167</v>
      </c>
      <c r="J3078">
        <v>-40</v>
      </c>
      <c r="K3078" t="s">
        <v>168</v>
      </c>
      <c r="M3078" t="s">
        <v>228</v>
      </c>
      <c r="N3078">
        <v>12440058</v>
      </c>
      <c r="O3078" t="s">
        <v>2154</v>
      </c>
      <c r="P3078" s="507">
        <v>44821</v>
      </c>
      <c r="Q3078" t="s">
        <v>187</v>
      </c>
      <c r="R3078" s="507">
        <v>38107</v>
      </c>
      <c r="S3078" s="507">
        <v>44078</v>
      </c>
      <c r="T3078" t="s">
        <v>7255</v>
      </c>
      <c r="U3078">
        <v>2143</v>
      </c>
      <c r="V3078" t="s">
        <v>172</v>
      </c>
      <c r="W3078">
        <v>724</v>
      </c>
      <c r="X3078" t="s">
        <v>173</v>
      </c>
      <c r="Y3078" t="s">
        <v>259</v>
      </c>
      <c r="AC3078" t="s">
        <v>177</v>
      </c>
      <c r="AD3078" t="s">
        <v>13741</v>
      </c>
      <c r="AE3078">
        <v>44390</v>
      </c>
      <c r="AF3078" t="s">
        <v>14968</v>
      </c>
      <c r="AJ3078">
        <v>606689836</v>
      </c>
      <c r="AK3078" t="s">
        <v>6841</v>
      </c>
      <c r="AL3078">
        <v>0</v>
      </c>
      <c r="AM3078">
        <v>0</v>
      </c>
    </row>
    <row r="3079" spans="1:39" customFormat="1" ht="12.75">
      <c r="A3079">
        <v>4430166</v>
      </c>
      <c r="B3079" t="s">
        <v>2627</v>
      </c>
      <c r="C3079" t="s">
        <v>612</v>
      </c>
      <c r="D3079">
        <v>4430166</v>
      </c>
      <c r="E3079" t="s">
        <v>166</v>
      </c>
      <c r="F3079" t="s">
        <v>166</v>
      </c>
      <c r="H3079" s="507">
        <v>35348</v>
      </c>
      <c r="I3079" t="s">
        <v>167</v>
      </c>
      <c r="J3079">
        <v>-40</v>
      </c>
      <c r="K3079" t="s">
        <v>168</v>
      </c>
      <c r="M3079" t="s">
        <v>228</v>
      </c>
      <c r="N3079">
        <v>12440058</v>
      </c>
      <c r="O3079" t="s">
        <v>2154</v>
      </c>
      <c r="P3079" s="507">
        <v>44821</v>
      </c>
      <c r="Q3079" t="s">
        <v>187</v>
      </c>
      <c r="R3079" s="507">
        <v>37432</v>
      </c>
      <c r="S3079" s="507">
        <v>44089</v>
      </c>
      <c r="T3079" t="s">
        <v>7255</v>
      </c>
      <c r="U3079">
        <v>2399</v>
      </c>
      <c r="V3079" t="s">
        <v>172</v>
      </c>
      <c r="W3079">
        <v>330</v>
      </c>
      <c r="X3079" t="s">
        <v>173</v>
      </c>
      <c r="Y3079" t="s">
        <v>259</v>
      </c>
      <c r="AC3079" t="s">
        <v>177</v>
      </c>
      <c r="AD3079" t="s">
        <v>10255</v>
      </c>
      <c r="AE3079">
        <v>44300</v>
      </c>
      <c r="AF3079" t="s">
        <v>14969</v>
      </c>
      <c r="AJ3079">
        <v>634397508</v>
      </c>
      <c r="AK3079" t="s">
        <v>5086</v>
      </c>
      <c r="AL3079">
        <v>0</v>
      </c>
      <c r="AM3079">
        <v>0</v>
      </c>
    </row>
    <row r="3080" spans="1:39" customFormat="1" ht="12.75">
      <c r="A3080">
        <v>37145</v>
      </c>
      <c r="B3080" t="s">
        <v>2627</v>
      </c>
      <c r="C3080" t="s">
        <v>202</v>
      </c>
      <c r="D3080">
        <v>37145</v>
      </c>
      <c r="E3080" t="s">
        <v>166</v>
      </c>
      <c r="F3080" t="s">
        <v>166</v>
      </c>
      <c r="H3080" s="507">
        <v>26651</v>
      </c>
      <c r="I3080" t="s">
        <v>367</v>
      </c>
      <c r="J3080">
        <v>-60</v>
      </c>
      <c r="K3080" t="s">
        <v>168</v>
      </c>
      <c r="M3080" t="s">
        <v>175</v>
      </c>
      <c r="N3080">
        <v>4370002</v>
      </c>
      <c r="O3080" t="s">
        <v>2769</v>
      </c>
      <c r="P3080" s="507">
        <v>44813</v>
      </c>
      <c r="Q3080" t="s">
        <v>187</v>
      </c>
      <c r="R3080" s="507">
        <v>37432</v>
      </c>
      <c r="S3080" s="507">
        <v>44743</v>
      </c>
      <c r="T3080" t="s">
        <v>181</v>
      </c>
      <c r="U3080">
        <v>1760</v>
      </c>
      <c r="X3080">
        <v>17</v>
      </c>
      <c r="Y3080" t="s">
        <v>259</v>
      </c>
      <c r="AC3080" t="s">
        <v>177</v>
      </c>
      <c r="AD3080" t="s">
        <v>9703</v>
      </c>
      <c r="AE3080">
        <v>37300</v>
      </c>
      <c r="AF3080" t="s">
        <v>14970</v>
      </c>
      <c r="AI3080">
        <v>247054953</v>
      </c>
      <c r="AJ3080">
        <v>682357307</v>
      </c>
      <c r="AK3080" t="s">
        <v>5656</v>
      </c>
      <c r="AL3080">
        <v>0</v>
      </c>
      <c r="AM3080">
        <v>0</v>
      </c>
    </row>
    <row r="3081" spans="1:39" customFormat="1" ht="12.75">
      <c r="A3081">
        <v>8517387</v>
      </c>
      <c r="B3081" t="s">
        <v>2628</v>
      </c>
      <c r="C3081" t="s">
        <v>517</v>
      </c>
      <c r="D3081">
        <v>8517387</v>
      </c>
      <c r="E3081" t="s">
        <v>166</v>
      </c>
      <c r="F3081" t="s">
        <v>166</v>
      </c>
      <c r="H3081" s="507">
        <v>35286</v>
      </c>
      <c r="I3081" t="s">
        <v>167</v>
      </c>
      <c r="J3081">
        <v>-40</v>
      </c>
      <c r="K3081" t="s">
        <v>8</v>
      </c>
      <c r="M3081" t="s">
        <v>208</v>
      </c>
      <c r="N3081">
        <v>12850171</v>
      </c>
      <c r="O3081" t="s">
        <v>2289</v>
      </c>
      <c r="P3081" s="507">
        <v>44802</v>
      </c>
      <c r="Q3081" t="s">
        <v>187</v>
      </c>
      <c r="R3081" s="507">
        <v>37518</v>
      </c>
      <c r="S3081" s="507">
        <v>44018</v>
      </c>
      <c r="T3081" t="s">
        <v>7255</v>
      </c>
      <c r="U3081">
        <v>1637</v>
      </c>
      <c r="V3081" t="s">
        <v>172</v>
      </c>
      <c r="W3081">
        <v>230</v>
      </c>
      <c r="X3081" t="s">
        <v>173</v>
      </c>
      <c r="Y3081" t="s">
        <v>259</v>
      </c>
      <c r="AC3081" t="s">
        <v>177</v>
      </c>
      <c r="AD3081" t="s">
        <v>10671</v>
      </c>
      <c r="AE3081">
        <v>85170</v>
      </c>
      <c r="AF3081" t="s">
        <v>14971</v>
      </c>
      <c r="AI3081">
        <v>251465479</v>
      </c>
      <c r="AK3081" t="s">
        <v>5087</v>
      </c>
      <c r="AL3081">
        <v>0</v>
      </c>
      <c r="AM3081">
        <v>0</v>
      </c>
    </row>
    <row r="3082" spans="1:39" customFormat="1" ht="12.75">
      <c r="A3082">
        <v>3544629</v>
      </c>
      <c r="B3082" t="s">
        <v>2629</v>
      </c>
      <c r="C3082" t="s">
        <v>539</v>
      </c>
      <c r="D3082">
        <v>3544629</v>
      </c>
      <c r="E3082" t="s">
        <v>169</v>
      </c>
      <c r="H3082" s="507">
        <v>41331</v>
      </c>
      <c r="I3082" t="s">
        <v>251</v>
      </c>
      <c r="J3082">
        <v>-10</v>
      </c>
      <c r="K3082" t="s">
        <v>8</v>
      </c>
      <c r="M3082" t="s">
        <v>178</v>
      </c>
      <c r="N3082">
        <v>3350087</v>
      </c>
      <c r="O3082" t="s">
        <v>7525</v>
      </c>
      <c r="P3082" s="507">
        <v>44805</v>
      </c>
      <c r="Q3082" t="s">
        <v>187</v>
      </c>
      <c r="R3082" s="507">
        <v>44805</v>
      </c>
      <c r="T3082" t="s">
        <v>5765</v>
      </c>
      <c r="U3082">
        <v>500</v>
      </c>
      <c r="X3082">
        <v>5</v>
      </c>
      <c r="Y3082" t="s">
        <v>259</v>
      </c>
      <c r="AC3082" t="s">
        <v>177</v>
      </c>
      <c r="AD3082" t="s">
        <v>13079</v>
      </c>
      <c r="AE3082">
        <v>35850</v>
      </c>
      <c r="AF3082" t="s">
        <v>14972</v>
      </c>
      <c r="AK3082" t="s">
        <v>9060</v>
      </c>
      <c r="AL3082">
        <v>0</v>
      </c>
      <c r="AM3082">
        <v>0</v>
      </c>
    </row>
    <row r="3083" spans="1:39" customFormat="1" ht="12.75">
      <c r="A3083">
        <v>5325192</v>
      </c>
      <c r="B3083" t="s">
        <v>2629</v>
      </c>
      <c r="C3083" t="s">
        <v>509</v>
      </c>
      <c r="D3083">
        <v>5325192</v>
      </c>
      <c r="E3083" t="s">
        <v>166</v>
      </c>
      <c r="F3083" t="s">
        <v>166</v>
      </c>
      <c r="H3083" s="507">
        <v>38847</v>
      </c>
      <c r="I3083" t="s">
        <v>198</v>
      </c>
      <c r="J3083">
        <v>-17</v>
      </c>
      <c r="K3083" t="s">
        <v>168</v>
      </c>
      <c r="M3083" t="s">
        <v>178</v>
      </c>
      <c r="N3083">
        <v>3350060</v>
      </c>
      <c r="O3083" t="s">
        <v>223</v>
      </c>
      <c r="P3083" s="507">
        <v>44813</v>
      </c>
      <c r="Q3083" t="s">
        <v>187</v>
      </c>
      <c r="R3083" s="507">
        <v>42253</v>
      </c>
      <c r="S3083" s="507">
        <v>44798</v>
      </c>
      <c r="T3083" t="s">
        <v>181</v>
      </c>
      <c r="U3083">
        <v>1988</v>
      </c>
      <c r="X3083">
        <v>19</v>
      </c>
      <c r="Y3083" t="s">
        <v>259</v>
      </c>
      <c r="AB3083" s="507">
        <v>44743</v>
      </c>
      <c r="AC3083" t="s">
        <v>177</v>
      </c>
      <c r="AD3083" t="s">
        <v>6249</v>
      </c>
      <c r="AE3083">
        <v>53230</v>
      </c>
      <c r="AF3083" t="s">
        <v>14973</v>
      </c>
      <c r="AJ3083">
        <v>664805309</v>
      </c>
      <c r="AK3083" t="s">
        <v>5088</v>
      </c>
      <c r="AL3083">
        <v>0</v>
      </c>
      <c r="AM3083">
        <v>0</v>
      </c>
    </row>
    <row r="3084" spans="1:39" customFormat="1" ht="12.75">
      <c r="A3084">
        <v>19853</v>
      </c>
      <c r="B3084" t="s">
        <v>1768</v>
      </c>
      <c r="C3084" t="s">
        <v>1769</v>
      </c>
      <c r="D3084">
        <v>19853</v>
      </c>
      <c r="E3084" t="s">
        <v>166</v>
      </c>
      <c r="F3084" t="s">
        <v>166</v>
      </c>
      <c r="H3084" s="507">
        <v>33240</v>
      </c>
      <c r="I3084" t="s">
        <v>167</v>
      </c>
      <c r="J3084">
        <v>-40</v>
      </c>
      <c r="K3084" t="s">
        <v>168</v>
      </c>
      <c r="M3084" t="s">
        <v>203</v>
      </c>
      <c r="N3084">
        <v>8920151</v>
      </c>
      <c r="O3084" t="s">
        <v>5795</v>
      </c>
      <c r="P3084" s="507">
        <v>44827</v>
      </c>
      <c r="Q3084" t="s">
        <v>187</v>
      </c>
      <c r="R3084" s="507">
        <v>37512</v>
      </c>
      <c r="S3084" s="507">
        <v>44802</v>
      </c>
      <c r="T3084" t="s">
        <v>181</v>
      </c>
      <c r="U3084">
        <v>1960</v>
      </c>
      <c r="X3084">
        <v>19</v>
      </c>
      <c r="Y3084" t="s">
        <v>259</v>
      </c>
      <c r="AC3084" t="s">
        <v>177</v>
      </c>
      <c r="AD3084" t="s">
        <v>14974</v>
      </c>
      <c r="AE3084">
        <v>91620</v>
      </c>
      <c r="AF3084" t="s">
        <v>14975</v>
      </c>
      <c r="AJ3084">
        <v>625364834</v>
      </c>
      <c r="AK3084" t="s">
        <v>4478</v>
      </c>
      <c r="AL3084">
        <v>0</v>
      </c>
      <c r="AM3084">
        <v>0</v>
      </c>
    </row>
    <row r="3085" spans="1:39" customFormat="1" ht="12.75">
      <c r="A3085">
        <v>7526610</v>
      </c>
      <c r="B3085" t="s">
        <v>6067</v>
      </c>
      <c r="C3085" t="s">
        <v>738</v>
      </c>
      <c r="D3085">
        <v>7526610</v>
      </c>
      <c r="E3085" t="s">
        <v>166</v>
      </c>
      <c r="F3085" t="s">
        <v>166</v>
      </c>
      <c r="H3085" s="507">
        <v>41390</v>
      </c>
      <c r="I3085" t="s">
        <v>251</v>
      </c>
      <c r="J3085">
        <v>-10</v>
      </c>
      <c r="K3085" t="s">
        <v>8</v>
      </c>
      <c r="M3085" t="s">
        <v>263</v>
      </c>
      <c r="N3085">
        <v>8750074</v>
      </c>
      <c r="O3085" t="s">
        <v>296</v>
      </c>
      <c r="P3085" s="507">
        <v>44812</v>
      </c>
      <c r="Q3085" t="s">
        <v>187</v>
      </c>
      <c r="R3085" s="507">
        <v>44445</v>
      </c>
      <c r="T3085" t="s">
        <v>5765</v>
      </c>
      <c r="U3085">
        <v>500</v>
      </c>
      <c r="X3085">
        <v>5</v>
      </c>
      <c r="Y3085" t="s">
        <v>259</v>
      </c>
      <c r="AC3085" t="s">
        <v>177</v>
      </c>
      <c r="AD3085" t="s">
        <v>9793</v>
      </c>
      <c r="AE3085">
        <v>75012</v>
      </c>
      <c r="AF3085" t="s">
        <v>14976</v>
      </c>
      <c r="AJ3085" t="s">
        <v>6068</v>
      </c>
      <c r="AK3085" t="s">
        <v>6069</v>
      </c>
      <c r="AL3085">
        <v>0</v>
      </c>
      <c r="AM3085">
        <v>0</v>
      </c>
    </row>
    <row r="3086" spans="1:39" customFormat="1" ht="12.75">
      <c r="A3086">
        <v>5429904</v>
      </c>
      <c r="B3086" t="s">
        <v>1771</v>
      </c>
      <c r="C3086" t="s">
        <v>1019</v>
      </c>
      <c r="D3086">
        <v>5429904</v>
      </c>
      <c r="E3086" t="s">
        <v>166</v>
      </c>
      <c r="F3086" t="s">
        <v>166</v>
      </c>
      <c r="H3086" s="507">
        <v>38865</v>
      </c>
      <c r="I3086" t="s">
        <v>198</v>
      </c>
      <c r="J3086">
        <v>-17</v>
      </c>
      <c r="K3086" t="s">
        <v>8</v>
      </c>
      <c r="M3086" t="s">
        <v>175</v>
      </c>
      <c r="N3086">
        <v>4370002</v>
      </c>
      <c r="O3086" t="s">
        <v>2769</v>
      </c>
      <c r="P3086" s="507">
        <v>44798</v>
      </c>
      <c r="Q3086" t="s">
        <v>187</v>
      </c>
      <c r="R3086" s="507">
        <v>41794</v>
      </c>
      <c r="S3086" s="507">
        <v>44774</v>
      </c>
      <c r="T3086" t="s">
        <v>181</v>
      </c>
      <c r="U3086">
        <v>1046</v>
      </c>
      <c r="X3086">
        <v>10</v>
      </c>
      <c r="Y3086" t="s">
        <v>259</v>
      </c>
      <c r="AB3086" s="507">
        <v>43647</v>
      </c>
      <c r="AC3086" t="s">
        <v>177</v>
      </c>
      <c r="AD3086" t="s">
        <v>14977</v>
      </c>
      <c r="AE3086">
        <v>54230</v>
      </c>
      <c r="AF3086" t="s">
        <v>14978</v>
      </c>
      <c r="AI3086">
        <v>658410751</v>
      </c>
      <c r="AJ3086">
        <v>608130195</v>
      </c>
      <c r="AK3086" t="s">
        <v>5657</v>
      </c>
      <c r="AL3086">
        <v>0</v>
      </c>
      <c r="AM3086">
        <v>0</v>
      </c>
    </row>
    <row r="3087" spans="1:39" customFormat="1" ht="12.75">
      <c r="A3087">
        <v>7210348</v>
      </c>
      <c r="B3087" t="s">
        <v>1771</v>
      </c>
      <c r="C3087" t="s">
        <v>806</v>
      </c>
      <c r="D3087">
        <v>7210348</v>
      </c>
      <c r="E3087" t="s">
        <v>166</v>
      </c>
      <c r="F3087" t="s">
        <v>166</v>
      </c>
      <c r="H3087" s="507">
        <v>33717</v>
      </c>
      <c r="I3087" t="s">
        <v>167</v>
      </c>
      <c r="J3087">
        <v>-40</v>
      </c>
      <c r="K3087" t="s">
        <v>8</v>
      </c>
      <c r="M3087" t="s">
        <v>2152</v>
      </c>
      <c r="N3087">
        <v>12720066</v>
      </c>
      <c r="O3087" t="s">
        <v>2195</v>
      </c>
      <c r="P3087" s="507">
        <v>44747</v>
      </c>
      <c r="Q3087" t="s">
        <v>187</v>
      </c>
      <c r="R3087" s="507">
        <v>37734</v>
      </c>
      <c r="S3087" s="507">
        <v>44780</v>
      </c>
      <c r="T3087" t="s">
        <v>181</v>
      </c>
      <c r="U3087">
        <v>799</v>
      </c>
      <c r="X3087">
        <v>7</v>
      </c>
      <c r="Y3087" t="s">
        <v>259</v>
      </c>
      <c r="AB3087" s="507">
        <v>43647</v>
      </c>
      <c r="AC3087" t="s">
        <v>177</v>
      </c>
      <c r="AD3087" t="s">
        <v>10438</v>
      </c>
      <c r="AE3087">
        <v>72000</v>
      </c>
      <c r="AF3087" t="s">
        <v>14979</v>
      </c>
      <c r="AG3087" t="s">
        <v>14980</v>
      </c>
      <c r="AJ3087">
        <v>666651916</v>
      </c>
      <c r="AK3087" t="s">
        <v>5089</v>
      </c>
      <c r="AL3087">
        <v>0</v>
      </c>
      <c r="AM3087">
        <v>0</v>
      </c>
    </row>
    <row r="3088" spans="1:39" customFormat="1" ht="12.75">
      <c r="A3088">
        <v>9153621</v>
      </c>
      <c r="B3088" t="s">
        <v>14981</v>
      </c>
      <c r="C3088" t="s">
        <v>671</v>
      </c>
      <c r="D3088">
        <v>9153621</v>
      </c>
      <c r="E3088" t="s">
        <v>169</v>
      </c>
      <c r="H3088" s="507">
        <v>41451</v>
      </c>
      <c r="I3088" t="s">
        <v>251</v>
      </c>
      <c r="J3088">
        <v>-10</v>
      </c>
      <c r="K3088" t="s">
        <v>8</v>
      </c>
      <c r="M3088" t="s">
        <v>275</v>
      </c>
      <c r="N3088">
        <v>8911050</v>
      </c>
      <c r="O3088" t="s">
        <v>688</v>
      </c>
      <c r="P3088" s="507">
        <v>44840</v>
      </c>
      <c r="Q3088" t="s">
        <v>187</v>
      </c>
      <c r="R3088" s="507">
        <v>44840</v>
      </c>
      <c r="S3088" s="507">
        <v>44823</v>
      </c>
      <c r="T3088" t="s">
        <v>181</v>
      </c>
      <c r="U3088">
        <v>500</v>
      </c>
      <c r="X3088">
        <v>5</v>
      </c>
      <c r="Y3088" t="s">
        <v>259</v>
      </c>
      <c r="AC3088" t="s">
        <v>177</v>
      </c>
      <c r="AD3088" t="s">
        <v>12813</v>
      </c>
      <c r="AE3088">
        <v>91190</v>
      </c>
      <c r="AF3088" t="s">
        <v>14982</v>
      </c>
      <c r="AK3088" t="s">
        <v>14983</v>
      </c>
      <c r="AL3088">
        <v>0</v>
      </c>
      <c r="AM3088">
        <v>0</v>
      </c>
    </row>
    <row r="3089" spans="1:39" customFormat="1" ht="12.75">
      <c r="A3089">
        <v>9153274</v>
      </c>
      <c r="B3089" t="s">
        <v>9061</v>
      </c>
      <c r="C3089" t="s">
        <v>7369</v>
      </c>
      <c r="D3089">
        <v>9153274</v>
      </c>
      <c r="E3089" t="s">
        <v>169</v>
      </c>
      <c r="H3089" s="507">
        <v>43342</v>
      </c>
      <c r="I3089" t="s">
        <v>169</v>
      </c>
      <c r="J3089">
        <v>-9</v>
      </c>
      <c r="K3089" t="s">
        <v>8</v>
      </c>
      <c r="M3089" t="s">
        <v>275</v>
      </c>
      <c r="N3089">
        <v>8910861</v>
      </c>
      <c r="O3089" t="s">
        <v>3563</v>
      </c>
      <c r="P3089" s="507">
        <v>44825</v>
      </c>
      <c r="Q3089" t="s">
        <v>187</v>
      </c>
      <c r="R3089" s="507">
        <v>44825</v>
      </c>
      <c r="T3089" t="s">
        <v>5765</v>
      </c>
      <c r="U3089">
        <v>500</v>
      </c>
      <c r="X3089">
        <v>5</v>
      </c>
      <c r="Y3089" t="s">
        <v>259</v>
      </c>
      <c r="AC3089" t="s">
        <v>177</v>
      </c>
      <c r="AD3089" t="s">
        <v>14984</v>
      </c>
      <c r="AE3089">
        <v>91160</v>
      </c>
      <c r="AF3089" t="s">
        <v>14985</v>
      </c>
      <c r="AK3089" t="s">
        <v>9062</v>
      </c>
      <c r="AL3089">
        <v>0</v>
      </c>
      <c r="AM3089">
        <v>0</v>
      </c>
    </row>
    <row r="3090" spans="1:39" customFormat="1" ht="12.75">
      <c r="A3090">
        <v>9537004</v>
      </c>
      <c r="B3090" t="s">
        <v>1772</v>
      </c>
      <c r="C3090" t="s">
        <v>1214</v>
      </c>
      <c r="D3090">
        <v>9537004</v>
      </c>
      <c r="E3090" t="s">
        <v>166</v>
      </c>
      <c r="F3090" t="s">
        <v>166</v>
      </c>
      <c r="H3090" s="507">
        <v>40399</v>
      </c>
      <c r="I3090" t="s">
        <v>254</v>
      </c>
      <c r="J3090">
        <v>-13</v>
      </c>
      <c r="K3090" t="s">
        <v>168</v>
      </c>
      <c r="M3090" t="s">
        <v>232</v>
      </c>
      <c r="N3090">
        <v>8951411</v>
      </c>
      <c r="O3090" t="s">
        <v>282</v>
      </c>
      <c r="P3090" s="507">
        <v>44809</v>
      </c>
      <c r="Q3090" t="s">
        <v>187</v>
      </c>
      <c r="R3090" s="507">
        <v>43019</v>
      </c>
      <c r="T3090" t="s">
        <v>5765</v>
      </c>
      <c r="U3090">
        <v>710</v>
      </c>
      <c r="X3090">
        <v>7</v>
      </c>
      <c r="Y3090" t="s">
        <v>259</v>
      </c>
      <c r="AC3090" t="s">
        <v>177</v>
      </c>
      <c r="AD3090" t="s">
        <v>10035</v>
      </c>
      <c r="AE3090">
        <v>95120</v>
      </c>
      <c r="AF3090" t="s">
        <v>14986</v>
      </c>
      <c r="AI3090" t="s">
        <v>9063</v>
      </c>
      <c r="AJ3090" t="s">
        <v>9064</v>
      </c>
      <c r="AK3090" t="s">
        <v>9065</v>
      </c>
      <c r="AL3090">
        <v>0</v>
      </c>
      <c r="AM3090">
        <v>0</v>
      </c>
    </row>
    <row r="3091" spans="1:39" customFormat="1" ht="12.75">
      <c r="A3091">
        <v>8513529</v>
      </c>
      <c r="B3091" t="s">
        <v>1773</v>
      </c>
      <c r="C3091" t="s">
        <v>1437</v>
      </c>
      <c r="D3091">
        <v>8513529</v>
      </c>
      <c r="E3091" t="s">
        <v>166</v>
      </c>
      <c r="F3091" t="s">
        <v>166</v>
      </c>
      <c r="H3091" s="507">
        <v>32849</v>
      </c>
      <c r="I3091" t="s">
        <v>167</v>
      </c>
      <c r="J3091">
        <v>-40</v>
      </c>
      <c r="K3091" t="s">
        <v>8</v>
      </c>
      <c r="M3091" t="s">
        <v>208</v>
      </c>
      <c r="N3091">
        <v>12851012</v>
      </c>
      <c r="O3091" t="s">
        <v>2234</v>
      </c>
      <c r="P3091" s="507">
        <v>44827</v>
      </c>
      <c r="Q3091" t="s">
        <v>187</v>
      </c>
      <c r="R3091" s="507">
        <v>37432</v>
      </c>
      <c r="S3091" s="507">
        <v>44767</v>
      </c>
      <c r="T3091" t="s">
        <v>181</v>
      </c>
      <c r="U3091">
        <v>1160</v>
      </c>
      <c r="X3091">
        <v>11</v>
      </c>
      <c r="Y3091" t="s">
        <v>259</v>
      </c>
      <c r="AC3091" t="s">
        <v>177</v>
      </c>
      <c r="AD3091" t="s">
        <v>14987</v>
      </c>
      <c r="AE3091">
        <v>85140</v>
      </c>
      <c r="AF3091" t="s">
        <v>14988</v>
      </c>
      <c r="AI3091">
        <v>251660139</v>
      </c>
      <c r="AJ3091">
        <v>629935156</v>
      </c>
      <c r="AK3091" t="s">
        <v>5090</v>
      </c>
      <c r="AL3091">
        <v>0</v>
      </c>
      <c r="AM3091">
        <v>0</v>
      </c>
    </row>
    <row r="3092" spans="1:39" customFormat="1" ht="12.75">
      <c r="A3092">
        <v>2816520</v>
      </c>
      <c r="B3092" t="s">
        <v>14989</v>
      </c>
      <c r="C3092" t="s">
        <v>739</v>
      </c>
      <c r="D3092">
        <v>2816520</v>
      </c>
      <c r="E3092" t="s">
        <v>169</v>
      </c>
      <c r="H3092" s="507">
        <v>41188</v>
      </c>
      <c r="I3092" t="s">
        <v>245</v>
      </c>
      <c r="J3092">
        <v>-11</v>
      </c>
      <c r="K3092" t="s">
        <v>8</v>
      </c>
      <c r="M3092" t="s">
        <v>231</v>
      </c>
      <c r="N3092">
        <v>4280529</v>
      </c>
      <c r="O3092" t="s">
        <v>2776</v>
      </c>
      <c r="P3092" s="507">
        <v>44835</v>
      </c>
      <c r="Q3092" t="s">
        <v>187</v>
      </c>
      <c r="R3092" s="507">
        <v>44835</v>
      </c>
      <c r="T3092" t="s">
        <v>5765</v>
      </c>
      <c r="U3092">
        <v>500</v>
      </c>
      <c r="X3092">
        <v>5</v>
      </c>
      <c r="Y3092" t="s">
        <v>259</v>
      </c>
      <c r="AC3092" t="s">
        <v>177</v>
      </c>
      <c r="AD3092" t="s">
        <v>13235</v>
      </c>
      <c r="AE3092">
        <v>28130</v>
      </c>
      <c r="AF3092" t="s">
        <v>14990</v>
      </c>
      <c r="AJ3092">
        <v>618404051</v>
      </c>
      <c r="AK3092" t="s">
        <v>14991</v>
      </c>
      <c r="AL3092">
        <v>1</v>
      </c>
      <c r="AM3092">
        <v>0</v>
      </c>
    </row>
    <row r="3093" spans="1:39" customFormat="1" ht="12.75">
      <c r="A3093">
        <v>2930329</v>
      </c>
      <c r="B3093" t="s">
        <v>1774</v>
      </c>
      <c r="C3093" t="s">
        <v>877</v>
      </c>
      <c r="D3093">
        <v>2930329</v>
      </c>
      <c r="E3093" t="s">
        <v>166</v>
      </c>
      <c r="F3093" t="s">
        <v>166</v>
      </c>
      <c r="H3093" s="507">
        <v>37951</v>
      </c>
      <c r="I3093" t="s">
        <v>167</v>
      </c>
      <c r="J3093">
        <v>-40</v>
      </c>
      <c r="K3093" t="s">
        <v>8</v>
      </c>
      <c r="M3093" t="s">
        <v>3025</v>
      </c>
      <c r="N3093">
        <v>3290047</v>
      </c>
      <c r="O3093" t="s">
        <v>3701</v>
      </c>
      <c r="P3093" s="507">
        <v>44807</v>
      </c>
      <c r="Q3093" t="s">
        <v>187</v>
      </c>
      <c r="R3093" s="507">
        <v>40084</v>
      </c>
      <c r="S3093" s="507">
        <v>44439</v>
      </c>
      <c r="T3093" t="s">
        <v>7255</v>
      </c>
      <c r="U3093">
        <v>1407</v>
      </c>
      <c r="X3093">
        <v>14</v>
      </c>
      <c r="Y3093" t="s">
        <v>259</v>
      </c>
      <c r="AC3093" t="s">
        <v>177</v>
      </c>
      <c r="AD3093" t="s">
        <v>9774</v>
      </c>
      <c r="AE3093">
        <v>29470</v>
      </c>
      <c r="AF3093" t="s">
        <v>14992</v>
      </c>
      <c r="AI3093">
        <v>298073008</v>
      </c>
      <c r="AJ3093">
        <v>688761438</v>
      </c>
      <c r="AK3093" t="s">
        <v>5397</v>
      </c>
      <c r="AL3093">
        <v>0</v>
      </c>
      <c r="AM3093">
        <v>0</v>
      </c>
    </row>
    <row r="3094" spans="1:39" customFormat="1" ht="12.75">
      <c r="A3094">
        <v>3822745</v>
      </c>
      <c r="B3094" t="s">
        <v>1774</v>
      </c>
      <c r="C3094" t="s">
        <v>592</v>
      </c>
      <c r="D3094">
        <v>3822745</v>
      </c>
      <c r="E3094" t="s">
        <v>166</v>
      </c>
      <c r="H3094" s="507">
        <v>35679</v>
      </c>
      <c r="I3094" t="s">
        <v>167</v>
      </c>
      <c r="J3094">
        <v>-40</v>
      </c>
      <c r="K3094" t="s">
        <v>168</v>
      </c>
      <c r="M3094" t="s">
        <v>263</v>
      </c>
      <c r="N3094">
        <v>8751459</v>
      </c>
      <c r="O3094" t="s">
        <v>3578</v>
      </c>
      <c r="P3094" s="507">
        <v>44832</v>
      </c>
      <c r="Q3094" t="s">
        <v>187</v>
      </c>
      <c r="R3094" s="507">
        <v>39398</v>
      </c>
      <c r="S3094" s="507">
        <v>44799</v>
      </c>
      <c r="T3094" t="s">
        <v>181</v>
      </c>
      <c r="U3094">
        <v>1629</v>
      </c>
      <c r="X3094">
        <v>16</v>
      </c>
      <c r="Y3094" t="s">
        <v>259</v>
      </c>
      <c r="AC3094" t="s">
        <v>177</v>
      </c>
      <c r="AD3094" t="s">
        <v>9793</v>
      </c>
      <c r="AE3094">
        <v>75018</v>
      </c>
      <c r="AF3094" t="s">
        <v>14993</v>
      </c>
      <c r="AK3094" t="s">
        <v>14994</v>
      </c>
      <c r="AL3094">
        <v>0</v>
      </c>
      <c r="AM3094">
        <v>0</v>
      </c>
    </row>
    <row r="3095" spans="1:39" customFormat="1" ht="12.75">
      <c r="A3095">
        <v>2941511</v>
      </c>
      <c r="B3095" t="s">
        <v>1774</v>
      </c>
      <c r="C3095" t="s">
        <v>256</v>
      </c>
      <c r="D3095">
        <v>2941511</v>
      </c>
      <c r="E3095" t="s">
        <v>166</v>
      </c>
      <c r="F3095" t="s">
        <v>166</v>
      </c>
      <c r="H3095" s="507">
        <v>41009</v>
      </c>
      <c r="I3095" t="s">
        <v>245</v>
      </c>
      <c r="J3095">
        <v>-11</v>
      </c>
      <c r="K3095" t="s">
        <v>168</v>
      </c>
      <c r="M3095" t="s">
        <v>3025</v>
      </c>
      <c r="N3095">
        <v>3290090</v>
      </c>
      <c r="O3095" t="s">
        <v>3065</v>
      </c>
      <c r="P3095" s="507">
        <v>44807</v>
      </c>
      <c r="Q3095" t="s">
        <v>187</v>
      </c>
      <c r="R3095" s="507">
        <v>44449</v>
      </c>
      <c r="T3095" t="s">
        <v>5765</v>
      </c>
      <c r="U3095">
        <v>587</v>
      </c>
      <c r="X3095">
        <v>5</v>
      </c>
      <c r="Y3095" t="s">
        <v>259</v>
      </c>
      <c r="AC3095" t="s">
        <v>177</v>
      </c>
      <c r="AD3095" t="s">
        <v>10673</v>
      </c>
      <c r="AE3095">
        <v>29200</v>
      </c>
      <c r="AF3095" t="s">
        <v>14995</v>
      </c>
      <c r="AJ3095">
        <v>674354949</v>
      </c>
      <c r="AK3095" t="s">
        <v>6842</v>
      </c>
      <c r="AL3095">
        <v>0</v>
      </c>
      <c r="AM3095">
        <v>0</v>
      </c>
    </row>
    <row r="3096" spans="1:39" customFormat="1" ht="12.75">
      <c r="A3096">
        <v>2941680</v>
      </c>
      <c r="B3096" t="s">
        <v>6690</v>
      </c>
      <c r="C3096" t="s">
        <v>509</v>
      </c>
      <c r="D3096">
        <v>2941680</v>
      </c>
      <c r="E3096" t="s">
        <v>166</v>
      </c>
      <c r="F3096" t="s">
        <v>166</v>
      </c>
      <c r="H3096" s="507">
        <v>41454</v>
      </c>
      <c r="I3096" t="s">
        <v>251</v>
      </c>
      <c r="J3096">
        <v>-10</v>
      </c>
      <c r="K3096" t="s">
        <v>168</v>
      </c>
      <c r="M3096" t="s">
        <v>3025</v>
      </c>
      <c r="N3096">
        <v>3290010</v>
      </c>
      <c r="O3096" t="s">
        <v>3032</v>
      </c>
      <c r="P3096" s="507">
        <v>44822</v>
      </c>
      <c r="Q3096" t="s">
        <v>187</v>
      </c>
      <c r="R3096" s="507">
        <v>44468</v>
      </c>
      <c r="T3096" t="s">
        <v>5765</v>
      </c>
      <c r="U3096">
        <v>541</v>
      </c>
      <c r="X3096">
        <v>5</v>
      </c>
      <c r="Y3096" t="s">
        <v>259</v>
      </c>
      <c r="AC3096" t="s">
        <v>177</v>
      </c>
      <c r="AD3096" t="s">
        <v>10910</v>
      </c>
      <c r="AE3096">
        <v>29250</v>
      </c>
      <c r="AF3096" t="s">
        <v>14996</v>
      </c>
      <c r="AJ3096" t="s">
        <v>14997</v>
      </c>
      <c r="AK3096" t="s">
        <v>14998</v>
      </c>
      <c r="AL3096">
        <v>0</v>
      </c>
      <c r="AM3096">
        <v>0</v>
      </c>
    </row>
    <row r="3097" spans="1:39" customFormat="1" ht="12.75">
      <c r="A3097">
        <v>3819270</v>
      </c>
      <c r="B3097" t="s">
        <v>1775</v>
      </c>
      <c r="C3097" t="s">
        <v>432</v>
      </c>
      <c r="D3097">
        <v>3819270</v>
      </c>
      <c r="E3097" t="s">
        <v>166</v>
      </c>
      <c r="F3097" t="s">
        <v>166</v>
      </c>
      <c r="H3097" s="507">
        <v>35573</v>
      </c>
      <c r="I3097" t="s">
        <v>167</v>
      </c>
      <c r="J3097">
        <v>-40</v>
      </c>
      <c r="K3097" t="s">
        <v>168</v>
      </c>
      <c r="M3097" t="s">
        <v>246</v>
      </c>
      <c r="N3097">
        <v>8940096</v>
      </c>
      <c r="O3097" t="s">
        <v>301</v>
      </c>
      <c r="P3097" s="507">
        <v>44819</v>
      </c>
      <c r="Q3097" t="s">
        <v>187</v>
      </c>
      <c r="R3097" s="507">
        <v>38240</v>
      </c>
      <c r="S3097" s="507">
        <v>44084</v>
      </c>
      <c r="T3097" t="s">
        <v>7255</v>
      </c>
      <c r="U3097">
        <v>2078</v>
      </c>
      <c r="V3097" t="s">
        <v>172</v>
      </c>
      <c r="W3097">
        <v>881</v>
      </c>
      <c r="X3097" t="s">
        <v>173</v>
      </c>
      <c r="Y3097" t="s">
        <v>259</v>
      </c>
      <c r="AB3097" s="507">
        <v>44013</v>
      </c>
      <c r="AC3097" t="s">
        <v>177</v>
      </c>
      <c r="AD3097" t="s">
        <v>10294</v>
      </c>
      <c r="AE3097">
        <v>92140</v>
      </c>
      <c r="AF3097" t="s">
        <v>14999</v>
      </c>
      <c r="AJ3097">
        <v>637799905</v>
      </c>
      <c r="AK3097" t="s">
        <v>4479</v>
      </c>
      <c r="AL3097">
        <v>0</v>
      </c>
      <c r="AM3097">
        <v>0</v>
      </c>
    </row>
    <row r="3098" spans="1:39" customFormat="1" ht="12.75">
      <c r="A3098">
        <v>2942238</v>
      </c>
      <c r="B3098" t="s">
        <v>7879</v>
      </c>
      <c r="C3098" t="s">
        <v>976</v>
      </c>
      <c r="D3098">
        <v>2942238</v>
      </c>
      <c r="E3098" t="s">
        <v>166</v>
      </c>
      <c r="F3098" t="s">
        <v>169</v>
      </c>
      <c r="H3098" s="507">
        <v>41503</v>
      </c>
      <c r="I3098" t="s">
        <v>251</v>
      </c>
      <c r="J3098">
        <v>-10</v>
      </c>
      <c r="K3098" t="s">
        <v>8</v>
      </c>
      <c r="M3098" t="s">
        <v>3025</v>
      </c>
      <c r="N3098">
        <v>3290081</v>
      </c>
      <c r="O3098" t="s">
        <v>3078</v>
      </c>
      <c r="P3098" s="507">
        <v>44762</v>
      </c>
      <c r="Q3098" t="s">
        <v>187</v>
      </c>
      <c r="R3098" s="507">
        <v>44682</v>
      </c>
      <c r="T3098" t="s">
        <v>5765</v>
      </c>
      <c r="U3098">
        <v>500</v>
      </c>
      <c r="X3098">
        <v>5</v>
      </c>
      <c r="Y3098" t="s">
        <v>259</v>
      </c>
      <c r="AC3098" t="s">
        <v>177</v>
      </c>
      <c r="AD3098" t="s">
        <v>11160</v>
      </c>
      <c r="AE3098">
        <v>29480</v>
      </c>
      <c r="AF3098" t="s">
        <v>15000</v>
      </c>
      <c r="AJ3098">
        <v>33660854258</v>
      </c>
      <c r="AK3098" t="s">
        <v>7880</v>
      </c>
      <c r="AL3098">
        <v>0</v>
      </c>
      <c r="AM3098">
        <v>0</v>
      </c>
    </row>
    <row r="3099" spans="1:39" customFormat="1" ht="12.75">
      <c r="A3099">
        <v>4447214</v>
      </c>
      <c r="B3099" t="s">
        <v>3686</v>
      </c>
      <c r="C3099" t="s">
        <v>1750</v>
      </c>
      <c r="D3099">
        <v>4447214</v>
      </c>
      <c r="E3099" t="s">
        <v>166</v>
      </c>
      <c r="F3099" t="s">
        <v>166</v>
      </c>
      <c r="H3099" s="507">
        <v>37961</v>
      </c>
      <c r="I3099" t="s">
        <v>167</v>
      </c>
      <c r="J3099">
        <v>-40</v>
      </c>
      <c r="K3099" t="s">
        <v>8</v>
      </c>
      <c r="M3099" t="s">
        <v>228</v>
      </c>
      <c r="N3099">
        <v>12440055</v>
      </c>
      <c r="O3099" t="s">
        <v>2298</v>
      </c>
      <c r="P3099" s="507">
        <v>44763</v>
      </c>
      <c r="Q3099" t="s">
        <v>187</v>
      </c>
      <c r="R3099" s="507">
        <v>41155</v>
      </c>
      <c r="S3099" s="507">
        <v>44460</v>
      </c>
      <c r="T3099" t="s">
        <v>181</v>
      </c>
      <c r="U3099">
        <v>814</v>
      </c>
      <c r="X3099">
        <v>8</v>
      </c>
      <c r="Y3099" t="s">
        <v>259</v>
      </c>
      <c r="AC3099" t="s">
        <v>177</v>
      </c>
      <c r="AD3099" t="s">
        <v>14535</v>
      </c>
      <c r="AE3099">
        <v>44680</v>
      </c>
      <c r="AF3099" t="s">
        <v>15001</v>
      </c>
      <c r="AI3099">
        <v>240026280</v>
      </c>
      <c r="AJ3099">
        <v>601858538</v>
      </c>
      <c r="AK3099" t="s">
        <v>6463</v>
      </c>
      <c r="AL3099">
        <v>0</v>
      </c>
      <c r="AM3099">
        <v>0</v>
      </c>
    </row>
    <row r="3100" spans="1:39" customFormat="1" ht="12.75">
      <c r="A3100">
        <v>3733940</v>
      </c>
      <c r="B3100" t="s">
        <v>6070</v>
      </c>
      <c r="C3100" t="s">
        <v>9066</v>
      </c>
      <c r="D3100">
        <v>3733940</v>
      </c>
      <c r="E3100" t="s">
        <v>169</v>
      </c>
      <c r="H3100" s="507">
        <v>42313</v>
      </c>
      <c r="I3100" t="s">
        <v>169</v>
      </c>
      <c r="J3100">
        <v>-9</v>
      </c>
      <c r="K3100" t="s">
        <v>8</v>
      </c>
      <c r="M3100" t="s">
        <v>175</v>
      </c>
      <c r="N3100">
        <v>4370596</v>
      </c>
      <c r="O3100" t="s">
        <v>2802</v>
      </c>
      <c r="P3100" s="507">
        <v>44816</v>
      </c>
      <c r="Q3100" t="s">
        <v>187</v>
      </c>
      <c r="R3100" s="507">
        <v>44816</v>
      </c>
      <c r="T3100" t="s">
        <v>5765</v>
      </c>
      <c r="U3100">
        <v>500</v>
      </c>
      <c r="X3100">
        <v>5</v>
      </c>
      <c r="Y3100" t="s">
        <v>259</v>
      </c>
      <c r="AC3100" t="s">
        <v>177</v>
      </c>
      <c r="AD3100" t="s">
        <v>10577</v>
      </c>
      <c r="AE3100">
        <v>37130</v>
      </c>
      <c r="AF3100" t="s">
        <v>15002</v>
      </c>
      <c r="AI3100" t="s">
        <v>9067</v>
      </c>
      <c r="AJ3100" t="s">
        <v>9068</v>
      </c>
      <c r="AK3100" t="s">
        <v>9069</v>
      </c>
      <c r="AL3100">
        <v>1</v>
      </c>
      <c r="AM3100">
        <v>0</v>
      </c>
    </row>
    <row r="3101" spans="1:39" customFormat="1" ht="12.75">
      <c r="A3101">
        <v>29588</v>
      </c>
      <c r="B3101" t="s">
        <v>3829</v>
      </c>
      <c r="C3101" t="s">
        <v>3830</v>
      </c>
      <c r="D3101">
        <v>29588</v>
      </c>
      <c r="E3101" t="s">
        <v>166</v>
      </c>
      <c r="F3101" t="s">
        <v>166</v>
      </c>
      <c r="H3101" s="507">
        <v>36253</v>
      </c>
      <c r="I3101" t="s">
        <v>167</v>
      </c>
      <c r="J3101">
        <v>-40</v>
      </c>
      <c r="K3101" t="s">
        <v>168</v>
      </c>
      <c r="M3101" t="s">
        <v>203</v>
      </c>
      <c r="N3101">
        <v>8920018</v>
      </c>
      <c r="O3101" t="s">
        <v>560</v>
      </c>
      <c r="P3101" s="507">
        <v>44778</v>
      </c>
      <c r="Q3101" t="s">
        <v>187</v>
      </c>
      <c r="R3101" s="507">
        <v>40073</v>
      </c>
      <c r="S3101" s="507">
        <v>44082</v>
      </c>
      <c r="T3101" t="s">
        <v>7255</v>
      </c>
      <c r="U3101">
        <v>2094</v>
      </c>
      <c r="V3101" t="s">
        <v>172</v>
      </c>
      <c r="W3101">
        <v>847</v>
      </c>
      <c r="X3101" t="s">
        <v>173</v>
      </c>
      <c r="Y3101" t="s">
        <v>259</v>
      </c>
      <c r="AB3101" s="507">
        <v>44013</v>
      </c>
      <c r="AC3101" t="s">
        <v>177</v>
      </c>
      <c r="AD3101" t="s">
        <v>15003</v>
      </c>
      <c r="AE3101">
        <v>2200</v>
      </c>
      <c r="AF3101" t="s">
        <v>15004</v>
      </c>
      <c r="AI3101">
        <v>635408277</v>
      </c>
      <c r="AK3101" t="s">
        <v>5758</v>
      </c>
      <c r="AL3101">
        <v>0</v>
      </c>
      <c r="AM3101">
        <v>0</v>
      </c>
    </row>
    <row r="3102" spans="1:39" customFormat="1" ht="12.75">
      <c r="A3102">
        <v>8531535</v>
      </c>
      <c r="B3102" t="s">
        <v>6691</v>
      </c>
      <c r="C3102" t="s">
        <v>482</v>
      </c>
      <c r="D3102">
        <v>8531535</v>
      </c>
      <c r="E3102" t="s">
        <v>169</v>
      </c>
      <c r="H3102" s="507">
        <v>44197</v>
      </c>
      <c r="I3102" t="s">
        <v>169</v>
      </c>
      <c r="J3102">
        <v>-9</v>
      </c>
      <c r="K3102" t="s">
        <v>8</v>
      </c>
      <c r="M3102" t="s">
        <v>208</v>
      </c>
      <c r="N3102">
        <v>12850078</v>
      </c>
      <c r="O3102" t="s">
        <v>2322</v>
      </c>
      <c r="P3102" s="507">
        <v>44811</v>
      </c>
      <c r="Q3102" t="s">
        <v>187</v>
      </c>
      <c r="R3102" s="507">
        <v>44811</v>
      </c>
      <c r="T3102" t="s">
        <v>5765</v>
      </c>
      <c r="U3102">
        <v>500</v>
      </c>
      <c r="X3102">
        <v>5</v>
      </c>
      <c r="Y3102" t="s">
        <v>259</v>
      </c>
      <c r="AC3102" t="s">
        <v>177</v>
      </c>
      <c r="AD3102" t="s">
        <v>15005</v>
      </c>
      <c r="AE3102">
        <v>85460</v>
      </c>
      <c r="AF3102" t="s">
        <v>15006</v>
      </c>
      <c r="AK3102" t="s">
        <v>9552</v>
      </c>
      <c r="AL3102">
        <v>0</v>
      </c>
      <c r="AM3102">
        <v>0</v>
      </c>
    </row>
    <row r="3103" spans="1:39" customFormat="1" ht="12.75">
      <c r="A3103">
        <v>2815180</v>
      </c>
      <c r="B3103" t="s">
        <v>2972</v>
      </c>
      <c r="C3103" t="s">
        <v>183</v>
      </c>
      <c r="D3103">
        <v>2815180</v>
      </c>
      <c r="E3103" t="s">
        <v>166</v>
      </c>
      <c r="F3103" t="s">
        <v>166</v>
      </c>
      <c r="H3103" s="507">
        <v>41286</v>
      </c>
      <c r="I3103" t="s">
        <v>251</v>
      </c>
      <c r="J3103">
        <v>-10</v>
      </c>
      <c r="K3103" t="s">
        <v>168</v>
      </c>
      <c r="M3103" t="s">
        <v>231</v>
      </c>
      <c r="N3103">
        <v>4280045</v>
      </c>
      <c r="O3103" t="s">
        <v>2845</v>
      </c>
      <c r="P3103" s="507">
        <v>44790</v>
      </c>
      <c r="Q3103" t="s">
        <v>187</v>
      </c>
      <c r="R3103" s="507">
        <v>43358</v>
      </c>
      <c r="T3103" t="s">
        <v>5765</v>
      </c>
      <c r="U3103">
        <v>572</v>
      </c>
      <c r="X3103">
        <v>5</v>
      </c>
      <c r="Y3103" t="s">
        <v>259</v>
      </c>
      <c r="AC3103" t="s">
        <v>177</v>
      </c>
      <c r="AD3103" t="s">
        <v>15007</v>
      </c>
      <c r="AE3103">
        <v>78125</v>
      </c>
      <c r="AF3103" t="s">
        <v>15008</v>
      </c>
      <c r="AI3103">
        <v>652366509</v>
      </c>
      <c r="AK3103" t="s">
        <v>5658</v>
      </c>
      <c r="AL3103">
        <v>0</v>
      </c>
      <c r="AM3103">
        <v>0</v>
      </c>
    </row>
    <row r="3104" spans="1:39" customFormat="1" ht="12.75">
      <c r="A3104">
        <v>2814428</v>
      </c>
      <c r="B3104" t="s">
        <v>2972</v>
      </c>
      <c r="C3104" t="s">
        <v>256</v>
      </c>
      <c r="D3104">
        <v>2814428</v>
      </c>
      <c r="E3104" t="s">
        <v>166</v>
      </c>
      <c r="F3104" t="s">
        <v>166</v>
      </c>
      <c r="H3104" s="507">
        <v>40274</v>
      </c>
      <c r="I3104" t="s">
        <v>254</v>
      </c>
      <c r="J3104">
        <v>-13</v>
      </c>
      <c r="K3104" t="s">
        <v>168</v>
      </c>
      <c r="M3104" t="s">
        <v>231</v>
      </c>
      <c r="N3104">
        <v>4280045</v>
      </c>
      <c r="O3104" t="s">
        <v>2845</v>
      </c>
      <c r="P3104" s="507">
        <v>44790</v>
      </c>
      <c r="Q3104" t="s">
        <v>187</v>
      </c>
      <c r="R3104" s="507">
        <v>42624</v>
      </c>
      <c r="T3104" t="s">
        <v>5765</v>
      </c>
      <c r="U3104">
        <v>1316</v>
      </c>
      <c r="X3104">
        <v>13</v>
      </c>
      <c r="Y3104" t="s">
        <v>259</v>
      </c>
      <c r="AC3104" t="s">
        <v>177</v>
      </c>
      <c r="AD3104" t="s">
        <v>15007</v>
      </c>
      <c r="AE3104">
        <v>78125</v>
      </c>
      <c r="AF3104" t="s">
        <v>15008</v>
      </c>
      <c r="AJ3104">
        <v>652366509</v>
      </c>
      <c r="AK3104" t="s">
        <v>5658</v>
      </c>
      <c r="AL3104">
        <v>0</v>
      </c>
      <c r="AM3104">
        <v>0</v>
      </c>
    </row>
    <row r="3105" spans="1:39" customFormat="1" ht="12.75">
      <c r="A3105">
        <v>8513904</v>
      </c>
      <c r="B3105" t="s">
        <v>3533</v>
      </c>
      <c r="C3105" t="s">
        <v>334</v>
      </c>
      <c r="D3105">
        <v>8513904</v>
      </c>
      <c r="E3105" t="s">
        <v>166</v>
      </c>
      <c r="F3105" t="s">
        <v>166</v>
      </c>
      <c r="H3105" s="507">
        <v>33070</v>
      </c>
      <c r="I3105" t="s">
        <v>167</v>
      </c>
      <c r="J3105">
        <v>-40</v>
      </c>
      <c r="K3105" t="s">
        <v>8</v>
      </c>
      <c r="M3105" t="s">
        <v>208</v>
      </c>
      <c r="N3105">
        <v>12850143</v>
      </c>
      <c r="O3105" t="s">
        <v>2213</v>
      </c>
      <c r="P3105" s="507">
        <v>44775</v>
      </c>
      <c r="Q3105" t="s">
        <v>187</v>
      </c>
      <c r="R3105" s="507">
        <v>37432</v>
      </c>
      <c r="S3105" s="507">
        <v>44480</v>
      </c>
      <c r="T3105" t="s">
        <v>7255</v>
      </c>
      <c r="U3105">
        <v>1189</v>
      </c>
      <c r="X3105">
        <v>11</v>
      </c>
      <c r="Y3105" t="s">
        <v>259</v>
      </c>
      <c r="AC3105" t="s">
        <v>177</v>
      </c>
      <c r="AD3105" t="s">
        <v>10843</v>
      </c>
      <c r="AE3105">
        <v>85100</v>
      </c>
      <c r="AF3105" t="s">
        <v>15009</v>
      </c>
      <c r="AJ3105">
        <v>674566702</v>
      </c>
      <c r="AK3105" t="s">
        <v>5091</v>
      </c>
      <c r="AL3105">
        <v>0</v>
      </c>
      <c r="AM3105">
        <v>0</v>
      </c>
    </row>
    <row r="3106" spans="1:39" customFormat="1" ht="12.75">
      <c r="A3106">
        <v>7526756</v>
      </c>
      <c r="B3106" t="s">
        <v>1776</v>
      </c>
      <c r="C3106" t="s">
        <v>6692</v>
      </c>
      <c r="D3106">
        <v>7526756</v>
      </c>
      <c r="E3106" t="s">
        <v>166</v>
      </c>
      <c r="F3106" t="s">
        <v>166</v>
      </c>
      <c r="H3106" s="507">
        <v>41135</v>
      </c>
      <c r="I3106" t="s">
        <v>245</v>
      </c>
      <c r="J3106">
        <v>-11</v>
      </c>
      <c r="K3106" t="s">
        <v>168</v>
      </c>
      <c r="M3106" t="s">
        <v>263</v>
      </c>
      <c r="N3106">
        <v>8751163</v>
      </c>
      <c r="O3106" t="s">
        <v>264</v>
      </c>
      <c r="P3106" s="507">
        <v>44792</v>
      </c>
      <c r="Q3106" t="s">
        <v>187</v>
      </c>
      <c r="R3106" s="507">
        <v>44454</v>
      </c>
      <c r="T3106" t="s">
        <v>5765</v>
      </c>
      <c r="U3106">
        <v>502</v>
      </c>
      <c r="X3106">
        <v>5</v>
      </c>
      <c r="Y3106" t="s">
        <v>259</v>
      </c>
      <c r="AC3106" t="s">
        <v>177</v>
      </c>
      <c r="AD3106" t="s">
        <v>9793</v>
      </c>
      <c r="AE3106">
        <v>75013</v>
      </c>
      <c r="AF3106" t="s">
        <v>15010</v>
      </c>
      <c r="AI3106">
        <v>620269731</v>
      </c>
      <c r="AJ3106">
        <v>619375941</v>
      </c>
      <c r="AK3106" t="s">
        <v>6693</v>
      </c>
      <c r="AL3106">
        <v>0</v>
      </c>
      <c r="AM3106">
        <v>0</v>
      </c>
    </row>
    <row r="3107" spans="1:39" customFormat="1" ht="12.75">
      <c r="A3107">
        <v>9422329</v>
      </c>
      <c r="B3107" t="s">
        <v>1777</v>
      </c>
      <c r="C3107" t="s">
        <v>180</v>
      </c>
      <c r="D3107">
        <v>9422329</v>
      </c>
      <c r="E3107" t="s">
        <v>166</v>
      </c>
      <c r="F3107" t="s">
        <v>166</v>
      </c>
      <c r="H3107" s="507">
        <v>35241</v>
      </c>
      <c r="I3107" t="s">
        <v>167</v>
      </c>
      <c r="J3107">
        <v>-40</v>
      </c>
      <c r="K3107" t="s">
        <v>168</v>
      </c>
      <c r="M3107" t="s">
        <v>246</v>
      </c>
      <c r="N3107">
        <v>8940033</v>
      </c>
      <c r="O3107" t="s">
        <v>399</v>
      </c>
      <c r="P3107" s="507">
        <v>44781</v>
      </c>
      <c r="Q3107" t="s">
        <v>187</v>
      </c>
      <c r="R3107" s="507">
        <v>37587</v>
      </c>
      <c r="S3107" s="507">
        <v>44456</v>
      </c>
      <c r="T3107" t="s">
        <v>7255</v>
      </c>
      <c r="U3107">
        <v>2224</v>
      </c>
      <c r="V3107" t="s">
        <v>172</v>
      </c>
      <c r="W3107">
        <v>575</v>
      </c>
      <c r="X3107" t="s">
        <v>173</v>
      </c>
      <c r="Y3107" t="s">
        <v>259</v>
      </c>
      <c r="AC3107" t="s">
        <v>177</v>
      </c>
      <c r="AD3107" t="s">
        <v>10466</v>
      </c>
      <c r="AE3107">
        <v>94700</v>
      </c>
      <c r="AF3107" t="s">
        <v>15011</v>
      </c>
      <c r="AJ3107">
        <v>681748746</v>
      </c>
      <c r="AK3107" t="s">
        <v>4480</v>
      </c>
      <c r="AL3107">
        <v>0</v>
      </c>
      <c r="AM3107">
        <v>0</v>
      </c>
    </row>
    <row r="3108" spans="1:39" customFormat="1" ht="12.75">
      <c r="A3108">
        <v>4446328</v>
      </c>
      <c r="B3108" t="s">
        <v>2630</v>
      </c>
      <c r="C3108" t="s">
        <v>1509</v>
      </c>
      <c r="D3108">
        <v>4446328</v>
      </c>
      <c r="E3108" t="s">
        <v>166</v>
      </c>
      <c r="F3108" t="s">
        <v>166</v>
      </c>
      <c r="H3108" s="507">
        <v>38000</v>
      </c>
      <c r="I3108" t="s">
        <v>7238</v>
      </c>
      <c r="J3108">
        <v>-19</v>
      </c>
      <c r="K3108" t="s">
        <v>168</v>
      </c>
      <c r="M3108" t="s">
        <v>228</v>
      </c>
      <c r="N3108">
        <v>12440058</v>
      </c>
      <c r="O3108" t="s">
        <v>2154</v>
      </c>
      <c r="P3108" s="507">
        <v>44811</v>
      </c>
      <c r="Q3108" t="s">
        <v>187</v>
      </c>
      <c r="R3108" s="507">
        <v>40826</v>
      </c>
      <c r="S3108" s="507">
        <v>44082</v>
      </c>
      <c r="T3108" t="s">
        <v>7255</v>
      </c>
      <c r="U3108">
        <v>1836</v>
      </c>
      <c r="X3108">
        <v>18</v>
      </c>
      <c r="Y3108" t="s">
        <v>259</v>
      </c>
      <c r="AC3108" t="s">
        <v>177</v>
      </c>
      <c r="AD3108" t="s">
        <v>10255</v>
      </c>
      <c r="AE3108">
        <v>44300</v>
      </c>
      <c r="AF3108" t="s">
        <v>15012</v>
      </c>
      <c r="AI3108">
        <v>240494046</v>
      </c>
      <c r="AJ3108">
        <v>783668060</v>
      </c>
      <c r="AK3108" t="s">
        <v>5092</v>
      </c>
      <c r="AL3108">
        <v>0</v>
      </c>
      <c r="AM3108">
        <v>0</v>
      </c>
    </row>
    <row r="3109" spans="1:39" customFormat="1" ht="12.75">
      <c r="A3109">
        <v>928073</v>
      </c>
      <c r="B3109" t="s">
        <v>1778</v>
      </c>
      <c r="C3109" t="s">
        <v>906</v>
      </c>
      <c r="D3109">
        <v>928073</v>
      </c>
      <c r="E3109" t="s">
        <v>166</v>
      </c>
      <c r="F3109" t="s">
        <v>166</v>
      </c>
      <c r="H3109" s="507">
        <v>28223</v>
      </c>
      <c r="I3109" t="s">
        <v>192</v>
      </c>
      <c r="J3109">
        <v>-50</v>
      </c>
      <c r="K3109" t="s">
        <v>168</v>
      </c>
      <c r="M3109" t="s">
        <v>206</v>
      </c>
      <c r="N3109">
        <v>8771170</v>
      </c>
      <c r="O3109" t="s">
        <v>415</v>
      </c>
      <c r="P3109" s="507">
        <v>44750</v>
      </c>
      <c r="Q3109" t="s">
        <v>187</v>
      </c>
      <c r="R3109" s="507">
        <v>37432</v>
      </c>
      <c r="S3109" s="507">
        <v>43672</v>
      </c>
      <c r="T3109" t="s">
        <v>7255</v>
      </c>
      <c r="U3109">
        <v>2528</v>
      </c>
      <c r="V3109" t="s">
        <v>172</v>
      </c>
      <c r="W3109">
        <v>220</v>
      </c>
      <c r="X3109" t="s">
        <v>173</v>
      </c>
      <c r="Y3109" t="s">
        <v>5788</v>
      </c>
      <c r="Z3109">
        <v>8781478</v>
      </c>
      <c r="AA3109" t="s">
        <v>15013</v>
      </c>
      <c r="AC3109" t="s">
        <v>177</v>
      </c>
      <c r="AD3109" t="s">
        <v>13697</v>
      </c>
      <c r="AE3109">
        <v>94360</v>
      </c>
      <c r="AF3109" t="s">
        <v>15014</v>
      </c>
      <c r="AI3109">
        <v>610808111</v>
      </c>
      <c r="AJ3109">
        <v>648075824</v>
      </c>
      <c r="AK3109" t="s">
        <v>4481</v>
      </c>
      <c r="AL3109">
        <v>0</v>
      </c>
      <c r="AM3109">
        <v>0</v>
      </c>
    </row>
    <row r="3110" spans="1:39" customFormat="1" ht="12.75">
      <c r="A3110">
        <v>5624232</v>
      </c>
      <c r="B3110" t="s">
        <v>9070</v>
      </c>
      <c r="C3110" t="s">
        <v>226</v>
      </c>
      <c r="D3110">
        <v>5624232</v>
      </c>
      <c r="E3110" t="s">
        <v>166</v>
      </c>
      <c r="H3110" s="507">
        <v>38481</v>
      </c>
      <c r="I3110" t="s">
        <v>186</v>
      </c>
      <c r="J3110">
        <v>-18</v>
      </c>
      <c r="K3110" t="s">
        <v>168</v>
      </c>
      <c r="M3110" t="s">
        <v>217</v>
      </c>
      <c r="N3110">
        <v>3560099</v>
      </c>
      <c r="O3110" t="s">
        <v>6275</v>
      </c>
      <c r="P3110" s="507">
        <v>44818</v>
      </c>
      <c r="Q3110" t="s">
        <v>187</v>
      </c>
      <c r="R3110" s="507">
        <v>44733</v>
      </c>
      <c r="S3110" s="507">
        <v>44813</v>
      </c>
      <c r="T3110" t="s">
        <v>181</v>
      </c>
      <c r="U3110">
        <v>2340</v>
      </c>
      <c r="V3110" t="s">
        <v>172</v>
      </c>
      <c r="W3110">
        <v>399</v>
      </c>
      <c r="X3110" t="s">
        <v>173</v>
      </c>
      <c r="Y3110" t="s">
        <v>259</v>
      </c>
      <c r="AB3110" s="507">
        <v>44743</v>
      </c>
      <c r="AC3110" t="s">
        <v>337</v>
      </c>
      <c r="AD3110" t="s">
        <v>15015</v>
      </c>
      <c r="AF3110" t="s">
        <v>15016</v>
      </c>
      <c r="AJ3110">
        <v>34651185289</v>
      </c>
      <c r="AK3110" t="s">
        <v>9071</v>
      </c>
      <c r="AL3110">
        <v>0</v>
      </c>
      <c r="AM3110">
        <v>0</v>
      </c>
    </row>
    <row r="3111" spans="1:39" customFormat="1" ht="12.75">
      <c r="A3111">
        <v>9539696</v>
      </c>
      <c r="B3111" t="s">
        <v>6071</v>
      </c>
      <c r="C3111" t="s">
        <v>994</v>
      </c>
      <c r="D3111">
        <v>9539696</v>
      </c>
      <c r="E3111" t="s">
        <v>166</v>
      </c>
      <c r="F3111" t="s">
        <v>166</v>
      </c>
      <c r="H3111" s="507">
        <v>41225</v>
      </c>
      <c r="I3111" t="s">
        <v>245</v>
      </c>
      <c r="J3111">
        <v>-11</v>
      </c>
      <c r="K3111" t="s">
        <v>8</v>
      </c>
      <c r="M3111" t="s">
        <v>232</v>
      </c>
      <c r="N3111">
        <v>8951449</v>
      </c>
      <c r="O3111" t="s">
        <v>412</v>
      </c>
      <c r="P3111" s="507">
        <v>44808</v>
      </c>
      <c r="Q3111" t="s">
        <v>187</v>
      </c>
      <c r="R3111" s="507">
        <v>44444</v>
      </c>
      <c r="T3111" t="s">
        <v>5765</v>
      </c>
      <c r="U3111">
        <v>500</v>
      </c>
      <c r="X3111">
        <v>5</v>
      </c>
      <c r="Y3111" t="s">
        <v>259</v>
      </c>
      <c r="AC3111" t="s">
        <v>177</v>
      </c>
      <c r="AD3111" t="s">
        <v>13297</v>
      </c>
      <c r="AE3111">
        <v>95000</v>
      </c>
      <c r="AF3111" t="s">
        <v>15017</v>
      </c>
      <c r="AJ3111" t="s">
        <v>6072</v>
      </c>
      <c r="AK3111" t="s">
        <v>6073</v>
      </c>
      <c r="AL3111">
        <v>0</v>
      </c>
      <c r="AM3111">
        <v>0</v>
      </c>
    </row>
    <row r="3112" spans="1:39" customFormat="1" ht="12.75">
      <c r="A3112">
        <v>9413306</v>
      </c>
      <c r="B3112" t="s">
        <v>1779</v>
      </c>
      <c r="C3112" t="s">
        <v>511</v>
      </c>
      <c r="D3112">
        <v>9413306</v>
      </c>
      <c r="E3112" t="s">
        <v>166</v>
      </c>
      <c r="F3112" t="s">
        <v>166</v>
      </c>
      <c r="H3112" s="507">
        <v>32319</v>
      </c>
      <c r="I3112" t="s">
        <v>167</v>
      </c>
      <c r="J3112">
        <v>-40</v>
      </c>
      <c r="K3112" t="s">
        <v>168</v>
      </c>
      <c r="M3112" t="s">
        <v>246</v>
      </c>
      <c r="N3112">
        <v>8940866</v>
      </c>
      <c r="O3112" t="s">
        <v>641</v>
      </c>
      <c r="P3112" s="507">
        <v>44747</v>
      </c>
      <c r="Q3112" t="s">
        <v>187</v>
      </c>
      <c r="R3112" s="507">
        <v>37432</v>
      </c>
      <c r="S3112" s="507">
        <v>44445</v>
      </c>
      <c r="T3112" t="s">
        <v>7255</v>
      </c>
      <c r="U3112">
        <v>2014</v>
      </c>
      <c r="X3112">
        <v>20</v>
      </c>
      <c r="Y3112" t="s">
        <v>259</v>
      </c>
      <c r="AC3112" t="s">
        <v>177</v>
      </c>
      <c r="AD3112" t="s">
        <v>9797</v>
      </c>
      <c r="AE3112">
        <v>94450</v>
      </c>
      <c r="AF3112" t="s">
        <v>15018</v>
      </c>
      <c r="AJ3112">
        <v>611157217</v>
      </c>
      <c r="AK3112" t="s">
        <v>4482</v>
      </c>
      <c r="AL3112">
        <v>0</v>
      </c>
      <c r="AM3112">
        <v>0</v>
      </c>
    </row>
    <row r="3113" spans="1:39" customFormat="1" ht="12.75">
      <c r="A3113">
        <v>6948403</v>
      </c>
      <c r="B3113" t="s">
        <v>3624</v>
      </c>
      <c r="C3113" t="s">
        <v>3625</v>
      </c>
      <c r="D3113">
        <v>6948403</v>
      </c>
      <c r="E3113" t="s">
        <v>166</v>
      </c>
      <c r="F3113" t="s">
        <v>166</v>
      </c>
      <c r="H3113" s="507">
        <v>40149</v>
      </c>
      <c r="I3113" t="s">
        <v>340</v>
      </c>
      <c r="J3113">
        <v>-14</v>
      </c>
      <c r="K3113" t="s">
        <v>168</v>
      </c>
      <c r="M3113" t="s">
        <v>238</v>
      </c>
      <c r="N3113">
        <v>8780329</v>
      </c>
      <c r="O3113" t="s">
        <v>548</v>
      </c>
      <c r="P3113" s="507">
        <v>44806</v>
      </c>
      <c r="Q3113" t="s">
        <v>187</v>
      </c>
      <c r="R3113" s="507">
        <v>43010</v>
      </c>
      <c r="T3113" t="s">
        <v>5765</v>
      </c>
      <c r="U3113">
        <v>1497</v>
      </c>
      <c r="X3113">
        <v>14</v>
      </c>
      <c r="Y3113" t="s">
        <v>259</v>
      </c>
      <c r="AB3113" s="507">
        <v>43530</v>
      </c>
      <c r="AC3113" t="s">
        <v>174</v>
      </c>
      <c r="AD3113" t="s">
        <v>10928</v>
      </c>
      <c r="AE3113">
        <v>78000</v>
      </c>
      <c r="AF3113" t="s">
        <v>15019</v>
      </c>
      <c r="AJ3113">
        <v>769521277</v>
      </c>
      <c r="AK3113" t="s">
        <v>4483</v>
      </c>
      <c r="AL3113">
        <v>0</v>
      </c>
      <c r="AM3113">
        <v>0</v>
      </c>
    </row>
    <row r="3114" spans="1:39" customFormat="1" ht="12.75">
      <c r="A3114">
        <v>9258660</v>
      </c>
      <c r="B3114" t="s">
        <v>9072</v>
      </c>
      <c r="C3114" t="s">
        <v>696</v>
      </c>
      <c r="D3114">
        <v>9258660</v>
      </c>
      <c r="E3114" t="s">
        <v>169</v>
      </c>
      <c r="H3114" s="507">
        <v>42052</v>
      </c>
      <c r="I3114" t="s">
        <v>169</v>
      </c>
      <c r="J3114">
        <v>-9</v>
      </c>
      <c r="K3114" t="s">
        <v>8</v>
      </c>
      <c r="M3114" t="s">
        <v>203</v>
      </c>
      <c r="N3114">
        <v>8920025</v>
      </c>
      <c r="O3114" t="s">
        <v>213</v>
      </c>
      <c r="P3114" s="507">
        <v>44819</v>
      </c>
      <c r="Q3114" t="s">
        <v>187</v>
      </c>
      <c r="R3114" s="507">
        <v>44819</v>
      </c>
      <c r="T3114" t="s">
        <v>5765</v>
      </c>
      <c r="U3114">
        <v>500</v>
      </c>
      <c r="X3114">
        <v>5</v>
      </c>
      <c r="Y3114" t="s">
        <v>259</v>
      </c>
      <c r="AC3114" t="s">
        <v>177</v>
      </c>
      <c r="AD3114" t="s">
        <v>10501</v>
      </c>
      <c r="AE3114">
        <v>92400</v>
      </c>
      <c r="AF3114" t="s">
        <v>15020</v>
      </c>
      <c r="AJ3114">
        <v>619516227</v>
      </c>
      <c r="AK3114" t="s">
        <v>9073</v>
      </c>
      <c r="AL3114">
        <v>0</v>
      </c>
      <c r="AM3114">
        <v>0</v>
      </c>
    </row>
    <row r="3115" spans="1:39" customFormat="1" ht="12.75">
      <c r="A3115">
        <v>9460200</v>
      </c>
      <c r="B3115" t="s">
        <v>6074</v>
      </c>
      <c r="C3115" t="s">
        <v>6075</v>
      </c>
      <c r="D3115">
        <v>9460200</v>
      </c>
      <c r="E3115" t="s">
        <v>166</v>
      </c>
      <c r="F3115" t="s">
        <v>166</v>
      </c>
      <c r="H3115" s="507">
        <v>41001</v>
      </c>
      <c r="I3115" t="s">
        <v>245</v>
      </c>
      <c r="J3115">
        <v>-11</v>
      </c>
      <c r="K3115" t="s">
        <v>168</v>
      </c>
      <c r="M3115" t="s">
        <v>246</v>
      </c>
      <c r="N3115">
        <v>8940448</v>
      </c>
      <c r="O3115" t="s">
        <v>504</v>
      </c>
      <c r="P3115" s="507">
        <v>44806</v>
      </c>
      <c r="Q3115" t="s">
        <v>187</v>
      </c>
      <c r="R3115" s="507">
        <v>43725</v>
      </c>
      <c r="T3115" t="s">
        <v>5765</v>
      </c>
      <c r="U3115">
        <v>525</v>
      </c>
      <c r="X3115">
        <v>5</v>
      </c>
      <c r="Y3115" t="s">
        <v>259</v>
      </c>
      <c r="AC3115" t="s">
        <v>177</v>
      </c>
      <c r="AD3115" t="s">
        <v>10574</v>
      </c>
      <c r="AE3115">
        <v>94400</v>
      </c>
      <c r="AF3115" t="s">
        <v>15021</v>
      </c>
      <c r="AK3115" t="s">
        <v>7881</v>
      </c>
      <c r="AL3115">
        <v>0</v>
      </c>
      <c r="AM3115">
        <v>0</v>
      </c>
    </row>
    <row r="3116" spans="1:39" customFormat="1" ht="12.75">
      <c r="A3116">
        <v>7890909</v>
      </c>
      <c r="B3116" t="s">
        <v>15022</v>
      </c>
      <c r="C3116" t="s">
        <v>15023</v>
      </c>
      <c r="D3116">
        <v>7890909</v>
      </c>
      <c r="E3116" t="s">
        <v>169</v>
      </c>
      <c r="H3116" s="507">
        <v>43059</v>
      </c>
      <c r="I3116" t="s">
        <v>169</v>
      </c>
      <c r="J3116">
        <v>-9</v>
      </c>
      <c r="K3116" t="s">
        <v>8</v>
      </c>
      <c r="M3116" t="s">
        <v>238</v>
      </c>
      <c r="N3116">
        <v>8781475</v>
      </c>
      <c r="O3116" t="s">
        <v>561</v>
      </c>
      <c r="P3116" s="507">
        <v>44841</v>
      </c>
      <c r="Q3116" t="s">
        <v>187</v>
      </c>
      <c r="R3116" s="507">
        <v>44841</v>
      </c>
      <c r="T3116" t="s">
        <v>5765</v>
      </c>
      <c r="U3116">
        <v>500</v>
      </c>
      <c r="X3116">
        <v>5</v>
      </c>
      <c r="Y3116" t="s">
        <v>259</v>
      </c>
      <c r="AC3116" t="s">
        <v>177</v>
      </c>
      <c r="AD3116" t="s">
        <v>12481</v>
      </c>
      <c r="AE3116">
        <v>78210</v>
      </c>
      <c r="AF3116" t="s">
        <v>15024</v>
      </c>
      <c r="AK3116" t="s">
        <v>15025</v>
      </c>
      <c r="AL3116">
        <v>0</v>
      </c>
      <c r="AM3116">
        <v>0</v>
      </c>
    </row>
    <row r="3117" spans="1:39" customFormat="1" ht="12.75">
      <c r="A3117">
        <v>9541056</v>
      </c>
      <c r="B3117" t="s">
        <v>9074</v>
      </c>
      <c r="C3117" t="s">
        <v>9075</v>
      </c>
      <c r="D3117">
        <v>9541056</v>
      </c>
      <c r="E3117" t="s">
        <v>169</v>
      </c>
      <c r="H3117" s="507">
        <v>42661</v>
      </c>
      <c r="I3117" t="s">
        <v>169</v>
      </c>
      <c r="J3117">
        <v>-9</v>
      </c>
      <c r="K3117" t="s">
        <v>8</v>
      </c>
      <c r="M3117" t="s">
        <v>232</v>
      </c>
      <c r="N3117">
        <v>8951092</v>
      </c>
      <c r="O3117" t="s">
        <v>461</v>
      </c>
      <c r="P3117" s="507">
        <v>44824</v>
      </c>
      <c r="Q3117" t="s">
        <v>187</v>
      </c>
      <c r="R3117" s="507">
        <v>44824</v>
      </c>
      <c r="T3117" t="s">
        <v>5765</v>
      </c>
      <c r="U3117">
        <v>500</v>
      </c>
      <c r="X3117">
        <v>5</v>
      </c>
      <c r="Y3117" t="s">
        <v>259</v>
      </c>
      <c r="AC3117" t="s">
        <v>177</v>
      </c>
      <c r="AD3117" t="s">
        <v>15026</v>
      </c>
      <c r="AE3117">
        <v>95280</v>
      </c>
      <c r="AF3117" t="s">
        <v>15027</v>
      </c>
      <c r="AJ3117">
        <v>669473932</v>
      </c>
      <c r="AK3117" t="s">
        <v>9076</v>
      </c>
      <c r="AL3117">
        <v>0</v>
      </c>
      <c r="AM3117">
        <v>0</v>
      </c>
    </row>
    <row r="3118" spans="1:39" customFormat="1" ht="12.75">
      <c r="A3118">
        <v>443987</v>
      </c>
      <c r="B3118" t="s">
        <v>2631</v>
      </c>
      <c r="C3118" t="s">
        <v>1127</v>
      </c>
      <c r="D3118">
        <v>443987</v>
      </c>
      <c r="E3118" t="s">
        <v>166</v>
      </c>
      <c r="F3118" t="s">
        <v>166</v>
      </c>
      <c r="H3118" s="507">
        <v>21177</v>
      </c>
      <c r="I3118" t="s">
        <v>385</v>
      </c>
      <c r="J3118">
        <v>-70</v>
      </c>
      <c r="K3118" t="s">
        <v>8</v>
      </c>
      <c r="M3118" t="s">
        <v>228</v>
      </c>
      <c r="N3118">
        <v>12440058</v>
      </c>
      <c r="O3118" t="s">
        <v>2154</v>
      </c>
      <c r="P3118" s="507">
        <v>44790</v>
      </c>
      <c r="Q3118" t="s">
        <v>187</v>
      </c>
      <c r="R3118" s="507">
        <v>37432</v>
      </c>
      <c r="S3118" s="507">
        <v>44721</v>
      </c>
      <c r="T3118" t="s">
        <v>181</v>
      </c>
      <c r="U3118">
        <v>1037</v>
      </c>
      <c r="X3118">
        <v>10</v>
      </c>
      <c r="Y3118" t="s">
        <v>259</v>
      </c>
      <c r="AC3118" t="s">
        <v>177</v>
      </c>
      <c r="AD3118" t="s">
        <v>10255</v>
      </c>
      <c r="AE3118">
        <v>44300</v>
      </c>
      <c r="AF3118" t="s">
        <v>15028</v>
      </c>
      <c r="AI3118">
        <v>253451595</v>
      </c>
      <c r="AJ3118">
        <v>663950122</v>
      </c>
      <c r="AK3118" t="s">
        <v>5093</v>
      </c>
      <c r="AL3118">
        <v>1</v>
      </c>
      <c r="AM3118">
        <v>1</v>
      </c>
    </row>
    <row r="3119" spans="1:39" customFormat="1" ht="12.75">
      <c r="A3119">
        <v>7853488</v>
      </c>
      <c r="B3119" t="s">
        <v>1780</v>
      </c>
      <c r="C3119" t="s">
        <v>692</v>
      </c>
      <c r="D3119">
        <v>7853488</v>
      </c>
      <c r="E3119" t="s">
        <v>166</v>
      </c>
      <c r="F3119" t="s">
        <v>166</v>
      </c>
      <c r="H3119" s="507">
        <v>36711</v>
      </c>
      <c r="I3119" t="s">
        <v>167</v>
      </c>
      <c r="J3119">
        <v>-40</v>
      </c>
      <c r="K3119" t="s">
        <v>8</v>
      </c>
      <c r="M3119" t="s">
        <v>238</v>
      </c>
      <c r="N3119">
        <v>8781477</v>
      </c>
      <c r="O3119" t="s">
        <v>3567</v>
      </c>
      <c r="P3119" s="507">
        <v>44808</v>
      </c>
      <c r="Q3119" t="s">
        <v>187</v>
      </c>
      <c r="R3119" s="507">
        <v>39756</v>
      </c>
      <c r="S3119" s="507">
        <v>44751</v>
      </c>
      <c r="T3119" t="s">
        <v>181</v>
      </c>
      <c r="U3119">
        <v>964</v>
      </c>
      <c r="X3119">
        <v>9</v>
      </c>
      <c r="Y3119" t="s">
        <v>259</v>
      </c>
      <c r="AC3119" t="s">
        <v>177</v>
      </c>
      <c r="AD3119" t="s">
        <v>10875</v>
      </c>
      <c r="AE3119">
        <v>78450</v>
      </c>
      <c r="AF3119" t="s">
        <v>15029</v>
      </c>
      <c r="AK3119" t="s">
        <v>4484</v>
      </c>
      <c r="AL3119">
        <v>0</v>
      </c>
      <c r="AM3119">
        <v>0</v>
      </c>
    </row>
    <row r="3120" spans="1:39" customFormat="1" ht="12.75">
      <c r="A3120">
        <v>7861797</v>
      </c>
      <c r="B3120" t="s">
        <v>1780</v>
      </c>
      <c r="C3120" t="s">
        <v>391</v>
      </c>
      <c r="D3120">
        <v>7861797</v>
      </c>
      <c r="E3120" t="s">
        <v>166</v>
      </c>
      <c r="F3120" t="s">
        <v>166</v>
      </c>
      <c r="H3120" s="507">
        <v>37474</v>
      </c>
      <c r="I3120" t="s">
        <v>167</v>
      </c>
      <c r="J3120">
        <v>-40</v>
      </c>
      <c r="K3120" t="s">
        <v>8</v>
      </c>
      <c r="M3120" t="s">
        <v>238</v>
      </c>
      <c r="N3120">
        <v>8781477</v>
      </c>
      <c r="O3120" t="s">
        <v>3567</v>
      </c>
      <c r="P3120" s="507">
        <v>44794</v>
      </c>
      <c r="Q3120" t="s">
        <v>187</v>
      </c>
      <c r="R3120" s="507">
        <v>40800</v>
      </c>
      <c r="S3120" s="507">
        <v>44738</v>
      </c>
      <c r="T3120" t="s">
        <v>181</v>
      </c>
      <c r="U3120">
        <v>1275</v>
      </c>
      <c r="X3120">
        <v>12</v>
      </c>
      <c r="Y3120" t="s">
        <v>259</v>
      </c>
      <c r="AC3120" t="s">
        <v>177</v>
      </c>
      <c r="AD3120" t="s">
        <v>10875</v>
      </c>
      <c r="AE3120">
        <v>78450</v>
      </c>
      <c r="AF3120" t="s">
        <v>15029</v>
      </c>
      <c r="AI3120">
        <v>130561370</v>
      </c>
      <c r="AK3120" t="s">
        <v>4485</v>
      </c>
      <c r="AL3120">
        <v>0</v>
      </c>
      <c r="AM3120">
        <v>0</v>
      </c>
    </row>
    <row r="3121" spans="1:39" customFormat="1" ht="12.75">
      <c r="A3121">
        <v>1422179</v>
      </c>
      <c r="B3121" t="s">
        <v>6076</v>
      </c>
      <c r="C3121" t="s">
        <v>766</v>
      </c>
      <c r="D3121">
        <v>1422179</v>
      </c>
      <c r="E3121" t="s">
        <v>166</v>
      </c>
      <c r="F3121" t="s">
        <v>166</v>
      </c>
      <c r="H3121" s="507">
        <v>36510</v>
      </c>
      <c r="I3121" t="s">
        <v>167</v>
      </c>
      <c r="J3121">
        <v>-40</v>
      </c>
      <c r="K3121" t="s">
        <v>168</v>
      </c>
      <c r="M3121" t="s">
        <v>232</v>
      </c>
      <c r="N3121">
        <v>8951449</v>
      </c>
      <c r="O3121" t="s">
        <v>412</v>
      </c>
      <c r="P3121" s="507">
        <v>44808</v>
      </c>
      <c r="Q3121" t="s">
        <v>187</v>
      </c>
      <c r="R3121" s="507">
        <v>40932</v>
      </c>
      <c r="S3121" s="507">
        <v>44643</v>
      </c>
      <c r="T3121" t="s">
        <v>181</v>
      </c>
      <c r="U3121">
        <v>1713</v>
      </c>
      <c r="X3121">
        <v>17</v>
      </c>
      <c r="Y3121" t="s">
        <v>259</v>
      </c>
      <c r="AB3121" s="507">
        <v>44378</v>
      </c>
      <c r="AC3121" t="s">
        <v>177</v>
      </c>
      <c r="AD3121" t="s">
        <v>10355</v>
      </c>
      <c r="AE3121">
        <v>95180</v>
      </c>
      <c r="AF3121" t="s">
        <v>15030</v>
      </c>
      <c r="AJ3121">
        <v>782303084</v>
      </c>
      <c r="AK3121" t="s">
        <v>6077</v>
      </c>
      <c r="AL3121">
        <v>0</v>
      </c>
      <c r="AM3121">
        <v>0</v>
      </c>
    </row>
    <row r="3122" spans="1:39" customFormat="1" ht="12.75">
      <c r="A3122">
        <v>9462074</v>
      </c>
      <c r="B3122" t="s">
        <v>7044</v>
      </c>
      <c r="C3122" t="s">
        <v>1662</v>
      </c>
      <c r="D3122">
        <v>9462074</v>
      </c>
      <c r="E3122" t="s">
        <v>169</v>
      </c>
      <c r="F3122" t="s">
        <v>169</v>
      </c>
      <c r="H3122" s="507">
        <v>41496</v>
      </c>
      <c r="I3122" t="s">
        <v>251</v>
      </c>
      <c r="J3122">
        <v>-10</v>
      </c>
      <c r="K3122" t="s">
        <v>8</v>
      </c>
      <c r="M3122" t="s">
        <v>246</v>
      </c>
      <c r="N3122">
        <v>8940033</v>
      </c>
      <c r="O3122" t="s">
        <v>399</v>
      </c>
      <c r="P3122" s="507">
        <v>44811</v>
      </c>
      <c r="Q3122" t="s">
        <v>187</v>
      </c>
      <c r="R3122" s="507">
        <v>44463</v>
      </c>
      <c r="T3122" t="s">
        <v>5765</v>
      </c>
      <c r="U3122">
        <v>500</v>
      </c>
      <c r="X3122">
        <v>5</v>
      </c>
      <c r="Y3122" t="s">
        <v>259</v>
      </c>
      <c r="AC3122" t="s">
        <v>177</v>
      </c>
      <c r="AD3122" t="s">
        <v>10630</v>
      </c>
      <c r="AE3122">
        <v>94700</v>
      </c>
      <c r="AF3122" t="s">
        <v>15031</v>
      </c>
      <c r="AI3122">
        <v>664425213</v>
      </c>
      <c r="AJ3122">
        <v>782106236</v>
      </c>
      <c r="AK3122" t="s">
        <v>7045</v>
      </c>
      <c r="AL3122">
        <v>0</v>
      </c>
      <c r="AM3122">
        <v>0</v>
      </c>
    </row>
    <row r="3123" spans="1:39" customFormat="1" ht="12.75">
      <c r="A3123">
        <v>7226657</v>
      </c>
      <c r="B3123" t="s">
        <v>15032</v>
      </c>
      <c r="C3123" t="s">
        <v>976</v>
      </c>
      <c r="D3123">
        <v>7226657</v>
      </c>
      <c r="E3123" t="s">
        <v>169</v>
      </c>
      <c r="H3123" s="507">
        <v>43060</v>
      </c>
      <c r="I3123" t="s">
        <v>169</v>
      </c>
      <c r="J3123">
        <v>-9</v>
      </c>
      <c r="K3123" t="s">
        <v>8</v>
      </c>
      <c r="M3123" t="s">
        <v>2152</v>
      </c>
      <c r="N3123">
        <v>12720104</v>
      </c>
      <c r="O3123" t="s">
        <v>2160</v>
      </c>
      <c r="P3123" s="507">
        <v>44827</v>
      </c>
      <c r="Q3123" t="s">
        <v>187</v>
      </c>
      <c r="R3123" s="507">
        <v>44827</v>
      </c>
      <c r="T3123" t="s">
        <v>5765</v>
      </c>
      <c r="U3123">
        <v>500</v>
      </c>
      <c r="X3123">
        <v>5</v>
      </c>
      <c r="Y3123" t="s">
        <v>259</v>
      </c>
      <c r="AC3123" t="s">
        <v>177</v>
      </c>
      <c r="AD3123" t="s">
        <v>10438</v>
      </c>
      <c r="AE3123">
        <v>72000</v>
      </c>
      <c r="AF3123" t="s">
        <v>15033</v>
      </c>
      <c r="AJ3123">
        <v>677495414</v>
      </c>
      <c r="AK3123" t="s">
        <v>15034</v>
      </c>
      <c r="AL3123">
        <v>0</v>
      </c>
      <c r="AM3123">
        <v>0</v>
      </c>
    </row>
    <row r="3124" spans="1:39" customFormat="1" ht="12.75">
      <c r="A3124">
        <v>7526346</v>
      </c>
      <c r="B3124" t="s">
        <v>6078</v>
      </c>
      <c r="C3124" t="s">
        <v>6079</v>
      </c>
      <c r="D3124">
        <v>7526346</v>
      </c>
      <c r="E3124" t="s">
        <v>166</v>
      </c>
      <c r="F3124" t="s">
        <v>166</v>
      </c>
      <c r="H3124" s="507">
        <v>40701</v>
      </c>
      <c r="I3124" t="s">
        <v>267</v>
      </c>
      <c r="J3124">
        <v>-12</v>
      </c>
      <c r="K3124" t="s">
        <v>168</v>
      </c>
      <c r="M3124" t="s">
        <v>263</v>
      </c>
      <c r="N3124">
        <v>8750120</v>
      </c>
      <c r="O3124" t="s">
        <v>287</v>
      </c>
      <c r="P3124" s="507">
        <v>44778</v>
      </c>
      <c r="Q3124" t="s">
        <v>187</v>
      </c>
      <c r="R3124" s="507">
        <v>44097</v>
      </c>
      <c r="T3124" t="s">
        <v>5765</v>
      </c>
      <c r="U3124">
        <v>717</v>
      </c>
      <c r="X3124">
        <v>7</v>
      </c>
      <c r="Y3124" t="s">
        <v>259</v>
      </c>
      <c r="AB3124" s="507">
        <v>44459</v>
      </c>
      <c r="AC3124" t="s">
        <v>177</v>
      </c>
      <c r="AD3124" t="s">
        <v>12881</v>
      </c>
      <c r="AE3124">
        <v>75003</v>
      </c>
      <c r="AF3124" t="s">
        <v>15035</v>
      </c>
      <c r="AI3124">
        <v>148876833</v>
      </c>
      <c r="AJ3124">
        <v>667558796</v>
      </c>
      <c r="AK3124" t="s">
        <v>6080</v>
      </c>
      <c r="AL3124">
        <v>0</v>
      </c>
      <c r="AM3124">
        <v>0</v>
      </c>
    </row>
    <row r="3125" spans="1:39" customFormat="1" ht="12.75">
      <c r="A3125">
        <v>9540767</v>
      </c>
      <c r="B3125" t="s">
        <v>7882</v>
      </c>
      <c r="C3125" t="s">
        <v>1243</v>
      </c>
      <c r="D3125">
        <v>9540767</v>
      </c>
      <c r="E3125" t="s">
        <v>166</v>
      </c>
      <c r="H3125" s="507">
        <v>36385</v>
      </c>
      <c r="I3125" t="s">
        <v>167</v>
      </c>
      <c r="J3125">
        <v>-40</v>
      </c>
      <c r="K3125" t="s">
        <v>168</v>
      </c>
      <c r="M3125" t="s">
        <v>232</v>
      </c>
      <c r="N3125">
        <v>8951411</v>
      </c>
      <c r="O3125" t="s">
        <v>282</v>
      </c>
      <c r="P3125" s="507">
        <v>44772</v>
      </c>
      <c r="Q3125" t="s">
        <v>187</v>
      </c>
      <c r="R3125" s="507">
        <v>44733</v>
      </c>
      <c r="S3125" s="507">
        <v>44763</v>
      </c>
      <c r="T3125" t="s">
        <v>181</v>
      </c>
      <c r="U3125">
        <v>2444</v>
      </c>
      <c r="V3125" t="s">
        <v>172</v>
      </c>
      <c r="W3125">
        <v>280</v>
      </c>
      <c r="X3125" t="s">
        <v>173</v>
      </c>
      <c r="Y3125" t="s">
        <v>259</v>
      </c>
      <c r="AB3125" s="507">
        <v>44743</v>
      </c>
      <c r="AC3125" t="s">
        <v>337</v>
      </c>
      <c r="AD3125" t="s">
        <v>15036</v>
      </c>
      <c r="AE3125">
        <v>30001</v>
      </c>
      <c r="AF3125" t="s">
        <v>15037</v>
      </c>
      <c r="AJ3125" t="s">
        <v>7883</v>
      </c>
      <c r="AK3125" t="s">
        <v>7884</v>
      </c>
      <c r="AL3125">
        <v>0</v>
      </c>
      <c r="AM3125">
        <v>0</v>
      </c>
    </row>
    <row r="3126" spans="1:39" customFormat="1" ht="12.75">
      <c r="A3126">
        <v>3521703</v>
      </c>
      <c r="B3126" t="s">
        <v>3200</v>
      </c>
      <c r="C3126" t="s">
        <v>403</v>
      </c>
      <c r="D3126">
        <v>3521703</v>
      </c>
      <c r="E3126" t="s">
        <v>166</v>
      </c>
      <c r="F3126" t="s">
        <v>166</v>
      </c>
      <c r="H3126" s="507">
        <v>34902</v>
      </c>
      <c r="I3126" t="s">
        <v>167</v>
      </c>
      <c r="J3126">
        <v>-40</v>
      </c>
      <c r="K3126" t="s">
        <v>8</v>
      </c>
      <c r="M3126" t="s">
        <v>178</v>
      </c>
      <c r="N3126">
        <v>3350011</v>
      </c>
      <c r="O3126" t="s">
        <v>234</v>
      </c>
      <c r="P3126" s="507">
        <v>44802</v>
      </c>
      <c r="Q3126" t="s">
        <v>187</v>
      </c>
      <c r="R3126" s="507">
        <v>37534</v>
      </c>
      <c r="S3126" s="507">
        <v>44057</v>
      </c>
      <c r="T3126" t="s">
        <v>7255</v>
      </c>
      <c r="U3126">
        <v>1817</v>
      </c>
      <c r="V3126" t="s">
        <v>172</v>
      </c>
      <c r="W3126">
        <v>154</v>
      </c>
      <c r="X3126" t="s">
        <v>173</v>
      </c>
      <c r="Y3126" t="s">
        <v>259</v>
      </c>
      <c r="AC3126" t="s">
        <v>177</v>
      </c>
      <c r="AD3126" t="s">
        <v>10123</v>
      </c>
      <c r="AE3126">
        <v>35000</v>
      </c>
      <c r="AF3126" t="s">
        <v>15038</v>
      </c>
      <c r="AI3126">
        <v>299549581</v>
      </c>
      <c r="AJ3126">
        <v>643561369</v>
      </c>
      <c r="AK3126" t="s">
        <v>5398</v>
      </c>
      <c r="AL3126">
        <v>0</v>
      </c>
      <c r="AM3126">
        <v>0</v>
      </c>
    </row>
    <row r="3127" spans="1:39" customFormat="1" ht="12.75">
      <c r="A3127">
        <v>7890890</v>
      </c>
      <c r="B3127" t="s">
        <v>15039</v>
      </c>
      <c r="C3127" t="s">
        <v>439</v>
      </c>
      <c r="D3127">
        <v>7890890</v>
      </c>
      <c r="E3127" t="s">
        <v>169</v>
      </c>
      <c r="H3127" s="507">
        <v>41912</v>
      </c>
      <c r="I3127" t="s">
        <v>169</v>
      </c>
      <c r="J3127">
        <v>-9</v>
      </c>
      <c r="K3127" t="s">
        <v>8</v>
      </c>
      <c r="M3127" t="s">
        <v>238</v>
      </c>
      <c r="N3127">
        <v>8780627</v>
      </c>
      <c r="O3127" t="s">
        <v>384</v>
      </c>
      <c r="P3127" s="507">
        <v>44841</v>
      </c>
      <c r="Q3127" t="s">
        <v>187</v>
      </c>
      <c r="R3127" s="507">
        <v>44841</v>
      </c>
      <c r="T3127" t="s">
        <v>5765</v>
      </c>
      <c r="U3127">
        <v>500</v>
      </c>
      <c r="X3127">
        <v>5</v>
      </c>
      <c r="Y3127" t="s">
        <v>259</v>
      </c>
      <c r="AC3127" t="s">
        <v>177</v>
      </c>
      <c r="AD3127" t="s">
        <v>10077</v>
      </c>
      <c r="AE3127">
        <v>78500</v>
      </c>
      <c r="AF3127" t="s">
        <v>15040</v>
      </c>
      <c r="AH3127">
        <v>7</v>
      </c>
      <c r="AK3127" t="s">
        <v>4348</v>
      </c>
      <c r="AL3127">
        <v>0</v>
      </c>
      <c r="AM3127">
        <v>0</v>
      </c>
    </row>
    <row r="3128" spans="1:39" customFormat="1" ht="12.75">
      <c r="A3128">
        <v>7721130</v>
      </c>
      <c r="B3128" t="s">
        <v>3831</v>
      </c>
      <c r="C3128" t="s">
        <v>180</v>
      </c>
      <c r="D3128">
        <v>7721130</v>
      </c>
      <c r="E3128" t="s">
        <v>166</v>
      </c>
      <c r="F3128" t="s">
        <v>166</v>
      </c>
      <c r="H3128" s="507">
        <v>35786</v>
      </c>
      <c r="I3128" t="s">
        <v>167</v>
      </c>
      <c r="J3128">
        <v>-40</v>
      </c>
      <c r="K3128" t="s">
        <v>168</v>
      </c>
      <c r="M3128" t="s">
        <v>203</v>
      </c>
      <c r="N3128">
        <v>8921458</v>
      </c>
      <c r="O3128" t="s">
        <v>272</v>
      </c>
      <c r="P3128" s="507">
        <v>44824</v>
      </c>
      <c r="Q3128" t="s">
        <v>187</v>
      </c>
      <c r="R3128" s="507">
        <v>39714</v>
      </c>
      <c r="S3128" s="507">
        <v>44083</v>
      </c>
      <c r="T3128" t="s">
        <v>7255</v>
      </c>
      <c r="U3128">
        <v>2624</v>
      </c>
      <c r="V3128" t="s">
        <v>172</v>
      </c>
      <c r="W3128">
        <v>166</v>
      </c>
      <c r="X3128" t="s">
        <v>173</v>
      </c>
      <c r="Y3128" t="s">
        <v>259</v>
      </c>
      <c r="AB3128" s="507">
        <v>44013</v>
      </c>
      <c r="AC3128" t="s">
        <v>177</v>
      </c>
      <c r="AD3128" t="s">
        <v>10445</v>
      </c>
      <c r="AE3128">
        <v>77420</v>
      </c>
      <c r="AF3128" t="s">
        <v>15041</v>
      </c>
      <c r="AI3128">
        <v>164684627</v>
      </c>
      <c r="AJ3128">
        <v>686834830</v>
      </c>
      <c r="AK3128" t="s">
        <v>4486</v>
      </c>
      <c r="AL3128">
        <v>0</v>
      </c>
      <c r="AM3128">
        <v>0</v>
      </c>
    </row>
    <row r="3129" spans="1:39" customFormat="1" ht="12.75">
      <c r="A3129">
        <v>36321</v>
      </c>
      <c r="B3129" t="s">
        <v>3323</v>
      </c>
      <c r="C3129" t="s">
        <v>414</v>
      </c>
      <c r="D3129">
        <v>36321</v>
      </c>
      <c r="E3129" t="s">
        <v>166</v>
      </c>
      <c r="F3129" t="s">
        <v>166</v>
      </c>
      <c r="H3129" s="507">
        <v>35405</v>
      </c>
      <c r="I3129" t="s">
        <v>167</v>
      </c>
      <c r="J3129">
        <v>-40</v>
      </c>
      <c r="K3129" t="s">
        <v>168</v>
      </c>
      <c r="M3129" t="s">
        <v>263</v>
      </c>
      <c r="N3129">
        <v>8750074</v>
      </c>
      <c r="O3129" t="s">
        <v>296</v>
      </c>
      <c r="P3129" s="507">
        <v>44830</v>
      </c>
      <c r="Q3129" t="s">
        <v>187</v>
      </c>
      <c r="R3129" s="507">
        <v>38768</v>
      </c>
      <c r="S3129" s="507">
        <v>44084</v>
      </c>
      <c r="T3129" t="s">
        <v>7255</v>
      </c>
      <c r="U3129">
        <v>1787</v>
      </c>
      <c r="X3129">
        <v>17</v>
      </c>
      <c r="Y3129" t="s">
        <v>259</v>
      </c>
      <c r="AB3129" s="507">
        <v>43647</v>
      </c>
      <c r="AC3129" t="s">
        <v>177</v>
      </c>
      <c r="AD3129" t="s">
        <v>11044</v>
      </c>
      <c r="AE3129">
        <v>75018</v>
      </c>
      <c r="AF3129" t="s">
        <v>15042</v>
      </c>
      <c r="AJ3129">
        <v>659471668</v>
      </c>
      <c r="AK3129" t="s">
        <v>4487</v>
      </c>
      <c r="AL3129">
        <v>0</v>
      </c>
      <c r="AM3129">
        <v>0</v>
      </c>
    </row>
    <row r="3130" spans="1:39" customFormat="1" ht="12.75">
      <c r="A3130">
        <v>9452887</v>
      </c>
      <c r="B3130" t="s">
        <v>1781</v>
      </c>
      <c r="C3130" t="s">
        <v>1289</v>
      </c>
      <c r="D3130">
        <v>9452887</v>
      </c>
      <c r="E3130" t="s">
        <v>166</v>
      </c>
      <c r="F3130" t="s">
        <v>166</v>
      </c>
      <c r="H3130" s="507">
        <v>36801</v>
      </c>
      <c r="I3130" t="s">
        <v>167</v>
      </c>
      <c r="J3130">
        <v>-40</v>
      </c>
      <c r="K3130" t="s">
        <v>8</v>
      </c>
      <c r="M3130" t="s">
        <v>246</v>
      </c>
      <c r="N3130">
        <v>8940073</v>
      </c>
      <c r="O3130" t="s">
        <v>258</v>
      </c>
      <c r="P3130" s="507">
        <v>44806</v>
      </c>
      <c r="Q3130" t="s">
        <v>187</v>
      </c>
      <c r="R3130" s="507">
        <v>42274</v>
      </c>
      <c r="S3130" s="507">
        <v>44442</v>
      </c>
      <c r="T3130" t="s">
        <v>7255</v>
      </c>
      <c r="U3130">
        <v>992</v>
      </c>
      <c r="X3130">
        <v>9</v>
      </c>
      <c r="Y3130" t="s">
        <v>259</v>
      </c>
      <c r="AC3130" t="s">
        <v>177</v>
      </c>
      <c r="AD3130" t="s">
        <v>11067</v>
      </c>
      <c r="AE3130">
        <v>94120</v>
      </c>
      <c r="AF3130" t="s">
        <v>15043</v>
      </c>
      <c r="AI3130">
        <v>148737262</v>
      </c>
      <c r="AJ3130">
        <v>605186941</v>
      </c>
      <c r="AK3130" t="s">
        <v>7046</v>
      </c>
      <c r="AL3130">
        <v>0</v>
      </c>
      <c r="AM3130">
        <v>0</v>
      </c>
    </row>
    <row r="3131" spans="1:39" customFormat="1" ht="12.75">
      <c r="A3131">
        <v>4463204</v>
      </c>
      <c r="B3131" t="s">
        <v>9553</v>
      </c>
      <c r="C3131" t="s">
        <v>622</v>
      </c>
      <c r="D3131">
        <v>4463204</v>
      </c>
      <c r="E3131" t="s">
        <v>169</v>
      </c>
      <c r="H3131" s="507">
        <v>42339</v>
      </c>
      <c r="I3131" t="s">
        <v>169</v>
      </c>
      <c r="J3131">
        <v>-9</v>
      </c>
      <c r="K3131" t="s">
        <v>8</v>
      </c>
      <c r="M3131" t="s">
        <v>228</v>
      </c>
      <c r="N3131">
        <v>12440021</v>
      </c>
      <c r="O3131" t="s">
        <v>229</v>
      </c>
      <c r="P3131" s="507">
        <v>44804</v>
      </c>
      <c r="Q3131" t="s">
        <v>187</v>
      </c>
      <c r="R3131" s="507">
        <v>44804</v>
      </c>
      <c r="T3131" t="s">
        <v>5765</v>
      </c>
      <c r="U3131">
        <v>500</v>
      </c>
      <c r="X3131">
        <v>5</v>
      </c>
      <c r="Y3131" t="s">
        <v>259</v>
      </c>
      <c r="AC3131" t="s">
        <v>177</v>
      </c>
      <c r="AD3131" t="s">
        <v>12472</v>
      </c>
      <c r="AE3131">
        <v>44230</v>
      </c>
      <c r="AF3131" t="s">
        <v>15044</v>
      </c>
      <c r="AJ3131" t="s">
        <v>9554</v>
      </c>
      <c r="AK3131" t="s">
        <v>9555</v>
      </c>
      <c r="AL3131">
        <v>0</v>
      </c>
      <c r="AM3131">
        <v>0</v>
      </c>
    </row>
    <row r="3132" spans="1:39" customFormat="1" ht="12.75">
      <c r="A3132">
        <v>7735617</v>
      </c>
      <c r="B3132" t="s">
        <v>9077</v>
      </c>
      <c r="C3132" t="s">
        <v>9078</v>
      </c>
      <c r="D3132">
        <v>7735617</v>
      </c>
      <c r="E3132" t="s">
        <v>169</v>
      </c>
      <c r="H3132" s="507">
        <v>40941</v>
      </c>
      <c r="I3132" t="s">
        <v>245</v>
      </c>
      <c r="J3132">
        <v>-11</v>
      </c>
      <c r="K3132" t="s">
        <v>8</v>
      </c>
      <c r="M3132" t="s">
        <v>206</v>
      </c>
      <c r="N3132">
        <v>8770250</v>
      </c>
      <c r="O3132" t="s">
        <v>585</v>
      </c>
      <c r="P3132" s="507">
        <v>44823</v>
      </c>
      <c r="Q3132" t="s">
        <v>187</v>
      </c>
      <c r="R3132" s="507">
        <v>44823</v>
      </c>
      <c r="T3132" t="s">
        <v>5765</v>
      </c>
      <c r="U3132">
        <v>500</v>
      </c>
      <c r="X3132">
        <v>5</v>
      </c>
      <c r="Y3132" t="s">
        <v>259</v>
      </c>
      <c r="AC3132" t="s">
        <v>177</v>
      </c>
      <c r="AD3132" t="s">
        <v>15045</v>
      </c>
      <c r="AE3132">
        <v>77360</v>
      </c>
      <c r="AF3132" t="s">
        <v>15046</v>
      </c>
      <c r="AJ3132">
        <v>695268129</v>
      </c>
      <c r="AK3132" t="s">
        <v>9079</v>
      </c>
      <c r="AL3132">
        <v>0</v>
      </c>
      <c r="AM3132">
        <v>0</v>
      </c>
    </row>
    <row r="3133" spans="1:39" customFormat="1" ht="12.75">
      <c r="A3133">
        <v>7887158</v>
      </c>
      <c r="B3133" t="s">
        <v>1782</v>
      </c>
      <c r="C3133" t="s">
        <v>935</v>
      </c>
      <c r="D3133">
        <v>7887158</v>
      </c>
      <c r="E3133" t="s">
        <v>169</v>
      </c>
      <c r="F3133" t="s">
        <v>169</v>
      </c>
      <c r="H3133" s="507">
        <v>40910</v>
      </c>
      <c r="I3133" t="s">
        <v>245</v>
      </c>
      <c r="J3133">
        <v>-11</v>
      </c>
      <c r="K3133" t="s">
        <v>8</v>
      </c>
      <c r="M3133" t="s">
        <v>238</v>
      </c>
      <c r="N3133">
        <v>8780002</v>
      </c>
      <c r="O3133" t="s">
        <v>283</v>
      </c>
      <c r="P3133" s="507">
        <v>44830</v>
      </c>
      <c r="Q3133" t="s">
        <v>187</v>
      </c>
      <c r="R3133" s="507">
        <v>44465</v>
      </c>
      <c r="T3133" t="s">
        <v>5765</v>
      </c>
      <c r="U3133">
        <v>500</v>
      </c>
      <c r="X3133">
        <v>5</v>
      </c>
      <c r="Y3133" t="s">
        <v>259</v>
      </c>
      <c r="AC3133" t="s">
        <v>177</v>
      </c>
      <c r="AD3133" t="s">
        <v>15047</v>
      </c>
      <c r="AE3133">
        <v>78520</v>
      </c>
      <c r="AF3133" t="s">
        <v>15048</v>
      </c>
      <c r="AJ3133">
        <v>675188553</v>
      </c>
      <c r="AK3133" t="s">
        <v>7047</v>
      </c>
      <c r="AL3133">
        <v>0</v>
      </c>
      <c r="AM3133">
        <v>0</v>
      </c>
    </row>
    <row r="3134" spans="1:39" customFormat="1" ht="12.75">
      <c r="A3134">
        <v>7886785</v>
      </c>
      <c r="B3134" t="s">
        <v>6081</v>
      </c>
      <c r="C3134" t="s">
        <v>6694</v>
      </c>
      <c r="D3134">
        <v>7886785</v>
      </c>
      <c r="E3134" t="s">
        <v>166</v>
      </c>
      <c r="F3134" t="s">
        <v>166</v>
      </c>
      <c r="H3134" s="507">
        <v>41537</v>
      </c>
      <c r="I3134" t="s">
        <v>251</v>
      </c>
      <c r="J3134">
        <v>-10</v>
      </c>
      <c r="K3134" t="s">
        <v>8</v>
      </c>
      <c r="M3134" t="s">
        <v>238</v>
      </c>
      <c r="N3134">
        <v>8780678</v>
      </c>
      <c r="O3134" t="s">
        <v>687</v>
      </c>
      <c r="P3134" s="507">
        <v>44817</v>
      </c>
      <c r="Q3134" t="s">
        <v>187</v>
      </c>
      <c r="R3134" s="507">
        <v>44453</v>
      </c>
      <c r="T3134" t="s">
        <v>5765</v>
      </c>
      <c r="U3134">
        <v>544</v>
      </c>
      <c r="X3134">
        <v>5</v>
      </c>
      <c r="Y3134" t="s">
        <v>259</v>
      </c>
      <c r="AC3134" t="s">
        <v>177</v>
      </c>
      <c r="AD3134" t="s">
        <v>15049</v>
      </c>
      <c r="AE3134">
        <v>78180</v>
      </c>
      <c r="AF3134" t="s">
        <v>15050</v>
      </c>
      <c r="AK3134" t="s">
        <v>6695</v>
      </c>
      <c r="AL3134">
        <v>0</v>
      </c>
      <c r="AM3134">
        <v>0</v>
      </c>
    </row>
    <row r="3135" spans="1:39" customFormat="1" ht="12.75">
      <c r="A3135">
        <v>2926301</v>
      </c>
      <c r="B3135" t="s">
        <v>2632</v>
      </c>
      <c r="C3135" t="s">
        <v>230</v>
      </c>
      <c r="D3135">
        <v>2926301</v>
      </c>
      <c r="E3135" t="s">
        <v>166</v>
      </c>
      <c r="F3135" t="s">
        <v>166</v>
      </c>
      <c r="H3135" s="507">
        <v>33993</v>
      </c>
      <c r="I3135" t="s">
        <v>167</v>
      </c>
      <c r="J3135">
        <v>-40</v>
      </c>
      <c r="K3135" t="s">
        <v>168</v>
      </c>
      <c r="M3135" t="s">
        <v>228</v>
      </c>
      <c r="N3135">
        <v>12440281</v>
      </c>
      <c r="O3135" t="s">
        <v>3648</v>
      </c>
      <c r="P3135" s="507">
        <v>44826</v>
      </c>
      <c r="Q3135" t="s">
        <v>187</v>
      </c>
      <c r="R3135" s="507">
        <v>38618</v>
      </c>
      <c r="S3135" s="507">
        <v>44826</v>
      </c>
      <c r="T3135" t="s">
        <v>181</v>
      </c>
      <c r="U3135">
        <v>1847</v>
      </c>
      <c r="X3135">
        <v>18</v>
      </c>
      <c r="Y3135" t="s">
        <v>259</v>
      </c>
      <c r="AC3135" t="s">
        <v>177</v>
      </c>
      <c r="AD3135" t="s">
        <v>9918</v>
      </c>
      <c r="AE3135">
        <v>44118</v>
      </c>
      <c r="AF3135" t="s">
        <v>15051</v>
      </c>
      <c r="AJ3135">
        <v>663903261</v>
      </c>
      <c r="AK3135" t="s">
        <v>5094</v>
      </c>
      <c r="AL3135">
        <v>0</v>
      </c>
      <c r="AM3135">
        <v>0</v>
      </c>
    </row>
    <row r="3136" spans="1:39" customFormat="1" ht="12.75">
      <c r="A3136">
        <v>569362</v>
      </c>
      <c r="B3136" t="s">
        <v>3712</v>
      </c>
      <c r="C3136" t="s">
        <v>607</v>
      </c>
      <c r="D3136">
        <v>569362</v>
      </c>
      <c r="E3136" t="s">
        <v>166</v>
      </c>
      <c r="F3136" t="s">
        <v>166</v>
      </c>
      <c r="H3136" s="507">
        <v>23701</v>
      </c>
      <c r="I3136" t="s">
        <v>367</v>
      </c>
      <c r="J3136">
        <v>-60</v>
      </c>
      <c r="K3136" t="s">
        <v>8</v>
      </c>
      <c r="M3136" t="s">
        <v>217</v>
      </c>
      <c r="N3136">
        <v>3560049</v>
      </c>
      <c r="O3136" t="s">
        <v>6323</v>
      </c>
      <c r="P3136" s="507">
        <v>44753</v>
      </c>
      <c r="Q3136" t="s">
        <v>187</v>
      </c>
      <c r="R3136" s="507">
        <v>37432</v>
      </c>
      <c r="S3136" s="507">
        <v>44027</v>
      </c>
      <c r="T3136" t="s">
        <v>7255</v>
      </c>
      <c r="U3136">
        <v>1001</v>
      </c>
      <c r="X3136">
        <v>10</v>
      </c>
      <c r="Y3136" t="s">
        <v>259</v>
      </c>
      <c r="AC3136" t="s">
        <v>177</v>
      </c>
      <c r="AD3136" t="s">
        <v>14522</v>
      </c>
      <c r="AE3136">
        <v>56000</v>
      </c>
      <c r="AF3136" t="s">
        <v>15052</v>
      </c>
      <c r="AJ3136">
        <v>615521537</v>
      </c>
      <c r="AK3136" t="s">
        <v>5399</v>
      </c>
      <c r="AL3136">
        <v>1</v>
      </c>
      <c r="AM3136">
        <v>1</v>
      </c>
    </row>
    <row r="3137" spans="1:39" customFormat="1" ht="12.75">
      <c r="A3137">
        <v>7211101</v>
      </c>
      <c r="B3137" t="s">
        <v>1783</v>
      </c>
      <c r="C3137" t="s">
        <v>694</v>
      </c>
      <c r="D3137">
        <v>7211101</v>
      </c>
      <c r="E3137" t="s">
        <v>166</v>
      </c>
      <c r="F3137" t="s">
        <v>166</v>
      </c>
      <c r="H3137" s="507">
        <v>33303</v>
      </c>
      <c r="I3137" t="s">
        <v>167</v>
      </c>
      <c r="J3137">
        <v>-40</v>
      </c>
      <c r="K3137" t="s">
        <v>168</v>
      </c>
      <c r="M3137" t="s">
        <v>236</v>
      </c>
      <c r="N3137">
        <v>12490076</v>
      </c>
      <c r="O3137" t="s">
        <v>2199</v>
      </c>
      <c r="P3137" s="507">
        <v>44813</v>
      </c>
      <c r="Q3137" t="s">
        <v>187</v>
      </c>
      <c r="R3137" s="507">
        <v>38229</v>
      </c>
      <c r="S3137" s="507">
        <v>44085</v>
      </c>
      <c r="T3137" t="s">
        <v>7255</v>
      </c>
      <c r="U3137">
        <v>1624</v>
      </c>
      <c r="X3137">
        <v>16</v>
      </c>
      <c r="Y3137" t="s">
        <v>259</v>
      </c>
      <c r="AC3137" t="s">
        <v>177</v>
      </c>
      <c r="AD3137" t="s">
        <v>11073</v>
      </c>
      <c r="AE3137">
        <v>49000</v>
      </c>
      <c r="AF3137" t="s">
        <v>15053</v>
      </c>
      <c r="AJ3137">
        <v>667710646</v>
      </c>
      <c r="AK3137" t="s">
        <v>5095</v>
      </c>
      <c r="AL3137">
        <v>0</v>
      </c>
      <c r="AM3137">
        <v>0</v>
      </c>
    </row>
    <row r="3138" spans="1:39" customFormat="1" ht="12.75">
      <c r="A3138">
        <v>3535325</v>
      </c>
      <c r="B3138" t="s">
        <v>1783</v>
      </c>
      <c r="C3138" t="s">
        <v>1160</v>
      </c>
      <c r="D3138">
        <v>3535325</v>
      </c>
      <c r="E3138" t="s">
        <v>166</v>
      </c>
      <c r="F3138" t="s">
        <v>166</v>
      </c>
      <c r="H3138" s="507">
        <v>38344</v>
      </c>
      <c r="I3138" t="s">
        <v>7238</v>
      </c>
      <c r="J3138">
        <v>-19</v>
      </c>
      <c r="K3138" t="s">
        <v>168</v>
      </c>
      <c r="M3138" t="s">
        <v>178</v>
      </c>
      <c r="N3138">
        <v>3350009</v>
      </c>
      <c r="O3138" t="s">
        <v>3042</v>
      </c>
      <c r="P3138" s="507">
        <v>44819</v>
      </c>
      <c r="Q3138" t="s">
        <v>187</v>
      </c>
      <c r="R3138" s="507">
        <v>42270</v>
      </c>
      <c r="S3138" s="507">
        <v>44799</v>
      </c>
      <c r="T3138" t="s">
        <v>181</v>
      </c>
      <c r="U3138">
        <v>1581</v>
      </c>
      <c r="X3138">
        <v>15</v>
      </c>
      <c r="Y3138" t="s">
        <v>259</v>
      </c>
      <c r="AC3138" t="s">
        <v>177</v>
      </c>
      <c r="AD3138" t="s">
        <v>13225</v>
      </c>
      <c r="AE3138">
        <v>35400</v>
      </c>
      <c r="AF3138" t="s">
        <v>15054</v>
      </c>
      <c r="AI3138">
        <v>299560634</v>
      </c>
      <c r="AJ3138" t="s">
        <v>7885</v>
      </c>
      <c r="AK3138" t="s">
        <v>7886</v>
      </c>
      <c r="AL3138">
        <v>0</v>
      </c>
      <c r="AM3138">
        <v>0</v>
      </c>
    </row>
    <row r="3139" spans="1:39" customFormat="1" ht="12.75">
      <c r="A3139">
        <v>7527862</v>
      </c>
      <c r="B3139" t="s">
        <v>7887</v>
      </c>
      <c r="C3139" t="s">
        <v>7679</v>
      </c>
      <c r="D3139">
        <v>7527862</v>
      </c>
      <c r="E3139" t="s">
        <v>169</v>
      </c>
      <c r="H3139" s="507">
        <v>41479</v>
      </c>
      <c r="I3139" t="s">
        <v>251</v>
      </c>
      <c r="J3139">
        <v>-10</v>
      </c>
      <c r="K3139" t="s">
        <v>8</v>
      </c>
      <c r="M3139" t="s">
        <v>263</v>
      </c>
      <c r="N3139">
        <v>8751163</v>
      </c>
      <c r="O3139" t="s">
        <v>264</v>
      </c>
      <c r="P3139" s="507">
        <v>44782</v>
      </c>
      <c r="Q3139" t="s">
        <v>187</v>
      </c>
      <c r="R3139" s="507">
        <v>44782</v>
      </c>
      <c r="T3139" t="s">
        <v>5765</v>
      </c>
      <c r="U3139">
        <v>500</v>
      </c>
      <c r="X3139">
        <v>5</v>
      </c>
      <c r="Y3139" t="s">
        <v>259</v>
      </c>
      <c r="AC3139" t="s">
        <v>177</v>
      </c>
      <c r="AD3139" t="s">
        <v>9793</v>
      </c>
      <c r="AE3139">
        <v>75013</v>
      </c>
      <c r="AF3139" t="s">
        <v>15055</v>
      </c>
      <c r="AJ3139">
        <v>687483604</v>
      </c>
      <c r="AK3139" t="s">
        <v>7888</v>
      </c>
      <c r="AL3139">
        <v>0</v>
      </c>
      <c r="AM3139">
        <v>0</v>
      </c>
    </row>
    <row r="3140" spans="1:39" customFormat="1" ht="12.75">
      <c r="A3140">
        <v>9540963</v>
      </c>
      <c r="B3140" t="s">
        <v>9080</v>
      </c>
      <c r="C3140" t="s">
        <v>2730</v>
      </c>
      <c r="D3140">
        <v>9540963</v>
      </c>
      <c r="E3140" t="s">
        <v>169</v>
      </c>
      <c r="H3140" s="507">
        <v>41738</v>
      </c>
      <c r="I3140" t="s">
        <v>169</v>
      </c>
      <c r="J3140">
        <v>-9</v>
      </c>
      <c r="K3140" t="s">
        <v>8</v>
      </c>
      <c r="M3140" t="s">
        <v>232</v>
      </c>
      <c r="N3140">
        <v>8950092</v>
      </c>
      <c r="O3140" t="s">
        <v>3797</v>
      </c>
      <c r="P3140" s="507">
        <v>44819</v>
      </c>
      <c r="Q3140" t="s">
        <v>187</v>
      </c>
      <c r="R3140" s="507">
        <v>44819</v>
      </c>
      <c r="T3140" t="s">
        <v>5765</v>
      </c>
      <c r="U3140">
        <v>500</v>
      </c>
      <c r="X3140">
        <v>5</v>
      </c>
      <c r="Y3140" t="s">
        <v>259</v>
      </c>
      <c r="AC3140" t="s">
        <v>177</v>
      </c>
      <c r="AD3140" t="s">
        <v>10343</v>
      </c>
      <c r="AE3140">
        <v>60230</v>
      </c>
      <c r="AF3140" t="s">
        <v>15056</v>
      </c>
      <c r="AJ3140">
        <v>685159232</v>
      </c>
      <c r="AK3140" t="s">
        <v>9081</v>
      </c>
      <c r="AL3140">
        <v>0</v>
      </c>
      <c r="AM3140">
        <v>0</v>
      </c>
    </row>
    <row r="3141" spans="1:39" customFormat="1" ht="12.75">
      <c r="A3141">
        <v>9427372</v>
      </c>
      <c r="B3141" t="s">
        <v>1784</v>
      </c>
      <c r="C3141" t="s">
        <v>501</v>
      </c>
      <c r="D3141">
        <v>9427372</v>
      </c>
      <c r="E3141" t="s">
        <v>166</v>
      </c>
      <c r="F3141" t="s">
        <v>166</v>
      </c>
      <c r="H3141" s="507">
        <v>35644</v>
      </c>
      <c r="I3141" t="s">
        <v>167</v>
      </c>
      <c r="J3141">
        <v>-40</v>
      </c>
      <c r="K3141" t="s">
        <v>168</v>
      </c>
      <c r="M3141" t="s">
        <v>246</v>
      </c>
      <c r="N3141">
        <v>8940976</v>
      </c>
      <c r="O3141" t="s">
        <v>3791</v>
      </c>
      <c r="P3141" s="507">
        <v>44812</v>
      </c>
      <c r="Q3141" t="s">
        <v>187</v>
      </c>
      <c r="R3141" s="507">
        <v>38675</v>
      </c>
      <c r="S3141" s="507">
        <v>44746</v>
      </c>
      <c r="T3141" t="s">
        <v>181</v>
      </c>
      <c r="U3141">
        <v>2265</v>
      </c>
      <c r="V3141" t="s">
        <v>172</v>
      </c>
      <c r="W3141">
        <v>506</v>
      </c>
      <c r="X3141" t="s">
        <v>173</v>
      </c>
      <c r="Y3141" t="s">
        <v>259</v>
      </c>
      <c r="AC3141" t="s">
        <v>177</v>
      </c>
      <c r="AD3141" t="s">
        <v>9810</v>
      </c>
      <c r="AE3141">
        <v>94100</v>
      </c>
      <c r="AF3141" t="s">
        <v>15057</v>
      </c>
      <c r="AK3141" t="s">
        <v>4488</v>
      </c>
      <c r="AL3141">
        <v>0</v>
      </c>
      <c r="AM3141">
        <v>0</v>
      </c>
    </row>
    <row r="3142" spans="1:39" customFormat="1" ht="12.75">
      <c r="A3142">
        <v>7727934</v>
      </c>
      <c r="B3142" t="s">
        <v>3626</v>
      </c>
      <c r="C3142" t="s">
        <v>3627</v>
      </c>
      <c r="D3142">
        <v>7727934</v>
      </c>
      <c r="E3142" t="s">
        <v>166</v>
      </c>
      <c r="F3142" t="s">
        <v>166</v>
      </c>
      <c r="H3142" s="507">
        <v>27337</v>
      </c>
      <c r="I3142" t="s">
        <v>192</v>
      </c>
      <c r="J3142">
        <v>-50</v>
      </c>
      <c r="K3142" t="s">
        <v>8</v>
      </c>
      <c r="M3142" t="s">
        <v>206</v>
      </c>
      <c r="N3142">
        <v>8771518</v>
      </c>
      <c r="O3142" t="s">
        <v>633</v>
      </c>
      <c r="P3142" s="507">
        <v>44820</v>
      </c>
      <c r="Q3142" t="s">
        <v>187</v>
      </c>
      <c r="R3142" s="507">
        <v>41908</v>
      </c>
      <c r="S3142" s="507">
        <v>43733</v>
      </c>
      <c r="T3142" t="s">
        <v>7255</v>
      </c>
      <c r="U3142">
        <v>871</v>
      </c>
      <c r="X3142">
        <v>8</v>
      </c>
      <c r="Y3142" t="s">
        <v>259</v>
      </c>
      <c r="AC3142" t="s">
        <v>177</v>
      </c>
      <c r="AD3142" t="s">
        <v>9701</v>
      </c>
      <c r="AE3142">
        <v>77610</v>
      </c>
      <c r="AF3142" t="s">
        <v>15058</v>
      </c>
      <c r="AJ3142">
        <v>616164979</v>
      </c>
      <c r="AK3142" t="s">
        <v>4489</v>
      </c>
      <c r="AL3142">
        <v>0</v>
      </c>
      <c r="AM3142">
        <v>0</v>
      </c>
    </row>
    <row r="3143" spans="1:39" customFormat="1" ht="12.75">
      <c r="A3143">
        <v>7844301</v>
      </c>
      <c r="B3143" t="s">
        <v>1785</v>
      </c>
      <c r="C3143" t="s">
        <v>612</v>
      </c>
      <c r="D3143">
        <v>7844301</v>
      </c>
      <c r="E3143" t="s">
        <v>166</v>
      </c>
      <c r="F3143" t="s">
        <v>166</v>
      </c>
      <c r="H3143" s="507">
        <v>35332</v>
      </c>
      <c r="I3143" t="s">
        <v>167</v>
      </c>
      <c r="J3143">
        <v>-40</v>
      </c>
      <c r="K3143" t="s">
        <v>168</v>
      </c>
      <c r="M3143" t="s">
        <v>238</v>
      </c>
      <c r="N3143">
        <v>8780440</v>
      </c>
      <c r="O3143" t="s">
        <v>632</v>
      </c>
      <c r="P3143" s="507">
        <v>44789</v>
      </c>
      <c r="Q3143" t="s">
        <v>187</v>
      </c>
      <c r="R3143" s="507">
        <v>38646</v>
      </c>
      <c r="S3143" s="507">
        <v>44795</v>
      </c>
      <c r="T3143" t="s">
        <v>181</v>
      </c>
      <c r="U3143">
        <v>1922</v>
      </c>
      <c r="X3143">
        <v>19</v>
      </c>
      <c r="Y3143" t="s">
        <v>259</v>
      </c>
      <c r="AC3143" t="s">
        <v>177</v>
      </c>
      <c r="AD3143" t="s">
        <v>15059</v>
      </c>
      <c r="AE3143">
        <v>78350</v>
      </c>
      <c r="AF3143" t="s">
        <v>15060</v>
      </c>
      <c r="AI3143">
        <v>139464795</v>
      </c>
      <c r="AJ3143">
        <v>619780131</v>
      </c>
      <c r="AK3143" t="s">
        <v>4490</v>
      </c>
      <c r="AL3143">
        <v>0</v>
      </c>
      <c r="AM3143">
        <v>0</v>
      </c>
    </row>
    <row r="3144" spans="1:39" customFormat="1" ht="12.75">
      <c r="A3144">
        <v>3544906</v>
      </c>
      <c r="B3144" t="s">
        <v>6843</v>
      </c>
      <c r="C3144" t="s">
        <v>588</v>
      </c>
      <c r="D3144">
        <v>3544906</v>
      </c>
      <c r="E3144" t="s">
        <v>169</v>
      </c>
      <c r="H3144" s="507">
        <v>41537</v>
      </c>
      <c r="I3144" t="s">
        <v>251</v>
      </c>
      <c r="J3144">
        <v>-10</v>
      </c>
      <c r="K3144" t="s">
        <v>8</v>
      </c>
      <c r="M3144" t="s">
        <v>178</v>
      </c>
      <c r="N3144">
        <v>3350011</v>
      </c>
      <c r="O3144" t="s">
        <v>234</v>
      </c>
      <c r="P3144" s="507">
        <v>44831</v>
      </c>
      <c r="Q3144" t="s">
        <v>187</v>
      </c>
      <c r="R3144" s="507">
        <v>44831</v>
      </c>
      <c r="T3144" t="s">
        <v>5765</v>
      </c>
      <c r="U3144">
        <v>500</v>
      </c>
      <c r="X3144">
        <v>5</v>
      </c>
      <c r="Y3144" t="s">
        <v>259</v>
      </c>
      <c r="AC3144" t="s">
        <v>177</v>
      </c>
      <c r="AD3144" t="s">
        <v>9678</v>
      </c>
      <c r="AE3144">
        <v>35770</v>
      </c>
      <c r="AF3144" t="s">
        <v>15061</v>
      </c>
      <c r="AJ3144" t="s">
        <v>15062</v>
      </c>
      <c r="AK3144" t="s">
        <v>15063</v>
      </c>
      <c r="AL3144">
        <v>0</v>
      </c>
      <c r="AM3144">
        <v>0</v>
      </c>
    </row>
    <row r="3145" spans="1:39" customFormat="1" ht="12.75">
      <c r="A3145">
        <v>949357</v>
      </c>
      <c r="B3145" t="s">
        <v>1787</v>
      </c>
      <c r="C3145" t="s">
        <v>199</v>
      </c>
      <c r="D3145">
        <v>949357</v>
      </c>
      <c r="E3145" t="s">
        <v>166</v>
      </c>
      <c r="F3145" t="s">
        <v>166</v>
      </c>
      <c r="H3145" s="507">
        <v>30726</v>
      </c>
      <c r="I3145" t="s">
        <v>167</v>
      </c>
      <c r="J3145">
        <v>-40</v>
      </c>
      <c r="K3145" t="s">
        <v>168</v>
      </c>
      <c r="M3145" t="s">
        <v>228</v>
      </c>
      <c r="N3145">
        <v>12440084</v>
      </c>
      <c r="O3145" t="s">
        <v>2217</v>
      </c>
      <c r="P3145" s="507">
        <v>44796</v>
      </c>
      <c r="Q3145" t="s">
        <v>187</v>
      </c>
      <c r="R3145" s="507">
        <v>37432</v>
      </c>
      <c r="S3145" s="507">
        <v>44069</v>
      </c>
      <c r="T3145" t="s">
        <v>7255</v>
      </c>
      <c r="U3145">
        <v>1986</v>
      </c>
      <c r="X3145">
        <v>19</v>
      </c>
      <c r="Y3145" t="s">
        <v>259</v>
      </c>
      <c r="AB3145" s="507">
        <v>44378</v>
      </c>
      <c r="AC3145" t="s">
        <v>177</v>
      </c>
      <c r="AD3145" t="s">
        <v>15064</v>
      </c>
      <c r="AE3145">
        <v>44880</v>
      </c>
      <c r="AF3145" t="s">
        <v>15065</v>
      </c>
      <c r="AJ3145">
        <v>625635146</v>
      </c>
      <c r="AK3145" t="s">
        <v>4491</v>
      </c>
      <c r="AL3145">
        <v>1</v>
      </c>
      <c r="AM3145">
        <v>1</v>
      </c>
    </row>
    <row r="3146" spans="1:39" customFormat="1" ht="12.75">
      <c r="A3146">
        <v>7225762</v>
      </c>
      <c r="B3146" t="s">
        <v>3201</v>
      </c>
      <c r="C3146" t="s">
        <v>650</v>
      </c>
      <c r="D3146">
        <v>7225762</v>
      </c>
      <c r="E3146" t="s">
        <v>166</v>
      </c>
      <c r="F3146" t="s">
        <v>169</v>
      </c>
      <c r="H3146" s="507">
        <v>41782</v>
      </c>
      <c r="I3146" t="s">
        <v>169</v>
      </c>
      <c r="J3146">
        <v>-9</v>
      </c>
      <c r="K3146" t="s">
        <v>8</v>
      </c>
      <c r="M3146" t="s">
        <v>2152</v>
      </c>
      <c r="N3146">
        <v>12720147</v>
      </c>
      <c r="O3146" t="s">
        <v>3531</v>
      </c>
      <c r="P3146" s="507">
        <v>44809</v>
      </c>
      <c r="Q3146" t="s">
        <v>187</v>
      </c>
      <c r="R3146" s="507">
        <v>44480</v>
      </c>
      <c r="T3146" t="s">
        <v>5765</v>
      </c>
      <c r="U3146">
        <v>500</v>
      </c>
      <c r="X3146">
        <v>5</v>
      </c>
      <c r="Y3146" t="s">
        <v>259</v>
      </c>
      <c r="AC3146" t="s">
        <v>177</v>
      </c>
      <c r="AD3146" t="s">
        <v>13497</v>
      </c>
      <c r="AE3146">
        <v>72230</v>
      </c>
      <c r="AF3146" t="s">
        <v>15066</v>
      </c>
      <c r="AI3146">
        <v>658918963</v>
      </c>
      <c r="AJ3146">
        <v>688672205</v>
      </c>
      <c r="AK3146" t="s">
        <v>5096</v>
      </c>
      <c r="AL3146">
        <v>0</v>
      </c>
      <c r="AM3146">
        <v>0</v>
      </c>
    </row>
    <row r="3147" spans="1:39" customFormat="1" ht="12.75">
      <c r="A3147">
        <v>7222260</v>
      </c>
      <c r="B3147" t="s">
        <v>3201</v>
      </c>
      <c r="C3147" t="s">
        <v>271</v>
      </c>
      <c r="D3147">
        <v>7222260</v>
      </c>
      <c r="E3147" t="s">
        <v>166</v>
      </c>
      <c r="F3147" t="s">
        <v>166</v>
      </c>
      <c r="H3147" s="507">
        <v>40278</v>
      </c>
      <c r="I3147" t="s">
        <v>254</v>
      </c>
      <c r="J3147">
        <v>-13</v>
      </c>
      <c r="K3147" t="s">
        <v>168</v>
      </c>
      <c r="M3147" t="s">
        <v>2152</v>
      </c>
      <c r="N3147">
        <v>12720147</v>
      </c>
      <c r="O3147" t="s">
        <v>3531</v>
      </c>
      <c r="P3147" s="507">
        <v>44809</v>
      </c>
      <c r="Q3147" t="s">
        <v>187</v>
      </c>
      <c r="R3147" s="507">
        <v>43000</v>
      </c>
      <c r="T3147" t="s">
        <v>5765</v>
      </c>
      <c r="U3147">
        <v>675</v>
      </c>
      <c r="X3147">
        <v>6</v>
      </c>
      <c r="Y3147" t="s">
        <v>259</v>
      </c>
      <c r="AC3147" t="s">
        <v>177</v>
      </c>
      <c r="AD3147" t="s">
        <v>15067</v>
      </c>
      <c r="AE3147">
        <v>72230</v>
      </c>
      <c r="AF3147" t="s">
        <v>15068</v>
      </c>
      <c r="AJ3147">
        <v>688672205</v>
      </c>
      <c r="AK3147" t="s">
        <v>5096</v>
      </c>
      <c r="AL3147">
        <v>0</v>
      </c>
      <c r="AM3147">
        <v>0</v>
      </c>
    </row>
    <row r="3148" spans="1:39" customFormat="1" ht="12.75">
      <c r="A3148">
        <v>3734013</v>
      </c>
      <c r="B3148" t="s">
        <v>9082</v>
      </c>
      <c r="C3148" t="s">
        <v>8785</v>
      </c>
      <c r="D3148">
        <v>3734013</v>
      </c>
      <c r="E3148" t="s">
        <v>169</v>
      </c>
      <c r="H3148" s="507">
        <v>41480</v>
      </c>
      <c r="I3148" t="s">
        <v>251</v>
      </c>
      <c r="J3148">
        <v>-10</v>
      </c>
      <c r="K3148" t="s">
        <v>8</v>
      </c>
      <c r="M3148" t="s">
        <v>175</v>
      </c>
      <c r="N3148">
        <v>4370001</v>
      </c>
      <c r="O3148" t="s">
        <v>2804</v>
      </c>
      <c r="P3148" s="507">
        <v>44819</v>
      </c>
      <c r="Q3148" t="s">
        <v>187</v>
      </c>
      <c r="R3148" s="507">
        <v>44819</v>
      </c>
      <c r="T3148" t="s">
        <v>5765</v>
      </c>
      <c r="U3148">
        <v>500</v>
      </c>
      <c r="X3148">
        <v>5</v>
      </c>
      <c r="Y3148" t="s">
        <v>259</v>
      </c>
      <c r="AC3148" t="s">
        <v>177</v>
      </c>
      <c r="AD3148" t="s">
        <v>13142</v>
      </c>
      <c r="AE3148">
        <v>37540</v>
      </c>
      <c r="AF3148" t="s">
        <v>15069</v>
      </c>
      <c r="AJ3148">
        <v>625737980</v>
      </c>
      <c r="AK3148" t="s">
        <v>9083</v>
      </c>
      <c r="AL3148">
        <v>0</v>
      </c>
      <c r="AM3148">
        <v>0</v>
      </c>
    </row>
    <row r="3149" spans="1:39" customFormat="1" ht="12.75">
      <c r="A3149">
        <v>3727567</v>
      </c>
      <c r="B3149" t="s">
        <v>2973</v>
      </c>
      <c r="C3149" t="s">
        <v>341</v>
      </c>
      <c r="D3149">
        <v>3727567</v>
      </c>
      <c r="E3149" t="s">
        <v>166</v>
      </c>
      <c r="F3149" t="s">
        <v>166</v>
      </c>
      <c r="H3149" s="507">
        <v>40650</v>
      </c>
      <c r="I3149" t="s">
        <v>267</v>
      </c>
      <c r="J3149">
        <v>-12</v>
      </c>
      <c r="K3149" t="s">
        <v>168</v>
      </c>
      <c r="M3149" t="s">
        <v>175</v>
      </c>
      <c r="N3149">
        <v>4370002</v>
      </c>
      <c r="O3149" t="s">
        <v>2769</v>
      </c>
      <c r="P3149" s="507">
        <v>44818</v>
      </c>
      <c r="Q3149" t="s">
        <v>187</v>
      </c>
      <c r="R3149" s="507">
        <v>42298</v>
      </c>
      <c r="T3149" t="s">
        <v>5765</v>
      </c>
      <c r="U3149">
        <v>607</v>
      </c>
      <c r="X3149">
        <v>6</v>
      </c>
      <c r="Y3149" t="s">
        <v>259</v>
      </c>
      <c r="AC3149" t="s">
        <v>177</v>
      </c>
      <c r="AD3149" t="s">
        <v>10088</v>
      </c>
      <c r="AE3149">
        <v>37000</v>
      </c>
      <c r="AF3149" t="s">
        <v>15070</v>
      </c>
      <c r="AJ3149">
        <v>687941826</v>
      </c>
      <c r="AK3149" t="s">
        <v>5659</v>
      </c>
      <c r="AL3149">
        <v>0</v>
      </c>
      <c r="AM3149">
        <v>0</v>
      </c>
    </row>
    <row r="3150" spans="1:39" customFormat="1" ht="12.75">
      <c r="A3150">
        <v>959912</v>
      </c>
      <c r="B3150" t="s">
        <v>6696</v>
      </c>
      <c r="C3150" t="s">
        <v>762</v>
      </c>
      <c r="D3150">
        <v>959912</v>
      </c>
      <c r="E3150" t="s">
        <v>166</v>
      </c>
      <c r="F3150" t="s">
        <v>166</v>
      </c>
      <c r="H3150" s="507">
        <v>30910</v>
      </c>
      <c r="I3150" t="s">
        <v>167</v>
      </c>
      <c r="J3150">
        <v>-40</v>
      </c>
      <c r="K3150" t="s">
        <v>168</v>
      </c>
      <c r="M3150" t="s">
        <v>232</v>
      </c>
      <c r="N3150">
        <v>8950553</v>
      </c>
      <c r="O3150" t="s">
        <v>255</v>
      </c>
      <c r="P3150" s="507">
        <v>44827</v>
      </c>
      <c r="Q3150" t="s">
        <v>187</v>
      </c>
      <c r="R3150" s="507">
        <v>37432</v>
      </c>
      <c r="S3150" s="507">
        <v>44459</v>
      </c>
      <c r="T3150" t="s">
        <v>7255</v>
      </c>
      <c r="U3150">
        <v>1723</v>
      </c>
      <c r="X3150">
        <v>17</v>
      </c>
      <c r="Y3150" t="s">
        <v>259</v>
      </c>
      <c r="AC3150" t="s">
        <v>177</v>
      </c>
      <c r="AD3150" t="s">
        <v>13362</v>
      </c>
      <c r="AE3150">
        <v>95000</v>
      </c>
      <c r="AF3150" t="s">
        <v>15071</v>
      </c>
      <c r="AJ3150">
        <v>650592071</v>
      </c>
      <c r="AK3150" t="s">
        <v>6697</v>
      </c>
      <c r="AL3150">
        <v>0</v>
      </c>
      <c r="AM3150">
        <v>0</v>
      </c>
    </row>
    <row r="3151" spans="1:39" customFormat="1" ht="12.75">
      <c r="A3151">
        <v>3831503</v>
      </c>
      <c r="B3151" t="s">
        <v>7889</v>
      </c>
      <c r="C3151" t="s">
        <v>1606</v>
      </c>
      <c r="D3151">
        <v>3831503</v>
      </c>
      <c r="E3151" t="s">
        <v>166</v>
      </c>
      <c r="F3151" t="s">
        <v>166</v>
      </c>
      <c r="H3151" s="507">
        <v>34785</v>
      </c>
      <c r="I3151" t="s">
        <v>167</v>
      </c>
      <c r="J3151">
        <v>-40</v>
      </c>
      <c r="K3151" t="s">
        <v>168</v>
      </c>
      <c r="M3151" t="s">
        <v>178</v>
      </c>
      <c r="N3151">
        <v>3350136</v>
      </c>
      <c r="O3151" t="s">
        <v>179</v>
      </c>
      <c r="P3151" s="507">
        <v>44804</v>
      </c>
      <c r="Q3151" t="s">
        <v>187</v>
      </c>
      <c r="R3151" s="507">
        <v>42571</v>
      </c>
      <c r="S3151" s="507">
        <v>43727</v>
      </c>
      <c r="T3151" t="s">
        <v>7255</v>
      </c>
      <c r="U3151">
        <v>2387</v>
      </c>
      <c r="V3151" t="s">
        <v>172</v>
      </c>
      <c r="W3151">
        <v>342</v>
      </c>
      <c r="X3151" t="s">
        <v>173</v>
      </c>
      <c r="Y3151" t="s">
        <v>259</v>
      </c>
      <c r="AB3151" s="507">
        <v>44743</v>
      </c>
      <c r="AC3151" t="s">
        <v>337</v>
      </c>
      <c r="AD3151" t="s">
        <v>15072</v>
      </c>
      <c r="AE3151">
        <v>38000</v>
      </c>
      <c r="AF3151" t="s">
        <v>9665</v>
      </c>
      <c r="AK3151" t="s">
        <v>7890</v>
      </c>
      <c r="AL3151">
        <v>0</v>
      </c>
      <c r="AM3151">
        <v>0</v>
      </c>
    </row>
    <row r="3152" spans="1:39" customFormat="1" ht="12.75">
      <c r="A3152">
        <v>9153275</v>
      </c>
      <c r="B3152" t="s">
        <v>9084</v>
      </c>
      <c r="C3152" t="s">
        <v>1216</v>
      </c>
      <c r="D3152">
        <v>9153275</v>
      </c>
      <c r="E3152" t="s">
        <v>169</v>
      </c>
      <c r="H3152" s="507">
        <v>41013</v>
      </c>
      <c r="I3152" t="s">
        <v>245</v>
      </c>
      <c r="J3152">
        <v>-11</v>
      </c>
      <c r="K3152" t="s">
        <v>8</v>
      </c>
      <c r="M3152" t="s">
        <v>275</v>
      </c>
      <c r="N3152">
        <v>8910861</v>
      </c>
      <c r="O3152" t="s">
        <v>3563</v>
      </c>
      <c r="P3152" s="507">
        <v>44825</v>
      </c>
      <c r="Q3152" t="s">
        <v>187</v>
      </c>
      <c r="R3152" s="507">
        <v>44825</v>
      </c>
      <c r="T3152" t="s">
        <v>5765</v>
      </c>
      <c r="U3152">
        <v>500</v>
      </c>
      <c r="X3152">
        <v>5</v>
      </c>
      <c r="Y3152" t="s">
        <v>259</v>
      </c>
      <c r="AC3152" t="s">
        <v>177</v>
      </c>
      <c r="AD3152" t="s">
        <v>11279</v>
      </c>
      <c r="AE3152">
        <v>91430</v>
      </c>
      <c r="AF3152" t="s">
        <v>15073</v>
      </c>
      <c r="AK3152" t="s">
        <v>9085</v>
      </c>
      <c r="AL3152">
        <v>0</v>
      </c>
      <c r="AM3152">
        <v>0</v>
      </c>
    </row>
    <row r="3153" spans="1:39" customFormat="1" ht="12.75">
      <c r="A3153">
        <v>417262</v>
      </c>
      <c r="B3153" t="s">
        <v>2974</v>
      </c>
      <c r="C3153" t="s">
        <v>739</v>
      </c>
      <c r="D3153">
        <v>417262</v>
      </c>
      <c r="E3153" t="s">
        <v>166</v>
      </c>
      <c r="F3153" t="s">
        <v>166</v>
      </c>
      <c r="H3153" s="507">
        <v>34772</v>
      </c>
      <c r="I3153" t="s">
        <v>167</v>
      </c>
      <c r="J3153">
        <v>-40</v>
      </c>
      <c r="K3153" t="s">
        <v>8</v>
      </c>
      <c r="M3153" t="s">
        <v>2783</v>
      </c>
      <c r="N3153">
        <v>4410080</v>
      </c>
      <c r="O3153" t="s">
        <v>2786</v>
      </c>
      <c r="P3153" s="507">
        <v>44819</v>
      </c>
      <c r="Q3153" t="s">
        <v>187</v>
      </c>
      <c r="R3153" s="507">
        <v>37432</v>
      </c>
      <c r="S3153" s="507">
        <v>44060</v>
      </c>
      <c r="T3153" t="s">
        <v>7255</v>
      </c>
      <c r="U3153">
        <v>1594</v>
      </c>
      <c r="V3153" t="s">
        <v>172</v>
      </c>
      <c r="W3153">
        <v>260</v>
      </c>
      <c r="X3153" t="s">
        <v>173</v>
      </c>
      <c r="Y3153" t="s">
        <v>259</v>
      </c>
      <c r="AC3153" t="s">
        <v>177</v>
      </c>
      <c r="AD3153" t="s">
        <v>9901</v>
      </c>
      <c r="AE3153">
        <v>45000</v>
      </c>
      <c r="AF3153" t="s">
        <v>15074</v>
      </c>
      <c r="AK3153" t="s">
        <v>6698</v>
      </c>
      <c r="AL3153">
        <v>0</v>
      </c>
      <c r="AM3153">
        <v>0</v>
      </c>
    </row>
    <row r="3154" spans="1:39" customFormat="1" ht="12.75">
      <c r="A3154">
        <v>415675</v>
      </c>
      <c r="B3154" t="s">
        <v>2974</v>
      </c>
      <c r="C3154" t="s">
        <v>294</v>
      </c>
      <c r="D3154">
        <v>415675</v>
      </c>
      <c r="E3154" t="s">
        <v>166</v>
      </c>
      <c r="F3154" t="s">
        <v>166</v>
      </c>
      <c r="H3154" s="507">
        <v>33590</v>
      </c>
      <c r="I3154" t="s">
        <v>167</v>
      </c>
      <c r="J3154">
        <v>-40</v>
      </c>
      <c r="K3154" t="s">
        <v>168</v>
      </c>
      <c r="M3154" t="s">
        <v>2783</v>
      </c>
      <c r="N3154">
        <v>4410080</v>
      </c>
      <c r="O3154" t="s">
        <v>2786</v>
      </c>
      <c r="P3154" s="507">
        <v>44798</v>
      </c>
      <c r="Q3154" t="s">
        <v>187</v>
      </c>
      <c r="R3154" s="507">
        <v>37432</v>
      </c>
      <c r="S3154" s="507">
        <v>44456</v>
      </c>
      <c r="T3154" t="s">
        <v>7255</v>
      </c>
      <c r="U3154">
        <v>2179</v>
      </c>
      <c r="V3154" t="s">
        <v>172</v>
      </c>
      <c r="W3154">
        <v>648</v>
      </c>
      <c r="X3154" t="s">
        <v>173</v>
      </c>
      <c r="Y3154" t="s">
        <v>259</v>
      </c>
      <c r="AC3154" t="s">
        <v>177</v>
      </c>
      <c r="AD3154" t="s">
        <v>15075</v>
      </c>
      <c r="AE3154">
        <v>41500</v>
      </c>
      <c r="AF3154" t="s">
        <v>15076</v>
      </c>
      <c r="AK3154" t="s">
        <v>5758</v>
      </c>
      <c r="AL3154">
        <v>0</v>
      </c>
      <c r="AM3154">
        <v>0</v>
      </c>
    </row>
    <row r="3155" spans="1:39" customFormat="1" ht="12.75">
      <c r="A3155">
        <v>7834057</v>
      </c>
      <c r="B3155" t="s">
        <v>1788</v>
      </c>
      <c r="C3155" t="s">
        <v>6082</v>
      </c>
      <c r="D3155">
        <v>7834057</v>
      </c>
      <c r="E3155" t="s">
        <v>166</v>
      </c>
      <c r="F3155" t="s">
        <v>166</v>
      </c>
      <c r="H3155" s="507">
        <v>23159</v>
      </c>
      <c r="I3155" t="s">
        <v>367</v>
      </c>
      <c r="J3155">
        <v>-60</v>
      </c>
      <c r="K3155" t="s">
        <v>8</v>
      </c>
      <c r="M3155" t="s">
        <v>238</v>
      </c>
      <c r="N3155">
        <v>8780108</v>
      </c>
      <c r="O3155" t="s">
        <v>571</v>
      </c>
      <c r="P3155" s="507">
        <v>44750</v>
      </c>
      <c r="Q3155" t="s">
        <v>187</v>
      </c>
      <c r="R3155" s="507">
        <v>37532</v>
      </c>
      <c r="S3155" s="507">
        <v>44826</v>
      </c>
      <c r="T3155" t="s">
        <v>181</v>
      </c>
      <c r="U3155">
        <v>904</v>
      </c>
      <c r="X3155">
        <v>9</v>
      </c>
      <c r="Y3155" t="s">
        <v>259</v>
      </c>
      <c r="AC3155" t="s">
        <v>177</v>
      </c>
      <c r="AD3155" t="s">
        <v>13596</v>
      </c>
      <c r="AE3155">
        <v>78510</v>
      </c>
      <c r="AF3155" t="s">
        <v>15077</v>
      </c>
      <c r="AI3155">
        <v>667281256</v>
      </c>
      <c r="AJ3155">
        <v>667281256</v>
      </c>
      <c r="AK3155" t="s">
        <v>4492</v>
      </c>
      <c r="AL3155">
        <v>0</v>
      </c>
      <c r="AM3155">
        <v>0</v>
      </c>
    </row>
    <row r="3156" spans="1:39" customFormat="1" ht="12.75">
      <c r="A3156">
        <v>4115433</v>
      </c>
      <c r="B3156" t="s">
        <v>1788</v>
      </c>
      <c r="C3156" t="s">
        <v>1017</v>
      </c>
      <c r="D3156">
        <v>4115433</v>
      </c>
      <c r="E3156" t="s">
        <v>169</v>
      </c>
      <c r="H3156" s="507">
        <v>41752</v>
      </c>
      <c r="I3156" t="s">
        <v>169</v>
      </c>
      <c r="J3156">
        <v>-9</v>
      </c>
      <c r="K3156" t="s">
        <v>8</v>
      </c>
      <c r="M3156" t="s">
        <v>2783</v>
      </c>
      <c r="N3156">
        <v>4410080</v>
      </c>
      <c r="O3156" t="s">
        <v>2786</v>
      </c>
      <c r="P3156" s="507">
        <v>44825</v>
      </c>
      <c r="Q3156" t="s">
        <v>187</v>
      </c>
      <c r="R3156" s="507">
        <v>44825</v>
      </c>
      <c r="T3156" t="s">
        <v>5760</v>
      </c>
      <c r="U3156">
        <v>500</v>
      </c>
      <c r="X3156">
        <v>5</v>
      </c>
      <c r="Y3156" t="s">
        <v>259</v>
      </c>
      <c r="AC3156" t="s">
        <v>177</v>
      </c>
      <c r="AD3156" t="s">
        <v>15078</v>
      </c>
      <c r="AE3156">
        <v>41500</v>
      </c>
      <c r="AF3156" t="s">
        <v>15079</v>
      </c>
      <c r="AK3156" t="s">
        <v>5518</v>
      </c>
      <c r="AL3156">
        <v>0</v>
      </c>
      <c r="AM3156">
        <v>0</v>
      </c>
    </row>
    <row r="3157" spans="1:39" customFormat="1" ht="12.75">
      <c r="A3157">
        <v>4448286</v>
      </c>
      <c r="B3157" t="s">
        <v>1788</v>
      </c>
      <c r="C3157" t="s">
        <v>877</v>
      </c>
      <c r="D3157">
        <v>4448286</v>
      </c>
      <c r="E3157" t="s">
        <v>166</v>
      </c>
      <c r="F3157" t="s">
        <v>166</v>
      </c>
      <c r="H3157" s="507">
        <v>37633</v>
      </c>
      <c r="I3157" t="s">
        <v>167</v>
      </c>
      <c r="J3157">
        <v>-40</v>
      </c>
      <c r="K3157" t="s">
        <v>8</v>
      </c>
      <c r="M3157" t="s">
        <v>228</v>
      </c>
      <c r="N3157">
        <v>12440056</v>
      </c>
      <c r="O3157" t="s">
        <v>2175</v>
      </c>
      <c r="P3157" s="507">
        <v>44802</v>
      </c>
      <c r="Q3157" t="s">
        <v>187</v>
      </c>
      <c r="R3157" s="507">
        <v>41193</v>
      </c>
      <c r="S3157" s="507">
        <v>44749</v>
      </c>
      <c r="T3157" t="s">
        <v>181</v>
      </c>
      <c r="U3157">
        <v>925</v>
      </c>
      <c r="X3157">
        <v>9</v>
      </c>
      <c r="Y3157" t="s">
        <v>259</v>
      </c>
      <c r="AC3157" t="s">
        <v>177</v>
      </c>
      <c r="AD3157" t="s">
        <v>13503</v>
      </c>
      <c r="AE3157">
        <v>44860</v>
      </c>
      <c r="AF3157" t="s">
        <v>15080</v>
      </c>
      <c r="AI3157">
        <v>240268837</v>
      </c>
      <c r="AJ3157">
        <v>662167501</v>
      </c>
      <c r="AK3157" t="s">
        <v>5097</v>
      </c>
      <c r="AL3157">
        <v>0</v>
      </c>
      <c r="AM3157">
        <v>0</v>
      </c>
    </row>
    <row r="3158" spans="1:39" customFormat="1" ht="12.75">
      <c r="A3158">
        <v>4115372</v>
      </c>
      <c r="B3158" t="s">
        <v>1788</v>
      </c>
      <c r="C3158" t="s">
        <v>6624</v>
      </c>
      <c r="D3158">
        <v>4115372</v>
      </c>
      <c r="E3158" t="s">
        <v>169</v>
      </c>
      <c r="H3158" s="507">
        <v>41287</v>
      </c>
      <c r="I3158" t="s">
        <v>251</v>
      </c>
      <c r="J3158">
        <v>-10</v>
      </c>
      <c r="K3158" t="s">
        <v>8</v>
      </c>
      <c r="M3158" t="s">
        <v>2783</v>
      </c>
      <c r="N3158">
        <v>4410065</v>
      </c>
      <c r="O3158" t="s">
        <v>2858</v>
      </c>
      <c r="P3158" s="507">
        <v>44814</v>
      </c>
      <c r="Q3158" t="s">
        <v>187</v>
      </c>
      <c r="R3158" s="507">
        <v>44814</v>
      </c>
      <c r="T3158" t="s">
        <v>5765</v>
      </c>
      <c r="U3158">
        <v>500</v>
      </c>
      <c r="X3158">
        <v>5</v>
      </c>
      <c r="Y3158" t="s">
        <v>259</v>
      </c>
      <c r="AC3158" t="s">
        <v>177</v>
      </c>
      <c r="AD3158" t="s">
        <v>12387</v>
      </c>
      <c r="AE3158">
        <v>41140</v>
      </c>
      <c r="AF3158" t="s">
        <v>15081</v>
      </c>
      <c r="AK3158" t="s">
        <v>9086</v>
      </c>
      <c r="AL3158">
        <v>0</v>
      </c>
      <c r="AM3158">
        <v>0</v>
      </c>
    </row>
    <row r="3159" spans="1:39" customFormat="1" ht="12.75">
      <c r="A3159">
        <v>9153559</v>
      </c>
      <c r="B3159" t="s">
        <v>1788</v>
      </c>
      <c r="C3159" t="s">
        <v>887</v>
      </c>
      <c r="D3159">
        <v>9153559</v>
      </c>
      <c r="E3159" t="s">
        <v>166</v>
      </c>
      <c r="H3159" s="507">
        <v>42403</v>
      </c>
      <c r="I3159" t="s">
        <v>169</v>
      </c>
      <c r="J3159">
        <v>-9</v>
      </c>
      <c r="K3159" t="s">
        <v>8</v>
      </c>
      <c r="M3159" t="s">
        <v>275</v>
      </c>
      <c r="N3159">
        <v>8911439</v>
      </c>
      <c r="O3159" t="s">
        <v>1103</v>
      </c>
      <c r="P3159" s="507">
        <v>44837</v>
      </c>
      <c r="Q3159" t="s">
        <v>187</v>
      </c>
      <c r="R3159" s="507">
        <v>44837</v>
      </c>
      <c r="T3159" t="s">
        <v>5765</v>
      </c>
      <c r="U3159">
        <v>500</v>
      </c>
      <c r="X3159">
        <v>5</v>
      </c>
      <c r="Y3159" t="s">
        <v>259</v>
      </c>
      <c r="AC3159" t="s">
        <v>177</v>
      </c>
      <c r="AD3159" t="s">
        <v>15082</v>
      </c>
      <c r="AE3159">
        <v>77123</v>
      </c>
      <c r="AF3159" t="s">
        <v>15083</v>
      </c>
      <c r="AJ3159">
        <v>619708554</v>
      </c>
      <c r="AK3159" t="s">
        <v>15084</v>
      </c>
      <c r="AL3159">
        <v>0</v>
      </c>
      <c r="AM3159">
        <v>0</v>
      </c>
    </row>
    <row r="3160" spans="1:39" customFormat="1" ht="12.75">
      <c r="A3160">
        <v>449712</v>
      </c>
      <c r="B3160" t="s">
        <v>1788</v>
      </c>
      <c r="C3160" t="s">
        <v>1919</v>
      </c>
      <c r="D3160">
        <v>449712</v>
      </c>
      <c r="E3160" t="s">
        <v>166</v>
      </c>
      <c r="F3160" t="s">
        <v>166</v>
      </c>
      <c r="H3160" s="507">
        <v>27564</v>
      </c>
      <c r="I3160" t="s">
        <v>192</v>
      </c>
      <c r="J3160">
        <v>-50</v>
      </c>
      <c r="K3160" t="s">
        <v>168</v>
      </c>
      <c r="M3160" t="s">
        <v>228</v>
      </c>
      <c r="N3160">
        <v>12440094</v>
      </c>
      <c r="O3160" t="s">
        <v>2186</v>
      </c>
      <c r="P3160" s="507">
        <v>44791</v>
      </c>
      <c r="Q3160" t="s">
        <v>187</v>
      </c>
      <c r="R3160" s="507">
        <v>37432</v>
      </c>
      <c r="S3160" s="507">
        <v>44733</v>
      </c>
      <c r="T3160" t="s">
        <v>181</v>
      </c>
      <c r="U3160">
        <v>1683</v>
      </c>
      <c r="X3160">
        <v>16</v>
      </c>
      <c r="Y3160" t="s">
        <v>259</v>
      </c>
      <c r="AC3160" t="s">
        <v>177</v>
      </c>
      <c r="AD3160" t="s">
        <v>10462</v>
      </c>
      <c r="AE3160">
        <v>44340</v>
      </c>
      <c r="AF3160" t="s">
        <v>15085</v>
      </c>
      <c r="AJ3160">
        <v>689978688</v>
      </c>
      <c r="AK3160" t="s">
        <v>8313</v>
      </c>
      <c r="AL3160">
        <v>0</v>
      </c>
      <c r="AM3160">
        <v>0</v>
      </c>
    </row>
    <row r="3161" spans="1:39" customFormat="1" ht="12.75">
      <c r="A3161">
        <v>1713526</v>
      </c>
      <c r="B3161" t="s">
        <v>1788</v>
      </c>
      <c r="C3161" t="s">
        <v>1009</v>
      </c>
      <c r="D3161">
        <v>1713526</v>
      </c>
      <c r="E3161" t="s">
        <v>166</v>
      </c>
      <c r="F3161" t="s">
        <v>166</v>
      </c>
      <c r="H3161" s="507">
        <v>36556</v>
      </c>
      <c r="I3161" t="s">
        <v>167</v>
      </c>
      <c r="J3161">
        <v>-40</v>
      </c>
      <c r="K3161" t="s">
        <v>8</v>
      </c>
      <c r="M3161" t="s">
        <v>246</v>
      </c>
      <c r="N3161">
        <v>8940073</v>
      </c>
      <c r="O3161" t="s">
        <v>258</v>
      </c>
      <c r="P3161" s="507">
        <v>44770</v>
      </c>
      <c r="Q3161" t="s">
        <v>187</v>
      </c>
      <c r="R3161" s="507">
        <v>39743</v>
      </c>
      <c r="S3161" s="507">
        <v>44755</v>
      </c>
      <c r="T3161" t="s">
        <v>181</v>
      </c>
      <c r="U3161">
        <v>1799</v>
      </c>
      <c r="V3161" t="s">
        <v>172</v>
      </c>
      <c r="W3161">
        <v>161</v>
      </c>
      <c r="X3161" t="s">
        <v>173</v>
      </c>
      <c r="Y3161" t="s">
        <v>259</v>
      </c>
      <c r="AB3161" s="507">
        <v>43282</v>
      </c>
      <c r="AC3161" t="s">
        <v>177</v>
      </c>
      <c r="AD3161" t="s">
        <v>12320</v>
      </c>
      <c r="AE3161">
        <v>94120</v>
      </c>
      <c r="AF3161" t="s">
        <v>11216</v>
      </c>
      <c r="AI3161">
        <v>971556518</v>
      </c>
      <c r="AJ3161">
        <v>782712578</v>
      </c>
      <c r="AK3161" t="s">
        <v>4493</v>
      </c>
      <c r="AL3161">
        <v>0</v>
      </c>
      <c r="AM3161">
        <v>0</v>
      </c>
    </row>
    <row r="3162" spans="1:39" customFormat="1" ht="12.75">
      <c r="A3162">
        <v>4535534</v>
      </c>
      <c r="B3162" t="s">
        <v>15086</v>
      </c>
      <c r="C3162" t="s">
        <v>444</v>
      </c>
      <c r="D3162">
        <v>4535534</v>
      </c>
      <c r="E3162" t="s">
        <v>169</v>
      </c>
      <c r="H3162" s="507">
        <v>42451</v>
      </c>
      <c r="I3162" t="s">
        <v>169</v>
      </c>
      <c r="J3162">
        <v>-9</v>
      </c>
      <c r="K3162" t="s">
        <v>8</v>
      </c>
      <c r="M3162" t="s">
        <v>2764</v>
      </c>
      <c r="N3162">
        <v>4450757</v>
      </c>
      <c r="O3162" t="s">
        <v>6546</v>
      </c>
      <c r="P3162" s="507">
        <v>44841</v>
      </c>
      <c r="Q3162" t="s">
        <v>187</v>
      </c>
      <c r="R3162" s="507">
        <v>44841</v>
      </c>
      <c r="T3162" t="s">
        <v>5765</v>
      </c>
      <c r="U3162">
        <v>500</v>
      </c>
      <c r="X3162">
        <v>5</v>
      </c>
      <c r="Y3162" t="s">
        <v>259</v>
      </c>
      <c r="AC3162" t="s">
        <v>177</v>
      </c>
      <c r="AD3162" t="s">
        <v>10015</v>
      </c>
      <c r="AE3162">
        <v>45100</v>
      </c>
      <c r="AF3162" t="s">
        <v>15087</v>
      </c>
      <c r="AJ3162">
        <v>783458731</v>
      </c>
      <c r="AK3162" t="s">
        <v>15088</v>
      </c>
      <c r="AL3162">
        <v>1</v>
      </c>
      <c r="AM3162">
        <v>0</v>
      </c>
    </row>
    <row r="3163" spans="1:39" customFormat="1" ht="12.75">
      <c r="A3163">
        <v>7727134</v>
      </c>
      <c r="B3163" t="s">
        <v>1789</v>
      </c>
      <c r="C3163" t="s">
        <v>274</v>
      </c>
      <c r="D3163">
        <v>7727134</v>
      </c>
      <c r="E3163" t="s">
        <v>166</v>
      </c>
      <c r="F3163" t="s">
        <v>166</v>
      </c>
      <c r="H3163" s="507">
        <v>38262</v>
      </c>
      <c r="I3163" t="s">
        <v>7238</v>
      </c>
      <c r="J3163">
        <v>-19</v>
      </c>
      <c r="K3163" t="s">
        <v>168</v>
      </c>
      <c r="M3163" t="s">
        <v>206</v>
      </c>
      <c r="N3163">
        <v>8770474</v>
      </c>
      <c r="O3163" t="s">
        <v>836</v>
      </c>
      <c r="P3163" s="507">
        <v>44823</v>
      </c>
      <c r="Q3163" t="s">
        <v>187</v>
      </c>
      <c r="R3163" s="507">
        <v>41556</v>
      </c>
      <c r="S3163" s="507">
        <v>44772</v>
      </c>
      <c r="T3163" t="s">
        <v>181</v>
      </c>
      <c r="U3163">
        <v>1603</v>
      </c>
      <c r="X3163">
        <v>16</v>
      </c>
      <c r="Y3163" t="s">
        <v>259</v>
      </c>
      <c r="AC3163" t="s">
        <v>177</v>
      </c>
      <c r="AD3163" t="s">
        <v>11262</v>
      </c>
      <c r="AE3163">
        <v>77310</v>
      </c>
      <c r="AF3163" t="s">
        <v>15089</v>
      </c>
      <c r="AI3163">
        <v>160659204</v>
      </c>
      <c r="AJ3163">
        <v>781848471</v>
      </c>
      <c r="AK3163" t="s">
        <v>4494</v>
      </c>
      <c r="AL3163">
        <v>0</v>
      </c>
      <c r="AM3163">
        <v>0</v>
      </c>
    </row>
    <row r="3164" spans="1:39" customFormat="1" ht="12.75">
      <c r="A3164">
        <v>9426887</v>
      </c>
      <c r="B3164" t="s">
        <v>1790</v>
      </c>
      <c r="C3164" t="s">
        <v>315</v>
      </c>
      <c r="D3164">
        <v>9426887</v>
      </c>
      <c r="E3164" t="s">
        <v>166</v>
      </c>
      <c r="F3164" t="s">
        <v>166</v>
      </c>
      <c r="H3164" s="507">
        <v>34649</v>
      </c>
      <c r="I3164" t="s">
        <v>167</v>
      </c>
      <c r="J3164">
        <v>-40</v>
      </c>
      <c r="K3164" t="s">
        <v>168</v>
      </c>
      <c r="M3164" t="s">
        <v>263</v>
      </c>
      <c r="N3164">
        <v>8750249</v>
      </c>
      <c r="O3164" t="s">
        <v>703</v>
      </c>
      <c r="P3164" s="507">
        <v>44811</v>
      </c>
      <c r="Q3164" t="s">
        <v>187</v>
      </c>
      <c r="R3164" s="507">
        <v>38628</v>
      </c>
      <c r="S3164" s="507">
        <v>44083</v>
      </c>
      <c r="T3164" t="s">
        <v>7255</v>
      </c>
      <c r="U3164">
        <v>1927</v>
      </c>
      <c r="X3164">
        <v>19</v>
      </c>
      <c r="Y3164" t="s">
        <v>259</v>
      </c>
      <c r="AB3164" s="507">
        <v>43647</v>
      </c>
      <c r="AC3164" t="s">
        <v>177</v>
      </c>
      <c r="AD3164" t="s">
        <v>9810</v>
      </c>
      <c r="AE3164">
        <v>94100</v>
      </c>
      <c r="AF3164" t="s">
        <v>15090</v>
      </c>
      <c r="AK3164" t="s">
        <v>4495</v>
      </c>
      <c r="AL3164">
        <v>1</v>
      </c>
      <c r="AM3164">
        <v>0</v>
      </c>
    </row>
    <row r="3165" spans="1:39" customFormat="1" ht="12.75">
      <c r="A3165">
        <v>3610198</v>
      </c>
      <c r="B3165" t="s">
        <v>1790</v>
      </c>
      <c r="C3165" t="s">
        <v>15091</v>
      </c>
      <c r="D3165">
        <v>3610198</v>
      </c>
      <c r="E3165" t="s">
        <v>169</v>
      </c>
      <c r="H3165" s="507">
        <v>41814</v>
      </c>
      <c r="I3165" t="s">
        <v>169</v>
      </c>
      <c r="J3165">
        <v>-9</v>
      </c>
      <c r="K3165" t="s">
        <v>8</v>
      </c>
      <c r="M3165" t="s">
        <v>2770</v>
      </c>
      <c r="N3165">
        <v>4360341</v>
      </c>
      <c r="O3165" t="s">
        <v>2781</v>
      </c>
      <c r="P3165" s="507">
        <v>44832</v>
      </c>
      <c r="Q3165" t="s">
        <v>187</v>
      </c>
      <c r="R3165" s="507">
        <v>44832</v>
      </c>
      <c r="T3165" t="s">
        <v>5765</v>
      </c>
      <c r="U3165">
        <v>500</v>
      </c>
      <c r="X3165">
        <v>5</v>
      </c>
      <c r="Y3165" t="s">
        <v>259</v>
      </c>
      <c r="AC3165" t="s">
        <v>177</v>
      </c>
      <c r="AD3165" t="s">
        <v>15092</v>
      </c>
      <c r="AE3165">
        <v>36210</v>
      </c>
      <c r="AF3165" t="s">
        <v>15093</v>
      </c>
      <c r="AI3165">
        <v>254401466</v>
      </c>
      <c r="AJ3165">
        <v>646733806</v>
      </c>
      <c r="AK3165" t="s">
        <v>15094</v>
      </c>
      <c r="AL3165">
        <v>0</v>
      </c>
      <c r="AM3165">
        <v>0</v>
      </c>
    </row>
    <row r="3166" spans="1:39" customFormat="1" ht="12.75">
      <c r="A3166">
        <v>3727007</v>
      </c>
      <c r="B3166" t="s">
        <v>2975</v>
      </c>
      <c r="C3166" t="s">
        <v>945</v>
      </c>
      <c r="D3166">
        <v>3727007</v>
      </c>
      <c r="E3166" t="s">
        <v>166</v>
      </c>
      <c r="F3166" t="s">
        <v>166</v>
      </c>
      <c r="H3166" s="507">
        <v>40273</v>
      </c>
      <c r="I3166" t="s">
        <v>254</v>
      </c>
      <c r="J3166">
        <v>-13</v>
      </c>
      <c r="K3166" t="s">
        <v>168</v>
      </c>
      <c r="M3166" t="s">
        <v>175</v>
      </c>
      <c r="N3166">
        <v>4370002</v>
      </c>
      <c r="O3166" t="s">
        <v>2769</v>
      </c>
      <c r="P3166" s="507">
        <v>44776</v>
      </c>
      <c r="Q3166" t="s">
        <v>187</v>
      </c>
      <c r="R3166" s="507">
        <v>42255</v>
      </c>
      <c r="T3166" t="s">
        <v>5765</v>
      </c>
      <c r="U3166">
        <v>1944</v>
      </c>
      <c r="X3166">
        <v>19</v>
      </c>
      <c r="Y3166" t="s">
        <v>259</v>
      </c>
      <c r="AC3166" t="s">
        <v>177</v>
      </c>
      <c r="AD3166" t="s">
        <v>10088</v>
      </c>
      <c r="AE3166">
        <v>37000</v>
      </c>
      <c r="AF3166" t="s">
        <v>15095</v>
      </c>
      <c r="AG3166" t="s">
        <v>15096</v>
      </c>
      <c r="AJ3166">
        <v>622085180</v>
      </c>
      <c r="AK3166" t="s">
        <v>5660</v>
      </c>
      <c r="AL3166">
        <v>1</v>
      </c>
      <c r="AM3166">
        <v>1</v>
      </c>
    </row>
    <row r="3167" spans="1:39" customFormat="1" ht="12.75">
      <c r="A3167">
        <v>9258597</v>
      </c>
      <c r="B3167" t="s">
        <v>9087</v>
      </c>
      <c r="C3167" t="s">
        <v>1096</v>
      </c>
      <c r="D3167">
        <v>9258597</v>
      </c>
      <c r="E3167" t="s">
        <v>169</v>
      </c>
      <c r="H3167" s="507">
        <v>41317</v>
      </c>
      <c r="I3167" t="s">
        <v>251</v>
      </c>
      <c r="J3167">
        <v>-10</v>
      </c>
      <c r="K3167" t="s">
        <v>8</v>
      </c>
      <c r="M3167" t="s">
        <v>203</v>
      </c>
      <c r="N3167">
        <v>8920063</v>
      </c>
      <c r="O3167" t="s">
        <v>452</v>
      </c>
      <c r="P3167" s="507">
        <v>44818</v>
      </c>
      <c r="Q3167" t="s">
        <v>187</v>
      </c>
      <c r="R3167" s="507">
        <v>44818</v>
      </c>
      <c r="T3167" t="s">
        <v>5765</v>
      </c>
      <c r="U3167">
        <v>500</v>
      </c>
      <c r="X3167">
        <v>5</v>
      </c>
      <c r="Y3167" t="s">
        <v>259</v>
      </c>
      <c r="AC3167" t="s">
        <v>177</v>
      </c>
      <c r="AD3167" t="s">
        <v>9793</v>
      </c>
      <c r="AE3167">
        <v>75015</v>
      </c>
      <c r="AF3167" t="s">
        <v>15097</v>
      </c>
      <c r="AJ3167">
        <v>610355844</v>
      </c>
      <c r="AK3167" t="s">
        <v>9088</v>
      </c>
      <c r="AL3167">
        <v>0</v>
      </c>
      <c r="AM3167">
        <v>0</v>
      </c>
    </row>
    <row r="3168" spans="1:39" customFormat="1" ht="12.75">
      <c r="A3168">
        <v>9537431</v>
      </c>
      <c r="B3168" t="s">
        <v>1791</v>
      </c>
      <c r="C3168" t="s">
        <v>596</v>
      </c>
      <c r="D3168">
        <v>9537431</v>
      </c>
      <c r="E3168" t="s">
        <v>166</v>
      </c>
      <c r="F3168" t="s">
        <v>166</v>
      </c>
      <c r="H3168" s="507">
        <v>40463</v>
      </c>
      <c r="I3168" t="s">
        <v>254</v>
      </c>
      <c r="J3168">
        <v>-13</v>
      </c>
      <c r="K3168" t="s">
        <v>8</v>
      </c>
      <c r="M3168" t="s">
        <v>232</v>
      </c>
      <c r="N3168">
        <v>8950330</v>
      </c>
      <c r="O3168" t="s">
        <v>233</v>
      </c>
      <c r="P3168" s="507">
        <v>44790</v>
      </c>
      <c r="Q3168" t="s">
        <v>187</v>
      </c>
      <c r="R3168" s="507">
        <v>43353</v>
      </c>
      <c r="T3168" t="s">
        <v>5765</v>
      </c>
      <c r="U3168">
        <v>1303</v>
      </c>
      <c r="X3168">
        <v>13</v>
      </c>
      <c r="Y3168" t="s">
        <v>259</v>
      </c>
      <c r="AB3168" s="507">
        <v>43647</v>
      </c>
      <c r="AC3168" t="s">
        <v>177</v>
      </c>
      <c r="AD3168" t="s">
        <v>14718</v>
      </c>
      <c r="AE3168">
        <v>95520</v>
      </c>
      <c r="AF3168" t="s">
        <v>15098</v>
      </c>
      <c r="AJ3168">
        <v>620024285</v>
      </c>
      <c r="AK3168" t="s">
        <v>4496</v>
      </c>
      <c r="AL3168">
        <v>0</v>
      </c>
      <c r="AM3168">
        <v>0</v>
      </c>
    </row>
    <row r="3169" spans="1:39" customFormat="1" ht="12.75">
      <c r="A3169">
        <v>9537430</v>
      </c>
      <c r="B3169" t="s">
        <v>1791</v>
      </c>
      <c r="C3169" t="s">
        <v>483</v>
      </c>
      <c r="D3169">
        <v>9537430</v>
      </c>
      <c r="E3169" t="s">
        <v>166</v>
      </c>
      <c r="F3169" t="s">
        <v>166</v>
      </c>
      <c r="H3169" s="507">
        <v>40463</v>
      </c>
      <c r="I3169" t="s">
        <v>254</v>
      </c>
      <c r="J3169">
        <v>-13</v>
      </c>
      <c r="K3169" t="s">
        <v>8</v>
      </c>
      <c r="M3169" t="s">
        <v>232</v>
      </c>
      <c r="N3169">
        <v>8950330</v>
      </c>
      <c r="O3169" t="s">
        <v>233</v>
      </c>
      <c r="P3169" s="507">
        <v>44790</v>
      </c>
      <c r="Q3169" t="s">
        <v>187</v>
      </c>
      <c r="R3169" s="507">
        <v>43353</v>
      </c>
      <c r="T3169" t="s">
        <v>5765</v>
      </c>
      <c r="U3169">
        <v>1280</v>
      </c>
      <c r="X3169">
        <v>12</v>
      </c>
      <c r="Y3169" t="s">
        <v>259</v>
      </c>
      <c r="AB3169" s="507">
        <v>43647</v>
      </c>
      <c r="AC3169" t="s">
        <v>177</v>
      </c>
      <c r="AD3169" t="s">
        <v>14718</v>
      </c>
      <c r="AE3169">
        <v>95520</v>
      </c>
      <c r="AF3169" t="s">
        <v>15098</v>
      </c>
      <c r="AJ3169">
        <v>620024285</v>
      </c>
      <c r="AK3169" t="s">
        <v>4496</v>
      </c>
      <c r="AL3169">
        <v>0</v>
      </c>
      <c r="AM3169">
        <v>0</v>
      </c>
    </row>
    <row r="3170" spans="1:39" customFormat="1" ht="12.75">
      <c r="A3170">
        <v>9527912</v>
      </c>
      <c r="B3170" t="s">
        <v>3324</v>
      </c>
      <c r="C3170" t="s">
        <v>315</v>
      </c>
      <c r="D3170">
        <v>9527912</v>
      </c>
      <c r="E3170" t="s">
        <v>166</v>
      </c>
      <c r="F3170" t="s">
        <v>166</v>
      </c>
      <c r="H3170" s="507">
        <v>33120</v>
      </c>
      <c r="I3170" t="s">
        <v>167</v>
      </c>
      <c r="J3170">
        <v>-40</v>
      </c>
      <c r="K3170" t="s">
        <v>168</v>
      </c>
      <c r="M3170" t="s">
        <v>232</v>
      </c>
      <c r="N3170">
        <v>8950479</v>
      </c>
      <c r="O3170" t="s">
        <v>516</v>
      </c>
      <c r="P3170" s="507">
        <v>44794</v>
      </c>
      <c r="Q3170" t="s">
        <v>187</v>
      </c>
      <c r="R3170" s="507">
        <v>39708</v>
      </c>
      <c r="S3170" s="507">
        <v>44803</v>
      </c>
      <c r="T3170" t="s">
        <v>181</v>
      </c>
      <c r="U3170">
        <v>1717</v>
      </c>
      <c r="X3170">
        <v>17</v>
      </c>
      <c r="Y3170" t="s">
        <v>259</v>
      </c>
      <c r="AC3170" t="s">
        <v>177</v>
      </c>
      <c r="AD3170" t="s">
        <v>13752</v>
      </c>
      <c r="AE3170">
        <v>95370</v>
      </c>
      <c r="AF3170" t="s">
        <v>15099</v>
      </c>
      <c r="AJ3170">
        <v>679650600</v>
      </c>
      <c r="AK3170" t="s">
        <v>4041</v>
      </c>
      <c r="AL3170">
        <v>0</v>
      </c>
      <c r="AM3170">
        <v>0</v>
      </c>
    </row>
    <row r="3171" spans="1:39" customFormat="1" ht="12.75">
      <c r="A3171">
        <v>377337</v>
      </c>
      <c r="B3171" t="s">
        <v>2976</v>
      </c>
      <c r="C3171" t="s">
        <v>315</v>
      </c>
      <c r="D3171">
        <v>377337</v>
      </c>
      <c r="E3171" t="s">
        <v>166</v>
      </c>
      <c r="F3171" t="s">
        <v>166</v>
      </c>
      <c r="H3171" s="507">
        <v>30020</v>
      </c>
      <c r="I3171" t="s">
        <v>192</v>
      </c>
      <c r="J3171">
        <v>-50</v>
      </c>
      <c r="K3171" t="s">
        <v>168</v>
      </c>
      <c r="M3171" t="s">
        <v>175</v>
      </c>
      <c r="N3171">
        <v>4370694</v>
      </c>
      <c r="O3171" t="s">
        <v>2851</v>
      </c>
      <c r="P3171" s="507">
        <v>44822</v>
      </c>
      <c r="Q3171" t="s">
        <v>187</v>
      </c>
      <c r="R3171" s="507">
        <v>37432</v>
      </c>
      <c r="S3171" s="507">
        <v>44817</v>
      </c>
      <c r="T3171" t="s">
        <v>181</v>
      </c>
      <c r="U3171">
        <v>1999</v>
      </c>
      <c r="X3171">
        <v>19</v>
      </c>
      <c r="Y3171" t="s">
        <v>259</v>
      </c>
      <c r="AC3171" t="s">
        <v>177</v>
      </c>
      <c r="AD3171" t="s">
        <v>15100</v>
      </c>
      <c r="AE3171">
        <v>37270</v>
      </c>
      <c r="AF3171" t="s">
        <v>15101</v>
      </c>
      <c r="AJ3171">
        <v>679630944</v>
      </c>
      <c r="AK3171" t="s">
        <v>5661</v>
      </c>
      <c r="AL3171">
        <v>0</v>
      </c>
      <c r="AM3171">
        <v>0</v>
      </c>
    </row>
    <row r="3172" spans="1:39" customFormat="1" ht="12.75">
      <c r="A3172">
        <v>9323281</v>
      </c>
      <c r="B3172" t="s">
        <v>1792</v>
      </c>
      <c r="C3172" t="s">
        <v>1182</v>
      </c>
      <c r="D3172">
        <v>9323281</v>
      </c>
      <c r="E3172" t="s">
        <v>169</v>
      </c>
      <c r="F3172" t="s">
        <v>166</v>
      </c>
      <c r="H3172" s="507">
        <v>41316</v>
      </c>
      <c r="I3172" t="s">
        <v>251</v>
      </c>
      <c r="J3172">
        <v>-10</v>
      </c>
      <c r="K3172" t="s">
        <v>8</v>
      </c>
      <c r="M3172" t="s">
        <v>170</v>
      </c>
      <c r="N3172">
        <v>8930928</v>
      </c>
      <c r="O3172" t="s">
        <v>714</v>
      </c>
      <c r="P3172" s="507">
        <v>44811</v>
      </c>
      <c r="Q3172" t="s">
        <v>187</v>
      </c>
      <c r="R3172" s="507">
        <v>44101</v>
      </c>
      <c r="T3172" t="s">
        <v>5765</v>
      </c>
      <c r="U3172">
        <v>500</v>
      </c>
      <c r="X3172">
        <v>5</v>
      </c>
      <c r="Y3172" t="s">
        <v>259</v>
      </c>
      <c r="AC3172" t="s">
        <v>177</v>
      </c>
      <c r="AD3172" t="s">
        <v>10777</v>
      </c>
      <c r="AE3172">
        <v>93330</v>
      </c>
      <c r="AF3172" t="s">
        <v>15102</v>
      </c>
      <c r="AI3172">
        <v>777078794</v>
      </c>
      <c r="AJ3172">
        <v>661570580</v>
      </c>
      <c r="AK3172" t="s">
        <v>4497</v>
      </c>
      <c r="AL3172">
        <v>0</v>
      </c>
      <c r="AM3172">
        <v>0</v>
      </c>
    </row>
    <row r="3173" spans="1:39" customFormat="1" ht="12.75">
      <c r="A3173">
        <v>3534740</v>
      </c>
      <c r="B3173" t="s">
        <v>1792</v>
      </c>
      <c r="C3173" t="s">
        <v>315</v>
      </c>
      <c r="D3173">
        <v>3534740</v>
      </c>
      <c r="E3173" t="s">
        <v>166</v>
      </c>
      <c r="F3173" t="s">
        <v>166</v>
      </c>
      <c r="H3173" s="507">
        <v>39106</v>
      </c>
      <c r="I3173" t="s">
        <v>227</v>
      </c>
      <c r="J3173">
        <v>-16</v>
      </c>
      <c r="K3173" t="s">
        <v>168</v>
      </c>
      <c r="M3173" t="s">
        <v>178</v>
      </c>
      <c r="N3173">
        <v>3350209</v>
      </c>
      <c r="O3173" t="s">
        <v>3049</v>
      </c>
      <c r="P3173" s="507">
        <v>44804</v>
      </c>
      <c r="Q3173" t="s">
        <v>187</v>
      </c>
      <c r="R3173" s="507">
        <v>41924</v>
      </c>
      <c r="S3173" s="507">
        <v>44798</v>
      </c>
      <c r="T3173" t="s">
        <v>181</v>
      </c>
      <c r="U3173">
        <v>1610</v>
      </c>
      <c r="X3173">
        <v>16</v>
      </c>
      <c r="Y3173" t="s">
        <v>259</v>
      </c>
      <c r="AB3173" s="507">
        <v>44743</v>
      </c>
      <c r="AC3173" t="s">
        <v>177</v>
      </c>
      <c r="AD3173" t="s">
        <v>13225</v>
      </c>
      <c r="AE3173">
        <v>35400</v>
      </c>
      <c r="AF3173" t="s">
        <v>15103</v>
      </c>
      <c r="AI3173" t="s">
        <v>7891</v>
      </c>
      <c r="AJ3173" t="s">
        <v>7892</v>
      </c>
      <c r="AK3173" t="s">
        <v>5400</v>
      </c>
      <c r="AL3173">
        <v>0</v>
      </c>
      <c r="AM3173">
        <v>0</v>
      </c>
    </row>
    <row r="3174" spans="1:39" customFormat="1" ht="12.75">
      <c r="A3174">
        <v>4115449</v>
      </c>
      <c r="B3174" t="s">
        <v>1792</v>
      </c>
      <c r="C3174" t="s">
        <v>1980</v>
      </c>
      <c r="D3174">
        <v>4115449</v>
      </c>
      <c r="E3174" t="s">
        <v>169</v>
      </c>
      <c r="H3174" s="507">
        <v>42596</v>
      </c>
      <c r="I3174" t="s">
        <v>169</v>
      </c>
      <c r="J3174">
        <v>-9</v>
      </c>
      <c r="K3174" t="s">
        <v>8</v>
      </c>
      <c r="M3174" t="s">
        <v>2783</v>
      </c>
      <c r="N3174">
        <v>4410466</v>
      </c>
      <c r="O3174" t="s">
        <v>2793</v>
      </c>
      <c r="P3174" s="507">
        <v>44826</v>
      </c>
      <c r="Q3174" t="s">
        <v>187</v>
      </c>
      <c r="R3174" s="507">
        <v>44826</v>
      </c>
      <c r="T3174" t="s">
        <v>5765</v>
      </c>
      <c r="U3174">
        <v>500</v>
      </c>
      <c r="X3174">
        <v>5</v>
      </c>
      <c r="Y3174" t="s">
        <v>259</v>
      </c>
      <c r="AC3174" t="s">
        <v>177</v>
      </c>
      <c r="AD3174" t="s">
        <v>15104</v>
      </c>
      <c r="AE3174">
        <v>41330</v>
      </c>
      <c r="AF3174" t="s">
        <v>15105</v>
      </c>
      <c r="AI3174" t="s">
        <v>9089</v>
      </c>
      <c r="AJ3174" t="s">
        <v>9090</v>
      </c>
      <c r="AK3174" t="s">
        <v>9091</v>
      </c>
      <c r="AL3174">
        <v>0</v>
      </c>
      <c r="AM3174">
        <v>0</v>
      </c>
    </row>
    <row r="3175" spans="1:39" customFormat="1" ht="12.75">
      <c r="A3175">
        <v>4535330</v>
      </c>
      <c r="B3175" t="s">
        <v>1792</v>
      </c>
      <c r="C3175" t="s">
        <v>801</v>
      </c>
      <c r="D3175">
        <v>4535330</v>
      </c>
      <c r="E3175" t="s">
        <v>169</v>
      </c>
      <c r="H3175" s="507">
        <v>41328</v>
      </c>
      <c r="I3175" t="s">
        <v>251</v>
      </c>
      <c r="J3175">
        <v>-10</v>
      </c>
      <c r="K3175" t="s">
        <v>8</v>
      </c>
      <c r="M3175" t="s">
        <v>2764</v>
      </c>
      <c r="N3175">
        <v>4450573</v>
      </c>
      <c r="O3175" t="s">
        <v>2787</v>
      </c>
      <c r="P3175" s="507">
        <v>44825</v>
      </c>
      <c r="Q3175" t="s">
        <v>187</v>
      </c>
      <c r="R3175" s="507">
        <v>44825</v>
      </c>
      <c r="S3175" s="507">
        <v>44813</v>
      </c>
      <c r="T3175" t="s">
        <v>181</v>
      </c>
      <c r="U3175">
        <v>500</v>
      </c>
      <c r="X3175">
        <v>5</v>
      </c>
      <c r="Y3175" t="s">
        <v>259</v>
      </c>
      <c r="AC3175" t="s">
        <v>177</v>
      </c>
      <c r="AD3175" t="s">
        <v>15106</v>
      </c>
      <c r="AE3175">
        <v>45150</v>
      </c>
      <c r="AF3175" t="s">
        <v>15107</v>
      </c>
      <c r="AJ3175">
        <v>681536871</v>
      </c>
      <c r="AK3175" t="s">
        <v>9092</v>
      </c>
      <c r="AL3175">
        <v>0</v>
      </c>
      <c r="AM3175">
        <v>0</v>
      </c>
    </row>
    <row r="3176" spans="1:39" customFormat="1" ht="12.75">
      <c r="A3176">
        <v>9414122</v>
      </c>
      <c r="B3176" t="s">
        <v>1792</v>
      </c>
      <c r="C3176" t="s">
        <v>943</v>
      </c>
      <c r="D3176">
        <v>9414122</v>
      </c>
      <c r="E3176" t="s">
        <v>166</v>
      </c>
      <c r="F3176" t="s">
        <v>166</v>
      </c>
      <c r="H3176" s="507">
        <v>27056</v>
      </c>
      <c r="I3176" t="s">
        <v>192</v>
      </c>
      <c r="J3176">
        <v>-50</v>
      </c>
      <c r="K3176" t="s">
        <v>168</v>
      </c>
      <c r="M3176" t="s">
        <v>206</v>
      </c>
      <c r="N3176">
        <v>8771184</v>
      </c>
      <c r="O3176" t="s">
        <v>285</v>
      </c>
      <c r="P3176" s="507">
        <v>44805</v>
      </c>
      <c r="Q3176" t="s">
        <v>187</v>
      </c>
      <c r="R3176" s="507">
        <v>37432</v>
      </c>
      <c r="S3176" s="507">
        <v>44747</v>
      </c>
      <c r="T3176" t="s">
        <v>181</v>
      </c>
      <c r="U3176">
        <v>2192</v>
      </c>
      <c r="V3176" t="s">
        <v>172</v>
      </c>
      <c r="W3176">
        <v>626</v>
      </c>
      <c r="X3176" t="s">
        <v>173</v>
      </c>
      <c r="Y3176" t="s">
        <v>259</v>
      </c>
      <c r="AC3176" t="s">
        <v>177</v>
      </c>
      <c r="AD3176" t="s">
        <v>15108</v>
      </c>
      <c r="AE3176">
        <v>77400</v>
      </c>
      <c r="AF3176" t="s">
        <v>15109</v>
      </c>
      <c r="AI3176">
        <v>633649454</v>
      </c>
      <c r="AK3176" t="s">
        <v>4498</v>
      </c>
      <c r="AL3176">
        <v>0</v>
      </c>
      <c r="AM3176">
        <v>0</v>
      </c>
    </row>
    <row r="3177" spans="1:39" customFormat="1" ht="12.75">
      <c r="A3177">
        <v>2219046</v>
      </c>
      <c r="B3177" t="s">
        <v>1792</v>
      </c>
      <c r="C3177" t="s">
        <v>502</v>
      </c>
      <c r="D3177">
        <v>2219046</v>
      </c>
      <c r="E3177" t="s">
        <v>166</v>
      </c>
      <c r="F3177" t="s">
        <v>166</v>
      </c>
      <c r="H3177" s="507">
        <v>38989</v>
      </c>
      <c r="I3177" t="s">
        <v>198</v>
      </c>
      <c r="J3177">
        <v>-17</v>
      </c>
      <c r="K3177" t="s">
        <v>8</v>
      </c>
      <c r="M3177" t="s">
        <v>215</v>
      </c>
      <c r="N3177">
        <v>3220033</v>
      </c>
      <c r="O3177" t="s">
        <v>216</v>
      </c>
      <c r="P3177" s="507">
        <v>44818</v>
      </c>
      <c r="Q3177" t="s">
        <v>187</v>
      </c>
      <c r="R3177" s="507">
        <v>42289</v>
      </c>
      <c r="S3177" s="507">
        <v>44814</v>
      </c>
      <c r="T3177" t="s">
        <v>181</v>
      </c>
      <c r="U3177">
        <v>902</v>
      </c>
      <c r="X3177">
        <v>9</v>
      </c>
      <c r="Y3177" t="s">
        <v>259</v>
      </c>
      <c r="AC3177" t="s">
        <v>177</v>
      </c>
      <c r="AD3177" t="s">
        <v>15110</v>
      </c>
      <c r="AE3177">
        <v>22590</v>
      </c>
      <c r="AF3177" t="s">
        <v>15111</v>
      </c>
      <c r="AI3177">
        <v>296790316</v>
      </c>
      <c r="AJ3177">
        <v>687169441</v>
      </c>
      <c r="AK3177" t="s">
        <v>5401</v>
      </c>
      <c r="AL3177">
        <v>0</v>
      </c>
      <c r="AM3177">
        <v>0</v>
      </c>
    </row>
    <row r="3178" spans="1:39" customFormat="1" ht="12.75">
      <c r="A3178">
        <v>9464236</v>
      </c>
      <c r="B3178" t="s">
        <v>1792</v>
      </c>
      <c r="C3178" t="s">
        <v>1066</v>
      </c>
      <c r="D3178">
        <v>9464236</v>
      </c>
      <c r="E3178" t="s">
        <v>169</v>
      </c>
      <c r="H3178" s="507">
        <v>42659</v>
      </c>
      <c r="I3178" t="s">
        <v>169</v>
      </c>
      <c r="J3178">
        <v>-9</v>
      </c>
      <c r="K3178" t="s">
        <v>8</v>
      </c>
      <c r="M3178" t="s">
        <v>246</v>
      </c>
      <c r="N3178">
        <v>8941359</v>
      </c>
      <c r="O3178" t="s">
        <v>587</v>
      </c>
      <c r="P3178" s="507">
        <v>44825</v>
      </c>
      <c r="Q3178" t="s">
        <v>187</v>
      </c>
      <c r="R3178" s="507">
        <v>44825</v>
      </c>
      <c r="T3178" t="s">
        <v>5765</v>
      </c>
      <c r="U3178">
        <v>500</v>
      </c>
      <c r="X3178">
        <v>5</v>
      </c>
      <c r="Y3178" t="s">
        <v>259</v>
      </c>
      <c r="AC3178" t="s">
        <v>177</v>
      </c>
      <c r="AD3178" t="s">
        <v>10334</v>
      </c>
      <c r="AE3178">
        <v>94800</v>
      </c>
      <c r="AF3178" t="s">
        <v>15112</v>
      </c>
      <c r="AK3178" t="s">
        <v>9093</v>
      </c>
      <c r="AL3178">
        <v>0</v>
      </c>
      <c r="AM3178">
        <v>0</v>
      </c>
    </row>
    <row r="3179" spans="1:39" customFormat="1" ht="12.75">
      <c r="A3179">
        <v>176548</v>
      </c>
      <c r="B3179" t="s">
        <v>1792</v>
      </c>
      <c r="C3179" t="s">
        <v>649</v>
      </c>
      <c r="D3179">
        <v>176548</v>
      </c>
      <c r="E3179" t="s">
        <v>166</v>
      </c>
      <c r="F3179" t="s">
        <v>166</v>
      </c>
      <c r="H3179" s="507">
        <v>32115</v>
      </c>
      <c r="I3179" t="s">
        <v>167</v>
      </c>
      <c r="J3179">
        <v>-40</v>
      </c>
      <c r="K3179" t="s">
        <v>8</v>
      </c>
      <c r="M3179" t="s">
        <v>203</v>
      </c>
      <c r="N3179">
        <v>8920137</v>
      </c>
      <c r="O3179" t="s">
        <v>7268</v>
      </c>
      <c r="P3179" s="507">
        <v>44814</v>
      </c>
      <c r="Q3179" t="s">
        <v>187</v>
      </c>
      <c r="R3179" s="507">
        <v>37432</v>
      </c>
      <c r="S3179" s="507">
        <v>44805</v>
      </c>
      <c r="T3179" t="s">
        <v>181</v>
      </c>
      <c r="U3179">
        <v>923</v>
      </c>
      <c r="X3179">
        <v>9</v>
      </c>
      <c r="Y3179" t="s">
        <v>259</v>
      </c>
      <c r="AC3179" t="s">
        <v>177</v>
      </c>
      <c r="AD3179" t="s">
        <v>15113</v>
      </c>
      <c r="AE3179">
        <v>95200</v>
      </c>
      <c r="AF3179" t="s">
        <v>15114</v>
      </c>
      <c r="AJ3179">
        <v>752628178</v>
      </c>
      <c r="AK3179" t="s">
        <v>4499</v>
      </c>
      <c r="AL3179">
        <v>0</v>
      </c>
      <c r="AM3179">
        <v>0</v>
      </c>
    </row>
    <row r="3180" spans="1:39" customFormat="1" ht="12.75">
      <c r="A3180">
        <v>9541209</v>
      </c>
      <c r="B3180" t="s">
        <v>15115</v>
      </c>
      <c r="C3180" t="s">
        <v>15116</v>
      </c>
      <c r="D3180">
        <v>9541209</v>
      </c>
      <c r="E3180" t="s">
        <v>169</v>
      </c>
      <c r="H3180" s="507">
        <v>41484</v>
      </c>
      <c r="I3180" t="s">
        <v>251</v>
      </c>
      <c r="J3180">
        <v>-10</v>
      </c>
      <c r="K3180" t="s">
        <v>8</v>
      </c>
      <c r="M3180" t="s">
        <v>232</v>
      </c>
      <c r="N3180">
        <v>8951411</v>
      </c>
      <c r="O3180" t="s">
        <v>282</v>
      </c>
      <c r="P3180" s="507">
        <v>44829</v>
      </c>
      <c r="Q3180" t="s">
        <v>187</v>
      </c>
      <c r="R3180" s="507">
        <v>44829</v>
      </c>
      <c r="T3180" t="s">
        <v>5765</v>
      </c>
      <c r="U3180">
        <v>500</v>
      </c>
      <c r="X3180">
        <v>5</v>
      </c>
      <c r="Y3180" t="s">
        <v>259</v>
      </c>
      <c r="AC3180" t="s">
        <v>177</v>
      </c>
      <c r="AD3180" t="s">
        <v>14104</v>
      </c>
      <c r="AE3180">
        <v>95120</v>
      </c>
      <c r="AF3180" t="s">
        <v>15117</v>
      </c>
      <c r="AJ3180" t="s">
        <v>15118</v>
      </c>
      <c r="AK3180" t="s">
        <v>15119</v>
      </c>
      <c r="AL3180">
        <v>0</v>
      </c>
      <c r="AM3180">
        <v>0</v>
      </c>
    </row>
    <row r="3181" spans="1:39" customFormat="1" ht="12.75">
      <c r="A3181">
        <v>9541210</v>
      </c>
      <c r="B3181" t="s">
        <v>15115</v>
      </c>
      <c r="C3181" t="s">
        <v>15120</v>
      </c>
      <c r="D3181">
        <v>9541210</v>
      </c>
      <c r="E3181" t="s">
        <v>169</v>
      </c>
      <c r="H3181" s="507">
        <v>40957</v>
      </c>
      <c r="I3181" t="s">
        <v>245</v>
      </c>
      <c r="J3181">
        <v>-11</v>
      </c>
      <c r="K3181" t="s">
        <v>8</v>
      </c>
      <c r="M3181" t="s">
        <v>232</v>
      </c>
      <c r="N3181">
        <v>8951411</v>
      </c>
      <c r="O3181" t="s">
        <v>282</v>
      </c>
      <c r="P3181" s="507">
        <v>44829</v>
      </c>
      <c r="Q3181" t="s">
        <v>187</v>
      </c>
      <c r="R3181" s="507">
        <v>44829</v>
      </c>
      <c r="T3181" t="s">
        <v>5765</v>
      </c>
      <c r="U3181">
        <v>500</v>
      </c>
      <c r="X3181">
        <v>5</v>
      </c>
      <c r="Y3181" t="s">
        <v>259</v>
      </c>
      <c r="AC3181" t="s">
        <v>177</v>
      </c>
      <c r="AD3181" t="s">
        <v>14104</v>
      </c>
      <c r="AE3181">
        <v>95120</v>
      </c>
      <c r="AF3181" t="s">
        <v>15117</v>
      </c>
      <c r="AJ3181" t="s">
        <v>15118</v>
      </c>
      <c r="AK3181" t="s">
        <v>15119</v>
      </c>
      <c r="AL3181">
        <v>0</v>
      </c>
      <c r="AM3181">
        <v>0</v>
      </c>
    </row>
    <row r="3182" spans="1:39" customFormat="1" ht="12.75">
      <c r="A3182">
        <v>9539751</v>
      </c>
      <c r="B3182" t="s">
        <v>1792</v>
      </c>
      <c r="C3182" t="s">
        <v>6699</v>
      </c>
      <c r="D3182">
        <v>9539751</v>
      </c>
      <c r="E3182" t="s">
        <v>169</v>
      </c>
      <c r="F3182" t="s">
        <v>169</v>
      </c>
      <c r="H3182" s="507">
        <v>41528</v>
      </c>
      <c r="I3182" t="s">
        <v>251</v>
      </c>
      <c r="J3182">
        <v>-10</v>
      </c>
      <c r="K3182" t="s">
        <v>8</v>
      </c>
      <c r="M3182" t="s">
        <v>232</v>
      </c>
      <c r="N3182">
        <v>8950978</v>
      </c>
      <c r="O3182" t="s">
        <v>5773</v>
      </c>
      <c r="P3182" s="507">
        <v>44815</v>
      </c>
      <c r="Q3182" t="s">
        <v>187</v>
      </c>
      <c r="R3182" s="507">
        <v>44450</v>
      </c>
      <c r="T3182" t="s">
        <v>5765</v>
      </c>
      <c r="U3182">
        <v>500</v>
      </c>
      <c r="X3182">
        <v>5</v>
      </c>
      <c r="Y3182" t="s">
        <v>259</v>
      </c>
      <c r="AC3182" t="s">
        <v>177</v>
      </c>
      <c r="AD3182" t="s">
        <v>13500</v>
      </c>
      <c r="AE3182">
        <v>95600</v>
      </c>
      <c r="AF3182" t="s">
        <v>15121</v>
      </c>
      <c r="AG3182" t="s">
        <v>15122</v>
      </c>
      <c r="AI3182">
        <v>621446738</v>
      </c>
      <c r="AJ3182">
        <v>632470676</v>
      </c>
      <c r="AK3182" t="s">
        <v>6700</v>
      </c>
      <c r="AL3182">
        <v>0</v>
      </c>
      <c r="AM3182">
        <v>0</v>
      </c>
    </row>
    <row r="3183" spans="1:39" customFormat="1" ht="12.75">
      <c r="A3183">
        <v>4457385</v>
      </c>
      <c r="B3183" t="s">
        <v>1792</v>
      </c>
      <c r="C3183" t="s">
        <v>1994</v>
      </c>
      <c r="D3183">
        <v>4457385</v>
      </c>
      <c r="E3183" t="s">
        <v>166</v>
      </c>
      <c r="F3183" t="s">
        <v>166</v>
      </c>
      <c r="H3183" s="507">
        <v>41129</v>
      </c>
      <c r="I3183" t="s">
        <v>245</v>
      </c>
      <c r="J3183">
        <v>-11</v>
      </c>
      <c r="K3183" t="s">
        <v>8</v>
      </c>
      <c r="M3183" t="s">
        <v>228</v>
      </c>
      <c r="N3183">
        <v>12440195</v>
      </c>
      <c r="O3183" t="s">
        <v>2265</v>
      </c>
      <c r="P3183" s="507">
        <v>44810</v>
      </c>
      <c r="Q3183" t="s">
        <v>187</v>
      </c>
      <c r="R3183" s="507">
        <v>43356</v>
      </c>
      <c r="T3183" t="s">
        <v>5765</v>
      </c>
      <c r="U3183">
        <v>576</v>
      </c>
      <c r="X3183">
        <v>5</v>
      </c>
      <c r="Y3183" t="s">
        <v>259</v>
      </c>
      <c r="AC3183" t="s">
        <v>177</v>
      </c>
      <c r="AD3183" t="s">
        <v>10010</v>
      </c>
      <c r="AE3183">
        <v>44350</v>
      </c>
      <c r="AF3183" t="s">
        <v>15123</v>
      </c>
      <c r="AI3183">
        <v>664480379</v>
      </c>
      <c r="AK3183" t="s">
        <v>5098</v>
      </c>
      <c r="AL3183">
        <v>0</v>
      </c>
      <c r="AM3183">
        <v>0</v>
      </c>
    </row>
    <row r="3184" spans="1:39" customFormat="1" ht="12.75">
      <c r="A3184">
        <v>863863</v>
      </c>
      <c r="B3184" t="s">
        <v>1792</v>
      </c>
      <c r="C3184" t="s">
        <v>2453</v>
      </c>
      <c r="D3184">
        <v>863863</v>
      </c>
      <c r="E3184" t="s">
        <v>169</v>
      </c>
      <c r="F3184" t="s">
        <v>166</v>
      </c>
      <c r="H3184" s="507">
        <v>31965</v>
      </c>
      <c r="I3184" t="s">
        <v>167</v>
      </c>
      <c r="J3184">
        <v>-40</v>
      </c>
      <c r="K3184" t="s">
        <v>8</v>
      </c>
      <c r="M3184" t="s">
        <v>231</v>
      </c>
      <c r="N3184">
        <v>4280322</v>
      </c>
      <c r="O3184" t="s">
        <v>2785</v>
      </c>
      <c r="P3184" s="507">
        <v>44817</v>
      </c>
      <c r="Q3184" t="s">
        <v>187</v>
      </c>
      <c r="R3184" s="507">
        <v>37432</v>
      </c>
      <c r="S3184" s="507">
        <v>44770</v>
      </c>
      <c r="T3184" t="s">
        <v>181</v>
      </c>
      <c r="U3184">
        <v>1051</v>
      </c>
      <c r="X3184">
        <v>10</v>
      </c>
      <c r="Y3184" t="s">
        <v>259</v>
      </c>
      <c r="AC3184" t="s">
        <v>177</v>
      </c>
      <c r="AD3184" t="s">
        <v>15124</v>
      </c>
      <c r="AE3184">
        <v>28170</v>
      </c>
      <c r="AF3184" t="s">
        <v>15125</v>
      </c>
      <c r="AJ3184" t="s">
        <v>9094</v>
      </c>
      <c r="AK3184" t="s">
        <v>5662</v>
      </c>
      <c r="AL3184">
        <v>0</v>
      </c>
      <c r="AM3184">
        <v>0</v>
      </c>
    </row>
    <row r="3185" spans="1:39" customFormat="1" ht="12.75">
      <c r="A3185">
        <v>7214813</v>
      </c>
      <c r="B3185" t="s">
        <v>2633</v>
      </c>
      <c r="C3185" t="s">
        <v>1218</v>
      </c>
      <c r="D3185">
        <v>7214813</v>
      </c>
      <c r="E3185" t="s">
        <v>166</v>
      </c>
      <c r="F3185" t="s">
        <v>166</v>
      </c>
      <c r="H3185" s="507">
        <v>26109</v>
      </c>
      <c r="I3185" t="s">
        <v>367</v>
      </c>
      <c r="J3185">
        <v>-60</v>
      </c>
      <c r="K3185" t="s">
        <v>8</v>
      </c>
      <c r="M3185" t="s">
        <v>2152</v>
      </c>
      <c r="N3185">
        <v>12720005</v>
      </c>
      <c r="O3185" t="s">
        <v>8151</v>
      </c>
      <c r="P3185" s="507">
        <v>44804</v>
      </c>
      <c r="Q3185" t="s">
        <v>187</v>
      </c>
      <c r="R3185" s="507">
        <v>40059</v>
      </c>
      <c r="S3185" s="507">
        <v>44082</v>
      </c>
      <c r="T3185" t="s">
        <v>7255</v>
      </c>
      <c r="U3185">
        <v>758</v>
      </c>
      <c r="X3185">
        <v>7</v>
      </c>
      <c r="Y3185" t="s">
        <v>259</v>
      </c>
      <c r="AC3185" t="s">
        <v>177</v>
      </c>
      <c r="AD3185" t="s">
        <v>12073</v>
      </c>
      <c r="AE3185">
        <v>72380</v>
      </c>
      <c r="AF3185" t="s">
        <v>15126</v>
      </c>
      <c r="AI3185">
        <v>243278279</v>
      </c>
      <c r="AJ3185">
        <v>605014704</v>
      </c>
      <c r="AK3185" t="s">
        <v>5099</v>
      </c>
      <c r="AL3185">
        <v>0</v>
      </c>
      <c r="AM3185">
        <v>0</v>
      </c>
    </row>
    <row r="3186" spans="1:39" customFormat="1" ht="12.75">
      <c r="A3186">
        <v>9122404</v>
      </c>
      <c r="B3186" t="s">
        <v>3628</v>
      </c>
      <c r="C3186" t="s">
        <v>304</v>
      </c>
      <c r="D3186">
        <v>9122404</v>
      </c>
      <c r="E3186" t="s">
        <v>166</v>
      </c>
      <c r="F3186" t="s">
        <v>166</v>
      </c>
      <c r="H3186" s="507">
        <v>30228</v>
      </c>
      <c r="I3186" t="s">
        <v>192</v>
      </c>
      <c r="J3186">
        <v>-50</v>
      </c>
      <c r="K3186" t="s">
        <v>168</v>
      </c>
      <c r="M3186" t="s">
        <v>275</v>
      </c>
      <c r="N3186">
        <v>8911468</v>
      </c>
      <c r="O3186" t="s">
        <v>5819</v>
      </c>
      <c r="P3186" s="507">
        <v>44832</v>
      </c>
      <c r="Q3186" t="s">
        <v>187</v>
      </c>
      <c r="R3186" s="507">
        <v>37432</v>
      </c>
      <c r="S3186" s="507">
        <v>44078</v>
      </c>
      <c r="T3186" t="s">
        <v>7255</v>
      </c>
      <c r="U3186">
        <v>1609</v>
      </c>
      <c r="X3186">
        <v>16</v>
      </c>
      <c r="Y3186" t="s">
        <v>5788</v>
      </c>
      <c r="Z3186">
        <v>8750117</v>
      </c>
      <c r="AA3186" t="s">
        <v>15127</v>
      </c>
      <c r="AB3186" s="507">
        <v>44013</v>
      </c>
      <c r="AC3186" t="s">
        <v>177</v>
      </c>
      <c r="AD3186" t="s">
        <v>10116</v>
      </c>
      <c r="AE3186">
        <v>91220</v>
      </c>
      <c r="AF3186" t="s">
        <v>15128</v>
      </c>
      <c r="AJ3186">
        <v>631717493</v>
      </c>
      <c r="AK3186" t="s">
        <v>4500</v>
      </c>
      <c r="AL3186">
        <v>0</v>
      </c>
      <c r="AM3186">
        <v>0</v>
      </c>
    </row>
    <row r="3187" spans="1:39" customFormat="1" ht="12.75">
      <c r="A3187">
        <v>4941819</v>
      </c>
      <c r="B3187" t="s">
        <v>8314</v>
      </c>
      <c r="C3187" t="s">
        <v>9557</v>
      </c>
      <c r="D3187">
        <v>4941819</v>
      </c>
      <c r="E3187" t="s">
        <v>166</v>
      </c>
      <c r="H3187" s="507">
        <v>41665</v>
      </c>
      <c r="I3187" t="s">
        <v>169</v>
      </c>
      <c r="J3187">
        <v>-9</v>
      </c>
      <c r="K3187" t="s">
        <v>8</v>
      </c>
      <c r="M3187" t="s">
        <v>236</v>
      </c>
      <c r="N3187">
        <v>12490014</v>
      </c>
      <c r="O3187" t="s">
        <v>2341</v>
      </c>
      <c r="P3187" s="507">
        <v>44813</v>
      </c>
      <c r="Q3187" t="s">
        <v>187</v>
      </c>
      <c r="R3187" s="507">
        <v>44813</v>
      </c>
      <c r="T3187" t="s">
        <v>5765</v>
      </c>
      <c r="U3187">
        <v>500</v>
      </c>
      <c r="X3187">
        <v>5</v>
      </c>
      <c r="Y3187" t="s">
        <v>259</v>
      </c>
      <c r="AC3187" t="s">
        <v>177</v>
      </c>
      <c r="AD3187" t="s">
        <v>11054</v>
      </c>
      <c r="AE3187">
        <v>49660</v>
      </c>
      <c r="AF3187" t="s">
        <v>15129</v>
      </c>
      <c r="AH3187" t="s">
        <v>15130</v>
      </c>
      <c r="AJ3187">
        <v>752314559</v>
      </c>
      <c r="AK3187" t="s">
        <v>9558</v>
      </c>
      <c r="AL3187">
        <v>0</v>
      </c>
      <c r="AM3187">
        <v>0</v>
      </c>
    </row>
    <row r="3188" spans="1:39" customFormat="1" ht="12.75">
      <c r="A3188">
        <v>9524157</v>
      </c>
      <c r="B3188" t="s">
        <v>1793</v>
      </c>
      <c r="C3188" t="s">
        <v>361</v>
      </c>
      <c r="D3188">
        <v>9524157</v>
      </c>
      <c r="E3188" t="s">
        <v>166</v>
      </c>
      <c r="F3188" t="s">
        <v>166</v>
      </c>
      <c r="H3188" s="507">
        <v>35042</v>
      </c>
      <c r="I3188" t="s">
        <v>167</v>
      </c>
      <c r="J3188">
        <v>-40</v>
      </c>
      <c r="K3188" t="s">
        <v>168</v>
      </c>
      <c r="M3188" t="s">
        <v>232</v>
      </c>
      <c r="N3188">
        <v>8951411</v>
      </c>
      <c r="O3188" t="s">
        <v>282</v>
      </c>
      <c r="P3188" s="507">
        <v>44814</v>
      </c>
      <c r="Q3188" t="s">
        <v>187</v>
      </c>
      <c r="R3188" s="507">
        <v>38253</v>
      </c>
      <c r="S3188" s="507">
        <v>44813</v>
      </c>
      <c r="T3188" t="s">
        <v>181</v>
      </c>
      <c r="U3188">
        <v>1705</v>
      </c>
      <c r="X3188">
        <v>17</v>
      </c>
      <c r="Y3188" t="s">
        <v>259</v>
      </c>
      <c r="AC3188" t="s">
        <v>177</v>
      </c>
      <c r="AD3188" t="s">
        <v>15131</v>
      </c>
      <c r="AE3188">
        <v>14130</v>
      </c>
      <c r="AF3188" t="s">
        <v>15132</v>
      </c>
      <c r="AI3188" t="s">
        <v>9095</v>
      </c>
      <c r="AJ3188" t="s">
        <v>9096</v>
      </c>
      <c r="AK3188" t="s">
        <v>4501</v>
      </c>
      <c r="AL3188">
        <v>0</v>
      </c>
      <c r="AM3188">
        <v>0</v>
      </c>
    </row>
    <row r="3189" spans="1:39" customFormat="1" ht="12.75">
      <c r="A3189">
        <v>9541422</v>
      </c>
      <c r="B3189" t="s">
        <v>2635</v>
      </c>
      <c r="C3189" t="s">
        <v>994</v>
      </c>
      <c r="D3189">
        <v>9541422</v>
      </c>
      <c r="E3189" t="s">
        <v>169</v>
      </c>
      <c r="H3189" s="507">
        <v>42500</v>
      </c>
      <c r="I3189" t="s">
        <v>169</v>
      </c>
      <c r="J3189">
        <v>-9</v>
      </c>
      <c r="K3189" t="s">
        <v>8</v>
      </c>
      <c r="M3189" t="s">
        <v>232</v>
      </c>
      <c r="N3189">
        <v>8951411</v>
      </c>
      <c r="O3189" t="s">
        <v>282</v>
      </c>
      <c r="P3189" s="507">
        <v>44843</v>
      </c>
      <c r="Q3189" t="s">
        <v>187</v>
      </c>
      <c r="R3189" s="507">
        <v>44843</v>
      </c>
      <c r="S3189" s="507">
        <v>44832</v>
      </c>
      <c r="T3189" t="s">
        <v>181</v>
      </c>
      <c r="U3189">
        <v>500</v>
      </c>
      <c r="X3189">
        <v>5</v>
      </c>
      <c r="Y3189" t="s">
        <v>259</v>
      </c>
      <c r="AC3189" t="s">
        <v>177</v>
      </c>
      <c r="AD3189" t="s">
        <v>13879</v>
      </c>
      <c r="AE3189">
        <v>95130</v>
      </c>
      <c r="AF3189" t="s">
        <v>15133</v>
      </c>
      <c r="AJ3189" t="s">
        <v>15134</v>
      </c>
      <c r="AK3189" t="s">
        <v>15135</v>
      </c>
      <c r="AL3189">
        <v>0</v>
      </c>
      <c r="AM3189">
        <v>0</v>
      </c>
    </row>
    <row r="3190" spans="1:39" customFormat="1" ht="12.75">
      <c r="A3190">
        <v>5950668</v>
      </c>
      <c r="B3190" t="s">
        <v>3687</v>
      </c>
      <c r="C3190" t="s">
        <v>3688</v>
      </c>
      <c r="D3190">
        <v>5950668</v>
      </c>
      <c r="E3190" t="s">
        <v>166</v>
      </c>
      <c r="F3190" t="s">
        <v>166</v>
      </c>
      <c r="H3190" s="507">
        <v>34619</v>
      </c>
      <c r="I3190" t="s">
        <v>167</v>
      </c>
      <c r="J3190">
        <v>-40</v>
      </c>
      <c r="K3190" t="s">
        <v>8</v>
      </c>
      <c r="M3190" t="s">
        <v>228</v>
      </c>
      <c r="N3190">
        <v>12440281</v>
      </c>
      <c r="O3190" t="s">
        <v>3648</v>
      </c>
      <c r="P3190" s="507">
        <v>44814</v>
      </c>
      <c r="Q3190" t="s">
        <v>187</v>
      </c>
      <c r="R3190" s="507">
        <v>39132</v>
      </c>
      <c r="S3190" s="507">
        <v>44810</v>
      </c>
      <c r="T3190" t="s">
        <v>181</v>
      </c>
      <c r="U3190">
        <v>1077</v>
      </c>
      <c r="X3190">
        <v>10</v>
      </c>
      <c r="Y3190" t="s">
        <v>5788</v>
      </c>
      <c r="Z3190">
        <v>12440011</v>
      </c>
      <c r="AA3190" t="s">
        <v>15136</v>
      </c>
      <c r="AB3190" s="507">
        <v>44743</v>
      </c>
      <c r="AC3190" t="s">
        <v>177</v>
      </c>
      <c r="AD3190" t="s">
        <v>12714</v>
      </c>
      <c r="AE3190">
        <v>44880</v>
      </c>
      <c r="AF3190" t="s">
        <v>15137</v>
      </c>
      <c r="AJ3190">
        <v>617473694</v>
      </c>
      <c r="AK3190" t="s">
        <v>5100</v>
      </c>
      <c r="AL3190">
        <v>0</v>
      </c>
      <c r="AM3190">
        <v>0</v>
      </c>
    </row>
    <row r="3191" spans="1:39" customFormat="1" ht="12.75">
      <c r="A3191">
        <v>2933458</v>
      </c>
      <c r="B3191" t="s">
        <v>2636</v>
      </c>
      <c r="C3191" t="s">
        <v>471</v>
      </c>
      <c r="D3191">
        <v>2933458</v>
      </c>
      <c r="E3191" t="s">
        <v>166</v>
      </c>
      <c r="F3191" t="s">
        <v>166</v>
      </c>
      <c r="H3191" s="507">
        <v>31089</v>
      </c>
      <c r="I3191" t="s">
        <v>167</v>
      </c>
      <c r="J3191">
        <v>-40</v>
      </c>
      <c r="K3191" t="s">
        <v>8</v>
      </c>
      <c r="M3191" t="s">
        <v>3025</v>
      </c>
      <c r="N3191">
        <v>3290036</v>
      </c>
      <c r="O3191" t="s">
        <v>3086</v>
      </c>
      <c r="P3191" s="507">
        <v>44807</v>
      </c>
      <c r="Q3191" t="s">
        <v>187</v>
      </c>
      <c r="R3191" s="507">
        <v>40919</v>
      </c>
      <c r="S3191" s="507">
        <v>44070</v>
      </c>
      <c r="T3191" t="s">
        <v>7255</v>
      </c>
      <c r="U3191">
        <v>835</v>
      </c>
      <c r="X3191">
        <v>8</v>
      </c>
      <c r="Y3191" t="s">
        <v>259</v>
      </c>
      <c r="AC3191" t="s">
        <v>177</v>
      </c>
      <c r="AD3191" t="s">
        <v>13584</v>
      </c>
      <c r="AE3191">
        <v>29260</v>
      </c>
      <c r="AF3191" t="s">
        <v>15138</v>
      </c>
      <c r="AJ3191">
        <v>671713688</v>
      </c>
      <c r="AK3191" t="s">
        <v>5402</v>
      </c>
      <c r="AL3191">
        <v>0</v>
      </c>
      <c r="AM3191">
        <v>0</v>
      </c>
    </row>
    <row r="3192" spans="1:39" customFormat="1" ht="12.75">
      <c r="A3192">
        <v>2923839</v>
      </c>
      <c r="B3192" t="s">
        <v>2636</v>
      </c>
      <c r="C3192" t="s">
        <v>625</v>
      </c>
      <c r="D3192">
        <v>2923839</v>
      </c>
      <c r="E3192" t="s">
        <v>166</v>
      </c>
      <c r="F3192" t="s">
        <v>166</v>
      </c>
      <c r="H3192" s="507">
        <v>35514</v>
      </c>
      <c r="I3192" t="s">
        <v>167</v>
      </c>
      <c r="J3192">
        <v>-40</v>
      </c>
      <c r="K3192" t="s">
        <v>168</v>
      </c>
      <c r="M3192" t="s">
        <v>3025</v>
      </c>
      <c r="N3192">
        <v>3290052</v>
      </c>
      <c r="O3192" t="s">
        <v>3036</v>
      </c>
      <c r="P3192" s="507">
        <v>44815</v>
      </c>
      <c r="Q3192" t="s">
        <v>187</v>
      </c>
      <c r="R3192" s="507">
        <v>37554</v>
      </c>
      <c r="S3192" s="507">
        <v>44714</v>
      </c>
      <c r="T3192" t="s">
        <v>181</v>
      </c>
      <c r="U3192">
        <v>2392</v>
      </c>
      <c r="V3192" t="s">
        <v>172</v>
      </c>
      <c r="W3192">
        <v>335</v>
      </c>
      <c r="X3192" t="s">
        <v>173</v>
      </c>
      <c r="Y3192" t="s">
        <v>259</v>
      </c>
      <c r="AC3192" t="s">
        <v>177</v>
      </c>
      <c r="AD3192" t="s">
        <v>12936</v>
      </c>
      <c r="AE3192">
        <v>29800</v>
      </c>
      <c r="AF3192" t="s">
        <v>15139</v>
      </c>
      <c r="AI3192">
        <v>298202185</v>
      </c>
      <c r="AJ3192">
        <v>672570270</v>
      </c>
      <c r="AK3192" t="s">
        <v>5403</v>
      </c>
      <c r="AL3192">
        <v>0</v>
      </c>
      <c r="AM3192">
        <v>0</v>
      </c>
    </row>
    <row r="3193" spans="1:39" customFormat="1" ht="12.75">
      <c r="A3193">
        <v>3532406</v>
      </c>
      <c r="B3193" t="s">
        <v>2636</v>
      </c>
      <c r="C3193" t="s">
        <v>481</v>
      </c>
      <c r="D3193">
        <v>3532406</v>
      </c>
      <c r="E3193" t="s">
        <v>166</v>
      </c>
      <c r="F3193" t="s">
        <v>166</v>
      </c>
      <c r="H3193" s="507">
        <v>27399</v>
      </c>
      <c r="I3193" t="s">
        <v>192</v>
      </c>
      <c r="J3193">
        <v>-50</v>
      </c>
      <c r="K3193" t="s">
        <v>8</v>
      </c>
      <c r="M3193" t="s">
        <v>178</v>
      </c>
      <c r="N3193">
        <v>3350022</v>
      </c>
      <c r="O3193" t="s">
        <v>225</v>
      </c>
      <c r="P3193" s="507">
        <v>44807</v>
      </c>
      <c r="Q3193" t="s">
        <v>187</v>
      </c>
      <c r="R3193" s="507">
        <v>41191</v>
      </c>
      <c r="S3193" s="507">
        <v>44056</v>
      </c>
      <c r="T3193" t="s">
        <v>7255</v>
      </c>
      <c r="U3193">
        <v>1102</v>
      </c>
      <c r="X3193">
        <v>11</v>
      </c>
      <c r="Y3193" t="s">
        <v>5788</v>
      </c>
      <c r="Z3193">
        <v>3350233</v>
      </c>
      <c r="AA3193" t="s">
        <v>10095</v>
      </c>
      <c r="AC3193" t="s">
        <v>177</v>
      </c>
      <c r="AD3193" t="s">
        <v>10905</v>
      </c>
      <c r="AE3193">
        <v>35170</v>
      </c>
      <c r="AF3193" t="s">
        <v>15140</v>
      </c>
      <c r="AI3193">
        <v>299526632</v>
      </c>
      <c r="AJ3193">
        <v>651983689</v>
      </c>
      <c r="AK3193" t="s">
        <v>5404</v>
      </c>
      <c r="AL3193">
        <v>0</v>
      </c>
      <c r="AM3193">
        <v>0</v>
      </c>
    </row>
    <row r="3194" spans="1:39" customFormat="1" ht="12.75">
      <c r="A3194">
        <v>7226895</v>
      </c>
      <c r="B3194" t="s">
        <v>15141</v>
      </c>
      <c r="C3194" t="s">
        <v>482</v>
      </c>
      <c r="D3194">
        <v>7226895</v>
      </c>
      <c r="E3194" t="s">
        <v>169</v>
      </c>
      <c r="H3194" s="507">
        <v>42374</v>
      </c>
      <c r="I3194" t="s">
        <v>169</v>
      </c>
      <c r="J3194">
        <v>-9</v>
      </c>
      <c r="K3194" t="s">
        <v>8</v>
      </c>
      <c r="M3194" t="s">
        <v>2152</v>
      </c>
      <c r="N3194">
        <v>12720050</v>
      </c>
      <c r="O3194" t="s">
        <v>3867</v>
      </c>
      <c r="P3194" s="507">
        <v>44843</v>
      </c>
      <c r="Q3194" t="s">
        <v>187</v>
      </c>
      <c r="R3194" s="507">
        <v>44843</v>
      </c>
      <c r="T3194" t="s">
        <v>5765</v>
      </c>
      <c r="U3194">
        <v>500</v>
      </c>
      <c r="X3194">
        <v>5</v>
      </c>
      <c r="Y3194" t="s">
        <v>259</v>
      </c>
      <c r="AC3194" t="s">
        <v>177</v>
      </c>
      <c r="AD3194" t="s">
        <v>10102</v>
      </c>
      <c r="AE3194">
        <v>72000</v>
      </c>
      <c r="AF3194" t="s">
        <v>15142</v>
      </c>
      <c r="AJ3194">
        <v>675562554</v>
      </c>
      <c r="AK3194" t="s">
        <v>15143</v>
      </c>
      <c r="AL3194">
        <v>0</v>
      </c>
      <c r="AM3194">
        <v>0</v>
      </c>
    </row>
    <row r="3195" spans="1:39" customFormat="1" ht="12.75">
      <c r="A3195">
        <v>9258311</v>
      </c>
      <c r="B3195" t="s">
        <v>9097</v>
      </c>
      <c r="C3195" t="s">
        <v>588</v>
      </c>
      <c r="D3195">
        <v>9258311</v>
      </c>
      <c r="E3195" t="s">
        <v>169</v>
      </c>
      <c r="H3195" s="507">
        <v>41950</v>
      </c>
      <c r="I3195" t="s">
        <v>169</v>
      </c>
      <c r="J3195">
        <v>-9</v>
      </c>
      <c r="K3195" t="s">
        <v>8</v>
      </c>
      <c r="M3195" t="s">
        <v>203</v>
      </c>
      <c r="N3195">
        <v>8921458</v>
      </c>
      <c r="O3195" t="s">
        <v>272</v>
      </c>
      <c r="P3195" s="507">
        <v>44809</v>
      </c>
      <c r="Q3195" t="s">
        <v>187</v>
      </c>
      <c r="R3195" s="507">
        <v>44809</v>
      </c>
      <c r="S3195" s="507">
        <v>44809</v>
      </c>
      <c r="T3195" t="s">
        <v>181</v>
      </c>
      <c r="U3195">
        <v>500</v>
      </c>
      <c r="X3195">
        <v>5</v>
      </c>
      <c r="Y3195" t="s">
        <v>259</v>
      </c>
      <c r="AC3195" t="s">
        <v>177</v>
      </c>
      <c r="AD3195" t="s">
        <v>10482</v>
      </c>
      <c r="AE3195">
        <v>92300</v>
      </c>
      <c r="AF3195" t="s">
        <v>15144</v>
      </c>
      <c r="AK3195" t="s">
        <v>4272</v>
      </c>
      <c r="AL3195">
        <v>0</v>
      </c>
      <c r="AM3195">
        <v>0</v>
      </c>
    </row>
    <row r="3196" spans="1:39" customFormat="1" ht="12.75">
      <c r="A3196">
        <v>7527906</v>
      </c>
      <c r="B3196" t="s">
        <v>9098</v>
      </c>
      <c r="C3196" t="s">
        <v>502</v>
      </c>
      <c r="D3196">
        <v>7527906</v>
      </c>
      <c r="E3196" t="s">
        <v>169</v>
      </c>
      <c r="H3196" s="507">
        <v>41506</v>
      </c>
      <c r="I3196" t="s">
        <v>251</v>
      </c>
      <c r="J3196">
        <v>-10</v>
      </c>
      <c r="K3196" t="s">
        <v>8</v>
      </c>
      <c r="M3196" t="s">
        <v>263</v>
      </c>
      <c r="N3196">
        <v>8751163</v>
      </c>
      <c r="O3196" t="s">
        <v>264</v>
      </c>
      <c r="P3196" s="507">
        <v>44804</v>
      </c>
      <c r="Q3196" t="s">
        <v>187</v>
      </c>
      <c r="R3196" s="507">
        <v>44804</v>
      </c>
      <c r="S3196" s="507">
        <v>44791</v>
      </c>
      <c r="T3196" t="s">
        <v>181</v>
      </c>
      <c r="U3196">
        <v>500</v>
      </c>
      <c r="X3196">
        <v>5</v>
      </c>
      <c r="Y3196" t="s">
        <v>259</v>
      </c>
      <c r="AC3196" t="s">
        <v>177</v>
      </c>
      <c r="AD3196" t="s">
        <v>9793</v>
      </c>
      <c r="AE3196">
        <v>75015</v>
      </c>
      <c r="AF3196" t="s">
        <v>15145</v>
      </c>
      <c r="AJ3196">
        <v>651266872</v>
      </c>
      <c r="AK3196" t="s">
        <v>9099</v>
      </c>
      <c r="AL3196">
        <v>0</v>
      </c>
      <c r="AM3196">
        <v>0</v>
      </c>
    </row>
    <row r="3197" spans="1:39" customFormat="1" ht="12.75">
      <c r="A3197">
        <v>7847155</v>
      </c>
      <c r="B3197" t="s">
        <v>1794</v>
      </c>
      <c r="C3197" t="s">
        <v>1795</v>
      </c>
      <c r="D3197">
        <v>7847155</v>
      </c>
      <c r="E3197" t="s">
        <v>166</v>
      </c>
      <c r="F3197" t="s">
        <v>166</v>
      </c>
      <c r="H3197" s="507">
        <v>36593</v>
      </c>
      <c r="I3197" t="s">
        <v>167</v>
      </c>
      <c r="J3197">
        <v>-40</v>
      </c>
      <c r="K3197" t="s">
        <v>8</v>
      </c>
      <c r="M3197" t="s">
        <v>170</v>
      </c>
      <c r="N3197">
        <v>8931466</v>
      </c>
      <c r="O3197" t="s">
        <v>7303</v>
      </c>
      <c r="P3197" s="507">
        <v>44805</v>
      </c>
      <c r="Q3197" t="s">
        <v>187</v>
      </c>
      <c r="R3197" s="507">
        <v>39017</v>
      </c>
      <c r="S3197" s="507">
        <v>44457</v>
      </c>
      <c r="T3197" t="s">
        <v>7255</v>
      </c>
      <c r="U3197">
        <v>2235</v>
      </c>
      <c r="V3197" t="s">
        <v>172</v>
      </c>
      <c r="W3197">
        <v>50</v>
      </c>
      <c r="X3197" t="s">
        <v>173</v>
      </c>
      <c r="Y3197" t="s">
        <v>259</v>
      </c>
      <c r="AB3197" s="507">
        <v>43282</v>
      </c>
      <c r="AC3197" t="s">
        <v>177</v>
      </c>
      <c r="AD3197" t="s">
        <v>11197</v>
      </c>
      <c r="AE3197">
        <v>94170</v>
      </c>
      <c r="AF3197" t="s">
        <v>15146</v>
      </c>
      <c r="AJ3197">
        <v>632472555</v>
      </c>
      <c r="AK3197" t="s">
        <v>4502</v>
      </c>
      <c r="AL3197">
        <v>0</v>
      </c>
      <c r="AM3197">
        <v>0</v>
      </c>
    </row>
    <row r="3198" spans="1:39" customFormat="1" ht="12.75">
      <c r="A3198">
        <v>7734325</v>
      </c>
      <c r="B3198" t="s">
        <v>6701</v>
      </c>
      <c r="C3198" t="s">
        <v>370</v>
      </c>
      <c r="D3198">
        <v>7734325</v>
      </c>
      <c r="E3198" t="s">
        <v>169</v>
      </c>
      <c r="F3198" t="s">
        <v>169</v>
      </c>
      <c r="H3198" s="507">
        <v>41360</v>
      </c>
      <c r="I3198" t="s">
        <v>251</v>
      </c>
      <c r="J3198">
        <v>-10</v>
      </c>
      <c r="K3198" t="s">
        <v>8</v>
      </c>
      <c r="M3198" t="s">
        <v>206</v>
      </c>
      <c r="N3198">
        <v>8771201</v>
      </c>
      <c r="O3198" t="s">
        <v>7309</v>
      </c>
      <c r="P3198" s="507">
        <v>44807</v>
      </c>
      <c r="Q3198" t="s">
        <v>187</v>
      </c>
      <c r="R3198" s="507">
        <v>44457</v>
      </c>
      <c r="T3198" t="s">
        <v>5765</v>
      </c>
      <c r="U3198">
        <v>500</v>
      </c>
      <c r="X3198">
        <v>5</v>
      </c>
      <c r="Y3198" t="s">
        <v>259</v>
      </c>
      <c r="AC3198" t="s">
        <v>177</v>
      </c>
      <c r="AD3198" t="s">
        <v>15147</v>
      </c>
      <c r="AE3198">
        <v>77165</v>
      </c>
      <c r="AF3198" t="s">
        <v>15148</v>
      </c>
      <c r="AJ3198">
        <v>684304659</v>
      </c>
      <c r="AK3198" t="s">
        <v>6702</v>
      </c>
      <c r="AL3198">
        <v>1</v>
      </c>
      <c r="AM3198">
        <v>0</v>
      </c>
    </row>
    <row r="3199" spans="1:39" customFormat="1" ht="12.75">
      <c r="A3199">
        <v>5325044</v>
      </c>
      <c r="B3199" t="s">
        <v>2637</v>
      </c>
      <c r="C3199" t="s">
        <v>230</v>
      </c>
      <c r="D3199">
        <v>5325044</v>
      </c>
      <c r="E3199" t="s">
        <v>166</v>
      </c>
      <c r="F3199" t="s">
        <v>166</v>
      </c>
      <c r="H3199" s="507">
        <v>39457</v>
      </c>
      <c r="I3199" t="s">
        <v>200</v>
      </c>
      <c r="J3199">
        <v>-15</v>
      </c>
      <c r="K3199" t="s">
        <v>168</v>
      </c>
      <c r="M3199" t="s">
        <v>2155</v>
      </c>
      <c r="N3199">
        <v>12530022</v>
      </c>
      <c r="O3199" t="s">
        <v>2169</v>
      </c>
      <c r="P3199" s="507">
        <v>44811</v>
      </c>
      <c r="Q3199" t="s">
        <v>187</v>
      </c>
      <c r="R3199" s="507">
        <v>41956</v>
      </c>
      <c r="T3199" t="s">
        <v>5765</v>
      </c>
      <c r="U3199">
        <v>1572</v>
      </c>
      <c r="X3199">
        <v>15</v>
      </c>
      <c r="Y3199" t="s">
        <v>259</v>
      </c>
      <c r="AB3199" s="507">
        <v>44743</v>
      </c>
      <c r="AC3199" t="s">
        <v>177</v>
      </c>
      <c r="AD3199" t="s">
        <v>15149</v>
      </c>
      <c r="AE3199">
        <v>53940</v>
      </c>
      <c r="AF3199" t="s">
        <v>15150</v>
      </c>
      <c r="AI3199">
        <v>243668175</v>
      </c>
      <c r="AK3199" t="s">
        <v>7181</v>
      </c>
      <c r="AL3199">
        <v>0</v>
      </c>
      <c r="AM3199">
        <v>0</v>
      </c>
    </row>
    <row r="3200" spans="1:39" customFormat="1" ht="12.75">
      <c r="A3200">
        <v>365231</v>
      </c>
      <c r="B3200" t="s">
        <v>2977</v>
      </c>
      <c r="C3200" t="s">
        <v>180</v>
      </c>
      <c r="D3200">
        <v>365231</v>
      </c>
      <c r="E3200" t="s">
        <v>166</v>
      </c>
      <c r="F3200" t="s">
        <v>166</v>
      </c>
      <c r="H3200" s="507">
        <v>35528</v>
      </c>
      <c r="I3200" t="s">
        <v>167</v>
      </c>
      <c r="J3200">
        <v>-40</v>
      </c>
      <c r="K3200" t="s">
        <v>168</v>
      </c>
      <c r="M3200" t="s">
        <v>2770</v>
      </c>
      <c r="N3200">
        <v>4360002</v>
      </c>
      <c r="O3200" t="s">
        <v>2771</v>
      </c>
      <c r="P3200" s="507">
        <v>44822</v>
      </c>
      <c r="Q3200" t="s">
        <v>187</v>
      </c>
      <c r="R3200" s="507">
        <v>38243</v>
      </c>
      <c r="S3200" s="507">
        <v>44826</v>
      </c>
      <c r="T3200" t="s">
        <v>181</v>
      </c>
      <c r="U3200">
        <v>1795</v>
      </c>
      <c r="X3200">
        <v>17</v>
      </c>
      <c r="Y3200" t="s">
        <v>259</v>
      </c>
      <c r="AC3200" t="s">
        <v>177</v>
      </c>
      <c r="AD3200" t="s">
        <v>11977</v>
      </c>
      <c r="AE3200">
        <v>36110</v>
      </c>
      <c r="AF3200" t="s">
        <v>15151</v>
      </c>
      <c r="AJ3200">
        <v>787930523</v>
      </c>
      <c r="AK3200" t="s">
        <v>5663</v>
      </c>
      <c r="AL3200">
        <v>0</v>
      </c>
      <c r="AM3200">
        <v>0</v>
      </c>
    </row>
    <row r="3201" spans="1:39" customFormat="1" ht="12.75">
      <c r="A3201">
        <v>4428777</v>
      </c>
      <c r="B3201" t="s">
        <v>2638</v>
      </c>
      <c r="C3201" t="s">
        <v>961</v>
      </c>
      <c r="D3201">
        <v>4428777</v>
      </c>
      <c r="E3201" t="s">
        <v>166</v>
      </c>
      <c r="F3201" t="s">
        <v>166</v>
      </c>
      <c r="H3201" s="507">
        <v>24851</v>
      </c>
      <c r="I3201" t="s">
        <v>367</v>
      </c>
      <c r="J3201">
        <v>-60</v>
      </c>
      <c r="K3201" t="s">
        <v>8</v>
      </c>
      <c r="M3201" t="s">
        <v>228</v>
      </c>
      <c r="N3201">
        <v>12440073</v>
      </c>
      <c r="O3201" t="s">
        <v>3653</v>
      </c>
      <c r="P3201" s="507">
        <v>44775</v>
      </c>
      <c r="Q3201" t="s">
        <v>187</v>
      </c>
      <c r="R3201" s="507">
        <v>37432</v>
      </c>
      <c r="S3201" s="507">
        <v>44428</v>
      </c>
      <c r="T3201" t="s">
        <v>7255</v>
      </c>
      <c r="U3201">
        <v>935</v>
      </c>
      <c r="X3201">
        <v>9</v>
      </c>
      <c r="Y3201" t="s">
        <v>259</v>
      </c>
      <c r="AC3201" t="s">
        <v>177</v>
      </c>
      <c r="AD3201" t="s">
        <v>15152</v>
      </c>
      <c r="AE3201">
        <v>44210</v>
      </c>
      <c r="AF3201" t="s">
        <v>15153</v>
      </c>
      <c r="AI3201">
        <v>240825883</v>
      </c>
      <c r="AJ3201">
        <v>624446412</v>
      </c>
      <c r="AK3201" t="s">
        <v>5101</v>
      </c>
      <c r="AL3201">
        <v>0</v>
      </c>
      <c r="AM3201">
        <v>0</v>
      </c>
    </row>
    <row r="3202" spans="1:39" customFormat="1" ht="12.75">
      <c r="A3202">
        <v>9439981</v>
      </c>
      <c r="B3202" t="s">
        <v>3325</v>
      </c>
      <c r="C3202" t="s">
        <v>736</v>
      </c>
      <c r="D3202">
        <v>9439981</v>
      </c>
      <c r="E3202" t="s">
        <v>166</v>
      </c>
      <c r="F3202" t="s">
        <v>166</v>
      </c>
      <c r="H3202" s="507">
        <v>26561</v>
      </c>
      <c r="I3202" t="s">
        <v>367</v>
      </c>
      <c r="J3202">
        <v>-60</v>
      </c>
      <c r="K3202" t="s">
        <v>168</v>
      </c>
      <c r="M3202" t="s">
        <v>246</v>
      </c>
      <c r="N3202">
        <v>8940549</v>
      </c>
      <c r="O3202" t="s">
        <v>353</v>
      </c>
      <c r="P3202" s="507">
        <v>44809</v>
      </c>
      <c r="Q3202" t="s">
        <v>187</v>
      </c>
      <c r="R3202" s="507">
        <v>40443</v>
      </c>
      <c r="S3202" s="507">
        <v>44804</v>
      </c>
      <c r="T3202" t="s">
        <v>181</v>
      </c>
      <c r="U3202">
        <v>1642</v>
      </c>
      <c r="X3202">
        <v>16</v>
      </c>
      <c r="Y3202" t="s">
        <v>259</v>
      </c>
      <c r="AC3202" t="s">
        <v>177</v>
      </c>
      <c r="AD3202" t="s">
        <v>15154</v>
      </c>
      <c r="AE3202">
        <v>77220</v>
      </c>
      <c r="AF3202" t="s">
        <v>15155</v>
      </c>
      <c r="AJ3202">
        <v>664389096</v>
      </c>
      <c r="AK3202" t="s">
        <v>4503</v>
      </c>
      <c r="AL3202">
        <v>0</v>
      </c>
      <c r="AM3202">
        <v>0</v>
      </c>
    </row>
    <row r="3203" spans="1:39" customFormat="1" ht="12.75">
      <c r="A3203">
        <v>2870</v>
      </c>
      <c r="B3203" t="s">
        <v>1796</v>
      </c>
      <c r="C3203" t="s">
        <v>280</v>
      </c>
      <c r="D3203">
        <v>2870</v>
      </c>
      <c r="E3203" t="s">
        <v>166</v>
      </c>
      <c r="F3203" t="s">
        <v>166</v>
      </c>
      <c r="H3203" s="507">
        <v>26513</v>
      </c>
      <c r="I3203" t="s">
        <v>367</v>
      </c>
      <c r="J3203">
        <v>-60</v>
      </c>
      <c r="K3203" t="s">
        <v>168</v>
      </c>
      <c r="M3203" t="s">
        <v>231</v>
      </c>
      <c r="N3203">
        <v>4280517</v>
      </c>
      <c r="O3203" t="s">
        <v>2875</v>
      </c>
      <c r="P3203" s="507">
        <v>44816</v>
      </c>
      <c r="Q3203" t="s">
        <v>187</v>
      </c>
      <c r="R3203" s="507">
        <v>37432</v>
      </c>
      <c r="S3203" s="507">
        <v>44462</v>
      </c>
      <c r="T3203" t="s">
        <v>181</v>
      </c>
      <c r="U3203">
        <v>1783</v>
      </c>
      <c r="X3203">
        <v>17</v>
      </c>
      <c r="Y3203" t="s">
        <v>259</v>
      </c>
      <c r="AC3203" t="s">
        <v>177</v>
      </c>
      <c r="AD3203" t="s">
        <v>15156</v>
      </c>
      <c r="AE3203">
        <v>28700</v>
      </c>
      <c r="AF3203" t="s">
        <v>15157</v>
      </c>
      <c r="AJ3203">
        <v>680089141</v>
      </c>
      <c r="AK3203" t="s">
        <v>5664</v>
      </c>
      <c r="AL3203">
        <v>0</v>
      </c>
      <c r="AM3203">
        <v>0</v>
      </c>
    </row>
    <row r="3204" spans="1:39" customFormat="1" ht="12.75">
      <c r="A3204">
        <v>7735653</v>
      </c>
      <c r="B3204" t="s">
        <v>9100</v>
      </c>
      <c r="C3204" t="s">
        <v>572</v>
      </c>
      <c r="D3204">
        <v>7735653</v>
      </c>
      <c r="E3204" t="s">
        <v>169</v>
      </c>
      <c r="H3204" s="507">
        <v>41137</v>
      </c>
      <c r="I3204" t="s">
        <v>245</v>
      </c>
      <c r="J3204">
        <v>-11</v>
      </c>
      <c r="K3204" t="s">
        <v>8</v>
      </c>
      <c r="M3204" t="s">
        <v>206</v>
      </c>
      <c r="N3204">
        <v>8771202</v>
      </c>
      <c r="O3204" t="s">
        <v>537</v>
      </c>
      <c r="P3204" s="507">
        <v>44824</v>
      </c>
      <c r="Q3204" t="s">
        <v>187</v>
      </c>
      <c r="R3204" s="507">
        <v>44824</v>
      </c>
      <c r="T3204" t="s">
        <v>5765</v>
      </c>
      <c r="U3204">
        <v>500</v>
      </c>
      <c r="X3204">
        <v>5</v>
      </c>
      <c r="Y3204" t="s">
        <v>259</v>
      </c>
      <c r="AC3204" t="s">
        <v>177</v>
      </c>
      <c r="AD3204" t="s">
        <v>11769</v>
      </c>
      <c r="AE3204">
        <v>77550</v>
      </c>
      <c r="AF3204" t="s">
        <v>15158</v>
      </c>
      <c r="AK3204" t="s">
        <v>9101</v>
      </c>
      <c r="AL3204">
        <v>0</v>
      </c>
      <c r="AM3204">
        <v>0</v>
      </c>
    </row>
    <row r="3205" spans="1:39" customFormat="1" ht="12.75">
      <c r="A3205">
        <v>9256009</v>
      </c>
      <c r="B3205" t="s">
        <v>6083</v>
      </c>
      <c r="C3205" t="s">
        <v>6084</v>
      </c>
      <c r="D3205">
        <v>9256009</v>
      </c>
      <c r="E3205" t="s">
        <v>166</v>
      </c>
      <c r="F3205" t="s">
        <v>166</v>
      </c>
      <c r="H3205" s="507">
        <v>37425</v>
      </c>
      <c r="I3205" t="s">
        <v>167</v>
      </c>
      <c r="J3205">
        <v>-40</v>
      </c>
      <c r="K3205" t="s">
        <v>168</v>
      </c>
      <c r="M3205" t="s">
        <v>203</v>
      </c>
      <c r="N3205">
        <v>8921190</v>
      </c>
      <c r="O3205" t="s">
        <v>204</v>
      </c>
      <c r="P3205" s="507">
        <v>44817</v>
      </c>
      <c r="Q3205" t="s">
        <v>187</v>
      </c>
      <c r="R3205" s="507">
        <v>44350</v>
      </c>
      <c r="S3205" s="507">
        <v>44428</v>
      </c>
      <c r="T3205" t="s">
        <v>7255</v>
      </c>
      <c r="U3205">
        <v>2485</v>
      </c>
      <c r="V3205" t="s">
        <v>172</v>
      </c>
      <c r="W3205">
        <v>245</v>
      </c>
      <c r="X3205" t="s">
        <v>173</v>
      </c>
      <c r="Y3205" t="s">
        <v>259</v>
      </c>
      <c r="AB3205" s="507">
        <v>44378</v>
      </c>
      <c r="AC3205" t="s">
        <v>337</v>
      </c>
      <c r="AD3205" t="s">
        <v>9699</v>
      </c>
      <c r="AE3205">
        <v>92130</v>
      </c>
      <c r="AF3205" t="s">
        <v>15159</v>
      </c>
      <c r="AK3205" t="s">
        <v>6085</v>
      </c>
      <c r="AL3205">
        <v>0</v>
      </c>
      <c r="AM3205">
        <v>0</v>
      </c>
    </row>
    <row r="3206" spans="1:39" customFormat="1" ht="12.75">
      <c r="A3206">
        <v>759502</v>
      </c>
      <c r="B3206" t="s">
        <v>1797</v>
      </c>
      <c r="C3206" t="s">
        <v>736</v>
      </c>
      <c r="D3206">
        <v>759502</v>
      </c>
      <c r="E3206" t="s">
        <v>166</v>
      </c>
      <c r="F3206" t="s">
        <v>166</v>
      </c>
      <c r="H3206" s="507">
        <v>25146</v>
      </c>
      <c r="I3206" t="s">
        <v>367</v>
      </c>
      <c r="J3206">
        <v>-60</v>
      </c>
      <c r="K3206" t="s">
        <v>168</v>
      </c>
      <c r="M3206" t="s">
        <v>263</v>
      </c>
      <c r="N3206">
        <v>8751163</v>
      </c>
      <c r="O3206" t="s">
        <v>264</v>
      </c>
      <c r="P3206" s="507">
        <v>44816</v>
      </c>
      <c r="Q3206" t="s">
        <v>187</v>
      </c>
      <c r="R3206" s="507">
        <v>37432</v>
      </c>
      <c r="S3206" s="507">
        <v>44459</v>
      </c>
      <c r="T3206" t="s">
        <v>7255</v>
      </c>
      <c r="U3206">
        <v>1681</v>
      </c>
      <c r="X3206">
        <v>16</v>
      </c>
      <c r="Y3206" t="s">
        <v>259</v>
      </c>
      <c r="AC3206" t="s">
        <v>177</v>
      </c>
      <c r="AD3206" t="s">
        <v>10184</v>
      </c>
      <c r="AE3206">
        <v>94200</v>
      </c>
      <c r="AF3206" t="s">
        <v>15160</v>
      </c>
      <c r="AG3206" t="s">
        <v>15161</v>
      </c>
      <c r="AH3206" t="s">
        <v>15162</v>
      </c>
      <c r="AI3206">
        <v>149607931</v>
      </c>
      <c r="AJ3206">
        <v>687553519</v>
      </c>
      <c r="AK3206" t="s">
        <v>4504</v>
      </c>
      <c r="AL3206">
        <v>0</v>
      </c>
      <c r="AM3206">
        <v>0</v>
      </c>
    </row>
    <row r="3207" spans="1:39" customFormat="1" ht="12.75">
      <c r="A3207">
        <v>504042</v>
      </c>
      <c r="B3207" t="s">
        <v>1798</v>
      </c>
      <c r="C3207" t="s">
        <v>2470</v>
      </c>
      <c r="D3207">
        <v>504042</v>
      </c>
      <c r="E3207" t="s">
        <v>166</v>
      </c>
      <c r="F3207" t="s">
        <v>166</v>
      </c>
      <c r="H3207" s="507">
        <v>29831</v>
      </c>
      <c r="I3207" t="s">
        <v>192</v>
      </c>
      <c r="J3207">
        <v>-50</v>
      </c>
      <c r="K3207" t="s">
        <v>8</v>
      </c>
      <c r="M3207" t="s">
        <v>228</v>
      </c>
      <c r="N3207">
        <v>12440084</v>
      </c>
      <c r="O3207" t="s">
        <v>2217</v>
      </c>
      <c r="P3207" s="507">
        <v>44814</v>
      </c>
      <c r="Q3207" t="s">
        <v>187</v>
      </c>
      <c r="R3207" s="507">
        <v>37432</v>
      </c>
      <c r="S3207" s="507">
        <v>44375</v>
      </c>
      <c r="T3207" t="s">
        <v>7255</v>
      </c>
      <c r="U3207">
        <v>1393</v>
      </c>
      <c r="X3207">
        <v>13</v>
      </c>
      <c r="Y3207" t="s">
        <v>259</v>
      </c>
      <c r="AC3207" t="s">
        <v>177</v>
      </c>
      <c r="AD3207" t="s">
        <v>10818</v>
      </c>
      <c r="AE3207">
        <v>44470</v>
      </c>
      <c r="AF3207" t="s">
        <v>15163</v>
      </c>
      <c r="AJ3207">
        <v>687249598</v>
      </c>
      <c r="AK3207" t="s">
        <v>5102</v>
      </c>
      <c r="AL3207">
        <v>0</v>
      </c>
      <c r="AM3207">
        <v>0</v>
      </c>
    </row>
    <row r="3208" spans="1:39" customFormat="1" ht="12.75">
      <c r="A3208">
        <v>7889917</v>
      </c>
      <c r="B3208" t="s">
        <v>1798</v>
      </c>
      <c r="C3208" t="s">
        <v>671</v>
      </c>
      <c r="D3208">
        <v>7889917</v>
      </c>
      <c r="E3208" t="s">
        <v>169</v>
      </c>
      <c r="H3208" s="507">
        <v>41130</v>
      </c>
      <c r="I3208" t="s">
        <v>245</v>
      </c>
      <c r="J3208">
        <v>-11</v>
      </c>
      <c r="K3208" t="s">
        <v>8</v>
      </c>
      <c r="M3208" t="s">
        <v>238</v>
      </c>
      <c r="N3208">
        <v>8780080</v>
      </c>
      <c r="O3208" t="s">
        <v>555</v>
      </c>
      <c r="P3208" s="507">
        <v>44813</v>
      </c>
      <c r="Q3208" t="s">
        <v>187</v>
      </c>
      <c r="R3208" s="507">
        <v>44813</v>
      </c>
      <c r="S3208" s="507">
        <v>44809</v>
      </c>
      <c r="T3208" t="s">
        <v>181</v>
      </c>
      <c r="U3208">
        <v>500</v>
      </c>
      <c r="X3208">
        <v>5</v>
      </c>
      <c r="Y3208" t="s">
        <v>259</v>
      </c>
      <c r="AC3208" t="s">
        <v>177</v>
      </c>
      <c r="AD3208" t="s">
        <v>14098</v>
      </c>
      <c r="AE3208">
        <v>78150</v>
      </c>
      <c r="AF3208" t="s">
        <v>15164</v>
      </c>
      <c r="AJ3208">
        <v>646091378</v>
      </c>
      <c r="AK3208" t="s">
        <v>9102</v>
      </c>
      <c r="AL3208">
        <v>0</v>
      </c>
      <c r="AM3208">
        <v>0</v>
      </c>
    </row>
    <row r="3209" spans="1:39" customFormat="1" ht="12.75">
      <c r="A3209">
        <v>8519910</v>
      </c>
      <c r="B3209" t="s">
        <v>1798</v>
      </c>
      <c r="C3209" t="s">
        <v>625</v>
      </c>
      <c r="D3209">
        <v>8519910</v>
      </c>
      <c r="E3209" t="s">
        <v>166</v>
      </c>
      <c r="F3209" t="s">
        <v>166</v>
      </c>
      <c r="H3209" s="507">
        <v>35665</v>
      </c>
      <c r="I3209" t="s">
        <v>167</v>
      </c>
      <c r="J3209">
        <v>-40</v>
      </c>
      <c r="K3209" t="s">
        <v>168</v>
      </c>
      <c r="M3209" t="s">
        <v>208</v>
      </c>
      <c r="N3209">
        <v>12850023</v>
      </c>
      <c r="O3209" t="s">
        <v>8165</v>
      </c>
      <c r="P3209" s="507">
        <v>44822</v>
      </c>
      <c r="Q3209" t="s">
        <v>187</v>
      </c>
      <c r="R3209" s="507">
        <v>38638</v>
      </c>
      <c r="S3209" s="507">
        <v>44462</v>
      </c>
      <c r="T3209" t="s">
        <v>7255</v>
      </c>
      <c r="U3209">
        <v>1841</v>
      </c>
      <c r="X3209">
        <v>18</v>
      </c>
      <c r="Y3209" t="s">
        <v>259</v>
      </c>
      <c r="AB3209" s="507">
        <v>44617</v>
      </c>
      <c r="AC3209" t="s">
        <v>177</v>
      </c>
      <c r="AD3209" t="s">
        <v>10680</v>
      </c>
      <c r="AE3209">
        <v>29000</v>
      </c>
      <c r="AF3209" t="s">
        <v>15165</v>
      </c>
      <c r="AJ3209">
        <v>611042039</v>
      </c>
      <c r="AK3209" t="s">
        <v>5103</v>
      </c>
      <c r="AL3209">
        <v>0</v>
      </c>
      <c r="AM3209">
        <v>0</v>
      </c>
    </row>
    <row r="3210" spans="1:39" customFormat="1" ht="12.75">
      <c r="A3210">
        <v>3729111</v>
      </c>
      <c r="B3210" t="s">
        <v>2978</v>
      </c>
      <c r="C3210" t="s">
        <v>478</v>
      </c>
      <c r="D3210">
        <v>3729111</v>
      </c>
      <c r="E3210" t="s">
        <v>166</v>
      </c>
      <c r="F3210" t="s">
        <v>166</v>
      </c>
      <c r="H3210" s="507">
        <v>40318</v>
      </c>
      <c r="I3210" t="s">
        <v>254</v>
      </c>
      <c r="J3210">
        <v>-13</v>
      </c>
      <c r="K3210" t="s">
        <v>168</v>
      </c>
      <c r="M3210" t="s">
        <v>175</v>
      </c>
      <c r="N3210">
        <v>4370183</v>
      </c>
      <c r="O3210" t="s">
        <v>2810</v>
      </c>
      <c r="P3210" s="507">
        <v>44780</v>
      </c>
      <c r="Q3210" t="s">
        <v>187</v>
      </c>
      <c r="R3210" s="507">
        <v>42935</v>
      </c>
      <c r="S3210" s="507">
        <v>44812</v>
      </c>
      <c r="T3210" t="s">
        <v>181</v>
      </c>
      <c r="U3210">
        <v>983</v>
      </c>
      <c r="X3210">
        <v>9</v>
      </c>
      <c r="Y3210" t="s">
        <v>259</v>
      </c>
      <c r="AC3210" t="s">
        <v>177</v>
      </c>
      <c r="AD3210" t="s">
        <v>15166</v>
      </c>
      <c r="AE3210">
        <v>37230</v>
      </c>
      <c r="AF3210" t="s">
        <v>15167</v>
      </c>
      <c r="AI3210">
        <v>615795528</v>
      </c>
      <c r="AJ3210">
        <v>615464772</v>
      </c>
      <c r="AK3210" t="s">
        <v>5665</v>
      </c>
      <c r="AL3210">
        <v>0</v>
      </c>
      <c r="AM3210">
        <v>0</v>
      </c>
    </row>
    <row r="3211" spans="1:39" customFormat="1" ht="12.75">
      <c r="A3211">
        <v>3827857</v>
      </c>
      <c r="B3211" t="s">
        <v>1799</v>
      </c>
      <c r="C3211" t="s">
        <v>6309</v>
      </c>
      <c r="D3211">
        <v>3827857</v>
      </c>
      <c r="E3211" t="s">
        <v>166</v>
      </c>
      <c r="F3211" t="s">
        <v>166</v>
      </c>
      <c r="H3211" s="507">
        <v>39087</v>
      </c>
      <c r="I3211" t="s">
        <v>227</v>
      </c>
      <c r="J3211">
        <v>-16</v>
      </c>
      <c r="K3211" t="s">
        <v>168</v>
      </c>
      <c r="M3211" t="s">
        <v>232</v>
      </c>
      <c r="N3211">
        <v>8950330</v>
      </c>
      <c r="O3211" t="s">
        <v>233</v>
      </c>
      <c r="P3211" s="507">
        <v>44819</v>
      </c>
      <c r="Q3211" t="s">
        <v>187</v>
      </c>
      <c r="R3211" s="507">
        <v>41178</v>
      </c>
      <c r="T3211" t="s">
        <v>5765</v>
      </c>
      <c r="U3211">
        <v>2284</v>
      </c>
      <c r="V3211" t="s">
        <v>172</v>
      </c>
      <c r="W3211">
        <v>480</v>
      </c>
      <c r="X3211" t="s">
        <v>173</v>
      </c>
      <c r="Y3211" t="s">
        <v>259</v>
      </c>
      <c r="AB3211" s="507">
        <v>44743</v>
      </c>
      <c r="AC3211" t="s">
        <v>177</v>
      </c>
      <c r="AD3211" t="s">
        <v>15168</v>
      </c>
      <c r="AE3211">
        <v>38660</v>
      </c>
      <c r="AF3211" t="s">
        <v>15169</v>
      </c>
      <c r="AJ3211">
        <v>674021385</v>
      </c>
      <c r="AK3211" t="s">
        <v>7893</v>
      </c>
      <c r="AL3211">
        <v>0</v>
      </c>
      <c r="AM3211">
        <v>0</v>
      </c>
    </row>
    <row r="3212" spans="1:39" customFormat="1" ht="12.75">
      <c r="A3212">
        <v>886994</v>
      </c>
      <c r="B3212" t="s">
        <v>3326</v>
      </c>
      <c r="C3212" t="s">
        <v>183</v>
      </c>
      <c r="D3212">
        <v>886994</v>
      </c>
      <c r="E3212" t="s">
        <v>166</v>
      </c>
      <c r="F3212" t="s">
        <v>166</v>
      </c>
      <c r="H3212" s="507">
        <v>32468</v>
      </c>
      <c r="I3212" t="s">
        <v>167</v>
      </c>
      <c r="J3212">
        <v>-40</v>
      </c>
      <c r="K3212" t="s">
        <v>168</v>
      </c>
      <c r="M3212" t="s">
        <v>206</v>
      </c>
      <c r="N3212">
        <v>8770169</v>
      </c>
      <c r="O3212" t="s">
        <v>459</v>
      </c>
      <c r="P3212" s="507">
        <v>44817</v>
      </c>
      <c r="Q3212" t="s">
        <v>187</v>
      </c>
      <c r="R3212" s="507">
        <v>37432</v>
      </c>
      <c r="S3212" s="507">
        <v>44585</v>
      </c>
      <c r="T3212" t="s">
        <v>181</v>
      </c>
      <c r="U3212">
        <v>1708</v>
      </c>
      <c r="X3212">
        <v>17</v>
      </c>
      <c r="Y3212" t="s">
        <v>259</v>
      </c>
      <c r="AC3212" t="s">
        <v>177</v>
      </c>
      <c r="AD3212" t="s">
        <v>15170</v>
      </c>
      <c r="AE3212">
        <v>77133</v>
      </c>
      <c r="AF3212" t="s">
        <v>15171</v>
      </c>
      <c r="AI3212">
        <v>329550748</v>
      </c>
      <c r="AJ3212">
        <v>687823734</v>
      </c>
      <c r="AK3212" t="s">
        <v>4505</v>
      </c>
      <c r="AL3212">
        <v>0</v>
      </c>
      <c r="AM3212">
        <v>0</v>
      </c>
    </row>
    <row r="3213" spans="1:39" customFormat="1" ht="12.75">
      <c r="A3213">
        <v>5326002</v>
      </c>
      <c r="B3213" t="s">
        <v>2639</v>
      </c>
      <c r="C3213" t="s">
        <v>425</v>
      </c>
      <c r="D3213">
        <v>5326002</v>
      </c>
      <c r="E3213" t="s">
        <v>166</v>
      </c>
      <c r="F3213" t="s">
        <v>166</v>
      </c>
      <c r="H3213" s="507">
        <v>40438</v>
      </c>
      <c r="I3213" t="s">
        <v>254</v>
      </c>
      <c r="J3213">
        <v>-13</v>
      </c>
      <c r="K3213" t="s">
        <v>168</v>
      </c>
      <c r="M3213" t="s">
        <v>2155</v>
      </c>
      <c r="N3213">
        <v>12530017</v>
      </c>
      <c r="O3213" t="s">
        <v>6240</v>
      </c>
      <c r="P3213" s="507">
        <v>44814</v>
      </c>
      <c r="Q3213" t="s">
        <v>187</v>
      </c>
      <c r="R3213" s="507">
        <v>42645</v>
      </c>
      <c r="S3213" s="507">
        <v>44778</v>
      </c>
      <c r="T3213" t="s">
        <v>181</v>
      </c>
      <c r="U3213">
        <v>1023</v>
      </c>
      <c r="X3213">
        <v>10</v>
      </c>
      <c r="Y3213" t="s">
        <v>259</v>
      </c>
      <c r="AC3213" t="s">
        <v>177</v>
      </c>
      <c r="AD3213" t="s">
        <v>10654</v>
      </c>
      <c r="AE3213">
        <v>53500</v>
      </c>
      <c r="AF3213" t="s">
        <v>15172</v>
      </c>
      <c r="AK3213" t="s">
        <v>6464</v>
      </c>
      <c r="AL3213">
        <v>0</v>
      </c>
      <c r="AM3213">
        <v>0</v>
      </c>
    </row>
    <row r="3214" spans="1:39" customFormat="1" ht="12.75">
      <c r="A3214">
        <v>4935151</v>
      </c>
      <c r="B3214" t="s">
        <v>2640</v>
      </c>
      <c r="C3214" t="s">
        <v>2137</v>
      </c>
      <c r="D3214">
        <v>4935151</v>
      </c>
      <c r="E3214" t="s">
        <v>166</v>
      </c>
      <c r="F3214" t="s">
        <v>166</v>
      </c>
      <c r="H3214" s="507">
        <v>39124</v>
      </c>
      <c r="I3214" t="s">
        <v>227</v>
      </c>
      <c r="J3214">
        <v>-16</v>
      </c>
      <c r="K3214" t="s">
        <v>168</v>
      </c>
      <c r="M3214" t="s">
        <v>228</v>
      </c>
      <c r="N3214">
        <v>12440281</v>
      </c>
      <c r="O3214" t="s">
        <v>3648</v>
      </c>
      <c r="P3214" s="507">
        <v>44803</v>
      </c>
      <c r="Q3214" t="s">
        <v>187</v>
      </c>
      <c r="R3214" s="507">
        <v>41896</v>
      </c>
      <c r="T3214" t="s">
        <v>5765</v>
      </c>
      <c r="U3214">
        <v>2023</v>
      </c>
      <c r="X3214">
        <v>20</v>
      </c>
      <c r="Y3214" t="s">
        <v>259</v>
      </c>
      <c r="AB3214" s="507">
        <v>43647</v>
      </c>
      <c r="AC3214" t="s">
        <v>177</v>
      </c>
      <c r="AD3214" t="s">
        <v>10255</v>
      </c>
      <c r="AE3214">
        <v>44300</v>
      </c>
      <c r="AF3214" t="s">
        <v>15173</v>
      </c>
      <c r="AI3214">
        <v>782338293</v>
      </c>
      <c r="AJ3214">
        <v>682251789</v>
      </c>
      <c r="AK3214" t="s">
        <v>5104</v>
      </c>
      <c r="AL3214">
        <v>0</v>
      </c>
      <c r="AM3214">
        <v>0</v>
      </c>
    </row>
    <row r="3215" spans="1:39" customFormat="1" ht="12.75">
      <c r="A3215">
        <v>7872082</v>
      </c>
      <c r="B3215" t="s">
        <v>1800</v>
      </c>
      <c r="C3215" t="s">
        <v>400</v>
      </c>
      <c r="D3215">
        <v>7872082</v>
      </c>
      <c r="E3215" t="s">
        <v>166</v>
      </c>
      <c r="F3215" t="s">
        <v>166</v>
      </c>
      <c r="H3215" s="507">
        <v>40409</v>
      </c>
      <c r="I3215" t="s">
        <v>254</v>
      </c>
      <c r="J3215">
        <v>-13</v>
      </c>
      <c r="K3215" t="s">
        <v>168</v>
      </c>
      <c r="M3215" t="s">
        <v>238</v>
      </c>
      <c r="N3215">
        <v>8780627</v>
      </c>
      <c r="O3215" t="s">
        <v>384</v>
      </c>
      <c r="P3215" s="507">
        <v>44805</v>
      </c>
      <c r="Q3215" t="s">
        <v>187</v>
      </c>
      <c r="R3215" s="507">
        <v>41912</v>
      </c>
      <c r="T3215" t="s">
        <v>5765</v>
      </c>
      <c r="U3215">
        <v>1144</v>
      </c>
      <c r="X3215">
        <v>11</v>
      </c>
      <c r="Y3215" t="s">
        <v>259</v>
      </c>
      <c r="AC3215" t="s">
        <v>177</v>
      </c>
      <c r="AD3215" t="s">
        <v>10077</v>
      </c>
      <c r="AE3215">
        <v>78500</v>
      </c>
      <c r="AF3215" t="s">
        <v>15174</v>
      </c>
      <c r="AK3215" t="s">
        <v>4506</v>
      </c>
      <c r="AL3215">
        <v>0</v>
      </c>
      <c r="AM3215">
        <v>0</v>
      </c>
    </row>
    <row r="3216" spans="1:39" customFormat="1" ht="12.75">
      <c r="A3216">
        <v>9149555</v>
      </c>
      <c r="B3216" t="s">
        <v>3946</v>
      </c>
      <c r="C3216" t="s">
        <v>3947</v>
      </c>
      <c r="D3216">
        <v>9149555</v>
      </c>
      <c r="E3216" t="s">
        <v>166</v>
      </c>
      <c r="F3216" t="s">
        <v>166</v>
      </c>
      <c r="H3216" s="507">
        <v>41543</v>
      </c>
      <c r="I3216" t="s">
        <v>251</v>
      </c>
      <c r="J3216">
        <v>-10</v>
      </c>
      <c r="K3216" t="s">
        <v>8</v>
      </c>
      <c r="M3216" t="s">
        <v>275</v>
      </c>
      <c r="N3216">
        <v>8910402</v>
      </c>
      <c r="O3216" t="s">
        <v>470</v>
      </c>
      <c r="P3216" s="507">
        <v>44818</v>
      </c>
      <c r="Q3216" t="s">
        <v>187</v>
      </c>
      <c r="R3216" s="507">
        <v>44097</v>
      </c>
      <c r="T3216" t="s">
        <v>5765</v>
      </c>
      <c r="U3216">
        <v>500</v>
      </c>
      <c r="X3216">
        <v>5</v>
      </c>
      <c r="Y3216" t="s">
        <v>259</v>
      </c>
      <c r="AC3216" t="s">
        <v>177</v>
      </c>
      <c r="AD3216" t="s">
        <v>9885</v>
      </c>
      <c r="AE3216">
        <v>91100</v>
      </c>
      <c r="AF3216" t="s">
        <v>15175</v>
      </c>
      <c r="AK3216" t="s">
        <v>6086</v>
      </c>
      <c r="AL3216">
        <v>0</v>
      </c>
      <c r="AM3216">
        <v>0</v>
      </c>
    </row>
    <row r="3217" spans="1:39" customFormat="1" ht="12.75">
      <c r="A3217">
        <v>227900</v>
      </c>
      <c r="B3217" t="s">
        <v>1801</v>
      </c>
      <c r="C3217" t="s">
        <v>202</v>
      </c>
      <c r="D3217">
        <v>227900</v>
      </c>
      <c r="E3217" t="s">
        <v>166</v>
      </c>
      <c r="F3217" t="s">
        <v>166</v>
      </c>
      <c r="H3217" s="507">
        <v>29938</v>
      </c>
      <c r="I3217" t="s">
        <v>192</v>
      </c>
      <c r="J3217">
        <v>-50</v>
      </c>
      <c r="K3217" t="s">
        <v>168</v>
      </c>
      <c r="M3217" t="s">
        <v>215</v>
      </c>
      <c r="N3217">
        <v>3220143</v>
      </c>
      <c r="O3217" t="s">
        <v>3713</v>
      </c>
      <c r="P3217" s="507">
        <v>44758</v>
      </c>
      <c r="Q3217" t="s">
        <v>187</v>
      </c>
      <c r="R3217" s="507">
        <v>37432</v>
      </c>
      <c r="S3217" s="507">
        <v>44718</v>
      </c>
      <c r="T3217" t="s">
        <v>181</v>
      </c>
      <c r="U3217">
        <v>1617</v>
      </c>
      <c r="X3217">
        <v>16</v>
      </c>
      <c r="Y3217" t="s">
        <v>259</v>
      </c>
      <c r="AB3217" s="507">
        <v>43651</v>
      </c>
      <c r="AC3217" t="s">
        <v>177</v>
      </c>
      <c r="AD3217" t="s">
        <v>15176</v>
      </c>
      <c r="AE3217">
        <v>22170</v>
      </c>
      <c r="AF3217" t="s">
        <v>15177</v>
      </c>
      <c r="AI3217">
        <v>960118132</v>
      </c>
      <c r="AJ3217">
        <v>618004283</v>
      </c>
      <c r="AK3217" t="s">
        <v>5405</v>
      </c>
      <c r="AL3217">
        <v>0</v>
      </c>
      <c r="AM3217">
        <v>0</v>
      </c>
    </row>
    <row r="3218" spans="1:39" customFormat="1" ht="12.75">
      <c r="A3218">
        <v>4463339</v>
      </c>
      <c r="B3218" t="s">
        <v>9559</v>
      </c>
      <c r="C3218" t="s">
        <v>772</v>
      </c>
      <c r="D3218">
        <v>4463339</v>
      </c>
      <c r="E3218" t="s">
        <v>169</v>
      </c>
      <c r="H3218" s="507">
        <v>41493</v>
      </c>
      <c r="I3218" t="s">
        <v>251</v>
      </c>
      <c r="J3218">
        <v>-10</v>
      </c>
      <c r="K3218" t="s">
        <v>8</v>
      </c>
      <c r="M3218" t="s">
        <v>228</v>
      </c>
      <c r="N3218">
        <v>12440020</v>
      </c>
      <c r="O3218" t="s">
        <v>2242</v>
      </c>
      <c r="P3218" s="507">
        <v>44811</v>
      </c>
      <c r="Q3218" t="s">
        <v>187</v>
      </c>
      <c r="R3218" s="507">
        <v>44811</v>
      </c>
      <c r="T3218" t="s">
        <v>5765</v>
      </c>
      <c r="U3218">
        <v>500</v>
      </c>
      <c r="X3218">
        <v>5</v>
      </c>
      <c r="Y3218" t="s">
        <v>259</v>
      </c>
      <c r="AC3218" t="s">
        <v>177</v>
      </c>
      <c r="AD3218" t="s">
        <v>10518</v>
      </c>
      <c r="AE3218">
        <v>44400</v>
      </c>
      <c r="AF3218" t="s">
        <v>15178</v>
      </c>
      <c r="AJ3218">
        <v>603672902</v>
      </c>
      <c r="AK3218" t="s">
        <v>9560</v>
      </c>
      <c r="AL3218">
        <v>0</v>
      </c>
      <c r="AM3218">
        <v>0</v>
      </c>
    </row>
    <row r="3219" spans="1:39" customFormat="1" ht="12.75">
      <c r="A3219">
        <v>4463221</v>
      </c>
      <c r="B3219" t="s">
        <v>9559</v>
      </c>
      <c r="C3219" t="s">
        <v>563</v>
      </c>
      <c r="D3219">
        <v>4463221</v>
      </c>
      <c r="E3219" t="s">
        <v>166</v>
      </c>
      <c r="H3219" s="507">
        <v>41617</v>
      </c>
      <c r="I3219" t="s">
        <v>251</v>
      </c>
      <c r="J3219">
        <v>-10</v>
      </c>
      <c r="K3219" t="s">
        <v>8</v>
      </c>
      <c r="M3219" t="s">
        <v>228</v>
      </c>
      <c r="N3219">
        <v>12440051</v>
      </c>
      <c r="O3219" t="s">
        <v>2171</v>
      </c>
      <c r="P3219" s="507">
        <v>44805</v>
      </c>
      <c r="Q3219" t="s">
        <v>187</v>
      </c>
      <c r="R3219" s="507">
        <v>44805</v>
      </c>
      <c r="T3219" t="s">
        <v>5765</v>
      </c>
      <c r="U3219">
        <v>500</v>
      </c>
      <c r="X3219">
        <v>5</v>
      </c>
      <c r="Y3219" t="s">
        <v>259</v>
      </c>
      <c r="AC3219" t="s">
        <v>177</v>
      </c>
      <c r="AD3219" t="s">
        <v>13898</v>
      </c>
      <c r="AE3219">
        <v>44550</v>
      </c>
      <c r="AF3219" t="s">
        <v>15179</v>
      </c>
      <c r="AJ3219">
        <v>621781420</v>
      </c>
      <c r="AK3219" t="s">
        <v>9561</v>
      </c>
      <c r="AL3219">
        <v>1</v>
      </c>
      <c r="AM3219">
        <v>0</v>
      </c>
    </row>
    <row r="3220" spans="1:39" customFormat="1" ht="12.75">
      <c r="A3220">
        <v>9536554</v>
      </c>
      <c r="B3220" t="s">
        <v>3257</v>
      </c>
      <c r="C3220" t="s">
        <v>1414</v>
      </c>
      <c r="D3220">
        <v>9536554</v>
      </c>
      <c r="E3220" t="s">
        <v>166</v>
      </c>
      <c r="F3220" t="s">
        <v>166</v>
      </c>
      <c r="H3220" s="507">
        <v>39762</v>
      </c>
      <c r="I3220" t="s">
        <v>200</v>
      </c>
      <c r="J3220">
        <v>-15</v>
      </c>
      <c r="K3220" t="s">
        <v>8</v>
      </c>
      <c r="M3220" t="s">
        <v>232</v>
      </c>
      <c r="N3220">
        <v>8950330</v>
      </c>
      <c r="O3220" t="s">
        <v>233</v>
      </c>
      <c r="P3220" s="507">
        <v>44790</v>
      </c>
      <c r="Q3220" t="s">
        <v>187</v>
      </c>
      <c r="R3220" s="507">
        <v>42992</v>
      </c>
      <c r="T3220" t="s">
        <v>5765</v>
      </c>
      <c r="U3220">
        <v>1238</v>
      </c>
      <c r="X3220">
        <v>12</v>
      </c>
      <c r="Y3220" t="s">
        <v>259</v>
      </c>
      <c r="AB3220" s="507">
        <v>43647</v>
      </c>
      <c r="AC3220" t="s">
        <v>177</v>
      </c>
      <c r="AD3220" t="s">
        <v>11438</v>
      </c>
      <c r="AE3220">
        <v>95210</v>
      </c>
      <c r="AF3220" t="s">
        <v>15180</v>
      </c>
      <c r="AJ3220">
        <v>603677976</v>
      </c>
      <c r="AK3220" t="s">
        <v>4507</v>
      </c>
      <c r="AL3220">
        <v>0</v>
      </c>
      <c r="AM3220">
        <v>0</v>
      </c>
    </row>
    <row r="3221" spans="1:39" customFormat="1" ht="12.75">
      <c r="A3221">
        <v>575334</v>
      </c>
      <c r="B3221" t="s">
        <v>3832</v>
      </c>
      <c r="C3221" t="s">
        <v>490</v>
      </c>
      <c r="D3221">
        <v>575334</v>
      </c>
      <c r="E3221" t="s">
        <v>169</v>
      </c>
      <c r="F3221" t="s">
        <v>166</v>
      </c>
      <c r="H3221" s="507">
        <v>30124</v>
      </c>
      <c r="I3221" t="s">
        <v>192</v>
      </c>
      <c r="J3221">
        <v>-50</v>
      </c>
      <c r="K3221" t="s">
        <v>168</v>
      </c>
      <c r="M3221" t="s">
        <v>170</v>
      </c>
      <c r="N3221">
        <v>8930610</v>
      </c>
      <c r="O3221" t="s">
        <v>3790</v>
      </c>
      <c r="P3221" s="507">
        <v>44834</v>
      </c>
      <c r="Q3221" t="s">
        <v>187</v>
      </c>
      <c r="R3221" s="507">
        <v>37432</v>
      </c>
      <c r="S3221" s="507">
        <v>44802</v>
      </c>
      <c r="T3221" t="s">
        <v>181</v>
      </c>
      <c r="U3221">
        <v>2119</v>
      </c>
      <c r="V3221" t="s">
        <v>172</v>
      </c>
      <c r="W3221">
        <v>779</v>
      </c>
      <c r="X3221" t="s">
        <v>173</v>
      </c>
      <c r="Y3221" t="s">
        <v>259</v>
      </c>
      <c r="AB3221" s="507">
        <v>44013</v>
      </c>
      <c r="AC3221" t="s">
        <v>177</v>
      </c>
      <c r="AD3221" t="s">
        <v>9736</v>
      </c>
      <c r="AE3221">
        <v>93160</v>
      </c>
      <c r="AF3221" t="s">
        <v>15181</v>
      </c>
      <c r="AI3221">
        <v>382539418</v>
      </c>
      <c r="AK3221" t="s">
        <v>4508</v>
      </c>
      <c r="AL3221">
        <v>0</v>
      </c>
      <c r="AM3221">
        <v>0</v>
      </c>
    </row>
    <row r="3222" spans="1:39" customFormat="1" ht="12.75">
      <c r="A3222">
        <v>4115158</v>
      </c>
      <c r="B3222" t="s">
        <v>1802</v>
      </c>
      <c r="C3222" t="s">
        <v>1182</v>
      </c>
      <c r="D3222">
        <v>4115158</v>
      </c>
      <c r="E3222" t="s">
        <v>169</v>
      </c>
      <c r="F3222" t="s">
        <v>169</v>
      </c>
      <c r="H3222" s="507">
        <v>41745</v>
      </c>
      <c r="I3222" t="s">
        <v>169</v>
      </c>
      <c r="J3222">
        <v>-9</v>
      </c>
      <c r="K3222" t="s">
        <v>8</v>
      </c>
      <c r="M3222" t="s">
        <v>2783</v>
      </c>
      <c r="N3222">
        <v>4410466</v>
      </c>
      <c r="O3222" t="s">
        <v>2793</v>
      </c>
      <c r="P3222" s="507">
        <v>44826</v>
      </c>
      <c r="Q3222" t="s">
        <v>187</v>
      </c>
      <c r="R3222" s="507">
        <v>44491</v>
      </c>
      <c r="T3222" t="s">
        <v>5765</v>
      </c>
      <c r="U3222">
        <v>500</v>
      </c>
      <c r="X3222">
        <v>5</v>
      </c>
      <c r="Y3222" t="s">
        <v>259</v>
      </c>
      <c r="AC3222" t="s">
        <v>177</v>
      </c>
      <c r="AD3222" t="s">
        <v>13564</v>
      </c>
      <c r="AE3222">
        <v>41000</v>
      </c>
      <c r="AF3222" t="s">
        <v>15182</v>
      </c>
      <c r="AJ3222" t="s">
        <v>7894</v>
      </c>
      <c r="AK3222" t="s">
        <v>7895</v>
      </c>
      <c r="AL3222">
        <v>0</v>
      </c>
      <c r="AM3222">
        <v>0</v>
      </c>
    </row>
    <row r="3223" spans="1:39" customFormat="1" ht="12.75">
      <c r="A3223">
        <v>9216059</v>
      </c>
      <c r="B3223" t="s">
        <v>1802</v>
      </c>
      <c r="C3223" t="s">
        <v>666</v>
      </c>
      <c r="D3223">
        <v>9216059</v>
      </c>
      <c r="E3223" t="s">
        <v>166</v>
      </c>
      <c r="F3223" t="s">
        <v>166</v>
      </c>
      <c r="H3223" s="507">
        <v>32198</v>
      </c>
      <c r="I3223" t="s">
        <v>167</v>
      </c>
      <c r="J3223">
        <v>-40</v>
      </c>
      <c r="K3223" t="s">
        <v>8</v>
      </c>
      <c r="M3223" t="s">
        <v>203</v>
      </c>
      <c r="N3223">
        <v>8920309</v>
      </c>
      <c r="O3223" t="s">
        <v>331</v>
      </c>
      <c r="P3223" s="507">
        <v>44809</v>
      </c>
      <c r="Q3223" t="s">
        <v>187</v>
      </c>
      <c r="R3223" s="507">
        <v>37432</v>
      </c>
      <c r="S3223" s="507">
        <v>44454</v>
      </c>
      <c r="T3223" t="s">
        <v>7255</v>
      </c>
      <c r="U3223">
        <v>762</v>
      </c>
      <c r="X3223">
        <v>7</v>
      </c>
      <c r="Y3223" t="s">
        <v>259</v>
      </c>
      <c r="AC3223" t="s">
        <v>177</v>
      </c>
      <c r="AD3223" t="s">
        <v>14587</v>
      </c>
      <c r="AE3223">
        <v>92000</v>
      </c>
      <c r="AF3223" t="s">
        <v>15183</v>
      </c>
      <c r="AI3223">
        <v>147254964</v>
      </c>
      <c r="AK3223" t="s">
        <v>5758</v>
      </c>
      <c r="AL3223">
        <v>0</v>
      </c>
      <c r="AM3223">
        <v>0</v>
      </c>
    </row>
    <row r="3224" spans="1:39" customFormat="1" ht="12.75">
      <c r="A3224">
        <v>7872755</v>
      </c>
      <c r="B3224" t="s">
        <v>1803</v>
      </c>
      <c r="C3224" t="s">
        <v>253</v>
      </c>
      <c r="D3224">
        <v>7872755</v>
      </c>
      <c r="E3224" t="s">
        <v>166</v>
      </c>
      <c r="F3224" t="s">
        <v>166</v>
      </c>
      <c r="H3224" s="507">
        <v>39791</v>
      </c>
      <c r="I3224" t="s">
        <v>200</v>
      </c>
      <c r="J3224">
        <v>-15</v>
      </c>
      <c r="K3224" t="s">
        <v>8</v>
      </c>
      <c r="M3224" t="s">
        <v>238</v>
      </c>
      <c r="N3224">
        <v>8781017</v>
      </c>
      <c r="O3224" t="s">
        <v>291</v>
      </c>
      <c r="P3224" s="507">
        <v>44783</v>
      </c>
      <c r="Q3224" t="s">
        <v>187</v>
      </c>
      <c r="R3224" s="507">
        <v>42050</v>
      </c>
      <c r="T3224" t="s">
        <v>5765</v>
      </c>
      <c r="U3224">
        <v>727</v>
      </c>
      <c r="X3224">
        <v>7</v>
      </c>
      <c r="Y3224" t="s">
        <v>259</v>
      </c>
      <c r="AC3224" t="s">
        <v>177</v>
      </c>
      <c r="AD3224" t="s">
        <v>15184</v>
      </c>
      <c r="AE3224">
        <v>78290</v>
      </c>
      <c r="AF3224" t="s">
        <v>15185</v>
      </c>
      <c r="AK3224" t="s">
        <v>4509</v>
      </c>
      <c r="AL3224">
        <v>0</v>
      </c>
      <c r="AM3224">
        <v>0</v>
      </c>
    </row>
    <row r="3225" spans="1:39" customFormat="1" ht="12.75">
      <c r="A3225">
        <v>9259427</v>
      </c>
      <c r="B3225" t="s">
        <v>15186</v>
      </c>
      <c r="C3225" t="s">
        <v>15187</v>
      </c>
      <c r="D3225">
        <v>9259427</v>
      </c>
      <c r="E3225" t="s">
        <v>169</v>
      </c>
      <c r="H3225" s="507">
        <v>42795</v>
      </c>
      <c r="I3225" t="s">
        <v>169</v>
      </c>
      <c r="J3225">
        <v>-9</v>
      </c>
      <c r="K3225" t="s">
        <v>8</v>
      </c>
      <c r="M3225" t="s">
        <v>203</v>
      </c>
      <c r="N3225">
        <v>8920018</v>
      </c>
      <c r="O3225" t="s">
        <v>560</v>
      </c>
      <c r="P3225" s="507">
        <v>44853</v>
      </c>
      <c r="Q3225" t="s">
        <v>187</v>
      </c>
      <c r="R3225" s="507">
        <v>44853</v>
      </c>
      <c r="T3225" t="s">
        <v>5765</v>
      </c>
      <c r="U3225">
        <v>500</v>
      </c>
      <c r="X3225">
        <v>5</v>
      </c>
      <c r="Y3225" t="s">
        <v>259</v>
      </c>
      <c r="AC3225" t="s">
        <v>177</v>
      </c>
      <c r="AD3225" t="s">
        <v>11238</v>
      </c>
      <c r="AE3225">
        <v>92120</v>
      </c>
      <c r="AF3225" t="s">
        <v>15188</v>
      </c>
      <c r="AJ3225">
        <v>755339987</v>
      </c>
      <c r="AK3225" t="s">
        <v>15189</v>
      </c>
      <c r="AL3225">
        <v>0</v>
      </c>
      <c r="AM3225">
        <v>0</v>
      </c>
    </row>
    <row r="3226" spans="1:39" customFormat="1" ht="12.75">
      <c r="A3226">
        <v>9461392</v>
      </c>
      <c r="B3226" t="s">
        <v>15190</v>
      </c>
      <c r="C3226" t="s">
        <v>352</v>
      </c>
      <c r="D3226">
        <v>9461392</v>
      </c>
      <c r="E3226" t="s">
        <v>166</v>
      </c>
      <c r="F3226" t="s">
        <v>166</v>
      </c>
      <c r="H3226" s="507">
        <v>41300</v>
      </c>
      <c r="I3226" t="s">
        <v>251</v>
      </c>
      <c r="J3226">
        <v>-10</v>
      </c>
      <c r="K3226" t="s">
        <v>168</v>
      </c>
      <c r="M3226" t="s">
        <v>246</v>
      </c>
      <c r="N3226">
        <v>8940033</v>
      </c>
      <c r="O3226" t="s">
        <v>399</v>
      </c>
      <c r="P3226" s="507">
        <v>44817</v>
      </c>
      <c r="Q3226" t="s">
        <v>187</v>
      </c>
      <c r="R3226" s="507">
        <v>44096</v>
      </c>
      <c r="T3226" t="s">
        <v>5765</v>
      </c>
      <c r="U3226">
        <v>521</v>
      </c>
      <c r="X3226">
        <v>5</v>
      </c>
      <c r="Y3226" t="s">
        <v>259</v>
      </c>
      <c r="AC3226" t="s">
        <v>177</v>
      </c>
      <c r="AD3226" t="s">
        <v>10466</v>
      </c>
      <c r="AE3226">
        <v>94700</v>
      </c>
      <c r="AF3226" t="s">
        <v>15191</v>
      </c>
      <c r="AI3226">
        <v>633315234</v>
      </c>
      <c r="AJ3226">
        <v>668469341</v>
      </c>
      <c r="AK3226" t="s">
        <v>15192</v>
      </c>
      <c r="AL3226">
        <v>0</v>
      </c>
      <c r="AM3226">
        <v>0</v>
      </c>
    </row>
    <row r="3227" spans="1:39" customFormat="1" ht="12.75">
      <c r="A3227">
        <v>3419202</v>
      </c>
      <c r="B3227" t="s">
        <v>3417</v>
      </c>
      <c r="C3227" t="s">
        <v>3064</v>
      </c>
      <c r="D3227">
        <v>3419202</v>
      </c>
      <c r="E3227" t="s">
        <v>166</v>
      </c>
      <c r="F3227" t="s">
        <v>166</v>
      </c>
      <c r="H3227" s="507">
        <v>35849</v>
      </c>
      <c r="I3227" t="s">
        <v>167</v>
      </c>
      <c r="J3227">
        <v>-40</v>
      </c>
      <c r="K3227" t="s">
        <v>8</v>
      </c>
      <c r="M3227" t="s">
        <v>263</v>
      </c>
      <c r="N3227">
        <v>8751061</v>
      </c>
      <c r="O3227" t="s">
        <v>3390</v>
      </c>
      <c r="P3227" s="507">
        <v>44824</v>
      </c>
      <c r="Q3227" t="s">
        <v>187</v>
      </c>
      <c r="R3227" s="507">
        <v>39745</v>
      </c>
      <c r="S3227" s="507">
        <v>44089</v>
      </c>
      <c r="T3227" t="s">
        <v>7255</v>
      </c>
      <c r="U3227">
        <v>1030</v>
      </c>
      <c r="X3227">
        <v>10</v>
      </c>
      <c r="Y3227" t="s">
        <v>259</v>
      </c>
      <c r="AC3227" t="s">
        <v>177</v>
      </c>
      <c r="AD3227" t="s">
        <v>11044</v>
      </c>
      <c r="AE3227">
        <v>75018</v>
      </c>
      <c r="AF3227" t="s">
        <v>15193</v>
      </c>
      <c r="AH3227" t="s">
        <v>15194</v>
      </c>
      <c r="AJ3227">
        <v>651949320</v>
      </c>
      <c r="AK3227" t="s">
        <v>4510</v>
      </c>
      <c r="AL3227">
        <v>0</v>
      </c>
      <c r="AM3227">
        <v>0</v>
      </c>
    </row>
    <row r="3228" spans="1:39" customFormat="1" ht="12.75">
      <c r="A3228">
        <v>7827156</v>
      </c>
      <c r="B3228" t="s">
        <v>6087</v>
      </c>
      <c r="C3228" t="s">
        <v>6088</v>
      </c>
      <c r="D3228">
        <v>7827156</v>
      </c>
      <c r="E3228" t="s">
        <v>166</v>
      </c>
      <c r="F3228" t="s">
        <v>166</v>
      </c>
      <c r="H3228" s="507">
        <v>24197</v>
      </c>
      <c r="I3228" t="s">
        <v>367</v>
      </c>
      <c r="J3228">
        <v>-60</v>
      </c>
      <c r="K3228" t="s">
        <v>168</v>
      </c>
      <c r="M3228" t="s">
        <v>203</v>
      </c>
      <c r="N3228">
        <v>8920151</v>
      </c>
      <c r="O3228" t="s">
        <v>5795</v>
      </c>
      <c r="P3228" s="507">
        <v>44812</v>
      </c>
      <c r="Q3228" t="s">
        <v>187</v>
      </c>
      <c r="R3228" s="507">
        <v>37432</v>
      </c>
      <c r="S3228" s="507">
        <v>44089</v>
      </c>
      <c r="T3228" t="s">
        <v>7255</v>
      </c>
      <c r="U3228">
        <v>1728</v>
      </c>
      <c r="X3228">
        <v>17</v>
      </c>
      <c r="Y3228" t="s">
        <v>259</v>
      </c>
      <c r="AB3228" s="507">
        <v>44378</v>
      </c>
      <c r="AC3228" t="s">
        <v>337</v>
      </c>
      <c r="AD3228" t="s">
        <v>10561</v>
      </c>
      <c r="AE3228">
        <v>94000</v>
      </c>
      <c r="AF3228" t="s">
        <v>15195</v>
      </c>
      <c r="AJ3228">
        <v>650436621</v>
      </c>
      <c r="AK3228" t="s">
        <v>6089</v>
      </c>
      <c r="AL3228">
        <v>0</v>
      </c>
      <c r="AM3228">
        <v>0</v>
      </c>
    </row>
    <row r="3229" spans="1:39" customFormat="1" ht="12.75">
      <c r="A3229">
        <v>8531471</v>
      </c>
      <c r="B3229" t="s">
        <v>8315</v>
      </c>
      <c r="C3229" t="s">
        <v>6970</v>
      </c>
      <c r="D3229">
        <v>8531471</v>
      </c>
      <c r="E3229" t="s">
        <v>169</v>
      </c>
      <c r="H3229" s="507">
        <v>41490</v>
      </c>
      <c r="I3229" t="s">
        <v>251</v>
      </c>
      <c r="J3229">
        <v>-10</v>
      </c>
      <c r="K3229" t="s">
        <v>8</v>
      </c>
      <c r="M3229" t="s">
        <v>208</v>
      </c>
      <c r="N3229">
        <v>12851025</v>
      </c>
      <c r="O3229" t="s">
        <v>3429</v>
      </c>
      <c r="P3229" s="507">
        <v>44798</v>
      </c>
      <c r="Q3229" t="s">
        <v>187</v>
      </c>
      <c r="R3229" s="507">
        <v>44798</v>
      </c>
      <c r="T3229" t="s">
        <v>5765</v>
      </c>
      <c r="U3229">
        <v>500</v>
      </c>
      <c r="X3229">
        <v>5</v>
      </c>
      <c r="Y3229" t="s">
        <v>259</v>
      </c>
      <c r="AC3229" t="s">
        <v>177</v>
      </c>
      <c r="AD3229" t="s">
        <v>15196</v>
      </c>
      <c r="AE3229">
        <v>85700</v>
      </c>
      <c r="AF3229" t="s">
        <v>15197</v>
      </c>
      <c r="AI3229">
        <v>251578660</v>
      </c>
      <c r="AJ3229">
        <v>683636205</v>
      </c>
      <c r="AK3229" t="s">
        <v>8316</v>
      </c>
      <c r="AL3229">
        <v>0</v>
      </c>
      <c r="AM3229">
        <v>0</v>
      </c>
    </row>
    <row r="3230" spans="1:39" customFormat="1" ht="12.75">
      <c r="A3230">
        <v>3733719</v>
      </c>
      <c r="B3230" t="s">
        <v>7896</v>
      </c>
      <c r="C3230" t="s">
        <v>7897</v>
      </c>
      <c r="D3230">
        <v>3733719</v>
      </c>
      <c r="E3230" t="s">
        <v>166</v>
      </c>
      <c r="F3230" t="s">
        <v>166</v>
      </c>
      <c r="H3230" s="507">
        <v>40399</v>
      </c>
      <c r="I3230" t="s">
        <v>254</v>
      </c>
      <c r="J3230">
        <v>-13</v>
      </c>
      <c r="K3230" t="s">
        <v>168</v>
      </c>
      <c r="M3230" t="s">
        <v>175</v>
      </c>
      <c r="N3230">
        <v>4370002</v>
      </c>
      <c r="O3230" t="s">
        <v>2769</v>
      </c>
      <c r="P3230" s="507">
        <v>44813</v>
      </c>
      <c r="Q3230" t="s">
        <v>187</v>
      </c>
      <c r="R3230" s="507">
        <v>44679</v>
      </c>
      <c r="T3230" t="s">
        <v>5765</v>
      </c>
      <c r="U3230">
        <v>1098</v>
      </c>
      <c r="X3230">
        <v>10</v>
      </c>
      <c r="Y3230" t="s">
        <v>259</v>
      </c>
      <c r="AC3230" t="s">
        <v>174</v>
      </c>
      <c r="AD3230" t="s">
        <v>10644</v>
      </c>
      <c r="AE3230">
        <v>37270</v>
      </c>
      <c r="AF3230" t="s">
        <v>13414</v>
      </c>
      <c r="AI3230">
        <v>247383739</v>
      </c>
      <c r="AJ3230" t="s">
        <v>7898</v>
      </c>
      <c r="AK3230" t="s">
        <v>7899</v>
      </c>
      <c r="AL3230">
        <v>0</v>
      </c>
      <c r="AM3230">
        <v>0</v>
      </c>
    </row>
    <row r="3231" spans="1:39" customFormat="1" ht="12.75">
      <c r="A3231">
        <v>7854399</v>
      </c>
      <c r="B3231" t="s">
        <v>1805</v>
      </c>
      <c r="C3231" t="s">
        <v>880</v>
      </c>
      <c r="D3231">
        <v>7854399</v>
      </c>
      <c r="E3231" t="s">
        <v>166</v>
      </c>
      <c r="F3231" t="s">
        <v>166</v>
      </c>
      <c r="H3231" s="507">
        <v>36052</v>
      </c>
      <c r="I3231" t="s">
        <v>167</v>
      </c>
      <c r="J3231">
        <v>-40</v>
      </c>
      <c r="K3231" t="s">
        <v>168</v>
      </c>
      <c r="M3231" t="s">
        <v>238</v>
      </c>
      <c r="N3231">
        <v>8780496</v>
      </c>
      <c r="O3231" t="s">
        <v>270</v>
      </c>
      <c r="P3231" s="507">
        <v>44794</v>
      </c>
      <c r="Q3231" t="s">
        <v>187</v>
      </c>
      <c r="R3231" s="507">
        <v>39889</v>
      </c>
      <c r="S3231" s="507">
        <v>43974</v>
      </c>
      <c r="T3231" t="s">
        <v>7255</v>
      </c>
      <c r="U3231">
        <v>1977</v>
      </c>
      <c r="X3231">
        <v>19</v>
      </c>
      <c r="Y3231" t="s">
        <v>259</v>
      </c>
      <c r="AC3231" t="s">
        <v>177</v>
      </c>
      <c r="AD3231" t="s">
        <v>15198</v>
      </c>
      <c r="AE3231">
        <v>78690</v>
      </c>
      <c r="AF3231" t="s">
        <v>15199</v>
      </c>
      <c r="AJ3231">
        <v>695088823</v>
      </c>
      <c r="AK3231" t="s">
        <v>7900</v>
      </c>
      <c r="AL3231">
        <v>0</v>
      </c>
      <c r="AM3231">
        <v>0</v>
      </c>
    </row>
    <row r="3232" spans="1:39" customFormat="1" ht="12.75">
      <c r="A3232">
        <v>9324493</v>
      </c>
      <c r="B3232" t="s">
        <v>15200</v>
      </c>
      <c r="C3232" t="s">
        <v>617</v>
      </c>
      <c r="D3232">
        <v>9324493</v>
      </c>
      <c r="E3232" t="s">
        <v>169</v>
      </c>
      <c r="H3232" s="507">
        <v>40992</v>
      </c>
      <c r="I3232" t="s">
        <v>245</v>
      </c>
      <c r="J3232">
        <v>-11</v>
      </c>
      <c r="K3232" t="s">
        <v>8</v>
      </c>
      <c r="M3232" t="s">
        <v>170</v>
      </c>
      <c r="N3232">
        <v>8930185</v>
      </c>
      <c r="O3232" t="s">
        <v>1296</v>
      </c>
      <c r="P3232" s="507">
        <v>44848</v>
      </c>
      <c r="Q3232" t="s">
        <v>187</v>
      </c>
      <c r="R3232" s="507">
        <v>44848</v>
      </c>
      <c r="T3232" t="s">
        <v>5765</v>
      </c>
      <c r="U3232">
        <v>500</v>
      </c>
      <c r="X3232">
        <v>5</v>
      </c>
      <c r="Y3232" t="s">
        <v>259</v>
      </c>
      <c r="AC3232" t="s">
        <v>177</v>
      </c>
      <c r="AD3232" t="s">
        <v>11140</v>
      </c>
      <c r="AE3232">
        <v>93100</v>
      </c>
      <c r="AF3232" t="s">
        <v>15201</v>
      </c>
      <c r="AK3232" t="s">
        <v>7777</v>
      </c>
      <c r="AL3232">
        <v>0</v>
      </c>
      <c r="AM3232">
        <v>0</v>
      </c>
    </row>
    <row r="3233" spans="1:39" customFormat="1" ht="12.75">
      <c r="A3233">
        <v>9258790</v>
      </c>
      <c r="B3233" t="s">
        <v>9104</v>
      </c>
      <c r="C3233" t="s">
        <v>500</v>
      </c>
      <c r="D3233">
        <v>9258790</v>
      </c>
      <c r="E3233" t="s">
        <v>169</v>
      </c>
      <c r="H3233" s="507">
        <v>42645</v>
      </c>
      <c r="I3233" t="s">
        <v>169</v>
      </c>
      <c r="J3233">
        <v>-9</v>
      </c>
      <c r="K3233" t="s">
        <v>8</v>
      </c>
      <c r="M3233" t="s">
        <v>203</v>
      </c>
      <c r="N3233">
        <v>8921458</v>
      </c>
      <c r="O3233" t="s">
        <v>272</v>
      </c>
      <c r="P3233" s="507">
        <v>44823</v>
      </c>
      <c r="Q3233" t="s">
        <v>187</v>
      </c>
      <c r="R3233" s="507">
        <v>44823</v>
      </c>
      <c r="S3233" s="507">
        <v>44817</v>
      </c>
      <c r="T3233" t="s">
        <v>181</v>
      </c>
      <c r="U3233">
        <v>500</v>
      </c>
      <c r="X3233">
        <v>5</v>
      </c>
      <c r="Y3233" t="s">
        <v>259</v>
      </c>
      <c r="AC3233" t="s">
        <v>177</v>
      </c>
      <c r="AD3233" t="s">
        <v>11264</v>
      </c>
      <c r="AE3233">
        <v>92300</v>
      </c>
      <c r="AF3233" t="s">
        <v>15202</v>
      </c>
      <c r="AK3233" t="s">
        <v>9105</v>
      </c>
      <c r="AL3233">
        <v>0</v>
      </c>
      <c r="AM3233">
        <v>0</v>
      </c>
    </row>
    <row r="3234" spans="1:39" customFormat="1" ht="12.75">
      <c r="A3234">
        <v>4463348</v>
      </c>
      <c r="B3234" t="s">
        <v>9562</v>
      </c>
      <c r="C3234" t="s">
        <v>9563</v>
      </c>
      <c r="D3234">
        <v>4463348</v>
      </c>
      <c r="E3234" t="s">
        <v>169</v>
      </c>
      <c r="H3234" s="507">
        <v>41527</v>
      </c>
      <c r="I3234" t="s">
        <v>251</v>
      </c>
      <c r="J3234">
        <v>-10</v>
      </c>
      <c r="K3234" t="s">
        <v>8</v>
      </c>
      <c r="M3234" t="s">
        <v>228</v>
      </c>
      <c r="N3234">
        <v>12440075</v>
      </c>
      <c r="O3234" t="s">
        <v>2204</v>
      </c>
      <c r="P3234" s="507">
        <v>44811</v>
      </c>
      <c r="Q3234" t="s">
        <v>187</v>
      </c>
      <c r="R3234" s="507">
        <v>44811</v>
      </c>
      <c r="S3234" s="507">
        <v>44763</v>
      </c>
      <c r="T3234" t="s">
        <v>181</v>
      </c>
      <c r="U3234">
        <v>500</v>
      </c>
      <c r="X3234">
        <v>5</v>
      </c>
      <c r="Y3234" t="s">
        <v>259</v>
      </c>
      <c r="AC3234" t="s">
        <v>177</v>
      </c>
      <c r="AD3234" t="s">
        <v>10839</v>
      </c>
      <c r="AE3234">
        <v>44310</v>
      </c>
      <c r="AF3234" t="s">
        <v>15203</v>
      </c>
      <c r="AJ3234">
        <v>622220395</v>
      </c>
      <c r="AK3234" t="s">
        <v>9564</v>
      </c>
      <c r="AL3234">
        <v>0</v>
      </c>
      <c r="AM3234">
        <v>0</v>
      </c>
    </row>
    <row r="3235" spans="1:39" customFormat="1" ht="12.75">
      <c r="A3235">
        <v>5612450</v>
      </c>
      <c r="B3235" t="s">
        <v>3378</v>
      </c>
      <c r="C3235" t="s">
        <v>498</v>
      </c>
      <c r="D3235">
        <v>5612450</v>
      </c>
      <c r="E3235" t="s">
        <v>166</v>
      </c>
      <c r="F3235" t="s">
        <v>166</v>
      </c>
      <c r="H3235" s="507">
        <v>24634</v>
      </c>
      <c r="I3235" t="s">
        <v>367</v>
      </c>
      <c r="J3235">
        <v>-60</v>
      </c>
      <c r="K3235" t="s">
        <v>168</v>
      </c>
      <c r="M3235" t="s">
        <v>217</v>
      </c>
      <c r="N3235">
        <v>3560020</v>
      </c>
      <c r="O3235" t="s">
        <v>3047</v>
      </c>
      <c r="P3235" s="507">
        <v>44813</v>
      </c>
      <c r="Q3235" t="s">
        <v>187</v>
      </c>
      <c r="R3235" s="507">
        <v>37519</v>
      </c>
      <c r="S3235" s="507">
        <v>44434</v>
      </c>
      <c r="T3235" t="s">
        <v>7255</v>
      </c>
      <c r="U3235">
        <v>1773</v>
      </c>
      <c r="X3235">
        <v>17</v>
      </c>
      <c r="Y3235" t="s">
        <v>259</v>
      </c>
      <c r="AC3235" t="s">
        <v>177</v>
      </c>
      <c r="AD3235" t="s">
        <v>15204</v>
      </c>
      <c r="AE3235">
        <v>56400</v>
      </c>
      <c r="AF3235" t="s">
        <v>15205</v>
      </c>
      <c r="AI3235">
        <v>665564747</v>
      </c>
      <c r="AK3235" t="s">
        <v>5406</v>
      </c>
      <c r="AL3235">
        <v>0</v>
      </c>
      <c r="AM3235">
        <v>0</v>
      </c>
    </row>
    <row r="3236" spans="1:39" customFormat="1" ht="12.75">
      <c r="A3236">
        <v>7523820</v>
      </c>
      <c r="B3236" t="s">
        <v>7901</v>
      </c>
      <c r="C3236" t="s">
        <v>460</v>
      </c>
      <c r="D3236">
        <v>7523820</v>
      </c>
      <c r="E3236" t="s">
        <v>166</v>
      </c>
      <c r="F3236" t="s">
        <v>166</v>
      </c>
      <c r="H3236" s="507">
        <v>39785</v>
      </c>
      <c r="I3236" t="s">
        <v>200</v>
      </c>
      <c r="J3236">
        <v>-15</v>
      </c>
      <c r="K3236" t="s">
        <v>168</v>
      </c>
      <c r="M3236" t="s">
        <v>263</v>
      </c>
      <c r="N3236">
        <v>8750074</v>
      </c>
      <c r="O3236" t="s">
        <v>296</v>
      </c>
      <c r="P3236" s="507">
        <v>44810</v>
      </c>
      <c r="Q3236" t="s">
        <v>187</v>
      </c>
      <c r="R3236" s="507">
        <v>42991</v>
      </c>
      <c r="T3236" t="s">
        <v>5765</v>
      </c>
      <c r="U3236">
        <v>1271</v>
      </c>
      <c r="X3236">
        <v>12</v>
      </c>
      <c r="Y3236" t="s">
        <v>259</v>
      </c>
      <c r="AC3236" t="s">
        <v>177</v>
      </c>
      <c r="AD3236" t="s">
        <v>9793</v>
      </c>
      <c r="AE3236">
        <v>75012</v>
      </c>
      <c r="AF3236" t="s">
        <v>15206</v>
      </c>
      <c r="AJ3236">
        <v>616084162</v>
      </c>
      <c r="AK3236" t="s">
        <v>7902</v>
      </c>
      <c r="AL3236">
        <v>0</v>
      </c>
      <c r="AM3236">
        <v>0</v>
      </c>
    </row>
    <row r="3237" spans="1:39" customFormat="1" ht="12.75">
      <c r="A3237">
        <v>7890318</v>
      </c>
      <c r="B3237" t="s">
        <v>9106</v>
      </c>
      <c r="C3237" t="s">
        <v>3403</v>
      </c>
      <c r="D3237">
        <v>7890318</v>
      </c>
      <c r="E3237" t="s">
        <v>169</v>
      </c>
      <c r="H3237" s="507">
        <v>42124</v>
      </c>
      <c r="I3237" t="s">
        <v>169</v>
      </c>
      <c r="J3237">
        <v>-9</v>
      </c>
      <c r="K3237" t="s">
        <v>8</v>
      </c>
      <c r="M3237" t="s">
        <v>238</v>
      </c>
      <c r="N3237">
        <v>8781477</v>
      </c>
      <c r="O3237" t="s">
        <v>3567</v>
      </c>
      <c r="P3237" s="507">
        <v>44824</v>
      </c>
      <c r="Q3237" t="s">
        <v>187</v>
      </c>
      <c r="R3237" s="507">
        <v>44824</v>
      </c>
      <c r="T3237" t="s">
        <v>5765</v>
      </c>
      <c r="U3237">
        <v>500</v>
      </c>
      <c r="X3237">
        <v>5</v>
      </c>
      <c r="Y3237" t="s">
        <v>259</v>
      </c>
      <c r="AC3237" t="s">
        <v>177</v>
      </c>
      <c r="AD3237" t="s">
        <v>13788</v>
      </c>
      <c r="AE3237">
        <v>78320</v>
      </c>
      <c r="AF3237" t="s">
        <v>15207</v>
      </c>
      <c r="AK3237" t="s">
        <v>9107</v>
      </c>
      <c r="AL3237">
        <v>0</v>
      </c>
      <c r="AM3237">
        <v>0</v>
      </c>
    </row>
    <row r="3238" spans="1:39" customFormat="1" ht="12.75">
      <c r="A3238">
        <v>9259166</v>
      </c>
      <c r="B3238" t="s">
        <v>15208</v>
      </c>
      <c r="C3238" t="s">
        <v>887</v>
      </c>
      <c r="D3238">
        <v>9259166</v>
      </c>
      <c r="E3238" t="s">
        <v>169</v>
      </c>
      <c r="H3238" s="507">
        <v>42780</v>
      </c>
      <c r="I3238" t="s">
        <v>169</v>
      </c>
      <c r="J3238">
        <v>-9</v>
      </c>
      <c r="K3238" t="s">
        <v>8</v>
      </c>
      <c r="M3238" t="s">
        <v>203</v>
      </c>
      <c r="N3238">
        <v>8920151</v>
      </c>
      <c r="O3238" t="s">
        <v>5795</v>
      </c>
      <c r="P3238" s="507">
        <v>44836</v>
      </c>
      <c r="Q3238" t="s">
        <v>187</v>
      </c>
      <c r="R3238" s="507">
        <v>44836</v>
      </c>
      <c r="T3238" t="s">
        <v>5765</v>
      </c>
      <c r="U3238">
        <v>500</v>
      </c>
      <c r="X3238">
        <v>5</v>
      </c>
      <c r="Y3238" t="s">
        <v>259</v>
      </c>
      <c r="AC3238" t="s">
        <v>177</v>
      </c>
      <c r="AD3238" t="s">
        <v>13029</v>
      </c>
      <c r="AE3238">
        <v>92240</v>
      </c>
      <c r="AF3238" t="s">
        <v>15209</v>
      </c>
      <c r="AJ3238" t="s">
        <v>15210</v>
      </c>
      <c r="AK3238" t="s">
        <v>15211</v>
      </c>
      <c r="AL3238">
        <v>0</v>
      </c>
      <c r="AM3238">
        <v>0</v>
      </c>
    </row>
    <row r="3239" spans="1:39" customFormat="1" ht="12.75">
      <c r="A3239">
        <v>9259167</v>
      </c>
      <c r="B3239" t="s">
        <v>15208</v>
      </c>
      <c r="C3239" t="s">
        <v>512</v>
      </c>
      <c r="D3239">
        <v>9259167</v>
      </c>
      <c r="E3239" t="s">
        <v>169</v>
      </c>
      <c r="H3239" s="507">
        <v>41408</v>
      </c>
      <c r="I3239" t="s">
        <v>251</v>
      </c>
      <c r="J3239">
        <v>-10</v>
      </c>
      <c r="K3239" t="s">
        <v>8</v>
      </c>
      <c r="M3239" t="s">
        <v>203</v>
      </c>
      <c r="N3239">
        <v>8920151</v>
      </c>
      <c r="O3239" t="s">
        <v>5795</v>
      </c>
      <c r="P3239" s="507">
        <v>44836</v>
      </c>
      <c r="Q3239" t="s">
        <v>187</v>
      </c>
      <c r="R3239" s="507">
        <v>44836</v>
      </c>
      <c r="T3239" t="s">
        <v>5765</v>
      </c>
      <c r="U3239">
        <v>500</v>
      </c>
      <c r="X3239">
        <v>5</v>
      </c>
      <c r="Y3239" t="s">
        <v>259</v>
      </c>
      <c r="AC3239" t="s">
        <v>177</v>
      </c>
      <c r="AD3239" t="s">
        <v>13029</v>
      </c>
      <c r="AE3239">
        <v>92240</v>
      </c>
      <c r="AF3239" t="s">
        <v>15209</v>
      </c>
      <c r="AJ3239" t="s">
        <v>15210</v>
      </c>
      <c r="AK3239" t="s">
        <v>15211</v>
      </c>
      <c r="AL3239">
        <v>0</v>
      </c>
      <c r="AM3239">
        <v>0</v>
      </c>
    </row>
    <row r="3240" spans="1:39" customFormat="1" ht="12.75">
      <c r="A3240">
        <v>459018</v>
      </c>
      <c r="B3240" t="s">
        <v>1806</v>
      </c>
      <c r="C3240" t="s">
        <v>674</v>
      </c>
      <c r="D3240">
        <v>459018</v>
      </c>
      <c r="E3240" t="s">
        <v>166</v>
      </c>
      <c r="F3240" t="s">
        <v>166</v>
      </c>
      <c r="H3240" s="507">
        <v>31537</v>
      </c>
      <c r="I3240" t="s">
        <v>167</v>
      </c>
      <c r="J3240">
        <v>-40</v>
      </c>
      <c r="K3240" t="s">
        <v>8</v>
      </c>
      <c r="M3240" t="s">
        <v>246</v>
      </c>
      <c r="N3240">
        <v>8940459</v>
      </c>
      <c r="O3240" t="s">
        <v>433</v>
      </c>
      <c r="P3240" s="507">
        <v>44813</v>
      </c>
      <c r="Q3240" t="s">
        <v>187</v>
      </c>
      <c r="R3240" s="507">
        <v>37432</v>
      </c>
      <c r="S3240" s="507">
        <v>44797</v>
      </c>
      <c r="T3240" t="s">
        <v>181</v>
      </c>
      <c r="U3240">
        <v>978</v>
      </c>
      <c r="X3240">
        <v>9</v>
      </c>
      <c r="Y3240" t="s">
        <v>5788</v>
      </c>
      <c r="Z3240">
        <v>8941458</v>
      </c>
      <c r="AA3240" t="s">
        <v>15212</v>
      </c>
      <c r="AC3240" t="s">
        <v>177</v>
      </c>
      <c r="AD3240" t="s">
        <v>15213</v>
      </c>
      <c r="AE3240">
        <v>94290</v>
      </c>
      <c r="AF3240" t="s">
        <v>15214</v>
      </c>
      <c r="AJ3240">
        <v>627227017</v>
      </c>
      <c r="AK3240" t="s">
        <v>4511</v>
      </c>
      <c r="AL3240">
        <v>0</v>
      </c>
      <c r="AM3240">
        <v>0</v>
      </c>
    </row>
    <row r="3241" spans="1:39" customFormat="1" ht="12.75">
      <c r="A3241">
        <v>189169</v>
      </c>
      <c r="B3241" t="s">
        <v>2979</v>
      </c>
      <c r="C3241" t="s">
        <v>257</v>
      </c>
      <c r="D3241">
        <v>189169</v>
      </c>
      <c r="E3241" t="s">
        <v>166</v>
      </c>
      <c r="F3241" t="s">
        <v>166</v>
      </c>
      <c r="H3241" s="507">
        <v>39274</v>
      </c>
      <c r="I3241" t="s">
        <v>227</v>
      </c>
      <c r="J3241">
        <v>-16</v>
      </c>
      <c r="K3241" t="s">
        <v>168</v>
      </c>
      <c r="M3241" t="s">
        <v>2773</v>
      </c>
      <c r="N3241">
        <v>4180613</v>
      </c>
      <c r="O3241" t="s">
        <v>2800</v>
      </c>
      <c r="P3241" s="507">
        <v>44803</v>
      </c>
      <c r="Q3241" t="s">
        <v>187</v>
      </c>
      <c r="R3241" s="507">
        <v>42643</v>
      </c>
      <c r="T3241" t="s">
        <v>5765</v>
      </c>
      <c r="U3241">
        <v>2102</v>
      </c>
      <c r="V3241" t="s">
        <v>172</v>
      </c>
      <c r="W3241">
        <v>822</v>
      </c>
      <c r="X3241" t="s">
        <v>173</v>
      </c>
      <c r="Y3241" t="s">
        <v>259</v>
      </c>
      <c r="AB3241" s="507">
        <v>43647</v>
      </c>
      <c r="AC3241" t="s">
        <v>177</v>
      </c>
      <c r="AD3241" t="s">
        <v>15215</v>
      </c>
      <c r="AE3241">
        <v>18110</v>
      </c>
      <c r="AF3241" t="s">
        <v>15216</v>
      </c>
      <c r="AI3241">
        <v>248640724</v>
      </c>
      <c r="AJ3241">
        <v>619178758</v>
      </c>
      <c r="AK3241" t="s">
        <v>5666</v>
      </c>
      <c r="AL3241">
        <v>1</v>
      </c>
      <c r="AM3241">
        <v>0</v>
      </c>
    </row>
    <row r="3242" spans="1:39" customFormat="1" ht="12.75">
      <c r="A3242">
        <v>3726752</v>
      </c>
      <c r="B3242" t="s">
        <v>2641</v>
      </c>
      <c r="C3242" t="s">
        <v>2950</v>
      </c>
      <c r="D3242">
        <v>3726752</v>
      </c>
      <c r="E3242" t="s">
        <v>166</v>
      </c>
      <c r="F3242" t="s">
        <v>166</v>
      </c>
      <c r="H3242" s="507">
        <v>39641</v>
      </c>
      <c r="I3242" t="s">
        <v>200</v>
      </c>
      <c r="J3242">
        <v>-15</v>
      </c>
      <c r="K3242" t="s">
        <v>8</v>
      </c>
      <c r="M3242" t="s">
        <v>175</v>
      </c>
      <c r="N3242">
        <v>4370566</v>
      </c>
      <c r="O3242" t="s">
        <v>176</v>
      </c>
      <c r="P3242" s="507">
        <v>44766</v>
      </c>
      <c r="Q3242" t="s">
        <v>187</v>
      </c>
      <c r="R3242" s="507">
        <v>42075</v>
      </c>
      <c r="T3242" t="s">
        <v>5765</v>
      </c>
      <c r="U3242">
        <v>1040</v>
      </c>
      <c r="X3242">
        <v>10</v>
      </c>
      <c r="Y3242" t="s">
        <v>259</v>
      </c>
      <c r="AB3242" s="507">
        <v>43282</v>
      </c>
      <c r="AC3242" t="s">
        <v>177</v>
      </c>
      <c r="AD3242" t="s">
        <v>10452</v>
      </c>
      <c r="AE3242">
        <v>37300</v>
      </c>
      <c r="AF3242" t="s">
        <v>15217</v>
      </c>
      <c r="AJ3242" t="s">
        <v>6091</v>
      </c>
      <c r="AK3242" t="s">
        <v>5667</v>
      </c>
      <c r="AL3242">
        <v>1</v>
      </c>
      <c r="AM3242">
        <v>1</v>
      </c>
    </row>
    <row r="3243" spans="1:39" customFormat="1" ht="12.75">
      <c r="A3243">
        <v>9316604</v>
      </c>
      <c r="B3243" t="s">
        <v>1807</v>
      </c>
      <c r="C3243" t="s">
        <v>1808</v>
      </c>
      <c r="D3243">
        <v>9316604</v>
      </c>
      <c r="E3243" t="s">
        <v>166</v>
      </c>
      <c r="F3243" t="s">
        <v>166</v>
      </c>
      <c r="H3243" s="507">
        <v>34733</v>
      </c>
      <c r="I3243" t="s">
        <v>167</v>
      </c>
      <c r="J3243">
        <v>-40</v>
      </c>
      <c r="K3243" t="s">
        <v>168</v>
      </c>
      <c r="M3243" t="s">
        <v>232</v>
      </c>
      <c r="N3243">
        <v>8950481</v>
      </c>
      <c r="O3243" t="s">
        <v>457</v>
      </c>
      <c r="P3243" s="507">
        <v>44827</v>
      </c>
      <c r="Q3243" t="s">
        <v>187</v>
      </c>
      <c r="R3243" s="507">
        <v>40116</v>
      </c>
      <c r="S3243" s="507">
        <v>44027</v>
      </c>
      <c r="T3243" t="s">
        <v>7255</v>
      </c>
      <c r="U3243">
        <v>1877</v>
      </c>
      <c r="X3243">
        <v>18</v>
      </c>
      <c r="Y3243" t="s">
        <v>259</v>
      </c>
      <c r="AB3243" s="507">
        <v>43282</v>
      </c>
      <c r="AC3243" t="s">
        <v>177</v>
      </c>
      <c r="AD3243" t="s">
        <v>10893</v>
      </c>
      <c r="AE3243">
        <v>93380</v>
      </c>
      <c r="AF3243" t="s">
        <v>15218</v>
      </c>
      <c r="AJ3243">
        <v>664248297</v>
      </c>
      <c r="AK3243" t="s">
        <v>4512</v>
      </c>
      <c r="AL3243">
        <v>0</v>
      </c>
      <c r="AM3243">
        <v>0</v>
      </c>
    </row>
    <row r="3244" spans="1:39" customFormat="1" ht="12.75">
      <c r="A3244">
        <v>9259214</v>
      </c>
      <c r="B3244" t="s">
        <v>15219</v>
      </c>
      <c r="C3244" t="s">
        <v>962</v>
      </c>
      <c r="D3244">
        <v>9259214</v>
      </c>
      <c r="E3244" t="s">
        <v>169</v>
      </c>
      <c r="H3244" s="507">
        <v>41444</v>
      </c>
      <c r="I3244" t="s">
        <v>251</v>
      </c>
      <c r="J3244">
        <v>-10</v>
      </c>
      <c r="K3244" t="s">
        <v>8</v>
      </c>
      <c r="M3244" t="s">
        <v>203</v>
      </c>
      <c r="N3244">
        <v>8920066</v>
      </c>
      <c r="O3244" t="s">
        <v>261</v>
      </c>
      <c r="P3244" s="507">
        <v>44839</v>
      </c>
      <c r="Q3244" t="s">
        <v>187</v>
      </c>
      <c r="R3244" s="507">
        <v>44839</v>
      </c>
      <c r="S3244" s="507">
        <v>44804</v>
      </c>
      <c r="T3244" t="s">
        <v>181</v>
      </c>
      <c r="U3244">
        <v>500</v>
      </c>
      <c r="X3244">
        <v>5</v>
      </c>
      <c r="Y3244" t="s">
        <v>259</v>
      </c>
      <c r="AC3244" t="s">
        <v>177</v>
      </c>
      <c r="AD3244" t="s">
        <v>12925</v>
      </c>
      <c r="AE3244">
        <v>92110</v>
      </c>
      <c r="AF3244" t="s">
        <v>15220</v>
      </c>
      <c r="AK3244" t="s">
        <v>15221</v>
      </c>
      <c r="AL3244">
        <v>0</v>
      </c>
      <c r="AM3244">
        <v>0</v>
      </c>
    </row>
    <row r="3245" spans="1:39" customFormat="1" ht="12.75">
      <c r="A3245">
        <v>4934995</v>
      </c>
      <c r="B3245" t="s">
        <v>2642</v>
      </c>
      <c r="C3245" t="s">
        <v>1604</v>
      </c>
      <c r="D3245">
        <v>4934995</v>
      </c>
      <c r="E3245" t="s">
        <v>166</v>
      </c>
      <c r="F3245" t="s">
        <v>166</v>
      </c>
      <c r="H3245" s="507">
        <v>39710</v>
      </c>
      <c r="I3245" t="s">
        <v>200</v>
      </c>
      <c r="J3245">
        <v>-15</v>
      </c>
      <c r="K3245" t="s">
        <v>168</v>
      </c>
      <c r="M3245" t="s">
        <v>236</v>
      </c>
      <c r="N3245">
        <v>12490040</v>
      </c>
      <c r="O3245" t="s">
        <v>2207</v>
      </c>
      <c r="P3245" s="507">
        <v>44773</v>
      </c>
      <c r="Q3245" t="s">
        <v>187</v>
      </c>
      <c r="R3245" s="507">
        <v>41882</v>
      </c>
      <c r="T3245" t="s">
        <v>5765</v>
      </c>
      <c r="U3245">
        <v>1559</v>
      </c>
      <c r="X3245">
        <v>15</v>
      </c>
      <c r="Y3245" t="s">
        <v>259</v>
      </c>
      <c r="AC3245" t="s">
        <v>177</v>
      </c>
      <c r="AD3245" t="s">
        <v>15222</v>
      </c>
      <c r="AE3245">
        <v>85130</v>
      </c>
      <c r="AF3245" t="s">
        <v>15223</v>
      </c>
      <c r="AJ3245">
        <v>609381604</v>
      </c>
      <c r="AK3245" t="s">
        <v>5105</v>
      </c>
      <c r="AL3245">
        <v>0</v>
      </c>
      <c r="AM3245">
        <v>0</v>
      </c>
    </row>
    <row r="3246" spans="1:39" customFormat="1" ht="12.75">
      <c r="A3246">
        <v>2919629</v>
      </c>
      <c r="B3246" t="s">
        <v>1809</v>
      </c>
      <c r="C3246" t="s">
        <v>975</v>
      </c>
      <c r="D3246">
        <v>2919629</v>
      </c>
      <c r="E3246" t="s">
        <v>166</v>
      </c>
      <c r="F3246" t="s">
        <v>166</v>
      </c>
      <c r="H3246" s="507">
        <v>28185</v>
      </c>
      <c r="I3246" t="s">
        <v>192</v>
      </c>
      <c r="J3246">
        <v>-50</v>
      </c>
      <c r="K3246" t="s">
        <v>8</v>
      </c>
      <c r="M3246" t="s">
        <v>215</v>
      </c>
      <c r="N3246">
        <v>3220008</v>
      </c>
      <c r="O3246" t="s">
        <v>3074</v>
      </c>
      <c r="P3246" s="507">
        <v>44819</v>
      </c>
      <c r="Q3246" t="s">
        <v>187</v>
      </c>
      <c r="R3246" s="507">
        <v>37432</v>
      </c>
      <c r="S3246" s="507">
        <v>44093</v>
      </c>
      <c r="T3246" t="s">
        <v>7255</v>
      </c>
      <c r="U3246">
        <v>1070</v>
      </c>
      <c r="X3246">
        <v>10</v>
      </c>
      <c r="Y3246" t="s">
        <v>259</v>
      </c>
      <c r="AB3246" s="507">
        <v>44743</v>
      </c>
      <c r="AC3246" t="s">
        <v>177</v>
      </c>
      <c r="AD3246" t="s">
        <v>15224</v>
      </c>
      <c r="AE3246">
        <v>22190</v>
      </c>
      <c r="AF3246" t="s">
        <v>15225</v>
      </c>
      <c r="AI3246">
        <v>658554148</v>
      </c>
      <c r="AK3246" t="s">
        <v>5407</v>
      </c>
      <c r="AL3246">
        <v>0</v>
      </c>
      <c r="AM3246">
        <v>0</v>
      </c>
    </row>
    <row r="3247" spans="1:39" customFormat="1" ht="12.75">
      <c r="A3247">
        <v>9462076</v>
      </c>
      <c r="B3247" t="s">
        <v>7048</v>
      </c>
      <c r="C3247" t="s">
        <v>700</v>
      </c>
      <c r="D3247">
        <v>9462076</v>
      </c>
      <c r="E3247" t="s">
        <v>169</v>
      </c>
      <c r="F3247" t="s">
        <v>169</v>
      </c>
      <c r="H3247" s="507">
        <v>41400</v>
      </c>
      <c r="I3247" t="s">
        <v>251</v>
      </c>
      <c r="J3247">
        <v>-10</v>
      </c>
      <c r="K3247" t="s">
        <v>8</v>
      </c>
      <c r="M3247" t="s">
        <v>246</v>
      </c>
      <c r="N3247">
        <v>8940033</v>
      </c>
      <c r="O3247" t="s">
        <v>399</v>
      </c>
      <c r="P3247" s="507">
        <v>44826</v>
      </c>
      <c r="Q3247" t="s">
        <v>187</v>
      </c>
      <c r="R3247" s="507">
        <v>44463</v>
      </c>
      <c r="T3247" t="s">
        <v>5765</v>
      </c>
      <c r="U3247">
        <v>500</v>
      </c>
      <c r="X3247">
        <v>5</v>
      </c>
      <c r="Y3247" t="s">
        <v>259</v>
      </c>
      <c r="AC3247" t="s">
        <v>177</v>
      </c>
      <c r="AD3247" t="s">
        <v>10630</v>
      </c>
      <c r="AE3247">
        <v>94700</v>
      </c>
      <c r="AF3247" t="s">
        <v>13786</v>
      </c>
      <c r="AJ3247">
        <v>667472030</v>
      </c>
      <c r="AK3247" t="s">
        <v>7049</v>
      </c>
      <c r="AL3247">
        <v>0</v>
      </c>
      <c r="AM3247">
        <v>0</v>
      </c>
    </row>
    <row r="3248" spans="1:39" customFormat="1" ht="12.75">
      <c r="A3248">
        <v>9528423</v>
      </c>
      <c r="B3248" t="s">
        <v>1810</v>
      </c>
      <c r="C3248" t="s">
        <v>274</v>
      </c>
      <c r="D3248">
        <v>9528423</v>
      </c>
      <c r="E3248" t="s">
        <v>166</v>
      </c>
      <c r="F3248" t="s">
        <v>166</v>
      </c>
      <c r="H3248" s="507">
        <v>37319</v>
      </c>
      <c r="I3248" t="s">
        <v>167</v>
      </c>
      <c r="J3248">
        <v>-40</v>
      </c>
      <c r="K3248" t="s">
        <v>168</v>
      </c>
      <c r="M3248" t="s">
        <v>238</v>
      </c>
      <c r="N3248">
        <v>8780674</v>
      </c>
      <c r="O3248" t="s">
        <v>3388</v>
      </c>
      <c r="P3248" s="507">
        <v>44806</v>
      </c>
      <c r="Q3248" t="s">
        <v>187</v>
      </c>
      <c r="R3248" s="507">
        <v>39737</v>
      </c>
      <c r="S3248" s="507">
        <v>44075</v>
      </c>
      <c r="T3248" t="s">
        <v>7255</v>
      </c>
      <c r="U3248">
        <v>1896</v>
      </c>
      <c r="X3248">
        <v>18</v>
      </c>
      <c r="Y3248" t="s">
        <v>259</v>
      </c>
      <c r="AB3248" s="507">
        <v>44743</v>
      </c>
      <c r="AC3248" t="s">
        <v>177</v>
      </c>
      <c r="AD3248" t="s">
        <v>15226</v>
      </c>
      <c r="AE3248">
        <v>95350</v>
      </c>
      <c r="AF3248" t="s">
        <v>15227</v>
      </c>
      <c r="AI3248">
        <v>640941792</v>
      </c>
      <c r="AJ3248">
        <v>616982765</v>
      </c>
      <c r="AK3248" t="s">
        <v>4514</v>
      </c>
      <c r="AL3248">
        <v>0</v>
      </c>
      <c r="AM3248">
        <v>0</v>
      </c>
    </row>
    <row r="3249" spans="1:39" customFormat="1" ht="12.75">
      <c r="A3249">
        <v>9441266</v>
      </c>
      <c r="B3249" t="s">
        <v>7903</v>
      </c>
      <c r="C3249" t="s">
        <v>578</v>
      </c>
      <c r="D3249">
        <v>9441266</v>
      </c>
      <c r="E3249" t="s">
        <v>166</v>
      </c>
      <c r="F3249" t="s">
        <v>166</v>
      </c>
      <c r="H3249" s="507">
        <v>37746</v>
      </c>
      <c r="I3249" t="s">
        <v>167</v>
      </c>
      <c r="J3249">
        <v>-40</v>
      </c>
      <c r="K3249" t="s">
        <v>8</v>
      </c>
      <c r="M3249" t="s">
        <v>246</v>
      </c>
      <c r="N3249">
        <v>8940975</v>
      </c>
      <c r="O3249" t="s">
        <v>429</v>
      </c>
      <c r="P3249" s="507">
        <v>44825</v>
      </c>
      <c r="Q3249" t="s">
        <v>187</v>
      </c>
      <c r="R3249" s="507">
        <v>40567</v>
      </c>
      <c r="S3249" s="507">
        <v>44074</v>
      </c>
      <c r="T3249" t="s">
        <v>7255</v>
      </c>
      <c r="U3249">
        <v>814</v>
      </c>
      <c r="X3249">
        <v>8</v>
      </c>
      <c r="Y3249" t="s">
        <v>259</v>
      </c>
      <c r="AC3249" t="s">
        <v>177</v>
      </c>
      <c r="AD3249" t="s">
        <v>10574</v>
      </c>
      <c r="AE3249">
        <v>94400</v>
      </c>
      <c r="AF3249" t="s">
        <v>15228</v>
      </c>
      <c r="AI3249">
        <v>171363684</v>
      </c>
      <c r="AK3249" t="s">
        <v>4004</v>
      </c>
      <c r="AL3249">
        <v>0</v>
      </c>
      <c r="AM3249">
        <v>0</v>
      </c>
    </row>
    <row r="3250" spans="1:39" customFormat="1" ht="12.75">
      <c r="A3250">
        <v>941655</v>
      </c>
      <c r="B3250" t="s">
        <v>1811</v>
      </c>
      <c r="C3250" t="s">
        <v>816</v>
      </c>
      <c r="D3250">
        <v>941655</v>
      </c>
      <c r="E3250" t="s">
        <v>166</v>
      </c>
      <c r="F3250" t="s">
        <v>166</v>
      </c>
      <c r="H3250" s="507">
        <v>25604</v>
      </c>
      <c r="I3250" t="s">
        <v>367</v>
      </c>
      <c r="J3250">
        <v>-60</v>
      </c>
      <c r="K3250" t="s">
        <v>8</v>
      </c>
      <c r="M3250" t="s">
        <v>246</v>
      </c>
      <c r="N3250">
        <v>8940975</v>
      </c>
      <c r="O3250" t="s">
        <v>429</v>
      </c>
      <c r="P3250" s="507">
        <v>44757</v>
      </c>
      <c r="Q3250" t="s">
        <v>187</v>
      </c>
      <c r="R3250" s="507">
        <v>37432</v>
      </c>
      <c r="S3250" s="507">
        <v>44088</v>
      </c>
      <c r="T3250" t="s">
        <v>7255</v>
      </c>
      <c r="U3250">
        <v>863</v>
      </c>
      <c r="X3250">
        <v>8</v>
      </c>
      <c r="Y3250" t="s">
        <v>259</v>
      </c>
      <c r="AC3250" t="s">
        <v>177</v>
      </c>
      <c r="AD3250" t="s">
        <v>10017</v>
      </c>
      <c r="AE3250">
        <v>94270</v>
      </c>
      <c r="AF3250" t="s">
        <v>15229</v>
      </c>
      <c r="AI3250">
        <v>954519787</v>
      </c>
      <c r="AK3250" t="s">
        <v>4004</v>
      </c>
      <c r="AL3250">
        <v>0</v>
      </c>
      <c r="AM3250">
        <v>0</v>
      </c>
    </row>
    <row r="3251" spans="1:39" customFormat="1" ht="12.75">
      <c r="A3251">
        <v>182601</v>
      </c>
      <c r="B3251" t="s">
        <v>2643</v>
      </c>
      <c r="C3251" t="s">
        <v>906</v>
      </c>
      <c r="D3251">
        <v>182601</v>
      </c>
      <c r="E3251" t="s">
        <v>166</v>
      </c>
      <c r="F3251" t="s">
        <v>166</v>
      </c>
      <c r="H3251" s="507">
        <v>30353</v>
      </c>
      <c r="I3251" t="s">
        <v>167</v>
      </c>
      <c r="J3251">
        <v>-40</v>
      </c>
      <c r="K3251" t="s">
        <v>168</v>
      </c>
      <c r="M3251" t="s">
        <v>2773</v>
      </c>
      <c r="N3251">
        <v>4180613</v>
      </c>
      <c r="O3251" t="s">
        <v>2800</v>
      </c>
      <c r="P3251" s="507">
        <v>44814</v>
      </c>
      <c r="Q3251" t="s">
        <v>187</v>
      </c>
      <c r="R3251" s="507">
        <v>37432</v>
      </c>
      <c r="S3251" s="507">
        <v>44792</v>
      </c>
      <c r="T3251" t="s">
        <v>181</v>
      </c>
      <c r="U3251">
        <v>1901</v>
      </c>
      <c r="X3251">
        <v>19</v>
      </c>
      <c r="Y3251" t="s">
        <v>259</v>
      </c>
      <c r="AC3251" t="s">
        <v>177</v>
      </c>
      <c r="AD3251" t="s">
        <v>15230</v>
      </c>
      <c r="AE3251">
        <v>18230</v>
      </c>
      <c r="AF3251" t="s">
        <v>15231</v>
      </c>
      <c r="AI3251">
        <v>248505316</v>
      </c>
      <c r="AJ3251">
        <v>682453637</v>
      </c>
      <c r="AK3251" t="s">
        <v>5668</v>
      </c>
      <c r="AL3251">
        <v>0</v>
      </c>
      <c r="AM3251">
        <v>0</v>
      </c>
    </row>
    <row r="3252" spans="1:39" customFormat="1" ht="12.75">
      <c r="A3252">
        <v>491971</v>
      </c>
      <c r="B3252" t="s">
        <v>2643</v>
      </c>
      <c r="C3252" t="s">
        <v>736</v>
      </c>
      <c r="D3252">
        <v>491971</v>
      </c>
      <c r="E3252" t="s">
        <v>166</v>
      </c>
      <c r="F3252" t="s">
        <v>166</v>
      </c>
      <c r="H3252" s="507">
        <v>26532</v>
      </c>
      <c r="I3252" t="s">
        <v>367</v>
      </c>
      <c r="J3252">
        <v>-60</v>
      </c>
      <c r="K3252" t="s">
        <v>168</v>
      </c>
      <c r="M3252" t="s">
        <v>236</v>
      </c>
      <c r="N3252">
        <v>12490038</v>
      </c>
      <c r="O3252" t="s">
        <v>2170</v>
      </c>
      <c r="P3252" s="507">
        <v>44750</v>
      </c>
      <c r="Q3252" t="s">
        <v>187</v>
      </c>
      <c r="R3252" s="507">
        <v>37432</v>
      </c>
      <c r="S3252" s="507">
        <v>44776</v>
      </c>
      <c r="T3252" t="s">
        <v>181</v>
      </c>
      <c r="U3252">
        <v>1906</v>
      </c>
      <c r="X3252">
        <v>19</v>
      </c>
      <c r="Y3252" t="s">
        <v>259</v>
      </c>
      <c r="AC3252" t="s">
        <v>177</v>
      </c>
      <c r="AD3252" t="s">
        <v>15232</v>
      </c>
      <c r="AE3252">
        <v>49080</v>
      </c>
      <c r="AF3252" t="s">
        <v>15233</v>
      </c>
      <c r="AI3252">
        <v>255984971</v>
      </c>
      <c r="AJ3252">
        <v>681946514</v>
      </c>
      <c r="AK3252" t="s">
        <v>5106</v>
      </c>
      <c r="AL3252">
        <v>0</v>
      </c>
      <c r="AM3252">
        <v>0</v>
      </c>
    </row>
    <row r="3253" spans="1:39" customFormat="1" ht="12.75">
      <c r="A3253">
        <v>9461580</v>
      </c>
      <c r="B3253" t="s">
        <v>6092</v>
      </c>
      <c r="C3253" t="s">
        <v>6093</v>
      </c>
      <c r="D3253">
        <v>9461580</v>
      </c>
      <c r="E3253" t="s">
        <v>166</v>
      </c>
      <c r="F3253" t="s">
        <v>166</v>
      </c>
      <c r="H3253" s="507">
        <v>40928</v>
      </c>
      <c r="I3253" t="s">
        <v>245</v>
      </c>
      <c r="J3253">
        <v>-11</v>
      </c>
      <c r="K3253" t="s">
        <v>8</v>
      </c>
      <c r="M3253" t="s">
        <v>246</v>
      </c>
      <c r="N3253">
        <v>8940073</v>
      </c>
      <c r="O3253" t="s">
        <v>258</v>
      </c>
      <c r="P3253" s="507">
        <v>44749</v>
      </c>
      <c r="Q3253" t="s">
        <v>187</v>
      </c>
      <c r="R3253" s="507">
        <v>44391</v>
      </c>
      <c r="T3253" t="s">
        <v>5765</v>
      </c>
      <c r="U3253">
        <v>500</v>
      </c>
      <c r="X3253">
        <v>5</v>
      </c>
      <c r="Y3253" t="s">
        <v>259</v>
      </c>
      <c r="AC3253" t="s">
        <v>177</v>
      </c>
      <c r="AD3253" t="s">
        <v>10262</v>
      </c>
      <c r="AE3253">
        <v>94120</v>
      </c>
      <c r="AF3253" t="s">
        <v>15234</v>
      </c>
      <c r="AI3253">
        <v>687382871</v>
      </c>
      <c r="AJ3253">
        <v>699531002</v>
      </c>
      <c r="AK3253" t="s">
        <v>6094</v>
      </c>
      <c r="AL3253">
        <v>0</v>
      </c>
      <c r="AM3253">
        <v>0</v>
      </c>
    </row>
    <row r="3254" spans="1:39" customFormat="1" ht="12.75">
      <c r="A3254">
        <v>9153185</v>
      </c>
      <c r="B3254" t="s">
        <v>9108</v>
      </c>
      <c r="C3254" t="s">
        <v>9109</v>
      </c>
      <c r="D3254">
        <v>9153185</v>
      </c>
      <c r="E3254" t="s">
        <v>169</v>
      </c>
      <c r="H3254" s="507">
        <v>41784</v>
      </c>
      <c r="I3254" t="s">
        <v>169</v>
      </c>
      <c r="J3254">
        <v>-9</v>
      </c>
      <c r="K3254" t="s">
        <v>8</v>
      </c>
      <c r="M3254" t="s">
        <v>275</v>
      </c>
      <c r="N3254">
        <v>8911465</v>
      </c>
      <c r="O3254" t="s">
        <v>3615</v>
      </c>
      <c r="P3254" s="507">
        <v>44823</v>
      </c>
      <c r="Q3254" t="s">
        <v>187</v>
      </c>
      <c r="R3254" s="507">
        <v>44823</v>
      </c>
      <c r="T3254" t="s">
        <v>5765</v>
      </c>
      <c r="U3254">
        <v>500</v>
      </c>
      <c r="X3254">
        <v>5</v>
      </c>
      <c r="Y3254" t="s">
        <v>259</v>
      </c>
      <c r="AC3254" t="s">
        <v>177</v>
      </c>
      <c r="AD3254" t="s">
        <v>12121</v>
      </c>
      <c r="AE3254">
        <v>91350</v>
      </c>
      <c r="AF3254" t="s">
        <v>15235</v>
      </c>
      <c r="AJ3254">
        <v>660548693</v>
      </c>
      <c r="AK3254" t="s">
        <v>3987</v>
      </c>
      <c r="AL3254">
        <v>0</v>
      </c>
      <c r="AM3254">
        <v>0</v>
      </c>
    </row>
    <row r="3255" spans="1:39" customFormat="1" ht="12.75">
      <c r="A3255">
        <v>7889707</v>
      </c>
      <c r="B3255" t="s">
        <v>7904</v>
      </c>
      <c r="C3255" t="s">
        <v>7264</v>
      </c>
      <c r="D3255">
        <v>7889707</v>
      </c>
      <c r="E3255" t="s">
        <v>166</v>
      </c>
      <c r="H3255" s="507">
        <v>40998</v>
      </c>
      <c r="I3255" t="s">
        <v>245</v>
      </c>
      <c r="J3255">
        <v>-11</v>
      </c>
      <c r="K3255" t="s">
        <v>8</v>
      </c>
      <c r="M3255" t="s">
        <v>238</v>
      </c>
      <c r="N3255">
        <v>8780496</v>
      </c>
      <c r="O3255" t="s">
        <v>270</v>
      </c>
      <c r="P3255" s="507">
        <v>44788</v>
      </c>
      <c r="Q3255" t="s">
        <v>187</v>
      </c>
      <c r="R3255" s="507">
        <v>44788</v>
      </c>
      <c r="S3255" s="507">
        <v>44774</v>
      </c>
      <c r="T3255" t="s">
        <v>181</v>
      </c>
      <c r="U3255">
        <v>500</v>
      </c>
      <c r="X3255">
        <v>5</v>
      </c>
      <c r="Y3255" t="s">
        <v>259</v>
      </c>
      <c r="AC3255" t="s">
        <v>177</v>
      </c>
      <c r="AD3255" t="s">
        <v>9833</v>
      </c>
      <c r="AE3255">
        <v>78990</v>
      </c>
      <c r="AF3255" t="s">
        <v>15236</v>
      </c>
      <c r="AJ3255">
        <v>669300760</v>
      </c>
      <c r="AK3255" t="s">
        <v>7413</v>
      </c>
      <c r="AL3255">
        <v>0</v>
      </c>
      <c r="AM3255">
        <v>0</v>
      </c>
    </row>
    <row r="3256" spans="1:39" customFormat="1" ht="12.75">
      <c r="A3256">
        <v>9254571</v>
      </c>
      <c r="B3256" t="s">
        <v>6095</v>
      </c>
      <c r="C3256" t="s">
        <v>244</v>
      </c>
      <c r="D3256">
        <v>9254571</v>
      </c>
      <c r="E3256" t="s">
        <v>166</v>
      </c>
      <c r="F3256" t="s">
        <v>166</v>
      </c>
      <c r="H3256" s="507">
        <v>40947</v>
      </c>
      <c r="I3256" t="s">
        <v>245</v>
      </c>
      <c r="J3256">
        <v>-11</v>
      </c>
      <c r="K3256" t="s">
        <v>168</v>
      </c>
      <c r="M3256" t="s">
        <v>203</v>
      </c>
      <c r="N3256">
        <v>8920066</v>
      </c>
      <c r="O3256" t="s">
        <v>261</v>
      </c>
      <c r="P3256" s="507">
        <v>44826</v>
      </c>
      <c r="Q3256" t="s">
        <v>187</v>
      </c>
      <c r="R3256" s="507">
        <v>43735</v>
      </c>
      <c r="T3256" t="s">
        <v>5765</v>
      </c>
      <c r="U3256">
        <v>525</v>
      </c>
      <c r="X3256">
        <v>5</v>
      </c>
      <c r="Y3256" t="s">
        <v>259</v>
      </c>
      <c r="AC3256" t="s">
        <v>177</v>
      </c>
      <c r="AD3256" t="s">
        <v>12925</v>
      </c>
      <c r="AE3256">
        <v>92110</v>
      </c>
      <c r="AF3256" t="s">
        <v>15237</v>
      </c>
      <c r="AI3256">
        <v>662772930</v>
      </c>
      <c r="AJ3256">
        <v>698390689</v>
      </c>
      <c r="AK3256" t="s">
        <v>6096</v>
      </c>
      <c r="AL3256">
        <v>0</v>
      </c>
      <c r="AM3256">
        <v>0</v>
      </c>
    </row>
    <row r="3257" spans="1:39" customFormat="1" ht="12.75">
      <c r="A3257">
        <v>9255160</v>
      </c>
      <c r="B3257" t="s">
        <v>7905</v>
      </c>
      <c r="C3257" t="s">
        <v>855</v>
      </c>
      <c r="D3257">
        <v>9255160</v>
      </c>
      <c r="E3257" t="s">
        <v>166</v>
      </c>
      <c r="F3257" t="s">
        <v>166</v>
      </c>
      <c r="H3257" s="507">
        <v>40303</v>
      </c>
      <c r="I3257" t="s">
        <v>254</v>
      </c>
      <c r="J3257">
        <v>-13</v>
      </c>
      <c r="K3257" t="s">
        <v>8</v>
      </c>
      <c r="M3257" t="s">
        <v>203</v>
      </c>
      <c r="N3257">
        <v>8920025</v>
      </c>
      <c r="O3257" t="s">
        <v>213</v>
      </c>
      <c r="P3257" s="507">
        <v>44802</v>
      </c>
      <c r="Q3257" t="s">
        <v>187</v>
      </c>
      <c r="R3257" s="507">
        <v>43812</v>
      </c>
      <c r="S3257" s="507">
        <v>44791</v>
      </c>
      <c r="T3257" t="s">
        <v>181</v>
      </c>
      <c r="U3257">
        <v>648</v>
      </c>
      <c r="X3257">
        <v>6</v>
      </c>
      <c r="Y3257" t="s">
        <v>259</v>
      </c>
      <c r="AC3257" t="s">
        <v>177</v>
      </c>
      <c r="AD3257" t="s">
        <v>10501</v>
      </c>
      <c r="AE3257">
        <v>92400</v>
      </c>
      <c r="AF3257" t="s">
        <v>15238</v>
      </c>
      <c r="AI3257">
        <v>147899313</v>
      </c>
      <c r="AJ3257">
        <v>679243512</v>
      </c>
      <c r="AK3257" t="s">
        <v>7906</v>
      </c>
      <c r="AL3257">
        <v>1</v>
      </c>
      <c r="AM3257">
        <v>0</v>
      </c>
    </row>
    <row r="3258" spans="1:39" customFormat="1" ht="12.75">
      <c r="A3258">
        <v>4432005</v>
      </c>
      <c r="B3258" t="s">
        <v>2644</v>
      </c>
      <c r="C3258" t="s">
        <v>645</v>
      </c>
      <c r="D3258">
        <v>4432005</v>
      </c>
      <c r="E3258" t="s">
        <v>166</v>
      </c>
      <c r="F3258" t="s">
        <v>166</v>
      </c>
      <c r="H3258" s="507">
        <v>35221</v>
      </c>
      <c r="I3258" t="s">
        <v>167</v>
      </c>
      <c r="J3258">
        <v>-40</v>
      </c>
      <c r="K3258" t="s">
        <v>168</v>
      </c>
      <c r="M3258" t="s">
        <v>228</v>
      </c>
      <c r="N3258">
        <v>12440076</v>
      </c>
      <c r="O3258" t="s">
        <v>2254</v>
      </c>
      <c r="P3258" s="507">
        <v>44815</v>
      </c>
      <c r="Q3258" t="s">
        <v>187</v>
      </c>
      <c r="R3258" s="507">
        <v>37551</v>
      </c>
      <c r="S3258" s="507">
        <v>43725</v>
      </c>
      <c r="T3258" t="s">
        <v>7255</v>
      </c>
      <c r="U3258">
        <v>1807</v>
      </c>
      <c r="X3258">
        <v>18</v>
      </c>
      <c r="Y3258" t="s">
        <v>259</v>
      </c>
      <c r="AC3258" t="s">
        <v>177</v>
      </c>
      <c r="AD3258" t="s">
        <v>15239</v>
      </c>
      <c r="AE3258">
        <v>44850</v>
      </c>
      <c r="AF3258" t="s">
        <v>15240</v>
      </c>
      <c r="AJ3258">
        <v>750299650</v>
      </c>
      <c r="AK3258" t="s">
        <v>5107</v>
      </c>
      <c r="AL3258">
        <v>0</v>
      </c>
      <c r="AM3258">
        <v>0</v>
      </c>
    </row>
    <row r="3259" spans="1:39" customFormat="1" ht="12.75">
      <c r="A3259">
        <v>5321999</v>
      </c>
      <c r="B3259" t="s">
        <v>2644</v>
      </c>
      <c r="C3259" t="s">
        <v>578</v>
      </c>
      <c r="D3259">
        <v>5321999</v>
      </c>
      <c r="E3259" t="s">
        <v>166</v>
      </c>
      <c r="F3259" t="s">
        <v>166</v>
      </c>
      <c r="H3259" s="507">
        <v>35735</v>
      </c>
      <c r="I3259" t="s">
        <v>167</v>
      </c>
      <c r="J3259">
        <v>-40</v>
      </c>
      <c r="K3259" t="s">
        <v>8</v>
      </c>
      <c r="M3259" t="s">
        <v>2155</v>
      </c>
      <c r="N3259">
        <v>12530001</v>
      </c>
      <c r="O3259" t="s">
        <v>6297</v>
      </c>
      <c r="P3259" s="507">
        <v>44821</v>
      </c>
      <c r="Q3259" t="s">
        <v>187</v>
      </c>
      <c r="R3259" s="507">
        <v>40105</v>
      </c>
      <c r="S3259" s="507">
        <v>44462</v>
      </c>
      <c r="T3259" t="s">
        <v>7255</v>
      </c>
      <c r="U3259">
        <v>874</v>
      </c>
      <c r="X3259">
        <v>8</v>
      </c>
      <c r="Y3259" t="s">
        <v>259</v>
      </c>
      <c r="AC3259" t="s">
        <v>177</v>
      </c>
      <c r="AD3259" t="s">
        <v>15241</v>
      </c>
      <c r="AE3259">
        <v>53240</v>
      </c>
      <c r="AF3259" t="s">
        <v>15242</v>
      </c>
      <c r="AJ3259">
        <v>611107288</v>
      </c>
      <c r="AK3259" t="s">
        <v>7182</v>
      </c>
      <c r="AL3259">
        <v>0</v>
      </c>
      <c r="AM3259">
        <v>0</v>
      </c>
    </row>
    <row r="3260" spans="1:39" customFormat="1" ht="12.75">
      <c r="A3260">
        <v>4937742</v>
      </c>
      <c r="B3260" t="s">
        <v>2644</v>
      </c>
      <c r="C3260" t="s">
        <v>6466</v>
      </c>
      <c r="D3260">
        <v>4937742</v>
      </c>
      <c r="E3260" t="s">
        <v>166</v>
      </c>
      <c r="F3260" t="s">
        <v>166</v>
      </c>
      <c r="H3260" s="507">
        <v>39995</v>
      </c>
      <c r="I3260" t="s">
        <v>340</v>
      </c>
      <c r="J3260">
        <v>-14</v>
      </c>
      <c r="K3260" t="s">
        <v>168</v>
      </c>
      <c r="M3260" t="s">
        <v>236</v>
      </c>
      <c r="N3260">
        <v>12490073</v>
      </c>
      <c r="O3260" t="s">
        <v>8153</v>
      </c>
      <c r="P3260" s="507">
        <v>44773</v>
      </c>
      <c r="Q3260" t="s">
        <v>187</v>
      </c>
      <c r="R3260" s="507">
        <v>42964</v>
      </c>
      <c r="T3260" t="s">
        <v>5765</v>
      </c>
      <c r="U3260">
        <v>1087</v>
      </c>
      <c r="X3260">
        <v>10</v>
      </c>
      <c r="Y3260" t="s">
        <v>259</v>
      </c>
      <c r="AB3260" s="507">
        <v>44013</v>
      </c>
      <c r="AC3260" t="s">
        <v>177</v>
      </c>
      <c r="AD3260" t="s">
        <v>15243</v>
      </c>
      <c r="AE3260">
        <v>49370</v>
      </c>
      <c r="AF3260" t="s">
        <v>15244</v>
      </c>
      <c r="AJ3260">
        <v>650523785</v>
      </c>
      <c r="AK3260" t="s">
        <v>6465</v>
      </c>
      <c r="AL3260">
        <v>0</v>
      </c>
      <c r="AM3260">
        <v>0</v>
      </c>
    </row>
    <row r="3261" spans="1:39" customFormat="1" ht="12.75">
      <c r="A3261">
        <v>9315712</v>
      </c>
      <c r="B3261" t="s">
        <v>1812</v>
      </c>
      <c r="C3261" t="s">
        <v>508</v>
      </c>
      <c r="D3261">
        <v>9315712</v>
      </c>
      <c r="E3261" t="s">
        <v>166</v>
      </c>
      <c r="F3261" t="s">
        <v>166</v>
      </c>
      <c r="H3261" s="507">
        <v>35910</v>
      </c>
      <c r="I3261" t="s">
        <v>167</v>
      </c>
      <c r="J3261">
        <v>-40</v>
      </c>
      <c r="K3261" t="s">
        <v>168</v>
      </c>
      <c r="M3261" t="s">
        <v>170</v>
      </c>
      <c r="N3261">
        <v>8931011</v>
      </c>
      <c r="O3261" t="s">
        <v>664</v>
      </c>
      <c r="P3261" s="507">
        <v>44825</v>
      </c>
      <c r="Q3261" t="s">
        <v>187</v>
      </c>
      <c r="R3261" s="507">
        <v>39709</v>
      </c>
      <c r="S3261" s="507">
        <v>44818</v>
      </c>
      <c r="T3261" t="s">
        <v>181</v>
      </c>
      <c r="U3261">
        <v>2184</v>
      </c>
      <c r="V3261" t="s">
        <v>172</v>
      </c>
      <c r="W3261">
        <v>637</v>
      </c>
      <c r="X3261" t="s">
        <v>173</v>
      </c>
      <c r="Y3261" t="s">
        <v>259</v>
      </c>
      <c r="AB3261" s="507">
        <v>44743</v>
      </c>
      <c r="AC3261" t="s">
        <v>177</v>
      </c>
      <c r="AD3261" t="s">
        <v>15245</v>
      </c>
      <c r="AE3261">
        <v>93320</v>
      </c>
      <c r="AF3261" t="s">
        <v>15246</v>
      </c>
      <c r="AI3261">
        <v>679939222</v>
      </c>
      <c r="AJ3261">
        <v>679939222</v>
      </c>
      <c r="AK3261" t="s">
        <v>4515</v>
      </c>
      <c r="AL3261">
        <v>0</v>
      </c>
      <c r="AM3261">
        <v>0</v>
      </c>
    </row>
    <row r="3262" spans="1:39" customFormat="1" ht="12.75">
      <c r="A3262">
        <v>9323200</v>
      </c>
      <c r="B3262" t="s">
        <v>3948</v>
      </c>
      <c r="C3262" t="s">
        <v>3949</v>
      </c>
      <c r="D3262">
        <v>9323200</v>
      </c>
      <c r="E3262" t="s">
        <v>166</v>
      </c>
      <c r="F3262" t="s">
        <v>166</v>
      </c>
      <c r="H3262" s="507">
        <v>41391</v>
      </c>
      <c r="I3262" t="s">
        <v>251</v>
      </c>
      <c r="J3262">
        <v>-10</v>
      </c>
      <c r="K3262" t="s">
        <v>8</v>
      </c>
      <c r="M3262" t="s">
        <v>170</v>
      </c>
      <c r="N3262">
        <v>8930610</v>
      </c>
      <c r="O3262" t="s">
        <v>3790</v>
      </c>
      <c r="P3262" s="507">
        <v>44800</v>
      </c>
      <c r="Q3262" t="s">
        <v>187</v>
      </c>
      <c r="R3262" s="507">
        <v>44092</v>
      </c>
      <c r="T3262" t="s">
        <v>5765</v>
      </c>
      <c r="U3262">
        <v>531</v>
      </c>
      <c r="X3262">
        <v>5</v>
      </c>
      <c r="Y3262" t="s">
        <v>259</v>
      </c>
      <c r="AC3262" t="s">
        <v>177</v>
      </c>
      <c r="AD3262" t="s">
        <v>9736</v>
      </c>
      <c r="AE3262">
        <v>93160</v>
      </c>
      <c r="AF3262" t="s">
        <v>15247</v>
      </c>
      <c r="AJ3262">
        <v>770372943</v>
      </c>
      <c r="AK3262" t="s">
        <v>7907</v>
      </c>
      <c r="AL3262">
        <v>0</v>
      </c>
      <c r="AM3262">
        <v>0</v>
      </c>
    </row>
    <row r="3263" spans="1:39" customFormat="1" ht="12.75">
      <c r="A3263">
        <v>7730623</v>
      </c>
      <c r="B3263" t="s">
        <v>1813</v>
      </c>
      <c r="C3263" t="s">
        <v>538</v>
      </c>
      <c r="D3263">
        <v>7730623</v>
      </c>
      <c r="E3263" t="s">
        <v>166</v>
      </c>
      <c r="F3263" t="s">
        <v>166</v>
      </c>
      <c r="H3263" s="507">
        <v>39655</v>
      </c>
      <c r="I3263" t="s">
        <v>200</v>
      </c>
      <c r="J3263">
        <v>-15</v>
      </c>
      <c r="K3263" t="s">
        <v>8</v>
      </c>
      <c r="M3263" t="s">
        <v>206</v>
      </c>
      <c r="N3263">
        <v>8771184</v>
      </c>
      <c r="O3263" t="s">
        <v>285</v>
      </c>
      <c r="P3263" s="507">
        <v>44803</v>
      </c>
      <c r="Q3263" t="s">
        <v>187</v>
      </c>
      <c r="R3263" s="507">
        <v>42766</v>
      </c>
      <c r="T3263" t="s">
        <v>5765</v>
      </c>
      <c r="U3263">
        <v>1403</v>
      </c>
      <c r="X3263">
        <v>14</v>
      </c>
      <c r="Y3263" t="s">
        <v>259</v>
      </c>
      <c r="AC3263" t="s">
        <v>177</v>
      </c>
      <c r="AD3263" t="s">
        <v>11286</v>
      </c>
      <c r="AE3263">
        <v>77185</v>
      </c>
      <c r="AF3263" t="s">
        <v>15248</v>
      </c>
      <c r="AJ3263">
        <v>661974927</v>
      </c>
      <c r="AK3263" t="s">
        <v>4516</v>
      </c>
      <c r="AL3263">
        <v>0</v>
      </c>
      <c r="AM3263">
        <v>0</v>
      </c>
    </row>
    <row r="3264" spans="1:39" customFormat="1" ht="12.75">
      <c r="A3264">
        <v>9147027</v>
      </c>
      <c r="B3264" t="s">
        <v>1813</v>
      </c>
      <c r="C3264" t="s">
        <v>835</v>
      </c>
      <c r="D3264">
        <v>9147027</v>
      </c>
      <c r="E3264" t="s">
        <v>166</v>
      </c>
      <c r="F3264" t="s">
        <v>166</v>
      </c>
      <c r="H3264" s="507">
        <v>40232</v>
      </c>
      <c r="I3264" t="s">
        <v>254</v>
      </c>
      <c r="J3264">
        <v>-13</v>
      </c>
      <c r="K3264" t="s">
        <v>8</v>
      </c>
      <c r="M3264" t="s">
        <v>275</v>
      </c>
      <c r="N3264">
        <v>8910667</v>
      </c>
      <c r="O3264" t="s">
        <v>7298</v>
      </c>
      <c r="P3264" s="507">
        <v>44818</v>
      </c>
      <c r="Q3264" t="s">
        <v>187</v>
      </c>
      <c r="R3264" s="507">
        <v>43366</v>
      </c>
      <c r="T3264" t="s">
        <v>5765</v>
      </c>
      <c r="U3264">
        <v>643</v>
      </c>
      <c r="X3264">
        <v>6</v>
      </c>
      <c r="Y3264" t="s">
        <v>259</v>
      </c>
      <c r="AC3264" t="s">
        <v>177</v>
      </c>
      <c r="AD3264" t="s">
        <v>11905</v>
      </c>
      <c r="AE3264">
        <v>91070</v>
      </c>
      <c r="AF3264" t="s">
        <v>15249</v>
      </c>
      <c r="AJ3264">
        <v>777306379</v>
      </c>
      <c r="AK3264" t="s">
        <v>5758</v>
      </c>
      <c r="AL3264">
        <v>0</v>
      </c>
      <c r="AM3264">
        <v>0</v>
      </c>
    </row>
    <row r="3265" spans="1:39" customFormat="1" ht="12.75">
      <c r="A3265">
        <v>217299</v>
      </c>
      <c r="B3265" t="s">
        <v>1813</v>
      </c>
      <c r="C3265" t="s">
        <v>1814</v>
      </c>
      <c r="D3265">
        <v>217299</v>
      </c>
      <c r="E3265" t="s">
        <v>166</v>
      </c>
      <c r="F3265" t="s">
        <v>166</v>
      </c>
      <c r="H3265" s="507">
        <v>29193</v>
      </c>
      <c r="I3265" t="s">
        <v>192</v>
      </c>
      <c r="J3265">
        <v>-50</v>
      </c>
      <c r="K3265" t="s">
        <v>8</v>
      </c>
      <c r="M3265" t="s">
        <v>246</v>
      </c>
      <c r="N3265">
        <v>8940976</v>
      </c>
      <c r="O3265" t="s">
        <v>3791</v>
      </c>
      <c r="P3265" s="507">
        <v>44823</v>
      </c>
      <c r="Q3265" t="s">
        <v>187</v>
      </c>
      <c r="R3265" s="507">
        <v>37432</v>
      </c>
      <c r="S3265" s="507">
        <v>44680</v>
      </c>
      <c r="T3265" t="s">
        <v>181</v>
      </c>
      <c r="U3265">
        <v>1336</v>
      </c>
      <c r="X3265">
        <v>13</v>
      </c>
      <c r="Y3265" t="s">
        <v>259</v>
      </c>
      <c r="AC3265" t="s">
        <v>177</v>
      </c>
      <c r="AD3265" t="s">
        <v>10417</v>
      </c>
      <c r="AE3265">
        <v>94140</v>
      </c>
      <c r="AF3265" t="s">
        <v>15250</v>
      </c>
      <c r="AI3265">
        <v>148650790</v>
      </c>
      <c r="AK3265" t="s">
        <v>4517</v>
      </c>
      <c r="AL3265">
        <v>0</v>
      </c>
      <c r="AM3265">
        <v>0</v>
      </c>
    </row>
    <row r="3266" spans="1:39" customFormat="1" ht="12.75">
      <c r="A3266">
        <v>7890207</v>
      </c>
      <c r="B3266" t="s">
        <v>1813</v>
      </c>
      <c r="C3266" t="s">
        <v>2998</v>
      </c>
      <c r="D3266">
        <v>7890207</v>
      </c>
      <c r="E3266" t="s">
        <v>169</v>
      </c>
      <c r="H3266" s="507">
        <v>43032</v>
      </c>
      <c r="I3266" t="s">
        <v>169</v>
      </c>
      <c r="J3266">
        <v>-9</v>
      </c>
      <c r="K3266" t="s">
        <v>8</v>
      </c>
      <c r="M3266" t="s">
        <v>238</v>
      </c>
      <c r="N3266">
        <v>8780905</v>
      </c>
      <c r="O3266" t="s">
        <v>648</v>
      </c>
      <c r="P3266" s="507">
        <v>44820</v>
      </c>
      <c r="Q3266" t="s">
        <v>187</v>
      </c>
      <c r="R3266" s="507">
        <v>44820</v>
      </c>
      <c r="S3266" s="507">
        <v>44795</v>
      </c>
      <c r="T3266" t="s">
        <v>181</v>
      </c>
      <c r="U3266">
        <v>500</v>
      </c>
      <c r="X3266">
        <v>5</v>
      </c>
      <c r="Y3266" t="s">
        <v>259</v>
      </c>
      <c r="AC3266" t="s">
        <v>177</v>
      </c>
      <c r="AD3266" t="s">
        <v>10506</v>
      </c>
      <c r="AE3266">
        <v>78370</v>
      </c>
      <c r="AF3266" t="s">
        <v>15251</v>
      </c>
      <c r="AK3266" t="s">
        <v>9110</v>
      </c>
      <c r="AL3266">
        <v>0</v>
      </c>
      <c r="AM3266">
        <v>0</v>
      </c>
    </row>
    <row r="3267" spans="1:39" customFormat="1" ht="12.75">
      <c r="A3267">
        <v>7890534</v>
      </c>
      <c r="B3267" t="s">
        <v>1813</v>
      </c>
      <c r="C3267" t="s">
        <v>15252</v>
      </c>
      <c r="D3267">
        <v>7890534</v>
      </c>
      <c r="E3267" t="s">
        <v>169</v>
      </c>
      <c r="H3267" s="507">
        <v>41081</v>
      </c>
      <c r="I3267" t="s">
        <v>245</v>
      </c>
      <c r="J3267">
        <v>-11</v>
      </c>
      <c r="K3267" t="s">
        <v>8</v>
      </c>
      <c r="M3267" t="s">
        <v>238</v>
      </c>
      <c r="N3267">
        <v>8781466</v>
      </c>
      <c r="O3267" t="s">
        <v>7320</v>
      </c>
      <c r="P3267" s="507">
        <v>44833</v>
      </c>
      <c r="Q3267" t="s">
        <v>187</v>
      </c>
      <c r="R3267" s="507">
        <v>44833</v>
      </c>
      <c r="T3267" t="s">
        <v>5765</v>
      </c>
      <c r="U3267">
        <v>500</v>
      </c>
      <c r="X3267">
        <v>5</v>
      </c>
      <c r="Y3267" t="s">
        <v>259</v>
      </c>
      <c r="AC3267" t="s">
        <v>177</v>
      </c>
      <c r="AD3267" t="s">
        <v>15253</v>
      </c>
      <c r="AE3267">
        <v>78550</v>
      </c>
      <c r="AF3267" t="s">
        <v>15254</v>
      </c>
      <c r="AK3267" t="s">
        <v>15255</v>
      </c>
      <c r="AL3267">
        <v>0</v>
      </c>
      <c r="AM3267">
        <v>0</v>
      </c>
    </row>
    <row r="3268" spans="1:39" customFormat="1" ht="12.75">
      <c r="A3268">
        <v>7729569</v>
      </c>
      <c r="B3268" t="s">
        <v>1813</v>
      </c>
      <c r="C3268" t="s">
        <v>183</v>
      </c>
      <c r="D3268">
        <v>7729569</v>
      </c>
      <c r="E3268" t="s">
        <v>166</v>
      </c>
      <c r="F3268" t="s">
        <v>166</v>
      </c>
      <c r="H3268" s="507">
        <v>38487</v>
      </c>
      <c r="I3268" t="s">
        <v>186</v>
      </c>
      <c r="J3268">
        <v>-18</v>
      </c>
      <c r="K3268" t="s">
        <v>168</v>
      </c>
      <c r="M3268" t="s">
        <v>206</v>
      </c>
      <c r="N3268">
        <v>8771184</v>
      </c>
      <c r="O3268" t="s">
        <v>285</v>
      </c>
      <c r="P3268" s="507">
        <v>44805</v>
      </c>
      <c r="Q3268" t="s">
        <v>187</v>
      </c>
      <c r="R3268" s="507">
        <v>42388</v>
      </c>
      <c r="S3268" s="507">
        <v>44779</v>
      </c>
      <c r="T3268" t="s">
        <v>181</v>
      </c>
      <c r="U3268">
        <v>1649</v>
      </c>
      <c r="X3268">
        <v>16</v>
      </c>
      <c r="Y3268" t="s">
        <v>259</v>
      </c>
      <c r="AC3268" t="s">
        <v>177</v>
      </c>
      <c r="AD3268" t="s">
        <v>15256</v>
      </c>
      <c r="AE3268">
        <v>77200</v>
      </c>
      <c r="AF3268" t="s">
        <v>15257</v>
      </c>
      <c r="AI3268">
        <v>173584591</v>
      </c>
      <c r="AJ3268">
        <v>668024142</v>
      </c>
      <c r="AK3268" t="s">
        <v>9111</v>
      </c>
      <c r="AL3268">
        <v>0</v>
      </c>
      <c r="AM3268">
        <v>0</v>
      </c>
    </row>
    <row r="3269" spans="1:39" customFormat="1" ht="12.75">
      <c r="A3269">
        <v>9253765</v>
      </c>
      <c r="B3269" t="s">
        <v>1813</v>
      </c>
      <c r="C3269" t="s">
        <v>422</v>
      </c>
      <c r="D3269">
        <v>9253765</v>
      </c>
      <c r="E3269" t="s">
        <v>166</v>
      </c>
      <c r="F3269" t="s">
        <v>166</v>
      </c>
      <c r="H3269" s="507">
        <v>41075</v>
      </c>
      <c r="I3269" t="s">
        <v>245</v>
      </c>
      <c r="J3269">
        <v>-11</v>
      </c>
      <c r="K3269" t="s">
        <v>168</v>
      </c>
      <c r="M3269" t="s">
        <v>203</v>
      </c>
      <c r="N3269">
        <v>8920031</v>
      </c>
      <c r="O3269" t="s">
        <v>269</v>
      </c>
      <c r="P3269" s="507">
        <v>44814</v>
      </c>
      <c r="Q3269" t="s">
        <v>187</v>
      </c>
      <c r="R3269" s="507">
        <v>43517</v>
      </c>
      <c r="S3269" s="507">
        <v>44814</v>
      </c>
      <c r="T3269" t="s">
        <v>181</v>
      </c>
      <c r="U3269">
        <v>503</v>
      </c>
      <c r="X3269">
        <v>5</v>
      </c>
      <c r="Y3269" t="s">
        <v>259</v>
      </c>
      <c r="AC3269" t="s">
        <v>177</v>
      </c>
      <c r="AD3269" t="s">
        <v>11636</v>
      </c>
      <c r="AE3269">
        <v>92160</v>
      </c>
      <c r="AF3269" t="s">
        <v>15258</v>
      </c>
      <c r="AJ3269">
        <v>769187422</v>
      </c>
      <c r="AK3269" t="s">
        <v>6097</v>
      </c>
      <c r="AL3269">
        <v>0</v>
      </c>
      <c r="AM3269">
        <v>0</v>
      </c>
    </row>
    <row r="3270" spans="1:39" customFormat="1" ht="12.75">
      <c r="A3270">
        <v>9456305</v>
      </c>
      <c r="B3270" t="s">
        <v>3258</v>
      </c>
      <c r="C3270" t="s">
        <v>6098</v>
      </c>
      <c r="D3270">
        <v>9456305</v>
      </c>
      <c r="E3270" t="s">
        <v>166</v>
      </c>
      <c r="F3270" t="s">
        <v>166</v>
      </c>
      <c r="H3270" s="507">
        <v>40418</v>
      </c>
      <c r="I3270" t="s">
        <v>254</v>
      </c>
      <c r="J3270">
        <v>-13</v>
      </c>
      <c r="K3270" t="s">
        <v>168</v>
      </c>
      <c r="M3270" t="s">
        <v>246</v>
      </c>
      <c r="N3270">
        <v>8940976</v>
      </c>
      <c r="O3270" t="s">
        <v>3791</v>
      </c>
      <c r="P3270" s="507">
        <v>44812</v>
      </c>
      <c r="Q3270" t="s">
        <v>187</v>
      </c>
      <c r="R3270" s="507">
        <v>42987</v>
      </c>
      <c r="T3270" t="s">
        <v>5765</v>
      </c>
      <c r="U3270">
        <v>771</v>
      </c>
      <c r="X3270">
        <v>7</v>
      </c>
      <c r="Y3270" t="s">
        <v>259</v>
      </c>
      <c r="AC3270" t="s">
        <v>177</v>
      </c>
      <c r="AD3270" t="s">
        <v>9810</v>
      </c>
      <c r="AE3270">
        <v>94100</v>
      </c>
      <c r="AF3270" t="s">
        <v>15259</v>
      </c>
      <c r="AJ3270">
        <v>647334930</v>
      </c>
      <c r="AK3270" t="s">
        <v>4518</v>
      </c>
      <c r="AL3270">
        <v>1</v>
      </c>
      <c r="AM3270">
        <v>1</v>
      </c>
    </row>
    <row r="3271" spans="1:39" customFormat="1" ht="12.75">
      <c r="A3271">
        <v>7890059</v>
      </c>
      <c r="B3271" t="s">
        <v>9112</v>
      </c>
      <c r="C3271" t="s">
        <v>500</v>
      </c>
      <c r="D3271">
        <v>7890059</v>
      </c>
      <c r="E3271" t="s">
        <v>169</v>
      </c>
      <c r="H3271" s="507">
        <v>41045</v>
      </c>
      <c r="I3271" t="s">
        <v>245</v>
      </c>
      <c r="J3271">
        <v>-11</v>
      </c>
      <c r="K3271" t="s">
        <v>8</v>
      </c>
      <c r="M3271" t="s">
        <v>238</v>
      </c>
      <c r="N3271">
        <v>8781477</v>
      </c>
      <c r="O3271" t="s">
        <v>3567</v>
      </c>
      <c r="P3271" s="507">
        <v>44816</v>
      </c>
      <c r="Q3271" t="s">
        <v>187</v>
      </c>
      <c r="R3271" s="507">
        <v>44816</v>
      </c>
      <c r="T3271" t="s">
        <v>5765</v>
      </c>
      <c r="U3271">
        <v>500</v>
      </c>
      <c r="X3271">
        <v>5</v>
      </c>
      <c r="Y3271" t="s">
        <v>259</v>
      </c>
      <c r="AC3271" t="s">
        <v>177</v>
      </c>
      <c r="AD3271" t="s">
        <v>12549</v>
      </c>
      <c r="AE3271">
        <v>78450</v>
      </c>
      <c r="AF3271" t="s">
        <v>15260</v>
      </c>
      <c r="AJ3271">
        <v>622092011</v>
      </c>
      <c r="AK3271" t="s">
        <v>9113</v>
      </c>
      <c r="AL3271">
        <v>0</v>
      </c>
      <c r="AM3271">
        <v>0</v>
      </c>
    </row>
    <row r="3272" spans="1:39" customFormat="1" ht="12.75">
      <c r="A3272">
        <v>4462179</v>
      </c>
      <c r="B3272" t="s">
        <v>6099</v>
      </c>
      <c r="C3272" t="s">
        <v>370</v>
      </c>
      <c r="D3272">
        <v>4462179</v>
      </c>
      <c r="E3272" t="s">
        <v>169</v>
      </c>
      <c r="F3272" t="s">
        <v>169</v>
      </c>
      <c r="H3272" s="507">
        <v>40926</v>
      </c>
      <c r="I3272" t="s">
        <v>245</v>
      </c>
      <c r="J3272">
        <v>-11</v>
      </c>
      <c r="K3272" t="s">
        <v>8</v>
      </c>
      <c r="M3272" t="s">
        <v>228</v>
      </c>
      <c r="N3272">
        <v>12440138</v>
      </c>
      <c r="O3272" t="s">
        <v>2163</v>
      </c>
      <c r="P3272" s="507">
        <v>44816</v>
      </c>
      <c r="Q3272" t="s">
        <v>187</v>
      </c>
      <c r="R3272" s="507">
        <v>44473</v>
      </c>
      <c r="T3272" t="s">
        <v>5765</v>
      </c>
      <c r="U3272">
        <v>500</v>
      </c>
      <c r="X3272">
        <v>5</v>
      </c>
      <c r="Y3272" t="s">
        <v>259</v>
      </c>
      <c r="AC3272" t="s">
        <v>177</v>
      </c>
      <c r="AD3272" t="s">
        <v>12112</v>
      </c>
      <c r="AE3272">
        <v>49270</v>
      </c>
      <c r="AF3272" t="s">
        <v>15261</v>
      </c>
      <c r="AI3272">
        <v>240099937</v>
      </c>
      <c r="AJ3272">
        <v>662433758</v>
      </c>
      <c r="AK3272" t="s">
        <v>8317</v>
      </c>
      <c r="AL3272">
        <v>0</v>
      </c>
      <c r="AM3272">
        <v>0</v>
      </c>
    </row>
    <row r="3273" spans="1:39" customFormat="1" ht="12.75">
      <c r="A3273">
        <v>9153163</v>
      </c>
      <c r="B3273" t="s">
        <v>9114</v>
      </c>
      <c r="C3273" t="s">
        <v>500</v>
      </c>
      <c r="D3273">
        <v>9153163</v>
      </c>
      <c r="E3273" t="s">
        <v>169</v>
      </c>
      <c r="H3273" s="507">
        <v>42362</v>
      </c>
      <c r="I3273" t="s">
        <v>169</v>
      </c>
      <c r="J3273">
        <v>-9</v>
      </c>
      <c r="K3273" t="s">
        <v>8</v>
      </c>
      <c r="M3273" t="s">
        <v>275</v>
      </c>
      <c r="N3273">
        <v>8910916</v>
      </c>
      <c r="O3273" t="s">
        <v>396</v>
      </c>
      <c r="P3273" s="507">
        <v>44822</v>
      </c>
      <c r="Q3273" t="s">
        <v>187</v>
      </c>
      <c r="R3273" s="507">
        <v>44822</v>
      </c>
      <c r="T3273" t="s">
        <v>5765</v>
      </c>
      <c r="U3273">
        <v>500</v>
      </c>
      <c r="X3273">
        <v>5</v>
      </c>
      <c r="Y3273" t="s">
        <v>259</v>
      </c>
      <c r="AC3273" t="s">
        <v>177</v>
      </c>
      <c r="AD3273" t="s">
        <v>10116</v>
      </c>
      <c r="AE3273">
        <v>91220</v>
      </c>
      <c r="AF3273" t="s">
        <v>15262</v>
      </c>
      <c r="AJ3273">
        <v>609758051</v>
      </c>
      <c r="AK3273" t="s">
        <v>9115</v>
      </c>
      <c r="AL3273">
        <v>0</v>
      </c>
      <c r="AM3273">
        <v>0</v>
      </c>
    </row>
    <row r="3274" spans="1:39" customFormat="1" ht="12.75">
      <c r="A3274">
        <v>4460801</v>
      </c>
      <c r="B3274" t="s">
        <v>3963</v>
      </c>
      <c r="C3274" t="s">
        <v>2730</v>
      </c>
      <c r="D3274">
        <v>4460801</v>
      </c>
      <c r="E3274" t="s">
        <v>169</v>
      </c>
      <c r="H3274" s="507">
        <v>41720</v>
      </c>
      <c r="I3274" t="s">
        <v>169</v>
      </c>
      <c r="J3274">
        <v>-9</v>
      </c>
      <c r="K3274" t="s">
        <v>8</v>
      </c>
      <c r="M3274" t="s">
        <v>228</v>
      </c>
      <c r="N3274">
        <v>12440055</v>
      </c>
      <c r="O3274" t="s">
        <v>2298</v>
      </c>
      <c r="P3274" s="507">
        <v>44763</v>
      </c>
      <c r="Q3274" t="s">
        <v>187</v>
      </c>
      <c r="R3274" s="507">
        <v>44092</v>
      </c>
      <c r="T3274" t="s">
        <v>5765</v>
      </c>
      <c r="U3274">
        <v>500</v>
      </c>
      <c r="X3274">
        <v>5</v>
      </c>
      <c r="Y3274" t="s">
        <v>259</v>
      </c>
      <c r="AC3274" t="s">
        <v>177</v>
      </c>
      <c r="AD3274" t="s">
        <v>14535</v>
      </c>
      <c r="AE3274">
        <v>44680</v>
      </c>
      <c r="AF3274" t="s">
        <v>15263</v>
      </c>
      <c r="AJ3274">
        <v>684903639</v>
      </c>
      <c r="AK3274" t="s">
        <v>5108</v>
      </c>
      <c r="AL3274">
        <v>0</v>
      </c>
      <c r="AM3274">
        <v>0</v>
      </c>
    </row>
    <row r="3275" spans="1:39" customFormat="1" ht="12.75">
      <c r="A3275">
        <v>9524056</v>
      </c>
      <c r="B3275" t="s">
        <v>3833</v>
      </c>
      <c r="C3275" t="s">
        <v>9116</v>
      </c>
      <c r="D3275">
        <v>9524056</v>
      </c>
      <c r="E3275" t="s">
        <v>166</v>
      </c>
      <c r="F3275" t="s">
        <v>166</v>
      </c>
      <c r="H3275" s="507">
        <v>35034</v>
      </c>
      <c r="I3275" t="s">
        <v>167</v>
      </c>
      <c r="J3275">
        <v>-40</v>
      </c>
      <c r="K3275" t="s">
        <v>168</v>
      </c>
      <c r="M3275" t="s">
        <v>203</v>
      </c>
      <c r="N3275">
        <v>8920025</v>
      </c>
      <c r="O3275" t="s">
        <v>213</v>
      </c>
      <c r="P3275" s="507">
        <v>44816</v>
      </c>
      <c r="Q3275" t="s">
        <v>187</v>
      </c>
      <c r="R3275" s="507">
        <v>38251</v>
      </c>
      <c r="S3275" s="507">
        <v>44823</v>
      </c>
      <c r="T3275" t="s">
        <v>181</v>
      </c>
      <c r="U3275">
        <v>1889</v>
      </c>
      <c r="X3275">
        <v>18</v>
      </c>
      <c r="Y3275" t="s">
        <v>259</v>
      </c>
      <c r="AC3275" t="s">
        <v>177</v>
      </c>
      <c r="AD3275" t="s">
        <v>15264</v>
      </c>
      <c r="AE3275">
        <v>95610</v>
      </c>
      <c r="AF3275" t="s">
        <v>15265</v>
      </c>
      <c r="AI3275">
        <v>134218836</v>
      </c>
      <c r="AJ3275">
        <v>612366503</v>
      </c>
      <c r="AK3275" t="s">
        <v>4519</v>
      </c>
      <c r="AL3275">
        <v>0</v>
      </c>
      <c r="AM3275">
        <v>0</v>
      </c>
    </row>
    <row r="3276" spans="1:39" customFormat="1" ht="12.75">
      <c r="A3276">
        <v>4115444</v>
      </c>
      <c r="B3276" t="s">
        <v>9117</v>
      </c>
      <c r="C3276" t="s">
        <v>370</v>
      </c>
      <c r="D3276">
        <v>4115444</v>
      </c>
      <c r="E3276" t="s">
        <v>169</v>
      </c>
      <c r="H3276" s="507">
        <v>42145</v>
      </c>
      <c r="I3276" t="s">
        <v>169</v>
      </c>
      <c r="J3276">
        <v>-9</v>
      </c>
      <c r="K3276" t="s">
        <v>8</v>
      </c>
      <c r="M3276" t="s">
        <v>2783</v>
      </c>
      <c r="N3276">
        <v>4410697</v>
      </c>
      <c r="O3276" t="s">
        <v>2819</v>
      </c>
      <c r="P3276" s="507">
        <v>44826</v>
      </c>
      <c r="Q3276" t="s">
        <v>187</v>
      </c>
      <c r="R3276" s="507">
        <v>44826</v>
      </c>
      <c r="T3276" t="s">
        <v>5765</v>
      </c>
      <c r="U3276">
        <v>500</v>
      </c>
      <c r="X3276">
        <v>5</v>
      </c>
      <c r="Y3276" t="s">
        <v>259</v>
      </c>
      <c r="AC3276" t="s">
        <v>177</v>
      </c>
      <c r="AD3276" t="s">
        <v>15266</v>
      </c>
      <c r="AE3276">
        <v>41150</v>
      </c>
      <c r="AF3276" t="s">
        <v>15267</v>
      </c>
      <c r="AJ3276">
        <v>658968953</v>
      </c>
      <c r="AK3276" t="s">
        <v>9118</v>
      </c>
      <c r="AL3276">
        <v>0</v>
      </c>
      <c r="AM3276">
        <v>0</v>
      </c>
    </row>
    <row r="3277" spans="1:39" customFormat="1" ht="12.75">
      <c r="A3277">
        <v>798720</v>
      </c>
      <c r="B3277" t="s">
        <v>1816</v>
      </c>
      <c r="C3277" t="s">
        <v>639</v>
      </c>
      <c r="D3277">
        <v>798720</v>
      </c>
      <c r="E3277" t="s">
        <v>166</v>
      </c>
      <c r="F3277" t="s">
        <v>166</v>
      </c>
      <c r="H3277" s="507">
        <v>32788</v>
      </c>
      <c r="I3277" t="s">
        <v>167</v>
      </c>
      <c r="J3277">
        <v>-40</v>
      </c>
      <c r="K3277" t="s">
        <v>8</v>
      </c>
      <c r="M3277" t="s">
        <v>2152</v>
      </c>
      <c r="N3277">
        <v>12720104</v>
      </c>
      <c r="O3277" t="s">
        <v>2160</v>
      </c>
      <c r="P3277" s="507">
        <v>44786</v>
      </c>
      <c r="Q3277" t="s">
        <v>187</v>
      </c>
      <c r="R3277" s="507">
        <v>37432</v>
      </c>
      <c r="S3277" s="507">
        <v>44785</v>
      </c>
      <c r="T3277" t="s">
        <v>181</v>
      </c>
      <c r="U3277">
        <v>1955</v>
      </c>
      <c r="V3277" t="s">
        <v>172</v>
      </c>
      <c r="W3277">
        <v>101</v>
      </c>
      <c r="X3277" t="s">
        <v>173</v>
      </c>
      <c r="Y3277" t="s">
        <v>259</v>
      </c>
      <c r="AB3277" s="507">
        <v>44013</v>
      </c>
      <c r="AC3277" t="s">
        <v>177</v>
      </c>
      <c r="AD3277" t="s">
        <v>15268</v>
      </c>
      <c r="AE3277">
        <v>44690</v>
      </c>
      <c r="AF3277" t="s">
        <v>15269</v>
      </c>
      <c r="AJ3277">
        <v>683002637</v>
      </c>
      <c r="AK3277" t="s">
        <v>5109</v>
      </c>
      <c r="AL3277">
        <v>0</v>
      </c>
      <c r="AM3277">
        <v>0</v>
      </c>
    </row>
    <row r="3278" spans="1:39" customFormat="1" ht="12.75">
      <c r="A3278">
        <v>7812604</v>
      </c>
      <c r="B3278" t="s">
        <v>1817</v>
      </c>
      <c r="C3278" t="s">
        <v>2571</v>
      </c>
      <c r="D3278">
        <v>7812604</v>
      </c>
      <c r="E3278" t="s">
        <v>166</v>
      </c>
      <c r="F3278" t="s">
        <v>166</v>
      </c>
      <c r="H3278" s="507">
        <v>31385</v>
      </c>
      <c r="I3278" t="s">
        <v>167</v>
      </c>
      <c r="J3278">
        <v>-40</v>
      </c>
      <c r="K3278" t="s">
        <v>8</v>
      </c>
      <c r="M3278" t="s">
        <v>238</v>
      </c>
      <c r="N3278">
        <v>8781477</v>
      </c>
      <c r="O3278" t="s">
        <v>3567</v>
      </c>
      <c r="P3278" s="507">
        <v>44746</v>
      </c>
      <c r="Q3278" t="s">
        <v>187</v>
      </c>
      <c r="R3278" s="507">
        <v>37432</v>
      </c>
      <c r="S3278" s="507">
        <v>44746</v>
      </c>
      <c r="T3278" t="s">
        <v>181</v>
      </c>
      <c r="U3278">
        <v>1459</v>
      </c>
      <c r="X3278">
        <v>14</v>
      </c>
      <c r="Y3278" t="s">
        <v>259</v>
      </c>
      <c r="AC3278" t="s">
        <v>177</v>
      </c>
      <c r="AD3278" t="s">
        <v>13570</v>
      </c>
      <c r="AE3278">
        <v>78320</v>
      </c>
      <c r="AF3278" t="s">
        <v>15270</v>
      </c>
      <c r="AI3278">
        <v>664365372</v>
      </c>
      <c r="AK3278" t="s">
        <v>4520</v>
      </c>
      <c r="AL3278">
        <v>0</v>
      </c>
      <c r="AM3278">
        <v>0</v>
      </c>
    </row>
    <row r="3279" spans="1:39" customFormat="1" ht="12.75">
      <c r="A3279">
        <v>9137222</v>
      </c>
      <c r="B3279" t="s">
        <v>1818</v>
      </c>
      <c r="C3279" t="s">
        <v>344</v>
      </c>
      <c r="D3279">
        <v>9137222</v>
      </c>
      <c r="E3279" t="s">
        <v>166</v>
      </c>
      <c r="F3279" t="s">
        <v>166</v>
      </c>
      <c r="H3279" s="507">
        <v>36360</v>
      </c>
      <c r="I3279" t="s">
        <v>167</v>
      </c>
      <c r="J3279">
        <v>-40</v>
      </c>
      <c r="K3279" t="s">
        <v>168</v>
      </c>
      <c r="M3279" t="s">
        <v>206</v>
      </c>
      <c r="N3279">
        <v>8771170</v>
      </c>
      <c r="O3279" t="s">
        <v>415</v>
      </c>
      <c r="P3279" s="507">
        <v>44761</v>
      </c>
      <c r="Q3279" t="s">
        <v>187</v>
      </c>
      <c r="R3279" s="507">
        <v>40442</v>
      </c>
      <c r="S3279" s="507">
        <v>43710</v>
      </c>
      <c r="T3279" t="s">
        <v>7255</v>
      </c>
      <c r="U3279">
        <v>2302</v>
      </c>
      <c r="V3279" t="s">
        <v>172</v>
      </c>
      <c r="W3279">
        <v>452</v>
      </c>
      <c r="X3279" t="s">
        <v>173</v>
      </c>
      <c r="Y3279" t="s">
        <v>259</v>
      </c>
      <c r="AB3279" s="507">
        <v>44013</v>
      </c>
      <c r="AC3279" t="s">
        <v>177</v>
      </c>
      <c r="AD3279" t="s">
        <v>15271</v>
      </c>
      <c r="AE3279">
        <v>91490</v>
      </c>
      <c r="AF3279" t="s">
        <v>15272</v>
      </c>
      <c r="AI3279">
        <v>164987986</v>
      </c>
      <c r="AJ3279">
        <v>659047941</v>
      </c>
      <c r="AK3279" t="s">
        <v>4521</v>
      </c>
      <c r="AL3279">
        <v>0</v>
      </c>
      <c r="AM3279">
        <v>0</v>
      </c>
    </row>
    <row r="3280" spans="1:39" customFormat="1" ht="12.75">
      <c r="A3280">
        <v>7527815</v>
      </c>
      <c r="B3280" t="s">
        <v>7908</v>
      </c>
      <c r="C3280" t="s">
        <v>439</v>
      </c>
      <c r="D3280">
        <v>7527815</v>
      </c>
      <c r="E3280" t="s">
        <v>169</v>
      </c>
      <c r="H3280" s="507">
        <v>41207</v>
      </c>
      <c r="I3280" t="s">
        <v>245</v>
      </c>
      <c r="J3280">
        <v>-11</v>
      </c>
      <c r="K3280" t="s">
        <v>8</v>
      </c>
      <c r="M3280" t="s">
        <v>263</v>
      </c>
      <c r="N3280">
        <v>8751177</v>
      </c>
      <c r="O3280" t="s">
        <v>397</v>
      </c>
      <c r="P3280" s="507">
        <v>44753</v>
      </c>
      <c r="Q3280" t="s">
        <v>187</v>
      </c>
      <c r="R3280" s="507">
        <v>44753</v>
      </c>
      <c r="S3280" s="507">
        <v>44739</v>
      </c>
      <c r="T3280" t="s">
        <v>181</v>
      </c>
      <c r="U3280">
        <v>500</v>
      </c>
      <c r="X3280">
        <v>5</v>
      </c>
      <c r="Y3280" t="s">
        <v>259</v>
      </c>
      <c r="AC3280" t="s">
        <v>177</v>
      </c>
      <c r="AD3280" t="s">
        <v>9793</v>
      </c>
      <c r="AE3280">
        <v>75017</v>
      </c>
      <c r="AF3280" t="s">
        <v>15273</v>
      </c>
      <c r="AJ3280">
        <v>673206678</v>
      </c>
      <c r="AK3280" t="s">
        <v>7909</v>
      </c>
      <c r="AL3280">
        <v>0</v>
      </c>
      <c r="AM3280">
        <v>0</v>
      </c>
    </row>
    <row r="3281" spans="1:39" customFormat="1" ht="12.75">
      <c r="A3281">
        <v>6923164</v>
      </c>
      <c r="B3281" t="s">
        <v>1819</v>
      </c>
      <c r="C3281" t="s">
        <v>557</v>
      </c>
      <c r="D3281">
        <v>6923164</v>
      </c>
      <c r="E3281" t="s">
        <v>166</v>
      </c>
      <c r="F3281" t="s">
        <v>166</v>
      </c>
      <c r="H3281" s="507">
        <v>29904</v>
      </c>
      <c r="I3281" t="s">
        <v>192</v>
      </c>
      <c r="J3281">
        <v>-50</v>
      </c>
      <c r="K3281" t="s">
        <v>168</v>
      </c>
      <c r="M3281" t="s">
        <v>246</v>
      </c>
      <c r="N3281">
        <v>8940073</v>
      </c>
      <c r="O3281" t="s">
        <v>258</v>
      </c>
      <c r="P3281" s="507">
        <v>44810</v>
      </c>
      <c r="Q3281" t="s">
        <v>187</v>
      </c>
      <c r="R3281" s="507">
        <v>37432</v>
      </c>
      <c r="S3281" s="507">
        <v>44809</v>
      </c>
      <c r="T3281" t="s">
        <v>181</v>
      </c>
      <c r="U3281">
        <v>1600</v>
      </c>
      <c r="X3281">
        <v>16</v>
      </c>
      <c r="Y3281" t="s">
        <v>259</v>
      </c>
      <c r="AB3281" s="507">
        <v>44743</v>
      </c>
      <c r="AC3281" t="s">
        <v>177</v>
      </c>
      <c r="AD3281" t="s">
        <v>15274</v>
      </c>
      <c r="AE3281">
        <v>69270</v>
      </c>
      <c r="AF3281" t="s">
        <v>15275</v>
      </c>
      <c r="AG3281" t="s">
        <v>15276</v>
      </c>
      <c r="AI3281">
        <v>670073999</v>
      </c>
      <c r="AK3281" t="s">
        <v>4522</v>
      </c>
      <c r="AL3281">
        <v>0</v>
      </c>
      <c r="AM3281">
        <v>0</v>
      </c>
    </row>
    <row r="3282" spans="1:39" customFormat="1" ht="12.75">
      <c r="A3282">
        <v>2221757</v>
      </c>
      <c r="B3282" t="s">
        <v>9119</v>
      </c>
      <c r="C3282" t="s">
        <v>8345</v>
      </c>
      <c r="D3282">
        <v>2221757</v>
      </c>
      <c r="E3282" t="s">
        <v>169</v>
      </c>
      <c r="H3282" s="507">
        <v>40969</v>
      </c>
      <c r="I3282" t="s">
        <v>245</v>
      </c>
      <c r="J3282">
        <v>-11</v>
      </c>
      <c r="K3282" t="s">
        <v>8</v>
      </c>
      <c r="M3282" t="s">
        <v>215</v>
      </c>
      <c r="N3282">
        <v>3220047</v>
      </c>
      <c r="O3282" t="s">
        <v>3055</v>
      </c>
      <c r="P3282" s="507">
        <v>44820</v>
      </c>
      <c r="Q3282" t="s">
        <v>187</v>
      </c>
      <c r="R3282" s="507">
        <v>44820</v>
      </c>
      <c r="T3282" t="s">
        <v>5765</v>
      </c>
      <c r="U3282">
        <v>500</v>
      </c>
      <c r="X3282">
        <v>5</v>
      </c>
      <c r="Y3282" t="s">
        <v>259</v>
      </c>
      <c r="AC3282" t="s">
        <v>177</v>
      </c>
      <c r="AD3282" t="s">
        <v>11838</v>
      </c>
      <c r="AE3282">
        <v>22560</v>
      </c>
      <c r="AF3282" t="s">
        <v>15277</v>
      </c>
      <c r="AJ3282">
        <v>698655733</v>
      </c>
      <c r="AK3282" t="s">
        <v>9120</v>
      </c>
      <c r="AL3282">
        <v>0</v>
      </c>
      <c r="AM3282">
        <v>0</v>
      </c>
    </row>
    <row r="3283" spans="1:39" customFormat="1" ht="12.75">
      <c r="A3283">
        <v>7717633</v>
      </c>
      <c r="B3283" t="s">
        <v>1820</v>
      </c>
      <c r="C3283" t="s">
        <v>1108</v>
      </c>
      <c r="D3283">
        <v>7717633</v>
      </c>
      <c r="E3283" t="s">
        <v>166</v>
      </c>
      <c r="F3283" t="s">
        <v>166</v>
      </c>
      <c r="H3283" s="507">
        <v>34076</v>
      </c>
      <c r="I3283" t="s">
        <v>167</v>
      </c>
      <c r="J3283">
        <v>-40</v>
      </c>
      <c r="K3283" t="s">
        <v>168</v>
      </c>
      <c r="M3283" t="s">
        <v>206</v>
      </c>
      <c r="N3283">
        <v>8771184</v>
      </c>
      <c r="O3283" t="s">
        <v>285</v>
      </c>
      <c r="P3283" s="507">
        <v>44823</v>
      </c>
      <c r="Q3283" t="s">
        <v>187</v>
      </c>
      <c r="R3283" s="507">
        <v>38324</v>
      </c>
      <c r="S3283" s="507">
        <v>44083</v>
      </c>
      <c r="T3283" t="s">
        <v>7255</v>
      </c>
      <c r="U3283">
        <v>1650</v>
      </c>
      <c r="X3283">
        <v>16</v>
      </c>
      <c r="Y3283" t="s">
        <v>259</v>
      </c>
      <c r="AC3283" t="s">
        <v>177</v>
      </c>
      <c r="AD3283" t="s">
        <v>15278</v>
      </c>
      <c r="AE3283">
        <v>77135</v>
      </c>
      <c r="AF3283" t="s">
        <v>15279</v>
      </c>
      <c r="AJ3283">
        <v>635583292</v>
      </c>
      <c r="AK3283" t="s">
        <v>4523</v>
      </c>
      <c r="AL3283">
        <v>0</v>
      </c>
      <c r="AM3283">
        <v>0</v>
      </c>
    </row>
    <row r="3284" spans="1:39" customFormat="1" ht="12.75">
      <c r="A3284">
        <v>9247410</v>
      </c>
      <c r="B3284" t="s">
        <v>3894</v>
      </c>
      <c r="C3284" t="s">
        <v>3895</v>
      </c>
      <c r="D3284">
        <v>9247410</v>
      </c>
      <c r="E3284" t="s">
        <v>166</v>
      </c>
      <c r="F3284" t="s">
        <v>166</v>
      </c>
      <c r="H3284" s="507">
        <v>32025</v>
      </c>
      <c r="I3284" t="s">
        <v>167</v>
      </c>
      <c r="J3284">
        <v>-40</v>
      </c>
      <c r="K3284" t="s">
        <v>168</v>
      </c>
      <c r="M3284" t="s">
        <v>236</v>
      </c>
      <c r="N3284">
        <v>12490073</v>
      </c>
      <c r="O3284" t="s">
        <v>8153</v>
      </c>
      <c r="P3284" s="507">
        <v>44817</v>
      </c>
      <c r="Q3284" t="s">
        <v>187</v>
      </c>
      <c r="R3284" s="507">
        <v>41914</v>
      </c>
      <c r="S3284" s="507">
        <v>44090</v>
      </c>
      <c r="T3284" t="s">
        <v>7255</v>
      </c>
      <c r="U3284">
        <v>3173</v>
      </c>
      <c r="V3284" t="s">
        <v>172</v>
      </c>
      <c r="W3284">
        <v>29</v>
      </c>
      <c r="X3284" t="s">
        <v>173</v>
      </c>
      <c r="Y3284" t="s">
        <v>259</v>
      </c>
      <c r="AB3284" s="507">
        <v>44013</v>
      </c>
      <c r="AC3284" t="s">
        <v>337</v>
      </c>
      <c r="AD3284" t="s">
        <v>6233</v>
      </c>
      <c r="AE3284">
        <v>49100</v>
      </c>
      <c r="AF3284" t="s">
        <v>15280</v>
      </c>
      <c r="AJ3284">
        <v>616923041</v>
      </c>
      <c r="AK3284" t="s">
        <v>5110</v>
      </c>
      <c r="AL3284">
        <v>0</v>
      </c>
      <c r="AM3284">
        <v>0</v>
      </c>
    </row>
    <row r="3285" spans="1:39" customFormat="1" ht="12.75">
      <c r="A3285">
        <v>7527256</v>
      </c>
      <c r="B3285" t="s">
        <v>9121</v>
      </c>
      <c r="C3285" t="s">
        <v>9122</v>
      </c>
      <c r="D3285">
        <v>7527256</v>
      </c>
      <c r="E3285" t="s">
        <v>166</v>
      </c>
      <c r="H3285" s="507">
        <v>33151</v>
      </c>
      <c r="I3285" t="s">
        <v>167</v>
      </c>
      <c r="J3285">
        <v>-40</v>
      </c>
      <c r="K3285" t="s">
        <v>8</v>
      </c>
      <c r="M3285" t="s">
        <v>263</v>
      </c>
      <c r="N3285">
        <v>8750074</v>
      </c>
      <c r="O3285" t="s">
        <v>296</v>
      </c>
      <c r="P3285" s="507">
        <v>44820</v>
      </c>
      <c r="Q3285" t="s">
        <v>187</v>
      </c>
      <c r="R3285" s="507">
        <v>44493</v>
      </c>
      <c r="S3285" s="507">
        <v>44819</v>
      </c>
      <c r="T3285" t="s">
        <v>181</v>
      </c>
      <c r="U3285">
        <v>1839</v>
      </c>
      <c r="X3285">
        <v>18</v>
      </c>
      <c r="Y3285" t="s">
        <v>259</v>
      </c>
      <c r="AB3285" s="507">
        <v>44743</v>
      </c>
      <c r="AC3285" t="s">
        <v>337</v>
      </c>
      <c r="AD3285" t="s">
        <v>15281</v>
      </c>
      <c r="AE3285">
        <v>41100</v>
      </c>
      <c r="AF3285" t="s">
        <v>15282</v>
      </c>
      <c r="AG3285" t="s">
        <v>15283</v>
      </c>
      <c r="AJ3285" t="s">
        <v>9123</v>
      </c>
      <c r="AK3285" t="s">
        <v>9124</v>
      </c>
      <c r="AL3285">
        <v>0</v>
      </c>
      <c r="AM3285">
        <v>0</v>
      </c>
    </row>
    <row r="3286" spans="1:39" customFormat="1" ht="12.75">
      <c r="A3286">
        <v>7735856</v>
      </c>
      <c r="B3286" t="s">
        <v>2645</v>
      </c>
      <c r="C3286" t="s">
        <v>322</v>
      </c>
      <c r="D3286">
        <v>7735856</v>
      </c>
      <c r="E3286" t="s">
        <v>169</v>
      </c>
      <c r="H3286" s="507">
        <v>42236</v>
      </c>
      <c r="I3286" t="s">
        <v>169</v>
      </c>
      <c r="J3286">
        <v>-9</v>
      </c>
      <c r="K3286" t="s">
        <v>8</v>
      </c>
      <c r="M3286" t="s">
        <v>206</v>
      </c>
      <c r="N3286">
        <v>8771515</v>
      </c>
      <c r="O3286" t="s">
        <v>808</v>
      </c>
      <c r="P3286" s="507">
        <v>44829</v>
      </c>
      <c r="Q3286" t="s">
        <v>187</v>
      </c>
      <c r="R3286" s="507">
        <v>44829</v>
      </c>
      <c r="T3286" t="s">
        <v>5765</v>
      </c>
      <c r="U3286">
        <v>500</v>
      </c>
      <c r="X3286">
        <v>5</v>
      </c>
      <c r="Y3286" t="s">
        <v>259</v>
      </c>
      <c r="AC3286" t="s">
        <v>177</v>
      </c>
      <c r="AD3286" t="s">
        <v>13088</v>
      </c>
      <c r="AE3286">
        <v>77300</v>
      </c>
      <c r="AF3286" t="s">
        <v>15284</v>
      </c>
      <c r="AJ3286">
        <v>661523264</v>
      </c>
      <c r="AK3286" t="s">
        <v>15285</v>
      </c>
      <c r="AL3286">
        <v>1</v>
      </c>
      <c r="AM3286">
        <v>1</v>
      </c>
    </row>
    <row r="3287" spans="1:39" customFormat="1" ht="12.75">
      <c r="A3287">
        <v>4463611</v>
      </c>
      <c r="B3287" t="s">
        <v>2645</v>
      </c>
      <c r="C3287" t="s">
        <v>9565</v>
      </c>
      <c r="D3287">
        <v>4463611</v>
      </c>
      <c r="E3287" t="s">
        <v>169</v>
      </c>
      <c r="H3287" s="507">
        <v>41352</v>
      </c>
      <c r="I3287" t="s">
        <v>251</v>
      </c>
      <c r="J3287">
        <v>-10</v>
      </c>
      <c r="K3287" t="s">
        <v>8</v>
      </c>
      <c r="M3287" t="s">
        <v>228</v>
      </c>
      <c r="N3287">
        <v>12440048</v>
      </c>
      <c r="O3287" t="s">
        <v>8152</v>
      </c>
      <c r="P3287" s="507">
        <v>44821</v>
      </c>
      <c r="Q3287" t="s">
        <v>187</v>
      </c>
      <c r="R3287" s="507">
        <v>44821</v>
      </c>
      <c r="T3287" t="s">
        <v>5765</v>
      </c>
      <c r="U3287">
        <v>500</v>
      </c>
      <c r="X3287">
        <v>5</v>
      </c>
      <c r="Y3287" t="s">
        <v>259</v>
      </c>
      <c r="AC3287" t="s">
        <v>177</v>
      </c>
      <c r="AD3287" t="s">
        <v>9804</v>
      </c>
      <c r="AE3287">
        <v>44470</v>
      </c>
      <c r="AF3287" t="s">
        <v>15286</v>
      </c>
      <c r="AJ3287">
        <v>607363660</v>
      </c>
      <c r="AK3287" t="s">
        <v>9566</v>
      </c>
      <c r="AL3287">
        <v>0</v>
      </c>
      <c r="AM3287">
        <v>0</v>
      </c>
    </row>
    <row r="3288" spans="1:39" customFormat="1" ht="12.75">
      <c r="A3288">
        <v>9427404</v>
      </c>
      <c r="B3288" t="s">
        <v>1821</v>
      </c>
      <c r="C3288" t="s">
        <v>819</v>
      </c>
      <c r="D3288">
        <v>9427404</v>
      </c>
      <c r="E3288" t="s">
        <v>166</v>
      </c>
      <c r="F3288" t="s">
        <v>166</v>
      </c>
      <c r="H3288" s="507">
        <v>33169</v>
      </c>
      <c r="I3288" t="s">
        <v>167</v>
      </c>
      <c r="J3288">
        <v>-40</v>
      </c>
      <c r="K3288" t="s">
        <v>8</v>
      </c>
      <c r="M3288" t="s">
        <v>246</v>
      </c>
      <c r="N3288">
        <v>8940073</v>
      </c>
      <c r="O3288" t="s">
        <v>258</v>
      </c>
      <c r="P3288" s="507">
        <v>44820</v>
      </c>
      <c r="Q3288" t="s">
        <v>187</v>
      </c>
      <c r="R3288" s="507">
        <v>38679</v>
      </c>
      <c r="S3288" s="507">
        <v>44456</v>
      </c>
      <c r="T3288" t="s">
        <v>7255</v>
      </c>
      <c r="U3288">
        <v>1159</v>
      </c>
      <c r="X3288">
        <v>11</v>
      </c>
      <c r="Y3288" t="s">
        <v>259</v>
      </c>
      <c r="AC3288" t="s">
        <v>177</v>
      </c>
      <c r="AD3288" t="s">
        <v>12655</v>
      </c>
      <c r="AE3288">
        <v>77340</v>
      </c>
      <c r="AF3288" t="s">
        <v>15287</v>
      </c>
      <c r="AJ3288">
        <v>667386276</v>
      </c>
      <c r="AK3288" t="s">
        <v>4524</v>
      </c>
      <c r="AL3288">
        <v>0</v>
      </c>
      <c r="AM3288">
        <v>0</v>
      </c>
    </row>
    <row r="3289" spans="1:39" customFormat="1" ht="12.75">
      <c r="A3289">
        <v>947639</v>
      </c>
      <c r="B3289" t="s">
        <v>1821</v>
      </c>
      <c r="C3289" t="s">
        <v>202</v>
      </c>
      <c r="D3289">
        <v>947639</v>
      </c>
      <c r="E3289" t="s">
        <v>166</v>
      </c>
      <c r="F3289" t="s">
        <v>166</v>
      </c>
      <c r="H3289" s="507">
        <v>29800</v>
      </c>
      <c r="I3289" t="s">
        <v>192</v>
      </c>
      <c r="J3289">
        <v>-50</v>
      </c>
      <c r="K3289" t="s">
        <v>168</v>
      </c>
      <c r="M3289" t="s">
        <v>246</v>
      </c>
      <c r="N3289">
        <v>8940073</v>
      </c>
      <c r="O3289" t="s">
        <v>258</v>
      </c>
      <c r="P3289" s="507">
        <v>44806</v>
      </c>
      <c r="Q3289" t="s">
        <v>187</v>
      </c>
      <c r="R3289" s="507">
        <v>37432</v>
      </c>
      <c r="S3289" s="507">
        <v>44803</v>
      </c>
      <c r="T3289" t="s">
        <v>181</v>
      </c>
      <c r="U3289">
        <v>1766</v>
      </c>
      <c r="X3289">
        <v>17</v>
      </c>
      <c r="Y3289" t="s">
        <v>259</v>
      </c>
      <c r="AC3289" t="s">
        <v>177</v>
      </c>
      <c r="AD3289" t="s">
        <v>11067</v>
      </c>
      <c r="AE3289">
        <v>94120</v>
      </c>
      <c r="AF3289" t="s">
        <v>15288</v>
      </c>
      <c r="AJ3289">
        <v>611308161</v>
      </c>
      <c r="AK3289" t="s">
        <v>4525</v>
      </c>
      <c r="AL3289">
        <v>0</v>
      </c>
      <c r="AM3289">
        <v>0</v>
      </c>
    </row>
    <row r="3290" spans="1:39" customFormat="1" ht="12.75">
      <c r="A3290">
        <v>4456400</v>
      </c>
      <c r="B3290" t="s">
        <v>3352</v>
      </c>
      <c r="C3290" t="s">
        <v>352</v>
      </c>
      <c r="D3290">
        <v>4456400</v>
      </c>
      <c r="E3290" t="s">
        <v>166</v>
      </c>
      <c r="F3290" t="s">
        <v>166</v>
      </c>
      <c r="H3290" s="507">
        <v>41024</v>
      </c>
      <c r="I3290" t="s">
        <v>245</v>
      </c>
      <c r="J3290">
        <v>-11</v>
      </c>
      <c r="K3290" t="s">
        <v>168</v>
      </c>
      <c r="M3290" t="s">
        <v>228</v>
      </c>
      <c r="N3290">
        <v>12440116</v>
      </c>
      <c r="O3290" t="s">
        <v>6232</v>
      </c>
      <c r="P3290" s="507">
        <v>44812</v>
      </c>
      <c r="Q3290" t="s">
        <v>187</v>
      </c>
      <c r="R3290" s="507">
        <v>43011</v>
      </c>
      <c r="S3290" s="507">
        <v>44817</v>
      </c>
      <c r="T3290" t="s">
        <v>181</v>
      </c>
      <c r="U3290">
        <v>745</v>
      </c>
      <c r="X3290">
        <v>7</v>
      </c>
      <c r="Y3290" t="s">
        <v>259</v>
      </c>
      <c r="AB3290" s="507">
        <v>44013</v>
      </c>
      <c r="AC3290" t="s">
        <v>177</v>
      </c>
      <c r="AD3290" t="s">
        <v>10255</v>
      </c>
      <c r="AE3290">
        <v>44000</v>
      </c>
      <c r="AF3290" t="s">
        <v>15289</v>
      </c>
      <c r="AI3290">
        <v>962374114</v>
      </c>
      <c r="AJ3290">
        <v>662694773</v>
      </c>
      <c r="AK3290" t="s">
        <v>5111</v>
      </c>
      <c r="AL3290">
        <v>0</v>
      </c>
      <c r="AM3290">
        <v>0</v>
      </c>
    </row>
    <row r="3291" spans="1:39" customFormat="1" ht="12.75">
      <c r="A3291">
        <v>9258361</v>
      </c>
      <c r="B3291" t="s">
        <v>9125</v>
      </c>
      <c r="C3291" t="s">
        <v>487</v>
      </c>
      <c r="D3291">
        <v>9258361</v>
      </c>
      <c r="E3291" t="s">
        <v>169</v>
      </c>
      <c r="H3291" s="507">
        <v>41862</v>
      </c>
      <c r="I3291" t="s">
        <v>169</v>
      </c>
      <c r="J3291">
        <v>-9</v>
      </c>
      <c r="K3291" t="s">
        <v>8</v>
      </c>
      <c r="M3291" t="s">
        <v>203</v>
      </c>
      <c r="N3291">
        <v>8920025</v>
      </c>
      <c r="O3291" t="s">
        <v>213</v>
      </c>
      <c r="P3291" s="507">
        <v>44811</v>
      </c>
      <c r="Q3291" t="s">
        <v>187</v>
      </c>
      <c r="R3291" s="507">
        <v>44811</v>
      </c>
      <c r="S3291" s="507">
        <v>44750</v>
      </c>
      <c r="T3291" t="s">
        <v>181</v>
      </c>
      <c r="U3291">
        <v>500</v>
      </c>
      <c r="X3291">
        <v>5</v>
      </c>
      <c r="Y3291" t="s">
        <v>259</v>
      </c>
      <c r="AC3291" t="s">
        <v>177</v>
      </c>
      <c r="AD3291" t="s">
        <v>9837</v>
      </c>
      <c r="AE3291">
        <v>92400</v>
      </c>
      <c r="AF3291" t="s">
        <v>15290</v>
      </c>
      <c r="AJ3291">
        <v>664335343</v>
      </c>
      <c r="AK3291" t="s">
        <v>9126</v>
      </c>
      <c r="AL3291">
        <v>0</v>
      </c>
      <c r="AM3291">
        <v>0</v>
      </c>
    </row>
    <row r="3292" spans="1:39" customFormat="1" ht="12.75">
      <c r="A3292">
        <v>415770</v>
      </c>
      <c r="B3292" t="s">
        <v>2980</v>
      </c>
      <c r="C3292" t="s">
        <v>432</v>
      </c>
      <c r="D3292">
        <v>415770</v>
      </c>
      <c r="E3292" t="s">
        <v>166</v>
      </c>
      <c r="F3292" t="s">
        <v>166</v>
      </c>
      <c r="H3292" s="507">
        <v>30812</v>
      </c>
      <c r="I3292" t="s">
        <v>167</v>
      </c>
      <c r="J3292">
        <v>-40</v>
      </c>
      <c r="K3292" t="s">
        <v>168</v>
      </c>
      <c r="M3292" t="s">
        <v>2783</v>
      </c>
      <c r="N3292">
        <v>4410466</v>
      </c>
      <c r="O3292" t="s">
        <v>2793</v>
      </c>
      <c r="P3292" s="507">
        <v>44808</v>
      </c>
      <c r="Q3292" t="s">
        <v>187</v>
      </c>
      <c r="R3292" s="507">
        <v>37432</v>
      </c>
      <c r="S3292" s="507">
        <v>44001</v>
      </c>
      <c r="T3292" t="s">
        <v>7255</v>
      </c>
      <c r="U3292">
        <v>1616</v>
      </c>
      <c r="X3292">
        <v>16</v>
      </c>
      <c r="Y3292" t="s">
        <v>259</v>
      </c>
      <c r="AC3292" t="s">
        <v>177</v>
      </c>
      <c r="AD3292" t="s">
        <v>15291</v>
      </c>
      <c r="AE3292">
        <v>41350</v>
      </c>
      <c r="AF3292" t="s">
        <v>15292</v>
      </c>
      <c r="AJ3292">
        <v>650537842</v>
      </c>
      <c r="AK3292" t="s">
        <v>5669</v>
      </c>
      <c r="AL3292">
        <v>0</v>
      </c>
      <c r="AM3292">
        <v>0</v>
      </c>
    </row>
    <row r="3293" spans="1:39" customFormat="1" ht="12.75">
      <c r="A3293">
        <v>4941057</v>
      </c>
      <c r="B3293" t="s">
        <v>6845</v>
      </c>
      <c r="C3293" t="s">
        <v>458</v>
      </c>
      <c r="D3293">
        <v>4941057</v>
      </c>
      <c r="E3293" t="s">
        <v>166</v>
      </c>
      <c r="F3293" t="s">
        <v>166</v>
      </c>
      <c r="H3293" s="507">
        <v>41509</v>
      </c>
      <c r="I3293" t="s">
        <v>251</v>
      </c>
      <c r="J3293">
        <v>-10</v>
      </c>
      <c r="K3293" t="s">
        <v>168</v>
      </c>
      <c r="M3293" t="s">
        <v>236</v>
      </c>
      <c r="N3293">
        <v>12490080</v>
      </c>
      <c r="O3293" t="s">
        <v>2159</v>
      </c>
      <c r="P3293" s="507">
        <v>44763</v>
      </c>
      <c r="Q3293" t="s">
        <v>187</v>
      </c>
      <c r="R3293" s="507">
        <v>44458</v>
      </c>
      <c r="T3293" t="s">
        <v>5765</v>
      </c>
      <c r="U3293">
        <v>508</v>
      </c>
      <c r="X3293">
        <v>5</v>
      </c>
      <c r="Y3293" t="s">
        <v>259</v>
      </c>
      <c r="AC3293" t="s">
        <v>177</v>
      </c>
      <c r="AD3293" t="s">
        <v>15293</v>
      </c>
      <c r="AE3293">
        <v>49320</v>
      </c>
      <c r="AF3293" t="s">
        <v>15294</v>
      </c>
      <c r="AJ3293">
        <v>674332612</v>
      </c>
      <c r="AK3293" t="s">
        <v>6846</v>
      </c>
      <c r="AL3293">
        <v>0</v>
      </c>
      <c r="AM3293">
        <v>0</v>
      </c>
    </row>
    <row r="3294" spans="1:39" customFormat="1" ht="12.75">
      <c r="A3294">
        <v>49644</v>
      </c>
      <c r="B3294" t="s">
        <v>2646</v>
      </c>
      <c r="C3294" t="s">
        <v>6392</v>
      </c>
      <c r="D3294">
        <v>49644</v>
      </c>
      <c r="E3294" t="s">
        <v>166</v>
      </c>
      <c r="F3294" t="s">
        <v>166</v>
      </c>
      <c r="H3294" s="507">
        <v>18620</v>
      </c>
      <c r="I3294" t="s">
        <v>278</v>
      </c>
      <c r="J3294">
        <v>-80</v>
      </c>
      <c r="K3294" t="s">
        <v>168</v>
      </c>
      <c r="M3294" t="s">
        <v>236</v>
      </c>
      <c r="N3294">
        <v>12490022</v>
      </c>
      <c r="O3294" t="s">
        <v>6266</v>
      </c>
      <c r="P3294" s="507">
        <v>44820</v>
      </c>
      <c r="Q3294" t="s">
        <v>187</v>
      </c>
      <c r="R3294" s="507">
        <v>37432</v>
      </c>
      <c r="S3294" s="507">
        <v>44819</v>
      </c>
      <c r="T3294" t="s">
        <v>181</v>
      </c>
      <c r="U3294">
        <v>1718</v>
      </c>
      <c r="X3294">
        <v>17</v>
      </c>
      <c r="Y3294" t="s">
        <v>259</v>
      </c>
      <c r="AB3294" s="507">
        <v>43282</v>
      </c>
      <c r="AC3294" t="s">
        <v>177</v>
      </c>
      <c r="AD3294" t="s">
        <v>6233</v>
      </c>
      <c r="AE3294">
        <v>49000</v>
      </c>
      <c r="AF3294" t="s">
        <v>15295</v>
      </c>
      <c r="AI3294">
        <v>241666879</v>
      </c>
      <c r="AJ3294">
        <v>607159685</v>
      </c>
      <c r="AK3294" t="s">
        <v>5112</v>
      </c>
      <c r="AL3294">
        <v>0</v>
      </c>
      <c r="AM3294">
        <v>0</v>
      </c>
    </row>
    <row r="3295" spans="1:39" customFormat="1" ht="12.75">
      <c r="A3295">
        <v>2942823</v>
      </c>
      <c r="B3295" t="s">
        <v>15296</v>
      </c>
      <c r="C3295" t="s">
        <v>15297</v>
      </c>
      <c r="D3295">
        <v>2942823</v>
      </c>
      <c r="E3295" t="s">
        <v>169</v>
      </c>
      <c r="H3295" s="507">
        <v>40999</v>
      </c>
      <c r="I3295" t="s">
        <v>245</v>
      </c>
      <c r="J3295">
        <v>-11</v>
      </c>
      <c r="K3295" t="s">
        <v>8</v>
      </c>
      <c r="M3295" t="s">
        <v>3025</v>
      </c>
      <c r="N3295">
        <v>3290036</v>
      </c>
      <c r="O3295" t="s">
        <v>3086</v>
      </c>
      <c r="P3295" s="507">
        <v>44828</v>
      </c>
      <c r="Q3295" t="s">
        <v>187</v>
      </c>
      <c r="R3295" s="507">
        <v>44828</v>
      </c>
      <c r="S3295" s="507">
        <v>44827</v>
      </c>
      <c r="T3295" t="s">
        <v>181</v>
      </c>
      <c r="U3295">
        <v>500</v>
      </c>
      <c r="X3295">
        <v>5</v>
      </c>
      <c r="Y3295" t="s">
        <v>259</v>
      </c>
      <c r="AC3295" t="s">
        <v>177</v>
      </c>
      <c r="AD3295" t="s">
        <v>15298</v>
      </c>
      <c r="AE3295">
        <v>29260</v>
      </c>
      <c r="AF3295" t="s">
        <v>15299</v>
      </c>
      <c r="AJ3295">
        <v>650138331</v>
      </c>
      <c r="AK3295" t="s">
        <v>15300</v>
      </c>
      <c r="AL3295">
        <v>0</v>
      </c>
      <c r="AM3295">
        <v>0</v>
      </c>
    </row>
    <row r="3296" spans="1:39" customFormat="1" ht="12.75">
      <c r="A3296">
        <v>931856</v>
      </c>
      <c r="B3296" t="s">
        <v>2647</v>
      </c>
      <c r="C3296" t="s">
        <v>492</v>
      </c>
      <c r="D3296">
        <v>931856</v>
      </c>
      <c r="E3296" t="s">
        <v>166</v>
      </c>
      <c r="F3296" t="s">
        <v>166</v>
      </c>
      <c r="H3296" s="507">
        <v>27696</v>
      </c>
      <c r="I3296" t="s">
        <v>192</v>
      </c>
      <c r="J3296">
        <v>-50</v>
      </c>
      <c r="K3296" t="s">
        <v>168</v>
      </c>
      <c r="M3296" t="s">
        <v>2152</v>
      </c>
      <c r="N3296">
        <v>12720104</v>
      </c>
      <c r="O3296" t="s">
        <v>2160</v>
      </c>
      <c r="P3296" s="507">
        <v>44815</v>
      </c>
      <c r="Q3296" t="s">
        <v>187</v>
      </c>
      <c r="R3296" s="507">
        <v>37432</v>
      </c>
      <c r="S3296" s="507">
        <v>44445</v>
      </c>
      <c r="T3296" t="s">
        <v>7255</v>
      </c>
      <c r="U3296">
        <v>2023</v>
      </c>
      <c r="X3296">
        <v>20</v>
      </c>
      <c r="Y3296" t="s">
        <v>259</v>
      </c>
      <c r="AC3296" t="s">
        <v>177</v>
      </c>
      <c r="AD3296" t="s">
        <v>10423</v>
      </c>
      <c r="AE3296">
        <v>72650</v>
      </c>
      <c r="AF3296" t="s">
        <v>15301</v>
      </c>
      <c r="AJ3296">
        <v>682975445</v>
      </c>
      <c r="AK3296" t="s">
        <v>5113</v>
      </c>
      <c r="AL3296">
        <v>0</v>
      </c>
      <c r="AM3296">
        <v>0</v>
      </c>
    </row>
    <row r="3297" spans="1:39" customFormat="1" ht="12.75">
      <c r="A3297">
        <v>8515405</v>
      </c>
      <c r="B3297" t="s">
        <v>2647</v>
      </c>
      <c r="C3297" t="s">
        <v>649</v>
      </c>
      <c r="D3297">
        <v>8515405</v>
      </c>
      <c r="E3297" t="s">
        <v>169</v>
      </c>
      <c r="H3297" s="507">
        <v>31682</v>
      </c>
      <c r="I3297" t="s">
        <v>167</v>
      </c>
      <c r="J3297">
        <v>-40</v>
      </c>
      <c r="K3297" t="s">
        <v>8</v>
      </c>
      <c r="M3297" t="s">
        <v>2152</v>
      </c>
      <c r="N3297">
        <v>12720104</v>
      </c>
      <c r="O3297" t="s">
        <v>2160</v>
      </c>
      <c r="P3297" s="507">
        <v>44815</v>
      </c>
      <c r="Q3297" t="s">
        <v>187</v>
      </c>
      <c r="R3297" s="507">
        <v>37432</v>
      </c>
      <c r="S3297" s="507">
        <v>44805</v>
      </c>
      <c r="T3297" t="s">
        <v>181</v>
      </c>
      <c r="U3297">
        <v>1939</v>
      </c>
      <c r="V3297" t="s">
        <v>172</v>
      </c>
      <c r="W3297">
        <v>104</v>
      </c>
      <c r="X3297" t="s">
        <v>173</v>
      </c>
      <c r="Y3297" t="s">
        <v>259</v>
      </c>
      <c r="AC3297" t="s">
        <v>177</v>
      </c>
      <c r="AD3297" t="s">
        <v>10423</v>
      </c>
      <c r="AE3297">
        <v>72650</v>
      </c>
      <c r="AF3297" t="s">
        <v>15302</v>
      </c>
      <c r="AI3297">
        <v>243320450</v>
      </c>
      <c r="AJ3297">
        <v>661947872</v>
      </c>
      <c r="AK3297" t="s">
        <v>9567</v>
      </c>
      <c r="AL3297">
        <v>0</v>
      </c>
      <c r="AM3297">
        <v>0</v>
      </c>
    </row>
    <row r="3298" spans="1:39" customFormat="1" ht="12.75">
      <c r="A3298">
        <v>9539809</v>
      </c>
      <c r="B3298" t="s">
        <v>6703</v>
      </c>
      <c r="C3298" t="s">
        <v>1531</v>
      </c>
      <c r="D3298">
        <v>9539809</v>
      </c>
      <c r="E3298" t="s">
        <v>166</v>
      </c>
      <c r="F3298" t="s">
        <v>166</v>
      </c>
      <c r="H3298" s="507">
        <v>41055</v>
      </c>
      <c r="I3298" t="s">
        <v>245</v>
      </c>
      <c r="J3298">
        <v>-11</v>
      </c>
      <c r="K3298" t="s">
        <v>168</v>
      </c>
      <c r="M3298" t="s">
        <v>232</v>
      </c>
      <c r="N3298">
        <v>8950479</v>
      </c>
      <c r="O3298" t="s">
        <v>516</v>
      </c>
      <c r="P3298" s="507">
        <v>44819</v>
      </c>
      <c r="Q3298" t="s">
        <v>187</v>
      </c>
      <c r="R3298" s="507">
        <v>44454</v>
      </c>
      <c r="T3298" t="s">
        <v>5765</v>
      </c>
      <c r="U3298">
        <v>541</v>
      </c>
      <c r="X3298">
        <v>5</v>
      </c>
      <c r="Y3298" t="s">
        <v>259</v>
      </c>
      <c r="AC3298" t="s">
        <v>177</v>
      </c>
      <c r="AD3298" t="s">
        <v>9714</v>
      </c>
      <c r="AE3298">
        <v>95220</v>
      </c>
      <c r="AF3298" t="s">
        <v>15303</v>
      </c>
      <c r="AJ3298">
        <v>610623909</v>
      </c>
      <c r="AK3298" t="s">
        <v>3973</v>
      </c>
      <c r="AL3298">
        <v>0</v>
      </c>
      <c r="AM3298">
        <v>0</v>
      </c>
    </row>
    <row r="3299" spans="1:39" customFormat="1" ht="12.75">
      <c r="A3299">
        <v>9321140</v>
      </c>
      <c r="B3299" t="s">
        <v>1822</v>
      </c>
      <c r="C3299" t="s">
        <v>6704</v>
      </c>
      <c r="D3299">
        <v>9321140</v>
      </c>
      <c r="E3299" t="s">
        <v>166</v>
      </c>
      <c r="F3299" t="s">
        <v>166</v>
      </c>
      <c r="H3299" s="507">
        <v>34711</v>
      </c>
      <c r="I3299" t="s">
        <v>167</v>
      </c>
      <c r="J3299">
        <v>-40</v>
      </c>
      <c r="K3299" t="s">
        <v>168</v>
      </c>
      <c r="M3299" t="s">
        <v>275</v>
      </c>
      <c r="N3299">
        <v>8910918</v>
      </c>
      <c r="O3299" t="s">
        <v>392</v>
      </c>
      <c r="P3299" s="507">
        <v>44755</v>
      </c>
      <c r="Q3299" t="s">
        <v>187</v>
      </c>
      <c r="R3299" s="507">
        <v>42926</v>
      </c>
      <c r="S3299" s="507">
        <v>43971</v>
      </c>
      <c r="T3299" t="s">
        <v>7255</v>
      </c>
      <c r="U3299">
        <v>2440</v>
      </c>
      <c r="V3299" t="s">
        <v>172</v>
      </c>
      <c r="W3299">
        <v>285</v>
      </c>
      <c r="X3299" t="s">
        <v>173</v>
      </c>
      <c r="Y3299" t="s">
        <v>259</v>
      </c>
      <c r="AB3299" s="507">
        <v>44743</v>
      </c>
      <c r="AC3299" t="s">
        <v>174</v>
      </c>
      <c r="AD3299" t="s">
        <v>12383</v>
      </c>
      <c r="AE3299">
        <v>77420</v>
      </c>
      <c r="AF3299" t="s">
        <v>15304</v>
      </c>
      <c r="AJ3299">
        <v>673707699</v>
      </c>
      <c r="AK3299" t="s">
        <v>4526</v>
      </c>
      <c r="AL3299">
        <v>0</v>
      </c>
      <c r="AM3299">
        <v>0</v>
      </c>
    </row>
    <row r="3300" spans="1:39" customFormat="1" ht="12.75">
      <c r="A3300">
        <v>4459384</v>
      </c>
      <c r="B3300" t="s">
        <v>6847</v>
      </c>
      <c r="C3300" t="s">
        <v>6848</v>
      </c>
      <c r="D3300">
        <v>4459384</v>
      </c>
      <c r="E3300" t="s">
        <v>166</v>
      </c>
      <c r="F3300" t="s">
        <v>166</v>
      </c>
      <c r="H3300" s="507">
        <v>28929</v>
      </c>
      <c r="I3300" t="s">
        <v>192</v>
      </c>
      <c r="J3300">
        <v>-50</v>
      </c>
      <c r="K3300" t="s">
        <v>168</v>
      </c>
      <c r="M3300" t="s">
        <v>228</v>
      </c>
      <c r="N3300">
        <v>12440281</v>
      </c>
      <c r="O3300" t="s">
        <v>3648</v>
      </c>
      <c r="P3300" s="507">
        <v>44825</v>
      </c>
      <c r="Q3300" t="s">
        <v>187</v>
      </c>
      <c r="R3300" s="507">
        <v>43733</v>
      </c>
      <c r="S3300" s="507">
        <v>44449</v>
      </c>
      <c r="T3300" t="s">
        <v>7255</v>
      </c>
      <c r="U3300">
        <v>1689</v>
      </c>
      <c r="X3300">
        <v>16</v>
      </c>
      <c r="Y3300" t="s">
        <v>259</v>
      </c>
      <c r="AC3300" t="s">
        <v>174</v>
      </c>
      <c r="AD3300" t="s">
        <v>9941</v>
      </c>
      <c r="AE3300">
        <v>44000</v>
      </c>
      <c r="AF3300" t="s">
        <v>15305</v>
      </c>
      <c r="AG3300" t="s">
        <v>15306</v>
      </c>
      <c r="AJ3300">
        <v>780389061</v>
      </c>
      <c r="AK3300" t="s">
        <v>5246</v>
      </c>
      <c r="AL3300">
        <v>0</v>
      </c>
      <c r="AM3300">
        <v>0</v>
      </c>
    </row>
    <row r="3301" spans="1:39" customFormat="1" ht="12.75">
      <c r="A3301">
        <v>4217697</v>
      </c>
      <c r="B3301" t="s">
        <v>9127</v>
      </c>
      <c r="C3301" t="s">
        <v>9128</v>
      </c>
      <c r="D3301">
        <v>4217697</v>
      </c>
      <c r="E3301" t="s">
        <v>166</v>
      </c>
      <c r="H3301" s="507">
        <v>32722</v>
      </c>
      <c r="I3301" t="s">
        <v>167</v>
      </c>
      <c r="J3301">
        <v>-40</v>
      </c>
      <c r="K3301" t="s">
        <v>168</v>
      </c>
      <c r="M3301" t="s">
        <v>231</v>
      </c>
      <c r="N3301">
        <v>4280004</v>
      </c>
      <c r="O3301" t="s">
        <v>3555</v>
      </c>
      <c r="P3301" s="507">
        <v>44818</v>
      </c>
      <c r="Q3301" t="s">
        <v>187</v>
      </c>
      <c r="R3301" s="507">
        <v>41928</v>
      </c>
      <c r="S3301" s="507">
        <v>44818</v>
      </c>
      <c r="T3301" t="s">
        <v>181</v>
      </c>
      <c r="U3301">
        <v>2800</v>
      </c>
      <c r="V3301" t="s">
        <v>172</v>
      </c>
      <c r="W3301">
        <v>103</v>
      </c>
      <c r="X3301" t="s">
        <v>173</v>
      </c>
      <c r="Y3301" t="s">
        <v>259</v>
      </c>
      <c r="AB3301" s="507">
        <v>44743</v>
      </c>
      <c r="AC3301" t="s">
        <v>337</v>
      </c>
      <c r="AD3301" t="s">
        <v>11700</v>
      </c>
      <c r="AE3301">
        <v>28300</v>
      </c>
      <c r="AF3301" t="s">
        <v>15307</v>
      </c>
      <c r="AK3301" t="s">
        <v>5758</v>
      </c>
      <c r="AL3301">
        <v>0</v>
      </c>
      <c r="AM3301">
        <v>0</v>
      </c>
    </row>
    <row r="3302" spans="1:39" customFormat="1" ht="12.75">
      <c r="A3302">
        <v>857591</v>
      </c>
      <c r="B3302" t="s">
        <v>2648</v>
      </c>
      <c r="C3302" t="s">
        <v>719</v>
      </c>
      <c r="D3302">
        <v>857591</v>
      </c>
      <c r="E3302" t="s">
        <v>166</v>
      </c>
      <c r="F3302" t="s">
        <v>166</v>
      </c>
      <c r="H3302" s="507">
        <v>30493</v>
      </c>
      <c r="I3302" t="s">
        <v>167</v>
      </c>
      <c r="J3302">
        <v>-40</v>
      </c>
      <c r="K3302" t="s">
        <v>8</v>
      </c>
      <c r="M3302" t="s">
        <v>208</v>
      </c>
      <c r="N3302">
        <v>12850012</v>
      </c>
      <c r="O3302" t="s">
        <v>2260</v>
      </c>
      <c r="P3302" s="507">
        <v>44822</v>
      </c>
      <c r="Q3302" t="s">
        <v>187</v>
      </c>
      <c r="R3302" s="507">
        <v>37432</v>
      </c>
      <c r="S3302" s="507">
        <v>44798</v>
      </c>
      <c r="T3302" t="s">
        <v>181</v>
      </c>
      <c r="U3302">
        <v>886</v>
      </c>
      <c r="X3302">
        <v>8</v>
      </c>
      <c r="Y3302" t="s">
        <v>259</v>
      </c>
      <c r="AC3302" t="s">
        <v>177</v>
      </c>
      <c r="AD3302" t="s">
        <v>15308</v>
      </c>
      <c r="AE3302">
        <v>85230</v>
      </c>
      <c r="AF3302" t="s">
        <v>15309</v>
      </c>
      <c r="AJ3302">
        <v>623548824</v>
      </c>
      <c r="AK3302" t="s">
        <v>5114</v>
      </c>
      <c r="AL3302">
        <v>0</v>
      </c>
      <c r="AM3302">
        <v>0</v>
      </c>
    </row>
    <row r="3303" spans="1:39" customFormat="1" ht="12.75">
      <c r="A3303">
        <v>2910200</v>
      </c>
      <c r="B3303" t="s">
        <v>3202</v>
      </c>
      <c r="C3303" t="s">
        <v>3126</v>
      </c>
      <c r="D3303">
        <v>2910200</v>
      </c>
      <c r="E3303" t="s">
        <v>166</v>
      </c>
      <c r="F3303" t="s">
        <v>166</v>
      </c>
      <c r="H3303" s="507">
        <v>29557</v>
      </c>
      <c r="I3303" t="s">
        <v>192</v>
      </c>
      <c r="J3303">
        <v>-50</v>
      </c>
      <c r="K3303" t="s">
        <v>8</v>
      </c>
      <c r="M3303" t="s">
        <v>3025</v>
      </c>
      <c r="N3303">
        <v>3290081</v>
      </c>
      <c r="O3303" t="s">
        <v>3078</v>
      </c>
      <c r="P3303" s="507">
        <v>44809</v>
      </c>
      <c r="Q3303" t="s">
        <v>187</v>
      </c>
      <c r="R3303" s="507">
        <v>37432</v>
      </c>
      <c r="S3303" s="507">
        <v>44074</v>
      </c>
      <c r="T3303" t="s">
        <v>7255</v>
      </c>
      <c r="U3303">
        <v>1623</v>
      </c>
      <c r="V3303" t="s">
        <v>172</v>
      </c>
      <c r="W3303">
        <v>236</v>
      </c>
      <c r="X3303" t="s">
        <v>173</v>
      </c>
      <c r="Y3303" t="s">
        <v>259</v>
      </c>
      <c r="AB3303" s="507">
        <v>44013</v>
      </c>
      <c r="AC3303" t="s">
        <v>177</v>
      </c>
      <c r="AD3303" t="s">
        <v>15310</v>
      </c>
      <c r="AE3303">
        <v>29290</v>
      </c>
      <c r="AF3303" t="s">
        <v>15311</v>
      </c>
      <c r="AI3303">
        <v>298072180</v>
      </c>
      <c r="AJ3303">
        <v>624122985</v>
      </c>
      <c r="AK3303" t="s">
        <v>5408</v>
      </c>
      <c r="AL3303">
        <v>0</v>
      </c>
      <c r="AM3303">
        <v>0</v>
      </c>
    </row>
    <row r="3304" spans="1:39" customFormat="1" ht="12.75">
      <c r="A3304">
        <v>369045</v>
      </c>
      <c r="B3304" t="s">
        <v>6100</v>
      </c>
      <c r="C3304" t="s">
        <v>6101</v>
      </c>
      <c r="D3304">
        <v>369045</v>
      </c>
      <c r="E3304" t="s">
        <v>166</v>
      </c>
      <c r="F3304" t="s">
        <v>166</v>
      </c>
      <c r="H3304" s="507">
        <v>41139</v>
      </c>
      <c r="I3304" t="s">
        <v>245</v>
      </c>
      <c r="J3304">
        <v>-11</v>
      </c>
      <c r="K3304" t="s">
        <v>168</v>
      </c>
      <c r="M3304" t="s">
        <v>2773</v>
      </c>
      <c r="N3304">
        <v>4180613</v>
      </c>
      <c r="O3304" t="s">
        <v>2800</v>
      </c>
      <c r="P3304" s="507">
        <v>44790</v>
      </c>
      <c r="Q3304" t="s">
        <v>187</v>
      </c>
      <c r="R3304" s="507">
        <v>44125</v>
      </c>
      <c r="S3304" s="507">
        <v>44740</v>
      </c>
      <c r="T3304" t="s">
        <v>181</v>
      </c>
      <c r="U3304">
        <v>604</v>
      </c>
      <c r="X3304">
        <v>6</v>
      </c>
      <c r="Y3304" t="s">
        <v>259</v>
      </c>
      <c r="AB3304" s="507">
        <v>44743</v>
      </c>
      <c r="AC3304" t="s">
        <v>177</v>
      </c>
      <c r="AD3304" t="s">
        <v>13927</v>
      </c>
      <c r="AE3304">
        <v>36260</v>
      </c>
      <c r="AF3304" t="s">
        <v>15312</v>
      </c>
      <c r="AJ3304">
        <v>674265223</v>
      </c>
      <c r="AK3304" t="s">
        <v>7910</v>
      </c>
      <c r="AL3304">
        <v>0</v>
      </c>
      <c r="AM3304">
        <v>0</v>
      </c>
    </row>
    <row r="3305" spans="1:39" customFormat="1" ht="12.75">
      <c r="A3305">
        <v>9323523</v>
      </c>
      <c r="B3305" t="s">
        <v>6705</v>
      </c>
      <c r="C3305" t="s">
        <v>6706</v>
      </c>
      <c r="D3305">
        <v>9323523</v>
      </c>
      <c r="E3305" t="s">
        <v>169</v>
      </c>
      <c r="F3305" t="s">
        <v>169</v>
      </c>
      <c r="H3305" s="507">
        <v>41743</v>
      </c>
      <c r="I3305" t="s">
        <v>169</v>
      </c>
      <c r="J3305">
        <v>-9</v>
      </c>
      <c r="K3305" t="s">
        <v>8</v>
      </c>
      <c r="M3305" t="s">
        <v>170</v>
      </c>
      <c r="N3305">
        <v>8931057</v>
      </c>
      <c r="O3305" t="s">
        <v>3789</v>
      </c>
      <c r="P3305" s="507">
        <v>44834</v>
      </c>
      <c r="Q3305" t="s">
        <v>187</v>
      </c>
      <c r="R3305" s="507">
        <v>44459</v>
      </c>
      <c r="T3305" t="s">
        <v>5760</v>
      </c>
      <c r="U3305">
        <v>500</v>
      </c>
      <c r="X3305">
        <v>5</v>
      </c>
      <c r="Y3305" t="s">
        <v>259</v>
      </c>
      <c r="AC3305" t="s">
        <v>177</v>
      </c>
      <c r="AD3305" t="s">
        <v>10386</v>
      </c>
      <c r="AE3305">
        <v>93700</v>
      </c>
      <c r="AF3305" t="s">
        <v>15313</v>
      </c>
      <c r="AJ3305">
        <v>698553705</v>
      </c>
      <c r="AK3305" t="s">
        <v>6707</v>
      </c>
      <c r="AL3305">
        <v>0</v>
      </c>
      <c r="AM3305">
        <v>0</v>
      </c>
    </row>
    <row r="3306" spans="1:39" customFormat="1" ht="12.75">
      <c r="A3306">
        <v>3733936</v>
      </c>
      <c r="B3306" t="s">
        <v>1823</v>
      </c>
      <c r="C3306" t="s">
        <v>3415</v>
      </c>
      <c r="D3306">
        <v>3733936</v>
      </c>
      <c r="E3306" t="s">
        <v>169</v>
      </c>
      <c r="H3306" s="507">
        <v>42512</v>
      </c>
      <c r="I3306" t="s">
        <v>169</v>
      </c>
      <c r="J3306">
        <v>-9</v>
      </c>
      <c r="K3306" t="s">
        <v>8</v>
      </c>
      <c r="M3306" t="s">
        <v>175</v>
      </c>
      <c r="N3306">
        <v>4370183</v>
      </c>
      <c r="O3306" t="s">
        <v>2810</v>
      </c>
      <c r="P3306" s="507">
        <v>44815</v>
      </c>
      <c r="Q3306" t="s">
        <v>187</v>
      </c>
      <c r="R3306" s="507">
        <v>44815</v>
      </c>
      <c r="T3306" t="s">
        <v>5765</v>
      </c>
      <c r="U3306">
        <v>500</v>
      </c>
      <c r="X3306">
        <v>5</v>
      </c>
      <c r="Y3306" t="s">
        <v>259</v>
      </c>
      <c r="AC3306" t="s">
        <v>177</v>
      </c>
      <c r="AD3306" t="s">
        <v>10400</v>
      </c>
      <c r="AE3306">
        <v>37230</v>
      </c>
      <c r="AF3306" t="s">
        <v>15314</v>
      </c>
      <c r="AJ3306">
        <v>608343997</v>
      </c>
      <c r="AK3306" t="s">
        <v>9129</v>
      </c>
      <c r="AL3306">
        <v>0</v>
      </c>
      <c r="AM3306">
        <v>0</v>
      </c>
    </row>
    <row r="3307" spans="1:39" customFormat="1" ht="12.75">
      <c r="A3307">
        <v>9125804</v>
      </c>
      <c r="B3307" t="s">
        <v>1823</v>
      </c>
      <c r="C3307" t="s">
        <v>7051</v>
      </c>
      <c r="D3307">
        <v>9125804</v>
      </c>
      <c r="E3307" t="s">
        <v>166</v>
      </c>
      <c r="F3307" t="s">
        <v>166</v>
      </c>
      <c r="H3307" s="507">
        <v>32303</v>
      </c>
      <c r="I3307" t="s">
        <v>167</v>
      </c>
      <c r="J3307">
        <v>-40</v>
      </c>
      <c r="K3307" t="s">
        <v>8</v>
      </c>
      <c r="M3307" t="s">
        <v>275</v>
      </c>
      <c r="N3307">
        <v>8910042</v>
      </c>
      <c r="O3307" t="s">
        <v>309</v>
      </c>
      <c r="P3307" s="507">
        <v>44815</v>
      </c>
      <c r="Q3307" t="s">
        <v>187</v>
      </c>
      <c r="R3307" s="507">
        <v>37432</v>
      </c>
      <c r="S3307" s="507">
        <v>44456</v>
      </c>
      <c r="T3307" t="s">
        <v>7255</v>
      </c>
      <c r="U3307">
        <v>852</v>
      </c>
      <c r="X3307">
        <v>8</v>
      </c>
      <c r="Y3307" t="s">
        <v>259</v>
      </c>
      <c r="AC3307" t="s">
        <v>177</v>
      </c>
      <c r="AD3307" t="s">
        <v>10027</v>
      </c>
      <c r="AE3307">
        <v>91120</v>
      </c>
      <c r="AF3307" t="s">
        <v>15315</v>
      </c>
      <c r="AJ3307">
        <v>650427060</v>
      </c>
      <c r="AK3307" t="s">
        <v>7052</v>
      </c>
      <c r="AL3307">
        <v>0</v>
      </c>
      <c r="AM3307">
        <v>0</v>
      </c>
    </row>
    <row r="3308" spans="1:39" customFormat="1" ht="12.75">
      <c r="A3308">
        <v>4516357</v>
      </c>
      <c r="B3308" t="s">
        <v>1824</v>
      </c>
      <c r="C3308" t="s">
        <v>767</v>
      </c>
      <c r="D3308">
        <v>4516357</v>
      </c>
      <c r="E3308" t="s">
        <v>166</v>
      </c>
      <c r="F3308" t="s">
        <v>166</v>
      </c>
      <c r="H3308" s="507">
        <v>35520</v>
      </c>
      <c r="I3308" t="s">
        <v>167</v>
      </c>
      <c r="J3308">
        <v>-40</v>
      </c>
      <c r="K3308" t="s">
        <v>168</v>
      </c>
      <c r="M3308" t="s">
        <v>203</v>
      </c>
      <c r="N3308">
        <v>8920309</v>
      </c>
      <c r="O3308" t="s">
        <v>331</v>
      </c>
      <c r="P3308" s="507">
        <v>44809</v>
      </c>
      <c r="Q3308" t="s">
        <v>187</v>
      </c>
      <c r="R3308" s="507">
        <v>38364</v>
      </c>
      <c r="S3308" s="507">
        <v>44447</v>
      </c>
      <c r="T3308" t="s">
        <v>7255</v>
      </c>
      <c r="U3308">
        <v>1964</v>
      </c>
      <c r="X3308">
        <v>19</v>
      </c>
      <c r="Y3308" t="s">
        <v>259</v>
      </c>
      <c r="AC3308" t="s">
        <v>177</v>
      </c>
      <c r="AD3308" t="s">
        <v>15316</v>
      </c>
      <c r="AE3308">
        <v>78100</v>
      </c>
      <c r="AF3308" t="s">
        <v>15317</v>
      </c>
      <c r="AJ3308">
        <v>681655014</v>
      </c>
      <c r="AK3308" t="s">
        <v>6708</v>
      </c>
      <c r="AL3308">
        <v>0</v>
      </c>
      <c r="AM3308">
        <v>0</v>
      </c>
    </row>
    <row r="3309" spans="1:39" customFormat="1" ht="12.75">
      <c r="A3309">
        <v>2516498</v>
      </c>
      <c r="B3309" t="s">
        <v>7911</v>
      </c>
      <c r="C3309" t="s">
        <v>5826</v>
      </c>
      <c r="D3309">
        <v>2516498</v>
      </c>
      <c r="E3309" t="s">
        <v>166</v>
      </c>
      <c r="F3309" t="s">
        <v>166</v>
      </c>
      <c r="H3309" s="507">
        <v>39492</v>
      </c>
      <c r="I3309" t="s">
        <v>200</v>
      </c>
      <c r="J3309">
        <v>-15</v>
      </c>
      <c r="K3309" t="s">
        <v>168</v>
      </c>
      <c r="M3309" t="s">
        <v>263</v>
      </c>
      <c r="N3309">
        <v>8750120</v>
      </c>
      <c r="O3309" t="s">
        <v>287</v>
      </c>
      <c r="P3309" s="507">
        <v>44816</v>
      </c>
      <c r="Q3309" t="s">
        <v>187</v>
      </c>
      <c r="R3309" s="507">
        <v>42282</v>
      </c>
      <c r="T3309" t="s">
        <v>5765</v>
      </c>
      <c r="U3309">
        <v>1015</v>
      </c>
      <c r="X3309">
        <v>10</v>
      </c>
      <c r="Y3309" t="s">
        <v>259</v>
      </c>
      <c r="AC3309" t="s">
        <v>177</v>
      </c>
      <c r="AD3309" t="s">
        <v>10280</v>
      </c>
      <c r="AE3309">
        <v>75019</v>
      </c>
      <c r="AF3309" t="s">
        <v>15318</v>
      </c>
      <c r="AI3309">
        <v>607211515</v>
      </c>
      <c r="AJ3309">
        <v>660561976</v>
      </c>
      <c r="AK3309" t="s">
        <v>7912</v>
      </c>
      <c r="AL3309">
        <v>0</v>
      </c>
      <c r="AM3309">
        <v>0</v>
      </c>
    </row>
    <row r="3310" spans="1:39" customFormat="1" ht="12.75">
      <c r="A3310">
        <v>3734603</v>
      </c>
      <c r="B3310" t="s">
        <v>15319</v>
      </c>
      <c r="C3310" t="s">
        <v>739</v>
      </c>
      <c r="D3310">
        <v>3734603</v>
      </c>
      <c r="E3310" t="s">
        <v>169</v>
      </c>
      <c r="H3310" s="507">
        <v>41915</v>
      </c>
      <c r="I3310" t="s">
        <v>169</v>
      </c>
      <c r="J3310">
        <v>-9</v>
      </c>
      <c r="K3310" t="s">
        <v>8</v>
      </c>
      <c r="M3310" t="s">
        <v>175</v>
      </c>
      <c r="N3310">
        <v>4370694</v>
      </c>
      <c r="O3310" t="s">
        <v>2851</v>
      </c>
      <c r="P3310" s="507">
        <v>44849</v>
      </c>
      <c r="Q3310" t="s">
        <v>187</v>
      </c>
      <c r="R3310" s="507">
        <v>44849</v>
      </c>
      <c r="S3310" s="507">
        <v>44839</v>
      </c>
      <c r="T3310" t="s">
        <v>181</v>
      </c>
      <c r="U3310">
        <v>500</v>
      </c>
      <c r="X3310">
        <v>5</v>
      </c>
      <c r="Y3310" t="s">
        <v>259</v>
      </c>
      <c r="AC3310" t="s">
        <v>177</v>
      </c>
      <c r="AD3310" t="s">
        <v>10215</v>
      </c>
      <c r="AE3310">
        <v>37320</v>
      </c>
      <c r="AF3310" t="s">
        <v>15320</v>
      </c>
      <c r="AI3310">
        <v>672756547</v>
      </c>
      <c r="AJ3310">
        <v>608117523</v>
      </c>
      <c r="AK3310" t="s">
        <v>15321</v>
      </c>
      <c r="AL3310">
        <v>0</v>
      </c>
      <c r="AM3310">
        <v>0</v>
      </c>
    </row>
    <row r="3311" spans="1:39" customFormat="1" ht="12.75">
      <c r="A3311">
        <v>4447343</v>
      </c>
      <c r="B3311" t="s">
        <v>2649</v>
      </c>
      <c r="C3311" t="s">
        <v>230</v>
      </c>
      <c r="D3311">
        <v>4447343</v>
      </c>
      <c r="E3311" t="s">
        <v>166</v>
      </c>
      <c r="F3311" t="s">
        <v>166</v>
      </c>
      <c r="H3311" s="507">
        <v>36627</v>
      </c>
      <c r="I3311" t="s">
        <v>167</v>
      </c>
      <c r="J3311">
        <v>-40</v>
      </c>
      <c r="K3311" t="s">
        <v>168</v>
      </c>
      <c r="M3311" t="s">
        <v>228</v>
      </c>
      <c r="N3311">
        <v>12440033</v>
      </c>
      <c r="O3311" t="s">
        <v>2211</v>
      </c>
      <c r="P3311" s="507">
        <v>44812</v>
      </c>
      <c r="Q3311" t="s">
        <v>187</v>
      </c>
      <c r="R3311" s="507">
        <v>41162</v>
      </c>
      <c r="S3311" s="507">
        <v>44729</v>
      </c>
      <c r="T3311" t="s">
        <v>181</v>
      </c>
      <c r="U3311">
        <v>1766</v>
      </c>
      <c r="X3311">
        <v>17</v>
      </c>
      <c r="Y3311" t="s">
        <v>259</v>
      </c>
      <c r="AB3311" s="507">
        <v>44743</v>
      </c>
      <c r="AC3311" t="s">
        <v>177</v>
      </c>
      <c r="AD3311" t="s">
        <v>10818</v>
      </c>
      <c r="AE3311">
        <v>44470</v>
      </c>
      <c r="AF3311" t="s">
        <v>15322</v>
      </c>
      <c r="AH3311" t="s">
        <v>15323</v>
      </c>
      <c r="AI3311">
        <v>240688415</v>
      </c>
      <c r="AJ3311">
        <v>672275309</v>
      </c>
      <c r="AK3311" t="s">
        <v>5115</v>
      </c>
      <c r="AL3311">
        <v>0</v>
      </c>
      <c r="AM3311">
        <v>0</v>
      </c>
    </row>
    <row r="3312" spans="1:39" customFormat="1" ht="12.75">
      <c r="A3312">
        <v>7735256</v>
      </c>
      <c r="B3312" t="s">
        <v>7913</v>
      </c>
      <c r="C3312" t="s">
        <v>1201</v>
      </c>
      <c r="D3312">
        <v>7735256</v>
      </c>
      <c r="E3312" t="s">
        <v>169</v>
      </c>
      <c r="H3312" s="507">
        <v>42881</v>
      </c>
      <c r="I3312" t="s">
        <v>169</v>
      </c>
      <c r="J3312">
        <v>-9</v>
      </c>
      <c r="K3312" t="s">
        <v>8</v>
      </c>
      <c r="M3312" t="s">
        <v>206</v>
      </c>
      <c r="N3312">
        <v>8771518</v>
      </c>
      <c r="O3312" t="s">
        <v>633</v>
      </c>
      <c r="P3312" s="507">
        <v>44801</v>
      </c>
      <c r="Q3312" t="s">
        <v>187</v>
      </c>
      <c r="R3312" s="507">
        <v>44801</v>
      </c>
      <c r="S3312" s="507">
        <v>44792</v>
      </c>
      <c r="T3312" t="s">
        <v>181</v>
      </c>
      <c r="U3312">
        <v>500</v>
      </c>
      <c r="X3312">
        <v>5</v>
      </c>
      <c r="Y3312" t="s">
        <v>259</v>
      </c>
      <c r="AC3312" t="s">
        <v>177</v>
      </c>
      <c r="AD3312" t="s">
        <v>11442</v>
      </c>
      <c r="AE3312">
        <v>77610</v>
      </c>
      <c r="AF3312" t="s">
        <v>15324</v>
      </c>
      <c r="AI3312">
        <v>645499917</v>
      </c>
      <c r="AJ3312">
        <v>625958527</v>
      </c>
      <c r="AK3312" t="s">
        <v>7914</v>
      </c>
      <c r="AL3312">
        <v>1</v>
      </c>
      <c r="AM3312">
        <v>1</v>
      </c>
    </row>
    <row r="3313" spans="1:39" customFormat="1" ht="12.75">
      <c r="A3313">
        <v>9257314</v>
      </c>
      <c r="B3313" t="s">
        <v>6102</v>
      </c>
      <c r="C3313" t="s">
        <v>1140</v>
      </c>
      <c r="D3313">
        <v>9257314</v>
      </c>
      <c r="E3313" t="s">
        <v>169</v>
      </c>
      <c r="F3313" t="s">
        <v>169</v>
      </c>
      <c r="H3313" s="507">
        <v>41238</v>
      </c>
      <c r="I3313" t="s">
        <v>245</v>
      </c>
      <c r="J3313">
        <v>-11</v>
      </c>
      <c r="K3313" t="s">
        <v>8</v>
      </c>
      <c r="M3313" t="s">
        <v>203</v>
      </c>
      <c r="N3313">
        <v>8920025</v>
      </c>
      <c r="O3313" t="s">
        <v>213</v>
      </c>
      <c r="P3313" s="507">
        <v>44795</v>
      </c>
      <c r="Q3313" t="s">
        <v>187</v>
      </c>
      <c r="R3313" s="507">
        <v>44491</v>
      </c>
      <c r="S3313" s="507">
        <v>44734</v>
      </c>
      <c r="T3313" t="s">
        <v>181</v>
      </c>
      <c r="U3313">
        <v>500</v>
      </c>
      <c r="X3313">
        <v>5</v>
      </c>
      <c r="Y3313" t="s">
        <v>259</v>
      </c>
      <c r="AC3313" t="s">
        <v>177</v>
      </c>
      <c r="AD3313" t="s">
        <v>9837</v>
      </c>
      <c r="AE3313">
        <v>92400</v>
      </c>
      <c r="AF3313" t="s">
        <v>15325</v>
      </c>
      <c r="AJ3313">
        <v>618158691</v>
      </c>
      <c r="AK3313" t="s">
        <v>7915</v>
      </c>
      <c r="AL3313">
        <v>0</v>
      </c>
      <c r="AM3313">
        <v>0</v>
      </c>
    </row>
    <row r="3314" spans="1:39" customFormat="1" ht="12.75">
      <c r="A3314">
        <v>4917453</v>
      </c>
      <c r="B3314" t="s">
        <v>1825</v>
      </c>
      <c r="C3314" t="s">
        <v>624</v>
      </c>
      <c r="D3314">
        <v>4917453</v>
      </c>
      <c r="E3314" t="s">
        <v>166</v>
      </c>
      <c r="F3314" t="s">
        <v>166</v>
      </c>
      <c r="H3314" s="507">
        <v>30302</v>
      </c>
      <c r="I3314" t="s">
        <v>192</v>
      </c>
      <c r="J3314">
        <v>-50</v>
      </c>
      <c r="K3314" t="s">
        <v>168</v>
      </c>
      <c r="M3314" t="s">
        <v>236</v>
      </c>
      <c r="N3314">
        <v>12490040</v>
      </c>
      <c r="O3314" t="s">
        <v>2207</v>
      </c>
      <c r="P3314" s="507">
        <v>44810</v>
      </c>
      <c r="Q3314" t="s">
        <v>187</v>
      </c>
      <c r="R3314" s="507">
        <v>37432</v>
      </c>
      <c r="S3314" s="507">
        <v>44777</v>
      </c>
      <c r="T3314" t="s">
        <v>181</v>
      </c>
      <c r="U3314">
        <v>2913</v>
      </c>
      <c r="V3314" t="s">
        <v>172</v>
      </c>
      <c r="W3314">
        <v>73</v>
      </c>
      <c r="X3314" t="s">
        <v>173</v>
      </c>
      <c r="Y3314" t="s">
        <v>259</v>
      </c>
      <c r="AC3314" t="s">
        <v>177</v>
      </c>
      <c r="AD3314" t="s">
        <v>11082</v>
      </c>
      <c r="AE3314">
        <v>49300</v>
      </c>
      <c r="AF3314" t="s">
        <v>15326</v>
      </c>
      <c r="AJ3314">
        <v>664241193</v>
      </c>
      <c r="AK3314" t="s">
        <v>5116</v>
      </c>
      <c r="AL3314">
        <v>0</v>
      </c>
      <c r="AM3314">
        <v>0</v>
      </c>
    </row>
    <row r="3315" spans="1:39" customFormat="1" ht="12.75">
      <c r="A3315">
        <v>2221950</v>
      </c>
      <c r="B3315" t="s">
        <v>1825</v>
      </c>
      <c r="C3315" t="s">
        <v>596</v>
      </c>
      <c r="D3315">
        <v>2221950</v>
      </c>
      <c r="E3315" t="s">
        <v>169</v>
      </c>
      <c r="H3315" s="507">
        <v>41704</v>
      </c>
      <c r="I3315" t="s">
        <v>169</v>
      </c>
      <c r="J3315">
        <v>-9</v>
      </c>
      <c r="K3315" t="s">
        <v>8</v>
      </c>
      <c r="M3315" t="s">
        <v>215</v>
      </c>
      <c r="N3315">
        <v>3220113</v>
      </c>
      <c r="O3315" t="s">
        <v>6283</v>
      </c>
      <c r="P3315" s="507">
        <v>44840</v>
      </c>
      <c r="Q3315" t="s">
        <v>187</v>
      </c>
      <c r="R3315" s="507">
        <v>44840</v>
      </c>
      <c r="T3315" t="s">
        <v>5765</v>
      </c>
      <c r="U3315">
        <v>500</v>
      </c>
      <c r="X3315">
        <v>5</v>
      </c>
      <c r="Y3315" t="s">
        <v>259</v>
      </c>
      <c r="AC3315" t="s">
        <v>177</v>
      </c>
      <c r="AD3315" t="s">
        <v>15327</v>
      </c>
      <c r="AE3315">
        <v>22650</v>
      </c>
      <c r="AF3315" t="s">
        <v>15328</v>
      </c>
      <c r="AJ3315" t="s">
        <v>15329</v>
      </c>
      <c r="AK3315" t="s">
        <v>15330</v>
      </c>
      <c r="AL3315">
        <v>0</v>
      </c>
      <c r="AM3315">
        <v>0</v>
      </c>
    </row>
    <row r="3316" spans="1:39" customFormat="1" ht="12.75">
      <c r="A3316">
        <v>2221933</v>
      </c>
      <c r="B3316" t="s">
        <v>1825</v>
      </c>
      <c r="C3316" t="s">
        <v>738</v>
      </c>
      <c r="D3316">
        <v>2221933</v>
      </c>
      <c r="E3316" t="s">
        <v>169</v>
      </c>
      <c r="H3316" s="507">
        <v>41914</v>
      </c>
      <c r="I3316" t="s">
        <v>169</v>
      </c>
      <c r="J3316">
        <v>-9</v>
      </c>
      <c r="K3316" t="s">
        <v>8</v>
      </c>
      <c r="M3316" t="s">
        <v>215</v>
      </c>
      <c r="N3316">
        <v>3220064</v>
      </c>
      <c r="O3316" t="s">
        <v>3448</v>
      </c>
      <c r="P3316" s="507">
        <v>44839</v>
      </c>
      <c r="Q3316" t="s">
        <v>187</v>
      </c>
      <c r="R3316" s="507">
        <v>44839</v>
      </c>
      <c r="T3316" t="s">
        <v>5765</v>
      </c>
      <c r="U3316">
        <v>500</v>
      </c>
      <c r="X3316">
        <v>5</v>
      </c>
      <c r="Y3316" t="s">
        <v>259</v>
      </c>
      <c r="AC3316" t="s">
        <v>177</v>
      </c>
      <c r="AD3316" t="s">
        <v>15331</v>
      </c>
      <c r="AE3316">
        <v>22540</v>
      </c>
      <c r="AF3316" t="s">
        <v>15332</v>
      </c>
      <c r="AJ3316">
        <v>673507620</v>
      </c>
      <c r="AK3316" t="s">
        <v>15333</v>
      </c>
      <c r="AL3316">
        <v>0</v>
      </c>
      <c r="AM3316">
        <v>0</v>
      </c>
    </row>
    <row r="3317" spans="1:39" customFormat="1" ht="12.75">
      <c r="A3317">
        <v>4115613</v>
      </c>
      <c r="B3317" t="s">
        <v>1825</v>
      </c>
      <c r="C3317" t="s">
        <v>15334</v>
      </c>
      <c r="D3317">
        <v>4115613</v>
      </c>
      <c r="E3317" t="s">
        <v>169</v>
      </c>
      <c r="H3317" s="507">
        <v>41174</v>
      </c>
      <c r="I3317" t="s">
        <v>245</v>
      </c>
      <c r="J3317">
        <v>-11</v>
      </c>
      <c r="K3317" t="s">
        <v>8</v>
      </c>
      <c r="M3317" t="s">
        <v>2783</v>
      </c>
      <c r="N3317">
        <v>4410726</v>
      </c>
      <c r="O3317" t="s">
        <v>5936</v>
      </c>
      <c r="P3317" s="507">
        <v>44851</v>
      </c>
      <c r="Q3317" t="s">
        <v>187</v>
      </c>
      <c r="R3317" s="507">
        <v>44851</v>
      </c>
      <c r="T3317" t="s">
        <v>5760</v>
      </c>
      <c r="U3317">
        <v>500</v>
      </c>
      <c r="X3317">
        <v>5</v>
      </c>
      <c r="Y3317" t="s">
        <v>259</v>
      </c>
      <c r="AC3317" t="s">
        <v>177</v>
      </c>
      <c r="AD3317" t="s">
        <v>15335</v>
      </c>
      <c r="AE3317">
        <v>41130</v>
      </c>
      <c r="AF3317" t="s">
        <v>15336</v>
      </c>
      <c r="AJ3317">
        <v>685942899</v>
      </c>
      <c r="AK3317" t="s">
        <v>15337</v>
      </c>
      <c r="AL3317">
        <v>0</v>
      </c>
      <c r="AM3317">
        <v>0</v>
      </c>
    </row>
    <row r="3318" spans="1:39" customFormat="1" ht="12.75">
      <c r="A3318">
        <v>4461446</v>
      </c>
      <c r="B3318" t="s">
        <v>6468</v>
      </c>
      <c r="C3318" t="s">
        <v>3445</v>
      </c>
      <c r="D3318">
        <v>4461446</v>
      </c>
      <c r="E3318" t="s">
        <v>169</v>
      </c>
      <c r="F3318" t="s">
        <v>169</v>
      </c>
      <c r="H3318" s="507">
        <v>41823</v>
      </c>
      <c r="I3318" t="s">
        <v>169</v>
      </c>
      <c r="J3318">
        <v>-9</v>
      </c>
      <c r="K3318" t="s">
        <v>8</v>
      </c>
      <c r="M3318" t="s">
        <v>228</v>
      </c>
      <c r="N3318">
        <v>12440116</v>
      </c>
      <c r="O3318" t="s">
        <v>6232</v>
      </c>
      <c r="P3318" s="507">
        <v>44801</v>
      </c>
      <c r="Q3318" t="s">
        <v>187</v>
      </c>
      <c r="R3318" s="507">
        <v>44443</v>
      </c>
      <c r="T3318" t="s">
        <v>5765</v>
      </c>
      <c r="U3318">
        <v>500</v>
      </c>
      <c r="X3318">
        <v>5</v>
      </c>
      <c r="Y3318" t="s">
        <v>259</v>
      </c>
      <c r="AC3318" t="s">
        <v>177</v>
      </c>
      <c r="AD3318" t="s">
        <v>9941</v>
      </c>
      <c r="AE3318">
        <v>44300</v>
      </c>
      <c r="AF3318" t="s">
        <v>15338</v>
      </c>
      <c r="AJ3318">
        <v>664480672</v>
      </c>
      <c r="AK3318" t="s">
        <v>5138</v>
      </c>
      <c r="AL3318">
        <v>1</v>
      </c>
      <c r="AM3318">
        <v>0</v>
      </c>
    </row>
    <row r="3319" spans="1:39" customFormat="1" ht="12.75">
      <c r="A3319">
        <v>9461691</v>
      </c>
      <c r="B3319" t="s">
        <v>15339</v>
      </c>
      <c r="C3319" t="s">
        <v>6709</v>
      </c>
      <c r="D3319">
        <v>9461691</v>
      </c>
      <c r="E3319" t="s">
        <v>166</v>
      </c>
      <c r="F3319" t="s">
        <v>166</v>
      </c>
      <c r="H3319" s="507">
        <v>41549</v>
      </c>
      <c r="I3319" t="s">
        <v>251</v>
      </c>
      <c r="J3319">
        <v>-10</v>
      </c>
      <c r="K3319" t="s">
        <v>168</v>
      </c>
      <c r="M3319" t="s">
        <v>246</v>
      </c>
      <c r="N3319">
        <v>8941282</v>
      </c>
      <c r="O3319" t="s">
        <v>3557</v>
      </c>
      <c r="P3319" s="507">
        <v>44820</v>
      </c>
      <c r="Q3319" t="s">
        <v>187</v>
      </c>
      <c r="R3319" s="507">
        <v>44449</v>
      </c>
      <c r="T3319" t="s">
        <v>5765</v>
      </c>
      <c r="U3319">
        <v>589</v>
      </c>
      <c r="X3319">
        <v>5</v>
      </c>
      <c r="Y3319" t="s">
        <v>259</v>
      </c>
      <c r="AC3319" t="s">
        <v>177</v>
      </c>
      <c r="AD3319" t="s">
        <v>13112</v>
      </c>
      <c r="AE3319">
        <v>94110</v>
      </c>
      <c r="AF3319" t="s">
        <v>15340</v>
      </c>
      <c r="AK3319" t="s">
        <v>15341</v>
      </c>
      <c r="AL3319">
        <v>0</v>
      </c>
      <c r="AM3319">
        <v>0</v>
      </c>
    </row>
    <row r="3320" spans="1:39" customFormat="1" ht="12.75">
      <c r="A3320">
        <v>9323557</v>
      </c>
      <c r="B3320" t="s">
        <v>15342</v>
      </c>
      <c r="C3320" t="s">
        <v>323</v>
      </c>
      <c r="D3320">
        <v>9323557</v>
      </c>
      <c r="E3320" t="s">
        <v>166</v>
      </c>
      <c r="F3320" t="s">
        <v>166</v>
      </c>
      <c r="H3320" s="507">
        <v>41756</v>
      </c>
      <c r="I3320" t="s">
        <v>169</v>
      </c>
      <c r="J3320">
        <v>-9</v>
      </c>
      <c r="K3320" t="s">
        <v>168</v>
      </c>
      <c r="M3320" t="s">
        <v>170</v>
      </c>
      <c r="N3320">
        <v>8930610</v>
      </c>
      <c r="O3320" t="s">
        <v>3790</v>
      </c>
      <c r="P3320" s="507">
        <v>44808</v>
      </c>
      <c r="Q3320" t="s">
        <v>187</v>
      </c>
      <c r="R3320" s="507">
        <v>44462</v>
      </c>
      <c r="T3320" t="s">
        <v>5765</v>
      </c>
      <c r="U3320">
        <v>510</v>
      </c>
      <c r="X3320">
        <v>5</v>
      </c>
      <c r="Y3320" t="s">
        <v>259</v>
      </c>
      <c r="AC3320" t="s">
        <v>177</v>
      </c>
      <c r="AD3320" t="s">
        <v>11448</v>
      </c>
      <c r="AE3320">
        <v>93160</v>
      </c>
      <c r="AF3320" t="s">
        <v>15343</v>
      </c>
      <c r="AJ3320">
        <v>771162169</v>
      </c>
      <c r="AK3320" t="s">
        <v>15344</v>
      </c>
      <c r="AL3320">
        <v>0</v>
      </c>
      <c r="AM3320">
        <v>0</v>
      </c>
    </row>
    <row r="3321" spans="1:39" customFormat="1" ht="12.75">
      <c r="A3321">
        <v>7839207</v>
      </c>
      <c r="B3321" t="s">
        <v>1826</v>
      </c>
      <c r="C3321" t="s">
        <v>636</v>
      </c>
      <c r="D3321">
        <v>7839207</v>
      </c>
      <c r="E3321" t="s">
        <v>166</v>
      </c>
      <c r="F3321" t="s">
        <v>166</v>
      </c>
      <c r="H3321" s="507">
        <v>35847</v>
      </c>
      <c r="I3321" t="s">
        <v>167</v>
      </c>
      <c r="J3321">
        <v>-40</v>
      </c>
      <c r="K3321" t="s">
        <v>168</v>
      </c>
      <c r="M3321" t="s">
        <v>2764</v>
      </c>
      <c r="N3321">
        <v>4450410</v>
      </c>
      <c r="O3321" t="s">
        <v>3462</v>
      </c>
      <c r="P3321" s="507">
        <v>44806</v>
      </c>
      <c r="Q3321" t="s">
        <v>187</v>
      </c>
      <c r="R3321" s="507">
        <v>38134</v>
      </c>
      <c r="S3321" s="507">
        <v>44789</v>
      </c>
      <c r="T3321" t="s">
        <v>181</v>
      </c>
      <c r="U3321">
        <v>2186</v>
      </c>
      <c r="V3321" t="s">
        <v>172</v>
      </c>
      <c r="W3321">
        <v>636</v>
      </c>
      <c r="X3321" t="s">
        <v>173</v>
      </c>
      <c r="Y3321" t="s">
        <v>259</v>
      </c>
      <c r="AB3321" s="507">
        <v>44743</v>
      </c>
      <c r="AC3321" t="s">
        <v>177</v>
      </c>
      <c r="AD3321" t="s">
        <v>14205</v>
      </c>
      <c r="AE3321">
        <v>78360</v>
      </c>
      <c r="AF3321" t="s">
        <v>15345</v>
      </c>
      <c r="AJ3321">
        <v>761844301</v>
      </c>
      <c r="AK3321" t="s">
        <v>5670</v>
      </c>
      <c r="AL3321">
        <v>0</v>
      </c>
      <c r="AM3321">
        <v>0</v>
      </c>
    </row>
    <row r="3322" spans="1:39" customFormat="1" ht="12.75">
      <c r="A3322">
        <v>941835</v>
      </c>
      <c r="B3322" t="s">
        <v>1827</v>
      </c>
      <c r="C3322" t="s">
        <v>529</v>
      </c>
      <c r="D3322">
        <v>941835</v>
      </c>
      <c r="E3322" t="s">
        <v>166</v>
      </c>
      <c r="F3322" t="s">
        <v>166</v>
      </c>
      <c r="H3322" s="507">
        <v>26190</v>
      </c>
      <c r="I3322" t="s">
        <v>367</v>
      </c>
      <c r="J3322">
        <v>-60</v>
      </c>
      <c r="K3322" t="s">
        <v>168</v>
      </c>
      <c r="M3322" t="s">
        <v>246</v>
      </c>
      <c r="N3322">
        <v>8940052</v>
      </c>
      <c r="O3322" t="s">
        <v>417</v>
      </c>
      <c r="P3322" s="507">
        <v>44825</v>
      </c>
      <c r="Q3322" t="s">
        <v>187</v>
      </c>
      <c r="R3322" s="507">
        <v>37432</v>
      </c>
      <c r="S3322" s="507">
        <v>44447</v>
      </c>
      <c r="T3322" t="s">
        <v>7255</v>
      </c>
      <c r="U3322">
        <v>2047</v>
      </c>
      <c r="V3322" t="s">
        <v>172</v>
      </c>
      <c r="W3322">
        <v>971</v>
      </c>
      <c r="X3322" t="s">
        <v>173</v>
      </c>
      <c r="Y3322" t="s">
        <v>259</v>
      </c>
      <c r="AC3322" t="s">
        <v>177</v>
      </c>
      <c r="AD3322" t="s">
        <v>15346</v>
      </c>
      <c r="AE3322">
        <v>77120</v>
      </c>
      <c r="AF3322" t="s">
        <v>15347</v>
      </c>
      <c r="AK3322" t="s">
        <v>5758</v>
      </c>
      <c r="AL3322">
        <v>0</v>
      </c>
      <c r="AM3322">
        <v>0</v>
      </c>
    </row>
    <row r="3323" spans="1:39" customFormat="1" ht="12.75">
      <c r="A3323">
        <v>4452282</v>
      </c>
      <c r="B3323" t="s">
        <v>2650</v>
      </c>
      <c r="C3323" t="s">
        <v>310</v>
      </c>
      <c r="D3323">
        <v>4452282</v>
      </c>
      <c r="E3323" t="s">
        <v>166</v>
      </c>
      <c r="F3323" t="s">
        <v>166</v>
      </c>
      <c r="H3323" s="507">
        <v>38532</v>
      </c>
      <c r="I3323" t="s">
        <v>186</v>
      </c>
      <c r="J3323">
        <v>-18</v>
      </c>
      <c r="K3323" t="s">
        <v>8</v>
      </c>
      <c r="M3323" t="s">
        <v>228</v>
      </c>
      <c r="N3323">
        <v>12440075</v>
      </c>
      <c r="O3323" t="s">
        <v>2204</v>
      </c>
      <c r="P3323" s="507">
        <v>44756</v>
      </c>
      <c r="Q3323" t="s">
        <v>187</v>
      </c>
      <c r="R3323" s="507">
        <v>42212</v>
      </c>
      <c r="T3323" t="s">
        <v>5765</v>
      </c>
      <c r="U3323">
        <v>1229</v>
      </c>
      <c r="X3323">
        <v>12</v>
      </c>
      <c r="Y3323" t="s">
        <v>259</v>
      </c>
      <c r="AC3323" t="s">
        <v>177</v>
      </c>
      <c r="AD3323" t="s">
        <v>14219</v>
      </c>
      <c r="AE3323">
        <v>44310</v>
      </c>
      <c r="AF3323" t="s">
        <v>15348</v>
      </c>
      <c r="AI3323">
        <v>240059858</v>
      </c>
      <c r="AJ3323">
        <v>647589779</v>
      </c>
      <c r="AK3323" t="s">
        <v>5117</v>
      </c>
      <c r="AL3323">
        <v>0</v>
      </c>
      <c r="AM3323">
        <v>0</v>
      </c>
    </row>
    <row r="3324" spans="1:39" customFormat="1" ht="12.75">
      <c r="A3324">
        <v>584178</v>
      </c>
      <c r="B3324" t="s">
        <v>9130</v>
      </c>
      <c r="C3324" t="s">
        <v>738</v>
      </c>
      <c r="D3324">
        <v>584178</v>
      </c>
      <c r="E3324" t="s">
        <v>169</v>
      </c>
      <c r="H3324" s="507">
        <v>29739</v>
      </c>
      <c r="I3324" t="s">
        <v>192</v>
      </c>
      <c r="J3324">
        <v>-50</v>
      </c>
      <c r="K3324" t="s">
        <v>8</v>
      </c>
      <c r="M3324" t="s">
        <v>275</v>
      </c>
      <c r="N3324">
        <v>8911083</v>
      </c>
      <c r="O3324" t="s">
        <v>299</v>
      </c>
      <c r="P3324" s="507">
        <v>44814</v>
      </c>
      <c r="Q3324" t="s">
        <v>187</v>
      </c>
      <c r="R3324" s="507">
        <v>37432</v>
      </c>
      <c r="S3324" s="507">
        <v>44802</v>
      </c>
      <c r="T3324" t="s">
        <v>181</v>
      </c>
      <c r="U3324">
        <v>789</v>
      </c>
      <c r="X3324">
        <v>7</v>
      </c>
      <c r="Y3324" t="s">
        <v>259</v>
      </c>
      <c r="AC3324" t="s">
        <v>177</v>
      </c>
      <c r="AD3324" t="s">
        <v>15349</v>
      </c>
      <c r="AE3324">
        <v>91330</v>
      </c>
      <c r="AF3324" t="s">
        <v>15350</v>
      </c>
      <c r="AJ3324">
        <v>664150145</v>
      </c>
      <c r="AK3324" t="s">
        <v>9131</v>
      </c>
      <c r="AL3324">
        <v>0</v>
      </c>
      <c r="AM3324">
        <v>0</v>
      </c>
    </row>
    <row r="3325" spans="1:39" customFormat="1" ht="12.75">
      <c r="A3325">
        <v>93808</v>
      </c>
      <c r="B3325" t="s">
        <v>1828</v>
      </c>
      <c r="C3325" t="s">
        <v>191</v>
      </c>
      <c r="D3325">
        <v>93808</v>
      </c>
      <c r="E3325" t="s">
        <v>166</v>
      </c>
      <c r="F3325" t="s">
        <v>166</v>
      </c>
      <c r="H3325" s="507">
        <v>24900</v>
      </c>
      <c r="I3325" t="s">
        <v>367</v>
      </c>
      <c r="J3325">
        <v>-60</v>
      </c>
      <c r="K3325" t="s">
        <v>168</v>
      </c>
      <c r="M3325" t="s">
        <v>206</v>
      </c>
      <c r="N3325">
        <v>8770237</v>
      </c>
      <c r="O3325" t="s">
        <v>330</v>
      </c>
      <c r="P3325" s="507">
        <v>44811</v>
      </c>
      <c r="Q3325" t="s">
        <v>187</v>
      </c>
      <c r="R3325" s="507">
        <v>37432</v>
      </c>
      <c r="S3325" s="507">
        <v>44762</v>
      </c>
      <c r="T3325" t="s">
        <v>181</v>
      </c>
      <c r="U3325">
        <v>1640</v>
      </c>
      <c r="X3325">
        <v>16</v>
      </c>
      <c r="Y3325" t="s">
        <v>259</v>
      </c>
      <c r="AB3325" s="507">
        <v>43647</v>
      </c>
      <c r="AC3325" t="s">
        <v>177</v>
      </c>
      <c r="AD3325" t="s">
        <v>11361</v>
      </c>
      <c r="AE3325">
        <v>77500</v>
      </c>
      <c r="AF3325" t="s">
        <v>15351</v>
      </c>
      <c r="AJ3325">
        <v>642981413</v>
      </c>
      <c r="AK3325" t="s">
        <v>4527</v>
      </c>
      <c r="AL3325">
        <v>0</v>
      </c>
      <c r="AM3325">
        <v>0</v>
      </c>
    </row>
    <row r="3326" spans="1:39" customFormat="1" ht="12.75">
      <c r="A3326">
        <v>4920502</v>
      </c>
      <c r="B3326" t="s">
        <v>3379</v>
      </c>
      <c r="C3326" t="s">
        <v>195</v>
      </c>
      <c r="D3326">
        <v>4920502</v>
      </c>
      <c r="E3326" t="s">
        <v>166</v>
      </c>
      <c r="F3326" t="s">
        <v>166</v>
      </c>
      <c r="H3326" s="507">
        <v>33515</v>
      </c>
      <c r="I3326" t="s">
        <v>167</v>
      </c>
      <c r="J3326">
        <v>-40</v>
      </c>
      <c r="K3326" t="s">
        <v>168</v>
      </c>
      <c r="M3326" t="s">
        <v>217</v>
      </c>
      <c r="N3326">
        <v>3560099</v>
      </c>
      <c r="O3326" t="s">
        <v>6275</v>
      </c>
      <c r="P3326" s="507">
        <v>44820</v>
      </c>
      <c r="Q3326" t="s">
        <v>187</v>
      </c>
      <c r="R3326" s="507">
        <v>37432</v>
      </c>
      <c r="S3326" s="507">
        <v>44079</v>
      </c>
      <c r="T3326" t="s">
        <v>7255</v>
      </c>
      <c r="U3326">
        <v>2011</v>
      </c>
      <c r="X3326">
        <v>20</v>
      </c>
      <c r="Y3326" t="s">
        <v>259</v>
      </c>
      <c r="AC3326" t="s">
        <v>177</v>
      </c>
      <c r="AD3326" t="s">
        <v>15352</v>
      </c>
      <c r="AE3326">
        <v>49270</v>
      </c>
      <c r="AF3326" t="s">
        <v>15353</v>
      </c>
      <c r="AH3326" t="s">
        <v>15354</v>
      </c>
      <c r="AJ3326" t="s">
        <v>6469</v>
      </c>
      <c r="AK3326" t="s">
        <v>5409</v>
      </c>
      <c r="AL3326">
        <v>0</v>
      </c>
      <c r="AM3326">
        <v>0</v>
      </c>
    </row>
    <row r="3327" spans="1:39" customFormat="1" ht="12.75">
      <c r="A3327">
        <v>9422279</v>
      </c>
      <c r="B3327" t="s">
        <v>9132</v>
      </c>
      <c r="C3327" t="s">
        <v>558</v>
      </c>
      <c r="D3327">
        <v>9422279</v>
      </c>
      <c r="E3327" t="s">
        <v>166</v>
      </c>
      <c r="H3327" s="507">
        <v>33532</v>
      </c>
      <c r="I3327" t="s">
        <v>167</v>
      </c>
      <c r="J3327">
        <v>-40</v>
      </c>
      <c r="K3327" t="s">
        <v>8</v>
      </c>
      <c r="M3327" t="s">
        <v>246</v>
      </c>
      <c r="N3327">
        <v>8940033</v>
      </c>
      <c r="O3327" t="s">
        <v>399</v>
      </c>
      <c r="P3327" s="507">
        <v>44810</v>
      </c>
      <c r="Q3327" t="s">
        <v>187</v>
      </c>
      <c r="R3327" s="507">
        <v>37575</v>
      </c>
      <c r="S3327" s="507">
        <v>44823</v>
      </c>
      <c r="T3327" t="s">
        <v>181</v>
      </c>
      <c r="U3327">
        <v>852</v>
      </c>
      <c r="X3327">
        <v>8</v>
      </c>
      <c r="Y3327" t="s">
        <v>259</v>
      </c>
      <c r="AC3327" t="s">
        <v>177</v>
      </c>
      <c r="AD3327" t="s">
        <v>11485</v>
      </c>
      <c r="AE3327">
        <v>94500</v>
      </c>
      <c r="AF3327" t="s">
        <v>15355</v>
      </c>
      <c r="AJ3327">
        <v>672820467</v>
      </c>
      <c r="AK3327" t="s">
        <v>9133</v>
      </c>
      <c r="AL3327">
        <v>0</v>
      </c>
      <c r="AM3327">
        <v>0</v>
      </c>
    </row>
    <row r="3328" spans="1:39" customFormat="1" ht="12.75">
      <c r="A3328">
        <v>4463500</v>
      </c>
      <c r="B3328" t="s">
        <v>2651</v>
      </c>
      <c r="C3328" t="s">
        <v>503</v>
      </c>
      <c r="D3328">
        <v>4463500</v>
      </c>
      <c r="E3328" t="s">
        <v>169</v>
      </c>
      <c r="H3328" s="507">
        <v>41730</v>
      </c>
      <c r="I3328" t="s">
        <v>169</v>
      </c>
      <c r="J3328">
        <v>-9</v>
      </c>
      <c r="K3328" t="s">
        <v>8</v>
      </c>
      <c r="M3328" t="s">
        <v>228</v>
      </c>
      <c r="N3328">
        <v>12440009</v>
      </c>
      <c r="O3328" t="s">
        <v>2271</v>
      </c>
      <c r="P3328" s="507">
        <v>44819</v>
      </c>
      <c r="Q3328" t="s">
        <v>187</v>
      </c>
      <c r="R3328" s="507">
        <v>44819</v>
      </c>
      <c r="S3328" s="507">
        <v>44796</v>
      </c>
      <c r="T3328" t="s">
        <v>181</v>
      </c>
      <c r="U3328">
        <v>500</v>
      </c>
      <c r="X3328">
        <v>5</v>
      </c>
      <c r="Y3328" t="s">
        <v>259</v>
      </c>
      <c r="AC3328" t="s">
        <v>177</v>
      </c>
      <c r="AD3328" t="s">
        <v>15356</v>
      </c>
      <c r="AE3328">
        <v>44440</v>
      </c>
      <c r="AF3328" t="s">
        <v>15357</v>
      </c>
      <c r="AJ3328">
        <v>670982599</v>
      </c>
      <c r="AK3328" t="s">
        <v>9568</v>
      </c>
      <c r="AL3328">
        <v>0</v>
      </c>
      <c r="AM3328">
        <v>0</v>
      </c>
    </row>
    <row r="3329" spans="1:39" customFormat="1" ht="12.75">
      <c r="A3329">
        <v>9417632</v>
      </c>
      <c r="B3329" t="s">
        <v>1829</v>
      </c>
      <c r="C3329" t="s">
        <v>1123</v>
      </c>
      <c r="D3329">
        <v>9417632</v>
      </c>
      <c r="E3329" t="s">
        <v>166</v>
      </c>
      <c r="F3329" t="s">
        <v>166</v>
      </c>
      <c r="H3329" s="507">
        <v>30886</v>
      </c>
      <c r="I3329" t="s">
        <v>167</v>
      </c>
      <c r="J3329">
        <v>-40</v>
      </c>
      <c r="K3329" t="s">
        <v>168</v>
      </c>
      <c r="M3329" t="s">
        <v>246</v>
      </c>
      <c r="N3329">
        <v>8940052</v>
      </c>
      <c r="O3329" t="s">
        <v>417</v>
      </c>
      <c r="P3329" s="507">
        <v>44814</v>
      </c>
      <c r="Q3329" t="s">
        <v>187</v>
      </c>
      <c r="R3329" s="507">
        <v>37432</v>
      </c>
      <c r="S3329" s="507">
        <v>44080</v>
      </c>
      <c r="T3329" t="s">
        <v>7255</v>
      </c>
      <c r="U3329">
        <v>1789</v>
      </c>
      <c r="X3329">
        <v>17</v>
      </c>
      <c r="Y3329" t="s">
        <v>259</v>
      </c>
      <c r="AC3329" t="s">
        <v>177</v>
      </c>
      <c r="AD3329" t="s">
        <v>9907</v>
      </c>
      <c r="AE3329">
        <v>94220</v>
      </c>
      <c r="AF3329" t="s">
        <v>15358</v>
      </c>
      <c r="AJ3329">
        <v>679923506</v>
      </c>
      <c r="AK3329" t="s">
        <v>4383</v>
      </c>
      <c r="AL3329">
        <v>0</v>
      </c>
      <c r="AM3329">
        <v>0</v>
      </c>
    </row>
    <row r="3330" spans="1:39" customFormat="1" ht="12.75">
      <c r="A3330">
        <v>7887608</v>
      </c>
      <c r="B3330" t="s">
        <v>7916</v>
      </c>
      <c r="C3330" t="s">
        <v>7918</v>
      </c>
      <c r="D3330">
        <v>7887608</v>
      </c>
      <c r="E3330" t="s">
        <v>169</v>
      </c>
      <c r="F3330" t="s">
        <v>166</v>
      </c>
      <c r="H3330" s="507">
        <v>41947</v>
      </c>
      <c r="I3330" t="s">
        <v>169</v>
      </c>
      <c r="J3330">
        <v>-9</v>
      </c>
      <c r="K3330" t="s">
        <v>8</v>
      </c>
      <c r="M3330" t="s">
        <v>238</v>
      </c>
      <c r="N3330">
        <v>8780329</v>
      </c>
      <c r="O3330" t="s">
        <v>548</v>
      </c>
      <c r="P3330" s="507">
        <v>44819</v>
      </c>
      <c r="Q3330" t="s">
        <v>187</v>
      </c>
      <c r="R3330" s="507">
        <v>44482</v>
      </c>
      <c r="T3330" t="s">
        <v>5765</v>
      </c>
      <c r="U3330">
        <v>500</v>
      </c>
      <c r="X3330">
        <v>5</v>
      </c>
      <c r="Y3330" t="s">
        <v>259</v>
      </c>
      <c r="AC3330" t="s">
        <v>177</v>
      </c>
      <c r="AD3330" t="s">
        <v>11887</v>
      </c>
      <c r="AE3330">
        <v>78000</v>
      </c>
      <c r="AF3330" t="s">
        <v>15359</v>
      </c>
      <c r="AI3330">
        <v>605556749</v>
      </c>
      <c r="AJ3330">
        <v>766752467</v>
      </c>
      <c r="AK3330" t="s">
        <v>7917</v>
      </c>
      <c r="AL3330">
        <v>1</v>
      </c>
      <c r="AM3330">
        <v>1</v>
      </c>
    </row>
    <row r="3331" spans="1:39" customFormat="1" ht="12.75">
      <c r="A3331">
        <v>7514346</v>
      </c>
      <c r="B3331" t="s">
        <v>3418</v>
      </c>
      <c r="C3331" t="s">
        <v>3419</v>
      </c>
      <c r="D3331">
        <v>7514346</v>
      </c>
      <c r="E3331" t="s">
        <v>166</v>
      </c>
      <c r="F3331" t="s">
        <v>166</v>
      </c>
      <c r="H3331" s="507">
        <v>29927</v>
      </c>
      <c r="I3331" t="s">
        <v>192</v>
      </c>
      <c r="J3331">
        <v>-50</v>
      </c>
      <c r="K3331" t="s">
        <v>8</v>
      </c>
      <c r="M3331" t="s">
        <v>206</v>
      </c>
      <c r="N3331">
        <v>8771184</v>
      </c>
      <c r="O3331" t="s">
        <v>285</v>
      </c>
      <c r="P3331" s="507">
        <v>44805</v>
      </c>
      <c r="Q3331" t="s">
        <v>187</v>
      </c>
      <c r="R3331" s="507">
        <v>38614</v>
      </c>
      <c r="S3331" s="507">
        <v>44524</v>
      </c>
      <c r="T3331" t="s">
        <v>7255</v>
      </c>
      <c r="U3331">
        <v>808</v>
      </c>
      <c r="X3331">
        <v>8</v>
      </c>
      <c r="Y3331" t="s">
        <v>259</v>
      </c>
      <c r="AC3331" t="s">
        <v>177</v>
      </c>
      <c r="AD3331" t="s">
        <v>11405</v>
      </c>
      <c r="AE3331">
        <v>77600</v>
      </c>
      <c r="AF3331" t="s">
        <v>15360</v>
      </c>
      <c r="AJ3331">
        <v>664822892</v>
      </c>
      <c r="AK3331" t="s">
        <v>4528</v>
      </c>
      <c r="AL3331">
        <v>0</v>
      </c>
      <c r="AM3331">
        <v>0</v>
      </c>
    </row>
    <row r="3332" spans="1:39" customFormat="1" ht="12.75">
      <c r="A3332">
        <v>7887619</v>
      </c>
      <c r="B3332" t="s">
        <v>7919</v>
      </c>
      <c r="C3332" t="s">
        <v>484</v>
      </c>
      <c r="D3332">
        <v>7887619</v>
      </c>
      <c r="E3332" t="s">
        <v>166</v>
      </c>
      <c r="F3332" t="s">
        <v>166</v>
      </c>
      <c r="H3332" s="507">
        <v>41248</v>
      </c>
      <c r="I3332" t="s">
        <v>245</v>
      </c>
      <c r="J3332">
        <v>-11</v>
      </c>
      <c r="K3332" t="s">
        <v>168</v>
      </c>
      <c r="M3332" t="s">
        <v>238</v>
      </c>
      <c r="N3332">
        <v>8781380</v>
      </c>
      <c r="O3332" t="s">
        <v>332</v>
      </c>
      <c r="P3332" s="507">
        <v>44814</v>
      </c>
      <c r="Q3332" t="s">
        <v>187</v>
      </c>
      <c r="R3332" s="507">
        <v>44483</v>
      </c>
      <c r="T3332" t="s">
        <v>5765</v>
      </c>
      <c r="U3332">
        <v>562</v>
      </c>
      <c r="X3332">
        <v>5</v>
      </c>
      <c r="Y3332" t="s">
        <v>259</v>
      </c>
      <c r="AC3332" t="s">
        <v>177</v>
      </c>
      <c r="AD3332" t="s">
        <v>15361</v>
      </c>
      <c r="AE3332">
        <v>78230</v>
      </c>
      <c r="AF3332" t="s">
        <v>15362</v>
      </c>
      <c r="AI3332">
        <v>610320805</v>
      </c>
      <c r="AJ3332">
        <v>674446036</v>
      </c>
      <c r="AK3332" t="s">
        <v>7920</v>
      </c>
      <c r="AL3332">
        <v>0</v>
      </c>
      <c r="AM3332">
        <v>0</v>
      </c>
    </row>
    <row r="3333" spans="1:39" customFormat="1" ht="12.75">
      <c r="A3333">
        <v>4535358</v>
      </c>
      <c r="B3333" t="s">
        <v>15363</v>
      </c>
      <c r="C3333" t="s">
        <v>464</v>
      </c>
      <c r="D3333">
        <v>4535358</v>
      </c>
      <c r="E3333" t="s">
        <v>169</v>
      </c>
      <c r="H3333" s="507">
        <v>41987</v>
      </c>
      <c r="I3333" t="s">
        <v>169</v>
      </c>
      <c r="J3333">
        <v>-9</v>
      </c>
      <c r="K3333" t="s">
        <v>8</v>
      </c>
      <c r="M3333" t="s">
        <v>2764</v>
      </c>
      <c r="N3333">
        <v>4450573</v>
      </c>
      <c r="O3333" t="s">
        <v>2787</v>
      </c>
      <c r="P3333" s="507">
        <v>44827</v>
      </c>
      <c r="Q3333" t="s">
        <v>187</v>
      </c>
      <c r="R3333" s="507">
        <v>44827</v>
      </c>
      <c r="T3333" t="s">
        <v>5765</v>
      </c>
      <c r="U3333">
        <v>500</v>
      </c>
      <c r="X3333">
        <v>5</v>
      </c>
      <c r="Y3333" t="s">
        <v>259</v>
      </c>
      <c r="AC3333" t="s">
        <v>177</v>
      </c>
      <c r="AD3333" t="s">
        <v>15364</v>
      </c>
      <c r="AE3333">
        <v>45640</v>
      </c>
      <c r="AF3333" t="s">
        <v>15365</v>
      </c>
      <c r="AJ3333">
        <v>680261525</v>
      </c>
      <c r="AK3333" t="s">
        <v>15366</v>
      </c>
      <c r="AL3333">
        <v>0</v>
      </c>
      <c r="AM3333">
        <v>0</v>
      </c>
    </row>
    <row r="3334" spans="1:39" customFormat="1" ht="12.75">
      <c r="A3334">
        <v>4111200</v>
      </c>
      <c r="B3334" t="s">
        <v>2981</v>
      </c>
      <c r="C3334" t="s">
        <v>294</v>
      </c>
      <c r="D3334">
        <v>4111200</v>
      </c>
      <c r="E3334" t="s">
        <v>166</v>
      </c>
      <c r="F3334" t="s">
        <v>166</v>
      </c>
      <c r="H3334" s="507">
        <v>38338</v>
      </c>
      <c r="I3334" t="s">
        <v>7238</v>
      </c>
      <c r="J3334">
        <v>-19</v>
      </c>
      <c r="K3334" t="s">
        <v>168</v>
      </c>
      <c r="M3334" t="s">
        <v>2783</v>
      </c>
      <c r="N3334">
        <v>4410080</v>
      </c>
      <c r="O3334" t="s">
        <v>2786</v>
      </c>
      <c r="P3334" s="507">
        <v>44820</v>
      </c>
      <c r="Q3334" t="s">
        <v>187</v>
      </c>
      <c r="R3334" s="507">
        <v>40819</v>
      </c>
      <c r="S3334" s="507">
        <v>44816</v>
      </c>
      <c r="T3334" t="s">
        <v>181</v>
      </c>
      <c r="U3334">
        <v>1553</v>
      </c>
      <c r="X3334">
        <v>15</v>
      </c>
      <c r="Y3334" t="s">
        <v>259</v>
      </c>
      <c r="AB3334" s="507">
        <v>44378</v>
      </c>
      <c r="AC3334" t="s">
        <v>177</v>
      </c>
      <c r="AD3334" t="s">
        <v>15367</v>
      </c>
      <c r="AE3334">
        <v>41500</v>
      </c>
      <c r="AF3334" t="s">
        <v>15368</v>
      </c>
      <c r="AI3334">
        <v>254870807</v>
      </c>
      <c r="AJ3334">
        <v>681381498</v>
      </c>
      <c r="AK3334" t="s">
        <v>5671</v>
      </c>
      <c r="AL3334">
        <v>0</v>
      </c>
      <c r="AM3334">
        <v>0</v>
      </c>
    </row>
    <row r="3335" spans="1:39" customFormat="1" ht="12.75">
      <c r="A3335">
        <v>7735955</v>
      </c>
      <c r="B3335" t="s">
        <v>7921</v>
      </c>
      <c r="C3335" t="s">
        <v>671</v>
      </c>
      <c r="D3335">
        <v>7735955</v>
      </c>
      <c r="E3335" t="s">
        <v>166</v>
      </c>
      <c r="H3335" s="507">
        <v>41796</v>
      </c>
      <c r="I3335" t="s">
        <v>169</v>
      </c>
      <c r="J3335">
        <v>-9</v>
      </c>
      <c r="K3335" t="s">
        <v>8</v>
      </c>
      <c r="M3335" t="s">
        <v>206</v>
      </c>
      <c r="N3335">
        <v>8771172</v>
      </c>
      <c r="O3335" t="s">
        <v>1142</v>
      </c>
      <c r="P3335" s="507">
        <v>44833</v>
      </c>
      <c r="Q3335" t="s">
        <v>187</v>
      </c>
      <c r="R3335" s="507">
        <v>44833</v>
      </c>
      <c r="S3335" s="507">
        <v>44833</v>
      </c>
      <c r="T3335" t="s">
        <v>181</v>
      </c>
      <c r="U3335">
        <v>500</v>
      </c>
      <c r="X3335">
        <v>5</v>
      </c>
      <c r="Y3335" t="s">
        <v>259</v>
      </c>
      <c r="AC3335" t="s">
        <v>177</v>
      </c>
      <c r="AD3335" t="s">
        <v>15369</v>
      </c>
      <c r="AE3335">
        <v>77173</v>
      </c>
      <c r="AF3335" t="s">
        <v>15370</v>
      </c>
      <c r="AJ3335">
        <v>621297864</v>
      </c>
      <c r="AK3335" t="s">
        <v>7922</v>
      </c>
      <c r="AL3335">
        <v>0</v>
      </c>
      <c r="AM3335">
        <v>0</v>
      </c>
    </row>
    <row r="3336" spans="1:39" customFormat="1" ht="12.75">
      <c r="A3336">
        <v>9534198</v>
      </c>
      <c r="B3336" t="s">
        <v>3327</v>
      </c>
      <c r="C3336" t="s">
        <v>3328</v>
      </c>
      <c r="D3336">
        <v>9534198</v>
      </c>
      <c r="E3336" t="s">
        <v>166</v>
      </c>
      <c r="F3336" t="s">
        <v>166</v>
      </c>
      <c r="H3336" s="507">
        <v>38930</v>
      </c>
      <c r="I3336" t="s">
        <v>198</v>
      </c>
      <c r="J3336">
        <v>-17</v>
      </c>
      <c r="K3336" t="s">
        <v>168</v>
      </c>
      <c r="M3336" t="s">
        <v>232</v>
      </c>
      <c r="N3336">
        <v>8951411</v>
      </c>
      <c r="O3336" t="s">
        <v>282</v>
      </c>
      <c r="P3336" s="507">
        <v>44818</v>
      </c>
      <c r="Q3336" t="s">
        <v>187</v>
      </c>
      <c r="R3336" s="507">
        <v>41913</v>
      </c>
      <c r="S3336" s="507">
        <v>44812</v>
      </c>
      <c r="T3336" t="s">
        <v>181</v>
      </c>
      <c r="U3336">
        <v>1562</v>
      </c>
      <c r="X3336">
        <v>15</v>
      </c>
      <c r="Y3336" t="s">
        <v>259</v>
      </c>
      <c r="AC3336" t="s">
        <v>177</v>
      </c>
      <c r="AD3336" t="s">
        <v>14104</v>
      </c>
      <c r="AE3336">
        <v>95120</v>
      </c>
      <c r="AF3336" t="s">
        <v>15117</v>
      </c>
      <c r="AG3336" t="s">
        <v>15371</v>
      </c>
      <c r="AJ3336" t="s">
        <v>9134</v>
      </c>
      <c r="AK3336" t="s">
        <v>6103</v>
      </c>
      <c r="AL3336">
        <v>0</v>
      </c>
      <c r="AM3336">
        <v>0</v>
      </c>
    </row>
    <row r="3337" spans="1:39" customFormat="1" ht="12.75">
      <c r="A3337">
        <v>7891097</v>
      </c>
      <c r="B3337" t="s">
        <v>6104</v>
      </c>
      <c r="C3337" t="s">
        <v>15372</v>
      </c>
      <c r="D3337">
        <v>7891097</v>
      </c>
      <c r="E3337" t="s">
        <v>169</v>
      </c>
      <c r="H3337" s="507">
        <v>42164</v>
      </c>
      <c r="I3337" t="s">
        <v>169</v>
      </c>
      <c r="J3337">
        <v>-9</v>
      </c>
      <c r="K3337" t="s">
        <v>8</v>
      </c>
      <c r="M3337" t="s">
        <v>238</v>
      </c>
      <c r="N3337">
        <v>8781017</v>
      </c>
      <c r="O3337" t="s">
        <v>291</v>
      </c>
      <c r="P3337" s="507">
        <v>44848</v>
      </c>
      <c r="Q3337" t="s">
        <v>187</v>
      </c>
      <c r="R3337" s="507">
        <v>44848</v>
      </c>
      <c r="T3337" t="s">
        <v>5765</v>
      </c>
      <c r="U3337">
        <v>500</v>
      </c>
      <c r="X3337">
        <v>5</v>
      </c>
      <c r="Y3337" t="s">
        <v>259</v>
      </c>
      <c r="AC3337" t="s">
        <v>177</v>
      </c>
      <c r="AD3337" t="s">
        <v>11882</v>
      </c>
      <c r="AE3337">
        <v>78360</v>
      </c>
      <c r="AF3337" t="s">
        <v>15373</v>
      </c>
      <c r="AJ3337" t="s">
        <v>15374</v>
      </c>
      <c r="AK3337" t="s">
        <v>15375</v>
      </c>
      <c r="AL3337">
        <v>0</v>
      </c>
      <c r="AM3337">
        <v>0</v>
      </c>
    </row>
    <row r="3338" spans="1:39" customFormat="1" ht="12.75">
      <c r="A3338">
        <v>562650</v>
      </c>
      <c r="B3338" t="s">
        <v>3203</v>
      </c>
      <c r="C3338" t="s">
        <v>828</v>
      </c>
      <c r="D3338">
        <v>562650</v>
      </c>
      <c r="E3338" t="s">
        <v>166</v>
      </c>
      <c r="F3338" t="s">
        <v>166</v>
      </c>
      <c r="H3338" s="507">
        <v>26811</v>
      </c>
      <c r="I3338" t="s">
        <v>192</v>
      </c>
      <c r="J3338">
        <v>-50</v>
      </c>
      <c r="K3338" t="s">
        <v>168</v>
      </c>
      <c r="M3338" t="s">
        <v>217</v>
      </c>
      <c r="N3338">
        <v>3560099</v>
      </c>
      <c r="O3338" t="s">
        <v>6275</v>
      </c>
      <c r="P3338" s="507">
        <v>44771</v>
      </c>
      <c r="Q3338" t="s">
        <v>187</v>
      </c>
      <c r="R3338" s="507">
        <v>37432</v>
      </c>
      <c r="S3338" s="507">
        <v>44767</v>
      </c>
      <c r="T3338" t="s">
        <v>181</v>
      </c>
      <c r="U3338">
        <v>1981</v>
      </c>
      <c r="X3338">
        <v>19</v>
      </c>
      <c r="Y3338" t="s">
        <v>259</v>
      </c>
      <c r="AC3338" t="s">
        <v>177</v>
      </c>
      <c r="AD3338" t="s">
        <v>10152</v>
      </c>
      <c r="AE3338">
        <v>56100</v>
      </c>
      <c r="AF3338" t="s">
        <v>15376</v>
      </c>
      <c r="AI3338" t="s">
        <v>6470</v>
      </c>
      <c r="AJ3338" t="s">
        <v>6471</v>
      </c>
      <c r="AK3338" t="s">
        <v>5410</v>
      </c>
      <c r="AL3338">
        <v>0</v>
      </c>
      <c r="AM3338">
        <v>0</v>
      </c>
    </row>
    <row r="3339" spans="1:39" customFormat="1" ht="12.75">
      <c r="A3339">
        <v>7735997</v>
      </c>
      <c r="B3339" t="s">
        <v>15377</v>
      </c>
      <c r="C3339" t="s">
        <v>15378</v>
      </c>
      <c r="D3339">
        <v>7735997</v>
      </c>
      <c r="E3339" t="s">
        <v>169</v>
      </c>
      <c r="H3339" s="507">
        <v>41112</v>
      </c>
      <c r="I3339" t="s">
        <v>245</v>
      </c>
      <c r="J3339">
        <v>-11</v>
      </c>
      <c r="K3339" t="s">
        <v>8</v>
      </c>
      <c r="M3339" t="s">
        <v>206</v>
      </c>
      <c r="N3339">
        <v>8770408</v>
      </c>
      <c r="O3339" t="s">
        <v>407</v>
      </c>
      <c r="P3339" s="507">
        <v>44835</v>
      </c>
      <c r="Q3339" t="s">
        <v>187</v>
      </c>
      <c r="R3339" s="507">
        <v>44835</v>
      </c>
      <c r="T3339" t="s">
        <v>5765</v>
      </c>
      <c r="U3339">
        <v>500</v>
      </c>
      <c r="X3339">
        <v>5</v>
      </c>
      <c r="Y3339" t="s">
        <v>259</v>
      </c>
      <c r="AC3339" t="s">
        <v>177</v>
      </c>
      <c r="AD3339" t="s">
        <v>12884</v>
      </c>
      <c r="AE3339">
        <v>77680</v>
      </c>
      <c r="AF3339" t="s">
        <v>15379</v>
      </c>
      <c r="AK3339" t="s">
        <v>15380</v>
      </c>
      <c r="AL3339">
        <v>0</v>
      </c>
      <c r="AM3339">
        <v>0</v>
      </c>
    </row>
    <row r="3340" spans="1:39" customFormat="1" ht="12.75">
      <c r="A3340">
        <v>9245101</v>
      </c>
      <c r="B3340" t="s">
        <v>1831</v>
      </c>
      <c r="C3340" t="s">
        <v>695</v>
      </c>
      <c r="D3340">
        <v>9245101</v>
      </c>
      <c r="E3340" t="s">
        <v>166</v>
      </c>
      <c r="F3340" t="s">
        <v>166</v>
      </c>
      <c r="H3340" s="507">
        <v>38245</v>
      </c>
      <c r="I3340" t="s">
        <v>7238</v>
      </c>
      <c r="J3340">
        <v>-19</v>
      </c>
      <c r="K3340" t="s">
        <v>8</v>
      </c>
      <c r="M3340" t="s">
        <v>170</v>
      </c>
      <c r="N3340">
        <v>8931011</v>
      </c>
      <c r="O3340" t="s">
        <v>664</v>
      </c>
      <c r="P3340" s="507">
        <v>44807</v>
      </c>
      <c r="Q3340" t="s">
        <v>187</v>
      </c>
      <c r="R3340" s="507">
        <v>41416</v>
      </c>
      <c r="S3340" s="507">
        <v>44819</v>
      </c>
      <c r="T3340" t="s">
        <v>181</v>
      </c>
      <c r="U3340">
        <v>1359</v>
      </c>
      <c r="X3340">
        <v>13</v>
      </c>
      <c r="Y3340" t="s">
        <v>259</v>
      </c>
      <c r="AB3340" s="507">
        <v>44743</v>
      </c>
      <c r="AC3340" t="s">
        <v>177</v>
      </c>
      <c r="AD3340" t="s">
        <v>9666</v>
      </c>
      <c r="AE3340">
        <v>92300</v>
      </c>
      <c r="AF3340" t="s">
        <v>15381</v>
      </c>
      <c r="AK3340" t="s">
        <v>4529</v>
      </c>
      <c r="AL3340">
        <v>0</v>
      </c>
      <c r="AM3340">
        <v>0</v>
      </c>
    </row>
    <row r="3341" spans="1:39" customFormat="1" ht="12.75">
      <c r="A3341">
        <v>7220258</v>
      </c>
      <c r="B3341" t="s">
        <v>2652</v>
      </c>
      <c r="C3341" t="s">
        <v>465</v>
      </c>
      <c r="D3341">
        <v>7220258</v>
      </c>
      <c r="E3341" t="s">
        <v>166</v>
      </c>
      <c r="F3341" t="s">
        <v>166</v>
      </c>
      <c r="H3341" s="507">
        <v>40828</v>
      </c>
      <c r="I3341" t="s">
        <v>267</v>
      </c>
      <c r="J3341">
        <v>-12</v>
      </c>
      <c r="K3341" t="s">
        <v>8</v>
      </c>
      <c r="M3341" t="s">
        <v>2152</v>
      </c>
      <c r="N3341">
        <v>12720056</v>
      </c>
      <c r="O3341" t="s">
        <v>2205</v>
      </c>
      <c r="P3341" s="507">
        <v>44805</v>
      </c>
      <c r="Q3341" t="s">
        <v>187</v>
      </c>
      <c r="R3341" s="507">
        <v>42261</v>
      </c>
      <c r="T3341" t="s">
        <v>5765</v>
      </c>
      <c r="U3341">
        <v>655</v>
      </c>
      <c r="X3341">
        <v>6</v>
      </c>
      <c r="Y3341" t="s">
        <v>259</v>
      </c>
      <c r="AC3341" t="s">
        <v>177</v>
      </c>
      <c r="AD3341" t="s">
        <v>15382</v>
      </c>
      <c r="AE3341">
        <v>72200</v>
      </c>
      <c r="AF3341" t="s">
        <v>15383</v>
      </c>
      <c r="AI3341">
        <v>243451252</v>
      </c>
      <c r="AJ3341">
        <v>673443078</v>
      </c>
      <c r="AK3341" t="s">
        <v>5118</v>
      </c>
      <c r="AL3341">
        <v>0</v>
      </c>
      <c r="AM3341">
        <v>0</v>
      </c>
    </row>
    <row r="3342" spans="1:39" customFormat="1" ht="12.75">
      <c r="A3342">
        <v>8530797</v>
      </c>
      <c r="B3342" t="s">
        <v>2652</v>
      </c>
      <c r="C3342" t="s">
        <v>6849</v>
      </c>
      <c r="D3342">
        <v>8530797</v>
      </c>
      <c r="E3342" t="s">
        <v>166</v>
      </c>
      <c r="F3342" t="s">
        <v>169</v>
      </c>
      <c r="H3342" s="507">
        <v>42777</v>
      </c>
      <c r="I3342" t="s">
        <v>169</v>
      </c>
      <c r="J3342">
        <v>-9</v>
      </c>
      <c r="K3342" t="s">
        <v>8</v>
      </c>
      <c r="M3342" t="s">
        <v>208</v>
      </c>
      <c r="N3342">
        <v>12850024</v>
      </c>
      <c r="O3342" t="s">
        <v>2184</v>
      </c>
      <c r="P3342" s="507">
        <v>44803</v>
      </c>
      <c r="Q3342" t="s">
        <v>187</v>
      </c>
      <c r="R3342" s="507">
        <v>44450</v>
      </c>
      <c r="T3342" t="s">
        <v>5765</v>
      </c>
      <c r="U3342">
        <v>500</v>
      </c>
      <c r="X3342">
        <v>5</v>
      </c>
      <c r="Y3342" t="s">
        <v>259</v>
      </c>
      <c r="AC3342" t="s">
        <v>177</v>
      </c>
      <c r="AD3342" t="s">
        <v>11056</v>
      </c>
      <c r="AE3342">
        <v>85280</v>
      </c>
      <c r="AF3342" t="s">
        <v>15384</v>
      </c>
      <c r="AJ3342">
        <v>789403578</v>
      </c>
      <c r="AK3342" t="s">
        <v>6850</v>
      </c>
      <c r="AL3342">
        <v>0</v>
      </c>
      <c r="AM3342">
        <v>0</v>
      </c>
    </row>
    <row r="3343" spans="1:39" customFormat="1" ht="12.75">
      <c r="A3343">
        <v>9149406</v>
      </c>
      <c r="B3343" t="s">
        <v>15385</v>
      </c>
      <c r="C3343" t="s">
        <v>15386</v>
      </c>
      <c r="D3343">
        <v>9149406</v>
      </c>
      <c r="E3343" t="s">
        <v>166</v>
      </c>
      <c r="F3343" t="s">
        <v>166</v>
      </c>
      <c r="H3343" s="507">
        <v>41558</v>
      </c>
      <c r="I3343" t="s">
        <v>251</v>
      </c>
      <c r="J3343">
        <v>-10</v>
      </c>
      <c r="K3343" t="s">
        <v>168</v>
      </c>
      <c r="M3343" t="s">
        <v>275</v>
      </c>
      <c r="N3343">
        <v>8910916</v>
      </c>
      <c r="O3343" t="s">
        <v>396</v>
      </c>
      <c r="P3343" s="507">
        <v>44818</v>
      </c>
      <c r="Q3343" t="s">
        <v>187</v>
      </c>
      <c r="R3343" s="507">
        <v>44088</v>
      </c>
      <c r="T3343" t="s">
        <v>5765</v>
      </c>
      <c r="U3343">
        <v>521</v>
      </c>
      <c r="X3343">
        <v>5</v>
      </c>
      <c r="Y3343" t="s">
        <v>259</v>
      </c>
      <c r="AC3343" t="s">
        <v>177</v>
      </c>
      <c r="AD3343" t="s">
        <v>15387</v>
      </c>
      <c r="AE3343">
        <v>91290</v>
      </c>
      <c r="AF3343" t="s">
        <v>15388</v>
      </c>
      <c r="AJ3343">
        <v>618695394</v>
      </c>
      <c r="AK3343" t="s">
        <v>15389</v>
      </c>
      <c r="AL3343">
        <v>0</v>
      </c>
      <c r="AM3343">
        <v>0</v>
      </c>
    </row>
    <row r="3344" spans="1:39" customFormat="1" ht="12.75">
      <c r="A3344">
        <v>5314279</v>
      </c>
      <c r="B3344" t="s">
        <v>1832</v>
      </c>
      <c r="C3344" t="s">
        <v>2104</v>
      </c>
      <c r="D3344">
        <v>5314279</v>
      </c>
      <c r="E3344" t="s">
        <v>166</v>
      </c>
      <c r="F3344" t="s">
        <v>166</v>
      </c>
      <c r="H3344" s="507">
        <v>34041</v>
      </c>
      <c r="I3344" t="s">
        <v>167</v>
      </c>
      <c r="J3344">
        <v>-40</v>
      </c>
      <c r="K3344" t="s">
        <v>168</v>
      </c>
      <c r="M3344" t="s">
        <v>178</v>
      </c>
      <c r="N3344">
        <v>3350021</v>
      </c>
      <c r="O3344" t="s">
        <v>3057</v>
      </c>
      <c r="P3344" s="507">
        <v>44754</v>
      </c>
      <c r="Q3344" t="s">
        <v>187</v>
      </c>
      <c r="R3344" s="507">
        <v>37432</v>
      </c>
      <c r="S3344" s="507">
        <v>44041</v>
      </c>
      <c r="T3344" t="s">
        <v>7255</v>
      </c>
      <c r="U3344">
        <v>1940</v>
      </c>
      <c r="X3344">
        <v>19</v>
      </c>
      <c r="Y3344" t="s">
        <v>259</v>
      </c>
      <c r="AB3344" s="507">
        <v>43282</v>
      </c>
      <c r="AC3344" t="s">
        <v>177</v>
      </c>
      <c r="AD3344" t="s">
        <v>15390</v>
      </c>
      <c r="AE3344">
        <v>35680</v>
      </c>
      <c r="AF3344" t="s">
        <v>15391</v>
      </c>
      <c r="AH3344" t="s">
        <v>15391</v>
      </c>
      <c r="AK3344" t="s">
        <v>7924</v>
      </c>
      <c r="AL3344">
        <v>0</v>
      </c>
      <c r="AM3344">
        <v>0</v>
      </c>
    </row>
    <row r="3345" spans="1:39" customFormat="1" ht="12.75">
      <c r="A3345">
        <v>4114987</v>
      </c>
      <c r="B3345" t="s">
        <v>7053</v>
      </c>
      <c r="C3345" t="s">
        <v>7054</v>
      </c>
      <c r="D3345">
        <v>4114987</v>
      </c>
      <c r="E3345" t="s">
        <v>169</v>
      </c>
      <c r="F3345" t="s">
        <v>169</v>
      </c>
      <c r="H3345" s="507">
        <v>42885</v>
      </c>
      <c r="I3345" t="s">
        <v>169</v>
      </c>
      <c r="J3345">
        <v>-9</v>
      </c>
      <c r="K3345" t="s">
        <v>8</v>
      </c>
      <c r="M3345" t="s">
        <v>2783</v>
      </c>
      <c r="N3345">
        <v>4410065</v>
      </c>
      <c r="O3345" t="s">
        <v>2858</v>
      </c>
      <c r="P3345" s="507">
        <v>44808</v>
      </c>
      <c r="Q3345" t="s">
        <v>187</v>
      </c>
      <c r="R3345" s="507">
        <v>44463</v>
      </c>
      <c r="T3345" t="s">
        <v>5765</v>
      </c>
      <c r="U3345">
        <v>500</v>
      </c>
      <c r="X3345">
        <v>5</v>
      </c>
      <c r="Y3345" t="s">
        <v>259</v>
      </c>
      <c r="AC3345" t="s">
        <v>177</v>
      </c>
      <c r="AD3345" t="s">
        <v>13312</v>
      </c>
      <c r="AE3345">
        <v>41130</v>
      </c>
      <c r="AF3345" t="s">
        <v>15392</v>
      </c>
      <c r="AK3345" t="s">
        <v>7055</v>
      </c>
      <c r="AL3345">
        <v>0</v>
      </c>
      <c r="AM3345">
        <v>0</v>
      </c>
    </row>
    <row r="3346" spans="1:39" customFormat="1" ht="12.75">
      <c r="A3346">
        <v>4463893</v>
      </c>
      <c r="B3346" t="s">
        <v>15393</v>
      </c>
      <c r="C3346" t="s">
        <v>262</v>
      </c>
      <c r="D3346">
        <v>4463893</v>
      </c>
      <c r="E3346" t="s">
        <v>169</v>
      </c>
      <c r="H3346" s="507">
        <v>42459</v>
      </c>
      <c r="I3346" t="s">
        <v>169</v>
      </c>
      <c r="J3346">
        <v>-9</v>
      </c>
      <c r="K3346" t="s">
        <v>8</v>
      </c>
      <c r="M3346" t="s">
        <v>228</v>
      </c>
      <c r="N3346">
        <v>12440059</v>
      </c>
      <c r="O3346" t="s">
        <v>2176</v>
      </c>
      <c r="P3346" s="507">
        <v>44830</v>
      </c>
      <c r="Q3346" t="s">
        <v>187</v>
      </c>
      <c r="R3346" s="507">
        <v>44830</v>
      </c>
      <c r="T3346" t="s">
        <v>5765</v>
      </c>
      <c r="U3346">
        <v>500</v>
      </c>
      <c r="X3346">
        <v>5</v>
      </c>
      <c r="Y3346" t="s">
        <v>259</v>
      </c>
      <c r="AC3346" t="s">
        <v>177</v>
      </c>
      <c r="AD3346" t="s">
        <v>13741</v>
      </c>
      <c r="AE3346">
        <v>44390</v>
      </c>
      <c r="AF3346" t="s">
        <v>15394</v>
      </c>
      <c r="AJ3346">
        <v>631198439</v>
      </c>
      <c r="AK3346" t="s">
        <v>15395</v>
      </c>
      <c r="AL3346">
        <v>0</v>
      </c>
      <c r="AM3346">
        <v>0</v>
      </c>
    </row>
    <row r="3347" spans="1:39" customFormat="1" ht="12.75">
      <c r="A3347">
        <v>9714942</v>
      </c>
      <c r="B3347" t="s">
        <v>3629</v>
      </c>
      <c r="C3347" t="s">
        <v>3630</v>
      </c>
      <c r="D3347">
        <v>9714942</v>
      </c>
      <c r="E3347" t="s">
        <v>166</v>
      </c>
      <c r="F3347" t="s">
        <v>166</v>
      </c>
      <c r="H3347" s="507">
        <v>32413</v>
      </c>
      <c r="I3347" t="s">
        <v>167</v>
      </c>
      <c r="J3347">
        <v>-40</v>
      </c>
      <c r="K3347" t="s">
        <v>168</v>
      </c>
      <c r="M3347" t="s">
        <v>170</v>
      </c>
      <c r="N3347">
        <v>8930610</v>
      </c>
      <c r="O3347" t="s">
        <v>3790</v>
      </c>
      <c r="P3347" s="507">
        <v>44808</v>
      </c>
      <c r="Q3347" t="s">
        <v>187</v>
      </c>
      <c r="R3347" s="507">
        <v>37432</v>
      </c>
      <c r="S3347" s="507">
        <v>44441</v>
      </c>
      <c r="T3347" t="s">
        <v>7255</v>
      </c>
      <c r="U3347">
        <v>2002</v>
      </c>
      <c r="X3347">
        <v>20</v>
      </c>
      <c r="Y3347" t="s">
        <v>259</v>
      </c>
      <c r="AB3347" s="507">
        <v>44378</v>
      </c>
      <c r="AC3347" t="s">
        <v>177</v>
      </c>
      <c r="AD3347" t="s">
        <v>11448</v>
      </c>
      <c r="AE3347">
        <v>93160</v>
      </c>
      <c r="AF3347" t="s">
        <v>15396</v>
      </c>
      <c r="AG3347" t="s">
        <v>15397</v>
      </c>
      <c r="AJ3347">
        <v>643581913</v>
      </c>
      <c r="AK3347" t="s">
        <v>4530</v>
      </c>
      <c r="AL3347">
        <v>0</v>
      </c>
      <c r="AM3347">
        <v>0</v>
      </c>
    </row>
    <row r="3348" spans="1:39" customFormat="1" ht="12.75">
      <c r="A3348">
        <v>9253334</v>
      </c>
      <c r="B3348" t="s">
        <v>3546</v>
      </c>
      <c r="C3348" t="s">
        <v>6105</v>
      </c>
      <c r="D3348">
        <v>9253334</v>
      </c>
      <c r="E3348" t="s">
        <v>166</v>
      </c>
      <c r="F3348" t="s">
        <v>166</v>
      </c>
      <c r="H3348" s="507">
        <v>40639</v>
      </c>
      <c r="I3348" t="s">
        <v>267</v>
      </c>
      <c r="J3348">
        <v>-12</v>
      </c>
      <c r="K3348" t="s">
        <v>168</v>
      </c>
      <c r="M3348" t="s">
        <v>203</v>
      </c>
      <c r="N3348">
        <v>8920031</v>
      </c>
      <c r="O3348" t="s">
        <v>269</v>
      </c>
      <c r="P3348" s="507">
        <v>44803</v>
      </c>
      <c r="Q3348" t="s">
        <v>187</v>
      </c>
      <c r="R3348" s="507">
        <v>43402</v>
      </c>
      <c r="S3348" s="507">
        <v>44804</v>
      </c>
      <c r="T3348" t="s">
        <v>181</v>
      </c>
      <c r="U3348">
        <v>753</v>
      </c>
      <c r="X3348">
        <v>7</v>
      </c>
      <c r="Y3348" t="s">
        <v>259</v>
      </c>
      <c r="AC3348" t="s">
        <v>177</v>
      </c>
      <c r="AD3348" t="s">
        <v>11636</v>
      </c>
      <c r="AE3348">
        <v>92160</v>
      </c>
      <c r="AF3348" t="s">
        <v>15398</v>
      </c>
      <c r="AG3348" t="s">
        <v>15399</v>
      </c>
      <c r="AK3348" t="s">
        <v>4531</v>
      </c>
      <c r="AL3348">
        <v>0</v>
      </c>
      <c r="AM3348">
        <v>0</v>
      </c>
    </row>
    <row r="3349" spans="1:39" customFormat="1" ht="12.75">
      <c r="A3349">
        <v>4115102</v>
      </c>
      <c r="B3349" t="s">
        <v>7925</v>
      </c>
      <c r="C3349" t="s">
        <v>6807</v>
      </c>
      <c r="D3349">
        <v>4115102</v>
      </c>
      <c r="E3349" t="s">
        <v>169</v>
      </c>
      <c r="F3349" t="s">
        <v>166</v>
      </c>
      <c r="H3349" s="507">
        <v>42155</v>
      </c>
      <c r="I3349" t="s">
        <v>169</v>
      </c>
      <c r="J3349">
        <v>-9</v>
      </c>
      <c r="K3349" t="s">
        <v>8</v>
      </c>
      <c r="M3349" t="s">
        <v>2783</v>
      </c>
      <c r="N3349">
        <v>4410612</v>
      </c>
      <c r="O3349" t="s">
        <v>2843</v>
      </c>
      <c r="P3349" s="507">
        <v>44822</v>
      </c>
      <c r="Q3349" t="s">
        <v>187</v>
      </c>
      <c r="R3349" s="507">
        <v>44479</v>
      </c>
      <c r="T3349" t="s">
        <v>5765</v>
      </c>
      <c r="U3349">
        <v>500</v>
      </c>
      <c r="X3349">
        <v>5</v>
      </c>
      <c r="Y3349" t="s">
        <v>259</v>
      </c>
      <c r="AC3349" t="s">
        <v>177</v>
      </c>
      <c r="AD3349" t="s">
        <v>11977</v>
      </c>
      <c r="AE3349">
        <v>41350</v>
      </c>
      <c r="AF3349" t="s">
        <v>15400</v>
      </c>
      <c r="AJ3349">
        <v>753919049</v>
      </c>
      <c r="AK3349" t="s">
        <v>7926</v>
      </c>
      <c r="AL3349">
        <v>0</v>
      </c>
      <c r="AM3349">
        <v>0</v>
      </c>
    </row>
    <row r="3350" spans="1:39" customFormat="1" ht="12.75">
      <c r="A3350">
        <v>3733861</v>
      </c>
      <c r="B3350" t="s">
        <v>9135</v>
      </c>
      <c r="C3350" t="s">
        <v>576</v>
      </c>
      <c r="D3350">
        <v>3733861</v>
      </c>
      <c r="E3350" t="s">
        <v>169</v>
      </c>
      <c r="H3350" s="507">
        <v>41057</v>
      </c>
      <c r="I3350" t="s">
        <v>245</v>
      </c>
      <c r="J3350">
        <v>-11</v>
      </c>
      <c r="K3350" t="s">
        <v>8</v>
      </c>
      <c r="M3350" t="s">
        <v>175</v>
      </c>
      <c r="N3350">
        <v>4370596</v>
      </c>
      <c r="O3350" t="s">
        <v>2802</v>
      </c>
      <c r="P3350" s="507">
        <v>44808</v>
      </c>
      <c r="Q3350" t="s">
        <v>187</v>
      </c>
      <c r="R3350" s="507">
        <v>44808</v>
      </c>
      <c r="T3350" t="s">
        <v>5765</v>
      </c>
      <c r="U3350">
        <v>500</v>
      </c>
      <c r="X3350">
        <v>5</v>
      </c>
      <c r="Y3350" t="s">
        <v>259</v>
      </c>
      <c r="AC3350" t="s">
        <v>177</v>
      </c>
      <c r="AD3350" t="s">
        <v>9914</v>
      </c>
      <c r="AE3350">
        <v>37130</v>
      </c>
      <c r="AF3350" t="s">
        <v>15401</v>
      </c>
      <c r="AI3350" t="s">
        <v>9136</v>
      </c>
      <c r="AJ3350" t="s">
        <v>9137</v>
      </c>
      <c r="AK3350" t="s">
        <v>9138</v>
      </c>
      <c r="AL3350">
        <v>0</v>
      </c>
      <c r="AM3350">
        <v>0</v>
      </c>
    </row>
    <row r="3351" spans="1:39" customFormat="1" ht="12.75">
      <c r="A3351">
        <v>5319760</v>
      </c>
      <c r="B3351" t="s">
        <v>2653</v>
      </c>
      <c r="C3351" t="s">
        <v>500</v>
      </c>
      <c r="D3351">
        <v>5319760</v>
      </c>
      <c r="E3351" t="s">
        <v>166</v>
      </c>
      <c r="F3351" t="s">
        <v>166</v>
      </c>
      <c r="H3351" s="507">
        <v>35006</v>
      </c>
      <c r="I3351" t="s">
        <v>167</v>
      </c>
      <c r="J3351">
        <v>-40</v>
      </c>
      <c r="K3351" t="s">
        <v>8</v>
      </c>
      <c r="M3351" t="s">
        <v>2155</v>
      </c>
      <c r="N3351">
        <v>12538909</v>
      </c>
      <c r="O3351" t="s">
        <v>6265</v>
      </c>
      <c r="P3351" s="507">
        <v>44825</v>
      </c>
      <c r="Q3351" t="s">
        <v>187</v>
      </c>
      <c r="R3351" s="507">
        <v>38679</v>
      </c>
      <c r="S3351" s="507">
        <v>44818</v>
      </c>
      <c r="T3351" t="s">
        <v>181</v>
      </c>
      <c r="U3351">
        <v>849</v>
      </c>
      <c r="X3351">
        <v>8</v>
      </c>
      <c r="Y3351" t="s">
        <v>259</v>
      </c>
      <c r="AC3351" t="s">
        <v>177</v>
      </c>
      <c r="AD3351" t="s">
        <v>15402</v>
      </c>
      <c r="AE3351">
        <v>53230</v>
      </c>
      <c r="AF3351" t="s">
        <v>15403</v>
      </c>
      <c r="AI3351">
        <v>243988333</v>
      </c>
      <c r="AK3351" t="s">
        <v>9532</v>
      </c>
      <c r="AL3351">
        <v>0</v>
      </c>
      <c r="AM3351">
        <v>0</v>
      </c>
    </row>
    <row r="3352" spans="1:39" customFormat="1" ht="12.75">
      <c r="A3352">
        <v>4916477</v>
      </c>
      <c r="B3352" t="s">
        <v>2654</v>
      </c>
      <c r="C3352" t="s">
        <v>1066</v>
      </c>
      <c r="D3352">
        <v>4916477</v>
      </c>
      <c r="E3352" t="s">
        <v>166</v>
      </c>
      <c r="F3352" t="s">
        <v>166</v>
      </c>
      <c r="H3352" s="507">
        <v>28095</v>
      </c>
      <c r="I3352" t="s">
        <v>192</v>
      </c>
      <c r="J3352">
        <v>-50</v>
      </c>
      <c r="K3352" t="s">
        <v>168</v>
      </c>
      <c r="M3352" t="s">
        <v>236</v>
      </c>
      <c r="N3352">
        <v>12490040</v>
      </c>
      <c r="O3352" t="s">
        <v>2207</v>
      </c>
      <c r="P3352" s="507">
        <v>44819</v>
      </c>
      <c r="Q3352" t="s">
        <v>187</v>
      </c>
      <c r="R3352" s="507">
        <v>37432</v>
      </c>
      <c r="S3352" s="507">
        <v>44818</v>
      </c>
      <c r="T3352" t="s">
        <v>181</v>
      </c>
      <c r="U3352">
        <v>2429</v>
      </c>
      <c r="V3352" t="s">
        <v>172</v>
      </c>
      <c r="W3352">
        <v>296</v>
      </c>
      <c r="X3352" t="s">
        <v>173</v>
      </c>
      <c r="Y3352" t="s">
        <v>259</v>
      </c>
      <c r="AC3352" t="s">
        <v>177</v>
      </c>
      <c r="AD3352" t="s">
        <v>9727</v>
      </c>
      <c r="AE3352">
        <v>49300</v>
      </c>
      <c r="AF3352" t="s">
        <v>15404</v>
      </c>
      <c r="AK3352" t="s">
        <v>5119</v>
      </c>
      <c r="AL3352">
        <v>0</v>
      </c>
      <c r="AM3352">
        <v>0</v>
      </c>
    </row>
    <row r="3353" spans="1:39" customFormat="1" ht="12.75">
      <c r="A3353">
        <v>9232417</v>
      </c>
      <c r="B3353" t="s">
        <v>1833</v>
      </c>
      <c r="C3353" t="s">
        <v>1740</v>
      </c>
      <c r="D3353">
        <v>9232417</v>
      </c>
      <c r="E3353" t="s">
        <v>166</v>
      </c>
      <c r="F3353" t="s">
        <v>166</v>
      </c>
      <c r="H3353" s="507">
        <v>34353</v>
      </c>
      <c r="I3353" t="s">
        <v>167</v>
      </c>
      <c r="J3353">
        <v>-40</v>
      </c>
      <c r="K3353" t="s">
        <v>168</v>
      </c>
      <c r="M3353" t="s">
        <v>203</v>
      </c>
      <c r="N3353">
        <v>8920031</v>
      </c>
      <c r="O3353" t="s">
        <v>269</v>
      </c>
      <c r="P3353" s="507">
        <v>44820</v>
      </c>
      <c r="Q3353" t="s">
        <v>187</v>
      </c>
      <c r="R3353" s="507">
        <v>37960</v>
      </c>
      <c r="S3353" s="507">
        <v>44819</v>
      </c>
      <c r="T3353" t="s">
        <v>181</v>
      </c>
      <c r="U3353">
        <v>1956</v>
      </c>
      <c r="X3353">
        <v>19</v>
      </c>
      <c r="Y3353" t="s">
        <v>259</v>
      </c>
      <c r="AB3353" s="507">
        <v>44378</v>
      </c>
      <c r="AC3353" t="s">
        <v>177</v>
      </c>
      <c r="AD3353" t="s">
        <v>1561</v>
      </c>
      <c r="AE3353">
        <v>92160</v>
      </c>
      <c r="AF3353" t="s">
        <v>15405</v>
      </c>
      <c r="AJ3353">
        <v>760294727</v>
      </c>
      <c r="AK3353" t="s">
        <v>7056</v>
      </c>
      <c r="AL3353">
        <v>0</v>
      </c>
      <c r="AM3353">
        <v>0</v>
      </c>
    </row>
    <row r="3354" spans="1:39" customFormat="1" ht="12.75">
      <c r="A3354">
        <v>8531594</v>
      </c>
      <c r="B3354" t="s">
        <v>1834</v>
      </c>
      <c r="C3354" t="s">
        <v>7359</v>
      </c>
      <c r="D3354">
        <v>8531594</v>
      </c>
      <c r="E3354" t="s">
        <v>169</v>
      </c>
      <c r="H3354" s="507">
        <v>43354</v>
      </c>
      <c r="I3354" t="s">
        <v>169</v>
      </c>
      <c r="J3354">
        <v>-9</v>
      </c>
      <c r="K3354" t="s">
        <v>8</v>
      </c>
      <c r="M3354" t="s">
        <v>208</v>
      </c>
      <c r="N3354">
        <v>12850024</v>
      </c>
      <c r="O3354" t="s">
        <v>2184</v>
      </c>
      <c r="P3354" s="507">
        <v>44816</v>
      </c>
      <c r="Q3354" t="s">
        <v>187</v>
      </c>
      <c r="R3354" s="507">
        <v>44816</v>
      </c>
      <c r="T3354" t="s">
        <v>5765</v>
      </c>
      <c r="U3354">
        <v>500</v>
      </c>
      <c r="X3354">
        <v>5</v>
      </c>
      <c r="Y3354" t="s">
        <v>259</v>
      </c>
      <c r="AC3354" t="s">
        <v>177</v>
      </c>
      <c r="AD3354" t="s">
        <v>13184</v>
      </c>
      <c r="AE3354">
        <v>85140</v>
      </c>
      <c r="AF3354" t="s">
        <v>15406</v>
      </c>
      <c r="AJ3354">
        <v>689283215</v>
      </c>
      <c r="AK3354" t="s">
        <v>9569</v>
      </c>
      <c r="AL3354">
        <v>0</v>
      </c>
      <c r="AM3354">
        <v>0</v>
      </c>
    </row>
    <row r="3355" spans="1:39" customFormat="1" ht="12.75">
      <c r="A3355">
        <v>287483</v>
      </c>
      <c r="B3355" t="s">
        <v>2982</v>
      </c>
      <c r="C3355" t="s">
        <v>551</v>
      </c>
      <c r="D3355">
        <v>287483</v>
      </c>
      <c r="E3355" t="s">
        <v>166</v>
      </c>
      <c r="F3355" t="s">
        <v>166</v>
      </c>
      <c r="H3355" s="507">
        <v>32990</v>
      </c>
      <c r="I3355" t="s">
        <v>167</v>
      </c>
      <c r="J3355">
        <v>-40</v>
      </c>
      <c r="K3355" t="s">
        <v>168</v>
      </c>
      <c r="M3355" t="s">
        <v>2764</v>
      </c>
      <c r="N3355">
        <v>4450192</v>
      </c>
      <c r="O3355" t="s">
        <v>2765</v>
      </c>
      <c r="P3355" s="507">
        <v>44811</v>
      </c>
      <c r="Q3355" t="s">
        <v>187</v>
      </c>
      <c r="R3355" s="507">
        <v>37432</v>
      </c>
      <c r="S3355" s="507">
        <v>44810</v>
      </c>
      <c r="T3355" t="s">
        <v>181</v>
      </c>
      <c r="U3355">
        <v>1635</v>
      </c>
      <c r="X3355">
        <v>16</v>
      </c>
      <c r="Y3355" t="s">
        <v>259</v>
      </c>
      <c r="AC3355" t="s">
        <v>177</v>
      </c>
      <c r="AD3355" t="s">
        <v>10594</v>
      </c>
      <c r="AE3355">
        <v>45160</v>
      </c>
      <c r="AF3355" t="s">
        <v>15407</v>
      </c>
      <c r="AJ3355">
        <v>621890351</v>
      </c>
      <c r="AK3355" t="s">
        <v>5672</v>
      </c>
      <c r="AL3355">
        <v>0</v>
      </c>
      <c r="AM3355">
        <v>0</v>
      </c>
    </row>
    <row r="3356" spans="1:39" customFormat="1" ht="12.75">
      <c r="A3356">
        <v>2936591</v>
      </c>
      <c r="B3356" t="s">
        <v>7057</v>
      </c>
      <c r="C3356" t="s">
        <v>334</v>
      </c>
      <c r="D3356">
        <v>2936591</v>
      </c>
      <c r="E3356" t="s">
        <v>166</v>
      </c>
      <c r="F3356" t="s">
        <v>166</v>
      </c>
      <c r="H3356" s="507">
        <v>38557</v>
      </c>
      <c r="I3356" t="s">
        <v>186</v>
      </c>
      <c r="J3356">
        <v>-18</v>
      </c>
      <c r="K3356" t="s">
        <v>8</v>
      </c>
      <c r="M3356" t="s">
        <v>3025</v>
      </c>
      <c r="N3356">
        <v>3290229</v>
      </c>
      <c r="O3356" t="s">
        <v>3039</v>
      </c>
      <c r="P3356" s="507">
        <v>44818</v>
      </c>
      <c r="Q3356" t="s">
        <v>187</v>
      </c>
      <c r="R3356" s="507">
        <v>42027</v>
      </c>
      <c r="T3356" t="s">
        <v>5765</v>
      </c>
      <c r="U3356">
        <v>913</v>
      </c>
      <c r="X3356">
        <v>9</v>
      </c>
      <c r="Y3356" t="s">
        <v>259</v>
      </c>
      <c r="AB3356" s="507">
        <v>44743</v>
      </c>
      <c r="AC3356" t="s">
        <v>177</v>
      </c>
      <c r="AD3356" t="s">
        <v>15408</v>
      </c>
      <c r="AE3356">
        <v>56510</v>
      </c>
      <c r="AF3356" t="s">
        <v>15409</v>
      </c>
      <c r="AJ3356">
        <v>762137032</v>
      </c>
      <c r="AK3356" t="s">
        <v>7058</v>
      </c>
      <c r="AL3356">
        <v>0</v>
      </c>
      <c r="AM3356">
        <v>0</v>
      </c>
    </row>
    <row r="3357" spans="1:39" customFormat="1" ht="12.75">
      <c r="A3357">
        <v>9540722</v>
      </c>
      <c r="B3357" t="s">
        <v>7927</v>
      </c>
      <c r="C3357" t="s">
        <v>1489</v>
      </c>
      <c r="D3357">
        <v>9540722</v>
      </c>
      <c r="E3357" t="s">
        <v>169</v>
      </c>
      <c r="F3357" t="s">
        <v>169</v>
      </c>
      <c r="H3357" s="507">
        <v>41331</v>
      </c>
      <c r="I3357" t="s">
        <v>251</v>
      </c>
      <c r="J3357">
        <v>-10</v>
      </c>
      <c r="K3357" t="s">
        <v>8</v>
      </c>
      <c r="M3357" t="s">
        <v>232</v>
      </c>
      <c r="N3357">
        <v>8950330</v>
      </c>
      <c r="O3357" t="s">
        <v>233</v>
      </c>
      <c r="P3357" s="507">
        <v>44826</v>
      </c>
      <c r="Q3357" t="s">
        <v>187</v>
      </c>
      <c r="R3357" s="507">
        <v>44634</v>
      </c>
      <c r="T3357" t="s">
        <v>5765</v>
      </c>
      <c r="U3357">
        <v>500</v>
      </c>
      <c r="X3357">
        <v>5</v>
      </c>
      <c r="Y3357" t="s">
        <v>259</v>
      </c>
      <c r="AC3357" t="s">
        <v>177</v>
      </c>
      <c r="AD3357" t="s">
        <v>15410</v>
      </c>
      <c r="AE3357">
        <v>95300</v>
      </c>
      <c r="AF3357" t="s">
        <v>15411</v>
      </c>
      <c r="AK3357" t="s">
        <v>15412</v>
      </c>
      <c r="AL3357">
        <v>0</v>
      </c>
      <c r="AM3357">
        <v>0</v>
      </c>
    </row>
    <row r="3358" spans="1:39" customFormat="1" ht="12.75">
      <c r="A3358">
        <v>7735530</v>
      </c>
      <c r="B3358" t="s">
        <v>6106</v>
      </c>
      <c r="C3358" t="s">
        <v>798</v>
      </c>
      <c r="D3358">
        <v>7735530</v>
      </c>
      <c r="E3358" t="s">
        <v>169</v>
      </c>
      <c r="H3358" s="507">
        <v>42430</v>
      </c>
      <c r="I3358" t="s">
        <v>169</v>
      </c>
      <c r="J3358">
        <v>-9</v>
      </c>
      <c r="K3358" t="s">
        <v>8</v>
      </c>
      <c r="M3358" t="s">
        <v>206</v>
      </c>
      <c r="N3358">
        <v>8771236</v>
      </c>
      <c r="O3358" t="s">
        <v>535</v>
      </c>
      <c r="P3358" s="507">
        <v>44820</v>
      </c>
      <c r="Q3358" t="s">
        <v>187</v>
      </c>
      <c r="R3358" s="507">
        <v>44820</v>
      </c>
      <c r="S3358" s="507">
        <v>44821</v>
      </c>
      <c r="T3358" t="s">
        <v>181</v>
      </c>
      <c r="U3358">
        <v>500</v>
      </c>
      <c r="X3358">
        <v>5</v>
      </c>
      <c r="Y3358" t="s">
        <v>259</v>
      </c>
      <c r="AC3358" t="s">
        <v>177</v>
      </c>
      <c r="AD3358" t="s">
        <v>15413</v>
      </c>
      <c r="AE3358">
        <v>77330</v>
      </c>
      <c r="AF3358" t="s">
        <v>15414</v>
      </c>
      <c r="AJ3358">
        <v>618337194</v>
      </c>
      <c r="AK3358" t="s">
        <v>6107</v>
      </c>
      <c r="AL3358">
        <v>1</v>
      </c>
      <c r="AM3358">
        <v>1</v>
      </c>
    </row>
    <row r="3359" spans="1:39" customFormat="1" ht="12.75">
      <c r="A3359">
        <v>4941461</v>
      </c>
      <c r="B3359" t="s">
        <v>7928</v>
      </c>
      <c r="C3359" t="s">
        <v>855</v>
      </c>
      <c r="D3359">
        <v>4941461</v>
      </c>
      <c r="E3359" t="s">
        <v>169</v>
      </c>
      <c r="F3359" t="s">
        <v>169</v>
      </c>
      <c r="H3359" s="507">
        <v>41625</v>
      </c>
      <c r="I3359" t="s">
        <v>251</v>
      </c>
      <c r="J3359">
        <v>-10</v>
      </c>
      <c r="K3359" t="s">
        <v>8</v>
      </c>
      <c r="M3359" t="s">
        <v>236</v>
      </c>
      <c r="N3359">
        <v>12490027</v>
      </c>
      <c r="O3359" t="s">
        <v>2193</v>
      </c>
      <c r="P3359" s="507">
        <v>44814</v>
      </c>
      <c r="Q3359" t="s">
        <v>187</v>
      </c>
      <c r="R3359" s="507">
        <v>44533</v>
      </c>
      <c r="T3359" t="s">
        <v>5765</v>
      </c>
      <c r="U3359">
        <v>500</v>
      </c>
      <c r="X3359">
        <v>5</v>
      </c>
      <c r="Y3359" t="s">
        <v>259</v>
      </c>
      <c r="AC3359" t="s">
        <v>177</v>
      </c>
      <c r="AD3359" t="s">
        <v>11998</v>
      </c>
      <c r="AE3359">
        <v>49680</v>
      </c>
      <c r="AF3359" t="s">
        <v>15415</v>
      </c>
      <c r="AJ3359">
        <v>672431585</v>
      </c>
      <c r="AK3359" t="s">
        <v>8318</v>
      </c>
      <c r="AL3359">
        <v>0</v>
      </c>
      <c r="AM3359">
        <v>0</v>
      </c>
    </row>
    <row r="3360" spans="1:39" customFormat="1" ht="12.75">
      <c r="A3360">
        <v>2916691</v>
      </c>
      <c r="B3360" t="s">
        <v>3204</v>
      </c>
      <c r="C3360" t="s">
        <v>447</v>
      </c>
      <c r="D3360">
        <v>2916691</v>
      </c>
      <c r="E3360" t="s">
        <v>166</v>
      </c>
      <c r="F3360" t="s">
        <v>166</v>
      </c>
      <c r="H3360" s="507">
        <v>31660</v>
      </c>
      <c r="I3360" t="s">
        <v>167</v>
      </c>
      <c r="J3360">
        <v>-40</v>
      </c>
      <c r="K3360" t="s">
        <v>168</v>
      </c>
      <c r="M3360" t="s">
        <v>3025</v>
      </c>
      <c r="N3360">
        <v>3290229</v>
      </c>
      <c r="O3360" t="s">
        <v>3039</v>
      </c>
      <c r="P3360" s="507">
        <v>44826</v>
      </c>
      <c r="Q3360" t="s">
        <v>187</v>
      </c>
      <c r="R3360" s="507">
        <v>37432</v>
      </c>
      <c r="S3360" s="507">
        <v>44823</v>
      </c>
      <c r="T3360" t="s">
        <v>181</v>
      </c>
      <c r="U3360">
        <v>2237</v>
      </c>
      <c r="V3360" t="s">
        <v>172</v>
      </c>
      <c r="W3360">
        <v>558</v>
      </c>
      <c r="X3360" t="s">
        <v>173</v>
      </c>
      <c r="Y3360" t="s">
        <v>259</v>
      </c>
      <c r="AC3360" t="s">
        <v>177</v>
      </c>
      <c r="AD3360" t="s">
        <v>15416</v>
      </c>
      <c r="AE3360">
        <v>29420</v>
      </c>
      <c r="AF3360" t="s">
        <v>15417</v>
      </c>
      <c r="AJ3360">
        <v>620322404</v>
      </c>
      <c r="AK3360" t="s">
        <v>5758</v>
      </c>
      <c r="AL3360">
        <v>0</v>
      </c>
      <c r="AM3360">
        <v>0</v>
      </c>
    </row>
    <row r="3361" spans="1:39" customFormat="1" ht="12.75">
      <c r="A3361">
        <v>7526207</v>
      </c>
      <c r="B3361" t="s">
        <v>3835</v>
      </c>
      <c r="C3361" t="s">
        <v>268</v>
      </c>
      <c r="D3361">
        <v>7526207</v>
      </c>
      <c r="E3361" t="s">
        <v>166</v>
      </c>
      <c r="F3361" t="s">
        <v>166</v>
      </c>
      <c r="H3361" s="507">
        <v>41435</v>
      </c>
      <c r="I3361" t="s">
        <v>251</v>
      </c>
      <c r="J3361">
        <v>-10</v>
      </c>
      <c r="K3361" t="s">
        <v>8</v>
      </c>
      <c r="M3361" t="s">
        <v>263</v>
      </c>
      <c r="N3361">
        <v>8750074</v>
      </c>
      <c r="O3361" t="s">
        <v>296</v>
      </c>
      <c r="P3361" s="507">
        <v>44810</v>
      </c>
      <c r="Q3361" t="s">
        <v>187</v>
      </c>
      <c r="R3361" s="507">
        <v>44082</v>
      </c>
      <c r="T3361" t="s">
        <v>5765</v>
      </c>
      <c r="U3361">
        <v>500</v>
      </c>
      <c r="X3361">
        <v>5</v>
      </c>
      <c r="Y3361" t="s">
        <v>259</v>
      </c>
      <c r="AC3361" t="s">
        <v>177</v>
      </c>
      <c r="AD3361" t="s">
        <v>10060</v>
      </c>
      <c r="AE3361">
        <v>75012</v>
      </c>
      <c r="AF3361" t="s">
        <v>15418</v>
      </c>
      <c r="AJ3361">
        <v>651649111</v>
      </c>
      <c r="AK3361" t="s">
        <v>4532</v>
      </c>
      <c r="AL3361">
        <v>0</v>
      </c>
      <c r="AM3361">
        <v>0</v>
      </c>
    </row>
    <row r="3362" spans="1:39" customFormat="1" ht="12.75">
      <c r="A3362">
        <v>9528529</v>
      </c>
      <c r="B3362" t="s">
        <v>1836</v>
      </c>
      <c r="C3362" t="s">
        <v>1837</v>
      </c>
      <c r="D3362">
        <v>9528529</v>
      </c>
      <c r="E3362" t="s">
        <v>166</v>
      </c>
      <c r="F3362" t="s">
        <v>166</v>
      </c>
      <c r="H3362" s="507">
        <v>36830</v>
      </c>
      <c r="I3362" t="s">
        <v>167</v>
      </c>
      <c r="J3362">
        <v>-40</v>
      </c>
      <c r="K3362" t="s">
        <v>168</v>
      </c>
      <c r="M3362" t="s">
        <v>232</v>
      </c>
      <c r="N3362">
        <v>8951411</v>
      </c>
      <c r="O3362" t="s">
        <v>282</v>
      </c>
      <c r="P3362" s="507">
        <v>44823</v>
      </c>
      <c r="Q3362" t="s">
        <v>187</v>
      </c>
      <c r="R3362" s="507">
        <v>39744</v>
      </c>
      <c r="S3362" s="507">
        <v>44439</v>
      </c>
      <c r="T3362" t="s">
        <v>7255</v>
      </c>
      <c r="U3362">
        <v>1870</v>
      </c>
      <c r="X3362">
        <v>18</v>
      </c>
      <c r="Y3362" t="s">
        <v>259</v>
      </c>
      <c r="AC3362" t="s">
        <v>177</v>
      </c>
      <c r="AD3362" t="s">
        <v>15419</v>
      </c>
      <c r="AE3362">
        <v>95170</v>
      </c>
      <c r="AF3362" t="s">
        <v>15420</v>
      </c>
      <c r="AI3362" t="s">
        <v>9139</v>
      </c>
      <c r="AJ3362" t="s">
        <v>9140</v>
      </c>
      <c r="AK3362" t="s">
        <v>4533</v>
      </c>
      <c r="AL3362">
        <v>0</v>
      </c>
      <c r="AM3362">
        <v>0</v>
      </c>
    </row>
    <row r="3363" spans="1:39" customFormat="1" ht="12.75">
      <c r="A3363">
        <v>7224757</v>
      </c>
      <c r="B3363" t="s">
        <v>1836</v>
      </c>
      <c r="C3363" t="s">
        <v>3896</v>
      </c>
      <c r="D3363">
        <v>7224757</v>
      </c>
      <c r="E3363" t="s">
        <v>169</v>
      </c>
      <c r="F3363" t="s">
        <v>169</v>
      </c>
      <c r="H3363" s="507">
        <v>42246</v>
      </c>
      <c r="I3363" t="s">
        <v>169</v>
      </c>
      <c r="J3363">
        <v>-9</v>
      </c>
      <c r="K3363" t="s">
        <v>8</v>
      </c>
      <c r="M3363" t="s">
        <v>2152</v>
      </c>
      <c r="N3363">
        <v>12720005</v>
      </c>
      <c r="O3363" t="s">
        <v>8151</v>
      </c>
      <c r="P3363" s="507">
        <v>44814</v>
      </c>
      <c r="Q3363" t="s">
        <v>187</v>
      </c>
      <c r="R3363" s="507">
        <v>44090</v>
      </c>
      <c r="T3363" t="s">
        <v>5765</v>
      </c>
      <c r="U3363">
        <v>500</v>
      </c>
      <c r="X3363">
        <v>5</v>
      </c>
      <c r="Y3363" t="s">
        <v>259</v>
      </c>
      <c r="AC3363" t="s">
        <v>177</v>
      </c>
      <c r="AD3363" t="s">
        <v>10219</v>
      </c>
      <c r="AE3363">
        <v>72380</v>
      </c>
      <c r="AF3363" t="s">
        <v>15421</v>
      </c>
      <c r="AI3363">
        <v>243240682</v>
      </c>
      <c r="AJ3363">
        <v>662554199</v>
      </c>
      <c r="AK3363" t="s">
        <v>4797</v>
      </c>
      <c r="AL3363">
        <v>0</v>
      </c>
      <c r="AM3363">
        <v>0</v>
      </c>
    </row>
    <row r="3364" spans="1:39" customFormat="1" ht="12.75">
      <c r="A3364">
        <v>775568</v>
      </c>
      <c r="B3364" t="s">
        <v>1838</v>
      </c>
      <c r="C3364" t="s">
        <v>1839</v>
      </c>
      <c r="D3364">
        <v>775568</v>
      </c>
      <c r="E3364" t="s">
        <v>166</v>
      </c>
      <c r="F3364" t="s">
        <v>166</v>
      </c>
      <c r="H3364" s="507">
        <v>30226</v>
      </c>
      <c r="I3364" t="s">
        <v>192</v>
      </c>
      <c r="J3364">
        <v>-50</v>
      </c>
      <c r="K3364" t="s">
        <v>168</v>
      </c>
      <c r="M3364" t="s">
        <v>246</v>
      </c>
      <c r="N3364">
        <v>8940073</v>
      </c>
      <c r="O3364" t="s">
        <v>258</v>
      </c>
      <c r="P3364" s="507">
        <v>44747</v>
      </c>
      <c r="Q3364" t="s">
        <v>187</v>
      </c>
      <c r="R3364" s="507">
        <v>37432</v>
      </c>
      <c r="S3364" s="507">
        <v>44681</v>
      </c>
      <c r="T3364" t="s">
        <v>181</v>
      </c>
      <c r="U3364">
        <v>1756</v>
      </c>
      <c r="X3364">
        <v>17</v>
      </c>
      <c r="Y3364" t="s">
        <v>259</v>
      </c>
      <c r="AC3364" t="s">
        <v>177</v>
      </c>
      <c r="AD3364" t="s">
        <v>11197</v>
      </c>
      <c r="AE3364">
        <v>94170</v>
      </c>
      <c r="AF3364" t="s">
        <v>15422</v>
      </c>
      <c r="AI3364">
        <v>699050651</v>
      </c>
      <c r="AK3364" t="s">
        <v>4534</v>
      </c>
      <c r="AL3364">
        <v>0</v>
      </c>
      <c r="AM3364">
        <v>0</v>
      </c>
    </row>
    <row r="3365" spans="1:39" customFormat="1" ht="12.75">
      <c r="A3365">
        <v>9321914</v>
      </c>
      <c r="B3365" t="s">
        <v>6109</v>
      </c>
      <c r="C3365" t="s">
        <v>608</v>
      </c>
      <c r="D3365">
        <v>9321914</v>
      </c>
      <c r="E3365" t="s">
        <v>166</v>
      </c>
      <c r="F3365" t="s">
        <v>166</v>
      </c>
      <c r="H3365" s="507">
        <v>41047</v>
      </c>
      <c r="I3365" t="s">
        <v>245</v>
      </c>
      <c r="J3365">
        <v>-11</v>
      </c>
      <c r="K3365" t="s">
        <v>168</v>
      </c>
      <c r="M3365" t="s">
        <v>170</v>
      </c>
      <c r="N3365">
        <v>8930928</v>
      </c>
      <c r="O3365" t="s">
        <v>714</v>
      </c>
      <c r="P3365" s="507">
        <v>44743</v>
      </c>
      <c r="Q3365" t="s">
        <v>187</v>
      </c>
      <c r="R3365" s="507">
        <v>43375</v>
      </c>
      <c r="T3365" t="s">
        <v>5760</v>
      </c>
      <c r="U3365">
        <v>534</v>
      </c>
      <c r="X3365">
        <v>5</v>
      </c>
      <c r="Y3365" t="s">
        <v>259</v>
      </c>
      <c r="AB3365" s="507">
        <v>44743</v>
      </c>
      <c r="AC3365" t="s">
        <v>177</v>
      </c>
      <c r="AD3365" t="s">
        <v>15423</v>
      </c>
      <c r="AE3365">
        <v>93220</v>
      </c>
      <c r="AF3365" t="s">
        <v>15424</v>
      </c>
      <c r="AI3365">
        <v>626826951</v>
      </c>
      <c r="AJ3365">
        <v>613461649</v>
      </c>
      <c r="AK3365" t="s">
        <v>6110</v>
      </c>
      <c r="AL3365">
        <v>0</v>
      </c>
      <c r="AM3365">
        <v>0</v>
      </c>
    </row>
    <row r="3366" spans="1:39" customFormat="1" ht="12.75">
      <c r="A3366">
        <v>3541105</v>
      </c>
      <c r="B3366" t="s">
        <v>7929</v>
      </c>
      <c r="C3366" t="s">
        <v>434</v>
      </c>
      <c r="D3366">
        <v>3541105</v>
      </c>
      <c r="E3366" t="s">
        <v>166</v>
      </c>
      <c r="F3366" t="s">
        <v>166</v>
      </c>
      <c r="H3366" s="507">
        <v>41074</v>
      </c>
      <c r="I3366" t="s">
        <v>245</v>
      </c>
      <c r="J3366">
        <v>-11</v>
      </c>
      <c r="K3366" t="s">
        <v>8</v>
      </c>
      <c r="M3366" t="s">
        <v>178</v>
      </c>
      <c r="N3366">
        <v>3350009</v>
      </c>
      <c r="O3366" t="s">
        <v>3042</v>
      </c>
      <c r="P3366" s="507">
        <v>44818</v>
      </c>
      <c r="Q3366" t="s">
        <v>187</v>
      </c>
      <c r="R3366" s="507">
        <v>44524</v>
      </c>
      <c r="T3366" t="s">
        <v>5765</v>
      </c>
      <c r="U3366">
        <v>500</v>
      </c>
      <c r="X3366">
        <v>5</v>
      </c>
      <c r="Y3366" t="s">
        <v>259</v>
      </c>
      <c r="AC3366" t="s">
        <v>177</v>
      </c>
      <c r="AD3366" t="s">
        <v>13982</v>
      </c>
      <c r="AE3366">
        <v>35400</v>
      </c>
      <c r="AF3366" t="s">
        <v>15425</v>
      </c>
      <c r="AI3366">
        <v>616794798</v>
      </c>
      <c r="AK3366" t="s">
        <v>7930</v>
      </c>
      <c r="AL3366">
        <v>0</v>
      </c>
      <c r="AM3366">
        <v>0</v>
      </c>
    </row>
    <row r="3367" spans="1:39" customFormat="1" ht="12.75">
      <c r="A3367">
        <v>9419933</v>
      </c>
      <c r="B3367" t="s">
        <v>7929</v>
      </c>
      <c r="C3367" t="s">
        <v>1242</v>
      </c>
      <c r="D3367">
        <v>9419933</v>
      </c>
      <c r="E3367" t="s">
        <v>166</v>
      </c>
      <c r="F3367" t="s">
        <v>169</v>
      </c>
      <c r="H3367" s="507">
        <v>32150</v>
      </c>
      <c r="I3367" t="s">
        <v>167</v>
      </c>
      <c r="J3367">
        <v>-40</v>
      </c>
      <c r="K3367" t="s">
        <v>8</v>
      </c>
      <c r="M3367" t="s">
        <v>275</v>
      </c>
      <c r="N3367">
        <v>8910077</v>
      </c>
      <c r="O3367" t="s">
        <v>467</v>
      </c>
      <c r="P3367" s="507">
        <v>44816</v>
      </c>
      <c r="Q3367" t="s">
        <v>187</v>
      </c>
      <c r="R3367" s="507">
        <v>37432</v>
      </c>
      <c r="S3367" s="507">
        <v>44595</v>
      </c>
      <c r="T3367" t="s">
        <v>7255</v>
      </c>
      <c r="U3367">
        <v>901</v>
      </c>
      <c r="X3367">
        <v>9</v>
      </c>
      <c r="Y3367" t="s">
        <v>259</v>
      </c>
      <c r="AC3367" t="s">
        <v>177</v>
      </c>
      <c r="AD3367" t="s">
        <v>15426</v>
      </c>
      <c r="AE3367">
        <v>91200</v>
      </c>
      <c r="AF3367" t="s">
        <v>15427</v>
      </c>
      <c r="AJ3367">
        <v>787922556</v>
      </c>
      <c r="AK3367" t="s">
        <v>7931</v>
      </c>
      <c r="AL3367">
        <v>0</v>
      </c>
      <c r="AM3367">
        <v>0</v>
      </c>
    </row>
    <row r="3368" spans="1:39" customFormat="1" ht="12.75">
      <c r="A3368">
        <v>7527562</v>
      </c>
      <c r="B3368" t="s">
        <v>15428</v>
      </c>
      <c r="C3368" t="s">
        <v>606</v>
      </c>
      <c r="D3368">
        <v>7527562</v>
      </c>
      <c r="E3368" t="s">
        <v>169</v>
      </c>
      <c r="F3368" t="s">
        <v>166</v>
      </c>
      <c r="H3368" s="507">
        <v>41400</v>
      </c>
      <c r="I3368" t="s">
        <v>251</v>
      </c>
      <c r="J3368">
        <v>-10</v>
      </c>
      <c r="K3368" t="s">
        <v>168</v>
      </c>
      <c r="M3368" t="s">
        <v>263</v>
      </c>
      <c r="N3368">
        <v>8751456</v>
      </c>
      <c r="O3368" t="s">
        <v>984</v>
      </c>
      <c r="P3368" s="507">
        <v>44810</v>
      </c>
      <c r="Q3368" t="s">
        <v>187</v>
      </c>
      <c r="R3368" s="507">
        <v>44536</v>
      </c>
      <c r="T3368" t="s">
        <v>5765</v>
      </c>
      <c r="U3368">
        <v>528</v>
      </c>
      <c r="X3368">
        <v>5</v>
      </c>
      <c r="Y3368" t="s">
        <v>259</v>
      </c>
      <c r="AC3368" t="s">
        <v>177</v>
      </c>
      <c r="AD3368" t="s">
        <v>9793</v>
      </c>
      <c r="AE3368">
        <v>75014</v>
      </c>
      <c r="AF3368" t="s">
        <v>15429</v>
      </c>
      <c r="AK3368" t="s">
        <v>15430</v>
      </c>
      <c r="AL3368">
        <v>0</v>
      </c>
      <c r="AM3368">
        <v>0</v>
      </c>
    </row>
    <row r="3369" spans="1:39" customFormat="1" ht="12.75">
      <c r="A3369">
        <v>7225843</v>
      </c>
      <c r="B3369" t="s">
        <v>8319</v>
      </c>
      <c r="C3369" t="s">
        <v>596</v>
      </c>
      <c r="D3369">
        <v>7225843</v>
      </c>
      <c r="E3369" t="s">
        <v>169</v>
      </c>
      <c r="F3369" t="s">
        <v>169</v>
      </c>
      <c r="H3369" s="507">
        <v>41885</v>
      </c>
      <c r="I3369" t="s">
        <v>169</v>
      </c>
      <c r="J3369">
        <v>-9</v>
      </c>
      <c r="K3369" t="s">
        <v>8</v>
      </c>
      <c r="M3369" t="s">
        <v>2152</v>
      </c>
      <c r="N3369">
        <v>12720016</v>
      </c>
      <c r="O3369" t="s">
        <v>2257</v>
      </c>
      <c r="P3369" s="507">
        <v>44821</v>
      </c>
      <c r="Q3369" t="s">
        <v>187</v>
      </c>
      <c r="R3369" s="507">
        <v>44490</v>
      </c>
      <c r="T3369" t="s">
        <v>5765</v>
      </c>
      <c r="U3369">
        <v>500</v>
      </c>
      <c r="X3369">
        <v>5</v>
      </c>
      <c r="Y3369" t="s">
        <v>259</v>
      </c>
      <c r="AC3369" t="s">
        <v>177</v>
      </c>
      <c r="AD3369" t="s">
        <v>14868</v>
      </c>
      <c r="AE3369">
        <v>72230</v>
      </c>
      <c r="AF3369" t="s">
        <v>15431</v>
      </c>
      <c r="AK3369" t="s">
        <v>8320</v>
      </c>
      <c r="AL3369">
        <v>0</v>
      </c>
      <c r="AM3369">
        <v>0</v>
      </c>
    </row>
    <row r="3370" spans="1:39" customFormat="1" ht="12.75">
      <c r="A3370">
        <v>4940467</v>
      </c>
      <c r="B3370" t="s">
        <v>1840</v>
      </c>
      <c r="C3370" t="s">
        <v>923</v>
      </c>
      <c r="D3370">
        <v>4940467</v>
      </c>
      <c r="E3370" t="s">
        <v>166</v>
      </c>
      <c r="F3370" t="s">
        <v>166</v>
      </c>
      <c r="H3370" s="507">
        <v>40764</v>
      </c>
      <c r="I3370" t="s">
        <v>267</v>
      </c>
      <c r="J3370">
        <v>-12</v>
      </c>
      <c r="K3370" t="s">
        <v>168</v>
      </c>
      <c r="M3370" t="s">
        <v>236</v>
      </c>
      <c r="N3370">
        <v>12490032</v>
      </c>
      <c r="O3370" t="s">
        <v>2178</v>
      </c>
      <c r="P3370" s="507">
        <v>44808</v>
      </c>
      <c r="Q3370" t="s">
        <v>187</v>
      </c>
      <c r="R3370" s="507">
        <v>44086</v>
      </c>
      <c r="T3370" t="s">
        <v>5765</v>
      </c>
      <c r="U3370">
        <v>699</v>
      </c>
      <c r="X3370">
        <v>6</v>
      </c>
      <c r="Y3370" t="s">
        <v>259</v>
      </c>
      <c r="AC3370" t="s">
        <v>177</v>
      </c>
      <c r="AD3370" t="s">
        <v>15432</v>
      </c>
      <c r="AE3370">
        <v>49140</v>
      </c>
      <c r="AF3370" t="s">
        <v>15433</v>
      </c>
      <c r="AJ3370">
        <v>672573013</v>
      </c>
      <c r="AK3370" t="s">
        <v>5120</v>
      </c>
      <c r="AL3370">
        <v>0</v>
      </c>
      <c r="AM3370">
        <v>0</v>
      </c>
    </row>
    <row r="3371" spans="1:39" customFormat="1" ht="12.75">
      <c r="A3371">
        <v>9541393</v>
      </c>
      <c r="B3371" t="s">
        <v>15434</v>
      </c>
      <c r="C3371" t="s">
        <v>617</v>
      </c>
      <c r="D3371">
        <v>9541393</v>
      </c>
      <c r="E3371" t="s">
        <v>169</v>
      </c>
      <c r="H3371" s="507">
        <v>41934</v>
      </c>
      <c r="I3371" t="s">
        <v>169</v>
      </c>
      <c r="J3371">
        <v>-9</v>
      </c>
      <c r="K3371" t="s">
        <v>8</v>
      </c>
      <c r="M3371" t="s">
        <v>232</v>
      </c>
      <c r="N3371">
        <v>8950129</v>
      </c>
      <c r="O3371" t="s">
        <v>8417</v>
      </c>
      <c r="P3371" s="507">
        <v>44842</v>
      </c>
      <c r="Q3371" t="s">
        <v>187</v>
      </c>
      <c r="R3371" s="507">
        <v>44842</v>
      </c>
      <c r="T3371" t="s">
        <v>5765</v>
      </c>
      <c r="U3371">
        <v>500</v>
      </c>
      <c r="X3371">
        <v>5</v>
      </c>
      <c r="Y3371" t="s">
        <v>259</v>
      </c>
      <c r="AC3371" t="s">
        <v>177</v>
      </c>
      <c r="AD3371" t="s">
        <v>15435</v>
      </c>
      <c r="AE3371">
        <v>95150</v>
      </c>
      <c r="AF3371" t="s">
        <v>15436</v>
      </c>
      <c r="AJ3371">
        <v>625482703</v>
      </c>
      <c r="AK3371" t="s">
        <v>15437</v>
      </c>
      <c r="AL3371">
        <v>0</v>
      </c>
      <c r="AM3371">
        <v>0</v>
      </c>
    </row>
    <row r="3372" spans="1:39" customFormat="1" ht="12.75">
      <c r="A3372">
        <v>7222405</v>
      </c>
      <c r="B3372" t="s">
        <v>3353</v>
      </c>
      <c r="C3372" t="s">
        <v>3354</v>
      </c>
      <c r="D3372">
        <v>7222405</v>
      </c>
      <c r="E3372" t="s">
        <v>166</v>
      </c>
      <c r="F3372" t="s">
        <v>166</v>
      </c>
      <c r="H3372" s="507">
        <v>40231</v>
      </c>
      <c r="I3372" t="s">
        <v>254</v>
      </c>
      <c r="J3372">
        <v>-13</v>
      </c>
      <c r="K3372" t="s">
        <v>168</v>
      </c>
      <c r="M3372" t="s">
        <v>2152</v>
      </c>
      <c r="N3372">
        <v>12720147</v>
      </c>
      <c r="O3372" t="s">
        <v>3531</v>
      </c>
      <c r="P3372" s="507">
        <v>44820</v>
      </c>
      <c r="Q3372" t="s">
        <v>187</v>
      </c>
      <c r="R3372" s="507">
        <v>43010</v>
      </c>
      <c r="T3372" t="s">
        <v>5765</v>
      </c>
      <c r="U3372">
        <v>704</v>
      </c>
      <c r="X3372">
        <v>7</v>
      </c>
      <c r="Y3372" t="s">
        <v>259</v>
      </c>
      <c r="AC3372" t="s">
        <v>177</v>
      </c>
      <c r="AD3372" t="s">
        <v>15067</v>
      </c>
      <c r="AE3372">
        <v>72230</v>
      </c>
      <c r="AF3372" t="s">
        <v>15438</v>
      </c>
      <c r="AI3372">
        <v>243211190</v>
      </c>
      <c r="AJ3372">
        <v>663339331</v>
      </c>
      <c r="AK3372" t="s">
        <v>5121</v>
      </c>
      <c r="AL3372">
        <v>0</v>
      </c>
      <c r="AM3372">
        <v>0</v>
      </c>
    </row>
    <row r="3373" spans="1:39" customFormat="1" ht="12.75">
      <c r="A3373">
        <v>9540394</v>
      </c>
      <c r="B3373" t="s">
        <v>7932</v>
      </c>
      <c r="C3373" t="s">
        <v>7933</v>
      </c>
      <c r="D3373">
        <v>9540394</v>
      </c>
      <c r="E3373" t="s">
        <v>166</v>
      </c>
      <c r="F3373" t="s">
        <v>166</v>
      </c>
      <c r="H3373" s="507">
        <v>41297</v>
      </c>
      <c r="I3373" t="s">
        <v>251</v>
      </c>
      <c r="J3373">
        <v>-10</v>
      </c>
      <c r="K3373" t="s">
        <v>168</v>
      </c>
      <c r="M3373" t="s">
        <v>232</v>
      </c>
      <c r="N3373">
        <v>8950917</v>
      </c>
      <c r="O3373" t="s">
        <v>438</v>
      </c>
      <c r="P3373" s="507">
        <v>44828</v>
      </c>
      <c r="Q3373" t="s">
        <v>187</v>
      </c>
      <c r="R3373" s="507">
        <v>44489</v>
      </c>
      <c r="T3373" t="s">
        <v>5765</v>
      </c>
      <c r="U3373">
        <v>511</v>
      </c>
      <c r="X3373">
        <v>5</v>
      </c>
      <c r="Y3373" t="s">
        <v>259</v>
      </c>
      <c r="AC3373" t="s">
        <v>177</v>
      </c>
      <c r="AD3373" t="s">
        <v>13327</v>
      </c>
      <c r="AE3373">
        <v>95350</v>
      </c>
      <c r="AF3373" t="s">
        <v>15439</v>
      </c>
      <c r="AK3373" t="s">
        <v>7934</v>
      </c>
      <c r="AL3373">
        <v>0</v>
      </c>
      <c r="AM3373">
        <v>0</v>
      </c>
    </row>
    <row r="3374" spans="1:39" customFormat="1" ht="12.75">
      <c r="A3374">
        <v>9149687</v>
      </c>
      <c r="B3374" t="s">
        <v>3950</v>
      </c>
      <c r="C3374" t="s">
        <v>672</v>
      </c>
      <c r="D3374">
        <v>9149687</v>
      </c>
      <c r="E3374" t="s">
        <v>169</v>
      </c>
      <c r="F3374" t="s">
        <v>169</v>
      </c>
      <c r="H3374" s="507">
        <v>41933</v>
      </c>
      <c r="I3374" t="s">
        <v>169</v>
      </c>
      <c r="J3374">
        <v>-9</v>
      </c>
      <c r="K3374" t="s">
        <v>8</v>
      </c>
      <c r="M3374" t="s">
        <v>275</v>
      </c>
      <c r="N3374">
        <v>8910876</v>
      </c>
      <c r="O3374" t="s">
        <v>276</v>
      </c>
      <c r="P3374" s="507">
        <v>44809</v>
      </c>
      <c r="Q3374" t="s">
        <v>187</v>
      </c>
      <c r="R3374" s="507">
        <v>44103</v>
      </c>
      <c r="T3374" t="s">
        <v>5765</v>
      </c>
      <c r="U3374">
        <v>500</v>
      </c>
      <c r="X3374">
        <v>5</v>
      </c>
      <c r="Y3374" t="s">
        <v>259</v>
      </c>
      <c r="AC3374" t="s">
        <v>177</v>
      </c>
      <c r="AD3374" t="s">
        <v>9791</v>
      </c>
      <c r="AE3374">
        <v>91700</v>
      </c>
      <c r="AF3374" t="s">
        <v>15440</v>
      </c>
      <c r="AJ3374">
        <v>649860829</v>
      </c>
      <c r="AK3374" t="s">
        <v>6111</v>
      </c>
      <c r="AL3374">
        <v>0</v>
      </c>
      <c r="AM3374">
        <v>0</v>
      </c>
    </row>
    <row r="3375" spans="1:39" customFormat="1" ht="12.75">
      <c r="A3375">
        <v>4463549</v>
      </c>
      <c r="B3375" t="s">
        <v>9570</v>
      </c>
      <c r="C3375" t="s">
        <v>373</v>
      </c>
      <c r="D3375">
        <v>4463549</v>
      </c>
      <c r="E3375" t="s">
        <v>169</v>
      </c>
      <c r="H3375" s="507">
        <v>41025</v>
      </c>
      <c r="I3375" t="s">
        <v>245</v>
      </c>
      <c r="J3375">
        <v>-11</v>
      </c>
      <c r="K3375" t="s">
        <v>8</v>
      </c>
      <c r="M3375" t="s">
        <v>228</v>
      </c>
      <c r="N3375">
        <v>12440021</v>
      </c>
      <c r="O3375" t="s">
        <v>229</v>
      </c>
      <c r="P3375" s="507">
        <v>44819</v>
      </c>
      <c r="Q3375" t="s">
        <v>187</v>
      </c>
      <c r="R3375" s="507">
        <v>44819</v>
      </c>
      <c r="T3375" t="s">
        <v>5765</v>
      </c>
      <c r="U3375">
        <v>500</v>
      </c>
      <c r="X3375">
        <v>5</v>
      </c>
      <c r="Y3375" t="s">
        <v>259</v>
      </c>
      <c r="AC3375" t="s">
        <v>177</v>
      </c>
      <c r="AD3375" t="s">
        <v>12472</v>
      </c>
      <c r="AE3375">
        <v>44230</v>
      </c>
      <c r="AF3375" t="s">
        <v>15441</v>
      </c>
      <c r="AJ3375" t="s">
        <v>9571</v>
      </c>
      <c r="AK3375" t="s">
        <v>9572</v>
      </c>
      <c r="AL3375">
        <v>1</v>
      </c>
      <c r="AM3375">
        <v>0</v>
      </c>
    </row>
    <row r="3376" spans="1:39" customFormat="1" ht="12.75">
      <c r="A3376">
        <v>9149876</v>
      </c>
      <c r="B3376" t="s">
        <v>1841</v>
      </c>
      <c r="C3376" t="s">
        <v>6112</v>
      </c>
      <c r="D3376">
        <v>9149876</v>
      </c>
      <c r="E3376" t="s">
        <v>169</v>
      </c>
      <c r="F3376" t="s">
        <v>169</v>
      </c>
      <c r="H3376" s="507">
        <v>41573</v>
      </c>
      <c r="I3376" t="s">
        <v>251</v>
      </c>
      <c r="J3376">
        <v>-10</v>
      </c>
      <c r="K3376" t="s">
        <v>8</v>
      </c>
      <c r="M3376" t="s">
        <v>275</v>
      </c>
      <c r="N3376">
        <v>8910402</v>
      </c>
      <c r="O3376" t="s">
        <v>470</v>
      </c>
      <c r="P3376" s="507">
        <v>44838</v>
      </c>
      <c r="Q3376" t="s">
        <v>187</v>
      </c>
      <c r="R3376" s="507">
        <v>44118</v>
      </c>
      <c r="T3376" t="s">
        <v>5765</v>
      </c>
      <c r="U3376">
        <v>500</v>
      </c>
      <c r="X3376">
        <v>5</v>
      </c>
      <c r="Y3376" t="s">
        <v>259</v>
      </c>
      <c r="AC3376" t="s">
        <v>177</v>
      </c>
      <c r="AD3376" t="s">
        <v>15442</v>
      </c>
      <c r="AE3376">
        <v>91540</v>
      </c>
      <c r="AF3376" t="s">
        <v>15443</v>
      </c>
      <c r="AK3376" t="s">
        <v>6113</v>
      </c>
      <c r="AL3376">
        <v>0</v>
      </c>
      <c r="AM3376">
        <v>0</v>
      </c>
    </row>
    <row r="3377" spans="1:39" customFormat="1" ht="12.75">
      <c r="A3377">
        <v>4535247</v>
      </c>
      <c r="B3377" t="s">
        <v>9141</v>
      </c>
      <c r="C3377" t="s">
        <v>1626</v>
      </c>
      <c r="D3377">
        <v>4535247</v>
      </c>
      <c r="E3377" t="s">
        <v>169</v>
      </c>
      <c r="H3377" s="507">
        <v>41367</v>
      </c>
      <c r="I3377" t="s">
        <v>251</v>
      </c>
      <c r="J3377">
        <v>-10</v>
      </c>
      <c r="K3377" t="s">
        <v>8</v>
      </c>
      <c r="M3377" t="s">
        <v>2764</v>
      </c>
      <c r="N3377">
        <v>4450757</v>
      </c>
      <c r="O3377" t="s">
        <v>6546</v>
      </c>
      <c r="P3377" s="507">
        <v>44818</v>
      </c>
      <c r="Q3377" t="s">
        <v>187</v>
      </c>
      <c r="R3377" s="507">
        <v>44818</v>
      </c>
      <c r="T3377" t="s">
        <v>5765</v>
      </c>
      <c r="U3377">
        <v>500</v>
      </c>
      <c r="X3377">
        <v>5</v>
      </c>
      <c r="Y3377" t="s">
        <v>259</v>
      </c>
      <c r="AC3377" t="s">
        <v>177</v>
      </c>
      <c r="AD3377" t="s">
        <v>15444</v>
      </c>
      <c r="AE3377">
        <v>45590</v>
      </c>
      <c r="AF3377" t="s">
        <v>15445</v>
      </c>
      <c r="AI3377">
        <v>613110023</v>
      </c>
      <c r="AJ3377">
        <v>613110312</v>
      </c>
      <c r="AK3377" t="s">
        <v>9142</v>
      </c>
      <c r="AL3377">
        <v>0</v>
      </c>
      <c r="AM3377">
        <v>0</v>
      </c>
    </row>
    <row r="3378" spans="1:39" customFormat="1" ht="12.75">
      <c r="A3378">
        <v>7736157</v>
      </c>
      <c r="B3378" t="s">
        <v>15446</v>
      </c>
      <c r="C3378" t="s">
        <v>15447</v>
      </c>
      <c r="D3378">
        <v>7736157</v>
      </c>
      <c r="E3378" t="s">
        <v>166</v>
      </c>
      <c r="H3378" s="507">
        <v>41424</v>
      </c>
      <c r="I3378" t="s">
        <v>251</v>
      </c>
      <c r="J3378">
        <v>-10</v>
      </c>
      <c r="K3378" t="s">
        <v>8</v>
      </c>
      <c r="M3378" t="s">
        <v>206</v>
      </c>
      <c r="N3378">
        <v>8771170</v>
      </c>
      <c r="O3378" t="s">
        <v>415</v>
      </c>
      <c r="P3378" s="507">
        <v>44845</v>
      </c>
      <c r="Q3378" t="s">
        <v>187</v>
      </c>
      <c r="R3378" s="507">
        <v>44845</v>
      </c>
      <c r="T3378" t="s">
        <v>5765</v>
      </c>
      <c r="U3378">
        <v>500</v>
      </c>
      <c r="X3378">
        <v>5</v>
      </c>
      <c r="Y3378" t="s">
        <v>259</v>
      </c>
      <c r="AC3378" t="s">
        <v>177</v>
      </c>
      <c r="AD3378" t="s">
        <v>12655</v>
      </c>
      <c r="AE3378">
        <v>77340</v>
      </c>
      <c r="AF3378" t="s">
        <v>15448</v>
      </c>
      <c r="AJ3378">
        <v>603775097</v>
      </c>
      <c r="AK3378" t="s">
        <v>15449</v>
      </c>
      <c r="AL3378">
        <v>0</v>
      </c>
      <c r="AM3378">
        <v>0</v>
      </c>
    </row>
    <row r="3379" spans="1:39" customFormat="1" ht="12.75">
      <c r="A3379">
        <v>4933773</v>
      </c>
      <c r="B3379" t="s">
        <v>2655</v>
      </c>
      <c r="C3379" t="s">
        <v>1659</v>
      </c>
      <c r="D3379">
        <v>4933773</v>
      </c>
      <c r="E3379" t="s">
        <v>166</v>
      </c>
      <c r="F3379" t="s">
        <v>166</v>
      </c>
      <c r="H3379" s="507">
        <v>37099</v>
      </c>
      <c r="I3379" t="s">
        <v>167</v>
      </c>
      <c r="J3379">
        <v>-40</v>
      </c>
      <c r="K3379" t="s">
        <v>8</v>
      </c>
      <c r="M3379" t="s">
        <v>236</v>
      </c>
      <c r="N3379">
        <v>12490132</v>
      </c>
      <c r="O3379" t="s">
        <v>8162</v>
      </c>
      <c r="P3379" s="507">
        <v>44797</v>
      </c>
      <c r="Q3379" t="s">
        <v>187</v>
      </c>
      <c r="R3379" s="507">
        <v>41319</v>
      </c>
      <c r="S3379" s="507">
        <v>44765</v>
      </c>
      <c r="T3379" t="s">
        <v>181</v>
      </c>
      <c r="U3379">
        <v>1303</v>
      </c>
      <c r="X3379">
        <v>13</v>
      </c>
      <c r="Y3379" t="s">
        <v>259</v>
      </c>
      <c r="AB3379" s="507">
        <v>44013</v>
      </c>
      <c r="AC3379" t="s">
        <v>177</v>
      </c>
      <c r="AD3379" t="s">
        <v>9727</v>
      </c>
      <c r="AE3379">
        <v>49300</v>
      </c>
      <c r="AF3379" t="s">
        <v>15450</v>
      </c>
      <c r="AG3379" t="s">
        <v>15451</v>
      </c>
      <c r="AI3379">
        <v>241586783</v>
      </c>
      <c r="AJ3379">
        <v>781580021</v>
      </c>
      <c r="AK3379" t="s">
        <v>5122</v>
      </c>
      <c r="AL3379">
        <v>0</v>
      </c>
      <c r="AM3379">
        <v>0</v>
      </c>
    </row>
    <row r="3380" spans="1:39" customFormat="1" ht="12.75">
      <c r="A3380">
        <v>9227503</v>
      </c>
      <c r="B3380" t="s">
        <v>1842</v>
      </c>
      <c r="C3380" t="s">
        <v>959</v>
      </c>
      <c r="D3380">
        <v>9227503</v>
      </c>
      <c r="E3380" t="s">
        <v>166</v>
      </c>
      <c r="F3380" t="s">
        <v>166</v>
      </c>
      <c r="H3380" s="507">
        <v>30901</v>
      </c>
      <c r="I3380" t="s">
        <v>167</v>
      </c>
      <c r="J3380">
        <v>-40</v>
      </c>
      <c r="K3380" t="s">
        <v>168</v>
      </c>
      <c r="M3380" t="s">
        <v>238</v>
      </c>
      <c r="N3380">
        <v>8780329</v>
      </c>
      <c r="O3380" t="s">
        <v>548</v>
      </c>
      <c r="P3380" s="507">
        <v>44817</v>
      </c>
      <c r="Q3380" t="s">
        <v>187</v>
      </c>
      <c r="R3380" s="507">
        <v>37432</v>
      </c>
      <c r="S3380" s="507">
        <v>44817</v>
      </c>
      <c r="T3380" t="s">
        <v>181</v>
      </c>
      <c r="U3380">
        <v>2475</v>
      </c>
      <c r="V3380" t="s">
        <v>172</v>
      </c>
      <c r="W3380">
        <v>254</v>
      </c>
      <c r="X3380" t="s">
        <v>173</v>
      </c>
      <c r="Y3380" t="s">
        <v>259</v>
      </c>
      <c r="AB3380" s="507">
        <v>43282</v>
      </c>
      <c r="AC3380" t="s">
        <v>177</v>
      </c>
      <c r="AD3380" t="s">
        <v>10928</v>
      </c>
      <c r="AE3380">
        <v>78000</v>
      </c>
      <c r="AF3380" t="s">
        <v>15452</v>
      </c>
      <c r="AJ3380">
        <v>617345180</v>
      </c>
      <c r="AK3380" t="s">
        <v>4535</v>
      </c>
      <c r="AL3380">
        <v>0</v>
      </c>
      <c r="AM3380">
        <v>0</v>
      </c>
    </row>
    <row r="3381" spans="1:39" customFormat="1" ht="12.75">
      <c r="A3381">
        <v>9240953</v>
      </c>
      <c r="B3381" t="s">
        <v>1843</v>
      </c>
      <c r="C3381" t="s">
        <v>1289</v>
      </c>
      <c r="D3381">
        <v>9240953</v>
      </c>
      <c r="E3381" t="s">
        <v>166</v>
      </c>
      <c r="F3381" t="s">
        <v>166</v>
      </c>
      <c r="H3381" s="507">
        <v>37059</v>
      </c>
      <c r="I3381" t="s">
        <v>167</v>
      </c>
      <c r="J3381">
        <v>-40</v>
      </c>
      <c r="K3381" t="s">
        <v>8</v>
      </c>
      <c r="M3381" t="s">
        <v>203</v>
      </c>
      <c r="N3381">
        <v>8921190</v>
      </c>
      <c r="O3381" t="s">
        <v>204</v>
      </c>
      <c r="P3381" s="507">
        <v>44817</v>
      </c>
      <c r="Q3381" t="s">
        <v>187</v>
      </c>
      <c r="R3381" s="507">
        <v>40304</v>
      </c>
      <c r="S3381" s="507">
        <v>44074</v>
      </c>
      <c r="T3381" t="s">
        <v>7255</v>
      </c>
      <c r="U3381">
        <v>2002</v>
      </c>
      <c r="V3381" t="s">
        <v>172</v>
      </c>
      <c r="W3381">
        <v>85</v>
      </c>
      <c r="X3381" t="s">
        <v>173</v>
      </c>
      <c r="Y3381" t="s">
        <v>259</v>
      </c>
      <c r="AC3381" t="s">
        <v>177</v>
      </c>
      <c r="AD3381" t="s">
        <v>9699</v>
      </c>
      <c r="AE3381">
        <v>92130</v>
      </c>
      <c r="AF3381" t="s">
        <v>15453</v>
      </c>
      <c r="AI3381">
        <v>752623810</v>
      </c>
      <c r="AJ3381">
        <v>614823127</v>
      </c>
      <c r="AK3381" t="s">
        <v>7935</v>
      </c>
      <c r="AL3381">
        <v>0</v>
      </c>
      <c r="AM3381">
        <v>0</v>
      </c>
    </row>
    <row r="3382" spans="1:39" customFormat="1" ht="12.75">
      <c r="A3382">
        <v>53143</v>
      </c>
      <c r="B3382" t="s">
        <v>1844</v>
      </c>
      <c r="C3382" t="s">
        <v>185</v>
      </c>
      <c r="D3382">
        <v>53143</v>
      </c>
      <c r="E3382" t="s">
        <v>166</v>
      </c>
      <c r="F3382" t="s">
        <v>166</v>
      </c>
      <c r="H3382" s="507">
        <v>31429</v>
      </c>
      <c r="I3382" t="s">
        <v>167</v>
      </c>
      <c r="J3382">
        <v>-40</v>
      </c>
      <c r="K3382" t="s">
        <v>168</v>
      </c>
      <c r="M3382" t="s">
        <v>2155</v>
      </c>
      <c r="N3382">
        <v>12530050</v>
      </c>
      <c r="O3382" t="s">
        <v>6270</v>
      </c>
      <c r="P3382" s="507">
        <v>44813</v>
      </c>
      <c r="Q3382" t="s">
        <v>187</v>
      </c>
      <c r="R3382" s="507">
        <v>37432</v>
      </c>
      <c r="S3382" s="507">
        <v>44088</v>
      </c>
      <c r="T3382" t="s">
        <v>7255</v>
      </c>
      <c r="U3382">
        <v>1644</v>
      </c>
      <c r="X3382">
        <v>16</v>
      </c>
      <c r="Y3382" t="s">
        <v>259</v>
      </c>
      <c r="AC3382" t="s">
        <v>177</v>
      </c>
      <c r="AD3382" t="s">
        <v>15454</v>
      </c>
      <c r="AE3382">
        <v>53210</v>
      </c>
      <c r="AF3382" t="s">
        <v>15455</v>
      </c>
      <c r="AI3382">
        <v>243023061</v>
      </c>
      <c r="AJ3382">
        <v>678209020</v>
      </c>
      <c r="AK3382" t="s">
        <v>5123</v>
      </c>
      <c r="AL3382">
        <v>0</v>
      </c>
      <c r="AM3382">
        <v>0</v>
      </c>
    </row>
    <row r="3383" spans="1:39" customFormat="1" ht="12.75">
      <c r="A3383">
        <v>5313656</v>
      </c>
      <c r="B3383" t="s">
        <v>1844</v>
      </c>
      <c r="C3383" t="s">
        <v>508</v>
      </c>
      <c r="D3383">
        <v>5313656</v>
      </c>
      <c r="E3383" t="s">
        <v>166</v>
      </c>
      <c r="F3383" t="s">
        <v>166</v>
      </c>
      <c r="H3383" s="507">
        <v>32267</v>
      </c>
      <c r="I3383" t="s">
        <v>167</v>
      </c>
      <c r="J3383">
        <v>-40</v>
      </c>
      <c r="K3383" t="s">
        <v>168</v>
      </c>
      <c r="M3383" t="s">
        <v>2155</v>
      </c>
      <c r="N3383">
        <v>12530060</v>
      </c>
      <c r="O3383" t="s">
        <v>6231</v>
      </c>
      <c r="P3383" s="507">
        <v>44812</v>
      </c>
      <c r="Q3383" t="s">
        <v>187</v>
      </c>
      <c r="R3383" s="507">
        <v>37432</v>
      </c>
      <c r="S3383" s="507">
        <v>43724</v>
      </c>
      <c r="T3383" t="s">
        <v>7255</v>
      </c>
      <c r="U3383">
        <v>1712</v>
      </c>
      <c r="X3383">
        <v>17</v>
      </c>
      <c r="Y3383" t="s">
        <v>259</v>
      </c>
      <c r="AC3383" t="s">
        <v>177</v>
      </c>
      <c r="AD3383" t="s">
        <v>14326</v>
      </c>
      <c r="AE3383">
        <v>53810</v>
      </c>
      <c r="AF3383" t="s">
        <v>15456</v>
      </c>
      <c r="AJ3383">
        <v>637307160</v>
      </c>
      <c r="AK3383" t="s">
        <v>5124</v>
      </c>
      <c r="AL3383">
        <v>0</v>
      </c>
      <c r="AM3383">
        <v>0</v>
      </c>
    </row>
    <row r="3384" spans="1:39" customFormat="1" ht="12.75">
      <c r="A3384">
        <v>9214895</v>
      </c>
      <c r="B3384" t="s">
        <v>1844</v>
      </c>
      <c r="C3384" t="s">
        <v>432</v>
      </c>
      <c r="D3384">
        <v>9214895</v>
      </c>
      <c r="E3384" t="s">
        <v>166</v>
      </c>
      <c r="F3384" t="s">
        <v>166</v>
      </c>
      <c r="H3384" s="507">
        <v>31624</v>
      </c>
      <c r="I3384" t="s">
        <v>167</v>
      </c>
      <c r="J3384">
        <v>-40</v>
      </c>
      <c r="K3384" t="s">
        <v>168</v>
      </c>
      <c r="M3384" t="s">
        <v>203</v>
      </c>
      <c r="N3384">
        <v>8921458</v>
      </c>
      <c r="O3384" t="s">
        <v>272</v>
      </c>
      <c r="P3384" s="507">
        <v>44810</v>
      </c>
      <c r="Q3384" t="s">
        <v>187</v>
      </c>
      <c r="R3384" s="507">
        <v>37432</v>
      </c>
      <c r="S3384" s="507">
        <v>43718</v>
      </c>
      <c r="T3384" t="s">
        <v>7255</v>
      </c>
      <c r="U3384">
        <v>1668</v>
      </c>
      <c r="X3384">
        <v>16</v>
      </c>
      <c r="Y3384" t="s">
        <v>259</v>
      </c>
      <c r="AC3384" t="s">
        <v>177</v>
      </c>
      <c r="AD3384" t="s">
        <v>9666</v>
      </c>
      <c r="AE3384">
        <v>92300</v>
      </c>
      <c r="AF3384" t="s">
        <v>15457</v>
      </c>
      <c r="AJ3384">
        <v>682129831</v>
      </c>
      <c r="AK3384" t="s">
        <v>4536</v>
      </c>
      <c r="AL3384">
        <v>0</v>
      </c>
      <c r="AM3384">
        <v>0</v>
      </c>
    </row>
    <row r="3385" spans="1:39" customFormat="1" ht="12.75">
      <c r="A3385">
        <v>4461868</v>
      </c>
      <c r="B3385" t="s">
        <v>3355</v>
      </c>
      <c r="C3385" t="s">
        <v>324</v>
      </c>
      <c r="D3385">
        <v>4461868</v>
      </c>
      <c r="E3385" t="s">
        <v>169</v>
      </c>
      <c r="F3385" t="s">
        <v>169</v>
      </c>
      <c r="H3385" s="507">
        <v>42929</v>
      </c>
      <c r="I3385" t="s">
        <v>169</v>
      </c>
      <c r="J3385">
        <v>-9</v>
      </c>
      <c r="K3385" t="s">
        <v>8</v>
      </c>
      <c r="M3385" t="s">
        <v>228</v>
      </c>
      <c r="N3385">
        <v>12440195</v>
      </c>
      <c r="O3385" t="s">
        <v>2265</v>
      </c>
      <c r="P3385" s="507">
        <v>44810</v>
      </c>
      <c r="Q3385" t="s">
        <v>187</v>
      </c>
      <c r="R3385" s="507">
        <v>44461</v>
      </c>
      <c r="T3385" t="s">
        <v>5765</v>
      </c>
      <c r="U3385">
        <v>500</v>
      </c>
      <c r="X3385">
        <v>5</v>
      </c>
      <c r="Y3385" t="s">
        <v>259</v>
      </c>
      <c r="AC3385" t="s">
        <v>177</v>
      </c>
      <c r="AD3385" t="s">
        <v>10010</v>
      </c>
      <c r="AE3385">
        <v>44350</v>
      </c>
      <c r="AF3385" t="s">
        <v>15458</v>
      </c>
      <c r="AJ3385">
        <v>679075998</v>
      </c>
      <c r="AK3385" t="s">
        <v>5125</v>
      </c>
      <c r="AL3385">
        <v>0</v>
      </c>
      <c r="AM3385">
        <v>0</v>
      </c>
    </row>
    <row r="3386" spans="1:39" customFormat="1" ht="12.75">
      <c r="A3386">
        <v>858747</v>
      </c>
      <c r="B3386" t="s">
        <v>3267</v>
      </c>
      <c r="C3386" t="s">
        <v>391</v>
      </c>
      <c r="D3386">
        <v>858747</v>
      </c>
      <c r="E3386" t="s">
        <v>166</v>
      </c>
      <c r="F3386" t="s">
        <v>166</v>
      </c>
      <c r="H3386" s="507">
        <v>25087</v>
      </c>
      <c r="I3386" t="s">
        <v>367</v>
      </c>
      <c r="J3386">
        <v>-60</v>
      </c>
      <c r="K3386" t="s">
        <v>8</v>
      </c>
      <c r="M3386" t="s">
        <v>208</v>
      </c>
      <c r="N3386">
        <v>12850023</v>
      </c>
      <c r="O3386" t="s">
        <v>8165</v>
      </c>
      <c r="P3386" s="507">
        <v>44818</v>
      </c>
      <c r="Q3386" t="s">
        <v>187</v>
      </c>
      <c r="R3386" s="507">
        <v>37432</v>
      </c>
      <c r="S3386" s="507">
        <v>44027</v>
      </c>
      <c r="T3386" t="s">
        <v>7255</v>
      </c>
      <c r="U3386">
        <v>1118</v>
      </c>
      <c r="X3386">
        <v>11</v>
      </c>
      <c r="Y3386" t="s">
        <v>259</v>
      </c>
      <c r="AC3386" t="s">
        <v>177</v>
      </c>
      <c r="AD3386" t="s">
        <v>14789</v>
      </c>
      <c r="AE3386">
        <v>85000</v>
      </c>
      <c r="AF3386" t="s">
        <v>15459</v>
      </c>
      <c r="AI3386">
        <v>251626723</v>
      </c>
      <c r="AJ3386">
        <v>632869865</v>
      </c>
      <c r="AK3386" t="s">
        <v>5126</v>
      </c>
      <c r="AL3386">
        <v>0</v>
      </c>
      <c r="AM3386">
        <v>0</v>
      </c>
    </row>
    <row r="3387" spans="1:39" customFormat="1" ht="12.75">
      <c r="A3387">
        <v>9318033</v>
      </c>
      <c r="B3387" t="s">
        <v>1845</v>
      </c>
      <c r="C3387" t="s">
        <v>1846</v>
      </c>
      <c r="D3387">
        <v>9318033</v>
      </c>
      <c r="E3387" t="s">
        <v>166</v>
      </c>
      <c r="F3387" t="s">
        <v>166</v>
      </c>
      <c r="H3387" s="507">
        <v>39249</v>
      </c>
      <c r="I3387" t="s">
        <v>227</v>
      </c>
      <c r="J3387">
        <v>-16</v>
      </c>
      <c r="K3387" t="s">
        <v>8</v>
      </c>
      <c r="M3387" t="s">
        <v>238</v>
      </c>
      <c r="N3387">
        <v>8780496</v>
      </c>
      <c r="O3387" t="s">
        <v>270</v>
      </c>
      <c r="P3387" s="507">
        <v>44796</v>
      </c>
      <c r="Q3387" t="s">
        <v>187</v>
      </c>
      <c r="R3387" s="507">
        <v>41163</v>
      </c>
      <c r="T3387" t="s">
        <v>5765</v>
      </c>
      <c r="U3387">
        <v>1642</v>
      </c>
      <c r="V3387" t="s">
        <v>172</v>
      </c>
      <c r="W3387">
        <v>228</v>
      </c>
      <c r="X3387" t="s">
        <v>173</v>
      </c>
      <c r="Y3387" t="s">
        <v>259</v>
      </c>
      <c r="AB3387" s="507">
        <v>44013</v>
      </c>
      <c r="AC3387" t="s">
        <v>177</v>
      </c>
      <c r="AD3387" t="s">
        <v>13824</v>
      </c>
      <c r="AE3387">
        <v>93150</v>
      </c>
      <c r="AF3387" t="s">
        <v>15460</v>
      </c>
      <c r="AI3387">
        <v>651172474</v>
      </c>
      <c r="AJ3387">
        <v>651230959</v>
      </c>
      <c r="AK3387" t="s">
        <v>4537</v>
      </c>
      <c r="AL3387">
        <v>0</v>
      </c>
      <c r="AM3387">
        <v>0</v>
      </c>
    </row>
    <row r="3388" spans="1:39" customFormat="1" ht="12.75">
      <c r="A3388">
        <v>9316896</v>
      </c>
      <c r="B3388" t="s">
        <v>1845</v>
      </c>
      <c r="C3388" t="s">
        <v>1847</v>
      </c>
      <c r="D3388">
        <v>9316896</v>
      </c>
      <c r="E3388" t="s">
        <v>166</v>
      </c>
      <c r="F3388" t="s">
        <v>166</v>
      </c>
      <c r="H3388" s="507">
        <v>38201</v>
      </c>
      <c r="I3388" t="s">
        <v>7238</v>
      </c>
      <c r="J3388">
        <v>-19</v>
      </c>
      <c r="K3388" t="s">
        <v>8</v>
      </c>
      <c r="M3388" t="s">
        <v>170</v>
      </c>
      <c r="N3388">
        <v>8931466</v>
      </c>
      <c r="O3388" t="s">
        <v>7303</v>
      </c>
      <c r="P3388" s="507">
        <v>44805</v>
      </c>
      <c r="Q3388" t="s">
        <v>187</v>
      </c>
      <c r="R3388" s="507">
        <v>40438</v>
      </c>
      <c r="S3388" s="507">
        <v>44103</v>
      </c>
      <c r="T3388" t="s">
        <v>7255</v>
      </c>
      <c r="U3388">
        <v>2561</v>
      </c>
      <c r="V3388" t="s">
        <v>172</v>
      </c>
      <c r="W3388">
        <v>12</v>
      </c>
      <c r="X3388" t="s">
        <v>173</v>
      </c>
      <c r="Y3388" t="s">
        <v>259</v>
      </c>
      <c r="AC3388" t="s">
        <v>177</v>
      </c>
      <c r="AD3388" t="s">
        <v>13824</v>
      </c>
      <c r="AE3388">
        <v>93150</v>
      </c>
      <c r="AF3388" t="s">
        <v>15460</v>
      </c>
      <c r="AI3388">
        <v>651956069</v>
      </c>
      <c r="AJ3388">
        <v>651172474</v>
      </c>
      <c r="AK3388" t="s">
        <v>4537</v>
      </c>
      <c r="AL3388">
        <v>0</v>
      </c>
      <c r="AM3388">
        <v>0</v>
      </c>
    </row>
    <row r="3389" spans="1:39" customFormat="1" ht="12.75">
      <c r="A3389">
        <v>458458</v>
      </c>
      <c r="B3389" t="s">
        <v>2983</v>
      </c>
      <c r="C3389" t="s">
        <v>304</v>
      </c>
      <c r="D3389">
        <v>458458</v>
      </c>
      <c r="E3389" t="s">
        <v>166</v>
      </c>
      <c r="F3389" t="s">
        <v>166</v>
      </c>
      <c r="H3389" s="507">
        <v>32162</v>
      </c>
      <c r="I3389" t="s">
        <v>167</v>
      </c>
      <c r="J3389">
        <v>-40</v>
      </c>
      <c r="K3389" t="s">
        <v>168</v>
      </c>
      <c r="M3389" t="s">
        <v>2764</v>
      </c>
      <c r="N3389">
        <v>4450410</v>
      </c>
      <c r="O3389" t="s">
        <v>3462</v>
      </c>
      <c r="P3389" s="507">
        <v>44806</v>
      </c>
      <c r="Q3389" t="s">
        <v>187</v>
      </c>
      <c r="R3389" s="507">
        <v>37432</v>
      </c>
      <c r="S3389" s="507">
        <v>44774</v>
      </c>
      <c r="T3389" t="s">
        <v>181</v>
      </c>
      <c r="U3389">
        <v>2152</v>
      </c>
      <c r="V3389" t="s">
        <v>172</v>
      </c>
      <c r="W3389">
        <v>705</v>
      </c>
      <c r="X3389" t="s">
        <v>173</v>
      </c>
      <c r="Y3389" t="s">
        <v>259</v>
      </c>
      <c r="AC3389" t="s">
        <v>177</v>
      </c>
      <c r="AD3389" t="s">
        <v>10971</v>
      </c>
      <c r="AE3389">
        <v>45140</v>
      </c>
      <c r="AF3389" t="s">
        <v>15461</v>
      </c>
      <c r="AJ3389">
        <v>648782910</v>
      </c>
      <c r="AK3389" t="s">
        <v>5673</v>
      </c>
      <c r="AL3389">
        <v>0</v>
      </c>
      <c r="AM3389">
        <v>0</v>
      </c>
    </row>
    <row r="3390" spans="1:39" customFormat="1" ht="12.75">
      <c r="A3390">
        <v>9258777</v>
      </c>
      <c r="B3390" t="s">
        <v>9143</v>
      </c>
      <c r="C3390" t="s">
        <v>1426</v>
      </c>
      <c r="D3390">
        <v>9258777</v>
      </c>
      <c r="E3390" t="s">
        <v>169</v>
      </c>
      <c r="H3390" s="507">
        <v>41663</v>
      </c>
      <c r="I3390" t="s">
        <v>169</v>
      </c>
      <c r="J3390">
        <v>-9</v>
      </c>
      <c r="K3390" t="s">
        <v>8</v>
      </c>
      <c r="M3390" t="s">
        <v>203</v>
      </c>
      <c r="N3390">
        <v>8920151</v>
      </c>
      <c r="O3390" t="s">
        <v>5795</v>
      </c>
      <c r="P3390" s="507">
        <v>44822</v>
      </c>
      <c r="Q3390" t="s">
        <v>187</v>
      </c>
      <c r="R3390" s="507">
        <v>44822</v>
      </c>
      <c r="T3390" t="s">
        <v>5765</v>
      </c>
      <c r="U3390">
        <v>500</v>
      </c>
      <c r="X3390">
        <v>5</v>
      </c>
      <c r="Y3390" t="s">
        <v>259</v>
      </c>
      <c r="AC3390" t="s">
        <v>177</v>
      </c>
      <c r="AD3390" t="s">
        <v>10810</v>
      </c>
      <c r="AE3390">
        <v>92320</v>
      </c>
      <c r="AF3390" t="s">
        <v>15462</v>
      </c>
      <c r="AJ3390" t="s">
        <v>9144</v>
      </c>
      <c r="AK3390" t="s">
        <v>9145</v>
      </c>
      <c r="AL3390">
        <v>0</v>
      </c>
      <c r="AM3390">
        <v>0</v>
      </c>
    </row>
    <row r="3391" spans="1:39" customFormat="1" ht="12.75">
      <c r="A3391">
        <v>3730229</v>
      </c>
      <c r="B3391" t="s">
        <v>2984</v>
      </c>
      <c r="C3391" t="s">
        <v>588</v>
      </c>
      <c r="D3391">
        <v>3730229</v>
      </c>
      <c r="E3391" t="s">
        <v>169</v>
      </c>
      <c r="F3391" t="s">
        <v>169</v>
      </c>
      <c r="H3391" s="507">
        <v>41980</v>
      </c>
      <c r="I3391" t="s">
        <v>169</v>
      </c>
      <c r="J3391">
        <v>-9</v>
      </c>
      <c r="K3391" t="s">
        <v>8</v>
      </c>
      <c r="M3391" t="s">
        <v>175</v>
      </c>
      <c r="N3391">
        <v>4370596</v>
      </c>
      <c r="O3391" t="s">
        <v>2802</v>
      </c>
      <c r="P3391" s="507">
        <v>44808</v>
      </c>
      <c r="Q3391" t="s">
        <v>187</v>
      </c>
      <c r="R3391" s="507">
        <v>43363</v>
      </c>
      <c r="T3391" t="s">
        <v>5765</v>
      </c>
      <c r="U3391">
        <v>500</v>
      </c>
      <c r="X3391">
        <v>5</v>
      </c>
      <c r="Y3391" t="s">
        <v>259</v>
      </c>
      <c r="AC3391" t="s">
        <v>177</v>
      </c>
      <c r="AD3391" t="s">
        <v>10577</v>
      </c>
      <c r="AE3391">
        <v>37130</v>
      </c>
      <c r="AF3391" t="s">
        <v>15463</v>
      </c>
      <c r="AI3391" t="s">
        <v>9146</v>
      </c>
      <c r="AJ3391" t="s">
        <v>9147</v>
      </c>
      <c r="AK3391" t="s">
        <v>5674</v>
      </c>
      <c r="AL3391">
        <v>0</v>
      </c>
      <c r="AM3391">
        <v>0</v>
      </c>
    </row>
    <row r="3392" spans="1:39" customFormat="1" ht="12.75">
      <c r="A3392">
        <v>943253</v>
      </c>
      <c r="B3392" t="s">
        <v>1848</v>
      </c>
      <c r="C3392" t="s">
        <v>493</v>
      </c>
      <c r="D3392">
        <v>943253</v>
      </c>
      <c r="E3392" t="s">
        <v>166</v>
      </c>
      <c r="F3392" t="s">
        <v>166</v>
      </c>
      <c r="H3392" s="507">
        <v>26727</v>
      </c>
      <c r="I3392" t="s">
        <v>192</v>
      </c>
      <c r="J3392">
        <v>-50</v>
      </c>
      <c r="K3392" t="s">
        <v>168</v>
      </c>
      <c r="M3392" t="s">
        <v>206</v>
      </c>
      <c r="N3392">
        <v>8770499</v>
      </c>
      <c r="O3392" t="s">
        <v>630</v>
      </c>
      <c r="P3392" s="507">
        <v>44748</v>
      </c>
      <c r="Q3392" t="s">
        <v>187</v>
      </c>
      <c r="R3392" s="507">
        <v>37432</v>
      </c>
      <c r="S3392" s="507">
        <v>44769</v>
      </c>
      <c r="T3392" t="s">
        <v>181</v>
      </c>
      <c r="U3392">
        <v>2046</v>
      </c>
      <c r="V3392" t="s">
        <v>172</v>
      </c>
      <c r="W3392">
        <v>978</v>
      </c>
      <c r="X3392" t="s">
        <v>173</v>
      </c>
      <c r="Y3392" t="s">
        <v>259</v>
      </c>
      <c r="AC3392" t="s">
        <v>177</v>
      </c>
      <c r="AD3392" t="s">
        <v>10350</v>
      </c>
      <c r="AE3392">
        <v>77120</v>
      </c>
      <c r="AF3392" t="s">
        <v>15464</v>
      </c>
      <c r="AJ3392">
        <v>776845448</v>
      </c>
      <c r="AK3392" t="s">
        <v>6114</v>
      </c>
      <c r="AL3392">
        <v>0</v>
      </c>
      <c r="AM3392">
        <v>0</v>
      </c>
    </row>
    <row r="3393" spans="1:39" customFormat="1" ht="12.75">
      <c r="A3393">
        <v>7886330</v>
      </c>
      <c r="B3393" t="s">
        <v>6115</v>
      </c>
      <c r="C3393" t="s">
        <v>447</v>
      </c>
      <c r="D3393">
        <v>7886330</v>
      </c>
      <c r="E3393" t="s">
        <v>166</v>
      </c>
      <c r="F3393" t="s">
        <v>166</v>
      </c>
      <c r="H3393" s="507">
        <v>41165</v>
      </c>
      <c r="I3393" t="s">
        <v>245</v>
      </c>
      <c r="J3393">
        <v>-11</v>
      </c>
      <c r="K3393" t="s">
        <v>168</v>
      </c>
      <c r="M3393" t="s">
        <v>238</v>
      </c>
      <c r="N3393">
        <v>8780660</v>
      </c>
      <c r="O3393" t="s">
        <v>239</v>
      </c>
      <c r="P3393" s="507">
        <v>44817</v>
      </c>
      <c r="Q3393" t="s">
        <v>187</v>
      </c>
      <c r="R3393" s="507">
        <v>44208</v>
      </c>
      <c r="T3393" t="s">
        <v>5765</v>
      </c>
      <c r="U3393">
        <v>586</v>
      </c>
      <c r="X3393">
        <v>5</v>
      </c>
      <c r="Y3393" t="s">
        <v>259</v>
      </c>
      <c r="AC3393" t="s">
        <v>337</v>
      </c>
      <c r="AD3393" t="s">
        <v>9723</v>
      </c>
      <c r="AE3393">
        <v>78160</v>
      </c>
      <c r="AF3393" t="s">
        <v>15465</v>
      </c>
      <c r="AJ3393">
        <v>783562838</v>
      </c>
      <c r="AK3393" t="s">
        <v>6116</v>
      </c>
      <c r="AL3393">
        <v>0</v>
      </c>
      <c r="AM3393">
        <v>0</v>
      </c>
    </row>
    <row r="3394" spans="1:39" customFormat="1" ht="12.75">
      <c r="A3394">
        <v>7886729</v>
      </c>
      <c r="B3394" t="s">
        <v>6710</v>
      </c>
      <c r="C3394" t="s">
        <v>1065</v>
      </c>
      <c r="D3394">
        <v>7886729</v>
      </c>
      <c r="E3394" t="s">
        <v>166</v>
      </c>
      <c r="F3394" t="s">
        <v>166</v>
      </c>
      <c r="H3394" s="507">
        <v>41100</v>
      </c>
      <c r="I3394" t="s">
        <v>245</v>
      </c>
      <c r="J3394">
        <v>-11</v>
      </c>
      <c r="K3394" t="s">
        <v>8</v>
      </c>
      <c r="M3394" t="s">
        <v>238</v>
      </c>
      <c r="N3394">
        <v>8780485</v>
      </c>
      <c r="O3394" t="s">
        <v>684</v>
      </c>
      <c r="P3394" s="507">
        <v>44808</v>
      </c>
      <c r="Q3394" t="s">
        <v>187</v>
      </c>
      <c r="R3394" s="507">
        <v>44451</v>
      </c>
      <c r="S3394" s="507">
        <v>44795</v>
      </c>
      <c r="T3394" t="s">
        <v>181</v>
      </c>
      <c r="U3394">
        <v>500</v>
      </c>
      <c r="X3394">
        <v>5</v>
      </c>
      <c r="Y3394" t="s">
        <v>259</v>
      </c>
      <c r="AC3394" t="s">
        <v>177</v>
      </c>
      <c r="AD3394" t="s">
        <v>9890</v>
      </c>
      <c r="AE3394">
        <v>78570</v>
      </c>
      <c r="AF3394" t="s">
        <v>15466</v>
      </c>
      <c r="AK3394" t="s">
        <v>6711</v>
      </c>
      <c r="AL3394">
        <v>0</v>
      </c>
      <c r="AM3394">
        <v>0</v>
      </c>
    </row>
    <row r="3395" spans="1:39" customFormat="1" ht="12.75">
      <c r="A3395">
        <v>7731380</v>
      </c>
      <c r="B3395" t="s">
        <v>7936</v>
      </c>
      <c r="C3395" t="s">
        <v>352</v>
      </c>
      <c r="D3395">
        <v>7731380</v>
      </c>
      <c r="E3395" t="s">
        <v>166</v>
      </c>
      <c r="F3395" t="s">
        <v>166</v>
      </c>
      <c r="H3395" s="507">
        <v>40465</v>
      </c>
      <c r="I3395" t="s">
        <v>254</v>
      </c>
      <c r="J3395">
        <v>-13</v>
      </c>
      <c r="K3395" t="s">
        <v>168</v>
      </c>
      <c r="M3395" t="s">
        <v>206</v>
      </c>
      <c r="N3395">
        <v>8770408</v>
      </c>
      <c r="O3395" t="s">
        <v>407</v>
      </c>
      <c r="P3395" s="507">
        <v>44826</v>
      </c>
      <c r="Q3395" t="s">
        <v>187</v>
      </c>
      <c r="R3395" s="507">
        <v>43035</v>
      </c>
      <c r="T3395" t="s">
        <v>5765</v>
      </c>
      <c r="U3395">
        <v>761</v>
      </c>
      <c r="X3395">
        <v>7</v>
      </c>
      <c r="Y3395" t="s">
        <v>259</v>
      </c>
      <c r="AC3395" t="s">
        <v>177</v>
      </c>
      <c r="AD3395" t="s">
        <v>12052</v>
      </c>
      <c r="AE3395">
        <v>77680</v>
      </c>
      <c r="AF3395" t="s">
        <v>15467</v>
      </c>
      <c r="AI3395">
        <v>660255053</v>
      </c>
      <c r="AK3395" t="s">
        <v>7937</v>
      </c>
      <c r="AL3395">
        <v>0</v>
      </c>
      <c r="AM3395">
        <v>0</v>
      </c>
    </row>
    <row r="3396" spans="1:39" customFormat="1" ht="12.75">
      <c r="A3396">
        <v>5613891</v>
      </c>
      <c r="B3396" t="s">
        <v>1849</v>
      </c>
      <c r="C3396" t="s">
        <v>1770</v>
      </c>
      <c r="D3396">
        <v>5613891</v>
      </c>
      <c r="E3396" t="s">
        <v>166</v>
      </c>
      <c r="F3396" t="s">
        <v>166</v>
      </c>
      <c r="H3396" s="507">
        <v>34009</v>
      </c>
      <c r="I3396" t="s">
        <v>167</v>
      </c>
      <c r="J3396">
        <v>-40</v>
      </c>
      <c r="K3396" t="s">
        <v>168</v>
      </c>
      <c r="M3396" t="s">
        <v>263</v>
      </c>
      <c r="N3396">
        <v>8751061</v>
      </c>
      <c r="O3396" t="s">
        <v>3390</v>
      </c>
      <c r="P3396" s="507">
        <v>44824</v>
      </c>
      <c r="Q3396" t="s">
        <v>187</v>
      </c>
      <c r="R3396" s="507">
        <v>38272</v>
      </c>
      <c r="S3396" s="507">
        <v>44810</v>
      </c>
      <c r="T3396" t="s">
        <v>181</v>
      </c>
      <c r="U3396">
        <v>1790</v>
      </c>
      <c r="X3396">
        <v>17</v>
      </c>
      <c r="Y3396" t="s">
        <v>259</v>
      </c>
      <c r="AC3396" t="s">
        <v>177</v>
      </c>
      <c r="AD3396" t="s">
        <v>11140</v>
      </c>
      <c r="AE3396">
        <v>93100</v>
      </c>
      <c r="AF3396" t="s">
        <v>15468</v>
      </c>
      <c r="AG3396" t="s">
        <v>15469</v>
      </c>
      <c r="AI3396">
        <v>631183360</v>
      </c>
      <c r="AK3396" t="s">
        <v>4538</v>
      </c>
      <c r="AL3396">
        <v>0</v>
      </c>
      <c r="AM3396">
        <v>0</v>
      </c>
    </row>
    <row r="3397" spans="1:39" customFormat="1" ht="12.75">
      <c r="A3397">
        <v>9323849</v>
      </c>
      <c r="B3397" t="s">
        <v>1849</v>
      </c>
      <c r="C3397" t="s">
        <v>1065</v>
      </c>
      <c r="D3397">
        <v>9323849</v>
      </c>
      <c r="E3397" t="s">
        <v>169</v>
      </c>
      <c r="F3397" t="s">
        <v>169</v>
      </c>
      <c r="H3397" s="507">
        <v>42297</v>
      </c>
      <c r="I3397" t="s">
        <v>169</v>
      </c>
      <c r="J3397">
        <v>-9</v>
      </c>
      <c r="K3397" t="s">
        <v>8</v>
      </c>
      <c r="M3397" t="s">
        <v>170</v>
      </c>
      <c r="N3397">
        <v>8931057</v>
      </c>
      <c r="O3397" t="s">
        <v>3789</v>
      </c>
      <c r="P3397" s="507">
        <v>44834</v>
      </c>
      <c r="Q3397" t="s">
        <v>187</v>
      </c>
      <c r="R3397" s="507">
        <v>44491</v>
      </c>
      <c r="T3397" t="s">
        <v>5760</v>
      </c>
      <c r="U3397">
        <v>500</v>
      </c>
      <c r="X3397">
        <v>5</v>
      </c>
      <c r="Y3397" t="s">
        <v>259</v>
      </c>
      <c r="AC3397" t="s">
        <v>177</v>
      </c>
      <c r="AD3397" t="s">
        <v>10386</v>
      </c>
      <c r="AE3397">
        <v>93700</v>
      </c>
      <c r="AF3397" t="s">
        <v>15470</v>
      </c>
      <c r="AJ3397">
        <v>624782629</v>
      </c>
      <c r="AK3397" t="s">
        <v>7938</v>
      </c>
      <c r="AL3397">
        <v>0</v>
      </c>
      <c r="AM3397">
        <v>0</v>
      </c>
    </row>
    <row r="3398" spans="1:39" customFormat="1" ht="12.75">
      <c r="A3398">
        <v>5623280</v>
      </c>
      <c r="B3398" t="s">
        <v>3965</v>
      </c>
      <c r="C3398" t="s">
        <v>523</v>
      </c>
      <c r="D3398">
        <v>5623280</v>
      </c>
      <c r="E3398" t="s">
        <v>169</v>
      </c>
      <c r="F3398" t="s">
        <v>169</v>
      </c>
      <c r="H3398" s="507">
        <v>40958</v>
      </c>
      <c r="I3398" t="s">
        <v>245</v>
      </c>
      <c r="J3398">
        <v>-11</v>
      </c>
      <c r="K3398" t="s">
        <v>8</v>
      </c>
      <c r="M3398" t="s">
        <v>217</v>
      </c>
      <c r="N3398">
        <v>3560046</v>
      </c>
      <c r="O3398" t="s">
        <v>3368</v>
      </c>
      <c r="P3398" s="507">
        <v>44817</v>
      </c>
      <c r="Q3398" t="s">
        <v>187</v>
      </c>
      <c r="R3398" s="507">
        <v>44104</v>
      </c>
      <c r="T3398" t="s">
        <v>5765</v>
      </c>
      <c r="U3398">
        <v>500</v>
      </c>
      <c r="X3398">
        <v>5</v>
      </c>
      <c r="Y3398" t="s">
        <v>259</v>
      </c>
      <c r="AC3398" t="s">
        <v>177</v>
      </c>
      <c r="AD3398" t="s">
        <v>10986</v>
      </c>
      <c r="AE3398">
        <v>56530</v>
      </c>
      <c r="AF3398" t="s">
        <v>15471</v>
      </c>
      <c r="AI3398">
        <v>297051393</v>
      </c>
      <c r="AJ3398">
        <v>687855833</v>
      </c>
      <c r="AK3398" t="s">
        <v>5411</v>
      </c>
      <c r="AL3398">
        <v>0</v>
      </c>
      <c r="AM3398">
        <v>0</v>
      </c>
    </row>
    <row r="3399" spans="1:39" customFormat="1" ht="12.75">
      <c r="A3399">
        <v>9323953</v>
      </c>
      <c r="B3399" t="s">
        <v>7939</v>
      </c>
      <c r="C3399" t="s">
        <v>760</v>
      </c>
      <c r="D3399">
        <v>9323953</v>
      </c>
      <c r="E3399" t="s">
        <v>166</v>
      </c>
      <c r="F3399" t="s">
        <v>166</v>
      </c>
      <c r="H3399" s="507">
        <v>41165</v>
      </c>
      <c r="I3399" t="s">
        <v>245</v>
      </c>
      <c r="J3399">
        <v>-11</v>
      </c>
      <c r="K3399" t="s">
        <v>8</v>
      </c>
      <c r="M3399" t="s">
        <v>170</v>
      </c>
      <c r="N3399">
        <v>8931358</v>
      </c>
      <c r="O3399" t="s">
        <v>3496</v>
      </c>
      <c r="P3399" s="507">
        <v>44839</v>
      </c>
      <c r="Q3399" t="s">
        <v>187</v>
      </c>
      <c r="R3399" s="507">
        <v>44537</v>
      </c>
      <c r="T3399" t="s">
        <v>5765</v>
      </c>
      <c r="U3399">
        <v>500</v>
      </c>
      <c r="X3399">
        <v>5</v>
      </c>
      <c r="Y3399" t="s">
        <v>259</v>
      </c>
      <c r="AC3399" t="s">
        <v>177</v>
      </c>
      <c r="AD3399" t="s">
        <v>11140</v>
      </c>
      <c r="AE3399">
        <v>93130</v>
      </c>
      <c r="AF3399" t="s">
        <v>15472</v>
      </c>
      <c r="AJ3399" t="s">
        <v>7940</v>
      </c>
      <c r="AK3399" t="s">
        <v>7941</v>
      </c>
      <c r="AL3399">
        <v>0</v>
      </c>
      <c r="AM3399">
        <v>0</v>
      </c>
    </row>
    <row r="3400" spans="1:39" customFormat="1" ht="12.75">
      <c r="A3400">
        <v>8530939</v>
      </c>
      <c r="B3400" t="s">
        <v>7183</v>
      </c>
      <c r="C3400" t="s">
        <v>7185</v>
      </c>
      <c r="D3400">
        <v>8530939</v>
      </c>
      <c r="E3400" t="s">
        <v>166</v>
      </c>
      <c r="F3400" t="s">
        <v>166</v>
      </c>
      <c r="H3400" s="507">
        <v>42141</v>
      </c>
      <c r="I3400" t="s">
        <v>169</v>
      </c>
      <c r="J3400">
        <v>-9</v>
      </c>
      <c r="K3400" t="s">
        <v>8</v>
      </c>
      <c r="M3400" t="s">
        <v>208</v>
      </c>
      <c r="N3400">
        <v>12850028</v>
      </c>
      <c r="O3400" t="s">
        <v>2166</v>
      </c>
      <c r="P3400" s="507">
        <v>44798</v>
      </c>
      <c r="Q3400" t="s">
        <v>187</v>
      </c>
      <c r="R3400" s="507">
        <v>44462</v>
      </c>
      <c r="T3400" t="s">
        <v>5765</v>
      </c>
      <c r="U3400">
        <v>500</v>
      </c>
      <c r="X3400">
        <v>5</v>
      </c>
      <c r="Y3400" t="s">
        <v>259</v>
      </c>
      <c r="AC3400" t="s">
        <v>177</v>
      </c>
      <c r="AD3400" t="s">
        <v>9740</v>
      </c>
      <c r="AE3400">
        <v>85190</v>
      </c>
      <c r="AF3400" t="s">
        <v>15473</v>
      </c>
      <c r="AJ3400">
        <v>637054063</v>
      </c>
      <c r="AK3400" t="s">
        <v>7184</v>
      </c>
      <c r="AL3400">
        <v>0</v>
      </c>
      <c r="AM3400">
        <v>0</v>
      </c>
    </row>
    <row r="3401" spans="1:39" customFormat="1" ht="12.75">
      <c r="A3401">
        <v>639167</v>
      </c>
      <c r="B3401" t="s">
        <v>3752</v>
      </c>
      <c r="C3401" t="s">
        <v>488</v>
      </c>
      <c r="D3401">
        <v>639167</v>
      </c>
      <c r="E3401" t="s">
        <v>166</v>
      </c>
      <c r="F3401" t="s">
        <v>166</v>
      </c>
      <c r="H3401" s="507">
        <v>33840</v>
      </c>
      <c r="I3401" t="s">
        <v>167</v>
      </c>
      <c r="J3401">
        <v>-40</v>
      </c>
      <c r="K3401" t="s">
        <v>168</v>
      </c>
      <c r="M3401" t="s">
        <v>203</v>
      </c>
      <c r="N3401">
        <v>8920312</v>
      </c>
      <c r="O3401" t="s">
        <v>288</v>
      </c>
      <c r="P3401" s="507">
        <v>44817</v>
      </c>
      <c r="Q3401" t="s">
        <v>187</v>
      </c>
      <c r="R3401" s="507">
        <v>37432</v>
      </c>
      <c r="S3401" s="507">
        <v>44090</v>
      </c>
      <c r="T3401" t="s">
        <v>7255</v>
      </c>
      <c r="U3401">
        <v>1871</v>
      </c>
      <c r="X3401">
        <v>18</v>
      </c>
      <c r="Y3401" t="s">
        <v>259</v>
      </c>
      <c r="AB3401" s="507">
        <v>44013</v>
      </c>
      <c r="AC3401" t="s">
        <v>177</v>
      </c>
      <c r="AD3401" t="s">
        <v>15474</v>
      </c>
      <c r="AE3401">
        <v>63800</v>
      </c>
      <c r="AF3401" t="s">
        <v>15475</v>
      </c>
      <c r="AI3401">
        <v>473694598</v>
      </c>
      <c r="AJ3401">
        <v>668110758</v>
      </c>
      <c r="AK3401" t="s">
        <v>4539</v>
      </c>
      <c r="AL3401">
        <v>0</v>
      </c>
      <c r="AM3401">
        <v>0</v>
      </c>
    </row>
    <row r="3402" spans="1:39" customFormat="1" ht="12.75">
      <c r="A3402">
        <v>78624</v>
      </c>
      <c r="B3402" t="s">
        <v>1850</v>
      </c>
      <c r="C3402" t="s">
        <v>2048</v>
      </c>
      <c r="D3402">
        <v>78624</v>
      </c>
      <c r="E3402" t="s">
        <v>166</v>
      </c>
      <c r="F3402" t="s">
        <v>166</v>
      </c>
      <c r="H3402" s="507">
        <v>22900</v>
      </c>
      <c r="I3402" t="s">
        <v>385</v>
      </c>
      <c r="J3402">
        <v>-70</v>
      </c>
      <c r="K3402" t="s">
        <v>8</v>
      </c>
      <c r="M3402" t="s">
        <v>203</v>
      </c>
      <c r="N3402">
        <v>8920063</v>
      </c>
      <c r="O3402" t="s">
        <v>452</v>
      </c>
      <c r="P3402" s="507">
        <v>44816</v>
      </c>
      <c r="Q3402" t="s">
        <v>187</v>
      </c>
      <c r="R3402" s="507">
        <v>37432</v>
      </c>
      <c r="S3402" s="507">
        <v>44064</v>
      </c>
      <c r="T3402" t="s">
        <v>7255</v>
      </c>
      <c r="U3402">
        <v>973</v>
      </c>
      <c r="X3402">
        <v>9</v>
      </c>
      <c r="Y3402" t="s">
        <v>259</v>
      </c>
      <c r="AB3402" s="507">
        <v>44743</v>
      </c>
      <c r="AC3402" t="s">
        <v>177</v>
      </c>
      <c r="AD3402" t="s">
        <v>15476</v>
      </c>
      <c r="AE3402">
        <v>26230</v>
      </c>
      <c r="AF3402" t="s">
        <v>15477</v>
      </c>
      <c r="AJ3402">
        <v>660523474</v>
      </c>
      <c r="AK3402" t="s">
        <v>4540</v>
      </c>
      <c r="AL3402">
        <v>0</v>
      </c>
      <c r="AM3402">
        <v>0</v>
      </c>
    </row>
    <row r="3403" spans="1:39" customFormat="1" ht="12.75">
      <c r="A3403">
        <v>9536267</v>
      </c>
      <c r="B3403" t="s">
        <v>1851</v>
      </c>
      <c r="C3403" t="s">
        <v>500</v>
      </c>
      <c r="D3403">
        <v>9536267</v>
      </c>
      <c r="E3403" t="s">
        <v>166</v>
      </c>
      <c r="F3403" t="s">
        <v>166</v>
      </c>
      <c r="H3403" s="507">
        <v>39686</v>
      </c>
      <c r="I3403" t="s">
        <v>200</v>
      </c>
      <c r="J3403">
        <v>-15</v>
      </c>
      <c r="K3403" t="s">
        <v>8</v>
      </c>
      <c r="M3403" t="s">
        <v>232</v>
      </c>
      <c r="N3403">
        <v>8950330</v>
      </c>
      <c r="O3403" t="s">
        <v>233</v>
      </c>
      <c r="P3403" s="507">
        <v>44759</v>
      </c>
      <c r="Q3403" t="s">
        <v>187</v>
      </c>
      <c r="R3403" s="507">
        <v>42691</v>
      </c>
      <c r="T3403" t="s">
        <v>5765</v>
      </c>
      <c r="U3403">
        <v>1101</v>
      </c>
      <c r="X3403">
        <v>11</v>
      </c>
      <c r="Y3403" t="s">
        <v>259</v>
      </c>
      <c r="AB3403" s="507">
        <v>44743</v>
      </c>
      <c r="AC3403" t="s">
        <v>177</v>
      </c>
      <c r="AD3403" t="s">
        <v>11487</v>
      </c>
      <c r="AE3403">
        <v>95150</v>
      </c>
      <c r="AF3403" t="s">
        <v>15478</v>
      </c>
      <c r="AI3403">
        <v>130407116</v>
      </c>
      <c r="AJ3403">
        <v>761455961</v>
      </c>
      <c r="AK3403" t="s">
        <v>7942</v>
      </c>
      <c r="AL3403">
        <v>0</v>
      </c>
      <c r="AM3403">
        <v>0</v>
      </c>
    </row>
    <row r="3404" spans="1:39" customFormat="1" ht="12.75">
      <c r="A3404">
        <v>929603</v>
      </c>
      <c r="B3404" t="s">
        <v>6117</v>
      </c>
      <c r="C3404" t="s">
        <v>508</v>
      </c>
      <c r="D3404">
        <v>929603</v>
      </c>
      <c r="E3404" t="s">
        <v>166</v>
      </c>
      <c r="F3404" t="s">
        <v>166</v>
      </c>
      <c r="H3404" s="507">
        <v>29987</v>
      </c>
      <c r="I3404" t="s">
        <v>192</v>
      </c>
      <c r="J3404">
        <v>-50</v>
      </c>
      <c r="K3404" t="s">
        <v>168</v>
      </c>
      <c r="M3404" t="s">
        <v>203</v>
      </c>
      <c r="N3404">
        <v>8920309</v>
      </c>
      <c r="O3404" t="s">
        <v>331</v>
      </c>
      <c r="P3404" s="507">
        <v>44800</v>
      </c>
      <c r="Q3404" t="s">
        <v>187</v>
      </c>
      <c r="R3404" s="507">
        <v>37432</v>
      </c>
      <c r="S3404" s="507">
        <v>44420</v>
      </c>
      <c r="T3404" t="s">
        <v>7255</v>
      </c>
      <c r="U3404">
        <v>1677</v>
      </c>
      <c r="X3404">
        <v>16</v>
      </c>
      <c r="Y3404" t="s">
        <v>259</v>
      </c>
      <c r="AC3404" t="s">
        <v>177</v>
      </c>
      <c r="AD3404" t="s">
        <v>10501</v>
      </c>
      <c r="AE3404">
        <v>92400</v>
      </c>
      <c r="AF3404" t="s">
        <v>15479</v>
      </c>
      <c r="AI3404">
        <v>147888193</v>
      </c>
      <c r="AK3404" t="s">
        <v>5758</v>
      </c>
      <c r="AL3404">
        <v>0</v>
      </c>
      <c r="AM3404">
        <v>0</v>
      </c>
    </row>
    <row r="3405" spans="1:39" customFormat="1" ht="12.75">
      <c r="A3405">
        <v>569348</v>
      </c>
      <c r="B3405" t="s">
        <v>3690</v>
      </c>
      <c r="C3405" t="s">
        <v>683</v>
      </c>
      <c r="D3405">
        <v>569348</v>
      </c>
      <c r="E3405" t="s">
        <v>166</v>
      </c>
      <c r="F3405" t="s">
        <v>166</v>
      </c>
      <c r="H3405" s="507">
        <v>32944</v>
      </c>
      <c r="I3405" t="s">
        <v>167</v>
      </c>
      <c r="J3405">
        <v>-40</v>
      </c>
      <c r="K3405" t="s">
        <v>8</v>
      </c>
      <c r="M3405" t="s">
        <v>217</v>
      </c>
      <c r="N3405">
        <v>3560031</v>
      </c>
      <c r="O3405" t="s">
        <v>3060</v>
      </c>
      <c r="P3405" s="507">
        <v>44806</v>
      </c>
      <c r="Q3405" t="s">
        <v>187</v>
      </c>
      <c r="R3405" s="507">
        <v>37432</v>
      </c>
      <c r="S3405" s="507">
        <v>44000</v>
      </c>
      <c r="T3405" t="s">
        <v>7255</v>
      </c>
      <c r="U3405">
        <v>828</v>
      </c>
      <c r="X3405">
        <v>8</v>
      </c>
      <c r="Y3405" t="s">
        <v>259</v>
      </c>
      <c r="AB3405" s="507">
        <v>44013</v>
      </c>
      <c r="AC3405" t="s">
        <v>177</v>
      </c>
      <c r="AD3405" t="s">
        <v>15480</v>
      </c>
      <c r="AE3405">
        <v>56850</v>
      </c>
      <c r="AF3405" t="s">
        <v>15481</v>
      </c>
      <c r="AJ3405">
        <v>646080072</v>
      </c>
      <c r="AK3405" t="s">
        <v>5412</v>
      </c>
      <c r="AL3405">
        <v>0</v>
      </c>
      <c r="AM3405">
        <v>0</v>
      </c>
    </row>
    <row r="3406" spans="1:39" customFormat="1" ht="12.75">
      <c r="A3406">
        <v>2938745</v>
      </c>
      <c r="B3406" t="s">
        <v>3380</v>
      </c>
      <c r="C3406" t="s">
        <v>241</v>
      </c>
      <c r="D3406">
        <v>2938745</v>
      </c>
      <c r="E3406" t="s">
        <v>166</v>
      </c>
      <c r="F3406" t="s">
        <v>166</v>
      </c>
      <c r="H3406" s="507">
        <v>39846</v>
      </c>
      <c r="I3406" t="s">
        <v>340</v>
      </c>
      <c r="J3406">
        <v>-14</v>
      </c>
      <c r="K3406" t="s">
        <v>8</v>
      </c>
      <c r="M3406" t="s">
        <v>3025</v>
      </c>
      <c r="N3406">
        <v>3290223</v>
      </c>
      <c r="O3406" t="s">
        <v>3038</v>
      </c>
      <c r="P3406" s="507">
        <v>44810</v>
      </c>
      <c r="Q3406" t="s">
        <v>187</v>
      </c>
      <c r="R3406" s="507">
        <v>43006</v>
      </c>
      <c r="T3406" t="s">
        <v>5765</v>
      </c>
      <c r="U3406">
        <v>642</v>
      </c>
      <c r="X3406">
        <v>6</v>
      </c>
      <c r="Y3406" t="s">
        <v>259</v>
      </c>
      <c r="AC3406" t="s">
        <v>177</v>
      </c>
      <c r="AD3406" t="s">
        <v>13802</v>
      </c>
      <c r="AE3406">
        <v>29500</v>
      </c>
      <c r="AF3406" t="s">
        <v>15482</v>
      </c>
      <c r="AJ3406">
        <v>661827780</v>
      </c>
      <c r="AK3406" t="s">
        <v>5413</v>
      </c>
      <c r="AL3406">
        <v>0</v>
      </c>
      <c r="AM3406">
        <v>0</v>
      </c>
    </row>
    <row r="3407" spans="1:39" customFormat="1" ht="12.75">
      <c r="A3407">
        <v>2214827</v>
      </c>
      <c r="B3407" t="s">
        <v>3205</v>
      </c>
      <c r="C3407" t="s">
        <v>3206</v>
      </c>
      <c r="D3407">
        <v>2214827</v>
      </c>
      <c r="E3407" t="s">
        <v>166</v>
      </c>
      <c r="F3407" t="s">
        <v>166</v>
      </c>
      <c r="H3407" s="507">
        <v>35543</v>
      </c>
      <c r="I3407" t="s">
        <v>167</v>
      </c>
      <c r="J3407">
        <v>-40</v>
      </c>
      <c r="K3407" t="s">
        <v>8</v>
      </c>
      <c r="M3407" t="s">
        <v>215</v>
      </c>
      <c r="N3407">
        <v>3220123</v>
      </c>
      <c r="O3407" t="s">
        <v>3451</v>
      </c>
      <c r="P3407" s="507">
        <v>44823</v>
      </c>
      <c r="Q3407" t="s">
        <v>187</v>
      </c>
      <c r="R3407" s="507">
        <v>39430</v>
      </c>
      <c r="S3407" s="507">
        <v>44817</v>
      </c>
      <c r="T3407" t="s">
        <v>181</v>
      </c>
      <c r="U3407">
        <v>1047</v>
      </c>
      <c r="X3407">
        <v>10</v>
      </c>
      <c r="Y3407" t="s">
        <v>259</v>
      </c>
      <c r="AB3407" s="507">
        <v>44013</v>
      </c>
      <c r="AC3407" t="s">
        <v>177</v>
      </c>
      <c r="AD3407" t="s">
        <v>15483</v>
      </c>
      <c r="AE3407">
        <v>22800</v>
      </c>
      <c r="AF3407" t="s">
        <v>15484</v>
      </c>
      <c r="AG3407">
        <v>64</v>
      </c>
      <c r="AI3407">
        <v>296749439</v>
      </c>
      <c r="AJ3407">
        <v>637115777</v>
      </c>
      <c r="AK3407" t="s">
        <v>5414</v>
      </c>
      <c r="AL3407">
        <v>0</v>
      </c>
      <c r="AM3407">
        <v>0</v>
      </c>
    </row>
    <row r="3408" spans="1:39" customFormat="1" ht="12.75">
      <c r="A3408">
        <v>2931351</v>
      </c>
      <c r="B3408" t="s">
        <v>3205</v>
      </c>
      <c r="C3408" t="s">
        <v>502</v>
      </c>
      <c r="D3408">
        <v>2931351</v>
      </c>
      <c r="E3408" t="s">
        <v>166</v>
      </c>
      <c r="F3408" t="s">
        <v>166</v>
      </c>
      <c r="H3408" s="507">
        <v>37550</v>
      </c>
      <c r="I3408" t="s">
        <v>167</v>
      </c>
      <c r="J3408">
        <v>-40</v>
      </c>
      <c r="K3408" t="s">
        <v>8</v>
      </c>
      <c r="M3408" t="s">
        <v>3025</v>
      </c>
      <c r="N3408">
        <v>3290047</v>
      </c>
      <c r="O3408" t="s">
        <v>3701</v>
      </c>
      <c r="P3408" s="507">
        <v>44839</v>
      </c>
      <c r="Q3408" t="s">
        <v>187</v>
      </c>
      <c r="R3408" s="507">
        <v>40436</v>
      </c>
      <c r="S3408" s="507">
        <v>44267</v>
      </c>
      <c r="T3408" t="s">
        <v>7255</v>
      </c>
      <c r="U3408">
        <v>1873</v>
      </c>
      <c r="V3408" t="s">
        <v>172</v>
      </c>
      <c r="W3408">
        <v>127</v>
      </c>
      <c r="X3408" t="s">
        <v>173</v>
      </c>
      <c r="Y3408" t="s">
        <v>259</v>
      </c>
      <c r="AC3408" t="s">
        <v>177</v>
      </c>
      <c r="AD3408" t="s">
        <v>14821</v>
      </c>
      <c r="AE3408">
        <v>29490</v>
      </c>
      <c r="AF3408" t="s">
        <v>15485</v>
      </c>
      <c r="AI3408">
        <v>298848887</v>
      </c>
      <c r="AJ3408">
        <v>652009825</v>
      </c>
      <c r="AK3408" t="s">
        <v>7943</v>
      </c>
      <c r="AL3408">
        <v>1</v>
      </c>
      <c r="AM3408">
        <v>0</v>
      </c>
    </row>
    <row r="3409" spans="1:39" customFormat="1" ht="12.75">
      <c r="A3409">
        <v>4942100</v>
      </c>
      <c r="B3409" t="s">
        <v>15486</v>
      </c>
      <c r="C3409" t="s">
        <v>1397</v>
      </c>
      <c r="D3409">
        <v>4942100</v>
      </c>
      <c r="E3409" t="s">
        <v>169</v>
      </c>
      <c r="H3409" s="507">
        <v>42366</v>
      </c>
      <c r="I3409" t="s">
        <v>169</v>
      </c>
      <c r="J3409">
        <v>-9</v>
      </c>
      <c r="K3409" t="s">
        <v>8</v>
      </c>
      <c r="M3409" t="s">
        <v>236</v>
      </c>
      <c r="N3409">
        <v>12490092</v>
      </c>
      <c r="O3409" t="s">
        <v>3660</v>
      </c>
      <c r="P3409" s="507">
        <v>44835</v>
      </c>
      <c r="Q3409" t="s">
        <v>187</v>
      </c>
      <c r="R3409" s="507">
        <v>44835</v>
      </c>
      <c r="T3409" t="s">
        <v>5765</v>
      </c>
      <c r="U3409">
        <v>500</v>
      </c>
      <c r="X3409">
        <v>5</v>
      </c>
      <c r="Y3409" t="s">
        <v>259</v>
      </c>
      <c r="AC3409" t="s">
        <v>177</v>
      </c>
      <c r="AD3409" t="s">
        <v>13006</v>
      </c>
      <c r="AE3409">
        <v>49630</v>
      </c>
      <c r="AF3409" t="s">
        <v>15487</v>
      </c>
      <c r="AJ3409">
        <v>622987389</v>
      </c>
      <c r="AK3409" t="s">
        <v>15488</v>
      </c>
      <c r="AL3409">
        <v>0</v>
      </c>
      <c r="AM3409">
        <v>0</v>
      </c>
    </row>
    <row r="3410" spans="1:39" customFormat="1" ht="12.75">
      <c r="A3410">
        <v>4434389</v>
      </c>
      <c r="B3410" t="s">
        <v>2656</v>
      </c>
      <c r="C3410" t="s">
        <v>990</v>
      </c>
      <c r="D3410">
        <v>4434389</v>
      </c>
      <c r="E3410" t="s">
        <v>166</v>
      </c>
      <c r="F3410" t="s">
        <v>166</v>
      </c>
      <c r="H3410" s="507">
        <v>35207</v>
      </c>
      <c r="I3410" t="s">
        <v>167</v>
      </c>
      <c r="J3410">
        <v>-40</v>
      </c>
      <c r="K3410" t="s">
        <v>168</v>
      </c>
      <c r="M3410" t="s">
        <v>228</v>
      </c>
      <c r="N3410">
        <v>12440138</v>
      </c>
      <c r="O3410" t="s">
        <v>2163</v>
      </c>
      <c r="P3410" s="507">
        <v>44812</v>
      </c>
      <c r="Q3410" t="s">
        <v>187</v>
      </c>
      <c r="R3410" s="507">
        <v>38107</v>
      </c>
      <c r="S3410" s="507">
        <v>43999</v>
      </c>
      <c r="T3410" t="s">
        <v>7255</v>
      </c>
      <c r="U3410">
        <v>2073</v>
      </c>
      <c r="V3410" t="s">
        <v>172</v>
      </c>
      <c r="W3410">
        <v>894</v>
      </c>
      <c r="X3410" t="s">
        <v>173</v>
      </c>
      <c r="Y3410" t="s">
        <v>259</v>
      </c>
      <c r="AC3410" t="s">
        <v>177</v>
      </c>
      <c r="AD3410" t="s">
        <v>12506</v>
      </c>
      <c r="AE3410">
        <v>44450</v>
      </c>
      <c r="AF3410" t="s">
        <v>15489</v>
      </c>
      <c r="AI3410">
        <v>240541013</v>
      </c>
      <c r="AJ3410">
        <v>685067509</v>
      </c>
      <c r="AK3410" t="s">
        <v>5127</v>
      </c>
      <c r="AL3410">
        <v>0</v>
      </c>
      <c r="AM3410">
        <v>0</v>
      </c>
    </row>
    <row r="3411" spans="1:39" customFormat="1" ht="12.75">
      <c r="A3411">
        <v>9461729</v>
      </c>
      <c r="B3411" t="s">
        <v>3970</v>
      </c>
      <c r="C3411" t="s">
        <v>1053</v>
      </c>
      <c r="D3411">
        <v>9461729</v>
      </c>
      <c r="E3411" t="s">
        <v>169</v>
      </c>
      <c r="F3411" t="s">
        <v>169</v>
      </c>
      <c r="H3411" s="507">
        <v>42597</v>
      </c>
      <c r="I3411" t="s">
        <v>169</v>
      </c>
      <c r="J3411">
        <v>-9</v>
      </c>
      <c r="K3411" t="s">
        <v>8</v>
      </c>
      <c r="M3411" t="s">
        <v>246</v>
      </c>
      <c r="N3411">
        <v>8941359</v>
      </c>
      <c r="O3411" t="s">
        <v>587</v>
      </c>
      <c r="P3411" s="507">
        <v>44825</v>
      </c>
      <c r="Q3411" t="s">
        <v>187</v>
      </c>
      <c r="R3411" s="507">
        <v>44452</v>
      </c>
      <c r="T3411" t="s">
        <v>5765</v>
      </c>
      <c r="U3411">
        <v>500</v>
      </c>
      <c r="X3411">
        <v>5</v>
      </c>
      <c r="Y3411" t="s">
        <v>259</v>
      </c>
      <c r="AC3411" t="s">
        <v>177</v>
      </c>
      <c r="AD3411" t="s">
        <v>10334</v>
      </c>
      <c r="AE3411">
        <v>94800</v>
      </c>
      <c r="AF3411" t="s">
        <v>15490</v>
      </c>
      <c r="AK3411" t="s">
        <v>6712</v>
      </c>
      <c r="AL3411">
        <v>0</v>
      </c>
      <c r="AM3411">
        <v>0</v>
      </c>
    </row>
    <row r="3412" spans="1:39" customFormat="1" ht="12.75">
      <c r="A3412">
        <v>4523742</v>
      </c>
      <c r="B3412" t="s">
        <v>1852</v>
      </c>
      <c r="C3412" t="s">
        <v>674</v>
      </c>
      <c r="D3412">
        <v>4523742</v>
      </c>
      <c r="E3412" t="s">
        <v>166</v>
      </c>
      <c r="F3412" t="s">
        <v>166</v>
      </c>
      <c r="H3412" s="507">
        <v>29201</v>
      </c>
      <c r="I3412" t="s">
        <v>192</v>
      </c>
      <c r="J3412">
        <v>-50</v>
      </c>
      <c r="K3412" t="s">
        <v>8</v>
      </c>
      <c r="M3412" t="s">
        <v>2764</v>
      </c>
      <c r="N3412">
        <v>4450759</v>
      </c>
      <c r="O3412" t="s">
        <v>2867</v>
      </c>
      <c r="P3412" s="507">
        <v>44746</v>
      </c>
      <c r="Q3412" t="s">
        <v>187</v>
      </c>
      <c r="R3412" s="507">
        <v>41167</v>
      </c>
      <c r="S3412" s="507">
        <v>44446</v>
      </c>
      <c r="T3412" t="s">
        <v>181</v>
      </c>
      <c r="U3412">
        <v>890</v>
      </c>
      <c r="X3412">
        <v>8</v>
      </c>
      <c r="Y3412" t="s">
        <v>259</v>
      </c>
      <c r="AC3412" t="s">
        <v>177</v>
      </c>
      <c r="AD3412" t="s">
        <v>15491</v>
      </c>
      <c r="AE3412">
        <v>45450</v>
      </c>
      <c r="AF3412" t="s">
        <v>15492</v>
      </c>
      <c r="AK3412" t="s">
        <v>5675</v>
      </c>
      <c r="AL3412">
        <v>0</v>
      </c>
      <c r="AM3412">
        <v>0</v>
      </c>
    </row>
    <row r="3413" spans="1:39" customFormat="1" ht="12.75">
      <c r="A3413">
        <v>2823</v>
      </c>
      <c r="B3413" t="s">
        <v>1852</v>
      </c>
      <c r="C3413" t="s">
        <v>6118</v>
      </c>
      <c r="D3413">
        <v>2823</v>
      </c>
      <c r="E3413" t="s">
        <v>166</v>
      </c>
      <c r="F3413" t="s">
        <v>166</v>
      </c>
      <c r="H3413" s="507">
        <v>24025</v>
      </c>
      <c r="I3413" t="s">
        <v>367</v>
      </c>
      <c r="J3413">
        <v>-60</v>
      </c>
      <c r="K3413" t="s">
        <v>168</v>
      </c>
      <c r="M3413" t="s">
        <v>231</v>
      </c>
      <c r="N3413">
        <v>4280004</v>
      </c>
      <c r="O3413" t="s">
        <v>3555</v>
      </c>
      <c r="P3413" s="507">
        <v>44826</v>
      </c>
      <c r="Q3413" t="s">
        <v>187</v>
      </c>
      <c r="R3413" s="507">
        <v>37432</v>
      </c>
      <c r="S3413" s="507">
        <v>44826</v>
      </c>
      <c r="T3413" t="s">
        <v>181</v>
      </c>
      <c r="U3413">
        <v>1804</v>
      </c>
      <c r="X3413">
        <v>18</v>
      </c>
      <c r="Y3413" t="s">
        <v>259</v>
      </c>
      <c r="AC3413" t="s">
        <v>177</v>
      </c>
      <c r="AD3413" t="s">
        <v>15493</v>
      </c>
      <c r="AE3413">
        <v>28300</v>
      </c>
      <c r="AF3413" t="s">
        <v>15494</v>
      </c>
      <c r="AH3413" t="s">
        <v>15495</v>
      </c>
      <c r="AI3413">
        <v>237361767</v>
      </c>
      <c r="AK3413" t="s">
        <v>6119</v>
      </c>
      <c r="AL3413">
        <v>0</v>
      </c>
      <c r="AM3413">
        <v>0</v>
      </c>
    </row>
    <row r="3414" spans="1:39" customFormat="1" ht="12.75">
      <c r="A3414">
        <v>2920390</v>
      </c>
      <c r="B3414" t="s">
        <v>3208</v>
      </c>
      <c r="C3414" t="s">
        <v>354</v>
      </c>
      <c r="D3414">
        <v>2920390</v>
      </c>
      <c r="E3414" t="s">
        <v>166</v>
      </c>
      <c r="F3414" t="s">
        <v>166</v>
      </c>
      <c r="H3414" s="507">
        <v>27418</v>
      </c>
      <c r="I3414" t="s">
        <v>192</v>
      </c>
      <c r="J3414">
        <v>-50</v>
      </c>
      <c r="K3414" t="s">
        <v>8</v>
      </c>
      <c r="M3414" t="s">
        <v>3025</v>
      </c>
      <c r="N3414">
        <v>3290047</v>
      </c>
      <c r="O3414" t="s">
        <v>3701</v>
      </c>
      <c r="P3414" s="507">
        <v>44837</v>
      </c>
      <c r="Q3414" t="s">
        <v>187</v>
      </c>
      <c r="R3414" s="507">
        <v>37432</v>
      </c>
      <c r="S3414" s="507">
        <v>44832</v>
      </c>
      <c r="T3414" t="s">
        <v>181</v>
      </c>
      <c r="U3414">
        <v>927</v>
      </c>
      <c r="X3414">
        <v>9</v>
      </c>
      <c r="Y3414" t="s">
        <v>259</v>
      </c>
      <c r="AC3414" t="s">
        <v>177</v>
      </c>
      <c r="AD3414" t="s">
        <v>15496</v>
      </c>
      <c r="AE3414">
        <v>29460</v>
      </c>
      <c r="AF3414" t="s">
        <v>15497</v>
      </c>
      <c r="AI3414">
        <v>298206517</v>
      </c>
      <c r="AJ3414">
        <v>687274161</v>
      </c>
      <c r="AK3414" t="s">
        <v>5415</v>
      </c>
      <c r="AL3414">
        <v>0</v>
      </c>
      <c r="AM3414">
        <v>0</v>
      </c>
    </row>
    <row r="3415" spans="1:39" customFormat="1" ht="12.75">
      <c r="A3415">
        <v>2930330</v>
      </c>
      <c r="B3415" t="s">
        <v>3207</v>
      </c>
      <c r="C3415" t="s">
        <v>2262</v>
      </c>
      <c r="D3415">
        <v>2930330</v>
      </c>
      <c r="E3415" t="s">
        <v>166</v>
      </c>
      <c r="F3415" t="s">
        <v>166</v>
      </c>
      <c r="H3415" s="507">
        <v>38087</v>
      </c>
      <c r="I3415" t="s">
        <v>7238</v>
      </c>
      <c r="J3415">
        <v>-19</v>
      </c>
      <c r="K3415" t="s">
        <v>8</v>
      </c>
      <c r="M3415" t="s">
        <v>3025</v>
      </c>
      <c r="N3415">
        <v>3290047</v>
      </c>
      <c r="O3415" t="s">
        <v>3701</v>
      </c>
      <c r="P3415" s="507">
        <v>44819</v>
      </c>
      <c r="Q3415" t="s">
        <v>187</v>
      </c>
      <c r="R3415" s="507">
        <v>40084</v>
      </c>
      <c r="S3415" s="507">
        <v>44819</v>
      </c>
      <c r="T3415" t="s">
        <v>181</v>
      </c>
      <c r="U3415">
        <v>1487</v>
      </c>
      <c r="X3415">
        <v>14</v>
      </c>
      <c r="Y3415" t="s">
        <v>259</v>
      </c>
      <c r="AC3415" t="s">
        <v>177</v>
      </c>
      <c r="AD3415" t="s">
        <v>15496</v>
      </c>
      <c r="AE3415">
        <v>29460</v>
      </c>
      <c r="AF3415" t="s">
        <v>15497</v>
      </c>
      <c r="AI3415">
        <v>298206517</v>
      </c>
      <c r="AJ3415">
        <v>687274161</v>
      </c>
      <c r="AK3415" t="s">
        <v>9148</v>
      </c>
      <c r="AL3415">
        <v>0</v>
      </c>
      <c r="AM3415">
        <v>0</v>
      </c>
    </row>
    <row r="3416" spans="1:39" customFormat="1" ht="12.75">
      <c r="A3416">
        <v>9256161</v>
      </c>
      <c r="B3416" t="s">
        <v>6120</v>
      </c>
      <c r="C3416" t="s">
        <v>3823</v>
      </c>
      <c r="D3416">
        <v>9256161</v>
      </c>
      <c r="E3416" t="s">
        <v>169</v>
      </c>
      <c r="F3416" t="s">
        <v>169</v>
      </c>
      <c r="H3416" s="507">
        <v>41559</v>
      </c>
      <c r="I3416" t="s">
        <v>251</v>
      </c>
      <c r="J3416">
        <v>-10</v>
      </c>
      <c r="K3416" t="s">
        <v>8</v>
      </c>
      <c r="M3416" t="s">
        <v>203</v>
      </c>
      <c r="N3416">
        <v>8921256</v>
      </c>
      <c r="O3416" t="s">
        <v>317</v>
      </c>
      <c r="P3416" s="507">
        <v>44832</v>
      </c>
      <c r="Q3416" t="s">
        <v>187</v>
      </c>
      <c r="R3416" s="507">
        <v>44444</v>
      </c>
      <c r="T3416" t="s">
        <v>5765</v>
      </c>
      <c r="U3416">
        <v>500</v>
      </c>
      <c r="X3416">
        <v>5</v>
      </c>
      <c r="Y3416" t="s">
        <v>259</v>
      </c>
      <c r="AC3416" t="s">
        <v>177</v>
      </c>
      <c r="AD3416" t="s">
        <v>10920</v>
      </c>
      <c r="AE3416">
        <v>92800</v>
      </c>
      <c r="AF3416" t="s">
        <v>15498</v>
      </c>
      <c r="AI3416">
        <v>672829688</v>
      </c>
      <c r="AJ3416">
        <v>699757280</v>
      </c>
      <c r="AK3416" t="s">
        <v>6713</v>
      </c>
      <c r="AL3416">
        <v>0</v>
      </c>
      <c r="AM3416">
        <v>0</v>
      </c>
    </row>
    <row r="3417" spans="1:39" customFormat="1" ht="12.75">
      <c r="A3417">
        <v>4464235</v>
      </c>
      <c r="B3417" t="s">
        <v>15499</v>
      </c>
      <c r="C3417" t="s">
        <v>962</v>
      </c>
      <c r="D3417">
        <v>4464235</v>
      </c>
      <c r="E3417" t="s">
        <v>169</v>
      </c>
      <c r="H3417" s="507">
        <v>41198</v>
      </c>
      <c r="I3417" t="s">
        <v>245</v>
      </c>
      <c r="J3417">
        <v>-11</v>
      </c>
      <c r="K3417" t="s">
        <v>8</v>
      </c>
      <c r="M3417" t="s">
        <v>228</v>
      </c>
      <c r="N3417">
        <v>12440058</v>
      </c>
      <c r="O3417" t="s">
        <v>2154</v>
      </c>
      <c r="P3417" s="507">
        <v>44843</v>
      </c>
      <c r="Q3417" t="s">
        <v>187</v>
      </c>
      <c r="R3417" s="507">
        <v>44843</v>
      </c>
      <c r="T3417" t="s">
        <v>5765</v>
      </c>
      <c r="U3417">
        <v>500</v>
      </c>
      <c r="X3417">
        <v>5</v>
      </c>
      <c r="Y3417" t="s">
        <v>259</v>
      </c>
      <c r="AC3417" t="s">
        <v>177</v>
      </c>
      <c r="AD3417" t="s">
        <v>9941</v>
      </c>
      <c r="AE3417">
        <v>44300</v>
      </c>
      <c r="AF3417" t="s">
        <v>15500</v>
      </c>
      <c r="AI3417">
        <v>240293266</v>
      </c>
      <c r="AJ3417">
        <v>788490049</v>
      </c>
      <c r="AK3417" t="s">
        <v>15501</v>
      </c>
      <c r="AL3417">
        <v>0</v>
      </c>
      <c r="AM3417">
        <v>0</v>
      </c>
    </row>
    <row r="3418" spans="1:39" customFormat="1" ht="12.75">
      <c r="A3418">
        <v>9152858</v>
      </c>
      <c r="B3418" t="s">
        <v>9149</v>
      </c>
      <c r="C3418" t="s">
        <v>9150</v>
      </c>
      <c r="D3418">
        <v>9152858</v>
      </c>
      <c r="E3418" t="s">
        <v>166</v>
      </c>
      <c r="H3418" s="507">
        <v>34944</v>
      </c>
      <c r="I3418" t="s">
        <v>167</v>
      </c>
      <c r="J3418">
        <v>-40</v>
      </c>
      <c r="K3418" t="s">
        <v>8</v>
      </c>
      <c r="M3418" t="s">
        <v>275</v>
      </c>
      <c r="N3418">
        <v>8910861</v>
      </c>
      <c r="O3418" t="s">
        <v>3563</v>
      </c>
      <c r="P3418" s="507">
        <v>44823</v>
      </c>
      <c r="Q3418" t="s">
        <v>187</v>
      </c>
      <c r="R3418" s="507">
        <v>44740</v>
      </c>
      <c r="S3418" s="507">
        <v>44812</v>
      </c>
      <c r="T3418" t="s">
        <v>181</v>
      </c>
      <c r="U3418">
        <v>1725</v>
      </c>
      <c r="V3418" t="s">
        <v>172</v>
      </c>
      <c r="W3418">
        <v>190</v>
      </c>
      <c r="X3418" t="s">
        <v>173</v>
      </c>
      <c r="Y3418" t="s">
        <v>259</v>
      </c>
      <c r="AB3418" s="507">
        <v>44743</v>
      </c>
      <c r="AC3418" t="s">
        <v>174</v>
      </c>
      <c r="AD3418" t="s">
        <v>15502</v>
      </c>
      <c r="AE3418">
        <v>63122</v>
      </c>
      <c r="AF3418" t="s">
        <v>15503</v>
      </c>
      <c r="AJ3418" s="508">
        <v>573203404721</v>
      </c>
      <c r="AK3418" t="s">
        <v>7070</v>
      </c>
      <c r="AL3418">
        <v>0</v>
      </c>
      <c r="AM3418">
        <v>0</v>
      </c>
    </row>
    <row r="3419" spans="1:39" customFormat="1" ht="12.75">
      <c r="A3419">
        <v>49853</v>
      </c>
      <c r="B3419" t="s">
        <v>2657</v>
      </c>
      <c r="C3419" t="s">
        <v>951</v>
      </c>
      <c r="D3419">
        <v>49853</v>
      </c>
      <c r="E3419" t="s">
        <v>166</v>
      </c>
      <c r="F3419" t="s">
        <v>166</v>
      </c>
      <c r="H3419" s="507">
        <v>26061</v>
      </c>
      <c r="I3419" t="s">
        <v>367</v>
      </c>
      <c r="J3419">
        <v>-60</v>
      </c>
      <c r="K3419" t="s">
        <v>168</v>
      </c>
      <c r="M3419" t="s">
        <v>236</v>
      </c>
      <c r="N3419">
        <v>12490038</v>
      </c>
      <c r="O3419" t="s">
        <v>2170</v>
      </c>
      <c r="P3419" s="507">
        <v>44750</v>
      </c>
      <c r="Q3419" t="s">
        <v>187</v>
      </c>
      <c r="R3419" s="507">
        <v>37432</v>
      </c>
      <c r="S3419" s="507">
        <v>43994</v>
      </c>
      <c r="T3419" t="s">
        <v>7255</v>
      </c>
      <c r="U3419">
        <v>1712</v>
      </c>
      <c r="X3419">
        <v>17</v>
      </c>
      <c r="Y3419" t="s">
        <v>259</v>
      </c>
      <c r="AC3419" t="s">
        <v>177</v>
      </c>
      <c r="AD3419" t="s">
        <v>12024</v>
      </c>
      <c r="AE3419">
        <v>49125</v>
      </c>
      <c r="AF3419" t="s">
        <v>15504</v>
      </c>
      <c r="AI3419">
        <v>272731089</v>
      </c>
      <c r="AJ3419">
        <v>675136854</v>
      </c>
      <c r="AK3419" t="s">
        <v>5128</v>
      </c>
      <c r="AL3419">
        <v>0</v>
      </c>
      <c r="AM3419">
        <v>0</v>
      </c>
    </row>
    <row r="3420" spans="1:39" customFormat="1" ht="12.75">
      <c r="A3420">
        <v>4917542</v>
      </c>
      <c r="B3420" t="s">
        <v>2658</v>
      </c>
      <c r="C3420" t="s">
        <v>6353</v>
      </c>
      <c r="D3420">
        <v>4917542</v>
      </c>
      <c r="E3420" t="s">
        <v>166</v>
      </c>
      <c r="F3420" t="s">
        <v>166</v>
      </c>
      <c r="H3420" s="507">
        <v>33193</v>
      </c>
      <c r="I3420" t="s">
        <v>167</v>
      </c>
      <c r="J3420">
        <v>-40</v>
      </c>
      <c r="K3420" t="s">
        <v>168</v>
      </c>
      <c r="M3420" t="s">
        <v>178</v>
      </c>
      <c r="N3420">
        <v>3350209</v>
      </c>
      <c r="O3420" t="s">
        <v>3049</v>
      </c>
      <c r="P3420" s="507">
        <v>44817</v>
      </c>
      <c r="Q3420" t="s">
        <v>187</v>
      </c>
      <c r="R3420" s="507">
        <v>37432</v>
      </c>
      <c r="S3420" s="507">
        <v>44816</v>
      </c>
      <c r="T3420" t="s">
        <v>181</v>
      </c>
      <c r="U3420">
        <v>1808</v>
      </c>
      <c r="X3420">
        <v>18</v>
      </c>
      <c r="Y3420" t="s">
        <v>259</v>
      </c>
      <c r="AC3420" t="s">
        <v>177</v>
      </c>
      <c r="AD3420" t="s">
        <v>15505</v>
      </c>
      <c r="AE3420">
        <v>35210</v>
      </c>
      <c r="AF3420" t="s">
        <v>15506</v>
      </c>
      <c r="AJ3420">
        <v>667628164</v>
      </c>
      <c r="AK3420" t="s">
        <v>5416</v>
      </c>
      <c r="AL3420">
        <v>0</v>
      </c>
      <c r="AM3420">
        <v>0</v>
      </c>
    </row>
    <row r="3421" spans="1:39" customFormat="1" ht="12.75">
      <c r="A3421">
        <v>8530798</v>
      </c>
      <c r="B3421" t="s">
        <v>2658</v>
      </c>
      <c r="C3421" t="s">
        <v>935</v>
      </c>
      <c r="D3421">
        <v>8530798</v>
      </c>
      <c r="E3421" t="s">
        <v>169</v>
      </c>
      <c r="F3421" t="s">
        <v>169</v>
      </c>
      <c r="H3421" s="507">
        <v>43048</v>
      </c>
      <c r="I3421" t="s">
        <v>169</v>
      </c>
      <c r="J3421">
        <v>-9</v>
      </c>
      <c r="K3421" t="s">
        <v>8</v>
      </c>
      <c r="M3421" t="s">
        <v>208</v>
      </c>
      <c r="N3421">
        <v>12850024</v>
      </c>
      <c r="O3421" t="s">
        <v>2184</v>
      </c>
      <c r="P3421" s="507">
        <v>44835</v>
      </c>
      <c r="Q3421" t="s">
        <v>187</v>
      </c>
      <c r="R3421" s="507">
        <v>44450</v>
      </c>
      <c r="T3421" t="s">
        <v>5765</v>
      </c>
      <c r="U3421">
        <v>500</v>
      </c>
      <c r="X3421">
        <v>5</v>
      </c>
      <c r="Y3421" t="s">
        <v>259</v>
      </c>
      <c r="AC3421" t="s">
        <v>177</v>
      </c>
      <c r="AD3421" t="s">
        <v>11056</v>
      </c>
      <c r="AE3421">
        <v>85280</v>
      </c>
      <c r="AF3421" t="s">
        <v>15507</v>
      </c>
      <c r="AJ3421">
        <v>771832092</v>
      </c>
      <c r="AK3421" t="s">
        <v>6472</v>
      </c>
      <c r="AL3421">
        <v>0</v>
      </c>
      <c r="AM3421">
        <v>0</v>
      </c>
    </row>
    <row r="3422" spans="1:39" customFormat="1" ht="12.75">
      <c r="A3422">
        <v>4920102</v>
      </c>
      <c r="B3422" t="s">
        <v>2658</v>
      </c>
      <c r="C3422" t="s">
        <v>606</v>
      </c>
      <c r="D3422">
        <v>4920102</v>
      </c>
      <c r="E3422" t="s">
        <v>166</v>
      </c>
      <c r="F3422" t="s">
        <v>166</v>
      </c>
      <c r="H3422" s="507">
        <v>34601</v>
      </c>
      <c r="I3422" t="s">
        <v>167</v>
      </c>
      <c r="J3422">
        <v>-40</v>
      </c>
      <c r="K3422" t="s">
        <v>168</v>
      </c>
      <c r="M3422" t="s">
        <v>208</v>
      </c>
      <c r="N3422">
        <v>12850024</v>
      </c>
      <c r="O3422" t="s">
        <v>2184</v>
      </c>
      <c r="P3422" s="507">
        <v>44788</v>
      </c>
      <c r="Q3422" t="s">
        <v>187</v>
      </c>
      <c r="R3422" s="507">
        <v>37432</v>
      </c>
      <c r="S3422" s="507">
        <v>44047</v>
      </c>
      <c r="T3422" t="s">
        <v>7255</v>
      </c>
      <c r="U3422">
        <v>2440</v>
      </c>
      <c r="V3422" t="s">
        <v>172</v>
      </c>
      <c r="W3422">
        <v>286</v>
      </c>
      <c r="X3422" t="s">
        <v>173</v>
      </c>
      <c r="Y3422" t="s">
        <v>259</v>
      </c>
      <c r="AC3422" t="s">
        <v>177</v>
      </c>
      <c r="AD3422" t="s">
        <v>9772</v>
      </c>
      <c r="AE3422">
        <v>85280</v>
      </c>
      <c r="AF3422" t="s">
        <v>15508</v>
      </c>
      <c r="AJ3422">
        <v>771832092</v>
      </c>
      <c r="AK3422" t="s">
        <v>6472</v>
      </c>
      <c r="AL3422">
        <v>0</v>
      </c>
      <c r="AM3422">
        <v>0</v>
      </c>
    </row>
    <row r="3423" spans="1:39" customFormat="1" ht="12.75">
      <c r="A3423">
        <v>4942277</v>
      </c>
      <c r="B3423" t="s">
        <v>15509</v>
      </c>
      <c r="C3423" t="s">
        <v>439</v>
      </c>
      <c r="D3423">
        <v>4942277</v>
      </c>
      <c r="E3423" t="s">
        <v>169</v>
      </c>
      <c r="H3423" s="507">
        <v>41056</v>
      </c>
      <c r="I3423" t="s">
        <v>245</v>
      </c>
      <c r="J3423">
        <v>-11</v>
      </c>
      <c r="K3423" t="s">
        <v>8</v>
      </c>
      <c r="M3423" t="s">
        <v>236</v>
      </c>
      <c r="N3423">
        <v>12490021</v>
      </c>
      <c r="O3423" t="s">
        <v>8171</v>
      </c>
      <c r="P3423" s="507">
        <v>44853</v>
      </c>
      <c r="Q3423" t="s">
        <v>187</v>
      </c>
      <c r="R3423" s="507">
        <v>44853</v>
      </c>
      <c r="S3423" s="507">
        <v>44851</v>
      </c>
      <c r="T3423" t="s">
        <v>181</v>
      </c>
      <c r="U3423">
        <v>500</v>
      </c>
      <c r="X3423">
        <v>5</v>
      </c>
      <c r="Y3423" t="s">
        <v>259</v>
      </c>
      <c r="AC3423" t="s">
        <v>177</v>
      </c>
      <c r="AD3423" t="s">
        <v>15510</v>
      </c>
      <c r="AE3423">
        <v>72300</v>
      </c>
      <c r="AF3423" t="s">
        <v>15511</v>
      </c>
      <c r="AI3423" t="s">
        <v>15512</v>
      </c>
      <c r="AJ3423" t="s">
        <v>15513</v>
      </c>
      <c r="AK3423" t="s">
        <v>15514</v>
      </c>
      <c r="AL3423">
        <v>0</v>
      </c>
      <c r="AM3423">
        <v>0</v>
      </c>
    </row>
    <row r="3424" spans="1:39" customFormat="1" ht="12.75">
      <c r="A3424">
        <v>929147</v>
      </c>
      <c r="B3424" t="s">
        <v>1853</v>
      </c>
      <c r="C3424" t="s">
        <v>1710</v>
      </c>
      <c r="D3424">
        <v>929147</v>
      </c>
      <c r="E3424" t="s">
        <v>169</v>
      </c>
      <c r="F3424" t="s">
        <v>166</v>
      </c>
      <c r="H3424" s="507">
        <v>25413</v>
      </c>
      <c r="I3424" t="s">
        <v>367</v>
      </c>
      <c r="J3424">
        <v>-60</v>
      </c>
      <c r="K3424" t="s">
        <v>8</v>
      </c>
      <c r="M3424" t="s">
        <v>203</v>
      </c>
      <c r="N3424">
        <v>8920063</v>
      </c>
      <c r="O3424" t="s">
        <v>452</v>
      </c>
      <c r="P3424" s="507">
        <v>44828</v>
      </c>
      <c r="Q3424" t="s">
        <v>187</v>
      </c>
      <c r="R3424" s="507">
        <v>37432</v>
      </c>
      <c r="S3424" s="507">
        <v>44476</v>
      </c>
      <c r="T3424" t="s">
        <v>7255</v>
      </c>
      <c r="U3424">
        <v>1414</v>
      </c>
      <c r="X3424">
        <v>14</v>
      </c>
      <c r="Y3424" t="s">
        <v>259</v>
      </c>
      <c r="AC3424" t="s">
        <v>177</v>
      </c>
      <c r="AD3424" t="s">
        <v>10025</v>
      </c>
      <c r="AE3424">
        <v>75015</v>
      </c>
      <c r="AF3424" t="s">
        <v>15515</v>
      </c>
      <c r="AJ3424">
        <v>610355844</v>
      </c>
      <c r="AK3424" t="s">
        <v>4541</v>
      </c>
      <c r="AL3424">
        <v>0</v>
      </c>
      <c r="AM3424">
        <v>0</v>
      </c>
    </row>
    <row r="3425" spans="1:39" customFormat="1" ht="12.75">
      <c r="A3425">
        <v>2511667</v>
      </c>
      <c r="B3425" t="s">
        <v>1853</v>
      </c>
      <c r="C3425" t="s">
        <v>668</v>
      </c>
      <c r="D3425">
        <v>2511667</v>
      </c>
      <c r="E3425" t="s">
        <v>166</v>
      </c>
      <c r="F3425" t="s">
        <v>166</v>
      </c>
      <c r="H3425" s="507">
        <v>27642</v>
      </c>
      <c r="I3425" t="s">
        <v>192</v>
      </c>
      <c r="J3425">
        <v>-50</v>
      </c>
      <c r="K3425" t="s">
        <v>168</v>
      </c>
      <c r="M3425" t="s">
        <v>206</v>
      </c>
      <c r="N3425">
        <v>8770166</v>
      </c>
      <c r="O3425" t="s">
        <v>7330</v>
      </c>
      <c r="P3425" s="507">
        <v>44822</v>
      </c>
      <c r="Q3425" t="s">
        <v>187</v>
      </c>
      <c r="R3425" s="507">
        <v>37432</v>
      </c>
      <c r="S3425" s="507">
        <v>44820</v>
      </c>
      <c r="T3425" t="s">
        <v>181</v>
      </c>
      <c r="U3425">
        <v>1640</v>
      </c>
      <c r="X3425">
        <v>16</v>
      </c>
      <c r="Y3425" t="s">
        <v>259</v>
      </c>
      <c r="AC3425" t="s">
        <v>177</v>
      </c>
      <c r="AD3425" t="s">
        <v>15516</v>
      </c>
      <c r="AE3425">
        <v>77600</v>
      </c>
      <c r="AF3425" t="s">
        <v>15517</v>
      </c>
      <c r="AJ3425">
        <v>781990996</v>
      </c>
      <c r="AK3425" t="s">
        <v>4542</v>
      </c>
      <c r="AL3425">
        <v>0</v>
      </c>
      <c r="AM3425">
        <v>0</v>
      </c>
    </row>
    <row r="3426" spans="1:39" customFormat="1" ht="12.75">
      <c r="A3426">
        <v>3523679</v>
      </c>
      <c r="B3426" t="s">
        <v>3381</v>
      </c>
      <c r="C3426" t="s">
        <v>986</v>
      </c>
      <c r="D3426">
        <v>3523679</v>
      </c>
      <c r="E3426" t="s">
        <v>166</v>
      </c>
      <c r="F3426" t="s">
        <v>166</v>
      </c>
      <c r="H3426" s="507">
        <v>35218</v>
      </c>
      <c r="I3426" t="s">
        <v>167</v>
      </c>
      <c r="J3426">
        <v>-40</v>
      </c>
      <c r="K3426" t="s">
        <v>8</v>
      </c>
      <c r="M3426" t="s">
        <v>178</v>
      </c>
      <c r="N3426">
        <v>3350011</v>
      </c>
      <c r="O3426" t="s">
        <v>234</v>
      </c>
      <c r="P3426" s="507">
        <v>44787</v>
      </c>
      <c r="Q3426" t="s">
        <v>187</v>
      </c>
      <c r="R3426" s="507">
        <v>38251</v>
      </c>
      <c r="S3426" s="507">
        <v>44459</v>
      </c>
      <c r="T3426" t="s">
        <v>7255</v>
      </c>
      <c r="U3426">
        <v>1001</v>
      </c>
      <c r="X3426">
        <v>10</v>
      </c>
      <c r="Y3426" t="s">
        <v>259</v>
      </c>
      <c r="AC3426" t="s">
        <v>177</v>
      </c>
      <c r="AD3426" t="s">
        <v>13991</v>
      </c>
      <c r="AE3426">
        <v>35135</v>
      </c>
      <c r="AF3426" t="s">
        <v>15518</v>
      </c>
      <c r="AG3426" t="s">
        <v>15519</v>
      </c>
      <c r="AI3426">
        <v>299504059</v>
      </c>
      <c r="AJ3426">
        <v>681623081</v>
      </c>
      <c r="AK3426" t="s">
        <v>5417</v>
      </c>
      <c r="AL3426">
        <v>0</v>
      </c>
      <c r="AM3426">
        <v>0</v>
      </c>
    </row>
    <row r="3427" spans="1:39" customFormat="1" ht="12.75">
      <c r="A3427">
        <v>9318075</v>
      </c>
      <c r="B3427" t="s">
        <v>1854</v>
      </c>
      <c r="C3427" t="s">
        <v>549</v>
      </c>
      <c r="D3427">
        <v>9318075</v>
      </c>
      <c r="E3427" t="s">
        <v>166</v>
      </c>
      <c r="F3427" t="s">
        <v>166</v>
      </c>
      <c r="H3427" s="507">
        <v>39042</v>
      </c>
      <c r="I3427" t="s">
        <v>198</v>
      </c>
      <c r="J3427">
        <v>-17</v>
      </c>
      <c r="K3427" t="s">
        <v>168</v>
      </c>
      <c r="M3427" t="s">
        <v>170</v>
      </c>
      <c r="N3427">
        <v>8930610</v>
      </c>
      <c r="O3427" t="s">
        <v>3790</v>
      </c>
      <c r="P3427" s="507">
        <v>44805</v>
      </c>
      <c r="Q3427" t="s">
        <v>187</v>
      </c>
      <c r="R3427" s="507">
        <v>41167</v>
      </c>
      <c r="T3427" t="s">
        <v>5765</v>
      </c>
      <c r="U3427">
        <v>1517</v>
      </c>
      <c r="X3427">
        <v>15</v>
      </c>
      <c r="Y3427" t="s">
        <v>259</v>
      </c>
      <c r="AB3427" s="507">
        <v>44743</v>
      </c>
      <c r="AC3427" t="s">
        <v>177</v>
      </c>
      <c r="AD3427" t="s">
        <v>15520</v>
      </c>
      <c r="AE3427">
        <v>97419</v>
      </c>
      <c r="AF3427" t="s">
        <v>15521</v>
      </c>
      <c r="AI3427">
        <v>669172102</v>
      </c>
      <c r="AJ3427">
        <v>650298658</v>
      </c>
      <c r="AK3427" t="s">
        <v>9151</v>
      </c>
      <c r="AL3427">
        <v>0</v>
      </c>
      <c r="AM3427">
        <v>0</v>
      </c>
    </row>
    <row r="3428" spans="1:39" customFormat="1" ht="12.75">
      <c r="A3428">
        <v>7883092</v>
      </c>
      <c r="B3428" t="s">
        <v>3836</v>
      </c>
      <c r="C3428" t="s">
        <v>3766</v>
      </c>
      <c r="D3428">
        <v>7883092</v>
      </c>
      <c r="E3428" t="s">
        <v>166</v>
      </c>
      <c r="F3428" t="s">
        <v>169</v>
      </c>
      <c r="H3428" s="507">
        <v>31645</v>
      </c>
      <c r="I3428" t="s">
        <v>167</v>
      </c>
      <c r="J3428">
        <v>-40</v>
      </c>
      <c r="K3428" t="s">
        <v>168</v>
      </c>
      <c r="M3428" t="s">
        <v>238</v>
      </c>
      <c r="N3428">
        <v>8781477</v>
      </c>
      <c r="O3428" t="s">
        <v>3567</v>
      </c>
      <c r="P3428" s="507">
        <v>44841</v>
      </c>
      <c r="Q3428" t="s">
        <v>187</v>
      </c>
      <c r="R3428" s="507">
        <v>43622</v>
      </c>
      <c r="S3428" s="507">
        <v>44840</v>
      </c>
      <c r="T3428" t="s">
        <v>181</v>
      </c>
      <c r="U3428">
        <v>2101</v>
      </c>
      <c r="V3428" t="s">
        <v>172</v>
      </c>
      <c r="W3428">
        <v>823</v>
      </c>
      <c r="X3428" t="s">
        <v>173</v>
      </c>
      <c r="Y3428" t="s">
        <v>259</v>
      </c>
      <c r="AB3428" s="507">
        <v>43647</v>
      </c>
      <c r="AC3428" t="s">
        <v>337</v>
      </c>
      <c r="AD3428" t="s">
        <v>14448</v>
      </c>
      <c r="AE3428">
        <v>99134</v>
      </c>
      <c r="AF3428" t="s">
        <v>15522</v>
      </c>
      <c r="AK3428" t="s">
        <v>4544</v>
      </c>
      <c r="AL3428">
        <v>0</v>
      </c>
      <c r="AM3428">
        <v>0</v>
      </c>
    </row>
    <row r="3429" spans="1:39" customFormat="1" ht="12.75">
      <c r="A3429">
        <v>3411712</v>
      </c>
      <c r="B3429" t="s">
        <v>1854</v>
      </c>
      <c r="C3429" t="s">
        <v>422</v>
      </c>
      <c r="D3429">
        <v>3411712</v>
      </c>
      <c r="E3429" t="s">
        <v>166</v>
      </c>
      <c r="F3429" t="s">
        <v>166</v>
      </c>
      <c r="H3429" s="507">
        <v>30669</v>
      </c>
      <c r="I3429" t="s">
        <v>167</v>
      </c>
      <c r="J3429">
        <v>-40</v>
      </c>
      <c r="K3429" t="s">
        <v>168</v>
      </c>
      <c r="M3429" t="s">
        <v>263</v>
      </c>
      <c r="N3429">
        <v>8751456</v>
      </c>
      <c r="O3429" t="s">
        <v>984</v>
      </c>
      <c r="P3429" s="507">
        <v>44748</v>
      </c>
      <c r="Q3429" t="s">
        <v>187</v>
      </c>
      <c r="R3429" s="507">
        <v>37432</v>
      </c>
      <c r="T3429" t="s">
        <v>7255</v>
      </c>
      <c r="U3429">
        <v>1731</v>
      </c>
      <c r="X3429">
        <v>17</v>
      </c>
      <c r="Y3429" t="s">
        <v>5788</v>
      </c>
      <c r="Z3429">
        <v>8940455</v>
      </c>
      <c r="AA3429" t="s">
        <v>13273</v>
      </c>
      <c r="AC3429" t="s">
        <v>177</v>
      </c>
      <c r="AD3429" t="s">
        <v>11315</v>
      </c>
      <c r="AE3429">
        <v>75014</v>
      </c>
      <c r="AF3429" t="s">
        <v>15523</v>
      </c>
      <c r="AG3429" t="s">
        <v>15524</v>
      </c>
      <c r="AI3429">
        <v>679631335</v>
      </c>
      <c r="AK3429" t="s">
        <v>4543</v>
      </c>
      <c r="AL3429">
        <v>0</v>
      </c>
      <c r="AM3429">
        <v>0</v>
      </c>
    </row>
    <row r="3430" spans="1:39" customFormat="1" ht="12.75">
      <c r="A3430">
        <v>9258146</v>
      </c>
      <c r="B3430" t="s">
        <v>7944</v>
      </c>
      <c r="C3430" t="s">
        <v>739</v>
      </c>
      <c r="D3430">
        <v>9258146</v>
      </c>
      <c r="E3430" t="s">
        <v>169</v>
      </c>
      <c r="H3430" s="507">
        <v>41596</v>
      </c>
      <c r="I3430" t="s">
        <v>251</v>
      </c>
      <c r="J3430">
        <v>-10</v>
      </c>
      <c r="K3430" t="s">
        <v>8</v>
      </c>
      <c r="M3430" t="s">
        <v>203</v>
      </c>
      <c r="N3430">
        <v>8920031</v>
      </c>
      <c r="O3430" t="s">
        <v>269</v>
      </c>
      <c r="P3430" s="507">
        <v>44752</v>
      </c>
      <c r="Q3430" t="s">
        <v>187</v>
      </c>
      <c r="R3430" s="507">
        <v>44752</v>
      </c>
      <c r="S3430" s="507">
        <v>44698</v>
      </c>
      <c r="T3430" t="s">
        <v>181</v>
      </c>
      <c r="U3430">
        <v>500</v>
      </c>
      <c r="X3430">
        <v>5</v>
      </c>
      <c r="Y3430" t="s">
        <v>259</v>
      </c>
      <c r="AC3430" t="s">
        <v>177</v>
      </c>
      <c r="AD3430" t="s">
        <v>1561</v>
      </c>
      <c r="AE3430">
        <v>92160</v>
      </c>
      <c r="AF3430" t="s">
        <v>15525</v>
      </c>
      <c r="AK3430" t="s">
        <v>7945</v>
      </c>
      <c r="AL3430">
        <v>0</v>
      </c>
      <c r="AM3430">
        <v>0</v>
      </c>
    </row>
    <row r="3431" spans="1:39" customFormat="1" ht="12.75">
      <c r="A3431">
        <v>2942578</v>
      </c>
      <c r="B3431" t="s">
        <v>9152</v>
      </c>
      <c r="C3431" t="s">
        <v>1053</v>
      </c>
      <c r="D3431">
        <v>2942578</v>
      </c>
      <c r="E3431" t="s">
        <v>169</v>
      </c>
      <c r="H3431" s="507">
        <v>42257</v>
      </c>
      <c r="I3431" t="s">
        <v>169</v>
      </c>
      <c r="J3431">
        <v>-9</v>
      </c>
      <c r="K3431" t="s">
        <v>8</v>
      </c>
      <c r="M3431" t="s">
        <v>3025</v>
      </c>
      <c r="N3431">
        <v>3290212</v>
      </c>
      <c r="O3431" t="s">
        <v>3460</v>
      </c>
      <c r="P3431" s="507">
        <v>44808</v>
      </c>
      <c r="Q3431" t="s">
        <v>187</v>
      </c>
      <c r="R3431" s="507">
        <v>44808</v>
      </c>
      <c r="T3431" t="s">
        <v>5765</v>
      </c>
      <c r="U3431">
        <v>500</v>
      </c>
      <c r="X3431">
        <v>5</v>
      </c>
      <c r="Y3431" t="s">
        <v>259</v>
      </c>
      <c r="AC3431" t="s">
        <v>177</v>
      </c>
      <c r="AD3431" t="s">
        <v>15526</v>
      </c>
      <c r="AE3431">
        <v>29770</v>
      </c>
      <c r="AF3431" t="s">
        <v>15527</v>
      </c>
      <c r="AJ3431">
        <v>629547147</v>
      </c>
      <c r="AK3431" t="s">
        <v>9153</v>
      </c>
      <c r="AL3431">
        <v>0</v>
      </c>
      <c r="AM3431">
        <v>0</v>
      </c>
    </row>
    <row r="3432" spans="1:39" customFormat="1" ht="12.75">
      <c r="A3432">
        <v>3734044</v>
      </c>
      <c r="B3432" t="s">
        <v>9154</v>
      </c>
      <c r="C3432" t="s">
        <v>935</v>
      </c>
      <c r="D3432">
        <v>3734044</v>
      </c>
      <c r="E3432" t="s">
        <v>169</v>
      </c>
      <c r="H3432" s="507">
        <v>41495</v>
      </c>
      <c r="I3432" t="s">
        <v>251</v>
      </c>
      <c r="J3432">
        <v>-10</v>
      </c>
      <c r="K3432" t="s">
        <v>8</v>
      </c>
      <c r="M3432" t="s">
        <v>175</v>
      </c>
      <c r="N3432">
        <v>4370146</v>
      </c>
      <c r="O3432" t="s">
        <v>2815</v>
      </c>
      <c r="P3432" s="507">
        <v>44822</v>
      </c>
      <c r="Q3432" t="s">
        <v>187</v>
      </c>
      <c r="R3432" s="507">
        <v>44822</v>
      </c>
      <c r="T3432" t="s">
        <v>5765</v>
      </c>
      <c r="U3432">
        <v>500</v>
      </c>
      <c r="X3432">
        <v>5</v>
      </c>
      <c r="Y3432" t="s">
        <v>259</v>
      </c>
      <c r="AC3432" t="s">
        <v>177</v>
      </c>
      <c r="AD3432" t="s">
        <v>10644</v>
      </c>
      <c r="AE3432">
        <v>37270</v>
      </c>
      <c r="AF3432" t="s">
        <v>15528</v>
      </c>
      <c r="AJ3432">
        <v>787601068</v>
      </c>
      <c r="AK3432" t="s">
        <v>9155</v>
      </c>
      <c r="AL3432">
        <v>0</v>
      </c>
      <c r="AM3432">
        <v>0</v>
      </c>
    </row>
    <row r="3433" spans="1:39" customFormat="1" ht="12.75">
      <c r="A3433">
        <v>9139788</v>
      </c>
      <c r="B3433" t="s">
        <v>15529</v>
      </c>
      <c r="C3433" t="s">
        <v>1512</v>
      </c>
      <c r="D3433">
        <v>9139788</v>
      </c>
      <c r="E3433" t="s">
        <v>166</v>
      </c>
      <c r="H3433" s="507">
        <v>27246</v>
      </c>
      <c r="I3433" t="s">
        <v>192</v>
      </c>
      <c r="J3433">
        <v>-50</v>
      </c>
      <c r="K3433" t="s">
        <v>8</v>
      </c>
      <c r="M3433" t="s">
        <v>208</v>
      </c>
      <c r="N3433">
        <v>12851030</v>
      </c>
      <c r="O3433" t="s">
        <v>6242</v>
      </c>
      <c r="P3433" s="507">
        <v>44828</v>
      </c>
      <c r="Q3433" t="s">
        <v>187</v>
      </c>
      <c r="R3433" s="507">
        <v>41169</v>
      </c>
      <c r="S3433" s="507">
        <v>44739</v>
      </c>
      <c r="T3433" t="s">
        <v>181</v>
      </c>
      <c r="U3433">
        <v>908</v>
      </c>
      <c r="X3433">
        <v>9</v>
      </c>
      <c r="Y3433" t="s">
        <v>259</v>
      </c>
      <c r="AB3433" s="507">
        <v>43721</v>
      </c>
      <c r="AC3433" t="s">
        <v>177</v>
      </c>
      <c r="AD3433" t="s">
        <v>10657</v>
      </c>
      <c r="AE3433">
        <v>85520</v>
      </c>
      <c r="AF3433" t="s">
        <v>15530</v>
      </c>
      <c r="AI3433">
        <v>987575817</v>
      </c>
      <c r="AJ3433">
        <v>676814279</v>
      </c>
      <c r="AK3433" t="s">
        <v>15531</v>
      </c>
      <c r="AL3433">
        <v>0</v>
      </c>
      <c r="AM3433">
        <v>0</v>
      </c>
    </row>
    <row r="3434" spans="1:39" customFormat="1" ht="12.75">
      <c r="A3434">
        <v>9131520</v>
      </c>
      <c r="B3434" t="s">
        <v>1856</v>
      </c>
      <c r="C3434" t="s">
        <v>307</v>
      </c>
      <c r="D3434">
        <v>9131520</v>
      </c>
      <c r="E3434" t="s">
        <v>166</v>
      </c>
      <c r="F3434" t="s">
        <v>166</v>
      </c>
      <c r="H3434" s="507">
        <v>34921</v>
      </c>
      <c r="I3434" t="s">
        <v>167</v>
      </c>
      <c r="J3434">
        <v>-40</v>
      </c>
      <c r="K3434" t="s">
        <v>168</v>
      </c>
      <c r="M3434" t="s">
        <v>275</v>
      </c>
      <c r="N3434">
        <v>8910042</v>
      </c>
      <c r="O3434" t="s">
        <v>309</v>
      </c>
      <c r="P3434" s="507">
        <v>44819</v>
      </c>
      <c r="Q3434" t="s">
        <v>187</v>
      </c>
      <c r="R3434" s="507">
        <v>38653</v>
      </c>
      <c r="S3434" s="507">
        <v>44706</v>
      </c>
      <c r="T3434" t="s">
        <v>181</v>
      </c>
      <c r="U3434">
        <v>2156</v>
      </c>
      <c r="V3434" t="s">
        <v>172</v>
      </c>
      <c r="W3434">
        <v>697</v>
      </c>
      <c r="X3434" t="s">
        <v>173</v>
      </c>
      <c r="Y3434" t="s">
        <v>259</v>
      </c>
      <c r="AC3434" t="s">
        <v>177</v>
      </c>
      <c r="AD3434" t="s">
        <v>10630</v>
      </c>
      <c r="AE3434">
        <v>94700</v>
      </c>
      <c r="AF3434" t="s">
        <v>15532</v>
      </c>
      <c r="AJ3434">
        <v>621040580</v>
      </c>
      <c r="AK3434" t="s">
        <v>4545</v>
      </c>
      <c r="AL3434">
        <v>0</v>
      </c>
      <c r="AM3434">
        <v>0</v>
      </c>
    </row>
    <row r="3435" spans="1:39" customFormat="1" ht="12.75">
      <c r="A3435">
        <v>9259190</v>
      </c>
      <c r="B3435" t="s">
        <v>2659</v>
      </c>
      <c r="C3435" t="s">
        <v>15533</v>
      </c>
      <c r="D3435">
        <v>9259190</v>
      </c>
      <c r="E3435" t="s">
        <v>169</v>
      </c>
      <c r="H3435" s="507">
        <v>41785</v>
      </c>
      <c r="I3435" t="s">
        <v>169</v>
      </c>
      <c r="J3435">
        <v>-9</v>
      </c>
      <c r="K3435" t="s">
        <v>8</v>
      </c>
      <c r="M3435" t="s">
        <v>203</v>
      </c>
      <c r="N3435">
        <v>8920646</v>
      </c>
      <c r="O3435" t="s">
        <v>1257</v>
      </c>
      <c r="P3435" s="507">
        <v>44838</v>
      </c>
      <c r="Q3435" t="s">
        <v>187</v>
      </c>
      <c r="R3435" s="507">
        <v>44838</v>
      </c>
      <c r="T3435" t="s">
        <v>5765</v>
      </c>
      <c r="U3435">
        <v>500</v>
      </c>
      <c r="X3435">
        <v>5</v>
      </c>
      <c r="Y3435" t="s">
        <v>259</v>
      </c>
      <c r="AC3435" t="s">
        <v>177</v>
      </c>
      <c r="AD3435" t="s">
        <v>11690</v>
      </c>
      <c r="AE3435">
        <v>92600</v>
      </c>
      <c r="AF3435" t="s">
        <v>15534</v>
      </c>
      <c r="AJ3435">
        <v>612161956</v>
      </c>
      <c r="AK3435" t="s">
        <v>15535</v>
      </c>
      <c r="AL3435">
        <v>0</v>
      </c>
      <c r="AM3435">
        <v>0</v>
      </c>
    </row>
    <row r="3436" spans="1:39" customFormat="1" ht="12.75">
      <c r="A3436">
        <v>7718480</v>
      </c>
      <c r="B3436" t="s">
        <v>2659</v>
      </c>
      <c r="C3436" t="s">
        <v>344</v>
      </c>
      <c r="D3436">
        <v>7718480</v>
      </c>
      <c r="E3436" t="s">
        <v>166</v>
      </c>
      <c r="F3436" t="s">
        <v>166</v>
      </c>
      <c r="H3436" s="507">
        <v>35176</v>
      </c>
      <c r="I3436" t="s">
        <v>167</v>
      </c>
      <c r="J3436">
        <v>-40</v>
      </c>
      <c r="K3436" t="s">
        <v>168</v>
      </c>
      <c r="M3436" t="s">
        <v>275</v>
      </c>
      <c r="N3436">
        <v>8910876</v>
      </c>
      <c r="O3436" t="s">
        <v>276</v>
      </c>
      <c r="P3436" s="507">
        <v>44824</v>
      </c>
      <c r="Q3436" t="s">
        <v>187</v>
      </c>
      <c r="R3436" s="507">
        <v>38649</v>
      </c>
      <c r="S3436" s="507">
        <v>44823</v>
      </c>
      <c r="T3436" t="s">
        <v>181</v>
      </c>
      <c r="U3436">
        <v>1711</v>
      </c>
      <c r="X3436">
        <v>17</v>
      </c>
      <c r="Y3436" t="s">
        <v>259</v>
      </c>
      <c r="AB3436" s="507">
        <v>44013</v>
      </c>
      <c r="AC3436" t="s">
        <v>177</v>
      </c>
      <c r="AD3436" t="s">
        <v>14733</v>
      </c>
      <c r="AE3436">
        <v>91450</v>
      </c>
      <c r="AF3436" t="s">
        <v>15536</v>
      </c>
      <c r="AJ3436">
        <v>633396334</v>
      </c>
      <c r="AK3436" t="s">
        <v>4546</v>
      </c>
      <c r="AL3436">
        <v>0</v>
      </c>
      <c r="AM3436">
        <v>0</v>
      </c>
    </row>
    <row r="3437" spans="1:39" customFormat="1" ht="12.75">
      <c r="A3437">
        <v>7887616</v>
      </c>
      <c r="B3437" t="s">
        <v>7946</v>
      </c>
      <c r="C3437" t="s">
        <v>5859</v>
      </c>
      <c r="D3437">
        <v>7887616</v>
      </c>
      <c r="E3437" t="s">
        <v>166</v>
      </c>
      <c r="F3437" t="s">
        <v>166</v>
      </c>
      <c r="H3437" s="507">
        <v>40498</v>
      </c>
      <c r="I3437" t="s">
        <v>254</v>
      </c>
      <c r="J3437">
        <v>-13</v>
      </c>
      <c r="K3437" t="s">
        <v>168</v>
      </c>
      <c r="M3437" t="s">
        <v>238</v>
      </c>
      <c r="N3437">
        <v>8780130</v>
      </c>
      <c r="O3437" t="s">
        <v>3560</v>
      </c>
      <c r="P3437" s="507">
        <v>44817</v>
      </c>
      <c r="Q3437" t="s">
        <v>187</v>
      </c>
      <c r="R3437" s="507">
        <v>44483</v>
      </c>
      <c r="T3437" t="s">
        <v>5765</v>
      </c>
      <c r="U3437">
        <v>694</v>
      </c>
      <c r="X3437">
        <v>6</v>
      </c>
      <c r="Y3437" t="s">
        <v>259</v>
      </c>
      <c r="AC3437" t="s">
        <v>177</v>
      </c>
      <c r="AD3437" t="s">
        <v>10763</v>
      </c>
      <c r="AE3437">
        <v>78600</v>
      </c>
      <c r="AF3437" t="s">
        <v>15537</v>
      </c>
      <c r="AK3437" t="s">
        <v>7947</v>
      </c>
      <c r="AL3437">
        <v>0</v>
      </c>
      <c r="AM3437">
        <v>0</v>
      </c>
    </row>
    <row r="3438" spans="1:39" customFormat="1" ht="12.75">
      <c r="A3438">
        <v>9415156</v>
      </c>
      <c r="B3438" t="s">
        <v>1857</v>
      </c>
      <c r="C3438" t="s">
        <v>1858</v>
      </c>
      <c r="D3438">
        <v>9415156</v>
      </c>
      <c r="E3438" t="s">
        <v>166</v>
      </c>
      <c r="F3438" t="s">
        <v>166</v>
      </c>
      <c r="H3438" s="507">
        <v>31062</v>
      </c>
      <c r="I3438" t="s">
        <v>167</v>
      </c>
      <c r="J3438">
        <v>-40</v>
      </c>
      <c r="K3438" t="s">
        <v>168</v>
      </c>
      <c r="M3438" t="s">
        <v>203</v>
      </c>
      <c r="N3438">
        <v>8920025</v>
      </c>
      <c r="O3438" t="s">
        <v>213</v>
      </c>
      <c r="P3438" s="507">
        <v>44816</v>
      </c>
      <c r="Q3438" t="s">
        <v>187</v>
      </c>
      <c r="R3438" s="507">
        <v>37432</v>
      </c>
      <c r="S3438" s="507">
        <v>44453</v>
      </c>
      <c r="T3438" t="s">
        <v>7255</v>
      </c>
      <c r="U3438">
        <v>1928</v>
      </c>
      <c r="X3438">
        <v>19</v>
      </c>
      <c r="Y3438" t="s">
        <v>259</v>
      </c>
      <c r="AB3438" s="507">
        <v>43282</v>
      </c>
      <c r="AC3438" t="s">
        <v>177</v>
      </c>
      <c r="AD3438" t="s">
        <v>15538</v>
      </c>
      <c r="AE3438">
        <v>93420</v>
      </c>
      <c r="AF3438" t="s">
        <v>15539</v>
      </c>
      <c r="AJ3438">
        <v>632958971</v>
      </c>
      <c r="AK3438" t="s">
        <v>4547</v>
      </c>
      <c r="AL3438">
        <v>0</v>
      </c>
      <c r="AM3438">
        <v>0</v>
      </c>
    </row>
    <row r="3439" spans="1:39" customFormat="1" ht="12.75">
      <c r="A3439">
        <v>4437956</v>
      </c>
      <c r="B3439" t="s">
        <v>1859</v>
      </c>
      <c r="C3439" t="s">
        <v>996</v>
      </c>
      <c r="D3439">
        <v>4437956</v>
      </c>
      <c r="E3439" t="s">
        <v>166</v>
      </c>
      <c r="F3439" t="s">
        <v>166</v>
      </c>
      <c r="H3439" s="507">
        <v>35279</v>
      </c>
      <c r="I3439" t="s">
        <v>167</v>
      </c>
      <c r="J3439">
        <v>-40</v>
      </c>
      <c r="K3439" t="s">
        <v>168</v>
      </c>
      <c r="M3439" t="s">
        <v>3025</v>
      </c>
      <c r="N3439">
        <v>3290052</v>
      </c>
      <c r="O3439" t="s">
        <v>3036</v>
      </c>
      <c r="P3439" s="507">
        <v>44823</v>
      </c>
      <c r="Q3439" t="s">
        <v>187</v>
      </c>
      <c r="R3439" s="507">
        <v>39021</v>
      </c>
      <c r="S3439" s="507">
        <v>44802</v>
      </c>
      <c r="T3439" t="s">
        <v>181</v>
      </c>
      <c r="U3439">
        <v>1883</v>
      </c>
      <c r="X3439">
        <v>18</v>
      </c>
      <c r="Y3439" t="s">
        <v>259</v>
      </c>
      <c r="AC3439" t="s">
        <v>177</v>
      </c>
      <c r="AD3439" t="s">
        <v>9756</v>
      </c>
      <c r="AE3439">
        <v>91300</v>
      </c>
      <c r="AF3439" t="s">
        <v>15540</v>
      </c>
      <c r="AJ3439">
        <v>615837911</v>
      </c>
      <c r="AK3439" t="s">
        <v>5418</v>
      </c>
      <c r="AL3439">
        <v>0</v>
      </c>
      <c r="AM3439">
        <v>0</v>
      </c>
    </row>
    <row r="3440" spans="1:39" customFormat="1" ht="12.75">
      <c r="A3440">
        <v>4438512</v>
      </c>
      <c r="B3440" t="s">
        <v>1859</v>
      </c>
      <c r="C3440" t="s">
        <v>398</v>
      </c>
      <c r="D3440">
        <v>4438512</v>
      </c>
      <c r="E3440" t="s">
        <v>166</v>
      </c>
      <c r="F3440" t="s">
        <v>166</v>
      </c>
      <c r="H3440" s="507">
        <v>33940</v>
      </c>
      <c r="I3440" t="s">
        <v>167</v>
      </c>
      <c r="J3440">
        <v>-40</v>
      </c>
      <c r="K3440" t="s">
        <v>168</v>
      </c>
      <c r="M3440" t="s">
        <v>228</v>
      </c>
      <c r="N3440">
        <v>12440281</v>
      </c>
      <c r="O3440" t="s">
        <v>3648</v>
      </c>
      <c r="P3440" s="507">
        <v>44800</v>
      </c>
      <c r="Q3440" t="s">
        <v>187</v>
      </c>
      <c r="R3440" s="507">
        <v>39091</v>
      </c>
      <c r="S3440" s="507">
        <v>44785</v>
      </c>
      <c r="T3440" t="s">
        <v>181</v>
      </c>
      <c r="U3440">
        <v>1658</v>
      </c>
      <c r="X3440">
        <v>16</v>
      </c>
      <c r="Y3440" t="s">
        <v>259</v>
      </c>
      <c r="AC3440" t="s">
        <v>177</v>
      </c>
      <c r="AD3440" t="s">
        <v>10518</v>
      </c>
      <c r="AE3440">
        <v>44400</v>
      </c>
      <c r="AF3440" t="s">
        <v>15541</v>
      </c>
      <c r="AI3440">
        <v>251824475</v>
      </c>
      <c r="AJ3440">
        <v>634420990</v>
      </c>
      <c r="AK3440" t="s">
        <v>5129</v>
      </c>
      <c r="AL3440">
        <v>0</v>
      </c>
      <c r="AM3440">
        <v>0</v>
      </c>
    </row>
    <row r="3441" spans="1:39" customFormat="1" ht="12.75">
      <c r="A3441">
        <v>8522345</v>
      </c>
      <c r="B3441" t="s">
        <v>2660</v>
      </c>
      <c r="C3441" t="s">
        <v>389</v>
      </c>
      <c r="D3441">
        <v>8522345</v>
      </c>
      <c r="E3441" t="s">
        <v>166</v>
      </c>
      <c r="F3441" t="s">
        <v>166</v>
      </c>
      <c r="H3441" s="507">
        <v>36566</v>
      </c>
      <c r="I3441" t="s">
        <v>167</v>
      </c>
      <c r="J3441">
        <v>-40</v>
      </c>
      <c r="K3441" t="s">
        <v>8</v>
      </c>
      <c r="M3441" t="s">
        <v>208</v>
      </c>
      <c r="N3441">
        <v>12850024</v>
      </c>
      <c r="O3441" t="s">
        <v>2184</v>
      </c>
      <c r="P3441" s="507">
        <v>44816</v>
      </c>
      <c r="Q3441" t="s">
        <v>187</v>
      </c>
      <c r="R3441" s="507">
        <v>40064</v>
      </c>
      <c r="S3441" s="507">
        <v>44803</v>
      </c>
      <c r="T3441" t="s">
        <v>181</v>
      </c>
      <c r="U3441">
        <v>1013</v>
      </c>
      <c r="X3441">
        <v>10</v>
      </c>
      <c r="Y3441" t="s">
        <v>259</v>
      </c>
      <c r="AC3441" t="s">
        <v>177</v>
      </c>
      <c r="AD3441" t="s">
        <v>15542</v>
      </c>
      <c r="AE3441">
        <v>85190</v>
      </c>
      <c r="AF3441" t="s">
        <v>15543</v>
      </c>
      <c r="AI3441">
        <v>251348770</v>
      </c>
      <c r="AJ3441">
        <v>750990410</v>
      </c>
      <c r="AK3441" t="s">
        <v>5130</v>
      </c>
      <c r="AL3441">
        <v>0</v>
      </c>
      <c r="AM3441">
        <v>0</v>
      </c>
    </row>
    <row r="3442" spans="1:39" customFormat="1" ht="12.75">
      <c r="A3442">
        <v>4463254</v>
      </c>
      <c r="B3442" t="s">
        <v>9573</v>
      </c>
      <c r="C3442" t="s">
        <v>495</v>
      </c>
      <c r="D3442">
        <v>4463254</v>
      </c>
      <c r="E3442" t="s">
        <v>169</v>
      </c>
      <c r="H3442" s="507">
        <v>41235</v>
      </c>
      <c r="I3442" t="s">
        <v>245</v>
      </c>
      <c r="J3442">
        <v>-11</v>
      </c>
      <c r="K3442" t="s">
        <v>8</v>
      </c>
      <c r="M3442" t="s">
        <v>228</v>
      </c>
      <c r="N3442">
        <v>12440014</v>
      </c>
      <c r="O3442" t="s">
        <v>2296</v>
      </c>
      <c r="P3442" s="507">
        <v>44807</v>
      </c>
      <c r="Q3442" t="s">
        <v>187</v>
      </c>
      <c r="R3442" s="507">
        <v>44807</v>
      </c>
      <c r="T3442" t="s">
        <v>5765</v>
      </c>
      <c r="U3442">
        <v>500</v>
      </c>
      <c r="X3442">
        <v>5</v>
      </c>
      <c r="Y3442" t="s">
        <v>259</v>
      </c>
      <c r="AC3442" t="s">
        <v>177</v>
      </c>
      <c r="AD3442" t="s">
        <v>13139</v>
      </c>
      <c r="AE3442">
        <v>44780</v>
      </c>
      <c r="AF3442" t="s">
        <v>15544</v>
      </c>
      <c r="AI3442">
        <v>240666921</v>
      </c>
      <c r="AJ3442">
        <v>677978564</v>
      </c>
      <c r="AK3442" t="s">
        <v>9524</v>
      </c>
      <c r="AL3442">
        <v>0</v>
      </c>
      <c r="AM3442">
        <v>0</v>
      </c>
    </row>
    <row r="3443" spans="1:39" customFormat="1" ht="12.75">
      <c r="A3443">
        <v>9247265</v>
      </c>
      <c r="B3443" t="s">
        <v>1860</v>
      </c>
      <c r="C3443" t="s">
        <v>793</v>
      </c>
      <c r="D3443">
        <v>9247265</v>
      </c>
      <c r="E3443" t="s">
        <v>166</v>
      </c>
      <c r="F3443" t="s">
        <v>166</v>
      </c>
      <c r="H3443" s="507">
        <v>36861</v>
      </c>
      <c r="I3443" t="s">
        <v>167</v>
      </c>
      <c r="J3443">
        <v>-40</v>
      </c>
      <c r="K3443" t="s">
        <v>8</v>
      </c>
      <c r="M3443" t="s">
        <v>203</v>
      </c>
      <c r="N3443">
        <v>8920111</v>
      </c>
      <c r="O3443" t="s">
        <v>544</v>
      </c>
      <c r="P3443" s="507">
        <v>44809</v>
      </c>
      <c r="Q3443" t="s">
        <v>187</v>
      </c>
      <c r="R3443" s="507">
        <v>41901</v>
      </c>
      <c r="S3443" s="507">
        <v>44797</v>
      </c>
      <c r="T3443" t="s">
        <v>181</v>
      </c>
      <c r="U3443">
        <v>1838</v>
      </c>
      <c r="V3443" t="s">
        <v>172</v>
      </c>
      <c r="W3443">
        <v>142</v>
      </c>
      <c r="X3443" t="s">
        <v>173</v>
      </c>
      <c r="Y3443" t="s">
        <v>259</v>
      </c>
      <c r="AC3443" t="s">
        <v>177</v>
      </c>
      <c r="AD3443" t="s">
        <v>10294</v>
      </c>
      <c r="AE3443">
        <v>92140</v>
      </c>
      <c r="AF3443" t="s">
        <v>15545</v>
      </c>
      <c r="AH3443" t="s">
        <v>10606</v>
      </c>
      <c r="AJ3443">
        <v>787762061</v>
      </c>
      <c r="AK3443" t="s">
        <v>4548</v>
      </c>
      <c r="AL3443">
        <v>0</v>
      </c>
      <c r="AM3443">
        <v>0</v>
      </c>
    </row>
    <row r="3444" spans="1:39" customFormat="1" ht="12.75">
      <c r="A3444">
        <v>2220868</v>
      </c>
      <c r="B3444" t="s">
        <v>7948</v>
      </c>
      <c r="C3444" t="s">
        <v>7949</v>
      </c>
      <c r="D3444">
        <v>2220868</v>
      </c>
      <c r="E3444" t="s">
        <v>166</v>
      </c>
      <c r="F3444" t="s">
        <v>166</v>
      </c>
      <c r="H3444" s="507">
        <v>40540</v>
      </c>
      <c r="I3444" t="s">
        <v>254</v>
      </c>
      <c r="J3444">
        <v>-13</v>
      </c>
      <c r="K3444" t="s">
        <v>168</v>
      </c>
      <c r="M3444" t="s">
        <v>215</v>
      </c>
      <c r="N3444">
        <v>3220127</v>
      </c>
      <c r="O3444" t="s">
        <v>3449</v>
      </c>
      <c r="P3444" s="507">
        <v>44818</v>
      </c>
      <c r="Q3444" t="s">
        <v>187</v>
      </c>
      <c r="R3444" s="507">
        <v>43745</v>
      </c>
      <c r="T3444" t="s">
        <v>5765</v>
      </c>
      <c r="U3444">
        <v>632</v>
      </c>
      <c r="X3444">
        <v>6</v>
      </c>
      <c r="Y3444" t="s">
        <v>259</v>
      </c>
      <c r="AC3444" t="s">
        <v>177</v>
      </c>
      <c r="AD3444" t="s">
        <v>9987</v>
      </c>
      <c r="AE3444">
        <v>22300</v>
      </c>
      <c r="AF3444" t="s">
        <v>15546</v>
      </c>
      <c r="AI3444">
        <v>290931136</v>
      </c>
      <c r="AJ3444">
        <v>675202046</v>
      </c>
      <c r="AK3444" t="s">
        <v>7950</v>
      </c>
      <c r="AL3444">
        <v>0</v>
      </c>
      <c r="AM3444">
        <v>0</v>
      </c>
    </row>
    <row r="3445" spans="1:39" customFormat="1" ht="12.75">
      <c r="A3445">
        <v>5310807</v>
      </c>
      <c r="B3445" t="s">
        <v>1861</v>
      </c>
      <c r="C3445" t="s">
        <v>1123</v>
      </c>
      <c r="D3445">
        <v>5310807</v>
      </c>
      <c r="E3445" t="s">
        <v>166</v>
      </c>
      <c r="F3445" t="s">
        <v>166</v>
      </c>
      <c r="H3445" s="507">
        <v>26015</v>
      </c>
      <c r="I3445" t="s">
        <v>367</v>
      </c>
      <c r="J3445">
        <v>-60</v>
      </c>
      <c r="K3445" t="s">
        <v>168</v>
      </c>
      <c r="M3445" t="s">
        <v>2155</v>
      </c>
      <c r="N3445">
        <v>12530114</v>
      </c>
      <c r="O3445" t="s">
        <v>2192</v>
      </c>
      <c r="P3445" s="507">
        <v>44811</v>
      </c>
      <c r="Q3445" t="s">
        <v>187</v>
      </c>
      <c r="R3445" s="507">
        <v>37432</v>
      </c>
      <c r="S3445" s="507">
        <v>44795</v>
      </c>
      <c r="T3445" t="s">
        <v>181</v>
      </c>
      <c r="U3445">
        <v>1683</v>
      </c>
      <c r="X3445">
        <v>16</v>
      </c>
      <c r="Y3445" t="s">
        <v>259</v>
      </c>
      <c r="AC3445" t="s">
        <v>177</v>
      </c>
      <c r="AD3445" t="s">
        <v>6239</v>
      </c>
      <c r="AE3445">
        <v>53000</v>
      </c>
      <c r="AF3445" t="s">
        <v>15547</v>
      </c>
      <c r="AI3445" t="s">
        <v>8321</v>
      </c>
      <c r="AJ3445" t="s">
        <v>8322</v>
      </c>
      <c r="AK3445" t="s">
        <v>5131</v>
      </c>
      <c r="AL3445">
        <v>0</v>
      </c>
      <c r="AM3445">
        <v>0</v>
      </c>
    </row>
    <row r="3446" spans="1:39" customFormat="1" ht="12.75">
      <c r="A3446">
        <v>537317</v>
      </c>
      <c r="B3446" t="s">
        <v>1861</v>
      </c>
      <c r="C3446" t="s">
        <v>1087</v>
      </c>
      <c r="D3446">
        <v>537317</v>
      </c>
      <c r="E3446" t="s">
        <v>169</v>
      </c>
      <c r="F3446" t="s">
        <v>166</v>
      </c>
      <c r="H3446" s="507">
        <v>29867</v>
      </c>
      <c r="I3446" t="s">
        <v>192</v>
      </c>
      <c r="J3446">
        <v>-50</v>
      </c>
      <c r="K3446" t="s">
        <v>8</v>
      </c>
      <c r="M3446" t="s">
        <v>2155</v>
      </c>
      <c r="N3446">
        <v>12530114</v>
      </c>
      <c r="O3446" t="s">
        <v>2192</v>
      </c>
      <c r="P3446" s="507">
        <v>44815</v>
      </c>
      <c r="Q3446" t="s">
        <v>187</v>
      </c>
      <c r="R3446" s="507">
        <v>37432</v>
      </c>
      <c r="S3446" s="507">
        <v>44461</v>
      </c>
      <c r="T3446" t="s">
        <v>7255</v>
      </c>
      <c r="U3446">
        <v>1884</v>
      </c>
      <c r="V3446" t="s">
        <v>172</v>
      </c>
      <c r="W3446">
        <v>121</v>
      </c>
      <c r="X3446" t="s">
        <v>173</v>
      </c>
      <c r="Y3446" t="s">
        <v>259</v>
      </c>
      <c r="AC3446" t="s">
        <v>177</v>
      </c>
      <c r="AD3446" t="s">
        <v>6239</v>
      </c>
      <c r="AE3446">
        <v>53000</v>
      </c>
      <c r="AF3446" t="s">
        <v>15548</v>
      </c>
      <c r="AI3446">
        <v>243660864</v>
      </c>
      <c r="AJ3446">
        <v>681906742</v>
      </c>
      <c r="AK3446" t="s">
        <v>8323</v>
      </c>
      <c r="AL3446">
        <v>0</v>
      </c>
      <c r="AM3446">
        <v>0</v>
      </c>
    </row>
    <row r="3447" spans="1:39" customFormat="1" ht="12.75">
      <c r="A3447">
        <v>724851</v>
      </c>
      <c r="B3447" t="s">
        <v>1861</v>
      </c>
      <c r="C3447" t="s">
        <v>963</v>
      </c>
      <c r="D3447">
        <v>724851</v>
      </c>
      <c r="E3447" t="s">
        <v>166</v>
      </c>
      <c r="F3447" t="s">
        <v>166</v>
      </c>
      <c r="H3447" s="507">
        <v>34531</v>
      </c>
      <c r="I3447" t="s">
        <v>167</v>
      </c>
      <c r="J3447">
        <v>-40</v>
      </c>
      <c r="K3447" t="s">
        <v>8</v>
      </c>
      <c r="M3447" t="s">
        <v>2152</v>
      </c>
      <c r="N3447">
        <v>12720009</v>
      </c>
      <c r="O3447" t="s">
        <v>2541</v>
      </c>
      <c r="P3447" s="507">
        <v>44815</v>
      </c>
      <c r="Q3447" t="s">
        <v>187</v>
      </c>
      <c r="R3447" s="507">
        <v>37432</v>
      </c>
      <c r="S3447" s="507">
        <v>44733</v>
      </c>
      <c r="T3447" t="s">
        <v>181</v>
      </c>
      <c r="U3447">
        <v>869</v>
      </c>
      <c r="X3447">
        <v>8</v>
      </c>
      <c r="Y3447" t="s">
        <v>259</v>
      </c>
      <c r="AC3447" t="s">
        <v>177</v>
      </c>
      <c r="AD3447" t="s">
        <v>15549</v>
      </c>
      <c r="AE3447">
        <v>72230</v>
      </c>
      <c r="AF3447" t="s">
        <v>15550</v>
      </c>
      <c r="AJ3447">
        <v>683902122</v>
      </c>
      <c r="AK3447" t="s">
        <v>5132</v>
      </c>
      <c r="AL3447">
        <v>0</v>
      </c>
      <c r="AM3447">
        <v>0</v>
      </c>
    </row>
    <row r="3448" spans="1:39" customFormat="1" ht="12.75">
      <c r="A3448">
        <v>7214964</v>
      </c>
      <c r="B3448" t="s">
        <v>1861</v>
      </c>
      <c r="C3448" t="s">
        <v>437</v>
      </c>
      <c r="D3448">
        <v>7214964</v>
      </c>
      <c r="E3448" t="s">
        <v>166</v>
      </c>
      <c r="F3448" t="s">
        <v>169</v>
      </c>
      <c r="H3448" s="507">
        <v>35385</v>
      </c>
      <c r="I3448" t="s">
        <v>167</v>
      </c>
      <c r="J3448">
        <v>-40</v>
      </c>
      <c r="K3448" t="s">
        <v>168</v>
      </c>
      <c r="M3448" t="s">
        <v>2152</v>
      </c>
      <c r="N3448">
        <v>12720051</v>
      </c>
      <c r="O3448" t="s">
        <v>2326</v>
      </c>
      <c r="P3448" s="507">
        <v>44816</v>
      </c>
      <c r="Q3448" t="s">
        <v>187</v>
      </c>
      <c r="R3448" s="507">
        <v>40080</v>
      </c>
      <c r="S3448" s="507">
        <v>44601</v>
      </c>
      <c r="T3448" t="s">
        <v>7255</v>
      </c>
      <c r="U3448">
        <v>1628</v>
      </c>
      <c r="X3448">
        <v>16</v>
      </c>
      <c r="Y3448" t="s">
        <v>259</v>
      </c>
      <c r="AC3448" t="s">
        <v>177</v>
      </c>
      <c r="AD3448" t="s">
        <v>10102</v>
      </c>
      <c r="AE3448">
        <v>72100</v>
      </c>
      <c r="AF3448" t="s">
        <v>15551</v>
      </c>
      <c r="AJ3448">
        <v>770328878</v>
      </c>
      <c r="AK3448" t="s">
        <v>5133</v>
      </c>
      <c r="AL3448">
        <v>0</v>
      </c>
      <c r="AM3448">
        <v>0</v>
      </c>
    </row>
    <row r="3449" spans="1:39" customFormat="1" ht="12.75">
      <c r="A3449">
        <v>3530223</v>
      </c>
      <c r="B3449" t="s">
        <v>3209</v>
      </c>
      <c r="C3449" t="s">
        <v>495</v>
      </c>
      <c r="D3449">
        <v>3530223</v>
      </c>
      <c r="E3449" t="s">
        <v>166</v>
      </c>
      <c r="F3449" t="s">
        <v>166</v>
      </c>
      <c r="H3449" s="507">
        <v>36829</v>
      </c>
      <c r="I3449" t="s">
        <v>167</v>
      </c>
      <c r="J3449">
        <v>-40</v>
      </c>
      <c r="K3449" t="s">
        <v>8</v>
      </c>
      <c r="M3449" t="s">
        <v>178</v>
      </c>
      <c r="N3449">
        <v>3350011</v>
      </c>
      <c r="O3449" t="s">
        <v>234</v>
      </c>
      <c r="P3449" s="507">
        <v>44822</v>
      </c>
      <c r="Q3449" t="s">
        <v>187</v>
      </c>
      <c r="R3449" s="507">
        <v>40463</v>
      </c>
      <c r="S3449" s="507">
        <v>44784</v>
      </c>
      <c r="T3449" t="s">
        <v>181</v>
      </c>
      <c r="U3449">
        <v>1316</v>
      </c>
      <c r="X3449">
        <v>13</v>
      </c>
      <c r="Y3449" t="s">
        <v>259</v>
      </c>
      <c r="AC3449" t="s">
        <v>177</v>
      </c>
      <c r="AD3449" t="s">
        <v>15552</v>
      </c>
      <c r="AE3449">
        <v>35137</v>
      </c>
      <c r="AF3449" t="s">
        <v>15553</v>
      </c>
      <c r="AI3449">
        <v>299070119</v>
      </c>
      <c r="AJ3449">
        <v>610650253</v>
      </c>
      <c r="AK3449" t="s">
        <v>5419</v>
      </c>
      <c r="AL3449">
        <v>0</v>
      </c>
      <c r="AM3449">
        <v>0</v>
      </c>
    </row>
    <row r="3450" spans="1:39" customFormat="1" ht="12.75">
      <c r="A3450">
        <v>4528613</v>
      </c>
      <c r="B3450" t="s">
        <v>1862</v>
      </c>
      <c r="C3450" t="s">
        <v>1150</v>
      </c>
      <c r="D3450">
        <v>4528613</v>
      </c>
      <c r="E3450" t="s">
        <v>166</v>
      </c>
      <c r="F3450" t="s">
        <v>166</v>
      </c>
      <c r="H3450" s="507">
        <v>38484</v>
      </c>
      <c r="I3450" t="s">
        <v>186</v>
      </c>
      <c r="J3450">
        <v>-18</v>
      </c>
      <c r="K3450" t="s">
        <v>8</v>
      </c>
      <c r="M3450" t="s">
        <v>2764</v>
      </c>
      <c r="N3450">
        <v>4450410</v>
      </c>
      <c r="O3450" t="s">
        <v>3462</v>
      </c>
      <c r="P3450" s="507">
        <v>44806</v>
      </c>
      <c r="Q3450" t="s">
        <v>187</v>
      </c>
      <c r="R3450" s="507">
        <v>42684</v>
      </c>
      <c r="S3450" s="507">
        <v>44747</v>
      </c>
      <c r="T3450" t="s">
        <v>181</v>
      </c>
      <c r="U3450">
        <v>843</v>
      </c>
      <c r="X3450">
        <v>8</v>
      </c>
      <c r="Y3450" t="s">
        <v>259</v>
      </c>
      <c r="AB3450" s="507">
        <v>44088</v>
      </c>
      <c r="AC3450" t="s">
        <v>177</v>
      </c>
      <c r="AD3450" t="s">
        <v>10015</v>
      </c>
      <c r="AE3450">
        <v>45100</v>
      </c>
      <c r="AF3450" t="s">
        <v>13129</v>
      </c>
      <c r="AK3450" t="s">
        <v>7059</v>
      </c>
      <c r="AL3450">
        <v>0</v>
      </c>
      <c r="AM3450">
        <v>0</v>
      </c>
    </row>
    <row r="3451" spans="1:39" customFormat="1" ht="12.75">
      <c r="A3451">
        <v>8531494</v>
      </c>
      <c r="B3451" t="s">
        <v>1862</v>
      </c>
      <c r="C3451" t="s">
        <v>7814</v>
      </c>
      <c r="D3451">
        <v>8531494</v>
      </c>
      <c r="E3451" t="s">
        <v>169</v>
      </c>
      <c r="H3451" s="507">
        <v>41552</v>
      </c>
      <c r="I3451" t="s">
        <v>251</v>
      </c>
      <c r="J3451">
        <v>-10</v>
      </c>
      <c r="K3451" t="s">
        <v>8</v>
      </c>
      <c r="M3451" t="s">
        <v>208</v>
      </c>
      <c r="N3451">
        <v>12850171</v>
      </c>
      <c r="O3451" t="s">
        <v>2289</v>
      </c>
      <c r="P3451" s="507">
        <v>44805</v>
      </c>
      <c r="Q3451" t="s">
        <v>187</v>
      </c>
      <c r="R3451" s="507">
        <v>44805</v>
      </c>
      <c r="T3451" t="s">
        <v>5765</v>
      </c>
      <c r="U3451">
        <v>500</v>
      </c>
      <c r="X3451">
        <v>5</v>
      </c>
      <c r="Y3451" t="s">
        <v>259</v>
      </c>
      <c r="AC3451" t="s">
        <v>177</v>
      </c>
      <c r="AD3451" t="s">
        <v>12745</v>
      </c>
      <c r="AE3451">
        <v>85260</v>
      </c>
      <c r="AF3451" t="s">
        <v>15554</v>
      </c>
      <c r="AK3451" t="s">
        <v>9574</v>
      </c>
      <c r="AL3451">
        <v>0</v>
      </c>
      <c r="AM3451">
        <v>0</v>
      </c>
    </row>
    <row r="3452" spans="1:39" customFormat="1" ht="12.75">
      <c r="A3452">
        <v>7226722</v>
      </c>
      <c r="B3452" t="s">
        <v>15555</v>
      </c>
      <c r="C3452" t="s">
        <v>268</v>
      </c>
      <c r="D3452">
        <v>7226722</v>
      </c>
      <c r="E3452" t="s">
        <v>169</v>
      </c>
      <c r="H3452" s="507">
        <v>41000</v>
      </c>
      <c r="I3452" t="s">
        <v>245</v>
      </c>
      <c r="J3452">
        <v>-11</v>
      </c>
      <c r="K3452" t="s">
        <v>8</v>
      </c>
      <c r="M3452" t="s">
        <v>2152</v>
      </c>
      <c r="N3452">
        <v>12720144</v>
      </c>
      <c r="O3452" t="s">
        <v>2249</v>
      </c>
      <c r="P3452" s="507">
        <v>44831</v>
      </c>
      <c r="Q3452" t="s">
        <v>187</v>
      </c>
      <c r="R3452" s="507">
        <v>44831</v>
      </c>
      <c r="S3452" s="507">
        <v>44840</v>
      </c>
      <c r="T3452" t="s">
        <v>181</v>
      </c>
      <c r="U3452">
        <v>500</v>
      </c>
      <c r="X3452">
        <v>5</v>
      </c>
      <c r="Y3452" t="s">
        <v>259</v>
      </c>
      <c r="AC3452" t="s">
        <v>177</v>
      </c>
      <c r="AD3452" t="s">
        <v>11677</v>
      </c>
      <c r="AE3452">
        <v>72240</v>
      </c>
      <c r="AF3452" t="s">
        <v>15556</v>
      </c>
      <c r="AI3452" t="s">
        <v>15557</v>
      </c>
      <c r="AJ3452" t="s">
        <v>15558</v>
      </c>
      <c r="AK3452" t="s">
        <v>15559</v>
      </c>
      <c r="AL3452">
        <v>0</v>
      </c>
      <c r="AM3452">
        <v>0</v>
      </c>
    </row>
    <row r="3453" spans="1:39" customFormat="1" ht="12.75">
      <c r="A3453">
        <v>9428829</v>
      </c>
      <c r="B3453" t="s">
        <v>7060</v>
      </c>
      <c r="C3453" t="s">
        <v>315</v>
      </c>
      <c r="D3453">
        <v>9428829</v>
      </c>
      <c r="E3453" t="s">
        <v>166</v>
      </c>
      <c r="F3453" t="s">
        <v>166</v>
      </c>
      <c r="H3453" s="507">
        <v>35456</v>
      </c>
      <c r="I3453" t="s">
        <v>167</v>
      </c>
      <c r="J3453">
        <v>-40</v>
      </c>
      <c r="K3453" t="s">
        <v>168</v>
      </c>
      <c r="M3453" t="s">
        <v>246</v>
      </c>
      <c r="N3453">
        <v>8940549</v>
      </c>
      <c r="O3453" t="s">
        <v>353</v>
      </c>
      <c r="P3453" s="507">
        <v>44825</v>
      </c>
      <c r="Q3453" t="s">
        <v>187</v>
      </c>
      <c r="R3453" s="507">
        <v>38841</v>
      </c>
      <c r="S3453" s="507">
        <v>44468</v>
      </c>
      <c r="T3453" t="s">
        <v>7255</v>
      </c>
      <c r="U3453">
        <v>1666</v>
      </c>
      <c r="X3453">
        <v>16</v>
      </c>
      <c r="Y3453" t="s">
        <v>259</v>
      </c>
      <c r="AC3453" t="s">
        <v>177</v>
      </c>
      <c r="AD3453" t="s">
        <v>14227</v>
      </c>
      <c r="AE3453">
        <v>94510</v>
      </c>
      <c r="AF3453" t="s">
        <v>15560</v>
      </c>
      <c r="AJ3453">
        <v>660945459</v>
      </c>
      <c r="AK3453" t="s">
        <v>7061</v>
      </c>
      <c r="AL3453">
        <v>0</v>
      </c>
      <c r="AM3453">
        <v>0</v>
      </c>
    </row>
    <row r="3454" spans="1:39" customFormat="1" ht="12.75">
      <c r="A3454">
        <v>5624139</v>
      </c>
      <c r="B3454" t="s">
        <v>7951</v>
      </c>
      <c r="C3454" t="s">
        <v>3445</v>
      </c>
      <c r="D3454">
        <v>5624139</v>
      </c>
      <c r="E3454" t="s">
        <v>169</v>
      </c>
      <c r="F3454" t="s">
        <v>169</v>
      </c>
      <c r="H3454" s="507">
        <v>40989</v>
      </c>
      <c r="I3454" t="s">
        <v>245</v>
      </c>
      <c r="J3454">
        <v>-11</v>
      </c>
      <c r="K3454" t="s">
        <v>8</v>
      </c>
      <c r="M3454" t="s">
        <v>217</v>
      </c>
      <c r="N3454">
        <v>3560064</v>
      </c>
      <c r="O3454" t="s">
        <v>7784</v>
      </c>
      <c r="P3454" s="507">
        <v>44805</v>
      </c>
      <c r="Q3454" t="s">
        <v>187</v>
      </c>
      <c r="R3454" s="507">
        <v>44568</v>
      </c>
      <c r="T3454" t="s">
        <v>5765</v>
      </c>
      <c r="U3454">
        <v>500</v>
      </c>
      <c r="X3454">
        <v>5</v>
      </c>
      <c r="Y3454" t="s">
        <v>259</v>
      </c>
      <c r="AC3454" t="s">
        <v>177</v>
      </c>
      <c r="AD3454" t="s">
        <v>15561</v>
      </c>
      <c r="AE3454">
        <v>56660</v>
      </c>
      <c r="AF3454" t="s">
        <v>15562</v>
      </c>
      <c r="AK3454" t="s">
        <v>7952</v>
      </c>
      <c r="AL3454">
        <v>0</v>
      </c>
      <c r="AM3454">
        <v>0</v>
      </c>
    </row>
    <row r="3455" spans="1:39" customFormat="1" ht="12.75">
      <c r="A3455">
        <v>9540889</v>
      </c>
      <c r="B3455" t="s">
        <v>9156</v>
      </c>
      <c r="C3455" t="s">
        <v>995</v>
      </c>
      <c r="D3455">
        <v>9540889</v>
      </c>
      <c r="E3455" t="s">
        <v>169</v>
      </c>
      <c r="H3455" s="507">
        <v>40924</v>
      </c>
      <c r="I3455" t="s">
        <v>245</v>
      </c>
      <c r="J3455">
        <v>-11</v>
      </c>
      <c r="K3455" t="s">
        <v>8</v>
      </c>
      <c r="M3455" t="s">
        <v>232</v>
      </c>
      <c r="N3455">
        <v>8951411</v>
      </c>
      <c r="O3455" t="s">
        <v>282</v>
      </c>
      <c r="P3455" s="507">
        <v>44816</v>
      </c>
      <c r="Q3455" t="s">
        <v>187</v>
      </c>
      <c r="R3455" s="507">
        <v>44816</v>
      </c>
      <c r="T3455" t="s">
        <v>5765</v>
      </c>
      <c r="U3455">
        <v>500</v>
      </c>
      <c r="X3455">
        <v>5</v>
      </c>
      <c r="Y3455" t="s">
        <v>259</v>
      </c>
      <c r="AC3455" t="s">
        <v>177</v>
      </c>
      <c r="AD3455" t="s">
        <v>14104</v>
      </c>
      <c r="AE3455">
        <v>95120</v>
      </c>
      <c r="AF3455" t="s">
        <v>15563</v>
      </c>
      <c r="AJ3455" t="s">
        <v>9157</v>
      </c>
      <c r="AK3455" t="s">
        <v>9158</v>
      </c>
      <c r="AL3455">
        <v>0</v>
      </c>
      <c r="AM3455">
        <v>0</v>
      </c>
    </row>
    <row r="3456" spans="1:39" customFormat="1" ht="12.75">
      <c r="A3456">
        <v>18398</v>
      </c>
      <c r="B3456" t="s">
        <v>1863</v>
      </c>
      <c r="C3456" t="s">
        <v>501</v>
      </c>
      <c r="D3456">
        <v>18398</v>
      </c>
      <c r="E3456" t="s">
        <v>169</v>
      </c>
      <c r="H3456" s="507">
        <v>28209</v>
      </c>
      <c r="I3456" t="s">
        <v>192</v>
      </c>
      <c r="J3456">
        <v>-50</v>
      </c>
      <c r="K3456" t="s">
        <v>168</v>
      </c>
      <c r="M3456" t="s">
        <v>2773</v>
      </c>
      <c r="N3456">
        <v>4180613</v>
      </c>
      <c r="O3456" t="s">
        <v>2800</v>
      </c>
      <c r="P3456" s="507">
        <v>44853</v>
      </c>
      <c r="Q3456" t="s">
        <v>187</v>
      </c>
      <c r="R3456" s="507">
        <v>37432</v>
      </c>
      <c r="T3456" t="s">
        <v>5760</v>
      </c>
      <c r="U3456">
        <v>1654</v>
      </c>
      <c r="X3456">
        <v>16</v>
      </c>
      <c r="Y3456" t="s">
        <v>259</v>
      </c>
      <c r="AC3456" t="s">
        <v>177</v>
      </c>
      <c r="AD3456" t="s">
        <v>868</v>
      </c>
      <c r="AE3456">
        <v>18000</v>
      </c>
      <c r="AF3456" t="s">
        <v>15564</v>
      </c>
      <c r="AJ3456">
        <v>665042162</v>
      </c>
      <c r="AK3456" t="s">
        <v>15565</v>
      </c>
      <c r="AL3456">
        <v>0</v>
      </c>
      <c r="AM3456">
        <v>0</v>
      </c>
    </row>
    <row r="3457" spans="1:39" customFormat="1" ht="12.75">
      <c r="A3457">
        <v>2918107</v>
      </c>
      <c r="B3457" t="s">
        <v>1863</v>
      </c>
      <c r="C3457" t="s">
        <v>6118</v>
      </c>
      <c r="D3457">
        <v>2918107</v>
      </c>
      <c r="E3457" t="s">
        <v>166</v>
      </c>
      <c r="F3457" t="s">
        <v>166</v>
      </c>
      <c r="H3457" s="507">
        <v>30297</v>
      </c>
      <c r="I3457" t="s">
        <v>192</v>
      </c>
      <c r="J3457">
        <v>-50</v>
      </c>
      <c r="K3457" t="s">
        <v>168</v>
      </c>
      <c r="M3457" t="s">
        <v>3025</v>
      </c>
      <c r="N3457">
        <v>3290081</v>
      </c>
      <c r="O3457" t="s">
        <v>3078</v>
      </c>
      <c r="P3457" s="507">
        <v>44786</v>
      </c>
      <c r="Q3457" t="s">
        <v>187</v>
      </c>
      <c r="R3457" s="507">
        <v>37432</v>
      </c>
      <c r="S3457" s="507">
        <v>44741</v>
      </c>
      <c r="T3457" t="s">
        <v>181</v>
      </c>
      <c r="U3457">
        <v>1607</v>
      </c>
      <c r="X3457">
        <v>16</v>
      </c>
      <c r="Y3457" t="s">
        <v>259</v>
      </c>
      <c r="AB3457" s="507">
        <v>43647</v>
      </c>
      <c r="AC3457" t="s">
        <v>177</v>
      </c>
      <c r="AD3457" t="s">
        <v>15566</v>
      </c>
      <c r="AE3457">
        <v>29470</v>
      </c>
      <c r="AF3457" t="s">
        <v>15567</v>
      </c>
      <c r="AI3457">
        <v>950892207</v>
      </c>
      <c r="AJ3457">
        <v>607743957</v>
      </c>
      <c r="AK3457" t="s">
        <v>5420</v>
      </c>
      <c r="AL3457">
        <v>0</v>
      </c>
      <c r="AM3457">
        <v>0</v>
      </c>
    </row>
    <row r="3458" spans="1:39" customFormat="1" ht="12.75">
      <c r="A3458">
        <v>2916274</v>
      </c>
      <c r="B3458" t="s">
        <v>1863</v>
      </c>
      <c r="C3458" t="s">
        <v>834</v>
      </c>
      <c r="D3458">
        <v>2916274</v>
      </c>
      <c r="E3458" t="s">
        <v>166</v>
      </c>
      <c r="F3458" t="s">
        <v>166</v>
      </c>
      <c r="H3458" s="507">
        <v>30893</v>
      </c>
      <c r="I3458" t="s">
        <v>167</v>
      </c>
      <c r="J3458">
        <v>-40</v>
      </c>
      <c r="K3458" t="s">
        <v>8</v>
      </c>
      <c r="M3458" t="s">
        <v>3025</v>
      </c>
      <c r="N3458">
        <v>3290081</v>
      </c>
      <c r="O3458" t="s">
        <v>3078</v>
      </c>
      <c r="P3458" s="507">
        <v>44786</v>
      </c>
      <c r="Q3458" t="s">
        <v>187</v>
      </c>
      <c r="R3458" s="507">
        <v>37432</v>
      </c>
      <c r="S3458" s="507">
        <v>44449</v>
      </c>
      <c r="T3458" t="s">
        <v>7255</v>
      </c>
      <c r="U3458">
        <v>880</v>
      </c>
      <c r="X3458">
        <v>8</v>
      </c>
      <c r="Y3458" t="s">
        <v>259</v>
      </c>
      <c r="AB3458" s="507">
        <v>43282</v>
      </c>
      <c r="AC3458" t="s">
        <v>177</v>
      </c>
      <c r="AD3458" t="s">
        <v>15566</v>
      </c>
      <c r="AE3458">
        <v>29470</v>
      </c>
      <c r="AF3458" t="s">
        <v>15568</v>
      </c>
      <c r="AI3458">
        <v>950892207</v>
      </c>
      <c r="AJ3458">
        <v>608776933</v>
      </c>
      <c r="AK3458" t="s">
        <v>5420</v>
      </c>
      <c r="AL3458">
        <v>0</v>
      </c>
      <c r="AM3458">
        <v>0</v>
      </c>
    </row>
    <row r="3459" spans="1:39" customFormat="1" ht="12.75">
      <c r="A3459">
        <v>189158</v>
      </c>
      <c r="B3459" t="s">
        <v>1863</v>
      </c>
      <c r="C3459" t="s">
        <v>738</v>
      </c>
      <c r="D3459">
        <v>189158</v>
      </c>
      <c r="E3459" t="s">
        <v>166</v>
      </c>
      <c r="F3459" t="s">
        <v>166</v>
      </c>
      <c r="H3459" s="507">
        <v>40162</v>
      </c>
      <c r="I3459" t="s">
        <v>340</v>
      </c>
      <c r="J3459">
        <v>-14</v>
      </c>
      <c r="K3459" t="s">
        <v>8</v>
      </c>
      <c r="M3459" t="s">
        <v>2773</v>
      </c>
      <c r="N3459">
        <v>4180613</v>
      </c>
      <c r="O3459" t="s">
        <v>2800</v>
      </c>
      <c r="P3459" s="507">
        <v>44819</v>
      </c>
      <c r="Q3459" t="s">
        <v>187</v>
      </c>
      <c r="R3459" s="507">
        <v>42642</v>
      </c>
      <c r="T3459" t="s">
        <v>5765</v>
      </c>
      <c r="U3459">
        <v>617</v>
      </c>
      <c r="X3459">
        <v>6</v>
      </c>
      <c r="Y3459" t="s">
        <v>259</v>
      </c>
      <c r="AC3459" t="s">
        <v>177</v>
      </c>
      <c r="AD3459" t="s">
        <v>15569</v>
      </c>
      <c r="AE3459">
        <v>18500</v>
      </c>
      <c r="AF3459" t="s">
        <v>15564</v>
      </c>
      <c r="AI3459">
        <v>661115977</v>
      </c>
      <c r="AJ3459">
        <v>665042162</v>
      </c>
      <c r="AK3459" t="s">
        <v>7953</v>
      </c>
      <c r="AL3459">
        <v>0</v>
      </c>
      <c r="AM3459">
        <v>0</v>
      </c>
    </row>
    <row r="3460" spans="1:39" customFormat="1" ht="12.75">
      <c r="A3460">
        <v>2920453</v>
      </c>
      <c r="B3460" t="s">
        <v>1863</v>
      </c>
      <c r="C3460" t="s">
        <v>290</v>
      </c>
      <c r="D3460">
        <v>2920453</v>
      </c>
      <c r="E3460" t="s">
        <v>166</v>
      </c>
      <c r="F3460" t="s">
        <v>166</v>
      </c>
      <c r="H3460" s="507">
        <v>32137</v>
      </c>
      <c r="I3460" t="s">
        <v>167</v>
      </c>
      <c r="J3460">
        <v>-40</v>
      </c>
      <c r="K3460" t="s">
        <v>168</v>
      </c>
      <c r="M3460" t="s">
        <v>3025</v>
      </c>
      <c r="N3460">
        <v>3290081</v>
      </c>
      <c r="O3460" t="s">
        <v>3078</v>
      </c>
      <c r="P3460" s="507">
        <v>44762</v>
      </c>
      <c r="Q3460" t="s">
        <v>187</v>
      </c>
      <c r="R3460" s="507">
        <v>37432</v>
      </c>
      <c r="S3460" s="507">
        <v>44739</v>
      </c>
      <c r="T3460" t="s">
        <v>181</v>
      </c>
      <c r="U3460">
        <v>1614</v>
      </c>
      <c r="X3460">
        <v>16</v>
      </c>
      <c r="Y3460" t="s">
        <v>259</v>
      </c>
      <c r="AB3460" s="507">
        <v>43647</v>
      </c>
      <c r="AC3460" t="s">
        <v>177</v>
      </c>
      <c r="AD3460" t="s">
        <v>10012</v>
      </c>
      <c r="AE3460">
        <v>29200</v>
      </c>
      <c r="AF3460" t="s">
        <v>15570</v>
      </c>
      <c r="AJ3460">
        <v>681658908</v>
      </c>
      <c r="AK3460" t="s">
        <v>5421</v>
      </c>
      <c r="AL3460">
        <v>0</v>
      </c>
      <c r="AM3460">
        <v>0</v>
      </c>
    </row>
    <row r="3461" spans="1:39" customFormat="1" ht="12.75">
      <c r="A3461">
        <v>9318419</v>
      </c>
      <c r="B3461" t="s">
        <v>2661</v>
      </c>
      <c r="C3461" t="s">
        <v>2662</v>
      </c>
      <c r="D3461">
        <v>9318419</v>
      </c>
      <c r="E3461" t="s">
        <v>166</v>
      </c>
      <c r="F3461" t="s">
        <v>166</v>
      </c>
      <c r="H3461" s="507">
        <v>31708</v>
      </c>
      <c r="I3461" t="s">
        <v>167</v>
      </c>
      <c r="J3461">
        <v>-40</v>
      </c>
      <c r="K3461" t="s">
        <v>168</v>
      </c>
      <c r="M3461" t="s">
        <v>236</v>
      </c>
      <c r="N3461">
        <v>12490073</v>
      </c>
      <c r="O3461" t="s">
        <v>8153</v>
      </c>
      <c r="P3461" s="507">
        <v>44820</v>
      </c>
      <c r="Q3461" t="s">
        <v>187</v>
      </c>
      <c r="R3461" s="507">
        <v>41226</v>
      </c>
      <c r="S3461" s="507">
        <v>44820</v>
      </c>
      <c r="T3461" t="s">
        <v>181</v>
      </c>
      <c r="U3461">
        <v>3485</v>
      </c>
      <c r="V3461" t="s">
        <v>172</v>
      </c>
      <c r="W3461">
        <v>4</v>
      </c>
      <c r="X3461" t="s">
        <v>173</v>
      </c>
      <c r="Y3461" t="s">
        <v>259</v>
      </c>
      <c r="AC3461" t="s">
        <v>337</v>
      </c>
      <c r="AD3461" t="s">
        <v>15571</v>
      </c>
      <c r="AE3461">
        <v>0</v>
      </c>
      <c r="AF3461" t="s">
        <v>15572</v>
      </c>
      <c r="AH3461" t="s">
        <v>15573</v>
      </c>
      <c r="AJ3461">
        <v>687235540</v>
      </c>
      <c r="AK3461" t="s">
        <v>4991</v>
      </c>
      <c r="AL3461">
        <v>0</v>
      </c>
      <c r="AM3461">
        <v>0</v>
      </c>
    </row>
    <row r="3462" spans="1:39" customFormat="1" ht="12.75">
      <c r="A3462">
        <v>8528803</v>
      </c>
      <c r="B3462" t="s">
        <v>8324</v>
      </c>
      <c r="C3462" t="s">
        <v>596</v>
      </c>
      <c r="D3462">
        <v>8528803</v>
      </c>
      <c r="E3462" t="s">
        <v>166</v>
      </c>
      <c r="F3462" t="s">
        <v>166</v>
      </c>
      <c r="H3462" s="507">
        <v>41310</v>
      </c>
      <c r="I3462" t="s">
        <v>251</v>
      </c>
      <c r="J3462">
        <v>-10</v>
      </c>
      <c r="K3462" t="s">
        <v>8</v>
      </c>
      <c r="M3462" t="s">
        <v>208</v>
      </c>
      <c r="N3462">
        <v>12850016</v>
      </c>
      <c r="O3462" t="s">
        <v>3431</v>
      </c>
      <c r="P3462" s="507">
        <v>44810</v>
      </c>
      <c r="Q3462" t="s">
        <v>187</v>
      </c>
      <c r="R3462" s="507">
        <v>43193</v>
      </c>
      <c r="T3462" t="s">
        <v>5765</v>
      </c>
      <c r="U3462">
        <v>500</v>
      </c>
      <c r="X3462">
        <v>5</v>
      </c>
      <c r="Y3462" t="s">
        <v>259</v>
      </c>
      <c r="AC3462" t="s">
        <v>177</v>
      </c>
      <c r="AD3462" t="s">
        <v>13145</v>
      </c>
      <c r="AE3462">
        <v>85170</v>
      </c>
      <c r="AF3462">
        <v>44</v>
      </c>
      <c r="AH3462" t="s">
        <v>15574</v>
      </c>
      <c r="AK3462" t="s">
        <v>8325</v>
      </c>
      <c r="AL3462">
        <v>0</v>
      </c>
      <c r="AM3462">
        <v>0</v>
      </c>
    </row>
    <row r="3463" spans="1:39" customFormat="1" ht="12.75">
      <c r="A3463">
        <v>368958</v>
      </c>
      <c r="B3463" t="s">
        <v>15575</v>
      </c>
      <c r="C3463" t="s">
        <v>1061</v>
      </c>
      <c r="D3463">
        <v>368958</v>
      </c>
      <c r="E3463" t="s">
        <v>166</v>
      </c>
      <c r="F3463" t="s">
        <v>166</v>
      </c>
      <c r="H3463" s="507">
        <v>41555</v>
      </c>
      <c r="I3463" t="s">
        <v>251</v>
      </c>
      <c r="J3463">
        <v>-10</v>
      </c>
      <c r="K3463" t="s">
        <v>168</v>
      </c>
      <c r="M3463" t="s">
        <v>2770</v>
      </c>
      <c r="N3463">
        <v>4360726</v>
      </c>
      <c r="O3463" t="s">
        <v>2961</v>
      </c>
      <c r="P3463" s="507">
        <v>44811</v>
      </c>
      <c r="Q3463" t="s">
        <v>187</v>
      </c>
      <c r="R3463" s="507">
        <v>43859</v>
      </c>
      <c r="T3463" t="s">
        <v>5765</v>
      </c>
      <c r="U3463">
        <v>554</v>
      </c>
      <c r="X3463">
        <v>5</v>
      </c>
      <c r="Y3463" t="s">
        <v>259</v>
      </c>
      <c r="AC3463" t="s">
        <v>177</v>
      </c>
      <c r="AD3463" t="s">
        <v>15576</v>
      </c>
      <c r="AE3463">
        <v>18120</v>
      </c>
      <c r="AF3463" t="s">
        <v>15577</v>
      </c>
      <c r="AJ3463">
        <v>637055020</v>
      </c>
      <c r="AK3463" t="s">
        <v>15578</v>
      </c>
      <c r="AL3463">
        <v>0</v>
      </c>
      <c r="AM3463">
        <v>0</v>
      </c>
    </row>
    <row r="3464" spans="1:39" customFormat="1" ht="12.75">
      <c r="A3464">
        <v>9146994</v>
      </c>
      <c r="B3464" t="s">
        <v>1864</v>
      </c>
      <c r="C3464" t="s">
        <v>383</v>
      </c>
      <c r="D3464">
        <v>9146994</v>
      </c>
      <c r="E3464" t="s">
        <v>169</v>
      </c>
      <c r="F3464" t="s">
        <v>169</v>
      </c>
      <c r="H3464" s="507">
        <v>41772</v>
      </c>
      <c r="I3464" t="s">
        <v>169</v>
      </c>
      <c r="J3464">
        <v>-9</v>
      </c>
      <c r="K3464" t="s">
        <v>8</v>
      </c>
      <c r="M3464" t="s">
        <v>275</v>
      </c>
      <c r="N3464">
        <v>8911050</v>
      </c>
      <c r="O3464" t="s">
        <v>688</v>
      </c>
      <c r="P3464" s="507">
        <v>44839</v>
      </c>
      <c r="Q3464" t="s">
        <v>187</v>
      </c>
      <c r="R3464" s="507">
        <v>43365</v>
      </c>
      <c r="T3464" t="s">
        <v>5765</v>
      </c>
      <c r="U3464">
        <v>500</v>
      </c>
      <c r="X3464">
        <v>5</v>
      </c>
      <c r="Y3464" t="s">
        <v>259</v>
      </c>
      <c r="AC3464" t="s">
        <v>177</v>
      </c>
      <c r="AD3464" t="s">
        <v>14239</v>
      </c>
      <c r="AE3464">
        <v>91190</v>
      </c>
      <c r="AF3464" t="s">
        <v>15579</v>
      </c>
      <c r="AK3464" t="s">
        <v>5758</v>
      </c>
      <c r="AL3464">
        <v>0</v>
      </c>
      <c r="AM3464">
        <v>0</v>
      </c>
    </row>
    <row r="3465" spans="1:39" customFormat="1" ht="12.75">
      <c r="A3465">
        <v>9310099</v>
      </c>
      <c r="B3465" t="s">
        <v>1864</v>
      </c>
      <c r="C3465" t="s">
        <v>202</v>
      </c>
      <c r="D3465">
        <v>9310099</v>
      </c>
      <c r="E3465" t="s">
        <v>166</v>
      </c>
      <c r="F3465" t="s">
        <v>166</v>
      </c>
      <c r="H3465" s="507">
        <v>30400</v>
      </c>
      <c r="I3465" t="s">
        <v>167</v>
      </c>
      <c r="J3465">
        <v>-40</v>
      </c>
      <c r="K3465" t="s">
        <v>168</v>
      </c>
      <c r="M3465" t="s">
        <v>217</v>
      </c>
      <c r="N3465">
        <v>3560039</v>
      </c>
      <c r="O3465" t="s">
        <v>3028</v>
      </c>
      <c r="P3465" s="507">
        <v>44825</v>
      </c>
      <c r="Q3465" t="s">
        <v>187</v>
      </c>
      <c r="R3465" s="507">
        <v>37432</v>
      </c>
      <c r="S3465" s="507">
        <v>44427</v>
      </c>
      <c r="T3465" t="s">
        <v>7255</v>
      </c>
      <c r="U3465">
        <v>1796</v>
      </c>
      <c r="X3465">
        <v>17</v>
      </c>
      <c r="Y3465" t="s">
        <v>259</v>
      </c>
      <c r="AB3465" s="507">
        <v>44378</v>
      </c>
      <c r="AC3465" t="s">
        <v>177</v>
      </c>
      <c r="AD3465" t="s">
        <v>9736</v>
      </c>
      <c r="AE3465">
        <v>93160</v>
      </c>
      <c r="AF3465" t="s">
        <v>15580</v>
      </c>
      <c r="AI3465">
        <v>624474135</v>
      </c>
      <c r="AK3465" t="s">
        <v>4549</v>
      </c>
      <c r="AL3465">
        <v>0</v>
      </c>
      <c r="AM3465">
        <v>0</v>
      </c>
    </row>
    <row r="3466" spans="1:39" customFormat="1" ht="12.75">
      <c r="A3466">
        <v>9464096</v>
      </c>
      <c r="B3466" t="s">
        <v>9159</v>
      </c>
      <c r="C3466" t="s">
        <v>1289</v>
      </c>
      <c r="D3466">
        <v>9464096</v>
      </c>
      <c r="E3466" t="s">
        <v>169</v>
      </c>
      <c r="H3466" s="507">
        <v>41192</v>
      </c>
      <c r="I3466" t="s">
        <v>245</v>
      </c>
      <c r="J3466">
        <v>-11</v>
      </c>
      <c r="K3466" t="s">
        <v>8</v>
      </c>
      <c r="M3466" t="s">
        <v>246</v>
      </c>
      <c r="N3466">
        <v>8941359</v>
      </c>
      <c r="O3466" t="s">
        <v>587</v>
      </c>
      <c r="P3466" s="507">
        <v>44819</v>
      </c>
      <c r="Q3466" t="s">
        <v>187</v>
      </c>
      <c r="R3466" s="507">
        <v>44819</v>
      </c>
      <c r="T3466" t="s">
        <v>5765</v>
      </c>
      <c r="U3466">
        <v>500</v>
      </c>
      <c r="X3466">
        <v>5</v>
      </c>
      <c r="Y3466" t="s">
        <v>259</v>
      </c>
      <c r="AC3466" t="s">
        <v>177</v>
      </c>
      <c r="AD3466" t="s">
        <v>10334</v>
      </c>
      <c r="AE3466">
        <v>94800</v>
      </c>
      <c r="AF3466" t="s">
        <v>15581</v>
      </c>
      <c r="AK3466" t="s">
        <v>9160</v>
      </c>
      <c r="AL3466">
        <v>0</v>
      </c>
      <c r="AM3466">
        <v>0</v>
      </c>
    </row>
    <row r="3467" spans="1:39" customFormat="1" ht="12.75">
      <c r="A3467">
        <v>5317992</v>
      </c>
      <c r="B3467" t="s">
        <v>3211</v>
      </c>
      <c r="C3467" t="s">
        <v>469</v>
      </c>
      <c r="D3467">
        <v>5317992</v>
      </c>
      <c r="E3467" t="s">
        <v>166</v>
      </c>
      <c r="F3467" t="s">
        <v>166</v>
      </c>
      <c r="H3467" s="507">
        <v>35239</v>
      </c>
      <c r="I3467" t="s">
        <v>167</v>
      </c>
      <c r="J3467">
        <v>-40</v>
      </c>
      <c r="K3467" t="s">
        <v>8</v>
      </c>
      <c r="M3467" t="s">
        <v>2155</v>
      </c>
      <c r="N3467">
        <v>12530022</v>
      </c>
      <c r="O3467" t="s">
        <v>2169</v>
      </c>
      <c r="P3467" s="507">
        <v>44824</v>
      </c>
      <c r="Q3467" t="s">
        <v>187</v>
      </c>
      <c r="R3467" s="507">
        <v>37610</v>
      </c>
      <c r="S3467" s="507">
        <v>44060</v>
      </c>
      <c r="T3467" t="s">
        <v>7255</v>
      </c>
      <c r="U3467">
        <v>1357</v>
      </c>
      <c r="X3467">
        <v>13</v>
      </c>
      <c r="Y3467" t="s">
        <v>259</v>
      </c>
      <c r="AB3467" s="507">
        <v>43282</v>
      </c>
      <c r="AC3467" t="s">
        <v>177</v>
      </c>
      <c r="AD3467" t="s">
        <v>10654</v>
      </c>
      <c r="AE3467">
        <v>53500</v>
      </c>
      <c r="AF3467" t="s">
        <v>15582</v>
      </c>
      <c r="AI3467">
        <v>243057538</v>
      </c>
      <c r="AJ3467">
        <v>631802325</v>
      </c>
      <c r="AK3467" t="s">
        <v>5134</v>
      </c>
      <c r="AL3467">
        <v>0</v>
      </c>
      <c r="AM3467">
        <v>0</v>
      </c>
    </row>
    <row r="3468" spans="1:39" customFormat="1" ht="12.75">
      <c r="A3468">
        <v>4115369</v>
      </c>
      <c r="B3468" t="s">
        <v>9161</v>
      </c>
      <c r="C3468" t="s">
        <v>1380</v>
      </c>
      <c r="D3468">
        <v>4115369</v>
      </c>
      <c r="E3468" t="s">
        <v>169</v>
      </c>
      <c r="H3468" s="507">
        <v>41167</v>
      </c>
      <c r="I3468" t="s">
        <v>245</v>
      </c>
      <c r="J3468">
        <v>-11</v>
      </c>
      <c r="K3468" t="s">
        <v>8</v>
      </c>
      <c r="M3468" t="s">
        <v>2783</v>
      </c>
      <c r="N3468">
        <v>4410729</v>
      </c>
      <c r="O3468" t="s">
        <v>2803</v>
      </c>
      <c r="P3468" s="507">
        <v>44809</v>
      </c>
      <c r="Q3468" t="s">
        <v>187</v>
      </c>
      <c r="R3468" s="507">
        <v>44809</v>
      </c>
      <c r="S3468" s="507">
        <v>44804</v>
      </c>
      <c r="T3468" t="s">
        <v>181</v>
      </c>
      <c r="U3468">
        <v>500</v>
      </c>
      <c r="X3468">
        <v>5</v>
      </c>
      <c r="Y3468" t="s">
        <v>259</v>
      </c>
      <c r="AC3468" t="s">
        <v>177</v>
      </c>
      <c r="AD3468" t="s">
        <v>15583</v>
      </c>
      <c r="AE3468">
        <v>41700</v>
      </c>
      <c r="AF3468" t="s">
        <v>15584</v>
      </c>
      <c r="AJ3468">
        <v>699084476</v>
      </c>
      <c r="AK3468" t="s">
        <v>9162</v>
      </c>
      <c r="AL3468">
        <v>1</v>
      </c>
      <c r="AM3468">
        <v>0</v>
      </c>
    </row>
    <row r="3469" spans="1:39" customFormat="1" ht="12.75">
      <c r="A3469">
        <v>4459310</v>
      </c>
      <c r="B3469" t="s">
        <v>3897</v>
      </c>
      <c r="C3469" t="s">
        <v>2354</v>
      </c>
      <c r="D3469">
        <v>4459310</v>
      </c>
      <c r="E3469" t="s">
        <v>166</v>
      </c>
      <c r="F3469" t="s">
        <v>166</v>
      </c>
      <c r="H3469" s="507">
        <v>41086</v>
      </c>
      <c r="I3469" t="s">
        <v>245</v>
      </c>
      <c r="J3469">
        <v>-11</v>
      </c>
      <c r="K3469" t="s">
        <v>168</v>
      </c>
      <c r="M3469" t="s">
        <v>228</v>
      </c>
      <c r="N3469">
        <v>12440004</v>
      </c>
      <c r="O3469" t="s">
        <v>3432</v>
      </c>
      <c r="P3469" s="507">
        <v>44830</v>
      </c>
      <c r="Q3469" t="s">
        <v>187</v>
      </c>
      <c r="R3469" s="507">
        <v>43730</v>
      </c>
      <c r="T3469" t="s">
        <v>5765</v>
      </c>
      <c r="U3469">
        <v>510</v>
      </c>
      <c r="X3469">
        <v>5</v>
      </c>
      <c r="Y3469" t="s">
        <v>259</v>
      </c>
      <c r="AC3469" t="s">
        <v>177</v>
      </c>
      <c r="AD3469" t="s">
        <v>10255</v>
      </c>
      <c r="AE3469">
        <v>44100</v>
      </c>
      <c r="AF3469" t="s">
        <v>15585</v>
      </c>
      <c r="AK3469" t="s">
        <v>5135</v>
      </c>
      <c r="AL3469">
        <v>0</v>
      </c>
      <c r="AM3469">
        <v>0</v>
      </c>
    </row>
    <row r="3470" spans="1:39" customFormat="1" ht="12.75">
      <c r="A3470">
        <v>5327058</v>
      </c>
      <c r="B3470" t="s">
        <v>3550</v>
      </c>
      <c r="C3470" t="s">
        <v>645</v>
      </c>
      <c r="D3470">
        <v>5327058</v>
      </c>
      <c r="E3470" t="s">
        <v>166</v>
      </c>
      <c r="F3470" t="s">
        <v>166</v>
      </c>
      <c r="H3470" s="507">
        <v>40343</v>
      </c>
      <c r="I3470" t="s">
        <v>254</v>
      </c>
      <c r="J3470">
        <v>-13</v>
      </c>
      <c r="K3470" t="s">
        <v>168</v>
      </c>
      <c r="M3470" t="s">
        <v>2155</v>
      </c>
      <c r="N3470">
        <v>12530022</v>
      </c>
      <c r="O3470" t="s">
        <v>2169</v>
      </c>
      <c r="P3470" s="507">
        <v>44810</v>
      </c>
      <c r="Q3470" t="s">
        <v>187</v>
      </c>
      <c r="R3470" s="507">
        <v>43377</v>
      </c>
      <c r="T3470" t="s">
        <v>5765</v>
      </c>
      <c r="U3470">
        <v>632</v>
      </c>
      <c r="X3470">
        <v>6</v>
      </c>
      <c r="Y3470" t="s">
        <v>259</v>
      </c>
      <c r="AB3470" s="507">
        <v>44013</v>
      </c>
      <c r="AC3470" t="s">
        <v>177</v>
      </c>
      <c r="AD3470" t="s">
        <v>6239</v>
      </c>
      <c r="AE3470">
        <v>53000</v>
      </c>
      <c r="AF3470" t="s">
        <v>15586</v>
      </c>
      <c r="AJ3470">
        <v>681867149</v>
      </c>
      <c r="AK3470" t="s">
        <v>8326</v>
      </c>
      <c r="AL3470">
        <v>0</v>
      </c>
      <c r="AM3470">
        <v>0</v>
      </c>
    </row>
    <row r="3471" spans="1:39" customFormat="1" ht="12.75">
      <c r="A3471">
        <v>7731464</v>
      </c>
      <c r="B3471" t="s">
        <v>3420</v>
      </c>
      <c r="C3471" t="s">
        <v>798</v>
      </c>
      <c r="D3471">
        <v>7731464</v>
      </c>
      <c r="E3471" t="s">
        <v>166</v>
      </c>
      <c r="F3471" t="s">
        <v>166</v>
      </c>
      <c r="H3471" s="507">
        <v>39499</v>
      </c>
      <c r="I3471" t="s">
        <v>200</v>
      </c>
      <c r="J3471">
        <v>-15</v>
      </c>
      <c r="K3471" t="s">
        <v>8</v>
      </c>
      <c r="M3471" t="s">
        <v>206</v>
      </c>
      <c r="N3471">
        <v>8771314</v>
      </c>
      <c r="O3471" t="s">
        <v>944</v>
      </c>
      <c r="P3471" s="507">
        <v>44802</v>
      </c>
      <c r="Q3471" t="s">
        <v>187</v>
      </c>
      <c r="R3471" s="507">
        <v>43056</v>
      </c>
      <c r="T3471" t="s">
        <v>5765</v>
      </c>
      <c r="U3471">
        <v>706</v>
      </c>
      <c r="X3471">
        <v>7</v>
      </c>
      <c r="Y3471" t="s">
        <v>259</v>
      </c>
      <c r="AC3471" t="s">
        <v>177</v>
      </c>
      <c r="AD3471" t="s">
        <v>10445</v>
      </c>
      <c r="AE3471">
        <v>77420</v>
      </c>
      <c r="AF3471" t="s">
        <v>15587</v>
      </c>
      <c r="AJ3471">
        <v>687149919</v>
      </c>
      <c r="AK3471" t="s">
        <v>4550</v>
      </c>
      <c r="AL3471">
        <v>0</v>
      </c>
      <c r="AM3471">
        <v>0</v>
      </c>
    </row>
    <row r="3472" spans="1:39" customFormat="1" ht="12.75">
      <c r="A3472">
        <v>9216990</v>
      </c>
      <c r="B3472" t="s">
        <v>1865</v>
      </c>
      <c r="C3472" t="s">
        <v>913</v>
      </c>
      <c r="D3472">
        <v>9216990</v>
      </c>
      <c r="E3472" t="s">
        <v>166</v>
      </c>
      <c r="F3472" t="s">
        <v>166</v>
      </c>
      <c r="H3472" s="507">
        <v>33226</v>
      </c>
      <c r="I3472" t="s">
        <v>167</v>
      </c>
      <c r="J3472">
        <v>-40</v>
      </c>
      <c r="K3472" t="s">
        <v>168</v>
      </c>
      <c r="M3472" t="s">
        <v>238</v>
      </c>
      <c r="N3472">
        <v>8781017</v>
      </c>
      <c r="O3472" t="s">
        <v>291</v>
      </c>
      <c r="P3472" s="507">
        <v>44834</v>
      </c>
      <c r="Q3472" t="s">
        <v>187</v>
      </c>
      <c r="R3472" s="507">
        <v>37432</v>
      </c>
      <c r="S3472" s="507">
        <v>43742</v>
      </c>
      <c r="T3472" t="s">
        <v>7255</v>
      </c>
      <c r="U3472">
        <v>1710</v>
      </c>
      <c r="X3472">
        <v>17</v>
      </c>
      <c r="Y3472" t="s">
        <v>259</v>
      </c>
      <c r="AC3472" t="s">
        <v>177</v>
      </c>
      <c r="AD3472" t="s">
        <v>10077</v>
      </c>
      <c r="AE3472">
        <v>78500</v>
      </c>
      <c r="AF3472" t="s">
        <v>15588</v>
      </c>
      <c r="AI3472">
        <v>139579995</v>
      </c>
      <c r="AJ3472">
        <v>626160447</v>
      </c>
      <c r="AK3472" t="s">
        <v>4551</v>
      </c>
      <c r="AL3472">
        <v>0</v>
      </c>
      <c r="AM3472">
        <v>0</v>
      </c>
    </row>
    <row r="3473" spans="1:39" customFormat="1" ht="12.75">
      <c r="A3473">
        <v>9423243</v>
      </c>
      <c r="B3473" t="s">
        <v>1866</v>
      </c>
      <c r="C3473" t="s">
        <v>194</v>
      </c>
      <c r="D3473">
        <v>9423243</v>
      </c>
      <c r="E3473" t="s">
        <v>166</v>
      </c>
      <c r="F3473" t="s">
        <v>166</v>
      </c>
      <c r="H3473" s="507">
        <v>35282</v>
      </c>
      <c r="I3473" t="s">
        <v>167</v>
      </c>
      <c r="J3473">
        <v>-40</v>
      </c>
      <c r="K3473" t="s">
        <v>8</v>
      </c>
      <c r="M3473" t="s">
        <v>203</v>
      </c>
      <c r="N3473">
        <v>8921190</v>
      </c>
      <c r="O3473" t="s">
        <v>204</v>
      </c>
      <c r="P3473" s="507">
        <v>44818</v>
      </c>
      <c r="Q3473" t="s">
        <v>187</v>
      </c>
      <c r="R3473" s="507">
        <v>37910</v>
      </c>
      <c r="S3473" s="507">
        <v>44816</v>
      </c>
      <c r="T3473" t="s">
        <v>181</v>
      </c>
      <c r="U3473">
        <v>2312</v>
      </c>
      <c r="V3473" t="s">
        <v>172</v>
      </c>
      <c r="W3473">
        <v>40</v>
      </c>
      <c r="X3473" t="s">
        <v>173</v>
      </c>
      <c r="Y3473" t="s">
        <v>259</v>
      </c>
      <c r="AC3473" t="s">
        <v>177</v>
      </c>
      <c r="AD3473" t="s">
        <v>14742</v>
      </c>
      <c r="AE3473">
        <v>94240</v>
      </c>
      <c r="AF3473" t="s">
        <v>15589</v>
      </c>
      <c r="AJ3473">
        <v>667280614</v>
      </c>
      <c r="AK3473" t="s">
        <v>4552</v>
      </c>
      <c r="AL3473">
        <v>0</v>
      </c>
      <c r="AM3473">
        <v>0</v>
      </c>
    </row>
    <row r="3474" spans="1:39" customFormat="1" ht="12.75">
      <c r="A3474">
        <v>4512854</v>
      </c>
      <c r="B3474" t="s">
        <v>3421</v>
      </c>
      <c r="C3474" t="s">
        <v>326</v>
      </c>
      <c r="D3474">
        <v>4512854</v>
      </c>
      <c r="E3474" t="s">
        <v>166</v>
      </c>
      <c r="F3474" t="s">
        <v>166</v>
      </c>
      <c r="H3474" s="507">
        <v>34124</v>
      </c>
      <c r="I3474" t="s">
        <v>167</v>
      </c>
      <c r="J3474">
        <v>-40</v>
      </c>
      <c r="K3474" t="s">
        <v>168</v>
      </c>
      <c r="M3474" t="s">
        <v>2764</v>
      </c>
      <c r="N3474">
        <v>4450410</v>
      </c>
      <c r="O3474" t="s">
        <v>3462</v>
      </c>
      <c r="P3474" s="507">
        <v>44813</v>
      </c>
      <c r="Q3474" t="s">
        <v>187</v>
      </c>
      <c r="R3474" s="507">
        <v>37432</v>
      </c>
      <c r="S3474" s="507">
        <v>44089</v>
      </c>
      <c r="T3474" t="s">
        <v>7255</v>
      </c>
      <c r="U3474">
        <v>2060</v>
      </c>
      <c r="V3474" t="s">
        <v>172</v>
      </c>
      <c r="W3474">
        <v>931</v>
      </c>
      <c r="X3474" t="s">
        <v>173</v>
      </c>
      <c r="Y3474" t="s">
        <v>5788</v>
      </c>
      <c r="Z3474">
        <v>4450267</v>
      </c>
      <c r="AA3474" t="s">
        <v>15590</v>
      </c>
      <c r="AB3474" s="507">
        <v>44496</v>
      </c>
      <c r="AC3474" t="s">
        <v>177</v>
      </c>
      <c r="AD3474" t="s">
        <v>9858</v>
      </c>
      <c r="AE3474">
        <v>45140</v>
      </c>
      <c r="AF3474" t="s">
        <v>15591</v>
      </c>
      <c r="AJ3474">
        <v>628118621</v>
      </c>
      <c r="AK3474" t="s">
        <v>7954</v>
      </c>
      <c r="AL3474">
        <v>0</v>
      </c>
      <c r="AM3474">
        <v>0</v>
      </c>
    </row>
    <row r="3475" spans="1:39" customFormat="1" ht="12.75">
      <c r="A3475">
        <v>7735307</v>
      </c>
      <c r="B3475" t="s">
        <v>9163</v>
      </c>
      <c r="C3475" t="s">
        <v>1184</v>
      </c>
      <c r="D3475">
        <v>7735307</v>
      </c>
      <c r="E3475" t="s">
        <v>169</v>
      </c>
      <c r="H3475" s="507">
        <v>41656</v>
      </c>
      <c r="I3475" t="s">
        <v>169</v>
      </c>
      <c r="J3475">
        <v>-9</v>
      </c>
      <c r="K3475" t="s">
        <v>8</v>
      </c>
      <c r="M3475" t="s">
        <v>206</v>
      </c>
      <c r="N3475">
        <v>8770166</v>
      </c>
      <c r="O3475" t="s">
        <v>7330</v>
      </c>
      <c r="P3475" s="507">
        <v>44810</v>
      </c>
      <c r="Q3475" t="s">
        <v>187</v>
      </c>
      <c r="R3475" s="507">
        <v>44810</v>
      </c>
      <c r="T3475" t="s">
        <v>5765</v>
      </c>
      <c r="U3475">
        <v>500</v>
      </c>
      <c r="X3475">
        <v>5</v>
      </c>
      <c r="Y3475" t="s">
        <v>259</v>
      </c>
      <c r="AC3475" t="s">
        <v>177</v>
      </c>
      <c r="AD3475" t="s">
        <v>9707</v>
      </c>
      <c r="AE3475">
        <v>77400</v>
      </c>
      <c r="AF3475" t="s">
        <v>15592</v>
      </c>
      <c r="AJ3475">
        <v>624221245</v>
      </c>
      <c r="AK3475" t="s">
        <v>9164</v>
      </c>
      <c r="AL3475">
        <v>0</v>
      </c>
      <c r="AM3475">
        <v>0</v>
      </c>
    </row>
    <row r="3476" spans="1:39" customFormat="1" ht="12.75">
      <c r="A3476">
        <v>9231555</v>
      </c>
      <c r="B3476" t="s">
        <v>1867</v>
      </c>
      <c r="C3476" t="s">
        <v>606</v>
      </c>
      <c r="D3476">
        <v>9231555</v>
      </c>
      <c r="E3476" t="s">
        <v>166</v>
      </c>
      <c r="F3476" t="s">
        <v>166</v>
      </c>
      <c r="H3476" s="507">
        <v>33517</v>
      </c>
      <c r="I3476" t="s">
        <v>167</v>
      </c>
      <c r="J3476">
        <v>-40</v>
      </c>
      <c r="K3476" t="s">
        <v>168</v>
      </c>
      <c r="M3476" t="s">
        <v>203</v>
      </c>
      <c r="N3476">
        <v>8920309</v>
      </c>
      <c r="O3476" t="s">
        <v>331</v>
      </c>
      <c r="P3476" s="507">
        <v>44812</v>
      </c>
      <c r="Q3476" t="s">
        <v>187</v>
      </c>
      <c r="R3476" s="507">
        <v>37886</v>
      </c>
      <c r="S3476" s="507">
        <v>44444</v>
      </c>
      <c r="T3476" t="s">
        <v>7255</v>
      </c>
      <c r="U3476">
        <v>1774</v>
      </c>
      <c r="X3476">
        <v>17</v>
      </c>
      <c r="Y3476" t="s">
        <v>259</v>
      </c>
      <c r="AC3476" t="s">
        <v>177</v>
      </c>
      <c r="AD3476" t="s">
        <v>15593</v>
      </c>
      <c r="AE3476">
        <v>92210</v>
      </c>
      <c r="AF3476" t="s">
        <v>15594</v>
      </c>
      <c r="AK3476" t="s">
        <v>4553</v>
      </c>
      <c r="AL3476">
        <v>0</v>
      </c>
      <c r="AM3476">
        <v>0</v>
      </c>
    </row>
    <row r="3477" spans="1:39" customFormat="1" ht="12.75">
      <c r="A3477">
        <v>3112619</v>
      </c>
      <c r="B3477" t="s">
        <v>6121</v>
      </c>
      <c r="C3477" t="s">
        <v>304</v>
      </c>
      <c r="D3477">
        <v>3112619</v>
      </c>
      <c r="E3477" t="s">
        <v>166</v>
      </c>
      <c r="F3477" t="s">
        <v>166</v>
      </c>
      <c r="H3477" s="507">
        <v>37031</v>
      </c>
      <c r="I3477" t="s">
        <v>167</v>
      </c>
      <c r="J3477">
        <v>-40</v>
      </c>
      <c r="K3477" t="s">
        <v>168</v>
      </c>
      <c r="M3477" t="s">
        <v>275</v>
      </c>
      <c r="N3477">
        <v>8910861</v>
      </c>
      <c r="O3477" t="s">
        <v>3563</v>
      </c>
      <c r="P3477" s="507">
        <v>44825</v>
      </c>
      <c r="Q3477" t="s">
        <v>187</v>
      </c>
      <c r="R3477" s="507">
        <v>39724</v>
      </c>
      <c r="S3477" s="507">
        <v>44421</v>
      </c>
      <c r="T3477" t="s">
        <v>7255</v>
      </c>
      <c r="U3477">
        <v>1864</v>
      </c>
      <c r="X3477">
        <v>18</v>
      </c>
      <c r="Y3477" t="s">
        <v>259</v>
      </c>
      <c r="AB3477" s="507">
        <v>44106</v>
      </c>
      <c r="AC3477" t="s">
        <v>177</v>
      </c>
      <c r="AD3477" t="s">
        <v>15595</v>
      </c>
      <c r="AE3477">
        <v>31700</v>
      </c>
      <c r="AF3477" t="s">
        <v>15596</v>
      </c>
      <c r="AI3477">
        <v>561853489</v>
      </c>
      <c r="AJ3477">
        <v>652133586</v>
      </c>
      <c r="AK3477" t="s">
        <v>7062</v>
      </c>
      <c r="AL3477">
        <v>0</v>
      </c>
      <c r="AM3477">
        <v>0</v>
      </c>
    </row>
    <row r="3478" spans="1:39" customFormat="1" ht="12.75">
      <c r="A3478">
        <v>9230585</v>
      </c>
      <c r="B3478" t="s">
        <v>1868</v>
      </c>
      <c r="C3478" t="s">
        <v>1251</v>
      </c>
      <c r="D3478">
        <v>9230585</v>
      </c>
      <c r="E3478" t="s">
        <v>169</v>
      </c>
      <c r="F3478" t="s">
        <v>166</v>
      </c>
      <c r="H3478" s="507">
        <v>34981</v>
      </c>
      <c r="I3478" t="s">
        <v>167</v>
      </c>
      <c r="J3478">
        <v>-40</v>
      </c>
      <c r="K3478" t="s">
        <v>168</v>
      </c>
      <c r="M3478" t="s">
        <v>203</v>
      </c>
      <c r="N3478">
        <v>8920646</v>
      </c>
      <c r="O3478" t="s">
        <v>1257</v>
      </c>
      <c r="P3478" s="507">
        <v>44826</v>
      </c>
      <c r="Q3478" t="s">
        <v>187</v>
      </c>
      <c r="R3478" s="507">
        <v>37588</v>
      </c>
      <c r="S3478" s="507">
        <v>44461</v>
      </c>
      <c r="T3478" t="s">
        <v>7255</v>
      </c>
      <c r="U3478">
        <v>1606</v>
      </c>
      <c r="X3478">
        <v>16</v>
      </c>
      <c r="Y3478" t="s">
        <v>259</v>
      </c>
      <c r="AB3478" s="507">
        <v>43647</v>
      </c>
      <c r="AC3478" t="s">
        <v>177</v>
      </c>
      <c r="AD3478" t="s">
        <v>12695</v>
      </c>
      <c r="AE3478">
        <v>92600</v>
      </c>
      <c r="AF3478" t="s">
        <v>15597</v>
      </c>
      <c r="AJ3478">
        <v>632781979</v>
      </c>
      <c r="AK3478" t="s">
        <v>4554</v>
      </c>
      <c r="AL3478">
        <v>0</v>
      </c>
      <c r="AM3478">
        <v>0</v>
      </c>
    </row>
    <row r="3479" spans="1:39" customFormat="1" ht="12.75">
      <c r="A3479">
        <v>8529542</v>
      </c>
      <c r="B3479" t="s">
        <v>1868</v>
      </c>
      <c r="C3479" t="s">
        <v>6852</v>
      </c>
      <c r="D3479">
        <v>8529542</v>
      </c>
      <c r="E3479" t="s">
        <v>166</v>
      </c>
      <c r="F3479" t="s">
        <v>166</v>
      </c>
      <c r="H3479" s="507">
        <v>41401</v>
      </c>
      <c r="I3479" t="s">
        <v>251</v>
      </c>
      <c r="J3479">
        <v>-10</v>
      </c>
      <c r="K3479" t="s">
        <v>8</v>
      </c>
      <c r="M3479" t="s">
        <v>208</v>
      </c>
      <c r="N3479">
        <v>12850024</v>
      </c>
      <c r="O3479" t="s">
        <v>2184</v>
      </c>
      <c r="P3479" s="507">
        <v>44793</v>
      </c>
      <c r="Q3479" t="s">
        <v>187</v>
      </c>
      <c r="R3479" s="507">
        <v>43693</v>
      </c>
      <c r="T3479" t="s">
        <v>5765</v>
      </c>
      <c r="U3479">
        <v>576</v>
      </c>
      <c r="X3479">
        <v>5</v>
      </c>
      <c r="Y3479" t="s">
        <v>259</v>
      </c>
      <c r="AC3479" t="s">
        <v>177</v>
      </c>
      <c r="AD3479" t="s">
        <v>11056</v>
      </c>
      <c r="AE3479">
        <v>85280</v>
      </c>
      <c r="AF3479" t="s">
        <v>15598</v>
      </c>
      <c r="AJ3479">
        <v>627948644</v>
      </c>
      <c r="AK3479" t="s">
        <v>5136</v>
      </c>
      <c r="AL3479">
        <v>0</v>
      </c>
      <c r="AM3479">
        <v>0</v>
      </c>
    </row>
    <row r="3480" spans="1:39" customFormat="1" ht="12.75">
      <c r="A3480">
        <v>7891034</v>
      </c>
      <c r="B3480" t="s">
        <v>1868</v>
      </c>
      <c r="C3480" t="s">
        <v>15599</v>
      </c>
      <c r="D3480">
        <v>7891034</v>
      </c>
      <c r="E3480" t="s">
        <v>169</v>
      </c>
      <c r="H3480" s="507">
        <v>41953</v>
      </c>
      <c r="I3480" t="s">
        <v>169</v>
      </c>
      <c r="J3480">
        <v>-9</v>
      </c>
      <c r="K3480" t="s">
        <v>8</v>
      </c>
      <c r="M3480" t="s">
        <v>238</v>
      </c>
      <c r="N3480">
        <v>8781475</v>
      </c>
      <c r="O3480" t="s">
        <v>561</v>
      </c>
      <c r="P3480" s="507">
        <v>44846</v>
      </c>
      <c r="Q3480" t="s">
        <v>187</v>
      </c>
      <c r="R3480" s="507">
        <v>44846</v>
      </c>
      <c r="S3480" s="507">
        <v>44765</v>
      </c>
      <c r="T3480" t="s">
        <v>181</v>
      </c>
      <c r="U3480">
        <v>500</v>
      </c>
      <c r="X3480">
        <v>5</v>
      </c>
      <c r="Y3480" t="s">
        <v>259</v>
      </c>
      <c r="AC3480" t="s">
        <v>177</v>
      </c>
      <c r="AD3480" t="s">
        <v>12481</v>
      </c>
      <c r="AE3480">
        <v>78210</v>
      </c>
      <c r="AF3480" t="s">
        <v>15600</v>
      </c>
      <c r="AK3480" t="s">
        <v>15601</v>
      </c>
      <c r="AL3480">
        <v>0</v>
      </c>
      <c r="AM3480">
        <v>0</v>
      </c>
    </row>
    <row r="3481" spans="1:39" customFormat="1" ht="12.75">
      <c r="A3481">
        <v>7731925</v>
      </c>
      <c r="B3481" t="s">
        <v>1869</v>
      </c>
      <c r="C3481" t="s">
        <v>2262</v>
      </c>
      <c r="D3481">
        <v>7731925</v>
      </c>
      <c r="E3481" t="s">
        <v>169</v>
      </c>
      <c r="F3481" t="s">
        <v>166</v>
      </c>
      <c r="H3481" s="507">
        <v>41248</v>
      </c>
      <c r="I3481" t="s">
        <v>245</v>
      </c>
      <c r="J3481">
        <v>-11</v>
      </c>
      <c r="K3481" t="s">
        <v>8</v>
      </c>
      <c r="M3481" t="s">
        <v>206</v>
      </c>
      <c r="N3481">
        <v>8771184</v>
      </c>
      <c r="O3481" t="s">
        <v>285</v>
      </c>
      <c r="P3481" s="507">
        <v>44812</v>
      </c>
      <c r="Q3481" t="s">
        <v>187</v>
      </c>
      <c r="R3481" s="507">
        <v>43368</v>
      </c>
      <c r="T3481" t="s">
        <v>5765</v>
      </c>
      <c r="U3481">
        <v>500</v>
      </c>
      <c r="X3481">
        <v>5</v>
      </c>
      <c r="Y3481" t="s">
        <v>259</v>
      </c>
      <c r="AC3481" t="s">
        <v>177</v>
      </c>
      <c r="AD3481" t="s">
        <v>11286</v>
      </c>
      <c r="AE3481">
        <v>77185</v>
      </c>
      <c r="AF3481" t="s">
        <v>15602</v>
      </c>
      <c r="AK3481" t="s">
        <v>5758</v>
      </c>
      <c r="AL3481">
        <v>0</v>
      </c>
      <c r="AM3481">
        <v>0</v>
      </c>
    </row>
    <row r="3482" spans="1:39" customFormat="1" ht="12.75">
      <c r="A3482">
        <v>2221766</v>
      </c>
      <c r="B3482" t="s">
        <v>2664</v>
      </c>
      <c r="C3482" t="s">
        <v>563</v>
      </c>
      <c r="D3482">
        <v>2221766</v>
      </c>
      <c r="E3482" t="s">
        <v>169</v>
      </c>
      <c r="H3482" s="507">
        <v>41964</v>
      </c>
      <c r="I3482" t="s">
        <v>169</v>
      </c>
      <c r="J3482">
        <v>-9</v>
      </c>
      <c r="K3482" t="s">
        <v>8</v>
      </c>
      <c r="M3482" t="s">
        <v>215</v>
      </c>
      <c r="N3482">
        <v>3220128</v>
      </c>
      <c r="O3482" t="s">
        <v>3458</v>
      </c>
      <c r="P3482" s="507">
        <v>44821</v>
      </c>
      <c r="Q3482" t="s">
        <v>187</v>
      </c>
      <c r="R3482" s="507">
        <v>44821</v>
      </c>
      <c r="T3482" t="s">
        <v>5765</v>
      </c>
      <c r="U3482">
        <v>500</v>
      </c>
      <c r="X3482">
        <v>5</v>
      </c>
      <c r="Y3482" t="s">
        <v>259</v>
      </c>
      <c r="AC3482" t="s">
        <v>177</v>
      </c>
      <c r="AD3482" t="s">
        <v>15603</v>
      </c>
      <c r="AE3482">
        <v>22800</v>
      </c>
      <c r="AF3482" t="s">
        <v>15604</v>
      </c>
      <c r="AJ3482" t="s">
        <v>9165</v>
      </c>
      <c r="AK3482" t="s">
        <v>9166</v>
      </c>
      <c r="AL3482">
        <v>0</v>
      </c>
      <c r="AM3482">
        <v>0</v>
      </c>
    </row>
    <row r="3483" spans="1:39" customFormat="1" ht="12.75">
      <c r="A3483">
        <v>9522030</v>
      </c>
      <c r="B3483" t="s">
        <v>1870</v>
      </c>
      <c r="C3483" t="s">
        <v>1010</v>
      </c>
      <c r="D3483">
        <v>9522030</v>
      </c>
      <c r="E3483" t="s">
        <v>166</v>
      </c>
      <c r="F3483" t="s">
        <v>166</v>
      </c>
      <c r="H3483" s="507">
        <v>32418</v>
      </c>
      <c r="I3483" t="s">
        <v>167</v>
      </c>
      <c r="J3483">
        <v>-40</v>
      </c>
      <c r="K3483" t="s">
        <v>168</v>
      </c>
      <c r="M3483" t="s">
        <v>232</v>
      </c>
      <c r="N3483">
        <v>8950481</v>
      </c>
      <c r="O3483" t="s">
        <v>457</v>
      </c>
      <c r="P3483" s="507">
        <v>44827</v>
      </c>
      <c r="Q3483" t="s">
        <v>187</v>
      </c>
      <c r="R3483" s="507">
        <v>37531</v>
      </c>
      <c r="S3483" s="507">
        <v>44815</v>
      </c>
      <c r="T3483" t="s">
        <v>181</v>
      </c>
      <c r="U3483">
        <v>1689</v>
      </c>
      <c r="X3483">
        <v>16</v>
      </c>
      <c r="Y3483" t="s">
        <v>259</v>
      </c>
      <c r="AB3483" s="507">
        <v>43647</v>
      </c>
      <c r="AC3483" t="s">
        <v>177</v>
      </c>
      <c r="AD3483" t="s">
        <v>15605</v>
      </c>
      <c r="AE3483">
        <v>95580</v>
      </c>
      <c r="AF3483" t="s">
        <v>15606</v>
      </c>
      <c r="AJ3483">
        <v>778664762</v>
      </c>
      <c r="AK3483" t="s">
        <v>4555</v>
      </c>
      <c r="AL3483">
        <v>0</v>
      </c>
      <c r="AM3483">
        <v>0</v>
      </c>
    </row>
    <row r="3484" spans="1:39" customFormat="1" ht="12.75">
      <c r="A3484">
        <v>7735996</v>
      </c>
      <c r="B3484" t="s">
        <v>15607</v>
      </c>
      <c r="C3484" t="s">
        <v>691</v>
      </c>
      <c r="D3484">
        <v>7735996</v>
      </c>
      <c r="E3484" t="s">
        <v>169</v>
      </c>
      <c r="H3484" s="507">
        <v>40970</v>
      </c>
      <c r="I3484" t="s">
        <v>245</v>
      </c>
      <c r="J3484">
        <v>-11</v>
      </c>
      <c r="K3484" t="s">
        <v>8</v>
      </c>
      <c r="M3484" t="s">
        <v>206</v>
      </c>
      <c r="N3484">
        <v>8770408</v>
      </c>
      <c r="O3484" t="s">
        <v>407</v>
      </c>
      <c r="P3484" s="507">
        <v>44835</v>
      </c>
      <c r="Q3484" t="s">
        <v>187</v>
      </c>
      <c r="R3484" s="507">
        <v>44835</v>
      </c>
      <c r="T3484" t="s">
        <v>5765</v>
      </c>
      <c r="U3484">
        <v>500</v>
      </c>
      <c r="X3484">
        <v>5</v>
      </c>
      <c r="Y3484" t="s">
        <v>259</v>
      </c>
      <c r="AC3484" t="s">
        <v>177</v>
      </c>
      <c r="AD3484" t="s">
        <v>15278</v>
      </c>
      <c r="AE3484">
        <v>77135</v>
      </c>
      <c r="AF3484" t="s">
        <v>15608</v>
      </c>
      <c r="AK3484" t="s">
        <v>15609</v>
      </c>
      <c r="AL3484">
        <v>0</v>
      </c>
      <c r="AM3484">
        <v>0</v>
      </c>
    </row>
    <row r="3485" spans="1:39" customFormat="1" ht="12.75">
      <c r="A3485">
        <v>3731659</v>
      </c>
      <c r="B3485" t="s">
        <v>2986</v>
      </c>
      <c r="C3485" t="s">
        <v>646</v>
      </c>
      <c r="D3485">
        <v>3731659</v>
      </c>
      <c r="E3485" t="s">
        <v>169</v>
      </c>
      <c r="F3485" t="s">
        <v>169</v>
      </c>
      <c r="H3485" s="507">
        <v>41550</v>
      </c>
      <c r="I3485" t="s">
        <v>251</v>
      </c>
      <c r="J3485">
        <v>-10</v>
      </c>
      <c r="K3485" t="s">
        <v>8</v>
      </c>
      <c r="M3485" t="s">
        <v>175</v>
      </c>
      <c r="N3485">
        <v>4370038</v>
      </c>
      <c r="O3485" t="s">
        <v>2829</v>
      </c>
      <c r="P3485" s="507">
        <v>44844</v>
      </c>
      <c r="Q3485" t="s">
        <v>187</v>
      </c>
      <c r="R3485" s="507">
        <v>43744</v>
      </c>
      <c r="T3485" t="s">
        <v>5765</v>
      </c>
      <c r="U3485">
        <v>500</v>
      </c>
      <c r="X3485">
        <v>5</v>
      </c>
      <c r="Y3485" t="s">
        <v>259</v>
      </c>
      <c r="AC3485" t="s">
        <v>177</v>
      </c>
      <c r="AD3485" t="s">
        <v>15610</v>
      </c>
      <c r="AE3485">
        <v>37420</v>
      </c>
      <c r="AF3485" t="s">
        <v>15611</v>
      </c>
      <c r="AJ3485">
        <v>699942004</v>
      </c>
      <c r="AK3485" t="s">
        <v>5676</v>
      </c>
      <c r="AL3485">
        <v>0</v>
      </c>
      <c r="AM3485">
        <v>0</v>
      </c>
    </row>
    <row r="3486" spans="1:39" customFormat="1" ht="12.75">
      <c r="A3486">
        <v>7772</v>
      </c>
      <c r="B3486" t="s">
        <v>1871</v>
      </c>
      <c r="C3486" t="s">
        <v>1261</v>
      </c>
      <c r="D3486">
        <v>7772</v>
      </c>
      <c r="E3486" t="s">
        <v>166</v>
      </c>
      <c r="H3486" s="507">
        <v>23251</v>
      </c>
      <c r="I3486" t="s">
        <v>367</v>
      </c>
      <c r="J3486">
        <v>-60</v>
      </c>
      <c r="K3486" t="s">
        <v>168</v>
      </c>
      <c r="M3486" t="s">
        <v>203</v>
      </c>
      <c r="N3486">
        <v>8920309</v>
      </c>
      <c r="O3486" t="s">
        <v>331</v>
      </c>
      <c r="P3486" s="507">
        <v>44825</v>
      </c>
      <c r="Q3486" t="s">
        <v>187</v>
      </c>
      <c r="R3486" s="507">
        <v>37432</v>
      </c>
      <c r="S3486" s="507">
        <v>44821</v>
      </c>
      <c r="T3486" t="s">
        <v>181</v>
      </c>
      <c r="U3486">
        <v>1635</v>
      </c>
      <c r="X3486">
        <v>16</v>
      </c>
      <c r="Y3486" t="s">
        <v>259</v>
      </c>
      <c r="AC3486" t="s">
        <v>177</v>
      </c>
      <c r="AD3486" t="s">
        <v>15612</v>
      </c>
      <c r="AE3486">
        <v>75002</v>
      </c>
      <c r="AF3486" t="s">
        <v>15613</v>
      </c>
      <c r="AI3486">
        <v>142331337</v>
      </c>
      <c r="AK3486" t="s">
        <v>9167</v>
      </c>
      <c r="AL3486">
        <v>0</v>
      </c>
      <c r="AM3486">
        <v>0</v>
      </c>
    </row>
    <row r="3487" spans="1:39" customFormat="1" ht="12.75">
      <c r="A3487">
        <v>4463701</v>
      </c>
      <c r="B3487" t="s">
        <v>1871</v>
      </c>
      <c r="C3487" t="s">
        <v>1266</v>
      </c>
      <c r="D3487">
        <v>4463701</v>
      </c>
      <c r="E3487" t="s">
        <v>169</v>
      </c>
      <c r="H3487" s="507">
        <v>42481</v>
      </c>
      <c r="I3487" t="s">
        <v>169</v>
      </c>
      <c r="J3487">
        <v>-9</v>
      </c>
      <c r="K3487" t="s">
        <v>8</v>
      </c>
      <c r="M3487" t="s">
        <v>228</v>
      </c>
      <c r="N3487">
        <v>12440262</v>
      </c>
      <c r="O3487" t="s">
        <v>2208</v>
      </c>
      <c r="P3487" s="507">
        <v>44824</v>
      </c>
      <c r="Q3487" t="s">
        <v>187</v>
      </c>
      <c r="R3487" s="507">
        <v>44824</v>
      </c>
      <c r="S3487" s="507">
        <v>44819</v>
      </c>
      <c r="T3487" t="s">
        <v>181</v>
      </c>
      <c r="U3487">
        <v>500</v>
      </c>
      <c r="X3487">
        <v>5</v>
      </c>
      <c r="Y3487" t="s">
        <v>259</v>
      </c>
      <c r="AC3487" t="s">
        <v>177</v>
      </c>
      <c r="AD3487" t="s">
        <v>9918</v>
      </c>
      <c r="AE3487">
        <v>44118</v>
      </c>
      <c r="AF3487" t="s">
        <v>15614</v>
      </c>
      <c r="AJ3487">
        <v>635342333</v>
      </c>
      <c r="AK3487" t="s">
        <v>9575</v>
      </c>
      <c r="AL3487">
        <v>0</v>
      </c>
      <c r="AM3487">
        <v>0</v>
      </c>
    </row>
    <row r="3488" spans="1:39" customFormat="1" ht="12.75">
      <c r="A3488">
        <v>567482</v>
      </c>
      <c r="B3488" t="s">
        <v>1871</v>
      </c>
      <c r="C3488" t="s">
        <v>584</v>
      </c>
      <c r="D3488">
        <v>567482</v>
      </c>
      <c r="E3488" t="s">
        <v>166</v>
      </c>
      <c r="H3488" s="507">
        <v>30515</v>
      </c>
      <c r="I3488" t="s">
        <v>167</v>
      </c>
      <c r="J3488">
        <v>-40</v>
      </c>
      <c r="K3488" t="s">
        <v>168</v>
      </c>
      <c r="M3488" t="s">
        <v>228</v>
      </c>
      <c r="N3488">
        <v>12440274</v>
      </c>
      <c r="O3488" t="s">
        <v>2276</v>
      </c>
      <c r="P3488" s="507">
        <v>44819</v>
      </c>
      <c r="Q3488" t="s">
        <v>187</v>
      </c>
      <c r="R3488" s="507">
        <v>37432</v>
      </c>
      <c r="S3488" s="507">
        <v>44826</v>
      </c>
      <c r="T3488" t="s">
        <v>181</v>
      </c>
      <c r="U3488">
        <v>1752</v>
      </c>
      <c r="X3488">
        <v>17</v>
      </c>
      <c r="Y3488" t="s">
        <v>259</v>
      </c>
      <c r="AC3488" t="s">
        <v>177</v>
      </c>
      <c r="AD3488" t="s">
        <v>15615</v>
      </c>
      <c r="AE3488">
        <v>44360</v>
      </c>
      <c r="AF3488" t="s">
        <v>15616</v>
      </c>
      <c r="AK3488" t="s">
        <v>5758</v>
      </c>
      <c r="AL3488">
        <v>0</v>
      </c>
      <c r="AM3488">
        <v>0</v>
      </c>
    </row>
    <row r="3489" spans="1:39" customFormat="1" ht="12.75">
      <c r="A3489">
        <v>5422988</v>
      </c>
      <c r="B3489" t="s">
        <v>1871</v>
      </c>
      <c r="C3489" t="s">
        <v>290</v>
      </c>
      <c r="D3489">
        <v>5422988</v>
      </c>
      <c r="E3489" t="s">
        <v>166</v>
      </c>
      <c r="F3489" t="s">
        <v>166</v>
      </c>
      <c r="H3489" s="507">
        <v>37083</v>
      </c>
      <c r="I3489" t="s">
        <v>167</v>
      </c>
      <c r="J3489">
        <v>-40</v>
      </c>
      <c r="K3489" t="s">
        <v>168</v>
      </c>
      <c r="M3489" t="s">
        <v>178</v>
      </c>
      <c r="N3489">
        <v>3350060</v>
      </c>
      <c r="O3489" t="s">
        <v>223</v>
      </c>
      <c r="P3489" s="507">
        <v>44818</v>
      </c>
      <c r="Q3489" t="s">
        <v>187</v>
      </c>
      <c r="R3489" s="507">
        <v>39344</v>
      </c>
      <c r="S3489" s="507">
        <v>44084</v>
      </c>
      <c r="T3489" t="s">
        <v>7255</v>
      </c>
      <c r="U3489">
        <v>2928</v>
      </c>
      <c r="V3489" t="s">
        <v>172</v>
      </c>
      <c r="W3489">
        <v>71</v>
      </c>
      <c r="X3489" t="s">
        <v>173</v>
      </c>
      <c r="Y3489" t="s">
        <v>259</v>
      </c>
      <c r="AB3489" s="507">
        <v>44378</v>
      </c>
      <c r="AC3489" t="s">
        <v>177</v>
      </c>
      <c r="AD3489" t="s">
        <v>9793</v>
      </c>
      <c r="AE3489">
        <v>75012</v>
      </c>
      <c r="AF3489" t="s">
        <v>15617</v>
      </c>
      <c r="AJ3489">
        <v>677672503</v>
      </c>
      <c r="AK3489" t="s">
        <v>6473</v>
      </c>
      <c r="AL3489">
        <v>0</v>
      </c>
      <c r="AM3489">
        <v>0</v>
      </c>
    </row>
    <row r="3490" spans="1:39" customFormat="1" ht="12.75">
      <c r="A3490">
        <v>948513</v>
      </c>
      <c r="B3490" t="s">
        <v>3268</v>
      </c>
      <c r="C3490" t="s">
        <v>202</v>
      </c>
      <c r="D3490">
        <v>948513</v>
      </c>
      <c r="E3490" t="s">
        <v>166</v>
      </c>
      <c r="F3490" t="s">
        <v>166</v>
      </c>
      <c r="H3490" s="507">
        <v>29544</v>
      </c>
      <c r="I3490" t="s">
        <v>192</v>
      </c>
      <c r="J3490">
        <v>-50</v>
      </c>
      <c r="K3490" t="s">
        <v>168</v>
      </c>
      <c r="M3490" t="s">
        <v>3025</v>
      </c>
      <c r="N3490">
        <v>3290221</v>
      </c>
      <c r="O3490" t="s">
        <v>3095</v>
      </c>
      <c r="P3490" s="507">
        <v>44811</v>
      </c>
      <c r="Q3490" t="s">
        <v>187</v>
      </c>
      <c r="R3490" s="507">
        <v>37432</v>
      </c>
      <c r="S3490" s="507">
        <v>44452</v>
      </c>
      <c r="T3490" t="s">
        <v>7255</v>
      </c>
      <c r="U3490">
        <v>1661</v>
      </c>
      <c r="X3490">
        <v>16</v>
      </c>
      <c r="Y3490" t="s">
        <v>259</v>
      </c>
      <c r="AC3490" t="s">
        <v>177</v>
      </c>
      <c r="AD3490" t="s">
        <v>15618</v>
      </c>
      <c r="AE3490">
        <v>29730</v>
      </c>
      <c r="AF3490" t="s">
        <v>15619</v>
      </c>
      <c r="AJ3490">
        <v>607121824</v>
      </c>
      <c r="AK3490" t="s">
        <v>6853</v>
      </c>
      <c r="AL3490">
        <v>0</v>
      </c>
      <c r="AM3490">
        <v>0</v>
      </c>
    </row>
    <row r="3491" spans="1:39" customFormat="1" ht="12.75">
      <c r="A3491">
        <v>4464045</v>
      </c>
      <c r="B3491" t="s">
        <v>7955</v>
      </c>
      <c r="C3491" t="s">
        <v>1216</v>
      </c>
      <c r="D3491">
        <v>4464045</v>
      </c>
      <c r="E3491" t="s">
        <v>169</v>
      </c>
      <c r="H3491" s="507">
        <v>43078</v>
      </c>
      <c r="I3491" t="s">
        <v>169</v>
      </c>
      <c r="J3491">
        <v>-9</v>
      </c>
      <c r="K3491" t="s">
        <v>8</v>
      </c>
      <c r="M3491" t="s">
        <v>228</v>
      </c>
      <c r="N3491">
        <v>12440195</v>
      </c>
      <c r="O3491" t="s">
        <v>2265</v>
      </c>
      <c r="P3491" s="507">
        <v>44835</v>
      </c>
      <c r="Q3491" t="s">
        <v>187</v>
      </c>
      <c r="R3491" s="507">
        <v>44835</v>
      </c>
      <c r="T3491" t="s">
        <v>5765</v>
      </c>
      <c r="U3491">
        <v>500</v>
      </c>
      <c r="X3491">
        <v>5</v>
      </c>
      <c r="Y3491" t="s">
        <v>259</v>
      </c>
      <c r="AC3491" t="s">
        <v>177</v>
      </c>
      <c r="AD3491" t="s">
        <v>10010</v>
      </c>
      <c r="AE3491">
        <v>44350</v>
      </c>
      <c r="AF3491" t="s">
        <v>15620</v>
      </c>
      <c r="AK3491" t="s">
        <v>15621</v>
      </c>
      <c r="AL3491">
        <v>0</v>
      </c>
      <c r="AM3491">
        <v>0</v>
      </c>
    </row>
    <row r="3492" spans="1:39" customFormat="1" ht="12.75">
      <c r="A3492">
        <v>5321064</v>
      </c>
      <c r="B3492" t="s">
        <v>1872</v>
      </c>
      <c r="C3492" t="s">
        <v>8327</v>
      </c>
      <c r="D3492">
        <v>5321064</v>
      </c>
      <c r="E3492" t="s">
        <v>166</v>
      </c>
      <c r="H3492" s="507">
        <v>28456</v>
      </c>
      <c r="I3492" t="s">
        <v>192</v>
      </c>
      <c r="J3492">
        <v>-50</v>
      </c>
      <c r="K3492" t="s">
        <v>8</v>
      </c>
      <c r="M3492" t="s">
        <v>2155</v>
      </c>
      <c r="N3492">
        <v>12530016</v>
      </c>
      <c r="O3492" t="s">
        <v>3343</v>
      </c>
      <c r="P3492" s="507">
        <v>44763</v>
      </c>
      <c r="Q3492" t="s">
        <v>187</v>
      </c>
      <c r="R3492" s="507">
        <v>39707</v>
      </c>
      <c r="S3492" s="507">
        <v>44517</v>
      </c>
      <c r="T3492" t="s">
        <v>181</v>
      </c>
      <c r="U3492">
        <v>1481</v>
      </c>
      <c r="X3492">
        <v>14</v>
      </c>
      <c r="Y3492" t="s">
        <v>259</v>
      </c>
      <c r="AC3492" t="s">
        <v>174</v>
      </c>
      <c r="AD3492" t="s">
        <v>15622</v>
      </c>
      <c r="AE3492">
        <v>53150</v>
      </c>
      <c r="AF3492" t="s">
        <v>15623</v>
      </c>
      <c r="AG3492" t="s">
        <v>15624</v>
      </c>
      <c r="AJ3492">
        <v>629191479</v>
      </c>
      <c r="AK3492" t="s">
        <v>5137</v>
      </c>
      <c r="AL3492">
        <v>0</v>
      </c>
      <c r="AM3492">
        <v>0</v>
      </c>
    </row>
    <row r="3493" spans="1:39" customFormat="1" ht="12.75">
      <c r="A3493">
        <v>5326610</v>
      </c>
      <c r="B3493" t="s">
        <v>1872</v>
      </c>
      <c r="C3493" t="s">
        <v>3437</v>
      </c>
      <c r="D3493">
        <v>5326610</v>
      </c>
      <c r="E3493" t="s">
        <v>166</v>
      </c>
      <c r="F3493" t="s">
        <v>166</v>
      </c>
      <c r="H3493" s="507">
        <v>40639</v>
      </c>
      <c r="I3493" t="s">
        <v>267</v>
      </c>
      <c r="J3493">
        <v>-12</v>
      </c>
      <c r="K3493" t="s">
        <v>168</v>
      </c>
      <c r="M3493" t="s">
        <v>2155</v>
      </c>
      <c r="N3493">
        <v>12530016</v>
      </c>
      <c r="O3493" t="s">
        <v>3343</v>
      </c>
      <c r="P3493" s="507">
        <v>44811</v>
      </c>
      <c r="Q3493" t="s">
        <v>187</v>
      </c>
      <c r="R3493" s="507">
        <v>43023</v>
      </c>
      <c r="T3493" t="s">
        <v>5765</v>
      </c>
      <c r="U3493">
        <v>634</v>
      </c>
      <c r="X3493">
        <v>6</v>
      </c>
      <c r="Y3493" t="s">
        <v>259</v>
      </c>
      <c r="AC3493" t="s">
        <v>177</v>
      </c>
      <c r="AD3493" t="s">
        <v>15625</v>
      </c>
      <c r="AE3493">
        <v>53150</v>
      </c>
      <c r="AF3493" t="s">
        <v>15623</v>
      </c>
      <c r="AI3493">
        <v>782357743</v>
      </c>
      <c r="AJ3493">
        <v>629191479</v>
      </c>
      <c r="AK3493" t="s">
        <v>5137</v>
      </c>
      <c r="AL3493">
        <v>0</v>
      </c>
      <c r="AM3493">
        <v>0</v>
      </c>
    </row>
    <row r="3494" spans="1:39" customFormat="1" ht="12.75">
      <c r="A3494">
        <v>7225781</v>
      </c>
      <c r="B3494" t="s">
        <v>1872</v>
      </c>
      <c r="C3494" t="s">
        <v>8328</v>
      </c>
      <c r="D3494">
        <v>7225781</v>
      </c>
      <c r="E3494" t="s">
        <v>166</v>
      </c>
      <c r="F3494" t="s">
        <v>169</v>
      </c>
      <c r="H3494" s="507">
        <v>41099</v>
      </c>
      <c r="I3494" t="s">
        <v>245</v>
      </c>
      <c r="J3494">
        <v>-11</v>
      </c>
      <c r="K3494" t="s">
        <v>8</v>
      </c>
      <c r="M3494" t="s">
        <v>2152</v>
      </c>
      <c r="N3494">
        <v>12720104</v>
      </c>
      <c r="O3494" t="s">
        <v>2160</v>
      </c>
      <c r="P3494" s="507">
        <v>44755</v>
      </c>
      <c r="Q3494" t="s">
        <v>187</v>
      </c>
      <c r="R3494" s="507">
        <v>44482</v>
      </c>
      <c r="T3494" t="s">
        <v>5765</v>
      </c>
      <c r="U3494">
        <v>513</v>
      </c>
      <c r="X3494">
        <v>5</v>
      </c>
      <c r="Y3494" t="s">
        <v>259</v>
      </c>
      <c r="AC3494" t="s">
        <v>177</v>
      </c>
      <c r="AD3494" t="s">
        <v>11102</v>
      </c>
      <c r="AE3494">
        <v>72230</v>
      </c>
      <c r="AF3494" t="s">
        <v>15626</v>
      </c>
      <c r="AJ3494">
        <v>648331784</v>
      </c>
      <c r="AK3494" t="s">
        <v>8329</v>
      </c>
      <c r="AL3494">
        <v>0</v>
      </c>
      <c r="AM3494">
        <v>0</v>
      </c>
    </row>
    <row r="3495" spans="1:39" customFormat="1" ht="12.75">
      <c r="A3495">
        <v>7710170</v>
      </c>
      <c r="B3495" t="s">
        <v>1873</v>
      </c>
      <c r="C3495" t="s">
        <v>315</v>
      </c>
      <c r="D3495">
        <v>7710170</v>
      </c>
      <c r="E3495" t="s">
        <v>166</v>
      </c>
      <c r="F3495" t="s">
        <v>166</v>
      </c>
      <c r="H3495" s="507">
        <v>31812</v>
      </c>
      <c r="I3495" t="s">
        <v>167</v>
      </c>
      <c r="J3495">
        <v>-40</v>
      </c>
      <c r="K3495" t="s">
        <v>168</v>
      </c>
      <c r="M3495" t="s">
        <v>178</v>
      </c>
      <c r="N3495">
        <v>3350090</v>
      </c>
      <c r="O3495" t="s">
        <v>3111</v>
      </c>
      <c r="P3495" s="507">
        <v>44754</v>
      </c>
      <c r="Q3495" t="s">
        <v>187</v>
      </c>
      <c r="R3495" s="507">
        <v>37432</v>
      </c>
      <c r="S3495" s="507">
        <v>44091</v>
      </c>
      <c r="T3495" t="s">
        <v>7255</v>
      </c>
      <c r="U3495">
        <v>1793</v>
      </c>
      <c r="X3495">
        <v>17</v>
      </c>
      <c r="Y3495" t="s">
        <v>259</v>
      </c>
      <c r="AC3495" t="s">
        <v>177</v>
      </c>
      <c r="AD3495" t="s">
        <v>15627</v>
      </c>
      <c r="AE3495">
        <v>35260</v>
      </c>
      <c r="AF3495" t="s">
        <v>15628</v>
      </c>
      <c r="AJ3495">
        <v>664276502</v>
      </c>
      <c r="AK3495" t="s">
        <v>5422</v>
      </c>
      <c r="AL3495">
        <v>0</v>
      </c>
      <c r="AM3495">
        <v>0</v>
      </c>
    </row>
    <row r="3496" spans="1:39" customFormat="1" ht="12.75">
      <c r="A3496">
        <v>9432728</v>
      </c>
      <c r="B3496" t="s">
        <v>1874</v>
      </c>
      <c r="C3496" t="s">
        <v>1029</v>
      </c>
      <c r="D3496">
        <v>9432728</v>
      </c>
      <c r="E3496" t="s">
        <v>166</v>
      </c>
      <c r="F3496" t="s">
        <v>166</v>
      </c>
      <c r="H3496" s="507">
        <v>36637</v>
      </c>
      <c r="I3496" t="s">
        <v>167</v>
      </c>
      <c r="J3496">
        <v>-40</v>
      </c>
      <c r="K3496" t="s">
        <v>8</v>
      </c>
      <c r="M3496" t="s">
        <v>263</v>
      </c>
      <c r="N3496">
        <v>8751061</v>
      </c>
      <c r="O3496" t="s">
        <v>3390</v>
      </c>
      <c r="P3496" s="507">
        <v>44792</v>
      </c>
      <c r="Q3496" t="s">
        <v>187</v>
      </c>
      <c r="R3496" s="507">
        <v>39482</v>
      </c>
      <c r="S3496" s="507">
        <v>44411</v>
      </c>
      <c r="T3496" t="s">
        <v>7255</v>
      </c>
      <c r="U3496">
        <v>1913</v>
      </c>
      <c r="V3496" t="s">
        <v>172</v>
      </c>
      <c r="W3496">
        <v>114</v>
      </c>
      <c r="X3496" t="s">
        <v>173</v>
      </c>
      <c r="Y3496" t="s">
        <v>259</v>
      </c>
      <c r="AB3496" s="507">
        <v>44743</v>
      </c>
      <c r="AC3496" t="s">
        <v>177</v>
      </c>
      <c r="AD3496" t="s">
        <v>10933</v>
      </c>
      <c r="AE3496">
        <v>94450</v>
      </c>
      <c r="AF3496" t="s">
        <v>15629</v>
      </c>
      <c r="AG3496" t="s">
        <v>15630</v>
      </c>
      <c r="AI3496">
        <v>952670620</v>
      </c>
      <c r="AJ3496">
        <v>750439356</v>
      </c>
      <c r="AK3496" t="s">
        <v>4556</v>
      </c>
      <c r="AL3496">
        <v>0</v>
      </c>
      <c r="AM3496">
        <v>0</v>
      </c>
    </row>
    <row r="3497" spans="1:39" customFormat="1" ht="12.75">
      <c r="A3497">
        <v>4521649</v>
      </c>
      <c r="B3497" t="s">
        <v>2987</v>
      </c>
      <c r="C3497" t="s">
        <v>434</v>
      </c>
      <c r="D3497">
        <v>4521649</v>
      </c>
      <c r="E3497" t="s">
        <v>166</v>
      </c>
      <c r="F3497" t="s">
        <v>166</v>
      </c>
      <c r="H3497" s="507">
        <v>21708</v>
      </c>
      <c r="I3497" t="s">
        <v>385</v>
      </c>
      <c r="J3497">
        <v>-70</v>
      </c>
      <c r="K3497" t="s">
        <v>8</v>
      </c>
      <c r="M3497" t="s">
        <v>2764</v>
      </c>
      <c r="N3497">
        <v>4450417</v>
      </c>
      <c r="O3497" t="s">
        <v>7444</v>
      </c>
      <c r="P3497" s="507">
        <v>44749</v>
      </c>
      <c r="Q3497" t="s">
        <v>187</v>
      </c>
      <c r="R3497" s="507">
        <v>40458</v>
      </c>
      <c r="S3497" s="507">
        <v>44837</v>
      </c>
      <c r="T3497" t="s">
        <v>181</v>
      </c>
      <c r="U3497">
        <v>759</v>
      </c>
      <c r="X3497">
        <v>7</v>
      </c>
      <c r="Y3497" t="s">
        <v>259</v>
      </c>
      <c r="AC3497" t="s">
        <v>177</v>
      </c>
      <c r="AD3497" t="s">
        <v>13721</v>
      </c>
      <c r="AE3497">
        <v>45200</v>
      </c>
      <c r="AF3497" t="s">
        <v>15631</v>
      </c>
      <c r="AJ3497">
        <v>612180320</v>
      </c>
      <c r="AK3497" t="s">
        <v>5677</v>
      </c>
      <c r="AL3497">
        <v>0</v>
      </c>
      <c r="AM3497">
        <v>0</v>
      </c>
    </row>
    <row r="3498" spans="1:39" customFormat="1" ht="12.75">
      <c r="A3498">
        <v>3732654</v>
      </c>
      <c r="B3498" t="s">
        <v>6122</v>
      </c>
      <c r="C3498" t="s">
        <v>924</v>
      </c>
      <c r="D3498">
        <v>3732654</v>
      </c>
      <c r="E3498" t="s">
        <v>169</v>
      </c>
      <c r="F3498" t="s">
        <v>169</v>
      </c>
      <c r="H3498" s="507">
        <v>42332</v>
      </c>
      <c r="I3498" t="s">
        <v>169</v>
      </c>
      <c r="J3498">
        <v>-9</v>
      </c>
      <c r="K3498" t="s">
        <v>8</v>
      </c>
      <c r="M3498" t="s">
        <v>175</v>
      </c>
      <c r="N3498">
        <v>4370002</v>
      </c>
      <c r="O3498" t="s">
        <v>2769</v>
      </c>
      <c r="P3498" s="507">
        <v>44777</v>
      </c>
      <c r="Q3498" t="s">
        <v>187</v>
      </c>
      <c r="R3498" s="507">
        <v>44432</v>
      </c>
      <c r="T3498" t="s">
        <v>5765</v>
      </c>
      <c r="U3498">
        <v>500</v>
      </c>
      <c r="X3498">
        <v>5</v>
      </c>
      <c r="Y3498" t="s">
        <v>259</v>
      </c>
      <c r="AC3498" t="s">
        <v>177</v>
      </c>
      <c r="AD3498" t="s">
        <v>9881</v>
      </c>
      <c r="AE3498">
        <v>37000</v>
      </c>
      <c r="AF3498" t="s">
        <v>15632</v>
      </c>
      <c r="AJ3498">
        <v>663088355</v>
      </c>
      <c r="AK3498" t="s">
        <v>6123</v>
      </c>
      <c r="AL3498">
        <v>0</v>
      </c>
      <c r="AM3498">
        <v>0</v>
      </c>
    </row>
    <row r="3499" spans="1:39" customFormat="1" ht="12.75">
      <c r="A3499">
        <v>7734935</v>
      </c>
      <c r="B3499" t="s">
        <v>7956</v>
      </c>
      <c r="C3499" t="s">
        <v>7957</v>
      </c>
      <c r="D3499">
        <v>7734935</v>
      </c>
      <c r="E3499" t="s">
        <v>169</v>
      </c>
      <c r="F3499" t="s">
        <v>169</v>
      </c>
      <c r="H3499" s="507">
        <v>41452</v>
      </c>
      <c r="I3499" t="s">
        <v>251</v>
      </c>
      <c r="J3499">
        <v>-10</v>
      </c>
      <c r="K3499" t="s">
        <v>8</v>
      </c>
      <c r="M3499" t="s">
        <v>206</v>
      </c>
      <c r="N3499">
        <v>8770202</v>
      </c>
      <c r="O3499" t="s">
        <v>520</v>
      </c>
      <c r="P3499" s="507">
        <v>44848</v>
      </c>
      <c r="Q3499" t="s">
        <v>187</v>
      </c>
      <c r="R3499" s="507">
        <v>44510</v>
      </c>
      <c r="T3499" t="s">
        <v>5765</v>
      </c>
      <c r="U3499">
        <v>500</v>
      </c>
      <c r="X3499">
        <v>5</v>
      </c>
      <c r="Y3499" t="s">
        <v>259</v>
      </c>
      <c r="AC3499" t="s">
        <v>177</v>
      </c>
      <c r="AD3499" t="s">
        <v>13421</v>
      </c>
      <c r="AE3499">
        <v>77860</v>
      </c>
      <c r="AF3499" t="s">
        <v>15633</v>
      </c>
      <c r="AJ3499">
        <v>618081362</v>
      </c>
      <c r="AK3499" t="s">
        <v>15634</v>
      </c>
      <c r="AL3499">
        <v>0</v>
      </c>
      <c r="AM3499">
        <v>0</v>
      </c>
    </row>
    <row r="3500" spans="1:39" customFormat="1" ht="12.75">
      <c r="A3500">
        <v>4114567</v>
      </c>
      <c r="B3500" t="s">
        <v>3837</v>
      </c>
      <c r="C3500" t="s">
        <v>6124</v>
      </c>
      <c r="D3500">
        <v>4114567</v>
      </c>
      <c r="E3500" t="s">
        <v>169</v>
      </c>
      <c r="F3500" t="s">
        <v>169</v>
      </c>
      <c r="H3500" s="507">
        <v>41418</v>
      </c>
      <c r="I3500" t="s">
        <v>251</v>
      </c>
      <c r="J3500">
        <v>-10</v>
      </c>
      <c r="K3500" t="s">
        <v>8</v>
      </c>
      <c r="M3500" t="s">
        <v>2783</v>
      </c>
      <c r="N3500">
        <v>4410697</v>
      </c>
      <c r="O3500" t="s">
        <v>2819</v>
      </c>
      <c r="P3500" s="507">
        <v>44839</v>
      </c>
      <c r="Q3500" t="s">
        <v>187</v>
      </c>
      <c r="R3500" s="507">
        <v>44104</v>
      </c>
      <c r="T3500" t="s">
        <v>5765</v>
      </c>
      <c r="U3500">
        <v>500</v>
      </c>
      <c r="X3500">
        <v>5</v>
      </c>
      <c r="Y3500" t="s">
        <v>259</v>
      </c>
      <c r="AC3500" t="s">
        <v>177</v>
      </c>
      <c r="AD3500" t="s">
        <v>15635</v>
      </c>
      <c r="AE3500">
        <v>41150</v>
      </c>
      <c r="AF3500" t="s">
        <v>15636</v>
      </c>
      <c r="AJ3500">
        <v>642594118</v>
      </c>
      <c r="AK3500" t="s">
        <v>5678</v>
      </c>
      <c r="AL3500">
        <v>0</v>
      </c>
      <c r="AM3500">
        <v>0</v>
      </c>
    </row>
    <row r="3501" spans="1:39" customFormat="1" ht="12.75">
      <c r="A3501">
        <v>868518</v>
      </c>
      <c r="B3501" t="s">
        <v>1875</v>
      </c>
      <c r="C3501" t="s">
        <v>738</v>
      </c>
      <c r="D3501">
        <v>868518</v>
      </c>
      <c r="E3501" t="s">
        <v>166</v>
      </c>
      <c r="F3501" t="s">
        <v>166</v>
      </c>
      <c r="H3501" s="507">
        <v>36097</v>
      </c>
      <c r="I3501" t="s">
        <v>167</v>
      </c>
      <c r="J3501">
        <v>-40</v>
      </c>
      <c r="K3501" t="s">
        <v>8</v>
      </c>
      <c r="M3501" t="s">
        <v>2783</v>
      </c>
      <c r="N3501">
        <v>4410080</v>
      </c>
      <c r="O3501" t="s">
        <v>2786</v>
      </c>
      <c r="P3501" s="507">
        <v>44820</v>
      </c>
      <c r="Q3501" t="s">
        <v>187</v>
      </c>
      <c r="R3501" s="507">
        <v>38635</v>
      </c>
      <c r="S3501" s="507">
        <v>44055</v>
      </c>
      <c r="T3501" t="s">
        <v>7255</v>
      </c>
      <c r="U3501">
        <v>1622</v>
      </c>
      <c r="V3501" t="s">
        <v>172</v>
      </c>
      <c r="W3501">
        <v>237</v>
      </c>
      <c r="X3501" t="s">
        <v>173</v>
      </c>
      <c r="Y3501" t="s">
        <v>259</v>
      </c>
      <c r="AC3501" t="s">
        <v>177</v>
      </c>
      <c r="AD3501" t="s">
        <v>15637</v>
      </c>
      <c r="AE3501">
        <v>86000</v>
      </c>
      <c r="AF3501" t="s">
        <v>15638</v>
      </c>
      <c r="AI3501">
        <v>549392865</v>
      </c>
      <c r="AJ3501">
        <v>618424219</v>
      </c>
      <c r="AK3501" t="s">
        <v>5679</v>
      </c>
      <c r="AL3501">
        <v>0</v>
      </c>
      <c r="AM3501">
        <v>0</v>
      </c>
    </row>
    <row r="3502" spans="1:39" customFormat="1" ht="12.75">
      <c r="A3502">
        <v>4433758</v>
      </c>
      <c r="B3502" t="s">
        <v>3422</v>
      </c>
      <c r="C3502" t="s">
        <v>304</v>
      </c>
      <c r="D3502">
        <v>4433758</v>
      </c>
      <c r="E3502" t="s">
        <v>166</v>
      </c>
      <c r="F3502" t="s">
        <v>166</v>
      </c>
      <c r="H3502" s="507">
        <v>29882</v>
      </c>
      <c r="I3502" t="s">
        <v>192</v>
      </c>
      <c r="J3502">
        <v>-50</v>
      </c>
      <c r="K3502" t="s">
        <v>168</v>
      </c>
      <c r="M3502" t="s">
        <v>228</v>
      </c>
      <c r="N3502">
        <v>12440281</v>
      </c>
      <c r="O3502" t="s">
        <v>3648</v>
      </c>
      <c r="P3502" s="507">
        <v>44812</v>
      </c>
      <c r="Q3502" t="s">
        <v>187</v>
      </c>
      <c r="R3502" s="507">
        <v>37909</v>
      </c>
      <c r="S3502" s="507">
        <v>44068</v>
      </c>
      <c r="T3502" t="s">
        <v>7255</v>
      </c>
      <c r="U3502">
        <v>2719</v>
      </c>
      <c r="V3502" t="s">
        <v>172</v>
      </c>
      <c r="W3502">
        <v>123</v>
      </c>
      <c r="X3502" t="s">
        <v>173</v>
      </c>
      <c r="Y3502" t="s">
        <v>259</v>
      </c>
      <c r="AB3502" s="507">
        <v>44013</v>
      </c>
      <c r="AC3502" t="s">
        <v>177</v>
      </c>
      <c r="AD3502" t="s">
        <v>13503</v>
      </c>
      <c r="AE3502">
        <v>44860</v>
      </c>
      <c r="AF3502" t="s">
        <v>15639</v>
      </c>
      <c r="AJ3502">
        <v>679846041</v>
      </c>
      <c r="AK3502" t="s">
        <v>5139</v>
      </c>
      <c r="AL3502">
        <v>0</v>
      </c>
      <c r="AM3502">
        <v>0</v>
      </c>
    </row>
    <row r="3503" spans="1:39" customFormat="1" ht="12.75">
      <c r="A3503">
        <v>953087</v>
      </c>
      <c r="B3503" t="s">
        <v>1876</v>
      </c>
      <c r="C3503" t="s">
        <v>501</v>
      </c>
      <c r="D3503">
        <v>953087</v>
      </c>
      <c r="E3503" t="s">
        <v>166</v>
      </c>
      <c r="F3503" t="s">
        <v>166</v>
      </c>
      <c r="H3503" s="507">
        <v>29540</v>
      </c>
      <c r="I3503" t="s">
        <v>192</v>
      </c>
      <c r="J3503">
        <v>-50</v>
      </c>
      <c r="K3503" t="s">
        <v>168</v>
      </c>
      <c r="M3503" t="s">
        <v>275</v>
      </c>
      <c r="N3503">
        <v>8910918</v>
      </c>
      <c r="O3503" t="s">
        <v>392</v>
      </c>
      <c r="P3503" s="507">
        <v>44827</v>
      </c>
      <c r="Q3503" t="s">
        <v>187</v>
      </c>
      <c r="R3503" s="507">
        <v>37432</v>
      </c>
      <c r="S3503" s="507">
        <v>44806</v>
      </c>
      <c r="T3503" t="s">
        <v>181</v>
      </c>
      <c r="U3503">
        <v>1745</v>
      </c>
      <c r="X3503">
        <v>17</v>
      </c>
      <c r="Y3503" t="s">
        <v>259</v>
      </c>
      <c r="AB3503" s="507">
        <v>43282</v>
      </c>
      <c r="AC3503" t="s">
        <v>177</v>
      </c>
      <c r="AD3503" t="s">
        <v>10574</v>
      </c>
      <c r="AE3503">
        <v>94400</v>
      </c>
      <c r="AF3503" t="s">
        <v>15640</v>
      </c>
      <c r="AJ3503">
        <v>664167938</v>
      </c>
      <c r="AK3503" t="s">
        <v>4557</v>
      </c>
      <c r="AL3503">
        <v>0</v>
      </c>
      <c r="AM3503">
        <v>0</v>
      </c>
    </row>
    <row r="3504" spans="1:39" customFormat="1" ht="12.75">
      <c r="A3504">
        <v>959987</v>
      </c>
      <c r="B3504" t="s">
        <v>1876</v>
      </c>
      <c r="C3504" t="s">
        <v>842</v>
      </c>
      <c r="D3504">
        <v>959987</v>
      </c>
      <c r="E3504" t="s">
        <v>166</v>
      </c>
      <c r="F3504" t="s">
        <v>166</v>
      </c>
      <c r="H3504" s="507">
        <v>25197</v>
      </c>
      <c r="I3504" t="s">
        <v>367</v>
      </c>
      <c r="J3504">
        <v>-60</v>
      </c>
      <c r="K3504" t="s">
        <v>168</v>
      </c>
      <c r="M3504" t="s">
        <v>203</v>
      </c>
      <c r="N3504">
        <v>8920234</v>
      </c>
      <c r="O3504" t="s">
        <v>369</v>
      </c>
      <c r="P3504" s="507">
        <v>44747</v>
      </c>
      <c r="Q3504" t="s">
        <v>187</v>
      </c>
      <c r="R3504" s="507">
        <v>37432</v>
      </c>
      <c r="S3504" s="507">
        <v>44790</v>
      </c>
      <c r="T3504" t="s">
        <v>181</v>
      </c>
      <c r="U3504">
        <v>1670</v>
      </c>
      <c r="X3504">
        <v>16</v>
      </c>
      <c r="Y3504" t="s">
        <v>259</v>
      </c>
      <c r="AC3504" t="s">
        <v>177</v>
      </c>
      <c r="AD3504" t="s">
        <v>11487</v>
      </c>
      <c r="AE3504">
        <v>95150</v>
      </c>
      <c r="AF3504" t="s">
        <v>15641</v>
      </c>
      <c r="AI3504">
        <v>615257811</v>
      </c>
      <c r="AK3504" t="s">
        <v>4558</v>
      </c>
      <c r="AL3504">
        <v>0</v>
      </c>
      <c r="AM3504">
        <v>0</v>
      </c>
    </row>
    <row r="3505" spans="1:39" customFormat="1" ht="12.75">
      <c r="A3505">
        <v>3537537</v>
      </c>
      <c r="B3505" t="s">
        <v>3461</v>
      </c>
      <c r="C3505" t="s">
        <v>7958</v>
      </c>
      <c r="D3505">
        <v>3537537</v>
      </c>
      <c r="E3505" t="s">
        <v>166</v>
      </c>
      <c r="F3505" t="s">
        <v>166</v>
      </c>
      <c r="H3505" s="507">
        <v>39581</v>
      </c>
      <c r="I3505" t="s">
        <v>200</v>
      </c>
      <c r="J3505">
        <v>-15</v>
      </c>
      <c r="K3505" t="s">
        <v>168</v>
      </c>
      <c r="M3505" t="s">
        <v>178</v>
      </c>
      <c r="N3505">
        <v>3350014</v>
      </c>
      <c r="O3505" t="s">
        <v>3050</v>
      </c>
      <c r="P3505" s="507">
        <v>44792</v>
      </c>
      <c r="Q3505" t="s">
        <v>187</v>
      </c>
      <c r="R3505" s="507">
        <v>43040</v>
      </c>
      <c r="T3505" t="s">
        <v>5765</v>
      </c>
      <c r="U3505">
        <v>1820</v>
      </c>
      <c r="X3505">
        <v>18</v>
      </c>
      <c r="Y3505" t="s">
        <v>259</v>
      </c>
      <c r="AC3505" t="s">
        <v>177</v>
      </c>
      <c r="AD3505" t="s">
        <v>9870</v>
      </c>
      <c r="AE3505">
        <v>35000</v>
      </c>
      <c r="AF3505" t="s">
        <v>15642</v>
      </c>
      <c r="AG3505" t="s">
        <v>15643</v>
      </c>
      <c r="AI3505">
        <v>640246140</v>
      </c>
      <c r="AJ3505">
        <v>755608222</v>
      </c>
      <c r="AK3505" t="s">
        <v>5423</v>
      </c>
      <c r="AL3505">
        <v>0</v>
      </c>
      <c r="AM3505">
        <v>0</v>
      </c>
    </row>
    <row r="3506" spans="1:39" customFormat="1" ht="12.75">
      <c r="A3506">
        <v>7890088</v>
      </c>
      <c r="B3506" t="s">
        <v>9168</v>
      </c>
      <c r="C3506" t="s">
        <v>928</v>
      </c>
      <c r="D3506">
        <v>7890088</v>
      </c>
      <c r="E3506" t="s">
        <v>169</v>
      </c>
      <c r="H3506" s="507">
        <v>41159</v>
      </c>
      <c r="I3506" t="s">
        <v>245</v>
      </c>
      <c r="J3506">
        <v>-11</v>
      </c>
      <c r="K3506" t="s">
        <v>8</v>
      </c>
      <c r="M3506" t="s">
        <v>238</v>
      </c>
      <c r="N3506">
        <v>8781006</v>
      </c>
      <c r="O3506" t="s">
        <v>956</v>
      </c>
      <c r="P3506" s="507">
        <v>44817</v>
      </c>
      <c r="Q3506" t="s">
        <v>187</v>
      </c>
      <c r="R3506" s="507">
        <v>44817</v>
      </c>
      <c r="T3506" t="s">
        <v>5765</v>
      </c>
      <c r="U3506">
        <v>500</v>
      </c>
      <c r="X3506">
        <v>5</v>
      </c>
      <c r="Y3506" t="s">
        <v>259</v>
      </c>
      <c r="AC3506" t="s">
        <v>177</v>
      </c>
      <c r="AD3506" t="s">
        <v>10370</v>
      </c>
      <c r="AE3506">
        <v>78580</v>
      </c>
      <c r="AF3506" t="s">
        <v>15644</v>
      </c>
      <c r="AJ3506">
        <v>608806749</v>
      </c>
      <c r="AK3506" t="s">
        <v>9169</v>
      </c>
      <c r="AL3506">
        <v>0</v>
      </c>
      <c r="AM3506">
        <v>0</v>
      </c>
    </row>
    <row r="3507" spans="1:39" customFormat="1" ht="12.75">
      <c r="A3507">
        <v>7886637</v>
      </c>
      <c r="B3507" t="s">
        <v>6125</v>
      </c>
      <c r="C3507" t="s">
        <v>5953</v>
      </c>
      <c r="D3507">
        <v>7886637</v>
      </c>
      <c r="E3507" t="s">
        <v>166</v>
      </c>
      <c r="F3507" t="s">
        <v>166</v>
      </c>
      <c r="H3507" s="507">
        <v>41299</v>
      </c>
      <c r="I3507" t="s">
        <v>251</v>
      </c>
      <c r="J3507">
        <v>-10</v>
      </c>
      <c r="K3507" t="s">
        <v>168</v>
      </c>
      <c r="M3507" t="s">
        <v>238</v>
      </c>
      <c r="N3507">
        <v>8780080</v>
      </c>
      <c r="O3507" t="s">
        <v>555</v>
      </c>
      <c r="P3507" s="507">
        <v>44811</v>
      </c>
      <c r="Q3507" t="s">
        <v>187</v>
      </c>
      <c r="R3507" s="507">
        <v>44447</v>
      </c>
      <c r="T3507" t="s">
        <v>5765</v>
      </c>
      <c r="U3507">
        <v>590</v>
      </c>
      <c r="X3507">
        <v>5</v>
      </c>
      <c r="Y3507" t="s">
        <v>259</v>
      </c>
      <c r="AC3507" t="s">
        <v>177</v>
      </c>
      <c r="AD3507" t="s">
        <v>15645</v>
      </c>
      <c r="AE3507">
        <v>78630</v>
      </c>
      <c r="AF3507" t="s">
        <v>15646</v>
      </c>
      <c r="AJ3507">
        <v>681933561</v>
      </c>
      <c r="AK3507" t="s">
        <v>15647</v>
      </c>
      <c r="AL3507">
        <v>1</v>
      </c>
      <c r="AM3507">
        <v>0</v>
      </c>
    </row>
    <row r="3508" spans="1:39" customFormat="1" ht="12.75">
      <c r="A3508">
        <v>4912652</v>
      </c>
      <c r="B3508" t="s">
        <v>2665</v>
      </c>
      <c r="C3508" t="s">
        <v>447</v>
      </c>
      <c r="D3508">
        <v>4912652</v>
      </c>
      <c r="E3508" t="s">
        <v>166</v>
      </c>
      <c r="F3508" t="s">
        <v>166</v>
      </c>
      <c r="H3508" s="507">
        <v>28031</v>
      </c>
      <c r="I3508" t="s">
        <v>192</v>
      </c>
      <c r="J3508">
        <v>-50</v>
      </c>
      <c r="K3508" t="s">
        <v>168</v>
      </c>
      <c r="M3508" t="s">
        <v>236</v>
      </c>
      <c r="N3508">
        <v>12490073</v>
      </c>
      <c r="O3508" t="s">
        <v>8153</v>
      </c>
      <c r="P3508" s="507">
        <v>44773</v>
      </c>
      <c r="Q3508" t="s">
        <v>187</v>
      </c>
      <c r="R3508" s="507">
        <v>37432</v>
      </c>
      <c r="S3508" s="507">
        <v>43885</v>
      </c>
      <c r="T3508" t="s">
        <v>7255</v>
      </c>
      <c r="U3508">
        <v>1883</v>
      </c>
      <c r="X3508">
        <v>18</v>
      </c>
      <c r="Y3508" t="s">
        <v>259</v>
      </c>
      <c r="AC3508" t="s">
        <v>177</v>
      </c>
      <c r="AD3508" t="s">
        <v>12503</v>
      </c>
      <c r="AE3508">
        <v>49370</v>
      </c>
      <c r="AF3508" t="s">
        <v>15648</v>
      </c>
      <c r="AI3508">
        <v>241252108</v>
      </c>
      <c r="AJ3508">
        <v>610633144</v>
      </c>
      <c r="AK3508" t="s">
        <v>5140</v>
      </c>
      <c r="AL3508">
        <v>0</v>
      </c>
      <c r="AM3508">
        <v>0</v>
      </c>
    </row>
    <row r="3509" spans="1:39" customFormat="1" ht="12.75">
      <c r="A3509">
        <v>8530761</v>
      </c>
      <c r="B3509" t="s">
        <v>2665</v>
      </c>
      <c r="C3509" t="s">
        <v>1060</v>
      </c>
      <c r="D3509">
        <v>8530761</v>
      </c>
      <c r="E3509" t="s">
        <v>166</v>
      </c>
      <c r="F3509" t="s">
        <v>166</v>
      </c>
      <c r="H3509" s="507">
        <v>41407</v>
      </c>
      <c r="I3509" t="s">
        <v>251</v>
      </c>
      <c r="J3509">
        <v>-10</v>
      </c>
      <c r="K3509" t="s">
        <v>8</v>
      </c>
      <c r="M3509" t="s">
        <v>208</v>
      </c>
      <c r="N3509">
        <v>12850171</v>
      </c>
      <c r="O3509" t="s">
        <v>2289</v>
      </c>
      <c r="P3509" s="507">
        <v>44798</v>
      </c>
      <c r="Q3509" t="s">
        <v>187</v>
      </c>
      <c r="R3509" s="507">
        <v>44447</v>
      </c>
      <c r="T3509" t="s">
        <v>5765</v>
      </c>
      <c r="U3509">
        <v>500</v>
      </c>
      <c r="X3509">
        <v>5</v>
      </c>
      <c r="Y3509" t="s">
        <v>259</v>
      </c>
      <c r="AC3509" t="s">
        <v>177</v>
      </c>
      <c r="AD3509" t="s">
        <v>15649</v>
      </c>
      <c r="AE3509">
        <v>85260</v>
      </c>
      <c r="AF3509" t="s">
        <v>15650</v>
      </c>
      <c r="AK3509" t="s">
        <v>6474</v>
      </c>
      <c r="AL3509">
        <v>0</v>
      </c>
      <c r="AM3509">
        <v>0</v>
      </c>
    </row>
    <row r="3510" spans="1:39" customFormat="1" ht="12.75">
      <c r="A3510">
        <v>4931721</v>
      </c>
      <c r="B3510" t="s">
        <v>2665</v>
      </c>
      <c r="C3510" t="s">
        <v>256</v>
      </c>
      <c r="D3510">
        <v>4931721</v>
      </c>
      <c r="E3510" t="s">
        <v>166</v>
      </c>
      <c r="F3510" t="s">
        <v>166</v>
      </c>
      <c r="H3510" s="507">
        <v>39487</v>
      </c>
      <c r="I3510" t="s">
        <v>200</v>
      </c>
      <c r="J3510">
        <v>-15</v>
      </c>
      <c r="K3510" t="s">
        <v>168</v>
      </c>
      <c r="M3510" t="s">
        <v>236</v>
      </c>
      <c r="N3510">
        <v>12490073</v>
      </c>
      <c r="O3510" t="s">
        <v>8153</v>
      </c>
      <c r="P3510" s="507">
        <v>44773</v>
      </c>
      <c r="Q3510" t="s">
        <v>187</v>
      </c>
      <c r="R3510" s="507">
        <v>40693</v>
      </c>
      <c r="T3510" t="s">
        <v>5765</v>
      </c>
      <c r="U3510">
        <v>2053</v>
      </c>
      <c r="V3510" t="s">
        <v>172</v>
      </c>
      <c r="W3510">
        <v>951</v>
      </c>
      <c r="X3510" t="s">
        <v>173</v>
      </c>
      <c r="Y3510" t="s">
        <v>259</v>
      </c>
      <c r="AC3510" t="s">
        <v>177</v>
      </c>
      <c r="AD3510" t="s">
        <v>12503</v>
      </c>
      <c r="AE3510">
        <v>49370</v>
      </c>
      <c r="AF3510" t="s">
        <v>15648</v>
      </c>
      <c r="AI3510">
        <v>241252108</v>
      </c>
      <c r="AJ3510">
        <v>610633144</v>
      </c>
      <c r="AK3510" t="s">
        <v>5140</v>
      </c>
      <c r="AL3510">
        <v>1</v>
      </c>
      <c r="AM3510">
        <v>0</v>
      </c>
    </row>
    <row r="3511" spans="1:39" customFormat="1" ht="12.75">
      <c r="A3511">
        <v>9144148</v>
      </c>
      <c r="B3511" t="s">
        <v>1877</v>
      </c>
      <c r="C3511" t="s">
        <v>5863</v>
      </c>
      <c r="D3511">
        <v>9144148</v>
      </c>
      <c r="E3511" t="s">
        <v>166</v>
      </c>
      <c r="F3511" t="s">
        <v>166</v>
      </c>
      <c r="H3511" s="507">
        <v>38725</v>
      </c>
      <c r="I3511" t="s">
        <v>198</v>
      </c>
      <c r="J3511">
        <v>-17</v>
      </c>
      <c r="K3511" t="s">
        <v>168</v>
      </c>
      <c r="M3511" t="s">
        <v>275</v>
      </c>
      <c r="N3511">
        <v>8910916</v>
      </c>
      <c r="O3511" t="s">
        <v>396</v>
      </c>
      <c r="P3511" s="507">
        <v>44803</v>
      </c>
      <c r="Q3511" t="s">
        <v>187</v>
      </c>
      <c r="R3511" s="507">
        <v>42320</v>
      </c>
      <c r="T3511" t="s">
        <v>5765</v>
      </c>
      <c r="U3511">
        <v>1740</v>
      </c>
      <c r="X3511">
        <v>17</v>
      </c>
      <c r="Y3511" t="s">
        <v>259</v>
      </c>
      <c r="AC3511" t="s">
        <v>177</v>
      </c>
      <c r="AD3511" t="s">
        <v>11540</v>
      </c>
      <c r="AE3511">
        <v>91220</v>
      </c>
      <c r="AF3511" t="s">
        <v>15651</v>
      </c>
      <c r="AI3511">
        <v>660744161</v>
      </c>
      <c r="AJ3511">
        <v>660259185</v>
      </c>
      <c r="AK3511" t="s">
        <v>4559</v>
      </c>
      <c r="AL3511">
        <v>0</v>
      </c>
      <c r="AM3511">
        <v>0</v>
      </c>
    </row>
    <row r="3512" spans="1:39" customFormat="1" ht="12.75">
      <c r="A3512">
        <v>9144149</v>
      </c>
      <c r="B3512" t="s">
        <v>1877</v>
      </c>
      <c r="C3512" t="s">
        <v>743</v>
      </c>
      <c r="D3512">
        <v>9144149</v>
      </c>
      <c r="E3512" t="s">
        <v>166</v>
      </c>
      <c r="F3512" t="s">
        <v>166</v>
      </c>
      <c r="H3512" s="507">
        <v>40209</v>
      </c>
      <c r="I3512" t="s">
        <v>254</v>
      </c>
      <c r="J3512">
        <v>-13</v>
      </c>
      <c r="K3512" t="s">
        <v>168</v>
      </c>
      <c r="M3512" t="s">
        <v>203</v>
      </c>
      <c r="N3512">
        <v>8920111</v>
      </c>
      <c r="O3512" t="s">
        <v>544</v>
      </c>
      <c r="P3512" s="507">
        <v>44794</v>
      </c>
      <c r="Q3512" t="s">
        <v>187</v>
      </c>
      <c r="R3512" s="507">
        <v>42320</v>
      </c>
      <c r="S3512" s="507">
        <v>44793</v>
      </c>
      <c r="T3512" t="s">
        <v>181</v>
      </c>
      <c r="U3512">
        <v>1420</v>
      </c>
      <c r="X3512">
        <v>14</v>
      </c>
      <c r="Y3512" t="s">
        <v>259</v>
      </c>
      <c r="AB3512" s="507">
        <v>44743</v>
      </c>
      <c r="AC3512" t="s">
        <v>177</v>
      </c>
      <c r="AD3512" t="s">
        <v>11540</v>
      </c>
      <c r="AE3512">
        <v>91220</v>
      </c>
      <c r="AF3512" t="s">
        <v>15651</v>
      </c>
      <c r="AI3512">
        <v>660744161</v>
      </c>
      <c r="AJ3512">
        <v>660259185</v>
      </c>
      <c r="AK3512" t="s">
        <v>4559</v>
      </c>
      <c r="AL3512">
        <v>0</v>
      </c>
      <c r="AM3512">
        <v>0</v>
      </c>
    </row>
    <row r="3513" spans="1:39" customFormat="1" ht="12.75">
      <c r="A3513">
        <v>929317</v>
      </c>
      <c r="B3513" t="s">
        <v>7959</v>
      </c>
      <c r="C3513" t="s">
        <v>1026</v>
      </c>
      <c r="D3513">
        <v>929317</v>
      </c>
      <c r="E3513" t="s">
        <v>166</v>
      </c>
      <c r="F3513" t="s">
        <v>166</v>
      </c>
      <c r="H3513" s="507">
        <v>30308</v>
      </c>
      <c r="I3513" t="s">
        <v>192</v>
      </c>
      <c r="J3513">
        <v>-50</v>
      </c>
      <c r="K3513" t="s">
        <v>8</v>
      </c>
      <c r="M3513" t="s">
        <v>238</v>
      </c>
      <c r="N3513">
        <v>8780627</v>
      </c>
      <c r="O3513" t="s">
        <v>384</v>
      </c>
      <c r="P3513" s="507">
        <v>44836</v>
      </c>
      <c r="Q3513" t="s">
        <v>187</v>
      </c>
      <c r="R3513" s="507">
        <v>37432</v>
      </c>
      <c r="S3513" s="507">
        <v>44524</v>
      </c>
      <c r="T3513" t="s">
        <v>181</v>
      </c>
      <c r="U3513">
        <v>1221</v>
      </c>
      <c r="X3513">
        <v>12</v>
      </c>
      <c r="Y3513" t="s">
        <v>259</v>
      </c>
      <c r="AC3513" t="s">
        <v>177</v>
      </c>
      <c r="AD3513" t="s">
        <v>10077</v>
      </c>
      <c r="AE3513">
        <v>78500</v>
      </c>
      <c r="AF3513" t="s">
        <v>15652</v>
      </c>
      <c r="AI3513">
        <v>146457296</v>
      </c>
      <c r="AJ3513">
        <v>660099693</v>
      </c>
      <c r="AK3513" t="s">
        <v>7960</v>
      </c>
      <c r="AL3513">
        <v>0</v>
      </c>
      <c r="AM3513">
        <v>0</v>
      </c>
    </row>
    <row r="3514" spans="1:39" customFormat="1" ht="12.75">
      <c r="A3514">
        <v>9110337</v>
      </c>
      <c r="B3514" t="s">
        <v>1878</v>
      </c>
      <c r="C3514" t="s">
        <v>1380</v>
      </c>
      <c r="D3514">
        <v>9110337</v>
      </c>
      <c r="E3514" t="s">
        <v>166</v>
      </c>
      <c r="F3514" t="s">
        <v>166</v>
      </c>
      <c r="H3514" s="507">
        <v>31079</v>
      </c>
      <c r="I3514" t="s">
        <v>167</v>
      </c>
      <c r="J3514">
        <v>-40</v>
      </c>
      <c r="K3514" t="s">
        <v>8</v>
      </c>
      <c r="M3514" t="s">
        <v>275</v>
      </c>
      <c r="N3514">
        <v>8910077</v>
      </c>
      <c r="O3514" t="s">
        <v>467</v>
      </c>
      <c r="P3514" s="507">
        <v>44819</v>
      </c>
      <c r="Q3514" t="s">
        <v>187</v>
      </c>
      <c r="R3514" s="507">
        <v>37432</v>
      </c>
      <c r="S3514" s="507">
        <v>44109</v>
      </c>
      <c r="T3514" t="s">
        <v>7255</v>
      </c>
      <c r="U3514">
        <v>1396</v>
      </c>
      <c r="X3514">
        <v>13</v>
      </c>
      <c r="Y3514" t="s">
        <v>259</v>
      </c>
      <c r="AC3514" t="s">
        <v>177</v>
      </c>
      <c r="AD3514" t="s">
        <v>10297</v>
      </c>
      <c r="AE3514">
        <v>91170</v>
      </c>
      <c r="AF3514" t="s">
        <v>15653</v>
      </c>
      <c r="AJ3514">
        <v>616190194</v>
      </c>
      <c r="AK3514" t="s">
        <v>4560</v>
      </c>
      <c r="AL3514">
        <v>0</v>
      </c>
      <c r="AM3514">
        <v>0</v>
      </c>
    </row>
    <row r="3515" spans="1:39" customFormat="1" ht="12.75">
      <c r="A3515">
        <v>9445891</v>
      </c>
      <c r="B3515" t="s">
        <v>1879</v>
      </c>
      <c r="C3515" t="s">
        <v>874</v>
      </c>
      <c r="D3515">
        <v>9445891</v>
      </c>
      <c r="E3515" t="s">
        <v>166</v>
      </c>
      <c r="F3515" t="s">
        <v>166</v>
      </c>
      <c r="H3515" s="507">
        <v>37509</v>
      </c>
      <c r="I3515" t="s">
        <v>167</v>
      </c>
      <c r="J3515">
        <v>-40</v>
      </c>
      <c r="K3515" t="s">
        <v>168</v>
      </c>
      <c r="M3515" t="s">
        <v>246</v>
      </c>
      <c r="N3515">
        <v>8940459</v>
      </c>
      <c r="O3515" t="s">
        <v>433</v>
      </c>
      <c r="P3515" s="507">
        <v>44811</v>
      </c>
      <c r="Q3515" t="s">
        <v>187</v>
      </c>
      <c r="R3515" s="507">
        <v>41227</v>
      </c>
      <c r="S3515" s="507">
        <v>44433</v>
      </c>
      <c r="T3515" t="s">
        <v>7255</v>
      </c>
      <c r="U3515">
        <v>2085</v>
      </c>
      <c r="V3515" t="s">
        <v>172</v>
      </c>
      <c r="W3515">
        <v>862</v>
      </c>
      <c r="X3515" t="s">
        <v>173</v>
      </c>
      <c r="Y3515" t="s">
        <v>259</v>
      </c>
      <c r="AC3515" t="s">
        <v>177</v>
      </c>
      <c r="AD3515" t="s">
        <v>13193</v>
      </c>
      <c r="AE3515">
        <v>94240</v>
      </c>
      <c r="AF3515" t="s">
        <v>15654</v>
      </c>
      <c r="AI3515">
        <v>145129872</v>
      </c>
      <c r="AJ3515">
        <v>609788742</v>
      </c>
      <c r="AK3515" t="s">
        <v>6126</v>
      </c>
      <c r="AL3515">
        <v>1</v>
      </c>
      <c r="AM3515">
        <v>0</v>
      </c>
    </row>
    <row r="3516" spans="1:39" customFormat="1" ht="12.75">
      <c r="A3516">
        <v>7218442</v>
      </c>
      <c r="B3516" t="s">
        <v>1879</v>
      </c>
      <c r="C3516" t="s">
        <v>324</v>
      </c>
      <c r="D3516">
        <v>7218442</v>
      </c>
      <c r="E3516" t="s">
        <v>166</v>
      </c>
      <c r="F3516" t="s">
        <v>166</v>
      </c>
      <c r="H3516" s="507">
        <v>38651</v>
      </c>
      <c r="I3516" t="s">
        <v>186</v>
      </c>
      <c r="J3516">
        <v>-18</v>
      </c>
      <c r="K3516" t="s">
        <v>8</v>
      </c>
      <c r="M3516" t="s">
        <v>2152</v>
      </c>
      <c r="N3516">
        <v>12720104</v>
      </c>
      <c r="O3516" t="s">
        <v>2160</v>
      </c>
      <c r="P3516" s="507">
        <v>44756</v>
      </c>
      <c r="Q3516" t="s">
        <v>187</v>
      </c>
      <c r="R3516" s="507">
        <v>41541</v>
      </c>
      <c r="T3516" t="s">
        <v>5765</v>
      </c>
      <c r="U3516">
        <v>926</v>
      </c>
      <c r="X3516">
        <v>9</v>
      </c>
      <c r="Y3516" t="s">
        <v>259</v>
      </c>
      <c r="AC3516" t="s">
        <v>177</v>
      </c>
      <c r="AD3516" t="s">
        <v>15655</v>
      </c>
      <c r="AE3516">
        <v>72460</v>
      </c>
      <c r="AF3516" t="s">
        <v>15656</v>
      </c>
      <c r="AJ3516">
        <v>650396325</v>
      </c>
      <c r="AK3516" t="s">
        <v>8330</v>
      </c>
      <c r="AL3516">
        <v>0</v>
      </c>
      <c r="AM3516">
        <v>0</v>
      </c>
    </row>
    <row r="3517" spans="1:39" customFormat="1" ht="12.75">
      <c r="A3517">
        <v>3733818</v>
      </c>
      <c r="B3517" t="s">
        <v>7961</v>
      </c>
      <c r="C3517" t="s">
        <v>241</v>
      </c>
      <c r="D3517">
        <v>3733818</v>
      </c>
      <c r="E3517" t="s">
        <v>169</v>
      </c>
      <c r="H3517" s="507">
        <v>41056</v>
      </c>
      <c r="I3517" t="s">
        <v>245</v>
      </c>
      <c r="J3517">
        <v>-11</v>
      </c>
      <c r="K3517" t="s">
        <v>8</v>
      </c>
      <c r="M3517" t="s">
        <v>175</v>
      </c>
      <c r="N3517">
        <v>4370002</v>
      </c>
      <c r="O3517" t="s">
        <v>2769</v>
      </c>
      <c r="P3517" s="507">
        <v>44777</v>
      </c>
      <c r="Q3517" t="s">
        <v>187</v>
      </c>
      <c r="R3517" s="507">
        <v>44777</v>
      </c>
      <c r="T3517" t="s">
        <v>5765</v>
      </c>
      <c r="U3517">
        <v>500</v>
      </c>
      <c r="X3517">
        <v>5</v>
      </c>
      <c r="Y3517" t="s">
        <v>259</v>
      </c>
      <c r="AC3517" t="s">
        <v>177</v>
      </c>
      <c r="AD3517" t="s">
        <v>12267</v>
      </c>
      <c r="AE3517">
        <v>37520</v>
      </c>
      <c r="AF3517" t="s">
        <v>15657</v>
      </c>
      <c r="AJ3517">
        <v>781222814</v>
      </c>
      <c r="AK3517" t="s">
        <v>7962</v>
      </c>
      <c r="AL3517">
        <v>0</v>
      </c>
      <c r="AM3517">
        <v>0</v>
      </c>
    </row>
    <row r="3518" spans="1:39" customFormat="1" ht="12.75">
      <c r="A3518">
        <v>3544666</v>
      </c>
      <c r="B3518" t="s">
        <v>9170</v>
      </c>
      <c r="C3518" t="s">
        <v>517</v>
      </c>
      <c r="D3518">
        <v>3544666</v>
      </c>
      <c r="E3518" t="s">
        <v>169</v>
      </c>
      <c r="H3518" s="507">
        <v>41759</v>
      </c>
      <c r="I3518" t="s">
        <v>169</v>
      </c>
      <c r="J3518">
        <v>-9</v>
      </c>
      <c r="K3518" t="s">
        <v>8</v>
      </c>
      <c r="M3518" t="s">
        <v>178</v>
      </c>
      <c r="N3518">
        <v>3350016</v>
      </c>
      <c r="O3518" t="s">
        <v>220</v>
      </c>
      <c r="P3518" s="507">
        <v>44811</v>
      </c>
      <c r="Q3518" t="s">
        <v>187</v>
      </c>
      <c r="R3518" s="507">
        <v>44811</v>
      </c>
      <c r="T3518" t="s">
        <v>5765</v>
      </c>
      <c r="U3518">
        <v>500</v>
      </c>
      <c r="X3518">
        <v>5</v>
      </c>
      <c r="Y3518" t="s">
        <v>259</v>
      </c>
      <c r="AC3518" t="s">
        <v>177</v>
      </c>
      <c r="AD3518" t="s">
        <v>10627</v>
      </c>
      <c r="AE3518">
        <v>35510</v>
      </c>
      <c r="AF3518" t="s">
        <v>15658</v>
      </c>
      <c r="AJ3518">
        <v>672226590</v>
      </c>
      <c r="AK3518" t="s">
        <v>9171</v>
      </c>
      <c r="AL3518">
        <v>0</v>
      </c>
      <c r="AM3518">
        <v>0</v>
      </c>
    </row>
    <row r="3519" spans="1:39" customFormat="1" ht="12.75">
      <c r="A3519">
        <v>2927221</v>
      </c>
      <c r="B3519" t="s">
        <v>3212</v>
      </c>
      <c r="C3519" t="s">
        <v>464</v>
      </c>
      <c r="D3519">
        <v>2927221</v>
      </c>
      <c r="E3519" t="s">
        <v>166</v>
      </c>
      <c r="F3519" t="s">
        <v>166</v>
      </c>
      <c r="H3519" s="507">
        <v>36049</v>
      </c>
      <c r="I3519" t="s">
        <v>167</v>
      </c>
      <c r="J3519">
        <v>-40</v>
      </c>
      <c r="K3519" t="s">
        <v>8</v>
      </c>
      <c r="M3519" t="s">
        <v>3025</v>
      </c>
      <c r="N3519">
        <v>3290223</v>
      </c>
      <c r="O3519" t="s">
        <v>3038</v>
      </c>
      <c r="P3519" s="507">
        <v>44813</v>
      </c>
      <c r="Q3519" t="s">
        <v>187</v>
      </c>
      <c r="R3519" s="507">
        <v>38972</v>
      </c>
      <c r="S3519" s="507">
        <v>44463</v>
      </c>
      <c r="T3519" t="s">
        <v>7255</v>
      </c>
      <c r="U3519">
        <v>1047</v>
      </c>
      <c r="X3519">
        <v>10</v>
      </c>
      <c r="Y3519" t="s">
        <v>259</v>
      </c>
      <c r="AB3519" s="507">
        <v>44477</v>
      </c>
      <c r="AC3519" t="s">
        <v>177</v>
      </c>
      <c r="AD3519" t="s">
        <v>10680</v>
      </c>
      <c r="AE3519">
        <v>29000</v>
      </c>
      <c r="AF3519" t="s">
        <v>15165</v>
      </c>
      <c r="AJ3519">
        <v>781713376</v>
      </c>
      <c r="AK3519" t="s">
        <v>5141</v>
      </c>
      <c r="AL3519">
        <v>0</v>
      </c>
      <c r="AM3519">
        <v>0</v>
      </c>
    </row>
    <row r="3520" spans="1:39" customFormat="1" ht="12.75">
      <c r="A3520">
        <v>4532591</v>
      </c>
      <c r="B3520" t="s">
        <v>7963</v>
      </c>
      <c r="C3520" t="s">
        <v>7964</v>
      </c>
      <c r="D3520">
        <v>4532591</v>
      </c>
      <c r="E3520" t="s">
        <v>169</v>
      </c>
      <c r="F3520" t="s">
        <v>169</v>
      </c>
      <c r="H3520" s="507">
        <v>41301</v>
      </c>
      <c r="I3520" t="s">
        <v>251</v>
      </c>
      <c r="J3520">
        <v>-10</v>
      </c>
      <c r="K3520" t="s">
        <v>8</v>
      </c>
      <c r="M3520" t="s">
        <v>2764</v>
      </c>
      <c r="N3520">
        <v>4450773</v>
      </c>
      <c r="O3520" t="s">
        <v>3467</v>
      </c>
      <c r="P3520" s="507">
        <v>44834</v>
      </c>
      <c r="Q3520" t="s">
        <v>187</v>
      </c>
      <c r="R3520" s="507">
        <v>44477</v>
      </c>
      <c r="S3520" s="507">
        <v>44816</v>
      </c>
      <c r="T3520" t="s">
        <v>181</v>
      </c>
      <c r="U3520">
        <v>500</v>
      </c>
      <c r="X3520">
        <v>5</v>
      </c>
      <c r="Y3520" t="s">
        <v>259</v>
      </c>
      <c r="AC3520" t="s">
        <v>177</v>
      </c>
      <c r="AD3520" t="s">
        <v>12619</v>
      </c>
      <c r="AE3520">
        <v>45240</v>
      </c>
      <c r="AF3520" t="s">
        <v>15659</v>
      </c>
      <c r="AJ3520">
        <v>640271589</v>
      </c>
      <c r="AK3520" t="s">
        <v>7965</v>
      </c>
      <c r="AL3520">
        <v>0</v>
      </c>
      <c r="AM3520">
        <v>0</v>
      </c>
    </row>
    <row r="3521" spans="1:39" customFormat="1" ht="12.75">
      <c r="A3521">
        <v>7517655</v>
      </c>
      <c r="B3521" t="s">
        <v>1880</v>
      </c>
      <c r="C3521" t="s">
        <v>668</v>
      </c>
      <c r="D3521">
        <v>7517655</v>
      </c>
      <c r="E3521" t="s">
        <v>166</v>
      </c>
      <c r="F3521" t="s">
        <v>166</v>
      </c>
      <c r="H3521" s="507">
        <v>36927</v>
      </c>
      <c r="I3521" t="s">
        <v>167</v>
      </c>
      <c r="J3521">
        <v>-40</v>
      </c>
      <c r="K3521" t="s">
        <v>168</v>
      </c>
      <c r="M3521" t="s">
        <v>263</v>
      </c>
      <c r="N3521">
        <v>8751124</v>
      </c>
      <c r="O3521" t="s">
        <v>918</v>
      </c>
      <c r="P3521" s="507">
        <v>44818</v>
      </c>
      <c r="Q3521" t="s">
        <v>187</v>
      </c>
      <c r="R3521" s="507">
        <v>40277</v>
      </c>
      <c r="S3521" s="507">
        <v>44090</v>
      </c>
      <c r="T3521" t="s">
        <v>7255</v>
      </c>
      <c r="U3521">
        <v>1937</v>
      </c>
      <c r="X3521">
        <v>19</v>
      </c>
      <c r="Y3521" t="s">
        <v>259</v>
      </c>
      <c r="AB3521" s="507">
        <v>43647</v>
      </c>
      <c r="AC3521" t="s">
        <v>177</v>
      </c>
      <c r="AD3521" t="s">
        <v>15660</v>
      </c>
      <c r="AE3521">
        <v>75010</v>
      </c>
      <c r="AF3521" t="s">
        <v>15661</v>
      </c>
      <c r="AI3521">
        <v>146073525</v>
      </c>
      <c r="AJ3521">
        <v>676290080</v>
      </c>
      <c r="AK3521" t="s">
        <v>4561</v>
      </c>
      <c r="AL3521">
        <v>0</v>
      </c>
      <c r="AM3521">
        <v>0</v>
      </c>
    </row>
    <row r="3522" spans="1:39" customFormat="1" ht="12.75">
      <c r="A3522">
        <v>3727493</v>
      </c>
      <c r="B3522" t="s">
        <v>3740</v>
      </c>
      <c r="C3522" t="s">
        <v>704</v>
      </c>
      <c r="D3522">
        <v>3727493</v>
      </c>
      <c r="E3522" t="s">
        <v>166</v>
      </c>
      <c r="F3522" t="s">
        <v>166</v>
      </c>
      <c r="H3522" s="507">
        <v>29270</v>
      </c>
      <c r="I3522" t="s">
        <v>192</v>
      </c>
      <c r="J3522">
        <v>-50</v>
      </c>
      <c r="K3522" t="s">
        <v>8</v>
      </c>
      <c r="M3522" t="s">
        <v>175</v>
      </c>
      <c r="N3522">
        <v>4370284</v>
      </c>
      <c r="O3522" t="s">
        <v>2833</v>
      </c>
      <c r="P3522" s="507">
        <v>44810</v>
      </c>
      <c r="Q3522" t="s">
        <v>187</v>
      </c>
      <c r="R3522" s="507">
        <v>42291</v>
      </c>
      <c r="S3522" s="507">
        <v>44053</v>
      </c>
      <c r="T3522" t="s">
        <v>7255</v>
      </c>
      <c r="U3522">
        <v>842</v>
      </c>
      <c r="X3522">
        <v>8</v>
      </c>
      <c r="Y3522" t="s">
        <v>259</v>
      </c>
      <c r="AC3522" t="s">
        <v>177</v>
      </c>
      <c r="AD3522" t="s">
        <v>10563</v>
      </c>
      <c r="AE3522">
        <v>37510</v>
      </c>
      <c r="AF3522" t="s">
        <v>15662</v>
      </c>
      <c r="AJ3522">
        <v>678051283</v>
      </c>
      <c r="AK3522" t="s">
        <v>5680</v>
      </c>
      <c r="AL3522">
        <v>0</v>
      </c>
      <c r="AM3522">
        <v>0</v>
      </c>
    </row>
    <row r="3523" spans="1:39" customFormat="1" ht="12.75">
      <c r="A3523">
        <v>7844022</v>
      </c>
      <c r="B3523" t="s">
        <v>1881</v>
      </c>
      <c r="C3523" t="s">
        <v>315</v>
      </c>
      <c r="D3523">
        <v>7844022</v>
      </c>
      <c r="E3523" t="s">
        <v>166</v>
      </c>
      <c r="F3523" t="s">
        <v>166</v>
      </c>
      <c r="H3523" s="507">
        <v>33995</v>
      </c>
      <c r="I3523" t="s">
        <v>167</v>
      </c>
      <c r="J3523">
        <v>-40</v>
      </c>
      <c r="K3523" t="s">
        <v>168</v>
      </c>
      <c r="M3523" t="s">
        <v>238</v>
      </c>
      <c r="N3523">
        <v>8780329</v>
      </c>
      <c r="O3523" t="s">
        <v>548</v>
      </c>
      <c r="P3523" s="507">
        <v>44813</v>
      </c>
      <c r="Q3523" t="s">
        <v>187</v>
      </c>
      <c r="R3523" s="507">
        <v>38638</v>
      </c>
      <c r="S3523" s="507">
        <v>44713</v>
      </c>
      <c r="T3523" t="s">
        <v>181</v>
      </c>
      <c r="U3523">
        <v>2051</v>
      </c>
      <c r="V3523" t="s">
        <v>172</v>
      </c>
      <c r="W3523">
        <v>961</v>
      </c>
      <c r="X3523" t="s">
        <v>173</v>
      </c>
      <c r="Y3523" t="s">
        <v>259</v>
      </c>
      <c r="AB3523" s="507">
        <v>44743</v>
      </c>
      <c r="AC3523" t="s">
        <v>177</v>
      </c>
      <c r="AD3523" t="s">
        <v>15663</v>
      </c>
      <c r="AE3523">
        <v>78330</v>
      </c>
      <c r="AF3523" t="s">
        <v>15664</v>
      </c>
      <c r="AI3523">
        <v>139550897</v>
      </c>
      <c r="AJ3523">
        <v>638697828</v>
      </c>
      <c r="AK3523" t="s">
        <v>4562</v>
      </c>
      <c r="AL3523">
        <v>0</v>
      </c>
      <c r="AM3523">
        <v>0</v>
      </c>
    </row>
    <row r="3524" spans="1:39" customFormat="1" ht="12.75">
      <c r="A3524">
        <v>4442099</v>
      </c>
      <c r="B3524" t="s">
        <v>1882</v>
      </c>
      <c r="C3524" t="s">
        <v>241</v>
      </c>
      <c r="D3524">
        <v>4442099</v>
      </c>
      <c r="E3524" t="s">
        <v>166</v>
      </c>
      <c r="F3524" t="s">
        <v>166</v>
      </c>
      <c r="H3524" s="507">
        <v>37537</v>
      </c>
      <c r="I3524" t="s">
        <v>167</v>
      </c>
      <c r="J3524">
        <v>-40</v>
      </c>
      <c r="K3524" t="s">
        <v>8</v>
      </c>
      <c r="M3524" t="s">
        <v>228</v>
      </c>
      <c r="N3524">
        <v>12440266</v>
      </c>
      <c r="O3524" t="s">
        <v>2182</v>
      </c>
      <c r="P3524" s="507">
        <v>44808</v>
      </c>
      <c r="Q3524" t="s">
        <v>187</v>
      </c>
      <c r="R3524" s="507">
        <v>40071</v>
      </c>
      <c r="S3524" s="507">
        <v>44746</v>
      </c>
      <c r="T3524" t="s">
        <v>181</v>
      </c>
      <c r="U3524">
        <v>932</v>
      </c>
      <c r="X3524">
        <v>9</v>
      </c>
      <c r="Y3524" t="s">
        <v>259</v>
      </c>
      <c r="AC3524" t="s">
        <v>177</v>
      </c>
      <c r="AD3524" t="s">
        <v>11137</v>
      </c>
      <c r="AE3524">
        <v>44600</v>
      </c>
      <c r="AF3524" t="s">
        <v>15665</v>
      </c>
      <c r="AI3524">
        <v>228549310</v>
      </c>
      <c r="AJ3524">
        <v>685745603</v>
      </c>
      <c r="AK3524" t="s">
        <v>5142</v>
      </c>
      <c r="AL3524">
        <v>0</v>
      </c>
      <c r="AM3524">
        <v>0</v>
      </c>
    </row>
    <row r="3525" spans="1:39" customFormat="1" ht="12.75">
      <c r="A3525">
        <v>9150786</v>
      </c>
      <c r="B3525" t="s">
        <v>7966</v>
      </c>
      <c r="C3525" t="s">
        <v>2998</v>
      </c>
      <c r="D3525">
        <v>9150786</v>
      </c>
      <c r="E3525" t="s">
        <v>166</v>
      </c>
      <c r="F3525" t="s">
        <v>166</v>
      </c>
      <c r="H3525" s="507">
        <v>42178</v>
      </c>
      <c r="I3525" t="s">
        <v>169</v>
      </c>
      <c r="J3525">
        <v>-9</v>
      </c>
      <c r="K3525" t="s">
        <v>8</v>
      </c>
      <c r="M3525" t="s">
        <v>275</v>
      </c>
      <c r="N3525">
        <v>8911468</v>
      </c>
      <c r="O3525" t="s">
        <v>5819</v>
      </c>
      <c r="P3525" s="507">
        <v>44807</v>
      </c>
      <c r="Q3525" t="s">
        <v>187</v>
      </c>
      <c r="R3525" s="507">
        <v>44481</v>
      </c>
      <c r="T3525" t="s">
        <v>5765</v>
      </c>
      <c r="U3525">
        <v>500</v>
      </c>
      <c r="X3525">
        <v>5</v>
      </c>
      <c r="Y3525" t="s">
        <v>259</v>
      </c>
      <c r="AC3525" t="s">
        <v>177</v>
      </c>
      <c r="AD3525" t="s">
        <v>10379</v>
      </c>
      <c r="AE3525">
        <v>91240</v>
      </c>
      <c r="AF3525" t="s">
        <v>15666</v>
      </c>
      <c r="AI3525">
        <v>678881627</v>
      </c>
      <c r="AJ3525">
        <v>620750415</v>
      </c>
      <c r="AK3525" t="s">
        <v>6714</v>
      </c>
      <c r="AL3525">
        <v>0</v>
      </c>
      <c r="AM3525">
        <v>0</v>
      </c>
    </row>
    <row r="3526" spans="1:39" customFormat="1" ht="12.75">
      <c r="A3526">
        <v>9149617</v>
      </c>
      <c r="B3526" t="s">
        <v>7966</v>
      </c>
      <c r="C3526" t="s">
        <v>495</v>
      </c>
      <c r="D3526">
        <v>9149617</v>
      </c>
      <c r="E3526" t="s">
        <v>166</v>
      </c>
      <c r="F3526" t="s">
        <v>166</v>
      </c>
      <c r="H3526" s="507">
        <v>41297</v>
      </c>
      <c r="I3526" t="s">
        <v>251</v>
      </c>
      <c r="J3526">
        <v>-10</v>
      </c>
      <c r="K3526" t="s">
        <v>8</v>
      </c>
      <c r="M3526" t="s">
        <v>275</v>
      </c>
      <c r="N3526">
        <v>8911468</v>
      </c>
      <c r="O3526" t="s">
        <v>5819</v>
      </c>
      <c r="P3526" s="507">
        <v>44807</v>
      </c>
      <c r="Q3526" t="s">
        <v>187</v>
      </c>
      <c r="R3526" s="507">
        <v>44099</v>
      </c>
      <c r="T3526" t="s">
        <v>5765</v>
      </c>
      <c r="U3526">
        <v>500</v>
      </c>
      <c r="X3526">
        <v>5</v>
      </c>
      <c r="Y3526" t="s">
        <v>259</v>
      </c>
      <c r="AC3526" t="s">
        <v>177</v>
      </c>
      <c r="AD3526" t="s">
        <v>10379</v>
      </c>
      <c r="AE3526">
        <v>91240</v>
      </c>
      <c r="AF3526" t="s">
        <v>15666</v>
      </c>
      <c r="AI3526">
        <v>678881627</v>
      </c>
      <c r="AJ3526">
        <v>620750415</v>
      </c>
      <c r="AK3526" t="s">
        <v>6714</v>
      </c>
      <c r="AL3526">
        <v>0</v>
      </c>
      <c r="AM3526">
        <v>0</v>
      </c>
    </row>
    <row r="3527" spans="1:39" customFormat="1" ht="12.75">
      <c r="A3527">
        <v>442881</v>
      </c>
      <c r="B3527" t="s">
        <v>1882</v>
      </c>
      <c r="C3527" t="s">
        <v>405</v>
      </c>
      <c r="D3527">
        <v>442881</v>
      </c>
      <c r="E3527" t="s">
        <v>166</v>
      </c>
      <c r="H3527" s="507">
        <v>26558</v>
      </c>
      <c r="I3527" t="s">
        <v>367</v>
      </c>
      <c r="J3527">
        <v>-60</v>
      </c>
      <c r="K3527" t="s">
        <v>168</v>
      </c>
      <c r="M3527" t="s">
        <v>228</v>
      </c>
      <c r="N3527">
        <v>12440094</v>
      </c>
      <c r="O3527" t="s">
        <v>2186</v>
      </c>
      <c r="P3527" s="507">
        <v>44835</v>
      </c>
      <c r="Q3527" t="s">
        <v>187</v>
      </c>
      <c r="R3527" s="507">
        <v>37432</v>
      </c>
      <c r="S3527" s="507">
        <v>44833</v>
      </c>
      <c r="T3527" t="s">
        <v>181</v>
      </c>
      <c r="U3527">
        <v>1691</v>
      </c>
      <c r="X3527">
        <v>16</v>
      </c>
      <c r="Y3527" t="s">
        <v>259</v>
      </c>
      <c r="AC3527" t="s">
        <v>177</v>
      </c>
      <c r="AD3527" t="s">
        <v>15667</v>
      </c>
      <c r="AE3527">
        <v>44400</v>
      </c>
      <c r="AF3527" t="s">
        <v>15668</v>
      </c>
      <c r="AJ3527">
        <v>608752017</v>
      </c>
      <c r="AK3527" t="s">
        <v>15669</v>
      </c>
      <c r="AL3527">
        <v>0</v>
      </c>
      <c r="AM3527">
        <v>0</v>
      </c>
    </row>
    <row r="3528" spans="1:39" customFormat="1" ht="12.75">
      <c r="A3528">
        <v>3727776</v>
      </c>
      <c r="B3528" t="s">
        <v>3213</v>
      </c>
      <c r="C3528" t="s">
        <v>1603</v>
      </c>
      <c r="D3528">
        <v>3727776</v>
      </c>
      <c r="E3528" t="s">
        <v>166</v>
      </c>
      <c r="F3528" t="s">
        <v>166</v>
      </c>
      <c r="H3528" s="507">
        <v>38966</v>
      </c>
      <c r="I3528" t="s">
        <v>198</v>
      </c>
      <c r="J3528">
        <v>-17</v>
      </c>
      <c r="K3528" t="s">
        <v>168</v>
      </c>
      <c r="M3528" t="s">
        <v>175</v>
      </c>
      <c r="N3528">
        <v>4370566</v>
      </c>
      <c r="O3528" t="s">
        <v>176</v>
      </c>
      <c r="P3528" s="507">
        <v>44766</v>
      </c>
      <c r="Q3528" t="s">
        <v>187</v>
      </c>
      <c r="R3528" s="507">
        <v>42405</v>
      </c>
      <c r="S3528" s="507">
        <v>44747</v>
      </c>
      <c r="T3528" t="s">
        <v>181</v>
      </c>
      <c r="U3528">
        <v>1760</v>
      </c>
      <c r="X3528">
        <v>17</v>
      </c>
      <c r="Y3528" t="s">
        <v>259</v>
      </c>
      <c r="AC3528" t="s">
        <v>177</v>
      </c>
      <c r="AD3528" t="s">
        <v>9703</v>
      </c>
      <c r="AE3528">
        <v>37300</v>
      </c>
      <c r="AF3528" t="s">
        <v>15670</v>
      </c>
      <c r="AI3528">
        <v>247531727</v>
      </c>
      <c r="AJ3528">
        <v>660786117</v>
      </c>
      <c r="AK3528" t="s">
        <v>5681</v>
      </c>
      <c r="AL3528">
        <v>0</v>
      </c>
      <c r="AM3528">
        <v>0</v>
      </c>
    </row>
    <row r="3529" spans="1:39" customFormat="1" ht="12.75">
      <c r="A3529">
        <v>9227481</v>
      </c>
      <c r="B3529" t="s">
        <v>1883</v>
      </c>
      <c r="C3529" t="s">
        <v>529</v>
      </c>
      <c r="D3529">
        <v>9227481</v>
      </c>
      <c r="E3529" t="s">
        <v>166</v>
      </c>
      <c r="F3529" t="s">
        <v>166</v>
      </c>
      <c r="H3529" s="507">
        <v>28303</v>
      </c>
      <c r="I3529" t="s">
        <v>192</v>
      </c>
      <c r="J3529">
        <v>-50</v>
      </c>
      <c r="K3529" t="s">
        <v>168</v>
      </c>
      <c r="M3529" t="s">
        <v>170</v>
      </c>
      <c r="N3529">
        <v>8931057</v>
      </c>
      <c r="O3529" t="s">
        <v>3789</v>
      </c>
      <c r="P3529" s="507">
        <v>44814</v>
      </c>
      <c r="Q3529" t="s">
        <v>187</v>
      </c>
      <c r="R3529" s="507">
        <v>37432</v>
      </c>
      <c r="S3529" s="507">
        <v>44089</v>
      </c>
      <c r="T3529" t="s">
        <v>7255</v>
      </c>
      <c r="U3529">
        <v>2155</v>
      </c>
      <c r="V3529" t="s">
        <v>172</v>
      </c>
      <c r="W3529">
        <v>700</v>
      </c>
      <c r="X3529" t="s">
        <v>173</v>
      </c>
      <c r="Y3529" t="s">
        <v>5788</v>
      </c>
      <c r="Z3529">
        <v>8920076</v>
      </c>
      <c r="AA3529" t="s">
        <v>15671</v>
      </c>
      <c r="AB3529" s="507">
        <v>43282</v>
      </c>
      <c r="AC3529" t="s">
        <v>177</v>
      </c>
      <c r="AD3529" t="s">
        <v>11803</v>
      </c>
      <c r="AE3529">
        <v>93700</v>
      </c>
      <c r="AF3529" t="s">
        <v>15672</v>
      </c>
      <c r="AH3529" t="s">
        <v>15673</v>
      </c>
      <c r="AI3529">
        <v>769263768</v>
      </c>
      <c r="AK3529" t="s">
        <v>4563</v>
      </c>
      <c r="AL3529">
        <v>0</v>
      </c>
      <c r="AM3529">
        <v>0</v>
      </c>
    </row>
    <row r="3530" spans="1:39" customFormat="1" ht="12.75">
      <c r="A3530">
        <v>3733347</v>
      </c>
      <c r="B3530" t="s">
        <v>1883</v>
      </c>
      <c r="C3530" t="s">
        <v>539</v>
      </c>
      <c r="D3530">
        <v>3733347</v>
      </c>
      <c r="E3530" t="s">
        <v>169</v>
      </c>
      <c r="F3530" t="s">
        <v>169</v>
      </c>
      <c r="H3530" s="507">
        <v>41085</v>
      </c>
      <c r="I3530" t="s">
        <v>245</v>
      </c>
      <c r="J3530">
        <v>-11</v>
      </c>
      <c r="K3530" t="s">
        <v>8</v>
      </c>
      <c r="M3530" t="s">
        <v>175</v>
      </c>
      <c r="N3530">
        <v>4370349</v>
      </c>
      <c r="O3530" t="s">
        <v>2778</v>
      </c>
      <c r="P3530" s="507">
        <v>44845</v>
      </c>
      <c r="Q3530" t="s">
        <v>187</v>
      </c>
      <c r="R3530" s="507">
        <v>44522</v>
      </c>
      <c r="T3530" t="s">
        <v>5765</v>
      </c>
      <c r="U3530">
        <v>500</v>
      </c>
      <c r="X3530">
        <v>5</v>
      </c>
      <c r="Y3530" t="s">
        <v>259</v>
      </c>
      <c r="AC3530" t="s">
        <v>177</v>
      </c>
      <c r="AD3530" t="s">
        <v>12764</v>
      </c>
      <c r="AE3530">
        <v>37260</v>
      </c>
      <c r="AF3530" t="s">
        <v>15674</v>
      </c>
      <c r="AJ3530">
        <v>658538191</v>
      </c>
      <c r="AK3530" t="s">
        <v>7967</v>
      </c>
      <c r="AL3530">
        <v>0</v>
      </c>
      <c r="AM3530">
        <v>0</v>
      </c>
    </row>
    <row r="3531" spans="1:39" customFormat="1" ht="12.75">
      <c r="A3531">
        <v>7886716</v>
      </c>
      <c r="B3531" t="s">
        <v>3214</v>
      </c>
      <c r="C3531" t="s">
        <v>966</v>
      </c>
      <c r="D3531">
        <v>7886716</v>
      </c>
      <c r="E3531" t="s">
        <v>169</v>
      </c>
      <c r="F3531" t="s">
        <v>169</v>
      </c>
      <c r="H3531" s="507">
        <v>41955</v>
      </c>
      <c r="I3531" t="s">
        <v>169</v>
      </c>
      <c r="J3531">
        <v>-9</v>
      </c>
      <c r="K3531" t="s">
        <v>8</v>
      </c>
      <c r="M3531" t="s">
        <v>238</v>
      </c>
      <c r="N3531">
        <v>8780130</v>
      </c>
      <c r="O3531" t="s">
        <v>3560</v>
      </c>
      <c r="P3531" s="507">
        <v>44809</v>
      </c>
      <c r="Q3531" t="s">
        <v>187</v>
      </c>
      <c r="R3531" s="507">
        <v>44450</v>
      </c>
      <c r="T3531" t="s">
        <v>5765</v>
      </c>
      <c r="U3531">
        <v>500</v>
      </c>
      <c r="X3531">
        <v>5</v>
      </c>
      <c r="Y3531" t="s">
        <v>259</v>
      </c>
      <c r="AC3531" t="s">
        <v>177</v>
      </c>
      <c r="AD3531" t="s">
        <v>10763</v>
      </c>
      <c r="AE3531">
        <v>78600</v>
      </c>
      <c r="AF3531" t="s">
        <v>15675</v>
      </c>
      <c r="AK3531" t="s">
        <v>6715</v>
      </c>
      <c r="AL3531">
        <v>0</v>
      </c>
      <c r="AM3531">
        <v>0</v>
      </c>
    </row>
    <row r="3532" spans="1:39" customFormat="1" ht="12.75">
      <c r="A3532">
        <v>2937535</v>
      </c>
      <c r="B3532" t="s">
        <v>1884</v>
      </c>
      <c r="C3532" t="s">
        <v>256</v>
      </c>
      <c r="D3532">
        <v>2937535</v>
      </c>
      <c r="E3532" t="s">
        <v>166</v>
      </c>
      <c r="F3532" t="s">
        <v>166</v>
      </c>
      <c r="H3532" s="507">
        <v>40073</v>
      </c>
      <c r="I3532" t="s">
        <v>340</v>
      </c>
      <c r="J3532">
        <v>-14</v>
      </c>
      <c r="K3532" t="s">
        <v>168</v>
      </c>
      <c r="M3532" t="s">
        <v>3025</v>
      </c>
      <c r="N3532">
        <v>3290047</v>
      </c>
      <c r="O3532" t="s">
        <v>3701</v>
      </c>
      <c r="P3532" s="507">
        <v>44816</v>
      </c>
      <c r="Q3532" t="s">
        <v>187</v>
      </c>
      <c r="R3532" s="507">
        <v>42443</v>
      </c>
      <c r="T3532" t="s">
        <v>5765</v>
      </c>
      <c r="U3532">
        <v>1084</v>
      </c>
      <c r="X3532">
        <v>10</v>
      </c>
      <c r="Y3532" t="s">
        <v>259</v>
      </c>
      <c r="AC3532" t="s">
        <v>177</v>
      </c>
      <c r="AD3532" t="s">
        <v>9774</v>
      </c>
      <c r="AE3532">
        <v>29470</v>
      </c>
      <c r="AF3532" t="s">
        <v>15676</v>
      </c>
      <c r="AH3532" t="s">
        <v>15677</v>
      </c>
      <c r="AJ3532">
        <v>625573052</v>
      </c>
      <c r="AK3532" t="s">
        <v>5371</v>
      </c>
      <c r="AL3532">
        <v>0</v>
      </c>
      <c r="AM3532">
        <v>0</v>
      </c>
    </row>
    <row r="3533" spans="1:39" customFormat="1" ht="12.75">
      <c r="A3533">
        <v>9456501</v>
      </c>
      <c r="B3533" t="s">
        <v>1885</v>
      </c>
      <c r="C3533" t="s">
        <v>447</v>
      </c>
      <c r="D3533">
        <v>9456501</v>
      </c>
      <c r="E3533" t="s">
        <v>166</v>
      </c>
      <c r="F3533" t="s">
        <v>166</v>
      </c>
      <c r="H3533" s="507">
        <v>40842</v>
      </c>
      <c r="I3533" t="s">
        <v>267</v>
      </c>
      <c r="J3533">
        <v>-12</v>
      </c>
      <c r="K3533" t="s">
        <v>168</v>
      </c>
      <c r="M3533" t="s">
        <v>246</v>
      </c>
      <c r="N3533">
        <v>8940459</v>
      </c>
      <c r="O3533" t="s">
        <v>433</v>
      </c>
      <c r="P3533" s="507">
        <v>44760</v>
      </c>
      <c r="Q3533" t="s">
        <v>187</v>
      </c>
      <c r="R3533" s="507">
        <v>42997</v>
      </c>
      <c r="T3533" t="s">
        <v>5765</v>
      </c>
      <c r="U3533">
        <v>865</v>
      </c>
      <c r="X3533">
        <v>8</v>
      </c>
      <c r="Y3533" t="s">
        <v>259</v>
      </c>
      <c r="AC3533" t="s">
        <v>177</v>
      </c>
      <c r="AD3533" t="s">
        <v>10527</v>
      </c>
      <c r="AE3533">
        <v>94320</v>
      </c>
      <c r="AF3533" t="s">
        <v>15678</v>
      </c>
      <c r="AK3533" t="s">
        <v>4564</v>
      </c>
      <c r="AL3533">
        <v>0</v>
      </c>
      <c r="AM3533">
        <v>0</v>
      </c>
    </row>
    <row r="3534" spans="1:39" customFormat="1" ht="12.75">
      <c r="A3534">
        <v>9454825</v>
      </c>
      <c r="B3534" t="s">
        <v>1885</v>
      </c>
      <c r="C3534" t="s">
        <v>274</v>
      </c>
      <c r="D3534">
        <v>9454825</v>
      </c>
      <c r="E3534" t="s">
        <v>166</v>
      </c>
      <c r="F3534" t="s">
        <v>166</v>
      </c>
      <c r="H3534" s="507">
        <v>39906</v>
      </c>
      <c r="I3534" t="s">
        <v>340</v>
      </c>
      <c r="J3534">
        <v>-14</v>
      </c>
      <c r="K3534" t="s">
        <v>168</v>
      </c>
      <c r="M3534" t="s">
        <v>232</v>
      </c>
      <c r="N3534">
        <v>8950330</v>
      </c>
      <c r="O3534" t="s">
        <v>233</v>
      </c>
      <c r="P3534" s="507">
        <v>44794</v>
      </c>
      <c r="Q3534" t="s">
        <v>187</v>
      </c>
      <c r="R3534" s="507">
        <v>42641</v>
      </c>
      <c r="T3534" t="s">
        <v>5765</v>
      </c>
      <c r="U3534">
        <v>1400</v>
      </c>
      <c r="X3534">
        <v>14</v>
      </c>
      <c r="Y3534" t="s">
        <v>259</v>
      </c>
      <c r="AB3534" s="507">
        <v>44743</v>
      </c>
      <c r="AC3534" t="s">
        <v>177</v>
      </c>
      <c r="AD3534" t="s">
        <v>10527</v>
      </c>
      <c r="AE3534">
        <v>94320</v>
      </c>
      <c r="AF3534" t="s">
        <v>15678</v>
      </c>
      <c r="AK3534" t="s">
        <v>4564</v>
      </c>
      <c r="AL3534">
        <v>0</v>
      </c>
      <c r="AM3534">
        <v>0</v>
      </c>
    </row>
    <row r="3535" spans="1:39" customFormat="1" ht="12.75">
      <c r="A3535">
        <v>7811384</v>
      </c>
      <c r="B3535" t="s">
        <v>15679</v>
      </c>
      <c r="C3535" t="s">
        <v>7127</v>
      </c>
      <c r="D3535">
        <v>7811384</v>
      </c>
      <c r="E3535" t="s">
        <v>169</v>
      </c>
      <c r="H3535" s="507">
        <v>29220</v>
      </c>
      <c r="I3535" t="s">
        <v>192</v>
      </c>
      <c r="J3535">
        <v>-50</v>
      </c>
      <c r="K3535" t="s">
        <v>8</v>
      </c>
      <c r="M3535" t="s">
        <v>238</v>
      </c>
      <c r="N3535">
        <v>8781266</v>
      </c>
      <c r="O3535" t="s">
        <v>3389</v>
      </c>
      <c r="P3535" s="507">
        <v>44830</v>
      </c>
      <c r="Q3535" t="s">
        <v>187</v>
      </c>
      <c r="R3535" s="507">
        <v>37432</v>
      </c>
      <c r="S3535" s="507">
        <v>44692</v>
      </c>
      <c r="T3535" t="s">
        <v>181</v>
      </c>
      <c r="U3535">
        <v>884</v>
      </c>
      <c r="X3535">
        <v>8</v>
      </c>
      <c r="Y3535" t="s">
        <v>259</v>
      </c>
      <c r="AC3535" t="s">
        <v>177</v>
      </c>
      <c r="AD3535" t="s">
        <v>15680</v>
      </c>
      <c r="AE3535">
        <v>78610</v>
      </c>
      <c r="AF3535" t="s">
        <v>15681</v>
      </c>
      <c r="AK3535" t="s">
        <v>5758</v>
      </c>
      <c r="AL3535">
        <v>0</v>
      </c>
      <c r="AM3535">
        <v>0</v>
      </c>
    </row>
    <row r="3536" spans="1:39" customFormat="1" ht="12.75">
      <c r="A3536">
        <v>9418282</v>
      </c>
      <c r="B3536" t="s">
        <v>1886</v>
      </c>
      <c r="C3536" t="s">
        <v>1887</v>
      </c>
      <c r="D3536">
        <v>9418282</v>
      </c>
      <c r="E3536" t="s">
        <v>166</v>
      </c>
      <c r="F3536" t="s">
        <v>166</v>
      </c>
      <c r="H3536" s="507">
        <v>29495</v>
      </c>
      <c r="I3536" t="s">
        <v>192</v>
      </c>
      <c r="J3536">
        <v>-50</v>
      </c>
      <c r="K3536" t="s">
        <v>8</v>
      </c>
      <c r="M3536" t="s">
        <v>246</v>
      </c>
      <c r="N3536">
        <v>8940975</v>
      </c>
      <c r="O3536" t="s">
        <v>429</v>
      </c>
      <c r="P3536" s="507">
        <v>44838</v>
      </c>
      <c r="Q3536" t="s">
        <v>187</v>
      </c>
      <c r="R3536" s="507">
        <v>37432</v>
      </c>
      <c r="S3536" s="507">
        <v>44064</v>
      </c>
      <c r="T3536" t="s">
        <v>7255</v>
      </c>
      <c r="U3536">
        <v>1075</v>
      </c>
      <c r="X3536">
        <v>10</v>
      </c>
      <c r="Y3536" t="s">
        <v>259</v>
      </c>
      <c r="AC3536" t="s">
        <v>177</v>
      </c>
      <c r="AD3536" t="s">
        <v>10538</v>
      </c>
      <c r="AE3536">
        <v>94150</v>
      </c>
      <c r="AF3536" t="s">
        <v>15682</v>
      </c>
      <c r="AG3536" t="s">
        <v>15683</v>
      </c>
      <c r="AJ3536">
        <v>652774890</v>
      </c>
      <c r="AK3536" t="s">
        <v>4565</v>
      </c>
      <c r="AL3536">
        <v>0</v>
      </c>
      <c r="AM3536">
        <v>0</v>
      </c>
    </row>
    <row r="3537" spans="1:39" customFormat="1" ht="12.75">
      <c r="A3537">
        <v>5322201</v>
      </c>
      <c r="B3537" t="s">
        <v>2666</v>
      </c>
      <c r="C3537" t="s">
        <v>305</v>
      </c>
      <c r="D3537">
        <v>5322201</v>
      </c>
      <c r="E3537" t="s">
        <v>166</v>
      </c>
      <c r="F3537" t="s">
        <v>166</v>
      </c>
      <c r="H3537" s="507">
        <v>36703</v>
      </c>
      <c r="I3537" t="s">
        <v>167</v>
      </c>
      <c r="J3537">
        <v>-40</v>
      </c>
      <c r="K3537" t="s">
        <v>8</v>
      </c>
      <c r="M3537" t="s">
        <v>2155</v>
      </c>
      <c r="N3537">
        <v>12530147</v>
      </c>
      <c r="O3537" t="s">
        <v>2197</v>
      </c>
      <c r="P3537" s="507">
        <v>44813</v>
      </c>
      <c r="Q3537" t="s">
        <v>187</v>
      </c>
      <c r="R3537" s="507">
        <v>40211</v>
      </c>
      <c r="S3537" s="507">
        <v>44792</v>
      </c>
      <c r="T3537" t="s">
        <v>181</v>
      </c>
      <c r="U3537">
        <v>876</v>
      </c>
      <c r="X3537">
        <v>8</v>
      </c>
      <c r="Y3537" t="s">
        <v>259</v>
      </c>
      <c r="AC3537" t="s">
        <v>177</v>
      </c>
      <c r="AD3537" t="s">
        <v>15684</v>
      </c>
      <c r="AE3537">
        <v>53100</v>
      </c>
      <c r="AF3537" t="s">
        <v>15685</v>
      </c>
      <c r="AJ3537">
        <v>783269851</v>
      </c>
      <c r="AK3537" t="s">
        <v>8331</v>
      </c>
      <c r="AL3537">
        <v>0</v>
      </c>
      <c r="AM3537">
        <v>0</v>
      </c>
    </row>
    <row r="3538" spans="1:39" customFormat="1" ht="12.75">
      <c r="A3538">
        <v>536911</v>
      </c>
      <c r="B3538" t="s">
        <v>2667</v>
      </c>
      <c r="C3538" t="s">
        <v>715</v>
      </c>
      <c r="D3538">
        <v>536911</v>
      </c>
      <c r="E3538" t="s">
        <v>166</v>
      </c>
      <c r="F3538" t="s">
        <v>166</v>
      </c>
      <c r="H3538" s="507">
        <v>27289</v>
      </c>
      <c r="I3538" t="s">
        <v>192</v>
      </c>
      <c r="J3538">
        <v>-50</v>
      </c>
      <c r="K3538" t="s">
        <v>168</v>
      </c>
      <c r="M3538" t="s">
        <v>2155</v>
      </c>
      <c r="N3538">
        <v>12530017</v>
      </c>
      <c r="O3538" t="s">
        <v>6240</v>
      </c>
      <c r="P3538" s="507">
        <v>44805</v>
      </c>
      <c r="Q3538" t="s">
        <v>187</v>
      </c>
      <c r="R3538" s="507">
        <v>37432</v>
      </c>
      <c r="S3538" s="507">
        <v>43721</v>
      </c>
      <c r="T3538" t="s">
        <v>7255</v>
      </c>
      <c r="U3538">
        <v>1698</v>
      </c>
      <c r="X3538">
        <v>16</v>
      </c>
      <c r="Y3538" t="s">
        <v>259</v>
      </c>
      <c r="AC3538" t="s">
        <v>177</v>
      </c>
      <c r="AD3538" t="s">
        <v>15686</v>
      </c>
      <c r="AE3538">
        <v>53100</v>
      </c>
      <c r="AF3538" t="s">
        <v>15687</v>
      </c>
      <c r="AJ3538">
        <v>619031125</v>
      </c>
      <c r="AK3538" t="s">
        <v>9576</v>
      </c>
      <c r="AL3538">
        <v>0</v>
      </c>
      <c r="AM3538">
        <v>0</v>
      </c>
    </row>
    <row r="3539" spans="1:39" customFormat="1" ht="12.75">
      <c r="A3539">
        <v>4924457</v>
      </c>
      <c r="B3539" t="s">
        <v>2668</v>
      </c>
      <c r="C3539" t="s">
        <v>189</v>
      </c>
      <c r="D3539">
        <v>4924457</v>
      </c>
      <c r="E3539" t="s">
        <v>166</v>
      </c>
      <c r="H3539" s="507">
        <v>33344</v>
      </c>
      <c r="I3539" t="s">
        <v>167</v>
      </c>
      <c r="J3539">
        <v>-40</v>
      </c>
      <c r="K3539" t="s">
        <v>168</v>
      </c>
      <c r="M3539" t="s">
        <v>236</v>
      </c>
      <c r="N3539">
        <v>12490076</v>
      </c>
      <c r="O3539" t="s">
        <v>2199</v>
      </c>
      <c r="P3539" s="507">
        <v>44818</v>
      </c>
      <c r="Q3539" t="s">
        <v>187</v>
      </c>
      <c r="R3539" s="507">
        <v>38008</v>
      </c>
      <c r="S3539" s="507">
        <v>44817</v>
      </c>
      <c r="T3539" t="s">
        <v>181</v>
      </c>
      <c r="U3539">
        <v>1807</v>
      </c>
      <c r="X3539">
        <v>18</v>
      </c>
      <c r="Y3539" t="s">
        <v>259</v>
      </c>
      <c r="AC3539" t="s">
        <v>177</v>
      </c>
      <c r="AD3539" t="s">
        <v>15688</v>
      </c>
      <c r="AE3539">
        <v>49130</v>
      </c>
      <c r="AF3539" t="s">
        <v>15689</v>
      </c>
      <c r="AI3539">
        <v>241697350</v>
      </c>
      <c r="AJ3539">
        <v>606431093</v>
      </c>
      <c r="AK3539" t="s">
        <v>9577</v>
      </c>
      <c r="AL3539">
        <v>0</v>
      </c>
      <c r="AM3539">
        <v>0</v>
      </c>
    </row>
    <row r="3540" spans="1:39" customFormat="1" ht="12.75">
      <c r="A3540">
        <v>5310180</v>
      </c>
      <c r="B3540" t="s">
        <v>2669</v>
      </c>
      <c r="C3540" t="s">
        <v>492</v>
      </c>
      <c r="D3540">
        <v>5310180</v>
      </c>
      <c r="E3540" t="s">
        <v>166</v>
      </c>
      <c r="F3540" t="s">
        <v>166</v>
      </c>
      <c r="H3540" s="507">
        <v>28673</v>
      </c>
      <c r="I3540" t="s">
        <v>192</v>
      </c>
      <c r="J3540">
        <v>-50</v>
      </c>
      <c r="K3540" t="s">
        <v>168</v>
      </c>
      <c r="M3540" t="s">
        <v>2155</v>
      </c>
      <c r="N3540">
        <v>12530022</v>
      </c>
      <c r="O3540" t="s">
        <v>2169</v>
      </c>
      <c r="P3540" s="507">
        <v>44798</v>
      </c>
      <c r="Q3540" t="s">
        <v>187</v>
      </c>
      <c r="R3540" s="507">
        <v>37432</v>
      </c>
      <c r="S3540" s="507">
        <v>44454</v>
      </c>
      <c r="T3540" t="s">
        <v>7255</v>
      </c>
      <c r="U3540">
        <v>1940</v>
      </c>
      <c r="X3540">
        <v>19</v>
      </c>
      <c r="Y3540" t="s">
        <v>259</v>
      </c>
      <c r="AC3540" t="s">
        <v>177</v>
      </c>
      <c r="AD3540" t="s">
        <v>15690</v>
      </c>
      <c r="AE3540">
        <v>53240</v>
      </c>
      <c r="AF3540" t="s">
        <v>15691</v>
      </c>
      <c r="AK3540" t="s">
        <v>5143</v>
      </c>
      <c r="AL3540">
        <v>0</v>
      </c>
      <c r="AM3540">
        <v>0</v>
      </c>
    </row>
    <row r="3541" spans="1:39" customFormat="1" ht="12.75">
      <c r="A3541">
        <v>4535273</v>
      </c>
      <c r="B3541" t="s">
        <v>9172</v>
      </c>
      <c r="C3541" t="s">
        <v>462</v>
      </c>
      <c r="D3541">
        <v>4535273</v>
      </c>
      <c r="E3541" t="s">
        <v>169</v>
      </c>
      <c r="H3541" s="507">
        <v>41046</v>
      </c>
      <c r="I3541" t="s">
        <v>245</v>
      </c>
      <c r="J3541">
        <v>-11</v>
      </c>
      <c r="K3541" t="s">
        <v>8</v>
      </c>
      <c r="M3541" t="s">
        <v>2764</v>
      </c>
      <c r="N3541">
        <v>4450410</v>
      </c>
      <c r="O3541" t="s">
        <v>3462</v>
      </c>
      <c r="P3541" s="507">
        <v>44819</v>
      </c>
      <c r="Q3541" t="s">
        <v>187</v>
      </c>
      <c r="R3541" s="507">
        <v>44819</v>
      </c>
      <c r="T3541" t="s">
        <v>5765</v>
      </c>
      <c r="U3541">
        <v>500</v>
      </c>
      <c r="X3541">
        <v>5</v>
      </c>
      <c r="Y3541" t="s">
        <v>259</v>
      </c>
      <c r="AC3541" t="s">
        <v>177</v>
      </c>
      <c r="AD3541" t="s">
        <v>10594</v>
      </c>
      <c r="AE3541">
        <v>45160</v>
      </c>
      <c r="AF3541" t="s">
        <v>15692</v>
      </c>
      <c r="AK3541" t="s">
        <v>9173</v>
      </c>
      <c r="AL3541">
        <v>0</v>
      </c>
      <c r="AM3541">
        <v>0</v>
      </c>
    </row>
    <row r="3542" spans="1:39" customFormat="1" ht="12.75">
      <c r="A3542">
        <v>7732532</v>
      </c>
      <c r="B3542" t="s">
        <v>1888</v>
      </c>
      <c r="C3542" t="s">
        <v>439</v>
      </c>
      <c r="D3542">
        <v>7732532</v>
      </c>
      <c r="E3542" t="s">
        <v>169</v>
      </c>
      <c r="F3542" t="s">
        <v>166</v>
      </c>
      <c r="H3542" s="507">
        <v>41365</v>
      </c>
      <c r="I3542" t="s">
        <v>251</v>
      </c>
      <c r="J3542">
        <v>-10</v>
      </c>
      <c r="K3542" t="s">
        <v>8</v>
      </c>
      <c r="M3542" t="s">
        <v>206</v>
      </c>
      <c r="N3542">
        <v>8770202</v>
      </c>
      <c r="O3542" t="s">
        <v>520</v>
      </c>
      <c r="P3542" s="507">
        <v>44839</v>
      </c>
      <c r="Q3542" t="s">
        <v>187</v>
      </c>
      <c r="R3542" s="507">
        <v>43510</v>
      </c>
      <c r="T3542" t="s">
        <v>5765</v>
      </c>
      <c r="U3542">
        <v>500</v>
      </c>
      <c r="X3542">
        <v>5</v>
      </c>
      <c r="Y3542" t="s">
        <v>259</v>
      </c>
      <c r="AC3542" t="s">
        <v>177</v>
      </c>
      <c r="AD3542" t="s">
        <v>15693</v>
      </c>
      <c r="AE3542">
        <v>77860</v>
      </c>
      <c r="AF3542" t="s">
        <v>15694</v>
      </c>
      <c r="AJ3542">
        <v>617126667</v>
      </c>
      <c r="AK3542" t="s">
        <v>4566</v>
      </c>
      <c r="AL3542">
        <v>0</v>
      </c>
      <c r="AM3542">
        <v>0</v>
      </c>
    </row>
    <row r="3543" spans="1:39" customFormat="1" ht="12.75">
      <c r="A3543">
        <v>5327383</v>
      </c>
      <c r="B3543" t="s">
        <v>2670</v>
      </c>
      <c r="C3543" t="s">
        <v>920</v>
      </c>
      <c r="D3543">
        <v>5327383</v>
      </c>
      <c r="E3543" t="s">
        <v>169</v>
      </c>
      <c r="H3543" s="507">
        <v>41902</v>
      </c>
      <c r="I3543" t="s">
        <v>169</v>
      </c>
      <c r="J3543">
        <v>-9</v>
      </c>
      <c r="K3543" t="s">
        <v>8</v>
      </c>
      <c r="M3543" t="s">
        <v>2155</v>
      </c>
      <c r="N3543">
        <v>12530060</v>
      </c>
      <c r="O3543" t="s">
        <v>6231</v>
      </c>
      <c r="P3543" s="507">
        <v>44807</v>
      </c>
      <c r="Q3543" t="s">
        <v>187</v>
      </c>
      <c r="R3543" s="507">
        <v>43717</v>
      </c>
      <c r="T3543" t="s">
        <v>5765</v>
      </c>
      <c r="U3543">
        <v>500</v>
      </c>
      <c r="X3543">
        <v>5</v>
      </c>
      <c r="Y3543" t="s">
        <v>259</v>
      </c>
      <c r="AC3543" t="s">
        <v>177</v>
      </c>
      <c r="AD3543" t="s">
        <v>14326</v>
      </c>
      <c r="AE3543">
        <v>53810</v>
      </c>
      <c r="AF3543" t="s">
        <v>15695</v>
      </c>
      <c r="AJ3543">
        <v>610692661</v>
      </c>
      <c r="AK3543" t="s">
        <v>9578</v>
      </c>
      <c r="AL3543">
        <v>0</v>
      </c>
      <c r="AM3543">
        <v>0</v>
      </c>
    </row>
    <row r="3544" spans="1:39" customFormat="1" ht="12.75">
      <c r="A3544">
        <v>4438228</v>
      </c>
      <c r="B3544" t="s">
        <v>2670</v>
      </c>
      <c r="C3544" t="s">
        <v>1157</v>
      </c>
      <c r="D3544">
        <v>4438228</v>
      </c>
      <c r="E3544" t="s">
        <v>166</v>
      </c>
      <c r="F3544" t="s">
        <v>166</v>
      </c>
      <c r="H3544" s="507">
        <v>36099</v>
      </c>
      <c r="I3544" t="s">
        <v>167</v>
      </c>
      <c r="J3544">
        <v>-40</v>
      </c>
      <c r="K3544" t="s">
        <v>8</v>
      </c>
      <c r="M3544" t="s">
        <v>178</v>
      </c>
      <c r="N3544">
        <v>3350060</v>
      </c>
      <c r="O3544" t="s">
        <v>223</v>
      </c>
      <c r="P3544" s="507">
        <v>44820</v>
      </c>
      <c r="Q3544" t="s">
        <v>187</v>
      </c>
      <c r="R3544" s="507">
        <v>39024</v>
      </c>
      <c r="S3544" s="507">
        <v>44060</v>
      </c>
      <c r="T3544" t="s">
        <v>7255</v>
      </c>
      <c r="U3544">
        <v>1440</v>
      </c>
      <c r="X3544">
        <v>14</v>
      </c>
      <c r="Y3544" t="s">
        <v>259</v>
      </c>
      <c r="AC3544" t="s">
        <v>177</v>
      </c>
      <c r="AD3544" t="s">
        <v>12986</v>
      </c>
      <c r="AE3544">
        <v>44980</v>
      </c>
      <c r="AF3544" t="s">
        <v>15696</v>
      </c>
      <c r="AI3544">
        <v>240257041</v>
      </c>
      <c r="AJ3544">
        <v>698909988</v>
      </c>
      <c r="AK3544" t="s">
        <v>6854</v>
      </c>
      <c r="AL3544">
        <v>0</v>
      </c>
      <c r="AM3544">
        <v>0</v>
      </c>
    </row>
    <row r="3545" spans="1:39" customFormat="1" ht="12.75">
      <c r="A3545">
        <v>3710707</v>
      </c>
      <c r="B3545" t="s">
        <v>2988</v>
      </c>
      <c r="C3545" t="s">
        <v>2320</v>
      </c>
      <c r="D3545">
        <v>3710707</v>
      </c>
      <c r="E3545" t="s">
        <v>169</v>
      </c>
      <c r="F3545" t="s">
        <v>166</v>
      </c>
      <c r="H3545" s="507">
        <v>33705</v>
      </c>
      <c r="I3545" t="s">
        <v>167</v>
      </c>
      <c r="J3545">
        <v>-40</v>
      </c>
      <c r="K3545" t="s">
        <v>8</v>
      </c>
      <c r="M3545" t="s">
        <v>175</v>
      </c>
      <c r="N3545">
        <v>4370024</v>
      </c>
      <c r="O3545" t="s">
        <v>2847</v>
      </c>
      <c r="P3545" s="507">
        <v>44807</v>
      </c>
      <c r="Q3545" t="s">
        <v>187</v>
      </c>
      <c r="R3545" s="507">
        <v>37432</v>
      </c>
      <c r="S3545" s="507">
        <v>44398</v>
      </c>
      <c r="T3545" t="s">
        <v>7255</v>
      </c>
      <c r="U3545">
        <v>855</v>
      </c>
      <c r="X3545">
        <v>8</v>
      </c>
      <c r="Y3545" t="s">
        <v>259</v>
      </c>
      <c r="AC3545" t="s">
        <v>177</v>
      </c>
      <c r="AD3545" t="s">
        <v>15697</v>
      </c>
      <c r="AE3545">
        <v>37110</v>
      </c>
      <c r="AF3545" t="s">
        <v>15698</v>
      </c>
      <c r="AJ3545">
        <v>659839358</v>
      </c>
      <c r="AK3545" t="s">
        <v>5682</v>
      </c>
      <c r="AL3545">
        <v>0</v>
      </c>
      <c r="AM3545">
        <v>0</v>
      </c>
    </row>
    <row r="3546" spans="1:39" customFormat="1" ht="12.75">
      <c r="A3546">
        <v>3728208</v>
      </c>
      <c r="B3546" t="s">
        <v>2989</v>
      </c>
      <c r="C3546" t="s">
        <v>608</v>
      </c>
      <c r="D3546">
        <v>3728208</v>
      </c>
      <c r="E3546" t="s">
        <v>166</v>
      </c>
      <c r="F3546" t="s">
        <v>166</v>
      </c>
      <c r="H3546" s="507">
        <v>39997</v>
      </c>
      <c r="I3546" t="s">
        <v>340</v>
      </c>
      <c r="J3546">
        <v>-14</v>
      </c>
      <c r="K3546" t="s">
        <v>168</v>
      </c>
      <c r="M3546" t="s">
        <v>175</v>
      </c>
      <c r="N3546">
        <v>4370002</v>
      </c>
      <c r="O3546" t="s">
        <v>2769</v>
      </c>
      <c r="P3546" s="507">
        <v>44818</v>
      </c>
      <c r="Q3546" t="s">
        <v>187</v>
      </c>
      <c r="R3546" s="507">
        <v>42630</v>
      </c>
      <c r="T3546" t="s">
        <v>5765</v>
      </c>
      <c r="U3546">
        <v>1839</v>
      </c>
      <c r="X3546">
        <v>18</v>
      </c>
      <c r="Y3546" t="s">
        <v>259</v>
      </c>
      <c r="AB3546" s="507">
        <v>44743</v>
      </c>
      <c r="AC3546" t="s">
        <v>177</v>
      </c>
      <c r="AD3546" t="s">
        <v>10765</v>
      </c>
      <c r="AE3546">
        <v>37550</v>
      </c>
      <c r="AF3546" t="s">
        <v>15699</v>
      </c>
      <c r="AI3546">
        <v>247288227</v>
      </c>
      <c r="AJ3546">
        <v>663412301</v>
      </c>
      <c r="AK3546" t="s">
        <v>5683</v>
      </c>
      <c r="AL3546">
        <v>0</v>
      </c>
      <c r="AM3546">
        <v>0</v>
      </c>
    </row>
    <row r="3547" spans="1:39" customFormat="1" ht="12.75">
      <c r="A3547">
        <v>224014</v>
      </c>
      <c r="B3547" t="s">
        <v>1890</v>
      </c>
      <c r="C3547" t="s">
        <v>333</v>
      </c>
      <c r="D3547">
        <v>224014</v>
      </c>
      <c r="E3547" t="s">
        <v>166</v>
      </c>
      <c r="F3547" t="s">
        <v>166</v>
      </c>
      <c r="H3547" s="507">
        <v>27763</v>
      </c>
      <c r="I3547" t="s">
        <v>192</v>
      </c>
      <c r="J3547">
        <v>-50</v>
      </c>
      <c r="K3547" t="s">
        <v>168</v>
      </c>
      <c r="M3547" t="s">
        <v>275</v>
      </c>
      <c r="N3547">
        <v>8910918</v>
      </c>
      <c r="O3547" t="s">
        <v>392</v>
      </c>
      <c r="P3547" s="507">
        <v>44747</v>
      </c>
      <c r="Q3547" t="s">
        <v>187</v>
      </c>
      <c r="R3547" s="507">
        <v>37432</v>
      </c>
      <c r="S3547" s="507">
        <v>44092</v>
      </c>
      <c r="T3547" t="s">
        <v>7255</v>
      </c>
      <c r="U3547">
        <v>1914</v>
      </c>
      <c r="X3547">
        <v>19</v>
      </c>
      <c r="Y3547" t="s">
        <v>259</v>
      </c>
      <c r="AC3547" t="s">
        <v>177</v>
      </c>
      <c r="AD3547" t="s">
        <v>11905</v>
      </c>
      <c r="AE3547">
        <v>91070</v>
      </c>
      <c r="AF3547" t="s">
        <v>15700</v>
      </c>
      <c r="AI3547">
        <v>613401593</v>
      </c>
      <c r="AJ3547">
        <v>613401593</v>
      </c>
      <c r="AK3547" t="s">
        <v>4567</v>
      </c>
      <c r="AL3547">
        <v>0</v>
      </c>
      <c r="AM3547">
        <v>0</v>
      </c>
    </row>
    <row r="3548" spans="1:39" customFormat="1" ht="12.75">
      <c r="A3548">
        <v>9233839</v>
      </c>
      <c r="B3548" t="s">
        <v>1891</v>
      </c>
      <c r="C3548" t="s">
        <v>1892</v>
      </c>
      <c r="D3548">
        <v>9233839</v>
      </c>
      <c r="E3548" t="s">
        <v>169</v>
      </c>
      <c r="F3548" t="s">
        <v>166</v>
      </c>
      <c r="H3548" s="507">
        <v>22387</v>
      </c>
      <c r="I3548" t="s">
        <v>385</v>
      </c>
      <c r="J3548">
        <v>-70</v>
      </c>
      <c r="K3548" t="s">
        <v>8</v>
      </c>
      <c r="M3548" t="s">
        <v>203</v>
      </c>
      <c r="N3548">
        <v>8920140</v>
      </c>
      <c r="O3548" t="s">
        <v>3572</v>
      </c>
      <c r="P3548" s="507">
        <v>44830</v>
      </c>
      <c r="Q3548" t="s">
        <v>187</v>
      </c>
      <c r="R3548" s="507">
        <v>38295</v>
      </c>
      <c r="T3548" t="s">
        <v>5760</v>
      </c>
      <c r="U3548">
        <v>865</v>
      </c>
      <c r="X3548">
        <v>8</v>
      </c>
      <c r="Y3548" t="s">
        <v>259</v>
      </c>
      <c r="AC3548" t="s">
        <v>177</v>
      </c>
      <c r="AD3548" t="s">
        <v>10337</v>
      </c>
      <c r="AE3548">
        <v>92320</v>
      </c>
      <c r="AF3548" t="s">
        <v>15701</v>
      </c>
      <c r="AJ3548">
        <v>668016798</v>
      </c>
      <c r="AK3548" t="s">
        <v>5885</v>
      </c>
      <c r="AL3548">
        <v>0</v>
      </c>
      <c r="AM3548">
        <v>0</v>
      </c>
    </row>
    <row r="3549" spans="1:39" customFormat="1" ht="12.75">
      <c r="A3549">
        <v>8530329</v>
      </c>
      <c r="B3549" t="s">
        <v>3838</v>
      </c>
      <c r="C3549" t="s">
        <v>892</v>
      </c>
      <c r="D3549">
        <v>8530329</v>
      </c>
      <c r="E3549" t="s">
        <v>169</v>
      </c>
      <c r="F3549" t="s">
        <v>166</v>
      </c>
      <c r="H3549" s="507">
        <v>41045</v>
      </c>
      <c r="I3549" t="s">
        <v>245</v>
      </c>
      <c r="J3549">
        <v>-11</v>
      </c>
      <c r="K3549" t="s">
        <v>168</v>
      </c>
      <c r="M3549" t="s">
        <v>208</v>
      </c>
      <c r="N3549">
        <v>12850043</v>
      </c>
      <c r="O3549" t="s">
        <v>2319</v>
      </c>
      <c r="P3549" s="507">
        <v>44758</v>
      </c>
      <c r="Q3549" t="s">
        <v>187</v>
      </c>
      <c r="R3549" s="507">
        <v>44068</v>
      </c>
      <c r="T3549" t="s">
        <v>5765</v>
      </c>
      <c r="U3549">
        <v>505</v>
      </c>
      <c r="X3549">
        <v>5</v>
      </c>
      <c r="Y3549" t="s">
        <v>259</v>
      </c>
      <c r="AC3549" t="s">
        <v>177</v>
      </c>
      <c r="AD3549" t="s">
        <v>15702</v>
      </c>
      <c r="AE3549">
        <v>85590</v>
      </c>
      <c r="AF3549" t="s">
        <v>15703</v>
      </c>
      <c r="AK3549" t="s">
        <v>5758</v>
      </c>
      <c r="AL3549">
        <v>0</v>
      </c>
      <c r="AM3549">
        <v>0</v>
      </c>
    </row>
    <row r="3550" spans="1:39" customFormat="1" ht="12.75">
      <c r="A3550">
        <v>2942590</v>
      </c>
      <c r="B3550" t="s">
        <v>9174</v>
      </c>
      <c r="C3550" t="s">
        <v>966</v>
      </c>
      <c r="D3550">
        <v>2942590</v>
      </c>
      <c r="E3550" t="s">
        <v>169</v>
      </c>
      <c r="H3550" s="507">
        <v>41452</v>
      </c>
      <c r="I3550" t="s">
        <v>251</v>
      </c>
      <c r="J3550">
        <v>-10</v>
      </c>
      <c r="K3550" t="s">
        <v>8</v>
      </c>
      <c r="M3550" t="s">
        <v>3025</v>
      </c>
      <c r="N3550">
        <v>3290221</v>
      </c>
      <c r="O3550" t="s">
        <v>3095</v>
      </c>
      <c r="P3550" s="507">
        <v>44811</v>
      </c>
      <c r="Q3550" t="s">
        <v>187</v>
      </c>
      <c r="R3550" s="507">
        <v>44811</v>
      </c>
      <c r="T3550" t="s">
        <v>5765</v>
      </c>
      <c r="U3550">
        <v>500</v>
      </c>
      <c r="X3550">
        <v>5</v>
      </c>
      <c r="Y3550" t="s">
        <v>259</v>
      </c>
      <c r="AC3550" t="s">
        <v>177</v>
      </c>
      <c r="AD3550" t="s">
        <v>9820</v>
      </c>
      <c r="AE3550">
        <v>29120</v>
      </c>
      <c r="AF3550" t="s">
        <v>15704</v>
      </c>
      <c r="AI3550">
        <v>686169463</v>
      </c>
      <c r="AJ3550">
        <v>698391170</v>
      </c>
      <c r="AK3550" t="s">
        <v>9175</v>
      </c>
      <c r="AL3550">
        <v>0</v>
      </c>
      <c r="AM3550">
        <v>0</v>
      </c>
    </row>
    <row r="3551" spans="1:39" customFormat="1" ht="12.75">
      <c r="A3551">
        <v>2810421</v>
      </c>
      <c r="B3551" t="s">
        <v>2990</v>
      </c>
      <c r="C3551" t="s">
        <v>961</v>
      </c>
      <c r="D3551">
        <v>2810421</v>
      </c>
      <c r="E3551" t="s">
        <v>166</v>
      </c>
      <c r="F3551" t="s">
        <v>166</v>
      </c>
      <c r="H3551" s="507">
        <v>25683</v>
      </c>
      <c r="I3551" t="s">
        <v>367</v>
      </c>
      <c r="J3551">
        <v>-60</v>
      </c>
      <c r="K3551" t="s">
        <v>8</v>
      </c>
      <c r="M3551" t="s">
        <v>231</v>
      </c>
      <c r="N3551">
        <v>4280359</v>
      </c>
      <c r="O3551" t="s">
        <v>2892</v>
      </c>
      <c r="P3551" s="507">
        <v>44756</v>
      </c>
      <c r="Q3551" t="s">
        <v>187</v>
      </c>
      <c r="R3551" s="507">
        <v>39357</v>
      </c>
      <c r="T3551" t="s">
        <v>5760</v>
      </c>
      <c r="U3551">
        <v>807</v>
      </c>
      <c r="X3551">
        <v>8</v>
      </c>
      <c r="Y3551" t="s">
        <v>259</v>
      </c>
      <c r="AC3551" t="s">
        <v>177</v>
      </c>
      <c r="AD3551" t="s">
        <v>15705</v>
      </c>
      <c r="AE3551">
        <v>27820</v>
      </c>
      <c r="AF3551" t="s">
        <v>15706</v>
      </c>
      <c r="AI3551">
        <v>232376442</v>
      </c>
      <c r="AJ3551">
        <v>616801380</v>
      </c>
      <c r="AK3551" t="s">
        <v>5684</v>
      </c>
      <c r="AL3551">
        <v>0</v>
      </c>
      <c r="AM3551">
        <v>0</v>
      </c>
    </row>
    <row r="3552" spans="1:39" customFormat="1" ht="12.75">
      <c r="A3552">
        <v>4433748</v>
      </c>
      <c r="B3552" t="s">
        <v>2671</v>
      </c>
      <c r="C3552" t="s">
        <v>693</v>
      </c>
      <c r="D3552">
        <v>4433748</v>
      </c>
      <c r="E3552" t="s">
        <v>166</v>
      </c>
      <c r="F3552" t="s">
        <v>166</v>
      </c>
      <c r="H3552" s="507">
        <v>30468</v>
      </c>
      <c r="I3552" t="s">
        <v>167</v>
      </c>
      <c r="J3552">
        <v>-40</v>
      </c>
      <c r="K3552" t="s">
        <v>8</v>
      </c>
      <c r="M3552" t="s">
        <v>228</v>
      </c>
      <c r="N3552">
        <v>12440049</v>
      </c>
      <c r="O3552" t="s">
        <v>2263</v>
      </c>
      <c r="P3552" s="507">
        <v>44803</v>
      </c>
      <c r="Q3552" t="s">
        <v>187</v>
      </c>
      <c r="R3552" s="507">
        <v>37909</v>
      </c>
      <c r="S3552" s="507">
        <v>44012</v>
      </c>
      <c r="T3552" t="s">
        <v>7255</v>
      </c>
      <c r="U3552">
        <v>894</v>
      </c>
      <c r="X3552">
        <v>8</v>
      </c>
      <c r="Y3552" t="s">
        <v>259</v>
      </c>
      <c r="AC3552" t="s">
        <v>177</v>
      </c>
      <c r="AD3552" t="s">
        <v>11137</v>
      </c>
      <c r="AE3552">
        <v>44600</v>
      </c>
      <c r="AF3552" t="s">
        <v>15707</v>
      </c>
      <c r="AI3552">
        <v>682201051</v>
      </c>
      <c r="AK3552" t="s">
        <v>5144</v>
      </c>
      <c r="AL3552">
        <v>0</v>
      </c>
      <c r="AM3552">
        <v>0</v>
      </c>
    </row>
    <row r="3553" spans="1:39" customFormat="1" ht="12.75">
      <c r="A3553">
        <v>5325867</v>
      </c>
      <c r="B3553" t="s">
        <v>2672</v>
      </c>
      <c r="C3553" t="s">
        <v>711</v>
      </c>
      <c r="D3553">
        <v>5325867</v>
      </c>
      <c r="E3553" t="s">
        <v>166</v>
      </c>
      <c r="F3553" t="s">
        <v>166</v>
      </c>
      <c r="H3553" s="507">
        <v>39345</v>
      </c>
      <c r="I3553" t="s">
        <v>227</v>
      </c>
      <c r="J3553">
        <v>-16</v>
      </c>
      <c r="K3553" t="s">
        <v>168</v>
      </c>
      <c r="M3553" t="s">
        <v>2155</v>
      </c>
      <c r="N3553">
        <v>12530016</v>
      </c>
      <c r="O3553" t="s">
        <v>3343</v>
      </c>
      <c r="P3553" s="507">
        <v>44804</v>
      </c>
      <c r="Q3553" t="s">
        <v>187</v>
      </c>
      <c r="R3553" s="507">
        <v>42637</v>
      </c>
      <c r="S3553" s="507">
        <v>44803</v>
      </c>
      <c r="T3553" t="s">
        <v>181</v>
      </c>
      <c r="U3553">
        <v>1530</v>
      </c>
      <c r="X3553">
        <v>15</v>
      </c>
      <c r="Y3553" t="s">
        <v>259</v>
      </c>
      <c r="AC3553" t="s">
        <v>177</v>
      </c>
      <c r="AD3553" t="s">
        <v>15708</v>
      </c>
      <c r="AE3553">
        <v>53600</v>
      </c>
      <c r="AF3553" t="s">
        <v>15709</v>
      </c>
      <c r="AI3553">
        <v>243017941</v>
      </c>
      <c r="AK3553" t="s">
        <v>5145</v>
      </c>
      <c r="AL3553">
        <v>0</v>
      </c>
      <c r="AM3553">
        <v>0</v>
      </c>
    </row>
    <row r="3554" spans="1:39" customFormat="1" ht="12.75">
      <c r="A3554">
        <v>4941130</v>
      </c>
      <c r="B3554" t="s">
        <v>7186</v>
      </c>
      <c r="C3554" t="s">
        <v>668</v>
      </c>
      <c r="D3554">
        <v>4941130</v>
      </c>
      <c r="E3554" t="s">
        <v>166</v>
      </c>
      <c r="F3554" t="s">
        <v>166</v>
      </c>
      <c r="H3554" s="507">
        <v>40939</v>
      </c>
      <c r="I3554" t="s">
        <v>245</v>
      </c>
      <c r="J3554">
        <v>-11</v>
      </c>
      <c r="K3554" t="s">
        <v>168</v>
      </c>
      <c r="M3554" t="s">
        <v>236</v>
      </c>
      <c r="N3554">
        <v>12490092</v>
      </c>
      <c r="O3554" t="s">
        <v>3660</v>
      </c>
      <c r="P3554" s="507">
        <v>44811</v>
      </c>
      <c r="Q3554" t="s">
        <v>187</v>
      </c>
      <c r="R3554" s="507">
        <v>44464</v>
      </c>
      <c r="S3554" s="507">
        <v>44806</v>
      </c>
      <c r="T3554" t="s">
        <v>181</v>
      </c>
      <c r="U3554">
        <v>511</v>
      </c>
      <c r="X3554">
        <v>5</v>
      </c>
      <c r="Y3554" t="s">
        <v>259</v>
      </c>
      <c r="AC3554" t="s">
        <v>177</v>
      </c>
      <c r="AD3554" t="s">
        <v>10816</v>
      </c>
      <c r="AE3554">
        <v>49140</v>
      </c>
      <c r="AF3554" t="s">
        <v>15710</v>
      </c>
      <c r="AJ3554">
        <v>620842040</v>
      </c>
      <c r="AK3554" t="s">
        <v>7187</v>
      </c>
      <c r="AL3554">
        <v>0</v>
      </c>
      <c r="AM3554">
        <v>0</v>
      </c>
    </row>
    <row r="3555" spans="1:39" customFormat="1" ht="12.75">
      <c r="A3555">
        <v>9315831</v>
      </c>
      <c r="B3555" t="s">
        <v>1893</v>
      </c>
      <c r="C3555" t="s">
        <v>1138</v>
      </c>
      <c r="D3555">
        <v>9315831</v>
      </c>
      <c r="E3555" t="s">
        <v>166</v>
      </c>
      <c r="F3555" t="s">
        <v>166</v>
      </c>
      <c r="H3555" s="507">
        <v>36939</v>
      </c>
      <c r="I3555" t="s">
        <v>167</v>
      </c>
      <c r="J3555">
        <v>-40</v>
      </c>
      <c r="K3555" t="s">
        <v>168</v>
      </c>
      <c r="M3555" t="s">
        <v>263</v>
      </c>
      <c r="N3555">
        <v>8750074</v>
      </c>
      <c r="O3555" t="s">
        <v>296</v>
      </c>
      <c r="P3555" s="507">
        <v>44821</v>
      </c>
      <c r="Q3555" t="s">
        <v>187</v>
      </c>
      <c r="R3555" s="507">
        <v>39715</v>
      </c>
      <c r="S3555" s="507">
        <v>44819</v>
      </c>
      <c r="T3555" t="s">
        <v>181</v>
      </c>
      <c r="U3555">
        <v>1693</v>
      </c>
      <c r="X3555">
        <v>16</v>
      </c>
      <c r="Y3555" t="s">
        <v>259</v>
      </c>
      <c r="AC3555" t="s">
        <v>177</v>
      </c>
      <c r="AD3555" t="s">
        <v>15711</v>
      </c>
      <c r="AE3555">
        <v>93310</v>
      </c>
      <c r="AF3555" t="s">
        <v>15712</v>
      </c>
      <c r="AI3555">
        <v>141715175</v>
      </c>
      <c r="AJ3555">
        <v>624761872</v>
      </c>
      <c r="AK3555" t="s">
        <v>4568</v>
      </c>
      <c r="AL3555">
        <v>0</v>
      </c>
      <c r="AM3555">
        <v>0</v>
      </c>
    </row>
    <row r="3556" spans="1:39" customFormat="1" ht="12.75">
      <c r="A3556">
        <v>4922990</v>
      </c>
      <c r="B3556" t="s">
        <v>1894</v>
      </c>
      <c r="C3556" t="s">
        <v>6326</v>
      </c>
      <c r="D3556">
        <v>4922990</v>
      </c>
      <c r="E3556" t="s">
        <v>166</v>
      </c>
      <c r="F3556" t="s">
        <v>166</v>
      </c>
      <c r="H3556" s="507">
        <v>34769</v>
      </c>
      <c r="I3556" t="s">
        <v>167</v>
      </c>
      <c r="J3556">
        <v>-40</v>
      </c>
      <c r="K3556" t="s">
        <v>168</v>
      </c>
      <c r="M3556" t="s">
        <v>236</v>
      </c>
      <c r="N3556">
        <v>12490073</v>
      </c>
      <c r="O3556" t="s">
        <v>8153</v>
      </c>
      <c r="P3556" s="507">
        <v>44811</v>
      </c>
      <c r="Q3556" t="s">
        <v>187</v>
      </c>
      <c r="R3556" s="507">
        <v>37550</v>
      </c>
      <c r="S3556" s="507">
        <v>44810</v>
      </c>
      <c r="T3556" t="s">
        <v>181</v>
      </c>
      <c r="U3556">
        <v>1801</v>
      </c>
      <c r="X3556">
        <v>18</v>
      </c>
      <c r="Y3556" t="s">
        <v>259</v>
      </c>
      <c r="AB3556" s="507">
        <v>43647</v>
      </c>
      <c r="AC3556" t="s">
        <v>177</v>
      </c>
      <c r="AD3556" t="s">
        <v>11073</v>
      </c>
      <c r="AE3556">
        <v>49100</v>
      </c>
      <c r="AF3556" t="s">
        <v>15713</v>
      </c>
      <c r="AJ3556">
        <v>684807482</v>
      </c>
      <c r="AK3556" t="s">
        <v>5146</v>
      </c>
      <c r="AL3556">
        <v>0</v>
      </c>
      <c r="AM3556">
        <v>0</v>
      </c>
    </row>
    <row r="3557" spans="1:39" customFormat="1" ht="12.75">
      <c r="A3557">
        <v>498895</v>
      </c>
      <c r="B3557" t="s">
        <v>1894</v>
      </c>
      <c r="C3557" t="s">
        <v>649</v>
      </c>
      <c r="D3557">
        <v>498895</v>
      </c>
      <c r="E3557" t="s">
        <v>166</v>
      </c>
      <c r="F3557" t="s">
        <v>166</v>
      </c>
      <c r="H3557" s="507">
        <v>29894</v>
      </c>
      <c r="I3557" t="s">
        <v>192</v>
      </c>
      <c r="J3557">
        <v>-50</v>
      </c>
      <c r="K3557" t="s">
        <v>8</v>
      </c>
      <c r="M3557" t="s">
        <v>236</v>
      </c>
      <c r="N3557">
        <v>12490064</v>
      </c>
      <c r="O3557" t="s">
        <v>2181</v>
      </c>
      <c r="P3557" s="507">
        <v>44823</v>
      </c>
      <c r="Q3557" t="s">
        <v>187</v>
      </c>
      <c r="R3557" s="507">
        <v>37432</v>
      </c>
      <c r="S3557" s="507">
        <v>44816</v>
      </c>
      <c r="T3557" t="s">
        <v>181</v>
      </c>
      <c r="U3557">
        <v>1039</v>
      </c>
      <c r="X3557">
        <v>10</v>
      </c>
      <c r="Y3557" t="s">
        <v>259</v>
      </c>
      <c r="AC3557" t="s">
        <v>177</v>
      </c>
      <c r="AD3557" t="s">
        <v>15714</v>
      </c>
      <c r="AE3557">
        <v>72700</v>
      </c>
      <c r="AF3557" t="s">
        <v>15715</v>
      </c>
      <c r="AJ3557">
        <v>670357561</v>
      </c>
      <c r="AK3557" t="s">
        <v>5147</v>
      </c>
      <c r="AL3557">
        <v>0</v>
      </c>
      <c r="AM3557">
        <v>0</v>
      </c>
    </row>
    <row r="3558" spans="1:39" customFormat="1" ht="12.75">
      <c r="A3558">
        <v>8519198</v>
      </c>
      <c r="B3558" t="s">
        <v>1895</v>
      </c>
      <c r="C3558" t="s">
        <v>194</v>
      </c>
      <c r="D3558">
        <v>8519198</v>
      </c>
      <c r="E3558" t="s">
        <v>166</v>
      </c>
      <c r="F3558" t="s">
        <v>166</v>
      </c>
      <c r="H3558" s="507">
        <v>34963</v>
      </c>
      <c r="I3558" t="s">
        <v>167</v>
      </c>
      <c r="J3558">
        <v>-40</v>
      </c>
      <c r="K3558" t="s">
        <v>8</v>
      </c>
      <c r="M3558" t="s">
        <v>208</v>
      </c>
      <c r="N3558">
        <v>12850037</v>
      </c>
      <c r="O3558" t="s">
        <v>2226</v>
      </c>
      <c r="P3558" s="507">
        <v>44794</v>
      </c>
      <c r="Q3558" t="s">
        <v>187</v>
      </c>
      <c r="R3558" s="507">
        <v>38268</v>
      </c>
      <c r="S3558" s="507">
        <v>44057</v>
      </c>
      <c r="T3558" t="s">
        <v>7255</v>
      </c>
      <c r="U3558">
        <v>965</v>
      </c>
      <c r="X3558">
        <v>9</v>
      </c>
      <c r="Y3558" t="s">
        <v>259</v>
      </c>
      <c r="AC3558" t="s">
        <v>177</v>
      </c>
      <c r="AD3558" t="s">
        <v>15716</v>
      </c>
      <c r="AE3558">
        <v>85260</v>
      </c>
      <c r="AF3558" t="s">
        <v>15717</v>
      </c>
      <c r="AJ3558">
        <v>675081246</v>
      </c>
      <c r="AK3558" t="s">
        <v>5148</v>
      </c>
      <c r="AL3558">
        <v>0</v>
      </c>
      <c r="AM3558">
        <v>0</v>
      </c>
    </row>
    <row r="3559" spans="1:39" customFormat="1" ht="12.75">
      <c r="A3559">
        <v>7717215</v>
      </c>
      <c r="B3559" t="s">
        <v>7968</v>
      </c>
      <c r="C3559" t="s">
        <v>625</v>
      </c>
      <c r="D3559">
        <v>7717215</v>
      </c>
      <c r="E3559" t="s">
        <v>166</v>
      </c>
      <c r="F3559" t="s">
        <v>166</v>
      </c>
      <c r="H3559" s="507">
        <v>35065</v>
      </c>
      <c r="I3559" t="s">
        <v>167</v>
      </c>
      <c r="J3559">
        <v>-40</v>
      </c>
      <c r="K3559" t="s">
        <v>168</v>
      </c>
      <c r="M3559" t="s">
        <v>263</v>
      </c>
      <c r="N3559">
        <v>8751456</v>
      </c>
      <c r="O3559" t="s">
        <v>984</v>
      </c>
      <c r="P3559" s="507">
        <v>44827</v>
      </c>
      <c r="Q3559" t="s">
        <v>187</v>
      </c>
      <c r="R3559" s="507">
        <v>38261</v>
      </c>
      <c r="S3559" s="507">
        <v>44480</v>
      </c>
      <c r="T3559" t="s">
        <v>7255</v>
      </c>
      <c r="U3559">
        <v>2046</v>
      </c>
      <c r="V3559" t="s">
        <v>172</v>
      </c>
      <c r="W3559">
        <v>976</v>
      </c>
      <c r="X3559" t="s">
        <v>173</v>
      </c>
      <c r="Y3559" t="s">
        <v>259</v>
      </c>
      <c r="AB3559" s="507">
        <v>44743</v>
      </c>
      <c r="AC3559" t="s">
        <v>177</v>
      </c>
      <c r="AD3559" t="s">
        <v>15718</v>
      </c>
      <c r="AE3559">
        <v>77240</v>
      </c>
      <c r="AF3559" t="s">
        <v>15719</v>
      </c>
      <c r="AI3559">
        <v>164418176</v>
      </c>
      <c r="AJ3559">
        <v>676027344</v>
      </c>
      <c r="AK3559" t="s">
        <v>7969</v>
      </c>
      <c r="AL3559">
        <v>0</v>
      </c>
      <c r="AM3559">
        <v>0</v>
      </c>
    </row>
    <row r="3560" spans="1:39" customFormat="1" ht="12.75">
      <c r="A3560">
        <v>2816560</v>
      </c>
      <c r="B3560" t="s">
        <v>15720</v>
      </c>
      <c r="C3560" t="s">
        <v>3499</v>
      </c>
      <c r="D3560">
        <v>2816560</v>
      </c>
      <c r="E3560" t="s">
        <v>169</v>
      </c>
      <c r="H3560" s="507">
        <v>42156</v>
      </c>
      <c r="I3560" t="s">
        <v>169</v>
      </c>
      <c r="J3560">
        <v>-9</v>
      </c>
      <c r="K3560" t="s">
        <v>8</v>
      </c>
      <c r="M3560" t="s">
        <v>231</v>
      </c>
      <c r="N3560">
        <v>4280322</v>
      </c>
      <c r="O3560" t="s">
        <v>2785</v>
      </c>
      <c r="P3560" s="507">
        <v>44841</v>
      </c>
      <c r="Q3560" t="s">
        <v>187</v>
      </c>
      <c r="R3560" s="507">
        <v>44841</v>
      </c>
      <c r="T3560" t="s">
        <v>5765</v>
      </c>
      <c r="U3560">
        <v>500</v>
      </c>
      <c r="X3560">
        <v>5</v>
      </c>
      <c r="Y3560" t="s">
        <v>259</v>
      </c>
      <c r="AC3560" t="s">
        <v>177</v>
      </c>
      <c r="AD3560" t="s">
        <v>11900</v>
      </c>
      <c r="AE3560">
        <v>28190</v>
      </c>
      <c r="AF3560" t="s">
        <v>15721</v>
      </c>
      <c r="AJ3560" t="s">
        <v>15722</v>
      </c>
      <c r="AK3560" t="s">
        <v>15723</v>
      </c>
      <c r="AL3560">
        <v>0</v>
      </c>
      <c r="AM3560">
        <v>0</v>
      </c>
    </row>
    <row r="3561" spans="1:39" customFormat="1" ht="12.75">
      <c r="A3561">
        <v>2816559</v>
      </c>
      <c r="B3561" t="s">
        <v>15720</v>
      </c>
      <c r="C3561" t="s">
        <v>7494</v>
      </c>
      <c r="D3561">
        <v>2816559</v>
      </c>
      <c r="E3561" t="s">
        <v>169</v>
      </c>
      <c r="H3561" s="507">
        <v>41260</v>
      </c>
      <c r="I3561" t="s">
        <v>245</v>
      </c>
      <c r="J3561">
        <v>-11</v>
      </c>
      <c r="K3561" t="s">
        <v>8</v>
      </c>
      <c r="M3561" t="s">
        <v>231</v>
      </c>
      <c r="N3561">
        <v>4280322</v>
      </c>
      <c r="O3561" t="s">
        <v>2785</v>
      </c>
      <c r="P3561" s="507">
        <v>44841</v>
      </c>
      <c r="Q3561" t="s">
        <v>187</v>
      </c>
      <c r="R3561" s="507">
        <v>44841</v>
      </c>
      <c r="T3561" t="s">
        <v>5765</v>
      </c>
      <c r="U3561">
        <v>500</v>
      </c>
      <c r="X3561">
        <v>5</v>
      </c>
      <c r="Y3561" t="s">
        <v>259</v>
      </c>
      <c r="AC3561" t="s">
        <v>177</v>
      </c>
      <c r="AD3561" t="s">
        <v>11900</v>
      </c>
      <c r="AE3561">
        <v>28190</v>
      </c>
      <c r="AF3561" t="s">
        <v>15721</v>
      </c>
      <c r="AJ3561" t="s">
        <v>15722</v>
      </c>
      <c r="AK3561" t="s">
        <v>15723</v>
      </c>
      <c r="AL3561">
        <v>0</v>
      </c>
      <c r="AM3561">
        <v>0</v>
      </c>
    </row>
    <row r="3562" spans="1:39" customFormat="1" ht="12.75">
      <c r="A3562">
        <v>1427883</v>
      </c>
      <c r="B3562" t="s">
        <v>7970</v>
      </c>
      <c r="C3562" t="s">
        <v>7971</v>
      </c>
      <c r="D3562">
        <v>1427883</v>
      </c>
      <c r="E3562" t="s">
        <v>166</v>
      </c>
      <c r="F3562" t="s">
        <v>166</v>
      </c>
      <c r="H3562" s="507">
        <v>38162</v>
      </c>
      <c r="I3562" t="s">
        <v>7238</v>
      </c>
      <c r="J3562">
        <v>-19</v>
      </c>
      <c r="K3562" t="s">
        <v>168</v>
      </c>
      <c r="M3562" t="s">
        <v>238</v>
      </c>
      <c r="N3562">
        <v>8780496</v>
      </c>
      <c r="O3562" t="s">
        <v>270</v>
      </c>
      <c r="P3562" s="507">
        <v>44840</v>
      </c>
      <c r="Q3562" t="s">
        <v>187</v>
      </c>
      <c r="R3562" s="507">
        <v>44376</v>
      </c>
      <c r="S3562" s="507">
        <v>44775</v>
      </c>
      <c r="T3562" t="s">
        <v>181</v>
      </c>
      <c r="U3562">
        <v>2342</v>
      </c>
      <c r="V3562" t="s">
        <v>172</v>
      </c>
      <c r="W3562">
        <v>394</v>
      </c>
      <c r="X3562" t="s">
        <v>173</v>
      </c>
      <c r="Y3562" t="s">
        <v>259</v>
      </c>
      <c r="AB3562" s="507">
        <v>44743</v>
      </c>
      <c r="AC3562" t="s">
        <v>337</v>
      </c>
      <c r="AD3562" t="s">
        <v>15724</v>
      </c>
      <c r="AE3562">
        <v>14000</v>
      </c>
      <c r="AF3562" t="s">
        <v>15725</v>
      </c>
      <c r="AK3562" t="s">
        <v>7972</v>
      </c>
      <c r="AL3562">
        <v>0</v>
      </c>
      <c r="AM3562">
        <v>0</v>
      </c>
    </row>
    <row r="3563" spans="1:39" customFormat="1" ht="12.75">
      <c r="A3563">
        <v>7886541</v>
      </c>
      <c r="B3563" t="s">
        <v>7970</v>
      </c>
      <c r="C3563" t="s">
        <v>7973</v>
      </c>
      <c r="D3563">
        <v>7886541</v>
      </c>
      <c r="E3563" t="s">
        <v>166</v>
      </c>
      <c r="F3563" t="s">
        <v>166</v>
      </c>
      <c r="H3563" s="507">
        <v>37019</v>
      </c>
      <c r="I3563" t="s">
        <v>167</v>
      </c>
      <c r="J3563">
        <v>-40</v>
      </c>
      <c r="K3563" t="s">
        <v>168</v>
      </c>
      <c r="M3563" t="s">
        <v>238</v>
      </c>
      <c r="N3563">
        <v>8780496</v>
      </c>
      <c r="O3563" t="s">
        <v>270</v>
      </c>
      <c r="P3563" s="507">
        <v>44794</v>
      </c>
      <c r="Q3563" t="s">
        <v>187</v>
      </c>
      <c r="R3563" s="507">
        <v>44376</v>
      </c>
      <c r="S3563" s="507">
        <v>44483</v>
      </c>
      <c r="T3563" t="s">
        <v>7255</v>
      </c>
      <c r="U3563">
        <v>2338</v>
      </c>
      <c r="V3563" t="s">
        <v>172</v>
      </c>
      <c r="W3563">
        <v>402</v>
      </c>
      <c r="X3563" t="s">
        <v>173</v>
      </c>
      <c r="Y3563" t="s">
        <v>259</v>
      </c>
      <c r="AB3563" s="507">
        <v>44378</v>
      </c>
      <c r="AC3563" t="s">
        <v>337</v>
      </c>
      <c r="AD3563" t="s">
        <v>14918</v>
      </c>
      <c r="AE3563">
        <v>78380</v>
      </c>
      <c r="AK3563" t="s">
        <v>7413</v>
      </c>
      <c r="AL3563">
        <v>0</v>
      </c>
      <c r="AM3563">
        <v>0</v>
      </c>
    </row>
    <row r="3564" spans="1:39" customFormat="1" ht="12.75">
      <c r="A3564">
        <v>4517312</v>
      </c>
      <c r="B3564" t="s">
        <v>2991</v>
      </c>
      <c r="C3564" t="s">
        <v>458</v>
      </c>
      <c r="D3564">
        <v>4517312</v>
      </c>
      <c r="E3564" t="s">
        <v>166</v>
      </c>
      <c r="F3564" t="s">
        <v>166</v>
      </c>
      <c r="H3564" s="507">
        <v>36054</v>
      </c>
      <c r="I3564" t="s">
        <v>167</v>
      </c>
      <c r="J3564">
        <v>-40</v>
      </c>
      <c r="K3564" t="s">
        <v>168</v>
      </c>
      <c r="M3564" t="s">
        <v>2764</v>
      </c>
      <c r="N3564">
        <v>4450571</v>
      </c>
      <c r="O3564" t="s">
        <v>2782</v>
      </c>
      <c r="P3564" s="507">
        <v>44812</v>
      </c>
      <c r="Q3564" t="s">
        <v>187</v>
      </c>
      <c r="R3564" s="507">
        <v>38793</v>
      </c>
      <c r="S3564" s="507">
        <v>43735</v>
      </c>
      <c r="T3564" t="s">
        <v>7255</v>
      </c>
      <c r="U3564">
        <v>1758</v>
      </c>
      <c r="X3564">
        <v>17</v>
      </c>
      <c r="Y3564" t="s">
        <v>259</v>
      </c>
      <c r="AC3564" t="s">
        <v>177</v>
      </c>
      <c r="AD3564" t="s">
        <v>15726</v>
      </c>
      <c r="AE3564">
        <v>45140</v>
      </c>
      <c r="AF3564" t="s">
        <v>15727</v>
      </c>
      <c r="AG3564" t="s">
        <v>15728</v>
      </c>
      <c r="AJ3564">
        <v>645300487</v>
      </c>
      <c r="AK3564" t="s">
        <v>5685</v>
      </c>
      <c r="AL3564">
        <v>0</v>
      </c>
      <c r="AM3564">
        <v>0</v>
      </c>
    </row>
    <row r="3565" spans="1:39" customFormat="1" ht="12.75">
      <c r="A3565">
        <v>452722</v>
      </c>
      <c r="B3565" t="s">
        <v>2991</v>
      </c>
      <c r="C3565" t="s">
        <v>598</v>
      </c>
      <c r="D3565">
        <v>452722</v>
      </c>
      <c r="E3565" t="s">
        <v>166</v>
      </c>
      <c r="F3565" t="s">
        <v>166</v>
      </c>
      <c r="H3565" s="507">
        <v>26143</v>
      </c>
      <c r="I3565" t="s">
        <v>367</v>
      </c>
      <c r="J3565">
        <v>-60</v>
      </c>
      <c r="K3565" t="s">
        <v>168</v>
      </c>
      <c r="M3565" t="s">
        <v>2764</v>
      </c>
      <c r="N3565">
        <v>4450571</v>
      </c>
      <c r="O3565" t="s">
        <v>2782</v>
      </c>
      <c r="P3565" s="507">
        <v>44748</v>
      </c>
      <c r="Q3565" t="s">
        <v>187</v>
      </c>
      <c r="R3565" s="507">
        <v>37432</v>
      </c>
      <c r="S3565" s="507">
        <v>44742</v>
      </c>
      <c r="T3565" t="s">
        <v>181</v>
      </c>
      <c r="U3565">
        <v>1896</v>
      </c>
      <c r="X3565">
        <v>18</v>
      </c>
      <c r="Y3565" t="s">
        <v>259</v>
      </c>
      <c r="AC3565" t="s">
        <v>177</v>
      </c>
      <c r="AD3565" t="s">
        <v>9858</v>
      </c>
      <c r="AE3565">
        <v>45140</v>
      </c>
      <c r="AF3565" t="s">
        <v>15729</v>
      </c>
      <c r="AI3565">
        <v>238705865</v>
      </c>
      <c r="AJ3565">
        <v>608178669</v>
      </c>
      <c r="AK3565" t="s">
        <v>5686</v>
      </c>
      <c r="AL3565">
        <v>0</v>
      </c>
      <c r="AM3565">
        <v>0</v>
      </c>
    </row>
    <row r="3566" spans="1:39" customFormat="1" ht="12.75">
      <c r="A3566">
        <v>7735271</v>
      </c>
      <c r="B3566" t="s">
        <v>3691</v>
      </c>
      <c r="C3566" t="s">
        <v>569</v>
      </c>
      <c r="D3566">
        <v>7735271</v>
      </c>
      <c r="E3566" t="s">
        <v>169</v>
      </c>
      <c r="H3566" s="507">
        <v>41136</v>
      </c>
      <c r="I3566" t="s">
        <v>245</v>
      </c>
      <c r="J3566">
        <v>-11</v>
      </c>
      <c r="K3566" t="s">
        <v>8</v>
      </c>
      <c r="M3566" t="s">
        <v>206</v>
      </c>
      <c r="N3566">
        <v>8770426</v>
      </c>
      <c r="O3566" t="s">
        <v>507</v>
      </c>
      <c r="P3566" s="507">
        <v>44807</v>
      </c>
      <c r="Q3566" t="s">
        <v>187</v>
      </c>
      <c r="R3566" s="507">
        <v>44807</v>
      </c>
      <c r="S3566" s="507">
        <v>44796</v>
      </c>
      <c r="T3566" t="s">
        <v>181</v>
      </c>
      <c r="U3566">
        <v>500</v>
      </c>
      <c r="X3566">
        <v>5</v>
      </c>
      <c r="Y3566" t="s">
        <v>259</v>
      </c>
      <c r="AC3566" t="s">
        <v>177</v>
      </c>
      <c r="AD3566" t="s">
        <v>15730</v>
      </c>
      <c r="AE3566">
        <v>77380</v>
      </c>
      <c r="AF3566" t="s">
        <v>15731</v>
      </c>
      <c r="AK3566" t="s">
        <v>9176</v>
      </c>
      <c r="AL3566">
        <v>0</v>
      </c>
      <c r="AM3566">
        <v>0</v>
      </c>
    </row>
    <row r="3567" spans="1:39" customFormat="1" ht="12.75">
      <c r="A3567">
        <v>5621158</v>
      </c>
      <c r="B3567" t="s">
        <v>3215</v>
      </c>
      <c r="C3567" t="s">
        <v>539</v>
      </c>
      <c r="D3567">
        <v>5621158</v>
      </c>
      <c r="E3567" t="s">
        <v>166</v>
      </c>
      <c r="F3567" t="s">
        <v>166</v>
      </c>
      <c r="H3567" s="507">
        <v>39944</v>
      </c>
      <c r="I3567" t="s">
        <v>340</v>
      </c>
      <c r="J3567">
        <v>-14</v>
      </c>
      <c r="K3567" t="s">
        <v>8</v>
      </c>
      <c r="M3567" t="s">
        <v>217</v>
      </c>
      <c r="N3567">
        <v>3560059</v>
      </c>
      <c r="O3567" t="s">
        <v>3037</v>
      </c>
      <c r="P3567" s="507">
        <v>44813</v>
      </c>
      <c r="Q3567" t="s">
        <v>187</v>
      </c>
      <c r="R3567" s="507">
        <v>42649</v>
      </c>
      <c r="T3567" t="s">
        <v>5765</v>
      </c>
      <c r="U3567">
        <v>719</v>
      </c>
      <c r="X3567">
        <v>7</v>
      </c>
      <c r="Y3567" t="s">
        <v>259</v>
      </c>
      <c r="AB3567" s="507">
        <v>44743</v>
      </c>
      <c r="AC3567" t="s">
        <v>177</v>
      </c>
      <c r="AD3567" t="s">
        <v>13230</v>
      </c>
      <c r="AE3567">
        <v>56600</v>
      </c>
      <c r="AF3567" t="s">
        <v>15732</v>
      </c>
      <c r="AJ3567">
        <v>624861435</v>
      </c>
      <c r="AK3567" t="s">
        <v>5424</v>
      </c>
      <c r="AL3567">
        <v>0</v>
      </c>
      <c r="AM3567">
        <v>0</v>
      </c>
    </row>
    <row r="3568" spans="1:39" customFormat="1" ht="12.75">
      <c r="A3568">
        <v>8515675</v>
      </c>
      <c r="B3568" t="s">
        <v>2673</v>
      </c>
      <c r="C3568" t="s">
        <v>556</v>
      </c>
      <c r="D3568">
        <v>8515675</v>
      </c>
      <c r="E3568" t="s">
        <v>166</v>
      </c>
      <c r="F3568" t="s">
        <v>166</v>
      </c>
      <c r="H3568" s="507">
        <v>33255</v>
      </c>
      <c r="I3568" t="s">
        <v>167</v>
      </c>
      <c r="J3568">
        <v>-40</v>
      </c>
      <c r="K3568" t="s">
        <v>168</v>
      </c>
      <c r="M3568" t="s">
        <v>208</v>
      </c>
      <c r="N3568">
        <v>12850026</v>
      </c>
      <c r="O3568" t="s">
        <v>2233</v>
      </c>
      <c r="P3568" s="507">
        <v>44810</v>
      </c>
      <c r="Q3568" t="s">
        <v>187</v>
      </c>
      <c r="R3568" s="507">
        <v>37432</v>
      </c>
      <c r="S3568" s="507">
        <v>44081</v>
      </c>
      <c r="T3568" t="s">
        <v>7255</v>
      </c>
      <c r="U3568">
        <v>1646</v>
      </c>
      <c r="X3568">
        <v>16</v>
      </c>
      <c r="Y3568" t="s">
        <v>259</v>
      </c>
      <c r="AC3568" t="s">
        <v>177</v>
      </c>
      <c r="AD3568" t="s">
        <v>10779</v>
      </c>
      <c r="AE3568">
        <v>85300</v>
      </c>
      <c r="AF3568" t="s">
        <v>10780</v>
      </c>
      <c r="AJ3568">
        <v>676208513</v>
      </c>
      <c r="AK3568" t="s">
        <v>5150</v>
      </c>
      <c r="AL3568">
        <v>0</v>
      </c>
      <c r="AM3568">
        <v>0</v>
      </c>
    </row>
    <row r="3569" spans="1:39" customFormat="1" ht="12.75">
      <c r="A3569">
        <v>4532308</v>
      </c>
      <c r="B3569" t="s">
        <v>6127</v>
      </c>
      <c r="C3569" t="s">
        <v>1025</v>
      </c>
      <c r="D3569">
        <v>4532308</v>
      </c>
      <c r="E3569" t="s">
        <v>166</v>
      </c>
      <c r="F3569" t="s">
        <v>166</v>
      </c>
      <c r="H3569" s="507">
        <v>41541</v>
      </c>
      <c r="I3569" t="s">
        <v>251</v>
      </c>
      <c r="J3569">
        <v>-10</v>
      </c>
      <c r="K3569" t="s">
        <v>8</v>
      </c>
      <c r="M3569" t="s">
        <v>2764</v>
      </c>
      <c r="N3569">
        <v>4450617</v>
      </c>
      <c r="O3569" t="s">
        <v>2798</v>
      </c>
      <c r="P3569" s="507">
        <v>44832</v>
      </c>
      <c r="Q3569" t="s">
        <v>187</v>
      </c>
      <c r="R3569" s="507">
        <v>44444</v>
      </c>
      <c r="T3569" t="s">
        <v>5765</v>
      </c>
      <c r="U3569">
        <v>500</v>
      </c>
      <c r="X3569">
        <v>5</v>
      </c>
      <c r="Y3569" t="s">
        <v>259</v>
      </c>
      <c r="AC3569" t="s">
        <v>177</v>
      </c>
      <c r="AD3569" t="s">
        <v>2646</v>
      </c>
      <c r="AE3569">
        <v>45260</v>
      </c>
      <c r="AF3569" t="s">
        <v>15733</v>
      </c>
      <c r="AJ3569">
        <v>676656910</v>
      </c>
      <c r="AK3569" t="s">
        <v>7974</v>
      </c>
      <c r="AL3569">
        <v>0</v>
      </c>
      <c r="AM3569">
        <v>0</v>
      </c>
    </row>
    <row r="3570" spans="1:39" customFormat="1" ht="12.75">
      <c r="A3570">
        <v>9259014</v>
      </c>
      <c r="B3570" t="s">
        <v>2674</v>
      </c>
      <c r="C3570" t="s">
        <v>403</v>
      </c>
      <c r="D3570">
        <v>9259014</v>
      </c>
      <c r="E3570" t="s">
        <v>169</v>
      </c>
      <c r="H3570" s="507">
        <v>41678</v>
      </c>
      <c r="I3570" t="s">
        <v>169</v>
      </c>
      <c r="J3570">
        <v>-9</v>
      </c>
      <c r="K3570" t="s">
        <v>8</v>
      </c>
      <c r="M3570" t="s">
        <v>203</v>
      </c>
      <c r="N3570">
        <v>8920309</v>
      </c>
      <c r="O3570" t="s">
        <v>331</v>
      </c>
      <c r="P3570" s="507">
        <v>44830</v>
      </c>
      <c r="Q3570" t="s">
        <v>187</v>
      </c>
      <c r="R3570" s="507">
        <v>44830</v>
      </c>
      <c r="T3570" t="s">
        <v>5765</v>
      </c>
      <c r="U3570">
        <v>500</v>
      </c>
      <c r="X3570">
        <v>5</v>
      </c>
      <c r="Y3570" t="s">
        <v>259</v>
      </c>
      <c r="AC3570" t="s">
        <v>177</v>
      </c>
      <c r="AD3570" t="s">
        <v>9928</v>
      </c>
      <c r="AE3570">
        <v>92500</v>
      </c>
      <c r="AF3570" t="s">
        <v>15734</v>
      </c>
      <c r="AK3570" t="s">
        <v>15735</v>
      </c>
      <c r="AL3570">
        <v>0</v>
      </c>
      <c r="AM3570">
        <v>0</v>
      </c>
    </row>
    <row r="3571" spans="1:39" customFormat="1" ht="12.75">
      <c r="A3571">
        <v>9149632</v>
      </c>
      <c r="B3571" t="s">
        <v>15736</v>
      </c>
      <c r="C3571" t="s">
        <v>1321</v>
      </c>
      <c r="D3571">
        <v>9149632</v>
      </c>
      <c r="E3571" t="s">
        <v>166</v>
      </c>
      <c r="F3571" t="s">
        <v>166</v>
      </c>
      <c r="H3571" s="507">
        <v>41472</v>
      </c>
      <c r="I3571" t="s">
        <v>251</v>
      </c>
      <c r="J3571">
        <v>-10</v>
      </c>
      <c r="K3571" t="s">
        <v>168</v>
      </c>
      <c r="M3571" t="s">
        <v>275</v>
      </c>
      <c r="N3571">
        <v>8911468</v>
      </c>
      <c r="O3571" t="s">
        <v>5819</v>
      </c>
      <c r="P3571" s="507">
        <v>44807</v>
      </c>
      <c r="Q3571" t="s">
        <v>187</v>
      </c>
      <c r="R3571" s="507">
        <v>44100</v>
      </c>
      <c r="S3571" s="507">
        <v>44750</v>
      </c>
      <c r="T3571" t="s">
        <v>181</v>
      </c>
      <c r="U3571">
        <v>569</v>
      </c>
      <c r="X3571">
        <v>5</v>
      </c>
      <c r="Y3571" t="s">
        <v>259</v>
      </c>
      <c r="AC3571" t="s">
        <v>177</v>
      </c>
      <c r="AD3571" t="s">
        <v>15737</v>
      </c>
      <c r="AE3571">
        <v>91240</v>
      </c>
      <c r="AF3571" t="s">
        <v>15738</v>
      </c>
      <c r="AJ3571">
        <v>677883939</v>
      </c>
      <c r="AK3571" t="s">
        <v>15739</v>
      </c>
      <c r="AL3571">
        <v>0</v>
      </c>
      <c r="AM3571">
        <v>0</v>
      </c>
    </row>
    <row r="3572" spans="1:39" customFormat="1" ht="12.75">
      <c r="A3572">
        <v>9153007</v>
      </c>
      <c r="B3572" t="s">
        <v>9177</v>
      </c>
      <c r="C3572" t="s">
        <v>2071</v>
      </c>
      <c r="D3572">
        <v>9153007</v>
      </c>
      <c r="E3572" t="s">
        <v>169</v>
      </c>
      <c r="H3572" s="507">
        <v>42598</v>
      </c>
      <c r="I3572" t="s">
        <v>169</v>
      </c>
      <c r="J3572">
        <v>-9</v>
      </c>
      <c r="K3572" t="s">
        <v>8</v>
      </c>
      <c r="M3572" t="s">
        <v>275</v>
      </c>
      <c r="N3572">
        <v>8910042</v>
      </c>
      <c r="O3572" t="s">
        <v>309</v>
      </c>
      <c r="P3572" s="507">
        <v>44815</v>
      </c>
      <c r="Q3572" t="s">
        <v>187</v>
      </c>
      <c r="R3572" s="507">
        <v>44815</v>
      </c>
      <c r="T3572" t="s">
        <v>5765</v>
      </c>
      <c r="U3572">
        <v>500</v>
      </c>
      <c r="X3572">
        <v>5</v>
      </c>
      <c r="Y3572" t="s">
        <v>259</v>
      </c>
      <c r="AC3572" t="s">
        <v>177</v>
      </c>
      <c r="AD3572" t="s">
        <v>9958</v>
      </c>
      <c r="AE3572">
        <v>91300</v>
      </c>
      <c r="AF3572" t="s">
        <v>15740</v>
      </c>
      <c r="AJ3572">
        <v>627195752</v>
      </c>
      <c r="AK3572" t="s">
        <v>9178</v>
      </c>
      <c r="AL3572">
        <v>0</v>
      </c>
      <c r="AM3572">
        <v>0</v>
      </c>
    </row>
    <row r="3573" spans="1:39" customFormat="1" ht="12.75">
      <c r="A3573">
        <v>9153002</v>
      </c>
      <c r="B3573" t="s">
        <v>9177</v>
      </c>
      <c r="C3573" t="s">
        <v>3445</v>
      </c>
      <c r="D3573">
        <v>9153002</v>
      </c>
      <c r="E3573" t="s">
        <v>169</v>
      </c>
      <c r="H3573" s="507">
        <v>41180</v>
      </c>
      <c r="I3573" t="s">
        <v>245</v>
      </c>
      <c r="J3573">
        <v>-11</v>
      </c>
      <c r="K3573" t="s">
        <v>8</v>
      </c>
      <c r="M3573" t="s">
        <v>275</v>
      </c>
      <c r="N3573">
        <v>8910042</v>
      </c>
      <c r="O3573" t="s">
        <v>309</v>
      </c>
      <c r="P3573" s="507">
        <v>44815</v>
      </c>
      <c r="Q3573" t="s">
        <v>187</v>
      </c>
      <c r="R3573" s="507">
        <v>44815</v>
      </c>
      <c r="T3573" t="s">
        <v>5765</v>
      </c>
      <c r="U3573">
        <v>500</v>
      </c>
      <c r="X3573">
        <v>5</v>
      </c>
      <c r="Y3573" t="s">
        <v>259</v>
      </c>
      <c r="AC3573" t="s">
        <v>177</v>
      </c>
      <c r="AD3573" t="s">
        <v>9958</v>
      </c>
      <c r="AE3573">
        <v>91300</v>
      </c>
      <c r="AF3573" t="s">
        <v>15740</v>
      </c>
      <c r="AJ3573">
        <v>627195752</v>
      </c>
      <c r="AK3573" t="s">
        <v>9178</v>
      </c>
      <c r="AL3573">
        <v>0</v>
      </c>
      <c r="AM3573">
        <v>0</v>
      </c>
    </row>
    <row r="3574" spans="1:39" customFormat="1" ht="12.75">
      <c r="A3574">
        <v>8515736</v>
      </c>
      <c r="B3574" t="s">
        <v>2675</v>
      </c>
      <c r="C3574" t="s">
        <v>488</v>
      </c>
      <c r="D3574">
        <v>8515736</v>
      </c>
      <c r="E3574" t="s">
        <v>166</v>
      </c>
      <c r="F3574" t="s">
        <v>166</v>
      </c>
      <c r="H3574" s="507">
        <v>33112</v>
      </c>
      <c r="I3574" t="s">
        <v>167</v>
      </c>
      <c r="J3574">
        <v>-40</v>
      </c>
      <c r="K3574" t="s">
        <v>168</v>
      </c>
      <c r="M3574" t="s">
        <v>228</v>
      </c>
      <c r="N3574">
        <v>12440004</v>
      </c>
      <c r="O3574" t="s">
        <v>3432</v>
      </c>
      <c r="P3574" s="507">
        <v>44809</v>
      </c>
      <c r="Q3574" t="s">
        <v>187</v>
      </c>
      <c r="R3574" s="507">
        <v>37432</v>
      </c>
      <c r="S3574" s="507">
        <v>44795</v>
      </c>
      <c r="T3574" t="s">
        <v>181</v>
      </c>
      <c r="U3574">
        <v>1632</v>
      </c>
      <c r="X3574">
        <v>16</v>
      </c>
      <c r="Y3574" t="s">
        <v>259</v>
      </c>
      <c r="AC3574" t="s">
        <v>177</v>
      </c>
      <c r="AD3574" t="s">
        <v>10255</v>
      </c>
      <c r="AE3574">
        <v>44000</v>
      </c>
      <c r="AF3574" t="s">
        <v>15741</v>
      </c>
      <c r="AI3574">
        <v>251540129</v>
      </c>
      <c r="AK3574" t="s">
        <v>8332</v>
      </c>
      <c r="AL3574">
        <v>0</v>
      </c>
      <c r="AM3574">
        <v>0</v>
      </c>
    </row>
    <row r="3575" spans="1:39" customFormat="1" ht="12.75">
      <c r="A3575">
        <v>4456738</v>
      </c>
      <c r="B3575" t="s">
        <v>3438</v>
      </c>
      <c r="C3575" t="s">
        <v>3439</v>
      </c>
      <c r="D3575">
        <v>4456738</v>
      </c>
      <c r="E3575" t="s">
        <v>166</v>
      </c>
      <c r="F3575" t="s">
        <v>166</v>
      </c>
      <c r="H3575" s="507">
        <v>39581</v>
      </c>
      <c r="I3575" t="s">
        <v>200</v>
      </c>
      <c r="J3575">
        <v>-15</v>
      </c>
      <c r="K3575" t="s">
        <v>168</v>
      </c>
      <c r="M3575" t="s">
        <v>228</v>
      </c>
      <c r="N3575">
        <v>12440147</v>
      </c>
      <c r="O3575" t="s">
        <v>2307</v>
      </c>
      <c r="P3575" s="507">
        <v>44827</v>
      </c>
      <c r="Q3575" t="s">
        <v>187</v>
      </c>
      <c r="R3575" s="507">
        <v>43029</v>
      </c>
      <c r="T3575" t="s">
        <v>5765</v>
      </c>
      <c r="U3575">
        <v>1235</v>
      </c>
      <c r="X3575">
        <v>12</v>
      </c>
      <c r="Y3575" t="s">
        <v>5788</v>
      </c>
      <c r="Z3575">
        <v>12440011</v>
      </c>
      <c r="AA3575" t="s">
        <v>15136</v>
      </c>
      <c r="AC3575" t="s">
        <v>177</v>
      </c>
      <c r="AD3575" t="s">
        <v>10255</v>
      </c>
      <c r="AE3575">
        <v>44300</v>
      </c>
      <c r="AF3575" t="s">
        <v>15742</v>
      </c>
      <c r="AK3575" t="s">
        <v>5151</v>
      </c>
      <c r="AL3575">
        <v>0</v>
      </c>
      <c r="AM3575">
        <v>0</v>
      </c>
    </row>
    <row r="3576" spans="1:39" customFormat="1" ht="12.75">
      <c r="A3576">
        <v>8530882</v>
      </c>
      <c r="B3576" t="s">
        <v>6855</v>
      </c>
      <c r="C3576" t="s">
        <v>600</v>
      </c>
      <c r="D3576">
        <v>8530882</v>
      </c>
      <c r="E3576" t="s">
        <v>166</v>
      </c>
      <c r="F3576" t="s">
        <v>166</v>
      </c>
      <c r="H3576" s="507">
        <v>41352</v>
      </c>
      <c r="I3576" t="s">
        <v>251</v>
      </c>
      <c r="J3576">
        <v>-10</v>
      </c>
      <c r="K3576" t="s">
        <v>168</v>
      </c>
      <c r="M3576" t="s">
        <v>208</v>
      </c>
      <c r="N3576">
        <v>12850028</v>
      </c>
      <c r="O3576" t="s">
        <v>2166</v>
      </c>
      <c r="P3576" s="507">
        <v>44818</v>
      </c>
      <c r="Q3576" t="s">
        <v>187</v>
      </c>
      <c r="R3576" s="507">
        <v>44458</v>
      </c>
      <c r="T3576" t="s">
        <v>5765</v>
      </c>
      <c r="U3576">
        <v>549</v>
      </c>
      <c r="X3576">
        <v>5</v>
      </c>
      <c r="Y3576" t="s">
        <v>259</v>
      </c>
      <c r="AC3576" t="s">
        <v>177</v>
      </c>
      <c r="AD3576" t="s">
        <v>9740</v>
      </c>
      <c r="AE3576">
        <v>85190</v>
      </c>
      <c r="AF3576" t="s">
        <v>15743</v>
      </c>
      <c r="AJ3576">
        <v>618304567</v>
      </c>
      <c r="AK3576" t="s">
        <v>6856</v>
      </c>
      <c r="AL3576">
        <v>0</v>
      </c>
      <c r="AM3576">
        <v>0</v>
      </c>
    </row>
    <row r="3577" spans="1:39" customFormat="1" ht="12.75">
      <c r="A3577">
        <v>7226817</v>
      </c>
      <c r="B3577" t="s">
        <v>3692</v>
      </c>
      <c r="C3577" t="s">
        <v>241</v>
      </c>
      <c r="D3577">
        <v>7226817</v>
      </c>
      <c r="E3577" t="s">
        <v>169</v>
      </c>
      <c r="H3577" s="507">
        <v>42515</v>
      </c>
      <c r="I3577" t="s">
        <v>169</v>
      </c>
      <c r="J3577">
        <v>-9</v>
      </c>
      <c r="K3577" t="s">
        <v>8</v>
      </c>
      <c r="M3577" t="s">
        <v>2152</v>
      </c>
      <c r="N3577">
        <v>12720070</v>
      </c>
      <c r="O3577" t="s">
        <v>2224</v>
      </c>
      <c r="P3577" s="507">
        <v>44838</v>
      </c>
      <c r="Q3577" t="s">
        <v>187</v>
      </c>
      <c r="R3577" s="507">
        <v>44838</v>
      </c>
      <c r="T3577" t="s">
        <v>5765</v>
      </c>
      <c r="U3577">
        <v>500</v>
      </c>
      <c r="X3577">
        <v>5</v>
      </c>
      <c r="Y3577" t="s">
        <v>259</v>
      </c>
      <c r="AC3577" t="s">
        <v>177</v>
      </c>
      <c r="AD3577" t="s">
        <v>15744</v>
      </c>
      <c r="AE3577">
        <v>72290</v>
      </c>
      <c r="AF3577" t="s">
        <v>15745</v>
      </c>
      <c r="AJ3577">
        <v>646221406</v>
      </c>
      <c r="AK3577" t="s">
        <v>15746</v>
      </c>
      <c r="AL3577">
        <v>0</v>
      </c>
      <c r="AM3577">
        <v>0</v>
      </c>
    </row>
    <row r="3578" spans="1:39" customFormat="1" ht="12.75">
      <c r="A3578">
        <v>7226527</v>
      </c>
      <c r="B3578" t="s">
        <v>3692</v>
      </c>
      <c r="C3578" t="s">
        <v>588</v>
      </c>
      <c r="D3578">
        <v>7226527</v>
      </c>
      <c r="E3578" t="s">
        <v>169</v>
      </c>
      <c r="H3578" s="507">
        <v>41831</v>
      </c>
      <c r="I3578" t="s">
        <v>169</v>
      </c>
      <c r="J3578">
        <v>-9</v>
      </c>
      <c r="K3578" t="s">
        <v>8</v>
      </c>
      <c r="M3578" t="s">
        <v>2152</v>
      </c>
      <c r="N3578">
        <v>12720005</v>
      </c>
      <c r="O3578" t="s">
        <v>8151</v>
      </c>
      <c r="P3578" s="507">
        <v>44819</v>
      </c>
      <c r="Q3578" t="s">
        <v>187</v>
      </c>
      <c r="R3578" s="507">
        <v>44819</v>
      </c>
      <c r="T3578" t="s">
        <v>5760</v>
      </c>
      <c r="U3578">
        <v>500</v>
      </c>
      <c r="X3578">
        <v>5</v>
      </c>
      <c r="Y3578" t="s">
        <v>259</v>
      </c>
      <c r="AC3578" t="s">
        <v>177</v>
      </c>
      <c r="AD3578" t="s">
        <v>15747</v>
      </c>
      <c r="AE3578">
        <v>72380</v>
      </c>
      <c r="AF3578" t="s">
        <v>15748</v>
      </c>
      <c r="AJ3578">
        <v>678932237</v>
      </c>
      <c r="AK3578" t="s">
        <v>9579</v>
      </c>
      <c r="AL3578">
        <v>0</v>
      </c>
      <c r="AM3578">
        <v>0</v>
      </c>
    </row>
    <row r="3579" spans="1:39" customFormat="1" ht="12.75">
      <c r="A3579">
        <v>7890226</v>
      </c>
      <c r="B3579" t="s">
        <v>9179</v>
      </c>
      <c r="C3579" t="s">
        <v>284</v>
      </c>
      <c r="D3579">
        <v>7890226</v>
      </c>
      <c r="E3579" t="s">
        <v>166</v>
      </c>
      <c r="H3579" s="507">
        <v>40956</v>
      </c>
      <c r="I3579" t="s">
        <v>245</v>
      </c>
      <c r="J3579">
        <v>-11</v>
      </c>
      <c r="K3579" t="s">
        <v>8</v>
      </c>
      <c r="M3579" t="s">
        <v>238</v>
      </c>
      <c r="N3579">
        <v>8781380</v>
      </c>
      <c r="O3579" t="s">
        <v>332</v>
      </c>
      <c r="P3579" s="507">
        <v>44820</v>
      </c>
      <c r="Q3579" t="s">
        <v>187</v>
      </c>
      <c r="R3579" s="507">
        <v>44820</v>
      </c>
      <c r="S3579" s="507">
        <v>44819</v>
      </c>
      <c r="T3579" t="s">
        <v>181</v>
      </c>
      <c r="U3579">
        <v>500</v>
      </c>
      <c r="X3579">
        <v>5</v>
      </c>
      <c r="Y3579" t="s">
        <v>259</v>
      </c>
      <c r="AC3579" t="s">
        <v>177</v>
      </c>
      <c r="AD3579" t="s">
        <v>15749</v>
      </c>
      <c r="AE3579">
        <v>78230</v>
      </c>
      <c r="AF3579" t="s">
        <v>15750</v>
      </c>
      <c r="AI3579" t="s">
        <v>9180</v>
      </c>
      <c r="AK3579" t="s">
        <v>9181</v>
      </c>
      <c r="AL3579">
        <v>0</v>
      </c>
      <c r="AM3579">
        <v>0</v>
      </c>
    </row>
    <row r="3580" spans="1:39" customFormat="1" ht="12.75">
      <c r="A3580">
        <v>9233909</v>
      </c>
      <c r="B3580" t="s">
        <v>1896</v>
      </c>
      <c r="C3580" t="s">
        <v>1209</v>
      </c>
      <c r="D3580">
        <v>9233909</v>
      </c>
      <c r="E3580" t="s">
        <v>166</v>
      </c>
      <c r="F3580" t="s">
        <v>166</v>
      </c>
      <c r="H3580" s="507">
        <v>35761</v>
      </c>
      <c r="I3580" t="s">
        <v>167</v>
      </c>
      <c r="J3580">
        <v>-40</v>
      </c>
      <c r="K3580" t="s">
        <v>8</v>
      </c>
      <c r="M3580" t="s">
        <v>203</v>
      </c>
      <c r="N3580">
        <v>8920066</v>
      </c>
      <c r="O3580" t="s">
        <v>261</v>
      </c>
      <c r="P3580" s="507">
        <v>44754</v>
      </c>
      <c r="Q3580" t="s">
        <v>187</v>
      </c>
      <c r="R3580" s="507">
        <v>38300</v>
      </c>
      <c r="T3580" t="s">
        <v>5760</v>
      </c>
      <c r="U3580">
        <v>794</v>
      </c>
      <c r="X3580">
        <v>7</v>
      </c>
      <c r="Y3580" t="s">
        <v>259</v>
      </c>
      <c r="AC3580" t="s">
        <v>177</v>
      </c>
      <c r="AD3580" t="s">
        <v>12925</v>
      </c>
      <c r="AE3580">
        <v>92110</v>
      </c>
      <c r="AF3580" t="s">
        <v>15751</v>
      </c>
      <c r="AJ3580">
        <v>778346057</v>
      </c>
      <c r="AK3580" t="s">
        <v>4569</v>
      </c>
      <c r="AL3580">
        <v>0</v>
      </c>
      <c r="AM3580">
        <v>0</v>
      </c>
    </row>
    <row r="3581" spans="1:39" customFormat="1" ht="12.75">
      <c r="A3581">
        <v>9256399</v>
      </c>
      <c r="B3581" t="s">
        <v>6716</v>
      </c>
      <c r="C3581" t="s">
        <v>509</v>
      </c>
      <c r="D3581">
        <v>9256399</v>
      </c>
      <c r="E3581" t="s">
        <v>166</v>
      </c>
      <c r="F3581" t="s">
        <v>166</v>
      </c>
      <c r="H3581" s="507">
        <v>40937</v>
      </c>
      <c r="I3581" t="s">
        <v>245</v>
      </c>
      <c r="J3581">
        <v>-11</v>
      </c>
      <c r="K3581" t="s">
        <v>168</v>
      </c>
      <c r="M3581" t="s">
        <v>203</v>
      </c>
      <c r="N3581">
        <v>8920309</v>
      </c>
      <c r="O3581" t="s">
        <v>331</v>
      </c>
      <c r="P3581" s="507">
        <v>44762</v>
      </c>
      <c r="Q3581" t="s">
        <v>187</v>
      </c>
      <c r="R3581" s="507">
        <v>44455</v>
      </c>
      <c r="T3581" t="s">
        <v>5765</v>
      </c>
      <c r="U3581">
        <v>520</v>
      </c>
      <c r="X3581">
        <v>5</v>
      </c>
      <c r="Y3581" t="s">
        <v>259</v>
      </c>
      <c r="AC3581" t="s">
        <v>177</v>
      </c>
      <c r="AD3581" t="s">
        <v>15752</v>
      </c>
      <c r="AE3581">
        <v>92150</v>
      </c>
      <c r="AF3581" t="s">
        <v>15753</v>
      </c>
      <c r="AK3581" t="s">
        <v>6717</v>
      </c>
      <c r="AL3581">
        <v>0</v>
      </c>
      <c r="AM3581">
        <v>0</v>
      </c>
    </row>
    <row r="3582" spans="1:39" customFormat="1" ht="12.75">
      <c r="A3582">
        <v>918310</v>
      </c>
      <c r="B3582" t="s">
        <v>1897</v>
      </c>
      <c r="C3582" t="s">
        <v>910</v>
      </c>
      <c r="D3582">
        <v>918310</v>
      </c>
      <c r="E3582" t="s">
        <v>166</v>
      </c>
      <c r="F3582" t="s">
        <v>166</v>
      </c>
      <c r="H3582" s="507">
        <v>26740</v>
      </c>
      <c r="I3582" t="s">
        <v>192</v>
      </c>
      <c r="J3582">
        <v>-50</v>
      </c>
      <c r="K3582" t="s">
        <v>168</v>
      </c>
      <c r="M3582" t="s">
        <v>275</v>
      </c>
      <c r="N3582">
        <v>8910918</v>
      </c>
      <c r="O3582" t="s">
        <v>392</v>
      </c>
      <c r="P3582" s="507">
        <v>44818</v>
      </c>
      <c r="Q3582" t="s">
        <v>187</v>
      </c>
      <c r="R3582" s="507">
        <v>37432</v>
      </c>
      <c r="S3582" s="507">
        <v>44462</v>
      </c>
      <c r="T3582" t="s">
        <v>7255</v>
      </c>
      <c r="U3582">
        <v>1939</v>
      </c>
      <c r="X3582">
        <v>19</v>
      </c>
      <c r="Y3582" t="s">
        <v>259</v>
      </c>
      <c r="AC3582" t="s">
        <v>177</v>
      </c>
      <c r="AD3582" t="s">
        <v>15754</v>
      </c>
      <c r="AE3582">
        <v>91150</v>
      </c>
      <c r="AF3582" t="s">
        <v>15755</v>
      </c>
      <c r="AI3582">
        <v>673490838</v>
      </c>
      <c r="AJ3582">
        <v>164946983</v>
      </c>
      <c r="AK3582" t="s">
        <v>4570</v>
      </c>
      <c r="AL3582">
        <v>0</v>
      </c>
      <c r="AM3582">
        <v>0</v>
      </c>
    </row>
    <row r="3583" spans="1:39" customFormat="1" ht="12.75">
      <c r="A3583">
        <v>5328809</v>
      </c>
      <c r="B3583" t="s">
        <v>1898</v>
      </c>
      <c r="C3583" t="s">
        <v>15756</v>
      </c>
      <c r="D3583">
        <v>5328809</v>
      </c>
      <c r="E3583" t="s">
        <v>169</v>
      </c>
      <c r="H3583" s="507">
        <v>41149</v>
      </c>
      <c r="I3583" t="s">
        <v>245</v>
      </c>
      <c r="J3583">
        <v>-11</v>
      </c>
      <c r="K3583" t="s">
        <v>8</v>
      </c>
      <c r="M3583" t="s">
        <v>2155</v>
      </c>
      <c r="N3583">
        <v>12530079</v>
      </c>
      <c r="O3583" t="s">
        <v>2236</v>
      </c>
      <c r="P3583" s="507">
        <v>44828</v>
      </c>
      <c r="Q3583" t="s">
        <v>187</v>
      </c>
      <c r="R3583" s="507">
        <v>44828</v>
      </c>
      <c r="T3583" t="s">
        <v>5765</v>
      </c>
      <c r="U3583">
        <v>500</v>
      </c>
      <c r="X3583">
        <v>5</v>
      </c>
      <c r="Y3583" t="s">
        <v>259</v>
      </c>
      <c r="AC3583" t="s">
        <v>177</v>
      </c>
      <c r="AD3583" t="s">
        <v>15757</v>
      </c>
      <c r="AE3583">
        <v>53120</v>
      </c>
      <c r="AF3583" t="s">
        <v>15758</v>
      </c>
      <c r="AJ3583">
        <v>630225251</v>
      </c>
      <c r="AK3583" t="s">
        <v>15759</v>
      </c>
      <c r="AL3583">
        <v>0</v>
      </c>
      <c r="AM3583">
        <v>0</v>
      </c>
    </row>
    <row r="3584" spans="1:39" customFormat="1" ht="12.75">
      <c r="A3584">
        <v>5315044</v>
      </c>
      <c r="B3584" t="s">
        <v>1898</v>
      </c>
      <c r="C3584" t="s">
        <v>806</v>
      </c>
      <c r="D3584">
        <v>5315044</v>
      </c>
      <c r="E3584" t="s">
        <v>166</v>
      </c>
      <c r="F3584" t="s">
        <v>166</v>
      </c>
      <c r="H3584" s="507">
        <v>28938</v>
      </c>
      <c r="I3584" t="s">
        <v>192</v>
      </c>
      <c r="J3584">
        <v>-50</v>
      </c>
      <c r="K3584" t="s">
        <v>8</v>
      </c>
      <c r="M3584" t="s">
        <v>2155</v>
      </c>
      <c r="N3584">
        <v>12530070</v>
      </c>
      <c r="O3584" t="s">
        <v>2309</v>
      </c>
      <c r="P3584" s="507">
        <v>44747</v>
      </c>
      <c r="Q3584" t="s">
        <v>187</v>
      </c>
      <c r="R3584" s="507">
        <v>37432</v>
      </c>
      <c r="S3584" s="507">
        <v>44743</v>
      </c>
      <c r="T3584" t="s">
        <v>181</v>
      </c>
      <c r="U3584">
        <v>976</v>
      </c>
      <c r="X3584">
        <v>9</v>
      </c>
      <c r="Y3584" t="s">
        <v>259</v>
      </c>
      <c r="AC3584" t="s">
        <v>177</v>
      </c>
      <c r="AD3584" t="s">
        <v>15760</v>
      </c>
      <c r="AE3584">
        <v>53540</v>
      </c>
      <c r="AF3584" t="s">
        <v>15761</v>
      </c>
      <c r="AI3584" t="s">
        <v>8333</v>
      </c>
      <c r="AJ3584" t="s">
        <v>8334</v>
      </c>
      <c r="AK3584" t="s">
        <v>5152</v>
      </c>
      <c r="AL3584">
        <v>0</v>
      </c>
      <c r="AM3584">
        <v>0</v>
      </c>
    </row>
    <row r="3585" spans="1:39" customFormat="1" ht="12.75">
      <c r="A3585">
        <v>5011361</v>
      </c>
      <c r="B3585" t="s">
        <v>1898</v>
      </c>
      <c r="C3585" t="s">
        <v>508</v>
      </c>
      <c r="D3585">
        <v>5011361</v>
      </c>
      <c r="E3585" t="s">
        <v>166</v>
      </c>
      <c r="F3585" t="s">
        <v>166</v>
      </c>
      <c r="H3585" s="507">
        <v>34518</v>
      </c>
      <c r="I3585" t="s">
        <v>167</v>
      </c>
      <c r="J3585">
        <v>-40</v>
      </c>
      <c r="K3585" t="s">
        <v>168</v>
      </c>
      <c r="M3585" t="s">
        <v>215</v>
      </c>
      <c r="N3585">
        <v>3220033</v>
      </c>
      <c r="O3585" t="s">
        <v>216</v>
      </c>
      <c r="P3585" s="507">
        <v>44812</v>
      </c>
      <c r="Q3585" t="s">
        <v>187</v>
      </c>
      <c r="R3585" s="507">
        <v>37432</v>
      </c>
      <c r="S3585" s="507">
        <v>44083</v>
      </c>
      <c r="T3585" t="s">
        <v>7255</v>
      </c>
      <c r="U3585">
        <v>2125</v>
      </c>
      <c r="V3585" t="s">
        <v>172</v>
      </c>
      <c r="W3585">
        <v>765</v>
      </c>
      <c r="X3585" t="s">
        <v>173</v>
      </c>
      <c r="Y3585" t="s">
        <v>259</v>
      </c>
      <c r="AC3585" t="s">
        <v>177</v>
      </c>
      <c r="AD3585" t="s">
        <v>11249</v>
      </c>
      <c r="AE3585">
        <v>22360</v>
      </c>
      <c r="AF3585" t="s">
        <v>15762</v>
      </c>
      <c r="AI3585">
        <v>233695147</v>
      </c>
      <c r="AJ3585">
        <v>637202920</v>
      </c>
      <c r="AK3585" t="s">
        <v>5425</v>
      </c>
      <c r="AL3585">
        <v>0</v>
      </c>
      <c r="AM3585">
        <v>0</v>
      </c>
    </row>
    <row r="3586" spans="1:39" customFormat="1" ht="12.75">
      <c r="A3586">
        <v>9258286</v>
      </c>
      <c r="B3586" t="s">
        <v>9182</v>
      </c>
      <c r="C3586" t="s">
        <v>241</v>
      </c>
      <c r="D3586">
        <v>9258286</v>
      </c>
      <c r="E3586" t="s">
        <v>169</v>
      </c>
      <c r="H3586" s="507">
        <v>41240</v>
      </c>
      <c r="I3586" t="s">
        <v>245</v>
      </c>
      <c r="J3586">
        <v>-11</v>
      </c>
      <c r="K3586" t="s">
        <v>8</v>
      </c>
      <c r="M3586" t="s">
        <v>203</v>
      </c>
      <c r="N3586">
        <v>8920646</v>
      </c>
      <c r="O3586" t="s">
        <v>1257</v>
      </c>
      <c r="P3586" s="507">
        <v>44808</v>
      </c>
      <c r="Q3586" t="s">
        <v>187</v>
      </c>
      <c r="R3586" s="507">
        <v>44808</v>
      </c>
      <c r="S3586" s="507">
        <v>44804</v>
      </c>
      <c r="T3586" t="s">
        <v>181</v>
      </c>
      <c r="U3586">
        <v>500</v>
      </c>
      <c r="X3586">
        <v>5</v>
      </c>
      <c r="Y3586" t="s">
        <v>259</v>
      </c>
      <c r="AC3586" t="s">
        <v>177</v>
      </c>
      <c r="AD3586" t="s">
        <v>12695</v>
      </c>
      <c r="AE3586">
        <v>92600</v>
      </c>
      <c r="AF3586" t="s">
        <v>15763</v>
      </c>
      <c r="AJ3586">
        <v>608232880</v>
      </c>
      <c r="AK3586" t="s">
        <v>9183</v>
      </c>
      <c r="AL3586">
        <v>0</v>
      </c>
      <c r="AM3586">
        <v>0</v>
      </c>
    </row>
    <row r="3587" spans="1:39" customFormat="1" ht="12.75">
      <c r="A3587">
        <v>939172</v>
      </c>
      <c r="B3587" t="s">
        <v>1899</v>
      </c>
      <c r="C3587" t="s">
        <v>1127</v>
      </c>
      <c r="D3587">
        <v>939172</v>
      </c>
      <c r="E3587" t="s">
        <v>166</v>
      </c>
      <c r="F3587" t="s">
        <v>166</v>
      </c>
      <c r="H3587" s="507">
        <v>31054</v>
      </c>
      <c r="I3587" t="s">
        <v>167</v>
      </c>
      <c r="J3587">
        <v>-40</v>
      </c>
      <c r="K3587" t="s">
        <v>8</v>
      </c>
      <c r="M3587" t="s">
        <v>263</v>
      </c>
      <c r="N3587">
        <v>8751061</v>
      </c>
      <c r="O3587" t="s">
        <v>3390</v>
      </c>
      <c r="P3587" s="507">
        <v>44819</v>
      </c>
      <c r="Q3587" t="s">
        <v>187</v>
      </c>
      <c r="R3587" s="507">
        <v>37432</v>
      </c>
      <c r="S3587" s="507">
        <v>44799</v>
      </c>
      <c r="T3587" t="s">
        <v>181</v>
      </c>
      <c r="U3587">
        <v>808</v>
      </c>
      <c r="X3587">
        <v>8</v>
      </c>
      <c r="Y3587" t="s">
        <v>259</v>
      </c>
      <c r="AC3587" t="s">
        <v>177</v>
      </c>
      <c r="AD3587" t="s">
        <v>9793</v>
      </c>
      <c r="AE3587">
        <v>75020</v>
      </c>
      <c r="AF3587" t="s">
        <v>15764</v>
      </c>
      <c r="AJ3587">
        <v>628403324</v>
      </c>
      <c r="AK3587" t="s">
        <v>4571</v>
      </c>
      <c r="AL3587">
        <v>0</v>
      </c>
      <c r="AM3587">
        <v>0</v>
      </c>
    </row>
    <row r="3588" spans="1:39" customFormat="1" ht="12.75">
      <c r="A3588">
        <v>939552</v>
      </c>
      <c r="B3588" t="s">
        <v>1899</v>
      </c>
      <c r="C3588" t="s">
        <v>284</v>
      </c>
      <c r="D3588">
        <v>939552</v>
      </c>
      <c r="E3588" t="s">
        <v>166</v>
      </c>
      <c r="F3588" t="s">
        <v>166</v>
      </c>
      <c r="H3588" s="507">
        <v>31441</v>
      </c>
      <c r="I3588" t="s">
        <v>167</v>
      </c>
      <c r="J3588">
        <v>-40</v>
      </c>
      <c r="K3588" t="s">
        <v>8</v>
      </c>
      <c r="M3588" t="s">
        <v>232</v>
      </c>
      <c r="N3588">
        <v>8950553</v>
      </c>
      <c r="O3588" t="s">
        <v>255</v>
      </c>
      <c r="P3588" s="507">
        <v>44816</v>
      </c>
      <c r="Q3588" t="s">
        <v>187</v>
      </c>
      <c r="R3588" s="507">
        <v>37432</v>
      </c>
      <c r="S3588" s="507">
        <v>43742</v>
      </c>
      <c r="T3588" t="s">
        <v>7255</v>
      </c>
      <c r="U3588">
        <v>1047</v>
      </c>
      <c r="X3588">
        <v>10</v>
      </c>
      <c r="Y3588" t="s">
        <v>259</v>
      </c>
      <c r="AB3588" s="507">
        <v>44013</v>
      </c>
      <c r="AC3588" t="s">
        <v>177</v>
      </c>
      <c r="AD3588" t="s">
        <v>15765</v>
      </c>
      <c r="AE3588">
        <v>95580</v>
      </c>
      <c r="AF3588" t="s">
        <v>15766</v>
      </c>
      <c r="AI3588">
        <v>148362153</v>
      </c>
      <c r="AJ3588">
        <v>617037790</v>
      </c>
      <c r="AK3588" t="s">
        <v>4572</v>
      </c>
      <c r="AL3588">
        <v>0</v>
      </c>
      <c r="AM3588">
        <v>0</v>
      </c>
    </row>
    <row r="3589" spans="1:39" customFormat="1" ht="12.75">
      <c r="A3589">
        <v>7721666</v>
      </c>
      <c r="B3589" t="s">
        <v>9184</v>
      </c>
      <c r="C3589" t="s">
        <v>793</v>
      </c>
      <c r="D3589">
        <v>7721666</v>
      </c>
      <c r="E3589" t="s">
        <v>166</v>
      </c>
      <c r="H3589" s="507">
        <v>30745</v>
      </c>
      <c r="I3589" t="s">
        <v>167</v>
      </c>
      <c r="J3589">
        <v>-40</v>
      </c>
      <c r="K3589" t="s">
        <v>8</v>
      </c>
      <c r="M3589" t="s">
        <v>206</v>
      </c>
      <c r="N3589">
        <v>8771398</v>
      </c>
      <c r="O3589" t="s">
        <v>379</v>
      </c>
      <c r="P3589" s="507">
        <v>44816</v>
      </c>
      <c r="Q3589" t="s">
        <v>187</v>
      </c>
      <c r="R3589" s="507">
        <v>39741</v>
      </c>
      <c r="S3589" s="507">
        <v>44796</v>
      </c>
      <c r="T3589" t="s">
        <v>181</v>
      </c>
      <c r="U3589">
        <v>825</v>
      </c>
      <c r="X3589">
        <v>8</v>
      </c>
      <c r="Y3589" t="s">
        <v>259</v>
      </c>
      <c r="AB3589" s="507">
        <v>43647</v>
      </c>
      <c r="AC3589" t="s">
        <v>177</v>
      </c>
      <c r="AD3589" t="s">
        <v>15767</v>
      </c>
      <c r="AE3589">
        <v>77320</v>
      </c>
      <c r="AF3589" t="s">
        <v>15768</v>
      </c>
      <c r="AJ3589">
        <v>788926983</v>
      </c>
      <c r="AK3589" t="s">
        <v>9185</v>
      </c>
      <c r="AL3589">
        <v>0</v>
      </c>
      <c r="AM3589">
        <v>0</v>
      </c>
    </row>
    <row r="3590" spans="1:39" customFormat="1" ht="12.75">
      <c r="A3590">
        <v>7224732</v>
      </c>
      <c r="B3590" t="s">
        <v>1900</v>
      </c>
      <c r="C3590" t="s">
        <v>241</v>
      </c>
      <c r="D3590">
        <v>7224732</v>
      </c>
      <c r="E3590" t="s">
        <v>166</v>
      </c>
      <c r="F3590" t="s">
        <v>166</v>
      </c>
      <c r="H3590" s="507">
        <v>40979</v>
      </c>
      <c r="I3590" t="s">
        <v>245</v>
      </c>
      <c r="J3590">
        <v>-11</v>
      </c>
      <c r="K3590" t="s">
        <v>168</v>
      </c>
      <c r="M3590" t="s">
        <v>2152</v>
      </c>
      <c r="N3590">
        <v>12720005</v>
      </c>
      <c r="O3590" t="s">
        <v>8151</v>
      </c>
      <c r="P3590" s="507">
        <v>44804</v>
      </c>
      <c r="Q3590" t="s">
        <v>187</v>
      </c>
      <c r="R3590" s="507">
        <v>44083</v>
      </c>
      <c r="T3590" t="s">
        <v>5765</v>
      </c>
      <c r="U3590">
        <v>523</v>
      </c>
      <c r="X3590">
        <v>5</v>
      </c>
      <c r="Y3590" t="s">
        <v>259</v>
      </c>
      <c r="AC3590" t="s">
        <v>177</v>
      </c>
      <c r="AD3590" t="s">
        <v>10219</v>
      </c>
      <c r="AE3590">
        <v>72380</v>
      </c>
      <c r="AF3590" t="s">
        <v>15769</v>
      </c>
      <c r="AJ3590">
        <v>634090621</v>
      </c>
      <c r="AK3590" t="s">
        <v>5153</v>
      </c>
      <c r="AL3590">
        <v>0</v>
      </c>
      <c r="AM3590">
        <v>0</v>
      </c>
    </row>
    <row r="3591" spans="1:39" customFormat="1" ht="12.75">
      <c r="A3591">
        <v>2937948</v>
      </c>
      <c r="B3591" t="s">
        <v>1900</v>
      </c>
      <c r="C3591" t="s">
        <v>361</v>
      </c>
      <c r="D3591">
        <v>2937948</v>
      </c>
      <c r="E3591" t="s">
        <v>166</v>
      </c>
      <c r="F3591" t="s">
        <v>166</v>
      </c>
      <c r="H3591" s="507">
        <v>39712</v>
      </c>
      <c r="I3591" t="s">
        <v>200</v>
      </c>
      <c r="J3591">
        <v>-15</v>
      </c>
      <c r="K3591" t="s">
        <v>168</v>
      </c>
      <c r="M3591" t="s">
        <v>3025</v>
      </c>
      <c r="N3591">
        <v>3290229</v>
      </c>
      <c r="O3591" t="s">
        <v>3039</v>
      </c>
      <c r="P3591" s="507">
        <v>44813</v>
      </c>
      <c r="Q3591" t="s">
        <v>187</v>
      </c>
      <c r="R3591" s="507">
        <v>42644</v>
      </c>
      <c r="S3591" s="507">
        <v>44817</v>
      </c>
      <c r="T3591" t="s">
        <v>181</v>
      </c>
      <c r="U3591">
        <v>1120</v>
      </c>
      <c r="X3591">
        <v>11</v>
      </c>
      <c r="Y3591" t="s">
        <v>259</v>
      </c>
      <c r="AC3591" t="s">
        <v>177</v>
      </c>
      <c r="AD3591" t="s">
        <v>13558</v>
      </c>
      <c r="AE3591">
        <v>29170</v>
      </c>
      <c r="AF3591" t="s">
        <v>15770</v>
      </c>
      <c r="AI3591">
        <v>601724624</v>
      </c>
      <c r="AJ3591">
        <v>659810169</v>
      </c>
      <c r="AK3591" t="s">
        <v>7975</v>
      </c>
      <c r="AL3591">
        <v>0</v>
      </c>
      <c r="AM3591">
        <v>0</v>
      </c>
    </row>
    <row r="3592" spans="1:39" customFormat="1" ht="12.75">
      <c r="A3592">
        <v>2939389</v>
      </c>
      <c r="B3592" t="s">
        <v>1900</v>
      </c>
      <c r="C3592" t="s">
        <v>422</v>
      </c>
      <c r="D3592">
        <v>2939389</v>
      </c>
      <c r="E3592" t="s">
        <v>166</v>
      </c>
      <c r="F3592" t="s">
        <v>166</v>
      </c>
      <c r="H3592" s="507">
        <v>40354</v>
      </c>
      <c r="I3592" t="s">
        <v>254</v>
      </c>
      <c r="J3592">
        <v>-13</v>
      </c>
      <c r="K3592" t="s">
        <v>168</v>
      </c>
      <c r="M3592" t="s">
        <v>3025</v>
      </c>
      <c r="N3592">
        <v>3290229</v>
      </c>
      <c r="O3592" t="s">
        <v>3039</v>
      </c>
      <c r="P3592" s="507">
        <v>44813</v>
      </c>
      <c r="Q3592" t="s">
        <v>187</v>
      </c>
      <c r="R3592" s="507">
        <v>43253</v>
      </c>
      <c r="S3592" s="507">
        <v>44817</v>
      </c>
      <c r="T3592" t="s">
        <v>181</v>
      </c>
      <c r="U3592">
        <v>1133</v>
      </c>
      <c r="X3592">
        <v>11</v>
      </c>
      <c r="Y3592" t="s">
        <v>259</v>
      </c>
      <c r="AC3592" t="s">
        <v>177</v>
      </c>
      <c r="AD3592" t="s">
        <v>13558</v>
      </c>
      <c r="AE3592">
        <v>29170</v>
      </c>
      <c r="AF3592" t="s">
        <v>15770</v>
      </c>
      <c r="AI3592">
        <v>659810169</v>
      </c>
      <c r="AJ3592">
        <v>601724624</v>
      </c>
      <c r="AK3592" t="s">
        <v>7975</v>
      </c>
      <c r="AL3592">
        <v>0</v>
      </c>
      <c r="AM3592">
        <v>0</v>
      </c>
    </row>
    <row r="3593" spans="1:39" customFormat="1" ht="12.75">
      <c r="A3593">
        <v>2924716</v>
      </c>
      <c r="B3593" t="s">
        <v>3216</v>
      </c>
      <c r="C3593" t="s">
        <v>674</v>
      </c>
      <c r="D3593">
        <v>2924716</v>
      </c>
      <c r="E3593" t="s">
        <v>166</v>
      </c>
      <c r="F3593" t="s">
        <v>166</v>
      </c>
      <c r="H3593" s="507">
        <v>28305</v>
      </c>
      <c r="I3593" t="s">
        <v>192</v>
      </c>
      <c r="J3593">
        <v>-50</v>
      </c>
      <c r="K3593" t="s">
        <v>8</v>
      </c>
      <c r="M3593" t="s">
        <v>3025</v>
      </c>
      <c r="N3593">
        <v>3290047</v>
      </c>
      <c r="O3593" t="s">
        <v>3701</v>
      </c>
      <c r="P3593" s="507">
        <v>44812</v>
      </c>
      <c r="Q3593" t="s">
        <v>187</v>
      </c>
      <c r="R3593" s="507">
        <v>37916</v>
      </c>
      <c r="S3593" s="507">
        <v>44809</v>
      </c>
      <c r="T3593" t="s">
        <v>181</v>
      </c>
      <c r="U3593">
        <v>818</v>
      </c>
      <c r="X3593">
        <v>8</v>
      </c>
      <c r="Y3593" t="s">
        <v>259</v>
      </c>
      <c r="AC3593" t="s">
        <v>177</v>
      </c>
      <c r="AD3593" t="s">
        <v>15771</v>
      </c>
      <c r="AE3593">
        <v>29590</v>
      </c>
      <c r="AF3593" t="s">
        <v>15772</v>
      </c>
      <c r="AI3593">
        <v>608316105</v>
      </c>
      <c r="AK3593" t="s">
        <v>5426</v>
      </c>
      <c r="AL3593">
        <v>0</v>
      </c>
      <c r="AM3593">
        <v>0</v>
      </c>
    </row>
    <row r="3594" spans="1:39" customFormat="1" ht="12.75">
      <c r="A3594">
        <v>7735612</v>
      </c>
      <c r="B3594" t="s">
        <v>3216</v>
      </c>
      <c r="C3594" t="s">
        <v>9186</v>
      </c>
      <c r="D3594">
        <v>7735612</v>
      </c>
      <c r="E3594" t="s">
        <v>169</v>
      </c>
      <c r="H3594" s="507">
        <v>41490</v>
      </c>
      <c r="I3594" t="s">
        <v>251</v>
      </c>
      <c r="J3594">
        <v>-10</v>
      </c>
      <c r="K3594" t="s">
        <v>8</v>
      </c>
      <c r="M3594" t="s">
        <v>206</v>
      </c>
      <c r="N3594">
        <v>8770911</v>
      </c>
      <c r="O3594" t="s">
        <v>5783</v>
      </c>
      <c r="P3594" s="507">
        <v>44823</v>
      </c>
      <c r="Q3594" t="s">
        <v>187</v>
      </c>
      <c r="R3594" s="507">
        <v>44823</v>
      </c>
      <c r="S3594" s="507">
        <v>44820</v>
      </c>
      <c r="T3594" t="s">
        <v>181</v>
      </c>
      <c r="U3594">
        <v>500</v>
      </c>
      <c r="X3594">
        <v>5</v>
      </c>
      <c r="Y3594" t="s">
        <v>259</v>
      </c>
      <c r="AC3594" t="s">
        <v>177</v>
      </c>
      <c r="AD3594" t="s">
        <v>15773</v>
      </c>
      <c r="AE3594">
        <v>77230</v>
      </c>
      <c r="AF3594" t="s">
        <v>15774</v>
      </c>
      <c r="AJ3594">
        <v>660379069</v>
      </c>
      <c r="AK3594" t="s">
        <v>9187</v>
      </c>
      <c r="AL3594">
        <v>0</v>
      </c>
      <c r="AM3594">
        <v>0</v>
      </c>
    </row>
    <row r="3595" spans="1:39" customFormat="1" ht="12.75">
      <c r="A3595">
        <v>3536915</v>
      </c>
      <c r="B3595" t="s">
        <v>3217</v>
      </c>
      <c r="C3595" t="s">
        <v>3218</v>
      </c>
      <c r="D3595">
        <v>3536915</v>
      </c>
      <c r="E3595" t="s">
        <v>166</v>
      </c>
      <c r="F3595" t="s">
        <v>166</v>
      </c>
      <c r="H3595" s="507">
        <v>40514</v>
      </c>
      <c r="I3595" t="s">
        <v>254</v>
      </c>
      <c r="J3595">
        <v>-13</v>
      </c>
      <c r="K3595" t="s">
        <v>168</v>
      </c>
      <c r="M3595" t="s">
        <v>178</v>
      </c>
      <c r="N3595">
        <v>3350227</v>
      </c>
      <c r="O3595" t="s">
        <v>3056</v>
      </c>
      <c r="P3595" s="507">
        <v>44803</v>
      </c>
      <c r="Q3595" t="s">
        <v>187</v>
      </c>
      <c r="R3595" s="507">
        <v>42791</v>
      </c>
      <c r="T3595" t="s">
        <v>5765</v>
      </c>
      <c r="U3595">
        <v>1149</v>
      </c>
      <c r="X3595">
        <v>11</v>
      </c>
      <c r="Y3595" t="s">
        <v>259</v>
      </c>
      <c r="AC3595" t="s">
        <v>177</v>
      </c>
      <c r="AD3595" t="s">
        <v>15775</v>
      </c>
      <c r="AE3595">
        <v>35730</v>
      </c>
      <c r="AF3595" t="s">
        <v>15776</v>
      </c>
      <c r="AK3595" t="s">
        <v>5427</v>
      </c>
      <c r="AL3595">
        <v>0</v>
      </c>
      <c r="AM3595">
        <v>0</v>
      </c>
    </row>
    <row r="3596" spans="1:39" customFormat="1" ht="12.75">
      <c r="A3596">
        <v>497733</v>
      </c>
      <c r="B3596" t="s">
        <v>2676</v>
      </c>
      <c r="C3596" t="s">
        <v>3877</v>
      </c>
      <c r="D3596">
        <v>497733</v>
      </c>
      <c r="E3596" t="s">
        <v>169</v>
      </c>
      <c r="F3596" t="s">
        <v>166</v>
      </c>
      <c r="H3596" s="507">
        <v>20984</v>
      </c>
      <c r="I3596" t="s">
        <v>385</v>
      </c>
      <c r="J3596">
        <v>-70</v>
      </c>
      <c r="K3596" t="s">
        <v>8</v>
      </c>
      <c r="M3596" t="s">
        <v>236</v>
      </c>
      <c r="N3596">
        <v>12490080</v>
      </c>
      <c r="O3596" t="s">
        <v>2159</v>
      </c>
      <c r="P3596" s="507">
        <v>44831</v>
      </c>
      <c r="Q3596" t="s">
        <v>187</v>
      </c>
      <c r="R3596" s="507">
        <v>37432</v>
      </c>
      <c r="S3596" s="507">
        <v>44823</v>
      </c>
      <c r="T3596" t="s">
        <v>181</v>
      </c>
      <c r="U3596">
        <v>800</v>
      </c>
      <c r="X3596">
        <v>8</v>
      </c>
      <c r="Y3596" t="s">
        <v>259</v>
      </c>
      <c r="AC3596" t="s">
        <v>177</v>
      </c>
      <c r="AD3596" t="s">
        <v>12892</v>
      </c>
      <c r="AE3596">
        <v>49610</v>
      </c>
      <c r="AF3596" t="s">
        <v>15777</v>
      </c>
      <c r="AI3596">
        <v>241577632</v>
      </c>
      <c r="AJ3596">
        <v>611519104</v>
      </c>
      <c r="AK3596" t="s">
        <v>5154</v>
      </c>
      <c r="AL3596">
        <v>1</v>
      </c>
      <c r="AM3596">
        <v>1</v>
      </c>
    </row>
    <row r="3597" spans="1:39" customFormat="1" ht="12.75">
      <c r="A3597">
        <v>794071</v>
      </c>
      <c r="B3597" t="s">
        <v>1901</v>
      </c>
      <c r="C3597" t="s">
        <v>1739</v>
      </c>
      <c r="D3597">
        <v>794071</v>
      </c>
      <c r="E3597" t="s">
        <v>166</v>
      </c>
      <c r="F3597" t="s">
        <v>166</v>
      </c>
      <c r="H3597" s="507">
        <v>28371</v>
      </c>
      <c r="I3597" t="s">
        <v>192</v>
      </c>
      <c r="J3597">
        <v>-50</v>
      </c>
      <c r="K3597" t="s">
        <v>8</v>
      </c>
      <c r="M3597" t="s">
        <v>203</v>
      </c>
      <c r="N3597">
        <v>8920063</v>
      </c>
      <c r="O3597" t="s">
        <v>452</v>
      </c>
      <c r="P3597" s="507">
        <v>44824</v>
      </c>
      <c r="Q3597" t="s">
        <v>187</v>
      </c>
      <c r="R3597" s="507">
        <v>37432</v>
      </c>
      <c r="S3597" s="507">
        <v>44739</v>
      </c>
      <c r="T3597" t="s">
        <v>181</v>
      </c>
      <c r="U3597">
        <v>1070</v>
      </c>
      <c r="X3597">
        <v>10</v>
      </c>
      <c r="Y3597" t="s">
        <v>259</v>
      </c>
      <c r="AC3597" t="s">
        <v>177</v>
      </c>
      <c r="AD3597" t="s">
        <v>10337</v>
      </c>
      <c r="AE3597">
        <v>92320</v>
      </c>
      <c r="AF3597" t="s">
        <v>15778</v>
      </c>
      <c r="AJ3597">
        <v>663184652</v>
      </c>
      <c r="AK3597" t="s">
        <v>4573</v>
      </c>
      <c r="AL3597">
        <v>0</v>
      </c>
      <c r="AM3597">
        <v>0</v>
      </c>
    </row>
    <row r="3598" spans="1:39" customFormat="1" ht="12.75">
      <c r="A3598">
        <v>938206</v>
      </c>
      <c r="B3598" t="s">
        <v>1903</v>
      </c>
      <c r="C3598" t="s">
        <v>1904</v>
      </c>
      <c r="D3598">
        <v>938206</v>
      </c>
      <c r="E3598" t="s">
        <v>166</v>
      </c>
      <c r="F3598" t="s">
        <v>166</v>
      </c>
      <c r="H3598" s="507">
        <v>32083</v>
      </c>
      <c r="I3598" t="s">
        <v>167</v>
      </c>
      <c r="J3598">
        <v>-40</v>
      </c>
      <c r="K3598" t="s">
        <v>8</v>
      </c>
      <c r="M3598" t="s">
        <v>170</v>
      </c>
      <c r="N3598">
        <v>8931011</v>
      </c>
      <c r="O3598" t="s">
        <v>664</v>
      </c>
      <c r="P3598" s="507">
        <v>44743</v>
      </c>
      <c r="Q3598" t="s">
        <v>187</v>
      </c>
      <c r="R3598" s="507">
        <v>37432</v>
      </c>
      <c r="S3598" s="507">
        <v>43363</v>
      </c>
      <c r="T3598" t="s">
        <v>7255</v>
      </c>
      <c r="U3598">
        <v>1093</v>
      </c>
      <c r="X3598">
        <v>10</v>
      </c>
      <c r="Y3598" t="s">
        <v>259</v>
      </c>
      <c r="AC3598" t="s">
        <v>177</v>
      </c>
      <c r="AD3598" t="s">
        <v>15779</v>
      </c>
      <c r="AE3598">
        <v>77181</v>
      </c>
      <c r="AF3598" t="s">
        <v>15780</v>
      </c>
      <c r="AI3598">
        <v>603946052</v>
      </c>
      <c r="AJ3598">
        <v>603946052</v>
      </c>
      <c r="AK3598" t="s">
        <v>4574</v>
      </c>
      <c r="AL3598">
        <v>0</v>
      </c>
      <c r="AM3598">
        <v>0</v>
      </c>
    </row>
    <row r="3599" spans="1:39" customFormat="1" ht="12.75">
      <c r="A3599">
        <v>361673</v>
      </c>
      <c r="B3599" t="s">
        <v>2992</v>
      </c>
      <c r="C3599" t="s">
        <v>842</v>
      </c>
      <c r="D3599">
        <v>361673</v>
      </c>
      <c r="E3599" t="s">
        <v>166</v>
      </c>
      <c r="F3599" t="s">
        <v>166</v>
      </c>
      <c r="H3599" s="507">
        <v>27528</v>
      </c>
      <c r="I3599" t="s">
        <v>192</v>
      </c>
      <c r="J3599">
        <v>-50</v>
      </c>
      <c r="K3599" t="s">
        <v>168</v>
      </c>
      <c r="M3599" t="s">
        <v>2770</v>
      </c>
      <c r="N3599">
        <v>4360454</v>
      </c>
      <c r="O3599" t="s">
        <v>2823</v>
      </c>
      <c r="P3599" s="507">
        <v>44840</v>
      </c>
      <c r="Q3599" t="s">
        <v>187</v>
      </c>
      <c r="R3599" s="507">
        <v>37432</v>
      </c>
      <c r="S3599" s="507">
        <v>44810</v>
      </c>
      <c r="T3599" t="s">
        <v>181</v>
      </c>
      <c r="U3599">
        <v>1777</v>
      </c>
      <c r="X3599">
        <v>17</v>
      </c>
      <c r="Y3599" t="s">
        <v>259</v>
      </c>
      <c r="AC3599" t="s">
        <v>177</v>
      </c>
      <c r="AD3599" t="s">
        <v>10555</v>
      </c>
      <c r="AE3599">
        <v>36000</v>
      </c>
      <c r="AF3599" t="s">
        <v>15781</v>
      </c>
      <c r="AK3599" t="s">
        <v>5687</v>
      </c>
      <c r="AL3599">
        <v>0</v>
      </c>
      <c r="AM3599">
        <v>0</v>
      </c>
    </row>
    <row r="3600" spans="1:39" customFormat="1" ht="12.75">
      <c r="A3600">
        <v>728207</v>
      </c>
      <c r="B3600" t="s">
        <v>2677</v>
      </c>
      <c r="C3600" t="s">
        <v>202</v>
      </c>
      <c r="D3600">
        <v>728207</v>
      </c>
      <c r="E3600" t="s">
        <v>166</v>
      </c>
      <c r="F3600" t="s">
        <v>166</v>
      </c>
      <c r="H3600" s="507">
        <v>30263</v>
      </c>
      <c r="I3600" t="s">
        <v>192</v>
      </c>
      <c r="J3600">
        <v>-50</v>
      </c>
      <c r="K3600" t="s">
        <v>168</v>
      </c>
      <c r="M3600" t="s">
        <v>2152</v>
      </c>
      <c r="N3600">
        <v>12720104</v>
      </c>
      <c r="O3600" t="s">
        <v>2160</v>
      </c>
      <c r="P3600" s="507">
        <v>44827</v>
      </c>
      <c r="Q3600" t="s">
        <v>187</v>
      </c>
      <c r="R3600" s="507">
        <v>37432</v>
      </c>
      <c r="S3600" s="507">
        <v>44089</v>
      </c>
      <c r="T3600" t="s">
        <v>7255</v>
      </c>
      <c r="U3600">
        <v>1811</v>
      </c>
      <c r="X3600">
        <v>18</v>
      </c>
      <c r="Y3600" t="s">
        <v>259</v>
      </c>
      <c r="AC3600" t="s">
        <v>177</v>
      </c>
      <c r="AD3600" t="s">
        <v>15782</v>
      </c>
      <c r="AE3600">
        <v>72700</v>
      </c>
      <c r="AF3600" t="s">
        <v>15783</v>
      </c>
      <c r="AJ3600">
        <v>698088441</v>
      </c>
      <c r="AK3600" t="s">
        <v>15784</v>
      </c>
      <c r="AL3600">
        <v>0</v>
      </c>
      <c r="AM3600">
        <v>0</v>
      </c>
    </row>
    <row r="3601" spans="1:39" customFormat="1" ht="12.75">
      <c r="A3601">
        <v>4431952</v>
      </c>
      <c r="B3601" t="s">
        <v>2678</v>
      </c>
      <c r="C3601" t="s">
        <v>471</v>
      </c>
      <c r="D3601">
        <v>4431952</v>
      </c>
      <c r="E3601" t="s">
        <v>166</v>
      </c>
      <c r="F3601" t="s">
        <v>166</v>
      </c>
      <c r="H3601" s="507">
        <v>30072</v>
      </c>
      <c r="I3601" t="s">
        <v>192</v>
      </c>
      <c r="J3601">
        <v>-50</v>
      </c>
      <c r="K3601" t="s">
        <v>8</v>
      </c>
      <c r="M3601" t="s">
        <v>228</v>
      </c>
      <c r="N3601">
        <v>12440197</v>
      </c>
      <c r="O3601" t="s">
        <v>2316</v>
      </c>
      <c r="P3601" s="507">
        <v>44806</v>
      </c>
      <c r="Q3601" t="s">
        <v>187</v>
      </c>
      <c r="R3601" s="507">
        <v>37544</v>
      </c>
      <c r="S3601" s="507">
        <v>44111</v>
      </c>
      <c r="T3601" t="s">
        <v>7255</v>
      </c>
      <c r="U3601">
        <v>884</v>
      </c>
      <c r="X3601">
        <v>8</v>
      </c>
      <c r="Y3601" t="s">
        <v>259</v>
      </c>
      <c r="AC3601" t="s">
        <v>177</v>
      </c>
      <c r="AD3601" t="s">
        <v>15785</v>
      </c>
      <c r="AE3601">
        <v>44550</v>
      </c>
      <c r="AF3601" t="s">
        <v>15786</v>
      </c>
      <c r="AJ3601">
        <v>622370040</v>
      </c>
      <c r="AK3601" t="s">
        <v>5758</v>
      </c>
      <c r="AL3601">
        <v>0</v>
      </c>
      <c r="AM3601">
        <v>0</v>
      </c>
    </row>
    <row r="3602" spans="1:39" customFormat="1" ht="12.75">
      <c r="A3602">
        <v>7225412</v>
      </c>
      <c r="B3602" t="s">
        <v>7188</v>
      </c>
      <c r="C3602" t="s">
        <v>7190</v>
      </c>
      <c r="D3602">
        <v>7225412</v>
      </c>
      <c r="E3602" t="s">
        <v>169</v>
      </c>
      <c r="F3602" t="s">
        <v>169</v>
      </c>
      <c r="H3602" s="507">
        <v>40949</v>
      </c>
      <c r="I3602" t="s">
        <v>245</v>
      </c>
      <c r="J3602">
        <v>-11</v>
      </c>
      <c r="K3602" t="s">
        <v>8</v>
      </c>
      <c r="M3602" t="s">
        <v>2152</v>
      </c>
      <c r="N3602">
        <v>12720020</v>
      </c>
      <c r="O3602" t="s">
        <v>2277</v>
      </c>
      <c r="P3602" s="507">
        <v>44809</v>
      </c>
      <c r="Q3602" t="s">
        <v>187</v>
      </c>
      <c r="R3602" s="507">
        <v>44467</v>
      </c>
      <c r="T3602" t="s">
        <v>5765</v>
      </c>
      <c r="U3602">
        <v>500</v>
      </c>
      <c r="X3602">
        <v>5</v>
      </c>
      <c r="Y3602" t="s">
        <v>259</v>
      </c>
      <c r="AC3602" t="s">
        <v>337</v>
      </c>
      <c r="AD3602" t="s">
        <v>15787</v>
      </c>
      <c r="AE3602">
        <v>72170</v>
      </c>
      <c r="AF3602" t="s">
        <v>15788</v>
      </c>
      <c r="AJ3602">
        <v>688122500</v>
      </c>
      <c r="AK3602" t="s">
        <v>7189</v>
      </c>
      <c r="AL3602">
        <v>0</v>
      </c>
      <c r="AM3602">
        <v>0</v>
      </c>
    </row>
    <row r="3603" spans="1:39" customFormat="1" ht="12.75">
      <c r="A3603">
        <v>759240</v>
      </c>
      <c r="B3603" t="s">
        <v>1905</v>
      </c>
      <c r="C3603" t="s">
        <v>529</v>
      </c>
      <c r="D3603">
        <v>759240</v>
      </c>
      <c r="E3603" t="s">
        <v>166</v>
      </c>
      <c r="F3603" t="s">
        <v>166</v>
      </c>
      <c r="H3603" s="507">
        <v>30510</v>
      </c>
      <c r="I3603" t="s">
        <v>167</v>
      </c>
      <c r="J3603">
        <v>-40</v>
      </c>
      <c r="K3603" t="s">
        <v>168</v>
      </c>
      <c r="M3603" t="s">
        <v>263</v>
      </c>
      <c r="N3603">
        <v>8751124</v>
      </c>
      <c r="O3603" t="s">
        <v>918</v>
      </c>
      <c r="P3603" s="507">
        <v>44818</v>
      </c>
      <c r="Q3603" t="s">
        <v>187</v>
      </c>
      <c r="R3603" s="507">
        <v>37432</v>
      </c>
      <c r="S3603" s="507">
        <v>44084</v>
      </c>
      <c r="T3603" t="s">
        <v>7255</v>
      </c>
      <c r="U3603">
        <v>1824</v>
      </c>
      <c r="X3603">
        <v>18</v>
      </c>
      <c r="Y3603" t="s">
        <v>5788</v>
      </c>
      <c r="Z3603">
        <v>8750060</v>
      </c>
      <c r="AA3603" t="s">
        <v>15789</v>
      </c>
      <c r="AB3603" s="507">
        <v>43282</v>
      </c>
      <c r="AC3603" t="s">
        <v>177</v>
      </c>
      <c r="AD3603" t="s">
        <v>9943</v>
      </c>
      <c r="AE3603">
        <v>75017</v>
      </c>
      <c r="AF3603" t="s">
        <v>15790</v>
      </c>
      <c r="AI3603">
        <v>609269338</v>
      </c>
      <c r="AK3603" t="s">
        <v>4575</v>
      </c>
      <c r="AL3603">
        <v>0</v>
      </c>
      <c r="AM3603">
        <v>0</v>
      </c>
    </row>
    <row r="3604" spans="1:39" customFormat="1" ht="12.75">
      <c r="A3604">
        <v>4415279</v>
      </c>
      <c r="B3604" t="s">
        <v>2679</v>
      </c>
      <c r="C3604" t="s">
        <v>558</v>
      </c>
      <c r="D3604">
        <v>4415279</v>
      </c>
      <c r="E3604" t="s">
        <v>169</v>
      </c>
      <c r="F3604" t="s">
        <v>169</v>
      </c>
      <c r="H3604" s="507">
        <v>30516</v>
      </c>
      <c r="I3604" t="s">
        <v>167</v>
      </c>
      <c r="J3604">
        <v>-40</v>
      </c>
      <c r="K3604" t="s">
        <v>8</v>
      </c>
      <c r="M3604" t="s">
        <v>228</v>
      </c>
      <c r="N3604">
        <v>12440048</v>
      </c>
      <c r="O3604" t="s">
        <v>8152</v>
      </c>
      <c r="P3604" s="507">
        <v>44818</v>
      </c>
      <c r="Q3604" t="s">
        <v>187</v>
      </c>
      <c r="R3604" s="507">
        <v>37432</v>
      </c>
      <c r="S3604" s="507">
        <v>44469</v>
      </c>
      <c r="T3604" t="s">
        <v>7255</v>
      </c>
      <c r="U3604">
        <v>1306</v>
      </c>
      <c r="X3604">
        <v>13</v>
      </c>
      <c r="Y3604" t="s">
        <v>259</v>
      </c>
      <c r="AC3604" t="s">
        <v>177</v>
      </c>
      <c r="AD3604" t="s">
        <v>9804</v>
      </c>
      <c r="AE3604">
        <v>44470</v>
      </c>
      <c r="AF3604" t="s">
        <v>15791</v>
      </c>
      <c r="AJ3604">
        <v>620981825</v>
      </c>
      <c r="AK3604" t="s">
        <v>7162</v>
      </c>
      <c r="AL3604">
        <v>0</v>
      </c>
      <c r="AM3604">
        <v>0</v>
      </c>
    </row>
    <row r="3605" spans="1:39" customFormat="1" ht="12.75">
      <c r="A3605">
        <v>4535460</v>
      </c>
      <c r="B3605" t="s">
        <v>15792</v>
      </c>
      <c r="C3605" t="s">
        <v>994</v>
      </c>
      <c r="D3605">
        <v>4535460</v>
      </c>
      <c r="E3605" t="s">
        <v>169</v>
      </c>
      <c r="H3605" s="507">
        <v>40966</v>
      </c>
      <c r="I3605" t="s">
        <v>245</v>
      </c>
      <c r="J3605">
        <v>-11</v>
      </c>
      <c r="K3605" t="s">
        <v>8</v>
      </c>
      <c r="M3605" t="s">
        <v>2764</v>
      </c>
      <c r="N3605">
        <v>4450285</v>
      </c>
      <c r="O3605" t="s">
        <v>2784</v>
      </c>
      <c r="P3605" s="507">
        <v>44835</v>
      </c>
      <c r="Q3605" t="s">
        <v>187</v>
      </c>
      <c r="R3605" s="507">
        <v>44835</v>
      </c>
      <c r="T3605" t="s">
        <v>5765</v>
      </c>
      <c r="U3605">
        <v>500</v>
      </c>
      <c r="X3605">
        <v>5</v>
      </c>
      <c r="Y3605" t="s">
        <v>259</v>
      </c>
      <c r="AC3605" t="s">
        <v>177</v>
      </c>
      <c r="AD3605" t="s">
        <v>15793</v>
      </c>
      <c r="AE3605">
        <v>45430</v>
      </c>
      <c r="AF3605" t="s">
        <v>15794</v>
      </c>
      <c r="AJ3605">
        <v>612591199</v>
      </c>
      <c r="AK3605" t="s">
        <v>15795</v>
      </c>
      <c r="AL3605">
        <v>0</v>
      </c>
      <c r="AM3605">
        <v>0</v>
      </c>
    </row>
    <row r="3606" spans="1:39" customFormat="1" ht="12.75">
      <c r="A3606">
        <v>9541110</v>
      </c>
      <c r="B3606" t="s">
        <v>9188</v>
      </c>
      <c r="C3606" t="s">
        <v>921</v>
      </c>
      <c r="D3606">
        <v>9541110</v>
      </c>
      <c r="E3606" t="s">
        <v>169</v>
      </c>
      <c r="H3606" s="507">
        <v>40954</v>
      </c>
      <c r="I3606" t="s">
        <v>245</v>
      </c>
      <c r="J3606">
        <v>-11</v>
      </c>
      <c r="K3606" t="s">
        <v>8</v>
      </c>
      <c r="M3606" t="s">
        <v>232</v>
      </c>
      <c r="N3606">
        <v>8950978</v>
      </c>
      <c r="O3606" t="s">
        <v>5773</v>
      </c>
      <c r="P3606" s="507">
        <v>44826</v>
      </c>
      <c r="Q3606" t="s">
        <v>187</v>
      </c>
      <c r="R3606" s="507">
        <v>44826</v>
      </c>
      <c r="S3606" s="507">
        <v>44825</v>
      </c>
      <c r="T3606" t="s">
        <v>181</v>
      </c>
      <c r="U3606">
        <v>500</v>
      </c>
      <c r="X3606">
        <v>5</v>
      </c>
      <c r="Y3606" t="s">
        <v>259</v>
      </c>
      <c r="AC3606" t="s">
        <v>177</v>
      </c>
      <c r="AD3606" t="s">
        <v>15796</v>
      </c>
      <c r="AE3606">
        <v>95120</v>
      </c>
      <c r="AF3606" t="s">
        <v>15797</v>
      </c>
      <c r="AJ3606">
        <v>663441731</v>
      </c>
      <c r="AK3606" t="s">
        <v>9189</v>
      </c>
      <c r="AL3606">
        <v>0</v>
      </c>
      <c r="AM3606">
        <v>0</v>
      </c>
    </row>
    <row r="3607" spans="1:39" customFormat="1" ht="12.75">
      <c r="A3607">
        <v>928536</v>
      </c>
      <c r="B3607" t="s">
        <v>1906</v>
      </c>
      <c r="C3607" t="s">
        <v>290</v>
      </c>
      <c r="D3607">
        <v>928536</v>
      </c>
      <c r="E3607" t="s">
        <v>166</v>
      </c>
      <c r="F3607" t="s">
        <v>166</v>
      </c>
      <c r="H3607" s="507">
        <v>30498</v>
      </c>
      <c r="I3607" t="s">
        <v>167</v>
      </c>
      <c r="J3607">
        <v>-40</v>
      </c>
      <c r="K3607" t="s">
        <v>168</v>
      </c>
      <c r="M3607" t="s">
        <v>203</v>
      </c>
      <c r="N3607">
        <v>8921458</v>
      </c>
      <c r="O3607" t="s">
        <v>272</v>
      </c>
      <c r="P3607" s="507">
        <v>44806</v>
      </c>
      <c r="Q3607" t="s">
        <v>187</v>
      </c>
      <c r="R3607" s="507">
        <v>37432</v>
      </c>
      <c r="S3607" s="507">
        <v>44767</v>
      </c>
      <c r="T3607" t="s">
        <v>181</v>
      </c>
      <c r="U3607">
        <v>1707</v>
      </c>
      <c r="X3607">
        <v>17</v>
      </c>
      <c r="Y3607" t="s">
        <v>259</v>
      </c>
      <c r="AC3607" t="s">
        <v>177</v>
      </c>
      <c r="AD3607" t="s">
        <v>10636</v>
      </c>
      <c r="AE3607">
        <v>92270</v>
      </c>
      <c r="AF3607" t="s">
        <v>15798</v>
      </c>
      <c r="AJ3607">
        <v>685849977</v>
      </c>
      <c r="AK3607" t="s">
        <v>4576</v>
      </c>
      <c r="AL3607">
        <v>0</v>
      </c>
      <c r="AM3607">
        <v>0</v>
      </c>
    </row>
    <row r="3608" spans="1:39" customFormat="1" ht="12.75">
      <c r="A3608">
        <v>4935869</v>
      </c>
      <c r="B3608" t="s">
        <v>1907</v>
      </c>
      <c r="C3608" t="s">
        <v>531</v>
      </c>
      <c r="D3608">
        <v>4935869</v>
      </c>
      <c r="E3608" t="s">
        <v>166</v>
      </c>
      <c r="F3608" t="s">
        <v>166</v>
      </c>
      <c r="H3608" s="507">
        <v>39123</v>
      </c>
      <c r="I3608" t="s">
        <v>227</v>
      </c>
      <c r="J3608">
        <v>-16</v>
      </c>
      <c r="K3608" t="s">
        <v>8</v>
      </c>
      <c r="M3608" t="s">
        <v>236</v>
      </c>
      <c r="N3608">
        <v>12490061</v>
      </c>
      <c r="O3608" t="s">
        <v>2232</v>
      </c>
      <c r="P3608" s="507">
        <v>44802</v>
      </c>
      <c r="Q3608" t="s">
        <v>187</v>
      </c>
      <c r="R3608" s="507">
        <v>42201</v>
      </c>
      <c r="T3608" t="s">
        <v>5765</v>
      </c>
      <c r="U3608">
        <v>992</v>
      </c>
      <c r="X3608">
        <v>9</v>
      </c>
      <c r="Y3608" t="s">
        <v>259</v>
      </c>
      <c r="AC3608" t="s">
        <v>177</v>
      </c>
      <c r="AD3608" t="s">
        <v>15799</v>
      </c>
      <c r="AE3608">
        <v>49450</v>
      </c>
      <c r="AF3608" t="s">
        <v>15800</v>
      </c>
      <c r="AH3608" t="s">
        <v>11740</v>
      </c>
      <c r="AI3608">
        <v>241634017</v>
      </c>
      <c r="AJ3608">
        <v>678969646</v>
      </c>
      <c r="AK3608" t="s">
        <v>5155</v>
      </c>
      <c r="AL3608">
        <v>0</v>
      </c>
      <c r="AM3608">
        <v>0</v>
      </c>
    </row>
    <row r="3609" spans="1:39" customFormat="1" ht="12.75">
      <c r="A3609">
        <v>957404</v>
      </c>
      <c r="B3609" t="s">
        <v>1908</v>
      </c>
      <c r="C3609" t="s">
        <v>541</v>
      </c>
      <c r="D3609">
        <v>957404</v>
      </c>
      <c r="E3609" t="s">
        <v>166</v>
      </c>
      <c r="F3609" t="s">
        <v>166</v>
      </c>
      <c r="H3609" s="507">
        <v>31186</v>
      </c>
      <c r="I3609" t="s">
        <v>167</v>
      </c>
      <c r="J3609">
        <v>-40</v>
      </c>
      <c r="K3609" t="s">
        <v>168</v>
      </c>
      <c r="M3609" t="s">
        <v>275</v>
      </c>
      <c r="N3609">
        <v>8910042</v>
      </c>
      <c r="O3609" t="s">
        <v>309</v>
      </c>
      <c r="P3609" s="507">
        <v>44822</v>
      </c>
      <c r="Q3609" t="s">
        <v>187</v>
      </c>
      <c r="R3609" s="507">
        <v>37432</v>
      </c>
      <c r="S3609" s="507">
        <v>44813</v>
      </c>
      <c r="T3609" t="s">
        <v>181</v>
      </c>
      <c r="U3609">
        <v>1759</v>
      </c>
      <c r="X3609">
        <v>17</v>
      </c>
      <c r="Y3609" t="s">
        <v>259</v>
      </c>
      <c r="AB3609" s="507">
        <v>43647</v>
      </c>
      <c r="AC3609" t="s">
        <v>177</v>
      </c>
      <c r="AD3609" t="s">
        <v>10027</v>
      </c>
      <c r="AE3609">
        <v>91120</v>
      </c>
      <c r="AF3609" t="s">
        <v>15801</v>
      </c>
      <c r="AI3609">
        <v>134177767</v>
      </c>
      <c r="AJ3609">
        <v>661772599</v>
      </c>
      <c r="AK3609" t="s">
        <v>4577</v>
      </c>
      <c r="AL3609">
        <v>0</v>
      </c>
      <c r="AM3609">
        <v>0</v>
      </c>
    </row>
    <row r="3610" spans="1:39" customFormat="1" ht="12.75">
      <c r="A3610">
        <v>7882816</v>
      </c>
      <c r="B3610" t="s">
        <v>1909</v>
      </c>
      <c r="C3610" t="s">
        <v>1108</v>
      </c>
      <c r="D3610">
        <v>7882816</v>
      </c>
      <c r="E3610" t="s">
        <v>166</v>
      </c>
      <c r="F3610" t="s">
        <v>166</v>
      </c>
      <c r="H3610" s="507">
        <v>40679</v>
      </c>
      <c r="I3610" t="s">
        <v>267</v>
      </c>
      <c r="J3610">
        <v>-12</v>
      </c>
      <c r="K3610" t="s">
        <v>168</v>
      </c>
      <c r="M3610" t="s">
        <v>238</v>
      </c>
      <c r="N3610">
        <v>8780130</v>
      </c>
      <c r="O3610" t="s">
        <v>3560</v>
      </c>
      <c r="P3610" s="507">
        <v>44817</v>
      </c>
      <c r="Q3610" t="s">
        <v>187</v>
      </c>
      <c r="R3610" s="507">
        <v>43472</v>
      </c>
      <c r="T3610" t="s">
        <v>5765</v>
      </c>
      <c r="U3610">
        <v>662</v>
      </c>
      <c r="X3610">
        <v>6</v>
      </c>
      <c r="Y3610" t="s">
        <v>259</v>
      </c>
      <c r="AC3610" t="s">
        <v>177</v>
      </c>
      <c r="AD3610" t="s">
        <v>10160</v>
      </c>
      <c r="AE3610">
        <v>78600</v>
      </c>
      <c r="AF3610" t="s">
        <v>15802</v>
      </c>
      <c r="AK3610" t="s">
        <v>5758</v>
      </c>
      <c r="AL3610">
        <v>0</v>
      </c>
      <c r="AM3610">
        <v>0</v>
      </c>
    </row>
    <row r="3611" spans="1:39" customFormat="1" ht="12.75">
      <c r="A3611">
        <v>4115441</v>
      </c>
      <c r="B3611" t="s">
        <v>3693</v>
      </c>
      <c r="C3611" t="s">
        <v>1182</v>
      </c>
      <c r="D3611">
        <v>4115441</v>
      </c>
      <c r="E3611" t="s">
        <v>169</v>
      </c>
      <c r="H3611" s="507">
        <v>42575</v>
      </c>
      <c r="I3611" t="s">
        <v>169</v>
      </c>
      <c r="J3611">
        <v>-9</v>
      </c>
      <c r="K3611" t="s">
        <v>8</v>
      </c>
      <c r="M3611" t="s">
        <v>2783</v>
      </c>
      <c r="N3611">
        <v>4410697</v>
      </c>
      <c r="O3611" t="s">
        <v>2819</v>
      </c>
      <c r="P3611" s="507">
        <v>44825</v>
      </c>
      <c r="Q3611" t="s">
        <v>187</v>
      </c>
      <c r="R3611" s="507">
        <v>44825</v>
      </c>
      <c r="T3611" t="s">
        <v>5765</v>
      </c>
      <c r="U3611">
        <v>500</v>
      </c>
      <c r="X3611">
        <v>5</v>
      </c>
      <c r="Y3611" t="s">
        <v>259</v>
      </c>
      <c r="AC3611" t="s">
        <v>177</v>
      </c>
      <c r="AD3611" t="s">
        <v>15266</v>
      </c>
      <c r="AE3611">
        <v>41150</v>
      </c>
      <c r="AF3611" t="s">
        <v>15803</v>
      </c>
      <c r="AJ3611">
        <v>689318677</v>
      </c>
      <c r="AK3611" t="s">
        <v>9190</v>
      </c>
      <c r="AL3611">
        <v>0</v>
      </c>
      <c r="AM3611">
        <v>0</v>
      </c>
    </row>
    <row r="3612" spans="1:39" customFormat="1" ht="12.75">
      <c r="A3612">
        <v>2938192</v>
      </c>
      <c r="B3612" t="s">
        <v>1910</v>
      </c>
      <c r="C3612" t="s">
        <v>645</v>
      </c>
      <c r="D3612">
        <v>2938192</v>
      </c>
      <c r="E3612" t="s">
        <v>166</v>
      </c>
      <c r="F3612" t="s">
        <v>166</v>
      </c>
      <c r="H3612" s="507">
        <v>40933</v>
      </c>
      <c r="I3612" t="s">
        <v>245</v>
      </c>
      <c r="J3612">
        <v>-11</v>
      </c>
      <c r="K3612" t="s">
        <v>168</v>
      </c>
      <c r="M3612" t="s">
        <v>3025</v>
      </c>
      <c r="N3612">
        <v>3290037</v>
      </c>
      <c r="O3612" t="s">
        <v>3107</v>
      </c>
      <c r="P3612" s="507">
        <v>44815</v>
      </c>
      <c r="Q3612" t="s">
        <v>187</v>
      </c>
      <c r="R3612" s="507">
        <v>42689</v>
      </c>
      <c r="T3612" t="s">
        <v>5765</v>
      </c>
      <c r="U3612">
        <v>514</v>
      </c>
      <c r="X3612">
        <v>5</v>
      </c>
      <c r="Y3612" t="s">
        <v>259</v>
      </c>
      <c r="AC3612" t="s">
        <v>177</v>
      </c>
      <c r="AD3612" t="s">
        <v>12174</v>
      </c>
      <c r="AE3612">
        <v>29410</v>
      </c>
      <c r="AF3612" t="s">
        <v>15804</v>
      </c>
      <c r="AJ3612">
        <v>664894627</v>
      </c>
      <c r="AK3612" t="s">
        <v>6475</v>
      </c>
      <c r="AL3612">
        <v>0</v>
      </c>
      <c r="AM3612">
        <v>0</v>
      </c>
    </row>
    <row r="3613" spans="1:39" customFormat="1" ht="12.75">
      <c r="A3613">
        <v>2943084</v>
      </c>
      <c r="B3613" t="s">
        <v>1910</v>
      </c>
      <c r="C3613" t="s">
        <v>8433</v>
      </c>
      <c r="D3613">
        <v>2943084</v>
      </c>
      <c r="E3613" t="s">
        <v>166</v>
      </c>
      <c r="H3613" s="507">
        <v>41018</v>
      </c>
      <c r="I3613" t="s">
        <v>245</v>
      </c>
      <c r="J3613">
        <v>-11</v>
      </c>
      <c r="K3613" t="s">
        <v>8</v>
      </c>
      <c r="M3613" t="s">
        <v>3025</v>
      </c>
      <c r="N3613">
        <v>3290019</v>
      </c>
      <c r="O3613" t="s">
        <v>7254</v>
      </c>
      <c r="P3613" s="507">
        <v>44849</v>
      </c>
      <c r="Q3613" t="s">
        <v>187</v>
      </c>
      <c r="R3613" s="507">
        <v>44849</v>
      </c>
      <c r="S3613" s="507">
        <v>44845</v>
      </c>
      <c r="T3613" t="s">
        <v>181</v>
      </c>
      <c r="U3613">
        <v>500</v>
      </c>
      <c r="X3613">
        <v>5</v>
      </c>
      <c r="Y3613" t="s">
        <v>259</v>
      </c>
      <c r="AC3613" t="s">
        <v>177</v>
      </c>
      <c r="AD3613" t="s">
        <v>15805</v>
      </c>
      <c r="AE3613">
        <v>29400</v>
      </c>
      <c r="AF3613" t="s">
        <v>15806</v>
      </c>
      <c r="AI3613">
        <v>298686690</v>
      </c>
      <c r="AJ3613">
        <v>673087733</v>
      </c>
      <c r="AK3613" t="s">
        <v>15807</v>
      </c>
      <c r="AL3613">
        <v>0</v>
      </c>
      <c r="AM3613">
        <v>0</v>
      </c>
    </row>
    <row r="3614" spans="1:39" customFormat="1" ht="12.75">
      <c r="A3614">
        <v>2940850</v>
      </c>
      <c r="B3614" t="s">
        <v>1910</v>
      </c>
      <c r="C3614" t="s">
        <v>1731</v>
      </c>
      <c r="D3614">
        <v>2940850</v>
      </c>
      <c r="E3614" t="s">
        <v>166</v>
      </c>
      <c r="F3614" t="s">
        <v>166</v>
      </c>
      <c r="H3614" s="507">
        <v>41149</v>
      </c>
      <c r="I3614" t="s">
        <v>245</v>
      </c>
      <c r="J3614">
        <v>-11</v>
      </c>
      <c r="K3614" t="s">
        <v>168</v>
      </c>
      <c r="M3614" t="s">
        <v>3025</v>
      </c>
      <c r="N3614">
        <v>3290044</v>
      </c>
      <c r="O3614" t="s">
        <v>3045</v>
      </c>
      <c r="P3614" s="507">
        <v>44812</v>
      </c>
      <c r="Q3614" t="s">
        <v>187</v>
      </c>
      <c r="R3614" s="507">
        <v>43775</v>
      </c>
      <c r="T3614" t="s">
        <v>5765</v>
      </c>
      <c r="U3614">
        <v>606</v>
      </c>
      <c r="X3614">
        <v>6</v>
      </c>
      <c r="Y3614" t="s">
        <v>259</v>
      </c>
      <c r="AC3614" t="s">
        <v>177</v>
      </c>
      <c r="AD3614" t="s">
        <v>15808</v>
      </c>
      <c r="AE3614">
        <v>29420</v>
      </c>
      <c r="AF3614" t="s">
        <v>15809</v>
      </c>
      <c r="AJ3614">
        <v>604013977</v>
      </c>
      <c r="AK3614" t="s">
        <v>6476</v>
      </c>
      <c r="AL3614">
        <v>0</v>
      </c>
      <c r="AM3614">
        <v>0</v>
      </c>
    </row>
    <row r="3615" spans="1:39" customFormat="1" ht="12.75">
      <c r="A3615">
        <v>3525883</v>
      </c>
      <c r="B3615" t="s">
        <v>224</v>
      </c>
      <c r="C3615" t="s">
        <v>541</v>
      </c>
      <c r="D3615">
        <v>3525883</v>
      </c>
      <c r="E3615" t="s">
        <v>166</v>
      </c>
      <c r="F3615" t="s">
        <v>166</v>
      </c>
      <c r="H3615" s="507">
        <v>36644</v>
      </c>
      <c r="I3615" t="s">
        <v>167</v>
      </c>
      <c r="J3615">
        <v>-40</v>
      </c>
      <c r="K3615" t="s">
        <v>168</v>
      </c>
      <c r="M3615" t="s">
        <v>178</v>
      </c>
      <c r="N3615">
        <v>3350022</v>
      </c>
      <c r="O3615" t="s">
        <v>225</v>
      </c>
      <c r="P3615" s="507">
        <v>44809</v>
      </c>
      <c r="Q3615" t="s">
        <v>187</v>
      </c>
      <c r="R3615" s="507">
        <v>38993</v>
      </c>
      <c r="S3615" s="507">
        <v>43999</v>
      </c>
      <c r="T3615" t="s">
        <v>7255</v>
      </c>
      <c r="U3615">
        <v>2533</v>
      </c>
      <c r="V3615" t="s">
        <v>172</v>
      </c>
      <c r="W3615">
        <v>215</v>
      </c>
      <c r="X3615" t="s">
        <v>173</v>
      </c>
      <c r="Y3615" t="s">
        <v>259</v>
      </c>
      <c r="AC3615" t="s">
        <v>177</v>
      </c>
      <c r="AD3615" t="s">
        <v>15552</v>
      </c>
      <c r="AE3615">
        <v>35137</v>
      </c>
      <c r="AF3615" t="s">
        <v>15810</v>
      </c>
      <c r="AJ3615">
        <v>683518068</v>
      </c>
      <c r="AK3615" t="s">
        <v>5428</v>
      </c>
      <c r="AL3615">
        <v>0</v>
      </c>
      <c r="AM3615">
        <v>0</v>
      </c>
    </row>
    <row r="3616" spans="1:39" customFormat="1" ht="12.75">
      <c r="A3616">
        <v>4463614</v>
      </c>
      <c r="B3616" t="s">
        <v>9581</v>
      </c>
      <c r="C3616" t="s">
        <v>3401</v>
      </c>
      <c r="D3616">
        <v>4463614</v>
      </c>
      <c r="E3616" t="s">
        <v>169</v>
      </c>
      <c r="H3616" s="507">
        <v>41049</v>
      </c>
      <c r="I3616" t="s">
        <v>245</v>
      </c>
      <c r="J3616">
        <v>-11</v>
      </c>
      <c r="K3616" t="s">
        <v>8</v>
      </c>
      <c r="M3616" t="s">
        <v>228</v>
      </c>
      <c r="N3616">
        <v>12440014</v>
      </c>
      <c r="O3616" t="s">
        <v>2296</v>
      </c>
      <c r="P3616" s="507">
        <v>44821</v>
      </c>
      <c r="Q3616" t="s">
        <v>187</v>
      </c>
      <c r="R3616" s="507">
        <v>44821</v>
      </c>
      <c r="T3616" t="s">
        <v>5765</v>
      </c>
      <c r="U3616">
        <v>500</v>
      </c>
      <c r="X3616">
        <v>5</v>
      </c>
      <c r="Y3616" t="s">
        <v>259</v>
      </c>
      <c r="AC3616" t="s">
        <v>177</v>
      </c>
      <c r="AD3616" t="s">
        <v>13139</v>
      </c>
      <c r="AE3616">
        <v>44780</v>
      </c>
      <c r="AF3616" t="s">
        <v>15811</v>
      </c>
      <c r="AJ3616">
        <v>625520165</v>
      </c>
      <c r="AK3616" t="s">
        <v>9582</v>
      </c>
      <c r="AL3616">
        <v>0</v>
      </c>
      <c r="AM3616">
        <v>0</v>
      </c>
    </row>
    <row r="3617" spans="1:39" customFormat="1" ht="12.75">
      <c r="A3617">
        <v>7889702</v>
      </c>
      <c r="B3617" t="s">
        <v>7976</v>
      </c>
      <c r="C3617" t="s">
        <v>7797</v>
      </c>
      <c r="D3617">
        <v>7889702</v>
      </c>
      <c r="E3617" t="s">
        <v>169</v>
      </c>
      <c r="H3617" s="507">
        <v>41626</v>
      </c>
      <c r="I3617" t="s">
        <v>251</v>
      </c>
      <c r="J3617">
        <v>-10</v>
      </c>
      <c r="K3617" t="s">
        <v>8</v>
      </c>
      <c r="M3617" t="s">
        <v>238</v>
      </c>
      <c r="N3617">
        <v>8780329</v>
      </c>
      <c r="O3617" t="s">
        <v>548</v>
      </c>
      <c r="P3617" s="507">
        <v>44762</v>
      </c>
      <c r="Q3617" t="s">
        <v>187</v>
      </c>
      <c r="R3617" s="507">
        <v>44762</v>
      </c>
      <c r="T3617" t="s">
        <v>5765</v>
      </c>
      <c r="U3617">
        <v>500</v>
      </c>
      <c r="X3617">
        <v>5</v>
      </c>
      <c r="Y3617" t="s">
        <v>259</v>
      </c>
      <c r="AC3617" t="s">
        <v>177</v>
      </c>
      <c r="AD3617" t="s">
        <v>11887</v>
      </c>
      <c r="AE3617">
        <v>78000</v>
      </c>
      <c r="AF3617" t="s">
        <v>15812</v>
      </c>
      <c r="AI3617">
        <v>662773919</v>
      </c>
      <c r="AJ3617">
        <v>652502104</v>
      </c>
      <c r="AK3617" t="s">
        <v>7977</v>
      </c>
      <c r="AL3617">
        <v>1</v>
      </c>
      <c r="AM3617">
        <v>1</v>
      </c>
    </row>
    <row r="3618" spans="1:39" customFormat="1" ht="12.75">
      <c r="A3618">
        <v>8523682</v>
      </c>
      <c r="B3618" t="s">
        <v>2680</v>
      </c>
      <c r="C3618" t="s">
        <v>6477</v>
      </c>
      <c r="D3618">
        <v>8523682</v>
      </c>
      <c r="E3618" t="s">
        <v>166</v>
      </c>
      <c r="F3618" t="s">
        <v>166</v>
      </c>
      <c r="H3618" s="507">
        <v>38946</v>
      </c>
      <c r="I3618" t="s">
        <v>198</v>
      </c>
      <c r="J3618">
        <v>-17</v>
      </c>
      <c r="K3618" t="s">
        <v>8</v>
      </c>
      <c r="M3618" t="s">
        <v>208</v>
      </c>
      <c r="N3618">
        <v>12850016</v>
      </c>
      <c r="O3618" t="s">
        <v>3431</v>
      </c>
      <c r="P3618" s="507">
        <v>44812</v>
      </c>
      <c r="Q3618" t="s">
        <v>187</v>
      </c>
      <c r="R3618" s="507">
        <v>40584</v>
      </c>
      <c r="T3618" t="s">
        <v>5765</v>
      </c>
      <c r="U3618">
        <v>1012</v>
      </c>
      <c r="X3618">
        <v>10</v>
      </c>
      <c r="Y3618" t="s">
        <v>259</v>
      </c>
      <c r="AC3618" t="s">
        <v>177</v>
      </c>
      <c r="AD3618" t="s">
        <v>13959</v>
      </c>
      <c r="AE3618">
        <v>85170</v>
      </c>
      <c r="AF3618" t="s">
        <v>15813</v>
      </c>
      <c r="AI3618">
        <v>251310169</v>
      </c>
      <c r="AJ3618">
        <v>659526530</v>
      </c>
      <c r="AK3618" t="s">
        <v>5156</v>
      </c>
      <c r="AL3618">
        <v>0</v>
      </c>
      <c r="AM3618">
        <v>0</v>
      </c>
    </row>
    <row r="3619" spans="1:39" customFormat="1" ht="12.75">
      <c r="A3619">
        <v>4941588</v>
      </c>
      <c r="B3619" t="s">
        <v>2681</v>
      </c>
      <c r="C3619" t="s">
        <v>1045</v>
      </c>
      <c r="D3619">
        <v>4941588</v>
      </c>
      <c r="E3619" t="s">
        <v>169</v>
      </c>
      <c r="H3619" s="507">
        <v>42168</v>
      </c>
      <c r="I3619" t="s">
        <v>169</v>
      </c>
      <c r="J3619">
        <v>-9</v>
      </c>
      <c r="K3619" t="s">
        <v>8</v>
      </c>
      <c r="M3619" t="s">
        <v>236</v>
      </c>
      <c r="N3619">
        <v>12490040</v>
      </c>
      <c r="O3619" t="s">
        <v>2207</v>
      </c>
      <c r="P3619" s="507">
        <v>44748</v>
      </c>
      <c r="Q3619" t="s">
        <v>187</v>
      </c>
      <c r="R3619" s="507">
        <v>44748</v>
      </c>
      <c r="T3619" t="s">
        <v>5765</v>
      </c>
      <c r="U3619">
        <v>500</v>
      </c>
      <c r="X3619">
        <v>5</v>
      </c>
      <c r="Y3619" t="s">
        <v>259</v>
      </c>
      <c r="AC3619" t="s">
        <v>177</v>
      </c>
      <c r="AD3619" t="s">
        <v>10473</v>
      </c>
      <c r="AE3619">
        <v>49740</v>
      </c>
      <c r="AF3619" t="s">
        <v>15814</v>
      </c>
      <c r="AJ3619">
        <v>685974466</v>
      </c>
      <c r="AK3619" t="s">
        <v>8335</v>
      </c>
      <c r="AL3619">
        <v>0</v>
      </c>
      <c r="AM3619">
        <v>0</v>
      </c>
    </row>
    <row r="3620" spans="1:39" customFormat="1" ht="12.75">
      <c r="A3620">
        <v>4941589</v>
      </c>
      <c r="B3620" t="s">
        <v>2681</v>
      </c>
      <c r="C3620" t="s">
        <v>3441</v>
      </c>
      <c r="D3620">
        <v>4941589</v>
      </c>
      <c r="E3620" t="s">
        <v>169</v>
      </c>
      <c r="H3620" s="507">
        <v>41080</v>
      </c>
      <c r="I3620" t="s">
        <v>245</v>
      </c>
      <c r="J3620">
        <v>-11</v>
      </c>
      <c r="K3620" t="s">
        <v>8</v>
      </c>
      <c r="M3620" t="s">
        <v>236</v>
      </c>
      <c r="N3620">
        <v>12490040</v>
      </c>
      <c r="O3620" t="s">
        <v>2207</v>
      </c>
      <c r="P3620" s="507">
        <v>44748</v>
      </c>
      <c r="Q3620" t="s">
        <v>187</v>
      </c>
      <c r="R3620" s="507">
        <v>44748</v>
      </c>
      <c r="T3620" t="s">
        <v>5765</v>
      </c>
      <c r="U3620">
        <v>500</v>
      </c>
      <c r="X3620">
        <v>5</v>
      </c>
      <c r="Y3620" t="s">
        <v>259</v>
      </c>
      <c r="AC3620" t="s">
        <v>177</v>
      </c>
      <c r="AD3620" t="s">
        <v>10473</v>
      </c>
      <c r="AE3620">
        <v>49740</v>
      </c>
      <c r="AF3620" t="s">
        <v>15815</v>
      </c>
      <c r="AJ3620">
        <v>685974466</v>
      </c>
      <c r="AK3620" t="s">
        <v>8335</v>
      </c>
      <c r="AL3620">
        <v>0</v>
      </c>
      <c r="AM3620">
        <v>0</v>
      </c>
    </row>
    <row r="3621" spans="1:39" customFormat="1" ht="12.75">
      <c r="A3621">
        <v>4941590</v>
      </c>
      <c r="B3621" t="s">
        <v>2681</v>
      </c>
      <c r="C3621" t="s">
        <v>2698</v>
      </c>
      <c r="D3621">
        <v>4941590</v>
      </c>
      <c r="E3621" t="s">
        <v>169</v>
      </c>
      <c r="H3621" s="507">
        <v>42936</v>
      </c>
      <c r="I3621" t="s">
        <v>169</v>
      </c>
      <c r="J3621">
        <v>-9</v>
      </c>
      <c r="K3621" t="s">
        <v>8</v>
      </c>
      <c r="M3621" t="s">
        <v>236</v>
      </c>
      <c r="N3621">
        <v>12490040</v>
      </c>
      <c r="O3621" t="s">
        <v>2207</v>
      </c>
      <c r="P3621" s="507">
        <v>44748</v>
      </c>
      <c r="Q3621" t="s">
        <v>187</v>
      </c>
      <c r="R3621" s="507">
        <v>44748</v>
      </c>
      <c r="T3621" t="s">
        <v>5765</v>
      </c>
      <c r="U3621">
        <v>500</v>
      </c>
      <c r="X3621">
        <v>5</v>
      </c>
      <c r="Y3621" t="s">
        <v>259</v>
      </c>
      <c r="AC3621" t="s">
        <v>177</v>
      </c>
      <c r="AD3621" t="s">
        <v>10473</v>
      </c>
      <c r="AE3621">
        <v>49740</v>
      </c>
      <c r="AF3621" t="s">
        <v>15815</v>
      </c>
      <c r="AJ3621">
        <v>685974466</v>
      </c>
      <c r="AK3621" t="s">
        <v>8335</v>
      </c>
      <c r="AL3621">
        <v>0</v>
      </c>
      <c r="AM3621">
        <v>0</v>
      </c>
    </row>
    <row r="3622" spans="1:39" customFormat="1" ht="12.75">
      <c r="A3622">
        <v>9150633</v>
      </c>
      <c r="B3622" t="s">
        <v>2681</v>
      </c>
      <c r="C3622" t="s">
        <v>7063</v>
      </c>
      <c r="D3622">
        <v>9150633</v>
      </c>
      <c r="E3622" t="s">
        <v>169</v>
      </c>
      <c r="F3622" t="s">
        <v>169</v>
      </c>
      <c r="H3622" s="507">
        <v>41411</v>
      </c>
      <c r="I3622" t="s">
        <v>251</v>
      </c>
      <c r="J3622">
        <v>-10</v>
      </c>
      <c r="K3622" t="s">
        <v>8</v>
      </c>
      <c r="M3622" t="s">
        <v>275</v>
      </c>
      <c r="N3622">
        <v>8910402</v>
      </c>
      <c r="O3622" t="s">
        <v>470</v>
      </c>
      <c r="P3622" s="507">
        <v>44825</v>
      </c>
      <c r="Q3622" t="s">
        <v>187</v>
      </c>
      <c r="R3622" s="507">
        <v>44472</v>
      </c>
      <c r="T3622" t="s">
        <v>5765</v>
      </c>
      <c r="U3622">
        <v>500</v>
      </c>
      <c r="X3622">
        <v>5</v>
      </c>
      <c r="Y3622" t="s">
        <v>259</v>
      </c>
      <c r="AC3622" t="s">
        <v>177</v>
      </c>
      <c r="AD3622" t="s">
        <v>10022</v>
      </c>
      <c r="AE3622">
        <v>91100</v>
      </c>
      <c r="AF3622" t="s">
        <v>15816</v>
      </c>
      <c r="AK3622" t="s">
        <v>7064</v>
      </c>
      <c r="AL3622">
        <v>0</v>
      </c>
      <c r="AM3622">
        <v>0</v>
      </c>
    </row>
    <row r="3623" spans="1:39" customFormat="1" ht="12.75">
      <c r="A3623">
        <v>4438792</v>
      </c>
      <c r="B3623" t="s">
        <v>2682</v>
      </c>
      <c r="C3623" t="s">
        <v>448</v>
      </c>
      <c r="D3623">
        <v>4438792</v>
      </c>
      <c r="E3623" t="s">
        <v>166</v>
      </c>
      <c r="F3623" t="s">
        <v>166</v>
      </c>
      <c r="H3623" s="507">
        <v>37577</v>
      </c>
      <c r="I3623" t="s">
        <v>167</v>
      </c>
      <c r="J3623">
        <v>-40</v>
      </c>
      <c r="K3623" t="s">
        <v>168</v>
      </c>
      <c r="M3623" t="s">
        <v>228</v>
      </c>
      <c r="N3623">
        <v>12440021</v>
      </c>
      <c r="O3623" t="s">
        <v>229</v>
      </c>
      <c r="P3623" s="507">
        <v>44803</v>
      </c>
      <c r="Q3623" t="s">
        <v>187</v>
      </c>
      <c r="R3623" s="507">
        <v>39329</v>
      </c>
      <c r="S3623" s="507">
        <v>44067</v>
      </c>
      <c r="T3623" t="s">
        <v>7255</v>
      </c>
      <c r="U3623">
        <v>2286</v>
      </c>
      <c r="V3623" t="s">
        <v>172</v>
      </c>
      <c r="W3623">
        <v>476</v>
      </c>
      <c r="X3623" t="s">
        <v>173</v>
      </c>
      <c r="Y3623" t="s">
        <v>259</v>
      </c>
      <c r="AB3623" s="507">
        <v>43282</v>
      </c>
      <c r="AC3623" t="s">
        <v>177</v>
      </c>
      <c r="AD3623" t="s">
        <v>13658</v>
      </c>
      <c r="AE3623">
        <v>44150</v>
      </c>
      <c r="AF3623" t="s">
        <v>15817</v>
      </c>
      <c r="AI3623">
        <v>240833595</v>
      </c>
      <c r="AJ3623">
        <v>650809723</v>
      </c>
      <c r="AK3623" t="s">
        <v>5157</v>
      </c>
      <c r="AL3623">
        <v>0</v>
      </c>
      <c r="AM3623">
        <v>0</v>
      </c>
    </row>
    <row r="3624" spans="1:39" customFormat="1" ht="12.75">
      <c r="A3624">
        <v>9464025</v>
      </c>
      <c r="B3624" t="s">
        <v>9191</v>
      </c>
      <c r="C3624" t="s">
        <v>920</v>
      </c>
      <c r="D3624">
        <v>9464025</v>
      </c>
      <c r="E3624" t="s">
        <v>169</v>
      </c>
      <c r="H3624" s="507">
        <v>40912</v>
      </c>
      <c r="I3624" t="s">
        <v>245</v>
      </c>
      <c r="J3624">
        <v>-11</v>
      </c>
      <c r="K3624" t="s">
        <v>8</v>
      </c>
      <c r="M3624" t="s">
        <v>246</v>
      </c>
      <c r="N3624">
        <v>8940448</v>
      </c>
      <c r="O3624" t="s">
        <v>504</v>
      </c>
      <c r="P3624" s="507">
        <v>44816</v>
      </c>
      <c r="Q3624" t="s">
        <v>187</v>
      </c>
      <c r="R3624" s="507">
        <v>44816</v>
      </c>
      <c r="T3624" t="s">
        <v>5765</v>
      </c>
      <c r="U3624">
        <v>500</v>
      </c>
      <c r="X3624">
        <v>5</v>
      </c>
      <c r="Y3624" t="s">
        <v>259</v>
      </c>
      <c r="AC3624" t="s">
        <v>177</v>
      </c>
      <c r="AD3624" t="s">
        <v>10358</v>
      </c>
      <c r="AE3624">
        <v>94400</v>
      </c>
      <c r="AF3624" t="s">
        <v>15818</v>
      </c>
      <c r="AK3624" t="s">
        <v>9192</v>
      </c>
      <c r="AL3624">
        <v>0</v>
      </c>
      <c r="AM3624">
        <v>0</v>
      </c>
    </row>
    <row r="3625" spans="1:39" customFormat="1" ht="12.75">
      <c r="A3625">
        <v>9112719</v>
      </c>
      <c r="B3625" t="s">
        <v>1911</v>
      </c>
      <c r="C3625" t="s">
        <v>897</v>
      </c>
      <c r="D3625">
        <v>9112719</v>
      </c>
      <c r="E3625" t="s">
        <v>166</v>
      </c>
      <c r="F3625" t="s">
        <v>166</v>
      </c>
      <c r="H3625" s="507">
        <v>29283</v>
      </c>
      <c r="I3625" t="s">
        <v>192</v>
      </c>
      <c r="J3625">
        <v>-50</v>
      </c>
      <c r="K3625" t="s">
        <v>168</v>
      </c>
      <c r="M3625" t="s">
        <v>275</v>
      </c>
      <c r="N3625">
        <v>8910667</v>
      </c>
      <c r="O3625" t="s">
        <v>7298</v>
      </c>
      <c r="P3625" s="507">
        <v>44814</v>
      </c>
      <c r="Q3625" t="s">
        <v>187</v>
      </c>
      <c r="R3625" s="507">
        <v>37432</v>
      </c>
      <c r="S3625" s="507">
        <v>44771</v>
      </c>
      <c r="T3625" t="s">
        <v>181</v>
      </c>
      <c r="U3625">
        <v>1658</v>
      </c>
      <c r="X3625">
        <v>16</v>
      </c>
      <c r="Y3625" t="s">
        <v>259</v>
      </c>
      <c r="AC3625" t="s">
        <v>177</v>
      </c>
      <c r="AD3625" t="s">
        <v>10175</v>
      </c>
      <c r="AE3625">
        <v>91210</v>
      </c>
      <c r="AF3625" t="s">
        <v>15819</v>
      </c>
      <c r="AK3625" t="s">
        <v>5758</v>
      </c>
      <c r="AL3625">
        <v>0</v>
      </c>
      <c r="AM3625">
        <v>0</v>
      </c>
    </row>
    <row r="3626" spans="1:39" customFormat="1" ht="12.75">
      <c r="A3626">
        <v>7885790</v>
      </c>
      <c r="B3626" t="s">
        <v>3951</v>
      </c>
      <c r="C3626" t="s">
        <v>1989</v>
      </c>
      <c r="D3626">
        <v>7885790</v>
      </c>
      <c r="E3626" t="s">
        <v>169</v>
      </c>
      <c r="F3626" t="s">
        <v>169</v>
      </c>
      <c r="H3626" s="507">
        <v>40968</v>
      </c>
      <c r="I3626" t="s">
        <v>245</v>
      </c>
      <c r="J3626">
        <v>-11</v>
      </c>
      <c r="K3626" t="s">
        <v>8</v>
      </c>
      <c r="M3626" t="s">
        <v>238</v>
      </c>
      <c r="N3626">
        <v>8781248</v>
      </c>
      <c r="O3626" t="s">
        <v>1083</v>
      </c>
      <c r="P3626" s="507">
        <v>44829</v>
      </c>
      <c r="Q3626" t="s">
        <v>187</v>
      </c>
      <c r="R3626" s="507">
        <v>44095</v>
      </c>
      <c r="T3626" t="s">
        <v>5765</v>
      </c>
      <c r="U3626">
        <v>500</v>
      </c>
      <c r="X3626">
        <v>5</v>
      </c>
      <c r="Y3626" t="s">
        <v>259</v>
      </c>
      <c r="AC3626" t="s">
        <v>177</v>
      </c>
      <c r="AD3626" t="s">
        <v>12368</v>
      </c>
      <c r="AE3626">
        <v>78740</v>
      </c>
      <c r="AF3626" t="s">
        <v>15820</v>
      </c>
      <c r="AK3626" t="s">
        <v>5758</v>
      </c>
      <c r="AL3626">
        <v>0</v>
      </c>
      <c r="AM3626">
        <v>0</v>
      </c>
    </row>
    <row r="3627" spans="1:39" customFormat="1" ht="12.75">
      <c r="A3627">
        <v>7221151</v>
      </c>
      <c r="B3627" t="s">
        <v>2683</v>
      </c>
      <c r="C3627" t="s">
        <v>341</v>
      </c>
      <c r="D3627">
        <v>7221151</v>
      </c>
      <c r="E3627" t="s">
        <v>166</v>
      </c>
      <c r="F3627" t="s">
        <v>166</v>
      </c>
      <c r="H3627" s="507">
        <v>40607</v>
      </c>
      <c r="I3627" t="s">
        <v>267</v>
      </c>
      <c r="J3627">
        <v>-12</v>
      </c>
      <c r="K3627" t="s">
        <v>168</v>
      </c>
      <c r="M3627" t="s">
        <v>2152</v>
      </c>
      <c r="N3627">
        <v>12720027</v>
      </c>
      <c r="O3627" t="s">
        <v>2240</v>
      </c>
      <c r="P3627" s="507">
        <v>44812</v>
      </c>
      <c r="Q3627" t="s">
        <v>187</v>
      </c>
      <c r="R3627" s="507">
        <v>42613</v>
      </c>
      <c r="S3627" s="507">
        <v>44746</v>
      </c>
      <c r="T3627" t="s">
        <v>181</v>
      </c>
      <c r="U3627">
        <v>669</v>
      </c>
      <c r="X3627">
        <v>6</v>
      </c>
      <c r="Y3627" t="s">
        <v>259</v>
      </c>
      <c r="AC3627" t="s">
        <v>177</v>
      </c>
      <c r="AD3627" t="s">
        <v>12553</v>
      </c>
      <c r="AE3627">
        <v>72250</v>
      </c>
      <c r="AF3627" t="s">
        <v>15821</v>
      </c>
      <c r="AI3627">
        <v>243729830</v>
      </c>
      <c r="AJ3627">
        <v>615702186</v>
      </c>
      <c r="AK3627" t="s">
        <v>5158</v>
      </c>
      <c r="AL3627">
        <v>0</v>
      </c>
      <c r="AM3627">
        <v>0</v>
      </c>
    </row>
    <row r="3628" spans="1:39" customFormat="1" ht="12.75">
      <c r="A3628">
        <v>379899</v>
      </c>
      <c r="B3628" t="s">
        <v>1912</v>
      </c>
      <c r="C3628" t="s">
        <v>612</v>
      </c>
      <c r="D3628">
        <v>379899</v>
      </c>
      <c r="E3628" t="s">
        <v>166</v>
      </c>
      <c r="F3628" t="s">
        <v>166</v>
      </c>
      <c r="H3628" s="507">
        <v>31956</v>
      </c>
      <c r="I3628" t="s">
        <v>167</v>
      </c>
      <c r="J3628">
        <v>-40</v>
      </c>
      <c r="K3628" t="s">
        <v>168</v>
      </c>
      <c r="M3628" t="s">
        <v>175</v>
      </c>
      <c r="N3628">
        <v>4370694</v>
      </c>
      <c r="O3628" t="s">
        <v>2851</v>
      </c>
      <c r="P3628" s="507">
        <v>44825</v>
      </c>
      <c r="Q3628" t="s">
        <v>187</v>
      </c>
      <c r="R3628" s="507">
        <v>37432</v>
      </c>
      <c r="S3628" s="507">
        <v>44508</v>
      </c>
      <c r="T3628" t="s">
        <v>7255</v>
      </c>
      <c r="U3628">
        <v>1684</v>
      </c>
      <c r="X3628">
        <v>16</v>
      </c>
      <c r="Y3628" t="s">
        <v>259</v>
      </c>
      <c r="AC3628" t="s">
        <v>177</v>
      </c>
      <c r="AD3628" t="s">
        <v>15822</v>
      </c>
      <c r="AE3628">
        <v>37300</v>
      </c>
      <c r="AF3628" t="s">
        <v>15823</v>
      </c>
      <c r="AJ3628">
        <v>613663762</v>
      </c>
      <c r="AK3628" t="s">
        <v>7978</v>
      </c>
      <c r="AL3628">
        <v>0</v>
      </c>
      <c r="AM3628">
        <v>0</v>
      </c>
    </row>
    <row r="3629" spans="1:39" customFormat="1" ht="12.75">
      <c r="A3629">
        <v>5324827</v>
      </c>
      <c r="B3629" t="s">
        <v>1912</v>
      </c>
      <c r="C3629" t="s">
        <v>257</v>
      </c>
      <c r="D3629">
        <v>5324827</v>
      </c>
      <c r="E3629" t="s">
        <v>166</v>
      </c>
      <c r="F3629" t="s">
        <v>166</v>
      </c>
      <c r="H3629" s="507">
        <v>39625</v>
      </c>
      <c r="I3629" t="s">
        <v>200</v>
      </c>
      <c r="J3629">
        <v>-15</v>
      </c>
      <c r="K3629" t="s">
        <v>168</v>
      </c>
      <c r="M3629" t="s">
        <v>2155</v>
      </c>
      <c r="N3629">
        <v>12530070</v>
      </c>
      <c r="O3629" t="s">
        <v>2309</v>
      </c>
      <c r="P3629" s="507">
        <v>44808</v>
      </c>
      <c r="Q3629" t="s">
        <v>187</v>
      </c>
      <c r="R3629" s="507">
        <v>41906</v>
      </c>
      <c r="T3629" t="s">
        <v>5765</v>
      </c>
      <c r="U3629">
        <v>1099</v>
      </c>
      <c r="X3629">
        <v>10</v>
      </c>
      <c r="Y3629" t="s">
        <v>259</v>
      </c>
      <c r="AC3629" t="s">
        <v>177</v>
      </c>
      <c r="AD3629" t="s">
        <v>11364</v>
      </c>
      <c r="AE3629">
        <v>53320</v>
      </c>
      <c r="AF3629" t="s">
        <v>15824</v>
      </c>
      <c r="AI3629">
        <v>243262987</v>
      </c>
      <c r="AK3629" t="s">
        <v>8336</v>
      </c>
      <c r="AL3629">
        <v>0</v>
      </c>
      <c r="AM3629">
        <v>0</v>
      </c>
    </row>
    <row r="3630" spans="1:39" customFormat="1" ht="12.75">
      <c r="A3630">
        <v>7511453</v>
      </c>
      <c r="B3630" t="s">
        <v>1913</v>
      </c>
      <c r="C3630" t="s">
        <v>598</v>
      </c>
      <c r="D3630">
        <v>7511453</v>
      </c>
      <c r="E3630" t="s">
        <v>166</v>
      </c>
      <c r="F3630" t="s">
        <v>166</v>
      </c>
      <c r="H3630" s="507">
        <v>27125</v>
      </c>
      <c r="I3630" t="s">
        <v>192</v>
      </c>
      <c r="J3630">
        <v>-50</v>
      </c>
      <c r="K3630" t="s">
        <v>168</v>
      </c>
      <c r="M3630" t="s">
        <v>170</v>
      </c>
      <c r="N3630">
        <v>8931011</v>
      </c>
      <c r="O3630" t="s">
        <v>664</v>
      </c>
      <c r="P3630" s="507">
        <v>44743</v>
      </c>
      <c r="Q3630" t="s">
        <v>187</v>
      </c>
      <c r="R3630" s="507">
        <v>37432</v>
      </c>
      <c r="T3630" t="s">
        <v>7255</v>
      </c>
      <c r="U3630">
        <v>1743</v>
      </c>
      <c r="X3630">
        <v>17</v>
      </c>
      <c r="Y3630" t="s">
        <v>5788</v>
      </c>
      <c r="Z3630">
        <v>8750141</v>
      </c>
      <c r="AA3630" t="s">
        <v>14851</v>
      </c>
      <c r="AB3630" s="507">
        <v>44743</v>
      </c>
      <c r="AC3630" t="s">
        <v>177</v>
      </c>
      <c r="AD3630" t="s">
        <v>15825</v>
      </c>
      <c r="AE3630">
        <v>60440</v>
      </c>
      <c r="AF3630" t="s">
        <v>15826</v>
      </c>
      <c r="AI3630">
        <v>651920394</v>
      </c>
      <c r="AJ3630">
        <v>651920394</v>
      </c>
      <c r="AK3630" t="s">
        <v>4578</v>
      </c>
      <c r="AL3630">
        <v>0</v>
      </c>
      <c r="AM3630">
        <v>0</v>
      </c>
    </row>
    <row r="3631" spans="1:39" customFormat="1" ht="12.75">
      <c r="A3631">
        <v>7226511</v>
      </c>
      <c r="B3631" t="s">
        <v>2684</v>
      </c>
      <c r="C3631" t="s">
        <v>855</v>
      </c>
      <c r="D3631">
        <v>7226511</v>
      </c>
      <c r="E3631" t="s">
        <v>169</v>
      </c>
      <c r="H3631" s="507">
        <v>42010</v>
      </c>
      <c r="I3631" t="s">
        <v>169</v>
      </c>
      <c r="J3631">
        <v>-9</v>
      </c>
      <c r="K3631" t="s">
        <v>8</v>
      </c>
      <c r="M3631" t="s">
        <v>2152</v>
      </c>
      <c r="N3631">
        <v>12720005</v>
      </c>
      <c r="O3631" t="s">
        <v>8151</v>
      </c>
      <c r="P3631" s="507">
        <v>44818</v>
      </c>
      <c r="Q3631" t="s">
        <v>187</v>
      </c>
      <c r="R3631" s="507">
        <v>44818</v>
      </c>
      <c r="T3631" t="s">
        <v>5765</v>
      </c>
      <c r="U3631">
        <v>500</v>
      </c>
      <c r="X3631">
        <v>5</v>
      </c>
      <c r="Y3631" t="s">
        <v>259</v>
      </c>
      <c r="AC3631" t="s">
        <v>177</v>
      </c>
      <c r="AD3631" t="s">
        <v>12792</v>
      </c>
      <c r="AE3631">
        <v>72380</v>
      </c>
      <c r="AF3631" t="s">
        <v>15827</v>
      </c>
      <c r="AJ3631">
        <v>661744831</v>
      </c>
      <c r="AK3631" t="s">
        <v>9583</v>
      </c>
      <c r="AL3631">
        <v>0</v>
      </c>
      <c r="AM3631">
        <v>0</v>
      </c>
    </row>
    <row r="3632" spans="1:39" customFormat="1" ht="12.75">
      <c r="A3632">
        <v>7226673</v>
      </c>
      <c r="B3632" t="s">
        <v>15828</v>
      </c>
      <c r="C3632" t="s">
        <v>6898</v>
      </c>
      <c r="D3632">
        <v>7226673</v>
      </c>
      <c r="E3632" t="s">
        <v>169</v>
      </c>
      <c r="H3632" s="507">
        <v>42211</v>
      </c>
      <c r="I3632" t="s">
        <v>169</v>
      </c>
      <c r="J3632">
        <v>-9</v>
      </c>
      <c r="K3632" t="s">
        <v>8</v>
      </c>
      <c r="M3632" t="s">
        <v>2152</v>
      </c>
      <c r="N3632">
        <v>12720041</v>
      </c>
      <c r="O3632" t="s">
        <v>2278</v>
      </c>
      <c r="P3632" s="507">
        <v>44827</v>
      </c>
      <c r="Q3632" t="s">
        <v>187</v>
      </c>
      <c r="R3632" s="507">
        <v>44827</v>
      </c>
      <c r="T3632" t="s">
        <v>5765</v>
      </c>
      <c r="U3632">
        <v>500</v>
      </c>
      <c r="X3632">
        <v>5</v>
      </c>
      <c r="Y3632" t="s">
        <v>259</v>
      </c>
      <c r="AC3632" t="s">
        <v>177</v>
      </c>
      <c r="AD3632" t="s">
        <v>15829</v>
      </c>
      <c r="AE3632">
        <v>72110</v>
      </c>
      <c r="AF3632" t="s">
        <v>15830</v>
      </c>
      <c r="AJ3632">
        <v>676527543</v>
      </c>
      <c r="AK3632" t="s">
        <v>15831</v>
      </c>
      <c r="AL3632">
        <v>0</v>
      </c>
      <c r="AM3632">
        <v>0</v>
      </c>
    </row>
    <row r="3633" spans="1:39" customFormat="1" ht="12.75">
      <c r="A3633">
        <v>92636</v>
      </c>
      <c r="B3633" t="s">
        <v>1915</v>
      </c>
      <c r="C3633" t="s">
        <v>529</v>
      </c>
      <c r="D3633">
        <v>92636</v>
      </c>
      <c r="E3633" t="s">
        <v>166</v>
      </c>
      <c r="F3633" t="s">
        <v>166</v>
      </c>
      <c r="H3633" s="507">
        <v>24943</v>
      </c>
      <c r="I3633" t="s">
        <v>367</v>
      </c>
      <c r="J3633">
        <v>-60</v>
      </c>
      <c r="K3633" t="s">
        <v>168</v>
      </c>
      <c r="M3633" t="s">
        <v>203</v>
      </c>
      <c r="N3633">
        <v>8920067</v>
      </c>
      <c r="O3633" t="s">
        <v>577</v>
      </c>
      <c r="P3633" s="507">
        <v>44755</v>
      </c>
      <c r="Q3633" t="s">
        <v>187</v>
      </c>
      <c r="R3633" s="507">
        <v>37432</v>
      </c>
      <c r="S3633" s="507">
        <v>44819</v>
      </c>
      <c r="T3633" t="s">
        <v>181</v>
      </c>
      <c r="U3633">
        <v>1918</v>
      </c>
      <c r="X3633">
        <v>19</v>
      </c>
      <c r="Y3633" t="s">
        <v>259</v>
      </c>
      <c r="AC3633" t="s">
        <v>177</v>
      </c>
      <c r="AD3633" t="s">
        <v>15832</v>
      </c>
      <c r="AE3633">
        <v>78140</v>
      </c>
      <c r="AF3633" t="s">
        <v>15833</v>
      </c>
      <c r="AI3633">
        <v>146010875</v>
      </c>
      <c r="AJ3633">
        <v>615051554</v>
      </c>
      <c r="AK3633" t="s">
        <v>4579</v>
      </c>
      <c r="AL3633">
        <v>0</v>
      </c>
      <c r="AM3633">
        <v>0</v>
      </c>
    </row>
    <row r="3634" spans="1:39" customFormat="1" ht="12.75">
      <c r="A3634">
        <v>9245109</v>
      </c>
      <c r="B3634" t="s">
        <v>1915</v>
      </c>
      <c r="C3634" t="s">
        <v>199</v>
      </c>
      <c r="D3634">
        <v>9245109</v>
      </c>
      <c r="E3634" t="s">
        <v>166</v>
      </c>
      <c r="F3634" t="s">
        <v>166</v>
      </c>
      <c r="H3634" s="507">
        <v>38836</v>
      </c>
      <c r="I3634" t="s">
        <v>198</v>
      </c>
      <c r="J3634">
        <v>-17</v>
      </c>
      <c r="K3634" t="s">
        <v>168</v>
      </c>
      <c r="M3634" t="s">
        <v>203</v>
      </c>
      <c r="N3634">
        <v>8920067</v>
      </c>
      <c r="O3634" t="s">
        <v>577</v>
      </c>
      <c r="P3634" s="507">
        <v>44817</v>
      </c>
      <c r="Q3634" t="s">
        <v>187</v>
      </c>
      <c r="R3634" s="507">
        <v>41419</v>
      </c>
      <c r="T3634" t="s">
        <v>5765</v>
      </c>
      <c r="U3634">
        <v>1546</v>
      </c>
      <c r="X3634">
        <v>15</v>
      </c>
      <c r="Y3634" t="s">
        <v>259</v>
      </c>
      <c r="AC3634" t="s">
        <v>177</v>
      </c>
      <c r="AD3634" t="s">
        <v>15832</v>
      </c>
      <c r="AE3634">
        <v>78140</v>
      </c>
      <c r="AF3634" t="s">
        <v>15833</v>
      </c>
      <c r="AK3634" t="s">
        <v>7979</v>
      </c>
      <c r="AL3634">
        <v>0</v>
      </c>
      <c r="AM3634">
        <v>0</v>
      </c>
    </row>
    <row r="3635" spans="1:39" customFormat="1" ht="12.75">
      <c r="A3635">
        <v>4528713</v>
      </c>
      <c r="B3635" t="s">
        <v>6128</v>
      </c>
      <c r="C3635" t="s">
        <v>358</v>
      </c>
      <c r="D3635">
        <v>4528713</v>
      </c>
      <c r="E3635" t="s">
        <v>166</v>
      </c>
      <c r="F3635" t="s">
        <v>166</v>
      </c>
      <c r="H3635" s="507">
        <v>40946</v>
      </c>
      <c r="I3635" t="s">
        <v>245</v>
      </c>
      <c r="J3635">
        <v>-11</v>
      </c>
      <c r="K3635" t="s">
        <v>168</v>
      </c>
      <c r="M3635" t="s">
        <v>2764</v>
      </c>
      <c r="N3635">
        <v>4450429</v>
      </c>
      <c r="O3635" t="s">
        <v>6129</v>
      </c>
      <c r="P3635" s="507">
        <v>44805</v>
      </c>
      <c r="Q3635" t="s">
        <v>187</v>
      </c>
      <c r="R3635" s="507">
        <v>42745</v>
      </c>
      <c r="T3635" t="s">
        <v>5765</v>
      </c>
      <c r="U3635">
        <v>579</v>
      </c>
      <c r="X3635">
        <v>5</v>
      </c>
      <c r="Y3635" t="s">
        <v>259</v>
      </c>
      <c r="AC3635" t="s">
        <v>177</v>
      </c>
      <c r="AD3635" t="s">
        <v>15834</v>
      </c>
      <c r="AE3635">
        <v>45450</v>
      </c>
      <c r="AF3635" t="s">
        <v>15835</v>
      </c>
      <c r="AI3635">
        <v>238595699</v>
      </c>
      <c r="AK3635" t="s">
        <v>6130</v>
      </c>
      <c r="AL3635">
        <v>0</v>
      </c>
      <c r="AM3635">
        <v>0</v>
      </c>
    </row>
    <row r="3636" spans="1:39" customFormat="1" ht="12.75">
      <c r="A3636">
        <v>9147713</v>
      </c>
      <c r="B3636" t="s">
        <v>3631</v>
      </c>
      <c r="C3636" t="s">
        <v>620</v>
      </c>
      <c r="D3636">
        <v>9147713</v>
      </c>
      <c r="E3636" t="s">
        <v>166</v>
      </c>
      <c r="F3636" t="s">
        <v>166</v>
      </c>
      <c r="H3636" s="507">
        <v>40617</v>
      </c>
      <c r="I3636" t="s">
        <v>267</v>
      </c>
      <c r="J3636">
        <v>-12</v>
      </c>
      <c r="K3636" t="s">
        <v>168</v>
      </c>
      <c r="M3636" t="s">
        <v>275</v>
      </c>
      <c r="N3636">
        <v>8910881</v>
      </c>
      <c r="O3636" t="s">
        <v>409</v>
      </c>
      <c r="P3636" s="507">
        <v>44820</v>
      </c>
      <c r="Q3636" t="s">
        <v>187</v>
      </c>
      <c r="R3636" s="507">
        <v>43422</v>
      </c>
      <c r="T3636" t="s">
        <v>5765</v>
      </c>
      <c r="U3636">
        <v>718</v>
      </c>
      <c r="X3636">
        <v>7</v>
      </c>
      <c r="Y3636" t="s">
        <v>259</v>
      </c>
      <c r="AC3636" t="s">
        <v>177</v>
      </c>
      <c r="AD3636" t="s">
        <v>11260</v>
      </c>
      <c r="AE3636">
        <v>91390</v>
      </c>
      <c r="AF3636" t="s">
        <v>15836</v>
      </c>
      <c r="AI3636">
        <v>627177579</v>
      </c>
      <c r="AJ3636">
        <v>614250917</v>
      </c>
      <c r="AK3636" t="s">
        <v>4580</v>
      </c>
      <c r="AL3636">
        <v>0</v>
      </c>
      <c r="AM3636">
        <v>0</v>
      </c>
    </row>
    <row r="3637" spans="1:39" customFormat="1" ht="12.75">
      <c r="A3637">
        <v>3733720</v>
      </c>
      <c r="B3637" t="s">
        <v>6131</v>
      </c>
      <c r="C3637" t="s">
        <v>7980</v>
      </c>
      <c r="D3637">
        <v>3733720</v>
      </c>
      <c r="E3637" t="s">
        <v>166</v>
      </c>
      <c r="F3637" t="s">
        <v>166</v>
      </c>
      <c r="H3637" s="507">
        <v>40699</v>
      </c>
      <c r="I3637" t="s">
        <v>267</v>
      </c>
      <c r="J3637">
        <v>-12</v>
      </c>
      <c r="K3637" t="s">
        <v>8</v>
      </c>
      <c r="M3637" t="s">
        <v>175</v>
      </c>
      <c r="N3637">
        <v>4370002</v>
      </c>
      <c r="O3637" t="s">
        <v>2769</v>
      </c>
      <c r="P3637" s="507">
        <v>44813</v>
      </c>
      <c r="Q3637" t="s">
        <v>187</v>
      </c>
      <c r="R3637" s="507">
        <v>44679</v>
      </c>
      <c r="T3637" t="s">
        <v>5765</v>
      </c>
      <c r="U3637">
        <v>841</v>
      </c>
      <c r="X3637">
        <v>8</v>
      </c>
      <c r="Y3637" t="s">
        <v>259</v>
      </c>
      <c r="AC3637" t="s">
        <v>174</v>
      </c>
      <c r="AD3637" t="s">
        <v>10644</v>
      </c>
      <c r="AE3637">
        <v>37270</v>
      </c>
      <c r="AF3637" t="s">
        <v>13414</v>
      </c>
      <c r="AI3637">
        <v>247383739</v>
      </c>
      <c r="AJ3637" t="s">
        <v>7898</v>
      </c>
      <c r="AK3637" t="s">
        <v>7899</v>
      </c>
      <c r="AL3637">
        <v>0</v>
      </c>
      <c r="AM3637">
        <v>0</v>
      </c>
    </row>
    <row r="3638" spans="1:39" customFormat="1" ht="12.75">
      <c r="A3638">
        <v>3733776</v>
      </c>
      <c r="B3638" t="s">
        <v>6131</v>
      </c>
      <c r="C3638" t="s">
        <v>9193</v>
      </c>
      <c r="D3638">
        <v>3733776</v>
      </c>
      <c r="E3638" t="s">
        <v>166</v>
      </c>
      <c r="H3638" s="507">
        <v>29676</v>
      </c>
      <c r="I3638" t="s">
        <v>192</v>
      </c>
      <c r="J3638">
        <v>-50</v>
      </c>
      <c r="K3638" t="s">
        <v>8</v>
      </c>
      <c r="M3638" t="s">
        <v>175</v>
      </c>
      <c r="N3638">
        <v>4370002</v>
      </c>
      <c r="O3638" t="s">
        <v>2769</v>
      </c>
      <c r="P3638" s="507">
        <v>44813</v>
      </c>
      <c r="Q3638" t="s">
        <v>187</v>
      </c>
      <c r="R3638" s="507">
        <v>44728</v>
      </c>
      <c r="S3638" s="507">
        <v>44819</v>
      </c>
      <c r="T3638" t="s">
        <v>181</v>
      </c>
      <c r="U3638">
        <v>1350</v>
      </c>
      <c r="X3638">
        <v>13</v>
      </c>
      <c r="Y3638" t="s">
        <v>259</v>
      </c>
      <c r="AB3638" s="507">
        <v>44743</v>
      </c>
      <c r="AC3638" t="s">
        <v>174</v>
      </c>
      <c r="AD3638" t="s">
        <v>10644</v>
      </c>
      <c r="AE3638">
        <v>37270</v>
      </c>
      <c r="AF3638" t="s">
        <v>13414</v>
      </c>
      <c r="AJ3638" t="s">
        <v>9194</v>
      </c>
      <c r="AK3638" t="s">
        <v>9195</v>
      </c>
      <c r="AL3638">
        <v>0</v>
      </c>
      <c r="AM3638">
        <v>0</v>
      </c>
    </row>
    <row r="3639" spans="1:39" customFormat="1" ht="12.75">
      <c r="A3639">
        <v>4711701</v>
      </c>
      <c r="B3639" t="s">
        <v>6131</v>
      </c>
      <c r="C3639" t="s">
        <v>6132</v>
      </c>
      <c r="D3639">
        <v>4711701</v>
      </c>
      <c r="E3639" t="s">
        <v>166</v>
      </c>
      <c r="F3639" t="s">
        <v>166</v>
      </c>
      <c r="H3639" s="507">
        <v>31259</v>
      </c>
      <c r="I3639" t="s">
        <v>167</v>
      </c>
      <c r="J3639">
        <v>-40</v>
      </c>
      <c r="K3639" t="s">
        <v>168</v>
      </c>
      <c r="M3639" t="s">
        <v>175</v>
      </c>
      <c r="N3639">
        <v>4370002</v>
      </c>
      <c r="O3639" t="s">
        <v>2769</v>
      </c>
      <c r="P3639" s="507">
        <v>44813</v>
      </c>
      <c r="Q3639" t="s">
        <v>187</v>
      </c>
      <c r="R3639" s="507">
        <v>43623</v>
      </c>
      <c r="S3639" s="507">
        <v>44819</v>
      </c>
      <c r="T3639" t="s">
        <v>181</v>
      </c>
      <c r="U3639">
        <v>2999</v>
      </c>
      <c r="V3639" t="s">
        <v>172</v>
      </c>
      <c r="W3639">
        <v>51</v>
      </c>
      <c r="X3639" t="s">
        <v>173</v>
      </c>
      <c r="Y3639" t="s">
        <v>259</v>
      </c>
      <c r="AB3639" s="507">
        <v>44378</v>
      </c>
      <c r="AC3639" t="s">
        <v>174</v>
      </c>
      <c r="AD3639" t="s">
        <v>10644</v>
      </c>
      <c r="AE3639">
        <v>37270</v>
      </c>
      <c r="AF3639" t="s">
        <v>13414</v>
      </c>
      <c r="AJ3639" t="s">
        <v>7898</v>
      </c>
      <c r="AK3639" t="s">
        <v>9196</v>
      </c>
      <c r="AL3639">
        <v>0</v>
      </c>
      <c r="AM3639">
        <v>0</v>
      </c>
    </row>
    <row r="3640" spans="1:39" customFormat="1" ht="12.75">
      <c r="A3640">
        <v>4940779</v>
      </c>
      <c r="B3640" t="s">
        <v>6478</v>
      </c>
      <c r="C3640" t="s">
        <v>469</v>
      </c>
      <c r="D3640">
        <v>4940779</v>
      </c>
      <c r="E3640" t="s">
        <v>169</v>
      </c>
      <c r="F3640" t="s">
        <v>169</v>
      </c>
      <c r="H3640" s="507">
        <v>41687</v>
      </c>
      <c r="I3640" t="s">
        <v>169</v>
      </c>
      <c r="J3640">
        <v>-9</v>
      </c>
      <c r="K3640" t="s">
        <v>8</v>
      </c>
      <c r="M3640" t="s">
        <v>236</v>
      </c>
      <c r="N3640">
        <v>12490080</v>
      </c>
      <c r="O3640" t="s">
        <v>2159</v>
      </c>
      <c r="P3640" s="507">
        <v>44790</v>
      </c>
      <c r="Q3640" t="s">
        <v>187</v>
      </c>
      <c r="R3640" s="507">
        <v>44418</v>
      </c>
      <c r="T3640" t="s">
        <v>5765</v>
      </c>
      <c r="U3640">
        <v>500</v>
      </c>
      <c r="X3640">
        <v>5</v>
      </c>
      <c r="Y3640" t="s">
        <v>259</v>
      </c>
      <c r="AC3640" t="s">
        <v>177</v>
      </c>
      <c r="AD3640" t="s">
        <v>12892</v>
      </c>
      <c r="AE3640">
        <v>49610</v>
      </c>
      <c r="AF3640" t="s">
        <v>15837</v>
      </c>
      <c r="AJ3640">
        <v>687842309</v>
      </c>
      <c r="AK3640" t="s">
        <v>6479</v>
      </c>
      <c r="AL3640">
        <v>0</v>
      </c>
      <c r="AM3640">
        <v>0</v>
      </c>
    </row>
    <row r="3641" spans="1:39" customFormat="1" ht="12.75">
      <c r="A3641">
        <v>9411116</v>
      </c>
      <c r="B3641" t="s">
        <v>1916</v>
      </c>
      <c r="C3641" t="s">
        <v>842</v>
      </c>
      <c r="D3641">
        <v>9411116</v>
      </c>
      <c r="E3641" t="s">
        <v>166</v>
      </c>
      <c r="F3641" t="s">
        <v>166</v>
      </c>
      <c r="H3641" s="507">
        <v>30498</v>
      </c>
      <c r="I3641" t="s">
        <v>167</v>
      </c>
      <c r="J3641">
        <v>-40</v>
      </c>
      <c r="K3641" t="s">
        <v>168</v>
      </c>
      <c r="M3641" t="s">
        <v>206</v>
      </c>
      <c r="N3641">
        <v>8771184</v>
      </c>
      <c r="O3641" t="s">
        <v>285</v>
      </c>
      <c r="P3641" s="507">
        <v>44805</v>
      </c>
      <c r="Q3641" t="s">
        <v>187</v>
      </c>
      <c r="R3641" s="507">
        <v>37432</v>
      </c>
      <c r="S3641" s="507">
        <v>44765</v>
      </c>
      <c r="T3641" t="s">
        <v>181</v>
      </c>
      <c r="U3641">
        <v>1876</v>
      </c>
      <c r="X3641">
        <v>18</v>
      </c>
      <c r="Y3641" t="s">
        <v>259</v>
      </c>
      <c r="AB3641" s="507">
        <v>44743</v>
      </c>
      <c r="AC3641" t="s">
        <v>177</v>
      </c>
      <c r="AD3641" t="s">
        <v>15838</v>
      </c>
      <c r="AE3641">
        <v>77610</v>
      </c>
      <c r="AF3641" t="s">
        <v>15839</v>
      </c>
      <c r="AJ3641">
        <v>610167637</v>
      </c>
      <c r="AK3641" t="s">
        <v>4581</v>
      </c>
      <c r="AL3641">
        <v>0</v>
      </c>
      <c r="AM3641">
        <v>0</v>
      </c>
    </row>
    <row r="3642" spans="1:39" customFormat="1" ht="12.75">
      <c r="A3642">
        <v>471756</v>
      </c>
      <c r="B3642" t="s">
        <v>3839</v>
      </c>
      <c r="C3642" t="s">
        <v>1175</v>
      </c>
      <c r="D3642">
        <v>471756</v>
      </c>
      <c r="E3642" t="s">
        <v>166</v>
      </c>
      <c r="F3642" t="s">
        <v>166</v>
      </c>
      <c r="H3642" s="507">
        <v>31317</v>
      </c>
      <c r="I3642" t="s">
        <v>167</v>
      </c>
      <c r="J3642">
        <v>-40</v>
      </c>
      <c r="K3642" t="s">
        <v>8</v>
      </c>
      <c r="M3642" t="s">
        <v>2773</v>
      </c>
      <c r="N3642">
        <v>4180485</v>
      </c>
      <c r="O3642" t="s">
        <v>2774</v>
      </c>
      <c r="P3642" s="507">
        <v>44818</v>
      </c>
      <c r="Q3642" t="s">
        <v>187</v>
      </c>
      <c r="R3642" s="507">
        <v>37432</v>
      </c>
      <c r="S3642" s="507">
        <v>44814</v>
      </c>
      <c r="T3642" t="s">
        <v>181</v>
      </c>
      <c r="U3642">
        <v>990</v>
      </c>
      <c r="X3642">
        <v>9</v>
      </c>
      <c r="Y3642" t="s">
        <v>5788</v>
      </c>
      <c r="Z3642">
        <v>4450774</v>
      </c>
      <c r="AA3642" t="s">
        <v>15840</v>
      </c>
      <c r="AB3642" s="507">
        <v>44090</v>
      </c>
      <c r="AC3642" t="s">
        <v>177</v>
      </c>
      <c r="AD3642" t="s">
        <v>15841</v>
      </c>
      <c r="AE3642">
        <v>45250</v>
      </c>
      <c r="AF3642" t="s">
        <v>15842</v>
      </c>
      <c r="AI3642">
        <v>553475299</v>
      </c>
      <c r="AK3642" t="s">
        <v>5688</v>
      </c>
      <c r="AL3642">
        <v>0</v>
      </c>
      <c r="AM3642">
        <v>0</v>
      </c>
    </row>
    <row r="3643" spans="1:39" customFormat="1" ht="12.75">
      <c r="A3643">
        <v>2919356</v>
      </c>
      <c r="B3643" t="s">
        <v>2685</v>
      </c>
      <c r="C3643" t="s">
        <v>1512</v>
      </c>
      <c r="D3643">
        <v>2919356</v>
      </c>
      <c r="E3643" t="s">
        <v>166</v>
      </c>
      <c r="F3643" t="s">
        <v>166</v>
      </c>
      <c r="H3643" s="507">
        <v>30469</v>
      </c>
      <c r="I3643" t="s">
        <v>167</v>
      </c>
      <c r="J3643">
        <v>-40</v>
      </c>
      <c r="K3643" t="s">
        <v>8</v>
      </c>
      <c r="M3643" t="s">
        <v>228</v>
      </c>
      <c r="N3643">
        <v>12440029</v>
      </c>
      <c r="O3643" t="s">
        <v>2225</v>
      </c>
      <c r="P3643" s="507">
        <v>44825</v>
      </c>
      <c r="Q3643" t="s">
        <v>187</v>
      </c>
      <c r="R3643" s="507">
        <v>37432</v>
      </c>
      <c r="S3643" s="507">
        <v>44372</v>
      </c>
      <c r="T3643" t="s">
        <v>7255</v>
      </c>
      <c r="U3643">
        <v>912</v>
      </c>
      <c r="X3643">
        <v>9</v>
      </c>
      <c r="Y3643" t="s">
        <v>259</v>
      </c>
      <c r="AC3643" t="s">
        <v>177</v>
      </c>
      <c r="AD3643" t="s">
        <v>10713</v>
      </c>
      <c r="AE3643">
        <v>44250</v>
      </c>
      <c r="AF3643" t="s">
        <v>15843</v>
      </c>
      <c r="AJ3643">
        <v>625552905</v>
      </c>
      <c r="AK3643" t="s">
        <v>5159</v>
      </c>
      <c r="AL3643">
        <v>0</v>
      </c>
      <c r="AM3643">
        <v>0</v>
      </c>
    </row>
    <row r="3644" spans="1:39" customFormat="1" ht="12.75">
      <c r="A3644">
        <v>9419840</v>
      </c>
      <c r="B3644" t="s">
        <v>2685</v>
      </c>
      <c r="C3644" t="s">
        <v>2384</v>
      </c>
      <c r="D3644">
        <v>9419840</v>
      </c>
      <c r="E3644" t="s">
        <v>166</v>
      </c>
      <c r="F3644" t="s">
        <v>166</v>
      </c>
      <c r="H3644" s="507">
        <v>27408</v>
      </c>
      <c r="I3644" t="s">
        <v>192</v>
      </c>
      <c r="J3644">
        <v>-50</v>
      </c>
      <c r="K3644" t="s">
        <v>168</v>
      </c>
      <c r="M3644" t="s">
        <v>228</v>
      </c>
      <c r="N3644">
        <v>12440029</v>
      </c>
      <c r="O3644" t="s">
        <v>2225</v>
      </c>
      <c r="P3644" s="507">
        <v>44825</v>
      </c>
      <c r="Q3644" t="s">
        <v>187</v>
      </c>
      <c r="R3644" s="507">
        <v>37432</v>
      </c>
      <c r="S3644" s="507">
        <v>44468</v>
      </c>
      <c r="T3644" t="s">
        <v>7255</v>
      </c>
      <c r="U3644">
        <v>1730</v>
      </c>
      <c r="X3644">
        <v>17</v>
      </c>
      <c r="Y3644" t="s">
        <v>259</v>
      </c>
      <c r="AC3644" t="s">
        <v>177</v>
      </c>
      <c r="AD3644" t="s">
        <v>10713</v>
      </c>
      <c r="AE3644">
        <v>44250</v>
      </c>
      <c r="AF3644" t="s">
        <v>15843</v>
      </c>
      <c r="AJ3644">
        <v>621501402</v>
      </c>
      <c r="AK3644" t="s">
        <v>5160</v>
      </c>
      <c r="AL3644">
        <v>0</v>
      </c>
      <c r="AM3644">
        <v>0</v>
      </c>
    </row>
    <row r="3645" spans="1:39" customFormat="1" ht="12.75">
      <c r="A3645">
        <v>9314351</v>
      </c>
      <c r="B3645" t="s">
        <v>3952</v>
      </c>
      <c r="C3645" t="s">
        <v>879</v>
      </c>
      <c r="D3645">
        <v>9314351</v>
      </c>
      <c r="E3645" t="s">
        <v>166</v>
      </c>
      <c r="F3645" t="s">
        <v>166</v>
      </c>
      <c r="H3645" s="507">
        <v>34123</v>
      </c>
      <c r="I3645" t="s">
        <v>167</v>
      </c>
      <c r="J3645">
        <v>-40</v>
      </c>
      <c r="K3645" t="s">
        <v>168</v>
      </c>
      <c r="M3645" t="s">
        <v>170</v>
      </c>
      <c r="N3645">
        <v>8930113</v>
      </c>
      <c r="O3645" t="s">
        <v>463</v>
      </c>
      <c r="P3645" s="507">
        <v>44831</v>
      </c>
      <c r="Q3645" t="s">
        <v>187</v>
      </c>
      <c r="R3645" s="507">
        <v>38649</v>
      </c>
      <c r="S3645" s="507">
        <v>44075</v>
      </c>
      <c r="T3645" t="s">
        <v>7255</v>
      </c>
      <c r="U3645">
        <v>1660</v>
      </c>
      <c r="X3645">
        <v>16</v>
      </c>
      <c r="Y3645" t="s">
        <v>259</v>
      </c>
      <c r="AC3645" t="s">
        <v>177</v>
      </c>
      <c r="AD3645" t="s">
        <v>10632</v>
      </c>
      <c r="AE3645">
        <v>93140</v>
      </c>
      <c r="AF3645" t="s">
        <v>15844</v>
      </c>
      <c r="AJ3645">
        <v>620783358</v>
      </c>
      <c r="AK3645" t="s">
        <v>15845</v>
      </c>
      <c r="AL3645">
        <v>0</v>
      </c>
      <c r="AM3645">
        <v>0</v>
      </c>
    </row>
    <row r="3646" spans="1:39" customFormat="1" ht="12.75">
      <c r="A3646">
        <v>7886648</v>
      </c>
      <c r="B3646" t="s">
        <v>7981</v>
      </c>
      <c r="C3646" t="s">
        <v>7774</v>
      </c>
      <c r="D3646">
        <v>7886648</v>
      </c>
      <c r="E3646" t="s">
        <v>166</v>
      </c>
      <c r="F3646" t="s">
        <v>166</v>
      </c>
      <c r="H3646" s="507">
        <v>40380</v>
      </c>
      <c r="I3646" t="s">
        <v>254</v>
      </c>
      <c r="J3646">
        <v>-13</v>
      </c>
      <c r="K3646" t="s">
        <v>168</v>
      </c>
      <c r="M3646" t="s">
        <v>238</v>
      </c>
      <c r="N3646">
        <v>8780496</v>
      </c>
      <c r="O3646" t="s">
        <v>270</v>
      </c>
      <c r="P3646" s="507">
        <v>44788</v>
      </c>
      <c r="Q3646" t="s">
        <v>187</v>
      </c>
      <c r="R3646" s="507">
        <v>44447</v>
      </c>
      <c r="S3646" s="507">
        <v>44721</v>
      </c>
      <c r="T3646" t="s">
        <v>181</v>
      </c>
      <c r="U3646">
        <v>634</v>
      </c>
      <c r="X3646">
        <v>6</v>
      </c>
      <c r="Y3646" t="s">
        <v>259</v>
      </c>
      <c r="AC3646" t="s">
        <v>177</v>
      </c>
      <c r="AD3646" t="s">
        <v>11205</v>
      </c>
      <c r="AE3646">
        <v>78990</v>
      </c>
      <c r="AF3646" t="s">
        <v>15846</v>
      </c>
      <c r="AK3646" t="s">
        <v>7982</v>
      </c>
      <c r="AL3646">
        <v>0</v>
      </c>
      <c r="AM3646">
        <v>0</v>
      </c>
    </row>
    <row r="3647" spans="1:39" customFormat="1" ht="12.75">
      <c r="A3647">
        <v>2211582</v>
      </c>
      <c r="B3647" t="s">
        <v>1917</v>
      </c>
      <c r="C3647" t="s">
        <v>235</v>
      </c>
      <c r="D3647">
        <v>2211582</v>
      </c>
      <c r="E3647" t="s">
        <v>166</v>
      </c>
      <c r="F3647" t="s">
        <v>166</v>
      </c>
      <c r="H3647" s="507">
        <v>34362</v>
      </c>
      <c r="I3647" t="s">
        <v>167</v>
      </c>
      <c r="J3647">
        <v>-40</v>
      </c>
      <c r="K3647" t="s">
        <v>8</v>
      </c>
      <c r="M3647" t="s">
        <v>178</v>
      </c>
      <c r="N3647">
        <v>3350011</v>
      </c>
      <c r="O3647" t="s">
        <v>234</v>
      </c>
      <c r="P3647" s="507">
        <v>44824</v>
      </c>
      <c r="Q3647" t="s">
        <v>187</v>
      </c>
      <c r="R3647" s="507">
        <v>37432</v>
      </c>
      <c r="S3647" s="507">
        <v>44455</v>
      </c>
      <c r="T3647" t="s">
        <v>7255</v>
      </c>
      <c r="U3647">
        <v>1720</v>
      </c>
      <c r="V3647" t="s">
        <v>172</v>
      </c>
      <c r="W3647">
        <v>194</v>
      </c>
      <c r="X3647" t="s">
        <v>173</v>
      </c>
      <c r="Y3647" t="s">
        <v>259</v>
      </c>
      <c r="AC3647" t="s">
        <v>177</v>
      </c>
      <c r="AD3647" t="s">
        <v>15847</v>
      </c>
      <c r="AE3647">
        <v>22660</v>
      </c>
      <c r="AF3647" t="s">
        <v>15848</v>
      </c>
      <c r="AI3647">
        <v>296237830</v>
      </c>
      <c r="AJ3647">
        <v>633980789</v>
      </c>
      <c r="AK3647" t="s">
        <v>5429</v>
      </c>
      <c r="AL3647">
        <v>0</v>
      </c>
      <c r="AM3647">
        <v>0</v>
      </c>
    </row>
    <row r="3648" spans="1:39" customFormat="1" ht="12.75">
      <c r="A3648">
        <v>7627011</v>
      </c>
      <c r="B3648" t="s">
        <v>3471</v>
      </c>
      <c r="C3648" t="s">
        <v>202</v>
      </c>
      <c r="D3648">
        <v>7627011</v>
      </c>
      <c r="E3648" t="s">
        <v>166</v>
      </c>
      <c r="F3648" t="s">
        <v>166</v>
      </c>
      <c r="H3648" s="507">
        <v>34397</v>
      </c>
      <c r="I3648" t="s">
        <v>167</v>
      </c>
      <c r="J3648">
        <v>-40</v>
      </c>
      <c r="K3648" t="s">
        <v>168</v>
      </c>
      <c r="M3648" t="s">
        <v>175</v>
      </c>
      <c r="N3648">
        <v>4370566</v>
      </c>
      <c r="O3648" t="s">
        <v>176</v>
      </c>
      <c r="P3648" s="507">
        <v>44826</v>
      </c>
      <c r="Q3648" t="s">
        <v>187</v>
      </c>
      <c r="R3648" s="507">
        <v>38224</v>
      </c>
      <c r="S3648" s="507">
        <v>44782</v>
      </c>
      <c r="T3648" t="s">
        <v>181</v>
      </c>
      <c r="U3648">
        <v>1723</v>
      </c>
      <c r="X3648">
        <v>17</v>
      </c>
      <c r="Y3648" t="s">
        <v>259</v>
      </c>
      <c r="AB3648" s="507">
        <v>43282</v>
      </c>
      <c r="AC3648" t="s">
        <v>177</v>
      </c>
      <c r="AD3648" t="s">
        <v>10088</v>
      </c>
      <c r="AE3648">
        <v>37200</v>
      </c>
      <c r="AF3648" t="s">
        <v>15849</v>
      </c>
      <c r="AJ3648">
        <v>668277492</v>
      </c>
      <c r="AK3648" t="s">
        <v>5689</v>
      </c>
      <c r="AL3648">
        <v>0</v>
      </c>
      <c r="AM3648">
        <v>0</v>
      </c>
    </row>
    <row r="3649" spans="1:39" customFormat="1" ht="12.75">
      <c r="A3649">
        <v>2931855</v>
      </c>
      <c r="B3649" t="s">
        <v>3219</v>
      </c>
      <c r="C3649" t="s">
        <v>1034</v>
      </c>
      <c r="D3649">
        <v>2931855</v>
      </c>
      <c r="E3649" t="s">
        <v>166</v>
      </c>
      <c r="F3649" t="s">
        <v>166</v>
      </c>
      <c r="H3649" s="507">
        <v>38607</v>
      </c>
      <c r="I3649" t="s">
        <v>186</v>
      </c>
      <c r="J3649">
        <v>-18</v>
      </c>
      <c r="K3649" t="s">
        <v>168</v>
      </c>
      <c r="M3649" t="s">
        <v>3025</v>
      </c>
      <c r="N3649">
        <v>3290221</v>
      </c>
      <c r="O3649" t="s">
        <v>3095</v>
      </c>
      <c r="P3649" s="507">
        <v>44804</v>
      </c>
      <c r="Q3649" t="s">
        <v>187</v>
      </c>
      <c r="R3649" s="507">
        <v>40464</v>
      </c>
      <c r="S3649" s="507">
        <v>44767</v>
      </c>
      <c r="T3649" t="s">
        <v>181</v>
      </c>
      <c r="U3649">
        <v>1603</v>
      </c>
      <c r="X3649">
        <v>16</v>
      </c>
      <c r="Y3649" t="s">
        <v>259</v>
      </c>
      <c r="AC3649" t="s">
        <v>177</v>
      </c>
      <c r="AD3649" t="s">
        <v>15850</v>
      </c>
      <c r="AE3649">
        <v>29760</v>
      </c>
      <c r="AF3649" t="s">
        <v>15851</v>
      </c>
      <c r="AI3649">
        <v>614176452</v>
      </c>
      <c r="AJ3649">
        <v>607356439</v>
      </c>
      <c r="AK3649" t="s">
        <v>5430</v>
      </c>
      <c r="AL3649">
        <v>0</v>
      </c>
      <c r="AM3649">
        <v>0</v>
      </c>
    </row>
    <row r="3650" spans="1:39" customFormat="1" ht="12.75">
      <c r="A3650">
        <v>3540293</v>
      </c>
      <c r="B3650" t="s">
        <v>6480</v>
      </c>
      <c r="C3650" t="s">
        <v>439</v>
      </c>
      <c r="D3650">
        <v>3540293</v>
      </c>
      <c r="E3650" t="s">
        <v>169</v>
      </c>
      <c r="F3650" t="s">
        <v>169</v>
      </c>
      <c r="H3650" s="507">
        <v>41194</v>
      </c>
      <c r="I3650" t="s">
        <v>245</v>
      </c>
      <c r="J3650">
        <v>-11</v>
      </c>
      <c r="K3650" t="s">
        <v>8</v>
      </c>
      <c r="M3650" t="s">
        <v>178</v>
      </c>
      <c r="N3650">
        <v>3350011</v>
      </c>
      <c r="O3650" t="s">
        <v>234</v>
      </c>
      <c r="P3650" s="507">
        <v>44807</v>
      </c>
      <c r="Q3650" t="s">
        <v>187</v>
      </c>
      <c r="R3650" s="507">
        <v>44444</v>
      </c>
      <c r="T3650" t="s">
        <v>5765</v>
      </c>
      <c r="U3650">
        <v>500</v>
      </c>
      <c r="X3650">
        <v>5</v>
      </c>
      <c r="Y3650" t="s">
        <v>259</v>
      </c>
      <c r="AC3650" t="s">
        <v>177</v>
      </c>
      <c r="AD3650" t="s">
        <v>9870</v>
      </c>
      <c r="AE3650">
        <v>35000</v>
      </c>
      <c r="AF3650" t="s">
        <v>15852</v>
      </c>
      <c r="AJ3650">
        <v>683789286</v>
      </c>
      <c r="AK3650" t="s">
        <v>6481</v>
      </c>
      <c r="AL3650">
        <v>0</v>
      </c>
      <c r="AM3650">
        <v>0</v>
      </c>
    </row>
    <row r="3651" spans="1:39" customFormat="1" ht="12.75">
      <c r="A3651">
        <v>7735454</v>
      </c>
      <c r="B3651" t="s">
        <v>9197</v>
      </c>
      <c r="C3651" t="s">
        <v>596</v>
      </c>
      <c r="D3651">
        <v>7735454</v>
      </c>
      <c r="E3651" t="s">
        <v>169</v>
      </c>
      <c r="H3651" s="507">
        <v>41379</v>
      </c>
      <c r="I3651" t="s">
        <v>251</v>
      </c>
      <c r="J3651">
        <v>-10</v>
      </c>
      <c r="K3651" t="s">
        <v>8</v>
      </c>
      <c r="M3651" t="s">
        <v>206</v>
      </c>
      <c r="N3651">
        <v>8771314</v>
      </c>
      <c r="O3651" t="s">
        <v>944</v>
      </c>
      <c r="P3651" s="507">
        <v>44818</v>
      </c>
      <c r="Q3651" t="s">
        <v>187</v>
      </c>
      <c r="R3651" s="507">
        <v>44818</v>
      </c>
      <c r="T3651" t="s">
        <v>5765</v>
      </c>
      <c r="U3651">
        <v>500</v>
      </c>
      <c r="X3651">
        <v>5</v>
      </c>
      <c r="Y3651" t="s">
        <v>259</v>
      </c>
      <c r="AC3651" t="s">
        <v>177</v>
      </c>
      <c r="AD3651" t="s">
        <v>12383</v>
      </c>
      <c r="AE3651">
        <v>77420</v>
      </c>
      <c r="AF3651" t="s">
        <v>15853</v>
      </c>
      <c r="AJ3651" t="s">
        <v>9198</v>
      </c>
      <c r="AK3651" t="s">
        <v>9199</v>
      </c>
      <c r="AL3651">
        <v>0</v>
      </c>
      <c r="AM3651">
        <v>0</v>
      </c>
    </row>
    <row r="3652" spans="1:39" customFormat="1" ht="12.75">
      <c r="A3652">
        <v>4915985</v>
      </c>
      <c r="B3652" t="s">
        <v>3220</v>
      </c>
      <c r="C3652" t="s">
        <v>425</v>
      </c>
      <c r="D3652">
        <v>4915985</v>
      </c>
      <c r="E3652" t="s">
        <v>166</v>
      </c>
      <c r="F3652" t="s">
        <v>166</v>
      </c>
      <c r="H3652" s="507">
        <v>29827</v>
      </c>
      <c r="I3652" t="s">
        <v>192</v>
      </c>
      <c r="J3652">
        <v>-50</v>
      </c>
      <c r="K3652" t="s">
        <v>168</v>
      </c>
      <c r="M3652" t="s">
        <v>3025</v>
      </c>
      <c r="N3652">
        <v>3290229</v>
      </c>
      <c r="O3652" t="s">
        <v>3039</v>
      </c>
      <c r="P3652" s="507">
        <v>44826</v>
      </c>
      <c r="Q3652" t="s">
        <v>187</v>
      </c>
      <c r="R3652" s="507">
        <v>37432</v>
      </c>
      <c r="S3652" s="507">
        <v>44074</v>
      </c>
      <c r="T3652" t="s">
        <v>7255</v>
      </c>
      <c r="U3652">
        <v>2406</v>
      </c>
      <c r="V3652" t="s">
        <v>172</v>
      </c>
      <c r="W3652">
        <v>319</v>
      </c>
      <c r="X3652" t="s">
        <v>173</v>
      </c>
      <c r="Y3652" t="s">
        <v>259</v>
      </c>
      <c r="AB3652" s="507">
        <v>44378</v>
      </c>
      <c r="AC3652" t="s">
        <v>177</v>
      </c>
      <c r="AD3652" t="s">
        <v>14821</v>
      </c>
      <c r="AE3652">
        <v>29490</v>
      </c>
      <c r="AF3652" t="s">
        <v>15854</v>
      </c>
      <c r="AI3652">
        <v>678811426</v>
      </c>
      <c r="AK3652" t="s">
        <v>5431</v>
      </c>
      <c r="AL3652">
        <v>0</v>
      </c>
      <c r="AM3652">
        <v>0</v>
      </c>
    </row>
    <row r="3653" spans="1:39" customFormat="1" ht="12.75">
      <c r="A3653">
        <v>4115499</v>
      </c>
      <c r="B3653" t="s">
        <v>15855</v>
      </c>
      <c r="C3653" t="s">
        <v>8917</v>
      </c>
      <c r="D3653">
        <v>4115499</v>
      </c>
      <c r="E3653" t="s">
        <v>169</v>
      </c>
      <c r="H3653" s="507">
        <v>41301</v>
      </c>
      <c r="I3653" t="s">
        <v>251</v>
      </c>
      <c r="J3653">
        <v>-10</v>
      </c>
      <c r="K3653" t="s">
        <v>8</v>
      </c>
      <c r="M3653" t="s">
        <v>2783</v>
      </c>
      <c r="N3653">
        <v>4410730</v>
      </c>
      <c r="O3653" t="s">
        <v>2797</v>
      </c>
      <c r="P3653" s="507">
        <v>44832</v>
      </c>
      <c r="Q3653" t="s">
        <v>187</v>
      </c>
      <c r="R3653" s="507">
        <v>44832</v>
      </c>
      <c r="T3653" t="s">
        <v>5765</v>
      </c>
      <c r="U3653">
        <v>500</v>
      </c>
      <c r="X3653">
        <v>5</v>
      </c>
      <c r="Y3653" t="s">
        <v>259</v>
      </c>
      <c r="AC3653" t="s">
        <v>177</v>
      </c>
      <c r="AD3653" t="s">
        <v>15856</v>
      </c>
      <c r="AE3653">
        <v>41800</v>
      </c>
      <c r="AF3653" t="s">
        <v>15857</v>
      </c>
      <c r="AJ3653">
        <v>638737454</v>
      </c>
      <c r="AK3653" t="s">
        <v>15858</v>
      </c>
      <c r="AL3653">
        <v>0</v>
      </c>
      <c r="AM3653">
        <v>0</v>
      </c>
    </row>
    <row r="3654" spans="1:39" customFormat="1" ht="12.75">
      <c r="A3654">
        <v>9540984</v>
      </c>
      <c r="B3654" t="s">
        <v>15859</v>
      </c>
      <c r="C3654" t="s">
        <v>1974</v>
      </c>
      <c r="D3654">
        <v>9540984</v>
      </c>
      <c r="E3654" t="s">
        <v>169</v>
      </c>
      <c r="H3654" s="507">
        <v>42847</v>
      </c>
      <c r="I3654" t="s">
        <v>169</v>
      </c>
      <c r="J3654">
        <v>-9</v>
      </c>
      <c r="K3654" t="s">
        <v>8</v>
      </c>
      <c r="M3654" t="s">
        <v>232</v>
      </c>
      <c r="N3654">
        <v>8950978</v>
      </c>
      <c r="O3654" t="s">
        <v>5773</v>
      </c>
      <c r="P3654" s="507">
        <v>44820</v>
      </c>
      <c r="Q3654" t="s">
        <v>187</v>
      </c>
      <c r="R3654" s="507">
        <v>44820</v>
      </c>
      <c r="S3654" s="507">
        <v>44816</v>
      </c>
      <c r="T3654" t="s">
        <v>181</v>
      </c>
      <c r="U3654">
        <v>500</v>
      </c>
      <c r="X3654">
        <v>5</v>
      </c>
      <c r="Y3654" t="s">
        <v>259</v>
      </c>
      <c r="AC3654" t="s">
        <v>177</v>
      </c>
      <c r="AD3654" t="s">
        <v>13500</v>
      </c>
      <c r="AE3654">
        <v>95600</v>
      </c>
      <c r="AF3654" t="s">
        <v>15860</v>
      </c>
      <c r="AJ3654">
        <v>674116455</v>
      </c>
      <c r="AK3654" t="s">
        <v>9200</v>
      </c>
      <c r="AL3654">
        <v>0</v>
      </c>
      <c r="AM3654">
        <v>0</v>
      </c>
    </row>
    <row r="3655" spans="1:39" customFormat="1" ht="12.75">
      <c r="A3655">
        <v>4454082</v>
      </c>
      <c r="B3655" t="s">
        <v>2686</v>
      </c>
      <c r="C3655" t="s">
        <v>505</v>
      </c>
      <c r="D3655">
        <v>4454082</v>
      </c>
      <c r="E3655" t="s">
        <v>166</v>
      </c>
      <c r="F3655" t="s">
        <v>166</v>
      </c>
      <c r="H3655" s="507">
        <v>40401</v>
      </c>
      <c r="I3655" t="s">
        <v>254</v>
      </c>
      <c r="J3655">
        <v>-13</v>
      </c>
      <c r="K3655" t="s">
        <v>168</v>
      </c>
      <c r="M3655" t="s">
        <v>228</v>
      </c>
      <c r="N3655">
        <v>12440021</v>
      </c>
      <c r="O3655" t="s">
        <v>229</v>
      </c>
      <c r="P3655" s="507">
        <v>44803</v>
      </c>
      <c r="Q3655" t="s">
        <v>187</v>
      </c>
      <c r="R3655" s="507">
        <v>42611</v>
      </c>
      <c r="T3655" t="s">
        <v>5765</v>
      </c>
      <c r="U3655">
        <v>868</v>
      </c>
      <c r="X3655">
        <v>8</v>
      </c>
      <c r="Y3655" t="s">
        <v>259</v>
      </c>
      <c r="AC3655" t="s">
        <v>177</v>
      </c>
      <c r="AD3655" t="s">
        <v>15861</v>
      </c>
      <c r="AE3655">
        <v>44230</v>
      </c>
      <c r="AF3655" t="s">
        <v>15862</v>
      </c>
      <c r="AK3655" t="s">
        <v>5161</v>
      </c>
      <c r="AL3655">
        <v>0</v>
      </c>
      <c r="AM3655">
        <v>0</v>
      </c>
    </row>
    <row r="3656" spans="1:39" customFormat="1" ht="12.75">
      <c r="A3656">
        <v>453390</v>
      </c>
      <c r="B3656" t="s">
        <v>2993</v>
      </c>
      <c r="C3656" t="s">
        <v>202</v>
      </c>
      <c r="D3656">
        <v>453390</v>
      </c>
      <c r="E3656" t="s">
        <v>166</v>
      </c>
      <c r="F3656" t="s">
        <v>166</v>
      </c>
      <c r="H3656" s="507">
        <v>30056</v>
      </c>
      <c r="I3656" t="s">
        <v>192</v>
      </c>
      <c r="J3656">
        <v>-50</v>
      </c>
      <c r="K3656" t="s">
        <v>168</v>
      </c>
      <c r="M3656" t="s">
        <v>2764</v>
      </c>
      <c r="N3656">
        <v>4450751</v>
      </c>
      <c r="O3656" t="s">
        <v>2768</v>
      </c>
      <c r="P3656" s="507">
        <v>44811</v>
      </c>
      <c r="Q3656" t="s">
        <v>187</v>
      </c>
      <c r="R3656" s="507">
        <v>37432</v>
      </c>
      <c r="S3656" s="507">
        <v>44463</v>
      </c>
      <c r="T3656" t="s">
        <v>7255</v>
      </c>
      <c r="U3656">
        <v>2164</v>
      </c>
      <c r="V3656" t="s">
        <v>172</v>
      </c>
      <c r="W3656">
        <v>677</v>
      </c>
      <c r="X3656" t="s">
        <v>173</v>
      </c>
      <c r="Y3656" t="s">
        <v>259</v>
      </c>
      <c r="AB3656" s="507">
        <v>44013</v>
      </c>
      <c r="AC3656" t="s">
        <v>177</v>
      </c>
      <c r="AD3656" t="s">
        <v>10015</v>
      </c>
      <c r="AE3656">
        <v>45000</v>
      </c>
      <c r="AF3656" t="s">
        <v>15863</v>
      </c>
      <c r="AI3656">
        <v>238660406</v>
      </c>
      <c r="AJ3656">
        <v>685472084</v>
      </c>
      <c r="AK3656" t="s">
        <v>5690</v>
      </c>
      <c r="AL3656">
        <v>0</v>
      </c>
      <c r="AM3656">
        <v>0</v>
      </c>
    </row>
    <row r="3657" spans="1:39" customFormat="1" ht="12.75">
      <c r="A3657">
        <v>3544634</v>
      </c>
      <c r="B3657" t="s">
        <v>9201</v>
      </c>
      <c r="C3657" t="s">
        <v>370</v>
      </c>
      <c r="D3657">
        <v>3544634</v>
      </c>
      <c r="E3657" t="s">
        <v>169</v>
      </c>
      <c r="H3657" s="507">
        <v>40970</v>
      </c>
      <c r="I3657" t="s">
        <v>245</v>
      </c>
      <c r="J3657">
        <v>-11</v>
      </c>
      <c r="K3657" t="s">
        <v>8</v>
      </c>
      <c r="M3657" t="s">
        <v>178</v>
      </c>
      <c r="N3657">
        <v>3350161</v>
      </c>
      <c r="O3657" t="s">
        <v>3070</v>
      </c>
      <c r="P3657" s="507">
        <v>44807</v>
      </c>
      <c r="Q3657" t="s">
        <v>187</v>
      </c>
      <c r="R3657" s="507">
        <v>44807</v>
      </c>
      <c r="T3657" t="s">
        <v>5765</v>
      </c>
      <c r="U3657">
        <v>500</v>
      </c>
      <c r="X3657">
        <v>5</v>
      </c>
      <c r="Y3657" t="s">
        <v>259</v>
      </c>
      <c r="AC3657" t="s">
        <v>177</v>
      </c>
      <c r="AD3657" t="s">
        <v>14686</v>
      </c>
      <c r="AE3657">
        <v>35830</v>
      </c>
      <c r="AF3657" t="s">
        <v>15864</v>
      </c>
      <c r="AJ3657">
        <v>622045321</v>
      </c>
      <c r="AK3657" t="s">
        <v>9202</v>
      </c>
      <c r="AL3657">
        <v>0</v>
      </c>
      <c r="AM3657">
        <v>0</v>
      </c>
    </row>
    <row r="3658" spans="1:39" customFormat="1" ht="12.75">
      <c r="A3658">
        <v>3730628</v>
      </c>
      <c r="B3658" t="s">
        <v>1918</v>
      </c>
      <c r="C3658" t="s">
        <v>256</v>
      </c>
      <c r="D3658">
        <v>3730628</v>
      </c>
      <c r="E3658" t="s">
        <v>166</v>
      </c>
      <c r="F3658" t="s">
        <v>166</v>
      </c>
      <c r="H3658" s="507">
        <v>40954</v>
      </c>
      <c r="I3658" t="s">
        <v>245</v>
      </c>
      <c r="J3658">
        <v>-11</v>
      </c>
      <c r="K3658" t="s">
        <v>168</v>
      </c>
      <c r="M3658" t="s">
        <v>175</v>
      </c>
      <c r="N3658">
        <v>4370698</v>
      </c>
      <c r="O3658" t="s">
        <v>3273</v>
      </c>
      <c r="P3658" s="507">
        <v>44823</v>
      </c>
      <c r="Q3658" t="s">
        <v>187</v>
      </c>
      <c r="R3658" s="507">
        <v>43394</v>
      </c>
      <c r="T3658" t="s">
        <v>5765</v>
      </c>
      <c r="U3658">
        <v>528</v>
      </c>
      <c r="X3658">
        <v>5</v>
      </c>
      <c r="Y3658" t="s">
        <v>259</v>
      </c>
      <c r="AC3658" t="s">
        <v>177</v>
      </c>
      <c r="AD3658" t="s">
        <v>15865</v>
      </c>
      <c r="AE3658">
        <v>37240</v>
      </c>
      <c r="AF3658" t="s">
        <v>15866</v>
      </c>
      <c r="AI3658">
        <v>247590093</v>
      </c>
      <c r="AJ3658">
        <v>664180970</v>
      </c>
      <c r="AK3658" t="s">
        <v>6133</v>
      </c>
      <c r="AL3658">
        <v>0</v>
      </c>
      <c r="AM3658">
        <v>0</v>
      </c>
    </row>
    <row r="3659" spans="1:39" customFormat="1" ht="12.75">
      <c r="A3659">
        <v>2942812</v>
      </c>
      <c r="B3659" t="s">
        <v>9203</v>
      </c>
      <c r="C3659" t="s">
        <v>15867</v>
      </c>
      <c r="D3659">
        <v>2942812</v>
      </c>
      <c r="E3659" t="s">
        <v>169</v>
      </c>
      <c r="H3659" s="507">
        <v>42073</v>
      </c>
      <c r="I3659" t="s">
        <v>169</v>
      </c>
      <c r="J3659">
        <v>-9</v>
      </c>
      <c r="K3659" t="s">
        <v>8</v>
      </c>
      <c r="M3659" t="s">
        <v>3025</v>
      </c>
      <c r="N3659">
        <v>3290037</v>
      </c>
      <c r="O3659" t="s">
        <v>3107</v>
      </c>
      <c r="P3659" s="507">
        <v>44827</v>
      </c>
      <c r="Q3659" t="s">
        <v>187</v>
      </c>
      <c r="R3659" s="507">
        <v>44827</v>
      </c>
      <c r="T3659" t="s">
        <v>5765</v>
      </c>
      <c r="U3659">
        <v>500</v>
      </c>
      <c r="X3659">
        <v>5</v>
      </c>
      <c r="Y3659" t="s">
        <v>259</v>
      </c>
      <c r="AC3659" t="s">
        <v>177</v>
      </c>
      <c r="AD3659" t="s">
        <v>12174</v>
      </c>
      <c r="AE3659">
        <v>29410</v>
      </c>
      <c r="AF3659" t="s">
        <v>15868</v>
      </c>
      <c r="AJ3659">
        <v>688670681</v>
      </c>
      <c r="AK3659" t="s">
        <v>9205</v>
      </c>
      <c r="AL3659">
        <v>0</v>
      </c>
      <c r="AM3659">
        <v>0</v>
      </c>
    </row>
    <row r="3660" spans="1:39" customFormat="1" ht="12.75">
      <c r="A3660">
        <v>2942700</v>
      </c>
      <c r="B3660" t="s">
        <v>9203</v>
      </c>
      <c r="C3660" t="s">
        <v>9204</v>
      </c>
      <c r="D3660">
        <v>2942700</v>
      </c>
      <c r="E3660" t="s">
        <v>166</v>
      </c>
      <c r="H3660" s="507">
        <v>41093</v>
      </c>
      <c r="I3660" t="s">
        <v>245</v>
      </c>
      <c r="J3660">
        <v>-11</v>
      </c>
      <c r="K3660" t="s">
        <v>8</v>
      </c>
      <c r="M3660" t="s">
        <v>3025</v>
      </c>
      <c r="N3660">
        <v>3290037</v>
      </c>
      <c r="O3660" t="s">
        <v>3107</v>
      </c>
      <c r="P3660" s="507">
        <v>44822</v>
      </c>
      <c r="Q3660" t="s">
        <v>187</v>
      </c>
      <c r="R3660" s="507">
        <v>44822</v>
      </c>
      <c r="T3660" t="s">
        <v>5765</v>
      </c>
      <c r="U3660">
        <v>500</v>
      </c>
      <c r="X3660">
        <v>5</v>
      </c>
      <c r="Y3660" t="s">
        <v>259</v>
      </c>
      <c r="AC3660" t="s">
        <v>177</v>
      </c>
      <c r="AD3660" t="s">
        <v>12174</v>
      </c>
      <c r="AE3660">
        <v>29410</v>
      </c>
      <c r="AF3660" t="s">
        <v>15869</v>
      </c>
      <c r="AJ3660">
        <v>688670681</v>
      </c>
      <c r="AK3660" t="s">
        <v>9205</v>
      </c>
      <c r="AL3660">
        <v>0</v>
      </c>
      <c r="AM3660">
        <v>0</v>
      </c>
    </row>
    <row r="3661" spans="1:39" customFormat="1" ht="12.75">
      <c r="A3661">
        <v>418420</v>
      </c>
      <c r="B3661" t="s">
        <v>2994</v>
      </c>
      <c r="C3661" t="s">
        <v>1191</v>
      </c>
      <c r="D3661">
        <v>418420</v>
      </c>
      <c r="E3661" t="s">
        <v>166</v>
      </c>
      <c r="F3661" t="s">
        <v>166</v>
      </c>
      <c r="H3661" s="507">
        <v>33166</v>
      </c>
      <c r="I3661" t="s">
        <v>167</v>
      </c>
      <c r="J3661">
        <v>-40</v>
      </c>
      <c r="K3661" t="s">
        <v>168</v>
      </c>
      <c r="M3661" t="s">
        <v>2783</v>
      </c>
      <c r="N3661">
        <v>4410466</v>
      </c>
      <c r="O3661" t="s">
        <v>2793</v>
      </c>
      <c r="P3661" s="507">
        <v>44841</v>
      </c>
      <c r="Q3661" t="s">
        <v>187</v>
      </c>
      <c r="R3661" s="507">
        <v>37918</v>
      </c>
      <c r="S3661" s="507">
        <v>44812</v>
      </c>
      <c r="T3661" t="s">
        <v>181</v>
      </c>
      <c r="U3661">
        <v>1751</v>
      </c>
      <c r="X3661">
        <v>17</v>
      </c>
      <c r="Y3661" t="s">
        <v>259</v>
      </c>
      <c r="AC3661" t="s">
        <v>177</v>
      </c>
      <c r="AD3661" t="s">
        <v>10853</v>
      </c>
      <c r="AE3661">
        <v>41000</v>
      </c>
      <c r="AF3661" t="s">
        <v>15870</v>
      </c>
      <c r="AJ3661">
        <v>646663999</v>
      </c>
      <c r="AK3661" t="s">
        <v>15871</v>
      </c>
      <c r="AL3661">
        <v>0</v>
      </c>
      <c r="AM3661">
        <v>0</v>
      </c>
    </row>
    <row r="3662" spans="1:39" customFormat="1" ht="12.75">
      <c r="A3662">
        <v>9312573</v>
      </c>
      <c r="B3662" t="s">
        <v>3503</v>
      </c>
      <c r="C3662" t="s">
        <v>1211</v>
      </c>
      <c r="D3662">
        <v>9312573</v>
      </c>
      <c r="E3662" t="s">
        <v>166</v>
      </c>
      <c r="F3662" t="s">
        <v>166</v>
      </c>
      <c r="H3662" s="507">
        <v>35469</v>
      </c>
      <c r="I3662" t="s">
        <v>167</v>
      </c>
      <c r="J3662">
        <v>-40</v>
      </c>
      <c r="K3662" t="s">
        <v>168</v>
      </c>
      <c r="M3662" t="s">
        <v>170</v>
      </c>
      <c r="N3662">
        <v>8930113</v>
      </c>
      <c r="O3662" t="s">
        <v>463</v>
      </c>
      <c r="P3662" s="507">
        <v>44824</v>
      </c>
      <c r="Q3662" t="s">
        <v>187</v>
      </c>
      <c r="R3662" s="507">
        <v>37865</v>
      </c>
      <c r="S3662" s="507">
        <v>44446</v>
      </c>
      <c r="T3662" t="s">
        <v>7255</v>
      </c>
      <c r="U3662">
        <v>1859</v>
      </c>
      <c r="X3662">
        <v>18</v>
      </c>
      <c r="Y3662" t="s">
        <v>259</v>
      </c>
      <c r="AC3662" t="s">
        <v>177</v>
      </c>
      <c r="AD3662" t="s">
        <v>14953</v>
      </c>
      <c r="AE3662">
        <v>93250</v>
      </c>
      <c r="AF3662" t="s">
        <v>15872</v>
      </c>
      <c r="AJ3662">
        <v>683397291</v>
      </c>
      <c r="AK3662" t="s">
        <v>9206</v>
      </c>
      <c r="AL3662">
        <v>0</v>
      </c>
      <c r="AM3662">
        <v>0</v>
      </c>
    </row>
    <row r="3663" spans="1:39" customFormat="1" ht="12.75">
      <c r="A3663">
        <v>7885174</v>
      </c>
      <c r="B3663" t="s">
        <v>6134</v>
      </c>
      <c r="C3663" t="s">
        <v>414</v>
      </c>
      <c r="D3663">
        <v>7885174</v>
      </c>
      <c r="E3663" t="s">
        <v>166</v>
      </c>
      <c r="F3663" t="s">
        <v>166</v>
      </c>
      <c r="H3663" s="507">
        <v>41074</v>
      </c>
      <c r="I3663" t="s">
        <v>245</v>
      </c>
      <c r="J3663">
        <v>-11</v>
      </c>
      <c r="K3663" t="s">
        <v>168</v>
      </c>
      <c r="M3663" t="s">
        <v>238</v>
      </c>
      <c r="N3663">
        <v>8780078</v>
      </c>
      <c r="O3663" t="s">
        <v>265</v>
      </c>
      <c r="P3663" s="507">
        <v>44819</v>
      </c>
      <c r="Q3663" t="s">
        <v>187</v>
      </c>
      <c r="R3663" s="507">
        <v>43895</v>
      </c>
      <c r="T3663" t="s">
        <v>5765</v>
      </c>
      <c r="U3663">
        <v>641</v>
      </c>
      <c r="X3663">
        <v>6</v>
      </c>
      <c r="Y3663" t="s">
        <v>259</v>
      </c>
      <c r="AC3663" t="s">
        <v>177</v>
      </c>
      <c r="AD3663" t="s">
        <v>11467</v>
      </c>
      <c r="AE3663">
        <v>78120</v>
      </c>
      <c r="AF3663" t="s">
        <v>15873</v>
      </c>
      <c r="AJ3663">
        <v>669721620</v>
      </c>
      <c r="AK3663" t="s">
        <v>6135</v>
      </c>
      <c r="AL3663">
        <v>0</v>
      </c>
      <c r="AM3663">
        <v>0</v>
      </c>
    </row>
    <row r="3664" spans="1:39" customFormat="1" ht="12.75">
      <c r="A3664">
        <v>7886305</v>
      </c>
      <c r="B3664" t="s">
        <v>6134</v>
      </c>
      <c r="C3664" t="s">
        <v>673</v>
      </c>
      <c r="D3664">
        <v>7886305</v>
      </c>
      <c r="E3664" t="s">
        <v>166</v>
      </c>
      <c r="F3664" t="s">
        <v>166</v>
      </c>
      <c r="H3664" s="507">
        <v>41748</v>
      </c>
      <c r="I3664" t="s">
        <v>169</v>
      </c>
      <c r="J3664">
        <v>-9</v>
      </c>
      <c r="K3664" t="s">
        <v>168</v>
      </c>
      <c r="M3664" t="s">
        <v>238</v>
      </c>
      <c r="N3664">
        <v>8780078</v>
      </c>
      <c r="O3664" t="s">
        <v>265</v>
      </c>
      <c r="P3664" s="507">
        <v>44819</v>
      </c>
      <c r="Q3664" t="s">
        <v>187</v>
      </c>
      <c r="R3664" s="507">
        <v>44182</v>
      </c>
      <c r="T3664" t="s">
        <v>5765</v>
      </c>
      <c r="U3664">
        <v>502</v>
      </c>
      <c r="X3664">
        <v>5</v>
      </c>
      <c r="Y3664" t="s">
        <v>259</v>
      </c>
      <c r="AC3664" t="s">
        <v>177</v>
      </c>
      <c r="AD3664" t="s">
        <v>11467</v>
      </c>
      <c r="AE3664">
        <v>78120</v>
      </c>
      <c r="AF3664" t="s">
        <v>15874</v>
      </c>
      <c r="AK3664" t="s">
        <v>6135</v>
      </c>
      <c r="AL3664">
        <v>0</v>
      </c>
      <c r="AM3664">
        <v>0</v>
      </c>
    </row>
    <row r="3665" spans="1:39" customFormat="1" ht="12.75">
      <c r="A3665">
        <v>4913866</v>
      </c>
      <c r="B3665" t="s">
        <v>3694</v>
      </c>
      <c r="C3665" t="s">
        <v>202</v>
      </c>
      <c r="D3665">
        <v>4913866</v>
      </c>
      <c r="E3665" t="s">
        <v>166</v>
      </c>
      <c r="F3665" t="s">
        <v>166</v>
      </c>
      <c r="H3665" s="507">
        <v>29601</v>
      </c>
      <c r="I3665" t="s">
        <v>192</v>
      </c>
      <c r="J3665">
        <v>-50</v>
      </c>
      <c r="K3665" t="s">
        <v>168</v>
      </c>
      <c r="M3665" t="s">
        <v>2155</v>
      </c>
      <c r="N3665">
        <v>12530025</v>
      </c>
      <c r="O3665" t="s">
        <v>6245</v>
      </c>
      <c r="P3665" s="507">
        <v>44814</v>
      </c>
      <c r="Q3665" t="s">
        <v>187</v>
      </c>
      <c r="R3665" s="507">
        <v>37432</v>
      </c>
      <c r="S3665" s="507">
        <v>44812</v>
      </c>
      <c r="T3665" t="s">
        <v>181</v>
      </c>
      <c r="U3665">
        <v>1619</v>
      </c>
      <c r="X3665">
        <v>16</v>
      </c>
      <c r="Y3665" t="s">
        <v>259</v>
      </c>
      <c r="AC3665" t="s">
        <v>177</v>
      </c>
      <c r="AD3665" t="s">
        <v>15875</v>
      </c>
      <c r="AE3665">
        <v>49500</v>
      </c>
      <c r="AF3665" t="s">
        <v>15876</v>
      </c>
      <c r="AI3665">
        <v>241262152</v>
      </c>
      <c r="AK3665" t="s">
        <v>5162</v>
      </c>
      <c r="AL3665">
        <v>0</v>
      </c>
      <c r="AM3665">
        <v>0</v>
      </c>
    </row>
    <row r="3666" spans="1:39" customFormat="1" ht="12.75">
      <c r="A3666">
        <v>2942695</v>
      </c>
      <c r="B3666" t="s">
        <v>9207</v>
      </c>
      <c r="C3666" t="s">
        <v>9208</v>
      </c>
      <c r="D3666">
        <v>2942695</v>
      </c>
      <c r="E3666" t="s">
        <v>169</v>
      </c>
      <c r="H3666" s="507">
        <v>42773</v>
      </c>
      <c r="I3666" t="s">
        <v>169</v>
      </c>
      <c r="J3666">
        <v>-9</v>
      </c>
      <c r="K3666" t="s">
        <v>8</v>
      </c>
      <c r="M3666" t="s">
        <v>3025</v>
      </c>
      <c r="N3666">
        <v>3290005</v>
      </c>
      <c r="O3666" t="s">
        <v>3026</v>
      </c>
      <c r="P3666" s="507">
        <v>44822</v>
      </c>
      <c r="Q3666" t="s">
        <v>187</v>
      </c>
      <c r="R3666" s="507">
        <v>44822</v>
      </c>
      <c r="T3666" t="s">
        <v>5765</v>
      </c>
      <c r="U3666">
        <v>500</v>
      </c>
      <c r="X3666">
        <v>5</v>
      </c>
      <c r="Y3666" t="s">
        <v>259</v>
      </c>
      <c r="AC3666" t="s">
        <v>177</v>
      </c>
      <c r="AD3666" t="s">
        <v>12933</v>
      </c>
      <c r="AE3666">
        <v>29800</v>
      </c>
      <c r="AF3666" t="s">
        <v>15877</v>
      </c>
      <c r="AJ3666">
        <v>673740200</v>
      </c>
      <c r="AK3666" t="s">
        <v>9209</v>
      </c>
      <c r="AL3666">
        <v>0</v>
      </c>
      <c r="AM3666">
        <v>0</v>
      </c>
    </row>
    <row r="3667" spans="1:39" customFormat="1" ht="12.75">
      <c r="A3667">
        <v>7730883</v>
      </c>
      <c r="B3667" t="s">
        <v>3330</v>
      </c>
      <c r="C3667" t="s">
        <v>6136</v>
      </c>
      <c r="D3667">
        <v>7730883</v>
      </c>
      <c r="E3667" t="s">
        <v>166</v>
      </c>
      <c r="F3667" t="s">
        <v>166</v>
      </c>
      <c r="H3667" s="507">
        <v>41048</v>
      </c>
      <c r="I3667" t="s">
        <v>245</v>
      </c>
      <c r="J3667">
        <v>-11</v>
      </c>
      <c r="K3667" t="s">
        <v>168</v>
      </c>
      <c r="M3667" t="s">
        <v>206</v>
      </c>
      <c r="N3667">
        <v>8771184</v>
      </c>
      <c r="O3667" t="s">
        <v>285</v>
      </c>
      <c r="P3667" s="507">
        <v>44798</v>
      </c>
      <c r="Q3667" t="s">
        <v>187</v>
      </c>
      <c r="R3667" s="507">
        <v>43000</v>
      </c>
      <c r="T3667" t="s">
        <v>5765</v>
      </c>
      <c r="U3667">
        <v>881</v>
      </c>
      <c r="X3667">
        <v>8</v>
      </c>
      <c r="Y3667" t="s">
        <v>259</v>
      </c>
      <c r="AB3667" s="507">
        <v>44743</v>
      </c>
      <c r="AC3667" t="s">
        <v>177</v>
      </c>
      <c r="AD3667" t="s">
        <v>11361</v>
      </c>
      <c r="AE3667">
        <v>77500</v>
      </c>
      <c r="AF3667" t="s">
        <v>15878</v>
      </c>
      <c r="AK3667" t="s">
        <v>7983</v>
      </c>
      <c r="AL3667">
        <v>1</v>
      </c>
      <c r="AM3667">
        <v>0</v>
      </c>
    </row>
    <row r="3668" spans="1:39" customFormat="1" ht="12.75">
      <c r="A3668">
        <v>7730881</v>
      </c>
      <c r="B3668" t="s">
        <v>3330</v>
      </c>
      <c r="C3668" t="s">
        <v>1932</v>
      </c>
      <c r="D3668">
        <v>7730881</v>
      </c>
      <c r="E3668" t="s">
        <v>166</v>
      </c>
      <c r="F3668" t="s">
        <v>166</v>
      </c>
      <c r="H3668" s="507">
        <v>40274</v>
      </c>
      <c r="I3668" t="s">
        <v>254</v>
      </c>
      <c r="J3668">
        <v>-13</v>
      </c>
      <c r="K3668" t="s">
        <v>168</v>
      </c>
      <c r="M3668" t="s">
        <v>206</v>
      </c>
      <c r="N3668">
        <v>8771184</v>
      </c>
      <c r="O3668" t="s">
        <v>285</v>
      </c>
      <c r="P3668" s="507">
        <v>44798</v>
      </c>
      <c r="Q3668" t="s">
        <v>187</v>
      </c>
      <c r="R3668" s="507">
        <v>43000</v>
      </c>
      <c r="T3668" t="s">
        <v>5765</v>
      </c>
      <c r="U3668">
        <v>1393</v>
      </c>
      <c r="X3668">
        <v>13</v>
      </c>
      <c r="Y3668" t="s">
        <v>259</v>
      </c>
      <c r="AB3668" s="507">
        <v>44743</v>
      </c>
      <c r="AC3668" t="s">
        <v>177</v>
      </c>
      <c r="AD3668" t="s">
        <v>11361</v>
      </c>
      <c r="AE3668">
        <v>77500</v>
      </c>
      <c r="AF3668" t="s">
        <v>15878</v>
      </c>
      <c r="AK3668" t="s">
        <v>7983</v>
      </c>
      <c r="AL3668">
        <v>0</v>
      </c>
      <c r="AM3668">
        <v>0</v>
      </c>
    </row>
    <row r="3669" spans="1:39" customFormat="1" ht="12.75">
      <c r="A3669">
        <v>4913869</v>
      </c>
      <c r="B3669" t="s">
        <v>3440</v>
      </c>
      <c r="C3669" t="s">
        <v>492</v>
      </c>
      <c r="D3669">
        <v>4913869</v>
      </c>
      <c r="E3669" t="s">
        <v>166</v>
      </c>
      <c r="F3669" t="s">
        <v>166</v>
      </c>
      <c r="H3669" s="507">
        <v>28092</v>
      </c>
      <c r="I3669" t="s">
        <v>192</v>
      </c>
      <c r="J3669">
        <v>-50</v>
      </c>
      <c r="K3669" t="s">
        <v>168</v>
      </c>
      <c r="M3669" t="s">
        <v>236</v>
      </c>
      <c r="N3669">
        <v>12490063</v>
      </c>
      <c r="O3669" t="s">
        <v>2268</v>
      </c>
      <c r="P3669" s="507">
        <v>44806</v>
      </c>
      <c r="Q3669" t="s">
        <v>187</v>
      </c>
      <c r="R3669" s="507">
        <v>37432</v>
      </c>
      <c r="S3669" s="507">
        <v>44432</v>
      </c>
      <c r="T3669" t="s">
        <v>7255</v>
      </c>
      <c r="U3669">
        <v>1760</v>
      </c>
      <c r="X3669">
        <v>17</v>
      </c>
      <c r="Y3669" t="s">
        <v>259</v>
      </c>
      <c r="AB3669" s="507">
        <v>44378</v>
      </c>
      <c r="AC3669" t="s">
        <v>177</v>
      </c>
      <c r="AD3669" t="s">
        <v>10301</v>
      </c>
      <c r="AE3669">
        <v>49140</v>
      </c>
      <c r="AF3669" t="s">
        <v>15879</v>
      </c>
      <c r="AI3669">
        <v>672704007</v>
      </c>
      <c r="AJ3669">
        <v>672704007</v>
      </c>
      <c r="AK3669" t="s">
        <v>5163</v>
      </c>
      <c r="AL3669">
        <v>0</v>
      </c>
      <c r="AM3669">
        <v>0</v>
      </c>
    </row>
    <row r="3670" spans="1:39" customFormat="1" ht="12.75">
      <c r="A3670">
        <v>8526174</v>
      </c>
      <c r="B3670" t="s">
        <v>2687</v>
      </c>
      <c r="C3670" t="s">
        <v>495</v>
      </c>
      <c r="D3670">
        <v>8526174</v>
      </c>
      <c r="E3670" t="s">
        <v>166</v>
      </c>
      <c r="F3670" t="s">
        <v>166</v>
      </c>
      <c r="H3670" s="507">
        <v>40415</v>
      </c>
      <c r="I3670" t="s">
        <v>254</v>
      </c>
      <c r="J3670">
        <v>-13</v>
      </c>
      <c r="K3670" t="s">
        <v>8</v>
      </c>
      <c r="M3670" t="s">
        <v>208</v>
      </c>
      <c r="N3670">
        <v>12850033</v>
      </c>
      <c r="O3670" t="s">
        <v>2162</v>
      </c>
      <c r="P3670" s="507">
        <v>44778</v>
      </c>
      <c r="Q3670" t="s">
        <v>187</v>
      </c>
      <c r="R3670" s="507">
        <v>41889</v>
      </c>
      <c r="T3670" t="s">
        <v>5765</v>
      </c>
      <c r="U3670">
        <v>747</v>
      </c>
      <c r="X3670">
        <v>7</v>
      </c>
      <c r="Y3670" t="s">
        <v>259</v>
      </c>
      <c r="AC3670" t="s">
        <v>177</v>
      </c>
      <c r="AD3670" t="s">
        <v>10671</v>
      </c>
      <c r="AE3670">
        <v>85170</v>
      </c>
      <c r="AF3670" t="s">
        <v>15880</v>
      </c>
      <c r="AI3670">
        <v>251622087</v>
      </c>
      <c r="AJ3670">
        <v>619727281</v>
      </c>
      <c r="AK3670" t="s">
        <v>5164</v>
      </c>
      <c r="AL3670">
        <v>0</v>
      </c>
      <c r="AM3670">
        <v>0</v>
      </c>
    </row>
    <row r="3671" spans="1:39" customFormat="1" ht="12.75">
      <c r="A3671">
        <v>8523674</v>
      </c>
      <c r="B3671" t="s">
        <v>2687</v>
      </c>
      <c r="C3671" t="s">
        <v>509</v>
      </c>
      <c r="D3671">
        <v>8523674</v>
      </c>
      <c r="E3671" t="s">
        <v>166</v>
      </c>
      <c r="F3671" t="s">
        <v>166</v>
      </c>
      <c r="H3671" s="507">
        <v>39032</v>
      </c>
      <c r="I3671" t="s">
        <v>198</v>
      </c>
      <c r="J3671">
        <v>-17</v>
      </c>
      <c r="K3671" t="s">
        <v>168</v>
      </c>
      <c r="M3671" t="s">
        <v>208</v>
      </c>
      <c r="N3671">
        <v>12850033</v>
      </c>
      <c r="O3671" t="s">
        <v>2162</v>
      </c>
      <c r="P3671" s="507">
        <v>44778</v>
      </c>
      <c r="Q3671" t="s">
        <v>187</v>
      </c>
      <c r="R3671" s="507">
        <v>40575</v>
      </c>
      <c r="T3671" t="s">
        <v>5765</v>
      </c>
      <c r="U3671">
        <v>1645</v>
      </c>
      <c r="X3671">
        <v>16</v>
      </c>
      <c r="Y3671" t="s">
        <v>259</v>
      </c>
      <c r="AC3671" t="s">
        <v>177</v>
      </c>
      <c r="AD3671" t="s">
        <v>10671</v>
      </c>
      <c r="AE3671">
        <v>85170</v>
      </c>
      <c r="AF3671" t="s">
        <v>15881</v>
      </c>
      <c r="AK3671" t="s">
        <v>5164</v>
      </c>
      <c r="AL3671">
        <v>0</v>
      </c>
      <c r="AM3671">
        <v>0</v>
      </c>
    </row>
    <row r="3672" spans="1:39" customFormat="1" ht="12.75">
      <c r="A3672">
        <v>9246446</v>
      </c>
      <c r="B3672" t="s">
        <v>1921</v>
      </c>
      <c r="C3672" t="s">
        <v>361</v>
      </c>
      <c r="D3672">
        <v>9246446</v>
      </c>
      <c r="E3672" t="s">
        <v>166</v>
      </c>
      <c r="F3672" t="s">
        <v>166</v>
      </c>
      <c r="H3672" s="507">
        <v>38286</v>
      </c>
      <c r="I3672" t="s">
        <v>7238</v>
      </c>
      <c r="J3672">
        <v>-19</v>
      </c>
      <c r="K3672" t="s">
        <v>168</v>
      </c>
      <c r="M3672" t="s">
        <v>203</v>
      </c>
      <c r="N3672">
        <v>8921458</v>
      </c>
      <c r="O3672" t="s">
        <v>272</v>
      </c>
      <c r="P3672" s="507">
        <v>44810</v>
      </c>
      <c r="Q3672" t="s">
        <v>187</v>
      </c>
      <c r="R3672" s="507">
        <v>41673</v>
      </c>
      <c r="T3672" t="s">
        <v>5765</v>
      </c>
      <c r="U3672">
        <v>1829</v>
      </c>
      <c r="X3672">
        <v>18</v>
      </c>
      <c r="Y3672" t="s">
        <v>259</v>
      </c>
      <c r="AC3672" t="s">
        <v>177</v>
      </c>
      <c r="AD3672" t="s">
        <v>9666</v>
      </c>
      <c r="AE3672">
        <v>92300</v>
      </c>
      <c r="AF3672" t="s">
        <v>15882</v>
      </c>
      <c r="AJ3672">
        <v>620796345</v>
      </c>
      <c r="AK3672" t="s">
        <v>4582</v>
      </c>
      <c r="AL3672">
        <v>0</v>
      </c>
      <c r="AM3672">
        <v>0</v>
      </c>
    </row>
    <row r="3673" spans="1:39" customFormat="1" ht="12.75">
      <c r="A3673">
        <v>498898</v>
      </c>
      <c r="B3673" t="s">
        <v>2688</v>
      </c>
      <c r="C3673" t="s">
        <v>996</v>
      </c>
      <c r="D3673">
        <v>498898</v>
      </c>
      <c r="E3673" t="s">
        <v>166</v>
      </c>
      <c r="F3673" t="s">
        <v>166</v>
      </c>
      <c r="H3673" s="507">
        <v>29484</v>
      </c>
      <c r="I3673" t="s">
        <v>192</v>
      </c>
      <c r="J3673">
        <v>-50</v>
      </c>
      <c r="K3673" t="s">
        <v>168</v>
      </c>
      <c r="M3673" t="s">
        <v>228</v>
      </c>
      <c r="N3673">
        <v>12440138</v>
      </c>
      <c r="O3673" t="s">
        <v>2163</v>
      </c>
      <c r="P3673" s="507">
        <v>44762</v>
      </c>
      <c r="Q3673" t="s">
        <v>187</v>
      </c>
      <c r="R3673" s="507">
        <v>37432</v>
      </c>
      <c r="S3673" s="507">
        <v>44736</v>
      </c>
      <c r="T3673" t="s">
        <v>181</v>
      </c>
      <c r="U3673">
        <v>1708</v>
      </c>
      <c r="X3673">
        <v>17</v>
      </c>
      <c r="Y3673" t="s">
        <v>259</v>
      </c>
      <c r="AC3673" t="s">
        <v>177</v>
      </c>
      <c r="AD3673" t="s">
        <v>10150</v>
      </c>
      <c r="AE3673">
        <v>44430</v>
      </c>
      <c r="AF3673" t="s">
        <v>15883</v>
      </c>
      <c r="AJ3673">
        <v>683706177</v>
      </c>
      <c r="AK3673" t="s">
        <v>5165</v>
      </c>
      <c r="AL3673">
        <v>0</v>
      </c>
      <c r="AM3673">
        <v>0</v>
      </c>
    </row>
    <row r="3674" spans="1:39" customFormat="1" ht="12.75">
      <c r="A3674">
        <v>5321268</v>
      </c>
      <c r="B3674" t="s">
        <v>6857</v>
      </c>
      <c r="C3674" t="s">
        <v>1289</v>
      </c>
      <c r="D3674">
        <v>5321268</v>
      </c>
      <c r="E3674" t="s">
        <v>166</v>
      </c>
      <c r="F3674" t="s">
        <v>166</v>
      </c>
      <c r="H3674" s="507">
        <v>36636</v>
      </c>
      <c r="I3674" t="s">
        <v>167</v>
      </c>
      <c r="J3674">
        <v>-40</v>
      </c>
      <c r="K3674" t="s">
        <v>8</v>
      </c>
      <c r="M3674" t="s">
        <v>228</v>
      </c>
      <c r="N3674">
        <v>12440084</v>
      </c>
      <c r="O3674" t="s">
        <v>2217</v>
      </c>
      <c r="P3674" s="507">
        <v>44806</v>
      </c>
      <c r="Q3674" t="s">
        <v>187</v>
      </c>
      <c r="R3674" s="507">
        <v>39723</v>
      </c>
      <c r="S3674" s="507">
        <v>44435</v>
      </c>
      <c r="T3674" t="s">
        <v>7255</v>
      </c>
      <c r="U3674">
        <v>1276</v>
      </c>
      <c r="X3674">
        <v>12</v>
      </c>
      <c r="Y3674" t="s">
        <v>259</v>
      </c>
      <c r="AC3674" t="s">
        <v>177</v>
      </c>
      <c r="AD3674" t="s">
        <v>9941</v>
      </c>
      <c r="AE3674">
        <v>44300</v>
      </c>
      <c r="AF3674" t="s">
        <v>15884</v>
      </c>
      <c r="AJ3674">
        <v>671384970</v>
      </c>
      <c r="AK3674" t="s">
        <v>6858</v>
      </c>
      <c r="AL3674">
        <v>0</v>
      </c>
      <c r="AM3674">
        <v>0</v>
      </c>
    </row>
    <row r="3675" spans="1:39" customFormat="1" ht="12.75">
      <c r="A3675">
        <v>7226848</v>
      </c>
      <c r="B3675" t="s">
        <v>15885</v>
      </c>
      <c r="C3675" t="s">
        <v>6647</v>
      </c>
      <c r="D3675">
        <v>7226848</v>
      </c>
      <c r="E3675" t="s">
        <v>169</v>
      </c>
      <c r="H3675" s="507">
        <v>41173</v>
      </c>
      <c r="I3675" t="s">
        <v>245</v>
      </c>
      <c r="J3675">
        <v>-11</v>
      </c>
      <c r="K3675" t="s">
        <v>8</v>
      </c>
      <c r="M3675" t="s">
        <v>2152</v>
      </c>
      <c r="N3675">
        <v>12720110</v>
      </c>
      <c r="O3675" t="s">
        <v>2243</v>
      </c>
      <c r="P3675" s="507">
        <v>44839</v>
      </c>
      <c r="Q3675" t="s">
        <v>187</v>
      </c>
      <c r="R3675" s="507">
        <v>44839</v>
      </c>
      <c r="T3675" t="s">
        <v>5765</v>
      </c>
      <c r="U3675">
        <v>500</v>
      </c>
      <c r="X3675">
        <v>5</v>
      </c>
      <c r="Y3675" t="s">
        <v>259</v>
      </c>
      <c r="AC3675" t="s">
        <v>177</v>
      </c>
      <c r="AD3675" t="s">
        <v>15886</v>
      </c>
      <c r="AE3675">
        <v>72330</v>
      </c>
      <c r="AF3675" t="s">
        <v>15887</v>
      </c>
      <c r="AJ3675">
        <v>789386993</v>
      </c>
      <c r="AK3675" t="s">
        <v>15888</v>
      </c>
      <c r="AL3675">
        <v>0</v>
      </c>
      <c r="AM3675">
        <v>0</v>
      </c>
    </row>
    <row r="3676" spans="1:39" customFormat="1" ht="12.75">
      <c r="A3676">
        <v>6922295</v>
      </c>
      <c r="B3676" t="s">
        <v>7984</v>
      </c>
      <c r="C3676" t="s">
        <v>1229</v>
      </c>
      <c r="D3676">
        <v>6922295</v>
      </c>
      <c r="E3676" t="s">
        <v>166</v>
      </c>
      <c r="F3676" t="s">
        <v>166</v>
      </c>
      <c r="H3676" s="507">
        <v>35206</v>
      </c>
      <c r="I3676" t="s">
        <v>167</v>
      </c>
      <c r="J3676">
        <v>-40</v>
      </c>
      <c r="K3676" t="s">
        <v>168</v>
      </c>
      <c r="M3676" t="s">
        <v>203</v>
      </c>
      <c r="N3676">
        <v>8920312</v>
      </c>
      <c r="O3676" t="s">
        <v>288</v>
      </c>
      <c r="P3676" s="507">
        <v>44815</v>
      </c>
      <c r="Q3676" t="s">
        <v>187</v>
      </c>
      <c r="R3676" s="507">
        <v>37432</v>
      </c>
      <c r="S3676" s="507">
        <v>44812</v>
      </c>
      <c r="T3676" t="s">
        <v>181</v>
      </c>
      <c r="U3676">
        <v>2279</v>
      </c>
      <c r="V3676" t="s">
        <v>172</v>
      </c>
      <c r="W3676">
        <v>485</v>
      </c>
      <c r="X3676" t="s">
        <v>173</v>
      </c>
      <c r="Y3676" t="s">
        <v>259</v>
      </c>
      <c r="AB3676" s="507">
        <v>44743</v>
      </c>
      <c r="AC3676" t="s">
        <v>177</v>
      </c>
      <c r="AD3676" t="s">
        <v>15889</v>
      </c>
      <c r="AE3676">
        <v>69970</v>
      </c>
      <c r="AF3676" t="s">
        <v>15890</v>
      </c>
      <c r="AJ3676">
        <v>659009178</v>
      </c>
      <c r="AK3676" t="s">
        <v>7985</v>
      </c>
      <c r="AL3676">
        <v>0</v>
      </c>
      <c r="AM3676">
        <v>0</v>
      </c>
    </row>
    <row r="3677" spans="1:39" customFormat="1" ht="12.75">
      <c r="A3677">
        <v>4535546</v>
      </c>
      <c r="B3677" t="s">
        <v>15891</v>
      </c>
      <c r="C3677" t="s">
        <v>3773</v>
      </c>
      <c r="D3677">
        <v>4535546</v>
      </c>
      <c r="E3677" t="s">
        <v>169</v>
      </c>
      <c r="H3677" s="507">
        <v>41198</v>
      </c>
      <c r="I3677" t="s">
        <v>245</v>
      </c>
      <c r="J3677">
        <v>-11</v>
      </c>
      <c r="K3677" t="s">
        <v>8</v>
      </c>
      <c r="M3677" t="s">
        <v>2764</v>
      </c>
      <c r="N3677">
        <v>4450760</v>
      </c>
      <c r="O3677" t="s">
        <v>15892</v>
      </c>
      <c r="P3677" s="507">
        <v>44842</v>
      </c>
      <c r="Q3677" t="s">
        <v>187</v>
      </c>
      <c r="R3677" s="507">
        <v>44842</v>
      </c>
      <c r="T3677" t="s">
        <v>5765</v>
      </c>
      <c r="U3677">
        <v>500</v>
      </c>
      <c r="X3677">
        <v>5</v>
      </c>
      <c r="Y3677" t="s">
        <v>259</v>
      </c>
      <c r="AC3677" t="s">
        <v>177</v>
      </c>
      <c r="AD3677" t="s">
        <v>15893</v>
      </c>
      <c r="AE3677">
        <v>45510</v>
      </c>
      <c r="AF3677" t="s">
        <v>15894</v>
      </c>
      <c r="AK3677" t="s">
        <v>15895</v>
      </c>
      <c r="AL3677">
        <v>0</v>
      </c>
      <c r="AM3677">
        <v>0</v>
      </c>
    </row>
    <row r="3678" spans="1:39" customFormat="1" ht="12.75">
      <c r="A3678">
        <v>4114571</v>
      </c>
      <c r="B3678" t="s">
        <v>3972</v>
      </c>
      <c r="C3678" t="s">
        <v>1720</v>
      </c>
      <c r="D3678">
        <v>4114571</v>
      </c>
      <c r="E3678" t="s">
        <v>169</v>
      </c>
      <c r="F3678" t="s">
        <v>169</v>
      </c>
      <c r="H3678" s="507">
        <v>41082</v>
      </c>
      <c r="I3678" t="s">
        <v>245</v>
      </c>
      <c r="J3678">
        <v>-11</v>
      </c>
      <c r="K3678" t="s">
        <v>8</v>
      </c>
      <c r="M3678" t="s">
        <v>2783</v>
      </c>
      <c r="N3678">
        <v>4410080</v>
      </c>
      <c r="O3678" t="s">
        <v>2786</v>
      </c>
      <c r="P3678" s="507">
        <v>44825</v>
      </c>
      <c r="Q3678" t="s">
        <v>187</v>
      </c>
      <c r="R3678" s="507">
        <v>44104</v>
      </c>
      <c r="T3678" t="s">
        <v>5760</v>
      </c>
      <c r="U3678">
        <v>500</v>
      </c>
      <c r="X3678">
        <v>5</v>
      </c>
      <c r="Y3678" t="s">
        <v>259</v>
      </c>
      <c r="AC3678" t="s">
        <v>177</v>
      </c>
      <c r="AD3678" t="s">
        <v>11085</v>
      </c>
      <c r="AE3678">
        <v>41500</v>
      </c>
      <c r="AF3678" t="s">
        <v>15896</v>
      </c>
      <c r="AK3678" t="s">
        <v>5758</v>
      </c>
      <c r="AL3678">
        <v>0</v>
      </c>
      <c r="AM3678">
        <v>0</v>
      </c>
    </row>
    <row r="3679" spans="1:39" customFormat="1" ht="12.75">
      <c r="A3679">
        <v>9225004</v>
      </c>
      <c r="B3679" t="s">
        <v>3840</v>
      </c>
      <c r="C3679" t="s">
        <v>3841</v>
      </c>
      <c r="D3679">
        <v>9225004</v>
      </c>
      <c r="E3679" t="s">
        <v>166</v>
      </c>
      <c r="F3679" t="s">
        <v>166</v>
      </c>
      <c r="H3679" s="507">
        <v>31889</v>
      </c>
      <c r="I3679" t="s">
        <v>167</v>
      </c>
      <c r="J3679">
        <v>-40</v>
      </c>
      <c r="K3679" t="s">
        <v>168</v>
      </c>
      <c r="M3679" t="s">
        <v>203</v>
      </c>
      <c r="N3679">
        <v>8921458</v>
      </c>
      <c r="O3679" t="s">
        <v>272</v>
      </c>
      <c r="P3679" s="507">
        <v>44817</v>
      </c>
      <c r="Q3679" t="s">
        <v>187</v>
      </c>
      <c r="R3679" s="507">
        <v>37432</v>
      </c>
      <c r="S3679" s="507">
        <v>44817</v>
      </c>
      <c r="T3679" t="s">
        <v>181</v>
      </c>
      <c r="U3679">
        <v>1607</v>
      </c>
      <c r="X3679">
        <v>16</v>
      </c>
      <c r="Y3679" t="s">
        <v>259</v>
      </c>
      <c r="AC3679" t="s">
        <v>177</v>
      </c>
      <c r="AD3679" t="s">
        <v>9666</v>
      </c>
      <c r="AE3679">
        <v>92300</v>
      </c>
      <c r="AF3679" t="s">
        <v>15897</v>
      </c>
      <c r="AJ3679">
        <v>623045131</v>
      </c>
      <c r="AK3679" t="s">
        <v>5758</v>
      </c>
      <c r="AL3679">
        <v>0</v>
      </c>
      <c r="AM3679">
        <v>0</v>
      </c>
    </row>
    <row r="3680" spans="1:39" customFormat="1" ht="12.75">
      <c r="A3680">
        <v>9248354</v>
      </c>
      <c r="B3680" t="s">
        <v>1922</v>
      </c>
      <c r="C3680" t="s">
        <v>579</v>
      </c>
      <c r="D3680">
        <v>9248354</v>
      </c>
      <c r="E3680" t="s">
        <v>166</v>
      </c>
      <c r="F3680" t="s">
        <v>166</v>
      </c>
      <c r="H3680" s="507">
        <v>39089</v>
      </c>
      <c r="I3680" t="s">
        <v>227</v>
      </c>
      <c r="J3680">
        <v>-16</v>
      </c>
      <c r="K3680" t="s">
        <v>168</v>
      </c>
      <c r="M3680" t="s">
        <v>203</v>
      </c>
      <c r="N3680">
        <v>8920025</v>
      </c>
      <c r="O3680" t="s">
        <v>213</v>
      </c>
      <c r="P3680" s="507">
        <v>44816</v>
      </c>
      <c r="Q3680" t="s">
        <v>187</v>
      </c>
      <c r="R3680" s="507">
        <v>42255</v>
      </c>
      <c r="T3680" t="s">
        <v>5765</v>
      </c>
      <c r="U3680">
        <v>2140</v>
      </c>
      <c r="V3680" t="s">
        <v>172</v>
      </c>
      <c r="W3680">
        <v>734</v>
      </c>
      <c r="X3680" t="s">
        <v>173</v>
      </c>
      <c r="Y3680" t="s">
        <v>259</v>
      </c>
      <c r="AB3680" s="507">
        <v>44743</v>
      </c>
      <c r="AC3680" t="s">
        <v>177</v>
      </c>
      <c r="AD3680" t="s">
        <v>15898</v>
      </c>
      <c r="AE3680">
        <v>92420</v>
      </c>
      <c r="AF3680" t="s">
        <v>15899</v>
      </c>
      <c r="AI3680">
        <v>686277516</v>
      </c>
      <c r="AJ3680">
        <v>682582323</v>
      </c>
      <c r="AK3680" t="s">
        <v>4583</v>
      </c>
      <c r="AL3680">
        <v>0</v>
      </c>
      <c r="AM3680">
        <v>0</v>
      </c>
    </row>
    <row r="3681" spans="1:39" customFormat="1" ht="12.75">
      <c r="A3681">
        <v>959166</v>
      </c>
      <c r="B3681" t="s">
        <v>1923</v>
      </c>
      <c r="C3681" t="s">
        <v>195</v>
      </c>
      <c r="D3681">
        <v>959166</v>
      </c>
      <c r="E3681" t="s">
        <v>166</v>
      </c>
      <c r="F3681" t="s">
        <v>166</v>
      </c>
      <c r="H3681" s="507">
        <v>31300</v>
      </c>
      <c r="I3681" t="s">
        <v>167</v>
      </c>
      <c r="J3681">
        <v>-40</v>
      </c>
      <c r="K3681" t="s">
        <v>168</v>
      </c>
      <c r="M3681" t="s">
        <v>203</v>
      </c>
      <c r="N3681">
        <v>8920646</v>
      </c>
      <c r="O3681" t="s">
        <v>1257</v>
      </c>
      <c r="P3681" s="507">
        <v>44796</v>
      </c>
      <c r="Q3681" t="s">
        <v>187</v>
      </c>
      <c r="R3681" s="507">
        <v>37432</v>
      </c>
      <c r="S3681" s="507">
        <v>43724</v>
      </c>
      <c r="T3681" t="s">
        <v>7255</v>
      </c>
      <c r="U3681">
        <v>2100</v>
      </c>
      <c r="V3681" t="s">
        <v>172</v>
      </c>
      <c r="W3681">
        <v>828</v>
      </c>
      <c r="X3681" t="s">
        <v>173</v>
      </c>
      <c r="Y3681" t="s">
        <v>259</v>
      </c>
      <c r="AB3681" s="507">
        <v>43647</v>
      </c>
      <c r="AC3681" t="s">
        <v>177</v>
      </c>
      <c r="AD3681" t="s">
        <v>10303</v>
      </c>
      <c r="AE3681">
        <v>92600</v>
      </c>
      <c r="AF3681" t="s">
        <v>15900</v>
      </c>
      <c r="AG3681" t="s">
        <v>15901</v>
      </c>
      <c r="AJ3681">
        <v>695611808</v>
      </c>
      <c r="AK3681" t="s">
        <v>4584</v>
      </c>
      <c r="AL3681">
        <v>0</v>
      </c>
      <c r="AM3681">
        <v>0</v>
      </c>
    </row>
    <row r="3682" spans="1:39" customFormat="1" ht="12.75">
      <c r="A3682">
        <v>3540376</v>
      </c>
      <c r="B3682" t="s">
        <v>6859</v>
      </c>
      <c r="C3682" t="s">
        <v>358</v>
      </c>
      <c r="D3682">
        <v>3540376</v>
      </c>
      <c r="E3682" t="s">
        <v>166</v>
      </c>
      <c r="F3682" t="s">
        <v>166</v>
      </c>
      <c r="H3682" s="507">
        <v>40574</v>
      </c>
      <c r="I3682" t="s">
        <v>267</v>
      </c>
      <c r="J3682">
        <v>-12</v>
      </c>
      <c r="K3682" t="s">
        <v>168</v>
      </c>
      <c r="M3682" t="s">
        <v>178</v>
      </c>
      <c r="N3682">
        <v>3350209</v>
      </c>
      <c r="O3682" t="s">
        <v>3049</v>
      </c>
      <c r="P3682" s="507">
        <v>44804</v>
      </c>
      <c r="Q3682" t="s">
        <v>187</v>
      </c>
      <c r="R3682" s="507">
        <v>44454</v>
      </c>
      <c r="T3682" t="s">
        <v>5765</v>
      </c>
      <c r="U3682">
        <v>613</v>
      </c>
      <c r="X3682">
        <v>6</v>
      </c>
      <c r="Y3682" t="s">
        <v>259</v>
      </c>
      <c r="AC3682" t="s">
        <v>177</v>
      </c>
      <c r="AD3682" t="s">
        <v>15902</v>
      </c>
      <c r="AE3682">
        <v>35133</v>
      </c>
      <c r="AF3682" t="s">
        <v>15903</v>
      </c>
      <c r="AJ3682">
        <v>686793891</v>
      </c>
      <c r="AK3682" t="s">
        <v>6860</v>
      </c>
      <c r="AL3682">
        <v>0</v>
      </c>
      <c r="AM3682">
        <v>0</v>
      </c>
    </row>
    <row r="3683" spans="1:39" customFormat="1" ht="12.75">
      <c r="A3683">
        <v>3733912</v>
      </c>
      <c r="B3683" t="s">
        <v>9210</v>
      </c>
      <c r="C3683" t="s">
        <v>503</v>
      </c>
      <c r="D3683">
        <v>3733912</v>
      </c>
      <c r="E3683" t="s">
        <v>169</v>
      </c>
      <c r="H3683" s="507">
        <v>42121</v>
      </c>
      <c r="I3683" t="s">
        <v>169</v>
      </c>
      <c r="J3683">
        <v>-9</v>
      </c>
      <c r="K3683" t="s">
        <v>8</v>
      </c>
      <c r="M3683" t="s">
        <v>175</v>
      </c>
      <c r="N3683">
        <v>4370566</v>
      </c>
      <c r="O3683" t="s">
        <v>176</v>
      </c>
      <c r="P3683" s="507">
        <v>44812</v>
      </c>
      <c r="Q3683" t="s">
        <v>187</v>
      </c>
      <c r="R3683" s="507">
        <v>44812</v>
      </c>
      <c r="T3683" t="s">
        <v>5765</v>
      </c>
      <c r="U3683">
        <v>500</v>
      </c>
      <c r="X3683">
        <v>5</v>
      </c>
      <c r="Y3683" t="s">
        <v>259</v>
      </c>
      <c r="AC3683" t="s">
        <v>177</v>
      </c>
      <c r="AD3683" t="s">
        <v>10235</v>
      </c>
      <c r="AE3683">
        <v>37300</v>
      </c>
      <c r="AF3683" t="s">
        <v>15904</v>
      </c>
      <c r="AI3683">
        <v>665553117</v>
      </c>
      <c r="AK3683" t="s">
        <v>9211</v>
      </c>
      <c r="AL3683">
        <v>0</v>
      </c>
      <c r="AM3683">
        <v>0</v>
      </c>
    </row>
    <row r="3684" spans="1:39" customFormat="1" ht="12.75">
      <c r="A3684">
        <v>9240706</v>
      </c>
      <c r="B3684" t="s">
        <v>1924</v>
      </c>
      <c r="C3684" t="s">
        <v>7065</v>
      </c>
      <c r="D3684">
        <v>9240706</v>
      </c>
      <c r="E3684" t="s">
        <v>166</v>
      </c>
      <c r="F3684" t="s">
        <v>166</v>
      </c>
      <c r="H3684" s="507">
        <v>37544</v>
      </c>
      <c r="I3684" t="s">
        <v>167</v>
      </c>
      <c r="J3684">
        <v>-40</v>
      </c>
      <c r="K3684" t="s">
        <v>8</v>
      </c>
      <c r="M3684" t="s">
        <v>203</v>
      </c>
      <c r="N3684">
        <v>8921190</v>
      </c>
      <c r="O3684" t="s">
        <v>204</v>
      </c>
      <c r="P3684" s="507">
        <v>44817</v>
      </c>
      <c r="Q3684" t="s">
        <v>187</v>
      </c>
      <c r="R3684" s="507">
        <v>40157</v>
      </c>
      <c r="S3684" s="507">
        <v>44074</v>
      </c>
      <c r="T3684" t="s">
        <v>7255</v>
      </c>
      <c r="U3684">
        <v>1788</v>
      </c>
      <c r="V3684" t="s">
        <v>172</v>
      </c>
      <c r="W3684">
        <v>162</v>
      </c>
      <c r="X3684" t="s">
        <v>173</v>
      </c>
      <c r="Y3684" t="s">
        <v>259</v>
      </c>
      <c r="AC3684" t="s">
        <v>177</v>
      </c>
      <c r="AD3684" t="s">
        <v>10294</v>
      </c>
      <c r="AE3684">
        <v>92140</v>
      </c>
      <c r="AF3684" t="s">
        <v>15905</v>
      </c>
      <c r="AI3684">
        <v>629774552</v>
      </c>
      <c r="AJ3684">
        <v>613914344</v>
      </c>
      <c r="AK3684" t="s">
        <v>7066</v>
      </c>
      <c r="AL3684">
        <v>0</v>
      </c>
      <c r="AM3684">
        <v>0</v>
      </c>
    </row>
    <row r="3685" spans="1:39" customFormat="1" ht="12.75">
      <c r="A3685">
        <v>1717787</v>
      </c>
      <c r="B3685" t="s">
        <v>6482</v>
      </c>
      <c r="C3685" t="s">
        <v>939</v>
      </c>
      <c r="D3685">
        <v>1717787</v>
      </c>
      <c r="E3685" t="s">
        <v>166</v>
      </c>
      <c r="F3685" t="s">
        <v>166</v>
      </c>
      <c r="H3685" s="507">
        <v>40722</v>
      </c>
      <c r="I3685" t="s">
        <v>267</v>
      </c>
      <c r="J3685">
        <v>-12</v>
      </c>
      <c r="K3685" t="s">
        <v>168</v>
      </c>
      <c r="M3685" t="s">
        <v>178</v>
      </c>
      <c r="N3685">
        <v>3350022</v>
      </c>
      <c r="O3685" t="s">
        <v>225</v>
      </c>
      <c r="P3685" s="507">
        <v>44812</v>
      </c>
      <c r="Q3685" t="s">
        <v>187</v>
      </c>
      <c r="R3685" s="507">
        <v>43719</v>
      </c>
      <c r="T3685" t="s">
        <v>5765</v>
      </c>
      <c r="U3685">
        <v>611</v>
      </c>
      <c r="X3685">
        <v>6</v>
      </c>
      <c r="Y3685" t="s">
        <v>259</v>
      </c>
      <c r="AC3685" t="s">
        <v>177</v>
      </c>
      <c r="AD3685" t="s">
        <v>15906</v>
      </c>
      <c r="AE3685">
        <v>35240</v>
      </c>
      <c r="AF3685" t="s">
        <v>15907</v>
      </c>
      <c r="AI3685">
        <v>661532090</v>
      </c>
      <c r="AJ3685">
        <v>660094985</v>
      </c>
      <c r="AK3685" t="s">
        <v>6483</v>
      </c>
      <c r="AL3685">
        <v>0</v>
      </c>
      <c r="AM3685">
        <v>0</v>
      </c>
    </row>
    <row r="3686" spans="1:39" customFormat="1" ht="12.75">
      <c r="A3686">
        <v>5317848</v>
      </c>
      <c r="B3686" t="s">
        <v>2689</v>
      </c>
      <c r="C3686" t="s">
        <v>7067</v>
      </c>
      <c r="D3686">
        <v>5317848</v>
      </c>
      <c r="E3686" t="s">
        <v>166</v>
      </c>
      <c r="F3686" t="s">
        <v>166</v>
      </c>
      <c r="H3686" s="507">
        <v>34126</v>
      </c>
      <c r="I3686" t="s">
        <v>167</v>
      </c>
      <c r="J3686">
        <v>-40</v>
      </c>
      <c r="K3686" t="s">
        <v>8</v>
      </c>
      <c r="M3686" t="s">
        <v>275</v>
      </c>
      <c r="N3686">
        <v>8910861</v>
      </c>
      <c r="O3686" t="s">
        <v>3563</v>
      </c>
      <c r="P3686" s="507">
        <v>44825</v>
      </c>
      <c r="Q3686" t="s">
        <v>187</v>
      </c>
      <c r="R3686" s="507">
        <v>37554</v>
      </c>
      <c r="S3686" s="507">
        <v>43857</v>
      </c>
      <c r="T3686" t="s">
        <v>7255</v>
      </c>
      <c r="U3686">
        <v>1387</v>
      </c>
      <c r="X3686">
        <v>13</v>
      </c>
      <c r="Y3686" t="s">
        <v>259</v>
      </c>
      <c r="AB3686" s="507">
        <v>44013</v>
      </c>
      <c r="AC3686" t="s">
        <v>177</v>
      </c>
      <c r="AD3686" t="s">
        <v>15442</v>
      </c>
      <c r="AE3686">
        <v>91540</v>
      </c>
      <c r="AF3686" t="s">
        <v>15908</v>
      </c>
      <c r="AJ3686">
        <v>684549641</v>
      </c>
      <c r="AK3686" t="s">
        <v>4585</v>
      </c>
      <c r="AL3686">
        <v>0</v>
      </c>
      <c r="AM3686">
        <v>0</v>
      </c>
    </row>
    <row r="3687" spans="1:39" customFormat="1" ht="12.75">
      <c r="A3687">
        <v>3536363</v>
      </c>
      <c r="B3687" t="s">
        <v>2689</v>
      </c>
      <c r="C3687" t="s">
        <v>478</v>
      </c>
      <c r="D3687">
        <v>3536363</v>
      </c>
      <c r="E3687" t="s">
        <v>166</v>
      </c>
      <c r="F3687" t="s">
        <v>166</v>
      </c>
      <c r="H3687" s="507">
        <v>39846</v>
      </c>
      <c r="I3687" t="s">
        <v>340</v>
      </c>
      <c r="J3687">
        <v>-14</v>
      </c>
      <c r="K3687" t="s">
        <v>168</v>
      </c>
      <c r="M3687" t="s">
        <v>178</v>
      </c>
      <c r="N3687">
        <v>3350161</v>
      </c>
      <c r="O3687" t="s">
        <v>3070</v>
      </c>
      <c r="P3687" s="507">
        <v>44810</v>
      </c>
      <c r="Q3687" t="s">
        <v>187</v>
      </c>
      <c r="R3687" s="507">
        <v>42644</v>
      </c>
      <c r="T3687" t="s">
        <v>5765</v>
      </c>
      <c r="U3687">
        <v>1099</v>
      </c>
      <c r="X3687">
        <v>10</v>
      </c>
      <c r="Y3687" t="s">
        <v>259</v>
      </c>
      <c r="AB3687" s="507">
        <v>44743</v>
      </c>
      <c r="AC3687" t="s">
        <v>177</v>
      </c>
      <c r="AD3687" t="s">
        <v>15909</v>
      </c>
      <c r="AE3687">
        <v>35340</v>
      </c>
      <c r="AF3687" t="s">
        <v>15910</v>
      </c>
      <c r="AJ3687">
        <v>634662642</v>
      </c>
      <c r="AK3687" t="s">
        <v>6484</v>
      </c>
      <c r="AL3687">
        <v>0</v>
      </c>
      <c r="AM3687">
        <v>0</v>
      </c>
    </row>
    <row r="3688" spans="1:39" customFormat="1" ht="12.75">
      <c r="A3688">
        <v>9228222</v>
      </c>
      <c r="B3688" t="s">
        <v>1925</v>
      </c>
      <c r="C3688" t="s">
        <v>694</v>
      </c>
      <c r="D3688">
        <v>9228222</v>
      </c>
      <c r="E3688" t="s">
        <v>166</v>
      </c>
      <c r="F3688" t="s">
        <v>166</v>
      </c>
      <c r="H3688" s="507">
        <v>35125</v>
      </c>
      <c r="I3688" t="s">
        <v>167</v>
      </c>
      <c r="J3688">
        <v>-40</v>
      </c>
      <c r="K3688" t="s">
        <v>168</v>
      </c>
      <c r="M3688" t="s">
        <v>203</v>
      </c>
      <c r="N3688">
        <v>8920067</v>
      </c>
      <c r="O3688" t="s">
        <v>577</v>
      </c>
      <c r="P3688" s="507">
        <v>44817</v>
      </c>
      <c r="Q3688" t="s">
        <v>187</v>
      </c>
      <c r="R3688" s="507">
        <v>37432</v>
      </c>
      <c r="S3688" s="507">
        <v>44797</v>
      </c>
      <c r="T3688" t="s">
        <v>181</v>
      </c>
      <c r="U3688">
        <v>1739</v>
      </c>
      <c r="X3688">
        <v>17</v>
      </c>
      <c r="Y3688" t="s">
        <v>259</v>
      </c>
      <c r="AC3688" t="s">
        <v>177</v>
      </c>
      <c r="AD3688" t="s">
        <v>10610</v>
      </c>
      <c r="AE3688">
        <v>92360</v>
      </c>
      <c r="AF3688" t="s">
        <v>15911</v>
      </c>
      <c r="AI3688">
        <v>140940054</v>
      </c>
      <c r="AK3688" t="s">
        <v>5758</v>
      </c>
      <c r="AL3688">
        <v>0</v>
      </c>
      <c r="AM3688">
        <v>0</v>
      </c>
    </row>
    <row r="3689" spans="1:39" customFormat="1" ht="12.75">
      <c r="A3689">
        <v>7735602</v>
      </c>
      <c r="B3689" t="s">
        <v>9212</v>
      </c>
      <c r="C3689" t="s">
        <v>9213</v>
      </c>
      <c r="D3689">
        <v>7735602</v>
      </c>
      <c r="E3689" t="s">
        <v>169</v>
      </c>
      <c r="H3689" s="507">
        <v>41568</v>
      </c>
      <c r="I3689" t="s">
        <v>251</v>
      </c>
      <c r="J3689">
        <v>-10</v>
      </c>
      <c r="K3689" t="s">
        <v>8</v>
      </c>
      <c r="M3689" t="s">
        <v>206</v>
      </c>
      <c r="N3689">
        <v>8771236</v>
      </c>
      <c r="O3689" t="s">
        <v>535</v>
      </c>
      <c r="P3689" s="507">
        <v>44823</v>
      </c>
      <c r="Q3689" t="s">
        <v>187</v>
      </c>
      <c r="R3689" s="507">
        <v>44823</v>
      </c>
      <c r="S3689" s="507">
        <v>44818</v>
      </c>
      <c r="T3689" t="s">
        <v>181</v>
      </c>
      <c r="U3689">
        <v>500</v>
      </c>
      <c r="X3689">
        <v>5</v>
      </c>
      <c r="Y3689" t="s">
        <v>259</v>
      </c>
      <c r="AC3689" t="s">
        <v>177</v>
      </c>
      <c r="AD3689" t="s">
        <v>15413</v>
      </c>
      <c r="AE3689">
        <v>77330</v>
      </c>
      <c r="AF3689" t="s">
        <v>15912</v>
      </c>
      <c r="AJ3689">
        <v>627871390</v>
      </c>
      <c r="AK3689" t="s">
        <v>9214</v>
      </c>
      <c r="AL3689">
        <v>1</v>
      </c>
      <c r="AM3689">
        <v>0</v>
      </c>
    </row>
    <row r="3690" spans="1:39" customFormat="1" ht="12.75">
      <c r="A3690">
        <v>7518837</v>
      </c>
      <c r="B3690" t="s">
        <v>1926</v>
      </c>
      <c r="C3690" t="s">
        <v>773</v>
      </c>
      <c r="D3690">
        <v>7518837</v>
      </c>
      <c r="E3690" t="s">
        <v>166</v>
      </c>
      <c r="F3690" t="s">
        <v>166</v>
      </c>
      <c r="H3690" s="507">
        <v>36994</v>
      </c>
      <c r="I3690" t="s">
        <v>167</v>
      </c>
      <c r="J3690">
        <v>-40</v>
      </c>
      <c r="K3690" t="s">
        <v>8</v>
      </c>
      <c r="M3690" t="s">
        <v>263</v>
      </c>
      <c r="N3690">
        <v>8751061</v>
      </c>
      <c r="O3690" t="s">
        <v>3390</v>
      </c>
      <c r="P3690" s="507">
        <v>44820</v>
      </c>
      <c r="Q3690" t="s">
        <v>187</v>
      </c>
      <c r="R3690" s="507">
        <v>40817</v>
      </c>
      <c r="S3690" s="507">
        <v>44819</v>
      </c>
      <c r="T3690" t="s">
        <v>181</v>
      </c>
      <c r="U3690">
        <v>1330</v>
      </c>
      <c r="X3690">
        <v>13</v>
      </c>
      <c r="Y3690" t="s">
        <v>259</v>
      </c>
      <c r="AC3690" t="s">
        <v>177</v>
      </c>
      <c r="AD3690" t="s">
        <v>10280</v>
      </c>
      <c r="AE3690">
        <v>75019</v>
      </c>
      <c r="AF3690" t="s">
        <v>15913</v>
      </c>
      <c r="AI3690">
        <v>142410136</v>
      </c>
      <c r="AJ3690">
        <v>627481866</v>
      </c>
      <c r="AK3690" t="s">
        <v>6137</v>
      </c>
      <c r="AL3690">
        <v>0</v>
      </c>
      <c r="AM3690">
        <v>0</v>
      </c>
    </row>
    <row r="3691" spans="1:39" customFormat="1" ht="12.75">
      <c r="A3691">
        <v>3724070</v>
      </c>
      <c r="B3691" t="s">
        <v>1929</v>
      </c>
      <c r="C3691" t="s">
        <v>1991</v>
      </c>
      <c r="D3691">
        <v>3724070</v>
      </c>
      <c r="E3691" t="s">
        <v>166</v>
      </c>
      <c r="F3691" t="s">
        <v>166</v>
      </c>
      <c r="H3691" s="507">
        <v>37884</v>
      </c>
      <c r="I3691" t="s">
        <v>167</v>
      </c>
      <c r="J3691">
        <v>-40</v>
      </c>
      <c r="K3691" t="s">
        <v>8</v>
      </c>
      <c r="M3691" t="s">
        <v>175</v>
      </c>
      <c r="N3691">
        <v>4370566</v>
      </c>
      <c r="O3691" t="s">
        <v>176</v>
      </c>
      <c r="P3691" s="507">
        <v>44786</v>
      </c>
      <c r="Q3691" t="s">
        <v>187</v>
      </c>
      <c r="R3691" s="507">
        <v>41176</v>
      </c>
      <c r="S3691" s="507">
        <v>44782</v>
      </c>
      <c r="T3691" t="s">
        <v>181</v>
      </c>
      <c r="U3691">
        <v>1601</v>
      </c>
      <c r="V3691" t="s">
        <v>172</v>
      </c>
      <c r="W3691">
        <v>252</v>
      </c>
      <c r="X3691" t="s">
        <v>173</v>
      </c>
      <c r="Y3691" t="s">
        <v>259</v>
      </c>
      <c r="AC3691" t="s">
        <v>177</v>
      </c>
      <c r="AD3691" t="s">
        <v>15914</v>
      </c>
      <c r="AE3691">
        <v>37540</v>
      </c>
      <c r="AF3691" t="s">
        <v>15915</v>
      </c>
      <c r="AI3691">
        <v>247547091</v>
      </c>
      <c r="AJ3691">
        <v>777309555</v>
      </c>
      <c r="AK3691" t="s">
        <v>7986</v>
      </c>
      <c r="AL3691">
        <v>0</v>
      </c>
      <c r="AM3691">
        <v>0</v>
      </c>
    </row>
    <row r="3692" spans="1:39" customFormat="1" ht="12.75">
      <c r="A3692">
        <v>9153173</v>
      </c>
      <c r="B3692" t="s">
        <v>9215</v>
      </c>
      <c r="C3692" t="s">
        <v>815</v>
      </c>
      <c r="D3692">
        <v>9153173</v>
      </c>
      <c r="E3692" t="s">
        <v>169</v>
      </c>
      <c r="H3692" s="507">
        <v>41873</v>
      </c>
      <c r="I3692" t="s">
        <v>169</v>
      </c>
      <c r="J3692">
        <v>-9</v>
      </c>
      <c r="K3692" t="s">
        <v>8</v>
      </c>
      <c r="M3692" t="s">
        <v>275</v>
      </c>
      <c r="N3692">
        <v>8910042</v>
      </c>
      <c r="O3692" t="s">
        <v>309</v>
      </c>
      <c r="P3692" s="507">
        <v>44822</v>
      </c>
      <c r="Q3692" t="s">
        <v>187</v>
      </c>
      <c r="R3692" s="507">
        <v>44822</v>
      </c>
      <c r="T3692" t="s">
        <v>5765</v>
      </c>
      <c r="U3692">
        <v>500</v>
      </c>
      <c r="X3692">
        <v>5</v>
      </c>
      <c r="Y3692" t="s">
        <v>259</v>
      </c>
      <c r="AC3692" t="s">
        <v>177</v>
      </c>
      <c r="AD3692" t="s">
        <v>10027</v>
      </c>
      <c r="AE3692">
        <v>91120</v>
      </c>
      <c r="AF3692" t="s">
        <v>15916</v>
      </c>
      <c r="AJ3692">
        <v>602102630</v>
      </c>
      <c r="AK3692" t="s">
        <v>9216</v>
      </c>
      <c r="AL3692">
        <v>0</v>
      </c>
      <c r="AM3692">
        <v>0</v>
      </c>
    </row>
    <row r="3693" spans="1:39" customFormat="1" ht="12.75">
      <c r="A3693">
        <v>704209</v>
      </c>
      <c r="B3693" t="s">
        <v>3221</v>
      </c>
      <c r="C3693" t="s">
        <v>3222</v>
      </c>
      <c r="D3693">
        <v>704209</v>
      </c>
      <c r="E3693" t="s">
        <v>166</v>
      </c>
      <c r="F3693" t="s">
        <v>166</v>
      </c>
      <c r="H3693" s="507">
        <v>27897</v>
      </c>
      <c r="I3693" t="s">
        <v>192</v>
      </c>
      <c r="J3693">
        <v>-50</v>
      </c>
      <c r="K3693" t="s">
        <v>168</v>
      </c>
      <c r="M3693" t="s">
        <v>3025</v>
      </c>
      <c r="N3693">
        <v>3290229</v>
      </c>
      <c r="O3693" t="s">
        <v>3039</v>
      </c>
      <c r="P3693" s="507">
        <v>44826</v>
      </c>
      <c r="Q3693" t="s">
        <v>187</v>
      </c>
      <c r="R3693" s="507">
        <v>37432</v>
      </c>
      <c r="S3693" s="507">
        <v>44822</v>
      </c>
      <c r="T3693" t="s">
        <v>181</v>
      </c>
      <c r="U3693">
        <v>1873</v>
      </c>
      <c r="X3693">
        <v>18</v>
      </c>
      <c r="Y3693" t="s">
        <v>259</v>
      </c>
      <c r="AC3693" t="s">
        <v>177</v>
      </c>
      <c r="AD3693" t="s">
        <v>9841</v>
      </c>
      <c r="AE3693">
        <v>29000</v>
      </c>
      <c r="AF3693" t="s">
        <v>15917</v>
      </c>
      <c r="AK3693" t="s">
        <v>7381</v>
      </c>
      <c r="AL3693">
        <v>0</v>
      </c>
      <c r="AM3693">
        <v>0</v>
      </c>
    </row>
    <row r="3694" spans="1:39" customFormat="1" ht="12.75">
      <c r="A3694">
        <v>2928993</v>
      </c>
      <c r="B3694" t="s">
        <v>3221</v>
      </c>
      <c r="C3694" t="s">
        <v>7987</v>
      </c>
      <c r="D3694">
        <v>2928993</v>
      </c>
      <c r="E3694" t="s">
        <v>166</v>
      </c>
      <c r="F3694" t="s">
        <v>166</v>
      </c>
      <c r="H3694" s="507">
        <v>29820</v>
      </c>
      <c r="I3694" t="s">
        <v>192</v>
      </c>
      <c r="J3694">
        <v>-50</v>
      </c>
      <c r="K3694" t="s">
        <v>168</v>
      </c>
      <c r="M3694" t="s">
        <v>3025</v>
      </c>
      <c r="N3694">
        <v>3290229</v>
      </c>
      <c r="O3694" t="s">
        <v>3039</v>
      </c>
      <c r="P3694" s="507">
        <v>44826</v>
      </c>
      <c r="Q3694" t="s">
        <v>187</v>
      </c>
      <c r="R3694" s="507">
        <v>39707</v>
      </c>
      <c r="S3694" s="507">
        <v>44822</v>
      </c>
      <c r="T3694" t="s">
        <v>181</v>
      </c>
      <c r="U3694">
        <v>1974</v>
      </c>
      <c r="X3694">
        <v>19</v>
      </c>
      <c r="Y3694" t="s">
        <v>259</v>
      </c>
      <c r="AC3694" t="s">
        <v>174</v>
      </c>
      <c r="AD3694" t="s">
        <v>9841</v>
      </c>
      <c r="AE3694">
        <v>29000</v>
      </c>
      <c r="AF3694" t="s">
        <v>15918</v>
      </c>
      <c r="AJ3694">
        <v>661019572</v>
      </c>
      <c r="AK3694" t="s">
        <v>5432</v>
      </c>
      <c r="AL3694">
        <v>0</v>
      </c>
      <c r="AM3694">
        <v>0</v>
      </c>
    </row>
    <row r="3695" spans="1:39" customFormat="1" ht="12.75">
      <c r="A3695">
        <v>9150136</v>
      </c>
      <c r="B3695" t="s">
        <v>1931</v>
      </c>
      <c r="C3695" t="s">
        <v>5906</v>
      </c>
      <c r="D3695">
        <v>9150136</v>
      </c>
      <c r="E3695" t="s">
        <v>169</v>
      </c>
      <c r="F3695" t="s">
        <v>169</v>
      </c>
      <c r="H3695" s="507">
        <v>42423</v>
      </c>
      <c r="I3695" t="s">
        <v>169</v>
      </c>
      <c r="J3695">
        <v>-9</v>
      </c>
      <c r="K3695" t="s">
        <v>8</v>
      </c>
      <c r="M3695" t="s">
        <v>275</v>
      </c>
      <c r="N3695">
        <v>8910916</v>
      </c>
      <c r="O3695" t="s">
        <v>396</v>
      </c>
      <c r="P3695" s="507">
        <v>44812</v>
      </c>
      <c r="Q3695" t="s">
        <v>187</v>
      </c>
      <c r="R3695" s="507">
        <v>44453</v>
      </c>
      <c r="T3695" t="s">
        <v>5765</v>
      </c>
      <c r="U3695">
        <v>500</v>
      </c>
      <c r="X3695">
        <v>5</v>
      </c>
      <c r="Y3695" t="s">
        <v>259</v>
      </c>
      <c r="AC3695" t="s">
        <v>177</v>
      </c>
      <c r="AD3695" t="s">
        <v>15919</v>
      </c>
      <c r="AE3695">
        <v>91220</v>
      </c>
      <c r="AF3695" t="s">
        <v>15920</v>
      </c>
      <c r="AJ3695">
        <v>631976359</v>
      </c>
      <c r="AK3695" t="s">
        <v>6138</v>
      </c>
      <c r="AL3695">
        <v>0</v>
      </c>
      <c r="AM3695">
        <v>0</v>
      </c>
    </row>
    <row r="3696" spans="1:39" customFormat="1" ht="12.75">
      <c r="A3696">
        <v>9147036</v>
      </c>
      <c r="B3696" t="s">
        <v>1931</v>
      </c>
      <c r="C3696" t="s">
        <v>15921</v>
      </c>
      <c r="D3696">
        <v>9147036</v>
      </c>
      <c r="E3696" t="s">
        <v>166</v>
      </c>
      <c r="F3696" t="s">
        <v>166</v>
      </c>
      <c r="H3696" s="507">
        <v>41589</v>
      </c>
      <c r="I3696" t="s">
        <v>251</v>
      </c>
      <c r="J3696">
        <v>-10</v>
      </c>
      <c r="K3696" t="s">
        <v>168</v>
      </c>
      <c r="M3696" t="s">
        <v>275</v>
      </c>
      <c r="N3696">
        <v>8910916</v>
      </c>
      <c r="O3696" t="s">
        <v>396</v>
      </c>
      <c r="P3696" s="507">
        <v>44812</v>
      </c>
      <c r="Q3696" t="s">
        <v>187</v>
      </c>
      <c r="R3696" s="507">
        <v>43366</v>
      </c>
      <c r="T3696" t="s">
        <v>5765</v>
      </c>
      <c r="U3696">
        <v>514</v>
      </c>
      <c r="X3696">
        <v>5</v>
      </c>
      <c r="Y3696" t="s">
        <v>259</v>
      </c>
      <c r="AC3696" t="s">
        <v>177</v>
      </c>
      <c r="AD3696" t="s">
        <v>10116</v>
      </c>
      <c r="AE3696">
        <v>91220</v>
      </c>
      <c r="AF3696" t="s">
        <v>15922</v>
      </c>
      <c r="AJ3696">
        <v>631976359</v>
      </c>
      <c r="AK3696" t="s">
        <v>4586</v>
      </c>
      <c r="AL3696">
        <v>0</v>
      </c>
      <c r="AM3696">
        <v>0</v>
      </c>
    </row>
    <row r="3697" spans="1:39" customFormat="1" ht="12.75">
      <c r="A3697">
        <v>9142812</v>
      </c>
      <c r="B3697" t="s">
        <v>1931</v>
      </c>
      <c r="C3697" t="s">
        <v>1932</v>
      </c>
      <c r="D3697">
        <v>9142812</v>
      </c>
      <c r="E3697" t="s">
        <v>166</v>
      </c>
      <c r="F3697" t="s">
        <v>166</v>
      </c>
      <c r="H3697" s="507">
        <v>40037</v>
      </c>
      <c r="I3697" t="s">
        <v>340</v>
      </c>
      <c r="J3697">
        <v>-14</v>
      </c>
      <c r="K3697" t="s">
        <v>168</v>
      </c>
      <c r="M3697" t="s">
        <v>275</v>
      </c>
      <c r="N3697">
        <v>8910916</v>
      </c>
      <c r="O3697" t="s">
        <v>396</v>
      </c>
      <c r="P3697" s="507">
        <v>44812</v>
      </c>
      <c r="Q3697" t="s">
        <v>187</v>
      </c>
      <c r="R3697" s="507">
        <v>41922</v>
      </c>
      <c r="T3697" t="s">
        <v>5765</v>
      </c>
      <c r="U3697">
        <v>1186</v>
      </c>
      <c r="X3697">
        <v>11</v>
      </c>
      <c r="Y3697" t="s">
        <v>259</v>
      </c>
      <c r="AC3697" t="s">
        <v>177</v>
      </c>
      <c r="AD3697" t="s">
        <v>10116</v>
      </c>
      <c r="AE3697">
        <v>91220</v>
      </c>
      <c r="AF3697" t="s">
        <v>15922</v>
      </c>
      <c r="AJ3697">
        <v>623635350</v>
      </c>
      <c r="AK3697" t="s">
        <v>4586</v>
      </c>
      <c r="AL3697">
        <v>0</v>
      </c>
      <c r="AM3697">
        <v>0</v>
      </c>
    </row>
    <row r="3698" spans="1:39" customFormat="1" ht="12.75">
      <c r="A3698">
        <v>4455184</v>
      </c>
      <c r="B3698" t="s">
        <v>2690</v>
      </c>
      <c r="C3698" t="s">
        <v>670</v>
      </c>
      <c r="D3698">
        <v>4455184</v>
      </c>
      <c r="E3698" t="s">
        <v>166</v>
      </c>
      <c r="F3698" t="s">
        <v>166</v>
      </c>
      <c r="H3698" s="507">
        <v>41021</v>
      </c>
      <c r="I3698" t="s">
        <v>245</v>
      </c>
      <c r="J3698">
        <v>-11</v>
      </c>
      <c r="K3698" t="s">
        <v>168</v>
      </c>
      <c r="M3698" t="s">
        <v>236</v>
      </c>
      <c r="N3698">
        <v>12490073</v>
      </c>
      <c r="O3698" t="s">
        <v>8153</v>
      </c>
      <c r="P3698" s="507">
        <v>44752</v>
      </c>
      <c r="Q3698" t="s">
        <v>187</v>
      </c>
      <c r="R3698" s="507">
        <v>42660</v>
      </c>
      <c r="T3698" t="s">
        <v>5765</v>
      </c>
      <c r="U3698">
        <v>504</v>
      </c>
      <c r="X3698">
        <v>5</v>
      </c>
      <c r="Y3698" t="s">
        <v>259</v>
      </c>
      <c r="AC3698" t="s">
        <v>177</v>
      </c>
      <c r="AD3698" t="s">
        <v>6233</v>
      </c>
      <c r="AE3698">
        <v>49100</v>
      </c>
      <c r="AF3698" t="s">
        <v>15923</v>
      </c>
      <c r="AJ3698">
        <v>687491049</v>
      </c>
      <c r="AK3698" t="s">
        <v>5166</v>
      </c>
      <c r="AL3698">
        <v>0</v>
      </c>
      <c r="AM3698">
        <v>0</v>
      </c>
    </row>
    <row r="3699" spans="1:39" customFormat="1" ht="12.75">
      <c r="A3699">
        <v>7849538</v>
      </c>
      <c r="B3699" t="s">
        <v>1934</v>
      </c>
      <c r="C3699" t="s">
        <v>508</v>
      </c>
      <c r="D3699">
        <v>7849538</v>
      </c>
      <c r="E3699" t="s">
        <v>166</v>
      </c>
      <c r="F3699" t="s">
        <v>166</v>
      </c>
      <c r="H3699" s="507">
        <v>34629</v>
      </c>
      <c r="I3699" t="s">
        <v>167</v>
      </c>
      <c r="J3699">
        <v>-40</v>
      </c>
      <c r="K3699" t="s">
        <v>168</v>
      </c>
      <c r="M3699" t="s">
        <v>238</v>
      </c>
      <c r="N3699">
        <v>8780496</v>
      </c>
      <c r="O3699" t="s">
        <v>270</v>
      </c>
      <c r="P3699" s="507">
        <v>44794</v>
      </c>
      <c r="Q3699" t="s">
        <v>187</v>
      </c>
      <c r="R3699" s="507">
        <v>39350</v>
      </c>
      <c r="S3699" s="507">
        <v>44031</v>
      </c>
      <c r="T3699" t="s">
        <v>7255</v>
      </c>
      <c r="U3699">
        <v>2218</v>
      </c>
      <c r="V3699" t="s">
        <v>172</v>
      </c>
      <c r="W3699">
        <v>589</v>
      </c>
      <c r="X3699" t="s">
        <v>173</v>
      </c>
      <c r="Y3699" t="s">
        <v>259</v>
      </c>
      <c r="AC3699" t="s">
        <v>177</v>
      </c>
      <c r="AD3699" t="s">
        <v>10120</v>
      </c>
      <c r="AE3699">
        <v>78310</v>
      </c>
      <c r="AF3699" t="s">
        <v>15924</v>
      </c>
      <c r="AI3699">
        <v>130509752</v>
      </c>
      <c r="AJ3699">
        <v>633214572</v>
      </c>
      <c r="AK3699" t="s">
        <v>4587</v>
      </c>
      <c r="AL3699">
        <v>0</v>
      </c>
      <c r="AM3699">
        <v>0</v>
      </c>
    </row>
    <row r="3700" spans="1:39" customFormat="1" ht="12.75">
      <c r="A3700">
        <v>9150277</v>
      </c>
      <c r="B3700" t="s">
        <v>7068</v>
      </c>
      <c r="C3700" t="s">
        <v>7069</v>
      </c>
      <c r="D3700">
        <v>9150277</v>
      </c>
      <c r="E3700" t="s">
        <v>166</v>
      </c>
      <c r="F3700" t="s">
        <v>166</v>
      </c>
      <c r="H3700" s="507">
        <v>30117</v>
      </c>
      <c r="I3700" t="s">
        <v>192</v>
      </c>
      <c r="J3700">
        <v>-50</v>
      </c>
      <c r="K3700" t="s">
        <v>168</v>
      </c>
      <c r="M3700" t="s">
        <v>275</v>
      </c>
      <c r="N3700">
        <v>8910918</v>
      </c>
      <c r="O3700" t="s">
        <v>392</v>
      </c>
      <c r="P3700" s="507">
        <v>44814</v>
      </c>
      <c r="Q3700" t="s">
        <v>187</v>
      </c>
      <c r="R3700" s="507">
        <v>44459</v>
      </c>
      <c r="S3700" s="507">
        <v>44477</v>
      </c>
      <c r="T3700" t="s">
        <v>7255</v>
      </c>
      <c r="U3700">
        <v>2545</v>
      </c>
      <c r="V3700" t="s">
        <v>172</v>
      </c>
      <c r="W3700">
        <v>200</v>
      </c>
      <c r="X3700" t="s">
        <v>173</v>
      </c>
      <c r="Y3700" t="s">
        <v>259</v>
      </c>
      <c r="AB3700" s="507">
        <v>44459</v>
      </c>
      <c r="AC3700" t="s">
        <v>337</v>
      </c>
      <c r="AD3700" t="s">
        <v>15925</v>
      </c>
      <c r="AE3700">
        <v>41006</v>
      </c>
      <c r="AF3700" t="s">
        <v>15926</v>
      </c>
      <c r="AJ3700">
        <v>34665837858</v>
      </c>
      <c r="AK3700" t="s">
        <v>7070</v>
      </c>
      <c r="AL3700">
        <v>0</v>
      </c>
      <c r="AM3700">
        <v>0</v>
      </c>
    </row>
    <row r="3701" spans="1:39" customFormat="1" ht="12.75">
      <c r="A3701">
        <v>9258936</v>
      </c>
      <c r="B3701" t="s">
        <v>15927</v>
      </c>
      <c r="C3701" t="s">
        <v>1028</v>
      </c>
      <c r="D3701">
        <v>9258936</v>
      </c>
      <c r="E3701" t="s">
        <v>169</v>
      </c>
      <c r="H3701" s="507">
        <v>41190</v>
      </c>
      <c r="I3701" t="s">
        <v>245</v>
      </c>
      <c r="J3701">
        <v>-11</v>
      </c>
      <c r="K3701" t="s">
        <v>8</v>
      </c>
      <c r="M3701" t="s">
        <v>203</v>
      </c>
      <c r="N3701">
        <v>8920063</v>
      </c>
      <c r="O3701" t="s">
        <v>452</v>
      </c>
      <c r="P3701" s="507">
        <v>44827</v>
      </c>
      <c r="Q3701" t="s">
        <v>187</v>
      </c>
      <c r="R3701" s="507">
        <v>44827</v>
      </c>
      <c r="S3701" s="507">
        <v>44804</v>
      </c>
      <c r="T3701" t="s">
        <v>181</v>
      </c>
      <c r="U3701">
        <v>500</v>
      </c>
      <c r="X3701">
        <v>5</v>
      </c>
      <c r="Y3701" t="s">
        <v>259</v>
      </c>
      <c r="AC3701" t="s">
        <v>177</v>
      </c>
      <c r="AD3701" t="s">
        <v>15928</v>
      </c>
      <c r="AE3701">
        <v>92290</v>
      </c>
      <c r="AF3701" t="s">
        <v>15929</v>
      </c>
      <c r="AI3701">
        <v>662650514</v>
      </c>
      <c r="AJ3701">
        <v>609604635</v>
      </c>
      <c r="AK3701" t="s">
        <v>15930</v>
      </c>
      <c r="AL3701">
        <v>0</v>
      </c>
      <c r="AM3701">
        <v>0</v>
      </c>
    </row>
    <row r="3702" spans="1:39" customFormat="1" ht="12.75">
      <c r="A3702">
        <v>9242743</v>
      </c>
      <c r="B3702" t="s">
        <v>1935</v>
      </c>
      <c r="C3702" t="s">
        <v>202</v>
      </c>
      <c r="D3702">
        <v>9242743</v>
      </c>
      <c r="E3702" t="s">
        <v>166</v>
      </c>
      <c r="F3702" t="s">
        <v>166</v>
      </c>
      <c r="H3702" s="507">
        <v>36715</v>
      </c>
      <c r="I3702" t="s">
        <v>167</v>
      </c>
      <c r="J3702">
        <v>-40</v>
      </c>
      <c r="K3702" t="s">
        <v>168</v>
      </c>
      <c r="M3702" t="s">
        <v>203</v>
      </c>
      <c r="N3702">
        <v>8920031</v>
      </c>
      <c r="O3702" t="s">
        <v>269</v>
      </c>
      <c r="P3702" s="507">
        <v>44826</v>
      </c>
      <c r="Q3702" t="s">
        <v>187</v>
      </c>
      <c r="R3702" s="507">
        <v>40802</v>
      </c>
      <c r="S3702" s="507">
        <v>44813</v>
      </c>
      <c r="T3702" t="s">
        <v>181</v>
      </c>
      <c r="U3702">
        <v>1937</v>
      </c>
      <c r="X3702">
        <v>19</v>
      </c>
      <c r="Y3702" t="s">
        <v>259</v>
      </c>
      <c r="AB3702" s="507">
        <v>43647</v>
      </c>
      <c r="AC3702" t="s">
        <v>177</v>
      </c>
      <c r="AD3702" t="s">
        <v>11636</v>
      </c>
      <c r="AE3702">
        <v>92160</v>
      </c>
      <c r="AF3702" t="s">
        <v>15931</v>
      </c>
      <c r="AK3702" t="s">
        <v>4588</v>
      </c>
      <c r="AL3702">
        <v>0</v>
      </c>
      <c r="AM3702">
        <v>0</v>
      </c>
    </row>
    <row r="3703" spans="1:39" customFormat="1" ht="12.75">
      <c r="A3703">
        <v>9153546</v>
      </c>
      <c r="B3703" t="s">
        <v>15932</v>
      </c>
      <c r="C3703" t="s">
        <v>15933</v>
      </c>
      <c r="D3703">
        <v>9153546</v>
      </c>
      <c r="E3703" t="s">
        <v>169</v>
      </c>
      <c r="H3703" s="507">
        <v>42706</v>
      </c>
      <c r="I3703" t="s">
        <v>169</v>
      </c>
      <c r="J3703">
        <v>-9</v>
      </c>
      <c r="K3703" t="s">
        <v>8</v>
      </c>
      <c r="M3703" t="s">
        <v>275</v>
      </c>
      <c r="N3703">
        <v>8910402</v>
      </c>
      <c r="O3703" t="s">
        <v>470</v>
      </c>
      <c r="P3703" s="507">
        <v>44836</v>
      </c>
      <c r="Q3703" t="s">
        <v>187</v>
      </c>
      <c r="R3703" s="507">
        <v>44836</v>
      </c>
      <c r="T3703" t="s">
        <v>5765</v>
      </c>
      <c r="U3703">
        <v>500</v>
      </c>
      <c r="X3703">
        <v>5</v>
      </c>
      <c r="Y3703" t="s">
        <v>259</v>
      </c>
      <c r="AC3703" t="s">
        <v>177</v>
      </c>
      <c r="AD3703" t="s">
        <v>13623</v>
      </c>
      <c r="AE3703">
        <v>91100</v>
      </c>
      <c r="AF3703" t="s">
        <v>15934</v>
      </c>
      <c r="AK3703" t="s">
        <v>15935</v>
      </c>
      <c r="AL3703">
        <v>0</v>
      </c>
      <c r="AM3703">
        <v>0</v>
      </c>
    </row>
    <row r="3704" spans="1:39" customFormat="1" ht="12.75">
      <c r="A3704">
        <v>9238504</v>
      </c>
      <c r="B3704" t="s">
        <v>1936</v>
      </c>
      <c r="C3704" t="s">
        <v>1937</v>
      </c>
      <c r="D3704">
        <v>9238504</v>
      </c>
      <c r="E3704" t="s">
        <v>166</v>
      </c>
      <c r="F3704" t="s">
        <v>166</v>
      </c>
      <c r="H3704" s="507">
        <v>37049</v>
      </c>
      <c r="I3704" t="s">
        <v>167</v>
      </c>
      <c r="J3704">
        <v>-40</v>
      </c>
      <c r="K3704" t="s">
        <v>8</v>
      </c>
      <c r="M3704" t="s">
        <v>203</v>
      </c>
      <c r="N3704">
        <v>8921190</v>
      </c>
      <c r="O3704" t="s">
        <v>204</v>
      </c>
      <c r="P3704" s="507">
        <v>44817</v>
      </c>
      <c r="Q3704" t="s">
        <v>187</v>
      </c>
      <c r="R3704" s="507">
        <v>39691</v>
      </c>
      <c r="S3704" s="507">
        <v>44034</v>
      </c>
      <c r="T3704" t="s">
        <v>7255</v>
      </c>
      <c r="U3704">
        <v>2010</v>
      </c>
      <c r="V3704" t="s">
        <v>172</v>
      </c>
      <c r="W3704">
        <v>82</v>
      </c>
      <c r="X3704" t="s">
        <v>173</v>
      </c>
      <c r="Y3704" t="s">
        <v>259</v>
      </c>
      <c r="AC3704" t="s">
        <v>177</v>
      </c>
      <c r="AD3704" t="s">
        <v>10830</v>
      </c>
      <c r="AE3704">
        <v>94230</v>
      </c>
      <c r="AF3704" t="s">
        <v>15936</v>
      </c>
      <c r="AJ3704">
        <v>651440186</v>
      </c>
      <c r="AK3704" t="s">
        <v>4589</v>
      </c>
      <c r="AL3704">
        <v>0</v>
      </c>
      <c r="AM3704">
        <v>0</v>
      </c>
    </row>
    <row r="3705" spans="1:39" customFormat="1" ht="12.75">
      <c r="A3705">
        <v>299399</v>
      </c>
      <c r="B3705" t="s">
        <v>1938</v>
      </c>
      <c r="C3705" t="s">
        <v>492</v>
      </c>
      <c r="D3705">
        <v>299399</v>
      </c>
      <c r="E3705" t="s">
        <v>166</v>
      </c>
      <c r="F3705" t="s">
        <v>166</v>
      </c>
      <c r="H3705" s="507">
        <v>28169</v>
      </c>
      <c r="I3705" t="s">
        <v>192</v>
      </c>
      <c r="J3705">
        <v>-50</v>
      </c>
      <c r="K3705" t="s">
        <v>168</v>
      </c>
      <c r="M3705" t="s">
        <v>3025</v>
      </c>
      <c r="N3705">
        <v>3290244</v>
      </c>
      <c r="O3705" t="s">
        <v>3088</v>
      </c>
      <c r="P3705" s="507">
        <v>44749</v>
      </c>
      <c r="Q3705" t="s">
        <v>187</v>
      </c>
      <c r="R3705" s="507">
        <v>37432</v>
      </c>
      <c r="S3705" s="507">
        <v>44459</v>
      </c>
      <c r="T3705" t="s">
        <v>7255</v>
      </c>
      <c r="U3705">
        <v>1797</v>
      </c>
      <c r="X3705">
        <v>17</v>
      </c>
      <c r="Y3705" t="s">
        <v>259</v>
      </c>
      <c r="AC3705" t="s">
        <v>177</v>
      </c>
      <c r="AD3705" t="s">
        <v>15937</v>
      </c>
      <c r="AE3705">
        <v>29510</v>
      </c>
      <c r="AF3705" t="s">
        <v>15938</v>
      </c>
      <c r="AI3705">
        <v>664375412</v>
      </c>
      <c r="AJ3705">
        <v>664375412</v>
      </c>
      <c r="AK3705" t="s">
        <v>5433</v>
      </c>
      <c r="AL3705">
        <v>0</v>
      </c>
      <c r="AM3705">
        <v>0</v>
      </c>
    </row>
    <row r="3706" spans="1:39" customFormat="1" ht="12.75">
      <c r="A3706">
        <v>7521327</v>
      </c>
      <c r="B3706" t="s">
        <v>7988</v>
      </c>
      <c r="C3706" t="s">
        <v>7989</v>
      </c>
      <c r="D3706">
        <v>7521327</v>
      </c>
      <c r="E3706" t="s">
        <v>166</v>
      </c>
      <c r="F3706" t="s">
        <v>166</v>
      </c>
      <c r="H3706" s="507">
        <v>38319</v>
      </c>
      <c r="I3706" t="s">
        <v>7238</v>
      </c>
      <c r="J3706">
        <v>-19</v>
      </c>
      <c r="K3706" t="s">
        <v>168</v>
      </c>
      <c r="M3706" t="s">
        <v>263</v>
      </c>
      <c r="N3706">
        <v>8750249</v>
      </c>
      <c r="O3706" t="s">
        <v>703</v>
      </c>
      <c r="P3706" s="507">
        <v>44817</v>
      </c>
      <c r="Q3706" t="s">
        <v>187</v>
      </c>
      <c r="R3706" s="507">
        <v>41896</v>
      </c>
      <c r="T3706" t="s">
        <v>5765</v>
      </c>
      <c r="U3706">
        <v>1560</v>
      </c>
      <c r="X3706">
        <v>15</v>
      </c>
      <c r="Y3706" t="s">
        <v>259</v>
      </c>
      <c r="AC3706" t="s">
        <v>177</v>
      </c>
      <c r="AD3706" t="s">
        <v>11315</v>
      </c>
      <c r="AE3706">
        <v>75014</v>
      </c>
      <c r="AF3706" t="s">
        <v>15939</v>
      </c>
      <c r="AJ3706">
        <v>608889164</v>
      </c>
      <c r="AK3706" t="s">
        <v>7990</v>
      </c>
      <c r="AL3706">
        <v>0</v>
      </c>
      <c r="AM3706">
        <v>0</v>
      </c>
    </row>
    <row r="3707" spans="1:39" customFormat="1" ht="12.75">
      <c r="A3707">
        <v>9252557</v>
      </c>
      <c r="B3707" t="s">
        <v>15940</v>
      </c>
      <c r="C3707" t="s">
        <v>6139</v>
      </c>
      <c r="D3707">
        <v>9252557</v>
      </c>
      <c r="E3707" t="s">
        <v>166</v>
      </c>
      <c r="F3707" t="s">
        <v>166</v>
      </c>
      <c r="H3707" s="507">
        <v>41435</v>
      </c>
      <c r="I3707" t="s">
        <v>251</v>
      </c>
      <c r="J3707">
        <v>-10</v>
      </c>
      <c r="K3707" t="s">
        <v>168</v>
      </c>
      <c r="M3707" t="s">
        <v>203</v>
      </c>
      <c r="N3707">
        <v>8921458</v>
      </c>
      <c r="O3707" t="s">
        <v>272</v>
      </c>
      <c r="P3707" s="507">
        <v>44810</v>
      </c>
      <c r="Q3707" t="s">
        <v>187</v>
      </c>
      <c r="R3707" s="507">
        <v>43348</v>
      </c>
      <c r="T3707" t="s">
        <v>5765</v>
      </c>
      <c r="U3707">
        <v>510</v>
      </c>
      <c r="X3707">
        <v>5</v>
      </c>
      <c r="Y3707" t="s">
        <v>259</v>
      </c>
      <c r="AC3707" t="s">
        <v>177</v>
      </c>
      <c r="AD3707" t="s">
        <v>9666</v>
      </c>
      <c r="AE3707">
        <v>92300</v>
      </c>
      <c r="AF3707" t="s">
        <v>15941</v>
      </c>
      <c r="AK3707" t="s">
        <v>15942</v>
      </c>
      <c r="AL3707">
        <v>0</v>
      </c>
      <c r="AM3707">
        <v>0</v>
      </c>
    </row>
    <row r="3708" spans="1:39" customFormat="1" ht="12.75">
      <c r="A3708">
        <v>9429473</v>
      </c>
      <c r="B3708" t="s">
        <v>1939</v>
      </c>
      <c r="C3708" t="s">
        <v>1940</v>
      </c>
      <c r="D3708">
        <v>9429473</v>
      </c>
      <c r="E3708" t="s">
        <v>166</v>
      </c>
      <c r="F3708" t="s">
        <v>166</v>
      </c>
      <c r="H3708" s="507">
        <v>34161</v>
      </c>
      <c r="I3708" t="s">
        <v>167</v>
      </c>
      <c r="J3708">
        <v>-40</v>
      </c>
      <c r="K3708" t="s">
        <v>168</v>
      </c>
      <c r="M3708" t="s">
        <v>246</v>
      </c>
      <c r="N3708">
        <v>8941282</v>
      </c>
      <c r="O3708" t="s">
        <v>3557</v>
      </c>
      <c r="P3708" s="507">
        <v>44823</v>
      </c>
      <c r="Q3708" t="s">
        <v>187</v>
      </c>
      <c r="R3708" s="507">
        <v>38995</v>
      </c>
      <c r="S3708" s="507">
        <v>44470</v>
      </c>
      <c r="T3708" t="s">
        <v>7255</v>
      </c>
      <c r="U3708">
        <v>1777</v>
      </c>
      <c r="X3708">
        <v>17</v>
      </c>
      <c r="Y3708" t="s">
        <v>259</v>
      </c>
      <c r="AC3708" t="s">
        <v>177</v>
      </c>
      <c r="AD3708" t="s">
        <v>9756</v>
      </c>
      <c r="AE3708">
        <v>91300</v>
      </c>
      <c r="AF3708" t="s">
        <v>15943</v>
      </c>
      <c r="AJ3708">
        <v>681476854</v>
      </c>
      <c r="AK3708" t="s">
        <v>5758</v>
      </c>
      <c r="AL3708">
        <v>0</v>
      </c>
      <c r="AM3708">
        <v>0</v>
      </c>
    </row>
    <row r="3709" spans="1:39" customFormat="1" ht="12.75">
      <c r="A3709">
        <v>9424656</v>
      </c>
      <c r="B3709" t="s">
        <v>1939</v>
      </c>
      <c r="C3709" t="s">
        <v>1941</v>
      </c>
      <c r="D3709">
        <v>9424656</v>
      </c>
      <c r="E3709" t="s">
        <v>166</v>
      </c>
      <c r="F3709" t="s">
        <v>166</v>
      </c>
      <c r="H3709" s="507">
        <v>33051</v>
      </c>
      <c r="I3709" t="s">
        <v>167</v>
      </c>
      <c r="J3709">
        <v>-40</v>
      </c>
      <c r="K3709" t="s">
        <v>168</v>
      </c>
      <c r="M3709" t="s">
        <v>246</v>
      </c>
      <c r="N3709">
        <v>8941282</v>
      </c>
      <c r="O3709" t="s">
        <v>3557</v>
      </c>
      <c r="P3709" s="507">
        <v>44823</v>
      </c>
      <c r="Q3709" t="s">
        <v>187</v>
      </c>
      <c r="R3709" s="507">
        <v>38281</v>
      </c>
      <c r="S3709" s="507">
        <v>44470</v>
      </c>
      <c r="T3709" t="s">
        <v>7255</v>
      </c>
      <c r="U3709">
        <v>1895</v>
      </c>
      <c r="X3709">
        <v>18</v>
      </c>
      <c r="Y3709" t="s">
        <v>259</v>
      </c>
      <c r="AC3709" t="s">
        <v>177</v>
      </c>
      <c r="AD3709" t="s">
        <v>9875</v>
      </c>
      <c r="AE3709">
        <v>91160</v>
      </c>
      <c r="AF3709">
        <v>114</v>
      </c>
      <c r="AG3709" t="s">
        <v>15944</v>
      </c>
      <c r="AK3709" t="s">
        <v>4590</v>
      </c>
      <c r="AL3709">
        <v>0</v>
      </c>
      <c r="AM3709">
        <v>0</v>
      </c>
    </row>
    <row r="3710" spans="1:39" customFormat="1" ht="12.75">
      <c r="A3710">
        <v>781164</v>
      </c>
      <c r="B3710" t="s">
        <v>2995</v>
      </c>
      <c r="C3710" t="s">
        <v>195</v>
      </c>
      <c r="D3710">
        <v>781164</v>
      </c>
      <c r="E3710" t="s">
        <v>166</v>
      </c>
      <c r="F3710" t="s">
        <v>166</v>
      </c>
      <c r="H3710" s="507">
        <v>26072</v>
      </c>
      <c r="I3710" t="s">
        <v>367</v>
      </c>
      <c r="J3710">
        <v>-60</v>
      </c>
      <c r="K3710" t="s">
        <v>168</v>
      </c>
      <c r="M3710" t="s">
        <v>231</v>
      </c>
      <c r="N3710">
        <v>4280004</v>
      </c>
      <c r="O3710" t="s">
        <v>3555</v>
      </c>
      <c r="P3710" s="507">
        <v>44791</v>
      </c>
      <c r="Q3710" t="s">
        <v>187</v>
      </c>
      <c r="R3710" s="507">
        <v>37432</v>
      </c>
      <c r="S3710" s="507">
        <v>44102</v>
      </c>
      <c r="T3710" t="s">
        <v>7255</v>
      </c>
      <c r="U3710">
        <v>1625</v>
      </c>
      <c r="X3710">
        <v>16</v>
      </c>
      <c r="Y3710" t="s">
        <v>259</v>
      </c>
      <c r="AC3710" t="s">
        <v>177</v>
      </c>
      <c r="AD3710" t="s">
        <v>10550</v>
      </c>
      <c r="AE3710">
        <v>28300</v>
      </c>
      <c r="AF3710" t="s">
        <v>15945</v>
      </c>
      <c r="AI3710">
        <v>612213580</v>
      </c>
      <c r="AK3710" t="s">
        <v>5608</v>
      </c>
      <c r="AL3710">
        <v>0</v>
      </c>
      <c r="AM3710">
        <v>0</v>
      </c>
    </row>
    <row r="3711" spans="1:39" customFormat="1" ht="12.75">
      <c r="A3711">
        <v>7830470</v>
      </c>
      <c r="B3711" t="s">
        <v>2995</v>
      </c>
      <c r="C3711" t="s">
        <v>767</v>
      </c>
      <c r="D3711">
        <v>7830470</v>
      </c>
      <c r="E3711" t="s">
        <v>166</v>
      </c>
      <c r="F3711" t="s">
        <v>166</v>
      </c>
      <c r="H3711" s="507">
        <v>37154</v>
      </c>
      <c r="I3711" t="s">
        <v>167</v>
      </c>
      <c r="J3711">
        <v>-40</v>
      </c>
      <c r="K3711" t="s">
        <v>168</v>
      </c>
      <c r="M3711" t="s">
        <v>231</v>
      </c>
      <c r="N3711">
        <v>4280004</v>
      </c>
      <c r="O3711" t="s">
        <v>3555</v>
      </c>
      <c r="P3711" s="507">
        <v>44792</v>
      </c>
      <c r="Q3711" t="s">
        <v>187</v>
      </c>
      <c r="R3711" s="507">
        <v>37432</v>
      </c>
      <c r="S3711" s="507">
        <v>43727</v>
      </c>
      <c r="T3711" t="s">
        <v>7255</v>
      </c>
      <c r="U3711">
        <v>2254</v>
      </c>
      <c r="V3711" t="s">
        <v>172</v>
      </c>
      <c r="W3711">
        <v>526</v>
      </c>
      <c r="X3711" t="s">
        <v>173</v>
      </c>
      <c r="Y3711" t="s">
        <v>259</v>
      </c>
      <c r="AB3711" s="507">
        <v>44013</v>
      </c>
      <c r="AC3711" t="s">
        <v>177</v>
      </c>
      <c r="AD3711" t="s">
        <v>10550</v>
      </c>
      <c r="AE3711">
        <v>28300</v>
      </c>
      <c r="AF3711" t="s">
        <v>10551</v>
      </c>
      <c r="AK3711" t="s">
        <v>5691</v>
      </c>
      <c r="AL3711">
        <v>0</v>
      </c>
      <c r="AM3711">
        <v>0</v>
      </c>
    </row>
    <row r="3712" spans="1:39" customFormat="1" ht="12.75">
      <c r="A3712">
        <v>7734434</v>
      </c>
      <c r="B3712" t="s">
        <v>7071</v>
      </c>
      <c r="C3712" t="s">
        <v>6949</v>
      </c>
      <c r="D3712">
        <v>7734434</v>
      </c>
      <c r="E3712" t="s">
        <v>166</v>
      </c>
      <c r="F3712" t="s">
        <v>166</v>
      </c>
      <c r="H3712" s="507">
        <v>40936</v>
      </c>
      <c r="I3712" t="s">
        <v>245</v>
      </c>
      <c r="J3712">
        <v>-11</v>
      </c>
      <c r="K3712" t="s">
        <v>8</v>
      </c>
      <c r="M3712" t="s">
        <v>206</v>
      </c>
      <c r="N3712">
        <v>8770474</v>
      </c>
      <c r="O3712" t="s">
        <v>836</v>
      </c>
      <c r="P3712" s="507">
        <v>44820</v>
      </c>
      <c r="Q3712" t="s">
        <v>187</v>
      </c>
      <c r="R3712" s="507">
        <v>44463</v>
      </c>
      <c r="T3712" t="s">
        <v>5765</v>
      </c>
      <c r="U3712">
        <v>500</v>
      </c>
      <c r="X3712">
        <v>5</v>
      </c>
      <c r="Y3712" t="s">
        <v>259</v>
      </c>
      <c r="AC3712" t="s">
        <v>177</v>
      </c>
      <c r="AD3712" t="s">
        <v>12123</v>
      </c>
      <c r="AE3712">
        <v>77310</v>
      </c>
      <c r="AF3712" t="s">
        <v>15946</v>
      </c>
      <c r="AH3712" t="s">
        <v>15947</v>
      </c>
      <c r="AJ3712">
        <v>662103135</v>
      </c>
      <c r="AK3712" t="s">
        <v>7072</v>
      </c>
      <c r="AL3712">
        <v>1</v>
      </c>
      <c r="AM3712">
        <v>0</v>
      </c>
    </row>
    <row r="3713" spans="1:39" customFormat="1" ht="12.75">
      <c r="A3713">
        <v>442470</v>
      </c>
      <c r="B3713" t="s">
        <v>2691</v>
      </c>
      <c r="C3713" t="s">
        <v>501</v>
      </c>
      <c r="D3713">
        <v>442470</v>
      </c>
      <c r="E3713" t="s">
        <v>166</v>
      </c>
      <c r="F3713" t="s">
        <v>166</v>
      </c>
      <c r="H3713" s="507">
        <v>26750</v>
      </c>
      <c r="I3713" t="s">
        <v>192</v>
      </c>
      <c r="J3713">
        <v>-50</v>
      </c>
      <c r="K3713" t="s">
        <v>168</v>
      </c>
      <c r="M3713" t="s">
        <v>228</v>
      </c>
      <c r="N3713">
        <v>12440004</v>
      </c>
      <c r="O3713" t="s">
        <v>3432</v>
      </c>
      <c r="P3713" s="507">
        <v>44809</v>
      </c>
      <c r="Q3713" t="s">
        <v>187</v>
      </c>
      <c r="R3713" s="507">
        <v>37432</v>
      </c>
      <c r="S3713" s="507">
        <v>44803</v>
      </c>
      <c r="T3713" t="s">
        <v>181</v>
      </c>
      <c r="U3713">
        <v>1915</v>
      </c>
      <c r="X3713">
        <v>19</v>
      </c>
      <c r="Y3713" t="s">
        <v>259</v>
      </c>
      <c r="AC3713" t="s">
        <v>177</v>
      </c>
      <c r="AD3713" t="s">
        <v>10255</v>
      </c>
      <c r="AE3713">
        <v>44100</v>
      </c>
      <c r="AF3713" t="s">
        <v>15948</v>
      </c>
      <c r="AJ3713">
        <v>663745521</v>
      </c>
      <c r="AK3713" t="s">
        <v>5167</v>
      </c>
      <c r="AL3713">
        <v>0</v>
      </c>
      <c r="AM3713">
        <v>0</v>
      </c>
    </row>
    <row r="3714" spans="1:39" customFormat="1" ht="12.75">
      <c r="A3714">
        <v>8517488</v>
      </c>
      <c r="B3714" t="s">
        <v>2692</v>
      </c>
      <c r="C3714" t="s">
        <v>2571</v>
      </c>
      <c r="D3714">
        <v>8517488</v>
      </c>
      <c r="E3714" t="s">
        <v>166</v>
      </c>
      <c r="F3714" t="s">
        <v>166</v>
      </c>
      <c r="H3714" s="507">
        <v>33944</v>
      </c>
      <c r="I3714" t="s">
        <v>167</v>
      </c>
      <c r="J3714">
        <v>-40</v>
      </c>
      <c r="K3714" t="s">
        <v>8</v>
      </c>
      <c r="M3714" t="s">
        <v>208</v>
      </c>
      <c r="N3714">
        <v>12850109</v>
      </c>
      <c r="O3714" t="s">
        <v>2158</v>
      </c>
      <c r="P3714" s="507">
        <v>44807</v>
      </c>
      <c r="Q3714" t="s">
        <v>187</v>
      </c>
      <c r="R3714" s="507">
        <v>37530</v>
      </c>
      <c r="S3714" s="507">
        <v>44078</v>
      </c>
      <c r="T3714" t="s">
        <v>7255</v>
      </c>
      <c r="U3714">
        <v>1027</v>
      </c>
      <c r="X3714">
        <v>10</v>
      </c>
      <c r="Y3714" t="s">
        <v>259</v>
      </c>
      <c r="AC3714" t="s">
        <v>177</v>
      </c>
      <c r="AD3714" t="s">
        <v>6251</v>
      </c>
      <c r="AE3714">
        <v>85500</v>
      </c>
      <c r="AF3714" t="s">
        <v>15949</v>
      </c>
      <c r="AI3714">
        <v>251657576</v>
      </c>
      <c r="AJ3714">
        <v>631914358</v>
      </c>
      <c r="AK3714" t="s">
        <v>5168</v>
      </c>
      <c r="AL3714">
        <v>0</v>
      </c>
      <c r="AM3714">
        <v>0</v>
      </c>
    </row>
    <row r="3715" spans="1:39" customFormat="1" ht="12.75">
      <c r="A3715">
        <v>8528942</v>
      </c>
      <c r="B3715" t="s">
        <v>3506</v>
      </c>
      <c r="C3715" t="s">
        <v>199</v>
      </c>
      <c r="D3715">
        <v>8528942</v>
      </c>
      <c r="E3715" t="s">
        <v>166</v>
      </c>
      <c r="F3715" t="s">
        <v>166</v>
      </c>
      <c r="H3715" s="507">
        <v>40495</v>
      </c>
      <c r="I3715" t="s">
        <v>254</v>
      </c>
      <c r="J3715">
        <v>-13</v>
      </c>
      <c r="K3715" t="s">
        <v>168</v>
      </c>
      <c r="M3715" t="s">
        <v>208</v>
      </c>
      <c r="N3715">
        <v>12850033</v>
      </c>
      <c r="O3715" t="s">
        <v>2162</v>
      </c>
      <c r="P3715" s="507">
        <v>44778</v>
      </c>
      <c r="Q3715" t="s">
        <v>187</v>
      </c>
      <c r="R3715" s="507">
        <v>43355</v>
      </c>
      <c r="T3715" t="s">
        <v>5765</v>
      </c>
      <c r="U3715">
        <v>670</v>
      </c>
      <c r="X3715">
        <v>6</v>
      </c>
      <c r="Y3715" t="s">
        <v>259</v>
      </c>
      <c r="AC3715" t="s">
        <v>177</v>
      </c>
      <c r="AD3715" t="s">
        <v>15950</v>
      </c>
      <c r="AE3715">
        <v>85670</v>
      </c>
      <c r="AF3715" t="s">
        <v>15951</v>
      </c>
      <c r="AJ3715" t="s">
        <v>6485</v>
      </c>
      <c r="AK3715" t="s">
        <v>5169</v>
      </c>
      <c r="AL3715">
        <v>0</v>
      </c>
      <c r="AM3715">
        <v>0</v>
      </c>
    </row>
    <row r="3716" spans="1:39" customFormat="1" ht="12.75">
      <c r="A3716">
        <v>9247203</v>
      </c>
      <c r="B3716" t="s">
        <v>1942</v>
      </c>
      <c r="C3716" t="s">
        <v>1014</v>
      </c>
      <c r="D3716">
        <v>9247203</v>
      </c>
      <c r="E3716" t="s">
        <v>166</v>
      </c>
      <c r="F3716" t="s">
        <v>166</v>
      </c>
      <c r="H3716" s="507">
        <v>38668</v>
      </c>
      <c r="I3716" t="s">
        <v>186</v>
      </c>
      <c r="J3716">
        <v>-18</v>
      </c>
      <c r="K3716" t="s">
        <v>168</v>
      </c>
      <c r="M3716" t="s">
        <v>203</v>
      </c>
      <c r="N3716">
        <v>8920309</v>
      </c>
      <c r="O3716" t="s">
        <v>331</v>
      </c>
      <c r="P3716" s="507">
        <v>44820</v>
      </c>
      <c r="Q3716" t="s">
        <v>187</v>
      </c>
      <c r="R3716" s="507">
        <v>41899</v>
      </c>
      <c r="T3716" t="s">
        <v>5765</v>
      </c>
      <c r="U3716">
        <v>1515</v>
      </c>
      <c r="X3716">
        <v>15</v>
      </c>
      <c r="Y3716" t="s">
        <v>259</v>
      </c>
      <c r="AC3716" t="s">
        <v>177</v>
      </c>
      <c r="AD3716" t="s">
        <v>10436</v>
      </c>
      <c r="AE3716">
        <v>92500</v>
      </c>
      <c r="AF3716" t="s">
        <v>15952</v>
      </c>
      <c r="AK3716" t="s">
        <v>4591</v>
      </c>
      <c r="AL3716">
        <v>0</v>
      </c>
      <c r="AM3716">
        <v>0</v>
      </c>
    </row>
    <row r="3717" spans="1:39" customFormat="1" ht="12.75">
      <c r="A3717">
        <v>9215895</v>
      </c>
      <c r="B3717" t="s">
        <v>1943</v>
      </c>
      <c r="C3717" t="s">
        <v>666</v>
      </c>
      <c r="D3717">
        <v>9215895</v>
      </c>
      <c r="E3717" t="s">
        <v>166</v>
      </c>
      <c r="F3717" t="s">
        <v>166</v>
      </c>
      <c r="H3717" s="507">
        <v>32425</v>
      </c>
      <c r="I3717" t="s">
        <v>167</v>
      </c>
      <c r="J3717">
        <v>-40</v>
      </c>
      <c r="K3717" t="s">
        <v>8</v>
      </c>
      <c r="M3717" t="s">
        <v>203</v>
      </c>
      <c r="N3717">
        <v>8920151</v>
      </c>
      <c r="O3717" t="s">
        <v>5795</v>
      </c>
      <c r="P3717" s="507">
        <v>44817</v>
      </c>
      <c r="Q3717" t="s">
        <v>187</v>
      </c>
      <c r="R3717" s="507">
        <v>37432</v>
      </c>
      <c r="S3717" s="507">
        <v>43823</v>
      </c>
      <c r="T3717" t="s">
        <v>7255</v>
      </c>
      <c r="U3717">
        <v>808</v>
      </c>
      <c r="X3717">
        <v>8</v>
      </c>
      <c r="Y3717" t="s">
        <v>259</v>
      </c>
      <c r="AC3717" t="s">
        <v>177</v>
      </c>
      <c r="AD3717" t="s">
        <v>15953</v>
      </c>
      <c r="AE3717">
        <v>92260</v>
      </c>
      <c r="AF3717" t="s">
        <v>15954</v>
      </c>
      <c r="AJ3717">
        <v>620746653</v>
      </c>
      <c r="AK3717" t="s">
        <v>4592</v>
      </c>
      <c r="AL3717">
        <v>0</v>
      </c>
      <c r="AM3717">
        <v>0</v>
      </c>
    </row>
    <row r="3718" spans="1:39" customFormat="1" ht="12.75">
      <c r="A3718">
        <v>9222282</v>
      </c>
      <c r="B3718" t="s">
        <v>1943</v>
      </c>
      <c r="C3718" t="s">
        <v>1112</v>
      </c>
      <c r="D3718">
        <v>9222282</v>
      </c>
      <c r="E3718" t="s">
        <v>166</v>
      </c>
      <c r="F3718" t="s">
        <v>166</v>
      </c>
      <c r="H3718" s="507">
        <v>34232</v>
      </c>
      <c r="I3718" t="s">
        <v>167</v>
      </c>
      <c r="J3718">
        <v>-40</v>
      </c>
      <c r="K3718" t="s">
        <v>168</v>
      </c>
      <c r="M3718" t="s">
        <v>203</v>
      </c>
      <c r="N3718">
        <v>8920151</v>
      </c>
      <c r="O3718" t="s">
        <v>5795</v>
      </c>
      <c r="P3718" s="507">
        <v>44748</v>
      </c>
      <c r="Q3718" t="s">
        <v>187</v>
      </c>
      <c r="R3718" s="507">
        <v>37432</v>
      </c>
      <c r="S3718" s="507">
        <v>44371</v>
      </c>
      <c r="T3718" t="s">
        <v>7255</v>
      </c>
      <c r="U3718">
        <v>2159</v>
      </c>
      <c r="V3718" t="s">
        <v>172</v>
      </c>
      <c r="W3718">
        <v>684</v>
      </c>
      <c r="X3718" t="s">
        <v>173</v>
      </c>
      <c r="Y3718" t="s">
        <v>259</v>
      </c>
      <c r="AC3718" t="s">
        <v>177</v>
      </c>
      <c r="AD3718" t="s">
        <v>10810</v>
      </c>
      <c r="AE3718">
        <v>92320</v>
      </c>
      <c r="AF3718" t="s">
        <v>15955</v>
      </c>
      <c r="AI3718">
        <v>146572909</v>
      </c>
      <c r="AJ3718">
        <v>646350588</v>
      </c>
      <c r="AK3718" t="s">
        <v>4593</v>
      </c>
      <c r="AL3718">
        <v>0</v>
      </c>
      <c r="AM3718">
        <v>0</v>
      </c>
    </row>
    <row r="3719" spans="1:39" customFormat="1" ht="12.75">
      <c r="A3719">
        <v>9258088</v>
      </c>
      <c r="B3719" t="s">
        <v>7991</v>
      </c>
      <c r="C3719" t="s">
        <v>7992</v>
      </c>
      <c r="D3719">
        <v>9258088</v>
      </c>
      <c r="E3719" t="s">
        <v>169</v>
      </c>
      <c r="F3719" t="s">
        <v>169</v>
      </c>
      <c r="H3719" s="507">
        <v>41065</v>
      </c>
      <c r="I3719" t="s">
        <v>245</v>
      </c>
      <c r="J3719">
        <v>-11</v>
      </c>
      <c r="K3719" t="s">
        <v>8</v>
      </c>
      <c r="M3719" t="s">
        <v>203</v>
      </c>
      <c r="N3719">
        <v>8920066</v>
      </c>
      <c r="O3719" t="s">
        <v>261</v>
      </c>
      <c r="P3719" s="507">
        <v>44839</v>
      </c>
      <c r="Q3719" t="s">
        <v>187</v>
      </c>
      <c r="R3719" s="507">
        <v>44706</v>
      </c>
      <c r="T3719" t="s">
        <v>5765</v>
      </c>
      <c r="U3719">
        <v>500</v>
      </c>
      <c r="X3719">
        <v>5</v>
      </c>
      <c r="Y3719" t="s">
        <v>259</v>
      </c>
      <c r="AC3719" t="s">
        <v>177</v>
      </c>
      <c r="AD3719" t="s">
        <v>9910</v>
      </c>
      <c r="AE3719">
        <v>92110</v>
      </c>
      <c r="AF3719" t="s">
        <v>15956</v>
      </c>
      <c r="AK3719" t="s">
        <v>15957</v>
      </c>
      <c r="AL3719">
        <v>0</v>
      </c>
      <c r="AM3719">
        <v>0</v>
      </c>
    </row>
    <row r="3720" spans="1:39" customFormat="1" ht="12.75">
      <c r="A3720">
        <v>9524597</v>
      </c>
      <c r="B3720" t="s">
        <v>3423</v>
      </c>
      <c r="C3720" t="s">
        <v>196</v>
      </c>
      <c r="D3720">
        <v>9524597</v>
      </c>
      <c r="E3720" t="s">
        <v>166</v>
      </c>
      <c r="F3720" t="s">
        <v>166</v>
      </c>
      <c r="H3720" s="507">
        <v>32013</v>
      </c>
      <c r="I3720" t="s">
        <v>167</v>
      </c>
      <c r="J3720">
        <v>-40</v>
      </c>
      <c r="K3720" t="s">
        <v>168</v>
      </c>
      <c r="M3720" t="s">
        <v>246</v>
      </c>
      <c r="N3720">
        <v>8940073</v>
      </c>
      <c r="O3720" t="s">
        <v>258</v>
      </c>
      <c r="P3720" s="507">
        <v>44749</v>
      </c>
      <c r="Q3720" t="s">
        <v>187</v>
      </c>
      <c r="R3720" s="507">
        <v>38282</v>
      </c>
      <c r="S3720" s="507">
        <v>44025</v>
      </c>
      <c r="T3720" t="s">
        <v>7255</v>
      </c>
      <c r="U3720">
        <v>2278</v>
      </c>
      <c r="V3720" t="s">
        <v>172</v>
      </c>
      <c r="W3720">
        <v>486</v>
      </c>
      <c r="X3720" t="s">
        <v>173</v>
      </c>
      <c r="Y3720" t="s">
        <v>259</v>
      </c>
      <c r="AB3720" s="507">
        <v>44378</v>
      </c>
      <c r="AC3720" t="s">
        <v>177</v>
      </c>
      <c r="AD3720" t="s">
        <v>15958</v>
      </c>
      <c r="AE3720">
        <v>94120</v>
      </c>
      <c r="AF3720" t="s">
        <v>15959</v>
      </c>
      <c r="AJ3720">
        <v>609228052</v>
      </c>
      <c r="AK3720" t="s">
        <v>4594</v>
      </c>
      <c r="AL3720">
        <v>0</v>
      </c>
      <c r="AM3720">
        <v>0</v>
      </c>
    </row>
    <row r="3721" spans="1:39" customFormat="1" ht="12.75">
      <c r="A3721">
        <v>4920741</v>
      </c>
      <c r="B3721" t="s">
        <v>1944</v>
      </c>
      <c r="C3721" t="s">
        <v>315</v>
      </c>
      <c r="D3721">
        <v>4920741</v>
      </c>
      <c r="E3721" t="s">
        <v>166</v>
      </c>
      <c r="F3721" t="s">
        <v>166</v>
      </c>
      <c r="H3721" s="507">
        <v>32966</v>
      </c>
      <c r="I3721" t="s">
        <v>167</v>
      </c>
      <c r="J3721">
        <v>-40</v>
      </c>
      <c r="K3721" t="s">
        <v>168</v>
      </c>
      <c r="M3721" t="s">
        <v>2152</v>
      </c>
      <c r="N3721">
        <v>12720120</v>
      </c>
      <c r="O3721" t="s">
        <v>2209</v>
      </c>
      <c r="P3721" s="507">
        <v>44827</v>
      </c>
      <c r="Q3721" t="s">
        <v>187</v>
      </c>
      <c r="R3721" s="507">
        <v>37432</v>
      </c>
      <c r="S3721" s="507">
        <v>44821</v>
      </c>
      <c r="T3721" t="s">
        <v>181</v>
      </c>
      <c r="U3721">
        <v>1759</v>
      </c>
      <c r="X3721">
        <v>17</v>
      </c>
      <c r="Y3721" t="s">
        <v>259</v>
      </c>
      <c r="AB3721" s="507">
        <v>43647</v>
      </c>
      <c r="AC3721" t="s">
        <v>177</v>
      </c>
      <c r="AD3721" t="s">
        <v>15960</v>
      </c>
      <c r="AE3721">
        <v>49320</v>
      </c>
      <c r="AF3721" t="s">
        <v>15961</v>
      </c>
      <c r="AJ3721">
        <v>637943893</v>
      </c>
      <c r="AK3721" t="s">
        <v>5170</v>
      </c>
      <c r="AL3721">
        <v>0</v>
      </c>
      <c r="AM3721">
        <v>0</v>
      </c>
    </row>
    <row r="3722" spans="1:39" customFormat="1" ht="12.75">
      <c r="A3722">
        <v>9523188</v>
      </c>
      <c r="B3722" t="s">
        <v>1944</v>
      </c>
      <c r="C3722" t="s">
        <v>945</v>
      </c>
      <c r="D3722">
        <v>9523188</v>
      </c>
      <c r="E3722" t="s">
        <v>166</v>
      </c>
      <c r="F3722" t="s">
        <v>166</v>
      </c>
      <c r="H3722" s="507">
        <v>35475</v>
      </c>
      <c r="I3722" t="s">
        <v>167</v>
      </c>
      <c r="J3722">
        <v>-40</v>
      </c>
      <c r="K3722" t="s">
        <v>168</v>
      </c>
      <c r="M3722" t="s">
        <v>203</v>
      </c>
      <c r="N3722">
        <v>8920025</v>
      </c>
      <c r="O3722" t="s">
        <v>213</v>
      </c>
      <c r="P3722" s="507">
        <v>44816</v>
      </c>
      <c r="Q3722" t="s">
        <v>187</v>
      </c>
      <c r="R3722" s="507">
        <v>37897</v>
      </c>
      <c r="S3722" s="507">
        <v>44456</v>
      </c>
      <c r="T3722" t="s">
        <v>7255</v>
      </c>
      <c r="U3722">
        <v>2660</v>
      </c>
      <c r="V3722" t="s">
        <v>172</v>
      </c>
      <c r="W3722">
        <v>142</v>
      </c>
      <c r="X3722" t="s">
        <v>173</v>
      </c>
      <c r="Y3722" t="s">
        <v>259</v>
      </c>
      <c r="AB3722" s="507">
        <v>43282</v>
      </c>
      <c r="AC3722" t="s">
        <v>177</v>
      </c>
      <c r="AD3722" t="s">
        <v>10969</v>
      </c>
      <c r="AE3722">
        <v>95600</v>
      </c>
      <c r="AF3722" t="s">
        <v>15962</v>
      </c>
      <c r="AI3722">
        <v>134161208</v>
      </c>
      <c r="AJ3722">
        <v>650087192</v>
      </c>
      <c r="AK3722" t="s">
        <v>4595</v>
      </c>
      <c r="AL3722">
        <v>0</v>
      </c>
      <c r="AM3722">
        <v>0</v>
      </c>
    </row>
    <row r="3723" spans="1:39" customFormat="1" ht="12.75">
      <c r="A3723">
        <v>451414</v>
      </c>
      <c r="B3723" t="s">
        <v>2996</v>
      </c>
      <c r="C3723" t="s">
        <v>191</v>
      </c>
      <c r="D3723">
        <v>451414</v>
      </c>
      <c r="E3723" t="s">
        <v>166</v>
      </c>
      <c r="F3723" t="s">
        <v>166</v>
      </c>
      <c r="H3723" s="507">
        <v>27229</v>
      </c>
      <c r="I3723" t="s">
        <v>192</v>
      </c>
      <c r="J3723">
        <v>-50</v>
      </c>
      <c r="K3723" t="s">
        <v>168</v>
      </c>
      <c r="M3723" t="s">
        <v>2764</v>
      </c>
      <c r="N3723">
        <v>4450571</v>
      </c>
      <c r="O3723" t="s">
        <v>2782</v>
      </c>
      <c r="P3723" s="507">
        <v>44823</v>
      </c>
      <c r="Q3723" t="s">
        <v>187</v>
      </c>
      <c r="R3723" s="507">
        <v>37432</v>
      </c>
      <c r="S3723" s="507">
        <v>44819</v>
      </c>
      <c r="T3723" t="s">
        <v>181</v>
      </c>
      <c r="U3723">
        <v>2068</v>
      </c>
      <c r="V3723" t="s">
        <v>172</v>
      </c>
      <c r="W3723">
        <v>910</v>
      </c>
      <c r="X3723" t="s">
        <v>173</v>
      </c>
      <c r="Y3723" t="s">
        <v>259</v>
      </c>
      <c r="AC3723" t="s">
        <v>177</v>
      </c>
      <c r="AD3723" t="s">
        <v>10015</v>
      </c>
      <c r="AE3723">
        <v>45100</v>
      </c>
      <c r="AF3723" t="s">
        <v>15963</v>
      </c>
      <c r="AG3723" t="s">
        <v>15964</v>
      </c>
      <c r="AH3723" t="s">
        <v>15965</v>
      </c>
      <c r="AI3723">
        <v>238664789</v>
      </c>
      <c r="AJ3723">
        <v>622935037</v>
      </c>
      <c r="AK3723" t="s">
        <v>5692</v>
      </c>
      <c r="AL3723">
        <v>0</v>
      </c>
      <c r="AM3723">
        <v>0</v>
      </c>
    </row>
    <row r="3724" spans="1:39" customFormat="1" ht="12.75">
      <c r="A3724">
        <v>4531338</v>
      </c>
      <c r="B3724" t="s">
        <v>2996</v>
      </c>
      <c r="C3724" t="s">
        <v>1108</v>
      </c>
      <c r="D3724">
        <v>4531338</v>
      </c>
      <c r="E3724" t="s">
        <v>166</v>
      </c>
      <c r="F3724" t="s">
        <v>166</v>
      </c>
      <c r="H3724" s="507">
        <v>40992</v>
      </c>
      <c r="I3724" t="s">
        <v>245</v>
      </c>
      <c r="J3724">
        <v>-11</v>
      </c>
      <c r="K3724" t="s">
        <v>168</v>
      </c>
      <c r="M3724" t="s">
        <v>2764</v>
      </c>
      <c r="N3724">
        <v>4450410</v>
      </c>
      <c r="O3724" t="s">
        <v>3462</v>
      </c>
      <c r="P3724" s="507">
        <v>44806</v>
      </c>
      <c r="Q3724" t="s">
        <v>187</v>
      </c>
      <c r="R3724" s="507">
        <v>43783</v>
      </c>
      <c r="T3724" t="s">
        <v>5765</v>
      </c>
      <c r="U3724">
        <v>511</v>
      </c>
      <c r="X3724">
        <v>5</v>
      </c>
      <c r="Y3724" t="s">
        <v>259</v>
      </c>
      <c r="AB3724" s="507">
        <v>44743</v>
      </c>
      <c r="AC3724" t="s">
        <v>177</v>
      </c>
      <c r="AD3724" t="s">
        <v>10015</v>
      </c>
      <c r="AE3724">
        <v>45100</v>
      </c>
      <c r="AF3724" t="s">
        <v>15966</v>
      </c>
      <c r="AI3724">
        <v>622935037</v>
      </c>
      <c r="AJ3724">
        <v>646057476</v>
      </c>
      <c r="AK3724" t="s">
        <v>5692</v>
      </c>
      <c r="AL3724">
        <v>0</v>
      </c>
      <c r="AM3724">
        <v>0</v>
      </c>
    </row>
    <row r="3725" spans="1:39" customFormat="1" ht="12.75">
      <c r="A3725">
        <v>451415</v>
      </c>
      <c r="B3725" t="s">
        <v>2996</v>
      </c>
      <c r="C3725" t="s">
        <v>557</v>
      </c>
      <c r="D3725">
        <v>451415</v>
      </c>
      <c r="E3725" t="s">
        <v>166</v>
      </c>
      <c r="F3725" t="s">
        <v>166</v>
      </c>
      <c r="H3725" s="507">
        <v>27229</v>
      </c>
      <c r="I3725" t="s">
        <v>192</v>
      </c>
      <c r="J3725">
        <v>-50</v>
      </c>
      <c r="K3725" t="s">
        <v>168</v>
      </c>
      <c r="M3725" t="s">
        <v>2764</v>
      </c>
      <c r="N3725">
        <v>4450571</v>
      </c>
      <c r="O3725" t="s">
        <v>2782</v>
      </c>
      <c r="P3725" s="507">
        <v>44806</v>
      </c>
      <c r="Q3725" t="s">
        <v>187</v>
      </c>
      <c r="R3725" s="507">
        <v>37432</v>
      </c>
      <c r="S3725" s="507">
        <v>44672</v>
      </c>
      <c r="T3725" t="s">
        <v>181</v>
      </c>
      <c r="U3725">
        <v>2099</v>
      </c>
      <c r="V3725" t="s">
        <v>172</v>
      </c>
      <c r="W3725">
        <v>835</v>
      </c>
      <c r="X3725" t="s">
        <v>173</v>
      </c>
      <c r="Y3725" t="s">
        <v>259</v>
      </c>
      <c r="AC3725" t="s">
        <v>177</v>
      </c>
      <c r="AD3725" t="s">
        <v>9989</v>
      </c>
      <c r="AE3725">
        <v>45160</v>
      </c>
      <c r="AF3725" t="s">
        <v>15967</v>
      </c>
      <c r="AI3725">
        <v>684623168</v>
      </c>
      <c r="AK3725" t="s">
        <v>5693</v>
      </c>
      <c r="AL3725">
        <v>0</v>
      </c>
      <c r="AM3725">
        <v>0</v>
      </c>
    </row>
    <row r="3726" spans="1:39" customFormat="1" ht="12.75">
      <c r="A3726">
        <v>3540249</v>
      </c>
      <c r="B3726" t="s">
        <v>1945</v>
      </c>
      <c r="C3726" t="s">
        <v>497</v>
      </c>
      <c r="D3726">
        <v>3540249</v>
      </c>
      <c r="E3726" t="s">
        <v>166</v>
      </c>
      <c r="F3726" t="s">
        <v>166</v>
      </c>
      <c r="H3726" s="507">
        <v>41121</v>
      </c>
      <c r="I3726" t="s">
        <v>245</v>
      </c>
      <c r="J3726">
        <v>-11</v>
      </c>
      <c r="K3726" t="s">
        <v>168</v>
      </c>
      <c r="M3726" t="s">
        <v>178</v>
      </c>
      <c r="N3726">
        <v>3350021</v>
      </c>
      <c r="O3726" t="s">
        <v>3057</v>
      </c>
      <c r="P3726" s="507">
        <v>44811</v>
      </c>
      <c r="Q3726" t="s">
        <v>187</v>
      </c>
      <c r="R3726" s="507">
        <v>44194</v>
      </c>
      <c r="T3726" t="s">
        <v>5765</v>
      </c>
      <c r="U3726">
        <v>530</v>
      </c>
      <c r="X3726">
        <v>5</v>
      </c>
      <c r="Y3726" t="s">
        <v>259</v>
      </c>
      <c r="AC3726" t="s">
        <v>177</v>
      </c>
      <c r="AD3726" t="s">
        <v>15968</v>
      </c>
      <c r="AE3726">
        <v>35450</v>
      </c>
      <c r="AF3726" t="s">
        <v>15969</v>
      </c>
      <c r="AK3726" t="s">
        <v>6486</v>
      </c>
      <c r="AL3726">
        <v>0</v>
      </c>
      <c r="AM3726">
        <v>0</v>
      </c>
    </row>
    <row r="3727" spans="1:39" customFormat="1" ht="12.75">
      <c r="A3727">
        <v>959760</v>
      </c>
      <c r="B3727" t="s">
        <v>1945</v>
      </c>
      <c r="C3727" t="s">
        <v>387</v>
      </c>
      <c r="D3727">
        <v>959760</v>
      </c>
      <c r="E3727" t="s">
        <v>166</v>
      </c>
      <c r="F3727" t="s">
        <v>166</v>
      </c>
      <c r="H3727" s="507">
        <v>29687</v>
      </c>
      <c r="I3727" t="s">
        <v>192</v>
      </c>
      <c r="J3727">
        <v>-50</v>
      </c>
      <c r="K3727" t="s">
        <v>168</v>
      </c>
      <c r="M3727" t="s">
        <v>178</v>
      </c>
      <c r="N3727">
        <v>3350021</v>
      </c>
      <c r="O3727" t="s">
        <v>3057</v>
      </c>
      <c r="P3727" s="507">
        <v>44754</v>
      </c>
      <c r="Q3727" t="s">
        <v>187</v>
      </c>
      <c r="R3727" s="507">
        <v>37432</v>
      </c>
      <c r="S3727" s="507">
        <v>44075</v>
      </c>
      <c r="T3727" t="s">
        <v>7255</v>
      </c>
      <c r="U3727">
        <v>1805</v>
      </c>
      <c r="X3727">
        <v>18</v>
      </c>
      <c r="Y3727" t="s">
        <v>259</v>
      </c>
      <c r="AB3727" s="507">
        <v>44105</v>
      </c>
      <c r="AC3727" t="s">
        <v>177</v>
      </c>
      <c r="AD3727" t="s">
        <v>15970</v>
      </c>
      <c r="AE3727">
        <v>35450</v>
      </c>
      <c r="AF3727" t="s">
        <v>15971</v>
      </c>
      <c r="AJ3727">
        <v>616577578</v>
      </c>
      <c r="AK3727" t="s">
        <v>6486</v>
      </c>
      <c r="AL3727">
        <v>0</v>
      </c>
      <c r="AM3727">
        <v>0</v>
      </c>
    </row>
    <row r="3728" spans="1:39" customFormat="1" ht="12.75">
      <c r="A3728">
        <v>9464290</v>
      </c>
      <c r="B3728" t="s">
        <v>15972</v>
      </c>
      <c r="C3728" t="s">
        <v>6539</v>
      </c>
      <c r="D3728">
        <v>9464290</v>
      </c>
      <c r="E3728" t="s">
        <v>169</v>
      </c>
      <c r="H3728" s="507">
        <v>41699</v>
      </c>
      <c r="I3728" t="s">
        <v>169</v>
      </c>
      <c r="J3728">
        <v>-9</v>
      </c>
      <c r="K3728" t="s">
        <v>8</v>
      </c>
      <c r="M3728" t="s">
        <v>246</v>
      </c>
      <c r="N3728">
        <v>8940073</v>
      </c>
      <c r="O3728" t="s">
        <v>258</v>
      </c>
      <c r="P3728" s="507">
        <v>44827</v>
      </c>
      <c r="Q3728" t="s">
        <v>187</v>
      </c>
      <c r="R3728" s="507">
        <v>44827</v>
      </c>
      <c r="T3728" t="s">
        <v>5765</v>
      </c>
      <c r="U3728">
        <v>500</v>
      </c>
      <c r="X3728">
        <v>5</v>
      </c>
      <c r="Y3728" t="s">
        <v>259</v>
      </c>
      <c r="AC3728" t="s">
        <v>177</v>
      </c>
      <c r="AD3728" t="s">
        <v>10262</v>
      </c>
      <c r="AE3728">
        <v>94120</v>
      </c>
      <c r="AF3728" t="s">
        <v>15973</v>
      </c>
      <c r="AI3728" t="s">
        <v>15974</v>
      </c>
      <c r="AJ3728" t="s">
        <v>15975</v>
      </c>
      <c r="AK3728" t="s">
        <v>15976</v>
      </c>
      <c r="AL3728">
        <v>0</v>
      </c>
      <c r="AM3728">
        <v>0</v>
      </c>
    </row>
    <row r="3729" spans="1:39" customFormat="1" ht="12.75">
      <c r="A3729">
        <v>7887899</v>
      </c>
      <c r="B3729" t="s">
        <v>6140</v>
      </c>
      <c r="C3729" t="s">
        <v>7993</v>
      </c>
      <c r="D3729">
        <v>7887899</v>
      </c>
      <c r="E3729" t="s">
        <v>169</v>
      </c>
      <c r="F3729" t="s">
        <v>169</v>
      </c>
      <c r="H3729" s="507">
        <v>42390</v>
      </c>
      <c r="I3729" t="s">
        <v>169</v>
      </c>
      <c r="J3729">
        <v>-9</v>
      </c>
      <c r="K3729" t="s">
        <v>8</v>
      </c>
      <c r="M3729" t="s">
        <v>238</v>
      </c>
      <c r="N3729">
        <v>8780353</v>
      </c>
      <c r="O3729" t="s">
        <v>849</v>
      </c>
      <c r="P3729" s="507">
        <v>44835</v>
      </c>
      <c r="Q3729" t="s">
        <v>187</v>
      </c>
      <c r="R3729" s="507">
        <v>44515</v>
      </c>
      <c r="T3729" t="s">
        <v>5765</v>
      </c>
      <c r="U3729">
        <v>500</v>
      </c>
      <c r="X3729">
        <v>5</v>
      </c>
      <c r="Y3729" t="s">
        <v>259</v>
      </c>
      <c r="AC3729" t="s">
        <v>177</v>
      </c>
      <c r="AD3729" t="s">
        <v>14918</v>
      </c>
      <c r="AE3729">
        <v>78310</v>
      </c>
      <c r="AF3729" t="s">
        <v>15977</v>
      </c>
      <c r="AJ3729">
        <v>786044078</v>
      </c>
      <c r="AK3729" t="s">
        <v>7994</v>
      </c>
      <c r="AL3729">
        <v>0</v>
      </c>
      <c r="AM3729">
        <v>0</v>
      </c>
    </row>
    <row r="3730" spans="1:39" customFormat="1" ht="12.75">
      <c r="A3730">
        <v>947391</v>
      </c>
      <c r="B3730" t="s">
        <v>1946</v>
      </c>
      <c r="C3730" t="s">
        <v>499</v>
      </c>
      <c r="D3730">
        <v>947391</v>
      </c>
      <c r="E3730" t="s">
        <v>166</v>
      </c>
      <c r="F3730" t="s">
        <v>166</v>
      </c>
      <c r="H3730" s="507">
        <v>25156</v>
      </c>
      <c r="I3730" t="s">
        <v>367</v>
      </c>
      <c r="J3730">
        <v>-60</v>
      </c>
      <c r="K3730" t="s">
        <v>168</v>
      </c>
      <c r="M3730" t="s">
        <v>203</v>
      </c>
      <c r="N3730">
        <v>8921458</v>
      </c>
      <c r="O3730" t="s">
        <v>272</v>
      </c>
      <c r="P3730" s="507">
        <v>44806</v>
      </c>
      <c r="Q3730" t="s">
        <v>187</v>
      </c>
      <c r="R3730" s="507">
        <v>37432</v>
      </c>
      <c r="S3730" s="507">
        <v>43711</v>
      </c>
      <c r="T3730" t="s">
        <v>7255</v>
      </c>
      <c r="U3730">
        <v>2031</v>
      </c>
      <c r="X3730">
        <v>20</v>
      </c>
      <c r="Y3730" t="s">
        <v>259</v>
      </c>
      <c r="AC3730" t="s">
        <v>177</v>
      </c>
      <c r="AD3730" t="s">
        <v>10501</v>
      </c>
      <c r="AE3730">
        <v>92400</v>
      </c>
      <c r="AF3730" t="s">
        <v>15978</v>
      </c>
      <c r="AJ3730">
        <v>640369955</v>
      </c>
      <c r="AK3730" t="s">
        <v>4596</v>
      </c>
      <c r="AL3730">
        <v>0</v>
      </c>
      <c r="AM3730">
        <v>0</v>
      </c>
    </row>
    <row r="3731" spans="1:39" customFormat="1" ht="12.75">
      <c r="A3731">
        <v>372163</v>
      </c>
      <c r="B3731" t="s">
        <v>7995</v>
      </c>
      <c r="C3731" t="s">
        <v>1025</v>
      </c>
      <c r="D3731">
        <v>372163</v>
      </c>
      <c r="E3731" t="s">
        <v>166</v>
      </c>
      <c r="F3731" t="s">
        <v>166</v>
      </c>
      <c r="H3731" s="507">
        <v>27938</v>
      </c>
      <c r="I3731" t="s">
        <v>192</v>
      </c>
      <c r="J3731">
        <v>-50</v>
      </c>
      <c r="K3731" t="s">
        <v>8</v>
      </c>
      <c r="M3731" t="s">
        <v>175</v>
      </c>
      <c r="N3731">
        <v>4370002</v>
      </c>
      <c r="O3731" t="s">
        <v>2769</v>
      </c>
      <c r="P3731" s="507">
        <v>44804</v>
      </c>
      <c r="Q3731" t="s">
        <v>187</v>
      </c>
      <c r="R3731" s="507">
        <v>37432</v>
      </c>
      <c r="S3731" s="507">
        <v>44803</v>
      </c>
      <c r="T3731" t="s">
        <v>181</v>
      </c>
      <c r="U3731">
        <v>1400</v>
      </c>
      <c r="X3731">
        <v>14</v>
      </c>
      <c r="Y3731" t="s">
        <v>259</v>
      </c>
      <c r="AB3731" s="507">
        <v>44743</v>
      </c>
      <c r="AC3731" t="s">
        <v>177</v>
      </c>
      <c r="AD3731" t="s">
        <v>12602</v>
      </c>
      <c r="AE3731">
        <v>37700</v>
      </c>
      <c r="AF3731" t="s">
        <v>15979</v>
      </c>
      <c r="AJ3731">
        <v>624008873</v>
      </c>
      <c r="AK3731" t="s">
        <v>9217</v>
      </c>
      <c r="AL3731">
        <v>0</v>
      </c>
      <c r="AM3731">
        <v>0</v>
      </c>
    </row>
    <row r="3732" spans="1:39" customFormat="1" ht="12.75">
      <c r="A3732">
        <v>95631</v>
      </c>
      <c r="B3732" t="s">
        <v>1947</v>
      </c>
      <c r="C3732" t="s">
        <v>715</v>
      </c>
      <c r="D3732">
        <v>95631</v>
      </c>
      <c r="E3732" t="s">
        <v>166</v>
      </c>
      <c r="F3732" t="s">
        <v>166</v>
      </c>
      <c r="H3732" s="507">
        <v>25771</v>
      </c>
      <c r="I3732" t="s">
        <v>367</v>
      </c>
      <c r="J3732">
        <v>-60</v>
      </c>
      <c r="K3732" t="s">
        <v>168</v>
      </c>
      <c r="M3732" t="s">
        <v>232</v>
      </c>
      <c r="N3732">
        <v>8950479</v>
      </c>
      <c r="O3732" t="s">
        <v>516</v>
      </c>
      <c r="P3732" s="507">
        <v>44807</v>
      </c>
      <c r="Q3732" t="s">
        <v>187</v>
      </c>
      <c r="R3732" s="507">
        <v>37432</v>
      </c>
      <c r="S3732" s="507">
        <v>44799</v>
      </c>
      <c r="T3732" t="s">
        <v>181</v>
      </c>
      <c r="U3732">
        <v>1651</v>
      </c>
      <c r="X3732">
        <v>16</v>
      </c>
      <c r="Y3732" t="s">
        <v>259</v>
      </c>
      <c r="AB3732" s="507">
        <v>44743</v>
      </c>
      <c r="AC3732" t="s">
        <v>177</v>
      </c>
      <c r="AD3732" t="s">
        <v>15980</v>
      </c>
      <c r="AE3732">
        <v>95480</v>
      </c>
      <c r="AF3732" t="s">
        <v>15981</v>
      </c>
      <c r="AI3732">
        <v>134219834</v>
      </c>
      <c r="AJ3732">
        <v>660455731</v>
      </c>
      <c r="AK3732" t="s">
        <v>3973</v>
      </c>
      <c r="AL3732">
        <v>0</v>
      </c>
      <c r="AM3732">
        <v>0</v>
      </c>
    </row>
    <row r="3733" spans="1:39" customFormat="1" ht="12.75">
      <c r="A3733">
        <v>9116483</v>
      </c>
      <c r="B3733" t="s">
        <v>1948</v>
      </c>
      <c r="C3733" t="s">
        <v>295</v>
      </c>
      <c r="D3733">
        <v>9116483</v>
      </c>
      <c r="E3733" t="s">
        <v>166</v>
      </c>
      <c r="F3733" t="s">
        <v>166</v>
      </c>
      <c r="H3733" s="507">
        <v>32393</v>
      </c>
      <c r="I3733" t="s">
        <v>167</v>
      </c>
      <c r="J3733">
        <v>-40</v>
      </c>
      <c r="K3733" t="s">
        <v>168</v>
      </c>
      <c r="M3733" t="s">
        <v>275</v>
      </c>
      <c r="N3733">
        <v>8910918</v>
      </c>
      <c r="O3733" t="s">
        <v>392</v>
      </c>
      <c r="P3733" s="507">
        <v>44818</v>
      </c>
      <c r="Q3733" t="s">
        <v>187</v>
      </c>
      <c r="R3733" s="507">
        <v>37432</v>
      </c>
      <c r="S3733" s="507">
        <v>44825</v>
      </c>
      <c r="T3733" t="s">
        <v>181</v>
      </c>
      <c r="U3733">
        <v>2233</v>
      </c>
      <c r="V3733" t="s">
        <v>172</v>
      </c>
      <c r="W3733">
        <v>564</v>
      </c>
      <c r="X3733" t="s">
        <v>173</v>
      </c>
      <c r="Y3733" t="s">
        <v>259</v>
      </c>
      <c r="AC3733" t="s">
        <v>177</v>
      </c>
      <c r="AD3733" t="s">
        <v>15982</v>
      </c>
      <c r="AE3733">
        <v>91370</v>
      </c>
      <c r="AF3733" t="s">
        <v>15983</v>
      </c>
      <c r="AI3733">
        <v>160133164</v>
      </c>
      <c r="AJ3733">
        <v>670534107</v>
      </c>
      <c r="AK3733" t="s">
        <v>4597</v>
      </c>
      <c r="AL3733">
        <v>0</v>
      </c>
      <c r="AM3733">
        <v>0</v>
      </c>
    </row>
    <row r="3734" spans="1:39" customFormat="1" ht="12.75">
      <c r="A3734">
        <v>9256269</v>
      </c>
      <c r="B3734" t="s">
        <v>6719</v>
      </c>
      <c r="C3734" t="s">
        <v>512</v>
      </c>
      <c r="D3734">
        <v>9256269</v>
      </c>
      <c r="E3734" t="s">
        <v>166</v>
      </c>
      <c r="F3734" t="s">
        <v>166</v>
      </c>
      <c r="H3734" s="507">
        <v>38631</v>
      </c>
      <c r="I3734" t="s">
        <v>186</v>
      </c>
      <c r="J3734">
        <v>-18</v>
      </c>
      <c r="K3734" t="s">
        <v>8</v>
      </c>
      <c r="M3734" t="s">
        <v>203</v>
      </c>
      <c r="N3734">
        <v>8920049</v>
      </c>
      <c r="O3734" t="s">
        <v>211</v>
      </c>
      <c r="P3734" s="507">
        <v>44821</v>
      </c>
      <c r="Q3734" t="s">
        <v>187</v>
      </c>
      <c r="R3734" s="507">
        <v>44451</v>
      </c>
      <c r="T3734" t="s">
        <v>5765</v>
      </c>
      <c r="U3734">
        <v>1062</v>
      </c>
      <c r="X3734">
        <v>10</v>
      </c>
      <c r="Y3734" t="s">
        <v>259</v>
      </c>
      <c r="AC3734" t="s">
        <v>174</v>
      </c>
      <c r="AD3734" t="s">
        <v>12697</v>
      </c>
      <c r="AE3734">
        <v>92190</v>
      </c>
      <c r="AF3734" t="s">
        <v>15984</v>
      </c>
      <c r="AK3734" t="s">
        <v>6720</v>
      </c>
      <c r="AL3734">
        <v>0</v>
      </c>
      <c r="AM3734">
        <v>0</v>
      </c>
    </row>
    <row r="3735" spans="1:39" customFormat="1" ht="12.75">
      <c r="A3735">
        <v>8531765</v>
      </c>
      <c r="B3735" t="s">
        <v>9584</v>
      </c>
      <c r="C3735" t="s">
        <v>3651</v>
      </c>
      <c r="D3735">
        <v>8531765</v>
      </c>
      <c r="E3735" t="s">
        <v>169</v>
      </c>
      <c r="H3735" s="507">
        <v>41116</v>
      </c>
      <c r="I3735" t="s">
        <v>245</v>
      </c>
      <c r="J3735">
        <v>-11</v>
      </c>
      <c r="K3735" t="s">
        <v>8</v>
      </c>
      <c r="M3735" t="s">
        <v>208</v>
      </c>
      <c r="N3735">
        <v>12850014</v>
      </c>
      <c r="O3735" t="s">
        <v>2228</v>
      </c>
      <c r="P3735" s="507">
        <v>44826</v>
      </c>
      <c r="Q3735" t="s">
        <v>187</v>
      </c>
      <c r="R3735" s="507">
        <v>44826</v>
      </c>
      <c r="S3735" s="507">
        <v>44817</v>
      </c>
      <c r="T3735" t="s">
        <v>181</v>
      </c>
      <c r="U3735">
        <v>500</v>
      </c>
      <c r="X3735">
        <v>5</v>
      </c>
      <c r="Y3735" t="s">
        <v>259</v>
      </c>
      <c r="AC3735" t="s">
        <v>177</v>
      </c>
      <c r="AD3735" t="s">
        <v>15985</v>
      </c>
      <c r="AE3735">
        <v>85590</v>
      </c>
      <c r="AF3735" t="s">
        <v>15986</v>
      </c>
      <c r="AK3735" t="s">
        <v>9585</v>
      </c>
      <c r="AL3735">
        <v>0</v>
      </c>
      <c r="AM3735">
        <v>0</v>
      </c>
    </row>
    <row r="3736" spans="1:39" customFormat="1" ht="12.75">
      <c r="A3736">
        <v>9323955</v>
      </c>
      <c r="B3736" t="s">
        <v>7996</v>
      </c>
      <c r="C3736" t="s">
        <v>771</v>
      </c>
      <c r="D3736">
        <v>9323955</v>
      </c>
      <c r="E3736" t="s">
        <v>166</v>
      </c>
      <c r="F3736" t="s">
        <v>166</v>
      </c>
      <c r="H3736" s="507">
        <v>41290</v>
      </c>
      <c r="I3736" t="s">
        <v>251</v>
      </c>
      <c r="J3736">
        <v>-10</v>
      </c>
      <c r="K3736" t="s">
        <v>8</v>
      </c>
      <c r="M3736" t="s">
        <v>170</v>
      </c>
      <c r="N3736">
        <v>8931358</v>
      </c>
      <c r="O3736" t="s">
        <v>3496</v>
      </c>
      <c r="P3736" s="507">
        <v>44839</v>
      </c>
      <c r="Q3736" t="s">
        <v>187</v>
      </c>
      <c r="R3736" s="507">
        <v>44537</v>
      </c>
      <c r="T3736" t="s">
        <v>5765</v>
      </c>
      <c r="U3736">
        <v>500</v>
      </c>
      <c r="X3736">
        <v>5</v>
      </c>
      <c r="Y3736" t="s">
        <v>259</v>
      </c>
      <c r="AC3736" t="s">
        <v>177</v>
      </c>
      <c r="AD3736" t="s">
        <v>11140</v>
      </c>
      <c r="AE3736">
        <v>93100</v>
      </c>
      <c r="AF3736" t="s">
        <v>15987</v>
      </c>
      <c r="AJ3736">
        <v>610475942</v>
      </c>
      <c r="AK3736" t="s">
        <v>7997</v>
      </c>
      <c r="AL3736">
        <v>0</v>
      </c>
      <c r="AM3736">
        <v>0</v>
      </c>
    </row>
    <row r="3737" spans="1:39" customFormat="1" ht="12.75">
      <c r="A3737">
        <v>4431463</v>
      </c>
      <c r="B3737" t="s">
        <v>2693</v>
      </c>
      <c r="C3737" t="s">
        <v>884</v>
      </c>
      <c r="D3737">
        <v>4431463</v>
      </c>
      <c r="E3737" t="s">
        <v>166</v>
      </c>
      <c r="F3737" t="s">
        <v>166</v>
      </c>
      <c r="H3737" s="507">
        <v>25325</v>
      </c>
      <c r="I3737" t="s">
        <v>367</v>
      </c>
      <c r="J3737">
        <v>-60</v>
      </c>
      <c r="K3737" t="s">
        <v>8</v>
      </c>
      <c r="M3737" t="s">
        <v>228</v>
      </c>
      <c r="N3737">
        <v>12440049</v>
      </c>
      <c r="O3737" t="s">
        <v>2263</v>
      </c>
      <c r="P3737" s="507">
        <v>44749</v>
      </c>
      <c r="Q3737" t="s">
        <v>187</v>
      </c>
      <c r="R3737" s="507">
        <v>37516</v>
      </c>
      <c r="S3737" s="507">
        <v>44734</v>
      </c>
      <c r="T3737" t="s">
        <v>181</v>
      </c>
      <c r="U3737">
        <v>875</v>
      </c>
      <c r="X3737">
        <v>8</v>
      </c>
      <c r="Y3737" t="s">
        <v>259</v>
      </c>
      <c r="AC3737" t="s">
        <v>177</v>
      </c>
      <c r="AD3737" t="s">
        <v>11137</v>
      </c>
      <c r="AE3737">
        <v>44600</v>
      </c>
      <c r="AF3737" t="s">
        <v>15988</v>
      </c>
      <c r="AI3737">
        <v>682133386</v>
      </c>
      <c r="AJ3737">
        <v>682133386</v>
      </c>
      <c r="AK3737" t="s">
        <v>4754</v>
      </c>
      <c r="AL3737">
        <v>0</v>
      </c>
      <c r="AM3737">
        <v>0</v>
      </c>
    </row>
    <row r="3738" spans="1:39" customFormat="1" ht="12.75">
      <c r="A3738">
        <v>8511079</v>
      </c>
      <c r="B3738" t="s">
        <v>2694</v>
      </c>
      <c r="C3738" t="s">
        <v>447</v>
      </c>
      <c r="D3738">
        <v>8511079</v>
      </c>
      <c r="E3738" t="s">
        <v>166</v>
      </c>
      <c r="F3738" t="s">
        <v>166</v>
      </c>
      <c r="H3738" s="507">
        <v>30499</v>
      </c>
      <c r="I3738" t="s">
        <v>167</v>
      </c>
      <c r="J3738">
        <v>-40</v>
      </c>
      <c r="K3738" t="s">
        <v>168</v>
      </c>
      <c r="M3738" t="s">
        <v>208</v>
      </c>
      <c r="N3738">
        <v>12850142</v>
      </c>
      <c r="O3738" t="s">
        <v>2259</v>
      </c>
      <c r="P3738" s="507">
        <v>44828</v>
      </c>
      <c r="Q3738" t="s">
        <v>187</v>
      </c>
      <c r="R3738" s="507">
        <v>37432</v>
      </c>
      <c r="S3738" s="507">
        <v>44081</v>
      </c>
      <c r="T3738" t="s">
        <v>7255</v>
      </c>
      <c r="U3738">
        <v>1688</v>
      </c>
      <c r="X3738">
        <v>16</v>
      </c>
      <c r="Y3738" t="s">
        <v>259</v>
      </c>
      <c r="AC3738" t="s">
        <v>177</v>
      </c>
      <c r="AD3738" t="s">
        <v>13045</v>
      </c>
      <c r="AE3738">
        <v>85170</v>
      </c>
      <c r="AF3738" t="s">
        <v>15989</v>
      </c>
      <c r="AJ3738">
        <v>771013278</v>
      </c>
      <c r="AK3738" t="s">
        <v>5171</v>
      </c>
      <c r="AL3738">
        <v>0</v>
      </c>
      <c r="AM3738">
        <v>0</v>
      </c>
    </row>
    <row r="3739" spans="1:39" customFormat="1" ht="12.75">
      <c r="A3739">
        <v>3527614</v>
      </c>
      <c r="B3739" t="s">
        <v>2695</v>
      </c>
      <c r="C3739" t="s">
        <v>694</v>
      </c>
      <c r="D3739">
        <v>3527614</v>
      </c>
      <c r="E3739" t="s">
        <v>166</v>
      </c>
      <c r="F3739" t="s">
        <v>166</v>
      </c>
      <c r="H3739" s="507">
        <v>36677</v>
      </c>
      <c r="I3739" t="s">
        <v>167</v>
      </c>
      <c r="J3739">
        <v>-40</v>
      </c>
      <c r="K3739" t="s">
        <v>168</v>
      </c>
      <c r="M3739" t="s">
        <v>236</v>
      </c>
      <c r="N3739">
        <v>12490073</v>
      </c>
      <c r="O3739" t="s">
        <v>8153</v>
      </c>
      <c r="P3739" s="507">
        <v>44817</v>
      </c>
      <c r="Q3739" t="s">
        <v>187</v>
      </c>
      <c r="R3739" s="507">
        <v>39704</v>
      </c>
      <c r="S3739" s="507">
        <v>44442</v>
      </c>
      <c r="T3739" t="s">
        <v>7255</v>
      </c>
      <c r="U3739">
        <v>3036</v>
      </c>
      <c r="V3739" t="s">
        <v>172</v>
      </c>
      <c r="W3739">
        <v>48</v>
      </c>
      <c r="X3739" t="s">
        <v>173</v>
      </c>
      <c r="Y3739" t="s">
        <v>259</v>
      </c>
      <c r="AB3739" s="507">
        <v>44013</v>
      </c>
      <c r="AC3739" t="s">
        <v>177</v>
      </c>
      <c r="AD3739" t="s">
        <v>15990</v>
      </c>
      <c r="AE3739">
        <v>35770</v>
      </c>
      <c r="AF3739" t="s">
        <v>15991</v>
      </c>
      <c r="AJ3739">
        <v>670655296</v>
      </c>
      <c r="AK3739" t="s">
        <v>8337</v>
      </c>
      <c r="AL3739">
        <v>0</v>
      </c>
      <c r="AM3739">
        <v>0</v>
      </c>
    </row>
    <row r="3740" spans="1:39" customFormat="1" ht="12.75">
      <c r="A3740">
        <v>9112874</v>
      </c>
      <c r="B3740" t="s">
        <v>3632</v>
      </c>
      <c r="C3740" t="s">
        <v>305</v>
      </c>
      <c r="D3740">
        <v>9112874</v>
      </c>
      <c r="E3740" t="s">
        <v>166</v>
      </c>
      <c r="F3740" t="s">
        <v>166</v>
      </c>
      <c r="H3740" s="507">
        <v>31803</v>
      </c>
      <c r="I3740" t="s">
        <v>167</v>
      </c>
      <c r="J3740">
        <v>-40</v>
      </c>
      <c r="K3740" t="s">
        <v>8</v>
      </c>
      <c r="M3740" t="s">
        <v>275</v>
      </c>
      <c r="N3740">
        <v>8910077</v>
      </c>
      <c r="O3740" t="s">
        <v>467</v>
      </c>
      <c r="P3740" s="507">
        <v>44819</v>
      </c>
      <c r="Q3740" t="s">
        <v>187</v>
      </c>
      <c r="R3740" s="507">
        <v>37432</v>
      </c>
      <c r="S3740" s="507">
        <v>44078</v>
      </c>
      <c r="T3740" t="s">
        <v>7255</v>
      </c>
      <c r="U3740">
        <v>1018</v>
      </c>
      <c r="X3740">
        <v>10</v>
      </c>
      <c r="Y3740" t="s">
        <v>259</v>
      </c>
      <c r="AB3740" s="507">
        <v>44013</v>
      </c>
      <c r="AC3740" t="s">
        <v>177</v>
      </c>
      <c r="AD3740" t="s">
        <v>10297</v>
      </c>
      <c r="AE3740">
        <v>91170</v>
      </c>
      <c r="AF3740" t="s">
        <v>15992</v>
      </c>
      <c r="AJ3740">
        <v>778873007</v>
      </c>
      <c r="AK3740" t="s">
        <v>4598</v>
      </c>
      <c r="AL3740">
        <v>0</v>
      </c>
      <c r="AM3740">
        <v>0</v>
      </c>
    </row>
    <row r="3741" spans="1:39" customFormat="1" ht="12.75">
      <c r="A3741">
        <v>9150015</v>
      </c>
      <c r="B3741" t="s">
        <v>3632</v>
      </c>
      <c r="C3741" t="s">
        <v>360</v>
      </c>
      <c r="D3741">
        <v>9150015</v>
      </c>
      <c r="E3741" t="s">
        <v>166</v>
      </c>
      <c r="F3741" t="s">
        <v>166</v>
      </c>
      <c r="H3741" s="507">
        <v>41469</v>
      </c>
      <c r="I3741" t="s">
        <v>251</v>
      </c>
      <c r="J3741">
        <v>-10</v>
      </c>
      <c r="K3741" t="s">
        <v>168</v>
      </c>
      <c r="M3741" t="s">
        <v>275</v>
      </c>
      <c r="N3741">
        <v>8910310</v>
      </c>
      <c r="O3741" t="s">
        <v>542</v>
      </c>
      <c r="P3741" s="507">
        <v>44812</v>
      </c>
      <c r="Q3741" t="s">
        <v>187</v>
      </c>
      <c r="R3741" s="507">
        <v>44445</v>
      </c>
      <c r="T3741" t="s">
        <v>5765</v>
      </c>
      <c r="U3741">
        <v>513</v>
      </c>
      <c r="X3741">
        <v>5</v>
      </c>
      <c r="Y3741" t="s">
        <v>259</v>
      </c>
      <c r="AC3741" t="s">
        <v>177</v>
      </c>
      <c r="AD3741" t="s">
        <v>9674</v>
      </c>
      <c r="AE3741">
        <v>91600</v>
      </c>
      <c r="AF3741" t="s">
        <v>15993</v>
      </c>
      <c r="AJ3741">
        <v>699307660</v>
      </c>
      <c r="AK3741" t="s">
        <v>15994</v>
      </c>
      <c r="AL3741">
        <v>0</v>
      </c>
      <c r="AM3741">
        <v>0</v>
      </c>
    </row>
    <row r="3742" spans="1:39" customFormat="1" ht="12.75">
      <c r="A3742">
        <v>9151362</v>
      </c>
      <c r="B3742" t="s">
        <v>7998</v>
      </c>
      <c r="C3742" t="s">
        <v>7253</v>
      </c>
      <c r="D3742">
        <v>9151362</v>
      </c>
      <c r="E3742" t="s">
        <v>169</v>
      </c>
      <c r="F3742" t="s">
        <v>169</v>
      </c>
      <c r="H3742" s="507">
        <v>41541</v>
      </c>
      <c r="I3742" t="s">
        <v>251</v>
      </c>
      <c r="J3742">
        <v>-10</v>
      </c>
      <c r="K3742" t="s">
        <v>8</v>
      </c>
      <c r="M3742" t="s">
        <v>275</v>
      </c>
      <c r="N3742">
        <v>8910402</v>
      </c>
      <c r="O3742" t="s">
        <v>470</v>
      </c>
      <c r="P3742" s="507">
        <v>44825</v>
      </c>
      <c r="Q3742" t="s">
        <v>187</v>
      </c>
      <c r="R3742" s="507">
        <v>44556</v>
      </c>
      <c r="T3742" t="s">
        <v>5765</v>
      </c>
      <c r="U3742">
        <v>500</v>
      </c>
      <c r="X3742">
        <v>5</v>
      </c>
      <c r="Y3742" t="s">
        <v>259</v>
      </c>
      <c r="AC3742" t="s">
        <v>177</v>
      </c>
      <c r="AD3742" t="s">
        <v>10022</v>
      </c>
      <c r="AE3742">
        <v>91100</v>
      </c>
      <c r="AF3742" t="s">
        <v>15995</v>
      </c>
      <c r="AK3742" t="s">
        <v>7999</v>
      </c>
      <c r="AL3742">
        <v>0</v>
      </c>
      <c r="AM3742">
        <v>0</v>
      </c>
    </row>
    <row r="3743" spans="1:39" customFormat="1" ht="12.75">
      <c r="A3743">
        <v>9151884</v>
      </c>
      <c r="B3743" t="s">
        <v>7998</v>
      </c>
      <c r="C3743" t="s">
        <v>9580</v>
      </c>
      <c r="D3743">
        <v>9151884</v>
      </c>
      <c r="E3743" t="s">
        <v>169</v>
      </c>
      <c r="F3743" t="s">
        <v>7</v>
      </c>
      <c r="H3743" s="507">
        <v>42311</v>
      </c>
      <c r="I3743" t="s">
        <v>169</v>
      </c>
      <c r="J3743">
        <v>-9</v>
      </c>
      <c r="K3743" t="s">
        <v>8</v>
      </c>
      <c r="M3743" t="s">
        <v>275</v>
      </c>
      <c r="N3743">
        <v>8910402</v>
      </c>
      <c r="O3743" t="s">
        <v>470</v>
      </c>
      <c r="P3743" s="507">
        <v>44840</v>
      </c>
      <c r="Q3743" t="s">
        <v>187</v>
      </c>
      <c r="R3743" s="507">
        <v>44560</v>
      </c>
      <c r="T3743" t="s">
        <v>5765</v>
      </c>
      <c r="U3743">
        <v>500</v>
      </c>
      <c r="X3743">
        <v>5</v>
      </c>
      <c r="Y3743" t="s">
        <v>259</v>
      </c>
      <c r="AC3743" t="s">
        <v>177</v>
      </c>
      <c r="AD3743" t="s">
        <v>10022</v>
      </c>
      <c r="AE3743">
        <v>91100</v>
      </c>
      <c r="AF3743" t="s">
        <v>15995</v>
      </c>
      <c r="AI3743">
        <v>988039395</v>
      </c>
      <c r="AJ3743">
        <v>613116367</v>
      </c>
      <c r="AK3743" t="s">
        <v>4513</v>
      </c>
      <c r="AL3743">
        <v>1</v>
      </c>
      <c r="AM3743">
        <v>0</v>
      </c>
    </row>
    <row r="3744" spans="1:39" customFormat="1" ht="12.75">
      <c r="A3744">
        <v>759541</v>
      </c>
      <c r="B3744" t="s">
        <v>1949</v>
      </c>
      <c r="C3744" t="s">
        <v>387</v>
      </c>
      <c r="D3744">
        <v>759541</v>
      </c>
      <c r="E3744" t="s">
        <v>166</v>
      </c>
      <c r="F3744" t="s">
        <v>166</v>
      </c>
      <c r="H3744" s="507">
        <v>30895</v>
      </c>
      <c r="I3744" t="s">
        <v>167</v>
      </c>
      <c r="J3744">
        <v>-40</v>
      </c>
      <c r="K3744" t="s">
        <v>168</v>
      </c>
      <c r="M3744" t="s">
        <v>203</v>
      </c>
      <c r="N3744">
        <v>8921458</v>
      </c>
      <c r="O3744" t="s">
        <v>272</v>
      </c>
      <c r="P3744" s="507">
        <v>44827</v>
      </c>
      <c r="Q3744" t="s">
        <v>187</v>
      </c>
      <c r="R3744" s="507">
        <v>37432</v>
      </c>
      <c r="S3744" s="507">
        <v>44826</v>
      </c>
      <c r="T3744" t="s">
        <v>181</v>
      </c>
      <c r="U3744">
        <v>1631</v>
      </c>
      <c r="X3744">
        <v>16</v>
      </c>
      <c r="Y3744" t="s">
        <v>259</v>
      </c>
      <c r="AC3744" t="s">
        <v>177</v>
      </c>
      <c r="AD3744" t="s">
        <v>9666</v>
      </c>
      <c r="AE3744">
        <v>92300</v>
      </c>
      <c r="AF3744" t="s">
        <v>15996</v>
      </c>
      <c r="AJ3744">
        <v>610735503</v>
      </c>
      <c r="AK3744" t="s">
        <v>4599</v>
      </c>
      <c r="AL3744">
        <v>0</v>
      </c>
      <c r="AM3744">
        <v>0</v>
      </c>
    </row>
    <row r="3745" spans="1:39" customFormat="1" ht="12.75">
      <c r="A3745">
        <v>723772</v>
      </c>
      <c r="B3745" t="s">
        <v>1950</v>
      </c>
      <c r="C3745" t="s">
        <v>241</v>
      </c>
      <c r="D3745">
        <v>723772</v>
      </c>
      <c r="E3745" t="s">
        <v>166</v>
      </c>
      <c r="F3745" t="s">
        <v>166</v>
      </c>
      <c r="H3745" s="507">
        <v>33566</v>
      </c>
      <c r="I3745" t="s">
        <v>167</v>
      </c>
      <c r="J3745">
        <v>-40</v>
      </c>
      <c r="K3745" t="s">
        <v>8</v>
      </c>
      <c r="M3745" t="s">
        <v>2152</v>
      </c>
      <c r="N3745">
        <v>12720041</v>
      </c>
      <c r="O3745" t="s">
        <v>2278</v>
      </c>
      <c r="P3745" s="507">
        <v>44853</v>
      </c>
      <c r="Q3745" t="s">
        <v>187</v>
      </c>
      <c r="R3745" s="507">
        <v>37432</v>
      </c>
      <c r="S3745" s="507">
        <v>44467</v>
      </c>
      <c r="T3745" t="s">
        <v>7255</v>
      </c>
      <c r="U3745">
        <v>862</v>
      </c>
      <c r="X3745">
        <v>8</v>
      </c>
      <c r="Y3745" t="s">
        <v>259</v>
      </c>
      <c r="AC3745" t="s">
        <v>177</v>
      </c>
      <c r="AD3745" t="s">
        <v>15829</v>
      </c>
      <c r="AE3745">
        <v>72110</v>
      </c>
      <c r="AF3745" t="s">
        <v>15997</v>
      </c>
      <c r="AJ3745">
        <v>659089018</v>
      </c>
      <c r="AK3745" t="s">
        <v>5172</v>
      </c>
      <c r="AL3745">
        <v>0</v>
      </c>
      <c r="AM3745">
        <v>0</v>
      </c>
    </row>
    <row r="3746" spans="1:39" customFormat="1" ht="12.75">
      <c r="A3746">
        <v>4925999</v>
      </c>
      <c r="B3746" t="s">
        <v>1950</v>
      </c>
      <c r="C3746" t="s">
        <v>2696</v>
      </c>
      <c r="D3746">
        <v>4925999</v>
      </c>
      <c r="E3746" t="s">
        <v>166</v>
      </c>
      <c r="F3746" t="s">
        <v>166</v>
      </c>
      <c r="H3746" s="507">
        <v>36417</v>
      </c>
      <c r="I3746" t="s">
        <v>167</v>
      </c>
      <c r="J3746">
        <v>-40</v>
      </c>
      <c r="K3746" t="s">
        <v>8</v>
      </c>
      <c r="M3746" t="s">
        <v>275</v>
      </c>
      <c r="N3746">
        <v>8910861</v>
      </c>
      <c r="O3746" t="s">
        <v>3563</v>
      </c>
      <c r="P3746" s="507">
        <v>44825</v>
      </c>
      <c r="Q3746" t="s">
        <v>187</v>
      </c>
      <c r="R3746" s="507">
        <v>38632</v>
      </c>
      <c r="S3746" s="507">
        <v>44064</v>
      </c>
      <c r="T3746" t="s">
        <v>7255</v>
      </c>
      <c r="U3746">
        <v>1444</v>
      </c>
      <c r="X3746">
        <v>14</v>
      </c>
      <c r="Y3746" t="s">
        <v>259</v>
      </c>
      <c r="AB3746" s="507">
        <v>44743</v>
      </c>
      <c r="AC3746" t="s">
        <v>177</v>
      </c>
      <c r="AD3746" t="s">
        <v>15998</v>
      </c>
      <c r="AE3746">
        <v>49220</v>
      </c>
      <c r="AF3746" t="s">
        <v>15999</v>
      </c>
      <c r="AJ3746">
        <v>646209289</v>
      </c>
      <c r="AK3746" t="s">
        <v>5173</v>
      </c>
      <c r="AL3746">
        <v>0</v>
      </c>
      <c r="AM3746">
        <v>0</v>
      </c>
    </row>
    <row r="3747" spans="1:39" customFormat="1" ht="12.75">
      <c r="A3747">
        <v>2816543</v>
      </c>
      <c r="B3747" t="s">
        <v>1950</v>
      </c>
      <c r="C3747" t="s">
        <v>6919</v>
      </c>
      <c r="D3747">
        <v>2816543</v>
      </c>
      <c r="E3747" t="s">
        <v>169</v>
      </c>
      <c r="H3747" s="507">
        <v>43411</v>
      </c>
      <c r="I3747" t="s">
        <v>169</v>
      </c>
      <c r="J3747">
        <v>-9</v>
      </c>
      <c r="K3747" t="s">
        <v>8</v>
      </c>
      <c r="M3747" t="s">
        <v>231</v>
      </c>
      <c r="N3747">
        <v>4280121</v>
      </c>
      <c r="O3747" t="s">
        <v>2799</v>
      </c>
      <c r="P3747" s="507">
        <v>44840</v>
      </c>
      <c r="Q3747" t="s">
        <v>187</v>
      </c>
      <c r="R3747" s="507">
        <v>44840</v>
      </c>
      <c r="T3747" t="s">
        <v>5765</v>
      </c>
      <c r="U3747">
        <v>500</v>
      </c>
      <c r="X3747">
        <v>5</v>
      </c>
      <c r="Y3747" t="s">
        <v>259</v>
      </c>
      <c r="AC3747" t="s">
        <v>177</v>
      </c>
      <c r="AD3747" t="s">
        <v>9951</v>
      </c>
      <c r="AE3747">
        <v>28600</v>
      </c>
      <c r="AF3747" t="s">
        <v>16000</v>
      </c>
      <c r="AJ3747">
        <v>683766733</v>
      </c>
      <c r="AK3747" t="s">
        <v>16001</v>
      </c>
      <c r="AL3747">
        <v>0</v>
      </c>
      <c r="AM3747">
        <v>0</v>
      </c>
    </row>
    <row r="3748" spans="1:39" customFormat="1" ht="12.75">
      <c r="A3748">
        <v>458273</v>
      </c>
      <c r="B3748" t="s">
        <v>1951</v>
      </c>
      <c r="C3748" t="s">
        <v>478</v>
      </c>
      <c r="D3748">
        <v>458273</v>
      </c>
      <c r="E3748" t="s">
        <v>166</v>
      </c>
      <c r="F3748" t="s">
        <v>166</v>
      </c>
      <c r="H3748" s="507">
        <v>31856</v>
      </c>
      <c r="I3748" t="s">
        <v>167</v>
      </c>
      <c r="J3748">
        <v>-40</v>
      </c>
      <c r="K3748" t="s">
        <v>168</v>
      </c>
      <c r="M3748" t="s">
        <v>2764</v>
      </c>
      <c r="N3748">
        <v>4450410</v>
      </c>
      <c r="O3748" t="s">
        <v>3462</v>
      </c>
      <c r="P3748" s="507">
        <v>44818</v>
      </c>
      <c r="Q3748" t="s">
        <v>187</v>
      </c>
      <c r="R3748" s="507">
        <v>37432</v>
      </c>
      <c r="S3748" s="507">
        <v>44341</v>
      </c>
      <c r="T3748" t="s">
        <v>7255</v>
      </c>
      <c r="U3748">
        <v>1670</v>
      </c>
      <c r="X3748">
        <v>16</v>
      </c>
      <c r="Y3748" t="s">
        <v>259</v>
      </c>
      <c r="AC3748" t="s">
        <v>177</v>
      </c>
      <c r="AD3748" t="s">
        <v>11650</v>
      </c>
      <c r="AE3748">
        <v>45560</v>
      </c>
      <c r="AF3748" t="s">
        <v>16002</v>
      </c>
      <c r="AJ3748">
        <v>675071344</v>
      </c>
      <c r="AK3748" t="s">
        <v>5694</v>
      </c>
      <c r="AL3748">
        <v>0</v>
      </c>
      <c r="AM3748">
        <v>0</v>
      </c>
    </row>
    <row r="3749" spans="1:39" customFormat="1" ht="12.75">
      <c r="A3749">
        <v>4941960</v>
      </c>
      <c r="B3749" t="s">
        <v>1952</v>
      </c>
      <c r="C3749" t="s">
        <v>672</v>
      </c>
      <c r="D3749">
        <v>4941960</v>
      </c>
      <c r="E3749" t="s">
        <v>169</v>
      </c>
      <c r="H3749" s="507">
        <v>41410</v>
      </c>
      <c r="I3749" t="s">
        <v>251</v>
      </c>
      <c r="J3749">
        <v>-10</v>
      </c>
      <c r="K3749" t="s">
        <v>8</v>
      </c>
      <c r="M3749" t="s">
        <v>236</v>
      </c>
      <c r="N3749">
        <v>12490092</v>
      </c>
      <c r="O3749" t="s">
        <v>3660</v>
      </c>
      <c r="P3749" s="507">
        <v>44823</v>
      </c>
      <c r="Q3749" t="s">
        <v>187</v>
      </c>
      <c r="R3749" s="507">
        <v>44823</v>
      </c>
      <c r="T3749" t="s">
        <v>5765</v>
      </c>
      <c r="U3749">
        <v>500</v>
      </c>
      <c r="X3749">
        <v>5</v>
      </c>
      <c r="Y3749" t="s">
        <v>259</v>
      </c>
      <c r="AC3749" t="s">
        <v>177</v>
      </c>
      <c r="AD3749" t="s">
        <v>13006</v>
      </c>
      <c r="AE3749">
        <v>49630</v>
      </c>
      <c r="AF3749" t="s">
        <v>16003</v>
      </c>
      <c r="AJ3749">
        <v>608130210</v>
      </c>
      <c r="AK3749" t="s">
        <v>9586</v>
      </c>
      <c r="AL3749">
        <v>0</v>
      </c>
      <c r="AM3749">
        <v>0</v>
      </c>
    </row>
    <row r="3750" spans="1:39" customFormat="1" ht="12.75">
      <c r="A3750">
        <v>7212176</v>
      </c>
      <c r="B3750" t="s">
        <v>1952</v>
      </c>
      <c r="C3750" t="s">
        <v>183</v>
      </c>
      <c r="D3750">
        <v>7212176</v>
      </c>
      <c r="E3750" t="s">
        <v>166</v>
      </c>
      <c r="F3750" t="s">
        <v>166</v>
      </c>
      <c r="H3750" s="507">
        <v>36213</v>
      </c>
      <c r="I3750" t="s">
        <v>167</v>
      </c>
      <c r="J3750">
        <v>-40</v>
      </c>
      <c r="K3750" t="s">
        <v>168</v>
      </c>
      <c r="M3750" t="s">
        <v>2152</v>
      </c>
      <c r="N3750">
        <v>12720008</v>
      </c>
      <c r="O3750" t="s">
        <v>2311</v>
      </c>
      <c r="P3750" s="507">
        <v>44819</v>
      </c>
      <c r="Q3750" t="s">
        <v>187</v>
      </c>
      <c r="R3750" s="507">
        <v>38649</v>
      </c>
      <c r="S3750" s="507">
        <v>44817</v>
      </c>
      <c r="T3750" t="s">
        <v>181</v>
      </c>
      <c r="U3750">
        <v>1818</v>
      </c>
      <c r="X3750">
        <v>18</v>
      </c>
      <c r="Y3750" t="s">
        <v>259</v>
      </c>
      <c r="AC3750" t="s">
        <v>177</v>
      </c>
      <c r="AD3750" t="s">
        <v>10384</v>
      </c>
      <c r="AE3750">
        <v>72240</v>
      </c>
      <c r="AF3750" t="s">
        <v>16004</v>
      </c>
      <c r="AI3750">
        <v>243277908</v>
      </c>
      <c r="AJ3750">
        <v>648801730</v>
      </c>
      <c r="AK3750" t="s">
        <v>5174</v>
      </c>
      <c r="AL3750">
        <v>0</v>
      </c>
      <c r="AM3750">
        <v>0</v>
      </c>
    </row>
    <row r="3751" spans="1:39" customFormat="1" ht="12.75">
      <c r="A3751">
        <v>7731642</v>
      </c>
      <c r="B3751" t="s">
        <v>6141</v>
      </c>
      <c r="C3751" t="s">
        <v>6142</v>
      </c>
      <c r="D3751">
        <v>7731642</v>
      </c>
      <c r="E3751" t="s">
        <v>166</v>
      </c>
      <c r="F3751" t="s">
        <v>166</v>
      </c>
      <c r="H3751" s="507">
        <v>41635</v>
      </c>
      <c r="I3751" t="s">
        <v>251</v>
      </c>
      <c r="J3751">
        <v>-10</v>
      </c>
      <c r="K3751" t="s">
        <v>168</v>
      </c>
      <c r="M3751" t="s">
        <v>206</v>
      </c>
      <c r="N3751">
        <v>8770237</v>
      </c>
      <c r="O3751" t="s">
        <v>330</v>
      </c>
      <c r="P3751" s="507">
        <v>44800</v>
      </c>
      <c r="Q3751" t="s">
        <v>187</v>
      </c>
      <c r="R3751" s="507">
        <v>43201</v>
      </c>
      <c r="T3751" t="s">
        <v>5765</v>
      </c>
      <c r="U3751">
        <v>562</v>
      </c>
      <c r="X3751">
        <v>5</v>
      </c>
      <c r="Y3751" t="s">
        <v>259</v>
      </c>
      <c r="AC3751" t="s">
        <v>177</v>
      </c>
      <c r="AD3751" t="s">
        <v>11361</v>
      </c>
      <c r="AE3751">
        <v>77500</v>
      </c>
      <c r="AF3751" t="s">
        <v>16005</v>
      </c>
      <c r="AJ3751">
        <v>634906181</v>
      </c>
      <c r="AK3751" t="s">
        <v>16006</v>
      </c>
      <c r="AL3751">
        <v>0</v>
      </c>
      <c r="AM3751">
        <v>0</v>
      </c>
    </row>
    <row r="3752" spans="1:39" customFormat="1" ht="12.75">
      <c r="A3752">
        <v>2221301</v>
      </c>
      <c r="B3752" t="s">
        <v>6487</v>
      </c>
      <c r="C3752" t="s">
        <v>188</v>
      </c>
      <c r="D3752">
        <v>2221301</v>
      </c>
      <c r="E3752" t="s">
        <v>166</v>
      </c>
      <c r="F3752" t="s">
        <v>166</v>
      </c>
      <c r="H3752" s="507">
        <v>40926</v>
      </c>
      <c r="I3752" t="s">
        <v>245</v>
      </c>
      <c r="J3752">
        <v>-11</v>
      </c>
      <c r="K3752" t="s">
        <v>168</v>
      </c>
      <c r="M3752" t="s">
        <v>215</v>
      </c>
      <c r="N3752">
        <v>3220047</v>
      </c>
      <c r="O3752" t="s">
        <v>3055</v>
      </c>
      <c r="P3752" s="507">
        <v>44794</v>
      </c>
      <c r="Q3752" t="s">
        <v>187</v>
      </c>
      <c r="R3752" s="507">
        <v>44446</v>
      </c>
      <c r="T3752" t="s">
        <v>5765</v>
      </c>
      <c r="U3752">
        <v>557</v>
      </c>
      <c r="X3752">
        <v>5</v>
      </c>
      <c r="Y3752" t="s">
        <v>259</v>
      </c>
      <c r="AC3752" t="s">
        <v>177</v>
      </c>
      <c r="AD3752" t="s">
        <v>16007</v>
      </c>
      <c r="AE3752">
        <v>22700</v>
      </c>
      <c r="AF3752" t="s">
        <v>16008</v>
      </c>
      <c r="AI3752" t="s">
        <v>6488</v>
      </c>
      <c r="AJ3752" t="s">
        <v>6489</v>
      </c>
      <c r="AK3752" t="s">
        <v>6490</v>
      </c>
      <c r="AL3752">
        <v>0</v>
      </c>
      <c r="AM3752">
        <v>0</v>
      </c>
    </row>
    <row r="3753" spans="1:39" customFormat="1" ht="12.75">
      <c r="A3753">
        <v>4922989</v>
      </c>
      <c r="B3753" t="s">
        <v>1953</v>
      </c>
      <c r="C3753" t="s">
        <v>202</v>
      </c>
      <c r="D3753">
        <v>4922989</v>
      </c>
      <c r="E3753" t="s">
        <v>166</v>
      </c>
      <c r="F3753" t="s">
        <v>166</v>
      </c>
      <c r="H3753" s="507">
        <v>34257</v>
      </c>
      <c r="I3753" t="s">
        <v>167</v>
      </c>
      <c r="J3753">
        <v>-40</v>
      </c>
      <c r="K3753" t="s">
        <v>168</v>
      </c>
      <c r="M3753" t="s">
        <v>236</v>
      </c>
      <c r="N3753">
        <v>12490038</v>
      </c>
      <c r="O3753" t="s">
        <v>2170</v>
      </c>
      <c r="P3753" s="507">
        <v>44815</v>
      </c>
      <c r="Q3753" t="s">
        <v>187</v>
      </c>
      <c r="R3753" s="507">
        <v>37550</v>
      </c>
      <c r="S3753" s="507">
        <v>44064</v>
      </c>
      <c r="T3753" t="s">
        <v>7255</v>
      </c>
      <c r="U3753">
        <v>1831</v>
      </c>
      <c r="X3753">
        <v>18</v>
      </c>
      <c r="Y3753" t="s">
        <v>259</v>
      </c>
      <c r="AC3753" t="s">
        <v>177</v>
      </c>
      <c r="AD3753" t="s">
        <v>16009</v>
      </c>
      <c r="AE3753">
        <v>49800</v>
      </c>
      <c r="AF3753" t="s">
        <v>16010</v>
      </c>
      <c r="AJ3753">
        <v>633269866</v>
      </c>
      <c r="AK3753" t="s">
        <v>5175</v>
      </c>
      <c r="AL3753">
        <v>0</v>
      </c>
      <c r="AM3753">
        <v>0</v>
      </c>
    </row>
    <row r="3754" spans="1:39" customFormat="1" ht="12.75">
      <c r="A3754">
        <v>2815727</v>
      </c>
      <c r="B3754" t="s">
        <v>6143</v>
      </c>
      <c r="C3754" t="s">
        <v>294</v>
      </c>
      <c r="D3754">
        <v>2815727</v>
      </c>
      <c r="E3754" t="s">
        <v>166</v>
      </c>
      <c r="F3754" t="s">
        <v>166</v>
      </c>
      <c r="H3754" s="507">
        <v>40803</v>
      </c>
      <c r="I3754" t="s">
        <v>267</v>
      </c>
      <c r="J3754">
        <v>-12</v>
      </c>
      <c r="K3754" t="s">
        <v>168</v>
      </c>
      <c r="M3754" t="s">
        <v>231</v>
      </c>
      <c r="N3754">
        <v>4280004</v>
      </c>
      <c r="O3754" t="s">
        <v>3555</v>
      </c>
      <c r="P3754" s="507">
        <v>44791</v>
      </c>
      <c r="Q3754" t="s">
        <v>187</v>
      </c>
      <c r="R3754" s="507">
        <v>43776</v>
      </c>
      <c r="T3754" t="s">
        <v>5765</v>
      </c>
      <c r="U3754">
        <v>609</v>
      </c>
      <c r="X3754">
        <v>6</v>
      </c>
      <c r="Y3754" t="s">
        <v>259</v>
      </c>
      <c r="AC3754" t="s">
        <v>177</v>
      </c>
      <c r="AD3754" t="s">
        <v>16011</v>
      </c>
      <c r="AE3754">
        <v>28630</v>
      </c>
      <c r="AF3754" t="s">
        <v>16012</v>
      </c>
      <c r="AK3754" t="s">
        <v>6144</v>
      </c>
      <c r="AL3754">
        <v>0</v>
      </c>
      <c r="AM3754">
        <v>0</v>
      </c>
    </row>
    <row r="3755" spans="1:39" customFormat="1" ht="12.75">
      <c r="A3755">
        <v>721325</v>
      </c>
      <c r="B3755" t="s">
        <v>2697</v>
      </c>
      <c r="C3755" t="s">
        <v>183</v>
      </c>
      <c r="D3755">
        <v>721325</v>
      </c>
      <c r="E3755" t="s">
        <v>166</v>
      </c>
      <c r="F3755" t="s">
        <v>166</v>
      </c>
      <c r="H3755" s="507">
        <v>32957</v>
      </c>
      <c r="I3755" t="s">
        <v>167</v>
      </c>
      <c r="J3755">
        <v>-40</v>
      </c>
      <c r="K3755" t="s">
        <v>168</v>
      </c>
      <c r="M3755" t="s">
        <v>2152</v>
      </c>
      <c r="N3755">
        <v>12720104</v>
      </c>
      <c r="O3755" t="s">
        <v>2160</v>
      </c>
      <c r="P3755" s="507">
        <v>44811</v>
      </c>
      <c r="Q3755" t="s">
        <v>187</v>
      </c>
      <c r="R3755" s="507">
        <v>37432</v>
      </c>
      <c r="S3755" s="507">
        <v>44460</v>
      </c>
      <c r="T3755" t="s">
        <v>7255</v>
      </c>
      <c r="U3755">
        <v>2238</v>
      </c>
      <c r="V3755" t="s">
        <v>172</v>
      </c>
      <c r="W3755">
        <v>555</v>
      </c>
      <c r="X3755" t="s">
        <v>173</v>
      </c>
      <c r="Y3755" t="s">
        <v>259</v>
      </c>
      <c r="AC3755" t="s">
        <v>177</v>
      </c>
      <c r="AD3755" t="s">
        <v>14114</v>
      </c>
      <c r="AE3755">
        <v>72190</v>
      </c>
      <c r="AF3755" t="s">
        <v>16013</v>
      </c>
      <c r="AJ3755">
        <v>681263338</v>
      </c>
      <c r="AK3755" t="s">
        <v>5176</v>
      </c>
      <c r="AL3755">
        <v>0</v>
      </c>
      <c r="AM3755">
        <v>0</v>
      </c>
    </row>
    <row r="3756" spans="1:39" customFormat="1" ht="12.75">
      <c r="A3756">
        <v>2938686</v>
      </c>
      <c r="B3756" t="s">
        <v>8000</v>
      </c>
      <c r="C3756" t="s">
        <v>188</v>
      </c>
      <c r="D3756">
        <v>2938686</v>
      </c>
      <c r="E3756" t="s">
        <v>166</v>
      </c>
      <c r="F3756" t="s">
        <v>166</v>
      </c>
      <c r="H3756" s="507">
        <v>40257</v>
      </c>
      <c r="I3756" t="s">
        <v>254</v>
      </c>
      <c r="J3756">
        <v>-13</v>
      </c>
      <c r="K3756" t="s">
        <v>168</v>
      </c>
      <c r="M3756" t="s">
        <v>3025</v>
      </c>
      <c r="N3756">
        <v>3290244</v>
      </c>
      <c r="O3756" t="s">
        <v>3088</v>
      </c>
      <c r="P3756" s="507">
        <v>44814</v>
      </c>
      <c r="Q3756" t="s">
        <v>187</v>
      </c>
      <c r="R3756" s="507">
        <v>43001</v>
      </c>
      <c r="T3756" t="s">
        <v>5765</v>
      </c>
      <c r="U3756">
        <v>608</v>
      </c>
      <c r="X3756">
        <v>6</v>
      </c>
      <c r="Y3756" t="s">
        <v>259</v>
      </c>
      <c r="AC3756" t="s">
        <v>177</v>
      </c>
      <c r="AD3756" t="s">
        <v>3089</v>
      </c>
      <c r="AE3756">
        <v>29510</v>
      </c>
      <c r="AF3756" t="s">
        <v>16014</v>
      </c>
      <c r="AJ3756">
        <v>663356117</v>
      </c>
      <c r="AK3756" t="s">
        <v>8001</v>
      </c>
      <c r="AL3756">
        <v>0</v>
      </c>
      <c r="AM3756">
        <v>0</v>
      </c>
    </row>
    <row r="3757" spans="1:39" customFormat="1" ht="12.75">
      <c r="A3757">
        <v>4934139</v>
      </c>
      <c r="B3757" t="s">
        <v>2699</v>
      </c>
      <c r="C3757" t="s">
        <v>378</v>
      </c>
      <c r="D3757">
        <v>4934139</v>
      </c>
      <c r="E3757" t="s">
        <v>166</v>
      </c>
      <c r="F3757" t="s">
        <v>166</v>
      </c>
      <c r="H3757" s="507">
        <v>39484</v>
      </c>
      <c r="I3757" t="s">
        <v>200</v>
      </c>
      <c r="J3757">
        <v>-15</v>
      </c>
      <c r="K3757" t="s">
        <v>168</v>
      </c>
      <c r="M3757" t="s">
        <v>236</v>
      </c>
      <c r="N3757">
        <v>12490040</v>
      </c>
      <c r="O3757" t="s">
        <v>2207</v>
      </c>
      <c r="P3757" s="507">
        <v>44773</v>
      </c>
      <c r="Q3757" t="s">
        <v>187</v>
      </c>
      <c r="R3757" s="507">
        <v>41532</v>
      </c>
      <c r="T3757" t="s">
        <v>5765</v>
      </c>
      <c r="U3757">
        <v>1587</v>
      </c>
      <c r="X3757">
        <v>15</v>
      </c>
      <c r="Y3757" t="s">
        <v>259</v>
      </c>
      <c r="AC3757" t="s">
        <v>177</v>
      </c>
      <c r="AD3757" t="s">
        <v>10473</v>
      </c>
      <c r="AE3757">
        <v>49740</v>
      </c>
      <c r="AF3757" t="s">
        <v>16015</v>
      </c>
      <c r="AJ3757">
        <v>684454768</v>
      </c>
      <c r="AK3757" t="s">
        <v>5177</v>
      </c>
      <c r="AL3757">
        <v>0</v>
      </c>
      <c r="AM3757">
        <v>0</v>
      </c>
    </row>
    <row r="3758" spans="1:39" customFormat="1" ht="12.75">
      <c r="A3758">
        <v>3728633</v>
      </c>
      <c r="B3758" t="s">
        <v>2997</v>
      </c>
      <c r="C3758" t="s">
        <v>510</v>
      </c>
      <c r="D3758">
        <v>3728633</v>
      </c>
      <c r="E3758" t="s">
        <v>166</v>
      </c>
      <c r="F3758" t="s">
        <v>166</v>
      </c>
      <c r="H3758" s="507">
        <v>39525</v>
      </c>
      <c r="I3758" t="s">
        <v>200</v>
      </c>
      <c r="J3758">
        <v>-15</v>
      </c>
      <c r="K3758" t="s">
        <v>168</v>
      </c>
      <c r="M3758" t="s">
        <v>175</v>
      </c>
      <c r="N3758">
        <v>4370002</v>
      </c>
      <c r="O3758" t="s">
        <v>2769</v>
      </c>
      <c r="P3758" s="507">
        <v>44830</v>
      </c>
      <c r="Q3758" t="s">
        <v>187</v>
      </c>
      <c r="R3758" s="507">
        <v>42677</v>
      </c>
      <c r="S3758" s="507">
        <v>44829</v>
      </c>
      <c r="T3758" t="s">
        <v>181</v>
      </c>
      <c r="U3758">
        <v>1086</v>
      </c>
      <c r="X3758">
        <v>10</v>
      </c>
      <c r="Y3758" t="s">
        <v>259</v>
      </c>
      <c r="AC3758" t="s">
        <v>177</v>
      </c>
      <c r="AD3758" t="s">
        <v>10400</v>
      </c>
      <c r="AE3758">
        <v>37230</v>
      </c>
      <c r="AF3758" t="s">
        <v>16016</v>
      </c>
      <c r="AJ3758">
        <v>680849909</v>
      </c>
      <c r="AK3758" t="s">
        <v>5695</v>
      </c>
      <c r="AL3758">
        <v>0</v>
      </c>
      <c r="AM3758">
        <v>0</v>
      </c>
    </row>
    <row r="3759" spans="1:39" customFormat="1" ht="12.75">
      <c r="A3759">
        <v>1810195</v>
      </c>
      <c r="B3759" t="s">
        <v>2700</v>
      </c>
      <c r="C3759" t="s">
        <v>403</v>
      </c>
      <c r="D3759">
        <v>1810195</v>
      </c>
      <c r="E3759" t="s">
        <v>166</v>
      </c>
      <c r="F3759" t="s">
        <v>166</v>
      </c>
      <c r="H3759" s="507">
        <v>40915</v>
      </c>
      <c r="I3759" t="s">
        <v>245</v>
      </c>
      <c r="J3759">
        <v>-11</v>
      </c>
      <c r="K3759" t="s">
        <v>8</v>
      </c>
      <c r="M3759" t="s">
        <v>2773</v>
      </c>
      <c r="N3759">
        <v>4180621</v>
      </c>
      <c r="O3759" t="s">
        <v>7073</v>
      </c>
      <c r="P3759" s="507">
        <v>44818</v>
      </c>
      <c r="Q3759" t="s">
        <v>187</v>
      </c>
      <c r="R3759" s="507">
        <v>44467</v>
      </c>
      <c r="T3759" t="s">
        <v>5765</v>
      </c>
      <c r="U3759">
        <v>500</v>
      </c>
      <c r="X3759">
        <v>5</v>
      </c>
      <c r="Y3759" t="s">
        <v>259</v>
      </c>
      <c r="AC3759" t="s">
        <v>177</v>
      </c>
      <c r="AD3759" t="s">
        <v>16017</v>
      </c>
      <c r="AE3759">
        <v>18310</v>
      </c>
      <c r="AF3759" t="s">
        <v>16018</v>
      </c>
      <c r="AI3759">
        <v>248514228</v>
      </c>
      <c r="AJ3759">
        <v>611416462</v>
      </c>
      <c r="AK3759" t="s">
        <v>7074</v>
      </c>
      <c r="AL3759">
        <v>0</v>
      </c>
      <c r="AM3759">
        <v>0</v>
      </c>
    </row>
    <row r="3760" spans="1:39" customFormat="1" ht="12.75">
      <c r="A3760">
        <v>3530498</v>
      </c>
      <c r="B3760" t="s">
        <v>3715</v>
      </c>
      <c r="C3760" t="s">
        <v>547</v>
      </c>
      <c r="D3760">
        <v>3530498</v>
      </c>
      <c r="E3760" t="s">
        <v>166</v>
      </c>
      <c r="F3760" t="s">
        <v>166</v>
      </c>
      <c r="H3760" s="507">
        <v>35610</v>
      </c>
      <c r="I3760" t="s">
        <v>167</v>
      </c>
      <c r="J3760">
        <v>-40</v>
      </c>
      <c r="K3760" t="s">
        <v>8</v>
      </c>
      <c r="M3760" t="s">
        <v>178</v>
      </c>
      <c r="N3760">
        <v>3350209</v>
      </c>
      <c r="O3760" t="s">
        <v>3049</v>
      </c>
      <c r="P3760" s="507">
        <v>44809</v>
      </c>
      <c r="Q3760" t="s">
        <v>187</v>
      </c>
      <c r="R3760" s="507">
        <v>40500</v>
      </c>
      <c r="S3760" s="507">
        <v>44079</v>
      </c>
      <c r="T3760" t="s">
        <v>7255</v>
      </c>
      <c r="U3760">
        <v>888</v>
      </c>
      <c r="X3760">
        <v>8</v>
      </c>
      <c r="Y3760" t="s">
        <v>259</v>
      </c>
      <c r="AC3760" t="s">
        <v>177</v>
      </c>
      <c r="AD3760" t="s">
        <v>10950</v>
      </c>
      <c r="AE3760">
        <v>35133</v>
      </c>
      <c r="AF3760" t="s">
        <v>16019</v>
      </c>
      <c r="AH3760" t="s">
        <v>16019</v>
      </c>
      <c r="AI3760">
        <v>299973185</v>
      </c>
      <c r="AJ3760">
        <v>677718824</v>
      </c>
      <c r="AK3760" t="s">
        <v>5434</v>
      </c>
      <c r="AL3760">
        <v>0</v>
      </c>
      <c r="AM3760">
        <v>0</v>
      </c>
    </row>
    <row r="3761" spans="1:39" customFormat="1" ht="12.75">
      <c r="A3761">
        <v>2941849</v>
      </c>
      <c r="B3761" t="s">
        <v>7075</v>
      </c>
      <c r="C3761" t="s">
        <v>8002</v>
      </c>
      <c r="D3761">
        <v>2941849</v>
      </c>
      <c r="E3761" t="s">
        <v>169</v>
      </c>
      <c r="F3761" t="s">
        <v>166</v>
      </c>
      <c r="H3761" s="507">
        <v>40963</v>
      </c>
      <c r="I3761" t="s">
        <v>245</v>
      </c>
      <c r="J3761">
        <v>-11</v>
      </c>
      <c r="K3761" t="s">
        <v>8</v>
      </c>
      <c r="M3761" t="s">
        <v>3025</v>
      </c>
      <c r="N3761">
        <v>3290029</v>
      </c>
      <c r="O3761" t="s">
        <v>3073</v>
      </c>
      <c r="P3761" s="507">
        <v>44833</v>
      </c>
      <c r="Q3761" t="s">
        <v>187</v>
      </c>
      <c r="R3761" s="507">
        <v>44483</v>
      </c>
      <c r="T3761" t="s">
        <v>5765</v>
      </c>
      <c r="U3761">
        <v>500</v>
      </c>
      <c r="X3761">
        <v>5</v>
      </c>
      <c r="Y3761" t="s">
        <v>259</v>
      </c>
      <c r="AC3761" t="s">
        <v>177</v>
      </c>
      <c r="AD3761" t="s">
        <v>12626</v>
      </c>
      <c r="AE3761">
        <v>29610</v>
      </c>
      <c r="AF3761" t="s">
        <v>16020</v>
      </c>
      <c r="AJ3761">
        <v>760916679</v>
      </c>
      <c r="AK3761" t="s">
        <v>8003</v>
      </c>
      <c r="AL3761">
        <v>0</v>
      </c>
      <c r="AM3761">
        <v>0</v>
      </c>
    </row>
    <row r="3762" spans="1:39" customFormat="1" ht="12.75">
      <c r="A3762">
        <v>9238431</v>
      </c>
      <c r="B3762" t="s">
        <v>237</v>
      </c>
      <c r="C3762" t="s">
        <v>668</v>
      </c>
      <c r="D3762">
        <v>9238431</v>
      </c>
      <c r="E3762" t="s">
        <v>166</v>
      </c>
      <c r="F3762" t="s">
        <v>166</v>
      </c>
      <c r="H3762" s="507">
        <v>36997</v>
      </c>
      <c r="I3762" t="s">
        <v>167</v>
      </c>
      <c r="J3762">
        <v>-40</v>
      </c>
      <c r="K3762" t="s">
        <v>168</v>
      </c>
      <c r="M3762" t="s">
        <v>203</v>
      </c>
      <c r="N3762">
        <v>8920049</v>
      </c>
      <c r="O3762" t="s">
        <v>211</v>
      </c>
      <c r="P3762" s="507">
        <v>44814</v>
      </c>
      <c r="Q3762" t="s">
        <v>187</v>
      </c>
      <c r="R3762" s="507">
        <v>39623</v>
      </c>
      <c r="S3762" s="507">
        <v>44088</v>
      </c>
      <c r="T3762" t="s">
        <v>7255</v>
      </c>
      <c r="U3762">
        <v>2494</v>
      </c>
      <c r="V3762" t="s">
        <v>172</v>
      </c>
      <c r="W3762">
        <v>235</v>
      </c>
      <c r="X3762" t="s">
        <v>173</v>
      </c>
      <c r="Y3762" t="s">
        <v>259</v>
      </c>
      <c r="AC3762" t="s">
        <v>177</v>
      </c>
      <c r="AD3762" t="s">
        <v>9949</v>
      </c>
      <c r="AE3762">
        <v>92100</v>
      </c>
      <c r="AF3762" t="s">
        <v>16021</v>
      </c>
      <c r="AI3762">
        <v>632641520</v>
      </c>
      <c r="AJ3762">
        <v>783323426</v>
      </c>
      <c r="AK3762" t="s">
        <v>4600</v>
      </c>
      <c r="AL3762">
        <v>0</v>
      </c>
      <c r="AM3762">
        <v>0</v>
      </c>
    </row>
    <row r="3763" spans="1:39" customFormat="1" ht="12.75">
      <c r="A3763">
        <v>9235986</v>
      </c>
      <c r="B3763" t="s">
        <v>237</v>
      </c>
      <c r="C3763" t="s">
        <v>202</v>
      </c>
      <c r="D3763">
        <v>9235986</v>
      </c>
      <c r="E3763" t="s">
        <v>166</v>
      </c>
      <c r="F3763" t="s">
        <v>166</v>
      </c>
      <c r="H3763" s="507">
        <v>35499</v>
      </c>
      <c r="I3763" t="s">
        <v>167</v>
      </c>
      <c r="J3763">
        <v>-40</v>
      </c>
      <c r="K3763" t="s">
        <v>168</v>
      </c>
      <c r="M3763" t="s">
        <v>203</v>
      </c>
      <c r="N3763">
        <v>8920049</v>
      </c>
      <c r="O3763" t="s">
        <v>211</v>
      </c>
      <c r="P3763" s="507">
        <v>44821</v>
      </c>
      <c r="Q3763" t="s">
        <v>187</v>
      </c>
      <c r="R3763" s="507">
        <v>38992</v>
      </c>
      <c r="S3763" s="507">
        <v>44651</v>
      </c>
      <c r="T3763" t="s">
        <v>7255</v>
      </c>
      <c r="U3763">
        <v>2484</v>
      </c>
      <c r="V3763" t="s">
        <v>172</v>
      </c>
      <c r="W3763">
        <v>246</v>
      </c>
      <c r="X3763" t="s">
        <v>173</v>
      </c>
      <c r="Y3763" t="s">
        <v>259</v>
      </c>
      <c r="AC3763" t="s">
        <v>177</v>
      </c>
      <c r="AD3763" t="s">
        <v>16022</v>
      </c>
      <c r="AE3763">
        <v>92100</v>
      </c>
      <c r="AF3763" t="s">
        <v>16021</v>
      </c>
      <c r="AJ3763">
        <v>679690229</v>
      </c>
      <c r="AK3763" t="s">
        <v>8004</v>
      </c>
      <c r="AL3763">
        <v>1</v>
      </c>
      <c r="AM3763">
        <v>0</v>
      </c>
    </row>
    <row r="3764" spans="1:39" customFormat="1" ht="12.75">
      <c r="A3764">
        <v>3716704</v>
      </c>
      <c r="B3764" t="s">
        <v>3842</v>
      </c>
      <c r="C3764" t="s">
        <v>373</v>
      </c>
      <c r="D3764">
        <v>3716704</v>
      </c>
      <c r="E3764" t="s">
        <v>166</v>
      </c>
      <c r="F3764" t="s">
        <v>166</v>
      </c>
      <c r="H3764" s="507">
        <v>35340</v>
      </c>
      <c r="I3764" t="s">
        <v>167</v>
      </c>
      <c r="J3764">
        <v>-40</v>
      </c>
      <c r="K3764" t="s">
        <v>8</v>
      </c>
      <c r="M3764" t="s">
        <v>263</v>
      </c>
      <c r="N3764">
        <v>8751456</v>
      </c>
      <c r="O3764" t="s">
        <v>984</v>
      </c>
      <c r="P3764" s="507">
        <v>44827</v>
      </c>
      <c r="Q3764" t="s">
        <v>187</v>
      </c>
      <c r="R3764" s="507">
        <v>38243</v>
      </c>
      <c r="S3764" s="507">
        <v>44805</v>
      </c>
      <c r="T3764" t="s">
        <v>181</v>
      </c>
      <c r="U3764">
        <v>1690</v>
      </c>
      <c r="V3764" t="s">
        <v>172</v>
      </c>
      <c r="W3764">
        <v>208</v>
      </c>
      <c r="X3764" t="s">
        <v>173</v>
      </c>
      <c r="Y3764" t="s">
        <v>259</v>
      </c>
      <c r="AC3764" t="s">
        <v>177</v>
      </c>
      <c r="AD3764" t="s">
        <v>9703</v>
      </c>
      <c r="AE3764">
        <v>37300</v>
      </c>
      <c r="AF3764" t="s">
        <v>16023</v>
      </c>
      <c r="AI3764">
        <v>247674849</v>
      </c>
      <c r="AJ3764">
        <v>669094592</v>
      </c>
      <c r="AK3764" t="s">
        <v>4601</v>
      </c>
      <c r="AL3764">
        <v>0</v>
      </c>
      <c r="AM3764">
        <v>0</v>
      </c>
    </row>
    <row r="3765" spans="1:39" customFormat="1" ht="12.75">
      <c r="A3765">
        <v>3544712</v>
      </c>
      <c r="B3765" t="s">
        <v>9218</v>
      </c>
      <c r="C3765" t="s">
        <v>798</v>
      </c>
      <c r="D3765">
        <v>3544712</v>
      </c>
      <c r="E3765" t="s">
        <v>169</v>
      </c>
      <c r="H3765" s="507">
        <v>42383</v>
      </c>
      <c r="I3765" t="s">
        <v>169</v>
      </c>
      <c r="J3765">
        <v>-9</v>
      </c>
      <c r="K3765" t="s">
        <v>8</v>
      </c>
      <c r="M3765" t="s">
        <v>178</v>
      </c>
      <c r="N3765">
        <v>3350227</v>
      </c>
      <c r="O3765" t="s">
        <v>3056</v>
      </c>
      <c r="P3765" s="507">
        <v>44818</v>
      </c>
      <c r="Q3765" t="s">
        <v>187</v>
      </c>
      <c r="R3765" s="507">
        <v>44818</v>
      </c>
      <c r="T3765" t="s">
        <v>5765</v>
      </c>
      <c r="U3765">
        <v>500</v>
      </c>
      <c r="X3765">
        <v>5</v>
      </c>
      <c r="Y3765" t="s">
        <v>259</v>
      </c>
      <c r="AC3765" t="s">
        <v>177</v>
      </c>
      <c r="AD3765" t="s">
        <v>16024</v>
      </c>
      <c r="AE3765">
        <v>35780</v>
      </c>
      <c r="AF3765" t="s">
        <v>16025</v>
      </c>
      <c r="AJ3765">
        <v>664923241</v>
      </c>
      <c r="AK3765" t="s">
        <v>9219</v>
      </c>
      <c r="AL3765">
        <v>0</v>
      </c>
      <c r="AM3765">
        <v>0</v>
      </c>
    </row>
    <row r="3766" spans="1:39" customFormat="1" ht="12.75">
      <c r="A3766">
        <v>9425148</v>
      </c>
      <c r="B3766" t="s">
        <v>1955</v>
      </c>
      <c r="C3766" t="s">
        <v>921</v>
      </c>
      <c r="D3766">
        <v>9425148</v>
      </c>
      <c r="E3766" t="s">
        <v>166</v>
      </c>
      <c r="F3766" t="s">
        <v>166</v>
      </c>
      <c r="H3766" s="507">
        <v>34681</v>
      </c>
      <c r="I3766" t="s">
        <v>167</v>
      </c>
      <c r="J3766">
        <v>-40</v>
      </c>
      <c r="K3766" t="s">
        <v>8</v>
      </c>
      <c r="M3766" t="s">
        <v>246</v>
      </c>
      <c r="N3766">
        <v>8940073</v>
      </c>
      <c r="O3766" t="s">
        <v>258</v>
      </c>
      <c r="P3766" s="507">
        <v>44804</v>
      </c>
      <c r="Q3766" t="s">
        <v>187</v>
      </c>
      <c r="R3766" s="507">
        <v>38362</v>
      </c>
      <c r="S3766" s="507">
        <v>44774</v>
      </c>
      <c r="T3766" t="s">
        <v>181</v>
      </c>
      <c r="U3766">
        <v>1200</v>
      </c>
      <c r="X3766">
        <v>12</v>
      </c>
      <c r="Y3766" t="s">
        <v>259</v>
      </c>
      <c r="AC3766" t="s">
        <v>177</v>
      </c>
      <c r="AD3766" t="s">
        <v>11067</v>
      </c>
      <c r="AE3766">
        <v>94120</v>
      </c>
      <c r="AF3766" t="s">
        <v>16026</v>
      </c>
      <c r="AJ3766">
        <v>668582111</v>
      </c>
      <c r="AK3766" t="s">
        <v>4602</v>
      </c>
      <c r="AL3766">
        <v>0</v>
      </c>
      <c r="AM3766">
        <v>0</v>
      </c>
    </row>
    <row r="3767" spans="1:39" customFormat="1" ht="12.75">
      <c r="A3767">
        <v>9256187</v>
      </c>
      <c r="B3767" t="s">
        <v>3764</v>
      </c>
      <c r="C3767" t="s">
        <v>2262</v>
      </c>
      <c r="D3767">
        <v>9256187</v>
      </c>
      <c r="E3767" t="s">
        <v>169</v>
      </c>
      <c r="F3767" t="s">
        <v>169</v>
      </c>
      <c r="H3767" s="507">
        <v>42328</v>
      </c>
      <c r="I3767" t="s">
        <v>169</v>
      </c>
      <c r="J3767">
        <v>-9</v>
      </c>
      <c r="K3767" t="s">
        <v>8</v>
      </c>
      <c r="M3767" t="s">
        <v>203</v>
      </c>
      <c r="N3767">
        <v>8921458</v>
      </c>
      <c r="O3767" t="s">
        <v>272</v>
      </c>
      <c r="P3767" s="507">
        <v>44811</v>
      </c>
      <c r="Q3767" t="s">
        <v>187</v>
      </c>
      <c r="R3767" s="507">
        <v>44447</v>
      </c>
      <c r="S3767" s="507">
        <v>44769</v>
      </c>
      <c r="T3767" t="s">
        <v>181</v>
      </c>
      <c r="U3767">
        <v>500</v>
      </c>
      <c r="X3767">
        <v>5</v>
      </c>
      <c r="Y3767" t="s">
        <v>259</v>
      </c>
      <c r="AC3767" t="s">
        <v>177</v>
      </c>
      <c r="AD3767" t="s">
        <v>10482</v>
      </c>
      <c r="AE3767">
        <v>92300</v>
      </c>
      <c r="AF3767" t="s">
        <v>16027</v>
      </c>
      <c r="AK3767" t="s">
        <v>4603</v>
      </c>
      <c r="AL3767">
        <v>0</v>
      </c>
      <c r="AM3767">
        <v>0</v>
      </c>
    </row>
    <row r="3768" spans="1:39" customFormat="1" ht="12.75">
      <c r="A3768">
        <v>7521308</v>
      </c>
      <c r="B3768" t="s">
        <v>1956</v>
      </c>
      <c r="C3768" t="s">
        <v>1080</v>
      </c>
      <c r="D3768">
        <v>7521308</v>
      </c>
      <c r="E3768" t="s">
        <v>166</v>
      </c>
      <c r="F3768" t="s">
        <v>166</v>
      </c>
      <c r="H3768" s="507">
        <v>37116</v>
      </c>
      <c r="I3768" t="s">
        <v>167</v>
      </c>
      <c r="J3768">
        <v>-40</v>
      </c>
      <c r="K3768" t="s">
        <v>168</v>
      </c>
      <c r="M3768" t="s">
        <v>203</v>
      </c>
      <c r="N3768">
        <v>8921458</v>
      </c>
      <c r="O3768" t="s">
        <v>272</v>
      </c>
      <c r="P3768" s="507">
        <v>44826</v>
      </c>
      <c r="Q3768" t="s">
        <v>187</v>
      </c>
      <c r="R3768" s="507">
        <v>41896</v>
      </c>
      <c r="S3768" s="507">
        <v>44826</v>
      </c>
      <c r="T3768" t="s">
        <v>181</v>
      </c>
      <c r="U3768">
        <v>1907</v>
      </c>
      <c r="X3768">
        <v>19</v>
      </c>
      <c r="Y3768" t="s">
        <v>259</v>
      </c>
      <c r="AC3768" t="s">
        <v>177</v>
      </c>
      <c r="AD3768" t="s">
        <v>9776</v>
      </c>
      <c r="AE3768">
        <v>75011</v>
      </c>
      <c r="AF3768" t="s">
        <v>16028</v>
      </c>
      <c r="AI3768">
        <v>140216182</v>
      </c>
      <c r="AJ3768">
        <v>683383419</v>
      </c>
      <c r="AK3768" t="s">
        <v>8005</v>
      </c>
      <c r="AL3768">
        <v>0</v>
      </c>
      <c r="AM3768">
        <v>0</v>
      </c>
    </row>
    <row r="3769" spans="1:39" customFormat="1" ht="12.75">
      <c r="A3769">
        <v>7891161</v>
      </c>
      <c r="B3769" t="s">
        <v>16029</v>
      </c>
      <c r="C3769" t="s">
        <v>671</v>
      </c>
      <c r="D3769">
        <v>7891161</v>
      </c>
      <c r="E3769" t="s">
        <v>169</v>
      </c>
      <c r="H3769" s="507">
        <v>42009</v>
      </c>
      <c r="I3769" t="s">
        <v>169</v>
      </c>
      <c r="J3769">
        <v>-9</v>
      </c>
      <c r="K3769" t="s">
        <v>8</v>
      </c>
      <c r="M3769" t="s">
        <v>238</v>
      </c>
      <c r="N3769">
        <v>8780329</v>
      </c>
      <c r="O3769" t="s">
        <v>548</v>
      </c>
      <c r="P3769" s="507">
        <v>44852</v>
      </c>
      <c r="Q3769" t="s">
        <v>187</v>
      </c>
      <c r="R3769" s="507">
        <v>44852</v>
      </c>
      <c r="T3769" t="s">
        <v>5765</v>
      </c>
      <c r="U3769">
        <v>500</v>
      </c>
      <c r="X3769">
        <v>5</v>
      </c>
      <c r="Y3769" t="s">
        <v>259</v>
      </c>
      <c r="AC3769" t="s">
        <v>177</v>
      </c>
      <c r="AD3769" t="s">
        <v>11887</v>
      </c>
      <c r="AE3769">
        <v>78000</v>
      </c>
      <c r="AF3769" t="s">
        <v>16030</v>
      </c>
      <c r="AI3769">
        <v>619816107</v>
      </c>
      <c r="AJ3769">
        <v>652202750</v>
      </c>
      <c r="AK3769" t="s">
        <v>16031</v>
      </c>
      <c r="AL3769">
        <v>1</v>
      </c>
      <c r="AM3769">
        <v>1</v>
      </c>
    </row>
    <row r="3770" spans="1:39" customFormat="1" ht="12.75">
      <c r="A3770">
        <v>9152821</v>
      </c>
      <c r="B3770" t="s">
        <v>3331</v>
      </c>
      <c r="C3770" t="s">
        <v>421</v>
      </c>
      <c r="D3770">
        <v>9152821</v>
      </c>
      <c r="E3770" t="s">
        <v>169</v>
      </c>
      <c r="F3770" t="s">
        <v>169</v>
      </c>
      <c r="H3770" s="507">
        <v>42920</v>
      </c>
      <c r="I3770" t="s">
        <v>169</v>
      </c>
      <c r="J3770">
        <v>-9</v>
      </c>
      <c r="K3770" t="s">
        <v>8</v>
      </c>
      <c r="M3770" t="s">
        <v>275</v>
      </c>
      <c r="N3770">
        <v>8910042</v>
      </c>
      <c r="O3770" t="s">
        <v>309</v>
      </c>
      <c r="P3770" s="507">
        <v>44815</v>
      </c>
      <c r="Q3770" t="s">
        <v>187</v>
      </c>
      <c r="R3770" s="507">
        <v>44670</v>
      </c>
      <c r="T3770" t="s">
        <v>5765</v>
      </c>
      <c r="U3770">
        <v>500</v>
      </c>
      <c r="X3770">
        <v>5</v>
      </c>
      <c r="Y3770" t="s">
        <v>259</v>
      </c>
      <c r="AC3770" t="s">
        <v>177</v>
      </c>
      <c r="AD3770" t="s">
        <v>9958</v>
      </c>
      <c r="AE3770">
        <v>91300</v>
      </c>
      <c r="AF3770" t="s">
        <v>16032</v>
      </c>
      <c r="AJ3770">
        <v>616820984</v>
      </c>
      <c r="AK3770" t="s">
        <v>4604</v>
      </c>
      <c r="AL3770">
        <v>0</v>
      </c>
      <c r="AM3770">
        <v>0</v>
      </c>
    </row>
    <row r="3771" spans="1:39" customFormat="1" ht="12.75">
      <c r="A3771">
        <v>9522873</v>
      </c>
      <c r="B3771" t="s">
        <v>3331</v>
      </c>
      <c r="C3771" t="s">
        <v>541</v>
      </c>
      <c r="D3771">
        <v>9522873</v>
      </c>
      <c r="E3771" t="s">
        <v>166</v>
      </c>
      <c r="F3771" t="s">
        <v>166</v>
      </c>
      <c r="H3771" s="507">
        <v>33031</v>
      </c>
      <c r="I3771" t="s">
        <v>167</v>
      </c>
      <c r="J3771">
        <v>-40</v>
      </c>
      <c r="K3771" t="s">
        <v>168</v>
      </c>
      <c r="M3771" t="s">
        <v>275</v>
      </c>
      <c r="N3771">
        <v>8910042</v>
      </c>
      <c r="O3771" t="s">
        <v>309</v>
      </c>
      <c r="P3771" s="507">
        <v>44827</v>
      </c>
      <c r="Q3771" t="s">
        <v>187</v>
      </c>
      <c r="R3771" s="507">
        <v>37886</v>
      </c>
      <c r="S3771" s="507">
        <v>44827</v>
      </c>
      <c r="T3771" t="s">
        <v>181</v>
      </c>
      <c r="U3771">
        <v>1647</v>
      </c>
      <c r="X3771">
        <v>16</v>
      </c>
      <c r="Y3771" t="s">
        <v>259</v>
      </c>
      <c r="AC3771" t="s">
        <v>177</v>
      </c>
      <c r="AD3771" t="s">
        <v>9756</v>
      </c>
      <c r="AE3771">
        <v>91300</v>
      </c>
      <c r="AF3771" t="s">
        <v>16033</v>
      </c>
      <c r="AJ3771">
        <v>616820984</v>
      </c>
      <c r="AK3771" t="s">
        <v>4604</v>
      </c>
      <c r="AL3771">
        <v>0</v>
      </c>
      <c r="AM3771">
        <v>0</v>
      </c>
    </row>
    <row r="3772" spans="1:39" customFormat="1" ht="12.75">
      <c r="A3772">
        <v>725738</v>
      </c>
      <c r="B3772" t="s">
        <v>2701</v>
      </c>
      <c r="C3772" t="s">
        <v>842</v>
      </c>
      <c r="D3772">
        <v>725738</v>
      </c>
      <c r="E3772" t="s">
        <v>166</v>
      </c>
      <c r="F3772" t="s">
        <v>166</v>
      </c>
      <c r="H3772" s="507">
        <v>29152</v>
      </c>
      <c r="I3772" t="s">
        <v>192</v>
      </c>
      <c r="J3772">
        <v>-50</v>
      </c>
      <c r="K3772" t="s">
        <v>168</v>
      </c>
      <c r="M3772" t="s">
        <v>236</v>
      </c>
      <c r="N3772">
        <v>12490063</v>
      </c>
      <c r="O3772" t="s">
        <v>2268</v>
      </c>
      <c r="P3772" s="507">
        <v>44806</v>
      </c>
      <c r="Q3772" t="s">
        <v>187</v>
      </c>
      <c r="R3772" s="507">
        <v>37432</v>
      </c>
      <c r="S3772" s="507">
        <v>44077</v>
      </c>
      <c r="T3772" t="s">
        <v>7255</v>
      </c>
      <c r="U3772">
        <v>1847</v>
      </c>
      <c r="X3772">
        <v>18</v>
      </c>
      <c r="Y3772" t="s">
        <v>259</v>
      </c>
      <c r="AC3772" t="s">
        <v>177</v>
      </c>
      <c r="AD3772" t="s">
        <v>15432</v>
      </c>
      <c r="AE3772">
        <v>49140</v>
      </c>
      <c r="AF3772" t="s">
        <v>16034</v>
      </c>
      <c r="AJ3772">
        <v>689055021</v>
      </c>
      <c r="AK3772" t="s">
        <v>5178</v>
      </c>
      <c r="AL3772">
        <v>0</v>
      </c>
      <c r="AM3772">
        <v>0</v>
      </c>
    </row>
    <row r="3773" spans="1:39" customFormat="1" ht="12.75">
      <c r="A3773">
        <v>4463212</v>
      </c>
      <c r="B3773" t="s">
        <v>9587</v>
      </c>
      <c r="C3773" t="s">
        <v>1017</v>
      </c>
      <c r="D3773">
        <v>4463212</v>
      </c>
      <c r="E3773" t="s">
        <v>169</v>
      </c>
      <c r="H3773" s="507">
        <v>41216</v>
      </c>
      <c r="I3773" t="s">
        <v>245</v>
      </c>
      <c r="J3773">
        <v>-11</v>
      </c>
      <c r="K3773" t="s">
        <v>8</v>
      </c>
      <c r="M3773" t="s">
        <v>228</v>
      </c>
      <c r="N3773">
        <v>12440116</v>
      </c>
      <c r="O3773" t="s">
        <v>6232</v>
      </c>
      <c r="P3773" s="507">
        <v>44804</v>
      </c>
      <c r="Q3773" t="s">
        <v>187</v>
      </c>
      <c r="R3773" s="507">
        <v>44804</v>
      </c>
      <c r="S3773" s="507">
        <v>44753</v>
      </c>
      <c r="T3773" t="s">
        <v>181</v>
      </c>
      <c r="U3773">
        <v>500</v>
      </c>
      <c r="X3773">
        <v>5</v>
      </c>
      <c r="Y3773" t="s">
        <v>259</v>
      </c>
      <c r="AC3773" t="s">
        <v>177</v>
      </c>
      <c r="AD3773" t="s">
        <v>9941</v>
      </c>
      <c r="AE3773">
        <v>44300</v>
      </c>
      <c r="AF3773" t="s">
        <v>16035</v>
      </c>
      <c r="AJ3773">
        <v>630415377</v>
      </c>
      <c r="AK3773" t="s">
        <v>9588</v>
      </c>
      <c r="AL3773">
        <v>1</v>
      </c>
      <c r="AM3773">
        <v>0</v>
      </c>
    </row>
    <row r="3774" spans="1:39" customFormat="1" ht="12.75">
      <c r="A3774">
        <v>5328170</v>
      </c>
      <c r="B3774" t="s">
        <v>1957</v>
      </c>
      <c r="C3774" t="s">
        <v>439</v>
      </c>
      <c r="D3774">
        <v>5328170</v>
      </c>
      <c r="E3774" t="s">
        <v>169</v>
      </c>
      <c r="F3774" t="s">
        <v>169</v>
      </c>
      <c r="H3774" s="507">
        <v>42603</v>
      </c>
      <c r="I3774" t="s">
        <v>169</v>
      </c>
      <c r="J3774">
        <v>-9</v>
      </c>
      <c r="K3774" t="s">
        <v>8</v>
      </c>
      <c r="M3774" t="s">
        <v>2155</v>
      </c>
      <c r="N3774">
        <v>12530017</v>
      </c>
      <c r="O3774" t="s">
        <v>6240</v>
      </c>
      <c r="P3774" s="507">
        <v>44753</v>
      </c>
      <c r="Q3774" t="s">
        <v>187</v>
      </c>
      <c r="R3774" s="507">
        <v>44452</v>
      </c>
      <c r="T3774" t="s">
        <v>5765</v>
      </c>
      <c r="U3774">
        <v>500</v>
      </c>
      <c r="X3774">
        <v>5</v>
      </c>
      <c r="Y3774" t="s">
        <v>259</v>
      </c>
      <c r="AC3774" t="s">
        <v>177</v>
      </c>
      <c r="AD3774" t="s">
        <v>11712</v>
      </c>
      <c r="AE3774">
        <v>53500</v>
      </c>
      <c r="AF3774" t="s">
        <v>16036</v>
      </c>
      <c r="AK3774" t="s">
        <v>6861</v>
      </c>
      <c r="AL3774">
        <v>0</v>
      </c>
      <c r="AM3774">
        <v>0</v>
      </c>
    </row>
    <row r="3775" spans="1:39" customFormat="1" ht="12.75">
      <c r="A3775">
        <v>5328171</v>
      </c>
      <c r="B3775" t="s">
        <v>1957</v>
      </c>
      <c r="C3775" t="s">
        <v>421</v>
      </c>
      <c r="D3775">
        <v>5328171</v>
      </c>
      <c r="E3775" t="s">
        <v>169</v>
      </c>
      <c r="F3775" t="s">
        <v>169</v>
      </c>
      <c r="H3775" s="507">
        <v>41515</v>
      </c>
      <c r="I3775" t="s">
        <v>251</v>
      </c>
      <c r="J3775">
        <v>-10</v>
      </c>
      <c r="K3775" t="s">
        <v>8</v>
      </c>
      <c r="M3775" t="s">
        <v>2155</v>
      </c>
      <c r="N3775">
        <v>12530017</v>
      </c>
      <c r="O3775" t="s">
        <v>6240</v>
      </c>
      <c r="P3775" s="507">
        <v>44753</v>
      </c>
      <c r="Q3775" t="s">
        <v>187</v>
      </c>
      <c r="R3775" s="507">
        <v>44452</v>
      </c>
      <c r="T3775" t="s">
        <v>5765</v>
      </c>
      <c r="U3775">
        <v>500</v>
      </c>
      <c r="X3775">
        <v>5</v>
      </c>
      <c r="Y3775" t="s">
        <v>259</v>
      </c>
      <c r="AC3775" t="s">
        <v>177</v>
      </c>
      <c r="AD3775" t="s">
        <v>11712</v>
      </c>
      <c r="AE3775">
        <v>53500</v>
      </c>
      <c r="AF3775" t="s">
        <v>16036</v>
      </c>
      <c r="AK3775" t="s">
        <v>6861</v>
      </c>
      <c r="AL3775">
        <v>0</v>
      </c>
      <c r="AM3775">
        <v>0</v>
      </c>
    </row>
    <row r="3776" spans="1:39" customFormat="1" ht="12.75">
      <c r="A3776">
        <v>9541063</v>
      </c>
      <c r="B3776" t="s">
        <v>9220</v>
      </c>
      <c r="C3776" t="s">
        <v>3823</v>
      </c>
      <c r="D3776">
        <v>9541063</v>
      </c>
      <c r="E3776" t="s">
        <v>169</v>
      </c>
      <c r="H3776" s="507">
        <v>41237</v>
      </c>
      <c r="I3776" t="s">
        <v>245</v>
      </c>
      <c r="J3776">
        <v>-11</v>
      </c>
      <c r="K3776" t="s">
        <v>8</v>
      </c>
      <c r="M3776" t="s">
        <v>232</v>
      </c>
      <c r="N3776">
        <v>8951092</v>
      </c>
      <c r="O3776" t="s">
        <v>461</v>
      </c>
      <c r="P3776" s="507">
        <v>44824</v>
      </c>
      <c r="Q3776" t="s">
        <v>187</v>
      </c>
      <c r="R3776" s="507">
        <v>44824</v>
      </c>
      <c r="T3776" t="s">
        <v>5765</v>
      </c>
      <c r="U3776">
        <v>500</v>
      </c>
      <c r="X3776">
        <v>5</v>
      </c>
      <c r="Y3776" t="s">
        <v>259</v>
      </c>
      <c r="AC3776" t="s">
        <v>177</v>
      </c>
      <c r="AD3776" t="s">
        <v>10802</v>
      </c>
      <c r="AE3776">
        <v>95490</v>
      </c>
      <c r="AF3776" t="s">
        <v>16037</v>
      </c>
      <c r="AJ3776">
        <v>769754320</v>
      </c>
      <c r="AK3776" t="s">
        <v>9221</v>
      </c>
      <c r="AL3776">
        <v>0</v>
      </c>
      <c r="AM3776">
        <v>0</v>
      </c>
    </row>
    <row r="3777" spans="1:39" customFormat="1" ht="12.75">
      <c r="A3777">
        <v>9410696</v>
      </c>
      <c r="B3777" t="s">
        <v>1957</v>
      </c>
      <c r="C3777" t="s">
        <v>304</v>
      </c>
      <c r="D3777">
        <v>9410696</v>
      </c>
      <c r="E3777" t="s">
        <v>166</v>
      </c>
      <c r="F3777" t="s">
        <v>166</v>
      </c>
      <c r="H3777" s="507">
        <v>30706</v>
      </c>
      <c r="I3777" t="s">
        <v>167</v>
      </c>
      <c r="J3777">
        <v>-40</v>
      </c>
      <c r="K3777" t="s">
        <v>168</v>
      </c>
      <c r="M3777" t="s">
        <v>246</v>
      </c>
      <c r="N3777">
        <v>8940459</v>
      </c>
      <c r="O3777" t="s">
        <v>433</v>
      </c>
      <c r="P3777" s="507">
        <v>44825</v>
      </c>
      <c r="Q3777" t="s">
        <v>187</v>
      </c>
      <c r="R3777" s="507">
        <v>37432</v>
      </c>
      <c r="S3777" s="507">
        <v>44000</v>
      </c>
      <c r="T3777" t="s">
        <v>7255</v>
      </c>
      <c r="U3777">
        <v>2050</v>
      </c>
      <c r="V3777" t="s">
        <v>172</v>
      </c>
      <c r="W3777">
        <v>963</v>
      </c>
      <c r="X3777" t="s">
        <v>173</v>
      </c>
      <c r="Y3777" t="s">
        <v>259</v>
      </c>
      <c r="AC3777" t="s">
        <v>177</v>
      </c>
      <c r="AD3777" t="s">
        <v>10527</v>
      </c>
      <c r="AE3777">
        <v>94320</v>
      </c>
      <c r="AF3777" t="s">
        <v>16038</v>
      </c>
      <c r="AJ3777">
        <v>627813320</v>
      </c>
      <c r="AK3777" t="s">
        <v>4605</v>
      </c>
      <c r="AL3777">
        <v>0</v>
      </c>
      <c r="AM3777">
        <v>0</v>
      </c>
    </row>
    <row r="3778" spans="1:39" customFormat="1" ht="12.75">
      <c r="A3778">
        <v>2941731</v>
      </c>
      <c r="B3778" t="s">
        <v>7076</v>
      </c>
      <c r="C3778" t="s">
        <v>1516</v>
      </c>
      <c r="D3778">
        <v>2941731</v>
      </c>
      <c r="E3778" t="s">
        <v>169</v>
      </c>
      <c r="F3778" t="s">
        <v>169</v>
      </c>
      <c r="H3778" s="507">
        <v>41088</v>
      </c>
      <c r="I3778" t="s">
        <v>245</v>
      </c>
      <c r="J3778">
        <v>-11</v>
      </c>
      <c r="K3778" t="s">
        <v>8</v>
      </c>
      <c r="M3778" t="s">
        <v>3025</v>
      </c>
      <c r="N3778">
        <v>3290244</v>
      </c>
      <c r="O3778" t="s">
        <v>3088</v>
      </c>
      <c r="P3778" s="507">
        <v>44814</v>
      </c>
      <c r="Q3778" t="s">
        <v>187</v>
      </c>
      <c r="R3778" s="507">
        <v>44471</v>
      </c>
      <c r="T3778" t="s">
        <v>5765</v>
      </c>
      <c r="U3778">
        <v>500</v>
      </c>
      <c r="X3778">
        <v>5</v>
      </c>
      <c r="Y3778" t="s">
        <v>259</v>
      </c>
      <c r="AC3778" t="s">
        <v>177</v>
      </c>
      <c r="AD3778" t="s">
        <v>16039</v>
      </c>
      <c r="AE3778">
        <v>29510</v>
      </c>
      <c r="AF3778" t="s">
        <v>16040</v>
      </c>
      <c r="AJ3778">
        <v>688891861</v>
      </c>
      <c r="AK3778" t="s">
        <v>9222</v>
      </c>
      <c r="AL3778">
        <v>0</v>
      </c>
      <c r="AM3778">
        <v>0</v>
      </c>
    </row>
    <row r="3779" spans="1:39" customFormat="1" ht="12.75">
      <c r="A3779">
        <v>7822538</v>
      </c>
      <c r="B3779" t="s">
        <v>1958</v>
      </c>
      <c r="C3779" t="s">
        <v>508</v>
      </c>
      <c r="D3779">
        <v>7822538</v>
      </c>
      <c r="E3779" t="s">
        <v>166</v>
      </c>
      <c r="F3779" t="s">
        <v>166</v>
      </c>
      <c r="H3779" s="507">
        <v>33442</v>
      </c>
      <c r="I3779" t="s">
        <v>167</v>
      </c>
      <c r="J3779">
        <v>-40</v>
      </c>
      <c r="K3779" t="s">
        <v>168</v>
      </c>
      <c r="M3779" t="s">
        <v>238</v>
      </c>
      <c r="N3779">
        <v>8780080</v>
      </c>
      <c r="O3779" t="s">
        <v>555</v>
      </c>
      <c r="P3779" s="507">
        <v>44827</v>
      </c>
      <c r="Q3779" t="s">
        <v>187</v>
      </c>
      <c r="R3779" s="507">
        <v>37432</v>
      </c>
      <c r="S3779" s="507">
        <v>44469</v>
      </c>
      <c r="T3779" t="s">
        <v>7255</v>
      </c>
      <c r="U3779">
        <v>1619</v>
      </c>
      <c r="X3779">
        <v>16</v>
      </c>
      <c r="Y3779" t="s">
        <v>259</v>
      </c>
      <c r="AB3779" s="507">
        <v>44378</v>
      </c>
      <c r="AC3779" t="s">
        <v>177</v>
      </c>
      <c r="AD3779" t="s">
        <v>10592</v>
      </c>
      <c r="AE3779">
        <v>78210</v>
      </c>
      <c r="AF3779" t="s">
        <v>16041</v>
      </c>
      <c r="AJ3779">
        <v>689938379</v>
      </c>
      <c r="AK3779" t="s">
        <v>4606</v>
      </c>
      <c r="AL3779">
        <v>0</v>
      </c>
      <c r="AM3779">
        <v>0</v>
      </c>
    </row>
    <row r="3780" spans="1:39" customFormat="1" ht="12.75">
      <c r="A3780">
        <v>8519334</v>
      </c>
      <c r="B3780" t="s">
        <v>2703</v>
      </c>
      <c r="C3780" t="s">
        <v>315</v>
      </c>
      <c r="D3780">
        <v>8519334</v>
      </c>
      <c r="E3780" t="s">
        <v>166</v>
      </c>
      <c r="F3780" t="s">
        <v>166</v>
      </c>
      <c r="H3780" s="507">
        <v>34536</v>
      </c>
      <c r="I3780" t="s">
        <v>167</v>
      </c>
      <c r="J3780">
        <v>-40</v>
      </c>
      <c r="K3780" t="s">
        <v>168</v>
      </c>
      <c r="M3780" t="s">
        <v>208</v>
      </c>
      <c r="N3780">
        <v>12850024</v>
      </c>
      <c r="O3780" t="s">
        <v>2184</v>
      </c>
      <c r="P3780" s="507">
        <v>44818</v>
      </c>
      <c r="Q3780" t="s">
        <v>187</v>
      </c>
      <c r="R3780" s="507">
        <v>38289</v>
      </c>
      <c r="S3780" s="507">
        <v>44817</v>
      </c>
      <c r="T3780" t="s">
        <v>181</v>
      </c>
      <c r="U3780">
        <v>1620</v>
      </c>
      <c r="X3780">
        <v>16</v>
      </c>
      <c r="Y3780" t="s">
        <v>259</v>
      </c>
      <c r="AC3780" t="s">
        <v>177</v>
      </c>
      <c r="AD3780" t="s">
        <v>10942</v>
      </c>
      <c r="AE3780">
        <v>85140</v>
      </c>
      <c r="AF3780" t="s">
        <v>16042</v>
      </c>
      <c r="AH3780" t="s">
        <v>14987</v>
      </c>
      <c r="AJ3780">
        <v>622727524</v>
      </c>
      <c r="AK3780" t="s">
        <v>5179</v>
      </c>
      <c r="AL3780">
        <v>0</v>
      </c>
      <c r="AM3780">
        <v>0</v>
      </c>
    </row>
    <row r="3781" spans="1:39" customFormat="1" ht="12.75">
      <c r="A3781">
        <v>4461364</v>
      </c>
      <c r="B3781" t="s">
        <v>6492</v>
      </c>
      <c r="C3781" t="s">
        <v>1991</v>
      </c>
      <c r="D3781">
        <v>4461364</v>
      </c>
      <c r="E3781" t="s">
        <v>166</v>
      </c>
      <c r="F3781" t="s">
        <v>166</v>
      </c>
      <c r="H3781" s="507">
        <v>40980</v>
      </c>
      <c r="I3781" t="s">
        <v>245</v>
      </c>
      <c r="J3781">
        <v>-11</v>
      </c>
      <c r="K3781" t="s">
        <v>8</v>
      </c>
      <c r="M3781" t="s">
        <v>228</v>
      </c>
      <c r="N3781">
        <v>12440141</v>
      </c>
      <c r="O3781" t="s">
        <v>3861</v>
      </c>
      <c r="P3781" s="507">
        <v>44809</v>
      </c>
      <c r="Q3781" t="s">
        <v>187</v>
      </c>
      <c r="R3781" s="507">
        <v>44396</v>
      </c>
      <c r="T3781" t="s">
        <v>5765</v>
      </c>
      <c r="U3781">
        <v>641</v>
      </c>
      <c r="X3781">
        <v>6</v>
      </c>
      <c r="Y3781" t="s">
        <v>259</v>
      </c>
      <c r="AC3781" t="s">
        <v>177</v>
      </c>
      <c r="AD3781" t="s">
        <v>14817</v>
      </c>
      <c r="AE3781">
        <v>44700</v>
      </c>
      <c r="AF3781" t="s">
        <v>16043</v>
      </c>
      <c r="AJ3781" t="s">
        <v>6494</v>
      </c>
      <c r="AK3781" t="s">
        <v>6495</v>
      </c>
      <c r="AL3781">
        <v>0</v>
      </c>
      <c r="AM3781">
        <v>0</v>
      </c>
    </row>
    <row r="3782" spans="1:39" customFormat="1" ht="12.75">
      <c r="A3782">
        <v>8527540</v>
      </c>
      <c r="B3782" t="s">
        <v>1959</v>
      </c>
      <c r="C3782" t="s">
        <v>645</v>
      </c>
      <c r="D3782">
        <v>8527540</v>
      </c>
      <c r="E3782" t="s">
        <v>166</v>
      </c>
      <c r="F3782" t="s">
        <v>166</v>
      </c>
      <c r="H3782" s="507">
        <v>40090</v>
      </c>
      <c r="I3782" t="s">
        <v>340</v>
      </c>
      <c r="J3782">
        <v>-14</v>
      </c>
      <c r="K3782" t="s">
        <v>168</v>
      </c>
      <c r="M3782" t="s">
        <v>208</v>
      </c>
      <c r="N3782">
        <v>12850057</v>
      </c>
      <c r="O3782" t="s">
        <v>2151</v>
      </c>
      <c r="P3782" s="507">
        <v>44809</v>
      </c>
      <c r="Q3782" t="s">
        <v>187</v>
      </c>
      <c r="R3782" s="507">
        <v>42615</v>
      </c>
      <c r="T3782" t="s">
        <v>5765</v>
      </c>
      <c r="U3782">
        <v>1198</v>
      </c>
      <c r="X3782">
        <v>11</v>
      </c>
      <c r="Y3782" t="s">
        <v>259</v>
      </c>
      <c r="AC3782" t="s">
        <v>177</v>
      </c>
      <c r="AD3782" t="s">
        <v>2151</v>
      </c>
      <c r="AE3782">
        <v>85600</v>
      </c>
      <c r="AF3782" t="s">
        <v>16044</v>
      </c>
      <c r="AK3782" t="s">
        <v>5180</v>
      </c>
      <c r="AL3782">
        <v>0</v>
      </c>
      <c r="AM3782">
        <v>0</v>
      </c>
    </row>
    <row r="3783" spans="1:39" customFormat="1" ht="12.75">
      <c r="A3783">
        <v>8515671</v>
      </c>
      <c r="B3783" t="s">
        <v>1959</v>
      </c>
      <c r="C3783" t="s">
        <v>458</v>
      </c>
      <c r="D3783">
        <v>8515671</v>
      </c>
      <c r="E3783" t="s">
        <v>166</v>
      </c>
      <c r="F3783" t="s">
        <v>166</v>
      </c>
      <c r="H3783" s="507">
        <v>32925</v>
      </c>
      <c r="I3783" t="s">
        <v>167</v>
      </c>
      <c r="J3783">
        <v>-40</v>
      </c>
      <c r="K3783" t="s">
        <v>168</v>
      </c>
      <c r="M3783" t="s">
        <v>236</v>
      </c>
      <c r="N3783">
        <v>12490063</v>
      </c>
      <c r="O3783" t="s">
        <v>2268</v>
      </c>
      <c r="P3783" s="507">
        <v>44805</v>
      </c>
      <c r="Q3783" t="s">
        <v>187</v>
      </c>
      <c r="R3783" s="507">
        <v>37432</v>
      </c>
      <c r="S3783" s="507">
        <v>44385</v>
      </c>
      <c r="T3783" t="s">
        <v>7255</v>
      </c>
      <c r="U3783">
        <v>1869</v>
      </c>
      <c r="X3783">
        <v>18</v>
      </c>
      <c r="Y3783" t="s">
        <v>259</v>
      </c>
      <c r="AC3783" t="s">
        <v>177</v>
      </c>
      <c r="AD3783" t="s">
        <v>11073</v>
      </c>
      <c r="AE3783">
        <v>49100</v>
      </c>
      <c r="AF3783" t="s">
        <v>16045</v>
      </c>
      <c r="AJ3783">
        <v>614068309</v>
      </c>
      <c r="AK3783" t="s">
        <v>5181</v>
      </c>
      <c r="AL3783">
        <v>0</v>
      </c>
      <c r="AM3783">
        <v>0</v>
      </c>
    </row>
    <row r="3784" spans="1:39" customFormat="1" ht="12.75">
      <c r="A3784">
        <v>5327525</v>
      </c>
      <c r="B3784" t="s">
        <v>1959</v>
      </c>
      <c r="C3784" t="s">
        <v>1031</v>
      </c>
      <c r="D3784">
        <v>5327525</v>
      </c>
      <c r="E3784" t="s">
        <v>166</v>
      </c>
      <c r="F3784" t="s">
        <v>166</v>
      </c>
      <c r="H3784" s="507">
        <v>40597</v>
      </c>
      <c r="I3784" t="s">
        <v>267</v>
      </c>
      <c r="J3784">
        <v>-12</v>
      </c>
      <c r="K3784" t="s">
        <v>168</v>
      </c>
      <c r="M3784" t="s">
        <v>2155</v>
      </c>
      <c r="N3784">
        <v>12530058</v>
      </c>
      <c r="O3784" t="s">
        <v>2156</v>
      </c>
      <c r="P3784" s="507">
        <v>44816</v>
      </c>
      <c r="Q3784" t="s">
        <v>187</v>
      </c>
      <c r="R3784" s="507">
        <v>43732</v>
      </c>
      <c r="T3784" t="s">
        <v>5765</v>
      </c>
      <c r="U3784">
        <v>703</v>
      </c>
      <c r="X3784">
        <v>7</v>
      </c>
      <c r="Y3784" t="s">
        <v>259</v>
      </c>
      <c r="AC3784" t="s">
        <v>177</v>
      </c>
      <c r="AD3784" t="s">
        <v>16046</v>
      </c>
      <c r="AE3784">
        <v>53340</v>
      </c>
      <c r="AF3784" t="s">
        <v>16047</v>
      </c>
      <c r="AI3784">
        <v>243691717</v>
      </c>
      <c r="AJ3784">
        <v>633694809</v>
      </c>
      <c r="AK3784" t="s">
        <v>5182</v>
      </c>
      <c r="AL3784">
        <v>0</v>
      </c>
      <c r="AM3784">
        <v>0</v>
      </c>
    </row>
    <row r="3785" spans="1:39" customFormat="1" ht="12.75">
      <c r="A3785">
        <v>924611</v>
      </c>
      <c r="B3785" t="s">
        <v>1959</v>
      </c>
      <c r="C3785" t="s">
        <v>943</v>
      </c>
      <c r="D3785">
        <v>924611</v>
      </c>
      <c r="E3785" t="s">
        <v>166</v>
      </c>
      <c r="F3785" t="s">
        <v>166</v>
      </c>
      <c r="H3785" s="507">
        <v>29168</v>
      </c>
      <c r="I3785" t="s">
        <v>192</v>
      </c>
      <c r="J3785">
        <v>-50</v>
      </c>
      <c r="K3785" t="s">
        <v>168</v>
      </c>
      <c r="M3785" t="s">
        <v>275</v>
      </c>
      <c r="N3785">
        <v>8910359</v>
      </c>
      <c r="O3785" t="s">
        <v>5778</v>
      </c>
      <c r="P3785" s="507">
        <v>44817</v>
      </c>
      <c r="Q3785" t="s">
        <v>187</v>
      </c>
      <c r="R3785" s="507">
        <v>37432</v>
      </c>
      <c r="S3785" s="507">
        <v>44071</v>
      </c>
      <c r="T3785" t="s">
        <v>7255</v>
      </c>
      <c r="U3785">
        <v>1877</v>
      </c>
      <c r="X3785">
        <v>18</v>
      </c>
      <c r="Y3785" t="s">
        <v>259</v>
      </c>
      <c r="AB3785" s="507">
        <v>44013</v>
      </c>
      <c r="AC3785" t="s">
        <v>177</v>
      </c>
      <c r="AD3785" t="s">
        <v>10964</v>
      </c>
      <c r="AE3785">
        <v>92360</v>
      </c>
      <c r="AF3785" t="s">
        <v>16048</v>
      </c>
      <c r="AJ3785">
        <v>624483155</v>
      </c>
      <c r="AK3785" t="s">
        <v>6721</v>
      </c>
      <c r="AL3785">
        <v>0</v>
      </c>
      <c r="AM3785">
        <v>0</v>
      </c>
    </row>
    <row r="3786" spans="1:39" customFormat="1" ht="12.75">
      <c r="A3786">
        <v>7226798</v>
      </c>
      <c r="B3786" t="s">
        <v>1959</v>
      </c>
      <c r="C3786" t="s">
        <v>7322</v>
      </c>
      <c r="D3786">
        <v>7226798</v>
      </c>
      <c r="E3786" t="s">
        <v>169</v>
      </c>
      <c r="H3786" s="507">
        <v>42623</v>
      </c>
      <c r="I3786" t="s">
        <v>169</v>
      </c>
      <c r="J3786">
        <v>-9</v>
      </c>
      <c r="K3786" t="s">
        <v>8</v>
      </c>
      <c r="M3786" t="s">
        <v>2152</v>
      </c>
      <c r="N3786">
        <v>12720078</v>
      </c>
      <c r="O3786" t="s">
        <v>2153</v>
      </c>
      <c r="P3786" s="507">
        <v>44836</v>
      </c>
      <c r="Q3786" t="s">
        <v>187</v>
      </c>
      <c r="R3786" s="507">
        <v>44836</v>
      </c>
      <c r="S3786" s="507">
        <v>44816</v>
      </c>
      <c r="T3786" t="s">
        <v>181</v>
      </c>
      <c r="U3786">
        <v>500</v>
      </c>
      <c r="X3786">
        <v>5</v>
      </c>
      <c r="Y3786" t="s">
        <v>259</v>
      </c>
      <c r="AC3786" t="s">
        <v>177</v>
      </c>
      <c r="AD3786" t="s">
        <v>16049</v>
      </c>
      <c r="AE3786">
        <v>72160</v>
      </c>
      <c r="AF3786" t="s">
        <v>16050</v>
      </c>
      <c r="AJ3786">
        <v>602277107</v>
      </c>
      <c r="AK3786" t="s">
        <v>7191</v>
      </c>
      <c r="AL3786">
        <v>0</v>
      </c>
      <c r="AM3786">
        <v>0</v>
      </c>
    </row>
    <row r="3787" spans="1:39" customFormat="1" ht="12.75">
      <c r="A3787">
        <v>4462427</v>
      </c>
      <c r="B3787" t="s">
        <v>8338</v>
      </c>
      <c r="C3787" t="s">
        <v>7554</v>
      </c>
      <c r="D3787">
        <v>4462427</v>
      </c>
      <c r="E3787" t="s">
        <v>169</v>
      </c>
      <c r="F3787" t="s">
        <v>169</v>
      </c>
      <c r="H3787" s="507">
        <v>41640</v>
      </c>
      <c r="I3787" t="s">
        <v>169</v>
      </c>
      <c r="J3787">
        <v>-9</v>
      </c>
      <c r="K3787" t="s">
        <v>8</v>
      </c>
      <c r="M3787" t="s">
        <v>228</v>
      </c>
      <c r="N3787">
        <v>12440004</v>
      </c>
      <c r="O3787" t="s">
        <v>3432</v>
      </c>
      <c r="P3787" s="507">
        <v>44831</v>
      </c>
      <c r="Q3787" t="s">
        <v>187</v>
      </c>
      <c r="R3787" s="507">
        <v>44485</v>
      </c>
      <c r="T3787" t="s">
        <v>5765</v>
      </c>
      <c r="U3787">
        <v>500</v>
      </c>
      <c r="X3787">
        <v>5</v>
      </c>
      <c r="Y3787" t="s">
        <v>259</v>
      </c>
      <c r="AC3787" t="s">
        <v>177</v>
      </c>
      <c r="AD3787" t="s">
        <v>10255</v>
      </c>
      <c r="AE3787">
        <v>44000</v>
      </c>
      <c r="AF3787" t="s">
        <v>16051</v>
      </c>
      <c r="AJ3787">
        <v>678205789</v>
      </c>
      <c r="AK3787" t="s">
        <v>16052</v>
      </c>
      <c r="AL3787">
        <v>0</v>
      </c>
      <c r="AM3787">
        <v>0</v>
      </c>
    </row>
    <row r="3788" spans="1:39" customFormat="1" ht="12.75">
      <c r="A3788">
        <v>8611178</v>
      </c>
      <c r="B3788" t="s">
        <v>1959</v>
      </c>
      <c r="C3788" t="s">
        <v>807</v>
      </c>
      <c r="D3788">
        <v>8611178</v>
      </c>
      <c r="E3788" t="s">
        <v>166</v>
      </c>
      <c r="F3788" t="s">
        <v>166</v>
      </c>
      <c r="H3788" s="507">
        <v>38223</v>
      </c>
      <c r="I3788" t="s">
        <v>7238</v>
      </c>
      <c r="J3788">
        <v>-19</v>
      </c>
      <c r="K3788" t="s">
        <v>8</v>
      </c>
      <c r="M3788" t="s">
        <v>175</v>
      </c>
      <c r="N3788">
        <v>4370566</v>
      </c>
      <c r="O3788" t="s">
        <v>176</v>
      </c>
      <c r="P3788" s="507">
        <v>44786</v>
      </c>
      <c r="Q3788" t="s">
        <v>187</v>
      </c>
      <c r="R3788" s="507">
        <v>40815</v>
      </c>
      <c r="S3788" s="507">
        <v>44748</v>
      </c>
      <c r="T3788" t="s">
        <v>181</v>
      </c>
      <c r="U3788">
        <v>1832</v>
      </c>
      <c r="V3788" t="s">
        <v>172</v>
      </c>
      <c r="W3788">
        <v>148</v>
      </c>
      <c r="X3788" t="s">
        <v>173</v>
      </c>
      <c r="Y3788" t="s">
        <v>259</v>
      </c>
      <c r="AB3788" s="507">
        <v>43647</v>
      </c>
      <c r="AC3788" t="s">
        <v>177</v>
      </c>
      <c r="AD3788" t="s">
        <v>16053</v>
      </c>
      <c r="AE3788">
        <v>86530</v>
      </c>
      <c r="AF3788" t="s">
        <v>16054</v>
      </c>
      <c r="AH3788" t="s">
        <v>16055</v>
      </c>
      <c r="AI3788">
        <v>628767910</v>
      </c>
      <c r="AJ3788">
        <v>625855031</v>
      </c>
      <c r="AK3788" t="s">
        <v>5696</v>
      </c>
      <c r="AL3788">
        <v>0</v>
      </c>
      <c r="AM3788">
        <v>0</v>
      </c>
    </row>
    <row r="3789" spans="1:39" customFormat="1" ht="12.75">
      <c r="A3789">
        <v>944479</v>
      </c>
      <c r="B3789" t="s">
        <v>1959</v>
      </c>
      <c r="C3789" t="s">
        <v>1665</v>
      </c>
      <c r="D3789">
        <v>944479</v>
      </c>
      <c r="E3789" t="s">
        <v>166</v>
      </c>
      <c r="F3789" t="s">
        <v>166</v>
      </c>
      <c r="H3789" s="507">
        <v>28934</v>
      </c>
      <c r="I3789" t="s">
        <v>192</v>
      </c>
      <c r="J3789">
        <v>-50</v>
      </c>
      <c r="K3789" t="s">
        <v>168</v>
      </c>
      <c r="M3789" t="s">
        <v>170</v>
      </c>
      <c r="N3789">
        <v>8930185</v>
      </c>
      <c r="O3789" t="s">
        <v>1296</v>
      </c>
      <c r="P3789" s="507">
        <v>44743</v>
      </c>
      <c r="Q3789" t="s">
        <v>187</v>
      </c>
      <c r="R3789" s="507">
        <v>37432</v>
      </c>
      <c r="S3789" s="507">
        <v>44748</v>
      </c>
      <c r="T3789" t="s">
        <v>181</v>
      </c>
      <c r="U3789">
        <v>1920</v>
      </c>
      <c r="X3789">
        <v>19</v>
      </c>
      <c r="Y3789" t="s">
        <v>259</v>
      </c>
      <c r="AB3789" s="507">
        <v>44743</v>
      </c>
      <c r="AC3789" t="s">
        <v>177</v>
      </c>
      <c r="AD3789" t="s">
        <v>11485</v>
      </c>
      <c r="AE3789">
        <v>94500</v>
      </c>
      <c r="AF3789" t="s">
        <v>16056</v>
      </c>
      <c r="AI3789">
        <v>652301005</v>
      </c>
      <c r="AJ3789">
        <v>652301005</v>
      </c>
      <c r="AK3789" t="s">
        <v>6722</v>
      </c>
      <c r="AL3789">
        <v>0</v>
      </c>
      <c r="AM3789">
        <v>0</v>
      </c>
    </row>
    <row r="3790" spans="1:39" customFormat="1" ht="12.75">
      <c r="A3790">
        <v>4461365</v>
      </c>
      <c r="B3790" t="s">
        <v>1959</v>
      </c>
      <c r="C3790" t="s">
        <v>6075</v>
      </c>
      <c r="D3790">
        <v>4461365</v>
      </c>
      <c r="E3790" t="s">
        <v>166</v>
      </c>
      <c r="F3790" t="s">
        <v>166</v>
      </c>
      <c r="H3790" s="507">
        <v>40465</v>
      </c>
      <c r="I3790" t="s">
        <v>254</v>
      </c>
      <c r="J3790">
        <v>-13</v>
      </c>
      <c r="K3790" t="s">
        <v>168</v>
      </c>
      <c r="M3790" t="s">
        <v>228</v>
      </c>
      <c r="N3790">
        <v>12440141</v>
      </c>
      <c r="O3790" t="s">
        <v>3861</v>
      </c>
      <c r="P3790" s="507">
        <v>44809</v>
      </c>
      <c r="Q3790" t="s">
        <v>187</v>
      </c>
      <c r="R3790" s="507">
        <v>44396</v>
      </c>
      <c r="T3790" t="s">
        <v>5765</v>
      </c>
      <c r="U3790">
        <v>1406</v>
      </c>
      <c r="X3790">
        <v>14</v>
      </c>
      <c r="Y3790" t="s">
        <v>259</v>
      </c>
      <c r="AC3790" t="s">
        <v>177</v>
      </c>
      <c r="AD3790" t="s">
        <v>9688</v>
      </c>
      <c r="AE3790">
        <v>44800</v>
      </c>
      <c r="AF3790" t="s">
        <v>16057</v>
      </c>
      <c r="AI3790" t="s">
        <v>6493</v>
      </c>
      <c r="AJ3790" t="s">
        <v>6494</v>
      </c>
      <c r="AK3790" t="s">
        <v>6495</v>
      </c>
      <c r="AL3790">
        <v>0</v>
      </c>
      <c r="AM3790">
        <v>0</v>
      </c>
    </row>
    <row r="3791" spans="1:39" customFormat="1" ht="12.75">
      <c r="A3791">
        <v>4942019</v>
      </c>
      <c r="B3791" t="s">
        <v>1959</v>
      </c>
      <c r="C3791" t="s">
        <v>262</v>
      </c>
      <c r="D3791">
        <v>4942019</v>
      </c>
      <c r="E3791" t="s">
        <v>169</v>
      </c>
      <c r="H3791" s="507">
        <v>41348</v>
      </c>
      <c r="I3791" t="s">
        <v>251</v>
      </c>
      <c r="J3791">
        <v>-10</v>
      </c>
      <c r="K3791" t="s">
        <v>8</v>
      </c>
      <c r="M3791" t="s">
        <v>236</v>
      </c>
      <c r="N3791">
        <v>12490027</v>
      </c>
      <c r="O3791" t="s">
        <v>2193</v>
      </c>
      <c r="P3791" s="507">
        <v>44827</v>
      </c>
      <c r="Q3791" t="s">
        <v>187</v>
      </c>
      <c r="R3791" s="507">
        <v>44827</v>
      </c>
      <c r="T3791" t="s">
        <v>5765</v>
      </c>
      <c r="U3791">
        <v>500</v>
      </c>
      <c r="X3791">
        <v>5</v>
      </c>
      <c r="Y3791" t="s">
        <v>259</v>
      </c>
      <c r="AC3791" t="s">
        <v>177</v>
      </c>
      <c r="AD3791" t="s">
        <v>11998</v>
      </c>
      <c r="AE3791">
        <v>49680</v>
      </c>
      <c r="AF3791" t="s">
        <v>16058</v>
      </c>
      <c r="AJ3791">
        <v>687084585</v>
      </c>
      <c r="AK3791" t="s">
        <v>16059</v>
      </c>
      <c r="AL3791">
        <v>0</v>
      </c>
      <c r="AM3791">
        <v>0</v>
      </c>
    </row>
    <row r="3792" spans="1:39" customFormat="1" ht="12.75">
      <c r="A3792">
        <v>414742</v>
      </c>
      <c r="B3792" t="s">
        <v>1959</v>
      </c>
      <c r="C3792" t="s">
        <v>2022</v>
      </c>
      <c r="D3792">
        <v>414742</v>
      </c>
      <c r="E3792" t="s">
        <v>166</v>
      </c>
      <c r="F3792" t="s">
        <v>166</v>
      </c>
      <c r="H3792" s="507">
        <v>29166</v>
      </c>
      <c r="I3792" t="s">
        <v>192</v>
      </c>
      <c r="J3792">
        <v>-50</v>
      </c>
      <c r="K3792" t="s">
        <v>168</v>
      </c>
      <c r="M3792" t="s">
        <v>2783</v>
      </c>
      <c r="N3792">
        <v>4410612</v>
      </c>
      <c r="O3792" t="s">
        <v>2843</v>
      </c>
      <c r="P3792" s="507">
        <v>44827</v>
      </c>
      <c r="Q3792" t="s">
        <v>187</v>
      </c>
      <c r="R3792" s="507">
        <v>37432</v>
      </c>
      <c r="S3792" s="507">
        <v>44827</v>
      </c>
      <c r="T3792" t="s">
        <v>181</v>
      </c>
      <c r="U3792">
        <v>1844</v>
      </c>
      <c r="X3792">
        <v>18</v>
      </c>
      <c r="Y3792" t="s">
        <v>259</v>
      </c>
      <c r="AC3792" t="s">
        <v>177</v>
      </c>
      <c r="AD3792" t="s">
        <v>16060</v>
      </c>
      <c r="AE3792">
        <v>41190</v>
      </c>
      <c r="AF3792" t="s">
        <v>16061</v>
      </c>
      <c r="AI3792">
        <v>254701162</v>
      </c>
      <c r="AJ3792">
        <v>661446444</v>
      </c>
      <c r="AK3792" t="s">
        <v>5697</v>
      </c>
      <c r="AL3792">
        <v>0</v>
      </c>
      <c r="AM3792">
        <v>0</v>
      </c>
    </row>
    <row r="3793" spans="1:39" customFormat="1" ht="12.75">
      <c r="A3793">
        <v>8532014</v>
      </c>
      <c r="B3793" t="s">
        <v>1959</v>
      </c>
      <c r="C3793" t="s">
        <v>12392</v>
      </c>
      <c r="D3793">
        <v>8532014</v>
      </c>
      <c r="E3793" t="s">
        <v>169</v>
      </c>
      <c r="H3793" s="507">
        <v>40943</v>
      </c>
      <c r="I3793" t="s">
        <v>245</v>
      </c>
      <c r="J3793">
        <v>-11</v>
      </c>
      <c r="K3793" t="s">
        <v>8</v>
      </c>
      <c r="M3793" t="s">
        <v>208</v>
      </c>
      <c r="N3793">
        <v>12850078</v>
      </c>
      <c r="O3793" t="s">
        <v>2322</v>
      </c>
      <c r="P3793" s="507">
        <v>44849</v>
      </c>
      <c r="Q3793" t="s">
        <v>187</v>
      </c>
      <c r="R3793" s="507">
        <v>44849</v>
      </c>
      <c r="T3793" t="s">
        <v>5765</v>
      </c>
      <c r="U3793">
        <v>500</v>
      </c>
      <c r="X3793">
        <v>5</v>
      </c>
      <c r="Y3793" t="s">
        <v>259</v>
      </c>
      <c r="AC3793" t="s">
        <v>177</v>
      </c>
      <c r="AD3793" t="s">
        <v>16062</v>
      </c>
      <c r="AE3793">
        <v>85540</v>
      </c>
      <c r="AF3793" t="s">
        <v>16063</v>
      </c>
      <c r="AJ3793">
        <v>627917961</v>
      </c>
      <c r="AK3793" t="s">
        <v>16064</v>
      </c>
      <c r="AL3793">
        <v>0</v>
      </c>
      <c r="AM3793">
        <v>0</v>
      </c>
    </row>
    <row r="3794" spans="1:39" customFormat="1" ht="12.75">
      <c r="A3794">
        <v>9416123</v>
      </c>
      <c r="B3794" t="s">
        <v>1959</v>
      </c>
      <c r="C3794" t="s">
        <v>437</v>
      </c>
      <c r="D3794">
        <v>9416123</v>
      </c>
      <c r="E3794" t="s">
        <v>166</v>
      </c>
      <c r="F3794" t="s">
        <v>166</v>
      </c>
      <c r="H3794" s="507">
        <v>32274</v>
      </c>
      <c r="I3794" t="s">
        <v>167</v>
      </c>
      <c r="J3794">
        <v>-40</v>
      </c>
      <c r="K3794" t="s">
        <v>168</v>
      </c>
      <c r="M3794" t="s">
        <v>275</v>
      </c>
      <c r="N3794">
        <v>8910214</v>
      </c>
      <c r="O3794" t="s">
        <v>657</v>
      </c>
      <c r="P3794" s="507">
        <v>44748</v>
      </c>
      <c r="Q3794" t="s">
        <v>187</v>
      </c>
      <c r="R3794" s="507">
        <v>37432</v>
      </c>
      <c r="S3794" s="507">
        <v>44088</v>
      </c>
      <c r="T3794" t="s">
        <v>7255</v>
      </c>
      <c r="U3794">
        <v>2020</v>
      </c>
      <c r="X3794">
        <v>20</v>
      </c>
      <c r="Y3794" t="s">
        <v>259</v>
      </c>
      <c r="AC3794" t="s">
        <v>177</v>
      </c>
      <c r="AD3794" t="s">
        <v>14974</v>
      </c>
      <c r="AE3794">
        <v>91620</v>
      </c>
      <c r="AF3794" t="s">
        <v>16065</v>
      </c>
      <c r="AI3794">
        <v>667649898</v>
      </c>
      <c r="AJ3794">
        <v>761131151</v>
      </c>
      <c r="AK3794" t="s">
        <v>4174</v>
      </c>
      <c r="AL3794">
        <v>0</v>
      </c>
      <c r="AM3794">
        <v>0</v>
      </c>
    </row>
    <row r="3795" spans="1:39" customFormat="1" ht="12.75">
      <c r="A3795">
        <v>7828281</v>
      </c>
      <c r="B3795" t="s">
        <v>1960</v>
      </c>
      <c r="C3795" t="s">
        <v>326</v>
      </c>
      <c r="D3795">
        <v>7828281</v>
      </c>
      <c r="E3795" t="s">
        <v>166</v>
      </c>
      <c r="F3795" t="s">
        <v>166</v>
      </c>
      <c r="H3795" s="507">
        <v>33144</v>
      </c>
      <c r="I3795" t="s">
        <v>167</v>
      </c>
      <c r="J3795">
        <v>-40</v>
      </c>
      <c r="K3795" t="s">
        <v>168</v>
      </c>
      <c r="M3795" t="s">
        <v>238</v>
      </c>
      <c r="N3795">
        <v>8780080</v>
      </c>
      <c r="O3795" t="s">
        <v>555</v>
      </c>
      <c r="P3795" s="507">
        <v>44810</v>
      </c>
      <c r="Q3795" t="s">
        <v>187</v>
      </c>
      <c r="R3795" s="507">
        <v>37432</v>
      </c>
      <c r="S3795" s="507">
        <v>44524</v>
      </c>
      <c r="T3795" t="s">
        <v>181</v>
      </c>
      <c r="U3795">
        <v>2153</v>
      </c>
      <c r="V3795" t="s">
        <v>172</v>
      </c>
      <c r="W3795">
        <v>704</v>
      </c>
      <c r="X3795" t="s">
        <v>173</v>
      </c>
      <c r="Y3795" t="s">
        <v>259</v>
      </c>
      <c r="AC3795" t="s">
        <v>177</v>
      </c>
      <c r="AD3795" t="s">
        <v>16066</v>
      </c>
      <c r="AE3795">
        <v>78380</v>
      </c>
      <c r="AF3795" t="s">
        <v>16067</v>
      </c>
      <c r="AJ3795">
        <v>665012132</v>
      </c>
      <c r="AK3795" t="s">
        <v>4607</v>
      </c>
      <c r="AL3795">
        <v>0</v>
      </c>
      <c r="AM3795">
        <v>0</v>
      </c>
    </row>
    <row r="3796" spans="1:39" customFormat="1" ht="12.75">
      <c r="A3796">
        <v>9536705</v>
      </c>
      <c r="B3796" t="s">
        <v>1961</v>
      </c>
      <c r="C3796" t="s">
        <v>315</v>
      </c>
      <c r="D3796">
        <v>9536705</v>
      </c>
      <c r="E3796" t="s">
        <v>166</v>
      </c>
      <c r="F3796" t="s">
        <v>166</v>
      </c>
      <c r="H3796" s="507">
        <v>40278</v>
      </c>
      <c r="I3796" t="s">
        <v>254</v>
      </c>
      <c r="J3796">
        <v>-13</v>
      </c>
      <c r="K3796" t="s">
        <v>168</v>
      </c>
      <c r="M3796" t="s">
        <v>232</v>
      </c>
      <c r="N3796">
        <v>8950103</v>
      </c>
      <c r="O3796" t="s">
        <v>803</v>
      </c>
      <c r="P3796" s="507">
        <v>44806</v>
      </c>
      <c r="Q3796" t="s">
        <v>187</v>
      </c>
      <c r="R3796" s="507">
        <v>43002</v>
      </c>
      <c r="T3796" t="s">
        <v>5765</v>
      </c>
      <c r="U3796">
        <v>818</v>
      </c>
      <c r="X3796">
        <v>8</v>
      </c>
      <c r="Y3796" t="s">
        <v>259</v>
      </c>
      <c r="AC3796" t="s">
        <v>177</v>
      </c>
      <c r="AD3796" t="s">
        <v>14090</v>
      </c>
      <c r="AE3796">
        <v>95130</v>
      </c>
      <c r="AF3796" t="s">
        <v>16068</v>
      </c>
      <c r="AI3796">
        <v>134149605</v>
      </c>
      <c r="AJ3796">
        <v>675018931</v>
      </c>
      <c r="AK3796" t="s">
        <v>8006</v>
      </c>
      <c r="AL3796">
        <v>0</v>
      </c>
      <c r="AM3796">
        <v>0</v>
      </c>
    </row>
    <row r="3797" spans="1:39" customFormat="1" ht="12.75">
      <c r="A3797">
        <v>7889975</v>
      </c>
      <c r="B3797" t="s">
        <v>1961</v>
      </c>
      <c r="C3797" t="s">
        <v>1682</v>
      </c>
      <c r="D3797">
        <v>7889975</v>
      </c>
      <c r="E3797" t="s">
        <v>169</v>
      </c>
      <c r="H3797" s="507">
        <v>42360</v>
      </c>
      <c r="I3797" t="s">
        <v>169</v>
      </c>
      <c r="J3797">
        <v>-9</v>
      </c>
      <c r="K3797" t="s">
        <v>8</v>
      </c>
      <c r="M3797" t="s">
        <v>238</v>
      </c>
      <c r="N3797">
        <v>8780224</v>
      </c>
      <c r="O3797" t="s">
        <v>327</v>
      </c>
      <c r="P3797" s="507">
        <v>44815</v>
      </c>
      <c r="Q3797" t="s">
        <v>187</v>
      </c>
      <c r="R3797" s="507">
        <v>44815</v>
      </c>
      <c r="T3797" t="s">
        <v>5765</v>
      </c>
      <c r="U3797">
        <v>500</v>
      </c>
      <c r="X3797">
        <v>5</v>
      </c>
      <c r="Y3797" t="s">
        <v>259</v>
      </c>
      <c r="AC3797" t="s">
        <v>177</v>
      </c>
      <c r="AD3797" t="s">
        <v>9668</v>
      </c>
      <c r="AE3797">
        <v>78100</v>
      </c>
      <c r="AF3797" t="s">
        <v>16069</v>
      </c>
      <c r="AJ3797">
        <v>672273009</v>
      </c>
      <c r="AK3797" t="s">
        <v>9223</v>
      </c>
      <c r="AL3797">
        <v>0</v>
      </c>
      <c r="AM3797">
        <v>0</v>
      </c>
    </row>
    <row r="3798" spans="1:39" customFormat="1" ht="12.75">
      <c r="A3798">
        <v>4464012</v>
      </c>
      <c r="B3798" t="s">
        <v>16070</v>
      </c>
      <c r="C3798" t="s">
        <v>700</v>
      </c>
      <c r="D3798">
        <v>4464012</v>
      </c>
      <c r="E3798" t="s">
        <v>169</v>
      </c>
      <c r="H3798" s="507">
        <v>43399</v>
      </c>
      <c r="I3798" t="s">
        <v>169</v>
      </c>
      <c r="J3798">
        <v>-9</v>
      </c>
      <c r="K3798" t="s">
        <v>8</v>
      </c>
      <c r="M3798" t="s">
        <v>228</v>
      </c>
      <c r="N3798">
        <v>12440141</v>
      </c>
      <c r="O3798" t="s">
        <v>3861</v>
      </c>
      <c r="P3798" s="507">
        <v>44833</v>
      </c>
      <c r="Q3798" t="s">
        <v>187</v>
      </c>
      <c r="R3798" s="507">
        <v>44833</v>
      </c>
      <c r="T3798" t="s">
        <v>5765</v>
      </c>
      <c r="U3798">
        <v>500</v>
      </c>
      <c r="X3798">
        <v>5</v>
      </c>
      <c r="Y3798" t="s">
        <v>259</v>
      </c>
      <c r="AC3798" t="s">
        <v>177</v>
      </c>
      <c r="AD3798" t="s">
        <v>14817</v>
      </c>
      <c r="AE3798">
        <v>44700</v>
      </c>
      <c r="AF3798" t="s">
        <v>16071</v>
      </c>
      <c r="AJ3798" t="s">
        <v>16072</v>
      </c>
      <c r="AK3798" t="s">
        <v>16073</v>
      </c>
      <c r="AL3798">
        <v>0</v>
      </c>
      <c r="AM3798">
        <v>0</v>
      </c>
    </row>
    <row r="3799" spans="1:39" customFormat="1" ht="12.75">
      <c r="A3799">
        <v>7886390</v>
      </c>
      <c r="B3799" t="s">
        <v>6145</v>
      </c>
      <c r="C3799" t="s">
        <v>495</v>
      </c>
      <c r="D3799">
        <v>7886390</v>
      </c>
      <c r="E3799" t="s">
        <v>169</v>
      </c>
      <c r="F3799" t="s">
        <v>169</v>
      </c>
      <c r="H3799" s="507">
        <v>42076</v>
      </c>
      <c r="I3799" t="s">
        <v>169</v>
      </c>
      <c r="J3799">
        <v>-9</v>
      </c>
      <c r="K3799" t="s">
        <v>8</v>
      </c>
      <c r="M3799" t="s">
        <v>238</v>
      </c>
      <c r="N3799">
        <v>8780496</v>
      </c>
      <c r="O3799" t="s">
        <v>270</v>
      </c>
      <c r="P3799" s="507">
        <v>44847</v>
      </c>
      <c r="Q3799" t="s">
        <v>187</v>
      </c>
      <c r="R3799" s="507">
        <v>44363</v>
      </c>
      <c r="T3799" t="s">
        <v>5760</v>
      </c>
      <c r="U3799">
        <v>500</v>
      </c>
      <c r="X3799">
        <v>5</v>
      </c>
      <c r="Y3799" t="s">
        <v>259</v>
      </c>
      <c r="AC3799" t="s">
        <v>177</v>
      </c>
      <c r="AD3799" t="s">
        <v>9833</v>
      </c>
      <c r="AE3799">
        <v>78990</v>
      </c>
      <c r="AF3799" t="s">
        <v>16074</v>
      </c>
      <c r="AK3799" t="s">
        <v>7258</v>
      </c>
      <c r="AL3799">
        <v>0</v>
      </c>
      <c r="AM3799">
        <v>0</v>
      </c>
    </row>
    <row r="3800" spans="1:39" customFormat="1" ht="12.75">
      <c r="A3800">
        <v>6113072</v>
      </c>
      <c r="B3800" t="s">
        <v>16075</v>
      </c>
      <c r="C3800" t="s">
        <v>7719</v>
      </c>
      <c r="D3800">
        <v>6113072</v>
      </c>
      <c r="E3800" t="s">
        <v>166</v>
      </c>
      <c r="H3800" s="507">
        <v>38049</v>
      </c>
      <c r="I3800" t="s">
        <v>7238</v>
      </c>
      <c r="J3800">
        <v>-19</v>
      </c>
      <c r="K3800" t="s">
        <v>8</v>
      </c>
      <c r="M3800" t="s">
        <v>178</v>
      </c>
      <c r="N3800">
        <v>3350011</v>
      </c>
      <c r="O3800" t="s">
        <v>234</v>
      </c>
      <c r="P3800" s="507">
        <v>44827</v>
      </c>
      <c r="Q3800" t="s">
        <v>187</v>
      </c>
      <c r="R3800" s="507">
        <v>43630</v>
      </c>
      <c r="S3800" s="507">
        <v>44805</v>
      </c>
      <c r="T3800" t="s">
        <v>181</v>
      </c>
      <c r="U3800">
        <v>1682</v>
      </c>
      <c r="X3800">
        <v>16</v>
      </c>
      <c r="Y3800" t="s">
        <v>259</v>
      </c>
      <c r="AB3800" s="507">
        <v>44743</v>
      </c>
      <c r="AC3800" t="s">
        <v>337</v>
      </c>
      <c r="AD3800" t="s">
        <v>16076</v>
      </c>
      <c r="AE3800">
        <v>61200</v>
      </c>
      <c r="AF3800" t="s">
        <v>16077</v>
      </c>
      <c r="AK3800" t="s">
        <v>16078</v>
      </c>
      <c r="AL3800">
        <v>0</v>
      </c>
      <c r="AM3800">
        <v>0</v>
      </c>
    </row>
    <row r="3801" spans="1:39" customFormat="1" ht="12.75">
      <c r="A3801">
        <v>4530942</v>
      </c>
      <c r="B3801" t="s">
        <v>3504</v>
      </c>
      <c r="C3801" t="s">
        <v>1662</v>
      </c>
      <c r="D3801">
        <v>4530942</v>
      </c>
      <c r="E3801" t="s">
        <v>166</v>
      </c>
      <c r="F3801" t="s">
        <v>166</v>
      </c>
      <c r="H3801" s="507">
        <v>41292</v>
      </c>
      <c r="I3801" t="s">
        <v>251</v>
      </c>
      <c r="J3801">
        <v>-10</v>
      </c>
      <c r="K3801" t="s">
        <v>8</v>
      </c>
      <c r="M3801" t="s">
        <v>2764</v>
      </c>
      <c r="N3801">
        <v>4450759</v>
      </c>
      <c r="O3801" t="s">
        <v>2867</v>
      </c>
      <c r="P3801" s="507">
        <v>44791</v>
      </c>
      <c r="Q3801" t="s">
        <v>187</v>
      </c>
      <c r="R3801" s="507">
        <v>43726</v>
      </c>
      <c r="T3801" t="s">
        <v>5765</v>
      </c>
      <c r="U3801">
        <v>548</v>
      </c>
      <c r="X3801">
        <v>5</v>
      </c>
      <c r="Y3801" t="s">
        <v>259</v>
      </c>
      <c r="AC3801" t="s">
        <v>177</v>
      </c>
      <c r="AD3801" t="s">
        <v>11579</v>
      </c>
      <c r="AE3801">
        <v>45110</v>
      </c>
      <c r="AF3801" t="s">
        <v>16079</v>
      </c>
      <c r="AJ3801">
        <v>629902230</v>
      </c>
      <c r="AK3801" t="s">
        <v>5699</v>
      </c>
      <c r="AL3801">
        <v>0</v>
      </c>
      <c r="AM3801">
        <v>0</v>
      </c>
    </row>
    <row r="3802" spans="1:39" customFormat="1" ht="12.75">
      <c r="A3802">
        <v>8313932</v>
      </c>
      <c r="B3802" t="s">
        <v>3504</v>
      </c>
      <c r="C3802" t="s">
        <v>448</v>
      </c>
      <c r="D3802">
        <v>8313932</v>
      </c>
      <c r="E3802" t="s">
        <v>166</v>
      </c>
      <c r="F3802" t="s">
        <v>166</v>
      </c>
      <c r="H3802" s="507">
        <v>36506</v>
      </c>
      <c r="I3802" t="s">
        <v>167</v>
      </c>
      <c r="J3802">
        <v>-40</v>
      </c>
      <c r="K3802" t="s">
        <v>168</v>
      </c>
      <c r="M3802" t="s">
        <v>175</v>
      </c>
      <c r="N3802">
        <v>4370002</v>
      </c>
      <c r="O3802" t="s">
        <v>2769</v>
      </c>
      <c r="P3802" s="507">
        <v>44811</v>
      </c>
      <c r="Q3802" t="s">
        <v>187</v>
      </c>
      <c r="R3802" s="507">
        <v>41543</v>
      </c>
      <c r="S3802" s="507">
        <v>44077</v>
      </c>
      <c r="T3802" t="s">
        <v>7255</v>
      </c>
      <c r="U3802">
        <v>1649</v>
      </c>
      <c r="X3802">
        <v>16</v>
      </c>
      <c r="Y3802" t="s">
        <v>259</v>
      </c>
      <c r="AB3802" s="507">
        <v>44077</v>
      </c>
      <c r="AC3802" t="s">
        <v>177</v>
      </c>
      <c r="AD3802" t="s">
        <v>10088</v>
      </c>
      <c r="AE3802">
        <v>37000</v>
      </c>
      <c r="AF3802" t="s">
        <v>16080</v>
      </c>
      <c r="AJ3802">
        <v>667374275</v>
      </c>
      <c r="AK3802" t="s">
        <v>6146</v>
      </c>
      <c r="AL3802">
        <v>0</v>
      </c>
      <c r="AM3802">
        <v>0</v>
      </c>
    </row>
    <row r="3803" spans="1:39" customFormat="1" ht="12.75">
      <c r="A3803">
        <v>3524023</v>
      </c>
      <c r="B3803" t="s">
        <v>3223</v>
      </c>
      <c r="C3803" t="s">
        <v>376</v>
      </c>
      <c r="D3803">
        <v>3524023</v>
      </c>
      <c r="E3803" t="s">
        <v>166</v>
      </c>
      <c r="F3803" t="s">
        <v>166</v>
      </c>
      <c r="H3803" s="507">
        <v>35397</v>
      </c>
      <c r="I3803" t="s">
        <v>167</v>
      </c>
      <c r="J3803">
        <v>-40</v>
      </c>
      <c r="K3803" t="s">
        <v>168</v>
      </c>
      <c r="M3803" t="s">
        <v>178</v>
      </c>
      <c r="N3803">
        <v>3350022</v>
      </c>
      <c r="O3803" t="s">
        <v>225</v>
      </c>
      <c r="P3803" s="507">
        <v>44809</v>
      </c>
      <c r="Q3803" t="s">
        <v>187</v>
      </c>
      <c r="R3803" s="507">
        <v>38268</v>
      </c>
      <c r="S3803" s="507">
        <v>44076</v>
      </c>
      <c r="T3803" t="s">
        <v>7255</v>
      </c>
      <c r="U3803">
        <v>2309</v>
      </c>
      <c r="V3803" t="s">
        <v>172</v>
      </c>
      <c r="W3803">
        <v>442</v>
      </c>
      <c r="X3803" t="s">
        <v>173</v>
      </c>
      <c r="Y3803" t="s">
        <v>259</v>
      </c>
      <c r="AC3803" t="s">
        <v>177</v>
      </c>
      <c r="AD3803" t="s">
        <v>10096</v>
      </c>
      <c r="AE3803">
        <v>35250</v>
      </c>
      <c r="AF3803" t="s">
        <v>16081</v>
      </c>
      <c r="AI3803">
        <v>299550628</v>
      </c>
      <c r="AJ3803">
        <v>670022781</v>
      </c>
      <c r="AK3803" t="s">
        <v>5435</v>
      </c>
      <c r="AL3803">
        <v>0</v>
      </c>
      <c r="AM3803">
        <v>0</v>
      </c>
    </row>
    <row r="3804" spans="1:39" customFormat="1" ht="12.75">
      <c r="A3804">
        <v>9460561</v>
      </c>
      <c r="B3804" t="s">
        <v>3843</v>
      </c>
      <c r="C3804" t="s">
        <v>3844</v>
      </c>
      <c r="D3804">
        <v>9460561</v>
      </c>
      <c r="E3804" t="s">
        <v>166</v>
      </c>
      <c r="F3804" t="s">
        <v>166</v>
      </c>
      <c r="H3804" s="507">
        <v>40621</v>
      </c>
      <c r="I3804" t="s">
        <v>267</v>
      </c>
      <c r="J3804">
        <v>-12</v>
      </c>
      <c r="K3804" t="s">
        <v>8</v>
      </c>
      <c r="M3804" t="s">
        <v>246</v>
      </c>
      <c r="N3804">
        <v>8940448</v>
      </c>
      <c r="O3804" t="s">
        <v>504</v>
      </c>
      <c r="P3804" s="507">
        <v>44790</v>
      </c>
      <c r="Q3804" t="s">
        <v>187</v>
      </c>
      <c r="R3804" s="507">
        <v>43746</v>
      </c>
      <c r="T3804" t="s">
        <v>5765</v>
      </c>
      <c r="U3804">
        <v>965</v>
      </c>
      <c r="X3804">
        <v>9</v>
      </c>
      <c r="Y3804" t="s">
        <v>259</v>
      </c>
      <c r="AC3804" t="s">
        <v>174</v>
      </c>
      <c r="AD3804" t="s">
        <v>10574</v>
      </c>
      <c r="AE3804">
        <v>94400</v>
      </c>
      <c r="AF3804" t="s">
        <v>16082</v>
      </c>
      <c r="AK3804" t="s">
        <v>5758</v>
      </c>
      <c r="AL3804">
        <v>0</v>
      </c>
      <c r="AM3804">
        <v>0</v>
      </c>
    </row>
    <row r="3805" spans="1:39" customFormat="1" ht="12.75">
      <c r="A3805">
        <v>759492</v>
      </c>
      <c r="B3805" t="s">
        <v>3845</v>
      </c>
      <c r="C3805" t="s">
        <v>943</v>
      </c>
      <c r="D3805">
        <v>759492</v>
      </c>
      <c r="E3805" t="s">
        <v>166</v>
      </c>
      <c r="F3805" t="s">
        <v>166</v>
      </c>
      <c r="H3805" s="507">
        <v>29731</v>
      </c>
      <c r="I3805" t="s">
        <v>192</v>
      </c>
      <c r="J3805">
        <v>-50</v>
      </c>
      <c r="K3805" t="s">
        <v>168</v>
      </c>
      <c r="M3805" t="s">
        <v>246</v>
      </c>
      <c r="N3805">
        <v>8940459</v>
      </c>
      <c r="O3805" t="s">
        <v>433</v>
      </c>
      <c r="P3805" s="507">
        <v>44814</v>
      </c>
      <c r="Q3805" t="s">
        <v>187</v>
      </c>
      <c r="R3805" s="507">
        <v>37432</v>
      </c>
      <c r="S3805" s="507">
        <v>44803</v>
      </c>
      <c r="T3805" t="s">
        <v>181</v>
      </c>
      <c r="U3805">
        <v>1643</v>
      </c>
      <c r="X3805">
        <v>16</v>
      </c>
      <c r="Y3805" t="s">
        <v>259</v>
      </c>
      <c r="AB3805" s="507">
        <v>44743</v>
      </c>
      <c r="AC3805" t="s">
        <v>177</v>
      </c>
      <c r="AD3805" t="s">
        <v>6147</v>
      </c>
      <c r="AE3805">
        <v>28410</v>
      </c>
      <c r="AF3805" t="s">
        <v>16083</v>
      </c>
      <c r="AH3805" t="s">
        <v>16084</v>
      </c>
      <c r="AI3805">
        <v>144243045</v>
      </c>
      <c r="AJ3805" t="s">
        <v>6148</v>
      </c>
      <c r="AK3805" t="s">
        <v>4608</v>
      </c>
      <c r="AL3805">
        <v>0</v>
      </c>
      <c r="AM3805">
        <v>0</v>
      </c>
    </row>
    <row r="3806" spans="1:39" customFormat="1" ht="12.75">
      <c r="A3806">
        <v>4114442</v>
      </c>
      <c r="B3806" t="s">
        <v>9224</v>
      </c>
      <c r="C3806" t="s">
        <v>383</v>
      </c>
      <c r="D3806">
        <v>4114442</v>
      </c>
      <c r="E3806" t="s">
        <v>169</v>
      </c>
      <c r="H3806" s="507">
        <v>41836</v>
      </c>
      <c r="I3806" t="s">
        <v>169</v>
      </c>
      <c r="J3806">
        <v>-9</v>
      </c>
      <c r="K3806" t="s">
        <v>8</v>
      </c>
      <c r="M3806" t="s">
        <v>2783</v>
      </c>
      <c r="N3806">
        <v>4410065</v>
      </c>
      <c r="O3806" t="s">
        <v>2858</v>
      </c>
      <c r="P3806" s="507">
        <v>44821</v>
      </c>
      <c r="Q3806" t="s">
        <v>187</v>
      </c>
      <c r="R3806" s="507">
        <v>43806</v>
      </c>
      <c r="T3806" t="s">
        <v>5765</v>
      </c>
      <c r="U3806">
        <v>500</v>
      </c>
      <c r="X3806">
        <v>5</v>
      </c>
      <c r="Y3806" t="s">
        <v>259</v>
      </c>
      <c r="AC3806" t="s">
        <v>177</v>
      </c>
      <c r="AD3806" t="s">
        <v>16085</v>
      </c>
      <c r="AE3806">
        <v>41110</v>
      </c>
      <c r="AF3806" t="s">
        <v>16086</v>
      </c>
      <c r="AK3806" t="s">
        <v>9225</v>
      </c>
      <c r="AL3806">
        <v>0</v>
      </c>
      <c r="AM3806">
        <v>0</v>
      </c>
    </row>
    <row r="3807" spans="1:39" customFormat="1" ht="12.75">
      <c r="A3807">
        <v>4463017</v>
      </c>
      <c r="B3807" t="s">
        <v>3846</v>
      </c>
      <c r="C3807" t="s">
        <v>253</v>
      </c>
      <c r="D3807">
        <v>4463017</v>
      </c>
      <c r="E3807" t="s">
        <v>169</v>
      </c>
      <c r="H3807" s="507">
        <v>41400</v>
      </c>
      <c r="I3807" t="s">
        <v>251</v>
      </c>
      <c r="J3807">
        <v>-10</v>
      </c>
      <c r="K3807" t="s">
        <v>8</v>
      </c>
      <c r="M3807" t="s">
        <v>228</v>
      </c>
      <c r="N3807">
        <v>12440055</v>
      </c>
      <c r="O3807" t="s">
        <v>2298</v>
      </c>
      <c r="P3807" s="507">
        <v>44763</v>
      </c>
      <c r="Q3807" t="s">
        <v>187</v>
      </c>
      <c r="R3807" s="507">
        <v>44763</v>
      </c>
      <c r="T3807" t="s">
        <v>5765</v>
      </c>
      <c r="U3807">
        <v>500</v>
      </c>
      <c r="X3807">
        <v>5</v>
      </c>
      <c r="Y3807" t="s">
        <v>259</v>
      </c>
      <c r="AC3807" t="s">
        <v>177</v>
      </c>
      <c r="AD3807" t="s">
        <v>14300</v>
      </c>
      <c r="AE3807">
        <v>44680</v>
      </c>
      <c r="AF3807" t="s">
        <v>16087</v>
      </c>
      <c r="AJ3807">
        <v>760043866</v>
      </c>
      <c r="AK3807" t="s">
        <v>5183</v>
      </c>
      <c r="AL3807">
        <v>0</v>
      </c>
      <c r="AM3807">
        <v>0</v>
      </c>
    </row>
    <row r="3808" spans="1:39" customFormat="1" ht="12.75">
      <c r="A3808">
        <v>5727276</v>
      </c>
      <c r="B3808" t="s">
        <v>8007</v>
      </c>
      <c r="C3808" t="s">
        <v>8008</v>
      </c>
      <c r="D3808">
        <v>5727276</v>
      </c>
      <c r="E3808" t="s">
        <v>166</v>
      </c>
      <c r="F3808" t="s">
        <v>166</v>
      </c>
      <c r="H3808" s="507">
        <v>30423</v>
      </c>
      <c r="I3808" t="s">
        <v>167</v>
      </c>
      <c r="J3808">
        <v>-40</v>
      </c>
      <c r="K3808" t="s">
        <v>168</v>
      </c>
      <c r="M3808" t="s">
        <v>203</v>
      </c>
      <c r="N3808">
        <v>8920025</v>
      </c>
      <c r="O3808" t="s">
        <v>213</v>
      </c>
      <c r="P3808" s="507">
        <v>44818</v>
      </c>
      <c r="Q3808" t="s">
        <v>187</v>
      </c>
      <c r="R3808" s="507">
        <v>41157</v>
      </c>
      <c r="S3808" s="507">
        <v>44818</v>
      </c>
      <c r="T3808" t="s">
        <v>181</v>
      </c>
      <c r="U3808">
        <v>2722</v>
      </c>
      <c r="V3808" t="s">
        <v>172</v>
      </c>
      <c r="W3808">
        <v>122</v>
      </c>
      <c r="X3808" t="s">
        <v>173</v>
      </c>
      <c r="Y3808" t="s">
        <v>259</v>
      </c>
      <c r="AB3808" s="507">
        <v>44743</v>
      </c>
      <c r="AC3808" t="s">
        <v>337</v>
      </c>
      <c r="AD3808" t="s">
        <v>16088</v>
      </c>
      <c r="AE3808">
        <v>57050</v>
      </c>
      <c r="AF3808" t="s">
        <v>16089</v>
      </c>
      <c r="AI3808">
        <v>553668460</v>
      </c>
      <c r="AJ3808">
        <v>607255969</v>
      </c>
      <c r="AK3808" t="s">
        <v>8009</v>
      </c>
      <c r="AL3808">
        <v>0</v>
      </c>
      <c r="AM3808">
        <v>0</v>
      </c>
    </row>
    <row r="3809" spans="1:39" customFormat="1" ht="12.75">
      <c r="A3809">
        <v>9153150</v>
      </c>
      <c r="B3809" t="s">
        <v>8010</v>
      </c>
      <c r="C3809" t="s">
        <v>741</v>
      </c>
      <c r="D3809">
        <v>9153150</v>
      </c>
      <c r="E3809" t="s">
        <v>169</v>
      </c>
      <c r="H3809" s="507">
        <v>41122</v>
      </c>
      <c r="I3809" t="s">
        <v>245</v>
      </c>
      <c r="J3809">
        <v>-11</v>
      </c>
      <c r="K3809" t="s">
        <v>8</v>
      </c>
      <c r="M3809" t="s">
        <v>275</v>
      </c>
      <c r="N3809">
        <v>8910310</v>
      </c>
      <c r="O3809" t="s">
        <v>542</v>
      </c>
      <c r="P3809" s="507">
        <v>44822</v>
      </c>
      <c r="Q3809" t="s">
        <v>187</v>
      </c>
      <c r="R3809" s="507">
        <v>44822</v>
      </c>
      <c r="T3809" t="s">
        <v>5765</v>
      </c>
      <c r="U3809">
        <v>500</v>
      </c>
      <c r="X3809">
        <v>5</v>
      </c>
      <c r="Y3809" t="s">
        <v>259</v>
      </c>
      <c r="AC3809" t="s">
        <v>177</v>
      </c>
      <c r="AD3809" t="s">
        <v>16090</v>
      </c>
      <c r="AE3809">
        <v>91420</v>
      </c>
      <c r="AF3809" t="s">
        <v>16091</v>
      </c>
      <c r="AG3809" t="s">
        <v>16092</v>
      </c>
      <c r="AI3809">
        <v>673786528</v>
      </c>
      <c r="AK3809" t="s">
        <v>9226</v>
      </c>
      <c r="AL3809">
        <v>1</v>
      </c>
      <c r="AM3809">
        <v>0</v>
      </c>
    </row>
    <row r="3810" spans="1:39" customFormat="1" ht="12.75">
      <c r="A3810">
        <v>5323547</v>
      </c>
      <c r="B3810" t="s">
        <v>2704</v>
      </c>
      <c r="C3810" t="s">
        <v>497</v>
      </c>
      <c r="D3810">
        <v>5323547</v>
      </c>
      <c r="E3810" t="s">
        <v>166</v>
      </c>
      <c r="F3810" t="s">
        <v>166</v>
      </c>
      <c r="H3810" s="507">
        <v>38016</v>
      </c>
      <c r="I3810" t="s">
        <v>7238</v>
      </c>
      <c r="J3810">
        <v>-19</v>
      </c>
      <c r="K3810" t="s">
        <v>168</v>
      </c>
      <c r="M3810" t="s">
        <v>2155</v>
      </c>
      <c r="N3810">
        <v>12530017</v>
      </c>
      <c r="O3810" t="s">
        <v>6240</v>
      </c>
      <c r="P3810" s="507">
        <v>44756</v>
      </c>
      <c r="Q3810" t="s">
        <v>187</v>
      </c>
      <c r="R3810" s="507">
        <v>41163</v>
      </c>
      <c r="S3810" s="507">
        <v>44307</v>
      </c>
      <c r="T3810" t="s">
        <v>7255</v>
      </c>
      <c r="U3810">
        <v>1549</v>
      </c>
      <c r="X3810">
        <v>15</v>
      </c>
      <c r="Y3810" t="s">
        <v>259</v>
      </c>
      <c r="AB3810" s="507">
        <v>44378</v>
      </c>
      <c r="AC3810" t="s">
        <v>177</v>
      </c>
      <c r="AD3810" t="s">
        <v>11712</v>
      </c>
      <c r="AE3810">
        <v>53500</v>
      </c>
      <c r="AF3810" t="s">
        <v>16093</v>
      </c>
      <c r="AJ3810">
        <v>648542679</v>
      </c>
      <c r="AK3810" t="s">
        <v>6496</v>
      </c>
      <c r="AL3810">
        <v>0</v>
      </c>
      <c r="AM3810">
        <v>0</v>
      </c>
    </row>
    <row r="3811" spans="1:39" customFormat="1" ht="12.75">
      <c r="A3811">
        <v>2926536</v>
      </c>
      <c r="B3811" t="s">
        <v>1962</v>
      </c>
      <c r="C3811" t="s">
        <v>478</v>
      </c>
      <c r="D3811">
        <v>2926536</v>
      </c>
      <c r="E3811" t="s">
        <v>166</v>
      </c>
      <c r="F3811" t="s">
        <v>166</v>
      </c>
      <c r="H3811" s="507">
        <v>35999</v>
      </c>
      <c r="I3811" t="s">
        <v>167</v>
      </c>
      <c r="J3811">
        <v>-40</v>
      </c>
      <c r="K3811" t="s">
        <v>168</v>
      </c>
      <c r="M3811" t="s">
        <v>3025</v>
      </c>
      <c r="N3811">
        <v>3290044</v>
      </c>
      <c r="O3811" t="s">
        <v>3045</v>
      </c>
      <c r="P3811" s="507">
        <v>44814</v>
      </c>
      <c r="Q3811" t="s">
        <v>187</v>
      </c>
      <c r="R3811" s="507">
        <v>38646</v>
      </c>
      <c r="S3811" s="507">
        <v>44800</v>
      </c>
      <c r="T3811" t="s">
        <v>181</v>
      </c>
      <c r="U3811">
        <v>1844</v>
      </c>
      <c r="X3811">
        <v>18</v>
      </c>
      <c r="Y3811" t="s">
        <v>259</v>
      </c>
      <c r="AC3811" t="s">
        <v>177</v>
      </c>
      <c r="AD3811" t="s">
        <v>16094</v>
      </c>
      <c r="AE3811">
        <v>29410</v>
      </c>
      <c r="AF3811" t="s">
        <v>16095</v>
      </c>
      <c r="AJ3811">
        <v>634561678</v>
      </c>
      <c r="AK3811" t="s">
        <v>5436</v>
      </c>
      <c r="AL3811">
        <v>0</v>
      </c>
      <c r="AM3811">
        <v>0</v>
      </c>
    </row>
    <row r="3812" spans="1:39" customFormat="1" ht="12.75">
      <c r="A3812">
        <v>8510948</v>
      </c>
      <c r="B3812" t="s">
        <v>3755</v>
      </c>
      <c r="C3812" t="s">
        <v>871</v>
      </c>
      <c r="D3812">
        <v>8510948</v>
      </c>
      <c r="E3812" t="s">
        <v>166</v>
      </c>
      <c r="F3812" t="s">
        <v>166</v>
      </c>
      <c r="H3812" s="507">
        <v>31671</v>
      </c>
      <c r="I3812" t="s">
        <v>167</v>
      </c>
      <c r="J3812">
        <v>-40</v>
      </c>
      <c r="K3812" t="s">
        <v>8</v>
      </c>
      <c r="M3812" t="s">
        <v>208</v>
      </c>
      <c r="N3812">
        <v>12850143</v>
      </c>
      <c r="O3812" t="s">
        <v>2213</v>
      </c>
      <c r="P3812" s="507">
        <v>44840</v>
      </c>
      <c r="Q3812" t="s">
        <v>187</v>
      </c>
      <c r="R3812" s="507">
        <v>37432</v>
      </c>
      <c r="S3812" s="507">
        <v>44803</v>
      </c>
      <c r="T3812" t="s">
        <v>181</v>
      </c>
      <c r="U3812">
        <v>861</v>
      </c>
      <c r="X3812">
        <v>8</v>
      </c>
      <c r="Y3812" t="s">
        <v>259</v>
      </c>
      <c r="AC3812" t="s">
        <v>177</v>
      </c>
      <c r="AD3812" t="s">
        <v>11094</v>
      </c>
      <c r="AE3812">
        <v>85470</v>
      </c>
      <c r="AF3812" t="s">
        <v>16096</v>
      </c>
      <c r="AI3812">
        <v>251900709</v>
      </c>
      <c r="AJ3812">
        <v>677970182</v>
      </c>
      <c r="AK3812" t="s">
        <v>7192</v>
      </c>
      <c r="AL3812">
        <v>0</v>
      </c>
      <c r="AM3812">
        <v>0</v>
      </c>
    </row>
    <row r="3813" spans="1:39" customFormat="1" ht="12.75">
      <c r="A3813">
        <v>2941703</v>
      </c>
      <c r="B3813" t="s">
        <v>7077</v>
      </c>
      <c r="C3813" t="s">
        <v>7078</v>
      </c>
      <c r="D3813">
        <v>2941703</v>
      </c>
      <c r="E3813" t="s">
        <v>166</v>
      </c>
      <c r="F3813" t="s">
        <v>169</v>
      </c>
      <c r="H3813" s="507">
        <v>41490</v>
      </c>
      <c r="I3813" t="s">
        <v>251</v>
      </c>
      <c r="J3813">
        <v>-10</v>
      </c>
      <c r="K3813" t="s">
        <v>8</v>
      </c>
      <c r="M3813" t="s">
        <v>3025</v>
      </c>
      <c r="N3813">
        <v>3290277</v>
      </c>
      <c r="O3813" t="s">
        <v>3276</v>
      </c>
      <c r="P3813" s="507">
        <v>44837</v>
      </c>
      <c r="Q3813" t="s">
        <v>187</v>
      </c>
      <c r="R3813" s="507">
        <v>44469</v>
      </c>
      <c r="S3813" s="507">
        <v>44760</v>
      </c>
      <c r="T3813" t="s">
        <v>181</v>
      </c>
      <c r="U3813">
        <v>500</v>
      </c>
      <c r="X3813">
        <v>5</v>
      </c>
      <c r="Y3813" t="s">
        <v>259</v>
      </c>
      <c r="AC3813" t="s">
        <v>177</v>
      </c>
      <c r="AD3813" t="s">
        <v>16097</v>
      </c>
      <c r="AE3813">
        <v>29830</v>
      </c>
      <c r="AF3813" t="s">
        <v>16098</v>
      </c>
      <c r="AI3813">
        <v>298386886</v>
      </c>
      <c r="AJ3813">
        <v>674838244</v>
      </c>
      <c r="AK3813" t="s">
        <v>9227</v>
      </c>
      <c r="AL3813">
        <v>1</v>
      </c>
      <c r="AM3813">
        <v>1</v>
      </c>
    </row>
    <row r="3814" spans="1:39" customFormat="1" ht="12.75">
      <c r="A3814">
        <v>5325774</v>
      </c>
      <c r="B3814" t="s">
        <v>1963</v>
      </c>
      <c r="C3814" t="s">
        <v>588</v>
      </c>
      <c r="D3814">
        <v>5325774</v>
      </c>
      <c r="E3814" t="s">
        <v>166</v>
      </c>
      <c r="F3814" t="s">
        <v>166</v>
      </c>
      <c r="H3814" s="507">
        <v>38926</v>
      </c>
      <c r="I3814" t="s">
        <v>198</v>
      </c>
      <c r="J3814">
        <v>-17</v>
      </c>
      <c r="K3814" t="s">
        <v>8</v>
      </c>
      <c r="M3814" t="s">
        <v>2155</v>
      </c>
      <c r="N3814">
        <v>12530095</v>
      </c>
      <c r="O3814" t="s">
        <v>2220</v>
      </c>
      <c r="P3814" s="507">
        <v>44814</v>
      </c>
      <c r="Q3814" t="s">
        <v>187</v>
      </c>
      <c r="R3814" s="507">
        <v>42624</v>
      </c>
      <c r="S3814" s="507">
        <v>44740</v>
      </c>
      <c r="T3814" t="s">
        <v>181</v>
      </c>
      <c r="U3814">
        <v>783</v>
      </c>
      <c r="X3814">
        <v>7</v>
      </c>
      <c r="Y3814" t="s">
        <v>259</v>
      </c>
      <c r="AC3814" t="s">
        <v>177</v>
      </c>
      <c r="AD3814" t="s">
        <v>12147</v>
      </c>
      <c r="AE3814">
        <v>53410</v>
      </c>
      <c r="AF3814" t="s">
        <v>16099</v>
      </c>
      <c r="AI3814">
        <v>243585040</v>
      </c>
      <c r="AJ3814">
        <v>616678328</v>
      </c>
      <c r="AK3814" t="s">
        <v>4871</v>
      </c>
      <c r="AL3814">
        <v>0</v>
      </c>
      <c r="AM3814">
        <v>0</v>
      </c>
    </row>
    <row r="3815" spans="1:39" customFormat="1" ht="12.75">
      <c r="A3815">
        <v>7867004</v>
      </c>
      <c r="B3815" t="s">
        <v>1964</v>
      </c>
      <c r="C3815" t="s">
        <v>820</v>
      </c>
      <c r="D3815">
        <v>7867004</v>
      </c>
      <c r="E3815" t="s">
        <v>166</v>
      </c>
      <c r="F3815" t="s">
        <v>166</v>
      </c>
      <c r="H3815" s="507">
        <v>38908</v>
      </c>
      <c r="I3815" t="s">
        <v>198</v>
      </c>
      <c r="J3815">
        <v>-17</v>
      </c>
      <c r="K3815" t="s">
        <v>168</v>
      </c>
      <c r="M3815" t="s">
        <v>238</v>
      </c>
      <c r="N3815">
        <v>8780496</v>
      </c>
      <c r="O3815" t="s">
        <v>270</v>
      </c>
      <c r="P3815" s="507">
        <v>44814</v>
      </c>
      <c r="Q3815" t="s">
        <v>187</v>
      </c>
      <c r="R3815" s="507">
        <v>41383</v>
      </c>
      <c r="T3815" t="s">
        <v>5765</v>
      </c>
      <c r="U3815">
        <v>1784</v>
      </c>
      <c r="X3815">
        <v>17</v>
      </c>
      <c r="Y3815" t="s">
        <v>259</v>
      </c>
      <c r="AB3815" s="507">
        <v>43282</v>
      </c>
      <c r="AC3815" t="s">
        <v>177</v>
      </c>
      <c r="AD3815" t="s">
        <v>9723</v>
      </c>
      <c r="AE3815">
        <v>78160</v>
      </c>
      <c r="AF3815" t="s">
        <v>16100</v>
      </c>
      <c r="AJ3815">
        <v>623223209</v>
      </c>
      <c r="AK3815" t="s">
        <v>4609</v>
      </c>
      <c r="AL3815">
        <v>0</v>
      </c>
      <c r="AM3815">
        <v>0</v>
      </c>
    </row>
    <row r="3816" spans="1:39" customFormat="1" ht="12.75">
      <c r="A3816">
        <v>9217515</v>
      </c>
      <c r="B3816" t="s">
        <v>1965</v>
      </c>
      <c r="C3816" t="s">
        <v>1010</v>
      </c>
      <c r="D3816">
        <v>9217515</v>
      </c>
      <c r="E3816" t="s">
        <v>166</v>
      </c>
      <c r="F3816" t="s">
        <v>166</v>
      </c>
      <c r="H3816" s="507">
        <v>32767</v>
      </c>
      <c r="I3816" t="s">
        <v>167</v>
      </c>
      <c r="J3816">
        <v>-40</v>
      </c>
      <c r="K3816" t="s">
        <v>168</v>
      </c>
      <c r="M3816" t="s">
        <v>203</v>
      </c>
      <c r="N3816">
        <v>8921190</v>
      </c>
      <c r="O3816" t="s">
        <v>204</v>
      </c>
      <c r="P3816" s="507">
        <v>44805</v>
      </c>
      <c r="Q3816" t="s">
        <v>187</v>
      </c>
      <c r="R3816" s="507">
        <v>37432</v>
      </c>
      <c r="S3816" s="507">
        <v>44043</v>
      </c>
      <c r="T3816" t="s">
        <v>7255</v>
      </c>
      <c r="U3816">
        <v>2632</v>
      </c>
      <c r="V3816" t="s">
        <v>172</v>
      </c>
      <c r="W3816">
        <v>161</v>
      </c>
      <c r="X3816" t="s">
        <v>173</v>
      </c>
      <c r="Y3816" t="s">
        <v>259</v>
      </c>
      <c r="AC3816" t="s">
        <v>177</v>
      </c>
      <c r="AD3816" t="s">
        <v>12403</v>
      </c>
      <c r="AE3816">
        <v>92220</v>
      </c>
      <c r="AF3816" t="s">
        <v>16101</v>
      </c>
      <c r="AJ3816">
        <v>620227727</v>
      </c>
      <c r="AK3816" t="s">
        <v>4610</v>
      </c>
      <c r="AL3816">
        <v>0</v>
      </c>
      <c r="AM3816">
        <v>0</v>
      </c>
    </row>
    <row r="3817" spans="1:39" customFormat="1" ht="12.75">
      <c r="A3817">
        <v>4941151</v>
      </c>
      <c r="B3817" t="s">
        <v>7193</v>
      </c>
      <c r="C3817" t="s">
        <v>3942</v>
      </c>
      <c r="D3817">
        <v>4941151</v>
      </c>
      <c r="E3817" t="s">
        <v>169</v>
      </c>
      <c r="F3817" t="s">
        <v>169</v>
      </c>
      <c r="H3817" s="507">
        <v>41416</v>
      </c>
      <c r="I3817" t="s">
        <v>251</v>
      </c>
      <c r="J3817">
        <v>-10</v>
      </c>
      <c r="K3817" t="s">
        <v>8</v>
      </c>
      <c r="M3817" t="s">
        <v>236</v>
      </c>
      <c r="N3817">
        <v>12490036</v>
      </c>
      <c r="O3817" t="s">
        <v>2185</v>
      </c>
      <c r="P3817" s="507">
        <v>44807</v>
      </c>
      <c r="Q3817" t="s">
        <v>187</v>
      </c>
      <c r="R3817" s="507">
        <v>44465</v>
      </c>
      <c r="S3817" s="507">
        <v>44789</v>
      </c>
      <c r="T3817" t="s">
        <v>181</v>
      </c>
      <c r="U3817">
        <v>500</v>
      </c>
      <c r="X3817">
        <v>5</v>
      </c>
      <c r="Y3817" t="s">
        <v>259</v>
      </c>
      <c r="AC3817" t="s">
        <v>177</v>
      </c>
      <c r="AD3817" t="s">
        <v>16102</v>
      </c>
      <c r="AE3817">
        <v>49380</v>
      </c>
      <c r="AF3817" t="s">
        <v>16103</v>
      </c>
      <c r="AG3817">
        <v>337</v>
      </c>
      <c r="AH3817" t="s">
        <v>16104</v>
      </c>
      <c r="AJ3817">
        <v>632043279</v>
      </c>
      <c r="AK3817" t="s">
        <v>7194</v>
      </c>
      <c r="AL3817">
        <v>0</v>
      </c>
      <c r="AM3817">
        <v>0</v>
      </c>
    </row>
    <row r="3818" spans="1:39" customFormat="1" ht="12.75">
      <c r="A3818">
        <v>9461579</v>
      </c>
      <c r="B3818" t="s">
        <v>16105</v>
      </c>
      <c r="C3818" t="s">
        <v>673</v>
      </c>
      <c r="D3818">
        <v>9461579</v>
      </c>
      <c r="E3818" t="s">
        <v>166</v>
      </c>
      <c r="F3818" t="s">
        <v>166</v>
      </c>
      <c r="H3818" s="507">
        <v>41376</v>
      </c>
      <c r="I3818" t="s">
        <v>251</v>
      </c>
      <c r="J3818">
        <v>-10</v>
      </c>
      <c r="K3818" t="s">
        <v>168</v>
      </c>
      <c r="M3818" t="s">
        <v>246</v>
      </c>
      <c r="N3818">
        <v>8940073</v>
      </c>
      <c r="O3818" t="s">
        <v>258</v>
      </c>
      <c r="P3818" s="507">
        <v>44749</v>
      </c>
      <c r="Q3818" t="s">
        <v>187</v>
      </c>
      <c r="R3818" s="507">
        <v>44391</v>
      </c>
      <c r="T3818" t="s">
        <v>5765</v>
      </c>
      <c r="U3818">
        <v>544</v>
      </c>
      <c r="X3818">
        <v>5</v>
      </c>
      <c r="Y3818" t="s">
        <v>259</v>
      </c>
      <c r="AC3818" t="s">
        <v>177</v>
      </c>
      <c r="AD3818" t="s">
        <v>10262</v>
      </c>
      <c r="AE3818">
        <v>94120</v>
      </c>
      <c r="AF3818" t="s">
        <v>16106</v>
      </c>
      <c r="AI3818">
        <v>632919277</v>
      </c>
      <c r="AJ3818">
        <v>609117763</v>
      </c>
      <c r="AK3818" t="s">
        <v>16107</v>
      </c>
      <c r="AL3818">
        <v>0</v>
      </c>
      <c r="AM3818">
        <v>0</v>
      </c>
    </row>
    <row r="3819" spans="1:39" customFormat="1" ht="12.75">
      <c r="A3819">
        <v>4463582</v>
      </c>
      <c r="B3819" t="s">
        <v>8339</v>
      </c>
      <c r="C3819" t="s">
        <v>6639</v>
      </c>
      <c r="D3819">
        <v>4463582</v>
      </c>
      <c r="E3819" t="s">
        <v>169</v>
      </c>
      <c r="H3819" s="507">
        <v>41879</v>
      </c>
      <c r="I3819" t="s">
        <v>169</v>
      </c>
      <c r="J3819">
        <v>-9</v>
      </c>
      <c r="K3819" t="s">
        <v>8</v>
      </c>
      <c r="M3819" t="s">
        <v>228</v>
      </c>
      <c r="N3819">
        <v>12440116</v>
      </c>
      <c r="O3819" t="s">
        <v>6232</v>
      </c>
      <c r="P3819" s="507">
        <v>44820</v>
      </c>
      <c r="Q3819" t="s">
        <v>187</v>
      </c>
      <c r="R3819" s="507">
        <v>44820</v>
      </c>
      <c r="T3819" t="s">
        <v>5765</v>
      </c>
      <c r="U3819">
        <v>500</v>
      </c>
      <c r="X3819">
        <v>5</v>
      </c>
      <c r="Y3819" t="s">
        <v>259</v>
      </c>
      <c r="AC3819" t="s">
        <v>177</v>
      </c>
      <c r="AD3819" t="s">
        <v>9941</v>
      </c>
      <c r="AE3819">
        <v>44300</v>
      </c>
      <c r="AF3819" t="s">
        <v>16108</v>
      </c>
      <c r="AJ3819">
        <v>688517721</v>
      </c>
      <c r="AK3819" t="s">
        <v>9589</v>
      </c>
      <c r="AL3819">
        <v>1</v>
      </c>
      <c r="AM3819">
        <v>0</v>
      </c>
    </row>
    <row r="3820" spans="1:39" customFormat="1" ht="12.75">
      <c r="A3820">
        <v>7226261</v>
      </c>
      <c r="B3820" t="s">
        <v>1966</v>
      </c>
      <c r="C3820" t="s">
        <v>8340</v>
      </c>
      <c r="D3820">
        <v>7226261</v>
      </c>
      <c r="E3820" t="s">
        <v>169</v>
      </c>
      <c r="H3820" s="507">
        <v>42203</v>
      </c>
      <c r="I3820" t="s">
        <v>169</v>
      </c>
      <c r="J3820">
        <v>-9</v>
      </c>
      <c r="K3820" t="s">
        <v>8</v>
      </c>
      <c r="M3820" t="s">
        <v>2152</v>
      </c>
      <c r="N3820">
        <v>12720104</v>
      </c>
      <c r="O3820" t="s">
        <v>2160</v>
      </c>
      <c r="P3820" s="507">
        <v>44748</v>
      </c>
      <c r="Q3820" t="s">
        <v>187</v>
      </c>
      <c r="R3820" s="507">
        <v>44748</v>
      </c>
      <c r="T3820" t="s">
        <v>5765</v>
      </c>
      <c r="U3820">
        <v>500</v>
      </c>
      <c r="X3820">
        <v>5</v>
      </c>
      <c r="Y3820" t="s">
        <v>259</v>
      </c>
      <c r="AC3820" t="s">
        <v>177</v>
      </c>
      <c r="AD3820" t="s">
        <v>10438</v>
      </c>
      <c r="AE3820">
        <v>72000</v>
      </c>
      <c r="AF3820" t="s">
        <v>16109</v>
      </c>
      <c r="AJ3820">
        <v>601757178</v>
      </c>
      <c r="AK3820" t="s">
        <v>8341</v>
      </c>
      <c r="AL3820">
        <v>0</v>
      </c>
      <c r="AM3820">
        <v>0</v>
      </c>
    </row>
    <row r="3821" spans="1:39" customFormat="1" ht="12.75">
      <c r="A3821">
        <v>7226277</v>
      </c>
      <c r="B3821" t="s">
        <v>1966</v>
      </c>
      <c r="C3821" t="s">
        <v>588</v>
      </c>
      <c r="D3821">
        <v>7226277</v>
      </c>
      <c r="E3821" t="s">
        <v>169</v>
      </c>
      <c r="H3821" s="507">
        <v>41182</v>
      </c>
      <c r="I3821" t="s">
        <v>245</v>
      </c>
      <c r="J3821">
        <v>-11</v>
      </c>
      <c r="K3821" t="s">
        <v>8</v>
      </c>
      <c r="M3821" t="s">
        <v>2152</v>
      </c>
      <c r="N3821">
        <v>12720144</v>
      </c>
      <c r="O3821" t="s">
        <v>2249</v>
      </c>
      <c r="P3821" s="507">
        <v>44799</v>
      </c>
      <c r="Q3821" t="s">
        <v>187</v>
      </c>
      <c r="R3821" s="507">
        <v>44799</v>
      </c>
      <c r="S3821" s="507">
        <v>44760</v>
      </c>
      <c r="T3821" t="s">
        <v>181</v>
      </c>
      <c r="U3821">
        <v>500</v>
      </c>
      <c r="X3821">
        <v>5</v>
      </c>
      <c r="Y3821" t="s">
        <v>259</v>
      </c>
      <c r="AC3821" t="s">
        <v>177</v>
      </c>
      <c r="AD3821" t="s">
        <v>11677</v>
      </c>
      <c r="AE3821">
        <v>72240</v>
      </c>
      <c r="AF3821" t="s">
        <v>16110</v>
      </c>
      <c r="AI3821">
        <v>243140244</v>
      </c>
      <c r="AJ3821">
        <v>619131271</v>
      </c>
      <c r="AK3821" t="s">
        <v>8342</v>
      </c>
      <c r="AL3821">
        <v>0</v>
      </c>
      <c r="AM3821">
        <v>0</v>
      </c>
    </row>
    <row r="3822" spans="1:39" customFormat="1" ht="12.75">
      <c r="A3822">
        <v>9112377</v>
      </c>
      <c r="B3822" t="s">
        <v>1966</v>
      </c>
      <c r="C3822" t="s">
        <v>304</v>
      </c>
      <c r="D3822">
        <v>9112377</v>
      </c>
      <c r="E3822" t="s">
        <v>166</v>
      </c>
      <c r="F3822" t="s">
        <v>166</v>
      </c>
      <c r="H3822" s="507">
        <v>31314</v>
      </c>
      <c r="I3822" t="s">
        <v>167</v>
      </c>
      <c r="J3822">
        <v>-40</v>
      </c>
      <c r="K3822" t="s">
        <v>168</v>
      </c>
      <c r="M3822" t="s">
        <v>275</v>
      </c>
      <c r="N3822">
        <v>8910667</v>
      </c>
      <c r="O3822" t="s">
        <v>7298</v>
      </c>
      <c r="P3822" s="507">
        <v>44824</v>
      </c>
      <c r="Q3822" t="s">
        <v>187</v>
      </c>
      <c r="R3822" s="507">
        <v>37432</v>
      </c>
      <c r="S3822" s="507">
        <v>44823</v>
      </c>
      <c r="T3822" t="s">
        <v>181</v>
      </c>
      <c r="U3822">
        <v>1942</v>
      </c>
      <c r="X3822">
        <v>19</v>
      </c>
      <c r="Y3822" t="s">
        <v>259</v>
      </c>
      <c r="AC3822" t="s">
        <v>177</v>
      </c>
      <c r="AD3822" t="s">
        <v>15442</v>
      </c>
      <c r="AE3822">
        <v>91540</v>
      </c>
      <c r="AF3822" t="s">
        <v>16111</v>
      </c>
      <c r="AI3822">
        <v>160867941</v>
      </c>
      <c r="AJ3822">
        <v>613357292</v>
      </c>
      <c r="AK3822" t="s">
        <v>4611</v>
      </c>
      <c r="AL3822">
        <v>0</v>
      </c>
      <c r="AM3822">
        <v>0</v>
      </c>
    </row>
    <row r="3823" spans="1:39" customFormat="1" ht="12.75">
      <c r="A3823">
        <v>5328864</v>
      </c>
      <c r="B3823" t="s">
        <v>1966</v>
      </c>
      <c r="C3823" t="s">
        <v>16112</v>
      </c>
      <c r="D3823">
        <v>5328864</v>
      </c>
      <c r="E3823" t="s">
        <v>166</v>
      </c>
      <c r="H3823" s="507">
        <v>41529</v>
      </c>
      <c r="I3823" t="s">
        <v>251</v>
      </c>
      <c r="J3823">
        <v>-10</v>
      </c>
      <c r="K3823" t="s">
        <v>8</v>
      </c>
      <c r="M3823" t="s">
        <v>2155</v>
      </c>
      <c r="N3823">
        <v>12530018</v>
      </c>
      <c r="O3823" t="s">
        <v>6237</v>
      </c>
      <c r="P3823" s="507">
        <v>44835</v>
      </c>
      <c r="Q3823" t="s">
        <v>187</v>
      </c>
      <c r="R3823" s="507">
        <v>44835</v>
      </c>
      <c r="T3823" t="s">
        <v>5765</v>
      </c>
      <c r="U3823">
        <v>500</v>
      </c>
      <c r="X3823">
        <v>5</v>
      </c>
      <c r="Y3823" t="s">
        <v>259</v>
      </c>
      <c r="AC3823" t="s">
        <v>177</v>
      </c>
      <c r="AD3823" t="s">
        <v>16113</v>
      </c>
      <c r="AE3823">
        <v>49330</v>
      </c>
      <c r="AF3823" t="s">
        <v>16114</v>
      </c>
      <c r="AJ3823">
        <v>782987451</v>
      </c>
      <c r="AK3823" t="s">
        <v>16115</v>
      </c>
      <c r="AL3823">
        <v>0</v>
      </c>
      <c r="AM3823">
        <v>0</v>
      </c>
    </row>
    <row r="3824" spans="1:39" customFormat="1" ht="12.75">
      <c r="A3824">
        <v>8523690</v>
      </c>
      <c r="B3824" t="s">
        <v>1966</v>
      </c>
      <c r="C3824" t="s">
        <v>2602</v>
      </c>
      <c r="D3824">
        <v>8523690</v>
      </c>
      <c r="E3824" t="s">
        <v>166</v>
      </c>
      <c r="F3824" t="s">
        <v>166</v>
      </c>
      <c r="H3824" s="507">
        <v>39011</v>
      </c>
      <c r="I3824" t="s">
        <v>198</v>
      </c>
      <c r="J3824">
        <v>-17</v>
      </c>
      <c r="K3824" t="s">
        <v>168</v>
      </c>
      <c r="M3824" t="s">
        <v>208</v>
      </c>
      <c r="N3824">
        <v>12850024</v>
      </c>
      <c r="O3824" t="s">
        <v>2184</v>
      </c>
      <c r="P3824" s="507">
        <v>44793</v>
      </c>
      <c r="Q3824" t="s">
        <v>187</v>
      </c>
      <c r="R3824" s="507">
        <v>40589</v>
      </c>
      <c r="S3824" s="507">
        <v>44802</v>
      </c>
      <c r="T3824" t="s">
        <v>181</v>
      </c>
      <c r="U3824">
        <v>1759</v>
      </c>
      <c r="X3824">
        <v>17</v>
      </c>
      <c r="Y3824" t="s">
        <v>259</v>
      </c>
      <c r="AB3824" s="507">
        <v>43282</v>
      </c>
      <c r="AC3824" t="s">
        <v>177</v>
      </c>
      <c r="AD3824" t="s">
        <v>14789</v>
      </c>
      <c r="AE3824">
        <v>85000</v>
      </c>
      <c r="AF3824" t="s">
        <v>16116</v>
      </c>
      <c r="AI3824">
        <v>251055849</v>
      </c>
      <c r="AJ3824">
        <v>608094082</v>
      </c>
      <c r="AK3824" t="s">
        <v>5184</v>
      </c>
      <c r="AL3824">
        <v>0</v>
      </c>
      <c r="AM3824">
        <v>0</v>
      </c>
    </row>
    <row r="3825" spans="1:39" customFormat="1" ht="12.75">
      <c r="A3825">
        <v>7226668</v>
      </c>
      <c r="B3825" t="s">
        <v>1966</v>
      </c>
      <c r="C3825" t="s">
        <v>3823</v>
      </c>
      <c r="D3825">
        <v>7226668</v>
      </c>
      <c r="E3825" t="s">
        <v>169</v>
      </c>
      <c r="H3825" s="507">
        <v>41164</v>
      </c>
      <c r="I3825" t="s">
        <v>245</v>
      </c>
      <c r="J3825">
        <v>-11</v>
      </c>
      <c r="K3825" t="s">
        <v>8</v>
      </c>
      <c r="M3825" t="s">
        <v>2152</v>
      </c>
      <c r="N3825">
        <v>12720110</v>
      </c>
      <c r="O3825" t="s">
        <v>2243</v>
      </c>
      <c r="P3825" s="507">
        <v>44827</v>
      </c>
      <c r="Q3825" t="s">
        <v>187</v>
      </c>
      <c r="R3825" s="507">
        <v>44827</v>
      </c>
      <c r="T3825" t="s">
        <v>5765</v>
      </c>
      <c r="U3825">
        <v>500</v>
      </c>
      <c r="X3825">
        <v>5</v>
      </c>
      <c r="Y3825" t="s">
        <v>259</v>
      </c>
      <c r="AC3825" t="s">
        <v>177</v>
      </c>
      <c r="AD3825" t="s">
        <v>10856</v>
      </c>
      <c r="AE3825">
        <v>72330</v>
      </c>
      <c r="AF3825" t="s">
        <v>16117</v>
      </c>
      <c r="AJ3825">
        <v>617293055</v>
      </c>
      <c r="AK3825" t="s">
        <v>16118</v>
      </c>
      <c r="AL3825">
        <v>0</v>
      </c>
      <c r="AM3825">
        <v>0</v>
      </c>
    </row>
    <row r="3826" spans="1:39" customFormat="1" ht="12.75">
      <c r="A3826">
        <v>2215471</v>
      </c>
      <c r="B3826" t="s">
        <v>3224</v>
      </c>
      <c r="C3826" t="s">
        <v>497</v>
      </c>
      <c r="D3826">
        <v>2215471</v>
      </c>
      <c r="E3826" t="s">
        <v>166</v>
      </c>
      <c r="F3826" t="s">
        <v>166</v>
      </c>
      <c r="H3826" s="507">
        <v>36578</v>
      </c>
      <c r="I3826" t="s">
        <v>167</v>
      </c>
      <c r="J3826">
        <v>-40</v>
      </c>
      <c r="K3826" t="s">
        <v>168</v>
      </c>
      <c r="M3826" t="s">
        <v>3025</v>
      </c>
      <c r="N3826">
        <v>3290087</v>
      </c>
      <c r="O3826" t="s">
        <v>3027</v>
      </c>
      <c r="P3826" s="507">
        <v>44774</v>
      </c>
      <c r="Q3826" t="s">
        <v>187</v>
      </c>
      <c r="R3826" s="507">
        <v>39827</v>
      </c>
      <c r="S3826" s="507">
        <v>44453</v>
      </c>
      <c r="T3826" t="s">
        <v>7255</v>
      </c>
      <c r="U3826">
        <v>1733</v>
      </c>
      <c r="X3826">
        <v>17</v>
      </c>
      <c r="Y3826" t="s">
        <v>259</v>
      </c>
      <c r="AB3826" s="507">
        <v>43282</v>
      </c>
      <c r="AC3826" t="s">
        <v>177</v>
      </c>
      <c r="AD3826" t="s">
        <v>10012</v>
      </c>
      <c r="AE3826">
        <v>29200</v>
      </c>
      <c r="AF3826" t="s">
        <v>16119</v>
      </c>
      <c r="AJ3826">
        <v>631937956</v>
      </c>
      <c r="AK3826" t="s">
        <v>5437</v>
      </c>
      <c r="AL3826">
        <v>0</v>
      </c>
      <c r="AM3826">
        <v>0</v>
      </c>
    </row>
    <row r="3827" spans="1:39" customFormat="1" ht="12.75">
      <c r="A3827">
        <v>7846928</v>
      </c>
      <c r="B3827" t="s">
        <v>1967</v>
      </c>
      <c r="C3827" t="s">
        <v>202</v>
      </c>
      <c r="D3827">
        <v>7846928</v>
      </c>
      <c r="E3827" t="s">
        <v>166</v>
      </c>
      <c r="F3827" t="s">
        <v>166</v>
      </c>
      <c r="H3827" s="507">
        <v>34534</v>
      </c>
      <c r="I3827" t="s">
        <v>167</v>
      </c>
      <c r="J3827">
        <v>-40</v>
      </c>
      <c r="K3827" t="s">
        <v>168</v>
      </c>
      <c r="M3827" t="s">
        <v>238</v>
      </c>
      <c r="N3827">
        <v>8780078</v>
      </c>
      <c r="O3827" t="s">
        <v>265</v>
      </c>
      <c r="P3827" s="507">
        <v>44818</v>
      </c>
      <c r="Q3827" t="s">
        <v>187</v>
      </c>
      <c r="R3827" s="507">
        <v>38996</v>
      </c>
      <c r="S3827" s="507">
        <v>44811</v>
      </c>
      <c r="T3827" t="s">
        <v>181</v>
      </c>
      <c r="U3827">
        <v>1827</v>
      </c>
      <c r="X3827">
        <v>18</v>
      </c>
      <c r="Y3827" t="s">
        <v>259</v>
      </c>
      <c r="AC3827" t="s">
        <v>177</v>
      </c>
      <c r="AD3827" t="s">
        <v>16120</v>
      </c>
      <c r="AE3827">
        <v>78580</v>
      </c>
      <c r="AF3827" t="s">
        <v>16121</v>
      </c>
      <c r="AI3827">
        <v>130907550</v>
      </c>
      <c r="AJ3827">
        <v>673727015</v>
      </c>
      <c r="AK3827" t="s">
        <v>4612</v>
      </c>
      <c r="AL3827">
        <v>0</v>
      </c>
      <c r="AM3827">
        <v>0</v>
      </c>
    </row>
    <row r="3828" spans="1:39" customFormat="1" ht="12.75">
      <c r="A3828">
        <v>5328674</v>
      </c>
      <c r="B3828" t="s">
        <v>1968</v>
      </c>
      <c r="C3828" t="s">
        <v>1053</v>
      </c>
      <c r="D3828">
        <v>5328674</v>
      </c>
      <c r="E3828" t="s">
        <v>166</v>
      </c>
      <c r="H3828" s="507">
        <v>40965</v>
      </c>
      <c r="I3828" t="s">
        <v>245</v>
      </c>
      <c r="J3828">
        <v>-11</v>
      </c>
      <c r="K3828" t="s">
        <v>8</v>
      </c>
      <c r="M3828" t="s">
        <v>2155</v>
      </c>
      <c r="N3828">
        <v>12530060</v>
      </c>
      <c r="O3828" t="s">
        <v>6231</v>
      </c>
      <c r="P3828" s="507">
        <v>44811</v>
      </c>
      <c r="Q3828" t="s">
        <v>187</v>
      </c>
      <c r="R3828" s="507">
        <v>44811</v>
      </c>
      <c r="T3828" t="s">
        <v>5765</v>
      </c>
      <c r="U3828">
        <v>500</v>
      </c>
      <c r="X3828">
        <v>5</v>
      </c>
      <c r="Y3828" t="s">
        <v>259</v>
      </c>
      <c r="AC3828" t="s">
        <v>177</v>
      </c>
      <c r="AD3828" t="s">
        <v>10995</v>
      </c>
      <c r="AE3828">
        <v>53810</v>
      </c>
      <c r="AF3828" t="s">
        <v>16122</v>
      </c>
      <c r="AI3828">
        <v>672122703</v>
      </c>
      <c r="AJ3828">
        <v>671886997</v>
      </c>
      <c r="AK3828" t="s">
        <v>9590</v>
      </c>
      <c r="AL3828">
        <v>1</v>
      </c>
      <c r="AM3828">
        <v>0</v>
      </c>
    </row>
    <row r="3829" spans="1:39" customFormat="1" ht="12.75">
      <c r="A3829">
        <v>364264</v>
      </c>
      <c r="B3829" t="s">
        <v>1968</v>
      </c>
      <c r="C3829" t="s">
        <v>502</v>
      </c>
      <c r="D3829">
        <v>364264</v>
      </c>
      <c r="E3829" t="s">
        <v>166</v>
      </c>
      <c r="F3829" t="s">
        <v>166</v>
      </c>
      <c r="H3829" s="507">
        <v>32876</v>
      </c>
      <c r="I3829" t="s">
        <v>167</v>
      </c>
      <c r="J3829">
        <v>-40</v>
      </c>
      <c r="K3829" t="s">
        <v>8</v>
      </c>
      <c r="M3829" t="s">
        <v>2770</v>
      </c>
      <c r="N3829">
        <v>4360454</v>
      </c>
      <c r="O3829" t="s">
        <v>2823</v>
      </c>
      <c r="P3829" s="507">
        <v>44827</v>
      </c>
      <c r="Q3829" t="s">
        <v>187</v>
      </c>
      <c r="R3829" s="507">
        <v>37432</v>
      </c>
      <c r="S3829" s="507">
        <v>44468</v>
      </c>
      <c r="T3829" t="s">
        <v>181</v>
      </c>
      <c r="U3829">
        <v>891</v>
      </c>
      <c r="X3829">
        <v>8</v>
      </c>
      <c r="Y3829" t="s">
        <v>259</v>
      </c>
      <c r="AC3829" t="s">
        <v>177</v>
      </c>
      <c r="AD3829" t="s">
        <v>10555</v>
      </c>
      <c r="AE3829">
        <v>36000</v>
      </c>
      <c r="AF3829" t="s">
        <v>16123</v>
      </c>
      <c r="AK3829" t="s">
        <v>5700</v>
      </c>
      <c r="AL3829">
        <v>0</v>
      </c>
      <c r="AM3829">
        <v>0</v>
      </c>
    </row>
    <row r="3830" spans="1:39" customFormat="1" ht="12.75">
      <c r="A3830">
        <v>4115615</v>
      </c>
      <c r="B3830" t="s">
        <v>1968</v>
      </c>
      <c r="C3830" t="s">
        <v>753</v>
      </c>
      <c r="D3830">
        <v>4115615</v>
      </c>
      <c r="E3830" t="s">
        <v>169</v>
      </c>
      <c r="H3830" s="507">
        <v>42307</v>
      </c>
      <c r="I3830" t="s">
        <v>169</v>
      </c>
      <c r="J3830">
        <v>-9</v>
      </c>
      <c r="K3830" t="s">
        <v>8</v>
      </c>
      <c r="M3830" t="s">
        <v>2783</v>
      </c>
      <c r="N3830">
        <v>4410726</v>
      </c>
      <c r="O3830" t="s">
        <v>5936</v>
      </c>
      <c r="P3830" s="507">
        <v>44851</v>
      </c>
      <c r="Q3830" t="s">
        <v>187</v>
      </c>
      <c r="R3830" s="507">
        <v>44851</v>
      </c>
      <c r="T3830" t="s">
        <v>5760</v>
      </c>
      <c r="U3830">
        <v>500</v>
      </c>
      <c r="X3830">
        <v>5</v>
      </c>
      <c r="Y3830" t="s">
        <v>259</v>
      </c>
      <c r="AC3830" t="s">
        <v>177</v>
      </c>
      <c r="AD3830" t="s">
        <v>13312</v>
      </c>
      <c r="AE3830">
        <v>41130</v>
      </c>
      <c r="AF3830" t="s">
        <v>16124</v>
      </c>
      <c r="AJ3830">
        <v>666164138</v>
      </c>
      <c r="AK3830" t="s">
        <v>16125</v>
      </c>
      <c r="AL3830">
        <v>0</v>
      </c>
      <c r="AM3830">
        <v>0</v>
      </c>
    </row>
    <row r="3831" spans="1:39" customFormat="1" ht="12.75">
      <c r="A3831">
        <v>9416257</v>
      </c>
      <c r="B3831" t="s">
        <v>2999</v>
      </c>
      <c r="C3831" t="s">
        <v>625</v>
      </c>
      <c r="D3831">
        <v>9416257</v>
      </c>
      <c r="E3831" t="s">
        <v>166</v>
      </c>
      <c r="F3831" t="s">
        <v>166</v>
      </c>
      <c r="H3831" s="507">
        <v>33976</v>
      </c>
      <c r="I3831" t="s">
        <v>167</v>
      </c>
      <c r="J3831">
        <v>-40</v>
      </c>
      <c r="K3831" t="s">
        <v>168</v>
      </c>
      <c r="M3831" t="s">
        <v>232</v>
      </c>
      <c r="N3831">
        <v>8950330</v>
      </c>
      <c r="O3831" t="s">
        <v>233</v>
      </c>
      <c r="P3831" s="507">
        <v>44850</v>
      </c>
      <c r="Q3831" t="s">
        <v>187</v>
      </c>
      <c r="R3831" s="507">
        <v>37432</v>
      </c>
      <c r="S3831" s="507">
        <v>44846</v>
      </c>
      <c r="T3831" t="s">
        <v>181</v>
      </c>
      <c r="U3831">
        <v>3150</v>
      </c>
      <c r="V3831" t="s">
        <v>172</v>
      </c>
      <c r="W3831">
        <v>30</v>
      </c>
      <c r="X3831" t="s">
        <v>173</v>
      </c>
      <c r="Y3831" t="s">
        <v>259</v>
      </c>
      <c r="AB3831" s="507">
        <v>44013</v>
      </c>
      <c r="AC3831" t="s">
        <v>177</v>
      </c>
      <c r="AD3831" t="s">
        <v>10466</v>
      </c>
      <c r="AE3831">
        <v>94700</v>
      </c>
      <c r="AF3831" t="s">
        <v>16126</v>
      </c>
      <c r="AJ3831">
        <v>687901541</v>
      </c>
      <c r="AK3831" t="s">
        <v>4613</v>
      </c>
      <c r="AL3831">
        <v>0</v>
      </c>
      <c r="AM3831">
        <v>0</v>
      </c>
    </row>
    <row r="3832" spans="1:39" customFormat="1" ht="12.75">
      <c r="A3832">
        <v>7846784</v>
      </c>
      <c r="B3832" t="s">
        <v>1969</v>
      </c>
      <c r="C3832" t="s">
        <v>558</v>
      </c>
      <c r="D3832">
        <v>7846784</v>
      </c>
      <c r="E3832" t="s">
        <v>166</v>
      </c>
      <c r="F3832" t="s">
        <v>166</v>
      </c>
      <c r="H3832" s="507">
        <v>36239</v>
      </c>
      <c r="I3832" t="s">
        <v>167</v>
      </c>
      <c r="J3832">
        <v>-40</v>
      </c>
      <c r="K3832" t="s">
        <v>8</v>
      </c>
      <c r="M3832" t="s">
        <v>238</v>
      </c>
      <c r="N3832">
        <v>8780627</v>
      </c>
      <c r="O3832" t="s">
        <v>384</v>
      </c>
      <c r="P3832" s="507">
        <v>44820</v>
      </c>
      <c r="Q3832" t="s">
        <v>187</v>
      </c>
      <c r="R3832" s="507">
        <v>38989</v>
      </c>
      <c r="S3832" s="507">
        <v>44791</v>
      </c>
      <c r="T3832" t="s">
        <v>181</v>
      </c>
      <c r="U3832">
        <v>1249</v>
      </c>
      <c r="X3832">
        <v>12</v>
      </c>
      <c r="Y3832" t="s">
        <v>259</v>
      </c>
      <c r="AC3832" t="s">
        <v>177</v>
      </c>
      <c r="AD3832" t="s">
        <v>10077</v>
      </c>
      <c r="AE3832">
        <v>78500</v>
      </c>
      <c r="AF3832" t="s">
        <v>16127</v>
      </c>
      <c r="AK3832" t="s">
        <v>4614</v>
      </c>
      <c r="AL3832">
        <v>0</v>
      </c>
      <c r="AM3832">
        <v>0</v>
      </c>
    </row>
    <row r="3833" spans="1:39" customFormat="1" ht="12.75">
      <c r="A3833">
        <v>7849336</v>
      </c>
      <c r="B3833" t="s">
        <v>1969</v>
      </c>
      <c r="C3833" t="s">
        <v>189</v>
      </c>
      <c r="D3833">
        <v>7849336</v>
      </c>
      <c r="E3833" t="s">
        <v>166</v>
      </c>
      <c r="F3833" t="s">
        <v>166</v>
      </c>
      <c r="H3833" s="507">
        <v>37368</v>
      </c>
      <c r="I3833" t="s">
        <v>167</v>
      </c>
      <c r="J3833">
        <v>-40</v>
      </c>
      <c r="K3833" t="s">
        <v>168</v>
      </c>
      <c r="M3833" t="s">
        <v>238</v>
      </c>
      <c r="N3833">
        <v>8780627</v>
      </c>
      <c r="O3833" t="s">
        <v>384</v>
      </c>
      <c r="P3833" s="507">
        <v>44820</v>
      </c>
      <c r="Q3833" t="s">
        <v>187</v>
      </c>
      <c r="R3833" s="507">
        <v>39335</v>
      </c>
      <c r="S3833" s="507">
        <v>44812</v>
      </c>
      <c r="T3833" t="s">
        <v>181</v>
      </c>
      <c r="U3833">
        <v>1753</v>
      </c>
      <c r="X3833">
        <v>17</v>
      </c>
      <c r="Y3833" t="s">
        <v>5788</v>
      </c>
      <c r="Z3833">
        <v>8750064</v>
      </c>
      <c r="AA3833" t="s">
        <v>7079</v>
      </c>
      <c r="AC3833" t="s">
        <v>177</v>
      </c>
      <c r="AD3833" t="s">
        <v>10077</v>
      </c>
      <c r="AE3833">
        <v>78500</v>
      </c>
      <c r="AF3833" t="s">
        <v>16127</v>
      </c>
      <c r="AJ3833">
        <v>662815715</v>
      </c>
      <c r="AK3833" t="s">
        <v>4615</v>
      </c>
      <c r="AL3833">
        <v>0</v>
      </c>
      <c r="AM3833">
        <v>0</v>
      </c>
    </row>
    <row r="3834" spans="1:39" customFormat="1" ht="12.75">
      <c r="A3834">
        <v>91333</v>
      </c>
      <c r="B3834" t="s">
        <v>1970</v>
      </c>
      <c r="C3834" t="s">
        <v>1971</v>
      </c>
      <c r="D3834">
        <v>91333</v>
      </c>
      <c r="E3834" t="s">
        <v>166</v>
      </c>
      <c r="F3834" t="s">
        <v>166</v>
      </c>
      <c r="H3834" s="507">
        <v>26769</v>
      </c>
      <c r="I3834" t="s">
        <v>192</v>
      </c>
      <c r="J3834">
        <v>-50</v>
      </c>
      <c r="K3834" t="s">
        <v>168</v>
      </c>
      <c r="M3834" t="s">
        <v>275</v>
      </c>
      <c r="N3834">
        <v>8910918</v>
      </c>
      <c r="O3834" t="s">
        <v>392</v>
      </c>
      <c r="P3834" s="507">
        <v>44818</v>
      </c>
      <c r="Q3834" t="s">
        <v>187</v>
      </c>
      <c r="R3834" s="507">
        <v>37432</v>
      </c>
      <c r="S3834" s="507">
        <v>43731</v>
      </c>
      <c r="T3834" t="s">
        <v>7255</v>
      </c>
      <c r="U3834">
        <v>1655</v>
      </c>
      <c r="X3834">
        <v>16</v>
      </c>
      <c r="Y3834" t="s">
        <v>259</v>
      </c>
      <c r="AC3834" t="s">
        <v>177</v>
      </c>
      <c r="AD3834" t="s">
        <v>9875</v>
      </c>
      <c r="AE3834">
        <v>91160</v>
      </c>
      <c r="AF3834" t="s">
        <v>16128</v>
      </c>
      <c r="AI3834">
        <v>954546874</v>
      </c>
      <c r="AJ3834">
        <v>633055388</v>
      </c>
      <c r="AK3834" t="s">
        <v>4616</v>
      </c>
      <c r="AL3834">
        <v>0</v>
      </c>
      <c r="AM3834">
        <v>0</v>
      </c>
    </row>
    <row r="3835" spans="1:39" customFormat="1" ht="12.75">
      <c r="A3835">
        <v>8524489</v>
      </c>
      <c r="B3835" t="s">
        <v>2705</v>
      </c>
      <c r="C3835" t="s">
        <v>315</v>
      </c>
      <c r="D3835">
        <v>8524489</v>
      </c>
      <c r="E3835" t="s">
        <v>166</v>
      </c>
      <c r="F3835" t="s">
        <v>166</v>
      </c>
      <c r="H3835" s="507">
        <v>37642</v>
      </c>
      <c r="I3835" t="s">
        <v>167</v>
      </c>
      <c r="J3835">
        <v>-40</v>
      </c>
      <c r="K3835" t="s">
        <v>168</v>
      </c>
      <c r="M3835" t="s">
        <v>236</v>
      </c>
      <c r="N3835">
        <v>12490073</v>
      </c>
      <c r="O3835" t="s">
        <v>8153</v>
      </c>
      <c r="P3835" s="507">
        <v>44819</v>
      </c>
      <c r="Q3835" t="s">
        <v>187</v>
      </c>
      <c r="R3835" s="507">
        <v>41121</v>
      </c>
      <c r="S3835" s="507">
        <v>44790</v>
      </c>
      <c r="T3835" t="s">
        <v>181</v>
      </c>
      <c r="U3835">
        <v>1990</v>
      </c>
      <c r="X3835">
        <v>19</v>
      </c>
      <c r="Y3835" t="s">
        <v>259</v>
      </c>
      <c r="AB3835" s="507">
        <v>44743</v>
      </c>
      <c r="AC3835" t="s">
        <v>177</v>
      </c>
      <c r="AD3835" t="s">
        <v>10231</v>
      </c>
      <c r="AE3835">
        <v>85170</v>
      </c>
      <c r="AF3835" t="s">
        <v>16129</v>
      </c>
      <c r="AI3835">
        <v>251414625</v>
      </c>
      <c r="AJ3835">
        <v>788464735</v>
      </c>
      <c r="AK3835" t="s">
        <v>6497</v>
      </c>
      <c r="AL3835">
        <v>0</v>
      </c>
      <c r="AM3835">
        <v>0</v>
      </c>
    </row>
    <row r="3836" spans="1:39" customFormat="1" ht="12.75">
      <c r="A3836">
        <v>3729146</v>
      </c>
      <c r="B3836" t="s">
        <v>2705</v>
      </c>
      <c r="C3836" t="s">
        <v>1830</v>
      </c>
      <c r="D3836">
        <v>3729146</v>
      </c>
      <c r="E3836" t="s">
        <v>166</v>
      </c>
      <c r="F3836" t="s">
        <v>166</v>
      </c>
      <c r="H3836" s="507">
        <v>41285</v>
      </c>
      <c r="I3836" t="s">
        <v>251</v>
      </c>
      <c r="J3836">
        <v>-10</v>
      </c>
      <c r="K3836" t="s">
        <v>8</v>
      </c>
      <c r="M3836" t="s">
        <v>175</v>
      </c>
      <c r="N3836">
        <v>4370566</v>
      </c>
      <c r="O3836" t="s">
        <v>176</v>
      </c>
      <c r="P3836" s="507">
        <v>44819</v>
      </c>
      <c r="Q3836" t="s">
        <v>187</v>
      </c>
      <c r="R3836" s="507">
        <v>42980</v>
      </c>
      <c r="T3836" t="s">
        <v>5765</v>
      </c>
      <c r="U3836">
        <v>520</v>
      </c>
      <c r="X3836">
        <v>5</v>
      </c>
      <c r="Y3836" t="s">
        <v>259</v>
      </c>
      <c r="AC3836" t="s">
        <v>177</v>
      </c>
      <c r="AD3836" t="s">
        <v>9703</v>
      </c>
      <c r="AE3836">
        <v>37300</v>
      </c>
      <c r="AF3836" t="s">
        <v>16130</v>
      </c>
      <c r="AI3836">
        <v>635491604</v>
      </c>
      <c r="AJ3836">
        <v>601193807</v>
      </c>
      <c r="AK3836" t="s">
        <v>5701</v>
      </c>
      <c r="AL3836">
        <v>0</v>
      </c>
      <c r="AM3836">
        <v>0</v>
      </c>
    </row>
    <row r="3837" spans="1:39" customFormat="1" ht="12.75">
      <c r="A3837">
        <v>3726980</v>
      </c>
      <c r="B3837" t="s">
        <v>2705</v>
      </c>
      <c r="C3837" t="s">
        <v>855</v>
      </c>
      <c r="D3837">
        <v>3726980</v>
      </c>
      <c r="E3837" t="s">
        <v>166</v>
      </c>
      <c r="F3837" t="s">
        <v>166</v>
      </c>
      <c r="H3837" s="507">
        <v>40367</v>
      </c>
      <c r="I3837" t="s">
        <v>254</v>
      </c>
      <c r="J3837">
        <v>-13</v>
      </c>
      <c r="K3837" t="s">
        <v>8</v>
      </c>
      <c r="M3837" t="s">
        <v>175</v>
      </c>
      <c r="N3837">
        <v>4370566</v>
      </c>
      <c r="O3837" t="s">
        <v>176</v>
      </c>
      <c r="P3837" s="507">
        <v>44766</v>
      </c>
      <c r="Q3837" t="s">
        <v>187</v>
      </c>
      <c r="R3837" s="507">
        <v>42244</v>
      </c>
      <c r="T3837" t="s">
        <v>5765</v>
      </c>
      <c r="U3837">
        <v>673</v>
      </c>
      <c r="X3837">
        <v>6</v>
      </c>
      <c r="Y3837" t="s">
        <v>259</v>
      </c>
      <c r="AC3837" t="s">
        <v>177</v>
      </c>
      <c r="AD3837" t="s">
        <v>9703</v>
      </c>
      <c r="AE3837">
        <v>37300</v>
      </c>
      <c r="AF3837" t="s">
        <v>16130</v>
      </c>
      <c r="AI3837">
        <v>601193807</v>
      </c>
      <c r="AJ3837">
        <v>660335637</v>
      </c>
      <c r="AK3837" t="s">
        <v>5701</v>
      </c>
      <c r="AL3837">
        <v>0</v>
      </c>
      <c r="AM3837">
        <v>0</v>
      </c>
    </row>
    <row r="3838" spans="1:39" customFormat="1" ht="12.75">
      <c r="A3838">
        <v>5320743</v>
      </c>
      <c r="B3838" t="s">
        <v>1972</v>
      </c>
      <c r="C3838" t="s">
        <v>1101</v>
      </c>
      <c r="D3838">
        <v>5320743</v>
      </c>
      <c r="E3838" t="s">
        <v>166</v>
      </c>
      <c r="F3838" t="s">
        <v>166</v>
      </c>
      <c r="H3838" s="507">
        <v>36577</v>
      </c>
      <c r="I3838" t="s">
        <v>167</v>
      </c>
      <c r="J3838">
        <v>-40</v>
      </c>
      <c r="K3838" t="s">
        <v>8</v>
      </c>
      <c r="M3838" t="s">
        <v>246</v>
      </c>
      <c r="N3838">
        <v>8940073</v>
      </c>
      <c r="O3838" t="s">
        <v>258</v>
      </c>
      <c r="P3838" s="507">
        <v>44749</v>
      </c>
      <c r="Q3838" t="s">
        <v>187</v>
      </c>
      <c r="R3838" s="507">
        <v>39364</v>
      </c>
      <c r="S3838" s="507">
        <v>44088</v>
      </c>
      <c r="T3838" t="s">
        <v>7255</v>
      </c>
      <c r="U3838">
        <v>1853</v>
      </c>
      <c r="V3838" t="s">
        <v>172</v>
      </c>
      <c r="W3838">
        <v>135</v>
      </c>
      <c r="X3838" t="s">
        <v>173</v>
      </c>
      <c r="Y3838" t="s">
        <v>259</v>
      </c>
      <c r="AB3838" s="507">
        <v>44013</v>
      </c>
      <c r="AC3838" t="s">
        <v>177</v>
      </c>
      <c r="AD3838" t="s">
        <v>10262</v>
      </c>
      <c r="AE3838">
        <v>94120</v>
      </c>
      <c r="AF3838" t="s">
        <v>16131</v>
      </c>
      <c r="AJ3838">
        <v>788180577</v>
      </c>
      <c r="AK3838" t="s">
        <v>4617</v>
      </c>
      <c r="AL3838">
        <v>0</v>
      </c>
      <c r="AM3838">
        <v>0</v>
      </c>
    </row>
    <row r="3839" spans="1:39" customFormat="1" ht="12.75">
      <c r="A3839">
        <v>5320148</v>
      </c>
      <c r="B3839" t="s">
        <v>1972</v>
      </c>
      <c r="C3839" t="s">
        <v>738</v>
      </c>
      <c r="D3839">
        <v>5320148</v>
      </c>
      <c r="E3839" t="s">
        <v>166</v>
      </c>
      <c r="F3839" t="s">
        <v>166</v>
      </c>
      <c r="H3839" s="507">
        <v>36206</v>
      </c>
      <c r="I3839" t="s">
        <v>167</v>
      </c>
      <c r="J3839">
        <v>-40</v>
      </c>
      <c r="K3839" t="s">
        <v>8</v>
      </c>
      <c r="M3839" t="s">
        <v>2155</v>
      </c>
      <c r="N3839">
        <v>12530060</v>
      </c>
      <c r="O3839" t="s">
        <v>6231</v>
      </c>
      <c r="P3839" s="507">
        <v>44819</v>
      </c>
      <c r="Q3839" t="s">
        <v>187</v>
      </c>
      <c r="R3839" s="507">
        <v>38995</v>
      </c>
      <c r="S3839" s="507">
        <v>44089</v>
      </c>
      <c r="T3839" t="s">
        <v>7255</v>
      </c>
      <c r="U3839">
        <v>1392</v>
      </c>
      <c r="X3839">
        <v>13</v>
      </c>
      <c r="Y3839" t="s">
        <v>259</v>
      </c>
      <c r="AB3839" s="507">
        <v>44013</v>
      </c>
      <c r="AC3839" t="s">
        <v>177</v>
      </c>
      <c r="AD3839" t="s">
        <v>16132</v>
      </c>
      <c r="AE3839">
        <v>53210</v>
      </c>
      <c r="AF3839" t="s">
        <v>16133</v>
      </c>
      <c r="AJ3839">
        <v>786355828</v>
      </c>
      <c r="AK3839" t="s">
        <v>5185</v>
      </c>
      <c r="AL3839">
        <v>0</v>
      </c>
      <c r="AM3839">
        <v>0</v>
      </c>
    </row>
    <row r="3840" spans="1:39" customFormat="1" ht="12.75">
      <c r="A3840">
        <v>9324490</v>
      </c>
      <c r="B3840" t="s">
        <v>16134</v>
      </c>
      <c r="C3840" t="s">
        <v>807</v>
      </c>
      <c r="D3840">
        <v>9324490</v>
      </c>
      <c r="E3840" t="s">
        <v>169</v>
      </c>
      <c r="H3840" s="507">
        <v>41385</v>
      </c>
      <c r="I3840" t="s">
        <v>251</v>
      </c>
      <c r="J3840">
        <v>-10</v>
      </c>
      <c r="K3840" t="s">
        <v>8</v>
      </c>
      <c r="M3840" t="s">
        <v>170</v>
      </c>
      <c r="N3840">
        <v>8930009</v>
      </c>
      <c r="O3840" t="s">
        <v>1954</v>
      </c>
      <c r="P3840" s="507">
        <v>44846</v>
      </c>
      <c r="Q3840" t="s">
        <v>187</v>
      </c>
      <c r="R3840" s="507">
        <v>44846</v>
      </c>
      <c r="T3840" t="s">
        <v>5765</v>
      </c>
      <c r="U3840">
        <v>500</v>
      </c>
      <c r="X3840">
        <v>5</v>
      </c>
      <c r="Y3840" t="s">
        <v>259</v>
      </c>
      <c r="AC3840" t="s">
        <v>177</v>
      </c>
      <c r="AD3840" t="s">
        <v>11021</v>
      </c>
      <c r="AE3840">
        <v>93110</v>
      </c>
      <c r="AF3840" t="s">
        <v>16135</v>
      </c>
      <c r="AJ3840">
        <v>623094648</v>
      </c>
      <c r="AK3840" t="s">
        <v>16136</v>
      </c>
      <c r="AL3840">
        <v>0</v>
      </c>
      <c r="AM3840">
        <v>0</v>
      </c>
    </row>
    <row r="3841" spans="1:39" customFormat="1" ht="12.75">
      <c r="A3841">
        <v>7824613</v>
      </c>
      <c r="B3841" t="s">
        <v>1973</v>
      </c>
      <c r="C3841" t="s">
        <v>230</v>
      </c>
      <c r="D3841">
        <v>7824613</v>
      </c>
      <c r="E3841" t="s">
        <v>166</v>
      </c>
      <c r="F3841" t="s">
        <v>166</v>
      </c>
      <c r="H3841" s="507">
        <v>33390</v>
      </c>
      <c r="I3841" t="s">
        <v>167</v>
      </c>
      <c r="J3841">
        <v>-40</v>
      </c>
      <c r="K3841" t="s">
        <v>168</v>
      </c>
      <c r="M3841" t="s">
        <v>238</v>
      </c>
      <c r="N3841">
        <v>8780627</v>
      </c>
      <c r="O3841" t="s">
        <v>384</v>
      </c>
      <c r="P3841" s="507">
        <v>44805</v>
      </c>
      <c r="Q3841" t="s">
        <v>187</v>
      </c>
      <c r="R3841" s="507">
        <v>37432</v>
      </c>
      <c r="S3841" s="507">
        <v>44748</v>
      </c>
      <c r="T3841" t="s">
        <v>181</v>
      </c>
      <c r="U3841">
        <v>1930</v>
      </c>
      <c r="X3841">
        <v>19</v>
      </c>
      <c r="Y3841" t="s">
        <v>259</v>
      </c>
      <c r="AC3841" t="s">
        <v>177</v>
      </c>
      <c r="AD3841" t="s">
        <v>16137</v>
      </c>
      <c r="AE3841">
        <v>78780</v>
      </c>
      <c r="AF3841">
        <v>12</v>
      </c>
      <c r="AG3841" t="s">
        <v>16138</v>
      </c>
      <c r="AK3841" t="s">
        <v>5758</v>
      </c>
      <c r="AL3841">
        <v>0</v>
      </c>
      <c r="AM3841">
        <v>0</v>
      </c>
    </row>
    <row r="3842" spans="1:39" customFormat="1" ht="12.75">
      <c r="A3842">
        <v>851198</v>
      </c>
      <c r="B3842" t="s">
        <v>1973</v>
      </c>
      <c r="C3842" t="s">
        <v>715</v>
      </c>
      <c r="D3842">
        <v>851198</v>
      </c>
      <c r="E3842" t="s">
        <v>166</v>
      </c>
      <c r="F3842" t="s">
        <v>166</v>
      </c>
      <c r="H3842" s="507">
        <v>27811</v>
      </c>
      <c r="I3842" t="s">
        <v>192</v>
      </c>
      <c r="J3842">
        <v>-50</v>
      </c>
      <c r="K3842" t="s">
        <v>168</v>
      </c>
      <c r="M3842" t="s">
        <v>208</v>
      </c>
      <c r="N3842">
        <v>12850033</v>
      </c>
      <c r="O3842" t="s">
        <v>2162</v>
      </c>
      <c r="P3842" s="507">
        <v>44823</v>
      </c>
      <c r="Q3842" t="s">
        <v>187</v>
      </c>
      <c r="R3842" s="507">
        <v>37432</v>
      </c>
      <c r="S3842" s="507">
        <v>44628</v>
      </c>
      <c r="T3842" t="s">
        <v>181</v>
      </c>
      <c r="U3842">
        <v>1759</v>
      </c>
      <c r="X3842">
        <v>17</v>
      </c>
      <c r="Y3842" t="s">
        <v>259</v>
      </c>
      <c r="AC3842" t="s">
        <v>177</v>
      </c>
      <c r="AD3842" t="s">
        <v>10671</v>
      </c>
      <c r="AE3842">
        <v>85170</v>
      </c>
      <c r="AF3842" t="s">
        <v>16139</v>
      </c>
      <c r="AI3842">
        <v>251099903</v>
      </c>
      <c r="AK3842" t="s">
        <v>5186</v>
      </c>
      <c r="AL3842">
        <v>0</v>
      </c>
      <c r="AM3842">
        <v>0</v>
      </c>
    </row>
    <row r="3843" spans="1:39" customFormat="1" ht="12.75">
      <c r="A3843">
        <v>5327901</v>
      </c>
      <c r="B3843" t="s">
        <v>3900</v>
      </c>
      <c r="C3843" t="s">
        <v>1640</v>
      </c>
      <c r="D3843">
        <v>5327901</v>
      </c>
      <c r="E3843" t="s">
        <v>166</v>
      </c>
      <c r="F3843" t="s">
        <v>166</v>
      </c>
      <c r="H3843" s="507">
        <v>41204</v>
      </c>
      <c r="I3843" t="s">
        <v>245</v>
      </c>
      <c r="J3843">
        <v>-11</v>
      </c>
      <c r="K3843" t="s">
        <v>8</v>
      </c>
      <c r="M3843" t="s">
        <v>2155</v>
      </c>
      <c r="N3843">
        <v>12530060</v>
      </c>
      <c r="O3843" t="s">
        <v>6231</v>
      </c>
      <c r="P3843" s="507">
        <v>44805</v>
      </c>
      <c r="Q3843" t="s">
        <v>187</v>
      </c>
      <c r="R3843" s="507">
        <v>43893</v>
      </c>
      <c r="T3843" t="s">
        <v>5765</v>
      </c>
      <c r="U3843">
        <v>825</v>
      </c>
      <c r="X3843">
        <v>8</v>
      </c>
      <c r="Y3843" t="s">
        <v>259</v>
      </c>
      <c r="AC3843" t="s">
        <v>177</v>
      </c>
      <c r="AD3843" t="s">
        <v>14326</v>
      </c>
      <c r="AE3843">
        <v>53810</v>
      </c>
      <c r="AF3843" t="s">
        <v>16140</v>
      </c>
      <c r="AK3843" t="s">
        <v>5187</v>
      </c>
      <c r="AL3843">
        <v>0</v>
      </c>
      <c r="AM3843">
        <v>0</v>
      </c>
    </row>
    <row r="3844" spans="1:39" customFormat="1" ht="12.75">
      <c r="A3844">
        <v>4942049</v>
      </c>
      <c r="B3844" t="s">
        <v>16141</v>
      </c>
      <c r="C3844" t="s">
        <v>902</v>
      </c>
      <c r="D3844">
        <v>4942049</v>
      </c>
      <c r="E3844" t="s">
        <v>169</v>
      </c>
      <c r="H3844" s="507">
        <v>41305</v>
      </c>
      <c r="I3844" t="s">
        <v>251</v>
      </c>
      <c r="J3844">
        <v>-10</v>
      </c>
      <c r="K3844" t="s">
        <v>8</v>
      </c>
      <c r="M3844" t="s">
        <v>236</v>
      </c>
      <c r="N3844">
        <v>12490069</v>
      </c>
      <c r="O3844" t="s">
        <v>6244</v>
      </c>
      <c r="P3844" s="507">
        <v>44831</v>
      </c>
      <c r="Q3844" t="s">
        <v>187</v>
      </c>
      <c r="R3844" s="507">
        <v>44831</v>
      </c>
      <c r="T3844" t="s">
        <v>5765</v>
      </c>
      <c r="U3844">
        <v>500</v>
      </c>
      <c r="X3844">
        <v>5</v>
      </c>
      <c r="Y3844" t="s">
        <v>259</v>
      </c>
      <c r="AC3844" t="s">
        <v>177</v>
      </c>
      <c r="AD3844" t="s">
        <v>16142</v>
      </c>
      <c r="AE3844">
        <v>49350</v>
      </c>
      <c r="AF3844" t="s">
        <v>16143</v>
      </c>
      <c r="AJ3844" t="s">
        <v>16144</v>
      </c>
      <c r="AK3844" t="s">
        <v>16145</v>
      </c>
      <c r="AL3844">
        <v>0</v>
      </c>
      <c r="AM3844">
        <v>0</v>
      </c>
    </row>
    <row r="3845" spans="1:39" customFormat="1" ht="12.75">
      <c r="A3845">
        <v>4524846</v>
      </c>
      <c r="B3845" t="s">
        <v>1975</v>
      </c>
      <c r="C3845" t="s">
        <v>284</v>
      </c>
      <c r="D3845">
        <v>4524846</v>
      </c>
      <c r="E3845" t="s">
        <v>166</v>
      </c>
      <c r="F3845" t="s">
        <v>166</v>
      </c>
      <c r="H3845" s="507">
        <v>38398</v>
      </c>
      <c r="I3845" t="s">
        <v>186</v>
      </c>
      <c r="J3845">
        <v>-18</v>
      </c>
      <c r="K3845" t="s">
        <v>8</v>
      </c>
      <c r="M3845" t="s">
        <v>2764</v>
      </c>
      <c r="N3845">
        <v>4450295</v>
      </c>
      <c r="O3845" t="s">
        <v>2812</v>
      </c>
      <c r="P3845" s="507">
        <v>44803</v>
      </c>
      <c r="Q3845" t="s">
        <v>187</v>
      </c>
      <c r="R3845" s="507">
        <v>41530</v>
      </c>
      <c r="S3845" s="507">
        <v>44799</v>
      </c>
      <c r="T3845" t="s">
        <v>181</v>
      </c>
      <c r="U3845">
        <v>808</v>
      </c>
      <c r="X3845">
        <v>8</v>
      </c>
      <c r="Y3845" t="s">
        <v>259</v>
      </c>
      <c r="AC3845" t="s">
        <v>177</v>
      </c>
      <c r="AD3845" t="s">
        <v>16146</v>
      </c>
      <c r="AE3845">
        <v>45130</v>
      </c>
      <c r="AF3845" t="s">
        <v>16147</v>
      </c>
      <c r="AK3845" t="s">
        <v>5703</v>
      </c>
      <c r="AL3845">
        <v>0</v>
      </c>
      <c r="AM3845">
        <v>0</v>
      </c>
    </row>
    <row r="3846" spans="1:39" customFormat="1" ht="12.75">
      <c r="A3846">
        <v>4512734</v>
      </c>
      <c r="B3846" t="s">
        <v>1975</v>
      </c>
      <c r="C3846" t="s">
        <v>1010</v>
      </c>
      <c r="D3846">
        <v>4512734</v>
      </c>
      <c r="E3846" t="s">
        <v>166</v>
      </c>
      <c r="F3846" t="s">
        <v>166</v>
      </c>
      <c r="H3846" s="507">
        <v>33779</v>
      </c>
      <c r="I3846" t="s">
        <v>167</v>
      </c>
      <c r="J3846">
        <v>-40</v>
      </c>
      <c r="K3846" t="s">
        <v>168</v>
      </c>
      <c r="M3846" t="s">
        <v>2764</v>
      </c>
      <c r="N3846">
        <v>4450108</v>
      </c>
      <c r="O3846" t="s">
        <v>2790</v>
      </c>
      <c r="P3846" s="507">
        <v>44801</v>
      </c>
      <c r="Q3846" t="s">
        <v>187</v>
      </c>
      <c r="R3846" s="507">
        <v>37432</v>
      </c>
      <c r="S3846" s="507">
        <v>43711</v>
      </c>
      <c r="T3846" t="s">
        <v>7255</v>
      </c>
      <c r="U3846">
        <v>1717</v>
      </c>
      <c r="X3846">
        <v>17</v>
      </c>
      <c r="Y3846" t="s">
        <v>259</v>
      </c>
      <c r="AC3846" t="s">
        <v>177</v>
      </c>
      <c r="AD3846" t="s">
        <v>16148</v>
      </c>
      <c r="AE3846">
        <v>45570</v>
      </c>
      <c r="AF3846" t="s">
        <v>16149</v>
      </c>
      <c r="AJ3846">
        <v>658838466</v>
      </c>
      <c r="AK3846" t="s">
        <v>5702</v>
      </c>
      <c r="AL3846">
        <v>0</v>
      </c>
      <c r="AM3846">
        <v>0</v>
      </c>
    </row>
    <row r="3847" spans="1:39" customFormat="1" ht="12.75">
      <c r="A3847">
        <v>9459499</v>
      </c>
      <c r="B3847" t="s">
        <v>8011</v>
      </c>
      <c r="C3847" t="s">
        <v>352</v>
      </c>
      <c r="D3847">
        <v>9459499</v>
      </c>
      <c r="E3847" t="s">
        <v>166</v>
      </c>
      <c r="F3847" t="s">
        <v>166</v>
      </c>
      <c r="H3847" s="507">
        <v>40433</v>
      </c>
      <c r="I3847" t="s">
        <v>254</v>
      </c>
      <c r="J3847">
        <v>-13</v>
      </c>
      <c r="K3847" t="s">
        <v>168</v>
      </c>
      <c r="M3847" t="s">
        <v>246</v>
      </c>
      <c r="N3847">
        <v>8940976</v>
      </c>
      <c r="O3847" t="s">
        <v>3791</v>
      </c>
      <c r="P3847" s="507">
        <v>44812</v>
      </c>
      <c r="Q3847" t="s">
        <v>187</v>
      </c>
      <c r="R3847" s="507">
        <v>43418</v>
      </c>
      <c r="T3847" t="s">
        <v>5765</v>
      </c>
      <c r="U3847">
        <v>670</v>
      </c>
      <c r="X3847">
        <v>6</v>
      </c>
      <c r="Y3847" t="s">
        <v>259</v>
      </c>
      <c r="AC3847" t="s">
        <v>177</v>
      </c>
      <c r="AD3847" t="s">
        <v>9810</v>
      </c>
      <c r="AE3847">
        <v>94100</v>
      </c>
      <c r="AF3847" t="s">
        <v>16150</v>
      </c>
      <c r="AK3847" t="s">
        <v>8012</v>
      </c>
      <c r="AL3847">
        <v>0</v>
      </c>
      <c r="AM3847">
        <v>0</v>
      </c>
    </row>
    <row r="3848" spans="1:39" customFormat="1" ht="12.75">
      <c r="A3848">
        <v>4530487</v>
      </c>
      <c r="B3848" t="s">
        <v>1975</v>
      </c>
      <c r="C3848" t="s">
        <v>738</v>
      </c>
      <c r="D3848">
        <v>4530487</v>
      </c>
      <c r="E3848" t="s">
        <v>166</v>
      </c>
      <c r="F3848" t="s">
        <v>166</v>
      </c>
      <c r="H3848" s="507">
        <v>40827</v>
      </c>
      <c r="I3848" t="s">
        <v>267</v>
      </c>
      <c r="J3848">
        <v>-12</v>
      </c>
      <c r="K3848" t="s">
        <v>8</v>
      </c>
      <c r="M3848" t="s">
        <v>2764</v>
      </c>
      <c r="N3848">
        <v>4450295</v>
      </c>
      <c r="O3848" t="s">
        <v>2812</v>
      </c>
      <c r="P3848" s="507">
        <v>44771</v>
      </c>
      <c r="Q3848" t="s">
        <v>187</v>
      </c>
      <c r="R3848" s="507">
        <v>43553</v>
      </c>
      <c r="T3848" t="s">
        <v>5765</v>
      </c>
      <c r="U3848">
        <v>640</v>
      </c>
      <c r="X3848">
        <v>6</v>
      </c>
      <c r="Y3848" t="s">
        <v>259</v>
      </c>
      <c r="AC3848" t="s">
        <v>177</v>
      </c>
      <c r="AD3848" t="s">
        <v>16146</v>
      </c>
      <c r="AE3848">
        <v>45130</v>
      </c>
      <c r="AF3848" t="s">
        <v>16147</v>
      </c>
      <c r="AK3848" t="s">
        <v>5703</v>
      </c>
      <c r="AL3848">
        <v>0</v>
      </c>
      <c r="AM3848">
        <v>0</v>
      </c>
    </row>
    <row r="3849" spans="1:39" customFormat="1" ht="12.75">
      <c r="A3849">
        <v>185042</v>
      </c>
      <c r="B3849" t="s">
        <v>1975</v>
      </c>
      <c r="C3849" t="s">
        <v>1039</v>
      </c>
      <c r="D3849">
        <v>185042</v>
      </c>
      <c r="E3849" t="s">
        <v>166</v>
      </c>
      <c r="F3849" t="s">
        <v>166</v>
      </c>
      <c r="H3849" s="507">
        <v>28869</v>
      </c>
      <c r="I3849" t="s">
        <v>192</v>
      </c>
      <c r="J3849">
        <v>-50</v>
      </c>
      <c r="K3849" t="s">
        <v>8</v>
      </c>
      <c r="M3849" t="s">
        <v>2764</v>
      </c>
      <c r="N3849">
        <v>4450295</v>
      </c>
      <c r="O3849" t="s">
        <v>2812</v>
      </c>
      <c r="P3849" s="507">
        <v>44749</v>
      </c>
      <c r="Q3849" t="s">
        <v>187</v>
      </c>
      <c r="R3849" s="507">
        <v>37432</v>
      </c>
      <c r="S3849" s="507">
        <v>44799</v>
      </c>
      <c r="T3849" t="s">
        <v>181</v>
      </c>
      <c r="U3849">
        <v>1205</v>
      </c>
      <c r="X3849">
        <v>12</v>
      </c>
      <c r="Y3849" t="s">
        <v>259</v>
      </c>
      <c r="AC3849" t="s">
        <v>177</v>
      </c>
      <c r="AD3849" t="s">
        <v>16146</v>
      </c>
      <c r="AE3849">
        <v>45130</v>
      </c>
      <c r="AF3849" t="s">
        <v>16151</v>
      </c>
      <c r="AI3849" t="s">
        <v>6149</v>
      </c>
      <c r="AJ3849" t="s">
        <v>6150</v>
      </c>
      <c r="AK3849" t="s">
        <v>5703</v>
      </c>
      <c r="AL3849">
        <v>0</v>
      </c>
      <c r="AM3849">
        <v>0</v>
      </c>
    </row>
    <row r="3850" spans="1:39" customFormat="1" ht="12.75">
      <c r="A3850">
        <v>7528256</v>
      </c>
      <c r="B3850" t="s">
        <v>1976</v>
      </c>
      <c r="C3850" t="s">
        <v>1171</v>
      </c>
      <c r="D3850">
        <v>7528256</v>
      </c>
      <c r="E3850" t="s">
        <v>169</v>
      </c>
      <c r="H3850" s="507">
        <v>41896</v>
      </c>
      <c r="I3850" t="s">
        <v>169</v>
      </c>
      <c r="J3850">
        <v>-9</v>
      </c>
      <c r="K3850" t="s">
        <v>8</v>
      </c>
      <c r="M3850" t="s">
        <v>263</v>
      </c>
      <c r="N3850">
        <v>8751163</v>
      </c>
      <c r="O3850" t="s">
        <v>264</v>
      </c>
      <c r="P3850" s="507">
        <v>44830</v>
      </c>
      <c r="Q3850" t="s">
        <v>187</v>
      </c>
      <c r="R3850" s="507">
        <v>44830</v>
      </c>
      <c r="T3850" t="s">
        <v>5765</v>
      </c>
      <c r="U3850">
        <v>500</v>
      </c>
      <c r="X3850">
        <v>5</v>
      </c>
      <c r="Y3850" t="s">
        <v>259</v>
      </c>
      <c r="AC3850" t="s">
        <v>177</v>
      </c>
      <c r="AD3850" t="s">
        <v>9793</v>
      </c>
      <c r="AE3850">
        <v>75013</v>
      </c>
      <c r="AF3850" t="s">
        <v>16152</v>
      </c>
      <c r="AJ3850">
        <v>650231220</v>
      </c>
      <c r="AK3850" t="s">
        <v>16153</v>
      </c>
      <c r="AL3850">
        <v>1</v>
      </c>
      <c r="AM3850">
        <v>0</v>
      </c>
    </row>
    <row r="3851" spans="1:39" customFormat="1" ht="12.75">
      <c r="A3851">
        <v>4463952</v>
      </c>
      <c r="B3851" t="s">
        <v>16154</v>
      </c>
      <c r="C3851" t="s">
        <v>462</v>
      </c>
      <c r="D3851">
        <v>4463952</v>
      </c>
      <c r="E3851" t="s">
        <v>169</v>
      </c>
      <c r="H3851" s="507">
        <v>42608</v>
      </c>
      <c r="I3851" t="s">
        <v>169</v>
      </c>
      <c r="J3851">
        <v>-9</v>
      </c>
      <c r="K3851" t="s">
        <v>8</v>
      </c>
      <c r="M3851" t="s">
        <v>228</v>
      </c>
      <c r="N3851">
        <v>12440141</v>
      </c>
      <c r="O3851" t="s">
        <v>3861</v>
      </c>
      <c r="P3851" s="507">
        <v>44832</v>
      </c>
      <c r="Q3851" t="s">
        <v>187</v>
      </c>
      <c r="R3851" s="507">
        <v>44832</v>
      </c>
      <c r="T3851" t="s">
        <v>5765</v>
      </c>
      <c r="U3851">
        <v>500</v>
      </c>
      <c r="X3851">
        <v>5</v>
      </c>
      <c r="Y3851" t="s">
        <v>259</v>
      </c>
      <c r="AC3851" t="s">
        <v>177</v>
      </c>
      <c r="AD3851" t="s">
        <v>14817</v>
      </c>
      <c r="AE3851">
        <v>44700</v>
      </c>
      <c r="AF3851" t="s">
        <v>16155</v>
      </c>
      <c r="AJ3851">
        <v>624868695</v>
      </c>
      <c r="AK3851" t="s">
        <v>16156</v>
      </c>
      <c r="AL3851">
        <v>0</v>
      </c>
      <c r="AM3851">
        <v>0</v>
      </c>
    </row>
    <row r="3852" spans="1:39" customFormat="1" ht="12.75">
      <c r="A3852">
        <v>183659</v>
      </c>
      <c r="B3852" t="s">
        <v>1977</v>
      </c>
      <c r="C3852" t="s">
        <v>230</v>
      </c>
      <c r="D3852">
        <v>183659</v>
      </c>
      <c r="E3852" t="s">
        <v>166</v>
      </c>
      <c r="F3852" t="s">
        <v>166</v>
      </c>
      <c r="H3852" s="507">
        <v>33072</v>
      </c>
      <c r="I3852" t="s">
        <v>167</v>
      </c>
      <c r="J3852">
        <v>-40</v>
      </c>
      <c r="K3852" t="s">
        <v>168</v>
      </c>
      <c r="M3852" t="s">
        <v>2764</v>
      </c>
      <c r="N3852">
        <v>4450410</v>
      </c>
      <c r="O3852" t="s">
        <v>3462</v>
      </c>
      <c r="P3852" s="507">
        <v>44790</v>
      </c>
      <c r="Q3852" t="s">
        <v>187</v>
      </c>
      <c r="R3852" s="507">
        <v>37432</v>
      </c>
      <c r="S3852" s="507">
        <v>44733</v>
      </c>
      <c r="T3852" t="s">
        <v>181</v>
      </c>
      <c r="U3852">
        <v>2129</v>
      </c>
      <c r="V3852" t="s">
        <v>172</v>
      </c>
      <c r="W3852">
        <v>756</v>
      </c>
      <c r="X3852" t="s">
        <v>173</v>
      </c>
      <c r="Y3852" t="s">
        <v>259</v>
      </c>
      <c r="AC3852" t="s">
        <v>177</v>
      </c>
      <c r="AD3852" t="s">
        <v>10015</v>
      </c>
      <c r="AE3852">
        <v>45000</v>
      </c>
      <c r="AF3852" t="s">
        <v>16157</v>
      </c>
      <c r="AI3852">
        <v>248583249</v>
      </c>
      <c r="AJ3852">
        <v>695950827</v>
      </c>
      <c r="AK3852" t="s">
        <v>5704</v>
      </c>
      <c r="AL3852">
        <v>0</v>
      </c>
      <c r="AM3852">
        <v>0</v>
      </c>
    </row>
    <row r="3853" spans="1:39" customFormat="1" ht="12.75">
      <c r="A3853">
        <v>4941025</v>
      </c>
      <c r="B3853" t="s">
        <v>1977</v>
      </c>
      <c r="C3853" t="s">
        <v>1017</v>
      </c>
      <c r="D3853">
        <v>4941025</v>
      </c>
      <c r="E3853" t="s">
        <v>169</v>
      </c>
      <c r="F3853" t="s">
        <v>169</v>
      </c>
      <c r="H3853" s="507">
        <v>41081</v>
      </c>
      <c r="I3853" t="s">
        <v>245</v>
      </c>
      <c r="J3853">
        <v>-11</v>
      </c>
      <c r="K3853" t="s">
        <v>8</v>
      </c>
      <c r="M3853" t="s">
        <v>236</v>
      </c>
      <c r="N3853">
        <v>12490132</v>
      </c>
      <c r="O3853" t="s">
        <v>8162</v>
      </c>
      <c r="P3853" s="507">
        <v>44823</v>
      </c>
      <c r="Q3853" t="s">
        <v>187</v>
      </c>
      <c r="R3853" s="507">
        <v>44456</v>
      </c>
      <c r="T3853" t="s">
        <v>5765</v>
      </c>
      <c r="U3853">
        <v>500</v>
      </c>
      <c r="X3853">
        <v>5</v>
      </c>
      <c r="Y3853" t="s">
        <v>259</v>
      </c>
      <c r="AC3853" t="s">
        <v>177</v>
      </c>
      <c r="AD3853" t="s">
        <v>11082</v>
      </c>
      <c r="AE3853">
        <v>49300</v>
      </c>
      <c r="AF3853" t="s">
        <v>16158</v>
      </c>
      <c r="AG3853" t="s">
        <v>16159</v>
      </c>
      <c r="AJ3853">
        <v>778692779</v>
      </c>
      <c r="AK3853" t="s">
        <v>6498</v>
      </c>
      <c r="AL3853">
        <v>1</v>
      </c>
      <c r="AM3853">
        <v>0</v>
      </c>
    </row>
    <row r="3854" spans="1:39" customFormat="1" ht="12.75">
      <c r="A3854">
        <v>7225441</v>
      </c>
      <c r="B3854" t="s">
        <v>1977</v>
      </c>
      <c r="C3854" t="s">
        <v>1397</v>
      </c>
      <c r="D3854">
        <v>7225441</v>
      </c>
      <c r="E3854" t="s">
        <v>169</v>
      </c>
      <c r="F3854" t="s">
        <v>169</v>
      </c>
      <c r="H3854" s="507">
        <v>40984</v>
      </c>
      <c r="I3854" t="s">
        <v>245</v>
      </c>
      <c r="J3854">
        <v>-11</v>
      </c>
      <c r="K3854" t="s">
        <v>8</v>
      </c>
      <c r="M3854" t="s">
        <v>2152</v>
      </c>
      <c r="N3854">
        <v>12720144</v>
      </c>
      <c r="O3854" t="s">
        <v>2249</v>
      </c>
      <c r="P3854" s="507">
        <v>44763</v>
      </c>
      <c r="Q3854" t="s">
        <v>187</v>
      </c>
      <c r="R3854" s="507">
        <v>44469</v>
      </c>
      <c r="T3854" t="s">
        <v>5765</v>
      </c>
      <c r="U3854">
        <v>500</v>
      </c>
      <c r="X3854">
        <v>5</v>
      </c>
      <c r="Y3854" t="s">
        <v>259</v>
      </c>
      <c r="AC3854" t="s">
        <v>177</v>
      </c>
      <c r="AD3854" t="s">
        <v>16160</v>
      </c>
      <c r="AE3854">
        <v>72240</v>
      </c>
      <c r="AF3854" t="s">
        <v>16161</v>
      </c>
      <c r="AJ3854">
        <v>685341778</v>
      </c>
      <c r="AK3854" t="s">
        <v>5188</v>
      </c>
      <c r="AL3854">
        <v>0</v>
      </c>
      <c r="AM3854">
        <v>0</v>
      </c>
    </row>
    <row r="3855" spans="1:39" customFormat="1" ht="12.75">
      <c r="A3855">
        <v>9241981</v>
      </c>
      <c r="B3855" t="s">
        <v>1977</v>
      </c>
      <c r="C3855" t="s">
        <v>488</v>
      </c>
      <c r="D3855">
        <v>9241981</v>
      </c>
      <c r="E3855" t="s">
        <v>166</v>
      </c>
      <c r="F3855" t="s">
        <v>166</v>
      </c>
      <c r="H3855" s="507">
        <v>36860</v>
      </c>
      <c r="I3855" t="s">
        <v>167</v>
      </c>
      <c r="J3855">
        <v>-40</v>
      </c>
      <c r="K3855" t="s">
        <v>168</v>
      </c>
      <c r="M3855" t="s">
        <v>2773</v>
      </c>
      <c r="N3855">
        <v>4180174</v>
      </c>
      <c r="O3855" t="s">
        <v>2791</v>
      </c>
      <c r="P3855" s="507">
        <v>44802</v>
      </c>
      <c r="Q3855" t="s">
        <v>187</v>
      </c>
      <c r="R3855" s="507">
        <v>40521</v>
      </c>
      <c r="S3855" s="507">
        <v>44064</v>
      </c>
      <c r="T3855" t="s">
        <v>7255</v>
      </c>
      <c r="U3855">
        <v>1704</v>
      </c>
      <c r="X3855">
        <v>17</v>
      </c>
      <c r="Y3855" t="s">
        <v>259</v>
      </c>
      <c r="AC3855" t="s">
        <v>177</v>
      </c>
      <c r="AD3855" t="s">
        <v>11623</v>
      </c>
      <c r="AE3855">
        <v>18500</v>
      </c>
      <c r="AF3855" t="s">
        <v>16162</v>
      </c>
      <c r="AJ3855">
        <v>770393642</v>
      </c>
      <c r="AK3855" t="s">
        <v>5705</v>
      </c>
      <c r="AL3855">
        <v>0</v>
      </c>
      <c r="AM3855">
        <v>0</v>
      </c>
    </row>
    <row r="3856" spans="1:39" customFormat="1" ht="12.75">
      <c r="A3856">
        <v>7869099</v>
      </c>
      <c r="B3856" t="s">
        <v>1977</v>
      </c>
      <c r="C3856" t="s">
        <v>6151</v>
      </c>
      <c r="D3856">
        <v>7869099</v>
      </c>
      <c r="E3856" t="s">
        <v>166</v>
      </c>
      <c r="F3856" t="s">
        <v>166</v>
      </c>
      <c r="H3856" s="507">
        <v>38303</v>
      </c>
      <c r="I3856" t="s">
        <v>7238</v>
      </c>
      <c r="J3856">
        <v>-19</v>
      </c>
      <c r="K3856" t="s">
        <v>8</v>
      </c>
      <c r="M3856" t="s">
        <v>238</v>
      </c>
      <c r="N3856">
        <v>8780627</v>
      </c>
      <c r="O3856" t="s">
        <v>384</v>
      </c>
      <c r="P3856" s="507">
        <v>44813</v>
      </c>
      <c r="Q3856" t="s">
        <v>187</v>
      </c>
      <c r="R3856" s="507">
        <v>41534</v>
      </c>
      <c r="S3856" s="507">
        <v>44791</v>
      </c>
      <c r="T3856" t="s">
        <v>181</v>
      </c>
      <c r="U3856">
        <v>811</v>
      </c>
      <c r="X3856">
        <v>8</v>
      </c>
      <c r="Y3856" t="s">
        <v>259</v>
      </c>
      <c r="AC3856" t="s">
        <v>177</v>
      </c>
      <c r="AD3856" t="s">
        <v>10077</v>
      </c>
      <c r="AE3856">
        <v>78500</v>
      </c>
      <c r="AF3856" t="s">
        <v>16163</v>
      </c>
      <c r="AK3856" t="s">
        <v>5758</v>
      </c>
      <c r="AL3856">
        <v>0</v>
      </c>
      <c r="AM3856">
        <v>0</v>
      </c>
    </row>
    <row r="3857" spans="1:39" customFormat="1" ht="12.75">
      <c r="A3857">
        <v>4463566</v>
      </c>
      <c r="B3857" t="s">
        <v>9591</v>
      </c>
      <c r="C3857" t="s">
        <v>539</v>
      </c>
      <c r="D3857">
        <v>4463566</v>
      </c>
      <c r="E3857" t="s">
        <v>169</v>
      </c>
      <c r="H3857" s="507">
        <v>40973</v>
      </c>
      <c r="I3857" t="s">
        <v>245</v>
      </c>
      <c r="J3857">
        <v>-11</v>
      </c>
      <c r="K3857" t="s">
        <v>8</v>
      </c>
      <c r="M3857" t="s">
        <v>228</v>
      </c>
      <c r="N3857">
        <v>12440281</v>
      </c>
      <c r="O3857" t="s">
        <v>3648</v>
      </c>
      <c r="P3857" s="507">
        <v>44820</v>
      </c>
      <c r="Q3857" t="s">
        <v>187</v>
      </c>
      <c r="R3857" s="507">
        <v>44820</v>
      </c>
      <c r="T3857" t="s">
        <v>5765</v>
      </c>
      <c r="U3857">
        <v>500</v>
      </c>
      <c r="X3857">
        <v>5</v>
      </c>
      <c r="Y3857" t="s">
        <v>259</v>
      </c>
      <c r="AC3857" t="s">
        <v>177</v>
      </c>
      <c r="AD3857" t="s">
        <v>9941</v>
      </c>
      <c r="AE3857">
        <v>44200</v>
      </c>
      <c r="AF3857" t="s">
        <v>16164</v>
      </c>
      <c r="AI3857">
        <v>688393457</v>
      </c>
      <c r="AJ3857">
        <v>660114663</v>
      </c>
      <c r="AK3857" t="s">
        <v>9592</v>
      </c>
      <c r="AL3857">
        <v>0</v>
      </c>
      <c r="AM3857">
        <v>0</v>
      </c>
    </row>
    <row r="3858" spans="1:39" customFormat="1" ht="12.75">
      <c r="A3858">
        <v>898502</v>
      </c>
      <c r="B3858" t="s">
        <v>3695</v>
      </c>
      <c r="C3858" t="s">
        <v>5820</v>
      </c>
      <c r="D3858">
        <v>898502</v>
      </c>
      <c r="E3858" t="s">
        <v>166</v>
      </c>
      <c r="F3858" t="s">
        <v>166</v>
      </c>
      <c r="H3858" s="507">
        <v>37239</v>
      </c>
      <c r="I3858" t="s">
        <v>167</v>
      </c>
      <c r="J3858">
        <v>-40</v>
      </c>
      <c r="K3858" t="s">
        <v>8</v>
      </c>
      <c r="M3858" t="s">
        <v>236</v>
      </c>
      <c r="N3858">
        <v>12490076</v>
      </c>
      <c r="O3858" t="s">
        <v>2199</v>
      </c>
      <c r="P3858" s="507">
        <v>44811</v>
      </c>
      <c r="Q3858" t="s">
        <v>187</v>
      </c>
      <c r="R3858" s="507">
        <v>41953</v>
      </c>
      <c r="S3858" s="507">
        <v>44093</v>
      </c>
      <c r="T3858" t="s">
        <v>7255</v>
      </c>
      <c r="U3858">
        <v>795</v>
      </c>
      <c r="X3858">
        <v>7</v>
      </c>
      <c r="Y3858" t="s">
        <v>259</v>
      </c>
      <c r="AC3858" t="s">
        <v>177</v>
      </c>
      <c r="AD3858" t="s">
        <v>15688</v>
      </c>
      <c r="AE3858">
        <v>49130</v>
      </c>
      <c r="AF3858" t="s">
        <v>16165</v>
      </c>
      <c r="AI3858">
        <v>241918236</v>
      </c>
      <c r="AJ3858">
        <v>788357599</v>
      </c>
      <c r="AK3858" t="s">
        <v>9593</v>
      </c>
      <c r="AL3858">
        <v>0</v>
      </c>
      <c r="AM3858">
        <v>0</v>
      </c>
    </row>
    <row r="3859" spans="1:39" customFormat="1" ht="12.75">
      <c r="A3859">
        <v>3544943</v>
      </c>
      <c r="B3859" t="s">
        <v>16166</v>
      </c>
      <c r="C3859" t="s">
        <v>389</v>
      </c>
      <c r="D3859">
        <v>3544943</v>
      </c>
      <c r="E3859" t="s">
        <v>169</v>
      </c>
      <c r="H3859" s="507">
        <v>41411</v>
      </c>
      <c r="I3859" t="s">
        <v>251</v>
      </c>
      <c r="J3859">
        <v>-10</v>
      </c>
      <c r="K3859" t="s">
        <v>8</v>
      </c>
      <c r="M3859" t="s">
        <v>178</v>
      </c>
      <c r="N3859">
        <v>3350030</v>
      </c>
      <c r="O3859" t="s">
        <v>3046</v>
      </c>
      <c r="P3859" s="507">
        <v>44833</v>
      </c>
      <c r="Q3859" t="s">
        <v>187</v>
      </c>
      <c r="R3859" s="507">
        <v>44833</v>
      </c>
      <c r="S3859" s="507">
        <v>44811</v>
      </c>
      <c r="T3859" t="s">
        <v>181</v>
      </c>
      <c r="U3859">
        <v>500</v>
      </c>
      <c r="X3859">
        <v>5</v>
      </c>
      <c r="Y3859" t="s">
        <v>259</v>
      </c>
      <c r="AC3859" t="s">
        <v>177</v>
      </c>
      <c r="AD3859" t="s">
        <v>16167</v>
      </c>
      <c r="AE3859">
        <v>35170</v>
      </c>
      <c r="AF3859" t="s">
        <v>16168</v>
      </c>
      <c r="AJ3859" t="s">
        <v>16169</v>
      </c>
      <c r="AK3859" t="s">
        <v>16170</v>
      </c>
      <c r="AL3859">
        <v>0</v>
      </c>
      <c r="AM3859">
        <v>0</v>
      </c>
    </row>
    <row r="3860" spans="1:39" customFormat="1" ht="12.75">
      <c r="A3860">
        <v>4458412</v>
      </c>
      <c r="B3860" t="s">
        <v>3696</v>
      </c>
      <c r="C3860" t="s">
        <v>6066</v>
      </c>
      <c r="D3860">
        <v>4458412</v>
      </c>
      <c r="E3860" t="s">
        <v>166</v>
      </c>
      <c r="F3860" t="s">
        <v>166</v>
      </c>
      <c r="H3860" s="507">
        <v>40128</v>
      </c>
      <c r="I3860" t="s">
        <v>340</v>
      </c>
      <c r="J3860">
        <v>-14</v>
      </c>
      <c r="K3860" t="s">
        <v>168</v>
      </c>
      <c r="M3860" t="s">
        <v>228</v>
      </c>
      <c r="N3860">
        <v>12440141</v>
      </c>
      <c r="O3860" t="s">
        <v>3861</v>
      </c>
      <c r="P3860" s="507">
        <v>44809</v>
      </c>
      <c r="Q3860" t="s">
        <v>187</v>
      </c>
      <c r="R3860" s="507">
        <v>43462</v>
      </c>
      <c r="T3860" t="s">
        <v>5765</v>
      </c>
      <c r="U3860">
        <v>1239</v>
      </c>
      <c r="X3860">
        <v>12</v>
      </c>
      <c r="Y3860" t="s">
        <v>259</v>
      </c>
      <c r="AC3860" t="s">
        <v>177</v>
      </c>
      <c r="AD3860" t="s">
        <v>10255</v>
      </c>
      <c r="AE3860">
        <v>44100</v>
      </c>
      <c r="AF3860" t="s">
        <v>16171</v>
      </c>
      <c r="AI3860">
        <v>695797866</v>
      </c>
      <c r="AJ3860">
        <v>662997243</v>
      </c>
      <c r="AK3860" t="s">
        <v>5189</v>
      </c>
      <c r="AL3860">
        <v>0</v>
      </c>
      <c r="AM3860">
        <v>0</v>
      </c>
    </row>
    <row r="3861" spans="1:39" customFormat="1" ht="12.75">
      <c r="A3861">
        <v>954207</v>
      </c>
      <c r="B3861" t="s">
        <v>1978</v>
      </c>
      <c r="C3861" t="s">
        <v>529</v>
      </c>
      <c r="D3861">
        <v>954207</v>
      </c>
      <c r="E3861" t="s">
        <v>166</v>
      </c>
      <c r="F3861" t="s">
        <v>166</v>
      </c>
      <c r="H3861" s="507">
        <v>28477</v>
      </c>
      <c r="I3861" t="s">
        <v>192</v>
      </c>
      <c r="J3861">
        <v>-50</v>
      </c>
      <c r="K3861" t="s">
        <v>168</v>
      </c>
      <c r="M3861" t="s">
        <v>203</v>
      </c>
      <c r="N3861">
        <v>8920025</v>
      </c>
      <c r="O3861" t="s">
        <v>213</v>
      </c>
      <c r="P3861" s="507">
        <v>44811</v>
      </c>
      <c r="Q3861" t="s">
        <v>187</v>
      </c>
      <c r="R3861" s="507">
        <v>37432</v>
      </c>
      <c r="S3861" s="507">
        <v>44088</v>
      </c>
      <c r="T3861" t="s">
        <v>7255</v>
      </c>
      <c r="U3861">
        <v>1904</v>
      </c>
      <c r="X3861">
        <v>19</v>
      </c>
      <c r="Y3861" t="s">
        <v>259</v>
      </c>
      <c r="AC3861" t="s">
        <v>177</v>
      </c>
      <c r="AD3861" t="s">
        <v>10436</v>
      </c>
      <c r="AE3861">
        <v>92500</v>
      </c>
      <c r="AF3861" t="s">
        <v>16172</v>
      </c>
      <c r="AJ3861">
        <v>687411080</v>
      </c>
      <c r="AK3861" t="s">
        <v>4618</v>
      </c>
      <c r="AL3861">
        <v>0</v>
      </c>
      <c r="AM3861">
        <v>0</v>
      </c>
    </row>
    <row r="3862" spans="1:39" customFormat="1" ht="12.75">
      <c r="A3862">
        <v>9251653</v>
      </c>
      <c r="B3862" t="s">
        <v>3332</v>
      </c>
      <c r="C3862" t="s">
        <v>414</v>
      </c>
      <c r="D3862">
        <v>9251653</v>
      </c>
      <c r="E3862" t="s">
        <v>166</v>
      </c>
      <c r="F3862" t="s">
        <v>166</v>
      </c>
      <c r="H3862" s="507">
        <v>40279</v>
      </c>
      <c r="I3862" t="s">
        <v>254</v>
      </c>
      <c r="J3862">
        <v>-13</v>
      </c>
      <c r="K3862" t="s">
        <v>168</v>
      </c>
      <c r="M3862" t="s">
        <v>203</v>
      </c>
      <c r="N3862">
        <v>8921458</v>
      </c>
      <c r="O3862" t="s">
        <v>272</v>
      </c>
      <c r="P3862" s="507">
        <v>44811</v>
      </c>
      <c r="Q3862" t="s">
        <v>187</v>
      </c>
      <c r="R3862" s="507">
        <v>43012</v>
      </c>
      <c r="T3862" t="s">
        <v>5765</v>
      </c>
      <c r="U3862">
        <v>957</v>
      </c>
      <c r="X3862">
        <v>9</v>
      </c>
      <c r="Y3862" t="s">
        <v>259</v>
      </c>
      <c r="AC3862" t="s">
        <v>177</v>
      </c>
      <c r="AD3862" t="s">
        <v>9666</v>
      </c>
      <c r="AE3862">
        <v>92300</v>
      </c>
      <c r="AF3862" t="s">
        <v>16173</v>
      </c>
      <c r="AJ3862">
        <v>672754199</v>
      </c>
      <c r="AK3862" t="s">
        <v>8013</v>
      </c>
      <c r="AL3862">
        <v>0</v>
      </c>
      <c r="AM3862">
        <v>0</v>
      </c>
    </row>
    <row r="3863" spans="1:39" customFormat="1" ht="12.75">
      <c r="A3863">
        <v>4535551</v>
      </c>
      <c r="B3863" t="s">
        <v>2706</v>
      </c>
      <c r="C3863" t="s">
        <v>310</v>
      </c>
      <c r="D3863">
        <v>4535551</v>
      </c>
      <c r="E3863" t="s">
        <v>169</v>
      </c>
      <c r="H3863" s="507">
        <v>41159</v>
      </c>
      <c r="I3863" t="s">
        <v>245</v>
      </c>
      <c r="J3863">
        <v>-11</v>
      </c>
      <c r="K3863" t="s">
        <v>8</v>
      </c>
      <c r="M3863" t="s">
        <v>2764</v>
      </c>
      <c r="N3863">
        <v>4450760</v>
      </c>
      <c r="O3863" t="s">
        <v>15892</v>
      </c>
      <c r="P3863" s="507">
        <v>44842</v>
      </c>
      <c r="Q3863" t="s">
        <v>187</v>
      </c>
      <c r="R3863" s="507">
        <v>44842</v>
      </c>
      <c r="T3863" t="s">
        <v>5765</v>
      </c>
      <c r="U3863">
        <v>500</v>
      </c>
      <c r="X3863">
        <v>5</v>
      </c>
      <c r="Y3863" t="s">
        <v>259</v>
      </c>
      <c r="AC3863" t="s">
        <v>177</v>
      </c>
      <c r="AD3863" t="s">
        <v>16174</v>
      </c>
      <c r="AE3863">
        <v>45510</v>
      </c>
      <c r="AF3863" t="s">
        <v>16175</v>
      </c>
      <c r="AJ3863">
        <v>682204204</v>
      </c>
      <c r="AK3863" t="s">
        <v>16176</v>
      </c>
      <c r="AL3863">
        <v>0</v>
      </c>
      <c r="AM3863">
        <v>0</v>
      </c>
    </row>
    <row r="3864" spans="1:39" customFormat="1" ht="12.75">
      <c r="A3864">
        <v>8529621</v>
      </c>
      <c r="B3864" t="s">
        <v>1979</v>
      </c>
      <c r="C3864" t="s">
        <v>538</v>
      </c>
      <c r="D3864">
        <v>8529621</v>
      </c>
      <c r="E3864" t="s">
        <v>166</v>
      </c>
      <c r="F3864" t="s">
        <v>166</v>
      </c>
      <c r="H3864" s="507">
        <v>41809</v>
      </c>
      <c r="I3864" t="s">
        <v>169</v>
      </c>
      <c r="J3864">
        <v>-9</v>
      </c>
      <c r="K3864" t="s">
        <v>8</v>
      </c>
      <c r="M3864" t="s">
        <v>208</v>
      </c>
      <c r="N3864">
        <v>12850028</v>
      </c>
      <c r="O3864" t="s">
        <v>2166</v>
      </c>
      <c r="P3864" s="507">
        <v>44810</v>
      </c>
      <c r="Q3864" t="s">
        <v>187</v>
      </c>
      <c r="R3864" s="507">
        <v>43716</v>
      </c>
      <c r="T3864" t="s">
        <v>5765</v>
      </c>
      <c r="U3864">
        <v>500</v>
      </c>
      <c r="X3864">
        <v>5</v>
      </c>
      <c r="Y3864" t="s">
        <v>259</v>
      </c>
      <c r="AC3864" t="s">
        <v>177</v>
      </c>
      <c r="AD3864" t="s">
        <v>9740</v>
      </c>
      <c r="AE3864">
        <v>85190</v>
      </c>
      <c r="AF3864" t="s">
        <v>16177</v>
      </c>
      <c r="AI3864">
        <v>950349361</v>
      </c>
      <c r="AJ3864">
        <v>603042336</v>
      </c>
      <c r="AK3864" t="s">
        <v>5190</v>
      </c>
      <c r="AL3864">
        <v>0</v>
      </c>
      <c r="AM3864">
        <v>0</v>
      </c>
    </row>
    <row r="3865" spans="1:39" customFormat="1" ht="12.75">
      <c r="A3865">
        <v>8527634</v>
      </c>
      <c r="B3865" t="s">
        <v>1979</v>
      </c>
      <c r="C3865" t="s">
        <v>182</v>
      </c>
      <c r="D3865">
        <v>8527634</v>
      </c>
      <c r="E3865" t="s">
        <v>166</v>
      </c>
      <c r="F3865" t="s">
        <v>166</v>
      </c>
      <c r="H3865" s="507">
        <v>39747</v>
      </c>
      <c r="I3865" t="s">
        <v>200</v>
      </c>
      <c r="J3865">
        <v>-15</v>
      </c>
      <c r="K3865" t="s">
        <v>168</v>
      </c>
      <c r="M3865" t="s">
        <v>208</v>
      </c>
      <c r="N3865">
        <v>12850028</v>
      </c>
      <c r="O3865" t="s">
        <v>2166</v>
      </c>
      <c r="P3865" s="507">
        <v>44794</v>
      </c>
      <c r="Q3865" t="s">
        <v>187</v>
      </c>
      <c r="R3865" s="507">
        <v>42627</v>
      </c>
      <c r="T3865" t="s">
        <v>5765</v>
      </c>
      <c r="U3865">
        <v>1058</v>
      </c>
      <c r="X3865">
        <v>10</v>
      </c>
      <c r="Y3865" t="s">
        <v>259</v>
      </c>
      <c r="AC3865" t="s">
        <v>177</v>
      </c>
      <c r="AD3865" t="s">
        <v>9740</v>
      </c>
      <c r="AE3865">
        <v>85190</v>
      </c>
      <c r="AF3865" t="s">
        <v>16178</v>
      </c>
      <c r="AI3865">
        <v>251944239</v>
      </c>
      <c r="AJ3865">
        <v>603042336</v>
      </c>
      <c r="AK3865" t="s">
        <v>5190</v>
      </c>
      <c r="AL3865">
        <v>0</v>
      </c>
      <c r="AM3865">
        <v>0</v>
      </c>
    </row>
    <row r="3866" spans="1:39" customFormat="1" ht="12.75">
      <c r="A3866">
        <v>3728954</v>
      </c>
      <c r="B3866" t="s">
        <v>1979</v>
      </c>
      <c r="C3866" t="s">
        <v>6153</v>
      </c>
      <c r="D3866">
        <v>3728954</v>
      </c>
      <c r="E3866" t="s">
        <v>166</v>
      </c>
      <c r="F3866" t="s">
        <v>166</v>
      </c>
      <c r="H3866" s="507">
        <v>40126</v>
      </c>
      <c r="I3866" t="s">
        <v>340</v>
      </c>
      <c r="J3866">
        <v>-14</v>
      </c>
      <c r="K3866" t="s">
        <v>168</v>
      </c>
      <c r="M3866" t="s">
        <v>175</v>
      </c>
      <c r="N3866">
        <v>4370002</v>
      </c>
      <c r="O3866" t="s">
        <v>2769</v>
      </c>
      <c r="P3866" s="507">
        <v>44804</v>
      </c>
      <c r="Q3866" t="s">
        <v>187</v>
      </c>
      <c r="R3866" s="507">
        <v>42795</v>
      </c>
      <c r="T3866" t="s">
        <v>5765</v>
      </c>
      <c r="U3866">
        <v>1334</v>
      </c>
      <c r="X3866">
        <v>13</v>
      </c>
      <c r="Y3866" t="s">
        <v>259</v>
      </c>
      <c r="AC3866" t="s">
        <v>177</v>
      </c>
      <c r="AD3866" t="s">
        <v>12267</v>
      </c>
      <c r="AE3866">
        <v>37520</v>
      </c>
      <c r="AF3866" t="s">
        <v>16179</v>
      </c>
      <c r="AI3866">
        <v>677776502</v>
      </c>
      <c r="AJ3866">
        <v>760707784</v>
      </c>
      <c r="AK3866" t="s">
        <v>6152</v>
      </c>
      <c r="AL3866">
        <v>0</v>
      </c>
      <c r="AM3866">
        <v>0</v>
      </c>
    </row>
    <row r="3867" spans="1:39" customFormat="1" ht="12.75">
      <c r="A3867">
        <v>3524920</v>
      </c>
      <c r="B3867" t="s">
        <v>1979</v>
      </c>
      <c r="C3867" t="s">
        <v>358</v>
      </c>
      <c r="D3867">
        <v>3524920</v>
      </c>
      <c r="E3867" t="s">
        <v>166</v>
      </c>
      <c r="F3867" t="s">
        <v>166</v>
      </c>
      <c r="H3867" s="507">
        <v>36773</v>
      </c>
      <c r="I3867" t="s">
        <v>167</v>
      </c>
      <c r="J3867">
        <v>-40</v>
      </c>
      <c r="K3867" t="s">
        <v>168</v>
      </c>
      <c r="M3867" t="s">
        <v>178</v>
      </c>
      <c r="N3867">
        <v>3350060</v>
      </c>
      <c r="O3867" t="s">
        <v>223</v>
      </c>
      <c r="P3867" s="507">
        <v>44813</v>
      </c>
      <c r="Q3867" t="s">
        <v>187</v>
      </c>
      <c r="R3867" s="507">
        <v>38635</v>
      </c>
      <c r="S3867" s="507">
        <v>43973</v>
      </c>
      <c r="T3867" t="s">
        <v>7255</v>
      </c>
      <c r="U3867">
        <v>2955</v>
      </c>
      <c r="V3867" t="s">
        <v>172</v>
      </c>
      <c r="W3867">
        <v>64</v>
      </c>
      <c r="X3867" t="s">
        <v>173</v>
      </c>
      <c r="Y3867" t="s">
        <v>259</v>
      </c>
      <c r="AC3867" t="s">
        <v>177</v>
      </c>
      <c r="AD3867" t="s">
        <v>2397</v>
      </c>
      <c r="AE3867">
        <v>35135</v>
      </c>
      <c r="AF3867" t="s">
        <v>9729</v>
      </c>
      <c r="AJ3867">
        <v>628458204</v>
      </c>
      <c r="AK3867" t="s">
        <v>6499</v>
      </c>
      <c r="AL3867">
        <v>0</v>
      </c>
      <c r="AM3867">
        <v>0</v>
      </c>
    </row>
    <row r="3868" spans="1:39" customFormat="1" ht="12.75">
      <c r="A3868">
        <v>3528659</v>
      </c>
      <c r="B3868" t="s">
        <v>1979</v>
      </c>
      <c r="C3868" t="s">
        <v>378</v>
      </c>
      <c r="D3868">
        <v>3528659</v>
      </c>
      <c r="E3868" t="s">
        <v>166</v>
      </c>
      <c r="F3868" t="s">
        <v>166</v>
      </c>
      <c r="H3868" s="507">
        <v>37990</v>
      </c>
      <c r="I3868" t="s">
        <v>7238</v>
      </c>
      <c r="J3868">
        <v>-19</v>
      </c>
      <c r="K3868" t="s">
        <v>168</v>
      </c>
      <c r="M3868" t="s">
        <v>178</v>
      </c>
      <c r="N3868">
        <v>3350060</v>
      </c>
      <c r="O3868" t="s">
        <v>223</v>
      </c>
      <c r="P3868" s="507">
        <v>44813</v>
      </c>
      <c r="Q3868" t="s">
        <v>187</v>
      </c>
      <c r="R3868" s="507">
        <v>39923</v>
      </c>
      <c r="S3868" s="507">
        <v>44731</v>
      </c>
      <c r="T3868" t="s">
        <v>181</v>
      </c>
      <c r="U3868">
        <v>1625</v>
      </c>
      <c r="X3868">
        <v>16</v>
      </c>
      <c r="Y3868" t="s">
        <v>259</v>
      </c>
      <c r="AC3868" t="s">
        <v>177</v>
      </c>
      <c r="AD3868" t="s">
        <v>2397</v>
      </c>
      <c r="AE3868">
        <v>35135</v>
      </c>
      <c r="AF3868" t="s">
        <v>16180</v>
      </c>
      <c r="AI3868">
        <v>299860536</v>
      </c>
      <c r="AJ3868">
        <v>626261726</v>
      </c>
      <c r="AK3868" t="s">
        <v>5438</v>
      </c>
      <c r="AL3868">
        <v>0</v>
      </c>
      <c r="AM3868">
        <v>0</v>
      </c>
    </row>
    <row r="3869" spans="1:39" customFormat="1" ht="12.75">
      <c r="A3869">
        <v>2942834</v>
      </c>
      <c r="B3869" t="s">
        <v>16181</v>
      </c>
      <c r="C3869" t="s">
        <v>7796</v>
      </c>
      <c r="D3869">
        <v>2942834</v>
      </c>
      <c r="E3869" t="s">
        <v>169</v>
      </c>
      <c r="H3869" s="507">
        <v>41240</v>
      </c>
      <c r="I3869" t="s">
        <v>245</v>
      </c>
      <c r="J3869">
        <v>-11</v>
      </c>
      <c r="K3869" t="s">
        <v>8</v>
      </c>
      <c r="M3869" t="s">
        <v>3025</v>
      </c>
      <c r="N3869">
        <v>3290212</v>
      </c>
      <c r="O3869" t="s">
        <v>3460</v>
      </c>
      <c r="P3869" s="507">
        <v>44829</v>
      </c>
      <c r="Q3869" t="s">
        <v>187</v>
      </c>
      <c r="R3869" s="507">
        <v>44829</v>
      </c>
      <c r="S3869" s="507">
        <v>44823</v>
      </c>
      <c r="T3869" t="s">
        <v>181</v>
      </c>
      <c r="U3869">
        <v>500</v>
      </c>
      <c r="X3869">
        <v>5</v>
      </c>
      <c r="Y3869" t="s">
        <v>259</v>
      </c>
      <c r="AC3869" t="s">
        <v>177</v>
      </c>
      <c r="AD3869" t="s">
        <v>16182</v>
      </c>
      <c r="AE3869">
        <v>29770</v>
      </c>
      <c r="AF3869" t="s">
        <v>16183</v>
      </c>
      <c r="AK3869" t="s">
        <v>16184</v>
      </c>
      <c r="AL3869">
        <v>0</v>
      </c>
      <c r="AM3869">
        <v>0</v>
      </c>
    </row>
    <row r="3870" spans="1:39" customFormat="1" ht="12.75">
      <c r="A3870">
        <v>2942833</v>
      </c>
      <c r="B3870" t="s">
        <v>16185</v>
      </c>
      <c r="C3870" t="s">
        <v>860</v>
      </c>
      <c r="D3870">
        <v>2942833</v>
      </c>
      <c r="E3870" t="s">
        <v>169</v>
      </c>
      <c r="H3870" s="507">
        <v>42019</v>
      </c>
      <c r="I3870" t="s">
        <v>169</v>
      </c>
      <c r="J3870">
        <v>-9</v>
      </c>
      <c r="K3870" t="s">
        <v>8</v>
      </c>
      <c r="M3870" t="s">
        <v>3025</v>
      </c>
      <c r="N3870">
        <v>3290212</v>
      </c>
      <c r="O3870" t="s">
        <v>3460</v>
      </c>
      <c r="P3870" s="507">
        <v>44829</v>
      </c>
      <c r="Q3870" t="s">
        <v>187</v>
      </c>
      <c r="R3870" s="507">
        <v>44829</v>
      </c>
      <c r="S3870" s="507">
        <v>44823</v>
      </c>
      <c r="T3870" t="s">
        <v>181</v>
      </c>
      <c r="U3870">
        <v>500</v>
      </c>
      <c r="X3870">
        <v>5</v>
      </c>
      <c r="Y3870" t="s">
        <v>259</v>
      </c>
      <c r="AC3870" t="s">
        <v>177</v>
      </c>
      <c r="AD3870" t="s">
        <v>16182</v>
      </c>
      <c r="AE3870">
        <v>29770</v>
      </c>
      <c r="AF3870" t="s">
        <v>16183</v>
      </c>
      <c r="AK3870" t="s">
        <v>16184</v>
      </c>
      <c r="AL3870">
        <v>0</v>
      </c>
      <c r="AM3870">
        <v>0</v>
      </c>
    </row>
    <row r="3871" spans="1:39" customFormat="1" ht="12.75">
      <c r="A3871">
        <v>7220483</v>
      </c>
      <c r="B3871" t="s">
        <v>2707</v>
      </c>
      <c r="C3871" t="s">
        <v>478</v>
      </c>
      <c r="D3871">
        <v>7220483</v>
      </c>
      <c r="E3871" t="s">
        <v>166</v>
      </c>
      <c r="F3871" t="s">
        <v>166</v>
      </c>
      <c r="H3871" s="507">
        <v>39078</v>
      </c>
      <c r="I3871" t="s">
        <v>198</v>
      </c>
      <c r="J3871">
        <v>-17</v>
      </c>
      <c r="K3871" t="s">
        <v>168</v>
      </c>
      <c r="M3871" t="s">
        <v>2152</v>
      </c>
      <c r="N3871">
        <v>12720045</v>
      </c>
      <c r="O3871" t="s">
        <v>2405</v>
      </c>
      <c r="P3871" s="507">
        <v>44750</v>
      </c>
      <c r="Q3871" t="s">
        <v>187</v>
      </c>
      <c r="R3871" s="507">
        <v>42277</v>
      </c>
      <c r="T3871" t="s">
        <v>5765</v>
      </c>
      <c r="U3871">
        <v>1650</v>
      </c>
      <c r="X3871">
        <v>16</v>
      </c>
      <c r="Y3871" t="s">
        <v>259</v>
      </c>
      <c r="AC3871" t="s">
        <v>177</v>
      </c>
      <c r="AD3871" t="s">
        <v>14250</v>
      </c>
      <c r="AE3871">
        <v>72320</v>
      </c>
      <c r="AF3871" t="s">
        <v>16186</v>
      </c>
      <c r="AH3871">
        <v>72320</v>
      </c>
      <c r="AJ3871">
        <v>684849636</v>
      </c>
      <c r="AK3871" t="s">
        <v>8343</v>
      </c>
      <c r="AL3871">
        <v>0</v>
      </c>
      <c r="AM3871">
        <v>0</v>
      </c>
    </row>
    <row r="3872" spans="1:39" customFormat="1" ht="12.75">
      <c r="A3872">
        <v>7222720</v>
      </c>
      <c r="B3872" t="s">
        <v>2707</v>
      </c>
      <c r="C3872" t="s">
        <v>584</v>
      </c>
      <c r="D3872">
        <v>7222720</v>
      </c>
      <c r="E3872" t="s">
        <v>166</v>
      </c>
      <c r="F3872" t="s">
        <v>166</v>
      </c>
      <c r="H3872" s="507">
        <v>39874</v>
      </c>
      <c r="I3872" t="s">
        <v>340</v>
      </c>
      <c r="J3872">
        <v>-14</v>
      </c>
      <c r="K3872" t="s">
        <v>168</v>
      </c>
      <c r="M3872" t="s">
        <v>2152</v>
      </c>
      <c r="N3872">
        <v>12720045</v>
      </c>
      <c r="O3872" t="s">
        <v>2405</v>
      </c>
      <c r="P3872" s="507">
        <v>44749</v>
      </c>
      <c r="Q3872" t="s">
        <v>187</v>
      </c>
      <c r="R3872" s="507">
        <v>43047</v>
      </c>
      <c r="T3872" t="s">
        <v>5765</v>
      </c>
      <c r="U3872">
        <v>1246</v>
      </c>
      <c r="X3872">
        <v>12</v>
      </c>
      <c r="Y3872" t="s">
        <v>259</v>
      </c>
      <c r="AC3872" t="s">
        <v>177</v>
      </c>
      <c r="AD3872" t="s">
        <v>14250</v>
      </c>
      <c r="AE3872">
        <v>72320</v>
      </c>
      <c r="AF3872" t="s">
        <v>16186</v>
      </c>
      <c r="AJ3872">
        <v>684849636</v>
      </c>
      <c r="AK3872" t="s">
        <v>8343</v>
      </c>
      <c r="AL3872">
        <v>0</v>
      </c>
      <c r="AM3872">
        <v>0</v>
      </c>
    </row>
    <row r="3873" spans="1:39" customFormat="1" ht="12.75">
      <c r="A3873">
        <v>7714836</v>
      </c>
      <c r="B3873" t="s">
        <v>1981</v>
      </c>
      <c r="C3873" t="s">
        <v>1108</v>
      </c>
      <c r="D3873">
        <v>7714836</v>
      </c>
      <c r="E3873" t="s">
        <v>166</v>
      </c>
      <c r="F3873" t="s">
        <v>166</v>
      </c>
      <c r="H3873" s="507">
        <v>22340</v>
      </c>
      <c r="I3873" t="s">
        <v>385</v>
      </c>
      <c r="J3873">
        <v>-70</v>
      </c>
      <c r="K3873" t="s">
        <v>168</v>
      </c>
      <c r="M3873" t="s">
        <v>206</v>
      </c>
      <c r="N3873">
        <v>8770426</v>
      </c>
      <c r="O3873" t="s">
        <v>507</v>
      </c>
      <c r="P3873" s="507">
        <v>44803</v>
      </c>
      <c r="Q3873" t="s">
        <v>187</v>
      </c>
      <c r="R3873" s="507">
        <v>37515</v>
      </c>
      <c r="S3873" s="507">
        <v>44011</v>
      </c>
      <c r="T3873" t="s">
        <v>7255</v>
      </c>
      <c r="U3873">
        <v>1742</v>
      </c>
      <c r="X3873">
        <v>17</v>
      </c>
      <c r="Y3873" t="s">
        <v>259</v>
      </c>
      <c r="AB3873" s="507">
        <v>44743</v>
      </c>
      <c r="AC3873" t="s">
        <v>177</v>
      </c>
      <c r="AD3873" t="s">
        <v>16187</v>
      </c>
      <c r="AE3873">
        <v>77240</v>
      </c>
      <c r="AF3873" t="s">
        <v>16188</v>
      </c>
      <c r="AJ3873">
        <v>607265703</v>
      </c>
      <c r="AK3873" t="s">
        <v>4619</v>
      </c>
      <c r="AL3873">
        <v>0</v>
      </c>
      <c r="AM3873">
        <v>0</v>
      </c>
    </row>
    <row r="3874" spans="1:39" customFormat="1" ht="12.75">
      <c r="A3874">
        <v>3733784</v>
      </c>
      <c r="B3874" t="s">
        <v>9228</v>
      </c>
      <c r="C3874" t="s">
        <v>3823</v>
      </c>
      <c r="D3874">
        <v>3733784</v>
      </c>
      <c r="E3874" t="s">
        <v>166</v>
      </c>
      <c r="H3874" s="507">
        <v>37605</v>
      </c>
      <c r="I3874" t="s">
        <v>167</v>
      </c>
      <c r="J3874">
        <v>-40</v>
      </c>
      <c r="K3874" t="s">
        <v>8</v>
      </c>
      <c r="M3874" t="s">
        <v>175</v>
      </c>
      <c r="N3874">
        <v>4370566</v>
      </c>
      <c r="O3874" t="s">
        <v>176</v>
      </c>
      <c r="P3874" s="507">
        <v>44817</v>
      </c>
      <c r="Q3874" t="s">
        <v>187</v>
      </c>
      <c r="R3874" s="507">
        <v>44742</v>
      </c>
      <c r="S3874" s="507">
        <v>44778</v>
      </c>
      <c r="T3874" t="s">
        <v>181</v>
      </c>
      <c r="U3874">
        <v>1925</v>
      </c>
      <c r="V3874" t="s">
        <v>172</v>
      </c>
      <c r="W3874">
        <v>110</v>
      </c>
      <c r="X3874" t="s">
        <v>173</v>
      </c>
      <c r="Y3874" t="s">
        <v>259</v>
      </c>
      <c r="AB3874" s="507">
        <v>44743</v>
      </c>
      <c r="AC3874" t="s">
        <v>337</v>
      </c>
      <c r="AD3874" t="s">
        <v>10235</v>
      </c>
      <c r="AE3874">
        <v>37300</v>
      </c>
      <c r="AF3874" t="s">
        <v>16189</v>
      </c>
      <c r="AK3874" t="s">
        <v>7257</v>
      </c>
      <c r="AL3874">
        <v>0</v>
      </c>
      <c r="AM3874">
        <v>0</v>
      </c>
    </row>
    <row r="3875" spans="1:39" customFormat="1" ht="12.75">
      <c r="A3875">
        <v>7813753</v>
      </c>
      <c r="B3875" t="s">
        <v>3333</v>
      </c>
      <c r="C3875" t="s">
        <v>290</v>
      </c>
      <c r="D3875">
        <v>7813753</v>
      </c>
      <c r="E3875" t="s">
        <v>166</v>
      </c>
      <c r="F3875" t="s">
        <v>166</v>
      </c>
      <c r="H3875" s="507">
        <v>30520</v>
      </c>
      <c r="I3875" t="s">
        <v>167</v>
      </c>
      <c r="J3875">
        <v>-40</v>
      </c>
      <c r="K3875" t="s">
        <v>168</v>
      </c>
      <c r="M3875" t="s">
        <v>246</v>
      </c>
      <c r="N3875">
        <v>8940535</v>
      </c>
      <c r="O3875" t="s">
        <v>778</v>
      </c>
      <c r="P3875" s="507">
        <v>44799</v>
      </c>
      <c r="Q3875" t="s">
        <v>187</v>
      </c>
      <c r="R3875" s="507">
        <v>37432</v>
      </c>
      <c r="S3875" s="507">
        <v>44081</v>
      </c>
      <c r="T3875" t="s">
        <v>7255</v>
      </c>
      <c r="U3875">
        <v>1622</v>
      </c>
      <c r="X3875">
        <v>16</v>
      </c>
      <c r="Y3875" t="s">
        <v>259</v>
      </c>
      <c r="AC3875" t="s">
        <v>177</v>
      </c>
      <c r="AD3875" t="s">
        <v>10003</v>
      </c>
      <c r="AE3875">
        <v>94370</v>
      </c>
      <c r="AF3875" t="s">
        <v>16190</v>
      </c>
      <c r="AJ3875">
        <v>626180096</v>
      </c>
      <c r="AK3875" t="s">
        <v>4620</v>
      </c>
      <c r="AL3875">
        <v>0</v>
      </c>
      <c r="AM3875">
        <v>0</v>
      </c>
    </row>
    <row r="3876" spans="1:39" customFormat="1" ht="12.75">
      <c r="A3876">
        <v>417291</v>
      </c>
      <c r="B3876" t="s">
        <v>3226</v>
      </c>
      <c r="C3876" t="s">
        <v>414</v>
      </c>
      <c r="D3876">
        <v>417291</v>
      </c>
      <c r="E3876" t="s">
        <v>166</v>
      </c>
      <c r="F3876" t="s">
        <v>166</v>
      </c>
      <c r="H3876" s="507">
        <v>33571</v>
      </c>
      <c r="I3876" t="s">
        <v>167</v>
      </c>
      <c r="J3876">
        <v>-40</v>
      </c>
      <c r="K3876" t="s">
        <v>168</v>
      </c>
      <c r="M3876" t="s">
        <v>178</v>
      </c>
      <c r="N3876">
        <v>3350014</v>
      </c>
      <c r="O3876" t="s">
        <v>3050</v>
      </c>
      <c r="P3876" s="507">
        <v>44821</v>
      </c>
      <c r="Q3876" t="s">
        <v>187</v>
      </c>
      <c r="R3876" s="507">
        <v>37432</v>
      </c>
      <c r="S3876" s="507">
        <v>44818</v>
      </c>
      <c r="T3876" t="s">
        <v>181</v>
      </c>
      <c r="U3876">
        <v>1822</v>
      </c>
      <c r="X3876">
        <v>18</v>
      </c>
      <c r="Y3876" t="s">
        <v>259</v>
      </c>
      <c r="AC3876" t="s">
        <v>177</v>
      </c>
      <c r="AD3876" t="s">
        <v>16191</v>
      </c>
      <c r="AE3876">
        <v>35580</v>
      </c>
      <c r="AF3876" t="s">
        <v>16192</v>
      </c>
      <c r="AI3876">
        <v>254965649</v>
      </c>
      <c r="AK3876" t="s">
        <v>5439</v>
      </c>
      <c r="AL3876">
        <v>0</v>
      </c>
      <c r="AM3876">
        <v>0</v>
      </c>
    </row>
    <row r="3877" spans="1:39" customFormat="1" ht="12.75">
      <c r="A3877">
        <v>3539101</v>
      </c>
      <c r="B3877" t="s">
        <v>6500</v>
      </c>
      <c r="C3877" t="s">
        <v>1066</v>
      </c>
      <c r="D3877">
        <v>3539101</v>
      </c>
      <c r="E3877" t="s">
        <v>166</v>
      </c>
      <c r="F3877" t="s">
        <v>166</v>
      </c>
      <c r="H3877" s="507">
        <v>40877</v>
      </c>
      <c r="I3877" t="s">
        <v>267</v>
      </c>
      <c r="J3877">
        <v>-12</v>
      </c>
      <c r="K3877" t="s">
        <v>168</v>
      </c>
      <c r="M3877" t="s">
        <v>178</v>
      </c>
      <c r="N3877">
        <v>3350014</v>
      </c>
      <c r="O3877" t="s">
        <v>3050</v>
      </c>
      <c r="P3877" s="507">
        <v>44792</v>
      </c>
      <c r="Q3877" t="s">
        <v>187</v>
      </c>
      <c r="R3877" s="507">
        <v>43733</v>
      </c>
      <c r="T3877" t="s">
        <v>5765</v>
      </c>
      <c r="U3877">
        <v>953</v>
      </c>
      <c r="X3877">
        <v>9</v>
      </c>
      <c r="Y3877" t="s">
        <v>259</v>
      </c>
      <c r="AC3877" t="s">
        <v>177</v>
      </c>
      <c r="AD3877" t="s">
        <v>10123</v>
      </c>
      <c r="AE3877">
        <v>35000</v>
      </c>
      <c r="AF3877" t="s">
        <v>16193</v>
      </c>
      <c r="AJ3877">
        <v>610897609</v>
      </c>
      <c r="AK3877" t="s">
        <v>6501</v>
      </c>
      <c r="AL3877">
        <v>0</v>
      </c>
      <c r="AM3877">
        <v>0</v>
      </c>
    </row>
    <row r="3878" spans="1:39" customFormat="1" ht="12.75">
      <c r="A3878">
        <v>75818</v>
      </c>
      <c r="B3878" t="s">
        <v>1982</v>
      </c>
      <c r="C3878" t="s">
        <v>1261</v>
      </c>
      <c r="D3878">
        <v>75818</v>
      </c>
      <c r="E3878" t="s">
        <v>166</v>
      </c>
      <c r="F3878" t="s">
        <v>169</v>
      </c>
      <c r="H3878" s="507">
        <v>26997</v>
      </c>
      <c r="I3878" t="s">
        <v>192</v>
      </c>
      <c r="J3878">
        <v>-50</v>
      </c>
      <c r="K3878" t="s">
        <v>168</v>
      </c>
      <c r="M3878" t="s">
        <v>208</v>
      </c>
      <c r="N3878">
        <v>12850026</v>
      </c>
      <c r="O3878" t="s">
        <v>2233</v>
      </c>
      <c r="P3878" s="507">
        <v>44813</v>
      </c>
      <c r="Q3878" t="s">
        <v>187</v>
      </c>
      <c r="R3878" s="507">
        <v>37432</v>
      </c>
      <c r="S3878" s="507">
        <v>44810</v>
      </c>
      <c r="T3878" t="s">
        <v>181</v>
      </c>
      <c r="U3878">
        <v>1628</v>
      </c>
      <c r="X3878">
        <v>16</v>
      </c>
      <c r="Y3878" t="s">
        <v>259</v>
      </c>
      <c r="AB3878" s="507">
        <v>43282</v>
      </c>
      <c r="AC3878" t="s">
        <v>177</v>
      </c>
      <c r="AD3878" t="s">
        <v>10779</v>
      </c>
      <c r="AE3878">
        <v>85300</v>
      </c>
      <c r="AF3878" t="s">
        <v>16194</v>
      </c>
      <c r="AG3878" t="s">
        <v>16195</v>
      </c>
      <c r="AJ3878">
        <v>615414968</v>
      </c>
      <c r="AK3878" t="s">
        <v>4621</v>
      </c>
      <c r="AL3878">
        <v>0</v>
      </c>
      <c r="AM3878">
        <v>0</v>
      </c>
    </row>
    <row r="3879" spans="1:39" customFormat="1" ht="12.75">
      <c r="A3879">
        <v>4535564</v>
      </c>
      <c r="B3879" t="s">
        <v>16196</v>
      </c>
      <c r="C3879" t="s">
        <v>6539</v>
      </c>
      <c r="D3879">
        <v>4535564</v>
      </c>
      <c r="E3879" t="s">
        <v>169</v>
      </c>
      <c r="H3879" s="507">
        <v>41534</v>
      </c>
      <c r="I3879" t="s">
        <v>251</v>
      </c>
      <c r="J3879">
        <v>-10</v>
      </c>
      <c r="K3879" t="s">
        <v>8</v>
      </c>
      <c r="M3879" t="s">
        <v>2764</v>
      </c>
      <c r="N3879">
        <v>4450184</v>
      </c>
      <c r="O3879" t="s">
        <v>2817</v>
      </c>
      <c r="P3879" s="507">
        <v>44844</v>
      </c>
      <c r="Q3879" t="s">
        <v>187</v>
      </c>
      <c r="R3879" s="507">
        <v>44844</v>
      </c>
      <c r="T3879" t="s">
        <v>5765</v>
      </c>
      <c r="U3879">
        <v>500</v>
      </c>
      <c r="X3879">
        <v>5</v>
      </c>
      <c r="Y3879" t="s">
        <v>259</v>
      </c>
      <c r="AC3879" t="s">
        <v>177</v>
      </c>
      <c r="AD3879" t="s">
        <v>16197</v>
      </c>
      <c r="AE3879">
        <v>45400</v>
      </c>
      <c r="AF3879" t="s">
        <v>16198</v>
      </c>
      <c r="AJ3879" t="s">
        <v>16199</v>
      </c>
      <c r="AK3879" t="s">
        <v>16200</v>
      </c>
      <c r="AL3879">
        <v>0</v>
      </c>
      <c r="AM3879">
        <v>0</v>
      </c>
    </row>
    <row r="3880" spans="1:39" customFormat="1" ht="12.75">
      <c r="A3880">
        <v>7219259</v>
      </c>
      <c r="B3880" t="s">
        <v>2708</v>
      </c>
      <c r="C3880" t="s">
        <v>2709</v>
      </c>
      <c r="D3880">
        <v>7219259</v>
      </c>
      <c r="E3880" t="s">
        <v>166</v>
      </c>
      <c r="F3880" t="s">
        <v>166</v>
      </c>
      <c r="H3880" s="507">
        <v>38861</v>
      </c>
      <c r="I3880" t="s">
        <v>198</v>
      </c>
      <c r="J3880">
        <v>-17</v>
      </c>
      <c r="K3880" t="s">
        <v>168</v>
      </c>
      <c r="M3880" t="s">
        <v>178</v>
      </c>
      <c r="N3880">
        <v>3350060</v>
      </c>
      <c r="O3880" t="s">
        <v>223</v>
      </c>
      <c r="P3880" s="507">
        <v>44818</v>
      </c>
      <c r="Q3880" t="s">
        <v>187</v>
      </c>
      <c r="R3880" s="507">
        <v>41873</v>
      </c>
      <c r="T3880" t="s">
        <v>5765</v>
      </c>
      <c r="U3880">
        <v>1947</v>
      </c>
      <c r="X3880">
        <v>19</v>
      </c>
      <c r="Y3880" t="s">
        <v>259</v>
      </c>
      <c r="AB3880" s="507">
        <v>43713</v>
      </c>
      <c r="AC3880" t="s">
        <v>177</v>
      </c>
      <c r="AD3880" t="s">
        <v>16201</v>
      </c>
      <c r="AE3880">
        <v>35340</v>
      </c>
      <c r="AF3880" t="s">
        <v>16202</v>
      </c>
      <c r="AJ3880">
        <v>785335258</v>
      </c>
      <c r="AK3880" t="s">
        <v>6502</v>
      </c>
      <c r="AL3880">
        <v>1</v>
      </c>
      <c r="AM3880">
        <v>1</v>
      </c>
    </row>
    <row r="3881" spans="1:39" customFormat="1" ht="12.75">
      <c r="A3881">
        <v>9539914</v>
      </c>
      <c r="B3881" t="s">
        <v>3756</v>
      </c>
      <c r="C3881" t="s">
        <v>744</v>
      </c>
      <c r="D3881">
        <v>9539914</v>
      </c>
      <c r="E3881" t="s">
        <v>169</v>
      </c>
      <c r="F3881" t="s">
        <v>169</v>
      </c>
      <c r="H3881" s="507">
        <v>41068</v>
      </c>
      <c r="I3881" t="s">
        <v>245</v>
      </c>
      <c r="J3881">
        <v>-11</v>
      </c>
      <c r="K3881" t="s">
        <v>8</v>
      </c>
      <c r="M3881" t="s">
        <v>232</v>
      </c>
      <c r="N3881">
        <v>8950623</v>
      </c>
      <c r="O3881" t="s">
        <v>574</v>
      </c>
      <c r="P3881" s="507">
        <v>44810</v>
      </c>
      <c r="Q3881" t="s">
        <v>187</v>
      </c>
      <c r="R3881" s="507">
        <v>44458</v>
      </c>
      <c r="S3881" s="507">
        <v>44805</v>
      </c>
      <c r="T3881" t="s">
        <v>181</v>
      </c>
      <c r="U3881">
        <v>500</v>
      </c>
      <c r="X3881">
        <v>5</v>
      </c>
      <c r="Y3881" t="s">
        <v>259</v>
      </c>
      <c r="AC3881" t="s">
        <v>177</v>
      </c>
      <c r="AD3881" t="s">
        <v>11217</v>
      </c>
      <c r="AE3881">
        <v>95100</v>
      </c>
      <c r="AF3881" t="s">
        <v>16203</v>
      </c>
      <c r="AJ3881">
        <v>676156925</v>
      </c>
      <c r="AK3881" t="s">
        <v>6723</v>
      </c>
      <c r="AL3881">
        <v>0</v>
      </c>
      <c r="AM3881">
        <v>0</v>
      </c>
    </row>
    <row r="3882" spans="1:39" customFormat="1" ht="12.75">
      <c r="A3882">
        <v>2921160</v>
      </c>
      <c r="B3882" t="s">
        <v>3227</v>
      </c>
      <c r="C3882" t="s">
        <v>2745</v>
      </c>
      <c r="D3882">
        <v>2921160</v>
      </c>
      <c r="E3882" t="s">
        <v>166</v>
      </c>
      <c r="F3882" t="s">
        <v>166</v>
      </c>
      <c r="H3882" s="507">
        <v>22825</v>
      </c>
      <c r="I3882" t="s">
        <v>385</v>
      </c>
      <c r="J3882">
        <v>-70</v>
      </c>
      <c r="K3882" t="s">
        <v>8</v>
      </c>
      <c r="M3882" t="s">
        <v>215</v>
      </c>
      <c r="N3882">
        <v>3220033</v>
      </c>
      <c r="O3882" t="s">
        <v>216</v>
      </c>
      <c r="P3882" s="507">
        <v>44812</v>
      </c>
      <c r="Q3882" t="s">
        <v>187</v>
      </c>
      <c r="R3882" s="507">
        <v>37432</v>
      </c>
      <c r="S3882" s="507">
        <v>44463</v>
      </c>
      <c r="T3882" t="s">
        <v>7255</v>
      </c>
      <c r="U3882">
        <v>1154</v>
      </c>
      <c r="X3882">
        <v>11</v>
      </c>
      <c r="Y3882" t="s">
        <v>259</v>
      </c>
      <c r="AC3882" t="s">
        <v>177</v>
      </c>
      <c r="AD3882" t="s">
        <v>14735</v>
      </c>
      <c r="AE3882">
        <v>22170</v>
      </c>
      <c r="AF3882" t="s">
        <v>16204</v>
      </c>
      <c r="AI3882">
        <v>296743353</v>
      </c>
      <c r="AJ3882">
        <v>681848420</v>
      </c>
      <c r="AK3882" t="s">
        <v>5388</v>
      </c>
      <c r="AL3882">
        <v>0</v>
      </c>
      <c r="AM3882">
        <v>0</v>
      </c>
    </row>
    <row r="3883" spans="1:39" customFormat="1" ht="12.75">
      <c r="A3883">
        <v>9513715</v>
      </c>
      <c r="B3883" t="s">
        <v>7080</v>
      </c>
      <c r="C3883" t="s">
        <v>598</v>
      </c>
      <c r="D3883">
        <v>9513715</v>
      </c>
      <c r="E3883" t="s">
        <v>166</v>
      </c>
      <c r="F3883" t="s">
        <v>166</v>
      </c>
      <c r="H3883" s="507">
        <v>31450</v>
      </c>
      <c r="I3883" t="s">
        <v>167</v>
      </c>
      <c r="J3883">
        <v>-40</v>
      </c>
      <c r="K3883" t="s">
        <v>168</v>
      </c>
      <c r="M3883" t="s">
        <v>232</v>
      </c>
      <c r="N3883">
        <v>8951449</v>
      </c>
      <c r="O3883" t="s">
        <v>412</v>
      </c>
      <c r="P3883" s="507">
        <v>44790</v>
      </c>
      <c r="Q3883" t="s">
        <v>187</v>
      </c>
      <c r="R3883" s="507">
        <v>37432</v>
      </c>
      <c r="S3883" s="507">
        <v>43706</v>
      </c>
      <c r="T3883" t="s">
        <v>7255</v>
      </c>
      <c r="U3883">
        <v>1700</v>
      </c>
      <c r="X3883">
        <v>17</v>
      </c>
      <c r="Y3883" t="s">
        <v>259</v>
      </c>
      <c r="AC3883" t="s">
        <v>177</v>
      </c>
      <c r="AD3883" t="s">
        <v>13297</v>
      </c>
      <c r="AE3883">
        <v>95000</v>
      </c>
      <c r="AF3883" t="s">
        <v>16205</v>
      </c>
      <c r="AJ3883">
        <v>617476326</v>
      </c>
      <c r="AK3883" t="s">
        <v>4622</v>
      </c>
      <c r="AL3883">
        <v>0</v>
      </c>
      <c r="AM3883">
        <v>0</v>
      </c>
    </row>
    <row r="3884" spans="1:39" customFormat="1" ht="12.75">
      <c r="A3884">
        <v>9539699</v>
      </c>
      <c r="B3884" t="s">
        <v>6154</v>
      </c>
      <c r="C3884" t="s">
        <v>6155</v>
      </c>
      <c r="D3884">
        <v>9539699</v>
      </c>
      <c r="E3884" t="s">
        <v>169</v>
      </c>
      <c r="F3884" t="s">
        <v>169</v>
      </c>
      <c r="H3884" s="507">
        <v>42067</v>
      </c>
      <c r="I3884" t="s">
        <v>169</v>
      </c>
      <c r="J3884">
        <v>-9</v>
      </c>
      <c r="K3884" t="s">
        <v>8</v>
      </c>
      <c r="M3884" t="s">
        <v>232</v>
      </c>
      <c r="N3884">
        <v>8951449</v>
      </c>
      <c r="O3884" t="s">
        <v>412</v>
      </c>
      <c r="P3884" s="507">
        <v>44819</v>
      </c>
      <c r="Q3884" t="s">
        <v>187</v>
      </c>
      <c r="R3884" s="507">
        <v>44444</v>
      </c>
      <c r="T3884" t="s">
        <v>5765</v>
      </c>
      <c r="U3884">
        <v>500</v>
      </c>
      <c r="X3884">
        <v>5</v>
      </c>
      <c r="Y3884" t="s">
        <v>259</v>
      </c>
      <c r="AC3884" t="s">
        <v>177</v>
      </c>
      <c r="AD3884" t="s">
        <v>13297</v>
      </c>
      <c r="AE3884">
        <v>95000</v>
      </c>
      <c r="AF3884" t="s">
        <v>16205</v>
      </c>
      <c r="AJ3884" t="s">
        <v>6156</v>
      </c>
      <c r="AK3884" t="s">
        <v>4622</v>
      </c>
      <c r="AL3884">
        <v>0</v>
      </c>
      <c r="AM3884">
        <v>0</v>
      </c>
    </row>
    <row r="3885" spans="1:39" customFormat="1" ht="12.75">
      <c r="A3885">
        <v>9531170</v>
      </c>
      <c r="B3885" t="s">
        <v>1983</v>
      </c>
      <c r="C3885" t="s">
        <v>1406</v>
      </c>
      <c r="D3885">
        <v>9531170</v>
      </c>
      <c r="E3885" t="s">
        <v>166</v>
      </c>
      <c r="F3885" t="s">
        <v>166</v>
      </c>
      <c r="H3885" s="507">
        <v>34955</v>
      </c>
      <c r="I3885" t="s">
        <v>167</v>
      </c>
      <c r="J3885">
        <v>-40</v>
      </c>
      <c r="K3885" t="s">
        <v>8</v>
      </c>
      <c r="M3885" t="s">
        <v>232</v>
      </c>
      <c r="N3885">
        <v>8950479</v>
      </c>
      <c r="O3885" t="s">
        <v>516</v>
      </c>
      <c r="P3885" s="507">
        <v>44807</v>
      </c>
      <c r="Q3885" t="s">
        <v>187</v>
      </c>
      <c r="R3885" s="507">
        <v>40811</v>
      </c>
      <c r="S3885" s="507">
        <v>44802</v>
      </c>
      <c r="T3885" t="s">
        <v>181</v>
      </c>
      <c r="U3885">
        <v>954</v>
      </c>
      <c r="X3885">
        <v>9</v>
      </c>
      <c r="Y3885" t="s">
        <v>259</v>
      </c>
      <c r="AB3885" s="507">
        <v>44740</v>
      </c>
      <c r="AC3885" t="s">
        <v>177</v>
      </c>
      <c r="AD3885" t="s">
        <v>14090</v>
      </c>
      <c r="AE3885">
        <v>95130</v>
      </c>
      <c r="AF3885" t="s">
        <v>16206</v>
      </c>
      <c r="AI3885">
        <v>975533380</v>
      </c>
      <c r="AJ3885">
        <v>632055837</v>
      </c>
      <c r="AK3885" t="s">
        <v>4623</v>
      </c>
      <c r="AL3885">
        <v>0</v>
      </c>
      <c r="AM3885">
        <v>0</v>
      </c>
    </row>
    <row r="3886" spans="1:39" customFormat="1" ht="12.75">
      <c r="A3886">
        <v>9153763</v>
      </c>
      <c r="B3886" t="s">
        <v>16207</v>
      </c>
      <c r="C3886" t="s">
        <v>1742</v>
      </c>
      <c r="D3886">
        <v>9153763</v>
      </c>
      <c r="E3886" t="s">
        <v>169</v>
      </c>
      <c r="H3886" s="507">
        <v>42288</v>
      </c>
      <c r="I3886" t="s">
        <v>169</v>
      </c>
      <c r="J3886">
        <v>-9</v>
      </c>
      <c r="K3886" t="s">
        <v>8</v>
      </c>
      <c r="M3886" t="s">
        <v>275</v>
      </c>
      <c r="N3886">
        <v>8910861</v>
      </c>
      <c r="O3886" t="s">
        <v>3563</v>
      </c>
      <c r="P3886" s="507">
        <v>44853</v>
      </c>
      <c r="Q3886" t="s">
        <v>187</v>
      </c>
      <c r="R3886" s="507">
        <v>44853</v>
      </c>
      <c r="T3886" t="s">
        <v>5765</v>
      </c>
      <c r="U3886">
        <v>500</v>
      </c>
      <c r="X3886">
        <v>5</v>
      </c>
      <c r="Y3886" t="s">
        <v>259</v>
      </c>
      <c r="AC3886" t="s">
        <v>177</v>
      </c>
      <c r="AD3886" t="s">
        <v>9958</v>
      </c>
      <c r="AE3886">
        <v>91300</v>
      </c>
      <c r="AF3886" t="s">
        <v>11223</v>
      </c>
      <c r="AK3886" t="s">
        <v>16208</v>
      </c>
      <c r="AL3886">
        <v>0</v>
      </c>
      <c r="AM3886">
        <v>0</v>
      </c>
    </row>
    <row r="3887" spans="1:39" customFormat="1" ht="12.75">
      <c r="A3887">
        <v>4451366</v>
      </c>
      <c r="B3887" t="s">
        <v>2710</v>
      </c>
      <c r="C3887" t="s">
        <v>612</v>
      </c>
      <c r="D3887">
        <v>4451366</v>
      </c>
      <c r="E3887" t="s">
        <v>166</v>
      </c>
      <c r="F3887" t="s">
        <v>166</v>
      </c>
      <c r="H3887" s="507">
        <v>32215</v>
      </c>
      <c r="I3887" t="s">
        <v>167</v>
      </c>
      <c r="J3887">
        <v>-40</v>
      </c>
      <c r="K3887" t="s">
        <v>168</v>
      </c>
      <c r="M3887" t="s">
        <v>228</v>
      </c>
      <c r="N3887">
        <v>12440021</v>
      </c>
      <c r="O3887" t="s">
        <v>229</v>
      </c>
      <c r="P3887" s="507">
        <v>44812</v>
      </c>
      <c r="Q3887" t="s">
        <v>187</v>
      </c>
      <c r="R3887" s="507">
        <v>41906</v>
      </c>
      <c r="S3887" s="507">
        <v>44806</v>
      </c>
      <c r="T3887" t="s">
        <v>181</v>
      </c>
      <c r="U3887">
        <v>1650</v>
      </c>
      <c r="X3887">
        <v>16</v>
      </c>
      <c r="Y3887" t="s">
        <v>259</v>
      </c>
      <c r="AC3887" t="s">
        <v>177</v>
      </c>
      <c r="AD3887" t="s">
        <v>10469</v>
      </c>
      <c r="AE3887">
        <v>44330</v>
      </c>
      <c r="AF3887" t="s">
        <v>16209</v>
      </c>
      <c r="AJ3887">
        <v>683970240</v>
      </c>
      <c r="AK3887" t="s">
        <v>5191</v>
      </c>
      <c r="AL3887">
        <v>0</v>
      </c>
      <c r="AM3887">
        <v>0</v>
      </c>
    </row>
    <row r="3888" spans="1:39" customFormat="1" ht="12.75">
      <c r="A3888">
        <v>7511445</v>
      </c>
      <c r="B3888" t="s">
        <v>3334</v>
      </c>
      <c r="C3888" t="s">
        <v>3627</v>
      </c>
      <c r="D3888">
        <v>7511445</v>
      </c>
      <c r="E3888" t="s">
        <v>166</v>
      </c>
      <c r="F3888" t="s">
        <v>166</v>
      </c>
      <c r="H3888" s="507">
        <v>21179</v>
      </c>
      <c r="I3888" t="s">
        <v>385</v>
      </c>
      <c r="J3888">
        <v>-70</v>
      </c>
      <c r="K3888" t="s">
        <v>8</v>
      </c>
      <c r="M3888" t="s">
        <v>206</v>
      </c>
      <c r="N3888">
        <v>8770426</v>
      </c>
      <c r="O3888" t="s">
        <v>507</v>
      </c>
      <c r="P3888" s="507">
        <v>44807</v>
      </c>
      <c r="Q3888" t="s">
        <v>187</v>
      </c>
      <c r="R3888" s="507">
        <v>37432</v>
      </c>
      <c r="S3888" s="507">
        <v>44739</v>
      </c>
      <c r="T3888" t="s">
        <v>181</v>
      </c>
      <c r="U3888">
        <v>940</v>
      </c>
      <c r="X3888">
        <v>9</v>
      </c>
      <c r="Y3888" t="s">
        <v>259</v>
      </c>
      <c r="AC3888" t="s">
        <v>177</v>
      </c>
      <c r="AD3888" t="s">
        <v>10024</v>
      </c>
      <c r="AE3888">
        <v>94440</v>
      </c>
      <c r="AF3888" t="s">
        <v>16210</v>
      </c>
      <c r="AJ3888">
        <v>680425214</v>
      </c>
      <c r="AK3888" t="s">
        <v>6724</v>
      </c>
      <c r="AL3888">
        <v>1</v>
      </c>
      <c r="AM3888">
        <v>1</v>
      </c>
    </row>
    <row r="3889" spans="1:39" customFormat="1" ht="12.75">
      <c r="A3889">
        <v>3545171</v>
      </c>
      <c r="B3889" t="s">
        <v>16211</v>
      </c>
      <c r="C3889" t="s">
        <v>1230</v>
      </c>
      <c r="D3889">
        <v>3545171</v>
      </c>
      <c r="E3889" t="s">
        <v>169</v>
      </c>
      <c r="H3889" s="507">
        <v>41187</v>
      </c>
      <c r="I3889" t="s">
        <v>245</v>
      </c>
      <c r="J3889">
        <v>-11</v>
      </c>
      <c r="K3889" t="s">
        <v>8</v>
      </c>
      <c r="M3889" t="s">
        <v>178</v>
      </c>
      <c r="N3889">
        <v>3350030</v>
      </c>
      <c r="O3889" t="s">
        <v>3046</v>
      </c>
      <c r="P3889" s="507">
        <v>44843</v>
      </c>
      <c r="Q3889" t="s">
        <v>187</v>
      </c>
      <c r="R3889" s="507">
        <v>44843</v>
      </c>
      <c r="T3889" t="s">
        <v>5765</v>
      </c>
      <c r="U3889">
        <v>500</v>
      </c>
      <c r="X3889">
        <v>5</v>
      </c>
      <c r="Y3889" t="s">
        <v>259</v>
      </c>
      <c r="AC3889" t="s">
        <v>177</v>
      </c>
      <c r="AD3889" t="s">
        <v>16167</v>
      </c>
      <c r="AE3889">
        <v>35170</v>
      </c>
      <c r="AF3889" t="s">
        <v>16212</v>
      </c>
      <c r="AJ3889" t="s">
        <v>16213</v>
      </c>
      <c r="AK3889" t="s">
        <v>16214</v>
      </c>
      <c r="AL3889">
        <v>0</v>
      </c>
      <c r="AM3889">
        <v>0</v>
      </c>
    </row>
    <row r="3890" spans="1:39" customFormat="1" ht="12.75">
      <c r="A3890">
        <v>7852609</v>
      </c>
      <c r="B3890" t="s">
        <v>3633</v>
      </c>
      <c r="C3890" t="s">
        <v>210</v>
      </c>
      <c r="D3890">
        <v>7852609</v>
      </c>
      <c r="E3890" t="s">
        <v>166</v>
      </c>
      <c r="F3890" t="s">
        <v>166</v>
      </c>
      <c r="H3890" s="507">
        <v>37812</v>
      </c>
      <c r="I3890" t="s">
        <v>167</v>
      </c>
      <c r="J3890">
        <v>-40</v>
      </c>
      <c r="K3890" t="s">
        <v>168</v>
      </c>
      <c r="M3890" t="s">
        <v>203</v>
      </c>
      <c r="N3890">
        <v>8921458</v>
      </c>
      <c r="O3890" t="s">
        <v>272</v>
      </c>
      <c r="P3890" s="507">
        <v>44812</v>
      </c>
      <c r="Q3890" t="s">
        <v>187</v>
      </c>
      <c r="R3890" s="507">
        <v>39716</v>
      </c>
      <c r="S3890" s="507">
        <v>44810</v>
      </c>
      <c r="T3890" t="s">
        <v>181</v>
      </c>
      <c r="U3890">
        <v>1735</v>
      </c>
      <c r="X3890">
        <v>17</v>
      </c>
      <c r="Y3890" t="s">
        <v>259</v>
      </c>
      <c r="AB3890" s="507">
        <v>44743</v>
      </c>
      <c r="AC3890" t="s">
        <v>177</v>
      </c>
      <c r="AD3890" t="s">
        <v>10584</v>
      </c>
      <c r="AE3890">
        <v>78800</v>
      </c>
      <c r="AF3890" t="s">
        <v>16215</v>
      </c>
      <c r="AK3890" t="s">
        <v>4624</v>
      </c>
      <c r="AL3890">
        <v>0</v>
      </c>
      <c r="AM3890">
        <v>0</v>
      </c>
    </row>
    <row r="3891" spans="1:39" customFormat="1" ht="12.75">
      <c r="A3891">
        <v>9462726</v>
      </c>
      <c r="B3891" t="s">
        <v>16216</v>
      </c>
      <c r="C3891" t="s">
        <v>16217</v>
      </c>
      <c r="D3891">
        <v>9462726</v>
      </c>
      <c r="E3891" t="s">
        <v>166</v>
      </c>
      <c r="F3891" t="s">
        <v>166</v>
      </c>
      <c r="H3891" s="507">
        <v>41527</v>
      </c>
      <c r="I3891" t="s">
        <v>251</v>
      </c>
      <c r="J3891">
        <v>-10</v>
      </c>
      <c r="K3891" t="s">
        <v>168</v>
      </c>
      <c r="M3891" t="s">
        <v>246</v>
      </c>
      <c r="N3891">
        <v>8940976</v>
      </c>
      <c r="O3891" t="s">
        <v>3791</v>
      </c>
      <c r="P3891" s="507">
        <v>44812</v>
      </c>
      <c r="Q3891" t="s">
        <v>187</v>
      </c>
      <c r="R3891" s="507">
        <v>44525</v>
      </c>
      <c r="T3891" t="s">
        <v>5765</v>
      </c>
      <c r="U3891">
        <v>572</v>
      </c>
      <c r="X3891">
        <v>5</v>
      </c>
      <c r="Y3891" t="s">
        <v>259</v>
      </c>
      <c r="AC3891" t="s">
        <v>177</v>
      </c>
      <c r="AD3891" t="s">
        <v>16218</v>
      </c>
      <c r="AE3891">
        <v>94100</v>
      </c>
      <c r="AF3891" t="s">
        <v>16219</v>
      </c>
      <c r="AJ3891">
        <v>676215332</v>
      </c>
      <c r="AK3891" t="s">
        <v>16220</v>
      </c>
      <c r="AL3891">
        <v>1</v>
      </c>
      <c r="AM3891">
        <v>0</v>
      </c>
    </row>
    <row r="3892" spans="1:39" customFormat="1" ht="12.75">
      <c r="A3892">
        <v>4529838</v>
      </c>
      <c r="B3892" t="s">
        <v>1986</v>
      </c>
      <c r="C3892" t="s">
        <v>807</v>
      </c>
      <c r="D3892">
        <v>4529838</v>
      </c>
      <c r="E3892" t="s">
        <v>166</v>
      </c>
      <c r="F3892" t="s">
        <v>166</v>
      </c>
      <c r="H3892" s="507">
        <v>39915</v>
      </c>
      <c r="I3892" t="s">
        <v>340</v>
      </c>
      <c r="J3892">
        <v>-14</v>
      </c>
      <c r="K3892" t="s">
        <v>8</v>
      </c>
      <c r="M3892" t="s">
        <v>2764</v>
      </c>
      <c r="N3892">
        <v>4450751</v>
      </c>
      <c r="O3892" t="s">
        <v>2768</v>
      </c>
      <c r="P3892" s="507">
        <v>44798</v>
      </c>
      <c r="Q3892" t="s">
        <v>187</v>
      </c>
      <c r="R3892" s="507">
        <v>43272</v>
      </c>
      <c r="T3892" t="s">
        <v>5765</v>
      </c>
      <c r="U3892">
        <v>966</v>
      </c>
      <c r="X3892">
        <v>9</v>
      </c>
      <c r="Y3892" t="s">
        <v>259</v>
      </c>
      <c r="AB3892" s="507">
        <v>44013</v>
      </c>
      <c r="AC3892" t="s">
        <v>177</v>
      </c>
      <c r="AD3892" t="s">
        <v>16221</v>
      </c>
      <c r="AE3892">
        <v>45140</v>
      </c>
      <c r="AF3892" t="s">
        <v>16222</v>
      </c>
      <c r="AJ3892">
        <v>618325891</v>
      </c>
      <c r="AK3892" t="s">
        <v>5706</v>
      </c>
      <c r="AL3892">
        <v>0</v>
      </c>
      <c r="AM3892">
        <v>0</v>
      </c>
    </row>
    <row r="3893" spans="1:39" customFormat="1" ht="12.75">
      <c r="A3893">
        <v>2815224</v>
      </c>
      <c r="B3893" t="s">
        <v>3000</v>
      </c>
      <c r="C3893" t="s">
        <v>627</v>
      </c>
      <c r="D3893">
        <v>2815224</v>
      </c>
      <c r="E3893" t="s">
        <v>166</v>
      </c>
      <c r="F3893" t="s">
        <v>166</v>
      </c>
      <c r="H3893" s="507">
        <v>41304</v>
      </c>
      <c r="I3893" t="s">
        <v>251</v>
      </c>
      <c r="J3893">
        <v>-10</v>
      </c>
      <c r="K3893" t="s">
        <v>168</v>
      </c>
      <c r="M3893" t="s">
        <v>231</v>
      </c>
      <c r="N3893">
        <v>4280612</v>
      </c>
      <c r="O3893" t="s">
        <v>2943</v>
      </c>
      <c r="P3893" s="507">
        <v>44828</v>
      </c>
      <c r="Q3893" t="s">
        <v>187</v>
      </c>
      <c r="R3893" s="507">
        <v>43369</v>
      </c>
      <c r="S3893" s="507">
        <v>44828</v>
      </c>
      <c r="T3893" t="s">
        <v>181</v>
      </c>
      <c r="U3893">
        <v>502</v>
      </c>
      <c r="X3893">
        <v>5</v>
      </c>
      <c r="Y3893" t="s">
        <v>259</v>
      </c>
      <c r="AC3893" t="s">
        <v>177</v>
      </c>
      <c r="AD3893" t="s">
        <v>16223</v>
      </c>
      <c r="AE3893">
        <v>28220</v>
      </c>
      <c r="AF3893" t="s">
        <v>16224</v>
      </c>
      <c r="AH3893" t="s">
        <v>16225</v>
      </c>
      <c r="AJ3893">
        <v>684708775</v>
      </c>
      <c r="AK3893" t="s">
        <v>6157</v>
      </c>
      <c r="AL3893">
        <v>0</v>
      </c>
      <c r="AM3893">
        <v>0</v>
      </c>
    </row>
    <row r="3894" spans="1:39" customFormat="1" ht="12.75">
      <c r="A3894">
        <v>4115480</v>
      </c>
      <c r="B3894" t="s">
        <v>3000</v>
      </c>
      <c r="C3894" t="s">
        <v>695</v>
      </c>
      <c r="D3894">
        <v>4115480</v>
      </c>
      <c r="E3894" t="s">
        <v>169</v>
      </c>
      <c r="H3894" s="507">
        <v>41497</v>
      </c>
      <c r="I3894" t="s">
        <v>251</v>
      </c>
      <c r="J3894">
        <v>-10</v>
      </c>
      <c r="K3894" t="s">
        <v>8</v>
      </c>
      <c r="M3894" t="s">
        <v>2783</v>
      </c>
      <c r="N3894">
        <v>4410065</v>
      </c>
      <c r="O3894" t="s">
        <v>2858</v>
      </c>
      <c r="P3894" s="507">
        <v>44828</v>
      </c>
      <c r="Q3894" t="s">
        <v>187</v>
      </c>
      <c r="R3894" s="507">
        <v>44828</v>
      </c>
      <c r="S3894" s="507">
        <v>44818</v>
      </c>
      <c r="T3894" t="s">
        <v>181</v>
      </c>
      <c r="U3894">
        <v>500</v>
      </c>
      <c r="X3894">
        <v>5</v>
      </c>
      <c r="Y3894" t="s">
        <v>259</v>
      </c>
      <c r="AC3894" t="s">
        <v>177</v>
      </c>
      <c r="AD3894" t="s">
        <v>10743</v>
      </c>
      <c r="AE3894">
        <v>41110</v>
      </c>
      <c r="AF3894" t="s">
        <v>16226</v>
      </c>
      <c r="AJ3894">
        <v>674865174</v>
      </c>
      <c r="AK3894" t="s">
        <v>16227</v>
      </c>
      <c r="AL3894">
        <v>0</v>
      </c>
      <c r="AM3894">
        <v>0</v>
      </c>
    </row>
    <row r="3895" spans="1:39" customFormat="1" ht="12.75">
      <c r="A3895">
        <v>8530391</v>
      </c>
      <c r="B3895" t="s">
        <v>3901</v>
      </c>
      <c r="C3895" t="s">
        <v>3902</v>
      </c>
      <c r="D3895">
        <v>8530391</v>
      </c>
      <c r="E3895" t="s">
        <v>166</v>
      </c>
      <c r="F3895" t="s">
        <v>166</v>
      </c>
      <c r="H3895" s="507">
        <v>40316</v>
      </c>
      <c r="I3895" t="s">
        <v>254</v>
      </c>
      <c r="J3895">
        <v>-13</v>
      </c>
      <c r="K3895" t="s">
        <v>168</v>
      </c>
      <c r="M3895" t="s">
        <v>208</v>
      </c>
      <c r="N3895">
        <v>12850057</v>
      </c>
      <c r="O3895" t="s">
        <v>2151</v>
      </c>
      <c r="P3895" s="507">
        <v>44809</v>
      </c>
      <c r="Q3895" t="s">
        <v>187</v>
      </c>
      <c r="R3895" s="507">
        <v>44088</v>
      </c>
      <c r="T3895" t="s">
        <v>5765</v>
      </c>
      <c r="U3895">
        <v>635</v>
      </c>
      <c r="X3895">
        <v>6</v>
      </c>
      <c r="Y3895" t="s">
        <v>259</v>
      </c>
      <c r="AC3895" t="s">
        <v>177</v>
      </c>
      <c r="AD3895" t="s">
        <v>11984</v>
      </c>
      <c r="AE3895">
        <v>85600</v>
      </c>
      <c r="AF3895" t="s">
        <v>16228</v>
      </c>
      <c r="AK3895" t="s">
        <v>5192</v>
      </c>
      <c r="AL3895">
        <v>0</v>
      </c>
      <c r="AM3895">
        <v>0</v>
      </c>
    </row>
    <row r="3896" spans="1:39" customFormat="1" ht="12.75">
      <c r="A3896">
        <v>3732564</v>
      </c>
      <c r="B3896" t="s">
        <v>16229</v>
      </c>
      <c r="C3896" t="s">
        <v>1369</v>
      </c>
      <c r="D3896">
        <v>3732564</v>
      </c>
      <c r="E3896" t="s">
        <v>166</v>
      </c>
      <c r="F3896" t="s">
        <v>166</v>
      </c>
      <c r="H3896" s="507">
        <v>41292</v>
      </c>
      <c r="I3896" t="s">
        <v>251</v>
      </c>
      <c r="J3896">
        <v>-10</v>
      </c>
      <c r="K3896" t="s">
        <v>168</v>
      </c>
      <c r="M3896" t="s">
        <v>175</v>
      </c>
      <c r="N3896">
        <v>4370681</v>
      </c>
      <c r="O3896" t="s">
        <v>2830</v>
      </c>
      <c r="P3896" s="507">
        <v>44808</v>
      </c>
      <c r="Q3896" t="s">
        <v>187</v>
      </c>
      <c r="R3896" s="507">
        <v>44120</v>
      </c>
      <c r="T3896" t="s">
        <v>5765</v>
      </c>
      <c r="U3896">
        <v>509</v>
      </c>
      <c r="X3896">
        <v>5</v>
      </c>
      <c r="Y3896" t="s">
        <v>259</v>
      </c>
      <c r="AC3896" t="s">
        <v>177</v>
      </c>
      <c r="AD3896" t="s">
        <v>16230</v>
      </c>
      <c r="AE3896">
        <v>37230</v>
      </c>
      <c r="AF3896" t="s">
        <v>16231</v>
      </c>
      <c r="AJ3896">
        <v>628617146</v>
      </c>
      <c r="AK3896" t="s">
        <v>16232</v>
      </c>
      <c r="AL3896">
        <v>0</v>
      </c>
      <c r="AM3896">
        <v>0</v>
      </c>
    </row>
    <row r="3897" spans="1:39" customFormat="1" ht="12.75">
      <c r="A3897">
        <v>7214846</v>
      </c>
      <c r="B3897" t="s">
        <v>2711</v>
      </c>
      <c r="C3897" t="s">
        <v>2571</v>
      </c>
      <c r="D3897">
        <v>7214846</v>
      </c>
      <c r="E3897" t="s">
        <v>166</v>
      </c>
      <c r="F3897" t="s">
        <v>166</v>
      </c>
      <c r="H3897" s="507">
        <v>37281</v>
      </c>
      <c r="I3897" t="s">
        <v>167</v>
      </c>
      <c r="J3897">
        <v>-40</v>
      </c>
      <c r="K3897" t="s">
        <v>8</v>
      </c>
      <c r="M3897" t="s">
        <v>2152</v>
      </c>
      <c r="N3897">
        <v>12720144</v>
      </c>
      <c r="O3897" t="s">
        <v>2249</v>
      </c>
      <c r="P3897" s="507">
        <v>44764</v>
      </c>
      <c r="Q3897" t="s">
        <v>187</v>
      </c>
      <c r="R3897" s="507">
        <v>40070</v>
      </c>
      <c r="S3897" s="507">
        <v>44757</v>
      </c>
      <c r="T3897" t="s">
        <v>181</v>
      </c>
      <c r="U3897">
        <v>1370</v>
      </c>
      <c r="X3897">
        <v>13</v>
      </c>
      <c r="Y3897" t="s">
        <v>259</v>
      </c>
      <c r="AC3897" t="s">
        <v>177</v>
      </c>
      <c r="AD3897" t="s">
        <v>10384</v>
      </c>
      <c r="AE3897">
        <v>72240</v>
      </c>
      <c r="AF3897" t="s">
        <v>16233</v>
      </c>
      <c r="AI3897">
        <v>243277806</v>
      </c>
      <c r="AJ3897">
        <v>615073606</v>
      </c>
      <c r="AK3897" t="s">
        <v>5193</v>
      </c>
      <c r="AL3897">
        <v>0</v>
      </c>
      <c r="AM3897">
        <v>0</v>
      </c>
    </row>
    <row r="3898" spans="1:39" customFormat="1" ht="12.75">
      <c r="A3898">
        <v>9254452</v>
      </c>
      <c r="B3898" t="s">
        <v>1987</v>
      </c>
      <c r="C3898" t="s">
        <v>508</v>
      </c>
      <c r="D3898">
        <v>9254452</v>
      </c>
      <c r="E3898" t="s">
        <v>166</v>
      </c>
      <c r="F3898" t="s">
        <v>166</v>
      </c>
      <c r="H3898" s="507">
        <v>40933</v>
      </c>
      <c r="I3898" t="s">
        <v>245</v>
      </c>
      <c r="J3898">
        <v>-11</v>
      </c>
      <c r="K3898" t="s">
        <v>168</v>
      </c>
      <c r="M3898" t="s">
        <v>203</v>
      </c>
      <c r="N3898">
        <v>8920234</v>
      </c>
      <c r="O3898" t="s">
        <v>369</v>
      </c>
      <c r="P3898" s="507">
        <v>44814</v>
      </c>
      <c r="Q3898" t="s">
        <v>187</v>
      </c>
      <c r="R3898" s="507">
        <v>43729</v>
      </c>
      <c r="T3898" t="s">
        <v>5765</v>
      </c>
      <c r="U3898">
        <v>545</v>
      </c>
      <c r="X3898">
        <v>5</v>
      </c>
      <c r="Y3898" t="s">
        <v>259</v>
      </c>
      <c r="AC3898" t="s">
        <v>177</v>
      </c>
      <c r="AD3898" t="s">
        <v>14587</v>
      </c>
      <c r="AE3898">
        <v>92000</v>
      </c>
      <c r="AF3898" t="s">
        <v>16234</v>
      </c>
      <c r="AK3898" t="s">
        <v>6725</v>
      </c>
      <c r="AL3898">
        <v>0</v>
      </c>
      <c r="AM3898">
        <v>0</v>
      </c>
    </row>
    <row r="3899" spans="1:39" customFormat="1" ht="12.75">
      <c r="A3899">
        <v>286964</v>
      </c>
      <c r="B3899" t="s">
        <v>3001</v>
      </c>
      <c r="C3899" t="s">
        <v>842</v>
      </c>
      <c r="D3899">
        <v>286964</v>
      </c>
      <c r="E3899" t="s">
        <v>166</v>
      </c>
      <c r="F3899" t="s">
        <v>166</v>
      </c>
      <c r="H3899" s="507">
        <v>27149</v>
      </c>
      <c r="I3899" t="s">
        <v>192</v>
      </c>
      <c r="J3899">
        <v>-50</v>
      </c>
      <c r="K3899" t="s">
        <v>168</v>
      </c>
      <c r="M3899" t="s">
        <v>231</v>
      </c>
      <c r="N3899">
        <v>4280322</v>
      </c>
      <c r="O3899" t="s">
        <v>2785</v>
      </c>
      <c r="P3899" s="507">
        <v>44819</v>
      </c>
      <c r="Q3899" t="s">
        <v>187</v>
      </c>
      <c r="R3899" s="507">
        <v>37432</v>
      </c>
      <c r="S3899" s="507">
        <v>44089</v>
      </c>
      <c r="T3899" t="s">
        <v>7255</v>
      </c>
      <c r="U3899">
        <v>1739</v>
      </c>
      <c r="X3899">
        <v>17</v>
      </c>
      <c r="Y3899" t="s">
        <v>259</v>
      </c>
      <c r="AC3899" t="s">
        <v>177</v>
      </c>
      <c r="AD3899" t="s">
        <v>11407</v>
      </c>
      <c r="AE3899">
        <v>28600</v>
      </c>
      <c r="AF3899" t="s">
        <v>16235</v>
      </c>
      <c r="AI3899" t="s">
        <v>9229</v>
      </c>
      <c r="AJ3899" t="s">
        <v>9230</v>
      </c>
      <c r="AK3899" t="s">
        <v>5707</v>
      </c>
      <c r="AL3899">
        <v>0</v>
      </c>
      <c r="AM3899">
        <v>0</v>
      </c>
    </row>
    <row r="3900" spans="1:39" customFormat="1" ht="12.75">
      <c r="A3900">
        <v>7226359</v>
      </c>
      <c r="B3900" t="s">
        <v>3903</v>
      </c>
      <c r="C3900" t="s">
        <v>1182</v>
      </c>
      <c r="D3900">
        <v>7226359</v>
      </c>
      <c r="E3900" t="s">
        <v>169</v>
      </c>
      <c r="H3900" s="507">
        <v>42747</v>
      </c>
      <c r="I3900" t="s">
        <v>169</v>
      </c>
      <c r="J3900">
        <v>-9</v>
      </c>
      <c r="K3900" t="s">
        <v>8</v>
      </c>
      <c r="M3900" t="s">
        <v>2152</v>
      </c>
      <c r="N3900">
        <v>12720008</v>
      </c>
      <c r="O3900" t="s">
        <v>2311</v>
      </c>
      <c r="P3900" s="507">
        <v>44839</v>
      </c>
      <c r="Q3900" t="s">
        <v>187</v>
      </c>
      <c r="R3900" s="507">
        <v>44805</v>
      </c>
      <c r="T3900" t="s">
        <v>5765</v>
      </c>
      <c r="U3900">
        <v>500</v>
      </c>
      <c r="X3900">
        <v>5</v>
      </c>
      <c r="Y3900" t="s">
        <v>259</v>
      </c>
      <c r="AC3900" t="s">
        <v>177</v>
      </c>
      <c r="AD3900" t="s">
        <v>16236</v>
      </c>
      <c r="AE3900">
        <v>72230</v>
      </c>
      <c r="AI3900">
        <v>243429210</v>
      </c>
      <c r="AJ3900">
        <v>663034686</v>
      </c>
      <c r="AK3900" t="s">
        <v>16237</v>
      </c>
      <c r="AL3900">
        <v>0</v>
      </c>
      <c r="AM3900">
        <v>0</v>
      </c>
    </row>
    <row r="3901" spans="1:39" customFormat="1" ht="12.75">
      <c r="A3901">
        <v>9463902</v>
      </c>
      <c r="B3901" t="s">
        <v>1988</v>
      </c>
      <c r="C3901" t="s">
        <v>449</v>
      </c>
      <c r="D3901">
        <v>9463902</v>
      </c>
      <c r="E3901" t="s">
        <v>169</v>
      </c>
      <c r="H3901" s="507">
        <v>41245</v>
      </c>
      <c r="I3901" t="s">
        <v>245</v>
      </c>
      <c r="J3901">
        <v>-11</v>
      </c>
      <c r="K3901" t="s">
        <v>8</v>
      </c>
      <c r="M3901" t="s">
        <v>246</v>
      </c>
      <c r="N3901">
        <v>8940033</v>
      </c>
      <c r="O3901" t="s">
        <v>399</v>
      </c>
      <c r="P3901" s="507">
        <v>44811</v>
      </c>
      <c r="Q3901" t="s">
        <v>187</v>
      </c>
      <c r="R3901" s="507">
        <v>44811</v>
      </c>
      <c r="T3901" t="s">
        <v>5765</v>
      </c>
      <c r="U3901">
        <v>500</v>
      </c>
      <c r="X3901">
        <v>5</v>
      </c>
      <c r="Y3901" t="s">
        <v>259</v>
      </c>
      <c r="AC3901" t="s">
        <v>177</v>
      </c>
      <c r="AD3901" t="s">
        <v>10630</v>
      </c>
      <c r="AE3901">
        <v>94700</v>
      </c>
      <c r="AF3901" t="s">
        <v>16238</v>
      </c>
      <c r="AJ3901">
        <v>676951967</v>
      </c>
      <c r="AK3901" t="s">
        <v>9231</v>
      </c>
      <c r="AL3901">
        <v>0</v>
      </c>
      <c r="AM3901">
        <v>0</v>
      </c>
    </row>
    <row r="3902" spans="1:39" customFormat="1" ht="12.75">
      <c r="A3902">
        <v>4437816</v>
      </c>
      <c r="B3902" t="s">
        <v>1988</v>
      </c>
      <c r="C3902" t="s">
        <v>2712</v>
      </c>
      <c r="D3902">
        <v>4437816</v>
      </c>
      <c r="E3902" t="s">
        <v>166</v>
      </c>
      <c r="F3902" t="s">
        <v>166</v>
      </c>
      <c r="H3902" s="507">
        <v>35566</v>
      </c>
      <c r="I3902" t="s">
        <v>167</v>
      </c>
      <c r="J3902">
        <v>-40</v>
      </c>
      <c r="K3902" t="s">
        <v>168</v>
      </c>
      <c r="M3902" t="s">
        <v>228</v>
      </c>
      <c r="N3902">
        <v>12440138</v>
      </c>
      <c r="O3902" t="s">
        <v>2163</v>
      </c>
      <c r="P3902" s="507">
        <v>44809</v>
      </c>
      <c r="Q3902" t="s">
        <v>187</v>
      </c>
      <c r="R3902" s="507">
        <v>39007</v>
      </c>
      <c r="S3902" s="507">
        <v>44449</v>
      </c>
      <c r="T3902" t="s">
        <v>7255</v>
      </c>
      <c r="U3902">
        <v>1642</v>
      </c>
      <c r="X3902">
        <v>16</v>
      </c>
      <c r="Y3902" t="s">
        <v>259</v>
      </c>
      <c r="AC3902" t="s">
        <v>177</v>
      </c>
      <c r="AD3902" t="s">
        <v>13532</v>
      </c>
      <c r="AE3902">
        <v>44450</v>
      </c>
      <c r="AF3902" t="s">
        <v>16239</v>
      </c>
      <c r="AI3902">
        <v>240541565</v>
      </c>
      <c r="AJ3902">
        <v>606799388</v>
      </c>
      <c r="AK3902" t="s">
        <v>5194</v>
      </c>
      <c r="AL3902">
        <v>0</v>
      </c>
      <c r="AM3902">
        <v>0</v>
      </c>
    </row>
    <row r="3903" spans="1:39" customFormat="1" ht="12.75">
      <c r="A3903">
        <v>7215843</v>
      </c>
      <c r="B3903" t="s">
        <v>1988</v>
      </c>
      <c r="C3903" t="s">
        <v>1031</v>
      </c>
      <c r="D3903">
        <v>7215843</v>
      </c>
      <c r="E3903" t="s">
        <v>166</v>
      </c>
      <c r="F3903" t="s">
        <v>166</v>
      </c>
      <c r="H3903" s="507">
        <v>38580</v>
      </c>
      <c r="I3903" t="s">
        <v>186</v>
      </c>
      <c r="J3903">
        <v>-18</v>
      </c>
      <c r="K3903" t="s">
        <v>168</v>
      </c>
      <c r="M3903" t="s">
        <v>246</v>
      </c>
      <c r="N3903">
        <v>8940894</v>
      </c>
      <c r="O3903" t="s">
        <v>394</v>
      </c>
      <c r="P3903" s="507">
        <v>44798</v>
      </c>
      <c r="Q3903" t="s">
        <v>187</v>
      </c>
      <c r="R3903" s="507">
        <v>40441</v>
      </c>
      <c r="T3903" t="s">
        <v>5765</v>
      </c>
      <c r="U3903">
        <v>1793</v>
      </c>
      <c r="X3903">
        <v>17</v>
      </c>
      <c r="Y3903" t="s">
        <v>259</v>
      </c>
      <c r="AB3903" s="507">
        <v>44013</v>
      </c>
      <c r="AC3903" t="s">
        <v>177</v>
      </c>
      <c r="AD3903" t="s">
        <v>10003</v>
      </c>
      <c r="AE3903">
        <v>94370</v>
      </c>
      <c r="AF3903" t="s">
        <v>16240</v>
      </c>
      <c r="AI3903">
        <v>677045159</v>
      </c>
      <c r="AJ3903">
        <v>660719709</v>
      </c>
      <c r="AK3903" t="s">
        <v>4625</v>
      </c>
      <c r="AL3903">
        <v>0</v>
      </c>
      <c r="AM3903">
        <v>0</v>
      </c>
    </row>
    <row r="3904" spans="1:39" customFormat="1" ht="12.75">
      <c r="A3904">
        <v>9213705</v>
      </c>
      <c r="B3904" t="s">
        <v>1988</v>
      </c>
      <c r="C3904" t="s">
        <v>584</v>
      </c>
      <c r="D3904">
        <v>9213705</v>
      </c>
      <c r="E3904" t="s">
        <v>166</v>
      </c>
      <c r="F3904" t="s">
        <v>166</v>
      </c>
      <c r="H3904" s="507">
        <v>31728</v>
      </c>
      <c r="I3904" t="s">
        <v>167</v>
      </c>
      <c r="J3904">
        <v>-40</v>
      </c>
      <c r="K3904" t="s">
        <v>168</v>
      </c>
      <c r="M3904" t="s">
        <v>203</v>
      </c>
      <c r="N3904">
        <v>8920067</v>
      </c>
      <c r="O3904" t="s">
        <v>577</v>
      </c>
      <c r="P3904" s="507">
        <v>44827</v>
      </c>
      <c r="Q3904" t="s">
        <v>187</v>
      </c>
      <c r="R3904" s="507">
        <v>37432</v>
      </c>
      <c r="S3904" s="507">
        <v>44379</v>
      </c>
      <c r="T3904" t="s">
        <v>7255</v>
      </c>
      <c r="U3904">
        <v>1610</v>
      </c>
      <c r="X3904">
        <v>16</v>
      </c>
      <c r="Y3904" t="s">
        <v>259</v>
      </c>
      <c r="AC3904" t="s">
        <v>177</v>
      </c>
      <c r="AD3904" t="s">
        <v>10964</v>
      </c>
      <c r="AE3904">
        <v>92190</v>
      </c>
      <c r="AF3904" t="s">
        <v>16241</v>
      </c>
      <c r="AG3904" t="s">
        <v>13759</v>
      </c>
      <c r="AI3904">
        <v>625946715</v>
      </c>
      <c r="AK3904" t="s">
        <v>5758</v>
      </c>
      <c r="AL3904">
        <v>0</v>
      </c>
      <c r="AM3904">
        <v>0</v>
      </c>
    </row>
    <row r="3905" spans="1:39" customFormat="1" ht="12.75">
      <c r="A3905">
        <v>7220522</v>
      </c>
      <c r="B3905" t="s">
        <v>1988</v>
      </c>
      <c r="C3905" t="s">
        <v>702</v>
      </c>
      <c r="D3905">
        <v>7220522</v>
      </c>
      <c r="E3905" t="s">
        <v>166</v>
      </c>
      <c r="F3905" t="s">
        <v>166</v>
      </c>
      <c r="H3905" s="507">
        <v>39464</v>
      </c>
      <c r="I3905" t="s">
        <v>200</v>
      </c>
      <c r="J3905">
        <v>-15</v>
      </c>
      <c r="K3905" t="s">
        <v>168</v>
      </c>
      <c r="M3905" t="s">
        <v>2152</v>
      </c>
      <c r="N3905">
        <v>12720104</v>
      </c>
      <c r="O3905" t="s">
        <v>2160</v>
      </c>
      <c r="P3905" s="507">
        <v>44818</v>
      </c>
      <c r="Q3905" t="s">
        <v>187</v>
      </c>
      <c r="R3905" s="507">
        <v>42278</v>
      </c>
      <c r="T3905" t="s">
        <v>5765</v>
      </c>
      <c r="U3905">
        <v>1292</v>
      </c>
      <c r="X3905">
        <v>12</v>
      </c>
      <c r="Y3905" t="s">
        <v>259</v>
      </c>
      <c r="AB3905" s="507">
        <v>43647</v>
      </c>
      <c r="AC3905" t="s">
        <v>177</v>
      </c>
      <c r="AD3905" t="s">
        <v>10438</v>
      </c>
      <c r="AE3905">
        <v>72000</v>
      </c>
      <c r="AF3905" t="s">
        <v>16242</v>
      </c>
      <c r="AJ3905">
        <v>768617861</v>
      </c>
      <c r="AK3905" t="s">
        <v>5195</v>
      </c>
      <c r="AL3905">
        <v>0</v>
      </c>
      <c r="AM3905">
        <v>0</v>
      </c>
    </row>
    <row r="3906" spans="1:39" customFormat="1" ht="12.75">
      <c r="A3906">
        <v>7514117</v>
      </c>
      <c r="B3906" t="s">
        <v>1988</v>
      </c>
      <c r="C3906" t="s">
        <v>387</v>
      </c>
      <c r="D3906">
        <v>7514117</v>
      </c>
      <c r="E3906" t="s">
        <v>166</v>
      </c>
      <c r="F3906" t="s">
        <v>166</v>
      </c>
      <c r="H3906" s="507">
        <v>35643</v>
      </c>
      <c r="I3906" t="s">
        <v>167</v>
      </c>
      <c r="J3906">
        <v>-40</v>
      </c>
      <c r="K3906" t="s">
        <v>168</v>
      </c>
      <c r="M3906" t="s">
        <v>228</v>
      </c>
      <c r="N3906">
        <v>12440058</v>
      </c>
      <c r="O3906" t="s">
        <v>2154</v>
      </c>
      <c r="P3906" s="507">
        <v>44821</v>
      </c>
      <c r="Q3906" t="s">
        <v>187</v>
      </c>
      <c r="R3906" s="507">
        <v>38334</v>
      </c>
      <c r="S3906" s="507">
        <v>44469</v>
      </c>
      <c r="T3906" t="s">
        <v>7255</v>
      </c>
      <c r="U3906">
        <v>1751</v>
      </c>
      <c r="X3906">
        <v>17</v>
      </c>
      <c r="Y3906" t="s">
        <v>259</v>
      </c>
      <c r="AB3906" s="507">
        <v>44438</v>
      </c>
      <c r="AC3906" t="s">
        <v>177</v>
      </c>
      <c r="AD3906" t="s">
        <v>16243</v>
      </c>
      <c r="AE3906">
        <v>44430</v>
      </c>
      <c r="AF3906" t="s">
        <v>16244</v>
      </c>
      <c r="AJ3906">
        <v>661763993</v>
      </c>
      <c r="AK3906" t="s">
        <v>7195</v>
      </c>
      <c r="AL3906">
        <v>0</v>
      </c>
      <c r="AM3906">
        <v>0</v>
      </c>
    </row>
    <row r="3907" spans="1:39" customFormat="1" ht="12.75">
      <c r="A3907">
        <v>8513834</v>
      </c>
      <c r="B3907" t="s">
        <v>2713</v>
      </c>
      <c r="C3907" t="s">
        <v>1289</v>
      </c>
      <c r="D3907">
        <v>8513834</v>
      </c>
      <c r="E3907" t="s">
        <v>169</v>
      </c>
      <c r="F3907" t="s">
        <v>166</v>
      </c>
      <c r="H3907" s="507">
        <v>32398</v>
      </c>
      <c r="I3907" t="s">
        <v>167</v>
      </c>
      <c r="J3907">
        <v>-40</v>
      </c>
      <c r="K3907" t="s">
        <v>8</v>
      </c>
      <c r="M3907" t="s">
        <v>208</v>
      </c>
      <c r="N3907">
        <v>12851011</v>
      </c>
      <c r="O3907" t="s">
        <v>2215</v>
      </c>
      <c r="P3907" s="507">
        <v>44816</v>
      </c>
      <c r="Q3907" t="s">
        <v>187</v>
      </c>
      <c r="R3907" s="507">
        <v>37432</v>
      </c>
      <c r="T3907" t="s">
        <v>5760</v>
      </c>
      <c r="U3907">
        <v>804</v>
      </c>
      <c r="X3907">
        <v>8</v>
      </c>
      <c r="Y3907" t="s">
        <v>259</v>
      </c>
      <c r="AC3907" t="s">
        <v>177</v>
      </c>
      <c r="AD3907" t="s">
        <v>16245</v>
      </c>
      <c r="AE3907">
        <v>85590</v>
      </c>
      <c r="AF3907" t="s">
        <v>16246</v>
      </c>
      <c r="AI3907">
        <v>251653354</v>
      </c>
      <c r="AJ3907">
        <v>658728350</v>
      </c>
      <c r="AK3907" t="s">
        <v>5196</v>
      </c>
      <c r="AL3907">
        <v>0</v>
      </c>
      <c r="AM3907">
        <v>0</v>
      </c>
    </row>
    <row r="3908" spans="1:39" customFormat="1" ht="12.75">
      <c r="A3908">
        <v>454092</v>
      </c>
      <c r="B3908" t="s">
        <v>1990</v>
      </c>
      <c r="C3908" t="s">
        <v>906</v>
      </c>
      <c r="D3908">
        <v>454092</v>
      </c>
      <c r="E3908" t="s">
        <v>166</v>
      </c>
      <c r="F3908" t="s">
        <v>166</v>
      </c>
      <c r="H3908" s="507">
        <v>28531</v>
      </c>
      <c r="I3908" t="s">
        <v>192</v>
      </c>
      <c r="J3908">
        <v>-50</v>
      </c>
      <c r="K3908" t="s">
        <v>168</v>
      </c>
      <c r="M3908" t="s">
        <v>2764</v>
      </c>
      <c r="N3908">
        <v>4450571</v>
      </c>
      <c r="O3908" t="s">
        <v>2782</v>
      </c>
      <c r="P3908" s="507">
        <v>44822</v>
      </c>
      <c r="Q3908" t="s">
        <v>187</v>
      </c>
      <c r="R3908" s="507">
        <v>37432</v>
      </c>
      <c r="S3908" s="507">
        <v>44062</v>
      </c>
      <c r="T3908" t="s">
        <v>7255</v>
      </c>
      <c r="U3908">
        <v>1607</v>
      </c>
      <c r="X3908">
        <v>16</v>
      </c>
      <c r="Y3908" t="s">
        <v>5788</v>
      </c>
      <c r="Z3908">
        <v>4450186</v>
      </c>
      <c r="AA3908" t="s">
        <v>16247</v>
      </c>
      <c r="AC3908" t="s">
        <v>177</v>
      </c>
      <c r="AD3908" t="s">
        <v>16248</v>
      </c>
      <c r="AE3908">
        <v>45370</v>
      </c>
      <c r="AF3908" t="s">
        <v>16249</v>
      </c>
      <c r="AJ3908">
        <v>624782580</v>
      </c>
      <c r="AK3908" t="s">
        <v>5708</v>
      </c>
      <c r="AL3908">
        <v>0</v>
      </c>
      <c r="AM3908">
        <v>0</v>
      </c>
    </row>
    <row r="3909" spans="1:39" customFormat="1" ht="12.75">
      <c r="A3909">
        <v>935932</v>
      </c>
      <c r="B3909" t="s">
        <v>1990</v>
      </c>
      <c r="C3909" t="s">
        <v>371</v>
      </c>
      <c r="D3909">
        <v>935932</v>
      </c>
      <c r="E3909" t="s">
        <v>166</v>
      </c>
      <c r="F3909" t="s">
        <v>166</v>
      </c>
      <c r="H3909" s="507">
        <v>29640</v>
      </c>
      <c r="I3909" t="s">
        <v>192</v>
      </c>
      <c r="J3909">
        <v>-50</v>
      </c>
      <c r="K3909" t="s">
        <v>168</v>
      </c>
      <c r="M3909" t="s">
        <v>246</v>
      </c>
      <c r="N3909">
        <v>8940096</v>
      </c>
      <c r="O3909" t="s">
        <v>301</v>
      </c>
      <c r="P3909" s="507">
        <v>44819</v>
      </c>
      <c r="Q3909" t="s">
        <v>187</v>
      </c>
      <c r="R3909" s="507">
        <v>37432</v>
      </c>
      <c r="S3909" s="507">
        <v>44470</v>
      </c>
      <c r="T3909" t="s">
        <v>7255</v>
      </c>
      <c r="U3909">
        <v>1741</v>
      </c>
      <c r="X3909">
        <v>17</v>
      </c>
      <c r="Y3909" t="s">
        <v>259</v>
      </c>
      <c r="AC3909" t="s">
        <v>177</v>
      </c>
      <c r="AD3909" t="s">
        <v>9810</v>
      </c>
      <c r="AE3909">
        <v>94100</v>
      </c>
      <c r="AF3909" t="s">
        <v>16250</v>
      </c>
      <c r="AJ3909">
        <v>682279040</v>
      </c>
      <c r="AK3909" t="s">
        <v>4626</v>
      </c>
      <c r="AL3909">
        <v>0</v>
      </c>
      <c r="AM3909">
        <v>0</v>
      </c>
    </row>
    <row r="3910" spans="1:39" customFormat="1" ht="12.75">
      <c r="A3910">
        <v>9439954</v>
      </c>
      <c r="B3910" t="s">
        <v>1990</v>
      </c>
      <c r="C3910" t="s">
        <v>581</v>
      </c>
      <c r="D3910">
        <v>9439954</v>
      </c>
      <c r="E3910" t="s">
        <v>166</v>
      </c>
      <c r="F3910" t="s">
        <v>166</v>
      </c>
      <c r="H3910" s="507">
        <v>37241</v>
      </c>
      <c r="I3910" t="s">
        <v>167</v>
      </c>
      <c r="J3910">
        <v>-40</v>
      </c>
      <c r="K3910" t="s">
        <v>168</v>
      </c>
      <c r="M3910" t="s">
        <v>246</v>
      </c>
      <c r="N3910">
        <v>8940096</v>
      </c>
      <c r="O3910" t="s">
        <v>301</v>
      </c>
      <c r="P3910" s="507">
        <v>44769</v>
      </c>
      <c r="Q3910" t="s">
        <v>187</v>
      </c>
      <c r="R3910" s="507">
        <v>40442</v>
      </c>
      <c r="S3910" s="507">
        <v>44053</v>
      </c>
      <c r="T3910" t="s">
        <v>7255</v>
      </c>
      <c r="U3910">
        <v>1844</v>
      </c>
      <c r="X3910">
        <v>18</v>
      </c>
      <c r="Y3910" t="s">
        <v>259</v>
      </c>
      <c r="AB3910" s="507">
        <v>44013</v>
      </c>
      <c r="AC3910" t="s">
        <v>177</v>
      </c>
      <c r="AD3910" t="s">
        <v>11485</v>
      </c>
      <c r="AE3910">
        <v>94500</v>
      </c>
      <c r="AF3910" t="s">
        <v>16251</v>
      </c>
      <c r="AJ3910">
        <v>760074794</v>
      </c>
      <c r="AK3910" t="s">
        <v>6158</v>
      </c>
      <c r="AL3910">
        <v>0</v>
      </c>
      <c r="AM3910">
        <v>0</v>
      </c>
    </row>
    <row r="3911" spans="1:39" customFormat="1" ht="12.75">
      <c r="A3911">
        <v>7872484</v>
      </c>
      <c r="B3911" t="s">
        <v>1990</v>
      </c>
      <c r="C3911" t="s">
        <v>738</v>
      </c>
      <c r="D3911">
        <v>7872484</v>
      </c>
      <c r="E3911" t="s">
        <v>166</v>
      </c>
      <c r="F3911" t="s">
        <v>166</v>
      </c>
      <c r="H3911" s="507">
        <v>39130</v>
      </c>
      <c r="I3911" t="s">
        <v>227</v>
      </c>
      <c r="J3911">
        <v>-16</v>
      </c>
      <c r="K3911" t="s">
        <v>8</v>
      </c>
      <c r="M3911" t="s">
        <v>238</v>
      </c>
      <c r="N3911">
        <v>8780496</v>
      </c>
      <c r="O3911" t="s">
        <v>270</v>
      </c>
      <c r="P3911" s="507">
        <v>44789</v>
      </c>
      <c r="Q3911" t="s">
        <v>187</v>
      </c>
      <c r="R3911" s="507">
        <v>41947</v>
      </c>
      <c r="T3911" t="s">
        <v>5765</v>
      </c>
      <c r="U3911">
        <v>953</v>
      </c>
      <c r="X3911">
        <v>9</v>
      </c>
      <c r="Y3911" t="s">
        <v>259</v>
      </c>
      <c r="AC3911" t="s">
        <v>177</v>
      </c>
      <c r="AD3911" t="s">
        <v>9833</v>
      </c>
      <c r="AE3911">
        <v>78990</v>
      </c>
      <c r="AF3911" t="s">
        <v>16252</v>
      </c>
      <c r="AK3911" t="s">
        <v>4627</v>
      </c>
      <c r="AL3911">
        <v>0</v>
      </c>
      <c r="AM3911">
        <v>0</v>
      </c>
    </row>
    <row r="3912" spans="1:39" customFormat="1" ht="12.75">
      <c r="A3912">
        <v>7212259</v>
      </c>
      <c r="B3912" t="s">
        <v>16253</v>
      </c>
      <c r="C3912" t="s">
        <v>1216</v>
      </c>
      <c r="D3912">
        <v>7212259</v>
      </c>
      <c r="E3912" t="s">
        <v>166</v>
      </c>
      <c r="H3912" s="507">
        <v>34918</v>
      </c>
      <c r="I3912" t="s">
        <v>167</v>
      </c>
      <c r="J3912">
        <v>-40</v>
      </c>
      <c r="K3912" t="s">
        <v>8</v>
      </c>
      <c r="M3912" t="s">
        <v>236</v>
      </c>
      <c r="N3912">
        <v>12490076</v>
      </c>
      <c r="O3912" t="s">
        <v>2199</v>
      </c>
      <c r="P3912" s="507">
        <v>44838</v>
      </c>
      <c r="Q3912" t="s">
        <v>187</v>
      </c>
      <c r="R3912" s="507">
        <v>38672</v>
      </c>
      <c r="S3912" s="507">
        <v>44819</v>
      </c>
      <c r="T3912" t="s">
        <v>181</v>
      </c>
      <c r="U3912">
        <v>770</v>
      </c>
      <c r="X3912">
        <v>7</v>
      </c>
      <c r="Y3912" t="s">
        <v>259</v>
      </c>
      <c r="AC3912" t="s">
        <v>177</v>
      </c>
      <c r="AD3912" t="s">
        <v>6233</v>
      </c>
      <c r="AE3912">
        <v>49100</v>
      </c>
      <c r="AF3912" t="s">
        <v>16254</v>
      </c>
      <c r="AJ3912">
        <v>637398318</v>
      </c>
      <c r="AK3912" t="s">
        <v>16255</v>
      </c>
      <c r="AL3912">
        <v>0</v>
      </c>
      <c r="AM3912">
        <v>0</v>
      </c>
    </row>
    <row r="3913" spans="1:39" customFormat="1" ht="12.75">
      <c r="A3913">
        <v>7225531</v>
      </c>
      <c r="B3913" t="s">
        <v>6159</v>
      </c>
      <c r="C3913" t="s">
        <v>6639</v>
      </c>
      <c r="D3913">
        <v>7225531</v>
      </c>
      <c r="E3913" t="s">
        <v>169</v>
      </c>
      <c r="F3913" t="s">
        <v>169</v>
      </c>
      <c r="H3913" s="507">
        <v>41532</v>
      </c>
      <c r="I3913" t="s">
        <v>251</v>
      </c>
      <c r="J3913">
        <v>-10</v>
      </c>
      <c r="K3913" t="s">
        <v>8</v>
      </c>
      <c r="M3913" t="s">
        <v>2152</v>
      </c>
      <c r="N3913">
        <v>12720020</v>
      </c>
      <c r="O3913" t="s">
        <v>2277</v>
      </c>
      <c r="P3913" s="507">
        <v>44813</v>
      </c>
      <c r="Q3913" t="s">
        <v>187</v>
      </c>
      <c r="R3913" s="507">
        <v>44470</v>
      </c>
      <c r="T3913" t="s">
        <v>5765</v>
      </c>
      <c r="U3913">
        <v>500</v>
      </c>
      <c r="X3913">
        <v>5</v>
      </c>
      <c r="Y3913" t="s">
        <v>259</v>
      </c>
      <c r="AC3913" t="s">
        <v>177</v>
      </c>
      <c r="AD3913" t="s">
        <v>16256</v>
      </c>
      <c r="AE3913">
        <v>72170</v>
      </c>
      <c r="AF3913" t="s">
        <v>16257</v>
      </c>
      <c r="AI3913">
        <v>243972896</v>
      </c>
      <c r="AJ3913">
        <v>612053942</v>
      </c>
      <c r="AK3913" t="s">
        <v>7196</v>
      </c>
      <c r="AL3913">
        <v>0</v>
      </c>
      <c r="AM3913">
        <v>0</v>
      </c>
    </row>
    <row r="3914" spans="1:39" customFormat="1" ht="12.75">
      <c r="A3914">
        <v>366571</v>
      </c>
      <c r="B3914" t="s">
        <v>3002</v>
      </c>
      <c r="C3914" t="s">
        <v>680</v>
      </c>
      <c r="D3914">
        <v>366571</v>
      </c>
      <c r="E3914" t="s">
        <v>166</v>
      </c>
      <c r="F3914" t="s">
        <v>166</v>
      </c>
      <c r="H3914" s="507">
        <v>37047</v>
      </c>
      <c r="I3914" t="s">
        <v>167</v>
      </c>
      <c r="J3914">
        <v>-40</v>
      </c>
      <c r="K3914" t="s">
        <v>168</v>
      </c>
      <c r="M3914" t="s">
        <v>2770</v>
      </c>
      <c r="N3914">
        <v>4360454</v>
      </c>
      <c r="O3914" t="s">
        <v>2823</v>
      </c>
      <c r="P3914" s="507">
        <v>44810</v>
      </c>
      <c r="Q3914" t="s">
        <v>187</v>
      </c>
      <c r="R3914" s="507">
        <v>40215</v>
      </c>
      <c r="S3914" s="507">
        <v>44462</v>
      </c>
      <c r="T3914" t="s">
        <v>7255</v>
      </c>
      <c r="U3914">
        <v>1786</v>
      </c>
      <c r="X3914">
        <v>17</v>
      </c>
      <c r="Y3914" t="s">
        <v>259</v>
      </c>
      <c r="AC3914" t="s">
        <v>177</v>
      </c>
      <c r="AD3914" t="s">
        <v>10555</v>
      </c>
      <c r="AE3914">
        <v>36000</v>
      </c>
      <c r="AF3914" t="s">
        <v>16258</v>
      </c>
      <c r="AK3914" t="s">
        <v>5709</v>
      </c>
      <c r="AL3914">
        <v>0</v>
      </c>
      <c r="AM3914">
        <v>0</v>
      </c>
    </row>
    <row r="3915" spans="1:39" customFormat="1" ht="12.75">
      <c r="A3915">
        <v>4443522</v>
      </c>
      <c r="B3915" t="s">
        <v>6160</v>
      </c>
      <c r="C3915" t="s">
        <v>310</v>
      </c>
      <c r="D3915">
        <v>4443522</v>
      </c>
      <c r="E3915" t="s">
        <v>166</v>
      </c>
      <c r="H3915" s="507">
        <v>36938</v>
      </c>
      <c r="I3915" t="s">
        <v>167</v>
      </c>
      <c r="J3915">
        <v>-40</v>
      </c>
      <c r="K3915" t="s">
        <v>8</v>
      </c>
      <c r="M3915" t="s">
        <v>236</v>
      </c>
      <c r="N3915">
        <v>12490073</v>
      </c>
      <c r="O3915" t="s">
        <v>8153</v>
      </c>
      <c r="P3915" s="507">
        <v>44805</v>
      </c>
      <c r="Q3915" t="s">
        <v>187</v>
      </c>
      <c r="R3915" s="507">
        <v>40260</v>
      </c>
      <c r="S3915" s="507">
        <v>44791</v>
      </c>
      <c r="T3915" t="s">
        <v>181</v>
      </c>
      <c r="U3915">
        <v>1185</v>
      </c>
      <c r="X3915">
        <v>11</v>
      </c>
      <c r="Y3915" t="s">
        <v>259</v>
      </c>
      <c r="AC3915" t="s">
        <v>177</v>
      </c>
      <c r="AD3915" t="s">
        <v>11073</v>
      </c>
      <c r="AE3915">
        <v>49100</v>
      </c>
      <c r="AF3915" t="s">
        <v>16259</v>
      </c>
      <c r="AJ3915">
        <v>688797246</v>
      </c>
      <c r="AK3915" t="s">
        <v>9594</v>
      </c>
      <c r="AL3915">
        <v>0</v>
      </c>
      <c r="AM3915">
        <v>0</v>
      </c>
    </row>
    <row r="3916" spans="1:39" customFormat="1" ht="12.75">
      <c r="A3916">
        <v>4455748</v>
      </c>
      <c r="B3916" t="s">
        <v>3269</v>
      </c>
      <c r="C3916" t="s">
        <v>387</v>
      </c>
      <c r="D3916">
        <v>4455748</v>
      </c>
      <c r="E3916" t="s">
        <v>166</v>
      </c>
      <c r="F3916" t="s">
        <v>166</v>
      </c>
      <c r="H3916" s="507">
        <v>39771</v>
      </c>
      <c r="I3916" t="s">
        <v>200</v>
      </c>
      <c r="J3916">
        <v>-15</v>
      </c>
      <c r="K3916" t="s">
        <v>168</v>
      </c>
      <c r="M3916" t="s">
        <v>228</v>
      </c>
      <c r="N3916">
        <v>12440021</v>
      </c>
      <c r="O3916" t="s">
        <v>229</v>
      </c>
      <c r="P3916" s="507">
        <v>44812</v>
      </c>
      <c r="Q3916" t="s">
        <v>187</v>
      </c>
      <c r="R3916" s="507">
        <v>42980</v>
      </c>
      <c r="T3916" t="s">
        <v>5765</v>
      </c>
      <c r="U3916">
        <v>1316</v>
      </c>
      <c r="X3916">
        <v>13</v>
      </c>
      <c r="Y3916" t="s">
        <v>259</v>
      </c>
      <c r="AB3916" s="507">
        <v>44754</v>
      </c>
      <c r="AC3916" t="s">
        <v>177</v>
      </c>
      <c r="AD3916" t="s">
        <v>11015</v>
      </c>
      <c r="AE3916">
        <v>44190</v>
      </c>
      <c r="AF3916" t="s">
        <v>16260</v>
      </c>
      <c r="AI3916">
        <v>240383484</v>
      </c>
      <c r="AJ3916">
        <v>678979762</v>
      </c>
      <c r="AK3916" t="s">
        <v>6503</v>
      </c>
      <c r="AL3916">
        <v>0</v>
      </c>
      <c r="AM3916">
        <v>0</v>
      </c>
    </row>
    <row r="3917" spans="1:39" customFormat="1" ht="12.75">
      <c r="A3917">
        <v>3545107</v>
      </c>
      <c r="B3917" t="s">
        <v>16261</v>
      </c>
      <c r="C3917" t="s">
        <v>671</v>
      </c>
      <c r="D3917">
        <v>3545107</v>
      </c>
      <c r="E3917" t="s">
        <v>169</v>
      </c>
      <c r="H3917" s="507">
        <v>41607</v>
      </c>
      <c r="I3917" t="s">
        <v>251</v>
      </c>
      <c r="J3917">
        <v>-10</v>
      </c>
      <c r="K3917" t="s">
        <v>8</v>
      </c>
      <c r="M3917" t="s">
        <v>178</v>
      </c>
      <c r="N3917">
        <v>3350225</v>
      </c>
      <c r="O3917" t="s">
        <v>6491</v>
      </c>
      <c r="P3917" s="507">
        <v>44840</v>
      </c>
      <c r="Q3917" t="s">
        <v>187</v>
      </c>
      <c r="R3917" s="507">
        <v>44840</v>
      </c>
      <c r="S3917" s="507">
        <v>44830</v>
      </c>
      <c r="T3917" t="s">
        <v>181</v>
      </c>
      <c r="U3917">
        <v>500</v>
      </c>
      <c r="X3917">
        <v>5</v>
      </c>
      <c r="Y3917" t="s">
        <v>259</v>
      </c>
      <c r="AC3917" t="s">
        <v>177</v>
      </c>
      <c r="AD3917" t="s">
        <v>16262</v>
      </c>
      <c r="AE3917">
        <v>35680</v>
      </c>
      <c r="AF3917" t="s">
        <v>16263</v>
      </c>
      <c r="AI3917" t="s">
        <v>16264</v>
      </c>
      <c r="AJ3917" t="s">
        <v>16265</v>
      </c>
      <c r="AK3917" t="s">
        <v>16266</v>
      </c>
      <c r="AL3917">
        <v>0</v>
      </c>
      <c r="AM3917">
        <v>0</v>
      </c>
    </row>
    <row r="3918" spans="1:39" customFormat="1" ht="12.75">
      <c r="A3918">
        <v>561265</v>
      </c>
      <c r="B3918" t="s">
        <v>3228</v>
      </c>
      <c r="C3918" t="s">
        <v>371</v>
      </c>
      <c r="D3918">
        <v>561265</v>
      </c>
      <c r="E3918" t="s">
        <v>166</v>
      </c>
      <c r="F3918" t="s">
        <v>166</v>
      </c>
      <c r="H3918" s="507">
        <v>25955</v>
      </c>
      <c r="I3918" t="s">
        <v>367</v>
      </c>
      <c r="J3918">
        <v>-60</v>
      </c>
      <c r="K3918" t="s">
        <v>168</v>
      </c>
      <c r="M3918" t="s">
        <v>217</v>
      </c>
      <c r="N3918">
        <v>3560039</v>
      </c>
      <c r="O3918" t="s">
        <v>3028</v>
      </c>
      <c r="P3918" s="507">
        <v>44749</v>
      </c>
      <c r="Q3918" t="s">
        <v>187</v>
      </c>
      <c r="R3918" s="507">
        <v>37432</v>
      </c>
      <c r="T3918" t="s">
        <v>5760</v>
      </c>
      <c r="U3918">
        <v>2209</v>
      </c>
      <c r="V3918" t="s">
        <v>172</v>
      </c>
      <c r="W3918">
        <v>601</v>
      </c>
      <c r="X3918" t="s">
        <v>173</v>
      </c>
      <c r="Y3918" t="s">
        <v>259</v>
      </c>
      <c r="AC3918" t="s">
        <v>177</v>
      </c>
      <c r="AD3918" t="s">
        <v>11597</v>
      </c>
      <c r="AE3918">
        <v>56270</v>
      </c>
      <c r="AF3918" t="s">
        <v>16267</v>
      </c>
      <c r="AK3918" t="s">
        <v>5758</v>
      </c>
      <c r="AL3918">
        <v>0</v>
      </c>
      <c r="AM3918">
        <v>0</v>
      </c>
    </row>
    <row r="3919" spans="1:39" customFormat="1" ht="12.75">
      <c r="A3919">
        <v>3533271</v>
      </c>
      <c r="B3919" t="s">
        <v>1992</v>
      </c>
      <c r="C3919" t="s">
        <v>180</v>
      </c>
      <c r="D3919">
        <v>3533271</v>
      </c>
      <c r="E3919" t="s">
        <v>166</v>
      </c>
      <c r="F3919" t="s">
        <v>166</v>
      </c>
      <c r="H3919" s="507">
        <v>38369</v>
      </c>
      <c r="I3919" t="s">
        <v>186</v>
      </c>
      <c r="J3919">
        <v>-18</v>
      </c>
      <c r="K3919" t="s">
        <v>168</v>
      </c>
      <c r="M3919" t="s">
        <v>178</v>
      </c>
      <c r="N3919">
        <v>3350016</v>
      </c>
      <c r="O3919" t="s">
        <v>220</v>
      </c>
      <c r="P3919" s="507">
        <v>44824</v>
      </c>
      <c r="Q3919" t="s">
        <v>187</v>
      </c>
      <c r="R3919" s="507">
        <v>41532</v>
      </c>
      <c r="S3919" s="507">
        <v>44825</v>
      </c>
      <c r="T3919" t="s">
        <v>181</v>
      </c>
      <c r="U3919">
        <v>1691</v>
      </c>
      <c r="X3919">
        <v>16</v>
      </c>
      <c r="Y3919" t="s">
        <v>259</v>
      </c>
      <c r="AB3919" s="507">
        <v>43647</v>
      </c>
      <c r="AC3919" t="s">
        <v>177</v>
      </c>
      <c r="AD3919" t="s">
        <v>16268</v>
      </c>
      <c r="AE3919">
        <v>35320</v>
      </c>
      <c r="AF3919" t="s">
        <v>16269</v>
      </c>
      <c r="AK3919" t="s">
        <v>6504</v>
      </c>
      <c r="AL3919">
        <v>0</v>
      </c>
      <c r="AM3919">
        <v>0</v>
      </c>
    </row>
    <row r="3920" spans="1:39" customFormat="1" ht="12.75">
      <c r="A3920">
        <v>4458088</v>
      </c>
      <c r="B3920" t="s">
        <v>1992</v>
      </c>
      <c r="C3920" t="s">
        <v>180</v>
      </c>
      <c r="D3920">
        <v>4458088</v>
      </c>
      <c r="E3920" t="s">
        <v>166</v>
      </c>
      <c r="F3920" t="s">
        <v>166</v>
      </c>
      <c r="H3920" s="507">
        <v>41176</v>
      </c>
      <c r="I3920" t="s">
        <v>245</v>
      </c>
      <c r="J3920">
        <v>-11</v>
      </c>
      <c r="K3920" t="s">
        <v>168</v>
      </c>
      <c r="M3920" t="s">
        <v>228</v>
      </c>
      <c r="N3920">
        <v>12440141</v>
      </c>
      <c r="O3920" t="s">
        <v>3861</v>
      </c>
      <c r="P3920" s="507">
        <v>44812</v>
      </c>
      <c r="Q3920" t="s">
        <v>187</v>
      </c>
      <c r="R3920" s="507">
        <v>43389</v>
      </c>
      <c r="T3920" t="s">
        <v>5765</v>
      </c>
      <c r="U3920">
        <v>511</v>
      </c>
      <c r="X3920">
        <v>5</v>
      </c>
      <c r="Y3920" t="s">
        <v>259</v>
      </c>
      <c r="AC3920" t="s">
        <v>177</v>
      </c>
      <c r="AD3920" t="s">
        <v>10542</v>
      </c>
      <c r="AE3920">
        <v>44700</v>
      </c>
      <c r="AF3920" t="s">
        <v>16270</v>
      </c>
      <c r="AJ3920">
        <v>633062783</v>
      </c>
      <c r="AK3920" t="s">
        <v>5197</v>
      </c>
      <c r="AL3920">
        <v>0</v>
      </c>
      <c r="AM3920">
        <v>0</v>
      </c>
    </row>
    <row r="3921" spans="1:39" customFormat="1" ht="12.75">
      <c r="A3921">
        <v>9447086</v>
      </c>
      <c r="B3921" t="s">
        <v>3634</v>
      </c>
      <c r="C3921" t="s">
        <v>458</v>
      </c>
      <c r="D3921">
        <v>9447086</v>
      </c>
      <c r="E3921" t="s">
        <v>166</v>
      </c>
      <c r="F3921" t="s">
        <v>166</v>
      </c>
      <c r="H3921" s="507">
        <v>37500</v>
      </c>
      <c r="I3921" t="s">
        <v>167</v>
      </c>
      <c r="J3921">
        <v>-40</v>
      </c>
      <c r="K3921" t="s">
        <v>168</v>
      </c>
      <c r="M3921" t="s">
        <v>246</v>
      </c>
      <c r="N3921">
        <v>8940096</v>
      </c>
      <c r="O3921" t="s">
        <v>301</v>
      </c>
      <c r="P3921" s="507">
        <v>44813</v>
      </c>
      <c r="Q3921" t="s">
        <v>187</v>
      </c>
      <c r="R3921" s="507">
        <v>41312</v>
      </c>
      <c r="S3921" s="507">
        <v>44085</v>
      </c>
      <c r="T3921" t="s">
        <v>7255</v>
      </c>
      <c r="U3921">
        <v>1749</v>
      </c>
      <c r="X3921">
        <v>17</v>
      </c>
      <c r="Y3921" t="s">
        <v>259</v>
      </c>
      <c r="AB3921" s="507">
        <v>44743</v>
      </c>
      <c r="AC3921" t="s">
        <v>177</v>
      </c>
      <c r="AD3921" t="s">
        <v>10017</v>
      </c>
      <c r="AE3921">
        <v>94270</v>
      </c>
      <c r="AF3921" t="s">
        <v>16271</v>
      </c>
      <c r="AI3921">
        <v>146705974</v>
      </c>
      <c r="AJ3921">
        <v>606869655</v>
      </c>
      <c r="AK3921" t="s">
        <v>4004</v>
      </c>
      <c r="AL3921">
        <v>0</v>
      </c>
      <c r="AM3921">
        <v>0</v>
      </c>
    </row>
    <row r="3922" spans="1:39" customFormat="1" ht="12.75">
      <c r="A3922">
        <v>2940123</v>
      </c>
      <c r="B3922" t="s">
        <v>3716</v>
      </c>
      <c r="C3922" t="s">
        <v>738</v>
      </c>
      <c r="D3922">
        <v>2940123</v>
      </c>
      <c r="E3922" t="s">
        <v>166</v>
      </c>
      <c r="F3922" t="s">
        <v>166</v>
      </c>
      <c r="H3922" s="507">
        <v>40982</v>
      </c>
      <c r="I3922" t="s">
        <v>245</v>
      </c>
      <c r="J3922">
        <v>-11</v>
      </c>
      <c r="K3922" t="s">
        <v>8</v>
      </c>
      <c r="M3922" t="s">
        <v>3025</v>
      </c>
      <c r="N3922">
        <v>3290229</v>
      </c>
      <c r="O3922" t="s">
        <v>3039</v>
      </c>
      <c r="P3922" s="507">
        <v>44813</v>
      </c>
      <c r="Q3922" t="s">
        <v>187</v>
      </c>
      <c r="R3922" s="507">
        <v>43476</v>
      </c>
      <c r="T3922" t="s">
        <v>5765</v>
      </c>
      <c r="U3922">
        <v>510</v>
      </c>
      <c r="X3922">
        <v>5</v>
      </c>
      <c r="Y3922" t="s">
        <v>259</v>
      </c>
      <c r="AC3922" t="s">
        <v>177</v>
      </c>
      <c r="AD3922" t="s">
        <v>11410</v>
      </c>
      <c r="AE3922">
        <v>29940</v>
      </c>
      <c r="AF3922" t="s">
        <v>16272</v>
      </c>
      <c r="AJ3922">
        <v>698438966</v>
      </c>
      <c r="AK3922" t="s">
        <v>5440</v>
      </c>
      <c r="AL3922">
        <v>0</v>
      </c>
      <c r="AM3922">
        <v>0</v>
      </c>
    </row>
    <row r="3923" spans="1:39" customFormat="1" ht="12.75">
      <c r="A3923">
        <v>957823</v>
      </c>
      <c r="B3923" t="s">
        <v>2714</v>
      </c>
      <c r="C3923" t="s">
        <v>1108</v>
      </c>
      <c r="D3923">
        <v>957823</v>
      </c>
      <c r="E3923" t="s">
        <v>166</v>
      </c>
      <c r="F3923" t="s">
        <v>166</v>
      </c>
      <c r="H3923" s="507">
        <v>29932</v>
      </c>
      <c r="I3923" t="s">
        <v>192</v>
      </c>
      <c r="J3923">
        <v>-50</v>
      </c>
      <c r="K3923" t="s">
        <v>168</v>
      </c>
      <c r="M3923" t="s">
        <v>175</v>
      </c>
      <c r="N3923">
        <v>4370269</v>
      </c>
      <c r="O3923" t="s">
        <v>3271</v>
      </c>
      <c r="P3923" s="507">
        <v>44813</v>
      </c>
      <c r="Q3923" t="s">
        <v>187</v>
      </c>
      <c r="R3923" s="507">
        <v>37432</v>
      </c>
      <c r="S3923" s="507">
        <v>44438</v>
      </c>
      <c r="T3923" t="s">
        <v>7255</v>
      </c>
      <c r="U3923">
        <v>1868</v>
      </c>
      <c r="X3923">
        <v>18</v>
      </c>
      <c r="Y3923" t="s">
        <v>259</v>
      </c>
      <c r="AB3923" s="507">
        <v>44378</v>
      </c>
      <c r="AC3923" t="s">
        <v>177</v>
      </c>
      <c r="AD3923" t="s">
        <v>16273</v>
      </c>
      <c r="AE3923">
        <v>37320</v>
      </c>
      <c r="AF3923" t="s">
        <v>16274</v>
      </c>
      <c r="AJ3923">
        <v>687500973</v>
      </c>
      <c r="AK3923" t="s">
        <v>4628</v>
      </c>
      <c r="AL3923">
        <v>0</v>
      </c>
      <c r="AM3923">
        <v>0</v>
      </c>
    </row>
    <row r="3924" spans="1:39" customFormat="1" ht="12.75">
      <c r="A3924">
        <v>9222456</v>
      </c>
      <c r="B3924" t="s">
        <v>1993</v>
      </c>
      <c r="C3924" t="s">
        <v>387</v>
      </c>
      <c r="D3924">
        <v>9222456</v>
      </c>
      <c r="E3924" t="s">
        <v>166</v>
      </c>
      <c r="F3924" t="s">
        <v>166</v>
      </c>
      <c r="H3924" s="507">
        <v>31663</v>
      </c>
      <c r="I3924" t="s">
        <v>167</v>
      </c>
      <c r="J3924">
        <v>-40</v>
      </c>
      <c r="K3924" t="s">
        <v>168</v>
      </c>
      <c r="M3924" t="s">
        <v>178</v>
      </c>
      <c r="N3924">
        <v>3350209</v>
      </c>
      <c r="O3924" t="s">
        <v>3049</v>
      </c>
      <c r="P3924" s="507">
        <v>44823</v>
      </c>
      <c r="Q3924" t="s">
        <v>187</v>
      </c>
      <c r="R3924" s="507">
        <v>37432</v>
      </c>
      <c r="S3924" s="507">
        <v>44823</v>
      </c>
      <c r="T3924" t="s">
        <v>181</v>
      </c>
      <c r="U3924">
        <v>2111</v>
      </c>
      <c r="V3924" t="s">
        <v>172</v>
      </c>
      <c r="W3924">
        <v>804</v>
      </c>
      <c r="X3924" t="s">
        <v>173</v>
      </c>
      <c r="Y3924" t="s">
        <v>259</v>
      </c>
      <c r="AB3924" s="507">
        <v>44378</v>
      </c>
      <c r="AC3924" t="s">
        <v>177</v>
      </c>
      <c r="AD3924" t="s">
        <v>10701</v>
      </c>
      <c r="AE3924">
        <v>35340</v>
      </c>
      <c r="AF3924" t="s">
        <v>16275</v>
      </c>
      <c r="AJ3924">
        <v>650749620</v>
      </c>
      <c r="AK3924" t="s">
        <v>5441</v>
      </c>
      <c r="AL3924">
        <v>0</v>
      </c>
      <c r="AM3924">
        <v>0</v>
      </c>
    </row>
    <row r="3925" spans="1:39" customFormat="1" ht="12.75">
      <c r="A3925">
        <v>9324183</v>
      </c>
      <c r="B3925" t="s">
        <v>7081</v>
      </c>
      <c r="C3925" t="s">
        <v>9232</v>
      </c>
      <c r="D3925">
        <v>9324183</v>
      </c>
      <c r="E3925" t="s">
        <v>169</v>
      </c>
      <c r="H3925" s="507">
        <v>40984</v>
      </c>
      <c r="I3925" t="s">
        <v>245</v>
      </c>
      <c r="J3925">
        <v>-11</v>
      </c>
      <c r="K3925" t="s">
        <v>8</v>
      </c>
      <c r="M3925" t="s">
        <v>170</v>
      </c>
      <c r="N3925">
        <v>8930610</v>
      </c>
      <c r="O3925" t="s">
        <v>3790</v>
      </c>
      <c r="P3925" s="507">
        <v>44819</v>
      </c>
      <c r="Q3925" t="s">
        <v>187</v>
      </c>
      <c r="R3925" s="507">
        <v>44819</v>
      </c>
      <c r="T3925" t="s">
        <v>5765</v>
      </c>
      <c r="U3925">
        <v>500</v>
      </c>
      <c r="X3925">
        <v>5</v>
      </c>
      <c r="Y3925" t="s">
        <v>259</v>
      </c>
      <c r="AC3925" t="s">
        <v>177</v>
      </c>
      <c r="AD3925" t="s">
        <v>11448</v>
      </c>
      <c r="AE3925">
        <v>93160</v>
      </c>
      <c r="AF3925" t="s">
        <v>16276</v>
      </c>
      <c r="AJ3925">
        <v>760025777</v>
      </c>
      <c r="AK3925" t="s">
        <v>9233</v>
      </c>
      <c r="AL3925">
        <v>0</v>
      </c>
      <c r="AM3925">
        <v>0</v>
      </c>
    </row>
    <row r="3926" spans="1:39" customFormat="1" ht="12.75">
      <c r="A3926">
        <v>7885050</v>
      </c>
      <c r="B3926" t="s">
        <v>6161</v>
      </c>
      <c r="C3926" t="s">
        <v>294</v>
      </c>
      <c r="D3926">
        <v>7885050</v>
      </c>
      <c r="E3926" t="s">
        <v>166</v>
      </c>
      <c r="F3926" t="s">
        <v>166</v>
      </c>
      <c r="H3926" s="507">
        <v>41244</v>
      </c>
      <c r="I3926" t="s">
        <v>245</v>
      </c>
      <c r="J3926">
        <v>-11</v>
      </c>
      <c r="K3926" t="s">
        <v>168</v>
      </c>
      <c r="M3926" t="s">
        <v>238</v>
      </c>
      <c r="N3926">
        <v>8780496</v>
      </c>
      <c r="O3926" t="s">
        <v>270</v>
      </c>
      <c r="P3926" s="507">
        <v>44788</v>
      </c>
      <c r="Q3926" t="s">
        <v>187</v>
      </c>
      <c r="R3926" s="507">
        <v>43844</v>
      </c>
      <c r="S3926" s="507">
        <v>44728</v>
      </c>
      <c r="T3926" t="s">
        <v>181</v>
      </c>
      <c r="U3926">
        <v>612</v>
      </c>
      <c r="X3926">
        <v>6</v>
      </c>
      <c r="Y3926" t="s">
        <v>259</v>
      </c>
      <c r="AB3926" s="507">
        <v>44743</v>
      </c>
      <c r="AC3926" t="s">
        <v>177</v>
      </c>
      <c r="AD3926" t="s">
        <v>16277</v>
      </c>
      <c r="AE3926">
        <v>78390</v>
      </c>
      <c r="AF3926" t="s">
        <v>16278</v>
      </c>
      <c r="AJ3926">
        <v>625071084</v>
      </c>
      <c r="AK3926" t="s">
        <v>6162</v>
      </c>
      <c r="AL3926">
        <v>0</v>
      </c>
      <c r="AM3926">
        <v>0</v>
      </c>
    </row>
    <row r="3927" spans="1:39" customFormat="1" ht="12.75">
      <c r="A3927">
        <v>9251854</v>
      </c>
      <c r="B3927" t="s">
        <v>2715</v>
      </c>
      <c r="C3927" t="s">
        <v>625</v>
      </c>
      <c r="D3927">
        <v>9251854</v>
      </c>
      <c r="E3927" t="s">
        <v>166</v>
      </c>
      <c r="F3927" t="s">
        <v>166</v>
      </c>
      <c r="H3927" s="507">
        <v>39819</v>
      </c>
      <c r="I3927" t="s">
        <v>340</v>
      </c>
      <c r="J3927">
        <v>-14</v>
      </c>
      <c r="K3927" t="s">
        <v>168</v>
      </c>
      <c r="M3927" t="s">
        <v>236</v>
      </c>
      <c r="N3927">
        <v>12490073</v>
      </c>
      <c r="O3927" t="s">
        <v>8153</v>
      </c>
      <c r="P3927" s="507">
        <v>44752</v>
      </c>
      <c r="Q3927" t="s">
        <v>187</v>
      </c>
      <c r="R3927" s="507">
        <v>43042</v>
      </c>
      <c r="S3927" s="507">
        <v>44733</v>
      </c>
      <c r="T3927" t="s">
        <v>181</v>
      </c>
      <c r="U3927">
        <v>1034</v>
      </c>
      <c r="X3927">
        <v>10</v>
      </c>
      <c r="Y3927" t="s">
        <v>259</v>
      </c>
      <c r="AB3927" s="507">
        <v>44378</v>
      </c>
      <c r="AC3927" t="s">
        <v>177</v>
      </c>
      <c r="AD3927" t="s">
        <v>6233</v>
      </c>
      <c r="AE3927">
        <v>49100</v>
      </c>
      <c r="AF3927" t="s">
        <v>16279</v>
      </c>
      <c r="AI3927">
        <v>950709469</v>
      </c>
      <c r="AJ3927">
        <v>621335333</v>
      </c>
      <c r="AK3927" t="s">
        <v>6505</v>
      </c>
      <c r="AL3927">
        <v>0</v>
      </c>
      <c r="AM3927">
        <v>0</v>
      </c>
    </row>
    <row r="3928" spans="1:39" customFormat="1" ht="12.75">
      <c r="A3928">
        <v>415569</v>
      </c>
      <c r="B3928" t="s">
        <v>3003</v>
      </c>
      <c r="C3928" t="s">
        <v>514</v>
      </c>
      <c r="D3928">
        <v>415569</v>
      </c>
      <c r="E3928" t="s">
        <v>166</v>
      </c>
      <c r="F3928" t="s">
        <v>166</v>
      </c>
      <c r="H3928" s="507">
        <v>30609</v>
      </c>
      <c r="I3928" t="s">
        <v>167</v>
      </c>
      <c r="J3928">
        <v>-40</v>
      </c>
      <c r="K3928" t="s">
        <v>8</v>
      </c>
      <c r="M3928" t="s">
        <v>2783</v>
      </c>
      <c r="N3928">
        <v>4410586</v>
      </c>
      <c r="O3928" t="s">
        <v>2864</v>
      </c>
      <c r="P3928" s="507">
        <v>44752</v>
      </c>
      <c r="Q3928" t="s">
        <v>187</v>
      </c>
      <c r="R3928" s="507">
        <v>37432</v>
      </c>
      <c r="S3928" s="507">
        <v>44750</v>
      </c>
      <c r="T3928" t="s">
        <v>181</v>
      </c>
      <c r="U3928">
        <v>914</v>
      </c>
      <c r="X3928">
        <v>9</v>
      </c>
      <c r="Y3928" t="s">
        <v>259</v>
      </c>
      <c r="AC3928" t="s">
        <v>177</v>
      </c>
      <c r="AD3928" t="s">
        <v>10853</v>
      </c>
      <c r="AE3928">
        <v>41000</v>
      </c>
      <c r="AF3928" t="s">
        <v>16280</v>
      </c>
      <c r="AI3928">
        <v>682763462</v>
      </c>
      <c r="AJ3928">
        <v>682763462</v>
      </c>
      <c r="AK3928" t="s">
        <v>5710</v>
      </c>
      <c r="AL3928">
        <v>1</v>
      </c>
      <c r="AM3928">
        <v>0</v>
      </c>
    </row>
    <row r="3929" spans="1:39" customFormat="1" ht="12.75">
      <c r="A3929">
        <v>367380</v>
      </c>
      <c r="B3929" t="s">
        <v>2716</v>
      </c>
      <c r="C3929" t="s">
        <v>253</v>
      </c>
      <c r="D3929">
        <v>367380</v>
      </c>
      <c r="E3929" t="s">
        <v>169</v>
      </c>
      <c r="F3929" t="s">
        <v>169</v>
      </c>
      <c r="H3929" s="507">
        <v>41133</v>
      </c>
      <c r="I3929" t="s">
        <v>245</v>
      </c>
      <c r="J3929">
        <v>-11</v>
      </c>
      <c r="K3929" t="s">
        <v>8</v>
      </c>
      <c r="M3929" t="s">
        <v>2770</v>
      </c>
      <c r="N3929">
        <v>4360002</v>
      </c>
      <c r="O3929" t="s">
        <v>2771</v>
      </c>
      <c r="P3929" s="507">
        <v>44816</v>
      </c>
      <c r="Q3929" t="s">
        <v>187</v>
      </c>
      <c r="R3929" s="507">
        <v>41405</v>
      </c>
      <c r="T3929" t="s">
        <v>5765</v>
      </c>
      <c r="U3929">
        <v>500</v>
      </c>
      <c r="X3929">
        <v>5</v>
      </c>
      <c r="Y3929" t="s">
        <v>259</v>
      </c>
      <c r="AC3929" t="s">
        <v>177</v>
      </c>
      <c r="AD3929" t="s">
        <v>12004</v>
      </c>
      <c r="AE3929">
        <v>36130</v>
      </c>
      <c r="AF3929" t="s">
        <v>16281</v>
      </c>
      <c r="AK3929" t="s">
        <v>5711</v>
      </c>
      <c r="AL3929">
        <v>0</v>
      </c>
      <c r="AM3929">
        <v>0</v>
      </c>
    </row>
    <row r="3930" spans="1:39" customFormat="1" ht="12.75">
      <c r="A3930">
        <v>4464004</v>
      </c>
      <c r="B3930" t="s">
        <v>16282</v>
      </c>
      <c r="C3930" t="s">
        <v>1830</v>
      </c>
      <c r="D3930">
        <v>4464004</v>
      </c>
      <c r="E3930" t="s">
        <v>169</v>
      </c>
      <c r="H3930" s="507">
        <v>41613</v>
      </c>
      <c r="I3930" t="s">
        <v>251</v>
      </c>
      <c r="J3930">
        <v>-10</v>
      </c>
      <c r="K3930" t="s">
        <v>8</v>
      </c>
      <c r="M3930" t="s">
        <v>228</v>
      </c>
      <c r="N3930">
        <v>12440028</v>
      </c>
      <c r="O3930" t="s">
        <v>8187</v>
      </c>
      <c r="P3930" s="507">
        <v>44833</v>
      </c>
      <c r="Q3930" t="s">
        <v>187</v>
      </c>
      <c r="R3930" s="507">
        <v>44833</v>
      </c>
      <c r="T3930" t="s">
        <v>5765</v>
      </c>
      <c r="U3930">
        <v>500</v>
      </c>
      <c r="X3930">
        <v>5</v>
      </c>
      <c r="Y3930" t="s">
        <v>259</v>
      </c>
      <c r="AC3930" t="s">
        <v>177</v>
      </c>
      <c r="AD3930" t="s">
        <v>14831</v>
      </c>
      <c r="AE3930">
        <v>44560</v>
      </c>
      <c r="AF3930" t="s">
        <v>16283</v>
      </c>
      <c r="AJ3930">
        <v>627725834</v>
      </c>
      <c r="AK3930" t="s">
        <v>16284</v>
      </c>
      <c r="AL3930">
        <v>0</v>
      </c>
      <c r="AM3930">
        <v>0</v>
      </c>
    </row>
    <row r="3931" spans="1:39" customFormat="1" ht="12.75">
      <c r="A3931">
        <v>9148010</v>
      </c>
      <c r="B3931" t="s">
        <v>16285</v>
      </c>
      <c r="C3931" t="s">
        <v>244</v>
      </c>
      <c r="D3931">
        <v>9148010</v>
      </c>
      <c r="E3931" t="s">
        <v>166</v>
      </c>
      <c r="F3931" t="s">
        <v>166</v>
      </c>
      <c r="H3931" s="507">
        <v>41381</v>
      </c>
      <c r="I3931" t="s">
        <v>251</v>
      </c>
      <c r="J3931">
        <v>-10</v>
      </c>
      <c r="K3931" t="s">
        <v>168</v>
      </c>
      <c r="M3931" t="s">
        <v>275</v>
      </c>
      <c r="N3931">
        <v>8910667</v>
      </c>
      <c r="O3931" t="s">
        <v>7298</v>
      </c>
      <c r="P3931" s="507">
        <v>44818</v>
      </c>
      <c r="Q3931" t="s">
        <v>187</v>
      </c>
      <c r="R3931" s="507">
        <v>43716</v>
      </c>
      <c r="T3931" t="s">
        <v>5765</v>
      </c>
      <c r="U3931">
        <v>518</v>
      </c>
      <c r="X3931">
        <v>5</v>
      </c>
      <c r="Y3931" t="s">
        <v>259</v>
      </c>
      <c r="AC3931" t="s">
        <v>177</v>
      </c>
      <c r="AD3931" t="s">
        <v>11905</v>
      </c>
      <c r="AE3931">
        <v>91070</v>
      </c>
      <c r="AF3931" t="s">
        <v>16286</v>
      </c>
      <c r="AJ3931">
        <v>689948046</v>
      </c>
      <c r="AK3931" t="s">
        <v>5758</v>
      </c>
      <c r="AL3931">
        <v>0</v>
      </c>
      <c r="AM3931">
        <v>0</v>
      </c>
    </row>
    <row r="3932" spans="1:39" customFormat="1" ht="12.75">
      <c r="A3932">
        <v>72389</v>
      </c>
      <c r="B3932" t="s">
        <v>2717</v>
      </c>
      <c r="C3932" t="s">
        <v>493</v>
      </c>
      <c r="D3932">
        <v>72389</v>
      </c>
      <c r="E3932" t="s">
        <v>166</v>
      </c>
      <c r="F3932" t="s">
        <v>166</v>
      </c>
      <c r="H3932" s="507">
        <v>30838</v>
      </c>
      <c r="I3932" t="s">
        <v>167</v>
      </c>
      <c r="J3932">
        <v>-40</v>
      </c>
      <c r="K3932" t="s">
        <v>168</v>
      </c>
      <c r="M3932" t="s">
        <v>2152</v>
      </c>
      <c r="N3932">
        <v>12720104</v>
      </c>
      <c r="O3932" t="s">
        <v>2160</v>
      </c>
      <c r="P3932" s="507">
        <v>44820</v>
      </c>
      <c r="Q3932" t="s">
        <v>187</v>
      </c>
      <c r="R3932" s="507">
        <v>37432</v>
      </c>
      <c r="S3932" s="507">
        <v>44811</v>
      </c>
      <c r="T3932" t="s">
        <v>181</v>
      </c>
      <c r="U3932">
        <v>1893</v>
      </c>
      <c r="X3932">
        <v>18</v>
      </c>
      <c r="Y3932" t="s">
        <v>259</v>
      </c>
      <c r="AB3932" s="507">
        <v>44378</v>
      </c>
      <c r="AC3932" t="s">
        <v>177</v>
      </c>
      <c r="AD3932" t="s">
        <v>14114</v>
      </c>
      <c r="AE3932">
        <v>72190</v>
      </c>
      <c r="AF3932" t="s">
        <v>16287</v>
      </c>
      <c r="AI3932">
        <v>243896651</v>
      </c>
      <c r="AJ3932">
        <v>673996660</v>
      </c>
      <c r="AK3932" t="s">
        <v>5198</v>
      </c>
      <c r="AL3932">
        <v>0</v>
      </c>
      <c r="AM3932">
        <v>0</v>
      </c>
    </row>
    <row r="3933" spans="1:39" customFormat="1" ht="12.75">
      <c r="A3933">
        <v>9225704</v>
      </c>
      <c r="B3933" t="s">
        <v>3335</v>
      </c>
      <c r="C3933" t="s">
        <v>838</v>
      </c>
      <c r="D3933">
        <v>9225704</v>
      </c>
      <c r="E3933" t="s">
        <v>166</v>
      </c>
      <c r="F3933" t="s">
        <v>166</v>
      </c>
      <c r="H3933" s="507">
        <v>34439</v>
      </c>
      <c r="I3933" t="s">
        <v>167</v>
      </c>
      <c r="J3933">
        <v>-40</v>
      </c>
      <c r="K3933" t="s">
        <v>168</v>
      </c>
      <c r="M3933" t="s">
        <v>203</v>
      </c>
      <c r="N3933">
        <v>8920075</v>
      </c>
      <c r="O3933" t="s">
        <v>314</v>
      </c>
      <c r="P3933" s="507">
        <v>44828</v>
      </c>
      <c r="Q3933" t="s">
        <v>187</v>
      </c>
      <c r="R3933" s="507">
        <v>37432</v>
      </c>
      <c r="S3933" s="507">
        <v>44037</v>
      </c>
      <c r="T3933" t="s">
        <v>7255</v>
      </c>
      <c r="U3933">
        <v>2000</v>
      </c>
      <c r="X3933">
        <v>20</v>
      </c>
      <c r="Y3933" t="s">
        <v>259</v>
      </c>
      <c r="AC3933" t="s">
        <v>177</v>
      </c>
      <c r="AD3933" t="s">
        <v>10636</v>
      </c>
      <c r="AE3933">
        <v>92270</v>
      </c>
      <c r="AF3933" t="s">
        <v>16288</v>
      </c>
      <c r="AI3933">
        <v>611493011</v>
      </c>
      <c r="AJ3933">
        <v>611898458</v>
      </c>
      <c r="AK3933" t="s">
        <v>4629</v>
      </c>
      <c r="AL3933">
        <v>0</v>
      </c>
      <c r="AM3933">
        <v>0</v>
      </c>
    </row>
    <row r="3934" spans="1:39" customFormat="1" ht="12.75">
      <c r="A3934">
        <v>3323029</v>
      </c>
      <c r="B3934" t="s">
        <v>1995</v>
      </c>
      <c r="C3934" t="s">
        <v>497</v>
      </c>
      <c r="D3934">
        <v>3323029</v>
      </c>
      <c r="E3934" t="s">
        <v>166</v>
      </c>
      <c r="F3934" t="s">
        <v>166</v>
      </c>
      <c r="H3934" s="507">
        <v>35517</v>
      </c>
      <c r="I3934" t="s">
        <v>167</v>
      </c>
      <c r="J3934">
        <v>-40</v>
      </c>
      <c r="K3934" t="s">
        <v>168</v>
      </c>
      <c r="M3934" t="s">
        <v>238</v>
      </c>
      <c r="N3934">
        <v>8781477</v>
      </c>
      <c r="O3934" t="s">
        <v>3567</v>
      </c>
      <c r="P3934" s="507">
        <v>44799</v>
      </c>
      <c r="Q3934" t="s">
        <v>187</v>
      </c>
      <c r="R3934" s="507">
        <v>37432</v>
      </c>
      <c r="S3934" s="507">
        <v>44796</v>
      </c>
      <c r="T3934" t="s">
        <v>181</v>
      </c>
      <c r="U3934">
        <v>3059</v>
      </c>
      <c r="V3934" t="s">
        <v>172</v>
      </c>
      <c r="W3934">
        <v>43</v>
      </c>
      <c r="X3934" t="s">
        <v>173</v>
      </c>
      <c r="Y3934" t="s">
        <v>259</v>
      </c>
      <c r="AB3934" s="507">
        <v>44743</v>
      </c>
      <c r="AC3934" t="s">
        <v>177</v>
      </c>
      <c r="AD3934" t="s">
        <v>10473</v>
      </c>
      <c r="AE3934">
        <v>49740</v>
      </c>
      <c r="AF3934" t="s">
        <v>16289</v>
      </c>
      <c r="AJ3934">
        <v>612101103</v>
      </c>
      <c r="AK3934" t="s">
        <v>5199</v>
      </c>
      <c r="AL3934">
        <v>0</v>
      </c>
      <c r="AM3934">
        <v>0</v>
      </c>
    </row>
    <row r="3935" spans="1:39" customFormat="1" ht="12.75">
      <c r="A3935">
        <v>9532616</v>
      </c>
      <c r="B3935" t="s">
        <v>1996</v>
      </c>
      <c r="C3935" t="s">
        <v>453</v>
      </c>
      <c r="D3935">
        <v>9532616</v>
      </c>
      <c r="E3935" t="s">
        <v>166</v>
      </c>
      <c r="F3935" t="s">
        <v>166</v>
      </c>
      <c r="H3935" s="507">
        <v>39107</v>
      </c>
      <c r="I3935" t="s">
        <v>227</v>
      </c>
      <c r="J3935">
        <v>-16</v>
      </c>
      <c r="K3935" t="s">
        <v>168</v>
      </c>
      <c r="M3935" t="s">
        <v>203</v>
      </c>
      <c r="N3935">
        <v>8920049</v>
      </c>
      <c r="O3935" t="s">
        <v>211</v>
      </c>
      <c r="P3935" s="507">
        <v>44811</v>
      </c>
      <c r="Q3935" t="s">
        <v>187</v>
      </c>
      <c r="R3935" s="507">
        <v>41199</v>
      </c>
      <c r="T3935" t="s">
        <v>5765</v>
      </c>
      <c r="U3935">
        <v>2074</v>
      </c>
      <c r="V3935" t="s">
        <v>172</v>
      </c>
      <c r="W3935">
        <v>892</v>
      </c>
      <c r="X3935" t="s">
        <v>173</v>
      </c>
      <c r="Y3935" t="s">
        <v>259</v>
      </c>
      <c r="AB3935" s="507">
        <v>44743</v>
      </c>
      <c r="AC3935" t="s">
        <v>177</v>
      </c>
      <c r="AD3935" t="s">
        <v>13362</v>
      </c>
      <c r="AE3935">
        <v>95800</v>
      </c>
      <c r="AF3935" t="s">
        <v>16290</v>
      </c>
      <c r="AI3935">
        <v>134461070</v>
      </c>
      <c r="AJ3935">
        <v>679175677</v>
      </c>
      <c r="AK3935" t="s">
        <v>4630</v>
      </c>
      <c r="AL3935">
        <v>0</v>
      </c>
      <c r="AM3935">
        <v>0</v>
      </c>
    </row>
    <row r="3936" spans="1:39" customFormat="1" ht="12.75">
      <c r="A3936">
        <v>9153657</v>
      </c>
      <c r="B3936" t="s">
        <v>16291</v>
      </c>
      <c r="C3936" t="s">
        <v>262</v>
      </c>
      <c r="D3936">
        <v>9153657</v>
      </c>
      <c r="E3936" t="s">
        <v>169</v>
      </c>
      <c r="H3936" s="507">
        <v>42203</v>
      </c>
      <c r="I3936" t="s">
        <v>169</v>
      </c>
      <c r="J3936">
        <v>-9</v>
      </c>
      <c r="K3936" t="s">
        <v>8</v>
      </c>
      <c r="M3936" t="s">
        <v>275</v>
      </c>
      <c r="N3936">
        <v>8910652</v>
      </c>
      <c r="O3936" t="s">
        <v>783</v>
      </c>
      <c r="P3936" s="507">
        <v>44844</v>
      </c>
      <c r="Q3936" t="s">
        <v>187</v>
      </c>
      <c r="R3936" s="507">
        <v>44844</v>
      </c>
      <c r="T3936" t="s">
        <v>5765</v>
      </c>
      <c r="U3936">
        <v>500</v>
      </c>
      <c r="X3936">
        <v>5</v>
      </c>
      <c r="Y3936" t="s">
        <v>259</v>
      </c>
      <c r="AC3936" t="s">
        <v>177</v>
      </c>
      <c r="AD3936" t="s">
        <v>14677</v>
      </c>
      <c r="AE3936">
        <v>91360</v>
      </c>
      <c r="AF3936" t="s">
        <v>16292</v>
      </c>
      <c r="AI3936">
        <v>661857092</v>
      </c>
      <c r="AK3936" t="s">
        <v>16293</v>
      </c>
      <c r="AL3936">
        <v>0</v>
      </c>
      <c r="AM3936">
        <v>0</v>
      </c>
    </row>
    <row r="3937" spans="1:39" customFormat="1" ht="12.75">
      <c r="A3937">
        <v>9153356</v>
      </c>
      <c r="B3937" t="s">
        <v>16294</v>
      </c>
      <c r="C3937" t="s">
        <v>7835</v>
      </c>
      <c r="D3937">
        <v>9153356</v>
      </c>
      <c r="E3937" t="s">
        <v>169</v>
      </c>
      <c r="H3937" s="507">
        <v>42914</v>
      </c>
      <c r="I3937" t="s">
        <v>169</v>
      </c>
      <c r="J3937">
        <v>-9</v>
      </c>
      <c r="K3937" t="s">
        <v>8</v>
      </c>
      <c r="M3937" t="s">
        <v>275</v>
      </c>
      <c r="N3937">
        <v>8910881</v>
      </c>
      <c r="O3937" t="s">
        <v>409</v>
      </c>
      <c r="P3937" s="507">
        <v>44828</v>
      </c>
      <c r="Q3937" t="s">
        <v>187</v>
      </c>
      <c r="R3937" s="507">
        <v>44828</v>
      </c>
      <c r="T3937" t="s">
        <v>5765</v>
      </c>
      <c r="U3937">
        <v>500</v>
      </c>
      <c r="X3937">
        <v>5</v>
      </c>
      <c r="Y3937" t="s">
        <v>259</v>
      </c>
      <c r="AC3937" t="s">
        <v>177</v>
      </c>
      <c r="AD3937" t="s">
        <v>13514</v>
      </c>
      <c r="AE3937">
        <v>91390</v>
      </c>
      <c r="AF3937" t="s">
        <v>16295</v>
      </c>
      <c r="AJ3937">
        <v>658954414</v>
      </c>
      <c r="AK3937" t="s">
        <v>16296</v>
      </c>
      <c r="AL3937">
        <v>0</v>
      </c>
      <c r="AM3937">
        <v>0</v>
      </c>
    </row>
    <row r="3938" spans="1:39" customFormat="1" ht="12.75">
      <c r="A3938">
        <v>9153355</v>
      </c>
      <c r="B3938" t="s">
        <v>16294</v>
      </c>
      <c r="C3938" t="s">
        <v>16297</v>
      </c>
      <c r="D3938">
        <v>9153355</v>
      </c>
      <c r="E3938" t="s">
        <v>169</v>
      </c>
      <c r="H3938" s="507">
        <v>42081</v>
      </c>
      <c r="I3938" t="s">
        <v>169</v>
      </c>
      <c r="J3938">
        <v>-9</v>
      </c>
      <c r="K3938" t="s">
        <v>8</v>
      </c>
      <c r="M3938" t="s">
        <v>275</v>
      </c>
      <c r="N3938">
        <v>8910881</v>
      </c>
      <c r="O3938" t="s">
        <v>409</v>
      </c>
      <c r="P3938" s="507">
        <v>44828</v>
      </c>
      <c r="Q3938" t="s">
        <v>187</v>
      </c>
      <c r="R3938" s="507">
        <v>44828</v>
      </c>
      <c r="T3938" t="s">
        <v>5765</v>
      </c>
      <c r="U3938">
        <v>500</v>
      </c>
      <c r="X3938">
        <v>5</v>
      </c>
      <c r="Y3938" t="s">
        <v>259</v>
      </c>
      <c r="AC3938" t="s">
        <v>177</v>
      </c>
      <c r="AD3938" t="s">
        <v>13514</v>
      </c>
      <c r="AE3938">
        <v>91390</v>
      </c>
      <c r="AF3938" t="s">
        <v>16298</v>
      </c>
      <c r="AJ3938">
        <v>658954414</v>
      </c>
      <c r="AK3938" t="s">
        <v>16296</v>
      </c>
      <c r="AL3938">
        <v>0</v>
      </c>
      <c r="AM3938">
        <v>0</v>
      </c>
    </row>
    <row r="3939" spans="1:39" customFormat="1" ht="12.75">
      <c r="A3939">
        <v>9250959</v>
      </c>
      <c r="B3939" t="s">
        <v>1997</v>
      </c>
      <c r="C3939" t="s">
        <v>365</v>
      </c>
      <c r="D3939">
        <v>9250959</v>
      </c>
      <c r="E3939" t="s">
        <v>166</v>
      </c>
      <c r="F3939" t="s">
        <v>166</v>
      </c>
      <c r="H3939" s="507">
        <v>39815</v>
      </c>
      <c r="I3939" t="s">
        <v>340</v>
      </c>
      <c r="J3939">
        <v>-14</v>
      </c>
      <c r="K3939" t="s">
        <v>168</v>
      </c>
      <c r="M3939" t="s">
        <v>203</v>
      </c>
      <c r="N3939">
        <v>8921458</v>
      </c>
      <c r="O3939" t="s">
        <v>272</v>
      </c>
      <c r="P3939" s="507">
        <v>44811</v>
      </c>
      <c r="Q3939" t="s">
        <v>187</v>
      </c>
      <c r="R3939" s="507">
        <v>42866</v>
      </c>
      <c r="T3939" t="s">
        <v>5765</v>
      </c>
      <c r="U3939">
        <v>1123</v>
      </c>
      <c r="X3939">
        <v>11</v>
      </c>
      <c r="Y3939" t="s">
        <v>259</v>
      </c>
      <c r="AC3939" t="s">
        <v>177</v>
      </c>
      <c r="AD3939" t="s">
        <v>9666</v>
      </c>
      <c r="AE3939">
        <v>92300</v>
      </c>
      <c r="AF3939" t="s">
        <v>16299</v>
      </c>
      <c r="AK3939" t="s">
        <v>6163</v>
      </c>
      <c r="AL3939">
        <v>0</v>
      </c>
      <c r="AM3939">
        <v>0</v>
      </c>
    </row>
    <row r="3940" spans="1:39" customFormat="1" ht="12.75">
      <c r="A3940">
        <v>9252528</v>
      </c>
      <c r="B3940" t="s">
        <v>1997</v>
      </c>
      <c r="C3940" t="s">
        <v>887</v>
      </c>
      <c r="D3940">
        <v>9252528</v>
      </c>
      <c r="E3940" t="s">
        <v>166</v>
      </c>
      <c r="F3940" t="s">
        <v>166</v>
      </c>
      <c r="H3940" s="507">
        <v>41501</v>
      </c>
      <c r="I3940" t="s">
        <v>251</v>
      </c>
      <c r="J3940">
        <v>-10</v>
      </c>
      <c r="K3940" t="s">
        <v>8</v>
      </c>
      <c r="M3940" t="s">
        <v>203</v>
      </c>
      <c r="N3940">
        <v>8921458</v>
      </c>
      <c r="O3940" t="s">
        <v>272</v>
      </c>
      <c r="P3940" s="507">
        <v>44811</v>
      </c>
      <c r="Q3940" t="s">
        <v>187</v>
      </c>
      <c r="R3940" s="507">
        <v>43348</v>
      </c>
      <c r="T3940" t="s">
        <v>5765</v>
      </c>
      <c r="U3940">
        <v>536</v>
      </c>
      <c r="X3940">
        <v>5</v>
      </c>
      <c r="Y3940" t="s">
        <v>259</v>
      </c>
      <c r="AC3940" t="s">
        <v>177</v>
      </c>
      <c r="AD3940" t="s">
        <v>9666</v>
      </c>
      <c r="AE3940">
        <v>92300</v>
      </c>
      <c r="AF3940" t="s">
        <v>16299</v>
      </c>
      <c r="AK3940" t="s">
        <v>4631</v>
      </c>
      <c r="AL3940">
        <v>0</v>
      </c>
      <c r="AM3940">
        <v>0</v>
      </c>
    </row>
    <row r="3941" spans="1:39" customFormat="1" ht="12.75">
      <c r="A3941">
        <v>9251058</v>
      </c>
      <c r="B3941" t="s">
        <v>1997</v>
      </c>
      <c r="C3941" t="s">
        <v>310</v>
      </c>
      <c r="D3941">
        <v>9251058</v>
      </c>
      <c r="E3941" t="s">
        <v>166</v>
      </c>
      <c r="F3941" t="s">
        <v>166</v>
      </c>
      <c r="H3941" s="507">
        <v>40480</v>
      </c>
      <c r="I3941" t="s">
        <v>254</v>
      </c>
      <c r="J3941">
        <v>-13</v>
      </c>
      <c r="K3941" t="s">
        <v>8</v>
      </c>
      <c r="M3941" t="s">
        <v>203</v>
      </c>
      <c r="N3941">
        <v>8921458</v>
      </c>
      <c r="O3941" t="s">
        <v>272</v>
      </c>
      <c r="P3941" s="507">
        <v>44811</v>
      </c>
      <c r="Q3941" t="s">
        <v>187</v>
      </c>
      <c r="R3941" s="507">
        <v>42984</v>
      </c>
      <c r="T3941" t="s">
        <v>5765</v>
      </c>
      <c r="U3941">
        <v>961</v>
      </c>
      <c r="X3941">
        <v>9</v>
      </c>
      <c r="Y3941" t="s">
        <v>259</v>
      </c>
      <c r="AC3941" t="s">
        <v>177</v>
      </c>
      <c r="AD3941" t="s">
        <v>9666</v>
      </c>
      <c r="AE3941">
        <v>92300</v>
      </c>
      <c r="AF3941" t="s">
        <v>16299</v>
      </c>
      <c r="AI3941">
        <v>614293865</v>
      </c>
      <c r="AJ3941">
        <v>671273417</v>
      </c>
      <c r="AK3941" t="s">
        <v>4631</v>
      </c>
      <c r="AL3941">
        <v>0</v>
      </c>
      <c r="AM3941">
        <v>0</v>
      </c>
    </row>
    <row r="3942" spans="1:39" customFormat="1" ht="12.75">
      <c r="A3942">
        <v>7527984</v>
      </c>
      <c r="B3942" t="s">
        <v>9234</v>
      </c>
      <c r="C3942" t="s">
        <v>1097</v>
      </c>
      <c r="D3942">
        <v>7527984</v>
      </c>
      <c r="E3942" t="s">
        <v>166</v>
      </c>
      <c r="H3942" s="507">
        <v>40947</v>
      </c>
      <c r="I3942" t="s">
        <v>245</v>
      </c>
      <c r="J3942">
        <v>-11</v>
      </c>
      <c r="K3942" t="s">
        <v>8</v>
      </c>
      <c r="M3942" t="s">
        <v>263</v>
      </c>
      <c r="N3942">
        <v>8750074</v>
      </c>
      <c r="O3942" t="s">
        <v>296</v>
      </c>
      <c r="P3942" s="507">
        <v>44812</v>
      </c>
      <c r="Q3942" t="s">
        <v>187</v>
      </c>
      <c r="R3942" s="507">
        <v>44812</v>
      </c>
      <c r="T3942" t="s">
        <v>5765</v>
      </c>
      <c r="U3942">
        <v>500</v>
      </c>
      <c r="X3942">
        <v>5</v>
      </c>
      <c r="Y3942" t="s">
        <v>259</v>
      </c>
      <c r="AC3942" t="s">
        <v>177</v>
      </c>
      <c r="AD3942" t="s">
        <v>1836</v>
      </c>
      <c r="AE3942">
        <v>75012</v>
      </c>
      <c r="AF3942" t="s">
        <v>16300</v>
      </c>
      <c r="AJ3942" t="s">
        <v>9235</v>
      </c>
      <c r="AK3942" t="s">
        <v>9236</v>
      </c>
      <c r="AL3942">
        <v>0</v>
      </c>
      <c r="AM3942">
        <v>0</v>
      </c>
    </row>
    <row r="3943" spans="1:39" customFormat="1" ht="12.75">
      <c r="A3943">
        <v>7527985</v>
      </c>
      <c r="B3943" t="s">
        <v>9234</v>
      </c>
      <c r="C3943" t="s">
        <v>347</v>
      </c>
      <c r="D3943">
        <v>7527985</v>
      </c>
      <c r="E3943" t="s">
        <v>166</v>
      </c>
      <c r="H3943" s="507">
        <v>40947</v>
      </c>
      <c r="I3943" t="s">
        <v>245</v>
      </c>
      <c r="J3943">
        <v>-11</v>
      </c>
      <c r="K3943" t="s">
        <v>8</v>
      </c>
      <c r="M3943" t="s">
        <v>263</v>
      </c>
      <c r="N3943">
        <v>8750074</v>
      </c>
      <c r="O3943" t="s">
        <v>296</v>
      </c>
      <c r="P3943" s="507">
        <v>44812</v>
      </c>
      <c r="Q3943" t="s">
        <v>187</v>
      </c>
      <c r="R3943" s="507">
        <v>44812</v>
      </c>
      <c r="T3943" t="s">
        <v>5765</v>
      </c>
      <c r="U3943">
        <v>500</v>
      </c>
      <c r="X3943">
        <v>5</v>
      </c>
      <c r="Y3943" t="s">
        <v>259</v>
      </c>
      <c r="AC3943" t="s">
        <v>177</v>
      </c>
      <c r="AD3943" t="s">
        <v>1836</v>
      </c>
      <c r="AE3943">
        <v>75012</v>
      </c>
      <c r="AF3943" t="s">
        <v>16300</v>
      </c>
      <c r="AJ3943" t="s">
        <v>9235</v>
      </c>
      <c r="AK3943" t="s">
        <v>9236</v>
      </c>
      <c r="AL3943">
        <v>0</v>
      </c>
      <c r="AM3943">
        <v>0</v>
      </c>
    </row>
    <row r="3944" spans="1:39" customFormat="1" ht="12.75">
      <c r="A3944">
        <v>9422328</v>
      </c>
      <c r="B3944" t="s">
        <v>1998</v>
      </c>
      <c r="C3944" t="s">
        <v>478</v>
      </c>
      <c r="D3944">
        <v>9422328</v>
      </c>
      <c r="E3944" t="s">
        <v>166</v>
      </c>
      <c r="F3944" t="s">
        <v>166</v>
      </c>
      <c r="H3944" s="507">
        <v>35103</v>
      </c>
      <c r="I3944" t="s">
        <v>167</v>
      </c>
      <c r="J3944">
        <v>-40</v>
      </c>
      <c r="K3944" t="s">
        <v>168</v>
      </c>
      <c r="M3944" t="s">
        <v>246</v>
      </c>
      <c r="N3944">
        <v>8940073</v>
      </c>
      <c r="O3944" t="s">
        <v>258</v>
      </c>
      <c r="P3944" s="507">
        <v>44802</v>
      </c>
      <c r="Q3944" t="s">
        <v>187</v>
      </c>
      <c r="R3944" s="507">
        <v>37587</v>
      </c>
      <c r="S3944" s="507">
        <v>44085</v>
      </c>
      <c r="T3944" t="s">
        <v>7255</v>
      </c>
      <c r="U3944">
        <v>2230</v>
      </c>
      <c r="V3944" t="s">
        <v>172</v>
      </c>
      <c r="W3944">
        <v>566</v>
      </c>
      <c r="X3944" t="s">
        <v>173</v>
      </c>
      <c r="Y3944" t="s">
        <v>259</v>
      </c>
      <c r="AB3944" s="507">
        <v>44013</v>
      </c>
      <c r="AC3944" t="s">
        <v>177</v>
      </c>
      <c r="AD3944" t="s">
        <v>10466</v>
      </c>
      <c r="AE3944">
        <v>94700</v>
      </c>
      <c r="AF3944" t="s">
        <v>16301</v>
      </c>
      <c r="AJ3944">
        <v>601482656</v>
      </c>
      <c r="AK3944" t="s">
        <v>7082</v>
      </c>
      <c r="AL3944">
        <v>0</v>
      </c>
      <c r="AM3944">
        <v>0</v>
      </c>
    </row>
    <row r="3945" spans="1:39" customFormat="1" ht="12.75">
      <c r="A3945">
        <v>7735995</v>
      </c>
      <c r="B3945" t="s">
        <v>16302</v>
      </c>
      <c r="C3945" t="s">
        <v>16303</v>
      </c>
      <c r="D3945">
        <v>7735995</v>
      </c>
      <c r="E3945" t="s">
        <v>169</v>
      </c>
      <c r="H3945" s="507">
        <v>41464</v>
      </c>
      <c r="I3945" t="s">
        <v>251</v>
      </c>
      <c r="J3945">
        <v>-10</v>
      </c>
      <c r="K3945" t="s">
        <v>8</v>
      </c>
      <c r="M3945" t="s">
        <v>206</v>
      </c>
      <c r="N3945">
        <v>8770408</v>
      </c>
      <c r="O3945" t="s">
        <v>407</v>
      </c>
      <c r="P3945" s="507">
        <v>44835</v>
      </c>
      <c r="Q3945" t="s">
        <v>187</v>
      </c>
      <c r="R3945" s="507">
        <v>44835</v>
      </c>
      <c r="T3945" t="s">
        <v>5765</v>
      </c>
      <c r="U3945">
        <v>500</v>
      </c>
      <c r="X3945">
        <v>5</v>
      </c>
      <c r="Y3945" t="s">
        <v>259</v>
      </c>
      <c r="AC3945" t="s">
        <v>177</v>
      </c>
      <c r="AD3945" t="s">
        <v>12884</v>
      </c>
      <c r="AE3945">
        <v>77680</v>
      </c>
      <c r="AF3945" t="s">
        <v>16304</v>
      </c>
      <c r="AK3945" t="s">
        <v>16305</v>
      </c>
      <c r="AL3945">
        <v>1</v>
      </c>
      <c r="AM3945">
        <v>0</v>
      </c>
    </row>
    <row r="3946" spans="1:39" customFormat="1" ht="12.75">
      <c r="A3946">
        <v>810745</v>
      </c>
      <c r="B3946" t="s">
        <v>6164</v>
      </c>
      <c r="C3946" t="s">
        <v>6165</v>
      </c>
      <c r="D3946">
        <v>810745</v>
      </c>
      <c r="E3946" t="s">
        <v>166</v>
      </c>
      <c r="F3946" t="s">
        <v>166</v>
      </c>
      <c r="H3946" s="507">
        <v>37719</v>
      </c>
      <c r="I3946" t="s">
        <v>167</v>
      </c>
      <c r="J3946">
        <v>-40</v>
      </c>
      <c r="K3946" t="s">
        <v>168</v>
      </c>
      <c r="M3946" t="s">
        <v>203</v>
      </c>
      <c r="N3946">
        <v>8920049</v>
      </c>
      <c r="O3946" t="s">
        <v>211</v>
      </c>
      <c r="P3946" s="507">
        <v>44820</v>
      </c>
      <c r="Q3946" t="s">
        <v>187</v>
      </c>
      <c r="R3946" s="507">
        <v>40456</v>
      </c>
      <c r="S3946" s="507">
        <v>44819</v>
      </c>
      <c r="T3946" t="s">
        <v>181</v>
      </c>
      <c r="U3946">
        <v>2615</v>
      </c>
      <c r="V3946" t="s">
        <v>172</v>
      </c>
      <c r="W3946">
        <v>171</v>
      </c>
      <c r="X3946" t="s">
        <v>173</v>
      </c>
      <c r="Y3946" t="s">
        <v>259</v>
      </c>
      <c r="AB3946" s="507">
        <v>44378</v>
      </c>
      <c r="AC3946" t="s">
        <v>177</v>
      </c>
      <c r="AD3946" t="s">
        <v>9905</v>
      </c>
      <c r="AE3946">
        <v>92100</v>
      </c>
      <c r="AF3946" t="s">
        <v>16306</v>
      </c>
      <c r="AG3946" t="s">
        <v>16307</v>
      </c>
      <c r="AJ3946">
        <v>785930020</v>
      </c>
      <c r="AK3946" t="s">
        <v>6166</v>
      </c>
      <c r="AL3946">
        <v>1</v>
      </c>
      <c r="AM3946">
        <v>0</v>
      </c>
    </row>
    <row r="3947" spans="1:39" customFormat="1" ht="12.75">
      <c r="A3947">
        <v>9145212</v>
      </c>
      <c r="B3947" t="s">
        <v>8014</v>
      </c>
      <c r="C3947" t="s">
        <v>8015</v>
      </c>
      <c r="D3947">
        <v>9145212</v>
      </c>
      <c r="E3947" t="s">
        <v>166</v>
      </c>
      <c r="F3947" t="s">
        <v>166</v>
      </c>
      <c r="H3947" s="507">
        <v>40453</v>
      </c>
      <c r="I3947" t="s">
        <v>254</v>
      </c>
      <c r="J3947">
        <v>-13</v>
      </c>
      <c r="K3947" t="s">
        <v>168</v>
      </c>
      <c r="M3947" t="s">
        <v>275</v>
      </c>
      <c r="N3947">
        <v>8910916</v>
      </c>
      <c r="O3947" t="s">
        <v>396</v>
      </c>
      <c r="P3947" s="507">
        <v>44818</v>
      </c>
      <c r="Q3947" t="s">
        <v>187</v>
      </c>
      <c r="R3947" s="507">
        <v>42662</v>
      </c>
      <c r="T3947" t="s">
        <v>5765</v>
      </c>
      <c r="U3947">
        <v>786</v>
      </c>
      <c r="X3947">
        <v>7</v>
      </c>
      <c r="Y3947" t="s">
        <v>259</v>
      </c>
      <c r="AB3947" s="507">
        <v>43647</v>
      </c>
      <c r="AC3947" t="s">
        <v>177</v>
      </c>
      <c r="AD3947" t="s">
        <v>16308</v>
      </c>
      <c r="AE3947">
        <v>91220</v>
      </c>
      <c r="AF3947" t="s">
        <v>16309</v>
      </c>
      <c r="AJ3947">
        <v>663175774</v>
      </c>
      <c r="AK3947" t="s">
        <v>8016</v>
      </c>
      <c r="AL3947">
        <v>0</v>
      </c>
      <c r="AM3947">
        <v>0</v>
      </c>
    </row>
    <row r="3948" spans="1:39" customFormat="1" ht="12.75">
      <c r="A3948">
        <v>9259361</v>
      </c>
      <c r="B3948" t="s">
        <v>16310</v>
      </c>
      <c r="C3948" t="s">
        <v>671</v>
      </c>
      <c r="D3948">
        <v>9259361</v>
      </c>
      <c r="E3948" t="s">
        <v>169</v>
      </c>
      <c r="H3948" s="507">
        <v>41089</v>
      </c>
      <c r="I3948" t="s">
        <v>245</v>
      </c>
      <c r="J3948">
        <v>-11</v>
      </c>
      <c r="K3948" t="s">
        <v>8</v>
      </c>
      <c r="M3948" t="s">
        <v>203</v>
      </c>
      <c r="N3948">
        <v>8920063</v>
      </c>
      <c r="O3948" t="s">
        <v>452</v>
      </c>
      <c r="P3948" s="507">
        <v>44848</v>
      </c>
      <c r="Q3948" t="s">
        <v>187</v>
      </c>
      <c r="R3948" s="507">
        <v>44848</v>
      </c>
      <c r="T3948" t="s">
        <v>5765</v>
      </c>
      <c r="U3948">
        <v>500</v>
      </c>
      <c r="X3948">
        <v>5</v>
      </c>
      <c r="Y3948" t="s">
        <v>259</v>
      </c>
      <c r="AC3948" t="s">
        <v>177</v>
      </c>
      <c r="AD3948" t="s">
        <v>14579</v>
      </c>
      <c r="AE3948">
        <v>92290</v>
      </c>
      <c r="AF3948" t="s">
        <v>16311</v>
      </c>
      <c r="AJ3948">
        <v>689989904</v>
      </c>
      <c r="AK3948" t="s">
        <v>16312</v>
      </c>
      <c r="AL3948">
        <v>0</v>
      </c>
      <c r="AM3948">
        <v>0</v>
      </c>
    </row>
    <row r="3949" spans="1:39" customFormat="1" ht="12.75">
      <c r="A3949">
        <v>9539594</v>
      </c>
      <c r="B3949" t="s">
        <v>16313</v>
      </c>
      <c r="C3949" t="s">
        <v>16314</v>
      </c>
      <c r="D3949">
        <v>9539594</v>
      </c>
      <c r="E3949" t="s">
        <v>166</v>
      </c>
      <c r="F3949" t="s">
        <v>166</v>
      </c>
      <c r="H3949" s="507">
        <v>41542</v>
      </c>
      <c r="I3949" t="s">
        <v>251</v>
      </c>
      <c r="J3949">
        <v>-10</v>
      </c>
      <c r="K3949" t="s">
        <v>168</v>
      </c>
      <c r="M3949" t="s">
        <v>232</v>
      </c>
      <c r="N3949">
        <v>8951411</v>
      </c>
      <c r="O3949" t="s">
        <v>282</v>
      </c>
      <c r="P3949" s="507">
        <v>44809</v>
      </c>
      <c r="Q3949" t="s">
        <v>187</v>
      </c>
      <c r="R3949" s="507">
        <v>44119</v>
      </c>
      <c r="T3949" t="s">
        <v>5765</v>
      </c>
      <c r="U3949">
        <v>510</v>
      </c>
      <c r="X3949">
        <v>5</v>
      </c>
      <c r="Y3949" t="s">
        <v>259</v>
      </c>
      <c r="AC3949" t="s">
        <v>177</v>
      </c>
      <c r="AD3949" t="s">
        <v>10035</v>
      </c>
      <c r="AE3949">
        <v>95120</v>
      </c>
      <c r="AF3949" t="s">
        <v>16315</v>
      </c>
      <c r="AI3949" t="s">
        <v>16316</v>
      </c>
      <c r="AK3949" t="s">
        <v>16317</v>
      </c>
      <c r="AL3949">
        <v>0</v>
      </c>
      <c r="AM3949">
        <v>0</v>
      </c>
    </row>
    <row r="3950" spans="1:39" customFormat="1" ht="12.75">
      <c r="A3950">
        <v>9313151</v>
      </c>
      <c r="B3950" t="s">
        <v>1999</v>
      </c>
      <c r="C3950" t="s">
        <v>2000</v>
      </c>
      <c r="D3950">
        <v>9313151</v>
      </c>
      <c r="E3950" t="s">
        <v>166</v>
      </c>
      <c r="F3950" t="s">
        <v>166</v>
      </c>
      <c r="H3950" s="507">
        <v>34130</v>
      </c>
      <c r="I3950" t="s">
        <v>167</v>
      </c>
      <c r="J3950">
        <v>-40</v>
      </c>
      <c r="K3950" t="s">
        <v>8</v>
      </c>
      <c r="M3950" t="s">
        <v>246</v>
      </c>
      <c r="N3950">
        <v>8940073</v>
      </c>
      <c r="O3950" t="s">
        <v>258</v>
      </c>
      <c r="P3950" s="507">
        <v>44814</v>
      </c>
      <c r="Q3950" t="s">
        <v>187</v>
      </c>
      <c r="R3950" s="507">
        <v>38072</v>
      </c>
      <c r="S3950" s="507">
        <v>44806</v>
      </c>
      <c r="T3950" t="s">
        <v>181</v>
      </c>
      <c r="U3950">
        <v>1387</v>
      </c>
      <c r="X3950">
        <v>13</v>
      </c>
      <c r="Y3950" t="s">
        <v>259</v>
      </c>
      <c r="AB3950" s="507">
        <v>44743</v>
      </c>
      <c r="AC3950" t="s">
        <v>177</v>
      </c>
      <c r="AD3950" t="s">
        <v>10432</v>
      </c>
      <c r="AE3950">
        <v>93200</v>
      </c>
      <c r="AF3950" t="s">
        <v>16318</v>
      </c>
      <c r="AI3950">
        <v>783464079</v>
      </c>
      <c r="AK3950" t="s">
        <v>4632</v>
      </c>
      <c r="AL3950">
        <v>0</v>
      </c>
      <c r="AM3950">
        <v>0</v>
      </c>
    </row>
    <row r="3951" spans="1:39" customFormat="1" ht="12.75">
      <c r="A3951">
        <v>9324023</v>
      </c>
      <c r="B3951" t="s">
        <v>8017</v>
      </c>
      <c r="C3951" t="s">
        <v>706</v>
      </c>
      <c r="D3951">
        <v>9324023</v>
      </c>
      <c r="E3951" t="s">
        <v>169</v>
      </c>
      <c r="F3951" t="s">
        <v>169</v>
      </c>
      <c r="H3951" s="507">
        <v>41668</v>
      </c>
      <c r="I3951" t="s">
        <v>169</v>
      </c>
      <c r="J3951">
        <v>-9</v>
      </c>
      <c r="K3951" t="s">
        <v>8</v>
      </c>
      <c r="M3951" t="s">
        <v>170</v>
      </c>
      <c r="N3951">
        <v>8931057</v>
      </c>
      <c r="O3951" t="s">
        <v>3789</v>
      </c>
      <c r="P3951" s="507">
        <v>44831</v>
      </c>
      <c r="Q3951" t="s">
        <v>187</v>
      </c>
      <c r="R3951" s="507">
        <v>44592</v>
      </c>
      <c r="T3951" t="s">
        <v>5760</v>
      </c>
      <c r="U3951">
        <v>500</v>
      </c>
      <c r="X3951">
        <v>5</v>
      </c>
      <c r="Y3951" t="s">
        <v>259</v>
      </c>
      <c r="AC3951" t="s">
        <v>177</v>
      </c>
      <c r="AD3951" t="s">
        <v>10386</v>
      </c>
      <c r="AE3951">
        <v>93700</v>
      </c>
      <c r="AF3951" t="s">
        <v>16319</v>
      </c>
      <c r="AJ3951">
        <v>624555013</v>
      </c>
      <c r="AK3951" t="s">
        <v>8018</v>
      </c>
      <c r="AL3951">
        <v>0</v>
      </c>
      <c r="AM3951">
        <v>0</v>
      </c>
    </row>
    <row r="3952" spans="1:39" customFormat="1" ht="12.75">
      <c r="A3952">
        <v>5624235</v>
      </c>
      <c r="B3952" t="s">
        <v>9237</v>
      </c>
      <c r="C3952" t="s">
        <v>1753</v>
      </c>
      <c r="D3952">
        <v>5624235</v>
      </c>
      <c r="E3952" t="s">
        <v>166</v>
      </c>
      <c r="H3952" s="507">
        <v>40303</v>
      </c>
      <c r="I3952" t="s">
        <v>254</v>
      </c>
      <c r="J3952">
        <v>-13</v>
      </c>
      <c r="K3952" t="s">
        <v>8</v>
      </c>
      <c r="M3952" t="s">
        <v>217</v>
      </c>
      <c r="N3952">
        <v>3560039</v>
      </c>
      <c r="O3952" t="s">
        <v>3028</v>
      </c>
      <c r="P3952" s="507">
        <v>44810</v>
      </c>
      <c r="Q3952" t="s">
        <v>187</v>
      </c>
      <c r="R3952" s="507">
        <v>44739</v>
      </c>
      <c r="S3952" s="507">
        <v>44844</v>
      </c>
      <c r="T3952" t="s">
        <v>181</v>
      </c>
      <c r="U3952">
        <v>1100</v>
      </c>
      <c r="X3952">
        <v>11</v>
      </c>
      <c r="Y3952" t="s">
        <v>259</v>
      </c>
      <c r="AC3952" t="s">
        <v>174</v>
      </c>
      <c r="AD3952" t="s">
        <v>9753</v>
      </c>
      <c r="AE3952">
        <v>56700</v>
      </c>
      <c r="AF3952" t="s">
        <v>9754</v>
      </c>
      <c r="AK3952" t="s">
        <v>8445</v>
      </c>
      <c r="AL3952">
        <v>0</v>
      </c>
      <c r="AM3952">
        <v>0</v>
      </c>
    </row>
    <row r="3953" spans="1:39" customFormat="1" ht="12.75">
      <c r="A3953">
        <v>9460803</v>
      </c>
      <c r="B3953" t="s">
        <v>3848</v>
      </c>
      <c r="C3953" t="s">
        <v>400</v>
      </c>
      <c r="D3953">
        <v>9460803</v>
      </c>
      <c r="E3953" t="s">
        <v>166</v>
      </c>
      <c r="F3953" t="s">
        <v>166</v>
      </c>
      <c r="H3953" s="507">
        <v>40639</v>
      </c>
      <c r="I3953" t="s">
        <v>267</v>
      </c>
      <c r="J3953">
        <v>-12</v>
      </c>
      <c r="K3953" t="s">
        <v>168</v>
      </c>
      <c r="M3953" t="s">
        <v>246</v>
      </c>
      <c r="N3953">
        <v>8940976</v>
      </c>
      <c r="O3953" t="s">
        <v>3791</v>
      </c>
      <c r="P3953" s="507">
        <v>44812</v>
      </c>
      <c r="Q3953" t="s">
        <v>187</v>
      </c>
      <c r="R3953" s="507">
        <v>43774</v>
      </c>
      <c r="T3953" t="s">
        <v>5765</v>
      </c>
      <c r="U3953">
        <v>662</v>
      </c>
      <c r="X3953">
        <v>6</v>
      </c>
      <c r="Y3953" t="s">
        <v>259</v>
      </c>
      <c r="AC3953" t="s">
        <v>177</v>
      </c>
      <c r="AD3953" t="s">
        <v>16320</v>
      </c>
      <c r="AE3953">
        <v>94210</v>
      </c>
      <c r="AF3953" t="s">
        <v>16321</v>
      </c>
      <c r="AJ3953">
        <v>761115444</v>
      </c>
      <c r="AK3953" t="s">
        <v>4633</v>
      </c>
      <c r="AL3953">
        <v>0</v>
      </c>
      <c r="AM3953">
        <v>0</v>
      </c>
    </row>
    <row r="3954" spans="1:39" customFormat="1" ht="12.75">
      <c r="A3954">
        <v>5624594</v>
      </c>
      <c r="B3954" t="s">
        <v>6506</v>
      </c>
      <c r="C3954" t="s">
        <v>531</v>
      </c>
      <c r="D3954">
        <v>5624594</v>
      </c>
      <c r="E3954" t="s">
        <v>169</v>
      </c>
      <c r="H3954" s="507">
        <v>40913</v>
      </c>
      <c r="I3954" t="s">
        <v>245</v>
      </c>
      <c r="J3954">
        <v>-11</v>
      </c>
      <c r="K3954" t="s">
        <v>8</v>
      </c>
      <c r="M3954" t="s">
        <v>217</v>
      </c>
      <c r="N3954">
        <v>3560049</v>
      </c>
      <c r="O3954" t="s">
        <v>6323</v>
      </c>
      <c r="P3954" s="507">
        <v>44853</v>
      </c>
      <c r="Q3954" t="s">
        <v>187</v>
      </c>
      <c r="R3954" s="507">
        <v>44853</v>
      </c>
      <c r="T3954" t="s">
        <v>5765</v>
      </c>
      <c r="U3954">
        <v>500</v>
      </c>
      <c r="X3954">
        <v>5</v>
      </c>
      <c r="Y3954" t="s">
        <v>259</v>
      </c>
      <c r="AC3954" t="s">
        <v>177</v>
      </c>
      <c r="AD3954" t="s">
        <v>13114</v>
      </c>
      <c r="AE3954">
        <v>56000</v>
      </c>
      <c r="AF3954" t="s">
        <v>16322</v>
      </c>
      <c r="AI3954">
        <v>678782678</v>
      </c>
      <c r="AJ3954">
        <v>681312036</v>
      </c>
      <c r="AK3954" t="s">
        <v>16323</v>
      </c>
      <c r="AL3954">
        <v>0</v>
      </c>
      <c r="AM3954">
        <v>0</v>
      </c>
    </row>
    <row r="3955" spans="1:39" customFormat="1" ht="12.75">
      <c r="A3955">
        <v>9324468</v>
      </c>
      <c r="B3955" t="s">
        <v>16324</v>
      </c>
      <c r="C3955" t="s">
        <v>3921</v>
      </c>
      <c r="D3955">
        <v>9324468</v>
      </c>
      <c r="E3955" t="s">
        <v>169</v>
      </c>
      <c r="H3955" s="507">
        <v>42113</v>
      </c>
      <c r="I3955" t="s">
        <v>169</v>
      </c>
      <c r="J3955">
        <v>-9</v>
      </c>
      <c r="K3955" t="s">
        <v>8</v>
      </c>
      <c r="M3955" t="s">
        <v>170</v>
      </c>
      <c r="N3955">
        <v>8930009</v>
      </c>
      <c r="O3955" t="s">
        <v>1954</v>
      </c>
      <c r="P3955" s="507">
        <v>44844</v>
      </c>
      <c r="Q3955" t="s">
        <v>187</v>
      </c>
      <c r="R3955" s="507">
        <v>44844</v>
      </c>
      <c r="T3955" t="s">
        <v>5765</v>
      </c>
      <c r="U3955">
        <v>500</v>
      </c>
      <c r="X3955">
        <v>5</v>
      </c>
      <c r="Y3955" t="s">
        <v>259</v>
      </c>
      <c r="AC3955" t="s">
        <v>177</v>
      </c>
      <c r="AD3955" t="s">
        <v>11021</v>
      </c>
      <c r="AE3955">
        <v>93110</v>
      </c>
      <c r="AF3955" t="s">
        <v>16325</v>
      </c>
      <c r="AJ3955">
        <v>668192727</v>
      </c>
      <c r="AK3955" t="s">
        <v>16326</v>
      </c>
      <c r="AL3955">
        <v>1</v>
      </c>
      <c r="AM3955">
        <v>0</v>
      </c>
    </row>
    <row r="3956" spans="1:39" customFormat="1" ht="12.75">
      <c r="A3956">
        <v>3733273</v>
      </c>
      <c r="B3956" t="s">
        <v>8019</v>
      </c>
      <c r="C3956" t="s">
        <v>3823</v>
      </c>
      <c r="D3956">
        <v>3733273</v>
      </c>
      <c r="E3956" t="s">
        <v>169</v>
      </c>
      <c r="F3956" t="s">
        <v>169</v>
      </c>
      <c r="H3956" s="507">
        <v>41198</v>
      </c>
      <c r="I3956" t="s">
        <v>245</v>
      </c>
      <c r="J3956">
        <v>-11</v>
      </c>
      <c r="K3956" t="s">
        <v>8</v>
      </c>
      <c r="M3956" t="s">
        <v>175</v>
      </c>
      <c r="N3956">
        <v>4370464</v>
      </c>
      <c r="O3956" t="s">
        <v>2806</v>
      </c>
      <c r="P3956" s="507">
        <v>44813</v>
      </c>
      <c r="Q3956" t="s">
        <v>187</v>
      </c>
      <c r="R3956" s="507">
        <v>44508</v>
      </c>
      <c r="S3956" s="507">
        <v>44798</v>
      </c>
      <c r="T3956" t="s">
        <v>181</v>
      </c>
      <c r="U3956">
        <v>500</v>
      </c>
      <c r="X3956">
        <v>5</v>
      </c>
      <c r="Y3956" t="s">
        <v>259</v>
      </c>
      <c r="AC3956" t="s">
        <v>177</v>
      </c>
      <c r="AD3956" t="s">
        <v>16327</v>
      </c>
      <c r="AE3956">
        <v>37390</v>
      </c>
      <c r="AF3956" t="s">
        <v>16328</v>
      </c>
      <c r="AJ3956">
        <v>616952596</v>
      </c>
      <c r="AK3956" t="s">
        <v>8020</v>
      </c>
      <c r="AL3956">
        <v>0</v>
      </c>
      <c r="AM3956">
        <v>0</v>
      </c>
    </row>
    <row r="3957" spans="1:39" customFormat="1" ht="12.75">
      <c r="A3957">
        <v>4423528</v>
      </c>
      <c r="B3957" t="s">
        <v>2718</v>
      </c>
      <c r="C3957" t="s">
        <v>1333</v>
      </c>
      <c r="D3957">
        <v>4423528</v>
      </c>
      <c r="E3957" t="s">
        <v>166</v>
      </c>
      <c r="F3957" t="s">
        <v>166</v>
      </c>
      <c r="H3957" s="507">
        <v>31579</v>
      </c>
      <c r="I3957" t="s">
        <v>167</v>
      </c>
      <c r="J3957">
        <v>-40</v>
      </c>
      <c r="K3957" t="s">
        <v>8</v>
      </c>
      <c r="M3957" t="s">
        <v>228</v>
      </c>
      <c r="N3957">
        <v>12440049</v>
      </c>
      <c r="O3957" t="s">
        <v>2263</v>
      </c>
      <c r="P3957" s="507">
        <v>44749</v>
      </c>
      <c r="Q3957" t="s">
        <v>187</v>
      </c>
      <c r="R3957" s="507">
        <v>37432</v>
      </c>
      <c r="S3957" s="507">
        <v>43654</v>
      </c>
      <c r="T3957" t="s">
        <v>7255</v>
      </c>
      <c r="U3957">
        <v>1178</v>
      </c>
      <c r="X3957">
        <v>11</v>
      </c>
      <c r="Y3957" t="s">
        <v>5788</v>
      </c>
      <c r="Z3957">
        <v>12440041</v>
      </c>
      <c r="AA3957" t="s">
        <v>3689</v>
      </c>
      <c r="AC3957" t="s">
        <v>177</v>
      </c>
      <c r="AD3957" t="s">
        <v>11137</v>
      </c>
      <c r="AE3957">
        <v>44600</v>
      </c>
      <c r="AF3957" t="s">
        <v>16329</v>
      </c>
      <c r="AI3957">
        <v>648758825</v>
      </c>
      <c r="AK3957" t="s">
        <v>5200</v>
      </c>
      <c r="AL3957">
        <v>1</v>
      </c>
      <c r="AM3957">
        <v>0</v>
      </c>
    </row>
    <row r="3958" spans="1:39" customFormat="1" ht="12.75">
      <c r="A3958">
        <v>2929453</v>
      </c>
      <c r="B3958" t="s">
        <v>2719</v>
      </c>
      <c r="C3958" t="s">
        <v>1031</v>
      </c>
      <c r="D3958">
        <v>2929453</v>
      </c>
      <c r="E3958" t="s">
        <v>166</v>
      </c>
      <c r="F3958" t="s">
        <v>166</v>
      </c>
      <c r="H3958" s="507">
        <v>35194</v>
      </c>
      <c r="I3958" t="s">
        <v>167</v>
      </c>
      <c r="J3958">
        <v>-40</v>
      </c>
      <c r="K3958" t="s">
        <v>168</v>
      </c>
      <c r="M3958" t="s">
        <v>3025</v>
      </c>
      <c r="N3958">
        <v>3290052</v>
      </c>
      <c r="O3958" t="s">
        <v>3036</v>
      </c>
      <c r="P3958" s="507">
        <v>44824</v>
      </c>
      <c r="Q3958" t="s">
        <v>187</v>
      </c>
      <c r="R3958" s="507">
        <v>39736</v>
      </c>
      <c r="S3958" s="507">
        <v>44077</v>
      </c>
      <c r="T3958" t="s">
        <v>7255</v>
      </c>
      <c r="U3958">
        <v>1873</v>
      </c>
      <c r="X3958">
        <v>18</v>
      </c>
      <c r="Y3958" t="s">
        <v>259</v>
      </c>
      <c r="AC3958" t="s">
        <v>177</v>
      </c>
      <c r="AD3958" t="s">
        <v>16330</v>
      </c>
      <c r="AE3958">
        <v>29250</v>
      </c>
      <c r="AF3958" t="s">
        <v>16331</v>
      </c>
      <c r="AI3958">
        <v>298298450</v>
      </c>
      <c r="AJ3958">
        <v>683666834</v>
      </c>
      <c r="AK3958" t="s">
        <v>5442</v>
      </c>
      <c r="AL3958">
        <v>0</v>
      </c>
      <c r="AM3958">
        <v>0</v>
      </c>
    </row>
    <row r="3959" spans="1:39" customFormat="1" ht="12.75">
      <c r="A3959">
        <v>9541237</v>
      </c>
      <c r="B3959" t="s">
        <v>16332</v>
      </c>
      <c r="C3959" t="s">
        <v>7260</v>
      </c>
      <c r="D3959">
        <v>9541237</v>
      </c>
      <c r="E3959" t="s">
        <v>169</v>
      </c>
      <c r="H3959" s="507">
        <v>40934</v>
      </c>
      <c r="I3959" t="s">
        <v>245</v>
      </c>
      <c r="J3959">
        <v>-11</v>
      </c>
      <c r="K3959" t="s">
        <v>8</v>
      </c>
      <c r="M3959" t="s">
        <v>232</v>
      </c>
      <c r="N3959">
        <v>8951366</v>
      </c>
      <c r="O3959" t="s">
        <v>3570</v>
      </c>
      <c r="P3959" s="507">
        <v>44832</v>
      </c>
      <c r="Q3959" t="s">
        <v>187</v>
      </c>
      <c r="R3959" s="507">
        <v>44832</v>
      </c>
      <c r="T3959" t="s">
        <v>5765</v>
      </c>
      <c r="U3959">
        <v>500</v>
      </c>
      <c r="X3959">
        <v>5</v>
      </c>
      <c r="Y3959" t="s">
        <v>259</v>
      </c>
      <c r="AC3959" t="s">
        <v>177</v>
      </c>
      <c r="AD3959" t="s">
        <v>16333</v>
      </c>
      <c r="AE3959">
        <v>95550</v>
      </c>
      <c r="AF3959" t="s">
        <v>16334</v>
      </c>
      <c r="AK3959" t="s">
        <v>16335</v>
      </c>
      <c r="AL3959">
        <v>0</v>
      </c>
      <c r="AM3959">
        <v>0</v>
      </c>
    </row>
    <row r="3960" spans="1:39" customFormat="1" ht="12.75">
      <c r="A3960">
        <v>4420707</v>
      </c>
      <c r="B3960" t="s">
        <v>2720</v>
      </c>
      <c r="C3960" t="s">
        <v>6862</v>
      </c>
      <c r="D3960">
        <v>4420707</v>
      </c>
      <c r="E3960" t="s">
        <v>166</v>
      </c>
      <c r="F3960" t="s">
        <v>166</v>
      </c>
      <c r="H3960" s="507">
        <v>32133</v>
      </c>
      <c r="I3960" t="s">
        <v>167</v>
      </c>
      <c r="J3960">
        <v>-40</v>
      </c>
      <c r="K3960" t="s">
        <v>168</v>
      </c>
      <c r="M3960" t="s">
        <v>208</v>
      </c>
      <c r="N3960">
        <v>12850001</v>
      </c>
      <c r="O3960" t="s">
        <v>8182</v>
      </c>
      <c r="P3960" s="507">
        <v>44821</v>
      </c>
      <c r="Q3960" t="s">
        <v>187</v>
      </c>
      <c r="R3960" s="507">
        <v>37432</v>
      </c>
      <c r="S3960" s="507">
        <v>44062</v>
      </c>
      <c r="T3960" t="s">
        <v>7255</v>
      </c>
      <c r="U3960">
        <v>1961</v>
      </c>
      <c r="X3960">
        <v>19</v>
      </c>
      <c r="Y3960" t="s">
        <v>259</v>
      </c>
      <c r="AC3960" t="s">
        <v>177</v>
      </c>
      <c r="AD3960" t="s">
        <v>16336</v>
      </c>
      <c r="AE3960">
        <v>85560</v>
      </c>
      <c r="AF3960" t="s">
        <v>9665</v>
      </c>
      <c r="AI3960">
        <v>240502046</v>
      </c>
      <c r="AJ3960">
        <v>666727680</v>
      </c>
      <c r="AK3960" t="s">
        <v>5201</v>
      </c>
      <c r="AL3960">
        <v>0</v>
      </c>
      <c r="AM3960">
        <v>0</v>
      </c>
    </row>
    <row r="3961" spans="1:39" customFormat="1" ht="12.75">
      <c r="A3961">
        <v>4115466</v>
      </c>
      <c r="B3961" t="s">
        <v>16337</v>
      </c>
      <c r="C3961" t="s">
        <v>1397</v>
      </c>
      <c r="D3961">
        <v>4115466</v>
      </c>
      <c r="E3961" t="s">
        <v>169</v>
      </c>
      <c r="H3961" s="507">
        <v>41162</v>
      </c>
      <c r="I3961" t="s">
        <v>245</v>
      </c>
      <c r="J3961">
        <v>-11</v>
      </c>
      <c r="K3961" t="s">
        <v>8</v>
      </c>
      <c r="M3961" t="s">
        <v>2783</v>
      </c>
      <c r="N3961">
        <v>4410217</v>
      </c>
      <c r="O3961" t="s">
        <v>2885</v>
      </c>
      <c r="P3961" s="507">
        <v>44827</v>
      </c>
      <c r="Q3961" t="s">
        <v>187</v>
      </c>
      <c r="R3961" s="507">
        <v>44827</v>
      </c>
      <c r="S3961" s="507">
        <v>44790</v>
      </c>
      <c r="T3961" t="s">
        <v>181</v>
      </c>
      <c r="U3961">
        <v>500</v>
      </c>
      <c r="X3961">
        <v>5</v>
      </c>
      <c r="Y3961" t="s">
        <v>259</v>
      </c>
      <c r="AC3961" t="s">
        <v>177</v>
      </c>
      <c r="AD3961" t="s">
        <v>11168</v>
      </c>
      <c r="AE3961">
        <v>41220</v>
      </c>
      <c r="AF3961" t="s">
        <v>16338</v>
      </c>
      <c r="AJ3961">
        <v>685551832</v>
      </c>
      <c r="AK3961" t="s">
        <v>6620</v>
      </c>
      <c r="AL3961">
        <v>1</v>
      </c>
      <c r="AM3961">
        <v>0</v>
      </c>
    </row>
    <row r="3962" spans="1:39" customFormat="1" ht="12.75">
      <c r="A3962">
        <v>2941198</v>
      </c>
      <c r="B3962" t="s">
        <v>2721</v>
      </c>
      <c r="C3962" t="s">
        <v>6428</v>
      </c>
      <c r="D3962">
        <v>2941198</v>
      </c>
      <c r="E3962" t="s">
        <v>166</v>
      </c>
      <c r="F3962" t="s">
        <v>166</v>
      </c>
      <c r="H3962" s="507">
        <v>40891</v>
      </c>
      <c r="I3962" t="s">
        <v>267</v>
      </c>
      <c r="J3962">
        <v>-12</v>
      </c>
      <c r="K3962" t="s">
        <v>168</v>
      </c>
      <c r="M3962" t="s">
        <v>3025</v>
      </c>
      <c r="N3962">
        <v>3290047</v>
      </c>
      <c r="O3962" t="s">
        <v>3701</v>
      </c>
      <c r="P3962" s="507">
        <v>44816</v>
      </c>
      <c r="Q3962" t="s">
        <v>187</v>
      </c>
      <c r="R3962" s="507">
        <v>44089</v>
      </c>
      <c r="T3962" t="s">
        <v>5765</v>
      </c>
      <c r="U3962">
        <v>657</v>
      </c>
      <c r="X3962">
        <v>6</v>
      </c>
      <c r="Y3962" t="s">
        <v>259</v>
      </c>
      <c r="AC3962" t="s">
        <v>177</v>
      </c>
      <c r="AD3962" t="s">
        <v>15496</v>
      </c>
      <c r="AE3962">
        <v>29460</v>
      </c>
      <c r="AF3962" t="s">
        <v>16339</v>
      </c>
      <c r="AJ3962">
        <v>682325644</v>
      </c>
      <c r="AK3962" t="s">
        <v>6507</v>
      </c>
      <c r="AL3962">
        <v>0</v>
      </c>
      <c r="AM3962">
        <v>0</v>
      </c>
    </row>
    <row r="3963" spans="1:39" customFormat="1" ht="12.75">
      <c r="A3963">
        <v>223753</v>
      </c>
      <c r="B3963" t="s">
        <v>2721</v>
      </c>
      <c r="C3963" t="s">
        <v>2392</v>
      </c>
      <c r="D3963">
        <v>223753</v>
      </c>
      <c r="E3963" t="s">
        <v>166</v>
      </c>
      <c r="F3963" t="s">
        <v>166</v>
      </c>
      <c r="H3963" s="507">
        <v>28782</v>
      </c>
      <c r="I3963" t="s">
        <v>192</v>
      </c>
      <c r="J3963">
        <v>-50</v>
      </c>
      <c r="K3963" t="s">
        <v>8</v>
      </c>
      <c r="M3963" t="s">
        <v>215</v>
      </c>
      <c r="N3963">
        <v>3220013</v>
      </c>
      <c r="O3963" t="s">
        <v>3456</v>
      </c>
      <c r="P3963" s="507">
        <v>44821</v>
      </c>
      <c r="Q3963" t="s">
        <v>187</v>
      </c>
      <c r="R3963" s="507">
        <v>37432</v>
      </c>
      <c r="S3963" s="507">
        <v>44798</v>
      </c>
      <c r="T3963" t="s">
        <v>181</v>
      </c>
      <c r="U3963">
        <v>887</v>
      </c>
      <c r="X3963">
        <v>8</v>
      </c>
      <c r="Y3963" t="s">
        <v>259</v>
      </c>
      <c r="AC3963" t="s">
        <v>177</v>
      </c>
      <c r="AD3963" t="s">
        <v>16340</v>
      </c>
      <c r="AE3963">
        <v>22220</v>
      </c>
      <c r="AF3963" t="s">
        <v>16341</v>
      </c>
      <c r="AK3963" t="s">
        <v>5443</v>
      </c>
      <c r="AL3963">
        <v>0</v>
      </c>
      <c r="AM3963">
        <v>0</v>
      </c>
    </row>
    <row r="3964" spans="1:39" customFormat="1" ht="12.75">
      <c r="A3964">
        <v>4446648</v>
      </c>
      <c r="B3964" t="s">
        <v>2722</v>
      </c>
      <c r="C3964" t="s">
        <v>2723</v>
      </c>
      <c r="D3964">
        <v>4446648</v>
      </c>
      <c r="E3964" t="s">
        <v>166</v>
      </c>
      <c r="F3964" t="s">
        <v>166</v>
      </c>
      <c r="H3964" s="507">
        <v>38686</v>
      </c>
      <c r="I3964" t="s">
        <v>186</v>
      </c>
      <c r="J3964">
        <v>-18</v>
      </c>
      <c r="K3964" t="s">
        <v>8</v>
      </c>
      <c r="M3964" t="s">
        <v>228</v>
      </c>
      <c r="N3964">
        <v>12440116</v>
      </c>
      <c r="O3964" t="s">
        <v>6232</v>
      </c>
      <c r="P3964" s="507">
        <v>44812</v>
      </c>
      <c r="Q3964" t="s">
        <v>187</v>
      </c>
      <c r="R3964" s="507">
        <v>40856</v>
      </c>
      <c r="T3964" t="s">
        <v>5765</v>
      </c>
      <c r="U3964">
        <v>1304</v>
      </c>
      <c r="X3964">
        <v>13</v>
      </c>
      <c r="Y3964" t="s">
        <v>259</v>
      </c>
      <c r="AC3964" t="s">
        <v>177</v>
      </c>
      <c r="AD3964" t="s">
        <v>10255</v>
      </c>
      <c r="AE3964">
        <v>44300</v>
      </c>
      <c r="AF3964" t="s">
        <v>16342</v>
      </c>
      <c r="AI3964">
        <v>240252815</v>
      </c>
      <c r="AJ3964">
        <v>615405572</v>
      </c>
      <c r="AK3964" t="s">
        <v>6508</v>
      </c>
      <c r="AL3964">
        <v>0</v>
      </c>
      <c r="AM3964">
        <v>0</v>
      </c>
    </row>
    <row r="3965" spans="1:39" customFormat="1" ht="12.75">
      <c r="A3965">
        <v>9459469</v>
      </c>
      <c r="B3965" t="s">
        <v>6167</v>
      </c>
      <c r="C3965" t="s">
        <v>3635</v>
      </c>
      <c r="D3965">
        <v>9459469</v>
      </c>
      <c r="E3965" t="s">
        <v>166</v>
      </c>
      <c r="F3965" t="s">
        <v>166</v>
      </c>
      <c r="H3965" s="507">
        <v>41265</v>
      </c>
      <c r="I3965" t="s">
        <v>245</v>
      </c>
      <c r="J3965">
        <v>-11</v>
      </c>
      <c r="K3965" t="s">
        <v>168</v>
      </c>
      <c r="M3965" t="s">
        <v>246</v>
      </c>
      <c r="N3965">
        <v>8940033</v>
      </c>
      <c r="O3965" t="s">
        <v>399</v>
      </c>
      <c r="P3965" s="507">
        <v>44817</v>
      </c>
      <c r="Q3965" t="s">
        <v>187</v>
      </c>
      <c r="R3965" s="507">
        <v>43414</v>
      </c>
      <c r="T3965" t="s">
        <v>5765</v>
      </c>
      <c r="U3965">
        <v>591</v>
      </c>
      <c r="X3965">
        <v>5</v>
      </c>
      <c r="Y3965" t="s">
        <v>259</v>
      </c>
      <c r="AC3965" t="s">
        <v>177</v>
      </c>
      <c r="AD3965" t="s">
        <v>10466</v>
      </c>
      <c r="AE3965">
        <v>94700</v>
      </c>
      <c r="AF3965" t="s">
        <v>16343</v>
      </c>
      <c r="AJ3965">
        <v>612283302</v>
      </c>
      <c r="AK3965" t="s">
        <v>4634</v>
      </c>
      <c r="AL3965">
        <v>0</v>
      </c>
      <c r="AM3965">
        <v>0</v>
      </c>
    </row>
    <row r="3966" spans="1:39" customFormat="1" ht="12.75">
      <c r="A3966">
        <v>9452896</v>
      </c>
      <c r="B3966" t="s">
        <v>2001</v>
      </c>
      <c r="C3966" t="s">
        <v>341</v>
      </c>
      <c r="D3966">
        <v>9452896</v>
      </c>
      <c r="E3966" t="s">
        <v>166</v>
      </c>
      <c r="F3966" t="s">
        <v>166</v>
      </c>
      <c r="H3966" s="507">
        <v>40365</v>
      </c>
      <c r="I3966" t="s">
        <v>254</v>
      </c>
      <c r="J3966">
        <v>-13</v>
      </c>
      <c r="K3966" t="s">
        <v>168</v>
      </c>
      <c r="M3966" t="s">
        <v>246</v>
      </c>
      <c r="N3966">
        <v>8940073</v>
      </c>
      <c r="O3966" t="s">
        <v>258</v>
      </c>
      <c r="P3966" s="507">
        <v>44810</v>
      </c>
      <c r="Q3966" t="s">
        <v>187</v>
      </c>
      <c r="R3966" s="507">
        <v>42274</v>
      </c>
      <c r="T3966" t="s">
        <v>5765</v>
      </c>
      <c r="U3966">
        <v>989</v>
      </c>
      <c r="X3966">
        <v>9</v>
      </c>
      <c r="Y3966" t="s">
        <v>259</v>
      </c>
      <c r="AC3966" t="s">
        <v>177</v>
      </c>
      <c r="AD3966" t="s">
        <v>10262</v>
      </c>
      <c r="AE3966">
        <v>94120</v>
      </c>
      <c r="AF3966" t="s">
        <v>16344</v>
      </c>
      <c r="AI3966" t="s">
        <v>9238</v>
      </c>
      <c r="AJ3966">
        <v>634300986</v>
      </c>
      <c r="AK3966" t="s">
        <v>4635</v>
      </c>
      <c r="AL3966">
        <v>0</v>
      </c>
      <c r="AM3966">
        <v>0</v>
      </c>
    </row>
    <row r="3967" spans="1:39" customFormat="1" ht="12.75">
      <c r="A3967">
        <v>516801</v>
      </c>
      <c r="B3967" t="s">
        <v>6168</v>
      </c>
      <c r="C3967" t="s">
        <v>6726</v>
      </c>
      <c r="D3967">
        <v>516801</v>
      </c>
      <c r="E3967" t="s">
        <v>166</v>
      </c>
      <c r="F3967" t="s">
        <v>166</v>
      </c>
      <c r="H3967" s="507">
        <v>32849</v>
      </c>
      <c r="I3967" t="s">
        <v>167</v>
      </c>
      <c r="J3967">
        <v>-40</v>
      </c>
      <c r="K3967" t="s">
        <v>168</v>
      </c>
      <c r="M3967" t="s">
        <v>231</v>
      </c>
      <c r="N3967">
        <v>4280004</v>
      </c>
      <c r="O3967" t="s">
        <v>3555</v>
      </c>
      <c r="P3967" s="507">
        <v>44804</v>
      </c>
      <c r="Q3967" t="s">
        <v>187</v>
      </c>
      <c r="R3967" s="507">
        <v>37432</v>
      </c>
      <c r="S3967" s="507">
        <v>44119</v>
      </c>
      <c r="T3967" t="s">
        <v>7255</v>
      </c>
      <c r="U3967">
        <v>2950</v>
      </c>
      <c r="V3967" t="s">
        <v>172</v>
      </c>
      <c r="W3967">
        <v>66</v>
      </c>
      <c r="X3967" t="s">
        <v>173</v>
      </c>
      <c r="Y3967" t="s">
        <v>259</v>
      </c>
      <c r="AB3967" s="507">
        <v>44378</v>
      </c>
      <c r="AC3967" t="s">
        <v>177</v>
      </c>
      <c r="AD3967" t="s">
        <v>16345</v>
      </c>
      <c r="AE3967">
        <v>57800</v>
      </c>
      <c r="AF3967" t="s">
        <v>16346</v>
      </c>
      <c r="AJ3967">
        <v>610820028</v>
      </c>
      <c r="AK3967" t="s">
        <v>6169</v>
      </c>
      <c r="AL3967">
        <v>0</v>
      </c>
      <c r="AM3967">
        <v>0</v>
      </c>
    </row>
    <row r="3968" spans="1:39" customFormat="1" ht="12.75">
      <c r="A3968">
        <v>368947</v>
      </c>
      <c r="B3968" t="s">
        <v>3937</v>
      </c>
      <c r="C3968" t="s">
        <v>500</v>
      </c>
      <c r="D3968">
        <v>368947</v>
      </c>
      <c r="E3968" t="s">
        <v>169</v>
      </c>
      <c r="F3968" t="s">
        <v>169</v>
      </c>
      <c r="H3968" s="507">
        <v>41497</v>
      </c>
      <c r="I3968" t="s">
        <v>251</v>
      </c>
      <c r="J3968">
        <v>-10</v>
      </c>
      <c r="K3968" t="s">
        <v>8</v>
      </c>
      <c r="M3968" t="s">
        <v>2770</v>
      </c>
      <c r="N3968">
        <v>4360005</v>
      </c>
      <c r="O3968" t="s">
        <v>2820</v>
      </c>
      <c r="P3968" s="507">
        <v>44850</v>
      </c>
      <c r="Q3968" t="s">
        <v>187</v>
      </c>
      <c r="R3968" s="507">
        <v>43850</v>
      </c>
      <c r="T3968" t="s">
        <v>5765</v>
      </c>
      <c r="U3968">
        <v>500</v>
      </c>
      <c r="X3968">
        <v>5</v>
      </c>
      <c r="Y3968" t="s">
        <v>259</v>
      </c>
      <c r="AC3968" t="s">
        <v>177</v>
      </c>
      <c r="AD3968" t="s">
        <v>16347</v>
      </c>
      <c r="AE3968">
        <v>36110</v>
      </c>
      <c r="AF3968" t="s">
        <v>16348</v>
      </c>
      <c r="AK3968" t="s">
        <v>5758</v>
      </c>
      <c r="AL3968">
        <v>0</v>
      </c>
      <c r="AM3968">
        <v>0</v>
      </c>
    </row>
    <row r="3969" spans="1:39" customFormat="1" ht="12.75">
      <c r="A3969">
        <v>9258440</v>
      </c>
      <c r="B3969" t="s">
        <v>9239</v>
      </c>
      <c r="C3969" t="s">
        <v>6041</v>
      </c>
      <c r="D3969">
        <v>9258440</v>
      </c>
      <c r="E3969" t="s">
        <v>169</v>
      </c>
      <c r="H3969" s="507">
        <v>41397</v>
      </c>
      <c r="I3969" t="s">
        <v>251</v>
      </c>
      <c r="J3969">
        <v>-10</v>
      </c>
      <c r="K3969" t="s">
        <v>8</v>
      </c>
      <c r="M3969" t="s">
        <v>203</v>
      </c>
      <c r="N3969">
        <v>8921458</v>
      </c>
      <c r="O3969" t="s">
        <v>272</v>
      </c>
      <c r="P3969" s="507">
        <v>44813</v>
      </c>
      <c r="Q3969" t="s">
        <v>187</v>
      </c>
      <c r="R3969" s="507">
        <v>44813</v>
      </c>
      <c r="T3969" t="s">
        <v>5765</v>
      </c>
      <c r="U3969">
        <v>500</v>
      </c>
      <c r="X3969">
        <v>5</v>
      </c>
      <c r="Y3969" t="s">
        <v>259</v>
      </c>
      <c r="AC3969" t="s">
        <v>177</v>
      </c>
      <c r="AD3969" t="s">
        <v>9666</v>
      </c>
      <c r="AE3969">
        <v>92300</v>
      </c>
      <c r="AF3969" t="s">
        <v>16349</v>
      </c>
      <c r="AK3969" t="s">
        <v>9240</v>
      </c>
      <c r="AL3969">
        <v>0</v>
      </c>
      <c r="AM3969">
        <v>0</v>
      </c>
    </row>
    <row r="3970" spans="1:39" customFormat="1" ht="12.75">
      <c r="A3970">
        <v>7812957</v>
      </c>
      <c r="B3970" t="s">
        <v>2002</v>
      </c>
      <c r="C3970" t="s">
        <v>8021</v>
      </c>
      <c r="D3970">
        <v>7812957</v>
      </c>
      <c r="E3970" t="s">
        <v>166</v>
      </c>
      <c r="F3970" t="s">
        <v>166</v>
      </c>
      <c r="H3970" s="507">
        <v>27275</v>
      </c>
      <c r="I3970" t="s">
        <v>192</v>
      </c>
      <c r="J3970">
        <v>-50</v>
      </c>
      <c r="K3970" t="s">
        <v>168</v>
      </c>
      <c r="M3970" t="s">
        <v>238</v>
      </c>
      <c r="N3970">
        <v>8780078</v>
      </c>
      <c r="O3970" t="s">
        <v>265</v>
      </c>
      <c r="P3970" s="507">
        <v>44755</v>
      </c>
      <c r="Q3970" t="s">
        <v>187</v>
      </c>
      <c r="R3970" s="507">
        <v>37432</v>
      </c>
      <c r="S3970" s="507">
        <v>44743</v>
      </c>
      <c r="T3970" t="s">
        <v>181</v>
      </c>
      <c r="U3970">
        <v>2059</v>
      </c>
      <c r="V3970" t="s">
        <v>172</v>
      </c>
      <c r="W3970">
        <v>933</v>
      </c>
      <c r="X3970" t="s">
        <v>173</v>
      </c>
      <c r="Y3970" t="s">
        <v>259</v>
      </c>
      <c r="AC3970" t="s">
        <v>177</v>
      </c>
      <c r="AD3970" t="s">
        <v>11467</v>
      </c>
      <c r="AE3970">
        <v>78120</v>
      </c>
      <c r="AF3970" t="s">
        <v>16350</v>
      </c>
      <c r="AI3970">
        <v>134832637</v>
      </c>
      <c r="AK3970" t="s">
        <v>4636</v>
      </c>
      <c r="AL3970">
        <v>0</v>
      </c>
      <c r="AM3970">
        <v>0</v>
      </c>
    </row>
    <row r="3971" spans="1:39" customFormat="1" ht="12.75">
      <c r="A3971">
        <v>7874743</v>
      </c>
      <c r="B3971" t="s">
        <v>2002</v>
      </c>
      <c r="C3971" t="s">
        <v>668</v>
      </c>
      <c r="D3971">
        <v>7874743</v>
      </c>
      <c r="E3971" t="s">
        <v>166</v>
      </c>
      <c r="F3971" t="s">
        <v>166</v>
      </c>
      <c r="H3971" s="507">
        <v>39655</v>
      </c>
      <c r="I3971" t="s">
        <v>200</v>
      </c>
      <c r="J3971">
        <v>-15</v>
      </c>
      <c r="K3971" t="s">
        <v>168</v>
      </c>
      <c r="M3971" t="s">
        <v>238</v>
      </c>
      <c r="N3971">
        <v>8780078</v>
      </c>
      <c r="O3971" t="s">
        <v>265</v>
      </c>
      <c r="P3971" s="507">
        <v>44804</v>
      </c>
      <c r="Q3971" t="s">
        <v>187</v>
      </c>
      <c r="R3971" s="507">
        <v>42286</v>
      </c>
      <c r="T3971" t="s">
        <v>5765</v>
      </c>
      <c r="U3971">
        <v>1299</v>
      </c>
      <c r="X3971">
        <v>12</v>
      </c>
      <c r="Y3971" t="s">
        <v>259</v>
      </c>
      <c r="AC3971" t="s">
        <v>177</v>
      </c>
      <c r="AD3971" t="s">
        <v>11467</v>
      </c>
      <c r="AE3971">
        <v>78120</v>
      </c>
      <c r="AF3971" t="s">
        <v>16351</v>
      </c>
      <c r="AK3971" t="s">
        <v>4636</v>
      </c>
      <c r="AL3971">
        <v>0</v>
      </c>
      <c r="AM3971">
        <v>0</v>
      </c>
    </row>
    <row r="3972" spans="1:39" customFormat="1" ht="12.75">
      <c r="A3972">
        <v>7521667</v>
      </c>
      <c r="B3972" t="s">
        <v>2003</v>
      </c>
      <c r="C3972" t="s">
        <v>387</v>
      </c>
      <c r="D3972">
        <v>7521667</v>
      </c>
      <c r="E3972" t="s">
        <v>166</v>
      </c>
      <c r="F3972" t="s">
        <v>166</v>
      </c>
      <c r="H3972" s="507">
        <v>38148</v>
      </c>
      <c r="I3972" t="s">
        <v>7238</v>
      </c>
      <c r="J3972">
        <v>-19</v>
      </c>
      <c r="K3972" t="s">
        <v>168</v>
      </c>
      <c r="M3972" t="s">
        <v>263</v>
      </c>
      <c r="N3972">
        <v>8751163</v>
      </c>
      <c r="O3972" t="s">
        <v>264</v>
      </c>
      <c r="P3972" s="507">
        <v>44778</v>
      </c>
      <c r="Q3972" t="s">
        <v>187</v>
      </c>
      <c r="R3972" s="507">
        <v>41929</v>
      </c>
      <c r="S3972" s="507">
        <v>44446</v>
      </c>
      <c r="T3972" t="s">
        <v>7255</v>
      </c>
      <c r="U3972">
        <v>1784</v>
      </c>
      <c r="X3972">
        <v>17</v>
      </c>
      <c r="Y3972" t="s">
        <v>259</v>
      </c>
      <c r="AC3972" t="s">
        <v>177</v>
      </c>
      <c r="AD3972" t="s">
        <v>9793</v>
      </c>
      <c r="AE3972">
        <v>75013</v>
      </c>
      <c r="AF3972" t="s">
        <v>16352</v>
      </c>
      <c r="AJ3972">
        <v>659704520</v>
      </c>
      <c r="AK3972" t="s">
        <v>4637</v>
      </c>
      <c r="AL3972">
        <v>0</v>
      </c>
      <c r="AM3972">
        <v>0</v>
      </c>
    </row>
    <row r="3973" spans="1:39" customFormat="1" ht="12.75">
      <c r="A3973">
        <v>3719750</v>
      </c>
      <c r="B3973" t="s">
        <v>2004</v>
      </c>
      <c r="C3973" t="s">
        <v>2593</v>
      </c>
      <c r="D3973">
        <v>3719750</v>
      </c>
      <c r="E3973" t="s">
        <v>166</v>
      </c>
      <c r="F3973" t="s">
        <v>166</v>
      </c>
      <c r="H3973" s="507">
        <v>37135</v>
      </c>
      <c r="I3973" t="s">
        <v>167</v>
      </c>
      <c r="J3973">
        <v>-40</v>
      </c>
      <c r="K3973" t="s">
        <v>8</v>
      </c>
      <c r="M3973" t="s">
        <v>175</v>
      </c>
      <c r="N3973">
        <v>4370024</v>
      </c>
      <c r="O3973" t="s">
        <v>2847</v>
      </c>
      <c r="P3973" s="507">
        <v>44808</v>
      </c>
      <c r="Q3973" t="s">
        <v>187</v>
      </c>
      <c r="R3973" s="507">
        <v>39549</v>
      </c>
      <c r="S3973" s="507">
        <v>44804</v>
      </c>
      <c r="T3973" t="s">
        <v>181</v>
      </c>
      <c r="U3973">
        <v>866</v>
      </c>
      <c r="X3973">
        <v>8</v>
      </c>
      <c r="Y3973" t="s">
        <v>259</v>
      </c>
      <c r="AC3973" t="s">
        <v>177</v>
      </c>
      <c r="AD3973" t="s">
        <v>16353</v>
      </c>
      <c r="AE3973">
        <v>41190</v>
      </c>
      <c r="AF3973" t="s">
        <v>16354</v>
      </c>
      <c r="AJ3973">
        <v>603293377</v>
      </c>
      <c r="AK3973" t="s">
        <v>5712</v>
      </c>
      <c r="AL3973">
        <v>0</v>
      </c>
      <c r="AM3973">
        <v>0</v>
      </c>
    </row>
    <row r="3974" spans="1:39" customFormat="1" ht="12.75">
      <c r="A3974">
        <v>7835221</v>
      </c>
      <c r="B3974" t="s">
        <v>2004</v>
      </c>
      <c r="C3974" t="s">
        <v>529</v>
      </c>
      <c r="D3974">
        <v>7835221</v>
      </c>
      <c r="E3974" t="s">
        <v>166</v>
      </c>
      <c r="F3974" t="s">
        <v>166</v>
      </c>
      <c r="H3974" s="507">
        <v>34836</v>
      </c>
      <c r="I3974" t="s">
        <v>167</v>
      </c>
      <c r="J3974">
        <v>-40</v>
      </c>
      <c r="K3974" t="s">
        <v>168</v>
      </c>
      <c r="M3974" t="s">
        <v>238</v>
      </c>
      <c r="N3974">
        <v>8781477</v>
      </c>
      <c r="O3974" t="s">
        <v>3567</v>
      </c>
      <c r="P3974" s="507">
        <v>44806</v>
      </c>
      <c r="Q3974" t="s">
        <v>187</v>
      </c>
      <c r="R3974" s="507">
        <v>37634</v>
      </c>
      <c r="S3974" s="507">
        <v>44779</v>
      </c>
      <c r="T3974" t="s">
        <v>181</v>
      </c>
      <c r="U3974">
        <v>1837</v>
      </c>
      <c r="X3974">
        <v>18</v>
      </c>
      <c r="Y3974" t="s">
        <v>5788</v>
      </c>
      <c r="Z3974">
        <v>8921344</v>
      </c>
      <c r="AA3974" t="s">
        <v>11894</v>
      </c>
      <c r="AB3974" s="507">
        <v>43282</v>
      </c>
      <c r="AC3974" t="s">
        <v>177</v>
      </c>
      <c r="AD3974" t="s">
        <v>10506</v>
      </c>
      <c r="AE3974">
        <v>78370</v>
      </c>
      <c r="AF3974" t="s">
        <v>16355</v>
      </c>
      <c r="AJ3974">
        <v>789533162</v>
      </c>
      <c r="AK3974" t="s">
        <v>4638</v>
      </c>
      <c r="AL3974">
        <v>0</v>
      </c>
      <c r="AM3974">
        <v>0</v>
      </c>
    </row>
    <row r="3975" spans="1:39" customFormat="1" ht="12.75">
      <c r="A3975">
        <v>4461634</v>
      </c>
      <c r="B3975" t="s">
        <v>3774</v>
      </c>
      <c r="C3975" t="s">
        <v>588</v>
      </c>
      <c r="D3975">
        <v>4461634</v>
      </c>
      <c r="E3975" t="s">
        <v>169</v>
      </c>
      <c r="F3975" t="s">
        <v>169</v>
      </c>
      <c r="H3975" s="507">
        <v>41429</v>
      </c>
      <c r="I3975" t="s">
        <v>251</v>
      </c>
      <c r="J3975">
        <v>-10</v>
      </c>
      <c r="K3975" t="s">
        <v>8</v>
      </c>
      <c r="M3975" t="s">
        <v>228</v>
      </c>
      <c r="N3975">
        <v>12440067</v>
      </c>
      <c r="O3975" t="s">
        <v>3872</v>
      </c>
      <c r="P3975" s="507">
        <v>44832</v>
      </c>
      <c r="Q3975" t="s">
        <v>187</v>
      </c>
      <c r="R3975" s="507">
        <v>44451</v>
      </c>
      <c r="T3975" t="s">
        <v>5765</v>
      </c>
      <c r="U3975">
        <v>500</v>
      </c>
      <c r="X3975">
        <v>5</v>
      </c>
      <c r="Y3975" t="s">
        <v>259</v>
      </c>
      <c r="AC3975" t="s">
        <v>177</v>
      </c>
      <c r="AD3975" t="s">
        <v>11861</v>
      </c>
      <c r="AE3975">
        <v>44260</v>
      </c>
      <c r="AF3975" t="s">
        <v>16356</v>
      </c>
      <c r="AJ3975">
        <v>619425036</v>
      </c>
      <c r="AK3975" t="s">
        <v>6863</v>
      </c>
      <c r="AL3975">
        <v>0</v>
      </c>
      <c r="AM3975">
        <v>0</v>
      </c>
    </row>
    <row r="3976" spans="1:39" customFormat="1" ht="12.75">
      <c r="A3976">
        <v>5620540</v>
      </c>
      <c r="B3976" t="s">
        <v>3229</v>
      </c>
      <c r="C3976" t="s">
        <v>527</v>
      </c>
      <c r="D3976">
        <v>5620540</v>
      </c>
      <c r="E3976" t="s">
        <v>166</v>
      </c>
      <c r="F3976" t="s">
        <v>166</v>
      </c>
      <c r="H3976" s="507">
        <v>39094</v>
      </c>
      <c r="I3976" t="s">
        <v>227</v>
      </c>
      <c r="J3976">
        <v>-16</v>
      </c>
      <c r="K3976" t="s">
        <v>168</v>
      </c>
      <c r="M3976" t="s">
        <v>217</v>
      </c>
      <c r="N3976">
        <v>3560099</v>
      </c>
      <c r="O3976" t="s">
        <v>6275</v>
      </c>
      <c r="P3976" s="507">
        <v>44794</v>
      </c>
      <c r="Q3976" t="s">
        <v>187</v>
      </c>
      <c r="R3976" s="507">
        <v>42292</v>
      </c>
      <c r="T3976" t="s">
        <v>5765</v>
      </c>
      <c r="U3976">
        <v>1750</v>
      </c>
      <c r="X3976">
        <v>17</v>
      </c>
      <c r="Y3976" t="s">
        <v>259</v>
      </c>
      <c r="AB3976" s="507">
        <v>43282</v>
      </c>
      <c r="AC3976" t="s">
        <v>177</v>
      </c>
      <c r="AD3976" t="s">
        <v>16357</v>
      </c>
      <c r="AE3976">
        <v>56630</v>
      </c>
      <c r="AF3976" t="s">
        <v>16358</v>
      </c>
      <c r="AI3976" t="s">
        <v>6509</v>
      </c>
      <c r="AJ3976" t="s">
        <v>6510</v>
      </c>
      <c r="AK3976" t="s">
        <v>5444</v>
      </c>
      <c r="AL3976">
        <v>0</v>
      </c>
      <c r="AM3976">
        <v>0</v>
      </c>
    </row>
    <row r="3977" spans="1:39" customFormat="1" ht="12.75">
      <c r="A3977">
        <v>7890217</v>
      </c>
      <c r="B3977" t="s">
        <v>8022</v>
      </c>
      <c r="C3977" t="s">
        <v>1053</v>
      </c>
      <c r="D3977">
        <v>7890217</v>
      </c>
      <c r="E3977" t="s">
        <v>169</v>
      </c>
      <c r="H3977" s="507">
        <v>41647</v>
      </c>
      <c r="I3977" t="s">
        <v>169</v>
      </c>
      <c r="J3977">
        <v>-9</v>
      </c>
      <c r="K3977" t="s">
        <v>8</v>
      </c>
      <c r="M3977" t="s">
        <v>238</v>
      </c>
      <c r="N3977">
        <v>8780080</v>
      </c>
      <c r="O3977" t="s">
        <v>555</v>
      </c>
      <c r="P3977" s="507">
        <v>44820</v>
      </c>
      <c r="Q3977" t="s">
        <v>187</v>
      </c>
      <c r="R3977" s="507">
        <v>44820</v>
      </c>
      <c r="S3977" s="507">
        <v>44805</v>
      </c>
      <c r="T3977" t="s">
        <v>181</v>
      </c>
      <c r="U3977">
        <v>500</v>
      </c>
      <c r="X3977">
        <v>5</v>
      </c>
      <c r="Y3977" t="s">
        <v>259</v>
      </c>
      <c r="AC3977" t="s">
        <v>177</v>
      </c>
      <c r="AD3977" t="s">
        <v>14098</v>
      </c>
      <c r="AE3977">
        <v>78150</v>
      </c>
      <c r="AF3977" t="s">
        <v>16359</v>
      </c>
      <c r="AI3977" t="s">
        <v>9241</v>
      </c>
      <c r="AJ3977">
        <v>628948008</v>
      </c>
      <c r="AK3977" t="s">
        <v>8023</v>
      </c>
      <c r="AL3977">
        <v>0</v>
      </c>
      <c r="AM3977">
        <v>0</v>
      </c>
    </row>
    <row r="3978" spans="1:39" customFormat="1" ht="12.75">
      <c r="A3978">
        <v>3813418</v>
      </c>
      <c r="B3978" t="s">
        <v>2005</v>
      </c>
      <c r="C3978" t="s">
        <v>762</v>
      </c>
      <c r="D3978">
        <v>3813418</v>
      </c>
      <c r="E3978" t="s">
        <v>166</v>
      </c>
      <c r="F3978" t="s">
        <v>166</v>
      </c>
      <c r="H3978" s="507">
        <v>32970</v>
      </c>
      <c r="I3978" t="s">
        <v>167</v>
      </c>
      <c r="J3978">
        <v>-40</v>
      </c>
      <c r="K3978" t="s">
        <v>168</v>
      </c>
      <c r="M3978" t="s">
        <v>203</v>
      </c>
      <c r="N3978">
        <v>8921458</v>
      </c>
      <c r="O3978" t="s">
        <v>272</v>
      </c>
      <c r="P3978" s="507">
        <v>44828</v>
      </c>
      <c r="Q3978" t="s">
        <v>187</v>
      </c>
      <c r="R3978" s="507">
        <v>37432</v>
      </c>
      <c r="S3978" s="507">
        <v>44070</v>
      </c>
      <c r="T3978" t="s">
        <v>7255</v>
      </c>
      <c r="U3978">
        <v>2584</v>
      </c>
      <c r="V3978" t="s">
        <v>172</v>
      </c>
      <c r="W3978">
        <v>185</v>
      </c>
      <c r="X3978" t="s">
        <v>173</v>
      </c>
      <c r="Y3978" t="s">
        <v>259</v>
      </c>
      <c r="AB3978" s="507">
        <v>44743</v>
      </c>
      <c r="AC3978" t="s">
        <v>177</v>
      </c>
      <c r="AD3978" t="s">
        <v>9793</v>
      </c>
      <c r="AE3978">
        <v>75014</v>
      </c>
      <c r="AF3978" t="s">
        <v>16360</v>
      </c>
      <c r="AJ3978">
        <v>682343178</v>
      </c>
      <c r="AK3978" t="s">
        <v>4639</v>
      </c>
      <c r="AL3978">
        <v>0</v>
      </c>
      <c r="AM3978">
        <v>0</v>
      </c>
    </row>
    <row r="3979" spans="1:39" customFormat="1" ht="12.75">
      <c r="A3979">
        <v>848062</v>
      </c>
      <c r="B3979" t="s">
        <v>2006</v>
      </c>
      <c r="C3979" t="s">
        <v>604</v>
      </c>
      <c r="D3979">
        <v>848062</v>
      </c>
      <c r="E3979" t="s">
        <v>166</v>
      </c>
      <c r="H3979" s="507">
        <v>35709</v>
      </c>
      <c r="I3979" t="s">
        <v>167</v>
      </c>
      <c r="J3979">
        <v>-40</v>
      </c>
      <c r="K3979" t="s">
        <v>168</v>
      </c>
      <c r="M3979" t="s">
        <v>2783</v>
      </c>
      <c r="N3979">
        <v>4410697</v>
      </c>
      <c r="O3979" t="s">
        <v>2819</v>
      </c>
      <c r="P3979" s="507">
        <v>44767</v>
      </c>
      <c r="Q3979" t="s">
        <v>187</v>
      </c>
      <c r="R3979" s="507">
        <v>42557</v>
      </c>
      <c r="S3979" s="507">
        <v>44755</v>
      </c>
      <c r="T3979" t="s">
        <v>181</v>
      </c>
      <c r="U3979">
        <v>2343</v>
      </c>
      <c r="V3979" t="s">
        <v>172</v>
      </c>
      <c r="W3979">
        <v>393</v>
      </c>
      <c r="X3979" t="s">
        <v>173</v>
      </c>
      <c r="Y3979" t="s">
        <v>259</v>
      </c>
      <c r="AB3979" s="507">
        <v>44743</v>
      </c>
      <c r="AC3979" t="s">
        <v>337</v>
      </c>
      <c r="AD3979" t="s">
        <v>14448</v>
      </c>
      <c r="AE3979">
        <v>106</v>
      </c>
      <c r="AF3979" t="s">
        <v>16361</v>
      </c>
      <c r="AG3979" t="s">
        <v>16362</v>
      </c>
      <c r="AH3979" t="s">
        <v>16363</v>
      </c>
      <c r="AK3979" t="s">
        <v>5758</v>
      </c>
      <c r="AL3979">
        <v>0</v>
      </c>
      <c r="AM3979">
        <v>0</v>
      </c>
    </row>
    <row r="3980" spans="1:39" customFormat="1" ht="12.75">
      <c r="A3980">
        <v>5619140</v>
      </c>
      <c r="B3980" t="s">
        <v>2006</v>
      </c>
      <c r="C3980" t="s">
        <v>472</v>
      </c>
      <c r="D3980">
        <v>5619140</v>
      </c>
      <c r="E3980" t="s">
        <v>166</v>
      </c>
      <c r="F3980" t="s">
        <v>166</v>
      </c>
      <c r="H3980" s="507">
        <v>29045</v>
      </c>
      <c r="I3980" t="s">
        <v>192</v>
      </c>
      <c r="J3980">
        <v>-50</v>
      </c>
      <c r="K3980" t="s">
        <v>8</v>
      </c>
      <c r="M3980" t="s">
        <v>3025</v>
      </c>
      <c r="N3980">
        <v>3290290</v>
      </c>
      <c r="O3980" t="s">
        <v>3717</v>
      </c>
      <c r="P3980" s="507">
        <v>44796</v>
      </c>
      <c r="Q3980" t="s">
        <v>187</v>
      </c>
      <c r="R3980" s="507">
        <v>41549</v>
      </c>
      <c r="S3980" s="507">
        <v>44421</v>
      </c>
      <c r="T3980" t="s">
        <v>7255</v>
      </c>
      <c r="U3980">
        <v>920</v>
      </c>
      <c r="X3980">
        <v>9</v>
      </c>
      <c r="Y3980" t="s">
        <v>259</v>
      </c>
      <c r="AB3980" s="507">
        <v>43647</v>
      </c>
      <c r="AC3980" t="s">
        <v>177</v>
      </c>
      <c r="AD3980" t="s">
        <v>16364</v>
      </c>
      <c r="AE3980">
        <v>29270</v>
      </c>
      <c r="AH3980" t="s">
        <v>16365</v>
      </c>
      <c r="AJ3980">
        <v>671759180</v>
      </c>
      <c r="AK3980" t="s">
        <v>5467</v>
      </c>
      <c r="AL3980">
        <v>0</v>
      </c>
      <c r="AM3980">
        <v>0</v>
      </c>
    </row>
    <row r="3981" spans="1:39" customFormat="1" ht="12.75">
      <c r="A3981">
        <v>9257422</v>
      </c>
      <c r="B3981" t="s">
        <v>9242</v>
      </c>
      <c r="C3981" t="s">
        <v>9243</v>
      </c>
      <c r="D3981">
        <v>9257422</v>
      </c>
      <c r="E3981" t="s">
        <v>166</v>
      </c>
      <c r="H3981" s="507">
        <v>35911</v>
      </c>
      <c r="I3981" t="s">
        <v>167</v>
      </c>
      <c r="J3981">
        <v>-40</v>
      </c>
      <c r="K3981" t="s">
        <v>168</v>
      </c>
      <c r="M3981" t="s">
        <v>203</v>
      </c>
      <c r="N3981">
        <v>8920025</v>
      </c>
      <c r="O3981" t="s">
        <v>213</v>
      </c>
      <c r="P3981" s="507">
        <v>44819</v>
      </c>
      <c r="Q3981" t="s">
        <v>187</v>
      </c>
      <c r="R3981" s="507">
        <v>44498</v>
      </c>
      <c r="S3981" s="507">
        <v>44818</v>
      </c>
      <c r="T3981" t="s">
        <v>181</v>
      </c>
      <c r="U3981">
        <v>2700</v>
      </c>
      <c r="V3981" t="s">
        <v>172</v>
      </c>
      <c r="W3981">
        <v>130</v>
      </c>
      <c r="X3981" t="s">
        <v>173</v>
      </c>
      <c r="Y3981" t="s">
        <v>259</v>
      </c>
      <c r="AB3981" s="507">
        <v>44743</v>
      </c>
      <c r="AC3981" t="s">
        <v>337</v>
      </c>
      <c r="AD3981" t="s">
        <v>10711</v>
      </c>
      <c r="AE3981">
        <v>92270</v>
      </c>
      <c r="AF3981" t="s">
        <v>14874</v>
      </c>
      <c r="AH3981" t="s">
        <v>16366</v>
      </c>
      <c r="AJ3981">
        <v>663414011</v>
      </c>
      <c r="AK3981" t="s">
        <v>9051</v>
      </c>
      <c r="AL3981">
        <v>0</v>
      </c>
      <c r="AM3981">
        <v>0</v>
      </c>
    </row>
    <row r="3982" spans="1:39" customFormat="1" ht="12.75">
      <c r="A3982">
        <v>9540871</v>
      </c>
      <c r="B3982" t="s">
        <v>9244</v>
      </c>
      <c r="C3982" t="s">
        <v>9245</v>
      </c>
      <c r="D3982">
        <v>9540871</v>
      </c>
      <c r="E3982" t="s">
        <v>169</v>
      </c>
      <c r="H3982" s="507">
        <v>43296</v>
      </c>
      <c r="I3982" t="s">
        <v>169</v>
      </c>
      <c r="J3982">
        <v>-9</v>
      </c>
      <c r="K3982" t="s">
        <v>8</v>
      </c>
      <c r="M3982" t="s">
        <v>232</v>
      </c>
      <c r="N3982">
        <v>8950435</v>
      </c>
      <c r="O3982" t="s">
        <v>359</v>
      </c>
      <c r="P3982" s="507">
        <v>44815</v>
      </c>
      <c r="Q3982" t="s">
        <v>187</v>
      </c>
      <c r="R3982" s="507">
        <v>44815</v>
      </c>
      <c r="S3982" s="507">
        <v>44818</v>
      </c>
      <c r="T3982" t="s">
        <v>181</v>
      </c>
      <c r="U3982">
        <v>500</v>
      </c>
      <c r="X3982">
        <v>5</v>
      </c>
      <c r="Y3982" t="s">
        <v>259</v>
      </c>
      <c r="AC3982" t="s">
        <v>177</v>
      </c>
      <c r="AD3982" t="s">
        <v>10360</v>
      </c>
      <c r="AE3982">
        <v>95160</v>
      </c>
      <c r="AF3982" t="s">
        <v>16367</v>
      </c>
      <c r="AI3982">
        <v>782190210</v>
      </c>
      <c r="AJ3982">
        <v>770362511</v>
      </c>
      <c r="AK3982" t="s">
        <v>9246</v>
      </c>
      <c r="AL3982">
        <v>0</v>
      </c>
      <c r="AM3982">
        <v>0</v>
      </c>
    </row>
    <row r="3983" spans="1:39" customFormat="1" ht="12.75">
      <c r="A3983">
        <v>5325506</v>
      </c>
      <c r="B3983" t="s">
        <v>2724</v>
      </c>
      <c r="C3983" t="s">
        <v>1120</v>
      </c>
      <c r="D3983">
        <v>5325506</v>
      </c>
      <c r="E3983" t="s">
        <v>166</v>
      </c>
      <c r="F3983" t="s">
        <v>166</v>
      </c>
      <c r="H3983" s="507">
        <v>39833</v>
      </c>
      <c r="I3983" t="s">
        <v>340</v>
      </c>
      <c r="J3983">
        <v>-14</v>
      </c>
      <c r="K3983" t="s">
        <v>168</v>
      </c>
      <c r="M3983" t="s">
        <v>2155</v>
      </c>
      <c r="N3983">
        <v>12530022</v>
      </c>
      <c r="O3983" t="s">
        <v>2169</v>
      </c>
      <c r="P3983" s="507">
        <v>44817</v>
      </c>
      <c r="Q3983" t="s">
        <v>187</v>
      </c>
      <c r="R3983" s="507">
        <v>42286</v>
      </c>
      <c r="S3983" s="507">
        <v>44741</v>
      </c>
      <c r="T3983" t="s">
        <v>181</v>
      </c>
      <c r="U3983">
        <v>1399</v>
      </c>
      <c r="X3983">
        <v>13</v>
      </c>
      <c r="Y3983" t="s">
        <v>259</v>
      </c>
      <c r="AB3983" s="507">
        <v>43282</v>
      </c>
      <c r="AC3983" t="s">
        <v>177</v>
      </c>
      <c r="AD3983" t="s">
        <v>16368</v>
      </c>
      <c r="AE3983">
        <v>53170</v>
      </c>
      <c r="AF3983" t="s">
        <v>16369</v>
      </c>
      <c r="AI3983">
        <v>243986832</v>
      </c>
      <c r="AJ3983">
        <v>687303326</v>
      </c>
      <c r="AK3983" t="s">
        <v>8344</v>
      </c>
      <c r="AL3983">
        <v>0</v>
      </c>
      <c r="AM3983">
        <v>0</v>
      </c>
    </row>
    <row r="3984" spans="1:39" customFormat="1" ht="12.75">
      <c r="A3984">
        <v>2942239</v>
      </c>
      <c r="B3984" t="s">
        <v>8024</v>
      </c>
      <c r="C3984" t="s">
        <v>672</v>
      </c>
      <c r="D3984">
        <v>2942239</v>
      </c>
      <c r="E3984" t="s">
        <v>169</v>
      </c>
      <c r="F3984" t="s">
        <v>169</v>
      </c>
      <c r="H3984" s="507">
        <v>41607</v>
      </c>
      <c r="I3984" t="s">
        <v>251</v>
      </c>
      <c r="J3984">
        <v>-10</v>
      </c>
      <c r="K3984" t="s">
        <v>8</v>
      </c>
      <c r="M3984" t="s">
        <v>3025</v>
      </c>
      <c r="N3984">
        <v>3290081</v>
      </c>
      <c r="O3984" t="s">
        <v>3078</v>
      </c>
      <c r="P3984" s="507">
        <v>44818</v>
      </c>
      <c r="Q3984" t="s">
        <v>187</v>
      </c>
      <c r="R3984" s="507">
        <v>44682</v>
      </c>
      <c r="T3984" t="s">
        <v>5765</v>
      </c>
      <c r="U3984">
        <v>500</v>
      </c>
      <c r="X3984">
        <v>5</v>
      </c>
      <c r="Y3984" t="s">
        <v>259</v>
      </c>
      <c r="AC3984" t="s">
        <v>177</v>
      </c>
      <c r="AD3984" t="s">
        <v>11160</v>
      </c>
      <c r="AE3984">
        <v>29480</v>
      </c>
      <c r="AF3984" t="s">
        <v>16370</v>
      </c>
      <c r="AJ3984">
        <v>33662550135</v>
      </c>
      <c r="AK3984" t="s">
        <v>8025</v>
      </c>
      <c r="AL3984">
        <v>0</v>
      </c>
      <c r="AM3984">
        <v>0</v>
      </c>
    </row>
    <row r="3985" spans="1:39" customFormat="1" ht="12.75">
      <c r="A3985">
        <v>4463004</v>
      </c>
      <c r="B3985" t="s">
        <v>8026</v>
      </c>
      <c r="C3985" t="s">
        <v>8345</v>
      </c>
      <c r="D3985">
        <v>4463004</v>
      </c>
      <c r="E3985" t="s">
        <v>169</v>
      </c>
      <c r="H3985" s="507">
        <v>41631</v>
      </c>
      <c r="I3985" t="s">
        <v>251</v>
      </c>
      <c r="J3985">
        <v>-10</v>
      </c>
      <c r="K3985" t="s">
        <v>8</v>
      </c>
      <c r="M3985" t="s">
        <v>228</v>
      </c>
      <c r="N3985">
        <v>12440104</v>
      </c>
      <c r="O3985" t="s">
        <v>6234</v>
      </c>
      <c r="P3985" s="507">
        <v>44757</v>
      </c>
      <c r="Q3985" t="s">
        <v>187</v>
      </c>
      <c r="R3985" s="507">
        <v>44757</v>
      </c>
      <c r="S3985" s="507">
        <v>44728</v>
      </c>
      <c r="T3985" t="s">
        <v>181</v>
      </c>
      <c r="U3985">
        <v>500</v>
      </c>
      <c r="X3985">
        <v>5</v>
      </c>
      <c r="Y3985" t="s">
        <v>259</v>
      </c>
      <c r="AC3985" t="s">
        <v>177</v>
      </c>
      <c r="AD3985" t="s">
        <v>16371</v>
      </c>
      <c r="AE3985">
        <v>44430</v>
      </c>
      <c r="AF3985" t="s">
        <v>16372</v>
      </c>
      <c r="AJ3985">
        <v>627110998</v>
      </c>
      <c r="AK3985" t="s">
        <v>8346</v>
      </c>
      <c r="AL3985">
        <v>0</v>
      </c>
      <c r="AM3985">
        <v>0</v>
      </c>
    </row>
    <row r="3986" spans="1:39" customFormat="1" ht="12.75">
      <c r="A3986">
        <v>7889800</v>
      </c>
      <c r="B3986" t="s">
        <v>9247</v>
      </c>
      <c r="C3986" t="s">
        <v>3823</v>
      </c>
      <c r="D3986">
        <v>7889800</v>
      </c>
      <c r="E3986" t="s">
        <v>169</v>
      </c>
      <c r="H3986" s="507">
        <v>41394</v>
      </c>
      <c r="I3986" t="s">
        <v>251</v>
      </c>
      <c r="J3986">
        <v>-10</v>
      </c>
      <c r="K3986" t="s">
        <v>8</v>
      </c>
      <c r="M3986" t="s">
        <v>238</v>
      </c>
      <c r="N3986">
        <v>8780080</v>
      </c>
      <c r="O3986" t="s">
        <v>555</v>
      </c>
      <c r="P3986" s="507">
        <v>44809</v>
      </c>
      <c r="Q3986" t="s">
        <v>187</v>
      </c>
      <c r="R3986" s="507">
        <v>44809</v>
      </c>
      <c r="T3986" t="s">
        <v>5765</v>
      </c>
      <c r="U3986">
        <v>500</v>
      </c>
      <c r="X3986">
        <v>5</v>
      </c>
      <c r="Y3986" t="s">
        <v>259</v>
      </c>
      <c r="AC3986" t="s">
        <v>177</v>
      </c>
      <c r="AD3986" t="s">
        <v>14098</v>
      </c>
      <c r="AE3986">
        <v>78150</v>
      </c>
      <c r="AF3986" t="s">
        <v>16373</v>
      </c>
      <c r="AJ3986">
        <v>771232496</v>
      </c>
      <c r="AK3986" t="s">
        <v>9248</v>
      </c>
      <c r="AL3986">
        <v>0</v>
      </c>
      <c r="AM3986">
        <v>0</v>
      </c>
    </row>
    <row r="3987" spans="1:39" customFormat="1" ht="12.75">
      <c r="A3987">
        <v>2911223</v>
      </c>
      <c r="B3987" t="s">
        <v>3230</v>
      </c>
      <c r="C3987" t="s">
        <v>775</v>
      </c>
      <c r="D3987">
        <v>2911223</v>
      </c>
      <c r="E3987" t="s">
        <v>166</v>
      </c>
      <c r="F3987" t="s">
        <v>166</v>
      </c>
      <c r="H3987" s="507">
        <v>29276</v>
      </c>
      <c r="I3987" t="s">
        <v>192</v>
      </c>
      <c r="J3987">
        <v>-50</v>
      </c>
      <c r="K3987" t="s">
        <v>168</v>
      </c>
      <c r="M3987" t="s">
        <v>3025</v>
      </c>
      <c r="N3987">
        <v>3290005</v>
      </c>
      <c r="O3987" t="s">
        <v>3026</v>
      </c>
      <c r="P3987" s="507">
        <v>44749</v>
      </c>
      <c r="Q3987" t="s">
        <v>187</v>
      </c>
      <c r="R3987" s="507">
        <v>37432</v>
      </c>
      <c r="S3987" s="507">
        <v>44734</v>
      </c>
      <c r="T3987" t="s">
        <v>181</v>
      </c>
      <c r="U3987">
        <v>1719</v>
      </c>
      <c r="X3987">
        <v>17</v>
      </c>
      <c r="Y3987" t="s">
        <v>259</v>
      </c>
      <c r="AC3987" t="s">
        <v>177</v>
      </c>
      <c r="AD3987" t="s">
        <v>13177</v>
      </c>
      <c r="AE3987">
        <v>29400</v>
      </c>
      <c r="AF3987" t="s">
        <v>16374</v>
      </c>
      <c r="AI3987">
        <v>661332889</v>
      </c>
      <c r="AK3987" t="s">
        <v>5445</v>
      </c>
      <c r="AL3987">
        <v>0</v>
      </c>
      <c r="AM3987">
        <v>0</v>
      </c>
    </row>
    <row r="3988" spans="1:39" customFormat="1" ht="12.75">
      <c r="A3988">
        <v>2936808</v>
      </c>
      <c r="B3988" t="s">
        <v>3230</v>
      </c>
      <c r="C3988" t="s">
        <v>923</v>
      </c>
      <c r="D3988">
        <v>2936808</v>
      </c>
      <c r="E3988" t="s">
        <v>166</v>
      </c>
      <c r="F3988" t="s">
        <v>166</v>
      </c>
      <c r="H3988" s="507">
        <v>40542</v>
      </c>
      <c r="I3988" t="s">
        <v>254</v>
      </c>
      <c r="J3988">
        <v>-13</v>
      </c>
      <c r="K3988" t="s">
        <v>168</v>
      </c>
      <c r="M3988" t="s">
        <v>3025</v>
      </c>
      <c r="N3988">
        <v>3290005</v>
      </c>
      <c r="O3988" t="s">
        <v>3026</v>
      </c>
      <c r="P3988" s="507">
        <v>44754</v>
      </c>
      <c r="Q3988" t="s">
        <v>187</v>
      </c>
      <c r="R3988" s="507">
        <v>42253</v>
      </c>
      <c r="S3988" s="507">
        <v>44734</v>
      </c>
      <c r="T3988" t="s">
        <v>181</v>
      </c>
      <c r="U3988">
        <v>733</v>
      </c>
      <c r="X3988">
        <v>7</v>
      </c>
      <c r="Y3988" t="s">
        <v>259</v>
      </c>
      <c r="AB3988" s="507">
        <v>43282</v>
      </c>
      <c r="AC3988" t="s">
        <v>177</v>
      </c>
      <c r="AD3988" t="s">
        <v>13177</v>
      </c>
      <c r="AE3988">
        <v>29400</v>
      </c>
      <c r="AF3988" t="s">
        <v>16375</v>
      </c>
      <c r="AJ3988">
        <v>661332889</v>
      </c>
      <c r="AK3988" t="s">
        <v>5445</v>
      </c>
      <c r="AL3988">
        <v>0</v>
      </c>
      <c r="AM3988">
        <v>0</v>
      </c>
    </row>
    <row r="3989" spans="1:39" customFormat="1" ht="12.75">
      <c r="A3989">
        <v>9418609</v>
      </c>
      <c r="B3989" t="s">
        <v>2007</v>
      </c>
      <c r="C3989" t="s">
        <v>304</v>
      </c>
      <c r="D3989">
        <v>9418609</v>
      </c>
      <c r="E3989" t="s">
        <v>166</v>
      </c>
      <c r="F3989" t="s">
        <v>166</v>
      </c>
      <c r="H3989" s="507">
        <v>32480</v>
      </c>
      <c r="I3989" t="s">
        <v>167</v>
      </c>
      <c r="J3989">
        <v>-40</v>
      </c>
      <c r="K3989" t="s">
        <v>168</v>
      </c>
      <c r="M3989" t="s">
        <v>246</v>
      </c>
      <c r="N3989">
        <v>8940866</v>
      </c>
      <c r="O3989" t="s">
        <v>641</v>
      </c>
      <c r="P3989" s="507">
        <v>44806</v>
      </c>
      <c r="Q3989" t="s">
        <v>187</v>
      </c>
      <c r="R3989" s="507">
        <v>37432</v>
      </c>
      <c r="S3989" s="507">
        <v>43725</v>
      </c>
      <c r="T3989" t="s">
        <v>7255</v>
      </c>
      <c r="U3989">
        <v>2001</v>
      </c>
      <c r="X3989">
        <v>20</v>
      </c>
      <c r="Y3989" t="s">
        <v>259</v>
      </c>
      <c r="AB3989" s="507">
        <v>43647</v>
      </c>
      <c r="AC3989" t="s">
        <v>177</v>
      </c>
      <c r="AD3989" t="s">
        <v>10933</v>
      </c>
      <c r="AE3989">
        <v>94450</v>
      </c>
      <c r="AF3989" t="s">
        <v>16376</v>
      </c>
      <c r="AJ3989">
        <v>669638901</v>
      </c>
      <c r="AK3989" t="s">
        <v>4640</v>
      </c>
      <c r="AL3989">
        <v>0</v>
      </c>
      <c r="AM3989">
        <v>0</v>
      </c>
    </row>
    <row r="3990" spans="1:39" customFormat="1" ht="12.75">
      <c r="A3990">
        <v>368421</v>
      </c>
      <c r="B3990" t="s">
        <v>6171</v>
      </c>
      <c r="C3990" t="s">
        <v>256</v>
      </c>
      <c r="D3990">
        <v>368421</v>
      </c>
      <c r="E3990" t="s">
        <v>166</v>
      </c>
      <c r="F3990" t="s">
        <v>166</v>
      </c>
      <c r="H3990" s="507">
        <v>41380</v>
      </c>
      <c r="I3990" t="s">
        <v>251</v>
      </c>
      <c r="J3990">
        <v>-10</v>
      </c>
      <c r="K3990" t="s">
        <v>168</v>
      </c>
      <c r="M3990" t="s">
        <v>2770</v>
      </c>
      <c r="N3990">
        <v>4360454</v>
      </c>
      <c r="O3990" t="s">
        <v>2823</v>
      </c>
      <c r="P3990" s="507">
        <v>44810</v>
      </c>
      <c r="Q3990" t="s">
        <v>187</v>
      </c>
      <c r="R3990" s="507">
        <v>43060</v>
      </c>
      <c r="T3990" t="s">
        <v>5765</v>
      </c>
      <c r="U3990">
        <v>584</v>
      </c>
      <c r="X3990">
        <v>5</v>
      </c>
      <c r="Y3990" t="s">
        <v>259</v>
      </c>
      <c r="AC3990" t="s">
        <v>177</v>
      </c>
      <c r="AD3990" t="s">
        <v>11782</v>
      </c>
      <c r="AE3990">
        <v>36330</v>
      </c>
      <c r="AF3990" t="s">
        <v>16377</v>
      </c>
      <c r="AJ3990">
        <v>687751378</v>
      </c>
      <c r="AK3990" t="s">
        <v>16378</v>
      </c>
      <c r="AL3990">
        <v>0</v>
      </c>
      <c r="AM3990">
        <v>0</v>
      </c>
    </row>
    <row r="3991" spans="1:39" customFormat="1" ht="12.75">
      <c r="A3991">
        <v>9324194</v>
      </c>
      <c r="B3991" t="s">
        <v>9249</v>
      </c>
      <c r="C3991" t="s">
        <v>1028</v>
      </c>
      <c r="D3991">
        <v>9324194</v>
      </c>
      <c r="E3991" t="s">
        <v>169</v>
      </c>
      <c r="H3991" s="507">
        <v>41186</v>
      </c>
      <c r="I3991" t="s">
        <v>245</v>
      </c>
      <c r="J3991">
        <v>-11</v>
      </c>
      <c r="K3991" t="s">
        <v>8</v>
      </c>
      <c r="M3991" t="s">
        <v>170</v>
      </c>
      <c r="N3991">
        <v>8931057</v>
      </c>
      <c r="O3991" t="s">
        <v>3789</v>
      </c>
      <c r="P3991" s="507">
        <v>44820</v>
      </c>
      <c r="Q3991" t="s">
        <v>187</v>
      </c>
      <c r="R3991" s="507">
        <v>44820</v>
      </c>
      <c r="T3991" t="s">
        <v>5760</v>
      </c>
      <c r="U3991">
        <v>500</v>
      </c>
      <c r="X3991">
        <v>5</v>
      </c>
      <c r="Y3991" t="s">
        <v>259</v>
      </c>
      <c r="AC3991" t="s">
        <v>177</v>
      </c>
      <c r="AD3991" t="s">
        <v>10386</v>
      </c>
      <c r="AE3991">
        <v>93700</v>
      </c>
      <c r="AF3991" t="s">
        <v>16379</v>
      </c>
      <c r="AK3991" t="s">
        <v>9250</v>
      </c>
      <c r="AL3991">
        <v>0</v>
      </c>
      <c r="AM3991">
        <v>0</v>
      </c>
    </row>
    <row r="3992" spans="1:39" customFormat="1" ht="12.75">
      <c r="A3992">
        <v>722859</v>
      </c>
      <c r="B3992" t="s">
        <v>3259</v>
      </c>
      <c r="C3992" t="s">
        <v>1654</v>
      </c>
      <c r="D3992">
        <v>722859</v>
      </c>
      <c r="E3992" t="s">
        <v>166</v>
      </c>
      <c r="F3992" t="s">
        <v>166</v>
      </c>
      <c r="H3992" s="507">
        <v>27183</v>
      </c>
      <c r="I3992" t="s">
        <v>192</v>
      </c>
      <c r="J3992">
        <v>-50</v>
      </c>
      <c r="K3992" t="s">
        <v>168</v>
      </c>
      <c r="M3992" t="s">
        <v>2152</v>
      </c>
      <c r="N3992">
        <v>12720104</v>
      </c>
      <c r="O3992" t="s">
        <v>2160</v>
      </c>
      <c r="P3992" s="507">
        <v>44808</v>
      </c>
      <c r="Q3992" t="s">
        <v>187</v>
      </c>
      <c r="R3992" s="507">
        <v>37432</v>
      </c>
      <c r="S3992" s="507">
        <v>44089</v>
      </c>
      <c r="T3992" t="s">
        <v>7255</v>
      </c>
      <c r="U3992">
        <v>1743</v>
      </c>
      <c r="X3992">
        <v>17</v>
      </c>
      <c r="Y3992" t="s">
        <v>259</v>
      </c>
      <c r="AC3992" t="s">
        <v>177</v>
      </c>
      <c r="AD3992" t="s">
        <v>10438</v>
      </c>
      <c r="AE3992">
        <v>72000</v>
      </c>
      <c r="AF3992" t="s">
        <v>16380</v>
      </c>
      <c r="AI3992">
        <v>683040173</v>
      </c>
      <c r="AJ3992">
        <v>253411825</v>
      </c>
      <c r="AK3992" t="s">
        <v>5202</v>
      </c>
      <c r="AL3992">
        <v>0</v>
      </c>
      <c r="AM3992">
        <v>0</v>
      </c>
    </row>
    <row r="3993" spans="1:39" customFormat="1" ht="12.75">
      <c r="A3993">
        <v>7224811</v>
      </c>
      <c r="B3993" t="s">
        <v>3259</v>
      </c>
      <c r="C3993" t="s">
        <v>183</v>
      </c>
      <c r="D3993">
        <v>7224811</v>
      </c>
      <c r="E3993" t="s">
        <v>166</v>
      </c>
      <c r="F3993" t="s">
        <v>166</v>
      </c>
      <c r="H3993" s="507">
        <v>41509</v>
      </c>
      <c r="I3993" t="s">
        <v>251</v>
      </c>
      <c r="J3993">
        <v>-10</v>
      </c>
      <c r="K3993" t="s">
        <v>168</v>
      </c>
      <c r="M3993" t="s">
        <v>2152</v>
      </c>
      <c r="N3993">
        <v>12720104</v>
      </c>
      <c r="O3993" t="s">
        <v>2160</v>
      </c>
      <c r="P3993" s="507">
        <v>44808</v>
      </c>
      <c r="Q3993" t="s">
        <v>187</v>
      </c>
      <c r="R3993" s="507">
        <v>44097</v>
      </c>
      <c r="T3993" t="s">
        <v>5765</v>
      </c>
      <c r="U3993">
        <v>512</v>
      </c>
      <c r="X3993">
        <v>5</v>
      </c>
      <c r="Y3993" t="s">
        <v>259</v>
      </c>
      <c r="AC3993" t="s">
        <v>177</v>
      </c>
      <c r="AD3993" t="s">
        <v>10438</v>
      </c>
      <c r="AE3993">
        <v>72000</v>
      </c>
      <c r="AF3993" t="s">
        <v>16380</v>
      </c>
      <c r="AI3993">
        <v>253411825</v>
      </c>
      <c r="AJ3993">
        <v>683040173</v>
      </c>
      <c r="AK3993" t="s">
        <v>5202</v>
      </c>
      <c r="AL3993">
        <v>0</v>
      </c>
      <c r="AM3993">
        <v>0</v>
      </c>
    </row>
    <row r="3994" spans="1:39" customFormat="1" ht="12.75">
      <c r="A3994">
        <v>7821815</v>
      </c>
      <c r="B3994" t="s">
        <v>2008</v>
      </c>
      <c r="C3994" t="s">
        <v>8078</v>
      </c>
      <c r="D3994">
        <v>7821815</v>
      </c>
      <c r="E3994" t="s">
        <v>166</v>
      </c>
      <c r="F3994" t="s">
        <v>166</v>
      </c>
      <c r="H3994" s="507">
        <v>33492</v>
      </c>
      <c r="I3994" t="s">
        <v>167</v>
      </c>
      <c r="J3994">
        <v>-40</v>
      </c>
      <c r="K3994" t="s">
        <v>8</v>
      </c>
      <c r="M3994" t="s">
        <v>238</v>
      </c>
      <c r="N3994">
        <v>8780329</v>
      </c>
      <c r="O3994" t="s">
        <v>548</v>
      </c>
      <c r="P3994" s="507">
        <v>44814</v>
      </c>
      <c r="Q3994" t="s">
        <v>187</v>
      </c>
      <c r="R3994" s="507">
        <v>37432</v>
      </c>
      <c r="S3994" s="507">
        <v>44641</v>
      </c>
      <c r="T3994" t="s">
        <v>7255</v>
      </c>
      <c r="U3994">
        <v>1826</v>
      </c>
      <c r="V3994" t="s">
        <v>172</v>
      </c>
      <c r="W3994">
        <v>150</v>
      </c>
      <c r="X3994" t="s">
        <v>173</v>
      </c>
      <c r="Y3994" t="s">
        <v>259</v>
      </c>
      <c r="AB3994" s="507">
        <v>43282</v>
      </c>
      <c r="AC3994" t="s">
        <v>177</v>
      </c>
      <c r="AD3994" t="s">
        <v>10928</v>
      </c>
      <c r="AE3994">
        <v>78000</v>
      </c>
      <c r="AF3994" t="s">
        <v>16381</v>
      </c>
      <c r="AJ3994">
        <v>669569068</v>
      </c>
      <c r="AK3994" t="s">
        <v>4641</v>
      </c>
      <c r="AL3994">
        <v>0</v>
      </c>
      <c r="AM3994">
        <v>0</v>
      </c>
    </row>
    <row r="3995" spans="1:39" customFormat="1" ht="12.75">
      <c r="A3995">
        <v>3729993</v>
      </c>
      <c r="B3995" t="s">
        <v>16382</v>
      </c>
      <c r="C3995" t="s">
        <v>539</v>
      </c>
      <c r="D3995">
        <v>3729993</v>
      </c>
      <c r="E3995" t="s">
        <v>169</v>
      </c>
      <c r="H3995" s="507">
        <v>41029</v>
      </c>
      <c r="I3995" t="s">
        <v>245</v>
      </c>
      <c r="J3995">
        <v>-11</v>
      </c>
      <c r="K3995" t="s">
        <v>8</v>
      </c>
      <c r="M3995" t="s">
        <v>175</v>
      </c>
      <c r="N3995">
        <v>4370349</v>
      </c>
      <c r="O3995" t="s">
        <v>2778</v>
      </c>
      <c r="P3995" s="507">
        <v>44828</v>
      </c>
      <c r="Q3995" t="s">
        <v>187</v>
      </c>
      <c r="R3995" s="507">
        <v>43152</v>
      </c>
      <c r="S3995" s="507">
        <v>44823</v>
      </c>
      <c r="T3995" t="s">
        <v>181</v>
      </c>
      <c r="U3995">
        <v>500</v>
      </c>
      <c r="X3995">
        <v>5</v>
      </c>
      <c r="Y3995" t="s">
        <v>259</v>
      </c>
      <c r="AC3995" t="s">
        <v>177</v>
      </c>
      <c r="AD3995" t="s">
        <v>14930</v>
      </c>
      <c r="AE3995">
        <v>37260</v>
      </c>
      <c r="AF3995" t="s">
        <v>16383</v>
      </c>
      <c r="AJ3995">
        <v>613862355</v>
      </c>
      <c r="AK3995" t="s">
        <v>16384</v>
      </c>
      <c r="AL3995">
        <v>0</v>
      </c>
      <c r="AM3995">
        <v>0</v>
      </c>
    </row>
    <row r="3996" spans="1:39" customFormat="1" ht="12.75">
      <c r="A3996">
        <v>5624569</v>
      </c>
      <c r="B3996" t="s">
        <v>7083</v>
      </c>
      <c r="C3996" t="s">
        <v>7516</v>
      </c>
      <c r="D3996">
        <v>5624569</v>
      </c>
      <c r="E3996" t="s">
        <v>169</v>
      </c>
      <c r="H3996" s="507">
        <v>42509</v>
      </c>
      <c r="I3996" t="s">
        <v>169</v>
      </c>
      <c r="J3996">
        <v>-9</v>
      </c>
      <c r="K3996" t="s">
        <v>8</v>
      </c>
      <c r="M3996" t="s">
        <v>217</v>
      </c>
      <c r="N3996">
        <v>3560031</v>
      </c>
      <c r="O3996" t="s">
        <v>3060</v>
      </c>
      <c r="P3996" s="507">
        <v>44847</v>
      </c>
      <c r="Q3996" t="s">
        <v>187</v>
      </c>
      <c r="R3996" s="507">
        <v>44847</v>
      </c>
      <c r="T3996" t="s">
        <v>5765</v>
      </c>
      <c r="U3996">
        <v>500</v>
      </c>
      <c r="X3996">
        <v>5</v>
      </c>
      <c r="Y3996" t="s">
        <v>259</v>
      </c>
      <c r="AC3996" t="s">
        <v>177</v>
      </c>
      <c r="AD3996" t="s">
        <v>14087</v>
      </c>
      <c r="AE3996">
        <v>56620</v>
      </c>
      <c r="AF3996" t="s">
        <v>16385</v>
      </c>
      <c r="AJ3996">
        <v>782732919</v>
      </c>
      <c r="AK3996" t="s">
        <v>7084</v>
      </c>
      <c r="AL3996">
        <v>0</v>
      </c>
      <c r="AM3996">
        <v>0</v>
      </c>
    </row>
    <row r="3997" spans="1:39" customFormat="1" ht="12.75">
      <c r="A3997">
        <v>7221992</v>
      </c>
      <c r="B3997" t="s">
        <v>2725</v>
      </c>
      <c r="C3997" t="s">
        <v>1426</v>
      </c>
      <c r="D3997">
        <v>7221992</v>
      </c>
      <c r="E3997" t="s">
        <v>166</v>
      </c>
      <c r="F3997" t="s">
        <v>166</v>
      </c>
      <c r="H3997" s="507">
        <v>40306</v>
      </c>
      <c r="I3997" t="s">
        <v>254</v>
      </c>
      <c r="J3997">
        <v>-13</v>
      </c>
      <c r="K3997" t="s">
        <v>8</v>
      </c>
      <c r="M3997" t="s">
        <v>2783</v>
      </c>
      <c r="N3997">
        <v>4410696</v>
      </c>
      <c r="O3997" t="s">
        <v>7272</v>
      </c>
      <c r="P3997" s="507">
        <v>44804</v>
      </c>
      <c r="Q3997" t="s">
        <v>187</v>
      </c>
      <c r="R3997" s="507">
        <v>42723</v>
      </c>
      <c r="T3997" t="s">
        <v>5765</v>
      </c>
      <c r="U3997">
        <v>645</v>
      </c>
      <c r="X3997">
        <v>6</v>
      </c>
      <c r="Y3997" t="s">
        <v>259</v>
      </c>
      <c r="AB3997" s="507">
        <v>44378</v>
      </c>
      <c r="AC3997" t="s">
        <v>177</v>
      </c>
      <c r="AD3997" t="s">
        <v>16386</v>
      </c>
      <c r="AE3997">
        <v>41170</v>
      </c>
      <c r="AF3997" t="s">
        <v>16387</v>
      </c>
      <c r="AJ3997">
        <v>613770991</v>
      </c>
      <c r="AK3997" t="s">
        <v>5203</v>
      </c>
      <c r="AL3997">
        <v>0</v>
      </c>
      <c r="AM3997">
        <v>0</v>
      </c>
    </row>
    <row r="3998" spans="1:39" customFormat="1" ht="12.75">
      <c r="A3998">
        <v>7882916</v>
      </c>
      <c r="B3998" t="s">
        <v>2009</v>
      </c>
      <c r="C3998" t="s">
        <v>1309</v>
      </c>
      <c r="D3998">
        <v>7882916</v>
      </c>
      <c r="E3998" t="s">
        <v>169</v>
      </c>
      <c r="F3998" t="s">
        <v>169</v>
      </c>
      <c r="H3998" s="507">
        <v>40915</v>
      </c>
      <c r="I3998" t="s">
        <v>245</v>
      </c>
      <c r="J3998">
        <v>-11</v>
      </c>
      <c r="K3998" t="s">
        <v>8</v>
      </c>
      <c r="M3998" t="s">
        <v>238</v>
      </c>
      <c r="N3998">
        <v>8781469</v>
      </c>
      <c r="O3998" t="s">
        <v>7261</v>
      </c>
      <c r="P3998" s="507">
        <v>44820</v>
      </c>
      <c r="Q3998" t="s">
        <v>187</v>
      </c>
      <c r="R3998" s="507">
        <v>43522</v>
      </c>
      <c r="T3998" t="s">
        <v>5765</v>
      </c>
      <c r="U3998">
        <v>500</v>
      </c>
      <c r="X3998">
        <v>5</v>
      </c>
      <c r="Y3998" t="s">
        <v>259</v>
      </c>
      <c r="AC3998" t="s">
        <v>177</v>
      </c>
      <c r="AD3998" t="s">
        <v>16388</v>
      </c>
      <c r="AE3998">
        <v>78910</v>
      </c>
      <c r="AF3998" t="s">
        <v>16389</v>
      </c>
      <c r="AJ3998">
        <v>767810482</v>
      </c>
      <c r="AK3998" t="s">
        <v>4642</v>
      </c>
      <c r="AL3998">
        <v>0</v>
      </c>
      <c r="AM3998">
        <v>0</v>
      </c>
    </row>
    <row r="3999" spans="1:39" customFormat="1" ht="12.75">
      <c r="A3999">
        <v>7216099</v>
      </c>
      <c r="B3999" t="s">
        <v>2726</v>
      </c>
      <c r="C3999" t="s">
        <v>1065</v>
      </c>
      <c r="D3999">
        <v>7216099</v>
      </c>
      <c r="E3999" t="s">
        <v>166</v>
      </c>
      <c r="F3999" t="s">
        <v>166</v>
      </c>
      <c r="H3999" s="507">
        <v>37582</v>
      </c>
      <c r="I3999" t="s">
        <v>167</v>
      </c>
      <c r="J3999">
        <v>-40</v>
      </c>
      <c r="K3999" t="s">
        <v>8</v>
      </c>
      <c r="M3999" t="s">
        <v>2152</v>
      </c>
      <c r="N3999">
        <v>12720070</v>
      </c>
      <c r="O3999" t="s">
        <v>2224</v>
      </c>
      <c r="P3999" s="507">
        <v>44747</v>
      </c>
      <c r="Q3999" t="s">
        <v>187</v>
      </c>
      <c r="R3999" s="507">
        <v>40462</v>
      </c>
      <c r="S3999" s="507">
        <v>44811</v>
      </c>
      <c r="T3999" t="s">
        <v>181</v>
      </c>
      <c r="U3999">
        <v>1051</v>
      </c>
      <c r="X3999">
        <v>10</v>
      </c>
      <c r="Y3999" t="s">
        <v>259</v>
      </c>
      <c r="AC3999" t="s">
        <v>177</v>
      </c>
      <c r="AD3999" t="s">
        <v>16390</v>
      </c>
      <c r="AE3999">
        <v>72290</v>
      </c>
      <c r="AF3999" t="s">
        <v>16391</v>
      </c>
      <c r="AI3999">
        <v>243344006</v>
      </c>
      <c r="AJ3999">
        <v>645150839</v>
      </c>
      <c r="AK3999" t="s">
        <v>5204</v>
      </c>
      <c r="AL3999">
        <v>0</v>
      </c>
      <c r="AM3999">
        <v>0</v>
      </c>
    </row>
    <row r="4000" spans="1:39" customFormat="1" ht="12.75">
      <c r="A4000">
        <v>3524701</v>
      </c>
      <c r="B4000" t="s">
        <v>2726</v>
      </c>
      <c r="C4000" t="s">
        <v>1769</v>
      </c>
      <c r="D4000">
        <v>3524701</v>
      </c>
      <c r="E4000" t="s">
        <v>166</v>
      </c>
      <c r="F4000" t="s">
        <v>166</v>
      </c>
      <c r="H4000" s="507">
        <v>33948</v>
      </c>
      <c r="I4000" t="s">
        <v>167</v>
      </c>
      <c r="J4000">
        <v>-40</v>
      </c>
      <c r="K4000" t="s">
        <v>168</v>
      </c>
      <c r="M4000" t="s">
        <v>178</v>
      </c>
      <c r="N4000">
        <v>3350049</v>
      </c>
      <c r="O4000" t="s">
        <v>3033</v>
      </c>
      <c r="P4000" s="507">
        <v>44799</v>
      </c>
      <c r="Q4000" t="s">
        <v>187</v>
      </c>
      <c r="R4000" s="507">
        <v>38616</v>
      </c>
      <c r="S4000" s="507">
        <v>44074</v>
      </c>
      <c r="T4000" t="s">
        <v>7255</v>
      </c>
      <c r="U4000">
        <v>1797</v>
      </c>
      <c r="X4000">
        <v>17</v>
      </c>
      <c r="Y4000" t="s">
        <v>259</v>
      </c>
      <c r="AC4000" t="s">
        <v>177</v>
      </c>
      <c r="AD4000" t="s">
        <v>10255</v>
      </c>
      <c r="AE4000">
        <v>44300</v>
      </c>
      <c r="AF4000" t="s">
        <v>16392</v>
      </c>
      <c r="AJ4000">
        <v>642306848</v>
      </c>
      <c r="AK4000" t="s">
        <v>6511</v>
      </c>
      <c r="AL4000">
        <v>0</v>
      </c>
      <c r="AM4000">
        <v>0</v>
      </c>
    </row>
    <row r="4001" spans="1:39" customFormat="1" ht="12.75">
      <c r="A4001">
        <v>9312732</v>
      </c>
      <c r="B4001" t="s">
        <v>2010</v>
      </c>
      <c r="C4001" t="s">
        <v>241</v>
      </c>
      <c r="D4001">
        <v>9312732</v>
      </c>
      <c r="E4001" t="s">
        <v>166</v>
      </c>
      <c r="F4001" t="s">
        <v>166</v>
      </c>
      <c r="H4001" s="507">
        <v>34421</v>
      </c>
      <c r="I4001" t="s">
        <v>167</v>
      </c>
      <c r="J4001">
        <v>-40</v>
      </c>
      <c r="K4001" t="s">
        <v>168</v>
      </c>
      <c r="M4001" t="s">
        <v>170</v>
      </c>
      <c r="N4001">
        <v>8930490</v>
      </c>
      <c r="O4001" t="s">
        <v>732</v>
      </c>
      <c r="P4001" s="507">
        <v>44820</v>
      </c>
      <c r="Q4001" t="s">
        <v>187</v>
      </c>
      <c r="R4001" s="507">
        <v>37889</v>
      </c>
      <c r="S4001" s="507">
        <v>44814</v>
      </c>
      <c r="T4001" t="s">
        <v>181</v>
      </c>
      <c r="U4001">
        <v>2113</v>
      </c>
      <c r="V4001" t="s">
        <v>172</v>
      </c>
      <c r="W4001">
        <v>797</v>
      </c>
      <c r="X4001" t="s">
        <v>173</v>
      </c>
      <c r="Y4001" t="s">
        <v>259</v>
      </c>
      <c r="AC4001" t="s">
        <v>177</v>
      </c>
      <c r="AD4001" t="s">
        <v>16393</v>
      </c>
      <c r="AE4001">
        <v>93120</v>
      </c>
      <c r="AF4001" t="s">
        <v>16394</v>
      </c>
      <c r="AH4001" t="s">
        <v>16395</v>
      </c>
      <c r="AI4001">
        <v>637651084</v>
      </c>
      <c r="AK4001" t="s">
        <v>4643</v>
      </c>
      <c r="AL4001">
        <v>0</v>
      </c>
      <c r="AM4001">
        <v>0</v>
      </c>
    </row>
    <row r="4002" spans="1:39" customFormat="1" ht="12.75">
      <c r="A4002">
        <v>7886750</v>
      </c>
      <c r="B4002" t="s">
        <v>6727</v>
      </c>
      <c r="C4002" t="s">
        <v>447</v>
      </c>
      <c r="D4002">
        <v>7886750</v>
      </c>
      <c r="E4002" t="s">
        <v>166</v>
      </c>
      <c r="F4002" t="s">
        <v>166</v>
      </c>
      <c r="H4002" s="507">
        <v>41227</v>
      </c>
      <c r="I4002" t="s">
        <v>245</v>
      </c>
      <c r="J4002">
        <v>-11</v>
      </c>
      <c r="K4002" t="s">
        <v>168</v>
      </c>
      <c r="M4002" t="s">
        <v>238</v>
      </c>
      <c r="N4002">
        <v>8780023</v>
      </c>
      <c r="O4002" t="s">
        <v>336</v>
      </c>
      <c r="P4002" s="507">
        <v>44809</v>
      </c>
      <c r="Q4002" t="s">
        <v>187</v>
      </c>
      <c r="R4002" s="507">
        <v>44451</v>
      </c>
      <c r="T4002" t="s">
        <v>5765</v>
      </c>
      <c r="U4002">
        <v>501</v>
      </c>
      <c r="X4002">
        <v>5</v>
      </c>
      <c r="Y4002" t="s">
        <v>259</v>
      </c>
      <c r="AC4002" t="s">
        <v>177</v>
      </c>
      <c r="AD4002" t="s">
        <v>16396</v>
      </c>
      <c r="AE4002">
        <v>78330</v>
      </c>
      <c r="AF4002" t="s">
        <v>16397</v>
      </c>
      <c r="AJ4002" t="s">
        <v>9630</v>
      </c>
      <c r="AK4002" t="s">
        <v>6728</v>
      </c>
      <c r="AL4002">
        <v>0</v>
      </c>
      <c r="AM4002">
        <v>0</v>
      </c>
    </row>
    <row r="4003" spans="1:39" customFormat="1" ht="12.75">
      <c r="A4003">
        <v>4528149</v>
      </c>
      <c r="B4003" t="s">
        <v>3004</v>
      </c>
      <c r="C4003" t="s">
        <v>1254</v>
      </c>
      <c r="D4003">
        <v>4528149</v>
      </c>
      <c r="E4003" t="s">
        <v>166</v>
      </c>
      <c r="F4003" t="s">
        <v>166</v>
      </c>
      <c r="H4003" s="507">
        <v>38960</v>
      </c>
      <c r="I4003" t="s">
        <v>198</v>
      </c>
      <c r="J4003">
        <v>-17</v>
      </c>
      <c r="K4003" t="s">
        <v>8</v>
      </c>
      <c r="M4003" t="s">
        <v>2764</v>
      </c>
      <c r="N4003">
        <v>4450192</v>
      </c>
      <c r="O4003" t="s">
        <v>2765</v>
      </c>
      <c r="P4003" s="507">
        <v>44813</v>
      </c>
      <c r="Q4003" t="s">
        <v>187</v>
      </c>
      <c r="R4003" s="507">
        <v>42624</v>
      </c>
      <c r="T4003" t="s">
        <v>5765</v>
      </c>
      <c r="U4003">
        <v>1061</v>
      </c>
      <c r="X4003">
        <v>10</v>
      </c>
      <c r="Y4003" t="s">
        <v>259</v>
      </c>
      <c r="AC4003" t="s">
        <v>177</v>
      </c>
      <c r="AD4003" t="s">
        <v>11461</v>
      </c>
      <c r="AE4003">
        <v>45800</v>
      </c>
      <c r="AF4003" t="s">
        <v>16398</v>
      </c>
      <c r="AJ4003">
        <v>629300627</v>
      </c>
      <c r="AK4003" t="s">
        <v>6729</v>
      </c>
      <c r="AL4003">
        <v>0</v>
      </c>
      <c r="AM4003">
        <v>0</v>
      </c>
    </row>
    <row r="4004" spans="1:39" customFormat="1" ht="12.75">
      <c r="A4004">
        <v>9411792</v>
      </c>
      <c r="B4004" t="s">
        <v>2011</v>
      </c>
      <c r="C4004" t="s">
        <v>978</v>
      </c>
      <c r="D4004">
        <v>9411792</v>
      </c>
      <c r="E4004" t="s">
        <v>169</v>
      </c>
      <c r="F4004" t="s">
        <v>166</v>
      </c>
      <c r="H4004" s="507">
        <v>31924</v>
      </c>
      <c r="I4004" t="s">
        <v>167</v>
      </c>
      <c r="J4004">
        <v>-40</v>
      </c>
      <c r="K4004" t="s">
        <v>8</v>
      </c>
      <c r="M4004" t="s">
        <v>203</v>
      </c>
      <c r="N4004">
        <v>8920140</v>
      </c>
      <c r="O4004" t="s">
        <v>3572</v>
      </c>
      <c r="P4004" s="507">
        <v>44830</v>
      </c>
      <c r="Q4004" t="s">
        <v>187</v>
      </c>
      <c r="R4004" s="507">
        <v>37432</v>
      </c>
      <c r="S4004" s="507">
        <v>44825</v>
      </c>
      <c r="T4004" t="s">
        <v>181</v>
      </c>
      <c r="U4004">
        <v>941</v>
      </c>
      <c r="X4004">
        <v>9</v>
      </c>
      <c r="Y4004" t="s">
        <v>259</v>
      </c>
      <c r="AC4004" t="s">
        <v>177</v>
      </c>
      <c r="AD4004" t="s">
        <v>10337</v>
      </c>
      <c r="AE4004">
        <v>92320</v>
      </c>
      <c r="AF4004" t="s">
        <v>16399</v>
      </c>
      <c r="AJ4004">
        <v>660641119</v>
      </c>
      <c r="AK4004" t="s">
        <v>5885</v>
      </c>
      <c r="AL4004">
        <v>0</v>
      </c>
      <c r="AM4004">
        <v>0</v>
      </c>
    </row>
    <row r="4005" spans="1:39" customFormat="1" ht="12.75">
      <c r="A4005">
        <v>7870036</v>
      </c>
      <c r="B4005" t="s">
        <v>2012</v>
      </c>
      <c r="C4005" t="s">
        <v>2013</v>
      </c>
      <c r="D4005">
        <v>7870036</v>
      </c>
      <c r="E4005" t="s">
        <v>166</v>
      </c>
      <c r="F4005" t="s">
        <v>166</v>
      </c>
      <c r="H4005" s="507">
        <v>37968</v>
      </c>
      <c r="I4005" t="s">
        <v>167</v>
      </c>
      <c r="J4005">
        <v>-40</v>
      </c>
      <c r="K4005" t="s">
        <v>168</v>
      </c>
      <c r="M4005" t="s">
        <v>238</v>
      </c>
      <c r="N4005">
        <v>8780660</v>
      </c>
      <c r="O4005" t="s">
        <v>239</v>
      </c>
      <c r="P4005" s="507">
        <v>44812</v>
      </c>
      <c r="Q4005" t="s">
        <v>187</v>
      </c>
      <c r="R4005" s="507">
        <v>41582</v>
      </c>
      <c r="S4005" s="507">
        <v>44812</v>
      </c>
      <c r="T4005" t="s">
        <v>181</v>
      </c>
      <c r="U4005">
        <v>1989</v>
      </c>
      <c r="X4005">
        <v>19</v>
      </c>
      <c r="Y4005" t="s">
        <v>259</v>
      </c>
      <c r="AB4005" s="507">
        <v>43647</v>
      </c>
      <c r="AC4005" t="s">
        <v>177</v>
      </c>
      <c r="AD4005" t="s">
        <v>10160</v>
      </c>
      <c r="AE4005">
        <v>78600</v>
      </c>
      <c r="AF4005" t="s">
        <v>16400</v>
      </c>
      <c r="AJ4005">
        <v>616691707</v>
      </c>
      <c r="AK4005" t="s">
        <v>9251</v>
      </c>
      <c r="AL4005">
        <v>0</v>
      </c>
      <c r="AM4005">
        <v>0</v>
      </c>
    </row>
    <row r="4006" spans="1:39" customFormat="1" ht="12.75">
      <c r="A4006">
        <v>7866509</v>
      </c>
      <c r="B4006" t="s">
        <v>2012</v>
      </c>
      <c r="C4006" t="s">
        <v>1171</v>
      </c>
      <c r="D4006">
        <v>7866509</v>
      </c>
      <c r="E4006" t="s">
        <v>166</v>
      </c>
      <c r="F4006" t="s">
        <v>166</v>
      </c>
      <c r="H4006" s="507">
        <v>38545</v>
      </c>
      <c r="I4006" t="s">
        <v>186</v>
      </c>
      <c r="J4006">
        <v>-18</v>
      </c>
      <c r="K4006" t="s">
        <v>8</v>
      </c>
      <c r="M4006" t="s">
        <v>238</v>
      </c>
      <c r="N4006">
        <v>8780660</v>
      </c>
      <c r="O4006" t="s">
        <v>239</v>
      </c>
      <c r="P4006" s="507">
        <v>44817</v>
      </c>
      <c r="Q4006" t="s">
        <v>187</v>
      </c>
      <c r="R4006" s="507">
        <v>41240</v>
      </c>
      <c r="T4006" t="s">
        <v>5765</v>
      </c>
      <c r="U4006">
        <v>1020</v>
      </c>
      <c r="X4006">
        <v>10</v>
      </c>
      <c r="Y4006" t="s">
        <v>259</v>
      </c>
      <c r="AB4006" s="507">
        <v>43647</v>
      </c>
      <c r="AC4006" t="s">
        <v>177</v>
      </c>
      <c r="AD4006" t="s">
        <v>10160</v>
      </c>
      <c r="AE4006">
        <v>78600</v>
      </c>
      <c r="AF4006" t="s">
        <v>16400</v>
      </c>
      <c r="AK4006" t="s">
        <v>9251</v>
      </c>
      <c r="AL4006">
        <v>0</v>
      </c>
      <c r="AM4006">
        <v>0</v>
      </c>
    </row>
    <row r="4007" spans="1:39" customFormat="1" ht="12.75">
      <c r="A4007">
        <v>369991</v>
      </c>
      <c r="B4007" t="s">
        <v>8027</v>
      </c>
      <c r="C4007" t="s">
        <v>503</v>
      </c>
      <c r="D4007">
        <v>369991</v>
      </c>
      <c r="E4007" t="s">
        <v>169</v>
      </c>
      <c r="F4007" t="s">
        <v>169</v>
      </c>
      <c r="H4007" s="507">
        <v>41457</v>
      </c>
      <c r="I4007" t="s">
        <v>251</v>
      </c>
      <c r="J4007">
        <v>-10</v>
      </c>
      <c r="K4007" t="s">
        <v>8</v>
      </c>
      <c r="M4007" t="s">
        <v>2770</v>
      </c>
      <c r="N4007">
        <v>4360002</v>
      </c>
      <c r="O4007" t="s">
        <v>2771</v>
      </c>
      <c r="P4007" s="507">
        <v>44828</v>
      </c>
      <c r="Q4007" t="s">
        <v>187</v>
      </c>
      <c r="R4007" s="507">
        <v>44483</v>
      </c>
      <c r="T4007" t="s">
        <v>5760</v>
      </c>
      <c r="U4007">
        <v>500</v>
      </c>
      <c r="X4007">
        <v>5</v>
      </c>
      <c r="Y4007" t="s">
        <v>259</v>
      </c>
      <c r="AC4007" t="s">
        <v>177</v>
      </c>
      <c r="AD4007" t="s">
        <v>12004</v>
      </c>
      <c r="AE4007">
        <v>36130</v>
      </c>
      <c r="AF4007" t="s">
        <v>16401</v>
      </c>
      <c r="AJ4007">
        <v>659919049</v>
      </c>
      <c r="AK4007" t="s">
        <v>8028</v>
      </c>
      <c r="AL4007">
        <v>0</v>
      </c>
      <c r="AM4007">
        <v>0</v>
      </c>
    </row>
    <row r="4008" spans="1:39" customFormat="1" ht="12.75">
      <c r="A4008">
        <v>734849</v>
      </c>
      <c r="B4008" t="s">
        <v>6512</v>
      </c>
      <c r="C4008" t="s">
        <v>1123</v>
      </c>
      <c r="D4008">
        <v>734849</v>
      </c>
      <c r="E4008" t="s">
        <v>166</v>
      </c>
      <c r="F4008" t="s">
        <v>166</v>
      </c>
      <c r="H4008" s="507">
        <v>34937</v>
      </c>
      <c r="I4008" t="s">
        <v>167</v>
      </c>
      <c r="J4008">
        <v>-40</v>
      </c>
      <c r="K4008" t="s">
        <v>168</v>
      </c>
      <c r="M4008" t="s">
        <v>263</v>
      </c>
      <c r="N4008">
        <v>8751163</v>
      </c>
      <c r="O4008" t="s">
        <v>264</v>
      </c>
      <c r="P4008" s="507">
        <v>44823</v>
      </c>
      <c r="Q4008" t="s">
        <v>187</v>
      </c>
      <c r="R4008" s="507">
        <v>38624</v>
      </c>
      <c r="S4008" s="507">
        <v>44494</v>
      </c>
      <c r="T4008" t="s">
        <v>181</v>
      </c>
      <c r="U4008">
        <v>1650</v>
      </c>
      <c r="X4008">
        <v>16</v>
      </c>
      <c r="Y4008" t="s">
        <v>259</v>
      </c>
      <c r="AB4008" s="507">
        <v>44450</v>
      </c>
      <c r="AC4008" t="s">
        <v>177</v>
      </c>
      <c r="AD4008" t="s">
        <v>9793</v>
      </c>
      <c r="AE4008">
        <v>75005</v>
      </c>
      <c r="AF4008" t="s">
        <v>16402</v>
      </c>
      <c r="AJ4008">
        <v>625293232</v>
      </c>
      <c r="AK4008" t="s">
        <v>8029</v>
      </c>
      <c r="AL4008">
        <v>0</v>
      </c>
      <c r="AM4008">
        <v>0</v>
      </c>
    </row>
    <row r="4009" spans="1:39" customFormat="1" ht="12.75">
      <c r="A4009">
        <v>7829357</v>
      </c>
      <c r="B4009" t="s">
        <v>2014</v>
      </c>
      <c r="C4009" t="s">
        <v>462</v>
      </c>
      <c r="D4009">
        <v>7829357</v>
      </c>
      <c r="E4009" t="s">
        <v>166</v>
      </c>
      <c r="F4009" t="s">
        <v>166</v>
      </c>
      <c r="H4009" s="507">
        <v>33776</v>
      </c>
      <c r="I4009" t="s">
        <v>167</v>
      </c>
      <c r="J4009">
        <v>-40</v>
      </c>
      <c r="K4009" t="s">
        <v>8</v>
      </c>
      <c r="M4009" t="s">
        <v>238</v>
      </c>
      <c r="N4009">
        <v>8780078</v>
      </c>
      <c r="O4009" t="s">
        <v>265</v>
      </c>
      <c r="P4009" s="507">
        <v>44814</v>
      </c>
      <c r="Q4009" t="s">
        <v>187</v>
      </c>
      <c r="R4009" s="507">
        <v>37432</v>
      </c>
      <c r="S4009" s="507">
        <v>44807</v>
      </c>
      <c r="T4009" t="s">
        <v>181</v>
      </c>
      <c r="U4009">
        <v>1035</v>
      </c>
      <c r="X4009">
        <v>10</v>
      </c>
      <c r="Y4009" t="s">
        <v>259</v>
      </c>
      <c r="AC4009" t="s">
        <v>177</v>
      </c>
      <c r="AD4009" t="s">
        <v>10596</v>
      </c>
      <c r="AE4009">
        <v>92120</v>
      </c>
      <c r="AF4009" t="s">
        <v>16403</v>
      </c>
      <c r="AK4009" t="s">
        <v>4644</v>
      </c>
      <c r="AL4009">
        <v>0</v>
      </c>
      <c r="AM4009">
        <v>0</v>
      </c>
    </row>
    <row r="4010" spans="1:39" customFormat="1" ht="12.75">
      <c r="A4010">
        <v>7857124</v>
      </c>
      <c r="B4010" t="s">
        <v>2014</v>
      </c>
      <c r="C4010" t="s">
        <v>310</v>
      </c>
      <c r="D4010">
        <v>7857124</v>
      </c>
      <c r="E4010" t="s">
        <v>166</v>
      </c>
      <c r="F4010" t="s">
        <v>166</v>
      </c>
      <c r="H4010" s="507">
        <v>37200</v>
      </c>
      <c r="I4010" t="s">
        <v>167</v>
      </c>
      <c r="J4010">
        <v>-40</v>
      </c>
      <c r="K4010" t="s">
        <v>8</v>
      </c>
      <c r="M4010" t="s">
        <v>238</v>
      </c>
      <c r="N4010">
        <v>8780078</v>
      </c>
      <c r="O4010" t="s">
        <v>265</v>
      </c>
      <c r="P4010" s="507">
        <v>44787</v>
      </c>
      <c r="Q4010" t="s">
        <v>187</v>
      </c>
      <c r="R4010" s="507">
        <v>40142</v>
      </c>
      <c r="S4010" s="507">
        <v>44778</v>
      </c>
      <c r="T4010" t="s">
        <v>181</v>
      </c>
      <c r="U4010">
        <v>1430</v>
      </c>
      <c r="X4010">
        <v>14</v>
      </c>
      <c r="Y4010" t="s">
        <v>259</v>
      </c>
      <c r="AB4010" s="507">
        <v>43647</v>
      </c>
      <c r="AC4010" t="s">
        <v>177</v>
      </c>
      <c r="AD4010" t="s">
        <v>11617</v>
      </c>
      <c r="AE4010">
        <v>78610</v>
      </c>
      <c r="AF4010" t="s">
        <v>16404</v>
      </c>
      <c r="AK4010" t="s">
        <v>4645</v>
      </c>
      <c r="AL4010">
        <v>0</v>
      </c>
      <c r="AM4010">
        <v>0</v>
      </c>
    </row>
    <row r="4011" spans="1:39" customFormat="1" ht="12.75">
      <c r="A4011">
        <v>9150000</v>
      </c>
      <c r="B4011" t="s">
        <v>8030</v>
      </c>
      <c r="C4011" t="s">
        <v>8031</v>
      </c>
      <c r="D4011">
        <v>9150000</v>
      </c>
      <c r="E4011" t="s">
        <v>166</v>
      </c>
      <c r="F4011" t="s">
        <v>166</v>
      </c>
      <c r="H4011" s="507">
        <v>40189</v>
      </c>
      <c r="I4011" t="s">
        <v>254</v>
      </c>
      <c r="J4011">
        <v>-13</v>
      </c>
      <c r="K4011" t="s">
        <v>168</v>
      </c>
      <c r="M4011" t="s">
        <v>175</v>
      </c>
      <c r="N4011">
        <v>4370566</v>
      </c>
      <c r="O4011" t="s">
        <v>176</v>
      </c>
      <c r="P4011" s="507">
        <v>44766</v>
      </c>
      <c r="Q4011" t="s">
        <v>187</v>
      </c>
      <c r="R4011" s="507">
        <v>44442</v>
      </c>
      <c r="T4011" t="s">
        <v>5765</v>
      </c>
      <c r="U4011">
        <v>698</v>
      </c>
      <c r="X4011">
        <v>6</v>
      </c>
      <c r="Y4011" t="s">
        <v>259</v>
      </c>
      <c r="AB4011" s="507">
        <v>44743</v>
      </c>
      <c r="AC4011" t="s">
        <v>177</v>
      </c>
      <c r="AD4011" t="s">
        <v>14329</v>
      </c>
      <c r="AE4011">
        <v>37250</v>
      </c>
      <c r="AF4011" t="s">
        <v>16405</v>
      </c>
      <c r="AJ4011">
        <v>783883499</v>
      </c>
      <c r="AK4011" t="s">
        <v>8032</v>
      </c>
      <c r="AL4011">
        <v>0</v>
      </c>
      <c r="AM4011">
        <v>0</v>
      </c>
    </row>
    <row r="4012" spans="1:39" customFormat="1" ht="12.75">
      <c r="A4012">
        <v>7216056</v>
      </c>
      <c r="B4012" t="s">
        <v>2015</v>
      </c>
      <c r="C4012" t="s">
        <v>579</v>
      </c>
      <c r="D4012">
        <v>7216056</v>
      </c>
      <c r="E4012" t="s">
        <v>166</v>
      </c>
      <c r="F4012" t="s">
        <v>166</v>
      </c>
      <c r="H4012" s="507">
        <v>36765</v>
      </c>
      <c r="I4012" t="s">
        <v>167</v>
      </c>
      <c r="J4012">
        <v>-40</v>
      </c>
      <c r="K4012" t="s">
        <v>168</v>
      </c>
      <c r="M4012" t="s">
        <v>2152</v>
      </c>
      <c r="N4012">
        <v>12720104</v>
      </c>
      <c r="O4012" t="s">
        <v>2160</v>
      </c>
      <c r="P4012" s="507">
        <v>44819</v>
      </c>
      <c r="Q4012" t="s">
        <v>187</v>
      </c>
      <c r="R4012" s="507">
        <v>40458</v>
      </c>
      <c r="S4012" s="507">
        <v>44091</v>
      </c>
      <c r="T4012" t="s">
        <v>7255</v>
      </c>
      <c r="U4012">
        <v>1846</v>
      </c>
      <c r="X4012">
        <v>18</v>
      </c>
      <c r="Y4012" t="s">
        <v>259</v>
      </c>
      <c r="AC4012" t="s">
        <v>177</v>
      </c>
      <c r="AD4012" t="s">
        <v>10438</v>
      </c>
      <c r="AE4012">
        <v>72000</v>
      </c>
      <c r="AF4012" t="s">
        <v>16406</v>
      </c>
      <c r="AI4012">
        <v>243842721</v>
      </c>
      <c r="AJ4012">
        <v>750406585</v>
      </c>
      <c r="AK4012" t="s">
        <v>5205</v>
      </c>
      <c r="AL4012">
        <v>0</v>
      </c>
      <c r="AM4012">
        <v>0</v>
      </c>
    </row>
    <row r="4013" spans="1:39" customFormat="1" ht="12.75">
      <c r="A4013">
        <v>7856892</v>
      </c>
      <c r="B4013" t="s">
        <v>2015</v>
      </c>
      <c r="C4013" t="s">
        <v>189</v>
      </c>
      <c r="D4013">
        <v>7856892</v>
      </c>
      <c r="E4013" t="s">
        <v>166</v>
      </c>
      <c r="F4013" t="s">
        <v>166</v>
      </c>
      <c r="H4013" s="507">
        <v>36984</v>
      </c>
      <c r="I4013" t="s">
        <v>167</v>
      </c>
      <c r="J4013">
        <v>-40</v>
      </c>
      <c r="K4013" t="s">
        <v>168</v>
      </c>
      <c r="M4013" t="s">
        <v>238</v>
      </c>
      <c r="N4013">
        <v>8780496</v>
      </c>
      <c r="O4013" t="s">
        <v>270</v>
      </c>
      <c r="P4013" s="507">
        <v>44794</v>
      </c>
      <c r="Q4013" t="s">
        <v>187</v>
      </c>
      <c r="R4013" s="507">
        <v>40113</v>
      </c>
      <c r="S4013" s="507">
        <v>44082</v>
      </c>
      <c r="T4013" t="s">
        <v>7255</v>
      </c>
      <c r="U4013">
        <v>2137</v>
      </c>
      <c r="V4013" t="s">
        <v>172</v>
      </c>
      <c r="W4013">
        <v>742</v>
      </c>
      <c r="X4013" t="s">
        <v>173</v>
      </c>
      <c r="Y4013" t="s">
        <v>259</v>
      </c>
      <c r="AC4013" t="s">
        <v>177</v>
      </c>
      <c r="AD4013" t="s">
        <v>9664</v>
      </c>
      <c r="AE4013">
        <v>78470</v>
      </c>
      <c r="AF4013" t="s">
        <v>16407</v>
      </c>
      <c r="AK4013" t="s">
        <v>4646</v>
      </c>
      <c r="AL4013">
        <v>0</v>
      </c>
      <c r="AM4013">
        <v>0</v>
      </c>
    </row>
    <row r="4014" spans="1:39" customFormat="1" ht="12.75">
      <c r="A4014">
        <v>39987</v>
      </c>
      <c r="B4014" t="s">
        <v>3443</v>
      </c>
      <c r="C4014" t="s">
        <v>490</v>
      </c>
      <c r="D4014">
        <v>39987</v>
      </c>
      <c r="E4014" t="s">
        <v>166</v>
      </c>
      <c r="F4014" t="s">
        <v>166</v>
      </c>
      <c r="H4014" s="507">
        <v>27460</v>
      </c>
      <c r="I4014" t="s">
        <v>192</v>
      </c>
      <c r="J4014">
        <v>-50</v>
      </c>
      <c r="K4014" t="s">
        <v>168</v>
      </c>
      <c r="M4014" t="s">
        <v>228</v>
      </c>
      <c r="N4014">
        <v>12440266</v>
      </c>
      <c r="O4014" t="s">
        <v>2182</v>
      </c>
      <c r="P4014" s="507">
        <v>44813</v>
      </c>
      <c r="Q4014" t="s">
        <v>187</v>
      </c>
      <c r="R4014" s="507">
        <v>37432</v>
      </c>
      <c r="S4014" s="507">
        <v>44025</v>
      </c>
      <c r="T4014" t="s">
        <v>7255</v>
      </c>
      <c r="U4014">
        <v>1603</v>
      </c>
      <c r="X4014">
        <v>16</v>
      </c>
      <c r="Y4014" t="s">
        <v>259</v>
      </c>
      <c r="AC4014" t="s">
        <v>177</v>
      </c>
      <c r="AD4014" t="s">
        <v>16408</v>
      </c>
      <c r="AE4014">
        <v>44350</v>
      </c>
      <c r="AF4014" t="s">
        <v>16409</v>
      </c>
      <c r="AJ4014">
        <v>652496374</v>
      </c>
      <c r="AK4014" t="s">
        <v>5206</v>
      </c>
      <c r="AL4014">
        <v>0</v>
      </c>
      <c r="AM4014">
        <v>0</v>
      </c>
    </row>
    <row r="4015" spans="1:39" customFormat="1" ht="12.75">
      <c r="A4015">
        <v>4458264</v>
      </c>
      <c r="B4015" t="s">
        <v>3443</v>
      </c>
      <c r="C4015" t="s">
        <v>1230</v>
      </c>
      <c r="D4015">
        <v>4458264</v>
      </c>
      <c r="E4015" t="s">
        <v>166</v>
      </c>
      <c r="F4015" t="s">
        <v>166</v>
      </c>
      <c r="H4015" s="507">
        <v>39975</v>
      </c>
      <c r="I4015" t="s">
        <v>340</v>
      </c>
      <c r="J4015">
        <v>-14</v>
      </c>
      <c r="K4015" t="s">
        <v>8</v>
      </c>
      <c r="M4015" t="s">
        <v>228</v>
      </c>
      <c r="N4015">
        <v>12440266</v>
      </c>
      <c r="O4015" t="s">
        <v>2182</v>
      </c>
      <c r="P4015" s="507">
        <v>44813</v>
      </c>
      <c r="Q4015" t="s">
        <v>187</v>
      </c>
      <c r="R4015" s="507">
        <v>43414</v>
      </c>
      <c r="T4015" t="s">
        <v>5765</v>
      </c>
      <c r="U4015">
        <v>662</v>
      </c>
      <c r="X4015">
        <v>6</v>
      </c>
      <c r="Y4015" t="s">
        <v>259</v>
      </c>
      <c r="AC4015" t="s">
        <v>177</v>
      </c>
      <c r="AD4015" t="s">
        <v>16408</v>
      </c>
      <c r="AE4015">
        <v>44350</v>
      </c>
      <c r="AF4015" t="s">
        <v>16409</v>
      </c>
      <c r="AJ4015">
        <v>764250981</v>
      </c>
      <c r="AK4015" t="s">
        <v>5149</v>
      </c>
      <c r="AL4015">
        <v>0</v>
      </c>
      <c r="AM4015">
        <v>0</v>
      </c>
    </row>
    <row r="4016" spans="1:39" customFormat="1" ht="12.75">
      <c r="A4016">
        <v>615905</v>
      </c>
      <c r="B4016" t="s">
        <v>9252</v>
      </c>
      <c r="C4016" t="s">
        <v>354</v>
      </c>
      <c r="D4016">
        <v>615905</v>
      </c>
      <c r="E4016" t="s">
        <v>166</v>
      </c>
      <c r="H4016" s="507">
        <v>28339</v>
      </c>
      <c r="I4016" t="s">
        <v>192</v>
      </c>
      <c r="J4016">
        <v>-50</v>
      </c>
      <c r="K4016" t="s">
        <v>8</v>
      </c>
      <c r="M4016" t="s">
        <v>217</v>
      </c>
      <c r="N4016">
        <v>3560094</v>
      </c>
      <c r="O4016" t="s">
        <v>9253</v>
      </c>
      <c r="P4016" s="507">
        <v>44812</v>
      </c>
      <c r="Q4016" t="s">
        <v>187</v>
      </c>
      <c r="R4016" s="507">
        <v>37432</v>
      </c>
      <c r="S4016" s="507">
        <v>44755</v>
      </c>
      <c r="T4016" t="s">
        <v>181</v>
      </c>
      <c r="U4016">
        <v>856</v>
      </c>
      <c r="X4016">
        <v>8</v>
      </c>
      <c r="Y4016" t="s">
        <v>259</v>
      </c>
      <c r="AC4016" t="s">
        <v>177</v>
      </c>
      <c r="AD4016" t="s">
        <v>16410</v>
      </c>
      <c r="AE4016">
        <v>56130</v>
      </c>
      <c r="AF4016" t="s">
        <v>16411</v>
      </c>
      <c r="AJ4016">
        <v>681192671</v>
      </c>
      <c r="AK4016" t="s">
        <v>9254</v>
      </c>
      <c r="AL4016">
        <v>0</v>
      </c>
      <c r="AM4016">
        <v>0</v>
      </c>
    </row>
    <row r="4017" spans="1:39" customFormat="1" ht="12.75">
      <c r="A4017">
        <v>4531773</v>
      </c>
      <c r="B4017" t="s">
        <v>6172</v>
      </c>
      <c r="C4017" t="s">
        <v>767</v>
      </c>
      <c r="D4017">
        <v>4531773</v>
      </c>
      <c r="E4017" t="s">
        <v>166</v>
      </c>
      <c r="F4017" t="s">
        <v>166</v>
      </c>
      <c r="H4017" s="507">
        <v>41027</v>
      </c>
      <c r="I4017" t="s">
        <v>245</v>
      </c>
      <c r="J4017">
        <v>-11</v>
      </c>
      <c r="K4017" t="s">
        <v>168</v>
      </c>
      <c r="M4017" t="s">
        <v>2764</v>
      </c>
      <c r="N4017">
        <v>4450410</v>
      </c>
      <c r="O4017" t="s">
        <v>3462</v>
      </c>
      <c r="P4017" s="507">
        <v>44834</v>
      </c>
      <c r="Q4017" t="s">
        <v>187</v>
      </c>
      <c r="R4017" s="507">
        <v>43895</v>
      </c>
      <c r="T4017" t="s">
        <v>5765</v>
      </c>
      <c r="U4017">
        <v>509</v>
      </c>
      <c r="X4017">
        <v>5</v>
      </c>
      <c r="Y4017" t="s">
        <v>259</v>
      </c>
      <c r="AC4017" t="s">
        <v>177</v>
      </c>
      <c r="AD4017" t="s">
        <v>9989</v>
      </c>
      <c r="AE4017">
        <v>45160</v>
      </c>
      <c r="AF4017" t="s">
        <v>16412</v>
      </c>
      <c r="AK4017" t="s">
        <v>7085</v>
      </c>
      <c r="AL4017">
        <v>0</v>
      </c>
      <c r="AM4017">
        <v>0</v>
      </c>
    </row>
    <row r="4018" spans="1:39" customFormat="1" ht="12.75">
      <c r="A4018">
        <v>9462089</v>
      </c>
      <c r="B4018" t="s">
        <v>7086</v>
      </c>
      <c r="C4018" t="s">
        <v>976</v>
      </c>
      <c r="D4018">
        <v>9462089</v>
      </c>
      <c r="E4018" t="s">
        <v>169</v>
      </c>
      <c r="F4018" t="s">
        <v>169</v>
      </c>
      <c r="H4018" s="507">
        <v>41957</v>
      </c>
      <c r="I4018" t="s">
        <v>169</v>
      </c>
      <c r="J4018">
        <v>-9</v>
      </c>
      <c r="K4018" t="s">
        <v>8</v>
      </c>
      <c r="M4018" t="s">
        <v>246</v>
      </c>
      <c r="N4018">
        <v>8940033</v>
      </c>
      <c r="O4018" t="s">
        <v>399</v>
      </c>
      <c r="P4018" s="507">
        <v>44810</v>
      </c>
      <c r="Q4018" t="s">
        <v>187</v>
      </c>
      <c r="R4018" s="507">
        <v>44463</v>
      </c>
      <c r="T4018" t="s">
        <v>5765</v>
      </c>
      <c r="U4018">
        <v>500</v>
      </c>
      <c r="X4018">
        <v>5</v>
      </c>
      <c r="Y4018" t="s">
        <v>259</v>
      </c>
      <c r="AC4018" t="s">
        <v>177</v>
      </c>
      <c r="AD4018" t="s">
        <v>10630</v>
      </c>
      <c r="AE4018">
        <v>94700</v>
      </c>
      <c r="AF4018" t="s">
        <v>16413</v>
      </c>
      <c r="AJ4018">
        <v>676920363</v>
      </c>
      <c r="AK4018" t="s">
        <v>9255</v>
      </c>
      <c r="AL4018">
        <v>0</v>
      </c>
      <c r="AM4018">
        <v>0</v>
      </c>
    </row>
    <row r="4019" spans="1:39" customFormat="1" ht="12.75">
      <c r="A4019">
        <v>7859214</v>
      </c>
      <c r="B4019" t="s">
        <v>2016</v>
      </c>
      <c r="C4019" t="s">
        <v>257</v>
      </c>
      <c r="D4019">
        <v>7859214</v>
      </c>
      <c r="E4019" t="s">
        <v>166</v>
      </c>
      <c r="F4019" t="s">
        <v>166</v>
      </c>
      <c r="H4019" s="507">
        <v>37757</v>
      </c>
      <c r="I4019" t="s">
        <v>167</v>
      </c>
      <c r="J4019">
        <v>-40</v>
      </c>
      <c r="K4019" t="s">
        <v>168</v>
      </c>
      <c r="M4019" t="s">
        <v>203</v>
      </c>
      <c r="N4019">
        <v>8920031</v>
      </c>
      <c r="O4019" t="s">
        <v>269</v>
      </c>
      <c r="P4019" s="507">
        <v>44824</v>
      </c>
      <c r="Q4019" t="s">
        <v>187</v>
      </c>
      <c r="R4019" s="507">
        <v>40449</v>
      </c>
      <c r="S4019" s="507">
        <v>44820</v>
      </c>
      <c r="T4019" t="s">
        <v>181</v>
      </c>
      <c r="U4019">
        <v>2271</v>
      </c>
      <c r="V4019" t="s">
        <v>172</v>
      </c>
      <c r="W4019">
        <v>496</v>
      </c>
      <c r="X4019" t="s">
        <v>173</v>
      </c>
      <c r="Y4019" t="s">
        <v>259</v>
      </c>
      <c r="AB4019" s="507">
        <v>44743</v>
      </c>
      <c r="AC4019" t="s">
        <v>177</v>
      </c>
      <c r="AD4019" t="s">
        <v>12220</v>
      </c>
      <c r="AE4019">
        <v>78570</v>
      </c>
      <c r="AF4019" t="s">
        <v>16414</v>
      </c>
      <c r="AJ4019">
        <v>672279292</v>
      </c>
      <c r="AK4019" t="s">
        <v>4647</v>
      </c>
      <c r="AL4019">
        <v>0</v>
      </c>
      <c r="AM4019">
        <v>0</v>
      </c>
    </row>
    <row r="4020" spans="1:39" customFormat="1" ht="12.75">
      <c r="A4020">
        <v>7520382</v>
      </c>
      <c r="B4020" t="s">
        <v>2017</v>
      </c>
      <c r="C4020" t="s">
        <v>2018</v>
      </c>
      <c r="D4020">
        <v>7520382</v>
      </c>
      <c r="E4020" t="s">
        <v>166</v>
      </c>
      <c r="F4020" t="s">
        <v>166</v>
      </c>
      <c r="H4020" s="507">
        <v>37636</v>
      </c>
      <c r="I4020" t="s">
        <v>167</v>
      </c>
      <c r="J4020">
        <v>-40</v>
      </c>
      <c r="K4020" t="s">
        <v>168</v>
      </c>
      <c r="M4020" t="s">
        <v>246</v>
      </c>
      <c r="N4020">
        <v>8940073</v>
      </c>
      <c r="O4020" t="s">
        <v>258</v>
      </c>
      <c r="P4020" s="507">
        <v>44818</v>
      </c>
      <c r="Q4020" t="s">
        <v>187</v>
      </c>
      <c r="R4020" s="507">
        <v>41528</v>
      </c>
      <c r="S4020" s="507">
        <v>44008</v>
      </c>
      <c r="T4020" t="s">
        <v>7255</v>
      </c>
      <c r="U4020">
        <v>2025</v>
      </c>
      <c r="X4020">
        <v>20</v>
      </c>
      <c r="Y4020" t="s">
        <v>259</v>
      </c>
      <c r="AB4020" s="507">
        <v>44013</v>
      </c>
      <c r="AC4020" t="s">
        <v>177</v>
      </c>
      <c r="AD4020" t="s">
        <v>9776</v>
      </c>
      <c r="AE4020">
        <v>75011</v>
      </c>
      <c r="AF4020" t="s">
        <v>16415</v>
      </c>
      <c r="AI4020">
        <v>661305633</v>
      </c>
      <c r="AJ4020">
        <v>651469185</v>
      </c>
      <c r="AK4020" t="s">
        <v>4648</v>
      </c>
      <c r="AL4020">
        <v>0</v>
      </c>
      <c r="AM4020">
        <v>0</v>
      </c>
    </row>
    <row r="4021" spans="1:39" customFormat="1" ht="12.75">
      <c r="A4021">
        <v>912301</v>
      </c>
      <c r="B4021" t="s">
        <v>2017</v>
      </c>
      <c r="C4021" t="s">
        <v>1671</v>
      </c>
      <c r="D4021">
        <v>912301</v>
      </c>
      <c r="E4021" t="s">
        <v>166</v>
      </c>
      <c r="F4021" t="s">
        <v>166</v>
      </c>
      <c r="H4021" s="507">
        <v>25666</v>
      </c>
      <c r="I4021" t="s">
        <v>367</v>
      </c>
      <c r="J4021">
        <v>-60</v>
      </c>
      <c r="K4021" t="s">
        <v>168</v>
      </c>
      <c r="M4021" t="s">
        <v>275</v>
      </c>
      <c r="N4021">
        <v>8910876</v>
      </c>
      <c r="O4021" t="s">
        <v>276</v>
      </c>
      <c r="P4021" s="507">
        <v>44813</v>
      </c>
      <c r="Q4021" t="s">
        <v>187</v>
      </c>
      <c r="R4021" s="507">
        <v>37432</v>
      </c>
      <c r="S4021" s="507">
        <v>44067</v>
      </c>
      <c r="T4021" t="s">
        <v>7255</v>
      </c>
      <c r="U4021">
        <v>1643</v>
      </c>
      <c r="X4021">
        <v>16</v>
      </c>
      <c r="Y4021" t="s">
        <v>259</v>
      </c>
      <c r="AB4021" s="507">
        <v>43647</v>
      </c>
      <c r="AC4021" t="s">
        <v>177</v>
      </c>
      <c r="AD4021" t="s">
        <v>11260</v>
      </c>
      <c r="AE4021">
        <v>91390</v>
      </c>
      <c r="AF4021" t="s">
        <v>16416</v>
      </c>
      <c r="AI4021">
        <v>169042995</v>
      </c>
      <c r="AJ4021">
        <v>661141391</v>
      </c>
      <c r="AK4021" t="s">
        <v>6173</v>
      </c>
      <c r="AL4021">
        <v>0</v>
      </c>
      <c r="AM4021">
        <v>0</v>
      </c>
    </row>
    <row r="4022" spans="1:39" customFormat="1" ht="12.75">
      <c r="A4022">
        <v>9318551</v>
      </c>
      <c r="B4022" t="s">
        <v>3636</v>
      </c>
      <c r="C4022" t="s">
        <v>339</v>
      </c>
      <c r="D4022">
        <v>9318551</v>
      </c>
      <c r="E4022" t="s">
        <v>166</v>
      </c>
      <c r="F4022" t="s">
        <v>166</v>
      </c>
      <c r="H4022" s="507">
        <v>38699</v>
      </c>
      <c r="I4022" t="s">
        <v>186</v>
      </c>
      <c r="J4022">
        <v>-18</v>
      </c>
      <c r="K4022" t="s">
        <v>8</v>
      </c>
      <c r="M4022" t="s">
        <v>170</v>
      </c>
      <c r="N4022">
        <v>8930490</v>
      </c>
      <c r="O4022" t="s">
        <v>732</v>
      </c>
      <c r="P4022" s="507">
        <v>44802</v>
      </c>
      <c r="Q4022" t="s">
        <v>187</v>
      </c>
      <c r="R4022" s="507">
        <v>41277</v>
      </c>
      <c r="T4022" t="s">
        <v>5765</v>
      </c>
      <c r="U4022">
        <v>836</v>
      </c>
      <c r="X4022">
        <v>8</v>
      </c>
      <c r="Y4022" t="s">
        <v>259</v>
      </c>
      <c r="AB4022" s="507">
        <v>43282</v>
      </c>
      <c r="AC4022" t="s">
        <v>177</v>
      </c>
      <c r="AD4022" t="s">
        <v>10432</v>
      </c>
      <c r="AE4022">
        <v>93200</v>
      </c>
      <c r="AF4022" t="s">
        <v>16417</v>
      </c>
      <c r="AI4022">
        <v>680708751</v>
      </c>
      <c r="AK4022" t="s">
        <v>4649</v>
      </c>
      <c r="AL4022">
        <v>0</v>
      </c>
      <c r="AM4022">
        <v>0</v>
      </c>
    </row>
    <row r="4023" spans="1:39" customFormat="1" ht="12.75">
      <c r="A4023">
        <v>4462263</v>
      </c>
      <c r="B4023" t="s">
        <v>2727</v>
      </c>
      <c r="C4023" t="s">
        <v>531</v>
      </c>
      <c r="D4023">
        <v>4462263</v>
      </c>
      <c r="E4023" t="s">
        <v>166</v>
      </c>
      <c r="F4023" t="s">
        <v>166</v>
      </c>
      <c r="H4023" s="507">
        <v>42109</v>
      </c>
      <c r="I4023" t="s">
        <v>169</v>
      </c>
      <c r="J4023">
        <v>-9</v>
      </c>
      <c r="K4023" t="s">
        <v>8</v>
      </c>
      <c r="M4023" t="s">
        <v>228</v>
      </c>
      <c r="N4023">
        <v>12440051</v>
      </c>
      <c r="O4023" t="s">
        <v>2171</v>
      </c>
      <c r="P4023" s="507">
        <v>44814</v>
      </c>
      <c r="Q4023" t="s">
        <v>187</v>
      </c>
      <c r="R4023" s="507">
        <v>44478</v>
      </c>
      <c r="T4023" t="s">
        <v>5765</v>
      </c>
      <c r="U4023">
        <v>500</v>
      </c>
      <c r="X4023">
        <v>5</v>
      </c>
      <c r="Y4023" t="s">
        <v>259</v>
      </c>
      <c r="AC4023" t="s">
        <v>177</v>
      </c>
      <c r="AD4023" t="s">
        <v>11719</v>
      </c>
      <c r="AE4023">
        <v>44570</v>
      </c>
      <c r="AF4023" t="s">
        <v>16418</v>
      </c>
      <c r="AJ4023">
        <v>662451488</v>
      </c>
      <c r="AK4023" t="s">
        <v>4775</v>
      </c>
      <c r="AL4023">
        <v>1</v>
      </c>
      <c r="AM4023">
        <v>0</v>
      </c>
    </row>
    <row r="4024" spans="1:39" customFormat="1" ht="12.75">
      <c r="A4024">
        <v>618597</v>
      </c>
      <c r="B4024" t="s">
        <v>3005</v>
      </c>
      <c r="C4024" t="s">
        <v>2408</v>
      </c>
      <c r="D4024">
        <v>618597</v>
      </c>
      <c r="E4024" t="s">
        <v>166</v>
      </c>
      <c r="F4024" t="s">
        <v>166</v>
      </c>
      <c r="H4024" s="507">
        <v>35508</v>
      </c>
      <c r="I4024" t="s">
        <v>167</v>
      </c>
      <c r="J4024">
        <v>-40</v>
      </c>
      <c r="K4024" t="s">
        <v>8</v>
      </c>
      <c r="M4024" t="s">
        <v>175</v>
      </c>
      <c r="N4024">
        <v>4370566</v>
      </c>
      <c r="O4024" t="s">
        <v>176</v>
      </c>
      <c r="P4024" s="507">
        <v>44766</v>
      </c>
      <c r="Q4024" t="s">
        <v>187</v>
      </c>
      <c r="R4024" s="507">
        <v>38685</v>
      </c>
      <c r="S4024" s="507">
        <v>44036</v>
      </c>
      <c r="T4024" t="s">
        <v>7255</v>
      </c>
      <c r="U4024">
        <v>1303</v>
      </c>
      <c r="X4024">
        <v>13</v>
      </c>
      <c r="Y4024" t="s">
        <v>259</v>
      </c>
      <c r="AC4024" t="s">
        <v>177</v>
      </c>
      <c r="AD4024" t="s">
        <v>10088</v>
      </c>
      <c r="AE4024">
        <v>37200</v>
      </c>
      <c r="AF4024" t="s">
        <v>16419</v>
      </c>
      <c r="AJ4024">
        <v>647963563</v>
      </c>
      <c r="AK4024" t="s">
        <v>5713</v>
      </c>
      <c r="AL4024">
        <v>0</v>
      </c>
      <c r="AM4024">
        <v>0</v>
      </c>
    </row>
    <row r="4025" spans="1:39" customFormat="1" ht="12.75">
      <c r="A4025">
        <v>3531078</v>
      </c>
      <c r="B4025" t="s">
        <v>2728</v>
      </c>
      <c r="C4025" t="s">
        <v>2616</v>
      </c>
      <c r="D4025">
        <v>3531078</v>
      </c>
      <c r="E4025" t="s">
        <v>166</v>
      </c>
      <c r="F4025" t="s">
        <v>166</v>
      </c>
      <c r="H4025" s="507">
        <v>38472</v>
      </c>
      <c r="I4025" t="s">
        <v>186</v>
      </c>
      <c r="J4025">
        <v>-18</v>
      </c>
      <c r="K4025" t="s">
        <v>8</v>
      </c>
      <c r="M4025" t="s">
        <v>178</v>
      </c>
      <c r="N4025">
        <v>3350060</v>
      </c>
      <c r="O4025" t="s">
        <v>223</v>
      </c>
      <c r="P4025" s="507">
        <v>44813</v>
      </c>
      <c r="Q4025" t="s">
        <v>187</v>
      </c>
      <c r="R4025" s="507">
        <v>40815</v>
      </c>
      <c r="S4025" s="507">
        <v>44740</v>
      </c>
      <c r="T4025" t="s">
        <v>181</v>
      </c>
      <c r="U4025">
        <v>1402</v>
      </c>
      <c r="X4025">
        <v>14</v>
      </c>
      <c r="Y4025" t="s">
        <v>259</v>
      </c>
      <c r="AC4025" t="s">
        <v>177</v>
      </c>
      <c r="AD4025" t="s">
        <v>10113</v>
      </c>
      <c r="AE4025">
        <v>35235</v>
      </c>
      <c r="AF4025" t="s">
        <v>16420</v>
      </c>
      <c r="AI4025">
        <v>299624484</v>
      </c>
      <c r="AJ4025">
        <v>674488792</v>
      </c>
      <c r="AK4025" t="s">
        <v>7087</v>
      </c>
      <c r="AL4025">
        <v>0</v>
      </c>
      <c r="AM4025">
        <v>0</v>
      </c>
    </row>
    <row r="4026" spans="1:39" customFormat="1" ht="12.75">
      <c r="A4026">
        <v>4531752</v>
      </c>
      <c r="B4026" t="s">
        <v>6174</v>
      </c>
      <c r="C4026" t="s">
        <v>876</v>
      </c>
      <c r="D4026">
        <v>4531752</v>
      </c>
      <c r="E4026" t="s">
        <v>166</v>
      </c>
      <c r="F4026" t="s">
        <v>166</v>
      </c>
      <c r="H4026" s="507">
        <v>40941</v>
      </c>
      <c r="I4026" t="s">
        <v>245</v>
      </c>
      <c r="J4026">
        <v>-11</v>
      </c>
      <c r="K4026" t="s">
        <v>168</v>
      </c>
      <c r="M4026" t="s">
        <v>2764</v>
      </c>
      <c r="N4026">
        <v>4450410</v>
      </c>
      <c r="O4026" t="s">
        <v>3462</v>
      </c>
      <c r="P4026" s="507">
        <v>44806</v>
      </c>
      <c r="Q4026" t="s">
        <v>187</v>
      </c>
      <c r="R4026" s="507">
        <v>43895</v>
      </c>
      <c r="T4026" t="s">
        <v>5765</v>
      </c>
      <c r="U4026">
        <v>531</v>
      </c>
      <c r="X4026">
        <v>5</v>
      </c>
      <c r="Y4026" t="s">
        <v>259</v>
      </c>
      <c r="AC4026" t="s">
        <v>177</v>
      </c>
      <c r="AD4026" t="s">
        <v>9989</v>
      </c>
      <c r="AE4026">
        <v>45160</v>
      </c>
      <c r="AF4026" t="s">
        <v>16421</v>
      </c>
      <c r="AK4026" t="s">
        <v>7088</v>
      </c>
      <c r="AL4026">
        <v>0</v>
      </c>
      <c r="AM4026">
        <v>0</v>
      </c>
    </row>
    <row r="4027" spans="1:39" customFormat="1" ht="12.75">
      <c r="A4027">
        <v>4464337</v>
      </c>
      <c r="B4027" t="s">
        <v>16422</v>
      </c>
      <c r="C4027" t="s">
        <v>1017</v>
      </c>
      <c r="D4027">
        <v>4464337</v>
      </c>
      <c r="E4027" t="s">
        <v>169</v>
      </c>
      <c r="H4027" s="507">
        <v>42148</v>
      </c>
      <c r="I4027" t="s">
        <v>169</v>
      </c>
      <c r="J4027">
        <v>-9</v>
      </c>
      <c r="K4027" t="s">
        <v>8</v>
      </c>
      <c r="M4027" t="s">
        <v>228</v>
      </c>
      <c r="N4027">
        <v>12440023</v>
      </c>
      <c r="O4027" t="s">
        <v>2221</v>
      </c>
      <c r="P4027" s="507">
        <v>44847</v>
      </c>
      <c r="Q4027" t="s">
        <v>187</v>
      </c>
      <c r="R4027" s="507">
        <v>44847</v>
      </c>
      <c r="S4027" s="507">
        <v>44844</v>
      </c>
      <c r="T4027" t="s">
        <v>181</v>
      </c>
      <c r="U4027">
        <v>500</v>
      </c>
      <c r="X4027">
        <v>5</v>
      </c>
      <c r="Y4027" t="s">
        <v>259</v>
      </c>
      <c r="AC4027" t="s">
        <v>177</v>
      </c>
      <c r="AD4027" t="s">
        <v>11663</v>
      </c>
      <c r="AE4027">
        <v>44840</v>
      </c>
      <c r="AF4027" t="s">
        <v>16423</v>
      </c>
      <c r="AJ4027">
        <v>637895271</v>
      </c>
      <c r="AK4027" t="s">
        <v>16424</v>
      </c>
      <c r="AL4027">
        <v>1</v>
      </c>
      <c r="AM4027">
        <v>0</v>
      </c>
    </row>
    <row r="4028" spans="1:39" customFormat="1" ht="12.75">
      <c r="A4028">
        <v>4438314</v>
      </c>
      <c r="B4028" t="s">
        <v>2729</v>
      </c>
      <c r="C4028" t="s">
        <v>310</v>
      </c>
      <c r="D4028">
        <v>4438314</v>
      </c>
      <c r="E4028" t="s">
        <v>166</v>
      </c>
      <c r="F4028" t="s">
        <v>166</v>
      </c>
      <c r="H4028" s="507">
        <v>33882</v>
      </c>
      <c r="I4028" t="s">
        <v>167</v>
      </c>
      <c r="J4028">
        <v>-40</v>
      </c>
      <c r="K4028" t="s">
        <v>8</v>
      </c>
      <c r="M4028" t="s">
        <v>228</v>
      </c>
      <c r="N4028">
        <v>12440116</v>
      </c>
      <c r="O4028" t="s">
        <v>6232</v>
      </c>
      <c r="P4028" s="507">
        <v>44819</v>
      </c>
      <c r="Q4028" t="s">
        <v>187</v>
      </c>
      <c r="R4028" s="507">
        <v>39027</v>
      </c>
      <c r="S4028" s="507">
        <v>44438</v>
      </c>
      <c r="T4028" t="s">
        <v>7255</v>
      </c>
      <c r="U4028">
        <v>814</v>
      </c>
      <c r="X4028">
        <v>8</v>
      </c>
      <c r="Y4028" t="s">
        <v>259</v>
      </c>
      <c r="AB4028" s="507">
        <v>43647</v>
      </c>
      <c r="AC4028" t="s">
        <v>177</v>
      </c>
      <c r="AD4028" t="s">
        <v>10190</v>
      </c>
      <c r="AE4028">
        <v>44120</v>
      </c>
      <c r="AF4028" t="s">
        <v>11860</v>
      </c>
      <c r="AJ4028">
        <v>659585870</v>
      </c>
      <c r="AK4028" t="s">
        <v>5207</v>
      </c>
      <c r="AL4028">
        <v>0</v>
      </c>
      <c r="AM4028">
        <v>0</v>
      </c>
    </row>
    <row r="4029" spans="1:39" customFormat="1" ht="12.75">
      <c r="A4029">
        <v>9153501</v>
      </c>
      <c r="B4029" t="s">
        <v>16425</v>
      </c>
      <c r="C4029" t="s">
        <v>16426</v>
      </c>
      <c r="D4029">
        <v>9153501</v>
      </c>
      <c r="E4029" t="s">
        <v>169</v>
      </c>
      <c r="H4029" s="507">
        <v>43282</v>
      </c>
      <c r="I4029" t="s">
        <v>169</v>
      </c>
      <c r="J4029">
        <v>-9</v>
      </c>
      <c r="K4029" t="s">
        <v>8</v>
      </c>
      <c r="M4029" t="s">
        <v>275</v>
      </c>
      <c r="N4029">
        <v>8910102</v>
      </c>
      <c r="O4029" t="s">
        <v>321</v>
      </c>
      <c r="P4029" s="507">
        <v>44832</v>
      </c>
      <c r="Q4029" t="s">
        <v>187</v>
      </c>
      <c r="R4029" s="507">
        <v>44832</v>
      </c>
      <c r="T4029" t="s">
        <v>5765</v>
      </c>
      <c r="U4029">
        <v>500</v>
      </c>
      <c r="X4029">
        <v>5</v>
      </c>
      <c r="Y4029" t="s">
        <v>259</v>
      </c>
      <c r="AC4029" t="s">
        <v>177</v>
      </c>
      <c r="AD4029" t="s">
        <v>9661</v>
      </c>
      <c r="AE4029">
        <v>91200</v>
      </c>
      <c r="AF4029" t="s">
        <v>16427</v>
      </c>
      <c r="AJ4029">
        <v>659079626</v>
      </c>
      <c r="AK4029" t="s">
        <v>16428</v>
      </c>
      <c r="AL4029">
        <v>0</v>
      </c>
      <c r="AM4029">
        <v>0</v>
      </c>
    </row>
    <row r="4030" spans="1:39" customFormat="1" ht="12.75">
      <c r="A4030">
        <v>8526117</v>
      </c>
      <c r="B4030" t="s">
        <v>3697</v>
      </c>
      <c r="C4030" t="s">
        <v>2730</v>
      </c>
      <c r="D4030">
        <v>8526117</v>
      </c>
      <c r="E4030" t="s">
        <v>166</v>
      </c>
      <c r="F4030" t="s">
        <v>166</v>
      </c>
      <c r="H4030" s="507">
        <v>37917</v>
      </c>
      <c r="I4030" t="s">
        <v>167</v>
      </c>
      <c r="J4030">
        <v>-40</v>
      </c>
      <c r="K4030" t="s">
        <v>8</v>
      </c>
      <c r="M4030" t="s">
        <v>208</v>
      </c>
      <c r="N4030">
        <v>12850024</v>
      </c>
      <c r="O4030" t="s">
        <v>2184</v>
      </c>
      <c r="P4030" s="507">
        <v>44792</v>
      </c>
      <c r="Q4030" t="s">
        <v>187</v>
      </c>
      <c r="R4030" s="507">
        <v>41874</v>
      </c>
      <c r="S4030" s="507">
        <v>44054</v>
      </c>
      <c r="T4030" t="s">
        <v>7255</v>
      </c>
      <c r="U4030">
        <v>879</v>
      </c>
      <c r="X4030">
        <v>8</v>
      </c>
      <c r="Y4030" t="s">
        <v>259</v>
      </c>
      <c r="AC4030" t="s">
        <v>177</v>
      </c>
      <c r="AD4030" t="s">
        <v>10942</v>
      </c>
      <c r="AE4030">
        <v>85140</v>
      </c>
      <c r="AF4030" t="s">
        <v>16429</v>
      </c>
      <c r="AI4030">
        <v>251418428</v>
      </c>
      <c r="AJ4030" t="s">
        <v>6513</v>
      </c>
      <c r="AK4030" t="s">
        <v>6514</v>
      </c>
      <c r="AL4030">
        <v>0</v>
      </c>
      <c r="AM4030">
        <v>0</v>
      </c>
    </row>
    <row r="4031" spans="1:39" customFormat="1" ht="12.75">
      <c r="A4031">
        <v>4941020</v>
      </c>
      <c r="B4031" t="s">
        <v>6864</v>
      </c>
      <c r="C4031" t="s">
        <v>650</v>
      </c>
      <c r="D4031">
        <v>4941020</v>
      </c>
      <c r="E4031" t="s">
        <v>166</v>
      </c>
      <c r="F4031" t="s">
        <v>166</v>
      </c>
      <c r="H4031" s="507">
        <v>41383</v>
      </c>
      <c r="I4031" t="s">
        <v>251</v>
      </c>
      <c r="J4031">
        <v>-10</v>
      </c>
      <c r="K4031" t="s">
        <v>8</v>
      </c>
      <c r="M4031" t="s">
        <v>236</v>
      </c>
      <c r="N4031">
        <v>12490106</v>
      </c>
      <c r="O4031" t="s">
        <v>2344</v>
      </c>
      <c r="P4031" s="507">
        <v>44812</v>
      </c>
      <c r="Q4031" t="s">
        <v>187</v>
      </c>
      <c r="R4031" s="507">
        <v>44454</v>
      </c>
      <c r="T4031" t="s">
        <v>5765</v>
      </c>
      <c r="U4031">
        <v>500</v>
      </c>
      <c r="X4031">
        <v>5</v>
      </c>
      <c r="Y4031" t="s">
        <v>259</v>
      </c>
      <c r="AC4031" t="s">
        <v>177</v>
      </c>
      <c r="AD4031" t="s">
        <v>16430</v>
      </c>
      <c r="AE4031">
        <v>49000</v>
      </c>
      <c r="AF4031" t="s">
        <v>16431</v>
      </c>
      <c r="AG4031" t="s">
        <v>16432</v>
      </c>
      <c r="AJ4031">
        <v>624319095</v>
      </c>
      <c r="AK4031" t="s">
        <v>6865</v>
      </c>
      <c r="AL4031">
        <v>0</v>
      </c>
      <c r="AM4031">
        <v>0</v>
      </c>
    </row>
    <row r="4032" spans="1:39" customFormat="1" ht="12.75">
      <c r="A4032">
        <v>9146528</v>
      </c>
      <c r="B4032" t="s">
        <v>6730</v>
      </c>
      <c r="C4032" t="s">
        <v>8033</v>
      </c>
      <c r="D4032">
        <v>9146528</v>
      </c>
      <c r="E4032" t="s">
        <v>166</v>
      </c>
      <c r="F4032" t="s">
        <v>166</v>
      </c>
      <c r="H4032" s="507">
        <v>40297</v>
      </c>
      <c r="I4032" t="s">
        <v>254</v>
      </c>
      <c r="J4032">
        <v>-13</v>
      </c>
      <c r="K4032" t="s">
        <v>168</v>
      </c>
      <c r="M4032" t="s">
        <v>275</v>
      </c>
      <c r="N4032">
        <v>8910861</v>
      </c>
      <c r="O4032" t="s">
        <v>3563</v>
      </c>
      <c r="P4032" s="507">
        <v>44820</v>
      </c>
      <c r="Q4032" t="s">
        <v>187</v>
      </c>
      <c r="R4032" s="507">
        <v>43064</v>
      </c>
      <c r="T4032" t="s">
        <v>5765</v>
      </c>
      <c r="U4032">
        <v>640</v>
      </c>
      <c r="X4032">
        <v>6</v>
      </c>
      <c r="Y4032" t="s">
        <v>259</v>
      </c>
      <c r="AC4032" t="s">
        <v>177</v>
      </c>
      <c r="AD4032" t="s">
        <v>10730</v>
      </c>
      <c r="AE4032">
        <v>91430</v>
      </c>
      <c r="AF4032" t="s">
        <v>16433</v>
      </c>
      <c r="AK4032" t="s">
        <v>5758</v>
      </c>
      <c r="AL4032">
        <v>0</v>
      </c>
      <c r="AM4032">
        <v>0</v>
      </c>
    </row>
    <row r="4033" spans="1:39" customFormat="1" ht="12.75">
      <c r="A4033">
        <v>9539767</v>
      </c>
      <c r="B4033" t="s">
        <v>6730</v>
      </c>
      <c r="C4033" t="s">
        <v>431</v>
      </c>
      <c r="D4033">
        <v>9539767</v>
      </c>
      <c r="E4033" t="s">
        <v>169</v>
      </c>
      <c r="F4033" t="s">
        <v>169</v>
      </c>
      <c r="H4033" s="507">
        <v>41679</v>
      </c>
      <c r="I4033" t="s">
        <v>169</v>
      </c>
      <c r="J4033">
        <v>-9</v>
      </c>
      <c r="K4033" t="s">
        <v>8</v>
      </c>
      <c r="M4033" t="s">
        <v>232</v>
      </c>
      <c r="N4033">
        <v>8951411</v>
      </c>
      <c r="O4033" t="s">
        <v>282</v>
      </c>
      <c r="P4033" s="507">
        <v>44815</v>
      </c>
      <c r="Q4033" t="s">
        <v>187</v>
      </c>
      <c r="R4033" s="507">
        <v>44451</v>
      </c>
      <c r="T4033" t="s">
        <v>5765</v>
      </c>
      <c r="U4033">
        <v>500</v>
      </c>
      <c r="X4033">
        <v>5</v>
      </c>
      <c r="Y4033" t="s">
        <v>259</v>
      </c>
      <c r="AC4033" t="s">
        <v>177</v>
      </c>
      <c r="AD4033" t="s">
        <v>14104</v>
      </c>
      <c r="AE4033">
        <v>95120</v>
      </c>
      <c r="AF4033" t="s">
        <v>16434</v>
      </c>
      <c r="AI4033" t="s">
        <v>9256</v>
      </c>
      <c r="AJ4033" t="s">
        <v>9257</v>
      </c>
      <c r="AK4033" t="s">
        <v>6731</v>
      </c>
      <c r="AL4033">
        <v>0</v>
      </c>
      <c r="AM4033">
        <v>0</v>
      </c>
    </row>
    <row r="4034" spans="1:39" customFormat="1" ht="12.75">
      <c r="A4034">
        <v>957401</v>
      </c>
      <c r="B4034" t="s">
        <v>2020</v>
      </c>
      <c r="C4034" t="s">
        <v>304</v>
      </c>
      <c r="D4034">
        <v>957401</v>
      </c>
      <c r="E4034" t="s">
        <v>166</v>
      </c>
      <c r="F4034" t="s">
        <v>166</v>
      </c>
      <c r="H4034" s="507">
        <v>30420</v>
      </c>
      <c r="I4034" t="s">
        <v>167</v>
      </c>
      <c r="J4034">
        <v>-40</v>
      </c>
      <c r="K4034" t="s">
        <v>168</v>
      </c>
      <c r="M4034" t="s">
        <v>232</v>
      </c>
      <c r="N4034">
        <v>8951261</v>
      </c>
      <c r="O4034" t="s">
        <v>709</v>
      </c>
      <c r="P4034" s="507">
        <v>44811</v>
      </c>
      <c r="Q4034" t="s">
        <v>187</v>
      </c>
      <c r="R4034" s="507">
        <v>37432</v>
      </c>
      <c r="S4034" s="507">
        <v>44529</v>
      </c>
      <c r="T4034" t="s">
        <v>181</v>
      </c>
      <c r="U4034">
        <v>1980</v>
      </c>
      <c r="X4034">
        <v>19</v>
      </c>
      <c r="Y4034" t="s">
        <v>259</v>
      </c>
      <c r="AC4034" t="s">
        <v>177</v>
      </c>
      <c r="AD4034" t="s">
        <v>16435</v>
      </c>
      <c r="AE4034">
        <v>95410</v>
      </c>
      <c r="AF4034" t="s">
        <v>16436</v>
      </c>
      <c r="AJ4034">
        <v>642732864</v>
      </c>
      <c r="AK4034" t="s">
        <v>4650</v>
      </c>
      <c r="AL4034">
        <v>0</v>
      </c>
      <c r="AM4034">
        <v>0</v>
      </c>
    </row>
    <row r="4035" spans="1:39" customFormat="1" ht="12.75">
      <c r="A4035">
        <v>297414</v>
      </c>
      <c r="B4035" t="s">
        <v>3382</v>
      </c>
      <c r="C4035" t="s">
        <v>1261</v>
      </c>
      <c r="D4035">
        <v>297414</v>
      </c>
      <c r="E4035" t="s">
        <v>166</v>
      </c>
      <c r="F4035" t="s">
        <v>166</v>
      </c>
      <c r="H4035" s="507">
        <v>27734</v>
      </c>
      <c r="I4035" t="s">
        <v>192</v>
      </c>
      <c r="J4035">
        <v>-50</v>
      </c>
      <c r="K4035" t="s">
        <v>168</v>
      </c>
      <c r="M4035" t="s">
        <v>3025</v>
      </c>
      <c r="N4035">
        <v>3290208</v>
      </c>
      <c r="O4035" t="s">
        <v>3118</v>
      </c>
      <c r="P4035" s="507">
        <v>44758</v>
      </c>
      <c r="Q4035" t="s">
        <v>187</v>
      </c>
      <c r="R4035" s="507">
        <v>37432</v>
      </c>
      <c r="S4035" s="507">
        <v>44755</v>
      </c>
      <c r="T4035" t="s">
        <v>181</v>
      </c>
      <c r="U4035">
        <v>1601</v>
      </c>
      <c r="X4035">
        <v>16</v>
      </c>
      <c r="Y4035" t="s">
        <v>259</v>
      </c>
      <c r="AC4035" t="s">
        <v>177</v>
      </c>
      <c r="AD4035" t="s">
        <v>16437</v>
      </c>
      <c r="AE4035">
        <v>29140</v>
      </c>
      <c r="AF4035" t="s">
        <v>16438</v>
      </c>
      <c r="AK4035" t="s">
        <v>5446</v>
      </c>
      <c r="AL4035">
        <v>0</v>
      </c>
      <c r="AM4035">
        <v>0</v>
      </c>
    </row>
    <row r="4036" spans="1:39" customFormat="1" ht="12.75">
      <c r="A4036">
        <v>778991</v>
      </c>
      <c r="B4036" t="s">
        <v>2021</v>
      </c>
      <c r="C4036" t="s">
        <v>405</v>
      </c>
      <c r="D4036">
        <v>778991</v>
      </c>
      <c r="E4036" t="s">
        <v>166</v>
      </c>
      <c r="F4036" t="s">
        <v>166</v>
      </c>
      <c r="H4036" s="507">
        <v>25298</v>
      </c>
      <c r="I4036" t="s">
        <v>367</v>
      </c>
      <c r="J4036">
        <v>-60</v>
      </c>
      <c r="K4036" t="s">
        <v>168</v>
      </c>
      <c r="M4036" t="s">
        <v>206</v>
      </c>
      <c r="N4036">
        <v>8771446</v>
      </c>
      <c r="O4036" t="s">
        <v>406</v>
      </c>
      <c r="P4036" s="507">
        <v>44760</v>
      </c>
      <c r="Q4036" t="s">
        <v>187</v>
      </c>
      <c r="R4036" s="507">
        <v>37432</v>
      </c>
      <c r="S4036" s="507">
        <v>44754</v>
      </c>
      <c r="T4036" t="s">
        <v>181</v>
      </c>
      <c r="U4036">
        <v>1988</v>
      </c>
      <c r="X4036">
        <v>19</v>
      </c>
      <c r="Y4036" t="s">
        <v>259</v>
      </c>
      <c r="AB4036" s="507">
        <v>44743</v>
      </c>
      <c r="AC4036" t="s">
        <v>177</v>
      </c>
      <c r="AD4036" t="s">
        <v>16439</v>
      </c>
      <c r="AE4036">
        <v>77330</v>
      </c>
      <c r="AF4036" t="s">
        <v>16440</v>
      </c>
      <c r="AI4036">
        <v>662308808</v>
      </c>
      <c r="AJ4036">
        <v>662308808</v>
      </c>
      <c r="AK4036" t="s">
        <v>4651</v>
      </c>
      <c r="AL4036">
        <v>0</v>
      </c>
      <c r="AM4036">
        <v>0</v>
      </c>
    </row>
    <row r="4037" spans="1:39" customFormat="1" ht="12.75">
      <c r="A4037">
        <v>9464213</v>
      </c>
      <c r="B4037" t="s">
        <v>9258</v>
      </c>
      <c r="C4037" t="s">
        <v>1194</v>
      </c>
      <c r="D4037">
        <v>9464213</v>
      </c>
      <c r="E4037" t="s">
        <v>166</v>
      </c>
      <c r="H4037" s="507">
        <v>41587</v>
      </c>
      <c r="I4037" t="s">
        <v>251</v>
      </c>
      <c r="J4037">
        <v>-10</v>
      </c>
      <c r="K4037" t="s">
        <v>8</v>
      </c>
      <c r="M4037" t="s">
        <v>246</v>
      </c>
      <c r="N4037">
        <v>8941100</v>
      </c>
      <c r="O4037" t="s">
        <v>273</v>
      </c>
      <c r="P4037" s="507">
        <v>44824</v>
      </c>
      <c r="Q4037" t="s">
        <v>187</v>
      </c>
      <c r="R4037" s="507">
        <v>44824</v>
      </c>
      <c r="T4037" t="s">
        <v>5765</v>
      </c>
      <c r="U4037">
        <v>500</v>
      </c>
      <c r="X4037">
        <v>5</v>
      </c>
      <c r="Y4037" t="s">
        <v>259</v>
      </c>
      <c r="AC4037" t="s">
        <v>177</v>
      </c>
      <c r="AD4037" t="s">
        <v>14767</v>
      </c>
      <c r="AE4037">
        <v>94500</v>
      </c>
      <c r="AF4037" t="s">
        <v>16441</v>
      </c>
      <c r="AK4037" t="s">
        <v>6904</v>
      </c>
      <c r="AL4037">
        <v>0</v>
      </c>
      <c r="AM4037">
        <v>0</v>
      </c>
    </row>
    <row r="4038" spans="1:39" customFormat="1" ht="12.75">
      <c r="A4038">
        <v>7526271</v>
      </c>
      <c r="B4038" t="s">
        <v>3953</v>
      </c>
      <c r="C4038" t="s">
        <v>257</v>
      </c>
      <c r="D4038">
        <v>7526271</v>
      </c>
      <c r="E4038" t="s">
        <v>166</v>
      </c>
      <c r="F4038" t="s">
        <v>166</v>
      </c>
      <c r="H4038" s="507">
        <v>34845</v>
      </c>
      <c r="I4038" t="s">
        <v>167</v>
      </c>
      <c r="J4038">
        <v>-40</v>
      </c>
      <c r="K4038" t="s">
        <v>168</v>
      </c>
      <c r="M4038" t="s">
        <v>263</v>
      </c>
      <c r="N4038">
        <v>8751456</v>
      </c>
      <c r="O4038" t="s">
        <v>984</v>
      </c>
      <c r="P4038" s="507">
        <v>44827</v>
      </c>
      <c r="Q4038" t="s">
        <v>187</v>
      </c>
      <c r="R4038" s="507">
        <v>44088</v>
      </c>
      <c r="S4038" s="507">
        <v>44481</v>
      </c>
      <c r="T4038" t="s">
        <v>7255</v>
      </c>
      <c r="U4038">
        <v>1687</v>
      </c>
      <c r="X4038">
        <v>16</v>
      </c>
      <c r="Y4038" t="s">
        <v>259</v>
      </c>
      <c r="AB4038" s="507">
        <v>44088</v>
      </c>
      <c r="AC4038" t="s">
        <v>337</v>
      </c>
      <c r="AD4038" t="s">
        <v>9793</v>
      </c>
      <c r="AE4038">
        <v>75003</v>
      </c>
      <c r="AF4038" t="s">
        <v>16442</v>
      </c>
      <c r="AJ4038">
        <v>766004602</v>
      </c>
      <c r="AK4038" t="s">
        <v>4652</v>
      </c>
      <c r="AL4038">
        <v>0</v>
      </c>
      <c r="AM4038">
        <v>0</v>
      </c>
    </row>
    <row r="4039" spans="1:39" customFormat="1" ht="12.75">
      <c r="A4039">
        <v>9153588</v>
      </c>
      <c r="B4039" t="s">
        <v>16443</v>
      </c>
      <c r="C4039" t="s">
        <v>6694</v>
      </c>
      <c r="D4039">
        <v>9153588</v>
      </c>
      <c r="E4039" t="s">
        <v>169</v>
      </c>
      <c r="H4039" s="507">
        <v>41198</v>
      </c>
      <c r="I4039" t="s">
        <v>245</v>
      </c>
      <c r="J4039">
        <v>-11</v>
      </c>
      <c r="K4039" t="s">
        <v>8</v>
      </c>
      <c r="M4039" t="s">
        <v>275</v>
      </c>
      <c r="N4039">
        <v>8911323</v>
      </c>
      <c r="O4039" t="s">
        <v>372</v>
      </c>
      <c r="P4039" s="507">
        <v>44839</v>
      </c>
      <c r="Q4039" t="s">
        <v>187</v>
      </c>
      <c r="R4039" s="507">
        <v>44839</v>
      </c>
      <c r="T4039" t="s">
        <v>5765</v>
      </c>
      <c r="U4039">
        <v>500</v>
      </c>
      <c r="X4039">
        <v>5</v>
      </c>
      <c r="Y4039" t="s">
        <v>259</v>
      </c>
      <c r="AC4039" t="s">
        <v>177</v>
      </c>
      <c r="AD4039" t="s">
        <v>16444</v>
      </c>
      <c r="AE4039">
        <v>91540</v>
      </c>
      <c r="AF4039" t="s">
        <v>16445</v>
      </c>
      <c r="AJ4039">
        <v>617451107</v>
      </c>
      <c r="AK4039" t="s">
        <v>16446</v>
      </c>
      <c r="AL4039">
        <v>0</v>
      </c>
      <c r="AM4039">
        <v>0</v>
      </c>
    </row>
    <row r="4040" spans="1:39" customFormat="1" ht="12.75">
      <c r="A4040">
        <v>4457590</v>
      </c>
      <c r="B4040" t="s">
        <v>3270</v>
      </c>
      <c r="C4040" t="s">
        <v>1205</v>
      </c>
      <c r="D4040">
        <v>4457590</v>
      </c>
      <c r="E4040" t="s">
        <v>166</v>
      </c>
      <c r="F4040" t="s">
        <v>166</v>
      </c>
      <c r="H4040" s="507">
        <v>40857</v>
      </c>
      <c r="I4040" t="s">
        <v>267</v>
      </c>
      <c r="J4040">
        <v>-12</v>
      </c>
      <c r="K4040" t="s">
        <v>168</v>
      </c>
      <c r="M4040" t="s">
        <v>228</v>
      </c>
      <c r="N4040">
        <v>12440138</v>
      </c>
      <c r="O4040" t="s">
        <v>2163</v>
      </c>
      <c r="P4040" s="507">
        <v>44762</v>
      </c>
      <c r="Q4040" t="s">
        <v>187</v>
      </c>
      <c r="R4040" s="507">
        <v>43364</v>
      </c>
      <c r="S4040" s="507">
        <v>44725</v>
      </c>
      <c r="T4040" t="s">
        <v>181</v>
      </c>
      <c r="U4040">
        <v>726</v>
      </c>
      <c r="X4040">
        <v>7</v>
      </c>
      <c r="Y4040" t="s">
        <v>259</v>
      </c>
      <c r="AC4040" t="s">
        <v>177</v>
      </c>
      <c r="AD4040" t="s">
        <v>12506</v>
      </c>
      <c r="AE4040">
        <v>44450</v>
      </c>
      <c r="AF4040" t="s">
        <v>16447</v>
      </c>
      <c r="AI4040">
        <v>251809377</v>
      </c>
      <c r="AJ4040">
        <v>675406606</v>
      </c>
      <c r="AK4040" t="s">
        <v>5209</v>
      </c>
      <c r="AL4040">
        <v>0</v>
      </c>
      <c r="AM4040">
        <v>0</v>
      </c>
    </row>
    <row r="4041" spans="1:39" customFormat="1" ht="12.75">
      <c r="A4041">
        <v>7876447</v>
      </c>
      <c r="B4041" t="s">
        <v>3637</v>
      </c>
      <c r="C4041" t="s">
        <v>1529</v>
      </c>
      <c r="D4041">
        <v>7876447</v>
      </c>
      <c r="E4041" t="s">
        <v>166</v>
      </c>
      <c r="F4041" t="s">
        <v>166</v>
      </c>
      <c r="H4041" s="507">
        <v>38893</v>
      </c>
      <c r="I4041" t="s">
        <v>198</v>
      </c>
      <c r="J4041">
        <v>-17</v>
      </c>
      <c r="K4041" t="s">
        <v>168</v>
      </c>
      <c r="M4041" t="s">
        <v>238</v>
      </c>
      <c r="N4041">
        <v>8780080</v>
      </c>
      <c r="O4041" t="s">
        <v>555</v>
      </c>
      <c r="P4041" s="507">
        <v>44809</v>
      </c>
      <c r="Q4041" t="s">
        <v>187</v>
      </c>
      <c r="R4041" s="507">
        <v>42629</v>
      </c>
      <c r="T4041" t="s">
        <v>5765</v>
      </c>
      <c r="U4041">
        <v>1546</v>
      </c>
      <c r="X4041">
        <v>15</v>
      </c>
      <c r="Y4041" t="s">
        <v>259</v>
      </c>
      <c r="AC4041" t="s">
        <v>177</v>
      </c>
      <c r="AD4041" t="s">
        <v>13076</v>
      </c>
      <c r="AE4041">
        <v>78150</v>
      </c>
      <c r="AF4041" t="s">
        <v>16448</v>
      </c>
      <c r="AJ4041">
        <v>619053544</v>
      </c>
      <c r="AK4041" t="s">
        <v>4653</v>
      </c>
      <c r="AL4041">
        <v>0</v>
      </c>
      <c r="AM4041">
        <v>0</v>
      </c>
    </row>
    <row r="4042" spans="1:39" customFormat="1" ht="12.75">
      <c r="A4042">
        <v>7882819</v>
      </c>
      <c r="B4042" t="s">
        <v>3637</v>
      </c>
      <c r="C4042" t="s">
        <v>307</v>
      </c>
      <c r="D4042">
        <v>7882819</v>
      </c>
      <c r="E4042" t="s">
        <v>166</v>
      </c>
      <c r="F4042" t="s">
        <v>166</v>
      </c>
      <c r="H4042" s="507">
        <v>40225</v>
      </c>
      <c r="I4042" t="s">
        <v>254</v>
      </c>
      <c r="J4042">
        <v>-13</v>
      </c>
      <c r="K4042" t="s">
        <v>168</v>
      </c>
      <c r="M4042" t="s">
        <v>238</v>
      </c>
      <c r="N4042">
        <v>8780080</v>
      </c>
      <c r="O4042" t="s">
        <v>555</v>
      </c>
      <c r="P4042" s="507">
        <v>44809</v>
      </c>
      <c r="Q4042" t="s">
        <v>187</v>
      </c>
      <c r="R4042" s="507">
        <v>43472</v>
      </c>
      <c r="T4042" t="s">
        <v>5765</v>
      </c>
      <c r="U4042">
        <v>1101</v>
      </c>
      <c r="X4042">
        <v>11</v>
      </c>
      <c r="Y4042" t="s">
        <v>259</v>
      </c>
      <c r="AC4042" t="s">
        <v>177</v>
      </c>
      <c r="AD4042" t="s">
        <v>13076</v>
      </c>
      <c r="AE4042">
        <v>78150</v>
      </c>
      <c r="AF4042" t="s">
        <v>16448</v>
      </c>
      <c r="AJ4042">
        <v>619053544</v>
      </c>
      <c r="AK4042" t="s">
        <v>4653</v>
      </c>
      <c r="AL4042">
        <v>0</v>
      </c>
      <c r="AM4042">
        <v>0</v>
      </c>
    </row>
    <row r="4043" spans="1:39" customFormat="1" ht="12.75">
      <c r="A4043">
        <v>7512111</v>
      </c>
      <c r="B4043" t="s">
        <v>9259</v>
      </c>
      <c r="C4043" t="s">
        <v>2022</v>
      </c>
      <c r="D4043">
        <v>7512111</v>
      </c>
      <c r="E4043" t="s">
        <v>166</v>
      </c>
      <c r="H4043" s="507">
        <v>30335</v>
      </c>
      <c r="I4043" t="s">
        <v>167</v>
      </c>
      <c r="J4043">
        <v>-40</v>
      </c>
      <c r="K4043" t="s">
        <v>168</v>
      </c>
      <c r="M4043" t="s">
        <v>275</v>
      </c>
      <c r="N4043">
        <v>8910214</v>
      </c>
      <c r="O4043" t="s">
        <v>657</v>
      </c>
      <c r="P4043" s="507">
        <v>44820</v>
      </c>
      <c r="Q4043" t="s">
        <v>187</v>
      </c>
      <c r="R4043" s="507">
        <v>37432</v>
      </c>
      <c r="S4043" s="507">
        <v>44818</v>
      </c>
      <c r="T4043" t="s">
        <v>181</v>
      </c>
      <c r="U4043">
        <v>1678</v>
      </c>
      <c r="X4043">
        <v>16</v>
      </c>
      <c r="Y4043" t="s">
        <v>259</v>
      </c>
      <c r="AB4043" s="507">
        <v>44013</v>
      </c>
      <c r="AC4043" t="s">
        <v>177</v>
      </c>
      <c r="AD4043" t="s">
        <v>11174</v>
      </c>
      <c r="AE4043">
        <v>91270</v>
      </c>
      <c r="AF4043" t="s">
        <v>16449</v>
      </c>
      <c r="AJ4043">
        <v>610752039</v>
      </c>
      <c r="AK4043" t="s">
        <v>9260</v>
      </c>
      <c r="AL4043">
        <v>0</v>
      </c>
      <c r="AM4043">
        <v>0</v>
      </c>
    </row>
    <row r="4044" spans="1:39" customFormat="1" ht="12.75">
      <c r="A4044">
        <v>724953</v>
      </c>
      <c r="B4044" t="s">
        <v>2731</v>
      </c>
      <c r="C4044" t="s">
        <v>1261</v>
      </c>
      <c r="D4044">
        <v>724953</v>
      </c>
      <c r="E4044" t="s">
        <v>166</v>
      </c>
      <c r="F4044" t="s">
        <v>166</v>
      </c>
      <c r="H4044" s="507">
        <v>22352</v>
      </c>
      <c r="I4044" t="s">
        <v>385</v>
      </c>
      <c r="J4044">
        <v>-70</v>
      </c>
      <c r="K4044" t="s">
        <v>168</v>
      </c>
      <c r="M4044" t="s">
        <v>236</v>
      </c>
      <c r="N4044">
        <v>12490073</v>
      </c>
      <c r="O4044" t="s">
        <v>8153</v>
      </c>
      <c r="P4044" s="507">
        <v>44774</v>
      </c>
      <c r="Q4044" t="s">
        <v>187</v>
      </c>
      <c r="R4044" s="507">
        <v>37432</v>
      </c>
      <c r="S4044" s="507">
        <v>44754</v>
      </c>
      <c r="T4044" t="s">
        <v>181</v>
      </c>
      <c r="U4044">
        <v>1700</v>
      </c>
      <c r="X4044">
        <v>17</v>
      </c>
      <c r="Y4044" t="s">
        <v>259</v>
      </c>
      <c r="AB4044" s="507">
        <v>44384</v>
      </c>
      <c r="AC4044" t="s">
        <v>177</v>
      </c>
      <c r="AD4044" t="s">
        <v>12928</v>
      </c>
      <c r="AE4044">
        <v>72300</v>
      </c>
      <c r="AF4044" t="s">
        <v>16450</v>
      </c>
      <c r="AI4044">
        <v>243626364</v>
      </c>
      <c r="AJ4044">
        <v>749823051</v>
      </c>
      <c r="AK4044" t="s">
        <v>5210</v>
      </c>
      <c r="AL4044">
        <v>0</v>
      </c>
      <c r="AM4044">
        <v>0</v>
      </c>
    </row>
    <row r="4045" spans="1:39" customFormat="1" ht="12.75">
      <c r="A4045">
        <v>954299</v>
      </c>
      <c r="B4045" t="s">
        <v>2023</v>
      </c>
      <c r="C4045" t="s">
        <v>447</v>
      </c>
      <c r="D4045">
        <v>954299</v>
      </c>
      <c r="E4045" t="s">
        <v>166</v>
      </c>
      <c r="F4045" t="s">
        <v>166</v>
      </c>
      <c r="H4045" s="507">
        <v>26856</v>
      </c>
      <c r="I4045" t="s">
        <v>192</v>
      </c>
      <c r="J4045">
        <v>-50</v>
      </c>
      <c r="K4045" t="s">
        <v>168</v>
      </c>
      <c r="M4045" t="s">
        <v>232</v>
      </c>
      <c r="N4045">
        <v>8951261</v>
      </c>
      <c r="O4045" t="s">
        <v>709</v>
      </c>
      <c r="P4045" s="507">
        <v>44811</v>
      </c>
      <c r="Q4045" t="s">
        <v>187</v>
      </c>
      <c r="R4045" s="507">
        <v>37432</v>
      </c>
      <c r="S4045" s="507">
        <v>44447</v>
      </c>
      <c r="T4045" t="s">
        <v>181</v>
      </c>
      <c r="U4045">
        <v>1647</v>
      </c>
      <c r="X4045">
        <v>16</v>
      </c>
      <c r="Y4045" t="s">
        <v>259</v>
      </c>
      <c r="AC4045" t="s">
        <v>177</v>
      </c>
      <c r="AD4045" t="s">
        <v>15419</v>
      </c>
      <c r="AE4045">
        <v>95170</v>
      </c>
      <c r="AF4045" t="s">
        <v>16451</v>
      </c>
      <c r="AJ4045">
        <v>611461695</v>
      </c>
      <c r="AK4045" t="s">
        <v>4654</v>
      </c>
      <c r="AL4045">
        <v>0</v>
      </c>
      <c r="AM4045">
        <v>0</v>
      </c>
    </row>
    <row r="4046" spans="1:39" customFormat="1" ht="12.75">
      <c r="A4046">
        <v>4115550</v>
      </c>
      <c r="B4046" t="s">
        <v>16452</v>
      </c>
      <c r="C4046" t="s">
        <v>16453</v>
      </c>
      <c r="D4046">
        <v>4115550</v>
      </c>
      <c r="E4046" t="s">
        <v>169</v>
      </c>
      <c r="H4046" s="507">
        <v>41544</v>
      </c>
      <c r="I4046" t="s">
        <v>251</v>
      </c>
      <c r="J4046">
        <v>-10</v>
      </c>
      <c r="K4046" t="s">
        <v>8</v>
      </c>
      <c r="M4046" t="s">
        <v>2783</v>
      </c>
      <c r="N4046">
        <v>4410080</v>
      </c>
      <c r="O4046" t="s">
        <v>2786</v>
      </c>
      <c r="P4046" s="507">
        <v>44839</v>
      </c>
      <c r="Q4046" t="s">
        <v>187</v>
      </c>
      <c r="R4046" s="507">
        <v>44839</v>
      </c>
      <c r="T4046" t="s">
        <v>5765</v>
      </c>
      <c r="U4046">
        <v>500</v>
      </c>
      <c r="X4046">
        <v>5</v>
      </c>
      <c r="Y4046" t="s">
        <v>259</v>
      </c>
      <c r="AC4046" t="s">
        <v>177</v>
      </c>
      <c r="AD4046" t="s">
        <v>10253</v>
      </c>
      <c r="AE4046">
        <v>41500</v>
      </c>
      <c r="AF4046" t="s">
        <v>16454</v>
      </c>
      <c r="AK4046" t="s">
        <v>5518</v>
      </c>
      <c r="AL4046">
        <v>0</v>
      </c>
      <c r="AM4046">
        <v>0</v>
      </c>
    </row>
    <row r="4047" spans="1:39" customFormat="1" ht="12.75">
      <c r="A4047">
        <v>938171</v>
      </c>
      <c r="B4047" t="s">
        <v>2024</v>
      </c>
      <c r="C4047" t="s">
        <v>7197</v>
      </c>
      <c r="D4047">
        <v>938171</v>
      </c>
      <c r="E4047" t="s">
        <v>166</v>
      </c>
      <c r="F4047" t="s">
        <v>166</v>
      </c>
      <c r="H4047" s="507">
        <v>31547</v>
      </c>
      <c r="I4047" t="s">
        <v>167</v>
      </c>
      <c r="J4047">
        <v>-40</v>
      </c>
      <c r="K4047" t="s">
        <v>168</v>
      </c>
      <c r="M4047" t="s">
        <v>170</v>
      </c>
      <c r="N4047">
        <v>8931011</v>
      </c>
      <c r="O4047" t="s">
        <v>664</v>
      </c>
      <c r="P4047" s="507">
        <v>44825</v>
      </c>
      <c r="Q4047" t="s">
        <v>187</v>
      </c>
      <c r="R4047" s="507">
        <v>37432</v>
      </c>
      <c r="S4047" s="507">
        <v>44817</v>
      </c>
      <c r="T4047" t="s">
        <v>181</v>
      </c>
      <c r="U4047">
        <v>2042</v>
      </c>
      <c r="V4047" t="s">
        <v>172</v>
      </c>
      <c r="W4047">
        <v>990</v>
      </c>
      <c r="X4047" t="s">
        <v>173</v>
      </c>
      <c r="Y4047" t="s">
        <v>259</v>
      </c>
      <c r="AB4047" s="507">
        <v>44743</v>
      </c>
      <c r="AC4047" t="s">
        <v>177</v>
      </c>
      <c r="AD4047" t="s">
        <v>10432</v>
      </c>
      <c r="AE4047">
        <v>93200</v>
      </c>
      <c r="AF4047" t="s">
        <v>16455</v>
      </c>
      <c r="AI4047">
        <v>623892541</v>
      </c>
      <c r="AK4047" t="s">
        <v>6175</v>
      </c>
      <c r="AL4047">
        <v>0</v>
      </c>
      <c r="AM4047">
        <v>0</v>
      </c>
    </row>
    <row r="4048" spans="1:39" customFormat="1" ht="12.75">
      <c r="A4048">
        <v>9113104</v>
      </c>
      <c r="B4048" t="s">
        <v>2025</v>
      </c>
      <c r="C4048" t="s">
        <v>645</v>
      </c>
      <c r="D4048">
        <v>9113104</v>
      </c>
      <c r="E4048" t="s">
        <v>166</v>
      </c>
      <c r="F4048" t="s">
        <v>166</v>
      </c>
      <c r="H4048" s="507">
        <v>31860</v>
      </c>
      <c r="I4048" t="s">
        <v>167</v>
      </c>
      <c r="J4048">
        <v>-40</v>
      </c>
      <c r="K4048" t="s">
        <v>168</v>
      </c>
      <c r="M4048" t="s">
        <v>275</v>
      </c>
      <c r="N4048">
        <v>8910667</v>
      </c>
      <c r="O4048" t="s">
        <v>7298</v>
      </c>
      <c r="P4048" s="507">
        <v>44817</v>
      </c>
      <c r="Q4048" t="s">
        <v>187</v>
      </c>
      <c r="R4048" s="507">
        <v>37432</v>
      </c>
      <c r="S4048" s="507">
        <v>44816</v>
      </c>
      <c r="T4048" t="s">
        <v>181</v>
      </c>
      <c r="U4048">
        <v>2264</v>
      </c>
      <c r="V4048" t="s">
        <v>172</v>
      </c>
      <c r="W4048">
        <v>508</v>
      </c>
      <c r="X4048" t="s">
        <v>173</v>
      </c>
      <c r="Y4048" t="s">
        <v>259</v>
      </c>
      <c r="AB4048" s="507">
        <v>44378</v>
      </c>
      <c r="AC4048" t="s">
        <v>177</v>
      </c>
      <c r="AD4048" t="s">
        <v>11351</v>
      </c>
      <c r="AE4048">
        <v>91250</v>
      </c>
      <c r="AF4048" t="s">
        <v>16456</v>
      </c>
      <c r="AJ4048">
        <v>688245373</v>
      </c>
      <c r="AK4048" t="s">
        <v>4655</v>
      </c>
      <c r="AL4048">
        <v>0</v>
      </c>
      <c r="AM4048">
        <v>0</v>
      </c>
    </row>
    <row r="4049" spans="1:39" customFormat="1" ht="12.75">
      <c r="A4049">
        <v>9511947</v>
      </c>
      <c r="B4049" t="s">
        <v>2026</v>
      </c>
      <c r="C4049" t="s">
        <v>366</v>
      </c>
      <c r="D4049">
        <v>9511947</v>
      </c>
      <c r="E4049" t="s">
        <v>166</v>
      </c>
      <c r="F4049" t="s">
        <v>166</v>
      </c>
      <c r="H4049" s="507">
        <v>31682</v>
      </c>
      <c r="I4049" t="s">
        <v>167</v>
      </c>
      <c r="J4049">
        <v>-40</v>
      </c>
      <c r="K4049" t="s">
        <v>8</v>
      </c>
      <c r="M4049" t="s">
        <v>232</v>
      </c>
      <c r="N4049">
        <v>8950553</v>
      </c>
      <c r="O4049" t="s">
        <v>255</v>
      </c>
      <c r="P4049" s="507">
        <v>44810</v>
      </c>
      <c r="Q4049" t="s">
        <v>187</v>
      </c>
      <c r="R4049" s="507">
        <v>37432</v>
      </c>
      <c r="S4049" s="507">
        <v>44806</v>
      </c>
      <c r="T4049" t="s">
        <v>181</v>
      </c>
      <c r="U4049">
        <v>1168</v>
      </c>
      <c r="X4049">
        <v>11</v>
      </c>
      <c r="Y4049" t="s">
        <v>259</v>
      </c>
      <c r="AB4049" s="507">
        <v>44378</v>
      </c>
      <c r="AC4049" t="s">
        <v>177</v>
      </c>
      <c r="AD4049" t="s">
        <v>16457</v>
      </c>
      <c r="AE4049">
        <v>60270</v>
      </c>
      <c r="AF4049" t="s">
        <v>16458</v>
      </c>
      <c r="AJ4049">
        <v>607881598</v>
      </c>
      <c r="AK4049" t="s">
        <v>4656</v>
      </c>
      <c r="AL4049">
        <v>0</v>
      </c>
      <c r="AM4049">
        <v>0</v>
      </c>
    </row>
    <row r="4050" spans="1:39" customFormat="1" ht="12.75">
      <c r="A4050">
        <v>7627919</v>
      </c>
      <c r="B4050" t="s">
        <v>3849</v>
      </c>
      <c r="C4050" t="s">
        <v>795</v>
      </c>
      <c r="D4050">
        <v>7627919</v>
      </c>
      <c r="E4050" t="s">
        <v>169</v>
      </c>
      <c r="F4050" t="s">
        <v>166</v>
      </c>
      <c r="H4050" s="507">
        <v>23659</v>
      </c>
      <c r="I4050" t="s">
        <v>367</v>
      </c>
      <c r="J4050">
        <v>-60</v>
      </c>
      <c r="K4050" t="s">
        <v>8</v>
      </c>
      <c r="M4050" t="s">
        <v>228</v>
      </c>
      <c r="N4050">
        <v>12440058</v>
      </c>
      <c r="O4050" t="s">
        <v>2154</v>
      </c>
      <c r="P4050" s="507">
        <v>44821</v>
      </c>
      <c r="Q4050" t="s">
        <v>187</v>
      </c>
      <c r="R4050" s="507">
        <v>38327</v>
      </c>
      <c r="S4050" s="507">
        <v>44818</v>
      </c>
      <c r="T4050" t="s">
        <v>181</v>
      </c>
      <c r="U4050">
        <v>914</v>
      </c>
      <c r="X4050">
        <v>9</v>
      </c>
      <c r="Y4050" t="s">
        <v>259</v>
      </c>
      <c r="AC4050" t="s">
        <v>177</v>
      </c>
      <c r="AD4050" t="s">
        <v>10255</v>
      </c>
      <c r="AE4050">
        <v>44100</v>
      </c>
      <c r="AF4050" t="s">
        <v>16459</v>
      </c>
      <c r="AJ4050">
        <v>632771176</v>
      </c>
      <c r="AK4050" t="s">
        <v>5211</v>
      </c>
      <c r="AL4050">
        <v>0</v>
      </c>
      <c r="AM4050">
        <v>0</v>
      </c>
    </row>
    <row r="4051" spans="1:39" customFormat="1" ht="12.75">
      <c r="A4051">
        <v>2942325</v>
      </c>
      <c r="B4051" t="s">
        <v>6516</v>
      </c>
      <c r="C4051" t="s">
        <v>784</v>
      </c>
      <c r="D4051">
        <v>2942325</v>
      </c>
      <c r="E4051" t="s">
        <v>169</v>
      </c>
      <c r="H4051" s="507">
        <v>42772</v>
      </c>
      <c r="I4051" t="s">
        <v>169</v>
      </c>
      <c r="J4051">
        <v>-9</v>
      </c>
      <c r="K4051" t="s">
        <v>8</v>
      </c>
      <c r="M4051" t="s">
        <v>3025</v>
      </c>
      <c r="N4051">
        <v>3290005</v>
      </c>
      <c r="O4051" t="s">
        <v>3026</v>
      </c>
      <c r="P4051" s="507">
        <v>44777</v>
      </c>
      <c r="Q4051" t="s">
        <v>187</v>
      </c>
      <c r="R4051" s="507">
        <v>44777</v>
      </c>
      <c r="T4051" t="s">
        <v>5765</v>
      </c>
      <c r="U4051">
        <v>500</v>
      </c>
      <c r="X4051">
        <v>5</v>
      </c>
      <c r="Y4051" t="s">
        <v>259</v>
      </c>
      <c r="AC4051" t="s">
        <v>177</v>
      </c>
      <c r="AD4051" t="s">
        <v>9920</v>
      </c>
      <c r="AE4051">
        <v>29800</v>
      </c>
      <c r="AF4051" t="s">
        <v>16460</v>
      </c>
      <c r="AI4051">
        <v>298447412</v>
      </c>
      <c r="AJ4051">
        <v>658748107</v>
      </c>
      <c r="AK4051" t="s">
        <v>6517</v>
      </c>
      <c r="AL4051">
        <v>0</v>
      </c>
      <c r="AM4051">
        <v>0</v>
      </c>
    </row>
    <row r="4052" spans="1:39" customFormat="1" ht="12.75">
      <c r="A4052">
        <v>2940058</v>
      </c>
      <c r="B4052" t="s">
        <v>6516</v>
      </c>
      <c r="C4052" t="s">
        <v>5787</v>
      </c>
      <c r="D4052">
        <v>2940058</v>
      </c>
      <c r="E4052" t="s">
        <v>166</v>
      </c>
      <c r="F4052" t="s">
        <v>166</v>
      </c>
      <c r="H4052" s="507">
        <v>41251</v>
      </c>
      <c r="I4052" t="s">
        <v>245</v>
      </c>
      <c r="J4052">
        <v>-11</v>
      </c>
      <c r="K4052" t="s">
        <v>168</v>
      </c>
      <c r="M4052" t="s">
        <v>3025</v>
      </c>
      <c r="N4052">
        <v>3290005</v>
      </c>
      <c r="O4052" t="s">
        <v>3026</v>
      </c>
      <c r="P4052" s="507">
        <v>44756</v>
      </c>
      <c r="Q4052" t="s">
        <v>187</v>
      </c>
      <c r="R4052" s="507">
        <v>43427</v>
      </c>
      <c r="T4052" t="s">
        <v>5765</v>
      </c>
      <c r="U4052">
        <v>505</v>
      </c>
      <c r="X4052">
        <v>5</v>
      </c>
      <c r="Y4052" t="s">
        <v>259</v>
      </c>
      <c r="AC4052" t="s">
        <v>177</v>
      </c>
      <c r="AD4052" t="s">
        <v>9920</v>
      </c>
      <c r="AE4052">
        <v>29800</v>
      </c>
      <c r="AF4052" t="s">
        <v>16461</v>
      </c>
      <c r="AI4052">
        <v>298447412</v>
      </c>
      <c r="AJ4052">
        <v>658748107</v>
      </c>
      <c r="AK4052" t="s">
        <v>6517</v>
      </c>
      <c r="AL4052">
        <v>0</v>
      </c>
      <c r="AM4052">
        <v>0</v>
      </c>
    </row>
    <row r="4053" spans="1:39" customFormat="1" ht="12.75">
      <c r="A4053">
        <v>35275</v>
      </c>
      <c r="B4053" t="s">
        <v>2027</v>
      </c>
      <c r="C4053" t="s">
        <v>2542</v>
      </c>
      <c r="D4053">
        <v>35275</v>
      </c>
      <c r="E4053" t="s">
        <v>169</v>
      </c>
      <c r="F4053" t="s">
        <v>169</v>
      </c>
      <c r="H4053" s="507">
        <v>20391</v>
      </c>
      <c r="I4053" t="s">
        <v>385</v>
      </c>
      <c r="J4053">
        <v>-70</v>
      </c>
      <c r="K4053" t="s">
        <v>8</v>
      </c>
      <c r="M4053" t="s">
        <v>178</v>
      </c>
      <c r="N4053">
        <v>3350011</v>
      </c>
      <c r="O4053" t="s">
        <v>234</v>
      </c>
      <c r="P4053" s="507">
        <v>44828</v>
      </c>
      <c r="Q4053" t="s">
        <v>187</v>
      </c>
      <c r="R4053" s="507">
        <v>37432</v>
      </c>
      <c r="T4053" t="s">
        <v>5760</v>
      </c>
      <c r="U4053">
        <v>1087</v>
      </c>
      <c r="X4053">
        <v>10</v>
      </c>
      <c r="Y4053" t="s">
        <v>259</v>
      </c>
      <c r="AC4053" t="s">
        <v>177</v>
      </c>
      <c r="AD4053" t="s">
        <v>10123</v>
      </c>
      <c r="AE4053">
        <v>35200</v>
      </c>
      <c r="AF4053" t="s">
        <v>16462</v>
      </c>
      <c r="AI4053">
        <v>299534928</v>
      </c>
      <c r="AJ4053">
        <v>678888163</v>
      </c>
      <c r="AK4053" t="s">
        <v>5447</v>
      </c>
      <c r="AL4053">
        <v>0</v>
      </c>
      <c r="AM4053">
        <v>0</v>
      </c>
    </row>
    <row r="4054" spans="1:39" customFormat="1" ht="12.75">
      <c r="A4054">
        <v>6715488</v>
      </c>
      <c r="B4054" t="s">
        <v>2028</v>
      </c>
      <c r="C4054" t="s">
        <v>2013</v>
      </c>
      <c r="D4054">
        <v>6715488</v>
      </c>
      <c r="E4054" t="s">
        <v>166</v>
      </c>
      <c r="F4054" t="s">
        <v>166</v>
      </c>
      <c r="H4054" s="507">
        <v>36080</v>
      </c>
      <c r="I4054" t="s">
        <v>167</v>
      </c>
      <c r="J4054">
        <v>-40</v>
      </c>
      <c r="K4054" t="s">
        <v>168</v>
      </c>
      <c r="M4054" t="s">
        <v>170</v>
      </c>
      <c r="N4054">
        <v>8931466</v>
      </c>
      <c r="O4054" t="s">
        <v>7303</v>
      </c>
      <c r="P4054" s="507">
        <v>44805</v>
      </c>
      <c r="Q4054" t="s">
        <v>187</v>
      </c>
      <c r="R4054" s="507">
        <v>38321</v>
      </c>
      <c r="S4054" s="507">
        <v>44103</v>
      </c>
      <c r="T4054" t="s">
        <v>7255</v>
      </c>
      <c r="U4054">
        <v>3038</v>
      </c>
      <c r="V4054" t="s">
        <v>172</v>
      </c>
      <c r="W4054">
        <v>46</v>
      </c>
      <c r="X4054" t="s">
        <v>173</v>
      </c>
      <c r="Y4054" t="s">
        <v>259</v>
      </c>
      <c r="AC4054" t="s">
        <v>177</v>
      </c>
      <c r="AD4054" t="s">
        <v>11485</v>
      </c>
      <c r="AE4054">
        <v>94500</v>
      </c>
      <c r="AF4054" t="s">
        <v>16463</v>
      </c>
      <c r="AJ4054">
        <v>614775985</v>
      </c>
      <c r="AK4054" t="s">
        <v>4657</v>
      </c>
      <c r="AL4054">
        <v>0</v>
      </c>
      <c r="AM4054">
        <v>0</v>
      </c>
    </row>
    <row r="4055" spans="1:39" customFormat="1" ht="12.75">
      <c r="A4055">
        <v>4710974</v>
      </c>
      <c r="B4055" t="s">
        <v>9261</v>
      </c>
      <c r="C4055" t="s">
        <v>6564</v>
      </c>
      <c r="D4055">
        <v>4710974</v>
      </c>
      <c r="E4055" t="s">
        <v>166</v>
      </c>
      <c r="H4055" s="507">
        <v>36654</v>
      </c>
      <c r="I4055" t="s">
        <v>167</v>
      </c>
      <c r="J4055">
        <v>-40</v>
      </c>
      <c r="K4055" t="s">
        <v>168</v>
      </c>
      <c r="M4055" t="s">
        <v>217</v>
      </c>
      <c r="N4055">
        <v>3560039</v>
      </c>
      <c r="O4055" t="s">
        <v>3028</v>
      </c>
      <c r="P4055" s="507">
        <v>44809</v>
      </c>
      <c r="Q4055" t="s">
        <v>187</v>
      </c>
      <c r="R4055" s="507">
        <v>42604</v>
      </c>
      <c r="S4055" s="507">
        <v>44809</v>
      </c>
      <c r="T4055" t="s">
        <v>181</v>
      </c>
      <c r="U4055">
        <v>2992</v>
      </c>
      <c r="V4055" t="s">
        <v>172</v>
      </c>
      <c r="W4055">
        <v>53</v>
      </c>
      <c r="X4055" t="s">
        <v>173</v>
      </c>
      <c r="Y4055" t="s">
        <v>259</v>
      </c>
      <c r="AB4055" s="507">
        <v>44743</v>
      </c>
      <c r="AC4055" t="s">
        <v>337</v>
      </c>
      <c r="AD4055" t="s">
        <v>16464</v>
      </c>
      <c r="AE4055">
        <v>47000</v>
      </c>
      <c r="AF4055" t="s">
        <v>9665</v>
      </c>
      <c r="AK4055" t="s">
        <v>5758</v>
      </c>
      <c r="AL4055">
        <v>0</v>
      </c>
      <c r="AM4055">
        <v>0</v>
      </c>
    </row>
    <row r="4056" spans="1:39" customFormat="1" ht="12.75">
      <c r="A4056">
        <v>7526688</v>
      </c>
      <c r="B4056" t="s">
        <v>6176</v>
      </c>
      <c r="C4056" t="s">
        <v>1752</v>
      </c>
      <c r="D4056">
        <v>7526688</v>
      </c>
      <c r="E4056" t="s">
        <v>166</v>
      </c>
      <c r="F4056" t="s">
        <v>166</v>
      </c>
      <c r="H4056" s="507">
        <v>40453</v>
      </c>
      <c r="I4056" t="s">
        <v>254</v>
      </c>
      <c r="J4056">
        <v>-13</v>
      </c>
      <c r="K4056" t="s">
        <v>168</v>
      </c>
      <c r="M4056" t="s">
        <v>263</v>
      </c>
      <c r="N4056">
        <v>8750120</v>
      </c>
      <c r="O4056" t="s">
        <v>287</v>
      </c>
      <c r="P4056" s="507">
        <v>44772</v>
      </c>
      <c r="Q4056" t="s">
        <v>187</v>
      </c>
      <c r="R4056" s="507">
        <v>44450</v>
      </c>
      <c r="T4056" t="s">
        <v>5765</v>
      </c>
      <c r="U4056">
        <v>602</v>
      </c>
      <c r="X4056">
        <v>6</v>
      </c>
      <c r="Y4056" t="s">
        <v>259</v>
      </c>
      <c r="AC4056" t="s">
        <v>177</v>
      </c>
      <c r="AD4056" t="s">
        <v>9793</v>
      </c>
      <c r="AE4056">
        <v>75011</v>
      </c>
      <c r="AF4056" t="s">
        <v>16465</v>
      </c>
      <c r="AI4056">
        <v>609750421</v>
      </c>
      <c r="AJ4056">
        <v>678488213</v>
      </c>
      <c r="AK4056" t="s">
        <v>8034</v>
      </c>
      <c r="AL4056">
        <v>0</v>
      </c>
      <c r="AM4056">
        <v>0</v>
      </c>
    </row>
    <row r="4057" spans="1:39" customFormat="1" ht="12.75">
      <c r="A4057">
        <v>9144437</v>
      </c>
      <c r="B4057" t="s">
        <v>2029</v>
      </c>
      <c r="C4057" t="s">
        <v>6177</v>
      </c>
      <c r="D4057">
        <v>9144437</v>
      </c>
      <c r="E4057" t="s">
        <v>166</v>
      </c>
      <c r="F4057" t="s">
        <v>166</v>
      </c>
      <c r="H4057" s="507">
        <v>35409</v>
      </c>
      <c r="I4057" t="s">
        <v>167</v>
      </c>
      <c r="J4057">
        <v>-40</v>
      </c>
      <c r="K4057" t="s">
        <v>168</v>
      </c>
      <c r="M4057" t="s">
        <v>246</v>
      </c>
      <c r="N4057">
        <v>8940549</v>
      </c>
      <c r="O4057" t="s">
        <v>353</v>
      </c>
      <c r="P4057" s="507">
        <v>44811</v>
      </c>
      <c r="Q4057" t="s">
        <v>187</v>
      </c>
      <c r="R4057" s="507">
        <v>42616</v>
      </c>
      <c r="S4057" s="507">
        <v>43721</v>
      </c>
      <c r="T4057" t="s">
        <v>7255</v>
      </c>
      <c r="U4057">
        <v>2354</v>
      </c>
      <c r="V4057" t="s">
        <v>172</v>
      </c>
      <c r="W4057">
        <v>379</v>
      </c>
      <c r="X4057" t="s">
        <v>173</v>
      </c>
      <c r="Y4057" t="s">
        <v>259</v>
      </c>
      <c r="AB4057" s="507">
        <v>43282</v>
      </c>
      <c r="AC4057" t="s">
        <v>174</v>
      </c>
      <c r="AD4057" t="s">
        <v>1786</v>
      </c>
      <c r="AE4057">
        <v>93100</v>
      </c>
      <c r="AF4057" t="s">
        <v>16466</v>
      </c>
      <c r="AK4057" t="s">
        <v>4658</v>
      </c>
      <c r="AL4057">
        <v>0</v>
      </c>
      <c r="AM4057">
        <v>0</v>
      </c>
    </row>
    <row r="4058" spans="1:39" customFormat="1" ht="12.75">
      <c r="A4058">
        <v>3734431</v>
      </c>
      <c r="B4058" t="s">
        <v>16467</v>
      </c>
      <c r="C4058" t="s">
        <v>7336</v>
      </c>
      <c r="D4058">
        <v>3734431</v>
      </c>
      <c r="E4058" t="s">
        <v>169</v>
      </c>
      <c r="H4058" s="507">
        <v>41972</v>
      </c>
      <c r="I4058" t="s">
        <v>169</v>
      </c>
      <c r="J4058">
        <v>-9</v>
      </c>
      <c r="K4058" t="s">
        <v>8</v>
      </c>
      <c r="M4058" t="s">
        <v>175</v>
      </c>
      <c r="N4058">
        <v>4370439</v>
      </c>
      <c r="O4058" t="s">
        <v>2825</v>
      </c>
      <c r="P4058" s="507">
        <v>44838</v>
      </c>
      <c r="Q4058" t="s">
        <v>187</v>
      </c>
      <c r="R4058" s="507">
        <v>44838</v>
      </c>
      <c r="T4058" t="s">
        <v>5765</v>
      </c>
      <c r="U4058">
        <v>500</v>
      </c>
      <c r="X4058">
        <v>5</v>
      </c>
      <c r="Y4058" t="s">
        <v>259</v>
      </c>
      <c r="AC4058" t="s">
        <v>177</v>
      </c>
      <c r="AD4058" t="s">
        <v>16468</v>
      </c>
      <c r="AE4058">
        <v>37700</v>
      </c>
      <c r="AF4058" t="s">
        <v>16469</v>
      </c>
      <c r="AJ4058">
        <v>627602323</v>
      </c>
      <c r="AK4058" t="s">
        <v>8035</v>
      </c>
      <c r="AL4058">
        <v>0</v>
      </c>
      <c r="AM4058">
        <v>0</v>
      </c>
    </row>
    <row r="4059" spans="1:39" customFormat="1" ht="12.75">
      <c r="A4059">
        <v>7527072</v>
      </c>
      <c r="B4059" t="s">
        <v>3424</v>
      </c>
      <c r="C4059" t="s">
        <v>995</v>
      </c>
      <c r="D4059">
        <v>7527072</v>
      </c>
      <c r="E4059" t="s">
        <v>166</v>
      </c>
      <c r="F4059" t="s">
        <v>166</v>
      </c>
      <c r="H4059" s="507">
        <v>42086</v>
      </c>
      <c r="I4059" t="s">
        <v>169</v>
      </c>
      <c r="J4059">
        <v>-9</v>
      </c>
      <c r="K4059" t="s">
        <v>8</v>
      </c>
      <c r="M4059" t="s">
        <v>263</v>
      </c>
      <c r="N4059">
        <v>8750074</v>
      </c>
      <c r="O4059" t="s">
        <v>296</v>
      </c>
      <c r="P4059" s="507">
        <v>44810</v>
      </c>
      <c r="Q4059" t="s">
        <v>187</v>
      </c>
      <c r="R4059" s="507">
        <v>44470</v>
      </c>
      <c r="T4059" t="s">
        <v>5765</v>
      </c>
      <c r="U4059">
        <v>500</v>
      </c>
      <c r="X4059">
        <v>5</v>
      </c>
      <c r="Y4059" t="s">
        <v>259</v>
      </c>
      <c r="AC4059" t="s">
        <v>177</v>
      </c>
      <c r="AD4059" t="s">
        <v>9793</v>
      </c>
      <c r="AE4059">
        <v>75012</v>
      </c>
      <c r="AF4059" t="s">
        <v>14042</v>
      </c>
      <c r="AJ4059" t="s">
        <v>7089</v>
      </c>
      <c r="AK4059" t="s">
        <v>4659</v>
      </c>
      <c r="AL4059">
        <v>0</v>
      </c>
      <c r="AM4059">
        <v>0</v>
      </c>
    </row>
    <row r="4060" spans="1:39" customFormat="1" ht="12.75">
      <c r="A4060">
        <v>7524362</v>
      </c>
      <c r="B4060" t="s">
        <v>3424</v>
      </c>
      <c r="C4060" t="s">
        <v>310</v>
      </c>
      <c r="D4060">
        <v>7524362</v>
      </c>
      <c r="E4060" t="s">
        <v>166</v>
      </c>
      <c r="F4060" t="s">
        <v>166</v>
      </c>
      <c r="H4060" s="507">
        <v>40110</v>
      </c>
      <c r="I4060" t="s">
        <v>340</v>
      </c>
      <c r="J4060">
        <v>-14</v>
      </c>
      <c r="K4060" t="s">
        <v>8</v>
      </c>
      <c r="M4060" t="s">
        <v>263</v>
      </c>
      <c r="N4060">
        <v>8750074</v>
      </c>
      <c r="O4060" t="s">
        <v>296</v>
      </c>
      <c r="P4060" s="507">
        <v>44810</v>
      </c>
      <c r="Q4060" t="s">
        <v>187</v>
      </c>
      <c r="R4060" s="507">
        <v>43122</v>
      </c>
      <c r="T4060" t="s">
        <v>5765</v>
      </c>
      <c r="U4060">
        <v>682</v>
      </c>
      <c r="X4060">
        <v>6</v>
      </c>
      <c r="Y4060" t="s">
        <v>259</v>
      </c>
      <c r="AC4060" t="s">
        <v>177</v>
      </c>
      <c r="AD4060" t="s">
        <v>10060</v>
      </c>
      <c r="AE4060">
        <v>75012</v>
      </c>
      <c r="AF4060" t="s">
        <v>16470</v>
      </c>
      <c r="AJ4060">
        <v>606661610</v>
      </c>
      <c r="AK4060" t="s">
        <v>4659</v>
      </c>
      <c r="AL4060">
        <v>0</v>
      </c>
      <c r="AM4060">
        <v>0</v>
      </c>
    </row>
    <row r="4061" spans="1:39" customFormat="1" ht="12.75">
      <c r="A4061">
        <v>7887922</v>
      </c>
      <c r="B4061" t="s">
        <v>8036</v>
      </c>
      <c r="C4061" t="s">
        <v>391</v>
      </c>
      <c r="D4061">
        <v>7887922</v>
      </c>
      <c r="E4061" t="s">
        <v>169</v>
      </c>
      <c r="F4061" t="s">
        <v>169</v>
      </c>
      <c r="H4061" s="507">
        <v>41318</v>
      </c>
      <c r="I4061" t="s">
        <v>251</v>
      </c>
      <c r="J4061">
        <v>-10</v>
      </c>
      <c r="K4061" t="s">
        <v>8</v>
      </c>
      <c r="M4061" t="s">
        <v>238</v>
      </c>
      <c r="N4061">
        <v>8780329</v>
      </c>
      <c r="O4061" t="s">
        <v>548</v>
      </c>
      <c r="P4061" s="507">
        <v>44818</v>
      </c>
      <c r="Q4061" t="s">
        <v>187</v>
      </c>
      <c r="R4061" s="507">
        <v>44517</v>
      </c>
      <c r="T4061" t="s">
        <v>5765</v>
      </c>
      <c r="U4061">
        <v>500</v>
      </c>
      <c r="X4061">
        <v>5</v>
      </c>
      <c r="Y4061" t="s">
        <v>259</v>
      </c>
      <c r="AC4061" t="s">
        <v>177</v>
      </c>
      <c r="AD4061" t="s">
        <v>11887</v>
      </c>
      <c r="AE4061">
        <v>78000</v>
      </c>
      <c r="AF4061" t="s">
        <v>16471</v>
      </c>
      <c r="AI4061">
        <v>615170506</v>
      </c>
      <c r="AJ4061">
        <v>698058959</v>
      </c>
      <c r="AK4061" t="s">
        <v>8037</v>
      </c>
      <c r="AL4061">
        <v>1</v>
      </c>
      <c r="AM4061">
        <v>1</v>
      </c>
    </row>
    <row r="4062" spans="1:39" customFormat="1" ht="12.75">
      <c r="A4062">
        <v>7887921</v>
      </c>
      <c r="B4062" t="s">
        <v>8036</v>
      </c>
      <c r="C4062" t="s">
        <v>928</v>
      </c>
      <c r="D4062">
        <v>7887921</v>
      </c>
      <c r="E4062" t="s">
        <v>169</v>
      </c>
      <c r="F4062" t="s">
        <v>169</v>
      </c>
      <c r="H4062" s="507">
        <v>42172</v>
      </c>
      <c r="I4062" t="s">
        <v>169</v>
      </c>
      <c r="J4062">
        <v>-9</v>
      </c>
      <c r="K4062" t="s">
        <v>8</v>
      </c>
      <c r="M4062" t="s">
        <v>238</v>
      </c>
      <c r="N4062">
        <v>8780329</v>
      </c>
      <c r="O4062" t="s">
        <v>548</v>
      </c>
      <c r="P4062" s="507">
        <v>44818</v>
      </c>
      <c r="Q4062" t="s">
        <v>187</v>
      </c>
      <c r="R4062" s="507">
        <v>44517</v>
      </c>
      <c r="T4062" t="s">
        <v>5765</v>
      </c>
      <c r="U4062">
        <v>500</v>
      </c>
      <c r="X4062">
        <v>5</v>
      </c>
      <c r="Y4062" t="s">
        <v>259</v>
      </c>
      <c r="AC4062" t="s">
        <v>177</v>
      </c>
      <c r="AD4062" t="s">
        <v>11887</v>
      </c>
      <c r="AE4062">
        <v>78000</v>
      </c>
      <c r="AF4062" t="s">
        <v>16472</v>
      </c>
      <c r="AI4062">
        <v>615170506</v>
      </c>
      <c r="AJ4062">
        <v>698058959</v>
      </c>
      <c r="AK4062" t="s">
        <v>8038</v>
      </c>
      <c r="AL4062">
        <v>1</v>
      </c>
      <c r="AM4062">
        <v>1</v>
      </c>
    </row>
    <row r="4063" spans="1:39" customFormat="1" ht="12.75">
      <c r="A4063">
        <v>4111767</v>
      </c>
      <c r="B4063" t="s">
        <v>3006</v>
      </c>
      <c r="C4063" t="s">
        <v>3007</v>
      </c>
      <c r="D4063">
        <v>4111767</v>
      </c>
      <c r="E4063" t="s">
        <v>166</v>
      </c>
      <c r="F4063" t="s">
        <v>166</v>
      </c>
      <c r="H4063" s="507">
        <v>38447</v>
      </c>
      <c r="I4063" t="s">
        <v>186</v>
      </c>
      <c r="J4063">
        <v>-18</v>
      </c>
      <c r="K4063" t="s">
        <v>8</v>
      </c>
      <c r="M4063" t="s">
        <v>2783</v>
      </c>
      <c r="N4063">
        <v>4410080</v>
      </c>
      <c r="O4063" t="s">
        <v>2786</v>
      </c>
      <c r="P4063" s="507">
        <v>44820</v>
      </c>
      <c r="Q4063" t="s">
        <v>187</v>
      </c>
      <c r="R4063" s="507">
        <v>41201</v>
      </c>
      <c r="T4063" t="s">
        <v>5765</v>
      </c>
      <c r="U4063">
        <v>1189</v>
      </c>
      <c r="X4063">
        <v>11</v>
      </c>
      <c r="Y4063" t="s">
        <v>259</v>
      </c>
      <c r="AC4063" t="s">
        <v>177</v>
      </c>
      <c r="AD4063" t="s">
        <v>10853</v>
      </c>
      <c r="AE4063">
        <v>41000</v>
      </c>
      <c r="AF4063" t="s">
        <v>16473</v>
      </c>
      <c r="AI4063">
        <v>254439973</v>
      </c>
      <c r="AJ4063">
        <v>663126498</v>
      </c>
      <c r="AK4063" t="s">
        <v>5714</v>
      </c>
      <c r="AL4063">
        <v>0</v>
      </c>
      <c r="AM4063">
        <v>0</v>
      </c>
    </row>
    <row r="4064" spans="1:39" customFormat="1" ht="12.75">
      <c r="A4064">
        <v>2221441</v>
      </c>
      <c r="B4064" t="s">
        <v>7090</v>
      </c>
      <c r="C4064" t="s">
        <v>7091</v>
      </c>
      <c r="D4064">
        <v>2221441</v>
      </c>
      <c r="E4064" t="s">
        <v>169</v>
      </c>
      <c r="F4064" t="s">
        <v>169</v>
      </c>
      <c r="H4064" s="507">
        <v>41117</v>
      </c>
      <c r="I4064" t="s">
        <v>245</v>
      </c>
      <c r="J4064">
        <v>-11</v>
      </c>
      <c r="K4064" t="s">
        <v>8</v>
      </c>
      <c r="M4064" t="s">
        <v>215</v>
      </c>
      <c r="N4064">
        <v>3220123</v>
      </c>
      <c r="O4064" t="s">
        <v>3451</v>
      </c>
      <c r="P4064" s="507">
        <v>44812</v>
      </c>
      <c r="Q4064" t="s">
        <v>187</v>
      </c>
      <c r="R4064" s="507">
        <v>44469</v>
      </c>
      <c r="T4064" t="s">
        <v>5765</v>
      </c>
      <c r="U4064">
        <v>500</v>
      </c>
      <c r="X4064">
        <v>5</v>
      </c>
      <c r="Y4064" t="s">
        <v>259</v>
      </c>
      <c r="AC4064" t="s">
        <v>177</v>
      </c>
      <c r="AD4064" t="s">
        <v>13018</v>
      </c>
      <c r="AE4064">
        <v>22970</v>
      </c>
      <c r="AF4064" t="s">
        <v>16474</v>
      </c>
      <c r="AJ4064">
        <v>663796355</v>
      </c>
      <c r="AK4064" t="s">
        <v>7092</v>
      </c>
      <c r="AL4064">
        <v>0</v>
      </c>
      <c r="AM4064">
        <v>0</v>
      </c>
    </row>
    <row r="4065" spans="1:39" customFormat="1" ht="12.75">
      <c r="A4065">
        <v>8532029</v>
      </c>
      <c r="B4065" t="s">
        <v>16475</v>
      </c>
      <c r="C4065" t="s">
        <v>8548</v>
      </c>
      <c r="D4065">
        <v>8532029</v>
      </c>
      <c r="E4065" t="s">
        <v>169</v>
      </c>
      <c r="H4065" s="507">
        <v>44755</v>
      </c>
      <c r="I4065" t="s">
        <v>169</v>
      </c>
      <c r="J4065">
        <v>-9</v>
      </c>
      <c r="K4065" t="s">
        <v>8</v>
      </c>
      <c r="M4065" t="s">
        <v>208</v>
      </c>
      <c r="N4065">
        <v>12851030</v>
      </c>
      <c r="O4065" t="s">
        <v>6242</v>
      </c>
      <c r="P4065" s="507">
        <v>44850</v>
      </c>
      <c r="Q4065" t="s">
        <v>187</v>
      </c>
      <c r="R4065" s="507">
        <v>44850</v>
      </c>
      <c r="S4065" s="507">
        <v>44827</v>
      </c>
      <c r="T4065" t="s">
        <v>181</v>
      </c>
      <c r="U4065">
        <v>500</v>
      </c>
      <c r="X4065">
        <v>5</v>
      </c>
      <c r="Y4065" t="s">
        <v>259</v>
      </c>
      <c r="AC4065" t="s">
        <v>177</v>
      </c>
      <c r="AD4065" t="s">
        <v>16476</v>
      </c>
      <c r="AE4065">
        <v>85100</v>
      </c>
      <c r="AF4065" t="s">
        <v>16477</v>
      </c>
      <c r="AJ4065">
        <v>780123471</v>
      </c>
      <c r="AK4065" t="s">
        <v>16478</v>
      </c>
      <c r="AL4065">
        <v>0</v>
      </c>
      <c r="AM4065">
        <v>0</v>
      </c>
    </row>
    <row r="4066" spans="1:39" customFormat="1" ht="12.75">
      <c r="A4066">
        <v>2221978</v>
      </c>
      <c r="B4066" t="s">
        <v>16479</v>
      </c>
      <c r="C4066" t="s">
        <v>7190</v>
      </c>
      <c r="D4066">
        <v>2221978</v>
      </c>
      <c r="E4066" t="s">
        <v>169</v>
      </c>
      <c r="H4066" s="507">
        <v>41668</v>
      </c>
      <c r="I4066" t="s">
        <v>169</v>
      </c>
      <c r="J4066">
        <v>-9</v>
      </c>
      <c r="K4066" t="s">
        <v>8</v>
      </c>
      <c r="M4066" t="s">
        <v>215</v>
      </c>
      <c r="N4066">
        <v>3220033</v>
      </c>
      <c r="O4066" t="s">
        <v>216</v>
      </c>
      <c r="P4066" s="507">
        <v>44846</v>
      </c>
      <c r="Q4066" t="s">
        <v>187</v>
      </c>
      <c r="R4066" s="507">
        <v>44846</v>
      </c>
      <c r="T4066" t="s">
        <v>5765</v>
      </c>
      <c r="U4066">
        <v>500</v>
      </c>
      <c r="X4066">
        <v>5</v>
      </c>
      <c r="Y4066" t="s">
        <v>259</v>
      </c>
      <c r="AC4066" t="s">
        <v>177</v>
      </c>
      <c r="AD4066" t="s">
        <v>16480</v>
      </c>
      <c r="AE4066">
        <v>22190</v>
      </c>
      <c r="AF4066" t="s">
        <v>16481</v>
      </c>
      <c r="AJ4066">
        <v>783158922</v>
      </c>
      <c r="AK4066" t="s">
        <v>16482</v>
      </c>
      <c r="AL4066">
        <v>0</v>
      </c>
      <c r="AM4066">
        <v>0</v>
      </c>
    </row>
    <row r="4067" spans="1:39" customFormat="1" ht="12.75">
      <c r="A4067">
        <v>5624246</v>
      </c>
      <c r="B4067" t="s">
        <v>9262</v>
      </c>
      <c r="C4067" t="s">
        <v>3064</v>
      </c>
      <c r="D4067">
        <v>5624246</v>
      </c>
      <c r="E4067" t="s">
        <v>166</v>
      </c>
      <c r="H4067" s="507">
        <v>39274</v>
      </c>
      <c r="I4067" t="s">
        <v>227</v>
      </c>
      <c r="J4067">
        <v>-16</v>
      </c>
      <c r="K4067" t="s">
        <v>8</v>
      </c>
      <c r="M4067" t="s">
        <v>217</v>
      </c>
      <c r="N4067">
        <v>3560039</v>
      </c>
      <c r="O4067" t="s">
        <v>3028</v>
      </c>
      <c r="P4067" s="507">
        <v>44812</v>
      </c>
      <c r="Q4067" t="s">
        <v>187</v>
      </c>
      <c r="R4067" s="507">
        <v>44742</v>
      </c>
      <c r="S4067" s="507">
        <v>44811</v>
      </c>
      <c r="T4067" t="s">
        <v>181</v>
      </c>
      <c r="U4067">
        <v>1300</v>
      </c>
      <c r="X4067">
        <v>13</v>
      </c>
      <c r="Y4067" t="s">
        <v>259</v>
      </c>
      <c r="AB4067" s="507">
        <v>44743</v>
      </c>
      <c r="AC4067" t="s">
        <v>174</v>
      </c>
      <c r="AD4067" t="s">
        <v>9753</v>
      </c>
      <c r="AE4067">
        <v>56700</v>
      </c>
      <c r="AF4067" t="s">
        <v>9754</v>
      </c>
      <c r="AK4067" t="s">
        <v>8445</v>
      </c>
      <c r="AL4067">
        <v>0</v>
      </c>
      <c r="AM4067">
        <v>0</v>
      </c>
    </row>
    <row r="4068" spans="1:39" customFormat="1" ht="12.75">
      <c r="A4068">
        <v>7884395</v>
      </c>
      <c r="B4068" t="s">
        <v>3638</v>
      </c>
      <c r="C4068" t="s">
        <v>310</v>
      </c>
      <c r="D4068">
        <v>7884395</v>
      </c>
      <c r="E4068" t="s">
        <v>169</v>
      </c>
      <c r="F4068" t="s">
        <v>169</v>
      </c>
      <c r="H4068" s="507">
        <v>41126</v>
      </c>
      <c r="I4068" t="s">
        <v>245</v>
      </c>
      <c r="J4068">
        <v>-11</v>
      </c>
      <c r="K4068" t="s">
        <v>8</v>
      </c>
      <c r="M4068" t="s">
        <v>238</v>
      </c>
      <c r="N4068">
        <v>8780108</v>
      </c>
      <c r="O4068" t="s">
        <v>571</v>
      </c>
      <c r="P4068" s="507">
        <v>44815</v>
      </c>
      <c r="Q4068" t="s">
        <v>187</v>
      </c>
      <c r="R4068" s="507">
        <v>43744</v>
      </c>
      <c r="T4068" t="s">
        <v>5765</v>
      </c>
      <c r="U4068">
        <v>500</v>
      </c>
      <c r="X4068">
        <v>5</v>
      </c>
      <c r="Y4068" t="s">
        <v>259</v>
      </c>
      <c r="AC4068" t="s">
        <v>177</v>
      </c>
      <c r="AD4068" t="s">
        <v>5853</v>
      </c>
      <c r="AE4068">
        <v>78300</v>
      </c>
      <c r="AF4068" t="s">
        <v>16483</v>
      </c>
      <c r="AJ4068">
        <v>681284308</v>
      </c>
      <c r="AK4068" t="s">
        <v>4660</v>
      </c>
      <c r="AL4068">
        <v>0</v>
      </c>
      <c r="AM4068">
        <v>0</v>
      </c>
    </row>
    <row r="4069" spans="1:39" customFormat="1" ht="12.75">
      <c r="A4069">
        <v>9541286</v>
      </c>
      <c r="B4069" t="s">
        <v>16484</v>
      </c>
      <c r="C4069" t="s">
        <v>16485</v>
      </c>
      <c r="D4069">
        <v>9541286</v>
      </c>
      <c r="E4069" t="s">
        <v>169</v>
      </c>
      <c r="H4069" s="507">
        <v>40931</v>
      </c>
      <c r="I4069" t="s">
        <v>245</v>
      </c>
      <c r="J4069">
        <v>-11</v>
      </c>
      <c r="K4069" t="s">
        <v>8</v>
      </c>
      <c r="M4069" t="s">
        <v>232</v>
      </c>
      <c r="N4069">
        <v>8950129</v>
      </c>
      <c r="O4069" t="s">
        <v>8417</v>
      </c>
      <c r="P4069" s="507">
        <v>44834</v>
      </c>
      <c r="Q4069" t="s">
        <v>187</v>
      </c>
      <c r="R4069" s="507">
        <v>44834</v>
      </c>
      <c r="T4069" t="s">
        <v>5765</v>
      </c>
      <c r="U4069">
        <v>500</v>
      </c>
      <c r="X4069">
        <v>5</v>
      </c>
      <c r="Y4069" t="s">
        <v>259</v>
      </c>
      <c r="AC4069" t="s">
        <v>177</v>
      </c>
      <c r="AD4069" t="s">
        <v>15435</v>
      </c>
      <c r="AE4069">
        <v>95150</v>
      </c>
      <c r="AF4069" t="s">
        <v>16486</v>
      </c>
      <c r="AJ4069">
        <v>677095026</v>
      </c>
      <c r="AK4069" t="s">
        <v>16487</v>
      </c>
      <c r="AL4069">
        <v>0</v>
      </c>
      <c r="AM4069">
        <v>0</v>
      </c>
    </row>
    <row r="4070" spans="1:39" customFormat="1" ht="12.75">
      <c r="A4070">
        <v>9541287</v>
      </c>
      <c r="B4070" t="s">
        <v>16484</v>
      </c>
      <c r="C4070" t="s">
        <v>772</v>
      </c>
      <c r="D4070">
        <v>9541287</v>
      </c>
      <c r="E4070" t="s">
        <v>169</v>
      </c>
      <c r="H4070" s="507">
        <v>41850</v>
      </c>
      <c r="I4070" t="s">
        <v>169</v>
      </c>
      <c r="J4070">
        <v>-9</v>
      </c>
      <c r="K4070" t="s">
        <v>8</v>
      </c>
      <c r="M4070" t="s">
        <v>232</v>
      </c>
      <c r="N4070">
        <v>8950129</v>
      </c>
      <c r="O4070" t="s">
        <v>8417</v>
      </c>
      <c r="P4070" s="507">
        <v>44834</v>
      </c>
      <c r="Q4070" t="s">
        <v>187</v>
      </c>
      <c r="R4070" s="507">
        <v>44834</v>
      </c>
      <c r="T4070" t="s">
        <v>5765</v>
      </c>
      <c r="U4070">
        <v>500</v>
      </c>
      <c r="X4070">
        <v>5</v>
      </c>
      <c r="Y4070" t="s">
        <v>259</v>
      </c>
      <c r="AC4070" t="s">
        <v>177</v>
      </c>
      <c r="AD4070" t="s">
        <v>15435</v>
      </c>
      <c r="AE4070">
        <v>95150</v>
      </c>
      <c r="AF4070" t="s">
        <v>16486</v>
      </c>
      <c r="AK4070" t="s">
        <v>16487</v>
      </c>
      <c r="AL4070">
        <v>0</v>
      </c>
      <c r="AM4070">
        <v>0</v>
      </c>
    </row>
    <row r="4071" spans="1:39" customFormat="1" ht="12.75">
      <c r="A4071">
        <v>9315433</v>
      </c>
      <c r="B4071" t="s">
        <v>2030</v>
      </c>
      <c r="C4071" t="s">
        <v>538</v>
      </c>
      <c r="D4071">
        <v>9315433</v>
      </c>
      <c r="E4071" t="s">
        <v>166</v>
      </c>
      <c r="F4071" t="s">
        <v>166</v>
      </c>
      <c r="H4071" s="507">
        <v>37000</v>
      </c>
      <c r="I4071" t="s">
        <v>167</v>
      </c>
      <c r="J4071">
        <v>-40</v>
      </c>
      <c r="K4071" t="s">
        <v>8</v>
      </c>
      <c r="M4071" t="s">
        <v>170</v>
      </c>
      <c r="N4071">
        <v>8931466</v>
      </c>
      <c r="O4071" t="s">
        <v>7303</v>
      </c>
      <c r="P4071" s="507">
        <v>44825</v>
      </c>
      <c r="Q4071" t="s">
        <v>187</v>
      </c>
      <c r="R4071" s="507">
        <v>39415</v>
      </c>
      <c r="S4071" s="507">
        <v>44814</v>
      </c>
      <c r="T4071" t="s">
        <v>181</v>
      </c>
      <c r="U4071">
        <v>1846</v>
      </c>
      <c r="V4071" t="s">
        <v>172</v>
      </c>
      <c r="W4071">
        <v>139</v>
      </c>
      <c r="X4071" t="s">
        <v>173</v>
      </c>
      <c r="Y4071" t="s">
        <v>259</v>
      </c>
      <c r="AC4071" t="s">
        <v>177</v>
      </c>
      <c r="AD4071" t="s">
        <v>10432</v>
      </c>
      <c r="AE4071">
        <v>93200</v>
      </c>
      <c r="AF4071" t="s">
        <v>16488</v>
      </c>
      <c r="AJ4071">
        <v>616891414</v>
      </c>
      <c r="AK4071" t="s">
        <v>7093</v>
      </c>
      <c r="AL4071">
        <v>0</v>
      </c>
      <c r="AM4071">
        <v>0</v>
      </c>
    </row>
    <row r="4072" spans="1:39" customFormat="1" ht="12.75">
      <c r="A4072">
        <v>4115468</v>
      </c>
      <c r="B4072" t="s">
        <v>2031</v>
      </c>
      <c r="C4072" t="s">
        <v>16489</v>
      </c>
      <c r="D4072">
        <v>4115468</v>
      </c>
      <c r="E4072" t="s">
        <v>169</v>
      </c>
      <c r="H4072" s="507">
        <v>41064</v>
      </c>
      <c r="I4072" t="s">
        <v>245</v>
      </c>
      <c r="J4072">
        <v>-11</v>
      </c>
      <c r="K4072" t="s">
        <v>8</v>
      </c>
      <c r="M4072" t="s">
        <v>2783</v>
      </c>
      <c r="N4072">
        <v>4410065</v>
      </c>
      <c r="O4072" t="s">
        <v>2858</v>
      </c>
      <c r="P4072" s="507">
        <v>44827</v>
      </c>
      <c r="Q4072" t="s">
        <v>187</v>
      </c>
      <c r="R4072" s="507">
        <v>44827</v>
      </c>
      <c r="T4072" t="s">
        <v>5765</v>
      </c>
      <c r="U4072">
        <v>500</v>
      </c>
      <c r="X4072">
        <v>5</v>
      </c>
      <c r="Y4072" t="s">
        <v>259</v>
      </c>
      <c r="AC4072" t="s">
        <v>177</v>
      </c>
      <c r="AD4072" t="s">
        <v>12387</v>
      </c>
      <c r="AE4072">
        <v>41140</v>
      </c>
      <c r="AF4072" t="s">
        <v>16490</v>
      </c>
      <c r="AK4072" t="s">
        <v>16491</v>
      </c>
      <c r="AL4072">
        <v>0</v>
      </c>
      <c r="AM4072">
        <v>0</v>
      </c>
    </row>
    <row r="4073" spans="1:39" customFormat="1" ht="12.75">
      <c r="A4073">
        <v>9425111</v>
      </c>
      <c r="B4073" t="s">
        <v>2031</v>
      </c>
      <c r="C4073" t="s">
        <v>558</v>
      </c>
      <c r="D4073">
        <v>9425111</v>
      </c>
      <c r="E4073" t="s">
        <v>166</v>
      </c>
      <c r="F4073" t="s">
        <v>166</v>
      </c>
      <c r="H4073" s="507">
        <v>35332</v>
      </c>
      <c r="I4073" t="s">
        <v>167</v>
      </c>
      <c r="J4073">
        <v>-40</v>
      </c>
      <c r="K4073" t="s">
        <v>8</v>
      </c>
      <c r="M4073" t="s">
        <v>206</v>
      </c>
      <c r="N4073">
        <v>8770865</v>
      </c>
      <c r="O4073" t="s">
        <v>1001</v>
      </c>
      <c r="P4073" s="507">
        <v>44811</v>
      </c>
      <c r="Q4073" t="s">
        <v>187</v>
      </c>
      <c r="R4073" s="507">
        <v>38332</v>
      </c>
      <c r="S4073" s="507">
        <v>44071</v>
      </c>
      <c r="T4073" t="s">
        <v>7255</v>
      </c>
      <c r="U4073">
        <v>1626</v>
      </c>
      <c r="V4073" t="s">
        <v>172</v>
      </c>
      <c r="W4073">
        <v>235</v>
      </c>
      <c r="X4073" t="s">
        <v>173</v>
      </c>
      <c r="Y4073" t="s">
        <v>259</v>
      </c>
      <c r="AC4073" t="s">
        <v>177</v>
      </c>
      <c r="AD4073" t="s">
        <v>9802</v>
      </c>
      <c r="AE4073">
        <v>94350</v>
      </c>
      <c r="AF4073" t="s">
        <v>16492</v>
      </c>
      <c r="AJ4073">
        <v>661745077</v>
      </c>
      <c r="AK4073" t="s">
        <v>4661</v>
      </c>
      <c r="AL4073">
        <v>0</v>
      </c>
      <c r="AM4073">
        <v>0</v>
      </c>
    </row>
    <row r="4074" spans="1:39" customFormat="1" ht="12.75">
      <c r="A4074">
        <v>5619807</v>
      </c>
      <c r="B4074" t="s">
        <v>2031</v>
      </c>
      <c r="C4074" t="s">
        <v>458</v>
      </c>
      <c r="D4074">
        <v>5619807</v>
      </c>
      <c r="E4074" t="s">
        <v>166</v>
      </c>
      <c r="F4074" t="s">
        <v>166</v>
      </c>
      <c r="H4074" s="507">
        <v>38602</v>
      </c>
      <c r="I4074" t="s">
        <v>186</v>
      </c>
      <c r="J4074">
        <v>-18</v>
      </c>
      <c r="K4074" t="s">
        <v>168</v>
      </c>
      <c r="M4074" t="s">
        <v>217</v>
      </c>
      <c r="N4074">
        <v>3560031</v>
      </c>
      <c r="O4074" t="s">
        <v>3060</v>
      </c>
      <c r="P4074" s="507">
        <v>44806</v>
      </c>
      <c r="Q4074" t="s">
        <v>187</v>
      </c>
      <c r="R4074" s="507">
        <v>41919</v>
      </c>
      <c r="T4074" t="s">
        <v>5765</v>
      </c>
      <c r="U4074">
        <v>1656</v>
      </c>
      <c r="X4074">
        <v>16</v>
      </c>
      <c r="Y4074" t="s">
        <v>259</v>
      </c>
      <c r="AB4074" s="507">
        <v>43647</v>
      </c>
      <c r="AC4074" t="s">
        <v>177</v>
      </c>
      <c r="AD4074" t="s">
        <v>13279</v>
      </c>
      <c r="AE4074">
        <v>56850</v>
      </c>
      <c r="AF4074" t="s">
        <v>16493</v>
      </c>
      <c r="AJ4074">
        <v>617871790</v>
      </c>
      <c r="AK4074" t="s">
        <v>6518</v>
      </c>
      <c r="AL4074">
        <v>0</v>
      </c>
      <c r="AM4074">
        <v>0</v>
      </c>
    </row>
    <row r="4075" spans="1:39" customFormat="1" ht="12.75">
      <c r="A4075">
        <v>2942582</v>
      </c>
      <c r="B4075" t="s">
        <v>2031</v>
      </c>
      <c r="C4075" t="s">
        <v>626</v>
      </c>
      <c r="D4075">
        <v>2942582</v>
      </c>
      <c r="E4075" t="s">
        <v>169</v>
      </c>
      <c r="H4075" s="507">
        <v>41275</v>
      </c>
      <c r="I4075" t="s">
        <v>251</v>
      </c>
      <c r="J4075">
        <v>-10</v>
      </c>
      <c r="K4075" t="s">
        <v>8</v>
      </c>
      <c r="M4075" t="s">
        <v>3025</v>
      </c>
      <c r="N4075">
        <v>3290215</v>
      </c>
      <c r="O4075" t="s">
        <v>3040</v>
      </c>
      <c r="P4075" s="507">
        <v>44809</v>
      </c>
      <c r="Q4075" t="s">
        <v>187</v>
      </c>
      <c r="R4075" s="507">
        <v>44809</v>
      </c>
      <c r="T4075" t="s">
        <v>5765</v>
      </c>
      <c r="U4075">
        <v>500</v>
      </c>
      <c r="X4075">
        <v>5</v>
      </c>
      <c r="Y4075" t="s">
        <v>259</v>
      </c>
      <c r="AC4075" t="s">
        <v>177</v>
      </c>
      <c r="AD4075" t="s">
        <v>14207</v>
      </c>
      <c r="AE4075">
        <v>29300</v>
      </c>
      <c r="AF4075" t="s">
        <v>16494</v>
      </c>
      <c r="AJ4075">
        <v>671382718</v>
      </c>
      <c r="AK4075" t="s">
        <v>9263</v>
      </c>
      <c r="AL4075">
        <v>0</v>
      </c>
      <c r="AM4075">
        <v>0</v>
      </c>
    </row>
    <row r="4076" spans="1:39" customFormat="1" ht="12.75">
      <c r="A4076">
        <v>9251853</v>
      </c>
      <c r="B4076" t="s">
        <v>2031</v>
      </c>
      <c r="C4076" t="s">
        <v>798</v>
      </c>
      <c r="D4076">
        <v>9251853</v>
      </c>
      <c r="E4076" t="s">
        <v>166</v>
      </c>
      <c r="F4076" t="s">
        <v>166</v>
      </c>
      <c r="H4076" s="507">
        <v>40309</v>
      </c>
      <c r="I4076" t="s">
        <v>254</v>
      </c>
      <c r="J4076">
        <v>-13</v>
      </c>
      <c r="K4076" t="s">
        <v>8</v>
      </c>
      <c r="M4076" t="s">
        <v>203</v>
      </c>
      <c r="N4076">
        <v>8920025</v>
      </c>
      <c r="O4076" t="s">
        <v>213</v>
      </c>
      <c r="P4076" s="507">
        <v>44795</v>
      </c>
      <c r="Q4076" t="s">
        <v>187</v>
      </c>
      <c r="R4076" s="507">
        <v>43042</v>
      </c>
      <c r="S4076" s="507">
        <v>44719</v>
      </c>
      <c r="T4076" t="s">
        <v>181</v>
      </c>
      <c r="U4076">
        <v>889</v>
      </c>
      <c r="X4076">
        <v>8</v>
      </c>
      <c r="Y4076" t="s">
        <v>259</v>
      </c>
      <c r="AC4076" t="s">
        <v>177</v>
      </c>
      <c r="AD4076" t="s">
        <v>10501</v>
      </c>
      <c r="AE4076">
        <v>92400</v>
      </c>
      <c r="AF4076" t="s">
        <v>16495</v>
      </c>
      <c r="AI4076">
        <v>761875944</v>
      </c>
      <c r="AJ4076">
        <v>630157594</v>
      </c>
      <c r="AK4076" t="s">
        <v>4662</v>
      </c>
      <c r="AL4076">
        <v>0</v>
      </c>
      <c r="AM4076">
        <v>0</v>
      </c>
    </row>
    <row r="4077" spans="1:39" customFormat="1" ht="12.75">
      <c r="A4077">
        <v>4443834</v>
      </c>
      <c r="B4077" t="s">
        <v>2031</v>
      </c>
      <c r="C4077" t="s">
        <v>668</v>
      </c>
      <c r="D4077">
        <v>4443834</v>
      </c>
      <c r="E4077" t="s">
        <v>166</v>
      </c>
      <c r="F4077" t="s">
        <v>166</v>
      </c>
      <c r="H4077" s="507">
        <v>37518</v>
      </c>
      <c r="I4077" t="s">
        <v>167</v>
      </c>
      <c r="J4077">
        <v>-40</v>
      </c>
      <c r="K4077" t="s">
        <v>168</v>
      </c>
      <c r="M4077" t="s">
        <v>228</v>
      </c>
      <c r="N4077">
        <v>12440084</v>
      </c>
      <c r="O4077" t="s">
        <v>2217</v>
      </c>
      <c r="P4077" s="507">
        <v>44813</v>
      </c>
      <c r="Q4077" t="s">
        <v>187</v>
      </c>
      <c r="R4077" s="507">
        <v>40433</v>
      </c>
      <c r="S4077" s="507">
        <v>43973</v>
      </c>
      <c r="T4077" t="s">
        <v>7255</v>
      </c>
      <c r="U4077">
        <v>2031</v>
      </c>
      <c r="X4077">
        <v>20</v>
      </c>
      <c r="Y4077" t="s">
        <v>259</v>
      </c>
      <c r="AC4077" t="s">
        <v>177</v>
      </c>
      <c r="AD4077" t="s">
        <v>10255</v>
      </c>
      <c r="AE4077">
        <v>44300</v>
      </c>
      <c r="AF4077" t="s">
        <v>16496</v>
      </c>
      <c r="AI4077">
        <v>240494882</v>
      </c>
      <c r="AJ4077">
        <v>669720121</v>
      </c>
      <c r="AK4077" t="s">
        <v>9595</v>
      </c>
      <c r="AL4077">
        <v>0</v>
      </c>
      <c r="AM4077">
        <v>0</v>
      </c>
    </row>
    <row r="4078" spans="1:39" customFormat="1" ht="12.75">
      <c r="A4078">
        <v>1421198</v>
      </c>
      <c r="B4078" t="s">
        <v>2031</v>
      </c>
      <c r="C4078" t="s">
        <v>257</v>
      </c>
      <c r="D4078">
        <v>1421198</v>
      </c>
      <c r="E4078" t="s">
        <v>166</v>
      </c>
      <c r="F4078" t="s">
        <v>166</v>
      </c>
      <c r="H4078" s="507">
        <v>35129</v>
      </c>
      <c r="I4078" t="s">
        <v>167</v>
      </c>
      <c r="J4078">
        <v>-40</v>
      </c>
      <c r="K4078" t="s">
        <v>168</v>
      </c>
      <c r="M4078" t="s">
        <v>236</v>
      </c>
      <c r="N4078">
        <v>12490073</v>
      </c>
      <c r="O4078" t="s">
        <v>8153</v>
      </c>
      <c r="P4078" s="507">
        <v>44820</v>
      </c>
      <c r="Q4078" t="s">
        <v>187</v>
      </c>
      <c r="R4078" s="507">
        <v>40465</v>
      </c>
      <c r="S4078" s="507">
        <v>44449</v>
      </c>
      <c r="T4078" t="s">
        <v>7255</v>
      </c>
      <c r="U4078">
        <v>1767</v>
      </c>
      <c r="X4078">
        <v>17</v>
      </c>
      <c r="Y4078" t="s">
        <v>259</v>
      </c>
      <c r="AC4078" t="s">
        <v>177</v>
      </c>
      <c r="AD4078" t="s">
        <v>16497</v>
      </c>
      <c r="AE4078">
        <v>49310</v>
      </c>
      <c r="AF4078" t="s">
        <v>16498</v>
      </c>
      <c r="AJ4078">
        <v>622005021</v>
      </c>
      <c r="AK4078" t="s">
        <v>5212</v>
      </c>
      <c r="AL4078">
        <v>0</v>
      </c>
      <c r="AM4078">
        <v>0</v>
      </c>
    </row>
    <row r="4079" spans="1:39" customFormat="1" ht="12.75">
      <c r="A4079">
        <v>3538233</v>
      </c>
      <c r="B4079" t="s">
        <v>2031</v>
      </c>
      <c r="C4079" t="s">
        <v>760</v>
      </c>
      <c r="D4079">
        <v>3538233</v>
      </c>
      <c r="E4079" t="s">
        <v>169</v>
      </c>
      <c r="F4079" t="s">
        <v>169</v>
      </c>
      <c r="H4079" s="507">
        <v>41180</v>
      </c>
      <c r="I4079" t="s">
        <v>245</v>
      </c>
      <c r="J4079">
        <v>-11</v>
      </c>
      <c r="K4079" t="s">
        <v>8</v>
      </c>
      <c r="M4079" t="s">
        <v>178</v>
      </c>
      <c r="N4079">
        <v>3350227</v>
      </c>
      <c r="O4079" t="s">
        <v>3056</v>
      </c>
      <c r="P4079" s="507">
        <v>44805</v>
      </c>
      <c r="Q4079" t="s">
        <v>187</v>
      </c>
      <c r="R4079" s="507">
        <v>43374</v>
      </c>
      <c r="T4079" t="s">
        <v>5765</v>
      </c>
      <c r="U4079">
        <v>500</v>
      </c>
      <c r="X4079">
        <v>5</v>
      </c>
      <c r="Y4079" t="s">
        <v>259</v>
      </c>
      <c r="AC4079" t="s">
        <v>177</v>
      </c>
      <c r="AD4079" t="s">
        <v>15775</v>
      </c>
      <c r="AE4079">
        <v>35730</v>
      </c>
      <c r="AF4079" t="s">
        <v>16499</v>
      </c>
      <c r="AJ4079">
        <v>662239392</v>
      </c>
      <c r="AK4079" t="s">
        <v>5448</v>
      </c>
      <c r="AL4079">
        <v>0</v>
      </c>
      <c r="AM4079">
        <v>0</v>
      </c>
    </row>
    <row r="4080" spans="1:39" customFormat="1" ht="12.75">
      <c r="A4080">
        <v>9540229</v>
      </c>
      <c r="B4080" t="s">
        <v>7094</v>
      </c>
      <c r="C4080" t="s">
        <v>1209</v>
      </c>
      <c r="D4080">
        <v>9540229</v>
      </c>
      <c r="E4080" t="s">
        <v>169</v>
      </c>
      <c r="F4080" t="s">
        <v>169</v>
      </c>
      <c r="H4080" s="507">
        <v>40912</v>
      </c>
      <c r="I4080" t="s">
        <v>245</v>
      </c>
      <c r="J4080">
        <v>-11</v>
      </c>
      <c r="K4080" t="s">
        <v>8</v>
      </c>
      <c r="M4080" t="s">
        <v>232</v>
      </c>
      <c r="N4080">
        <v>8950570</v>
      </c>
      <c r="O4080" t="s">
        <v>5892</v>
      </c>
      <c r="P4080" s="507">
        <v>44839</v>
      </c>
      <c r="Q4080" t="s">
        <v>187</v>
      </c>
      <c r="R4080" s="507">
        <v>44472</v>
      </c>
      <c r="T4080" t="s">
        <v>5765</v>
      </c>
      <c r="U4080">
        <v>500</v>
      </c>
      <c r="X4080">
        <v>5</v>
      </c>
      <c r="Y4080" t="s">
        <v>259</v>
      </c>
      <c r="AC4080" t="s">
        <v>177</v>
      </c>
      <c r="AD4080" t="s">
        <v>16500</v>
      </c>
      <c r="AE4080">
        <v>95380</v>
      </c>
      <c r="AF4080" t="s">
        <v>16501</v>
      </c>
      <c r="AI4080">
        <v>662326350</v>
      </c>
      <c r="AJ4080">
        <v>668911647</v>
      </c>
      <c r="AK4080" t="s">
        <v>7095</v>
      </c>
      <c r="AL4080">
        <v>0</v>
      </c>
      <c r="AM4080">
        <v>0</v>
      </c>
    </row>
    <row r="4081" spans="1:39" customFormat="1" ht="12.75">
      <c r="A4081">
        <v>4437195</v>
      </c>
      <c r="B4081" t="s">
        <v>2732</v>
      </c>
      <c r="C4081" t="s">
        <v>414</v>
      </c>
      <c r="D4081">
        <v>4437195</v>
      </c>
      <c r="E4081" t="s">
        <v>166</v>
      </c>
      <c r="F4081" t="s">
        <v>166</v>
      </c>
      <c r="H4081" s="507">
        <v>35490</v>
      </c>
      <c r="I4081" t="s">
        <v>167</v>
      </c>
      <c r="J4081">
        <v>-40</v>
      </c>
      <c r="K4081" t="s">
        <v>168</v>
      </c>
      <c r="M4081" t="s">
        <v>228</v>
      </c>
      <c r="N4081">
        <v>12440021</v>
      </c>
      <c r="O4081" t="s">
        <v>229</v>
      </c>
      <c r="P4081" s="507">
        <v>44825</v>
      </c>
      <c r="Q4081" t="s">
        <v>187</v>
      </c>
      <c r="R4081" s="507">
        <v>38741</v>
      </c>
      <c r="S4081" s="507">
        <v>44805</v>
      </c>
      <c r="T4081" t="s">
        <v>181</v>
      </c>
      <c r="U4081">
        <v>1773</v>
      </c>
      <c r="X4081">
        <v>17</v>
      </c>
      <c r="Y4081" t="s">
        <v>259</v>
      </c>
      <c r="AC4081" t="s">
        <v>177</v>
      </c>
      <c r="AD4081" t="s">
        <v>15861</v>
      </c>
      <c r="AE4081">
        <v>44230</v>
      </c>
      <c r="AF4081" t="s">
        <v>16502</v>
      </c>
      <c r="AI4081">
        <v>240349021</v>
      </c>
      <c r="AK4081" t="s">
        <v>5213</v>
      </c>
      <c r="AL4081">
        <v>0</v>
      </c>
      <c r="AM4081">
        <v>0</v>
      </c>
    </row>
    <row r="4082" spans="1:39" customFormat="1" ht="12.75">
      <c r="A4082">
        <v>369525</v>
      </c>
      <c r="B4082" t="s">
        <v>7096</v>
      </c>
      <c r="C4082" t="s">
        <v>7097</v>
      </c>
      <c r="D4082">
        <v>369525</v>
      </c>
      <c r="E4082" t="s">
        <v>166</v>
      </c>
      <c r="F4082" t="s">
        <v>166</v>
      </c>
      <c r="H4082" s="507">
        <v>41505</v>
      </c>
      <c r="I4082" t="s">
        <v>251</v>
      </c>
      <c r="J4082">
        <v>-10</v>
      </c>
      <c r="K4082" t="s">
        <v>8</v>
      </c>
      <c r="M4082" t="s">
        <v>2770</v>
      </c>
      <c r="N4082">
        <v>4360729</v>
      </c>
      <c r="O4082" t="s">
        <v>5954</v>
      </c>
      <c r="P4082" s="507">
        <v>44819</v>
      </c>
      <c r="Q4082" t="s">
        <v>187</v>
      </c>
      <c r="R4082" s="507">
        <v>44467</v>
      </c>
      <c r="T4082" t="s">
        <v>5765</v>
      </c>
      <c r="U4082">
        <v>500</v>
      </c>
      <c r="X4082">
        <v>5</v>
      </c>
      <c r="Y4082" t="s">
        <v>259</v>
      </c>
      <c r="AC4082" t="s">
        <v>177</v>
      </c>
      <c r="AD4082" t="s">
        <v>11288</v>
      </c>
      <c r="AE4082">
        <v>36320</v>
      </c>
      <c r="AF4082" t="s">
        <v>16503</v>
      </c>
      <c r="AK4082" t="s">
        <v>5955</v>
      </c>
      <c r="AL4082">
        <v>0</v>
      </c>
      <c r="AM4082">
        <v>0</v>
      </c>
    </row>
    <row r="4083" spans="1:39" customFormat="1" ht="12.75">
      <c r="A4083">
        <v>3734492</v>
      </c>
      <c r="B4083" t="s">
        <v>16504</v>
      </c>
      <c r="C4083" t="s">
        <v>744</v>
      </c>
      <c r="D4083">
        <v>3734492</v>
      </c>
      <c r="E4083" t="s">
        <v>169</v>
      </c>
      <c r="H4083" s="507">
        <v>41285</v>
      </c>
      <c r="I4083" t="s">
        <v>251</v>
      </c>
      <c r="J4083">
        <v>-10</v>
      </c>
      <c r="K4083" t="s">
        <v>8</v>
      </c>
      <c r="M4083" t="s">
        <v>175</v>
      </c>
      <c r="N4083">
        <v>4370681</v>
      </c>
      <c r="O4083" t="s">
        <v>2830</v>
      </c>
      <c r="P4083" s="507">
        <v>44842</v>
      </c>
      <c r="Q4083" t="s">
        <v>187</v>
      </c>
      <c r="R4083" s="507">
        <v>44842</v>
      </c>
      <c r="T4083" t="s">
        <v>5765</v>
      </c>
      <c r="U4083">
        <v>500</v>
      </c>
      <c r="X4083">
        <v>5</v>
      </c>
      <c r="Y4083" t="s">
        <v>259</v>
      </c>
      <c r="AC4083" t="s">
        <v>177</v>
      </c>
      <c r="AD4083" t="s">
        <v>12447</v>
      </c>
      <c r="AE4083">
        <v>37230</v>
      </c>
      <c r="AF4083" t="s">
        <v>16505</v>
      </c>
      <c r="AJ4083">
        <v>615638348</v>
      </c>
      <c r="AK4083" t="s">
        <v>16506</v>
      </c>
      <c r="AL4083">
        <v>0</v>
      </c>
      <c r="AM4083">
        <v>0</v>
      </c>
    </row>
    <row r="4084" spans="1:39" customFormat="1" ht="12.75">
      <c r="A4084">
        <v>9537500</v>
      </c>
      <c r="B4084" t="s">
        <v>9264</v>
      </c>
      <c r="C4084" t="s">
        <v>9265</v>
      </c>
      <c r="D4084">
        <v>9537500</v>
      </c>
      <c r="E4084" t="s">
        <v>169</v>
      </c>
      <c r="H4084" s="507">
        <v>41293</v>
      </c>
      <c r="I4084" t="s">
        <v>251</v>
      </c>
      <c r="J4084">
        <v>-10</v>
      </c>
      <c r="K4084" t="s">
        <v>8</v>
      </c>
      <c r="M4084" t="s">
        <v>232</v>
      </c>
      <c r="N4084">
        <v>8950479</v>
      </c>
      <c r="O4084" t="s">
        <v>516</v>
      </c>
      <c r="P4084" s="507">
        <v>44826</v>
      </c>
      <c r="Q4084" t="s">
        <v>187</v>
      </c>
      <c r="R4084" s="507">
        <v>43361</v>
      </c>
      <c r="T4084" t="s">
        <v>5765</v>
      </c>
      <c r="U4084">
        <v>500</v>
      </c>
      <c r="X4084">
        <v>5</v>
      </c>
      <c r="Y4084" t="s">
        <v>259</v>
      </c>
      <c r="AC4084" t="s">
        <v>177</v>
      </c>
      <c r="AD4084" t="s">
        <v>9714</v>
      </c>
      <c r="AE4084">
        <v>95220</v>
      </c>
      <c r="AF4084" t="s">
        <v>16507</v>
      </c>
      <c r="AI4084">
        <v>952965326</v>
      </c>
      <c r="AJ4084">
        <v>661381037</v>
      </c>
      <c r="AK4084" t="s">
        <v>3973</v>
      </c>
      <c r="AL4084">
        <v>0</v>
      </c>
      <c r="AM4084">
        <v>0</v>
      </c>
    </row>
    <row r="4085" spans="1:39" customFormat="1" ht="12.75">
      <c r="A4085">
        <v>292271</v>
      </c>
      <c r="B4085" t="s">
        <v>3231</v>
      </c>
      <c r="C4085" t="s">
        <v>730</v>
      </c>
      <c r="D4085">
        <v>292271</v>
      </c>
      <c r="E4085" t="s">
        <v>166</v>
      </c>
      <c r="F4085" t="s">
        <v>166</v>
      </c>
      <c r="H4085" s="507">
        <v>25480</v>
      </c>
      <c r="I4085" t="s">
        <v>367</v>
      </c>
      <c r="J4085">
        <v>-60</v>
      </c>
      <c r="K4085" t="s">
        <v>168</v>
      </c>
      <c r="M4085" t="s">
        <v>3025</v>
      </c>
      <c r="N4085">
        <v>3290229</v>
      </c>
      <c r="O4085" t="s">
        <v>3039</v>
      </c>
      <c r="P4085" s="507">
        <v>44805</v>
      </c>
      <c r="Q4085" t="s">
        <v>187</v>
      </c>
      <c r="R4085" s="507">
        <v>37432</v>
      </c>
      <c r="S4085" s="507">
        <v>43755</v>
      </c>
      <c r="T4085" t="s">
        <v>7255</v>
      </c>
      <c r="U4085">
        <v>1716</v>
      </c>
      <c r="X4085">
        <v>17</v>
      </c>
      <c r="Y4085" t="s">
        <v>259</v>
      </c>
      <c r="AC4085" t="s">
        <v>177</v>
      </c>
      <c r="AD4085" t="s">
        <v>14725</v>
      </c>
      <c r="AE4085">
        <v>29950</v>
      </c>
      <c r="AF4085" t="s">
        <v>16508</v>
      </c>
      <c r="AI4085">
        <v>650579764</v>
      </c>
      <c r="AK4085" t="s">
        <v>5449</v>
      </c>
      <c r="AL4085">
        <v>0</v>
      </c>
      <c r="AM4085">
        <v>0</v>
      </c>
    </row>
    <row r="4086" spans="1:39" customFormat="1" ht="12.75">
      <c r="A4086">
        <v>4462991</v>
      </c>
      <c r="B4086" t="s">
        <v>9596</v>
      </c>
      <c r="C4086" t="s">
        <v>9597</v>
      </c>
      <c r="D4086">
        <v>4462991</v>
      </c>
      <c r="E4086" t="s">
        <v>166</v>
      </c>
      <c r="H4086" s="507">
        <v>36915</v>
      </c>
      <c r="I4086" t="s">
        <v>167</v>
      </c>
      <c r="J4086">
        <v>-40</v>
      </c>
      <c r="K4086" t="s">
        <v>168</v>
      </c>
      <c r="M4086" t="s">
        <v>228</v>
      </c>
      <c r="N4086">
        <v>12440281</v>
      </c>
      <c r="O4086" t="s">
        <v>3648</v>
      </c>
      <c r="P4086" s="507">
        <v>44826</v>
      </c>
      <c r="Q4086" t="s">
        <v>187</v>
      </c>
      <c r="R4086" s="507">
        <v>44719</v>
      </c>
      <c r="S4086" s="507">
        <v>44825</v>
      </c>
      <c r="T4086" t="s">
        <v>181</v>
      </c>
      <c r="U4086">
        <v>2435</v>
      </c>
      <c r="V4086" t="s">
        <v>172</v>
      </c>
      <c r="W4086">
        <v>289</v>
      </c>
      <c r="X4086" t="s">
        <v>173</v>
      </c>
      <c r="Y4086" t="s">
        <v>259</v>
      </c>
      <c r="AB4086" s="507">
        <v>44743</v>
      </c>
      <c r="AC4086" t="s">
        <v>174</v>
      </c>
      <c r="AD4086" t="s">
        <v>16509</v>
      </c>
      <c r="AF4086" t="s">
        <v>16510</v>
      </c>
      <c r="AH4086" t="s">
        <v>16511</v>
      </c>
      <c r="AI4086">
        <v>447415479095</v>
      </c>
      <c r="AK4086" t="s">
        <v>9598</v>
      </c>
      <c r="AL4086">
        <v>0</v>
      </c>
      <c r="AM4086">
        <v>0</v>
      </c>
    </row>
    <row r="4087" spans="1:39" customFormat="1" ht="12.75">
      <c r="A4087">
        <v>3539876</v>
      </c>
      <c r="B4087" t="s">
        <v>3918</v>
      </c>
      <c r="C4087" t="s">
        <v>3919</v>
      </c>
      <c r="D4087">
        <v>3539876</v>
      </c>
      <c r="E4087" t="s">
        <v>166</v>
      </c>
      <c r="F4087" t="s">
        <v>166</v>
      </c>
      <c r="H4087" s="507">
        <v>38101</v>
      </c>
      <c r="I4087" t="s">
        <v>7238</v>
      </c>
      <c r="J4087">
        <v>-19</v>
      </c>
      <c r="K4087" t="s">
        <v>8</v>
      </c>
      <c r="M4087" t="s">
        <v>178</v>
      </c>
      <c r="N4087">
        <v>3350011</v>
      </c>
      <c r="O4087" t="s">
        <v>234</v>
      </c>
      <c r="P4087" s="507">
        <v>44805</v>
      </c>
      <c r="Q4087" t="s">
        <v>187</v>
      </c>
      <c r="R4087" s="507">
        <v>43994</v>
      </c>
      <c r="S4087" s="507">
        <v>44804</v>
      </c>
      <c r="T4087" t="s">
        <v>181</v>
      </c>
      <c r="U4087">
        <v>1551</v>
      </c>
      <c r="V4087" t="s">
        <v>172</v>
      </c>
      <c r="W4087">
        <v>290</v>
      </c>
      <c r="X4087" t="s">
        <v>173</v>
      </c>
      <c r="Y4087" t="s">
        <v>259</v>
      </c>
      <c r="AB4087" s="507">
        <v>44013</v>
      </c>
      <c r="AC4087" t="s">
        <v>337</v>
      </c>
      <c r="AD4087" t="s">
        <v>10123</v>
      </c>
      <c r="AE4087">
        <v>35200</v>
      </c>
      <c r="AF4087" t="s">
        <v>16512</v>
      </c>
      <c r="AK4087" t="s">
        <v>5450</v>
      </c>
      <c r="AL4087">
        <v>0</v>
      </c>
      <c r="AM4087">
        <v>0</v>
      </c>
    </row>
    <row r="4088" spans="1:39" customFormat="1" ht="12.75">
      <c r="A4088">
        <v>9254489</v>
      </c>
      <c r="B4088" t="s">
        <v>3850</v>
      </c>
      <c r="C4088" t="s">
        <v>8039</v>
      </c>
      <c r="D4088">
        <v>9254489</v>
      </c>
      <c r="E4088" t="s">
        <v>166</v>
      </c>
      <c r="F4088" t="s">
        <v>169</v>
      </c>
      <c r="H4088" s="507">
        <v>38254</v>
      </c>
      <c r="I4088" t="s">
        <v>7238</v>
      </c>
      <c r="J4088">
        <v>-19</v>
      </c>
      <c r="K4088" t="s">
        <v>168</v>
      </c>
      <c r="M4088" t="s">
        <v>170</v>
      </c>
      <c r="N4088">
        <v>8931011</v>
      </c>
      <c r="O4088" t="s">
        <v>664</v>
      </c>
      <c r="P4088" s="507">
        <v>44818</v>
      </c>
      <c r="Q4088" t="s">
        <v>187</v>
      </c>
      <c r="R4088" s="507">
        <v>43732</v>
      </c>
      <c r="S4088" s="507">
        <v>44572</v>
      </c>
      <c r="T4088" t="s">
        <v>181</v>
      </c>
      <c r="U4088">
        <v>1587</v>
      </c>
      <c r="X4088">
        <v>15</v>
      </c>
      <c r="Y4088" t="s">
        <v>259</v>
      </c>
      <c r="AB4088" s="507">
        <v>43775</v>
      </c>
      <c r="AC4088" t="s">
        <v>174</v>
      </c>
      <c r="AD4088" t="s">
        <v>13434</v>
      </c>
      <c r="AE4088">
        <v>93300</v>
      </c>
      <c r="AF4088" t="s">
        <v>16513</v>
      </c>
      <c r="AG4088" t="s">
        <v>16514</v>
      </c>
      <c r="AI4088">
        <v>776048704</v>
      </c>
      <c r="AK4088" t="s">
        <v>8040</v>
      </c>
      <c r="AL4088">
        <v>0</v>
      </c>
      <c r="AM4088">
        <v>0</v>
      </c>
    </row>
    <row r="4089" spans="1:39" customFormat="1" ht="12.75">
      <c r="A4089">
        <v>92302</v>
      </c>
      <c r="B4089" t="s">
        <v>2032</v>
      </c>
      <c r="C4089" t="s">
        <v>2033</v>
      </c>
      <c r="D4089">
        <v>92302</v>
      </c>
      <c r="E4089" t="s">
        <v>166</v>
      </c>
      <c r="F4089" t="s">
        <v>166</v>
      </c>
      <c r="H4089" s="507">
        <v>19765</v>
      </c>
      <c r="I4089" t="s">
        <v>385</v>
      </c>
      <c r="J4089">
        <v>-70</v>
      </c>
      <c r="K4089" t="s">
        <v>8</v>
      </c>
      <c r="M4089" t="s">
        <v>3025</v>
      </c>
      <c r="N4089">
        <v>3290036</v>
      </c>
      <c r="O4089" t="s">
        <v>3086</v>
      </c>
      <c r="P4089" s="507">
        <v>44781</v>
      </c>
      <c r="Q4089" t="s">
        <v>187</v>
      </c>
      <c r="R4089" s="507">
        <v>37432</v>
      </c>
      <c r="S4089" s="507">
        <v>44743</v>
      </c>
      <c r="T4089" t="s">
        <v>181</v>
      </c>
      <c r="U4089">
        <v>897</v>
      </c>
      <c r="X4089">
        <v>8</v>
      </c>
      <c r="Y4089" t="s">
        <v>259</v>
      </c>
      <c r="AB4089" s="507">
        <v>43647</v>
      </c>
      <c r="AC4089" t="s">
        <v>177</v>
      </c>
      <c r="AD4089" t="s">
        <v>14510</v>
      </c>
      <c r="AE4089">
        <v>29260</v>
      </c>
      <c r="AF4089" t="s">
        <v>16515</v>
      </c>
      <c r="AJ4089">
        <v>680410488</v>
      </c>
      <c r="AK4089" t="s">
        <v>5451</v>
      </c>
      <c r="AL4089">
        <v>0</v>
      </c>
      <c r="AM4089">
        <v>0</v>
      </c>
    </row>
    <row r="4090" spans="1:39" customFormat="1" ht="12.75">
      <c r="A4090">
        <v>4459576</v>
      </c>
      <c r="B4090" t="s">
        <v>3425</v>
      </c>
      <c r="C4090" t="s">
        <v>325</v>
      </c>
      <c r="D4090">
        <v>4459576</v>
      </c>
      <c r="E4090" t="s">
        <v>166</v>
      </c>
      <c r="F4090" t="s">
        <v>166</v>
      </c>
      <c r="H4090" s="507">
        <v>41097</v>
      </c>
      <c r="I4090" t="s">
        <v>245</v>
      </c>
      <c r="J4090">
        <v>-11</v>
      </c>
      <c r="K4090" t="s">
        <v>168</v>
      </c>
      <c r="M4090" t="s">
        <v>228</v>
      </c>
      <c r="N4090">
        <v>12440141</v>
      </c>
      <c r="O4090" t="s">
        <v>3861</v>
      </c>
      <c r="P4090" s="507">
        <v>44809</v>
      </c>
      <c r="Q4090" t="s">
        <v>187</v>
      </c>
      <c r="R4090" s="507">
        <v>43737</v>
      </c>
      <c r="T4090" t="s">
        <v>5765</v>
      </c>
      <c r="U4090">
        <v>666</v>
      </c>
      <c r="X4090">
        <v>6</v>
      </c>
      <c r="Y4090" t="s">
        <v>259</v>
      </c>
      <c r="AC4090" t="s">
        <v>177</v>
      </c>
      <c r="AD4090" t="s">
        <v>10542</v>
      </c>
      <c r="AE4090">
        <v>44700</v>
      </c>
      <c r="AF4090" t="s">
        <v>10552</v>
      </c>
      <c r="AJ4090">
        <v>786311702</v>
      </c>
      <c r="AK4090" t="s">
        <v>5214</v>
      </c>
      <c r="AL4090">
        <v>0</v>
      </c>
      <c r="AM4090">
        <v>0</v>
      </c>
    </row>
    <row r="4091" spans="1:39" customFormat="1" ht="12.75">
      <c r="A4091">
        <v>7735874</v>
      </c>
      <c r="B4091" t="s">
        <v>16516</v>
      </c>
      <c r="C4091" t="s">
        <v>1651</v>
      </c>
      <c r="D4091">
        <v>7735874</v>
      </c>
      <c r="E4091" t="s">
        <v>169</v>
      </c>
      <c r="H4091" s="507">
        <v>41013</v>
      </c>
      <c r="I4091" t="s">
        <v>245</v>
      </c>
      <c r="J4091">
        <v>-11</v>
      </c>
      <c r="K4091" t="s">
        <v>8</v>
      </c>
      <c r="M4091" t="s">
        <v>206</v>
      </c>
      <c r="N4091">
        <v>8771446</v>
      </c>
      <c r="O4091" t="s">
        <v>406</v>
      </c>
      <c r="P4091" s="507">
        <v>44829</v>
      </c>
      <c r="Q4091" t="s">
        <v>187</v>
      </c>
      <c r="R4091" s="507">
        <v>44829</v>
      </c>
      <c r="S4091" s="507">
        <v>44812</v>
      </c>
      <c r="T4091" t="s">
        <v>181</v>
      </c>
      <c r="U4091">
        <v>500</v>
      </c>
      <c r="X4091">
        <v>5</v>
      </c>
      <c r="Y4091" t="s">
        <v>259</v>
      </c>
      <c r="AC4091" t="s">
        <v>177</v>
      </c>
      <c r="AD4091" t="s">
        <v>16517</v>
      </c>
      <c r="AE4091">
        <v>77700</v>
      </c>
      <c r="AF4091" t="s">
        <v>16518</v>
      </c>
      <c r="AJ4091">
        <v>660452921</v>
      </c>
      <c r="AK4091" t="s">
        <v>16519</v>
      </c>
      <c r="AL4091">
        <v>0</v>
      </c>
      <c r="AM4091">
        <v>0</v>
      </c>
    </row>
    <row r="4092" spans="1:39" customFormat="1" ht="12.75">
      <c r="A4092">
        <v>7735050</v>
      </c>
      <c r="B4092" t="s">
        <v>8041</v>
      </c>
      <c r="C4092" t="s">
        <v>8042</v>
      </c>
      <c r="D4092">
        <v>7735050</v>
      </c>
      <c r="E4092" t="s">
        <v>169</v>
      </c>
      <c r="F4092" t="s">
        <v>169</v>
      </c>
      <c r="H4092" s="507">
        <v>41057</v>
      </c>
      <c r="I4092" t="s">
        <v>245</v>
      </c>
      <c r="J4092">
        <v>-11</v>
      </c>
      <c r="K4092" t="s">
        <v>8</v>
      </c>
      <c r="M4092" t="s">
        <v>206</v>
      </c>
      <c r="N4092">
        <v>8771398</v>
      </c>
      <c r="O4092" t="s">
        <v>379</v>
      </c>
      <c r="P4092" s="507">
        <v>44813</v>
      </c>
      <c r="Q4092" t="s">
        <v>187</v>
      </c>
      <c r="R4092" s="507">
        <v>44531</v>
      </c>
      <c r="T4092" t="s">
        <v>5765</v>
      </c>
      <c r="U4092">
        <v>500</v>
      </c>
      <c r="X4092">
        <v>5</v>
      </c>
      <c r="Y4092" t="s">
        <v>259</v>
      </c>
      <c r="AC4092" t="s">
        <v>177</v>
      </c>
      <c r="AD4092" t="s">
        <v>11788</v>
      </c>
      <c r="AE4092">
        <v>77600</v>
      </c>
      <c r="AF4092" t="s">
        <v>16520</v>
      </c>
      <c r="AK4092" t="s">
        <v>8043</v>
      </c>
      <c r="AL4092">
        <v>0</v>
      </c>
      <c r="AM4092">
        <v>0</v>
      </c>
    </row>
    <row r="4093" spans="1:39" customFormat="1" ht="12.75">
      <c r="A4093">
        <v>3733468</v>
      </c>
      <c r="B4093" t="s">
        <v>8044</v>
      </c>
      <c r="C4093" t="s">
        <v>381</v>
      </c>
      <c r="D4093">
        <v>3733468</v>
      </c>
      <c r="E4093" t="s">
        <v>169</v>
      </c>
      <c r="F4093" t="s">
        <v>169</v>
      </c>
      <c r="H4093" s="507">
        <v>41523</v>
      </c>
      <c r="I4093" t="s">
        <v>251</v>
      </c>
      <c r="J4093">
        <v>-10</v>
      </c>
      <c r="K4093" t="s">
        <v>8</v>
      </c>
      <c r="M4093" t="s">
        <v>175</v>
      </c>
      <c r="N4093">
        <v>4370694</v>
      </c>
      <c r="O4093" t="s">
        <v>2851</v>
      </c>
      <c r="P4093" s="507">
        <v>44822</v>
      </c>
      <c r="Q4093" t="s">
        <v>187</v>
      </c>
      <c r="R4093" s="507">
        <v>44544</v>
      </c>
      <c r="S4093" s="507">
        <v>44813</v>
      </c>
      <c r="T4093" t="s">
        <v>181</v>
      </c>
      <c r="U4093">
        <v>500</v>
      </c>
      <c r="X4093">
        <v>5</v>
      </c>
      <c r="Y4093" t="s">
        <v>259</v>
      </c>
      <c r="AC4093" t="s">
        <v>177</v>
      </c>
      <c r="AD4093" t="s">
        <v>10215</v>
      </c>
      <c r="AE4093">
        <v>37320</v>
      </c>
      <c r="AF4093" t="s">
        <v>16521</v>
      </c>
      <c r="AI4093">
        <v>643628112</v>
      </c>
      <c r="AJ4093">
        <v>651666568</v>
      </c>
      <c r="AK4093" t="s">
        <v>8045</v>
      </c>
      <c r="AL4093">
        <v>0</v>
      </c>
      <c r="AM4093">
        <v>0</v>
      </c>
    </row>
    <row r="4094" spans="1:39" customFormat="1" ht="12.75">
      <c r="A4094">
        <v>9224812</v>
      </c>
      <c r="B4094" t="s">
        <v>2034</v>
      </c>
      <c r="C4094" t="s">
        <v>419</v>
      </c>
      <c r="D4094">
        <v>9224812</v>
      </c>
      <c r="E4094" t="s">
        <v>166</v>
      </c>
      <c r="F4094" t="s">
        <v>166</v>
      </c>
      <c r="H4094" s="507">
        <v>30680</v>
      </c>
      <c r="I4094" t="s">
        <v>167</v>
      </c>
      <c r="J4094">
        <v>-40</v>
      </c>
      <c r="K4094" t="s">
        <v>168</v>
      </c>
      <c r="M4094" t="s">
        <v>246</v>
      </c>
      <c r="N4094">
        <v>8940459</v>
      </c>
      <c r="O4094" t="s">
        <v>433</v>
      </c>
      <c r="P4094" s="507">
        <v>44819</v>
      </c>
      <c r="Q4094" t="s">
        <v>187</v>
      </c>
      <c r="R4094" s="507">
        <v>37432</v>
      </c>
      <c r="S4094" s="507">
        <v>43726</v>
      </c>
      <c r="T4094" t="s">
        <v>7255</v>
      </c>
      <c r="U4094">
        <v>2116</v>
      </c>
      <c r="V4094" t="s">
        <v>172</v>
      </c>
      <c r="W4094">
        <v>789</v>
      </c>
      <c r="X4094" t="s">
        <v>173</v>
      </c>
      <c r="Y4094" t="s">
        <v>259</v>
      </c>
      <c r="AC4094" t="s">
        <v>177</v>
      </c>
      <c r="AD4094" t="s">
        <v>10280</v>
      </c>
      <c r="AE4094">
        <v>75019</v>
      </c>
      <c r="AF4094" t="s">
        <v>16522</v>
      </c>
      <c r="AJ4094">
        <v>665947007</v>
      </c>
      <c r="AK4094" t="s">
        <v>4663</v>
      </c>
      <c r="AL4094">
        <v>0</v>
      </c>
      <c r="AM4094">
        <v>0</v>
      </c>
    </row>
    <row r="4095" spans="1:39" customFormat="1" ht="12.75">
      <c r="A4095">
        <v>7735825</v>
      </c>
      <c r="B4095" t="s">
        <v>16523</v>
      </c>
      <c r="C4095" t="s">
        <v>650</v>
      </c>
      <c r="D4095">
        <v>7735825</v>
      </c>
      <c r="E4095" t="s">
        <v>169</v>
      </c>
      <c r="H4095" s="507">
        <v>41904</v>
      </c>
      <c r="I4095" t="s">
        <v>169</v>
      </c>
      <c r="J4095">
        <v>-9</v>
      </c>
      <c r="K4095" t="s">
        <v>8</v>
      </c>
      <c r="M4095" t="s">
        <v>206</v>
      </c>
      <c r="N4095">
        <v>8770988</v>
      </c>
      <c r="O4095" t="s">
        <v>854</v>
      </c>
      <c r="P4095" s="507">
        <v>44828</v>
      </c>
      <c r="Q4095" t="s">
        <v>187</v>
      </c>
      <c r="R4095" s="507">
        <v>44828</v>
      </c>
      <c r="T4095" t="s">
        <v>5765</v>
      </c>
      <c r="U4095">
        <v>500</v>
      </c>
      <c r="X4095">
        <v>5</v>
      </c>
      <c r="Y4095" t="s">
        <v>259</v>
      </c>
      <c r="AC4095" t="s">
        <v>177</v>
      </c>
      <c r="AD4095" t="s">
        <v>13771</v>
      </c>
      <c r="AE4095">
        <v>77270</v>
      </c>
      <c r="AF4095" t="s">
        <v>16524</v>
      </c>
      <c r="AJ4095">
        <v>678673405</v>
      </c>
      <c r="AK4095" t="s">
        <v>16525</v>
      </c>
      <c r="AL4095">
        <v>0</v>
      </c>
      <c r="AM4095">
        <v>0</v>
      </c>
    </row>
    <row r="4096" spans="1:39" customFormat="1" ht="12.75">
      <c r="A4096">
        <v>9418485</v>
      </c>
      <c r="B4096" t="s">
        <v>3008</v>
      </c>
      <c r="C4096" t="s">
        <v>645</v>
      </c>
      <c r="D4096">
        <v>9418485</v>
      </c>
      <c r="E4096" t="s">
        <v>166</v>
      </c>
      <c r="H4096" s="507">
        <v>33112</v>
      </c>
      <c r="I4096" t="s">
        <v>167</v>
      </c>
      <c r="J4096">
        <v>-40</v>
      </c>
      <c r="K4096" t="s">
        <v>168</v>
      </c>
      <c r="M4096" t="s">
        <v>2783</v>
      </c>
      <c r="N4096">
        <v>4410080</v>
      </c>
      <c r="O4096" t="s">
        <v>2786</v>
      </c>
      <c r="P4096" s="507">
        <v>44789</v>
      </c>
      <c r="Q4096" t="s">
        <v>187</v>
      </c>
      <c r="R4096" s="507">
        <v>37432</v>
      </c>
      <c r="S4096" s="507">
        <v>44357</v>
      </c>
      <c r="T4096" t="s">
        <v>181</v>
      </c>
      <c r="U4096">
        <v>2408</v>
      </c>
      <c r="V4096" t="s">
        <v>172</v>
      </c>
      <c r="W4096">
        <v>316</v>
      </c>
      <c r="X4096" t="s">
        <v>173</v>
      </c>
      <c r="Y4096" t="s">
        <v>259</v>
      </c>
      <c r="AC4096" t="s">
        <v>177</v>
      </c>
      <c r="AD4096" t="s">
        <v>16526</v>
      </c>
      <c r="AE4096">
        <v>17139</v>
      </c>
      <c r="AF4096" t="s">
        <v>16527</v>
      </c>
      <c r="AI4096">
        <v>546346932</v>
      </c>
      <c r="AJ4096">
        <v>650476088</v>
      </c>
      <c r="AK4096" t="s">
        <v>5715</v>
      </c>
      <c r="AL4096">
        <v>0</v>
      </c>
      <c r="AM4096">
        <v>0</v>
      </c>
    </row>
    <row r="4097" spans="1:39" customFormat="1" ht="12.75">
      <c r="A4097">
        <v>9418484</v>
      </c>
      <c r="B4097" t="s">
        <v>3008</v>
      </c>
      <c r="C4097" t="s">
        <v>387</v>
      </c>
      <c r="D4097">
        <v>9418484</v>
      </c>
      <c r="E4097" t="s">
        <v>166</v>
      </c>
      <c r="F4097" t="s">
        <v>166</v>
      </c>
      <c r="H4097" s="507">
        <v>33112</v>
      </c>
      <c r="I4097" t="s">
        <v>167</v>
      </c>
      <c r="J4097">
        <v>-40</v>
      </c>
      <c r="K4097" t="s">
        <v>168</v>
      </c>
      <c r="M4097" t="s">
        <v>228</v>
      </c>
      <c r="N4097">
        <v>12440084</v>
      </c>
      <c r="O4097" t="s">
        <v>2217</v>
      </c>
      <c r="P4097" s="507">
        <v>44802</v>
      </c>
      <c r="Q4097" t="s">
        <v>187</v>
      </c>
      <c r="R4097" s="507">
        <v>37432</v>
      </c>
      <c r="S4097" s="507">
        <v>44802</v>
      </c>
      <c r="T4097" t="s">
        <v>181</v>
      </c>
      <c r="U4097">
        <v>2010</v>
      </c>
      <c r="X4097">
        <v>20</v>
      </c>
      <c r="Y4097" t="s">
        <v>259</v>
      </c>
      <c r="AB4097" s="507">
        <v>43282</v>
      </c>
      <c r="AC4097" t="s">
        <v>177</v>
      </c>
      <c r="AD4097" t="s">
        <v>10255</v>
      </c>
      <c r="AE4097">
        <v>44100</v>
      </c>
      <c r="AF4097" t="s">
        <v>16528</v>
      </c>
      <c r="AG4097" t="s">
        <v>16529</v>
      </c>
      <c r="AJ4097">
        <v>699781638</v>
      </c>
      <c r="AK4097" t="s">
        <v>5215</v>
      </c>
      <c r="AL4097">
        <v>0</v>
      </c>
      <c r="AM4097">
        <v>0</v>
      </c>
    </row>
    <row r="4098" spans="1:39" customFormat="1" ht="12.75">
      <c r="A4098">
        <v>5328115</v>
      </c>
      <c r="B4098" t="s">
        <v>2733</v>
      </c>
      <c r="C4098" t="s">
        <v>3868</v>
      </c>
      <c r="D4098">
        <v>5328115</v>
      </c>
      <c r="E4098" t="s">
        <v>166</v>
      </c>
      <c r="F4098" t="s">
        <v>166</v>
      </c>
      <c r="H4098" s="507">
        <v>41272</v>
      </c>
      <c r="I4098" t="s">
        <v>245</v>
      </c>
      <c r="J4098">
        <v>-11</v>
      </c>
      <c r="K4098" t="s">
        <v>168</v>
      </c>
      <c r="M4098" t="s">
        <v>2155</v>
      </c>
      <c r="N4098">
        <v>12530070</v>
      </c>
      <c r="O4098" t="s">
        <v>2309</v>
      </c>
      <c r="P4098" s="507">
        <v>44808</v>
      </c>
      <c r="Q4098" t="s">
        <v>187</v>
      </c>
      <c r="R4098" s="507">
        <v>44439</v>
      </c>
      <c r="T4098" t="s">
        <v>5765</v>
      </c>
      <c r="U4098">
        <v>501</v>
      </c>
      <c r="X4098">
        <v>5</v>
      </c>
      <c r="Y4098" t="s">
        <v>259</v>
      </c>
      <c r="AC4098" t="s">
        <v>177</v>
      </c>
      <c r="AD4098" t="s">
        <v>15760</v>
      </c>
      <c r="AE4098">
        <v>53540</v>
      </c>
      <c r="AF4098" t="s">
        <v>16530</v>
      </c>
      <c r="AJ4098">
        <v>672521852</v>
      </c>
      <c r="AK4098" t="s">
        <v>6519</v>
      </c>
      <c r="AL4098">
        <v>0</v>
      </c>
      <c r="AM4098">
        <v>0</v>
      </c>
    </row>
    <row r="4099" spans="1:39" customFormat="1" ht="12.75">
      <c r="A4099">
        <v>2215901</v>
      </c>
      <c r="B4099" t="s">
        <v>2733</v>
      </c>
      <c r="C4099" t="s">
        <v>827</v>
      </c>
      <c r="D4099">
        <v>2215901</v>
      </c>
      <c r="E4099" t="s">
        <v>166</v>
      </c>
      <c r="F4099" t="s">
        <v>166</v>
      </c>
      <c r="H4099" s="507">
        <v>34117</v>
      </c>
      <c r="I4099" t="s">
        <v>167</v>
      </c>
      <c r="J4099">
        <v>-40</v>
      </c>
      <c r="K4099" t="s">
        <v>8</v>
      </c>
      <c r="M4099" t="s">
        <v>215</v>
      </c>
      <c r="N4099">
        <v>3220139</v>
      </c>
      <c r="O4099" t="s">
        <v>3447</v>
      </c>
      <c r="P4099" s="507">
        <v>44809</v>
      </c>
      <c r="Q4099" t="s">
        <v>187</v>
      </c>
      <c r="R4099" s="507">
        <v>40099</v>
      </c>
      <c r="S4099" s="507">
        <v>44802</v>
      </c>
      <c r="T4099" t="s">
        <v>181</v>
      </c>
      <c r="U4099">
        <v>874</v>
      </c>
      <c r="X4099">
        <v>8</v>
      </c>
      <c r="Y4099" t="s">
        <v>259</v>
      </c>
      <c r="AC4099" t="s">
        <v>177</v>
      </c>
      <c r="AD4099" t="s">
        <v>16531</v>
      </c>
      <c r="AE4099">
        <v>22400</v>
      </c>
      <c r="AF4099" t="s">
        <v>16532</v>
      </c>
      <c r="AI4099">
        <v>296347310</v>
      </c>
      <c r="AJ4099">
        <v>632605609</v>
      </c>
      <c r="AK4099" t="s">
        <v>5452</v>
      </c>
      <c r="AL4099">
        <v>0</v>
      </c>
      <c r="AM4099">
        <v>0</v>
      </c>
    </row>
    <row r="4100" spans="1:39" customFormat="1" ht="12.75">
      <c r="A4100">
        <v>3731016</v>
      </c>
      <c r="B4100" t="s">
        <v>9266</v>
      </c>
      <c r="C4100" t="s">
        <v>887</v>
      </c>
      <c r="D4100">
        <v>3731016</v>
      </c>
      <c r="E4100" t="s">
        <v>169</v>
      </c>
      <c r="H4100" s="507">
        <v>41407</v>
      </c>
      <c r="I4100" t="s">
        <v>251</v>
      </c>
      <c r="J4100">
        <v>-10</v>
      </c>
      <c r="K4100" t="s">
        <v>8</v>
      </c>
      <c r="M4100" t="s">
        <v>175</v>
      </c>
      <c r="N4100">
        <v>4370002</v>
      </c>
      <c r="O4100" t="s">
        <v>2769</v>
      </c>
      <c r="P4100" s="507">
        <v>44804</v>
      </c>
      <c r="Q4100" t="s">
        <v>187</v>
      </c>
      <c r="R4100" s="507">
        <v>43640</v>
      </c>
      <c r="T4100" t="s">
        <v>5765</v>
      </c>
      <c r="U4100">
        <v>500</v>
      </c>
      <c r="X4100">
        <v>5</v>
      </c>
      <c r="Y4100" t="s">
        <v>259</v>
      </c>
      <c r="AC4100" t="s">
        <v>177</v>
      </c>
      <c r="AD4100" t="s">
        <v>16533</v>
      </c>
      <c r="AE4100">
        <v>37130</v>
      </c>
      <c r="AF4100" t="s">
        <v>16534</v>
      </c>
      <c r="AJ4100">
        <v>662807206</v>
      </c>
      <c r="AK4100" t="s">
        <v>9267</v>
      </c>
      <c r="AL4100">
        <v>0</v>
      </c>
      <c r="AM4100">
        <v>0</v>
      </c>
    </row>
    <row r="4101" spans="1:39" customFormat="1" ht="12.75">
      <c r="A4101">
        <v>8522347</v>
      </c>
      <c r="B4101" t="s">
        <v>3444</v>
      </c>
      <c r="C4101" t="s">
        <v>422</v>
      </c>
      <c r="D4101">
        <v>8522347</v>
      </c>
      <c r="E4101" t="s">
        <v>166</v>
      </c>
      <c r="F4101" t="s">
        <v>166</v>
      </c>
      <c r="H4101" s="507">
        <v>35746</v>
      </c>
      <c r="I4101" t="s">
        <v>167</v>
      </c>
      <c r="J4101">
        <v>-40</v>
      </c>
      <c r="K4101" t="s">
        <v>168</v>
      </c>
      <c r="M4101" t="s">
        <v>208</v>
      </c>
      <c r="N4101">
        <v>12850023</v>
      </c>
      <c r="O4101" t="s">
        <v>8165</v>
      </c>
      <c r="P4101" s="507">
        <v>44822</v>
      </c>
      <c r="Q4101" t="s">
        <v>187</v>
      </c>
      <c r="R4101" s="507">
        <v>40064</v>
      </c>
      <c r="S4101" s="507">
        <v>44088</v>
      </c>
      <c r="T4101" t="s">
        <v>7255</v>
      </c>
      <c r="U4101">
        <v>1909</v>
      </c>
      <c r="X4101">
        <v>19</v>
      </c>
      <c r="Y4101" t="s">
        <v>259</v>
      </c>
      <c r="AC4101" t="s">
        <v>177</v>
      </c>
      <c r="AD4101" t="s">
        <v>14789</v>
      </c>
      <c r="AE4101">
        <v>85000</v>
      </c>
      <c r="AF4101" t="s">
        <v>16535</v>
      </c>
      <c r="AI4101">
        <v>251088458</v>
      </c>
      <c r="AJ4101">
        <v>637431909</v>
      </c>
      <c r="AK4101" t="s">
        <v>5216</v>
      </c>
      <c r="AL4101">
        <v>0</v>
      </c>
      <c r="AM4101">
        <v>0</v>
      </c>
    </row>
    <row r="4102" spans="1:39" customFormat="1" ht="12.75">
      <c r="A4102">
        <v>9535911</v>
      </c>
      <c r="B4102" t="s">
        <v>2035</v>
      </c>
      <c r="C4102" t="s">
        <v>411</v>
      </c>
      <c r="D4102">
        <v>9535911</v>
      </c>
      <c r="E4102" t="s">
        <v>166</v>
      </c>
      <c r="F4102" t="s">
        <v>166</v>
      </c>
      <c r="H4102" s="507">
        <v>39637</v>
      </c>
      <c r="I4102" t="s">
        <v>200</v>
      </c>
      <c r="J4102">
        <v>-15</v>
      </c>
      <c r="K4102" t="s">
        <v>168</v>
      </c>
      <c r="M4102" t="s">
        <v>232</v>
      </c>
      <c r="N4102">
        <v>8951411</v>
      </c>
      <c r="O4102" t="s">
        <v>282</v>
      </c>
      <c r="P4102" s="507">
        <v>44772</v>
      </c>
      <c r="Q4102" t="s">
        <v>187</v>
      </c>
      <c r="R4102" s="507">
        <v>42639</v>
      </c>
      <c r="T4102" t="s">
        <v>5765</v>
      </c>
      <c r="U4102">
        <v>1823</v>
      </c>
      <c r="X4102">
        <v>18</v>
      </c>
      <c r="Y4102" t="s">
        <v>259</v>
      </c>
      <c r="AB4102" s="507">
        <v>44378</v>
      </c>
      <c r="AC4102" t="s">
        <v>177</v>
      </c>
      <c r="AD4102" t="s">
        <v>16536</v>
      </c>
      <c r="AE4102">
        <v>95590</v>
      </c>
      <c r="AF4102" t="s">
        <v>16537</v>
      </c>
      <c r="AI4102" t="s">
        <v>8046</v>
      </c>
      <c r="AJ4102" t="s">
        <v>8047</v>
      </c>
      <c r="AK4102" t="s">
        <v>8048</v>
      </c>
      <c r="AL4102">
        <v>0</v>
      </c>
      <c r="AM4102">
        <v>0</v>
      </c>
    </row>
    <row r="4103" spans="1:39" customFormat="1" ht="12.75">
      <c r="A4103">
        <v>9258307</v>
      </c>
      <c r="B4103" t="s">
        <v>9268</v>
      </c>
      <c r="C4103" t="s">
        <v>1887</v>
      </c>
      <c r="D4103">
        <v>9258307</v>
      </c>
      <c r="E4103" t="s">
        <v>169</v>
      </c>
      <c r="H4103" s="507">
        <v>41297</v>
      </c>
      <c r="I4103" t="s">
        <v>251</v>
      </c>
      <c r="J4103">
        <v>-10</v>
      </c>
      <c r="K4103" t="s">
        <v>8</v>
      </c>
      <c r="M4103" t="s">
        <v>203</v>
      </c>
      <c r="N4103">
        <v>8920031</v>
      </c>
      <c r="O4103" t="s">
        <v>269</v>
      </c>
      <c r="P4103" s="507">
        <v>44809</v>
      </c>
      <c r="Q4103" t="s">
        <v>187</v>
      </c>
      <c r="R4103" s="507">
        <v>44809</v>
      </c>
      <c r="S4103" s="507">
        <v>44721</v>
      </c>
      <c r="T4103" t="s">
        <v>181</v>
      </c>
      <c r="U4103">
        <v>500</v>
      </c>
      <c r="X4103">
        <v>5</v>
      </c>
      <c r="Y4103" t="s">
        <v>259</v>
      </c>
      <c r="AC4103" t="s">
        <v>177</v>
      </c>
      <c r="AD4103" t="s">
        <v>1561</v>
      </c>
      <c r="AE4103">
        <v>92160</v>
      </c>
      <c r="AF4103" t="s">
        <v>16538</v>
      </c>
      <c r="AJ4103">
        <v>625949604</v>
      </c>
      <c r="AK4103" t="s">
        <v>9269</v>
      </c>
      <c r="AL4103">
        <v>1</v>
      </c>
      <c r="AM4103">
        <v>0</v>
      </c>
    </row>
    <row r="4104" spans="1:39" customFormat="1" ht="12.75">
      <c r="A4104">
        <v>7712519</v>
      </c>
      <c r="B4104" t="s">
        <v>3639</v>
      </c>
      <c r="C4104" t="s">
        <v>488</v>
      </c>
      <c r="D4104">
        <v>7712519</v>
      </c>
      <c r="E4104" t="s">
        <v>166</v>
      </c>
      <c r="F4104" t="s">
        <v>166</v>
      </c>
      <c r="H4104" s="507">
        <v>33238</v>
      </c>
      <c r="I4104" t="s">
        <v>167</v>
      </c>
      <c r="J4104">
        <v>-40</v>
      </c>
      <c r="K4104" t="s">
        <v>168</v>
      </c>
      <c r="M4104" t="s">
        <v>206</v>
      </c>
      <c r="N4104">
        <v>8771184</v>
      </c>
      <c r="O4104" t="s">
        <v>285</v>
      </c>
      <c r="P4104" s="507">
        <v>44748</v>
      </c>
      <c r="Q4104" t="s">
        <v>187</v>
      </c>
      <c r="R4104" s="507">
        <v>37432</v>
      </c>
      <c r="S4104" s="507">
        <v>43710</v>
      </c>
      <c r="T4104" t="s">
        <v>7255</v>
      </c>
      <c r="U4104">
        <v>1610</v>
      </c>
      <c r="X4104">
        <v>16</v>
      </c>
      <c r="Y4104" t="s">
        <v>259</v>
      </c>
      <c r="AC4104" t="s">
        <v>177</v>
      </c>
      <c r="AD4104" t="s">
        <v>12204</v>
      </c>
      <c r="AE4104">
        <v>77186</v>
      </c>
      <c r="AF4104" t="s">
        <v>16539</v>
      </c>
      <c r="AI4104">
        <v>160055839</v>
      </c>
      <c r="AJ4104">
        <v>627276206</v>
      </c>
      <c r="AK4104" t="s">
        <v>4664</v>
      </c>
      <c r="AL4104">
        <v>0</v>
      </c>
      <c r="AM4104">
        <v>0</v>
      </c>
    </row>
    <row r="4105" spans="1:39" customFormat="1" ht="12.75">
      <c r="A4105">
        <v>4532934</v>
      </c>
      <c r="B4105" t="s">
        <v>8049</v>
      </c>
      <c r="C4105" t="s">
        <v>403</v>
      </c>
      <c r="D4105">
        <v>4532934</v>
      </c>
      <c r="E4105" t="s">
        <v>169</v>
      </c>
      <c r="F4105" t="s">
        <v>169</v>
      </c>
      <c r="H4105" s="507">
        <v>40924</v>
      </c>
      <c r="I4105" t="s">
        <v>245</v>
      </c>
      <c r="J4105">
        <v>-11</v>
      </c>
      <c r="K4105" t="s">
        <v>8</v>
      </c>
      <c r="M4105" t="s">
        <v>2764</v>
      </c>
      <c r="N4105">
        <v>4450757</v>
      </c>
      <c r="O4105" t="s">
        <v>6546</v>
      </c>
      <c r="P4105" s="507">
        <v>44821</v>
      </c>
      <c r="Q4105" t="s">
        <v>187</v>
      </c>
      <c r="R4105" s="507">
        <v>44577</v>
      </c>
      <c r="S4105" s="507">
        <v>44789</v>
      </c>
      <c r="T4105" t="s">
        <v>181</v>
      </c>
      <c r="U4105">
        <v>500</v>
      </c>
      <c r="X4105">
        <v>5</v>
      </c>
      <c r="Y4105" t="s">
        <v>259</v>
      </c>
      <c r="AC4105" t="s">
        <v>177</v>
      </c>
      <c r="AD4105" t="s">
        <v>16540</v>
      </c>
      <c r="AE4105">
        <v>45560</v>
      </c>
      <c r="AF4105" t="s">
        <v>16541</v>
      </c>
      <c r="AI4105">
        <v>623147468</v>
      </c>
      <c r="AJ4105">
        <v>664767147</v>
      </c>
      <c r="AK4105" t="s">
        <v>9270</v>
      </c>
      <c r="AL4105">
        <v>0</v>
      </c>
      <c r="AM4105">
        <v>0</v>
      </c>
    </row>
    <row r="4106" spans="1:39" customFormat="1" ht="12.75">
      <c r="A4106">
        <v>9153597</v>
      </c>
      <c r="B4106" t="s">
        <v>16542</v>
      </c>
      <c r="C4106" t="s">
        <v>1342</v>
      </c>
      <c r="D4106">
        <v>9153597</v>
      </c>
      <c r="E4106" t="s">
        <v>169</v>
      </c>
      <c r="H4106" s="507">
        <v>41029</v>
      </c>
      <c r="I4106" t="s">
        <v>245</v>
      </c>
      <c r="J4106">
        <v>-11</v>
      </c>
      <c r="K4106" t="s">
        <v>8</v>
      </c>
      <c r="M4106" t="s">
        <v>275</v>
      </c>
      <c r="N4106">
        <v>8910042</v>
      </c>
      <c r="O4106" t="s">
        <v>309</v>
      </c>
      <c r="P4106" s="507">
        <v>44840</v>
      </c>
      <c r="Q4106" t="s">
        <v>187</v>
      </c>
      <c r="R4106" s="507">
        <v>44840</v>
      </c>
      <c r="T4106" t="s">
        <v>5765</v>
      </c>
      <c r="U4106">
        <v>500</v>
      </c>
      <c r="X4106">
        <v>5</v>
      </c>
      <c r="Y4106" t="s">
        <v>259</v>
      </c>
      <c r="AC4106" t="s">
        <v>177</v>
      </c>
      <c r="AD4106" t="s">
        <v>10027</v>
      </c>
      <c r="AE4106">
        <v>91120</v>
      </c>
      <c r="AF4106" t="s">
        <v>16543</v>
      </c>
      <c r="AJ4106">
        <v>602140401</v>
      </c>
      <c r="AK4106" t="s">
        <v>16544</v>
      </c>
      <c r="AL4106">
        <v>0</v>
      </c>
      <c r="AM4106">
        <v>0</v>
      </c>
    </row>
    <row r="4107" spans="1:39" customFormat="1" ht="12.75">
      <c r="A4107">
        <v>9414514</v>
      </c>
      <c r="B4107" t="s">
        <v>2036</v>
      </c>
      <c r="C4107" t="s">
        <v>1010</v>
      </c>
      <c r="D4107">
        <v>9414514</v>
      </c>
      <c r="E4107" t="s">
        <v>166</v>
      </c>
      <c r="F4107" t="s">
        <v>166</v>
      </c>
      <c r="H4107" s="507">
        <v>32777</v>
      </c>
      <c r="I4107" t="s">
        <v>167</v>
      </c>
      <c r="J4107">
        <v>-40</v>
      </c>
      <c r="K4107" t="s">
        <v>168</v>
      </c>
      <c r="M4107" t="s">
        <v>206</v>
      </c>
      <c r="N4107">
        <v>8771170</v>
      </c>
      <c r="O4107" t="s">
        <v>415</v>
      </c>
      <c r="P4107" s="507">
        <v>44812</v>
      </c>
      <c r="Q4107" t="s">
        <v>187</v>
      </c>
      <c r="R4107" s="507">
        <v>37432</v>
      </c>
      <c r="S4107" s="507">
        <v>44823</v>
      </c>
      <c r="T4107" t="s">
        <v>181</v>
      </c>
      <c r="U4107">
        <v>2568</v>
      </c>
      <c r="V4107" t="s">
        <v>172</v>
      </c>
      <c r="W4107">
        <v>190</v>
      </c>
      <c r="X4107" t="s">
        <v>173</v>
      </c>
      <c r="Y4107" t="s">
        <v>259</v>
      </c>
      <c r="AC4107" t="s">
        <v>177</v>
      </c>
      <c r="AD4107" t="s">
        <v>11266</v>
      </c>
      <c r="AE4107">
        <v>77220</v>
      </c>
      <c r="AF4107" t="s">
        <v>16545</v>
      </c>
      <c r="AI4107">
        <v>650140953</v>
      </c>
      <c r="AK4107" t="s">
        <v>4665</v>
      </c>
      <c r="AL4107">
        <v>0</v>
      </c>
      <c r="AM4107">
        <v>0</v>
      </c>
    </row>
    <row r="4108" spans="1:39" customFormat="1" ht="12.75">
      <c r="A4108">
        <v>7716161</v>
      </c>
      <c r="B4108" t="s">
        <v>2037</v>
      </c>
      <c r="C4108" t="s">
        <v>304</v>
      </c>
      <c r="D4108">
        <v>7716161</v>
      </c>
      <c r="E4108" t="s">
        <v>166</v>
      </c>
      <c r="F4108" t="s">
        <v>166</v>
      </c>
      <c r="H4108" s="507">
        <v>33884</v>
      </c>
      <c r="I4108" t="s">
        <v>167</v>
      </c>
      <c r="J4108">
        <v>-40</v>
      </c>
      <c r="K4108" t="s">
        <v>168</v>
      </c>
      <c r="M4108" t="s">
        <v>206</v>
      </c>
      <c r="N4108">
        <v>8771184</v>
      </c>
      <c r="O4108" t="s">
        <v>285</v>
      </c>
      <c r="P4108" s="507">
        <v>44803</v>
      </c>
      <c r="Q4108" t="s">
        <v>187</v>
      </c>
      <c r="R4108" s="507">
        <v>37890</v>
      </c>
      <c r="S4108" s="507">
        <v>44077</v>
      </c>
      <c r="T4108" t="s">
        <v>7255</v>
      </c>
      <c r="U4108">
        <v>1990</v>
      </c>
      <c r="X4108">
        <v>19</v>
      </c>
      <c r="Y4108" t="s">
        <v>259</v>
      </c>
      <c r="AB4108" s="507">
        <v>44013</v>
      </c>
      <c r="AC4108" t="s">
        <v>177</v>
      </c>
      <c r="AD4108" t="s">
        <v>11877</v>
      </c>
      <c r="AE4108">
        <v>77150</v>
      </c>
      <c r="AF4108" t="s">
        <v>16546</v>
      </c>
      <c r="AJ4108">
        <v>646762321</v>
      </c>
      <c r="AK4108" t="s">
        <v>4666</v>
      </c>
      <c r="AL4108">
        <v>0</v>
      </c>
      <c r="AM4108">
        <v>0</v>
      </c>
    </row>
    <row r="4109" spans="1:39" customFormat="1" ht="12.75">
      <c r="A4109">
        <v>8527723</v>
      </c>
      <c r="B4109" t="s">
        <v>2734</v>
      </c>
      <c r="C4109" t="s">
        <v>448</v>
      </c>
      <c r="D4109">
        <v>8527723</v>
      </c>
      <c r="E4109" t="s">
        <v>166</v>
      </c>
      <c r="F4109" t="s">
        <v>166</v>
      </c>
      <c r="H4109" s="507">
        <v>40006</v>
      </c>
      <c r="I4109" t="s">
        <v>340</v>
      </c>
      <c r="J4109">
        <v>-14</v>
      </c>
      <c r="K4109" t="s">
        <v>168</v>
      </c>
      <c r="M4109" t="s">
        <v>208</v>
      </c>
      <c r="N4109">
        <v>12850024</v>
      </c>
      <c r="O4109" t="s">
        <v>2184</v>
      </c>
      <c r="P4109" s="507">
        <v>44788</v>
      </c>
      <c r="Q4109" t="s">
        <v>187</v>
      </c>
      <c r="R4109" s="507">
        <v>42637</v>
      </c>
      <c r="T4109" t="s">
        <v>5765</v>
      </c>
      <c r="U4109">
        <v>1048</v>
      </c>
      <c r="X4109">
        <v>10</v>
      </c>
      <c r="Y4109" t="s">
        <v>259</v>
      </c>
      <c r="AC4109" t="s">
        <v>177</v>
      </c>
      <c r="AD4109" t="s">
        <v>16547</v>
      </c>
      <c r="AE4109">
        <v>85140</v>
      </c>
      <c r="AF4109" t="s">
        <v>16548</v>
      </c>
      <c r="AI4109">
        <v>251057277</v>
      </c>
      <c r="AJ4109">
        <v>680386272</v>
      </c>
      <c r="AK4109" t="s">
        <v>8348</v>
      </c>
      <c r="AL4109">
        <v>0</v>
      </c>
      <c r="AM4109">
        <v>0</v>
      </c>
    </row>
    <row r="4110" spans="1:39" customFormat="1" ht="12.75">
      <c r="A4110">
        <v>4462123</v>
      </c>
      <c r="B4110" t="s">
        <v>8349</v>
      </c>
      <c r="C4110" t="s">
        <v>3442</v>
      </c>
      <c r="D4110">
        <v>4462123</v>
      </c>
      <c r="E4110" t="s">
        <v>166</v>
      </c>
      <c r="F4110" t="s">
        <v>166</v>
      </c>
      <c r="H4110" s="507">
        <v>44467</v>
      </c>
      <c r="I4110" t="s">
        <v>169</v>
      </c>
      <c r="J4110">
        <v>-9</v>
      </c>
      <c r="K4110" t="s">
        <v>168</v>
      </c>
      <c r="M4110" t="s">
        <v>228</v>
      </c>
      <c r="N4110">
        <v>12440218</v>
      </c>
      <c r="O4110" t="s">
        <v>3665</v>
      </c>
      <c r="P4110" s="507">
        <v>44826</v>
      </c>
      <c r="Q4110" t="s">
        <v>187</v>
      </c>
      <c r="R4110" s="507">
        <v>44470</v>
      </c>
      <c r="T4110" t="s">
        <v>5765</v>
      </c>
      <c r="U4110">
        <v>515</v>
      </c>
      <c r="X4110">
        <v>5</v>
      </c>
      <c r="Y4110" t="s">
        <v>259</v>
      </c>
      <c r="AC4110" t="s">
        <v>177</v>
      </c>
      <c r="AD4110" t="s">
        <v>10839</v>
      </c>
      <c r="AE4110">
        <v>44310</v>
      </c>
      <c r="AF4110" t="s">
        <v>16549</v>
      </c>
      <c r="AK4110" t="s">
        <v>6384</v>
      </c>
      <c r="AL4110">
        <v>0</v>
      </c>
      <c r="AM4110">
        <v>0</v>
      </c>
    </row>
    <row r="4111" spans="1:39" customFormat="1" ht="12.75">
      <c r="A4111">
        <v>3733944</v>
      </c>
      <c r="B4111" t="s">
        <v>9271</v>
      </c>
      <c r="C4111" t="s">
        <v>9272</v>
      </c>
      <c r="D4111">
        <v>3733944</v>
      </c>
      <c r="E4111" t="s">
        <v>169</v>
      </c>
      <c r="H4111" s="507">
        <v>42622</v>
      </c>
      <c r="I4111" t="s">
        <v>169</v>
      </c>
      <c r="J4111">
        <v>-9</v>
      </c>
      <c r="K4111" t="s">
        <v>8</v>
      </c>
      <c r="M4111" t="s">
        <v>175</v>
      </c>
      <c r="N4111">
        <v>4370596</v>
      </c>
      <c r="O4111" t="s">
        <v>2802</v>
      </c>
      <c r="P4111" s="507">
        <v>44816</v>
      </c>
      <c r="Q4111" t="s">
        <v>187</v>
      </c>
      <c r="R4111" s="507">
        <v>44816</v>
      </c>
      <c r="T4111" t="s">
        <v>5765</v>
      </c>
      <c r="U4111">
        <v>500</v>
      </c>
      <c r="X4111">
        <v>5</v>
      </c>
      <c r="Y4111" t="s">
        <v>259</v>
      </c>
      <c r="AC4111" t="s">
        <v>174</v>
      </c>
      <c r="AD4111" t="s">
        <v>9914</v>
      </c>
      <c r="AE4111">
        <v>37130</v>
      </c>
      <c r="AF4111" t="s">
        <v>16550</v>
      </c>
      <c r="AJ4111" t="s">
        <v>9273</v>
      </c>
      <c r="AK4111" t="s">
        <v>9274</v>
      </c>
      <c r="AL4111">
        <v>1</v>
      </c>
      <c r="AM4111">
        <v>0</v>
      </c>
    </row>
    <row r="4112" spans="1:39" customFormat="1" ht="12.75">
      <c r="A4112">
        <v>9153190</v>
      </c>
      <c r="B4112" t="s">
        <v>9275</v>
      </c>
      <c r="C4112" t="s">
        <v>1097</v>
      </c>
      <c r="D4112">
        <v>9153190</v>
      </c>
      <c r="E4112" t="s">
        <v>169</v>
      </c>
      <c r="H4112" s="507">
        <v>42074</v>
      </c>
      <c r="I4112" t="s">
        <v>169</v>
      </c>
      <c r="J4112">
        <v>-9</v>
      </c>
      <c r="K4112" t="s">
        <v>8</v>
      </c>
      <c r="M4112" t="s">
        <v>275</v>
      </c>
      <c r="N4112">
        <v>8911468</v>
      </c>
      <c r="O4112" t="s">
        <v>5819</v>
      </c>
      <c r="P4112" s="507">
        <v>44823</v>
      </c>
      <c r="Q4112" t="s">
        <v>187</v>
      </c>
      <c r="R4112" s="507">
        <v>44823</v>
      </c>
      <c r="T4112" t="s">
        <v>5765</v>
      </c>
      <c r="U4112">
        <v>500</v>
      </c>
      <c r="X4112">
        <v>5</v>
      </c>
      <c r="Y4112" t="s">
        <v>259</v>
      </c>
      <c r="AC4112" t="s">
        <v>177</v>
      </c>
      <c r="AD4112" t="s">
        <v>10379</v>
      </c>
      <c r="AE4112">
        <v>91240</v>
      </c>
      <c r="AF4112" t="s">
        <v>16551</v>
      </c>
      <c r="AJ4112">
        <v>699887347</v>
      </c>
      <c r="AK4112" t="s">
        <v>9276</v>
      </c>
      <c r="AL4112">
        <v>0</v>
      </c>
      <c r="AM4112">
        <v>0</v>
      </c>
    </row>
    <row r="4113" spans="1:39" customFormat="1" ht="12.75">
      <c r="A4113">
        <v>773934</v>
      </c>
      <c r="B4113" t="s">
        <v>2038</v>
      </c>
      <c r="C4113" t="s">
        <v>195</v>
      </c>
      <c r="D4113">
        <v>773934</v>
      </c>
      <c r="E4113" t="s">
        <v>166</v>
      </c>
      <c r="H4113" s="507">
        <v>26847</v>
      </c>
      <c r="I4113" t="s">
        <v>192</v>
      </c>
      <c r="J4113">
        <v>-50</v>
      </c>
      <c r="K4113" t="s">
        <v>168</v>
      </c>
      <c r="M4113" t="s">
        <v>206</v>
      </c>
      <c r="N4113">
        <v>8770408</v>
      </c>
      <c r="O4113" t="s">
        <v>407</v>
      </c>
      <c r="P4113" s="507">
        <v>44827</v>
      </c>
      <c r="Q4113" t="s">
        <v>187</v>
      </c>
      <c r="R4113" s="507">
        <v>37432</v>
      </c>
      <c r="S4113" s="507">
        <v>44487</v>
      </c>
      <c r="T4113" t="s">
        <v>181</v>
      </c>
      <c r="U4113">
        <v>1728</v>
      </c>
      <c r="X4113">
        <v>17</v>
      </c>
      <c r="Y4113" t="s">
        <v>259</v>
      </c>
      <c r="AC4113" t="s">
        <v>177</v>
      </c>
      <c r="AD4113" t="s">
        <v>15154</v>
      </c>
      <c r="AE4113">
        <v>77220</v>
      </c>
      <c r="AF4113" t="s">
        <v>16552</v>
      </c>
      <c r="AI4113">
        <v>164079908</v>
      </c>
      <c r="AK4113" t="s">
        <v>5758</v>
      </c>
      <c r="AL4113">
        <v>0</v>
      </c>
      <c r="AM4113">
        <v>0</v>
      </c>
    </row>
    <row r="4114" spans="1:39" customFormat="1" ht="12.75">
      <c r="A4114">
        <v>9131675</v>
      </c>
      <c r="B4114" t="s">
        <v>2039</v>
      </c>
      <c r="C4114" t="s">
        <v>862</v>
      </c>
      <c r="D4114">
        <v>9131675</v>
      </c>
      <c r="E4114" t="s">
        <v>166</v>
      </c>
      <c r="F4114" t="s">
        <v>166</v>
      </c>
      <c r="H4114" s="507">
        <v>35159</v>
      </c>
      <c r="I4114" t="s">
        <v>167</v>
      </c>
      <c r="J4114">
        <v>-40</v>
      </c>
      <c r="K4114" t="s">
        <v>168</v>
      </c>
      <c r="M4114" t="s">
        <v>275</v>
      </c>
      <c r="N4114">
        <v>8910214</v>
      </c>
      <c r="O4114" t="s">
        <v>657</v>
      </c>
      <c r="P4114" s="507">
        <v>44756</v>
      </c>
      <c r="Q4114" t="s">
        <v>187</v>
      </c>
      <c r="R4114" s="507">
        <v>38663</v>
      </c>
      <c r="S4114" s="507">
        <v>44443</v>
      </c>
      <c r="T4114" t="s">
        <v>7255</v>
      </c>
      <c r="U4114">
        <v>2033</v>
      </c>
      <c r="X4114">
        <v>20</v>
      </c>
      <c r="Y4114" t="s">
        <v>259</v>
      </c>
      <c r="AC4114" t="s">
        <v>177</v>
      </c>
      <c r="AD4114" t="s">
        <v>16553</v>
      </c>
      <c r="AE4114">
        <v>91100</v>
      </c>
      <c r="AF4114" t="s">
        <v>16554</v>
      </c>
      <c r="AJ4114">
        <v>661104253</v>
      </c>
      <c r="AK4114" t="s">
        <v>4667</v>
      </c>
      <c r="AL4114">
        <v>0</v>
      </c>
      <c r="AM4114">
        <v>0</v>
      </c>
    </row>
    <row r="4115" spans="1:39" customFormat="1" ht="12.75">
      <c r="A4115">
        <v>2937577</v>
      </c>
      <c r="B4115" t="s">
        <v>2735</v>
      </c>
      <c r="C4115" t="s">
        <v>315</v>
      </c>
      <c r="D4115">
        <v>2937577</v>
      </c>
      <c r="E4115" t="s">
        <v>166</v>
      </c>
      <c r="F4115" t="s">
        <v>166</v>
      </c>
      <c r="H4115" s="507">
        <v>39890</v>
      </c>
      <c r="I4115" t="s">
        <v>340</v>
      </c>
      <c r="J4115">
        <v>-14</v>
      </c>
      <c r="K4115" t="s">
        <v>168</v>
      </c>
      <c r="M4115" t="s">
        <v>3025</v>
      </c>
      <c r="N4115">
        <v>3290229</v>
      </c>
      <c r="O4115" t="s">
        <v>3039</v>
      </c>
      <c r="P4115" s="507">
        <v>44813</v>
      </c>
      <c r="Q4115" t="s">
        <v>187</v>
      </c>
      <c r="R4115" s="507">
        <v>42469</v>
      </c>
      <c r="T4115" t="s">
        <v>5765</v>
      </c>
      <c r="U4115">
        <v>1412</v>
      </c>
      <c r="X4115">
        <v>14</v>
      </c>
      <c r="Y4115" t="s">
        <v>259</v>
      </c>
      <c r="AB4115" s="507">
        <v>43647</v>
      </c>
      <c r="AC4115" t="s">
        <v>177</v>
      </c>
      <c r="AD4115" t="s">
        <v>10084</v>
      </c>
      <c r="AE4115">
        <v>29720</v>
      </c>
      <c r="AF4115" t="s">
        <v>16555</v>
      </c>
      <c r="AJ4115">
        <v>663617773</v>
      </c>
      <c r="AK4115" t="s">
        <v>5453</v>
      </c>
      <c r="AL4115">
        <v>0</v>
      </c>
      <c r="AM4115">
        <v>0</v>
      </c>
    </row>
    <row r="4116" spans="1:39" customFormat="1" ht="12.75">
      <c r="A4116">
        <v>2939472</v>
      </c>
      <c r="B4116" t="s">
        <v>2735</v>
      </c>
      <c r="C4116" t="s">
        <v>784</v>
      </c>
      <c r="D4116">
        <v>2939472</v>
      </c>
      <c r="E4116" t="s">
        <v>166</v>
      </c>
      <c r="F4116" t="s">
        <v>166</v>
      </c>
      <c r="H4116" s="507">
        <v>41239</v>
      </c>
      <c r="I4116" t="s">
        <v>245</v>
      </c>
      <c r="J4116">
        <v>-11</v>
      </c>
      <c r="K4116" t="s">
        <v>8</v>
      </c>
      <c r="M4116" t="s">
        <v>3025</v>
      </c>
      <c r="N4116">
        <v>3290229</v>
      </c>
      <c r="O4116" t="s">
        <v>3039</v>
      </c>
      <c r="P4116" s="507">
        <v>44813</v>
      </c>
      <c r="Q4116" t="s">
        <v>187</v>
      </c>
      <c r="R4116" s="507">
        <v>43358</v>
      </c>
      <c r="T4116" t="s">
        <v>5765</v>
      </c>
      <c r="U4116">
        <v>616</v>
      </c>
      <c r="X4116">
        <v>6</v>
      </c>
      <c r="Y4116" t="s">
        <v>259</v>
      </c>
      <c r="AB4116" s="507">
        <v>43647</v>
      </c>
      <c r="AC4116" t="s">
        <v>177</v>
      </c>
      <c r="AD4116" t="s">
        <v>10084</v>
      </c>
      <c r="AE4116">
        <v>29720</v>
      </c>
      <c r="AF4116" t="s">
        <v>16555</v>
      </c>
      <c r="AJ4116">
        <v>663617773</v>
      </c>
      <c r="AK4116" t="s">
        <v>5454</v>
      </c>
      <c r="AL4116">
        <v>0</v>
      </c>
      <c r="AM4116">
        <v>0</v>
      </c>
    </row>
    <row r="4117" spans="1:39" customFormat="1" ht="12.75">
      <c r="A4117">
        <v>7226508</v>
      </c>
      <c r="B4117" t="s">
        <v>7099</v>
      </c>
      <c r="C4117" t="s">
        <v>793</v>
      </c>
      <c r="D4117">
        <v>7226508</v>
      </c>
      <c r="E4117" t="s">
        <v>169</v>
      </c>
      <c r="H4117" s="507">
        <v>41601</v>
      </c>
      <c r="I4117" t="s">
        <v>251</v>
      </c>
      <c r="J4117">
        <v>-10</v>
      </c>
      <c r="K4117" t="s">
        <v>8</v>
      </c>
      <c r="M4117" t="s">
        <v>2152</v>
      </c>
      <c r="N4117">
        <v>12720008</v>
      </c>
      <c r="O4117" t="s">
        <v>2311</v>
      </c>
      <c r="P4117" s="507">
        <v>44817</v>
      </c>
      <c r="Q4117" t="s">
        <v>187</v>
      </c>
      <c r="R4117" s="507">
        <v>44817</v>
      </c>
      <c r="T4117" t="s">
        <v>5765</v>
      </c>
      <c r="U4117">
        <v>500</v>
      </c>
      <c r="X4117">
        <v>5</v>
      </c>
      <c r="Y4117" t="s">
        <v>259</v>
      </c>
      <c r="AC4117" t="s">
        <v>177</v>
      </c>
      <c r="AD4117" t="s">
        <v>11102</v>
      </c>
      <c r="AE4117">
        <v>72230</v>
      </c>
      <c r="AF4117" t="s">
        <v>16556</v>
      </c>
      <c r="AJ4117">
        <v>689413463</v>
      </c>
      <c r="AK4117" t="s">
        <v>9599</v>
      </c>
      <c r="AL4117">
        <v>0</v>
      </c>
      <c r="AM4117">
        <v>0</v>
      </c>
    </row>
    <row r="4118" spans="1:39" customFormat="1" ht="12.75">
      <c r="A4118">
        <v>2816314</v>
      </c>
      <c r="B4118" t="s">
        <v>8050</v>
      </c>
      <c r="C4118" t="s">
        <v>403</v>
      </c>
      <c r="D4118">
        <v>2816314</v>
      </c>
      <c r="E4118" t="s">
        <v>166</v>
      </c>
      <c r="H4118" s="507">
        <v>41218</v>
      </c>
      <c r="I4118" t="s">
        <v>245</v>
      </c>
      <c r="J4118">
        <v>-11</v>
      </c>
      <c r="K4118" t="s">
        <v>8</v>
      </c>
      <c r="M4118" t="s">
        <v>231</v>
      </c>
      <c r="N4118">
        <v>4280004</v>
      </c>
      <c r="O4118" t="s">
        <v>3555</v>
      </c>
      <c r="P4118" s="507">
        <v>44792</v>
      </c>
      <c r="Q4118" t="s">
        <v>187</v>
      </c>
      <c r="R4118" s="507">
        <v>44792</v>
      </c>
      <c r="T4118" t="s">
        <v>5765</v>
      </c>
      <c r="U4118">
        <v>500</v>
      </c>
      <c r="X4118">
        <v>5</v>
      </c>
      <c r="Y4118" t="s">
        <v>259</v>
      </c>
      <c r="AC4118" t="s">
        <v>177</v>
      </c>
      <c r="AD4118" t="s">
        <v>16557</v>
      </c>
      <c r="AE4118">
        <v>28000</v>
      </c>
      <c r="AF4118" t="s">
        <v>16558</v>
      </c>
      <c r="AK4118" t="s">
        <v>8051</v>
      </c>
      <c r="AL4118">
        <v>0</v>
      </c>
      <c r="AM4118">
        <v>0</v>
      </c>
    </row>
    <row r="4119" spans="1:39" customFormat="1" ht="12.75">
      <c r="A4119">
        <v>6235490</v>
      </c>
      <c r="B4119" t="s">
        <v>8052</v>
      </c>
      <c r="C4119" t="s">
        <v>8053</v>
      </c>
      <c r="D4119">
        <v>6235490</v>
      </c>
      <c r="E4119" t="s">
        <v>166</v>
      </c>
      <c r="F4119" t="s">
        <v>166</v>
      </c>
      <c r="H4119" s="507">
        <v>37939</v>
      </c>
      <c r="I4119" t="s">
        <v>167</v>
      </c>
      <c r="J4119">
        <v>-40</v>
      </c>
      <c r="K4119" t="s">
        <v>168</v>
      </c>
      <c r="M4119" t="s">
        <v>231</v>
      </c>
      <c r="N4119">
        <v>4280004</v>
      </c>
      <c r="O4119" t="s">
        <v>3555</v>
      </c>
      <c r="P4119" s="507">
        <v>44813</v>
      </c>
      <c r="Q4119" t="s">
        <v>187</v>
      </c>
      <c r="R4119" s="507">
        <v>43992</v>
      </c>
      <c r="S4119" s="507">
        <v>44009</v>
      </c>
      <c r="T4119" t="s">
        <v>7255</v>
      </c>
      <c r="U4119">
        <v>1646</v>
      </c>
      <c r="X4119">
        <v>16</v>
      </c>
      <c r="Y4119" t="s">
        <v>259</v>
      </c>
      <c r="AB4119" s="507">
        <v>44743</v>
      </c>
      <c r="AC4119" t="s">
        <v>174</v>
      </c>
      <c r="AD4119" t="s">
        <v>16559</v>
      </c>
      <c r="AE4119">
        <v>62210</v>
      </c>
      <c r="AF4119" t="s">
        <v>16560</v>
      </c>
      <c r="AG4119" t="s">
        <v>16561</v>
      </c>
      <c r="AK4119" t="s">
        <v>8054</v>
      </c>
      <c r="AL4119">
        <v>0</v>
      </c>
      <c r="AM4119">
        <v>0</v>
      </c>
    </row>
    <row r="4120" spans="1:39" customFormat="1" ht="12.75">
      <c r="A4120">
        <v>8514627</v>
      </c>
      <c r="B4120" t="s">
        <v>2736</v>
      </c>
      <c r="C4120" t="s">
        <v>414</v>
      </c>
      <c r="D4120">
        <v>8514627</v>
      </c>
      <c r="E4120" t="s">
        <v>166</v>
      </c>
      <c r="F4120" t="s">
        <v>166</v>
      </c>
      <c r="H4120" s="507">
        <v>34194</v>
      </c>
      <c r="I4120" t="s">
        <v>167</v>
      </c>
      <c r="J4120">
        <v>-40</v>
      </c>
      <c r="K4120" t="s">
        <v>168</v>
      </c>
      <c r="M4120" t="s">
        <v>208</v>
      </c>
      <c r="N4120">
        <v>12850033</v>
      </c>
      <c r="O4120" t="s">
        <v>2162</v>
      </c>
      <c r="P4120" s="507">
        <v>44754</v>
      </c>
      <c r="Q4120" t="s">
        <v>187</v>
      </c>
      <c r="R4120" s="507">
        <v>37432</v>
      </c>
      <c r="S4120" s="507">
        <v>44808</v>
      </c>
      <c r="T4120" t="s">
        <v>181</v>
      </c>
      <c r="U4120">
        <v>1850</v>
      </c>
      <c r="X4120">
        <v>18</v>
      </c>
      <c r="Y4120" t="s">
        <v>259</v>
      </c>
      <c r="AC4120" t="s">
        <v>177</v>
      </c>
      <c r="AD4120" t="s">
        <v>13145</v>
      </c>
      <c r="AE4120">
        <v>85170</v>
      </c>
      <c r="AF4120" t="s">
        <v>16562</v>
      </c>
      <c r="AI4120">
        <v>698461754</v>
      </c>
      <c r="AK4120" t="s">
        <v>5217</v>
      </c>
      <c r="AL4120">
        <v>0</v>
      </c>
      <c r="AM4120">
        <v>0</v>
      </c>
    </row>
    <row r="4121" spans="1:39" customFormat="1" ht="12.75">
      <c r="A4121">
        <v>726985</v>
      </c>
      <c r="B4121" t="s">
        <v>2736</v>
      </c>
      <c r="C4121" t="s">
        <v>2737</v>
      </c>
      <c r="D4121">
        <v>726985</v>
      </c>
      <c r="E4121" t="s">
        <v>166</v>
      </c>
      <c r="F4121" t="s">
        <v>166</v>
      </c>
      <c r="H4121" s="507">
        <v>31272</v>
      </c>
      <c r="I4121" t="s">
        <v>167</v>
      </c>
      <c r="J4121">
        <v>-40</v>
      </c>
      <c r="K4121" t="s">
        <v>8</v>
      </c>
      <c r="M4121" t="s">
        <v>228</v>
      </c>
      <c r="N4121">
        <v>12440197</v>
      </c>
      <c r="O4121" t="s">
        <v>2316</v>
      </c>
      <c r="P4121" s="507">
        <v>44763</v>
      </c>
      <c r="Q4121" t="s">
        <v>187</v>
      </c>
      <c r="R4121" s="507">
        <v>37432</v>
      </c>
      <c r="S4121" s="507">
        <v>44755</v>
      </c>
      <c r="T4121" t="s">
        <v>181</v>
      </c>
      <c r="U4121">
        <v>770</v>
      </c>
      <c r="X4121">
        <v>7</v>
      </c>
      <c r="Y4121" t="s">
        <v>259</v>
      </c>
      <c r="AC4121" t="s">
        <v>177</v>
      </c>
      <c r="AD4121" t="s">
        <v>16563</v>
      </c>
      <c r="AE4121">
        <v>44260</v>
      </c>
      <c r="AF4121" t="s">
        <v>16564</v>
      </c>
      <c r="AI4121">
        <v>325594304</v>
      </c>
      <c r="AJ4121">
        <v>672904978</v>
      </c>
      <c r="AK4121" t="s">
        <v>5218</v>
      </c>
      <c r="AL4121">
        <v>0</v>
      </c>
      <c r="AM4121">
        <v>0</v>
      </c>
    </row>
    <row r="4122" spans="1:39" customFormat="1" ht="12.75">
      <c r="A4122">
        <v>8512765</v>
      </c>
      <c r="B4122" t="s">
        <v>2736</v>
      </c>
      <c r="C4122" t="s">
        <v>506</v>
      </c>
      <c r="D4122">
        <v>8512765</v>
      </c>
      <c r="E4122" t="s">
        <v>166</v>
      </c>
      <c r="F4122" t="s">
        <v>166</v>
      </c>
      <c r="H4122" s="507">
        <v>33246</v>
      </c>
      <c r="I4122" t="s">
        <v>167</v>
      </c>
      <c r="J4122">
        <v>-40</v>
      </c>
      <c r="K4122" t="s">
        <v>168</v>
      </c>
      <c r="M4122" t="s">
        <v>208</v>
      </c>
      <c r="N4122">
        <v>12850023</v>
      </c>
      <c r="O4122" t="s">
        <v>8165</v>
      </c>
      <c r="P4122" s="507">
        <v>44818</v>
      </c>
      <c r="Q4122" t="s">
        <v>187</v>
      </c>
      <c r="R4122" s="507">
        <v>37432</v>
      </c>
      <c r="S4122" s="507">
        <v>44088</v>
      </c>
      <c r="T4122" t="s">
        <v>7255</v>
      </c>
      <c r="U4122">
        <v>1781</v>
      </c>
      <c r="X4122">
        <v>17</v>
      </c>
      <c r="Y4122" t="s">
        <v>259</v>
      </c>
      <c r="AC4122" t="s">
        <v>177</v>
      </c>
      <c r="AD4122" t="s">
        <v>11396</v>
      </c>
      <c r="AE4122">
        <v>85000</v>
      </c>
      <c r="AF4122" t="s">
        <v>16565</v>
      </c>
      <c r="AJ4122">
        <v>619952905</v>
      </c>
      <c r="AK4122" t="s">
        <v>5219</v>
      </c>
      <c r="AL4122">
        <v>0</v>
      </c>
      <c r="AM4122">
        <v>0</v>
      </c>
    </row>
    <row r="4123" spans="1:39" customFormat="1" ht="12.75">
      <c r="A4123">
        <v>4916036</v>
      </c>
      <c r="B4123" t="s">
        <v>2736</v>
      </c>
      <c r="C4123" t="s">
        <v>8350</v>
      </c>
      <c r="D4123">
        <v>4916036</v>
      </c>
      <c r="E4123" t="s">
        <v>166</v>
      </c>
      <c r="F4123" t="s">
        <v>169</v>
      </c>
      <c r="H4123" s="507">
        <v>32810</v>
      </c>
      <c r="I4123" t="s">
        <v>167</v>
      </c>
      <c r="J4123">
        <v>-40</v>
      </c>
      <c r="K4123" t="s">
        <v>168</v>
      </c>
      <c r="M4123" t="s">
        <v>236</v>
      </c>
      <c r="N4123">
        <v>12490040</v>
      </c>
      <c r="O4123" t="s">
        <v>2207</v>
      </c>
      <c r="P4123" s="507">
        <v>44810</v>
      </c>
      <c r="Q4123" t="s">
        <v>187</v>
      </c>
      <c r="R4123" s="507">
        <v>37432</v>
      </c>
      <c r="S4123" s="507">
        <v>44802</v>
      </c>
      <c r="T4123" t="s">
        <v>181</v>
      </c>
      <c r="U4123">
        <v>1759</v>
      </c>
      <c r="X4123">
        <v>17</v>
      </c>
      <c r="Y4123" t="s">
        <v>259</v>
      </c>
      <c r="AC4123" t="s">
        <v>177</v>
      </c>
      <c r="AD4123" t="s">
        <v>10473</v>
      </c>
      <c r="AE4123">
        <v>49740</v>
      </c>
      <c r="AF4123" t="s">
        <v>16566</v>
      </c>
      <c r="AJ4123">
        <v>761348102</v>
      </c>
      <c r="AK4123" t="s">
        <v>8351</v>
      </c>
      <c r="AL4123">
        <v>0</v>
      </c>
      <c r="AM4123">
        <v>0</v>
      </c>
    </row>
    <row r="4124" spans="1:39" customFormat="1" ht="12.75">
      <c r="A4124">
        <v>7878860</v>
      </c>
      <c r="B4124" t="s">
        <v>6178</v>
      </c>
      <c r="C4124" t="s">
        <v>749</v>
      </c>
      <c r="D4124">
        <v>7878860</v>
      </c>
      <c r="E4124" t="s">
        <v>166</v>
      </c>
      <c r="F4124" t="s">
        <v>166</v>
      </c>
      <c r="H4124" s="507">
        <v>40143</v>
      </c>
      <c r="I4124" t="s">
        <v>340</v>
      </c>
      <c r="J4124">
        <v>-14</v>
      </c>
      <c r="K4124" t="s">
        <v>168</v>
      </c>
      <c r="M4124" t="s">
        <v>203</v>
      </c>
      <c r="N4124">
        <v>8920067</v>
      </c>
      <c r="O4124" t="s">
        <v>577</v>
      </c>
      <c r="P4124" s="507">
        <v>44817</v>
      </c>
      <c r="Q4124" t="s">
        <v>187</v>
      </c>
      <c r="R4124" s="507">
        <v>42989</v>
      </c>
      <c r="T4124" t="s">
        <v>5765</v>
      </c>
      <c r="U4124">
        <v>1201</v>
      </c>
      <c r="X4124">
        <v>12</v>
      </c>
      <c r="Y4124" t="s">
        <v>259</v>
      </c>
      <c r="AB4124" s="507">
        <v>44743</v>
      </c>
      <c r="AC4124" t="s">
        <v>177</v>
      </c>
      <c r="AD4124" t="s">
        <v>15832</v>
      </c>
      <c r="AE4124">
        <v>78140</v>
      </c>
      <c r="AF4124" t="s">
        <v>16567</v>
      </c>
      <c r="AI4124">
        <v>607357367</v>
      </c>
      <c r="AJ4124">
        <v>614731220</v>
      </c>
      <c r="AK4124" t="s">
        <v>6179</v>
      </c>
      <c r="AL4124">
        <v>0</v>
      </c>
      <c r="AM4124">
        <v>0</v>
      </c>
    </row>
    <row r="4125" spans="1:39" customFormat="1" ht="12.75">
      <c r="A4125">
        <v>3731690</v>
      </c>
      <c r="B4125" t="s">
        <v>16568</v>
      </c>
      <c r="C4125" t="s">
        <v>902</v>
      </c>
      <c r="D4125">
        <v>3731690</v>
      </c>
      <c r="E4125" t="s">
        <v>169</v>
      </c>
      <c r="H4125" s="507">
        <v>40953</v>
      </c>
      <c r="I4125" t="s">
        <v>245</v>
      </c>
      <c r="J4125">
        <v>-11</v>
      </c>
      <c r="K4125" t="s">
        <v>8</v>
      </c>
      <c r="M4125" t="s">
        <v>175</v>
      </c>
      <c r="N4125">
        <v>4370349</v>
      </c>
      <c r="O4125" t="s">
        <v>2778</v>
      </c>
      <c r="P4125" s="507">
        <v>44828</v>
      </c>
      <c r="Q4125" t="s">
        <v>187</v>
      </c>
      <c r="R4125" s="507">
        <v>43748</v>
      </c>
      <c r="S4125" s="507">
        <v>44821</v>
      </c>
      <c r="T4125" t="s">
        <v>181</v>
      </c>
      <c r="U4125">
        <v>500</v>
      </c>
      <c r="X4125">
        <v>5</v>
      </c>
      <c r="Y4125" t="s">
        <v>259</v>
      </c>
      <c r="AC4125" t="s">
        <v>177</v>
      </c>
      <c r="AD4125" t="s">
        <v>14930</v>
      </c>
      <c r="AE4125">
        <v>37260</v>
      </c>
      <c r="AF4125" t="s">
        <v>16569</v>
      </c>
      <c r="AJ4125">
        <v>664485126</v>
      </c>
      <c r="AK4125" t="s">
        <v>16570</v>
      </c>
      <c r="AL4125">
        <v>0</v>
      </c>
      <c r="AM4125">
        <v>0</v>
      </c>
    </row>
    <row r="4126" spans="1:39" customFormat="1" ht="12.75">
      <c r="A4126">
        <v>7890085</v>
      </c>
      <c r="B4126" t="s">
        <v>9277</v>
      </c>
      <c r="C4126" t="s">
        <v>1641</v>
      </c>
      <c r="D4126">
        <v>7890085</v>
      </c>
      <c r="E4126" t="s">
        <v>169</v>
      </c>
      <c r="H4126" s="507">
        <v>40927</v>
      </c>
      <c r="I4126" t="s">
        <v>245</v>
      </c>
      <c r="J4126">
        <v>-11</v>
      </c>
      <c r="K4126" t="s">
        <v>8</v>
      </c>
      <c r="M4126" t="s">
        <v>238</v>
      </c>
      <c r="N4126">
        <v>8781006</v>
      </c>
      <c r="O4126" t="s">
        <v>956</v>
      </c>
      <c r="P4126" s="507">
        <v>44817</v>
      </c>
      <c r="Q4126" t="s">
        <v>187</v>
      </c>
      <c r="R4126" s="507">
        <v>44817</v>
      </c>
      <c r="T4126" t="s">
        <v>5765</v>
      </c>
      <c r="U4126">
        <v>500</v>
      </c>
      <c r="X4126">
        <v>5</v>
      </c>
      <c r="Y4126" t="s">
        <v>259</v>
      </c>
      <c r="AC4126" t="s">
        <v>177</v>
      </c>
      <c r="AD4126" t="s">
        <v>10370</v>
      </c>
      <c r="AE4126">
        <v>78580</v>
      </c>
      <c r="AF4126" t="s">
        <v>16571</v>
      </c>
      <c r="AJ4126">
        <v>616281876</v>
      </c>
      <c r="AK4126" t="s">
        <v>9278</v>
      </c>
      <c r="AL4126">
        <v>0</v>
      </c>
      <c r="AM4126">
        <v>0</v>
      </c>
    </row>
    <row r="4127" spans="1:39" customFormat="1" ht="12.75">
      <c r="A4127">
        <v>9445588</v>
      </c>
      <c r="B4127" t="s">
        <v>2040</v>
      </c>
      <c r="C4127" t="s">
        <v>727</v>
      </c>
      <c r="D4127">
        <v>9445588</v>
      </c>
      <c r="E4127" t="s">
        <v>166</v>
      </c>
      <c r="F4127" t="s">
        <v>166</v>
      </c>
      <c r="H4127" s="507">
        <v>37852</v>
      </c>
      <c r="I4127" t="s">
        <v>167</v>
      </c>
      <c r="J4127">
        <v>-40</v>
      </c>
      <c r="K4127" t="s">
        <v>168</v>
      </c>
      <c r="M4127" t="s">
        <v>246</v>
      </c>
      <c r="N4127">
        <v>8940073</v>
      </c>
      <c r="O4127" t="s">
        <v>258</v>
      </c>
      <c r="P4127" s="507">
        <v>44820</v>
      </c>
      <c r="Q4127" t="s">
        <v>187</v>
      </c>
      <c r="R4127" s="507">
        <v>41191</v>
      </c>
      <c r="S4127" s="507">
        <v>44808</v>
      </c>
      <c r="T4127" t="s">
        <v>181</v>
      </c>
      <c r="U4127">
        <v>1603</v>
      </c>
      <c r="X4127">
        <v>16</v>
      </c>
      <c r="Y4127" t="s">
        <v>259</v>
      </c>
      <c r="AC4127" t="s">
        <v>177</v>
      </c>
      <c r="AD4127" t="s">
        <v>11067</v>
      </c>
      <c r="AE4127">
        <v>94120</v>
      </c>
      <c r="AF4127" t="s">
        <v>16572</v>
      </c>
      <c r="AI4127">
        <v>650254267</v>
      </c>
      <c r="AJ4127">
        <v>699936403</v>
      </c>
      <c r="AK4127" t="s">
        <v>4668</v>
      </c>
      <c r="AL4127">
        <v>0</v>
      </c>
      <c r="AM4127">
        <v>0</v>
      </c>
    </row>
    <row r="4128" spans="1:39" customFormat="1" ht="12.75">
      <c r="A4128">
        <v>9448305</v>
      </c>
      <c r="B4128" t="s">
        <v>2040</v>
      </c>
      <c r="C4128" t="s">
        <v>253</v>
      </c>
      <c r="D4128">
        <v>9448305</v>
      </c>
      <c r="E4128" t="s">
        <v>166</v>
      </c>
      <c r="F4128" t="s">
        <v>166</v>
      </c>
      <c r="H4128" s="507">
        <v>38858</v>
      </c>
      <c r="I4128" t="s">
        <v>198</v>
      </c>
      <c r="J4128">
        <v>-17</v>
      </c>
      <c r="K4128" t="s">
        <v>8</v>
      </c>
      <c r="M4128" t="s">
        <v>246</v>
      </c>
      <c r="N4128">
        <v>8940073</v>
      </c>
      <c r="O4128" t="s">
        <v>258</v>
      </c>
      <c r="P4128" s="507">
        <v>44804</v>
      </c>
      <c r="Q4128" t="s">
        <v>187</v>
      </c>
      <c r="R4128" s="507">
        <v>41567</v>
      </c>
      <c r="T4128" t="s">
        <v>5765</v>
      </c>
      <c r="U4128">
        <v>1434</v>
      </c>
      <c r="X4128">
        <v>14</v>
      </c>
      <c r="Y4128" t="s">
        <v>259</v>
      </c>
      <c r="AC4128" t="s">
        <v>177</v>
      </c>
      <c r="AD4128" t="s">
        <v>11067</v>
      </c>
      <c r="AE4128">
        <v>94120</v>
      </c>
      <c r="AF4128" t="s">
        <v>16572</v>
      </c>
      <c r="AI4128">
        <v>650254267</v>
      </c>
      <c r="AJ4128">
        <v>767676906</v>
      </c>
      <c r="AK4128" t="s">
        <v>4668</v>
      </c>
      <c r="AL4128">
        <v>0</v>
      </c>
      <c r="AM4128">
        <v>0</v>
      </c>
    </row>
    <row r="4129" spans="1:39" customFormat="1" ht="12.75">
      <c r="A4129">
        <v>8530807</v>
      </c>
      <c r="B4129" t="s">
        <v>2738</v>
      </c>
      <c r="C4129" t="s">
        <v>430</v>
      </c>
      <c r="D4129">
        <v>8530807</v>
      </c>
      <c r="E4129" t="s">
        <v>166</v>
      </c>
      <c r="F4129" t="s">
        <v>166</v>
      </c>
      <c r="H4129" s="507">
        <v>41792</v>
      </c>
      <c r="I4129" t="s">
        <v>169</v>
      </c>
      <c r="J4129">
        <v>-9</v>
      </c>
      <c r="K4129" t="s">
        <v>8</v>
      </c>
      <c r="M4129" t="s">
        <v>208</v>
      </c>
      <c r="N4129">
        <v>12850024</v>
      </c>
      <c r="O4129" t="s">
        <v>2184</v>
      </c>
      <c r="P4129" s="507">
        <v>44788</v>
      </c>
      <c r="Q4129" t="s">
        <v>187</v>
      </c>
      <c r="R4129" s="507">
        <v>44451</v>
      </c>
      <c r="T4129" t="s">
        <v>5765</v>
      </c>
      <c r="U4129">
        <v>500</v>
      </c>
      <c r="X4129">
        <v>5</v>
      </c>
      <c r="Y4129" t="s">
        <v>259</v>
      </c>
      <c r="AC4129" t="s">
        <v>177</v>
      </c>
      <c r="AD4129" t="s">
        <v>11056</v>
      </c>
      <c r="AE4129">
        <v>85280</v>
      </c>
      <c r="AF4129" t="s">
        <v>16573</v>
      </c>
      <c r="AJ4129">
        <v>637432673</v>
      </c>
      <c r="AK4129" t="s">
        <v>6866</v>
      </c>
      <c r="AL4129">
        <v>0</v>
      </c>
      <c r="AM4129">
        <v>0</v>
      </c>
    </row>
    <row r="4130" spans="1:39" customFormat="1" ht="12.75">
      <c r="A4130">
        <v>4535132</v>
      </c>
      <c r="B4130" t="s">
        <v>9279</v>
      </c>
      <c r="C4130" t="s">
        <v>9280</v>
      </c>
      <c r="D4130">
        <v>4535132</v>
      </c>
      <c r="E4130" t="s">
        <v>166</v>
      </c>
      <c r="H4130" s="507">
        <v>34191</v>
      </c>
      <c r="I4130" t="s">
        <v>167</v>
      </c>
      <c r="J4130">
        <v>-40</v>
      </c>
      <c r="K4130" t="s">
        <v>168</v>
      </c>
      <c r="M4130" t="s">
        <v>2764</v>
      </c>
      <c r="N4130">
        <v>4450410</v>
      </c>
      <c r="O4130" t="s">
        <v>3462</v>
      </c>
      <c r="P4130" s="507">
        <v>44820</v>
      </c>
      <c r="Q4130" t="s">
        <v>187</v>
      </c>
      <c r="R4130" s="507">
        <v>44728</v>
      </c>
      <c r="S4130" s="507">
        <v>44820</v>
      </c>
      <c r="T4130" t="s">
        <v>181</v>
      </c>
      <c r="U4130">
        <v>2619</v>
      </c>
      <c r="V4130" t="s">
        <v>172</v>
      </c>
      <c r="W4130">
        <v>169</v>
      </c>
      <c r="X4130" t="s">
        <v>173</v>
      </c>
      <c r="Y4130" t="s">
        <v>259</v>
      </c>
      <c r="AB4130" s="507">
        <v>44743</v>
      </c>
      <c r="AC4130" t="s">
        <v>174</v>
      </c>
      <c r="AD4130" t="s">
        <v>10594</v>
      </c>
      <c r="AE4130">
        <v>45160</v>
      </c>
      <c r="AF4130" t="s">
        <v>16574</v>
      </c>
      <c r="AJ4130">
        <v>695421938</v>
      </c>
      <c r="AK4130" t="s">
        <v>5570</v>
      </c>
      <c r="AL4130">
        <v>0</v>
      </c>
      <c r="AM4130">
        <v>0</v>
      </c>
    </row>
    <row r="4131" spans="1:39" customFormat="1" ht="12.75">
      <c r="A4131">
        <v>4115545</v>
      </c>
      <c r="B4131" t="s">
        <v>16575</v>
      </c>
      <c r="C4131" t="s">
        <v>1060</v>
      </c>
      <c r="D4131">
        <v>4115545</v>
      </c>
      <c r="E4131" t="s">
        <v>169</v>
      </c>
      <c r="H4131" s="507">
        <v>41382</v>
      </c>
      <c r="I4131" t="s">
        <v>251</v>
      </c>
      <c r="J4131">
        <v>-10</v>
      </c>
      <c r="K4131" t="s">
        <v>8</v>
      </c>
      <c r="M4131" t="s">
        <v>2783</v>
      </c>
      <c r="N4131">
        <v>4410697</v>
      </c>
      <c r="O4131" t="s">
        <v>2819</v>
      </c>
      <c r="P4131" s="507">
        <v>44839</v>
      </c>
      <c r="Q4131" t="s">
        <v>187</v>
      </c>
      <c r="R4131" s="507">
        <v>44839</v>
      </c>
      <c r="T4131" t="s">
        <v>5765</v>
      </c>
      <c r="U4131">
        <v>500</v>
      </c>
      <c r="X4131">
        <v>5</v>
      </c>
      <c r="Y4131" t="s">
        <v>259</v>
      </c>
      <c r="AC4131" t="s">
        <v>177</v>
      </c>
      <c r="AD4131" t="s">
        <v>9733</v>
      </c>
      <c r="AE4131">
        <v>41120</v>
      </c>
      <c r="AF4131" t="s">
        <v>16576</v>
      </c>
      <c r="AJ4131">
        <v>661761420</v>
      </c>
      <c r="AK4131" t="s">
        <v>16577</v>
      </c>
      <c r="AL4131">
        <v>0</v>
      </c>
      <c r="AM4131">
        <v>0</v>
      </c>
    </row>
    <row r="4132" spans="1:39" customFormat="1" ht="12.75">
      <c r="A4132">
        <v>4915004</v>
      </c>
      <c r="B4132" t="s">
        <v>2739</v>
      </c>
      <c r="C4132" t="s">
        <v>304</v>
      </c>
      <c r="D4132">
        <v>4915004</v>
      </c>
      <c r="E4132" t="s">
        <v>166</v>
      </c>
      <c r="F4132" t="s">
        <v>166</v>
      </c>
      <c r="H4132" s="507">
        <v>30233</v>
      </c>
      <c r="I4132" t="s">
        <v>192</v>
      </c>
      <c r="J4132">
        <v>-50</v>
      </c>
      <c r="K4132" t="s">
        <v>168</v>
      </c>
      <c r="M4132" t="s">
        <v>236</v>
      </c>
      <c r="N4132">
        <v>12490059</v>
      </c>
      <c r="O4132" t="s">
        <v>2210</v>
      </c>
      <c r="P4132" s="507">
        <v>44809</v>
      </c>
      <c r="Q4132" t="s">
        <v>187</v>
      </c>
      <c r="R4132" s="507">
        <v>37432</v>
      </c>
      <c r="S4132" s="507">
        <v>44475</v>
      </c>
      <c r="T4132" t="s">
        <v>181</v>
      </c>
      <c r="U4132">
        <v>1717</v>
      </c>
      <c r="X4132">
        <v>17</v>
      </c>
      <c r="Y4132" t="s">
        <v>259</v>
      </c>
      <c r="AB4132" s="507">
        <v>44730</v>
      </c>
      <c r="AC4132" t="s">
        <v>177</v>
      </c>
      <c r="AD4132" t="s">
        <v>16578</v>
      </c>
      <c r="AE4132">
        <v>49000</v>
      </c>
      <c r="AF4132" t="s">
        <v>16579</v>
      </c>
      <c r="AJ4132">
        <v>781377191</v>
      </c>
      <c r="AK4132" t="s">
        <v>8352</v>
      </c>
      <c r="AL4132">
        <v>0</v>
      </c>
      <c r="AM4132">
        <v>0</v>
      </c>
    </row>
    <row r="4133" spans="1:39" customFormat="1" ht="12.75">
      <c r="A4133">
        <v>2815667</v>
      </c>
      <c r="B4133" t="s">
        <v>3938</v>
      </c>
      <c r="C4133" t="s">
        <v>976</v>
      </c>
      <c r="D4133">
        <v>2815667</v>
      </c>
      <c r="E4133" t="s">
        <v>166</v>
      </c>
      <c r="F4133" t="s">
        <v>166</v>
      </c>
      <c r="H4133" s="507">
        <v>41653</v>
      </c>
      <c r="I4133" t="s">
        <v>169</v>
      </c>
      <c r="J4133">
        <v>-9</v>
      </c>
      <c r="K4133" t="s">
        <v>8</v>
      </c>
      <c r="M4133" t="s">
        <v>231</v>
      </c>
      <c r="N4133">
        <v>4280121</v>
      </c>
      <c r="O4133" t="s">
        <v>2799</v>
      </c>
      <c r="P4133" s="507">
        <v>44819</v>
      </c>
      <c r="Q4133" t="s">
        <v>187</v>
      </c>
      <c r="R4133" s="507">
        <v>43748</v>
      </c>
      <c r="S4133" s="507">
        <v>44811</v>
      </c>
      <c r="T4133" t="s">
        <v>181</v>
      </c>
      <c r="U4133">
        <v>563</v>
      </c>
      <c r="X4133">
        <v>5</v>
      </c>
      <c r="Y4133" t="s">
        <v>259</v>
      </c>
      <c r="AC4133" t="s">
        <v>177</v>
      </c>
      <c r="AD4133" t="s">
        <v>10128</v>
      </c>
      <c r="AE4133">
        <v>28000</v>
      </c>
      <c r="AF4133" t="s">
        <v>16580</v>
      </c>
      <c r="AJ4133">
        <v>680818059</v>
      </c>
      <c r="AK4133" t="s">
        <v>5716</v>
      </c>
      <c r="AL4133">
        <v>0</v>
      </c>
      <c r="AM4133">
        <v>0</v>
      </c>
    </row>
    <row r="4134" spans="1:39" customFormat="1" ht="12.75">
      <c r="A4134">
        <v>9258317</v>
      </c>
      <c r="B4134" t="s">
        <v>9281</v>
      </c>
      <c r="C4134" t="s">
        <v>9282</v>
      </c>
      <c r="D4134">
        <v>9258317</v>
      </c>
      <c r="E4134" t="s">
        <v>169</v>
      </c>
      <c r="H4134" s="507">
        <v>41736</v>
      </c>
      <c r="I4134" t="s">
        <v>169</v>
      </c>
      <c r="J4134">
        <v>-9</v>
      </c>
      <c r="K4134" t="s">
        <v>8</v>
      </c>
      <c r="M4134" t="s">
        <v>203</v>
      </c>
      <c r="N4134">
        <v>8921458</v>
      </c>
      <c r="O4134" t="s">
        <v>272</v>
      </c>
      <c r="P4134" s="507">
        <v>44810</v>
      </c>
      <c r="Q4134" t="s">
        <v>187</v>
      </c>
      <c r="R4134" s="507">
        <v>44810</v>
      </c>
      <c r="T4134" t="s">
        <v>5765</v>
      </c>
      <c r="U4134">
        <v>500</v>
      </c>
      <c r="X4134">
        <v>5</v>
      </c>
      <c r="Y4134" t="s">
        <v>259</v>
      </c>
      <c r="AC4134" t="s">
        <v>177</v>
      </c>
      <c r="AD4134" t="s">
        <v>16581</v>
      </c>
      <c r="AE4134">
        <v>92300</v>
      </c>
      <c r="AF4134" t="s">
        <v>16582</v>
      </c>
      <c r="AK4134" t="s">
        <v>9283</v>
      </c>
      <c r="AL4134">
        <v>0</v>
      </c>
      <c r="AM4134">
        <v>0</v>
      </c>
    </row>
    <row r="4135" spans="1:39" customFormat="1" ht="12.75">
      <c r="A4135">
        <v>9324109</v>
      </c>
      <c r="B4135" t="s">
        <v>9284</v>
      </c>
      <c r="C4135" t="s">
        <v>306</v>
      </c>
      <c r="D4135">
        <v>9324109</v>
      </c>
      <c r="E4135" t="s">
        <v>169</v>
      </c>
      <c r="H4135" s="507">
        <v>42048</v>
      </c>
      <c r="I4135" t="s">
        <v>169</v>
      </c>
      <c r="J4135">
        <v>-9</v>
      </c>
      <c r="K4135" t="s">
        <v>8</v>
      </c>
      <c r="M4135" t="s">
        <v>170</v>
      </c>
      <c r="N4135">
        <v>8931057</v>
      </c>
      <c r="O4135" t="s">
        <v>3789</v>
      </c>
      <c r="P4135" s="507">
        <v>44811</v>
      </c>
      <c r="Q4135" t="s">
        <v>187</v>
      </c>
      <c r="R4135" s="507">
        <v>44811</v>
      </c>
      <c r="T4135" t="s">
        <v>5760</v>
      </c>
      <c r="U4135">
        <v>500</v>
      </c>
      <c r="X4135">
        <v>5</v>
      </c>
      <c r="Y4135" t="s">
        <v>259</v>
      </c>
      <c r="AC4135" t="s">
        <v>177</v>
      </c>
      <c r="AD4135" t="s">
        <v>10386</v>
      </c>
      <c r="AE4135">
        <v>93700</v>
      </c>
      <c r="AF4135" t="s">
        <v>16583</v>
      </c>
      <c r="AJ4135">
        <v>607787814</v>
      </c>
      <c r="AK4135" t="s">
        <v>9285</v>
      </c>
      <c r="AL4135">
        <v>0</v>
      </c>
      <c r="AM4135">
        <v>0</v>
      </c>
    </row>
    <row r="4136" spans="1:39" customFormat="1" ht="12.75">
      <c r="A4136">
        <v>7221722</v>
      </c>
      <c r="B4136" t="s">
        <v>2041</v>
      </c>
      <c r="C4136" t="s">
        <v>891</v>
      </c>
      <c r="D4136">
        <v>7221722</v>
      </c>
      <c r="E4136" t="s">
        <v>166</v>
      </c>
      <c r="F4136" t="s">
        <v>166</v>
      </c>
      <c r="H4136" s="507">
        <v>40971</v>
      </c>
      <c r="I4136" t="s">
        <v>245</v>
      </c>
      <c r="J4136">
        <v>-11</v>
      </c>
      <c r="K4136" t="s">
        <v>168</v>
      </c>
      <c r="M4136" t="s">
        <v>2152</v>
      </c>
      <c r="N4136">
        <v>12720144</v>
      </c>
      <c r="O4136" t="s">
        <v>2249</v>
      </c>
      <c r="P4136" s="507">
        <v>44802</v>
      </c>
      <c r="Q4136" t="s">
        <v>187</v>
      </c>
      <c r="R4136" s="507">
        <v>42658</v>
      </c>
      <c r="T4136" t="s">
        <v>5765</v>
      </c>
      <c r="U4136">
        <v>502</v>
      </c>
      <c r="X4136">
        <v>5</v>
      </c>
      <c r="Y4136" t="s">
        <v>259</v>
      </c>
      <c r="AC4136" t="s">
        <v>177</v>
      </c>
      <c r="AD4136" t="s">
        <v>13281</v>
      </c>
      <c r="AE4136">
        <v>72650</v>
      </c>
      <c r="AF4136" t="s">
        <v>16584</v>
      </c>
      <c r="AI4136">
        <v>243805524</v>
      </c>
      <c r="AJ4136">
        <v>603485123</v>
      </c>
      <c r="AK4136" t="s">
        <v>5220</v>
      </c>
      <c r="AL4136">
        <v>0</v>
      </c>
      <c r="AM4136">
        <v>0</v>
      </c>
    </row>
    <row r="4137" spans="1:39" customFormat="1" ht="12.75">
      <c r="A4137">
        <v>4115547</v>
      </c>
      <c r="B4137" t="s">
        <v>16585</v>
      </c>
      <c r="C4137" t="s">
        <v>16586</v>
      </c>
      <c r="D4137">
        <v>4115547</v>
      </c>
      <c r="E4137" t="s">
        <v>169</v>
      </c>
      <c r="H4137" s="507">
        <v>41343</v>
      </c>
      <c r="I4137" t="s">
        <v>251</v>
      </c>
      <c r="J4137">
        <v>-10</v>
      </c>
      <c r="K4137" t="s">
        <v>8</v>
      </c>
      <c r="M4137" t="s">
        <v>2783</v>
      </c>
      <c r="N4137">
        <v>4410080</v>
      </c>
      <c r="O4137" t="s">
        <v>2786</v>
      </c>
      <c r="P4137" s="507">
        <v>44839</v>
      </c>
      <c r="Q4137" t="s">
        <v>187</v>
      </c>
      <c r="R4137" s="507">
        <v>44839</v>
      </c>
      <c r="T4137" t="s">
        <v>5760</v>
      </c>
      <c r="U4137">
        <v>500</v>
      </c>
      <c r="X4137">
        <v>5</v>
      </c>
      <c r="Y4137" t="s">
        <v>259</v>
      </c>
      <c r="AC4137" t="s">
        <v>177</v>
      </c>
      <c r="AD4137" t="s">
        <v>10253</v>
      </c>
      <c r="AE4137">
        <v>41500</v>
      </c>
      <c r="AF4137" t="s">
        <v>16587</v>
      </c>
      <c r="AK4137" t="s">
        <v>5518</v>
      </c>
      <c r="AL4137">
        <v>0</v>
      </c>
      <c r="AM4137">
        <v>0</v>
      </c>
    </row>
    <row r="4138" spans="1:39" customFormat="1" ht="12.75">
      <c r="A4138">
        <v>7732599</v>
      </c>
      <c r="B4138" t="s">
        <v>3765</v>
      </c>
      <c r="C4138" t="s">
        <v>811</v>
      </c>
      <c r="D4138">
        <v>7732599</v>
      </c>
      <c r="E4138" t="s">
        <v>166</v>
      </c>
      <c r="F4138" t="s">
        <v>166</v>
      </c>
      <c r="H4138" s="507">
        <v>35019</v>
      </c>
      <c r="I4138" t="s">
        <v>167</v>
      </c>
      <c r="J4138">
        <v>-40</v>
      </c>
      <c r="K4138" t="s">
        <v>8</v>
      </c>
      <c r="M4138" t="s">
        <v>206</v>
      </c>
      <c r="N4138">
        <v>8770474</v>
      </c>
      <c r="O4138" t="s">
        <v>836</v>
      </c>
      <c r="P4138" s="507">
        <v>44820</v>
      </c>
      <c r="Q4138" t="s">
        <v>187</v>
      </c>
      <c r="R4138" s="507">
        <v>43704</v>
      </c>
      <c r="S4138" s="507">
        <v>44797</v>
      </c>
      <c r="T4138" t="s">
        <v>181</v>
      </c>
      <c r="U4138">
        <v>919</v>
      </c>
      <c r="X4138">
        <v>9</v>
      </c>
      <c r="Y4138" t="s">
        <v>259</v>
      </c>
      <c r="AC4138" t="s">
        <v>177</v>
      </c>
      <c r="AD4138" t="s">
        <v>16588</v>
      </c>
      <c r="AE4138">
        <v>77210</v>
      </c>
      <c r="AF4138" t="s">
        <v>16589</v>
      </c>
      <c r="AK4138" t="s">
        <v>4669</v>
      </c>
      <c r="AL4138">
        <v>0</v>
      </c>
      <c r="AM4138">
        <v>0</v>
      </c>
    </row>
    <row r="4139" spans="1:39" customFormat="1" ht="12.75">
      <c r="A4139">
        <v>5624337</v>
      </c>
      <c r="B4139" t="s">
        <v>9286</v>
      </c>
      <c r="C4139" t="s">
        <v>1097</v>
      </c>
      <c r="D4139">
        <v>5624337</v>
      </c>
      <c r="E4139" t="s">
        <v>169</v>
      </c>
      <c r="H4139" s="507">
        <v>41461</v>
      </c>
      <c r="I4139" t="s">
        <v>251</v>
      </c>
      <c r="J4139">
        <v>-10</v>
      </c>
      <c r="K4139" t="s">
        <v>8</v>
      </c>
      <c r="M4139" t="s">
        <v>217</v>
      </c>
      <c r="N4139">
        <v>3560006</v>
      </c>
      <c r="O4139" t="s">
        <v>3087</v>
      </c>
      <c r="P4139" s="507">
        <v>44820</v>
      </c>
      <c r="Q4139" t="s">
        <v>187</v>
      </c>
      <c r="R4139" s="507">
        <v>44820</v>
      </c>
      <c r="T4139" t="s">
        <v>5765</v>
      </c>
      <c r="U4139">
        <v>500</v>
      </c>
      <c r="X4139">
        <v>5</v>
      </c>
      <c r="Y4139" t="s">
        <v>259</v>
      </c>
      <c r="AC4139" t="s">
        <v>177</v>
      </c>
      <c r="AD4139" t="s">
        <v>10330</v>
      </c>
      <c r="AE4139">
        <v>56190</v>
      </c>
      <c r="AF4139" t="s">
        <v>16590</v>
      </c>
      <c r="AI4139">
        <v>689664945</v>
      </c>
      <c r="AK4139" t="s">
        <v>9287</v>
      </c>
      <c r="AL4139">
        <v>1</v>
      </c>
      <c r="AM4139">
        <v>1</v>
      </c>
    </row>
    <row r="4140" spans="1:39" customFormat="1" ht="12.75">
      <c r="A4140">
        <v>9460710</v>
      </c>
      <c r="B4140" t="s">
        <v>16591</v>
      </c>
      <c r="C4140" t="s">
        <v>484</v>
      </c>
      <c r="D4140">
        <v>9460710</v>
      </c>
      <c r="E4140" t="s">
        <v>166</v>
      </c>
      <c r="F4140" t="s">
        <v>166</v>
      </c>
      <c r="H4140" s="507">
        <v>41772</v>
      </c>
      <c r="I4140" t="s">
        <v>169</v>
      </c>
      <c r="J4140">
        <v>-9</v>
      </c>
      <c r="K4140" t="s">
        <v>168</v>
      </c>
      <c r="M4140" t="s">
        <v>246</v>
      </c>
      <c r="N4140">
        <v>8940976</v>
      </c>
      <c r="O4140" t="s">
        <v>3791</v>
      </c>
      <c r="P4140" s="507">
        <v>44823</v>
      </c>
      <c r="Q4140" t="s">
        <v>187</v>
      </c>
      <c r="R4140" s="507">
        <v>43757</v>
      </c>
      <c r="T4140" t="s">
        <v>5765</v>
      </c>
      <c r="U4140">
        <v>532</v>
      </c>
      <c r="X4140">
        <v>5</v>
      </c>
      <c r="Y4140" t="s">
        <v>259</v>
      </c>
      <c r="AC4140" t="s">
        <v>177</v>
      </c>
      <c r="AD4140" t="s">
        <v>16320</v>
      </c>
      <c r="AE4140">
        <v>94210</v>
      </c>
      <c r="AF4140" t="s">
        <v>16592</v>
      </c>
      <c r="AK4140" t="s">
        <v>16593</v>
      </c>
      <c r="AL4140">
        <v>0</v>
      </c>
      <c r="AM4140">
        <v>0</v>
      </c>
    </row>
    <row r="4141" spans="1:39" customFormat="1" ht="12.75">
      <c r="A4141">
        <v>9540908</v>
      </c>
      <c r="B4141" t="s">
        <v>9288</v>
      </c>
      <c r="C4141" t="s">
        <v>9289</v>
      </c>
      <c r="D4141">
        <v>9540908</v>
      </c>
      <c r="E4141" t="s">
        <v>169</v>
      </c>
      <c r="H4141" s="507">
        <v>40993</v>
      </c>
      <c r="I4141" t="s">
        <v>245</v>
      </c>
      <c r="J4141">
        <v>-11</v>
      </c>
      <c r="K4141" t="s">
        <v>8</v>
      </c>
      <c r="M4141" t="s">
        <v>232</v>
      </c>
      <c r="N4141">
        <v>8951366</v>
      </c>
      <c r="O4141" t="s">
        <v>3570</v>
      </c>
      <c r="P4141" s="507">
        <v>44817</v>
      </c>
      <c r="Q4141" t="s">
        <v>187</v>
      </c>
      <c r="R4141" s="507">
        <v>44817</v>
      </c>
      <c r="T4141" t="s">
        <v>5765</v>
      </c>
      <c r="U4141">
        <v>500</v>
      </c>
      <c r="X4141">
        <v>5</v>
      </c>
      <c r="Y4141" t="s">
        <v>259</v>
      </c>
      <c r="AC4141" t="s">
        <v>177</v>
      </c>
      <c r="AD4141" t="s">
        <v>9800</v>
      </c>
      <c r="AE4141">
        <v>95550</v>
      </c>
      <c r="AF4141" t="s">
        <v>16594</v>
      </c>
      <c r="AK4141" t="s">
        <v>9290</v>
      </c>
      <c r="AL4141">
        <v>1</v>
      </c>
      <c r="AM4141">
        <v>1</v>
      </c>
    </row>
    <row r="4142" spans="1:39" customFormat="1" ht="12.75">
      <c r="A4142">
        <v>7727498</v>
      </c>
      <c r="B4142" t="s">
        <v>2042</v>
      </c>
      <c r="C4142" t="s">
        <v>304</v>
      </c>
      <c r="D4142">
        <v>7727498</v>
      </c>
      <c r="E4142" t="s">
        <v>166</v>
      </c>
      <c r="F4142" t="s">
        <v>166</v>
      </c>
      <c r="H4142" s="507">
        <v>38786</v>
      </c>
      <c r="I4142" t="s">
        <v>198</v>
      </c>
      <c r="J4142">
        <v>-17</v>
      </c>
      <c r="K4142" t="s">
        <v>168</v>
      </c>
      <c r="M4142" t="s">
        <v>206</v>
      </c>
      <c r="N4142">
        <v>8771184</v>
      </c>
      <c r="O4142" t="s">
        <v>285</v>
      </c>
      <c r="P4142" s="507">
        <v>44803</v>
      </c>
      <c r="Q4142" t="s">
        <v>187</v>
      </c>
      <c r="R4142" s="507">
        <v>41615</v>
      </c>
      <c r="T4142" t="s">
        <v>5765</v>
      </c>
      <c r="U4142">
        <v>1855</v>
      </c>
      <c r="X4142">
        <v>18</v>
      </c>
      <c r="Y4142" t="s">
        <v>259</v>
      </c>
      <c r="AB4142" s="507">
        <v>44378</v>
      </c>
      <c r="AC4142" t="s">
        <v>177</v>
      </c>
      <c r="AD4142" t="s">
        <v>11361</v>
      </c>
      <c r="AE4142">
        <v>77500</v>
      </c>
      <c r="AF4142" t="s">
        <v>16595</v>
      </c>
      <c r="AI4142">
        <v>164263052</v>
      </c>
      <c r="AJ4142">
        <v>615213123</v>
      </c>
      <c r="AK4142" t="s">
        <v>4670</v>
      </c>
      <c r="AL4142">
        <v>0</v>
      </c>
      <c r="AM4142">
        <v>0</v>
      </c>
    </row>
    <row r="4143" spans="1:39" customFormat="1" ht="12.75">
      <c r="A4143">
        <v>9124092</v>
      </c>
      <c r="B4143" t="s">
        <v>2043</v>
      </c>
      <c r="C4143" t="s">
        <v>352</v>
      </c>
      <c r="D4143">
        <v>9124092</v>
      </c>
      <c r="E4143" t="s">
        <v>166</v>
      </c>
      <c r="F4143" t="s">
        <v>166</v>
      </c>
      <c r="H4143" s="507">
        <v>33042</v>
      </c>
      <c r="I4143" t="s">
        <v>167</v>
      </c>
      <c r="J4143">
        <v>-40</v>
      </c>
      <c r="K4143" t="s">
        <v>168</v>
      </c>
      <c r="M4143" t="s">
        <v>238</v>
      </c>
      <c r="N4143">
        <v>8781477</v>
      </c>
      <c r="O4143" t="s">
        <v>3567</v>
      </c>
      <c r="P4143" s="507">
        <v>44818</v>
      </c>
      <c r="Q4143" t="s">
        <v>187</v>
      </c>
      <c r="R4143" s="507">
        <v>37432</v>
      </c>
      <c r="S4143" s="507">
        <v>43899</v>
      </c>
      <c r="T4143" t="s">
        <v>7255</v>
      </c>
      <c r="U4143">
        <v>2225</v>
      </c>
      <c r="V4143" t="s">
        <v>172</v>
      </c>
      <c r="W4143">
        <v>571</v>
      </c>
      <c r="X4143" t="s">
        <v>173</v>
      </c>
      <c r="Y4143" t="s">
        <v>259</v>
      </c>
      <c r="AB4143" s="507">
        <v>44013</v>
      </c>
      <c r="AC4143" t="s">
        <v>177</v>
      </c>
      <c r="AD4143" t="s">
        <v>9760</v>
      </c>
      <c r="AE4143">
        <v>91170</v>
      </c>
      <c r="AF4143" t="s">
        <v>16596</v>
      </c>
      <c r="AJ4143">
        <v>638829261</v>
      </c>
      <c r="AK4143" t="s">
        <v>4671</v>
      </c>
      <c r="AL4143">
        <v>0</v>
      </c>
      <c r="AM4143">
        <v>0</v>
      </c>
    </row>
    <row r="4144" spans="1:39" customFormat="1" ht="12.75">
      <c r="A4144">
        <v>7890902</v>
      </c>
      <c r="B4144" t="s">
        <v>16597</v>
      </c>
      <c r="C4144" t="s">
        <v>268</v>
      </c>
      <c r="D4144">
        <v>7890902</v>
      </c>
      <c r="E4144" t="s">
        <v>169</v>
      </c>
      <c r="H4144" s="507">
        <v>41256</v>
      </c>
      <c r="I4144" t="s">
        <v>245</v>
      </c>
      <c r="J4144">
        <v>-11</v>
      </c>
      <c r="K4144" t="s">
        <v>8</v>
      </c>
      <c r="M4144" t="s">
        <v>238</v>
      </c>
      <c r="N4144">
        <v>8780627</v>
      </c>
      <c r="O4144" t="s">
        <v>384</v>
      </c>
      <c r="P4144" s="507">
        <v>44841</v>
      </c>
      <c r="Q4144" t="s">
        <v>187</v>
      </c>
      <c r="R4144" s="507">
        <v>44841</v>
      </c>
      <c r="T4144" t="s">
        <v>5765</v>
      </c>
      <c r="U4144">
        <v>500</v>
      </c>
      <c r="X4144">
        <v>5</v>
      </c>
      <c r="Y4144" t="s">
        <v>259</v>
      </c>
      <c r="AC4144" t="s">
        <v>177</v>
      </c>
      <c r="AD4144" t="s">
        <v>12580</v>
      </c>
      <c r="AE4144">
        <v>78500</v>
      </c>
      <c r="AF4144" t="s">
        <v>16598</v>
      </c>
      <c r="AK4144" t="s">
        <v>4348</v>
      </c>
      <c r="AL4144">
        <v>0</v>
      </c>
      <c r="AM4144">
        <v>0</v>
      </c>
    </row>
    <row r="4145" spans="1:39" customFormat="1" ht="12.75">
      <c r="A4145">
        <v>3733894</v>
      </c>
      <c r="B4145" t="s">
        <v>9291</v>
      </c>
      <c r="C4145" t="s">
        <v>994</v>
      </c>
      <c r="D4145">
        <v>3733894</v>
      </c>
      <c r="E4145" t="s">
        <v>169</v>
      </c>
      <c r="H4145" s="507">
        <v>41460</v>
      </c>
      <c r="I4145" t="s">
        <v>251</v>
      </c>
      <c r="J4145">
        <v>-10</v>
      </c>
      <c r="K4145" t="s">
        <v>8</v>
      </c>
      <c r="M4145" t="s">
        <v>175</v>
      </c>
      <c r="N4145">
        <v>4370269</v>
      </c>
      <c r="O4145" t="s">
        <v>3271</v>
      </c>
      <c r="P4145" s="507">
        <v>44811</v>
      </c>
      <c r="Q4145" t="s">
        <v>187</v>
      </c>
      <c r="R4145" s="507">
        <v>44811</v>
      </c>
      <c r="T4145" t="s">
        <v>5765</v>
      </c>
      <c r="U4145">
        <v>500</v>
      </c>
      <c r="X4145">
        <v>5</v>
      </c>
      <c r="Y4145" t="s">
        <v>259</v>
      </c>
      <c r="AC4145" t="s">
        <v>177</v>
      </c>
      <c r="AD4145" t="s">
        <v>10835</v>
      </c>
      <c r="AE4145">
        <v>37550</v>
      </c>
      <c r="AF4145" t="s">
        <v>16599</v>
      </c>
      <c r="AJ4145">
        <v>662460424</v>
      </c>
      <c r="AK4145" t="s">
        <v>9292</v>
      </c>
      <c r="AL4145">
        <v>0</v>
      </c>
      <c r="AM4145">
        <v>0</v>
      </c>
    </row>
    <row r="4146" spans="1:39" customFormat="1" ht="12.75">
      <c r="A4146">
        <v>2925492</v>
      </c>
      <c r="B4146" t="s">
        <v>2044</v>
      </c>
      <c r="C4146" t="s">
        <v>2097</v>
      </c>
      <c r="D4146">
        <v>2925492</v>
      </c>
      <c r="E4146" t="s">
        <v>166</v>
      </c>
      <c r="F4146" t="s">
        <v>166</v>
      </c>
      <c r="H4146" s="507">
        <v>35162</v>
      </c>
      <c r="I4146" t="s">
        <v>167</v>
      </c>
      <c r="J4146">
        <v>-40</v>
      </c>
      <c r="K4146" t="s">
        <v>168</v>
      </c>
      <c r="M4146" t="s">
        <v>3025</v>
      </c>
      <c r="N4146">
        <v>3290273</v>
      </c>
      <c r="O4146" t="s">
        <v>3067</v>
      </c>
      <c r="P4146" s="507">
        <v>44749</v>
      </c>
      <c r="Q4146" t="s">
        <v>187</v>
      </c>
      <c r="R4146" s="507">
        <v>38271</v>
      </c>
      <c r="S4146" s="507">
        <v>44057</v>
      </c>
      <c r="T4146" t="s">
        <v>7255</v>
      </c>
      <c r="U4146">
        <v>1743</v>
      </c>
      <c r="X4146">
        <v>17</v>
      </c>
      <c r="Y4146" t="s">
        <v>259</v>
      </c>
      <c r="AC4146" t="s">
        <v>177</v>
      </c>
      <c r="AD4146" t="s">
        <v>10084</v>
      </c>
      <c r="AE4146">
        <v>29720</v>
      </c>
      <c r="AF4146" t="s">
        <v>16600</v>
      </c>
      <c r="AI4146">
        <v>659471435</v>
      </c>
      <c r="AK4146" t="s">
        <v>5455</v>
      </c>
      <c r="AL4146">
        <v>0</v>
      </c>
      <c r="AM4146">
        <v>0</v>
      </c>
    </row>
    <row r="4147" spans="1:39" customFormat="1" ht="12.75">
      <c r="A4147">
        <v>6017629</v>
      </c>
      <c r="B4147" t="s">
        <v>8353</v>
      </c>
      <c r="C4147" t="s">
        <v>202</v>
      </c>
      <c r="D4147">
        <v>6017629</v>
      </c>
      <c r="E4147" t="s">
        <v>166</v>
      </c>
      <c r="F4147" t="s">
        <v>166</v>
      </c>
      <c r="H4147" s="507">
        <v>35306</v>
      </c>
      <c r="I4147" t="s">
        <v>167</v>
      </c>
      <c r="J4147">
        <v>-40</v>
      </c>
      <c r="K4147" t="s">
        <v>168</v>
      </c>
      <c r="M4147" t="s">
        <v>236</v>
      </c>
      <c r="N4147">
        <v>12490073</v>
      </c>
      <c r="O4147" t="s">
        <v>8153</v>
      </c>
      <c r="P4147" s="507">
        <v>44773</v>
      </c>
      <c r="Q4147" t="s">
        <v>187</v>
      </c>
      <c r="R4147" s="507">
        <v>39368</v>
      </c>
      <c r="S4147" s="507">
        <v>44104</v>
      </c>
      <c r="T4147" t="s">
        <v>7255</v>
      </c>
      <c r="U4147">
        <v>1657</v>
      </c>
      <c r="X4147">
        <v>16</v>
      </c>
      <c r="Y4147" t="s">
        <v>259</v>
      </c>
      <c r="AB4147" s="507">
        <v>44733</v>
      </c>
      <c r="AC4147" t="s">
        <v>177</v>
      </c>
      <c r="AD4147" t="s">
        <v>16601</v>
      </c>
      <c r="AE4147">
        <v>60600</v>
      </c>
      <c r="AF4147" t="s">
        <v>16602</v>
      </c>
      <c r="AJ4147">
        <v>625095885</v>
      </c>
      <c r="AK4147" t="s">
        <v>8354</v>
      </c>
      <c r="AL4147">
        <v>0</v>
      </c>
      <c r="AM4147">
        <v>0</v>
      </c>
    </row>
    <row r="4148" spans="1:39" customFormat="1" ht="12.75">
      <c r="A4148">
        <v>5317495</v>
      </c>
      <c r="B4148" t="s">
        <v>2740</v>
      </c>
      <c r="C4148" t="s">
        <v>762</v>
      </c>
      <c r="D4148">
        <v>5317495</v>
      </c>
      <c r="E4148" t="s">
        <v>166</v>
      </c>
      <c r="F4148" t="s">
        <v>166</v>
      </c>
      <c r="H4148" s="507">
        <v>34566</v>
      </c>
      <c r="I4148" t="s">
        <v>167</v>
      </c>
      <c r="J4148">
        <v>-40</v>
      </c>
      <c r="K4148" t="s">
        <v>168</v>
      </c>
      <c r="M4148" t="s">
        <v>2155</v>
      </c>
      <c r="N4148">
        <v>12530060</v>
      </c>
      <c r="O4148" t="s">
        <v>6231</v>
      </c>
      <c r="P4148" s="507">
        <v>44763</v>
      </c>
      <c r="Q4148" t="s">
        <v>187</v>
      </c>
      <c r="R4148" s="507">
        <v>37519</v>
      </c>
      <c r="S4148" s="507">
        <v>44795</v>
      </c>
      <c r="T4148" t="s">
        <v>181</v>
      </c>
      <c r="U4148">
        <v>1989</v>
      </c>
      <c r="X4148">
        <v>19</v>
      </c>
      <c r="Y4148" t="s">
        <v>259</v>
      </c>
      <c r="AC4148" t="s">
        <v>177</v>
      </c>
      <c r="AD4148" t="s">
        <v>16603</v>
      </c>
      <c r="AE4148">
        <v>56400</v>
      </c>
      <c r="AF4148" t="s">
        <v>16604</v>
      </c>
      <c r="AI4148">
        <v>670465236</v>
      </c>
      <c r="AK4148" t="s">
        <v>8355</v>
      </c>
      <c r="AL4148">
        <v>0</v>
      </c>
      <c r="AM4148">
        <v>0</v>
      </c>
    </row>
    <row r="4149" spans="1:39" customFormat="1" ht="12.75">
      <c r="A4149">
        <v>9457149</v>
      </c>
      <c r="B4149" t="s">
        <v>6180</v>
      </c>
      <c r="C4149" t="s">
        <v>222</v>
      </c>
      <c r="D4149">
        <v>9457149</v>
      </c>
      <c r="E4149" t="s">
        <v>166</v>
      </c>
      <c r="F4149" t="s">
        <v>166</v>
      </c>
      <c r="H4149" s="507">
        <v>39449</v>
      </c>
      <c r="I4149" t="s">
        <v>200</v>
      </c>
      <c r="J4149">
        <v>-15</v>
      </c>
      <c r="K4149" t="s">
        <v>168</v>
      </c>
      <c r="M4149" t="s">
        <v>246</v>
      </c>
      <c r="N4149">
        <v>8940073</v>
      </c>
      <c r="O4149" t="s">
        <v>258</v>
      </c>
      <c r="P4149" s="507">
        <v>44797</v>
      </c>
      <c r="Q4149" t="s">
        <v>187</v>
      </c>
      <c r="R4149" s="507">
        <v>43062</v>
      </c>
      <c r="T4149" t="s">
        <v>5765</v>
      </c>
      <c r="U4149">
        <v>1300</v>
      </c>
      <c r="X4149">
        <v>13</v>
      </c>
      <c r="Y4149" t="s">
        <v>259</v>
      </c>
      <c r="AC4149" t="s">
        <v>177</v>
      </c>
      <c r="AD4149" t="s">
        <v>11067</v>
      </c>
      <c r="AE4149">
        <v>94120</v>
      </c>
      <c r="AF4149" t="s">
        <v>16605</v>
      </c>
      <c r="AI4149">
        <v>673008158</v>
      </c>
      <c r="AJ4149">
        <v>686661627</v>
      </c>
      <c r="AK4149" t="s">
        <v>8055</v>
      </c>
      <c r="AL4149">
        <v>0</v>
      </c>
      <c r="AM4149">
        <v>0</v>
      </c>
    </row>
    <row r="4150" spans="1:39" customFormat="1" ht="12.75">
      <c r="A4150">
        <v>5623609</v>
      </c>
      <c r="B4150" t="s">
        <v>7100</v>
      </c>
      <c r="C4150" t="s">
        <v>439</v>
      </c>
      <c r="D4150">
        <v>5623609</v>
      </c>
      <c r="E4150" t="s">
        <v>166</v>
      </c>
      <c r="F4150" t="s">
        <v>166</v>
      </c>
      <c r="H4150" s="507">
        <v>41031</v>
      </c>
      <c r="I4150" t="s">
        <v>245</v>
      </c>
      <c r="J4150">
        <v>-11</v>
      </c>
      <c r="K4150" t="s">
        <v>8</v>
      </c>
      <c r="M4150" t="s">
        <v>217</v>
      </c>
      <c r="N4150">
        <v>3560020</v>
      </c>
      <c r="O4150" t="s">
        <v>3047</v>
      </c>
      <c r="P4150" s="507">
        <v>44809</v>
      </c>
      <c r="Q4150" t="s">
        <v>187</v>
      </c>
      <c r="R4150" s="507">
        <v>44467</v>
      </c>
      <c r="S4150" s="507">
        <v>44742</v>
      </c>
      <c r="T4150" t="s">
        <v>181</v>
      </c>
      <c r="U4150">
        <v>518</v>
      </c>
      <c r="X4150">
        <v>5</v>
      </c>
      <c r="Y4150" t="s">
        <v>259</v>
      </c>
      <c r="AC4150" t="s">
        <v>177</v>
      </c>
      <c r="AD4150" t="s">
        <v>16606</v>
      </c>
      <c r="AE4150">
        <v>56890</v>
      </c>
      <c r="AF4150" t="s">
        <v>16607</v>
      </c>
      <c r="AK4150" t="s">
        <v>7101</v>
      </c>
      <c r="AL4150">
        <v>0</v>
      </c>
      <c r="AM4150">
        <v>0</v>
      </c>
    </row>
    <row r="4151" spans="1:39" customFormat="1" ht="12.75">
      <c r="A4151">
        <v>184677</v>
      </c>
      <c r="B4151" t="s">
        <v>9600</v>
      </c>
      <c r="C4151" t="s">
        <v>639</v>
      </c>
      <c r="D4151">
        <v>184677</v>
      </c>
      <c r="E4151" t="s">
        <v>169</v>
      </c>
      <c r="H4151" s="507">
        <v>33069</v>
      </c>
      <c r="I4151" t="s">
        <v>167</v>
      </c>
      <c r="J4151">
        <v>-40</v>
      </c>
      <c r="K4151" t="s">
        <v>8</v>
      </c>
      <c r="M4151" t="s">
        <v>228</v>
      </c>
      <c r="N4151">
        <v>12440105</v>
      </c>
      <c r="O4151" t="s">
        <v>2599</v>
      </c>
      <c r="P4151" s="507">
        <v>44809</v>
      </c>
      <c r="Q4151" t="s">
        <v>187</v>
      </c>
      <c r="R4151" s="507">
        <v>37432</v>
      </c>
      <c r="S4151" s="507">
        <v>44720</v>
      </c>
      <c r="T4151" t="s">
        <v>181</v>
      </c>
      <c r="U4151">
        <v>1437</v>
      </c>
      <c r="X4151">
        <v>14</v>
      </c>
      <c r="Y4151" t="s">
        <v>5788</v>
      </c>
      <c r="Z4151">
        <v>12440105</v>
      </c>
      <c r="AA4151" t="s">
        <v>2599</v>
      </c>
      <c r="AC4151" t="s">
        <v>177</v>
      </c>
      <c r="AD4151" t="s">
        <v>10255</v>
      </c>
      <c r="AE4151">
        <v>44000</v>
      </c>
      <c r="AF4151" t="s">
        <v>16608</v>
      </c>
      <c r="AI4151">
        <v>230020436</v>
      </c>
      <c r="AJ4151">
        <v>616651058</v>
      </c>
      <c r="AK4151" t="s">
        <v>9601</v>
      </c>
      <c r="AL4151">
        <v>0</v>
      </c>
      <c r="AM4151">
        <v>0</v>
      </c>
    </row>
    <row r="4152" spans="1:39" customFormat="1" ht="12.75">
      <c r="A4152">
        <v>2217045</v>
      </c>
      <c r="B4152" t="s">
        <v>3232</v>
      </c>
      <c r="C4152" t="s">
        <v>884</v>
      </c>
      <c r="D4152">
        <v>2217045</v>
      </c>
      <c r="E4152" t="s">
        <v>166</v>
      </c>
      <c r="F4152" t="s">
        <v>166</v>
      </c>
      <c r="H4152" s="507">
        <v>29866</v>
      </c>
      <c r="I4152" t="s">
        <v>192</v>
      </c>
      <c r="J4152">
        <v>-50</v>
      </c>
      <c r="K4152" t="s">
        <v>8</v>
      </c>
      <c r="M4152" t="s">
        <v>215</v>
      </c>
      <c r="N4152">
        <v>3220065</v>
      </c>
      <c r="O4152" t="s">
        <v>3457</v>
      </c>
      <c r="P4152" s="507">
        <v>44824</v>
      </c>
      <c r="Q4152" t="s">
        <v>187</v>
      </c>
      <c r="R4152" s="507">
        <v>40823</v>
      </c>
      <c r="S4152" s="507">
        <v>44460</v>
      </c>
      <c r="T4152" t="s">
        <v>7255</v>
      </c>
      <c r="U4152">
        <v>905</v>
      </c>
      <c r="X4152">
        <v>9</v>
      </c>
      <c r="Y4152" t="s">
        <v>259</v>
      </c>
      <c r="AC4152" t="s">
        <v>177</v>
      </c>
      <c r="AD4152" t="s">
        <v>16609</v>
      </c>
      <c r="AE4152">
        <v>22100</v>
      </c>
      <c r="AF4152" t="s">
        <v>16610</v>
      </c>
      <c r="AJ4152">
        <v>612650579</v>
      </c>
      <c r="AK4152" t="s">
        <v>5456</v>
      </c>
      <c r="AL4152">
        <v>0</v>
      </c>
      <c r="AM4152">
        <v>0</v>
      </c>
    </row>
    <row r="4153" spans="1:39" customFormat="1" ht="12.75">
      <c r="A4153">
        <v>4535484</v>
      </c>
      <c r="B4153" t="s">
        <v>16611</v>
      </c>
      <c r="C4153" t="s">
        <v>16612</v>
      </c>
      <c r="D4153">
        <v>4535484</v>
      </c>
      <c r="E4153" t="s">
        <v>169</v>
      </c>
      <c r="H4153" s="507">
        <v>41581</v>
      </c>
      <c r="I4153" t="s">
        <v>251</v>
      </c>
      <c r="J4153">
        <v>-10</v>
      </c>
      <c r="K4153" t="s">
        <v>8</v>
      </c>
      <c r="M4153" t="s">
        <v>2764</v>
      </c>
      <c r="N4153">
        <v>4450192</v>
      </c>
      <c r="O4153" t="s">
        <v>2765</v>
      </c>
      <c r="P4153" s="507">
        <v>44835</v>
      </c>
      <c r="Q4153" t="s">
        <v>187</v>
      </c>
      <c r="R4153" s="507">
        <v>44835</v>
      </c>
      <c r="T4153" t="s">
        <v>5765</v>
      </c>
      <c r="U4153">
        <v>500</v>
      </c>
      <c r="X4153">
        <v>5</v>
      </c>
      <c r="Y4153" t="s">
        <v>259</v>
      </c>
      <c r="AC4153" t="s">
        <v>337</v>
      </c>
      <c r="AD4153" t="s">
        <v>9901</v>
      </c>
      <c r="AE4153">
        <v>45000</v>
      </c>
      <c r="AF4153" t="s">
        <v>16613</v>
      </c>
      <c r="AK4153" t="s">
        <v>5698</v>
      </c>
      <c r="AL4153">
        <v>0</v>
      </c>
      <c r="AM4153">
        <v>0</v>
      </c>
    </row>
    <row r="4154" spans="1:39" customFormat="1" ht="12.75">
      <c r="A4154">
        <v>4529894</v>
      </c>
      <c r="B4154" t="s">
        <v>6181</v>
      </c>
      <c r="C4154" t="s">
        <v>913</v>
      </c>
      <c r="D4154">
        <v>4529894</v>
      </c>
      <c r="E4154" t="s">
        <v>166</v>
      </c>
      <c r="F4154" t="s">
        <v>166</v>
      </c>
      <c r="H4154" s="507">
        <v>41088</v>
      </c>
      <c r="I4154" t="s">
        <v>245</v>
      </c>
      <c r="J4154">
        <v>-11</v>
      </c>
      <c r="K4154" t="s">
        <v>168</v>
      </c>
      <c r="M4154" t="s">
        <v>2764</v>
      </c>
      <c r="N4154">
        <v>4450410</v>
      </c>
      <c r="O4154" t="s">
        <v>3462</v>
      </c>
      <c r="P4154" s="507">
        <v>44806</v>
      </c>
      <c r="Q4154" t="s">
        <v>187</v>
      </c>
      <c r="R4154" s="507">
        <v>43362</v>
      </c>
      <c r="T4154" t="s">
        <v>5765</v>
      </c>
      <c r="U4154">
        <v>566</v>
      </c>
      <c r="X4154">
        <v>5</v>
      </c>
      <c r="Y4154" t="s">
        <v>259</v>
      </c>
      <c r="AC4154" t="s">
        <v>177</v>
      </c>
      <c r="AD4154" t="s">
        <v>10594</v>
      </c>
      <c r="AE4154">
        <v>45160</v>
      </c>
      <c r="AF4154" t="s">
        <v>16614</v>
      </c>
      <c r="AI4154">
        <v>664915611</v>
      </c>
      <c r="AJ4154">
        <v>673244530</v>
      </c>
      <c r="AK4154" t="s">
        <v>7102</v>
      </c>
      <c r="AL4154">
        <v>0</v>
      </c>
      <c r="AM4154">
        <v>0</v>
      </c>
    </row>
    <row r="4155" spans="1:39" customFormat="1" ht="12.75">
      <c r="A4155">
        <v>7827401</v>
      </c>
      <c r="B4155" t="s">
        <v>2045</v>
      </c>
      <c r="C4155" t="s">
        <v>2048</v>
      </c>
      <c r="D4155">
        <v>7827401</v>
      </c>
      <c r="E4155" t="s">
        <v>166</v>
      </c>
      <c r="F4155" t="s">
        <v>166</v>
      </c>
      <c r="H4155" s="507">
        <v>24866</v>
      </c>
      <c r="I4155" t="s">
        <v>367</v>
      </c>
      <c r="J4155">
        <v>-60</v>
      </c>
      <c r="K4155" t="s">
        <v>8</v>
      </c>
      <c r="M4155" t="s">
        <v>238</v>
      </c>
      <c r="N4155">
        <v>8780674</v>
      </c>
      <c r="O4155" t="s">
        <v>3388</v>
      </c>
      <c r="P4155" s="507">
        <v>44822</v>
      </c>
      <c r="Q4155" t="s">
        <v>187</v>
      </c>
      <c r="R4155" s="507">
        <v>37432</v>
      </c>
      <c r="S4155" s="507">
        <v>44357</v>
      </c>
      <c r="T4155" t="s">
        <v>7255</v>
      </c>
      <c r="U4155">
        <v>952</v>
      </c>
      <c r="X4155">
        <v>9</v>
      </c>
      <c r="Y4155" t="s">
        <v>259</v>
      </c>
      <c r="AC4155" t="s">
        <v>177</v>
      </c>
      <c r="AD4155" t="s">
        <v>9664</v>
      </c>
      <c r="AE4155">
        <v>78470</v>
      </c>
      <c r="AF4155" t="s">
        <v>16615</v>
      </c>
      <c r="AK4155" t="s">
        <v>4672</v>
      </c>
      <c r="AL4155">
        <v>0</v>
      </c>
      <c r="AM4155">
        <v>0</v>
      </c>
    </row>
    <row r="4156" spans="1:39" customFormat="1" ht="12.75">
      <c r="A4156">
        <v>9258819</v>
      </c>
      <c r="B4156" t="s">
        <v>9293</v>
      </c>
      <c r="C4156" t="s">
        <v>593</v>
      </c>
      <c r="D4156">
        <v>9258819</v>
      </c>
      <c r="E4156" t="s">
        <v>169</v>
      </c>
      <c r="H4156" s="507">
        <v>41647</v>
      </c>
      <c r="I4156" t="s">
        <v>169</v>
      </c>
      <c r="J4156">
        <v>-9</v>
      </c>
      <c r="K4156" t="s">
        <v>8</v>
      </c>
      <c r="M4156" t="s">
        <v>203</v>
      </c>
      <c r="N4156">
        <v>8920140</v>
      </c>
      <c r="O4156" t="s">
        <v>3572</v>
      </c>
      <c r="P4156" s="507">
        <v>44825</v>
      </c>
      <c r="Q4156" t="s">
        <v>187</v>
      </c>
      <c r="R4156" s="507">
        <v>44825</v>
      </c>
      <c r="T4156" t="s">
        <v>5765</v>
      </c>
      <c r="U4156">
        <v>500</v>
      </c>
      <c r="X4156">
        <v>5</v>
      </c>
      <c r="Y4156" t="s">
        <v>259</v>
      </c>
      <c r="AC4156" t="s">
        <v>177</v>
      </c>
      <c r="AD4156" t="s">
        <v>14591</v>
      </c>
      <c r="AE4156">
        <v>92350</v>
      </c>
      <c r="AF4156" t="s">
        <v>16616</v>
      </c>
      <c r="AJ4156">
        <v>622057538</v>
      </c>
      <c r="AK4156" t="s">
        <v>5885</v>
      </c>
      <c r="AL4156">
        <v>1</v>
      </c>
      <c r="AM4156">
        <v>0</v>
      </c>
    </row>
    <row r="4157" spans="1:39" customFormat="1" ht="12.75">
      <c r="A4157">
        <v>3729114</v>
      </c>
      <c r="B4157" t="s">
        <v>3009</v>
      </c>
      <c r="C4157" t="s">
        <v>315</v>
      </c>
      <c r="D4157">
        <v>3729114</v>
      </c>
      <c r="E4157" t="s">
        <v>166</v>
      </c>
      <c r="F4157" t="s">
        <v>166</v>
      </c>
      <c r="H4157" s="507">
        <v>40288</v>
      </c>
      <c r="I4157" t="s">
        <v>254</v>
      </c>
      <c r="J4157">
        <v>-13</v>
      </c>
      <c r="K4157" t="s">
        <v>168</v>
      </c>
      <c r="M4157" t="s">
        <v>175</v>
      </c>
      <c r="N4157">
        <v>4370002</v>
      </c>
      <c r="O4157" t="s">
        <v>2769</v>
      </c>
      <c r="P4157" s="507">
        <v>44811</v>
      </c>
      <c r="Q4157" t="s">
        <v>187</v>
      </c>
      <c r="R4157" s="507">
        <v>42935</v>
      </c>
      <c r="T4157" t="s">
        <v>5765</v>
      </c>
      <c r="U4157">
        <v>765</v>
      </c>
      <c r="X4157">
        <v>7</v>
      </c>
      <c r="Y4157" t="s">
        <v>259</v>
      </c>
      <c r="AC4157" t="s">
        <v>177</v>
      </c>
      <c r="AD4157" t="s">
        <v>10088</v>
      </c>
      <c r="AE4157">
        <v>37000</v>
      </c>
      <c r="AF4157" t="s">
        <v>16617</v>
      </c>
      <c r="AI4157">
        <v>642212567</v>
      </c>
      <c r="AJ4157">
        <v>757450698</v>
      </c>
      <c r="AK4157" t="s">
        <v>6182</v>
      </c>
      <c r="AL4157">
        <v>0</v>
      </c>
      <c r="AM4157">
        <v>0</v>
      </c>
    </row>
    <row r="4158" spans="1:39" customFormat="1" ht="12.75">
      <c r="A4158">
        <v>4219185</v>
      </c>
      <c r="B4158" t="s">
        <v>3383</v>
      </c>
      <c r="C4158" t="s">
        <v>16618</v>
      </c>
      <c r="D4158">
        <v>4219185</v>
      </c>
      <c r="E4158" t="s">
        <v>166</v>
      </c>
      <c r="H4158" s="507">
        <v>35338</v>
      </c>
      <c r="I4158" t="s">
        <v>167</v>
      </c>
      <c r="J4158">
        <v>-40</v>
      </c>
      <c r="K4158" t="s">
        <v>168</v>
      </c>
      <c r="M4158" t="s">
        <v>203</v>
      </c>
      <c r="N4158">
        <v>8921190</v>
      </c>
      <c r="O4158" t="s">
        <v>204</v>
      </c>
      <c r="P4158" s="507">
        <v>44840</v>
      </c>
      <c r="Q4158" t="s">
        <v>187</v>
      </c>
      <c r="R4158" s="507">
        <v>42992</v>
      </c>
      <c r="S4158" s="507">
        <v>44840</v>
      </c>
      <c r="T4158" t="s">
        <v>181</v>
      </c>
      <c r="U4158">
        <v>2942</v>
      </c>
      <c r="X4158">
        <v>29</v>
      </c>
      <c r="Y4158" t="s">
        <v>259</v>
      </c>
      <c r="AC4158" t="s">
        <v>174</v>
      </c>
      <c r="AD4158" t="s">
        <v>10282</v>
      </c>
      <c r="AE4158">
        <v>42300</v>
      </c>
      <c r="AF4158" t="s">
        <v>16619</v>
      </c>
      <c r="AG4158" t="s">
        <v>16620</v>
      </c>
      <c r="AH4158" t="s">
        <v>16621</v>
      </c>
      <c r="AK4158" t="s">
        <v>5758</v>
      </c>
      <c r="AL4158">
        <v>0</v>
      </c>
      <c r="AM4158">
        <v>0</v>
      </c>
    </row>
    <row r="4159" spans="1:39" customFormat="1" ht="12.75">
      <c r="A4159">
        <v>9463978</v>
      </c>
      <c r="B4159" t="s">
        <v>3383</v>
      </c>
      <c r="C4159" t="s">
        <v>7359</v>
      </c>
      <c r="D4159">
        <v>9463978</v>
      </c>
      <c r="E4159" t="s">
        <v>169</v>
      </c>
      <c r="H4159" s="507">
        <v>42413</v>
      </c>
      <c r="I4159" t="s">
        <v>169</v>
      </c>
      <c r="J4159">
        <v>-9</v>
      </c>
      <c r="K4159" t="s">
        <v>8</v>
      </c>
      <c r="M4159" t="s">
        <v>246</v>
      </c>
      <c r="N4159">
        <v>8940052</v>
      </c>
      <c r="O4159" t="s">
        <v>417</v>
      </c>
      <c r="P4159" s="507">
        <v>44814</v>
      </c>
      <c r="Q4159" t="s">
        <v>187</v>
      </c>
      <c r="R4159" s="507">
        <v>44814</v>
      </c>
      <c r="T4159" t="s">
        <v>5765</v>
      </c>
      <c r="U4159">
        <v>500</v>
      </c>
      <c r="X4159">
        <v>5</v>
      </c>
      <c r="Y4159" t="s">
        <v>259</v>
      </c>
      <c r="AC4159" t="s">
        <v>177</v>
      </c>
      <c r="AD4159" t="s">
        <v>9686</v>
      </c>
      <c r="AE4159">
        <v>94220</v>
      </c>
      <c r="AF4159" t="s">
        <v>16622</v>
      </c>
      <c r="AK4159" t="s">
        <v>8887</v>
      </c>
      <c r="AL4159">
        <v>0</v>
      </c>
      <c r="AM4159">
        <v>0</v>
      </c>
    </row>
    <row r="4160" spans="1:39" customFormat="1" ht="12.75">
      <c r="A4160">
        <v>66415</v>
      </c>
      <c r="B4160" t="s">
        <v>2046</v>
      </c>
      <c r="C4160" t="s">
        <v>1010</v>
      </c>
      <c r="D4160">
        <v>66415</v>
      </c>
      <c r="E4160" t="s">
        <v>166</v>
      </c>
      <c r="F4160" t="s">
        <v>166</v>
      </c>
      <c r="H4160" s="507">
        <v>32041</v>
      </c>
      <c r="I4160" t="s">
        <v>167</v>
      </c>
      <c r="J4160">
        <v>-40</v>
      </c>
      <c r="K4160" t="s">
        <v>168</v>
      </c>
      <c r="M4160" t="s">
        <v>263</v>
      </c>
      <c r="N4160">
        <v>8751061</v>
      </c>
      <c r="O4160" t="s">
        <v>3390</v>
      </c>
      <c r="P4160" s="507">
        <v>44824</v>
      </c>
      <c r="Q4160" t="s">
        <v>187</v>
      </c>
      <c r="R4160" s="507">
        <v>37432</v>
      </c>
      <c r="S4160" s="507">
        <v>44828</v>
      </c>
      <c r="T4160" t="s">
        <v>181</v>
      </c>
      <c r="U4160">
        <v>1664</v>
      </c>
      <c r="X4160">
        <v>16</v>
      </c>
      <c r="Y4160" t="s">
        <v>259</v>
      </c>
      <c r="AC4160" t="s">
        <v>177</v>
      </c>
      <c r="AD4160" t="s">
        <v>9829</v>
      </c>
      <c r="AE4160">
        <v>75013</v>
      </c>
      <c r="AF4160" t="s">
        <v>16623</v>
      </c>
      <c r="AJ4160">
        <v>760356270</v>
      </c>
      <c r="AK4160" t="s">
        <v>4673</v>
      </c>
      <c r="AL4160">
        <v>0</v>
      </c>
      <c r="AM4160">
        <v>0</v>
      </c>
    </row>
    <row r="4161" spans="1:39" customFormat="1" ht="12.75">
      <c r="A4161">
        <v>7223748</v>
      </c>
      <c r="B4161" t="s">
        <v>2741</v>
      </c>
      <c r="C4161" t="s">
        <v>1017</v>
      </c>
      <c r="D4161">
        <v>7223748</v>
      </c>
      <c r="E4161" t="s">
        <v>166</v>
      </c>
      <c r="F4161" t="s">
        <v>166</v>
      </c>
      <c r="H4161" s="507">
        <v>42183</v>
      </c>
      <c r="I4161" t="s">
        <v>169</v>
      </c>
      <c r="J4161">
        <v>-9</v>
      </c>
      <c r="K4161" t="s">
        <v>8</v>
      </c>
      <c r="M4161" t="s">
        <v>2152</v>
      </c>
      <c r="N4161">
        <v>12720104</v>
      </c>
      <c r="O4161" t="s">
        <v>2160</v>
      </c>
      <c r="P4161" s="507">
        <v>44811</v>
      </c>
      <c r="Q4161" t="s">
        <v>187</v>
      </c>
      <c r="R4161" s="507">
        <v>43469</v>
      </c>
      <c r="T4161" t="s">
        <v>5765</v>
      </c>
      <c r="U4161">
        <v>508</v>
      </c>
      <c r="X4161">
        <v>5</v>
      </c>
      <c r="Y4161" t="s">
        <v>259</v>
      </c>
      <c r="AC4161" t="s">
        <v>177</v>
      </c>
      <c r="AD4161" t="s">
        <v>16624</v>
      </c>
      <c r="AE4161">
        <v>72700</v>
      </c>
      <c r="AF4161" t="s">
        <v>16625</v>
      </c>
      <c r="AJ4161">
        <v>675611215</v>
      </c>
      <c r="AK4161" t="s">
        <v>8356</v>
      </c>
      <c r="AL4161">
        <v>0</v>
      </c>
      <c r="AM4161">
        <v>0</v>
      </c>
    </row>
    <row r="4162" spans="1:39" customFormat="1" ht="12.75">
      <c r="A4162">
        <v>7890051</v>
      </c>
      <c r="B4162" t="s">
        <v>9294</v>
      </c>
      <c r="C4162" t="s">
        <v>241</v>
      </c>
      <c r="D4162">
        <v>7890051</v>
      </c>
      <c r="E4162" t="s">
        <v>169</v>
      </c>
      <c r="H4162" s="507">
        <v>41923</v>
      </c>
      <c r="I4162" t="s">
        <v>169</v>
      </c>
      <c r="J4162">
        <v>-9</v>
      </c>
      <c r="K4162" t="s">
        <v>8</v>
      </c>
      <c r="M4162" t="s">
        <v>238</v>
      </c>
      <c r="N4162">
        <v>8781017</v>
      </c>
      <c r="O4162" t="s">
        <v>291</v>
      </c>
      <c r="P4162" s="507">
        <v>44816</v>
      </c>
      <c r="Q4162" t="s">
        <v>187</v>
      </c>
      <c r="R4162" s="507">
        <v>44816</v>
      </c>
      <c r="T4162" t="s">
        <v>5765</v>
      </c>
      <c r="U4162">
        <v>500</v>
      </c>
      <c r="X4162">
        <v>5</v>
      </c>
      <c r="Y4162" t="s">
        <v>259</v>
      </c>
      <c r="AC4162" t="s">
        <v>177</v>
      </c>
      <c r="AD4162" t="s">
        <v>11882</v>
      </c>
      <c r="AE4162">
        <v>78360</v>
      </c>
      <c r="AF4162" t="s">
        <v>16626</v>
      </c>
      <c r="AJ4162">
        <v>660495347</v>
      </c>
      <c r="AK4162" t="s">
        <v>9295</v>
      </c>
      <c r="AL4162">
        <v>0</v>
      </c>
      <c r="AM4162">
        <v>0</v>
      </c>
    </row>
    <row r="4163" spans="1:39" customFormat="1" ht="12.75">
      <c r="A4163">
        <v>4448205</v>
      </c>
      <c r="B4163" t="s">
        <v>2742</v>
      </c>
      <c r="C4163" t="s">
        <v>304</v>
      </c>
      <c r="D4163">
        <v>4448205</v>
      </c>
      <c r="E4163" t="s">
        <v>166</v>
      </c>
      <c r="F4163" t="s">
        <v>166</v>
      </c>
      <c r="H4163" s="507">
        <v>39775</v>
      </c>
      <c r="I4163" t="s">
        <v>200</v>
      </c>
      <c r="J4163">
        <v>-15</v>
      </c>
      <c r="K4163" t="s">
        <v>168</v>
      </c>
      <c r="M4163" t="s">
        <v>228</v>
      </c>
      <c r="N4163">
        <v>12440058</v>
      </c>
      <c r="O4163" t="s">
        <v>2154</v>
      </c>
      <c r="P4163" s="507">
        <v>44811</v>
      </c>
      <c r="Q4163" t="s">
        <v>187</v>
      </c>
      <c r="R4163" s="507">
        <v>41189</v>
      </c>
      <c r="T4163" t="s">
        <v>5765</v>
      </c>
      <c r="U4163">
        <v>1380</v>
      </c>
      <c r="X4163">
        <v>13</v>
      </c>
      <c r="Y4163" t="s">
        <v>259</v>
      </c>
      <c r="AC4163" t="s">
        <v>177</v>
      </c>
      <c r="AD4163" t="s">
        <v>10255</v>
      </c>
      <c r="AE4163">
        <v>44300</v>
      </c>
      <c r="AF4163" t="s">
        <v>16627</v>
      </c>
      <c r="AI4163">
        <v>253458476</v>
      </c>
      <c r="AJ4163">
        <v>760262445</v>
      </c>
      <c r="AK4163" t="s">
        <v>6520</v>
      </c>
      <c r="AL4163">
        <v>0</v>
      </c>
      <c r="AM4163">
        <v>0</v>
      </c>
    </row>
    <row r="4164" spans="1:39" customFormat="1" ht="12.75">
      <c r="A4164">
        <v>569841</v>
      </c>
      <c r="B4164" t="s">
        <v>3233</v>
      </c>
      <c r="C4164" t="s">
        <v>226</v>
      </c>
      <c r="D4164">
        <v>569841</v>
      </c>
      <c r="E4164" t="s">
        <v>166</v>
      </c>
      <c r="F4164" t="s">
        <v>166</v>
      </c>
      <c r="H4164" s="507">
        <v>23434</v>
      </c>
      <c r="I4164" t="s">
        <v>367</v>
      </c>
      <c r="J4164">
        <v>-60</v>
      </c>
      <c r="K4164" t="s">
        <v>168</v>
      </c>
      <c r="M4164" t="s">
        <v>217</v>
      </c>
      <c r="N4164">
        <v>3560036</v>
      </c>
      <c r="O4164" t="s">
        <v>3129</v>
      </c>
      <c r="P4164" s="507">
        <v>44812</v>
      </c>
      <c r="Q4164" t="s">
        <v>187</v>
      </c>
      <c r="R4164" s="507">
        <v>37432</v>
      </c>
      <c r="S4164" s="507">
        <v>44811</v>
      </c>
      <c r="T4164" t="s">
        <v>181</v>
      </c>
      <c r="U4164">
        <v>1610</v>
      </c>
      <c r="X4164">
        <v>16</v>
      </c>
      <c r="Y4164" t="s">
        <v>259</v>
      </c>
      <c r="AC4164" t="s">
        <v>177</v>
      </c>
      <c r="AD4164" t="s">
        <v>6367</v>
      </c>
      <c r="AE4164">
        <v>56860</v>
      </c>
      <c r="AF4164" t="s">
        <v>16628</v>
      </c>
      <c r="AG4164" t="s">
        <v>16629</v>
      </c>
      <c r="AJ4164">
        <v>680418971</v>
      </c>
      <c r="AK4164" t="s">
        <v>5457</v>
      </c>
      <c r="AL4164">
        <v>0</v>
      </c>
      <c r="AM4164">
        <v>0</v>
      </c>
    </row>
    <row r="4165" spans="1:39" customFormat="1" ht="12.75">
      <c r="A4165">
        <v>4115057</v>
      </c>
      <c r="B4165" t="s">
        <v>8056</v>
      </c>
      <c r="C4165" t="s">
        <v>3210</v>
      </c>
      <c r="D4165">
        <v>4115057</v>
      </c>
      <c r="E4165" t="s">
        <v>169</v>
      </c>
      <c r="F4165" t="s">
        <v>169</v>
      </c>
      <c r="H4165" s="507">
        <v>41920</v>
      </c>
      <c r="I4165" t="s">
        <v>169</v>
      </c>
      <c r="J4165">
        <v>-9</v>
      </c>
      <c r="K4165" t="s">
        <v>8</v>
      </c>
      <c r="M4165" t="s">
        <v>2783</v>
      </c>
      <c r="N4165">
        <v>4410080</v>
      </c>
      <c r="O4165" t="s">
        <v>2786</v>
      </c>
      <c r="P4165" s="507">
        <v>44825</v>
      </c>
      <c r="Q4165" t="s">
        <v>187</v>
      </c>
      <c r="R4165" s="507">
        <v>44474</v>
      </c>
      <c r="T4165" t="s">
        <v>5760</v>
      </c>
      <c r="U4165">
        <v>500</v>
      </c>
      <c r="X4165">
        <v>5</v>
      </c>
      <c r="Y4165" t="s">
        <v>259</v>
      </c>
      <c r="AC4165" t="s">
        <v>177</v>
      </c>
      <c r="AD4165" t="s">
        <v>10253</v>
      </c>
      <c r="AE4165">
        <v>41500</v>
      </c>
      <c r="AF4165" t="s">
        <v>16630</v>
      </c>
      <c r="AK4165" t="s">
        <v>5518</v>
      </c>
      <c r="AL4165">
        <v>0</v>
      </c>
      <c r="AM4165">
        <v>0</v>
      </c>
    </row>
    <row r="4166" spans="1:39" customFormat="1" ht="12.75">
      <c r="A4166">
        <v>9258341</v>
      </c>
      <c r="B4166" t="s">
        <v>3904</v>
      </c>
      <c r="C4166" t="s">
        <v>9296</v>
      </c>
      <c r="D4166">
        <v>9258341</v>
      </c>
      <c r="E4166" t="s">
        <v>169</v>
      </c>
      <c r="H4166" s="507">
        <v>42403</v>
      </c>
      <c r="I4166" t="s">
        <v>169</v>
      </c>
      <c r="J4166">
        <v>-9</v>
      </c>
      <c r="K4166" t="s">
        <v>8</v>
      </c>
      <c r="M4166" t="s">
        <v>203</v>
      </c>
      <c r="N4166">
        <v>8921458</v>
      </c>
      <c r="O4166" t="s">
        <v>272</v>
      </c>
      <c r="P4166" s="507">
        <v>44810</v>
      </c>
      <c r="Q4166" t="s">
        <v>187</v>
      </c>
      <c r="R4166" s="507">
        <v>44810</v>
      </c>
      <c r="S4166" s="507">
        <v>44771</v>
      </c>
      <c r="T4166" t="s">
        <v>181</v>
      </c>
      <c r="U4166">
        <v>500</v>
      </c>
      <c r="X4166">
        <v>5</v>
      </c>
      <c r="Y4166" t="s">
        <v>259</v>
      </c>
      <c r="AC4166" t="s">
        <v>177</v>
      </c>
      <c r="AD4166" t="s">
        <v>9666</v>
      </c>
      <c r="AE4166">
        <v>92300</v>
      </c>
      <c r="AF4166" t="s">
        <v>16631</v>
      </c>
      <c r="AK4166" t="s">
        <v>9297</v>
      </c>
      <c r="AL4166">
        <v>0</v>
      </c>
      <c r="AM4166">
        <v>0</v>
      </c>
    </row>
    <row r="4167" spans="1:39" customFormat="1" ht="12.75">
      <c r="A4167">
        <v>958758</v>
      </c>
      <c r="B4167" t="s">
        <v>2047</v>
      </c>
      <c r="C4167" t="s">
        <v>1331</v>
      </c>
      <c r="D4167">
        <v>958758</v>
      </c>
      <c r="E4167" t="s">
        <v>166</v>
      </c>
      <c r="H4167" s="507">
        <v>31377</v>
      </c>
      <c r="I4167" t="s">
        <v>167</v>
      </c>
      <c r="J4167">
        <v>-40</v>
      </c>
      <c r="K4167" t="s">
        <v>168</v>
      </c>
      <c r="M4167" t="s">
        <v>232</v>
      </c>
      <c r="N4167">
        <v>8950083</v>
      </c>
      <c r="O4167" t="s">
        <v>476</v>
      </c>
      <c r="P4167" s="507">
        <v>44813</v>
      </c>
      <c r="Q4167" t="s">
        <v>187</v>
      </c>
      <c r="R4167" s="507">
        <v>37432</v>
      </c>
      <c r="S4167" s="507">
        <v>44812</v>
      </c>
      <c r="T4167" t="s">
        <v>181</v>
      </c>
      <c r="U4167">
        <v>1837</v>
      </c>
      <c r="X4167">
        <v>18</v>
      </c>
      <c r="Y4167" t="s">
        <v>259</v>
      </c>
      <c r="AC4167" t="s">
        <v>177</v>
      </c>
      <c r="AD4167" t="s">
        <v>11268</v>
      </c>
      <c r="AE4167">
        <v>95250</v>
      </c>
      <c r="AF4167" t="s">
        <v>16632</v>
      </c>
      <c r="AJ4167">
        <v>786452476</v>
      </c>
      <c r="AK4167" t="s">
        <v>9298</v>
      </c>
      <c r="AL4167">
        <v>0</v>
      </c>
      <c r="AM4167">
        <v>0</v>
      </c>
    </row>
    <row r="4168" spans="1:39" customFormat="1" ht="12.75">
      <c r="A4168">
        <v>7525953</v>
      </c>
      <c r="B4168" t="s">
        <v>2047</v>
      </c>
      <c r="C4168" t="s">
        <v>1673</v>
      </c>
      <c r="D4168">
        <v>7525953</v>
      </c>
      <c r="E4168" t="s">
        <v>169</v>
      </c>
      <c r="F4168" t="s">
        <v>169</v>
      </c>
      <c r="H4168" s="507">
        <v>41828</v>
      </c>
      <c r="I4168" t="s">
        <v>169</v>
      </c>
      <c r="J4168">
        <v>-9</v>
      </c>
      <c r="K4168" t="s">
        <v>8</v>
      </c>
      <c r="M4168" t="s">
        <v>263</v>
      </c>
      <c r="N4168">
        <v>8751163</v>
      </c>
      <c r="O4168" t="s">
        <v>264</v>
      </c>
      <c r="P4168" s="507">
        <v>44817</v>
      </c>
      <c r="Q4168" t="s">
        <v>187</v>
      </c>
      <c r="R4168" s="507">
        <v>43789</v>
      </c>
      <c r="T4168" t="s">
        <v>5765</v>
      </c>
      <c r="U4168">
        <v>500</v>
      </c>
      <c r="X4168">
        <v>5</v>
      </c>
      <c r="Y4168" t="s">
        <v>259</v>
      </c>
      <c r="AC4168" t="s">
        <v>177</v>
      </c>
      <c r="AD4168" t="s">
        <v>9829</v>
      </c>
      <c r="AE4168">
        <v>75013</v>
      </c>
      <c r="AF4168" t="s">
        <v>16633</v>
      </c>
      <c r="AJ4168">
        <v>619560391</v>
      </c>
      <c r="AK4168" t="s">
        <v>4674</v>
      </c>
      <c r="AL4168">
        <v>0</v>
      </c>
      <c r="AM4168">
        <v>0</v>
      </c>
    </row>
    <row r="4169" spans="1:39" customFormat="1" ht="12.75">
      <c r="A4169">
        <v>4526405</v>
      </c>
      <c r="B4169" t="s">
        <v>3010</v>
      </c>
      <c r="C4169" t="s">
        <v>811</v>
      </c>
      <c r="D4169">
        <v>4526405</v>
      </c>
      <c r="E4169" t="s">
        <v>166</v>
      </c>
      <c r="F4169" t="s">
        <v>166</v>
      </c>
      <c r="H4169" s="507">
        <v>40150</v>
      </c>
      <c r="I4169" t="s">
        <v>340</v>
      </c>
      <c r="J4169">
        <v>-14</v>
      </c>
      <c r="K4169" t="s">
        <v>8</v>
      </c>
      <c r="M4169" t="s">
        <v>2764</v>
      </c>
      <c r="N4169">
        <v>4450759</v>
      </c>
      <c r="O4169" t="s">
        <v>2867</v>
      </c>
      <c r="P4169" s="507">
        <v>44781</v>
      </c>
      <c r="Q4169" t="s">
        <v>187</v>
      </c>
      <c r="R4169" s="507">
        <v>41930</v>
      </c>
      <c r="T4169" t="s">
        <v>5765</v>
      </c>
      <c r="U4169">
        <v>834</v>
      </c>
      <c r="X4169">
        <v>8</v>
      </c>
      <c r="Y4169" t="s">
        <v>259</v>
      </c>
      <c r="AC4169" t="s">
        <v>177</v>
      </c>
      <c r="AD4169" t="s">
        <v>16634</v>
      </c>
      <c r="AE4169">
        <v>45530</v>
      </c>
      <c r="AF4169" t="s">
        <v>16635</v>
      </c>
      <c r="AI4169">
        <v>238558676</v>
      </c>
      <c r="AJ4169">
        <v>686264575</v>
      </c>
      <c r="AK4169" t="s">
        <v>5717</v>
      </c>
      <c r="AL4169">
        <v>0</v>
      </c>
      <c r="AM4169">
        <v>0</v>
      </c>
    </row>
    <row r="4170" spans="1:39" customFormat="1" ht="12.75">
      <c r="A4170">
        <v>7731891</v>
      </c>
      <c r="B4170" t="s">
        <v>2743</v>
      </c>
      <c r="C4170" t="s">
        <v>414</v>
      </c>
      <c r="D4170">
        <v>7731891</v>
      </c>
      <c r="E4170" t="s">
        <v>166</v>
      </c>
      <c r="F4170" t="s">
        <v>166</v>
      </c>
      <c r="H4170" s="507">
        <v>41101</v>
      </c>
      <c r="I4170" t="s">
        <v>245</v>
      </c>
      <c r="J4170">
        <v>-11</v>
      </c>
      <c r="K4170" t="s">
        <v>168</v>
      </c>
      <c r="M4170" t="s">
        <v>206</v>
      </c>
      <c r="N4170">
        <v>8770408</v>
      </c>
      <c r="O4170" t="s">
        <v>407</v>
      </c>
      <c r="P4170" s="507">
        <v>44835</v>
      </c>
      <c r="Q4170" t="s">
        <v>187</v>
      </c>
      <c r="R4170" s="507">
        <v>43365</v>
      </c>
      <c r="T4170" t="s">
        <v>5765</v>
      </c>
      <c r="U4170">
        <v>513</v>
      </c>
      <c r="X4170">
        <v>5</v>
      </c>
      <c r="Y4170" t="s">
        <v>259</v>
      </c>
      <c r="AC4170" t="s">
        <v>177</v>
      </c>
      <c r="AD4170" t="s">
        <v>12052</v>
      </c>
      <c r="AE4170">
        <v>77680</v>
      </c>
      <c r="AF4170" t="s">
        <v>16636</v>
      </c>
      <c r="AK4170" t="s">
        <v>6183</v>
      </c>
      <c r="AL4170">
        <v>1</v>
      </c>
      <c r="AM4170">
        <v>0</v>
      </c>
    </row>
    <row r="4171" spans="1:39" customFormat="1" ht="12.75">
      <c r="A4171">
        <v>9462651</v>
      </c>
      <c r="B4171" t="s">
        <v>2743</v>
      </c>
      <c r="C4171" t="s">
        <v>8057</v>
      </c>
      <c r="D4171">
        <v>9462651</v>
      </c>
      <c r="E4171" t="s">
        <v>169</v>
      </c>
      <c r="F4171" t="s">
        <v>169</v>
      </c>
      <c r="H4171" s="507">
        <v>41442</v>
      </c>
      <c r="I4171" t="s">
        <v>251</v>
      </c>
      <c r="J4171">
        <v>-10</v>
      </c>
      <c r="K4171" t="s">
        <v>8</v>
      </c>
      <c r="M4171" t="s">
        <v>246</v>
      </c>
      <c r="N4171">
        <v>8940458</v>
      </c>
      <c r="O4171" t="s">
        <v>3387</v>
      </c>
      <c r="P4171" s="507">
        <v>44788</v>
      </c>
      <c r="Q4171" t="s">
        <v>187</v>
      </c>
      <c r="R4171" s="507">
        <v>44510</v>
      </c>
      <c r="T4171" t="s">
        <v>5765</v>
      </c>
      <c r="U4171">
        <v>500</v>
      </c>
      <c r="X4171">
        <v>5</v>
      </c>
      <c r="Y4171" t="s">
        <v>259</v>
      </c>
      <c r="AC4171" t="s">
        <v>177</v>
      </c>
      <c r="AD4171" t="s">
        <v>10798</v>
      </c>
      <c r="AE4171">
        <v>94440</v>
      </c>
      <c r="AF4171" t="s">
        <v>16637</v>
      </c>
      <c r="AJ4171">
        <v>683127150</v>
      </c>
      <c r="AK4171" t="s">
        <v>8058</v>
      </c>
      <c r="AL4171">
        <v>0</v>
      </c>
      <c r="AM4171">
        <v>0</v>
      </c>
    </row>
    <row r="4172" spans="1:39" customFormat="1" ht="12.75">
      <c r="A4172">
        <v>9461592</v>
      </c>
      <c r="B4172" t="s">
        <v>6184</v>
      </c>
      <c r="C4172" t="s">
        <v>230</v>
      </c>
      <c r="D4172">
        <v>9461592</v>
      </c>
      <c r="E4172" t="s">
        <v>166</v>
      </c>
      <c r="F4172" t="s">
        <v>166</v>
      </c>
      <c r="H4172" s="507">
        <v>40919</v>
      </c>
      <c r="I4172" t="s">
        <v>245</v>
      </c>
      <c r="J4172">
        <v>-11</v>
      </c>
      <c r="K4172" t="s">
        <v>168</v>
      </c>
      <c r="M4172" t="s">
        <v>246</v>
      </c>
      <c r="N4172">
        <v>8940073</v>
      </c>
      <c r="O4172" t="s">
        <v>258</v>
      </c>
      <c r="P4172" s="507">
        <v>44819</v>
      </c>
      <c r="Q4172" t="s">
        <v>187</v>
      </c>
      <c r="R4172" s="507">
        <v>44392</v>
      </c>
      <c r="T4172" t="s">
        <v>5765</v>
      </c>
      <c r="U4172">
        <v>513</v>
      </c>
      <c r="X4172">
        <v>5</v>
      </c>
      <c r="Y4172" t="s">
        <v>259</v>
      </c>
      <c r="AC4172" t="s">
        <v>177</v>
      </c>
      <c r="AD4172" t="s">
        <v>10262</v>
      </c>
      <c r="AE4172">
        <v>94120</v>
      </c>
      <c r="AF4172" t="s">
        <v>16638</v>
      </c>
      <c r="AK4172" t="s">
        <v>8059</v>
      </c>
      <c r="AL4172">
        <v>0</v>
      </c>
      <c r="AM4172">
        <v>0</v>
      </c>
    </row>
    <row r="4173" spans="1:39" customFormat="1" ht="12.75">
      <c r="A4173">
        <v>2815336</v>
      </c>
      <c r="B4173" t="s">
        <v>3743</v>
      </c>
      <c r="C4173" t="s">
        <v>358</v>
      </c>
      <c r="D4173">
        <v>2815336</v>
      </c>
      <c r="E4173" t="s">
        <v>166</v>
      </c>
      <c r="F4173" t="s">
        <v>166</v>
      </c>
      <c r="H4173" s="507">
        <v>40273</v>
      </c>
      <c r="I4173" t="s">
        <v>254</v>
      </c>
      <c r="J4173">
        <v>-13</v>
      </c>
      <c r="K4173" t="s">
        <v>168</v>
      </c>
      <c r="M4173" t="s">
        <v>231</v>
      </c>
      <c r="N4173">
        <v>4280681</v>
      </c>
      <c r="O4173" t="s">
        <v>2779</v>
      </c>
      <c r="P4173" s="507">
        <v>44817</v>
      </c>
      <c r="Q4173" t="s">
        <v>187</v>
      </c>
      <c r="R4173" s="507">
        <v>43389</v>
      </c>
      <c r="S4173" s="507">
        <v>44802</v>
      </c>
      <c r="T4173" t="s">
        <v>181</v>
      </c>
      <c r="U4173">
        <v>692</v>
      </c>
      <c r="X4173">
        <v>6</v>
      </c>
      <c r="Y4173" t="s">
        <v>259</v>
      </c>
      <c r="AC4173" t="s">
        <v>177</v>
      </c>
      <c r="AD4173" t="s">
        <v>16639</v>
      </c>
      <c r="AE4173">
        <v>28360</v>
      </c>
      <c r="AF4173" t="s">
        <v>16640</v>
      </c>
      <c r="AH4173" t="s">
        <v>16641</v>
      </c>
      <c r="AI4173">
        <v>658622654</v>
      </c>
      <c r="AJ4173">
        <v>661726665</v>
      </c>
      <c r="AK4173" t="s">
        <v>8060</v>
      </c>
      <c r="AL4173">
        <v>0</v>
      </c>
      <c r="AM4173">
        <v>0</v>
      </c>
    </row>
    <row r="4174" spans="1:39" customFormat="1" ht="12.75">
      <c r="A4174">
        <v>4941892</v>
      </c>
      <c r="B4174" t="s">
        <v>9602</v>
      </c>
      <c r="C4174" t="s">
        <v>1324</v>
      </c>
      <c r="D4174">
        <v>4941892</v>
      </c>
      <c r="E4174" t="s">
        <v>169</v>
      </c>
      <c r="H4174" s="507">
        <v>41502</v>
      </c>
      <c r="I4174" t="s">
        <v>251</v>
      </c>
      <c r="J4174">
        <v>-10</v>
      </c>
      <c r="K4174" t="s">
        <v>8</v>
      </c>
      <c r="M4174" t="s">
        <v>236</v>
      </c>
      <c r="N4174">
        <v>12490115</v>
      </c>
      <c r="O4174" t="s">
        <v>9421</v>
      </c>
      <c r="P4174" s="507">
        <v>44819</v>
      </c>
      <c r="Q4174" t="s">
        <v>187</v>
      </c>
      <c r="R4174" s="507">
        <v>44819</v>
      </c>
      <c r="S4174" s="507">
        <v>44810</v>
      </c>
      <c r="T4174" t="s">
        <v>181</v>
      </c>
      <c r="U4174">
        <v>500</v>
      </c>
      <c r="X4174">
        <v>5</v>
      </c>
      <c r="Y4174" t="s">
        <v>259</v>
      </c>
      <c r="AC4174" t="s">
        <v>177</v>
      </c>
      <c r="AD4174" t="s">
        <v>12995</v>
      </c>
      <c r="AE4174">
        <v>49070</v>
      </c>
      <c r="AF4174" t="s">
        <v>16642</v>
      </c>
      <c r="AI4174">
        <v>272732394</v>
      </c>
      <c r="AJ4174">
        <v>625491731</v>
      </c>
      <c r="AK4174" t="s">
        <v>9603</v>
      </c>
      <c r="AL4174">
        <v>0</v>
      </c>
      <c r="AM4174">
        <v>0</v>
      </c>
    </row>
    <row r="4175" spans="1:39" customFormat="1" ht="12.75">
      <c r="A4175">
        <v>4941893</v>
      </c>
      <c r="B4175" t="s">
        <v>9602</v>
      </c>
      <c r="C4175" t="s">
        <v>1388</v>
      </c>
      <c r="D4175">
        <v>4941893</v>
      </c>
      <c r="E4175" t="s">
        <v>169</v>
      </c>
      <c r="H4175" s="507">
        <v>41953</v>
      </c>
      <c r="I4175" t="s">
        <v>169</v>
      </c>
      <c r="J4175">
        <v>-9</v>
      </c>
      <c r="K4175" t="s">
        <v>8</v>
      </c>
      <c r="M4175" t="s">
        <v>236</v>
      </c>
      <c r="N4175">
        <v>12490115</v>
      </c>
      <c r="O4175" t="s">
        <v>9421</v>
      </c>
      <c r="P4175" s="507">
        <v>44819</v>
      </c>
      <c r="Q4175" t="s">
        <v>187</v>
      </c>
      <c r="R4175" s="507">
        <v>44819</v>
      </c>
      <c r="S4175" s="507">
        <v>44810</v>
      </c>
      <c r="T4175" t="s">
        <v>181</v>
      </c>
      <c r="U4175">
        <v>500</v>
      </c>
      <c r="X4175">
        <v>5</v>
      </c>
      <c r="Y4175" t="s">
        <v>259</v>
      </c>
      <c r="AC4175" t="s">
        <v>177</v>
      </c>
      <c r="AD4175" t="s">
        <v>12995</v>
      </c>
      <c r="AE4175">
        <v>49070</v>
      </c>
      <c r="AF4175" t="s">
        <v>16642</v>
      </c>
      <c r="AI4175">
        <v>272732394</v>
      </c>
      <c r="AJ4175">
        <v>625491731</v>
      </c>
      <c r="AK4175" t="s">
        <v>9603</v>
      </c>
      <c r="AL4175">
        <v>0</v>
      </c>
      <c r="AM4175">
        <v>0</v>
      </c>
    </row>
    <row r="4176" spans="1:39" customFormat="1" ht="12.75">
      <c r="A4176">
        <v>7891139</v>
      </c>
      <c r="B4176" t="s">
        <v>16643</v>
      </c>
      <c r="C4176" t="s">
        <v>7383</v>
      </c>
      <c r="D4176">
        <v>7891139</v>
      </c>
      <c r="E4176" t="s">
        <v>169</v>
      </c>
      <c r="H4176" s="507">
        <v>41642</v>
      </c>
      <c r="I4176" t="s">
        <v>169</v>
      </c>
      <c r="J4176">
        <v>-9</v>
      </c>
      <c r="K4176" t="s">
        <v>8</v>
      </c>
      <c r="M4176" t="s">
        <v>238</v>
      </c>
      <c r="N4176">
        <v>8780002</v>
      </c>
      <c r="O4176" t="s">
        <v>283</v>
      </c>
      <c r="P4176" s="507">
        <v>44851</v>
      </c>
      <c r="Q4176" t="s">
        <v>187</v>
      </c>
      <c r="R4176" s="507">
        <v>44851</v>
      </c>
      <c r="T4176" t="s">
        <v>5765</v>
      </c>
      <c r="U4176">
        <v>500</v>
      </c>
      <c r="X4176">
        <v>5</v>
      </c>
      <c r="Y4176" t="s">
        <v>259</v>
      </c>
      <c r="AC4176" t="s">
        <v>177</v>
      </c>
      <c r="AD4176" t="s">
        <v>16644</v>
      </c>
      <c r="AE4176">
        <v>78200</v>
      </c>
      <c r="AF4176" t="s">
        <v>16645</v>
      </c>
      <c r="AJ4176">
        <v>649422594</v>
      </c>
      <c r="AK4176" t="s">
        <v>16646</v>
      </c>
      <c r="AL4176">
        <v>0</v>
      </c>
      <c r="AM4176">
        <v>0</v>
      </c>
    </row>
    <row r="4177" spans="1:39" customFormat="1" ht="12.75">
      <c r="A4177">
        <v>7886562</v>
      </c>
      <c r="B4177" t="s">
        <v>2049</v>
      </c>
      <c r="C4177" t="s">
        <v>1045</v>
      </c>
      <c r="D4177">
        <v>7886562</v>
      </c>
      <c r="E4177" t="s">
        <v>166</v>
      </c>
      <c r="F4177" t="s">
        <v>166</v>
      </c>
      <c r="H4177" s="507">
        <v>41110</v>
      </c>
      <c r="I4177" t="s">
        <v>245</v>
      </c>
      <c r="J4177">
        <v>-11</v>
      </c>
      <c r="K4177" t="s">
        <v>8</v>
      </c>
      <c r="M4177" t="s">
        <v>238</v>
      </c>
      <c r="N4177">
        <v>8780585</v>
      </c>
      <c r="O4177" t="s">
        <v>675</v>
      </c>
      <c r="P4177" s="507">
        <v>44812</v>
      </c>
      <c r="Q4177" t="s">
        <v>187</v>
      </c>
      <c r="R4177" s="507">
        <v>44440</v>
      </c>
      <c r="T4177" t="s">
        <v>5765</v>
      </c>
      <c r="U4177">
        <v>500</v>
      </c>
      <c r="X4177">
        <v>5</v>
      </c>
      <c r="Y4177" t="s">
        <v>259</v>
      </c>
      <c r="AC4177" t="s">
        <v>177</v>
      </c>
      <c r="AD4177" t="s">
        <v>10813</v>
      </c>
      <c r="AE4177">
        <v>78800</v>
      </c>
      <c r="AF4177" t="s">
        <v>16647</v>
      </c>
      <c r="AJ4177" t="s">
        <v>6185</v>
      </c>
      <c r="AK4177" t="s">
        <v>6186</v>
      </c>
      <c r="AL4177">
        <v>0</v>
      </c>
      <c r="AM4177">
        <v>0</v>
      </c>
    </row>
    <row r="4178" spans="1:39" customFormat="1" ht="12.75">
      <c r="A4178">
        <v>9324472</v>
      </c>
      <c r="B4178" t="s">
        <v>2049</v>
      </c>
      <c r="C4178" t="s">
        <v>16648</v>
      </c>
      <c r="D4178">
        <v>9324472</v>
      </c>
      <c r="E4178" t="s">
        <v>169</v>
      </c>
      <c r="H4178" s="507">
        <v>40950</v>
      </c>
      <c r="I4178" t="s">
        <v>245</v>
      </c>
      <c r="J4178">
        <v>-11</v>
      </c>
      <c r="K4178" t="s">
        <v>8</v>
      </c>
      <c r="M4178" t="s">
        <v>170</v>
      </c>
      <c r="N4178">
        <v>8931358</v>
      </c>
      <c r="O4178" t="s">
        <v>3496</v>
      </c>
      <c r="P4178" s="507">
        <v>44844</v>
      </c>
      <c r="Q4178" t="s">
        <v>187</v>
      </c>
      <c r="R4178" s="507">
        <v>44844</v>
      </c>
      <c r="T4178" t="s">
        <v>5765</v>
      </c>
      <c r="U4178">
        <v>500</v>
      </c>
      <c r="X4178">
        <v>5</v>
      </c>
      <c r="Y4178" t="s">
        <v>259</v>
      </c>
      <c r="AC4178" t="s">
        <v>177</v>
      </c>
      <c r="AD4178" t="s">
        <v>1786</v>
      </c>
      <c r="AE4178">
        <v>93100</v>
      </c>
      <c r="AF4178" t="s">
        <v>16649</v>
      </c>
      <c r="AI4178">
        <v>663628847</v>
      </c>
      <c r="AJ4178">
        <v>610611936</v>
      </c>
      <c r="AK4178" t="s">
        <v>16650</v>
      </c>
      <c r="AL4178">
        <v>0</v>
      </c>
      <c r="AM4178">
        <v>0</v>
      </c>
    </row>
    <row r="4179" spans="1:39" customFormat="1" ht="12.75">
      <c r="A4179">
        <v>7221154</v>
      </c>
      <c r="B4179" t="s">
        <v>2050</v>
      </c>
      <c r="C4179" t="s">
        <v>361</v>
      </c>
      <c r="D4179">
        <v>7221154</v>
      </c>
      <c r="E4179" t="s">
        <v>166</v>
      </c>
      <c r="F4179" t="s">
        <v>166</v>
      </c>
      <c r="H4179" s="507">
        <v>39525</v>
      </c>
      <c r="I4179" t="s">
        <v>200</v>
      </c>
      <c r="J4179">
        <v>-15</v>
      </c>
      <c r="K4179" t="s">
        <v>168</v>
      </c>
      <c r="M4179" t="s">
        <v>2152</v>
      </c>
      <c r="N4179">
        <v>12720144</v>
      </c>
      <c r="O4179" t="s">
        <v>2249</v>
      </c>
      <c r="P4179" s="507">
        <v>44795</v>
      </c>
      <c r="Q4179" t="s">
        <v>187</v>
      </c>
      <c r="R4179" s="507">
        <v>42613</v>
      </c>
      <c r="T4179" t="s">
        <v>5765</v>
      </c>
      <c r="U4179">
        <v>1354</v>
      </c>
      <c r="X4179">
        <v>13</v>
      </c>
      <c r="Y4179" t="s">
        <v>259</v>
      </c>
      <c r="AC4179" t="s">
        <v>177</v>
      </c>
      <c r="AD4179" t="s">
        <v>11706</v>
      </c>
      <c r="AE4179">
        <v>72700</v>
      </c>
      <c r="AF4179" t="s">
        <v>16651</v>
      </c>
      <c r="AG4179" t="s">
        <v>16651</v>
      </c>
      <c r="AH4179">
        <v>72700</v>
      </c>
      <c r="AI4179">
        <v>272919623</v>
      </c>
      <c r="AJ4179">
        <v>678662203</v>
      </c>
      <c r="AK4179" t="s">
        <v>5221</v>
      </c>
      <c r="AL4179">
        <v>0</v>
      </c>
      <c r="AM4179">
        <v>0</v>
      </c>
    </row>
    <row r="4180" spans="1:39" customFormat="1" ht="12.75">
      <c r="A4180">
        <v>2942764</v>
      </c>
      <c r="B4180" t="s">
        <v>8061</v>
      </c>
      <c r="C4180" t="s">
        <v>3096</v>
      </c>
      <c r="D4180">
        <v>2942764</v>
      </c>
      <c r="E4180" t="s">
        <v>169</v>
      </c>
      <c r="H4180" s="507">
        <v>41316</v>
      </c>
      <c r="I4180" t="s">
        <v>251</v>
      </c>
      <c r="J4180">
        <v>-10</v>
      </c>
      <c r="K4180" t="s">
        <v>8</v>
      </c>
      <c r="M4180" t="s">
        <v>3025</v>
      </c>
      <c r="N4180">
        <v>3290087</v>
      </c>
      <c r="O4180" t="s">
        <v>3027</v>
      </c>
      <c r="P4180" s="507">
        <v>44825</v>
      </c>
      <c r="Q4180" t="s">
        <v>187</v>
      </c>
      <c r="R4180" s="507">
        <v>44825</v>
      </c>
      <c r="S4180" s="507">
        <v>44820</v>
      </c>
      <c r="T4180" t="s">
        <v>181</v>
      </c>
      <c r="U4180">
        <v>500</v>
      </c>
      <c r="X4180">
        <v>5</v>
      </c>
      <c r="Y4180" t="s">
        <v>259</v>
      </c>
      <c r="AC4180" t="s">
        <v>177</v>
      </c>
      <c r="AD4180" t="s">
        <v>16652</v>
      </c>
      <c r="AE4180">
        <v>29490</v>
      </c>
      <c r="AF4180" t="s">
        <v>16653</v>
      </c>
      <c r="AJ4180">
        <v>671890338</v>
      </c>
      <c r="AK4180" t="s">
        <v>8062</v>
      </c>
      <c r="AL4180">
        <v>0</v>
      </c>
      <c r="AM4180">
        <v>0</v>
      </c>
    </row>
    <row r="4181" spans="1:39" customFormat="1" ht="12.75">
      <c r="A4181">
        <v>4529412</v>
      </c>
      <c r="B4181" t="s">
        <v>6187</v>
      </c>
      <c r="C4181" t="s">
        <v>862</v>
      </c>
      <c r="D4181">
        <v>4529412</v>
      </c>
      <c r="E4181" t="s">
        <v>166</v>
      </c>
      <c r="F4181" t="s">
        <v>166</v>
      </c>
      <c r="H4181" s="507">
        <v>40798</v>
      </c>
      <c r="I4181" t="s">
        <v>267</v>
      </c>
      <c r="J4181">
        <v>-12</v>
      </c>
      <c r="K4181" t="s">
        <v>168</v>
      </c>
      <c r="M4181" t="s">
        <v>2764</v>
      </c>
      <c r="N4181">
        <v>4450751</v>
      </c>
      <c r="O4181" t="s">
        <v>2768</v>
      </c>
      <c r="P4181" s="507">
        <v>44827</v>
      </c>
      <c r="Q4181" t="s">
        <v>187</v>
      </c>
      <c r="R4181" s="507">
        <v>43026</v>
      </c>
      <c r="T4181" t="s">
        <v>5765</v>
      </c>
      <c r="U4181">
        <v>601</v>
      </c>
      <c r="X4181">
        <v>6</v>
      </c>
      <c r="Y4181" t="s">
        <v>259</v>
      </c>
      <c r="AC4181" t="s">
        <v>177</v>
      </c>
      <c r="AD4181" t="s">
        <v>10015</v>
      </c>
      <c r="AE4181">
        <v>45000</v>
      </c>
      <c r="AF4181" t="s">
        <v>16654</v>
      </c>
      <c r="AJ4181">
        <v>688080081</v>
      </c>
      <c r="AK4181" t="s">
        <v>6188</v>
      </c>
      <c r="AL4181">
        <v>0</v>
      </c>
      <c r="AM4181">
        <v>0</v>
      </c>
    </row>
    <row r="4182" spans="1:39" customFormat="1" ht="12.75">
      <c r="A4182">
        <v>9252077</v>
      </c>
      <c r="B4182" t="s">
        <v>3426</v>
      </c>
      <c r="C4182" t="s">
        <v>1837</v>
      </c>
      <c r="D4182">
        <v>9252077</v>
      </c>
      <c r="E4182" t="s">
        <v>166</v>
      </c>
      <c r="F4182" t="s">
        <v>166</v>
      </c>
      <c r="H4182" s="507">
        <v>40188</v>
      </c>
      <c r="I4182" t="s">
        <v>254</v>
      </c>
      <c r="J4182">
        <v>-13</v>
      </c>
      <c r="K4182" t="s">
        <v>168</v>
      </c>
      <c r="M4182" t="s">
        <v>203</v>
      </c>
      <c r="N4182">
        <v>8920646</v>
      </c>
      <c r="O4182" t="s">
        <v>1257</v>
      </c>
      <c r="P4182" s="507">
        <v>44796</v>
      </c>
      <c r="Q4182" t="s">
        <v>187</v>
      </c>
      <c r="R4182" s="507">
        <v>43090</v>
      </c>
      <c r="T4182" t="s">
        <v>5765</v>
      </c>
      <c r="U4182">
        <v>922</v>
      </c>
      <c r="X4182">
        <v>9</v>
      </c>
      <c r="Y4182" t="s">
        <v>259</v>
      </c>
      <c r="AC4182" t="s">
        <v>177</v>
      </c>
      <c r="AD4182" t="s">
        <v>10303</v>
      </c>
      <c r="AE4182">
        <v>92600</v>
      </c>
      <c r="AF4182" t="s">
        <v>16655</v>
      </c>
      <c r="AK4182" t="s">
        <v>4675</v>
      </c>
      <c r="AL4182">
        <v>0</v>
      </c>
      <c r="AM4182">
        <v>0</v>
      </c>
    </row>
    <row r="4183" spans="1:39" customFormat="1" ht="12.75">
      <c r="A4183">
        <v>2816317</v>
      </c>
      <c r="B4183" t="s">
        <v>9299</v>
      </c>
      <c r="C4183" t="s">
        <v>9300</v>
      </c>
      <c r="D4183">
        <v>2816317</v>
      </c>
      <c r="E4183" t="s">
        <v>166</v>
      </c>
      <c r="H4183" s="507">
        <v>36848</v>
      </c>
      <c r="I4183" t="s">
        <v>167</v>
      </c>
      <c r="J4183">
        <v>-40</v>
      </c>
      <c r="K4183" t="s">
        <v>168</v>
      </c>
      <c r="M4183" t="s">
        <v>231</v>
      </c>
      <c r="N4183">
        <v>4280004</v>
      </c>
      <c r="O4183" t="s">
        <v>3555</v>
      </c>
      <c r="P4183" s="507">
        <v>44804</v>
      </c>
      <c r="Q4183" t="s">
        <v>187</v>
      </c>
      <c r="R4183" s="507">
        <v>44798</v>
      </c>
      <c r="S4183" s="507">
        <v>44817</v>
      </c>
      <c r="T4183" t="s">
        <v>181</v>
      </c>
      <c r="U4183">
        <v>3226</v>
      </c>
      <c r="V4183" t="s">
        <v>172</v>
      </c>
      <c r="W4183">
        <v>25</v>
      </c>
      <c r="X4183" t="s">
        <v>173</v>
      </c>
      <c r="Y4183" t="s">
        <v>259</v>
      </c>
      <c r="AB4183" s="507">
        <v>44798</v>
      </c>
      <c r="AC4183" t="s">
        <v>174</v>
      </c>
      <c r="AD4183" t="s">
        <v>11700</v>
      </c>
      <c r="AE4183">
        <v>28300</v>
      </c>
      <c r="AF4183" t="s">
        <v>15307</v>
      </c>
      <c r="AK4183" t="s">
        <v>5608</v>
      </c>
      <c r="AL4183">
        <v>0</v>
      </c>
      <c r="AM4183">
        <v>0</v>
      </c>
    </row>
    <row r="4184" spans="1:39" customFormat="1" ht="12.75">
      <c r="A4184">
        <v>7718517</v>
      </c>
      <c r="B4184" t="s">
        <v>2051</v>
      </c>
      <c r="C4184" t="s">
        <v>447</v>
      </c>
      <c r="D4184">
        <v>7718517</v>
      </c>
      <c r="E4184" t="s">
        <v>166</v>
      </c>
      <c r="F4184" t="s">
        <v>166</v>
      </c>
      <c r="H4184" s="507">
        <v>34763</v>
      </c>
      <c r="I4184" t="s">
        <v>167</v>
      </c>
      <c r="J4184">
        <v>-40</v>
      </c>
      <c r="K4184" t="s">
        <v>168</v>
      </c>
      <c r="M4184" t="s">
        <v>206</v>
      </c>
      <c r="N4184">
        <v>8771184</v>
      </c>
      <c r="O4184" t="s">
        <v>285</v>
      </c>
      <c r="P4184" s="507">
        <v>44823</v>
      </c>
      <c r="Q4184" t="s">
        <v>187</v>
      </c>
      <c r="R4184" s="507">
        <v>38650</v>
      </c>
      <c r="S4184" s="507">
        <v>44446</v>
      </c>
      <c r="T4184" t="s">
        <v>7255</v>
      </c>
      <c r="U4184">
        <v>1708</v>
      </c>
      <c r="X4184">
        <v>17</v>
      </c>
      <c r="Y4184" t="s">
        <v>259</v>
      </c>
      <c r="AB4184" s="507">
        <v>43647</v>
      </c>
      <c r="AC4184" t="s">
        <v>177</v>
      </c>
      <c r="AD4184" t="s">
        <v>11286</v>
      </c>
      <c r="AE4184">
        <v>77185</v>
      </c>
      <c r="AF4184" t="s">
        <v>16656</v>
      </c>
      <c r="AJ4184">
        <v>646100614</v>
      </c>
      <c r="AK4184" t="s">
        <v>4676</v>
      </c>
      <c r="AL4184">
        <v>0</v>
      </c>
      <c r="AM4184">
        <v>0</v>
      </c>
    </row>
    <row r="4185" spans="1:39" customFormat="1" ht="12.75">
      <c r="A4185">
        <v>2936857</v>
      </c>
      <c r="B4185" t="s">
        <v>2052</v>
      </c>
      <c r="C4185" t="s">
        <v>497</v>
      </c>
      <c r="D4185">
        <v>2936857</v>
      </c>
      <c r="E4185" t="s">
        <v>166</v>
      </c>
      <c r="F4185" t="s">
        <v>166</v>
      </c>
      <c r="H4185" s="507">
        <v>37746</v>
      </c>
      <c r="I4185" t="s">
        <v>167</v>
      </c>
      <c r="J4185">
        <v>-40</v>
      </c>
      <c r="K4185" t="s">
        <v>168</v>
      </c>
      <c r="M4185" t="s">
        <v>3025</v>
      </c>
      <c r="N4185">
        <v>3290052</v>
      </c>
      <c r="O4185" t="s">
        <v>3036</v>
      </c>
      <c r="P4185" s="507">
        <v>44818</v>
      </c>
      <c r="Q4185" t="s">
        <v>187</v>
      </c>
      <c r="R4185" s="507">
        <v>42263</v>
      </c>
      <c r="S4185" s="507">
        <v>44789</v>
      </c>
      <c r="T4185" t="s">
        <v>181</v>
      </c>
      <c r="U4185">
        <v>1638</v>
      </c>
      <c r="X4185">
        <v>16</v>
      </c>
      <c r="Y4185" t="s">
        <v>259</v>
      </c>
      <c r="AB4185" s="507">
        <v>44013</v>
      </c>
      <c r="AC4185" t="s">
        <v>177</v>
      </c>
      <c r="AD4185" t="s">
        <v>16657</v>
      </c>
      <c r="AE4185">
        <v>29670</v>
      </c>
      <c r="AF4185" t="s">
        <v>16658</v>
      </c>
      <c r="AH4185" t="s">
        <v>16659</v>
      </c>
      <c r="AI4185">
        <v>298671964</v>
      </c>
      <c r="AJ4185">
        <v>783370750</v>
      </c>
      <c r="AK4185" t="s">
        <v>6521</v>
      </c>
      <c r="AL4185">
        <v>0</v>
      </c>
      <c r="AM4185">
        <v>0</v>
      </c>
    </row>
    <row r="4186" spans="1:39" customFormat="1" ht="12.75">
      <c r="A4186">
        <v>7733427</v>
      </c>
      <c r="B4186" t="s">
        <v>2052</v>
      </c>
      <c r="C4186" t="s">
        <v>3851</v>
      </c>
      <c r="D4186">
        <v>7733427</v>
      </c>
      <c r="E4186" t="s">
        <v>169</v>
      </c>
      <c r="H4186" s="507">
        <v>42199</v>
      </c>
      <c r="I4186" t="s">
        <v>169</v>
      </c>
      <c r="J4186">
        <v>-9</v>
      </c>
      <c r="K4186" t="s">
        <v>8</v>
      </c>
      <c r="M4186" t="s">
        <v>206</v>
      </c>
      <c r="N4186">
        <v>8770499</v>
      </c>
      <c r="O4186" t="s">
        <v>630</v>
      </c>
      <c r="P4186" s="507">
        <v>44827</v>
      </c>
      <c r="Q4186" t="s">
        <v>187</v>
      </c>
      <c r="R4186" s="507">
        <v>43778</v>
      </c>
      <c r="T4186" t="s">
        <v>5765</v>
      </c>
      <c r="U4186">
        <v>500</v>
      </c>
      <c r="X4186">
        <v>5</v>
      </c>
      <c r="Y4186" t="s">
        <v>259</v>
      </c>
      <c r="AC4186" t="s">
        <v>177</v>
      </c>
      <c r="AD4186" t="s">
        <v>3721</v>
      </c>
      <c r="AE4186">
        <v>77510</v>
      </c>
      <c r="AF4186" t="s">
        <v>16660</v>
      </c>
      <c r="AK4186" t="s">
        <v>5758</v>
      </c>
      <c r="AL4186">
        <v>0</v>
      </c>
      <c r="AM4186">
        <v>0</v>
      </c>
    </row>
    <row r="4187" spans="1:39" customFormat="1" ht="12.75">
      <c r="A4187">
        <v>4417456</v>
      </c>
      <c r="B4187" t="s">
        <v>6867</v>
      </c>
      <c r="C4187" t="s">
        <v>1056</v>
      </c>
      <c r="D4187">
        <v>4417456</v>
      </c>
      <c r="E4187" t="s">
        <v>166</v>
      </c>
      <c r="F4187" t="s">
        <v>166</v>
      </c>
      <c r="H4187" s="507">
        <v>20481</v>
      </c>
      <c r="I4187" t="s">
        <v>385</v>
      </c>
      <c r="J4187">
        <v>-70</v>
      </c>
      <c r="K4187" t="s">
        <v>8</v>
      </c>
      <c r="M4187" t="s">
        <v>228</v>
      </c>
      <c r="N4187">
        <v>12440048</v>
      </c>
      <c r="O4187" t="s">
        <v>8152</v>
      </c>
      <c r="P4187" s="507">
        <v>44805</v>
      </c>
      <c r="Q4187" t="s">
        <v>187</v>
      </c>
      <c r="R4187" s="507">
        <v>37432</v>
      </c>
      <c r="S4187" s="507">
        <v>44753</v>
      </c>
      <c r="T4187" t="s">
        <v>181</v>
      </c>
      <c r="U4187">
        <v>865</v>
      </c>
      <c r="X4187">
        <v>8</v>
      </c>
      <c r="Y4187" t="s">
        <v>259</v>
      </c>
      <c r="AC4187" t="s">
        <v>177</v>
      </c>
      <c r="AD4187" t="s">
        <v>10947</v>
      </c>
      <c r="AE4187">
        <v>44470</v>
      </c>
      <c r="AF4187" t="s">
        <v>16661</v>
      </c>
      <c r="AI4187">
        <v>240775598</v>
      </c>
      <c r="AJ4187">
        <v>645147488</v>
      </c>
      <c r="AK4187" t="s">
        <v>6868</v>
      </c>
      <c r="AL4187">
        <v>1</v>
      </c>
      <c r="AM4187">
        <v>0</v>
      </c>
    </row>
    <row r="4188" spans="1:39" customFormat="1" ht="12.75">
      <c r="A4188">
        <v>9253897</v>
      </c>
      <c r="B4188" t="s">
        <v>3852</v>
      </c>
      <c r="C4188" t="s">
        <v>3853</v>
      </c>
      <c r="D4188">
        <v>9253897</v>
      </c>
      <c r="E4188" t="s">
        <v>166</v>
      </c>
      <c r="F4188" t="s">
        <v>166</v>
      </c>
      <c r="H4188" s="507">
        <v>35201</v>
      </c>
      <c r="I4188" t="s">
        <v>167</v>
      </c>
      <c r="J4188">
        <v>-40</v>
      </c>
      <c r="K4188" t="s">
        <v>168</v>
      </c>
      <c r="M4188" t="s">
        <v>203</v>
      </c>
      <c r="N4188">
        <v>8920049</v>
      </c>
      <c r="O4188" t="s">
        <v>211</v>
      </c>
      <c r="P4188" s="507">
        <v>44825</v>
      </c>
      <c r="Q4188" t="s">
        <v>187</v>
      </c>
      <c r="R4188" s="507">
        <v>43629</v>
      </c>
      <c r="S4188" s="507">
        <v>44825</v>
      </c>
      <c r="T4188" t="s">
        <v>181</v>
      </c>
      <c r="U4188">
        <v>2976</v>
      </c>
      <c r="V4188" t="s">
        <v>172</v>
      </c>
      <c r="W4188">
        <v>59</v>
      </c>
      <c r="X4188" t="s">
        <v>173</v>
      </c>
      <c r="Y4188" t="s">
        <v>259</v>
      </c>
      <c r="AB4188" s="507">
        <v>43647</v>
      </c>
      <c r="AC4188" t="s">
        <v>174</v>
      </c>
      <c r="AD4188" t="s">
        <v>9949</v>
      </c>
      <c r="AE4188">
        <v>92100</v>
      </c>
      <c r="AF4188" t="s">
        <v>16662</v>
      </c>
      <c r="AK4188" t="s">
        <v>4191</v>
      </c>
      <c r="AL4188">
        <v>0</v>
      </c>
      <c r="AM4188">
        <v>0</v>
      </c>
    </row>
    <row r="4189" spans="1:39" customFormat="1" ht="12.75">
      <c r="A4189">
        <v>415532</v>
      </c>
      <c r="B4189" t="s">
        <v>3011</v>
      </c>
      <c r="C4189" t="s">
        <v>615</v>
      </c>
      <c r="D4189">
        <v>415532</v>
      </c>
      <c r="E4189" t="s">
        <v>166</v>
      </c>
      <c r="F4189" t="s">
        <v>166</v>
      </c>
      <c r="H4189" s="507">
        <v>29968</v>
      </c>
      <c r="I4189" t="s">
        <v>192</v>
      </c>
      <c r="J4189">
        <v>-50</v>
      </c>
      <c r="K4189" t="s">
        <v>168</v>
      </c>
      <c r="M4189" t="s">
        <v>2783</v>
      </c>
      <c r="N4189">
        <v>4410612</v>
      </c>
      <c r="O4189" t="s">
        <v>2843</v>
      </c>
      <c r="P4189" s="507">
        <v>44822</v>
      </c>
      <c r="Q4189" t="s">
        <v>187</v>
      </c>
      <c r="R4189" s="507">
        <v>37432</v>
      </c>
      <c r="S4189" s="507">
        <v>44799</v>
      </c>
      <c r="T4189" t="s">
        <v>181</v>
      </c>
      <c r="U4189">
        <v>1794</v>
      </c>
      <c r="X4189">
        <v>17</v>
      </c>
      <c r="Y4189" t="s">
        <v>259</v>
      </c>
      <c r="AC4189" t="s">
        <v>177</v>
      </c>
      <c r="AD4189" t="s">
        <v>16663</v>
      </c>
      <c r="AE4189">
        <v>37530</v>
      </c>
      <c r="AF4189" t="s">
        <v>16664</v>
      </c>
      <c r="AJ4189">
        <v>608558858</v>
      </c>
      <c r="AK4189" t="s">
        <v>9301</v>
      </c>
      <c r="AL4189">
        <v>0</v>
      </c>
      <c r="AM4189">
        <v>0</v>
      </c>
    </row>
    <row r="4190" spans="1:39" customFormat="1" ht="12.75">
      <c r="A4190">
        <v>2816019</v>
      </c>
      <c r="B4190" t="s">
        <v>2053</v>
      </c>
      <c r="C4190" t="s">
        <v>6733</v>
      </c>
      <c r="D4190">
        <v>2816019</v>
      </c>
      <c r="E4190" t="s">
        <v>169</v>
      </c>
      <c r="F4190" t="s">
        <v>169</v>
      </c>
      <c r="H4190" s="507">
        <v>41965</v>
      </c>
      <c r="I4190" t="s">
        <v>169</v>
      </c>
      <c r="J4190">
        <v>-9</v>
      </c>
      <c r="K4190" t="s">
        <v>8</v>
      </c>
      <c r="M4190" t="s">
        <v>231</v>
      </c>
      <c r="N4190">
        <v>4280322</v>
      </c>
      <c r="O4190" t="s">
        <v>2785</v>
      </c>
      <c r="P4190" s="507">
        <v>44812</v>
      </c>
      <c r="Q4190" t="s">
        <v>187</v>
      </c>
      <c r="R4190" s="507">
        <v>44456</v>
      </c>
      <c r="T4190" t="s">
        <v>5765</v>
      </c>
      <c r="U4190">
        <v>500</v>
      </c>
      <c r="X4190">
        <v>5</v>
      </c>
      <c r="Y4190" t="s">
        <v>259</v>
      </c>
      <c r="AC4190" t="s">
        <v>177</v>
      </c>
      <c r="AD4190" t="s">
        <v>16665</v>
      </c>
      <c r="AE4190">
        <v>28300</v>
      </c>
      <c r="AF4190" t="s">
        <v>16666</v>
      </c>
      <c r="AJ4190" t="s">
        <v>6734</v>
      </c>
      <c r="AK4190" t="s">
        <v>6735</v>
      </c>
      <c r="AL4190">
        <v>0</v>
      </c>
      <c r="AM4190">
        <v>0</v>
      </c>
    </row>
    <row r="4191" spans="1:39" customFormat="1" ht="12.75">
      <c r="A4191">
        <v>9538923</v>
      </c>
      <c r="B4191" t="s">
        <v>6189</v>
      </c>
      <c r="C4191" t="s">
        <v>492</v>
      </c>
      <c r="D4191">
        <v>9538923</v>
      </c>
      <c r="E4191" t="s">
        <v>166</v>
      </c>
      <c r="F4191" t="s">
        <v>166</v>
      </c>
      <c r="H4191" s="507">
        <v>41234</v>
      </c>
      <c r="I4191" t="s">
        <v>245</v>
      </c>
      <c r="J4191">
        <v>-11</v>
      </c>
      <c r="K4191" t="s">
        <v>168</v>
      </c>
      <c r="M4191" t="s">
        <v>232</v>
      </c>
      <c r="N4191">
        <v>8951449</v>
      </c>
      <c r="O4191" t="s">
        <v>412</v>
      </c>
      <c r="P4191" s="507">
        <v>44808</v>
      </c>
      <c r="Q4191" t="s">
        <v>187</v>
      </c>
      <c r="R4191" s="507">
        <v>43755</v>
      </c>
      <c r="T4191" t="s">
        <v>5765</v>
      </c>
      <c r="U4191">
        <v>563</v>
      </c>
      <c r="X4191">
        <v>5</v>
      </c>
      <c r="Y4191" t="s">
        <v>259</v>
      </c>
      <c r="AC4191" t="s">
        <v>177</v>
      </c>
      <c r="AD4191" t="s">
        <v>13362</v>
      </c>
      <c r="AE4191">
        <v>95180</v>
      </c>
      <c r="AF4191" t="s">
        <v>16667</v>
      </c>
      <c r="AI4191" t="s">
        <v>6190</v>
      </c>
      <c r="AK4191" t="s">
        <v>6191</v>
      </c>
      <c r="AL4191">
        <v>0</v>
      </c>
      <c r="AM4191">
        <v>0</v>
      </c>
    </row>
    <row r="4192" spans="1:39" customFormat="1" ht="12.75">
      <c r="A4192">
        <v>2942761</v>
      </c>
      <c r="B4192" t="s">
        <v>9302</v>
      </c>
      <c r="C4192" t="s">
        <v>619</v>
      </c>
      <c r="D4192">
        <v>2942761</v>
      </c>
      <c r="E4192" t="s">
        <v>169</v>
      </c>
      <c r="H4192" s="507">
        <v>41593</v>
      </c>
      <c r="I4192" t="s">
        <v>251</v>
      </c>
      <c r="J4192">
        <v>-10</v>
      </c>
      <c r="K4192" t="s">
        <v>8</v>
      </c>
      <c r="M4192" t="s">
        <v>3025</v>
      </c>
      <c r="N4192">
        <v>3290215</v>
      </c>
      <c r="O4192" t="s">
        <v>3040</v>
      </c>
      <c r="P4192" s="507">
        <v>44825</v>
      </c>
      <c r="Q4192" t="s">
        <v>187</v>
      </c>
      <c r="R4192" s="507">
        <v>44825</v>
      </c>
      <c r="T4192" t="s">
        <v>5765</v>
      </c>
      <c r="U4192">
        <v>500</v>
      </c>
      <c r="X4192">
        <v>5</v>
      </c>
      <c r="Y4192" t="s">
        <v>259</v>
      </c>
      <c r="AC4192" t="s">
        <v>177</v>
      </c>
      <c r="AD4192" t="s">
        <v>14933</v>
      </c>
      <c r="AE4192">
        <v>29300</v>
      </c>
      <c r="AF4192" t="s">
        <v>16668</v>
      </c>
      <c r="AJ4192">
        <v>662467314</v>
      </c>
      <c r="AK4192" t="s">
        <v>9303</v>
      </c>
      <c r="AL4192">
        <v>0</v>
      </c>
      <c r="AM4192">
        <v>0</v>
      </c>
    </row>
    <row r="4193" spans="1:39" customFormat="1" ht="12.75">
      <c r="A4193">
        <v>9324222</v>
      </c>
      <c r="B4193" t="s">
        <v>9304</v>
      </c>
      <c r="C4193" t="s">
        <v>495</v>
      </c>
      <c r="D4193">
        <v>9324222</v>
      </c>
      <c r="E4193" t="s">
        <v>169</v>
      </c>
      <c r="H4193" s="507">
        <v>42126</v>
      </c>
      <c r="I4193" t="s">
        <v>169</v>
      </c>
      <c r="J4193">
        <v>-9</v>
      </c>
      <c r="K4193" t="s">
        <v>8</v>
      </c>
      <c r="M4193" t="s">
        <v>170</v>
      </c>
      <c r="N4193">
        <v>8930610</v>
      </c>
      <c r="O4193" t="s">
        <v>3790</v>
      </c>
      <c r="P4193" s="507">
        <v>44822</v>
      </c>
      <c r="Q4193" t="s">
        <v>187</v>
      </c>
      <c r="R4193" s="507">
        <v>44822</v>
      </c>
      <c r="T4193" t="s">
        <v>5765</v>
      </c>
      <c r="U4193">
        <v>500</v>
      </c>
      <c r="X4193">
        <v>5</v>
      </c>
      <c r="Y4193" t="s">
        <v>259</v>
      </c>
      <c r="AC4193" t="s">
        <v>177</v>
      </c>
      <c r="AD4193" t="s">
        <v>11448</v>
      </c>
      <c r="AE4193">
        <v>93160</v>
      </c>
      <c r="AF4193" t="s">
        <v>16669</v>
      </c>
      <c r="AJ4193">
        <v>646606547</v>
      </c>
      <c r="AK4193" t="s">
        <v>9305</v>
      </c>
      <c r="AL4193">
        <v>1</v>
      </c>
      <c r="AM4193">
        <v>0</v>
      </c>
    </row>
    <row r="4194" spans="1:39" customFormat="1" ht="12.75">
      <c r="A4194">
        <v>9540432</v>
      </c>
      <c r="B4194" t="s">
        <v>8063</v>
      </c>
      <c r="C4194" t="s">
        <v>596</v>
      </c>
      <c r="D4194">
        <v>9540432</v>
      </c>
      <c r="E4194" t="s">
        <v>169</v>
      </c>
      <c r="F4194" t="s">
        <v>169</v>
      </c>
      <c r="H4194" s="507">
        <v>42075</v>
      </c>
      <c r="I4194" t="s">
        <v>169</v>
      </c>
      <c r="J4194">
        <v>-9</v>
      </c>
      <c r="K4194" t="s">
        <v>8</v>
      </c>
      <c r="M4194" t="s">
        <v>232</v>
      </c>
      <c r="N4194">
        <v>8950481</v>
      </c>
      <c r="O4194" t="s">
        <v>457</v>
      </c>
      <c r="P4194" s="507">
        <v>44833</v>
      </c>
      <c r="Q4194" t="s">
        <v>187</v>
      </c>
      <c r="R4194" s="507">
        <v>44492</v>
      </c>
      <c r="T4194" t="s">
        <v>5765</v>
      </c>
      <c r="U4194">
        <v>500</v>
      </c>
      <c r="X4194">
        <v>5</v>
      </c>
      <c r="Y4194" t="s">
        <v>259</v>
      </c>
      <c r="AC4194" t="s">
        <v>177</v>
      </c>
      <c r="AD4194" t="s">
        <v>16670</v>
      </c>
      <c r="AE4194">
        <v>95440</v>
      </c>
      <c r="AF4194" t="s">
        <v>16671</v>
      </c>
      <c r="AJ4194">
        <v>665552437</v>
      </c>
      <c r="AK4194" t="s">
        <v>8064</v>
      </c>
      <c r="AL4194">
        <v>0</v>
      </c>
      <c r="AM4194">
        <v>0</v>
      </c>
    </row>
    <row r="4195" spans="1:39" customFormat="1" ht="12.75">
      <c r="A4195">
        <v>9442889</v>
      </c>
      <c r="B4195" t="s">
        <v>2054</v>
      </c>
      <c r="C4195" t="s">
        <v>303</v>
      </c>
      <c r="D4195">
        <v>9442889</v>
      </c>
      <c r="E4195" t="s">
        <v>166</v>
      </c>
      <c r="F4195" t="s">
        <v>166</v>
      </c>
      <c r="H4195" s="507">
        <v>37088</v>
      </c>
      <c r="I4195" t="s">
        <v>167</v>
      </c>
      <c r="J4195">
        <v>-40</v>
      </c>
      <c r="K4195" t="s">
        <v>8</v>
      </c>
      <c r="M4195" t="s">
        <v>246</v>
      </c>
      <c r="N4195">
        <v>8940655</v>
      </c>
      <c r="O4195" t="s">
        <v>289</v>
      </c>
      <c r="P4195" s="507">
        <v>44825</v>
      </c>
      <c r="Q4195" t="s">
        <v>187</v>
      </c>
      <c r="R4195" s="507">
        <v>40806</v>
      </c>
      <c r="S4195" s="507">
        <v>44092</v>
      </c>
      <c r="T4195" t="s">
        <v>7255</v>
      </c>
      <c r="U4195">
        <v>909</v>
      </c>
      <c r="X4195">
        <v>9</v>
      </c>
      <c r="Y4195" t="s">
        <v>259</v>
      </c>
      <c r="AB4195" s="507">
        <v>44743</v>
      </c>
      <c r="AC4195" t="s">
        <v>177</v>
      </c>
      <c r="AD4195" t="s">
        <v>10561</v>
      </c>
      <c r="AE4195">
        <v>94000</v>
      </c>
      <c r="AF4195" t="s">
        <v>16672</v>
      </c>
      <c r="AJ4195">
        <v>625749216</v>
      </c>
      <c r="AK4195" t="s">
        <v>9306</v>
      </c>
      <c r="AL4195">
        <v>0</v>
      </c>
      <c r="AM4195">
        <v>0</v>
      </c>
    </row>
    <row r="4196" spans="1:39" customFormat="1" ht="12.75">
      <c r="A4196">
        <v>7882286</v>
      </c>
      <c r="B4196" t="s">
        <v>3427</v>
      </c>
      <c r="C4196" t="s">
        <v>376</v>
      </c>
      <c r="D4196">
        <v>7882286</v>
      </c>
      <c r="E4196" t="s">
        <v>166</v>
      </c>
      <c r="F4196" t="s">
        <v>166</v>
      </c>
      <c r="H4196" s="507">
        <v>40574</v>
      </c>
      <c r="I4196" t="s">
        <v>267</v>
      </c>
      <c r="J4196">
        <v>-12</v>
      </c>
      <c r="K4196" t="s">
        <v>168</v>
      </c>
      <c r="M4196" t="s">
        <v>238</v>
      </c>
      <c r="N4196">
        <v>8781017</v>
      </c>
      <c r="O4196" t="s">
        <v>291</v>
      </c>
      <c r="P4196" s="507">
        <v>44819</v>
      </c>
      <c r="Q4196" t="s">
        <v>187</v>
      </c>
      <c r="R4196" s="507">
        <v>43383</v>
      </c>
      <c r="T4196" t="s">
        <v>5765</v>
      </c>
      <c r="U4196">
        <v>674</v>
      </c>
      <c r="X4196">
        <v>6</v>
      </c>
      <c r="Y4196" t="s">
        <v>259</v>
      </c>
      <c r="AC4196" t="s">
        <v>177</v>
      </c>
      <c r="AD4196" t="s">
        <v>10077</v>
      </c>
      <c r="AE4196">
        <v>78500</v>
      </c>
      <c r="AF4196" t="s">
        <v>16673</v>
      </c>
      <c r="AI4196">
        <v>953807724</v>
      </c>
      <c r="AJ4196">
        <v>609635044</v>
      </c>
      <c r="AK4196" t="s">
        <v>4677</v>
      </c>
      <c r="AL4196">
        <v>0</v>
      </c>
      <c r="AM4196">
        <v>0</v>
      </c>
    </row>
    <row r="4197" spans="1:39" customFormat="1" ht="12.75">
      <c r="A4197">
        <v>944839</v>
      </c>
      <c r="B4197" t="s">
        <v>2055</v>
      </c>
      <c r="C4197" t="s">
        <v>2048</v>
      </c>
      <c r="D4197">
        <v>944839</v>
      </c>
      <c r="E4197" t="s">
        <v>166</v>
      </c>
      <c r="F4197" t="s">
        <v>169</v>
      </c>
      <c r="H4197" s="507">
        <v>16351</v>
      </c>
      <c r="I4197" t="s">
        <v>278</v>
      </c>
      <c r="J4197">
        <v>-80</v>
      </c>
      <c r="K4197" t="s">
        <v>8</v>
      </c>
      <c r="M4197" t="s">
        <v>246</v>
      </c>
      <c r="N4197">
        <v>8940524</v>
      </c>
      <c r="O4197" t="s">
        <v>252</v>
      </c>
      <c r="P4197" s="507">
        <v>44817</v>
      </c>
      <c r="Q4197" t="s">
        <v>187</v>
      </c>
      <c r="R4197" s="507">
        <v>37432</v>
      </c>
      <c r="S4197" s="507">
        <v>44371</v>
      </c>
      <c r="T4197" t="s">
        <v>7255</v>
      </c>
      <c r="U4197">
        <v>857</v>
      </c>
      <c r="X4197">
        <v>8</v>
      </c>
      <c r="Y4197" t="s">
        <v>259</v>
      </c>
      <c r="AC4197" t="s">
        <v>177</v>
      </c>
      <c r="AD4197" t="s">
        <v>13512</v>
      </c>
      <c r="AE4197">
        <v>92340</v>
      </c>
      <c r="AF4197" t="s">
        <v>16674</v>
      </c>
      <c r="AJ4197">
        <v>607660710</v>
      </c>
      <c r="AK4197" t="s">
        <v>4678</v>
      </c>
      <c r="AL4197">
        <v>0</v>
      </c>
      <c r="AM4197">
        <v>0</v>
      </c>
    </row>
    <row r="4198" spans="1:39" customFormat="1" ht="12.75">
      <c r="A4198">
        <v>4457380</v>
      </c>
      <c r="B4198" t="s">
        <v>2056</v>
      </c>
      <c r="C4198" t="s">
        <v>749</v>
      </c>
      <c r="D4198">
        <v>4457380</v>
      </c>
      <c r="E4198" t="s">
        <v>166</v>
      </c>
      <c r="F4198" t="s">
        <v>166</v>
      </c>
      <c r="H4198" s="507">
        <v>40386</v>
      </c>
      <c r="I4198" t="s">
        <v>254</v>
      </c>
      <c r="J4198">
        <v>-13</v>
      </c>
      <c r="K4198" t="s">
        <v>168</v>
      </c>
      <c r="M4198" t="s">
        <v>228</v>
      </c>
      <c r="N4198">
        <v>12440075</v>
      </c>
      <c r="O4198" t="s">
        <v>2204</v>
      </c>
      <c r="P4198" s="507">
        <v>44792</v>
      </c>
      <c r="Q4198" t="s">
        <v>187</v>
      </c>
      <c r="R4198" s="507">
        <v>43355</v>
      </c>
      <c r="S4198" s="507">
        <v>44729</v>
      </c>
      <c r="T4198" t="s">
        <v>181</v>
      </c>
      <c r="U4198">
        <v>801</v>
      </c>
      <c r="X4198">
        <v>8</v>
      </c>
      <c r="Y4198" t="s">
        <v>259</v>
      </c>
      <c r="AB4198" s="507">
        <v>44378</v>
      </c>
      <c r="AC4198" t="s">
        <v>177</v>
      </c>
      <c r="AD4198" t="s">
        <v>16675</v>
      </c>
      <c r="AE4198">
        <v>85620</v>
      </c>
      <c r="AF4198" t="s">
        <v>16676</v>
      </c>
      <c r="AK4198" t="s">
        <v>5222</v>
      </c>
      <c r="AL4198">
        <v>0</v>
      </c>
      <c r="AM4198">
        <v>0</v>
      </c>
    </row>
    <row r="4199" spans="1:39" customFormat="1" ht="12.75">
      <c r="A4199">
        <v>4460033</v>
      </c>
      <c r="B4199" t="s">
        <v>2056</v>
      </c>
      <c r="C4199" t="s">
        <v>757</v>
      </c>
      <c r="D4199">
        <v>4460033</v>
      </c>
      <c r="E4199" t="s">
        <v>166</v>
      </c>
      <c r="F4199" t="s">
        <v>166</v>
      </c>
      <c r="H4199" s="507">
        <v>41158</v>
      </c>
      <c r="I4199" t="s">
        <v>245</v>
      </c>
      <c r="J4199">
        <v>-11</v>
      </c>
      <c r="K4199" t="s">
        <v>168</v>
      </c>
      <c r="M4199" t="s">
        <v>228</v>
      </c>
      <c r="N4199">
        <v>12440075</v>
      </c>
      <c r="O4199" t="s">
        <v>2204</v>
      </c>
      <c r="P4199" s="507">
        <v>44792</v>
      </c>
      <c r="Q4199" t="s">
        <v>187</v>
      </c>
      <c r="R4199" s="507">
        <v>43775</v>
      </c>
      <c r="S4199" s="507">
        <v>44727</v>
      </c>
      <c r="T4199" t="s">
        <v>181</v>
      </c>
      <c r="U4199">
        <v>551</v>
      </c>
      <c r="X4199">
        <v>5</v>
      </c>
      <c r="Y4199" t="s">
        <v>259</v>
      </c>
      <c r="AC4199" t="s">
        <v>177</v>
      </c>
      <c r="AD4199" t="s">
        <v>16675</v>
      </c>
      <c r="AE4199">
        <v>85620</v>
      </c>
      <c r="AF4199" t="s">
        <v>16677</v>
      </c>
      <c r="AJ4199">
        <v>661002696</v>
      </c>
      <c r="AK4199" t="s">
        <v>5222</v>
      </c>
      <c r="AL4199">
        <v>0</v>
      </c>
      <c r="AM4199">
        <v>0</v>
      </c>
    </row>
    <row r="4200" spans="1:39" customFormat="1" ht="12.75">
      <c r="A4200">
        <v>9448627</v>
      </c>
      <c r="B4200" t="s">
        <v>2057</v>
      </c>
      <c r="C4200" t="s">
        <v>639</v>
      </c>
      <c r="D4200">
        <v>9448627</v>
      </c>
      <c r="E4200" t="s">
        <v>166</v>
      </c>
      <c r="F4200" t="s">
        <v>166</v>
      </c>
      <c r="H4200" s="507">
        <v>38686</v>
      </c>
      <c r="I4200" t="s">
        <v>186</v>
      </c>
      <c r="J4200">
        <v>-18</v>
      </c>
      <c r="K4200" t="s">
        <v>8</v>
      </c>
      <c r="M4200" t="s">
        <v>246</v>
      </c>
      <c r="N4200">
        <v>8940976</v>
      </c>
      <c r="O4200" t="s">
        <v>3791</v>
      </c>
      <c r="P4200" s="507">
        <v>44817</v>
      </c>
      <c r="Q4200" t="s">
        <v>187</v>
      </c>
      <c r="R4200" s="507">
        <v>41646</v>
      </c>
      <c r="T4200" t="s">
        <v>5765</v>
      </c>
      <c r="U4200">
        <v>1195</v>
      </c>
      <c r="X4200">
        <v>11</v>
      </c>
      <c r="Y4200" t="s">
        <v>259</v>
      </c>
      <c r="AC4200" t="s">
        <v>177</v>
      </c>
      <c r="AD4200" t="s">
        <v>9810</v>
      </c>
      <c r="AE4200">
        <v>94100</v>
      </c>
      <c r="AF4200" t="s">
        <v>16678</v>
      </c>
      <c r="AK4200" t="s">
        <v>4679</v>
      </c>
      <c r="AL4200">
        <v>0</v>
      </c>
      <c r="AM4200">
        <v>0</v>
      </c>
    </row>
    <row r="4201" spans="1:39" customFormat="1" ht="12.75">
      <c r="A4201">
        <v>723033</v>
      </c>
      <c r="B4201" t="s">
        <v>3699</v>
      </c>
      <c r="C4201" t="s">
        <v>1010</v>
      </c>
      <c r="D4201">
        <v>723033</v>
      </c>
      <c r="E4201" t="s">
        <v>166</v>
      </c>
      <c r="F4201" t="s">
        <v>166</v>
      </c>
      <c r="H4201" s="507">
        <v>32533</v>
      </c>
      <c r="I4201" t="s">
        <v>167</v>
      </c>
      <c r="J4201">
        <v>-40</v>
      </c>
      <c r="K4201" t="s">
        <v>168</v>
      </c>
      <c r="M4201" t="s">
        <v>228</v>
      </c>
      <c r="N4201">
        <v>12440031</v>
      </c>
      <c r="O4201" t="s">
        <v>2297</v>
      </c>
      <c r="P4201" s="507">
        <v>44822</v>
      </c>
      <c r="Q4201" t="s">
        <v>187</v>
      </c>
      <c r="R4201" s="507">
        <v>37432</v>
      </c>
      <c r="S4201" s="507">
        <v>44593</v>
      </c>
      <c r="T4201" t="s">
        <v>7255</v>
      </c>
      <c r="U4201">
        <v>1629</v>
      </c>
      <c r="X4201">
        <v>16</v>
      </c>
      <c r="Y4201" t="s">
        <v>259</v>
      </c>
      <c r="AC4201" t="s">
        <v>177</v>
      </c>
      <c r="AD4201" t="s">
        <v>16679</v>
      </c>
      <c r="AE4201">
        <v>44170</v>
      </c>
      <c r="AF4201" t="s">
        <v>16680</v>
      </c>
      <c r="AJ4201">
        <v>640916801</v>
      </c>
      <c r="AK4201" t="s">
        <v>5223</v>
      </c>
      <c r="AL4201">
        <v>0</v>
      </c>
      <c r="AM4201">
        <v>0</v>
      </c>
    </row>
    <row r="4202" spans="1:39" customFormat="1" ht="12.75">
      <c r="A4202">
        <v>9258535</v>
      </c>
      <c r="B4202" t="s">
        <v>9307</v>
      </c>
      <c r="C4202" t="s">
        <v>3847</v>
      </c>
      <c r="D4202">
        <v>9258535</v>
      </c>
      <c r="E4202" t="s">
        <v>169</v>
      </c>
      <c r="H4202" s="507">
        <v>43157</v>
      </c>
      <c r="I4202" t="s">
        <v>169</v>
      </c>
      <c r="J4202">
        <v>-9</v>
      </c>
      <c r="K4202" t="s">
        <v>8</v>
      </c>
      <c r="M4202" t="s">
        <v>203</v>
      </c>
      <c r="N4202">
        <v>8921458</v>
      </c>
      <c r="O4202" t="s">
        <v>272</v>
      </c>
      <c r="P4202" s="507">
        <v>44815</v>
      </c>
      <c r="Q4202" t="s">
        <v>187</v>
      </c>
      <c r="R4202" s="507">
        <v>44815</v>
      </c>
      <c r="T4202" t="s">
        <v>5765</v>
      </c>
      <c r="U4202">
        <v>500</v>
      </c>
      <c r="X4202">
        <v>5</v>
      </c>
      <c r="Y4202" t="s">
        <v>259</v>
      </c>
      <c r="AC4202" t="s">
        <v>177</v>
      </c>
      <c r="AD4202" t="s">
        <v>11264</v>
      </c>
      <c r="AE4202">
        <v>92300</v>
      </c>
      <c r="AF4202" t="s">
        <v>16681</v>
      </c>
      <c r="AK4202" t="s">
        <v>9308</v>
      </c>
      <c r="AL4202">
        <v>0</v>
      </c>
      <c r="AM4202">
        <v>0</v>
      </c>
    </row>
    <row r="4203" spans="1:39" customFormat="1" ht="12.75">
      <c r="A4203">
        <v>7834045</v>
      </c>
      <c r="B4203" t="s">
        <v>3356</v>
      </c>
      <c r="C4203" t="s">
        <v>490</v>
      </c>
      <c r="D4203">
        <v>7834045</v>
      </c>
      <c r="E4203" t="s">
        <v>166</v>
      </c>
      <c r="F4203" t="s">
        <v>166</v>
      </c>
      <c r="H4203" s="507">
        <v>31640</v>
      </c>
      <c r="I4203" t="s">
        <v>167</v>
      </c>
      <c r="J4203">
        <v>-40</v>
      </c>
      <c r="K4203" t="s">
        <v>168</v>
      </c>
      <c r="M4203" t="s">
        <v>228</v>
      </c>
      <c r="N4203">
        <v>12440004</v>
      </c>
      <c r="O4203" t="s">
        <v>3432</v>
      </c>
      <c r="P4203" s="507">
        <v>44809</v>
      </c>
      <c r="Q4203" t="s">
        <v>187</v>
      </c>
      <c r="R4203" s="507">
        <v>37531</v>
      </c>
      <c r="S4203" s="507">
        <v>44446</v>
      </c>
      <c r="T4203" t="s">
        <v>7255</v>
      </c>
      <c r="U4203">
        <v>1689</v>
      </c>
      <c r="X4203">
        <v>16</v>
      </c>
      <c r="Y4203" t="s">
        <v>259</v>
      </c>
      <c r="AC4203" t="s">
        <v>177</v>
      </c>
      <c r="AD4203" t="s">
        <v>10255</v>
      </c>
      <c r="AE4203">
        <v>44000</v>
      </c>
      <c r="AF4203" t="s">
        <v>16682</v>
      </c>
      <c r="AJ4203">
        <v>632798632</v>
      </c>
      <c r="AK4203" t="s">
        <v>5224</v>
      </c>
      <c r="AL4203">
        <v>0</v>
      </c>
      <c r="AM4203">
        <v>0</v>
      </c>
    </row>
    <row r="4204" spans="1:39" customFormat="1" ht="12.75">
      <c r="A4204">
        <v>7517375</v>
      </c>
      <c r="B4204" t="s">
        <v>2058</v>
      </c>
      <c r="C4204" t="s">
        <v>2059</v>
      </c>
      <c r="D4204">
        <v>7517375</v>
      </c>
      <c r="E4204" t="s">
        <v>166</v>
      </c>
      <c r="F4204" t="s">
        <v>166</v>
      </c>
      <c r="H4204" s="507">
        <v>35784</v>
      </c>
      <c r="I4204" t="s">
        <v>167</v>
      </c>
      <c r="J4204">
        <v>-40</v>
      </c>
      <c r="K4204" t="s">
        <v>168</v>
      </c>
      <c r="M4204" t="s">
        <v>263</v>
      </c>
      <c r="N4204">
        <v>8750120</v>
      </c>
      <c r="O4204" t="s">
        <v>287</v>
      </c>
      <c r="P4204" s="507">
        <v>44812</v>
      </c>
      <c r="Q4204" t="s">
        <v>187</v>
      </c>
      <c r="R4204" s="507">
        <v>40092</v>
      </c>
      <c r="S4204" s="507">
        <v>44810</v>
      </c>
      <c r="T4204" t="s">
        <v>181</v>
      </c>
      <c r="U4204">
        <v>1885</v>
      </c>
      <c r="X4204">
        <v>18</v>
      </c>
      <c r="Y4204" t="s">
        <v>259</v>
      </c>
      <c r="AB4204" s="507">
        <v>44743</v>
      </c>
      <c r="AC4204" t="s">
        <v>177</v>
      </c>
      <c r="AD4204" t="s">
        <v>15660</v>
      </c>
      <c r="AE4204">
        <v>75010</v>
      </c>
      <c r="AF4204" t="s">
        <v>16683</v>
      </c>
      <c r="AI4204">
        <v>667856771</v>
      </c>
      <c r="AK4204" t="s">
        <v>4680</v>
      </c>
      <c r="AL4204">
        <v>0</v>
      </c>
      <c r="AM4204">
        <v>0</v>
      </c>
    </row>
    <row r="4205" spans="1:39" customFormat="1" ht="12.75">
      <c r="A4205">
        <v>7644482</v>
      </c>
      <c r="B4205" t="s">
        <v>8065</v>
      </c>
      <c r="C4205" t="s">
        <v>8066</v>
      </c>
      <c r="D4205">
        <v>7644482</v>
      </c>
      <c r="E4205" t="s">
        <v>166</v>
      </c>
      <c r="F4205" t="s">
        <v>166</v>
      </c>
      <c r="H4205" s="507">
        <v>36717</v>
      </c>
      <c r="I4205" t="s">
        <v>167</v>
      </c>
      <c r="J4205">
        <v>-40</v>
      </c>
      <c r="K4205" t="s">
        <v>8</v>
      </c>
      <c r="M4205" t="s">
        <v>203</v>
      </c>
      <c r="N4205">
        <v>8921190</v>
      </c>
      <c r="O4205" t="s">
        <v>204</v>
      </c>
      <c r="P4205" s="507">
        <v>44817</v>
      </c>
      <c r="Q4205" t="s">
        <v>187</v>
      </c>
      <c r="R4205" s="507">
        <v>43992</v>
      </c>
      <c r="S4205" s="507">
        <v>44454</v>
      </c>
      <c r="T4205" t="s">
        <v>7255</v>
      </c>
      <c r="U4205">
        <v>2083</v>
      </c>
      <c r="V4205" t="s">
        <v>172</v>
      </c>
      <c r="W4205">
        <v>69</v>
      </c>
      <c r="X4205" t="s">
        <v>173</v>
      </c>
      <c r="Y4205" t="s">
        <v>259</v>
      </c>
      <c r="AB4205" s="507">
        <v>44743</v>
      </c>
      <c r="AC4205" t="s">
        <v>337</v>
      </c>
      <c r="AD4205" t="s">
        <v>13780</v>
      </c>
      <c r="AE4205">
        <v>76320</v>
      </c>
      <c r="AF4205" t="s">
        <v>16684</v>
      </c>
      <c r="AJ4205">
        <v>607822923</v>
      </c>
      <c r="AK4205" t="s">
        <v>8067</v>
      </c>
      <c r="AL4205">
        <v>0</v>
      </c>
      <c r="AM4205">
        <v>0</v>
      </c>
    </row>
    <row r="4206" spans="1:39" customFormat="1" ht="12.75">
      <c r="A4206">
        <v>2942591</v>
      </c>
      <c r="B4206" t="s">
        <v>9309</v>
      </c>
      <c r="C4206" t="s">
        <v>531</v>
      </c>
      <c r="D4206">
        <v>2942591</v>
      </c>
      <c r="E4206" t="s">
        <v>169</v>
      </c>
      <c r="H4206" s="507">
        <v>41227</v>
      </c>
      <c r="I4206" t="s">
        <v>245</v>
      </c>
      <c r="J4206">
        <v>-11</v>
      </c>
      <c r="K4206" t="s">
        <v>8</v>
      </c>
      <c r="M4206" t="s">
        <v>3025</v>
      </c>
      <c r="N4206">
        <v>3290221</v>
      </c>
      <c r="O4206" t="s">
        <v>3095</v>
      </c>
      <c r="P4206" s="507">
        <v>44811</v>
      </c>
      <c r="Q4206" t="s">
        <v>187</v>
      </c>
      <c r="R4206" s="507">
        <v>44811</v>
      </c>
      <c r="T4206" t="s">
        <v>5765</v>
      </c>
      <c r="U4206">
        <v>500</v>
      </c>
      <c r="X4206">
        <v>5</v>
      </c>
      <c r="Y4206" t="s">
        <v>259</v>
      </c>
      <c r="AC4206" t="s">
        <v>177</v>
      </c>
      <c r="AD4206" t="s">
        <v>9820</v>
      </c>
      <c r="AE4206">
        <v>29120</v>
      </c>
      <c r="AF4206" t="s">
        <v>16685</v>
      </c>
      <c r="AI4206">
        <v>229406166</v>
      </c>
      <c r="AJ4206">
        <v>621303208</v>
      </c>
      <c r="AK4206" t="s">
        <v>9310</v>
      </c>
      <c r="AL4206">
        <v>0</v>
      </c>
      <c r="AM4206">
        <v>0</v>
      </c>
    </row>
    <row r="4207" spans="1:39" customFormat="1" ht="12.75">
      <c r="A4207">
        <v>4440667</v>
      </c>
      <c r="B4207" t="s">
        <v>2744</v>
      </c>
      <c r="C4207" t="s">
        <v>400</v>
      </c>
      <c r="D4207">
        <v>4440667</v>
      </c>
      <c r="E4207" t="s">
        <v>166</v>
      </c>
      <c r="F4207" t="s">
        <v>166</v>
      </c>
      <c r="H4207" s="507">
        <v>36760</v>
      </c>
      <c r="I4207" t="s">
        <v>167</v>
      </c>
      <c r="J4207">
        <v>-40</v>
      </c>
      <c r="K4207" t="s">
        <v>168</v>
      </c>
      <c r="M4207" t="s">
        <v>228</v>
      </c>
      <c r="N4207">
        <v>12440138</v>
      </c>
      <c r="O4207" t="s">
        <v>2163</v>
      </c>
      <c r="P4207" s="507">
        <v>44762</v>
      </c>
      <c r="Q4207" t="s">
        <v>187</v>
      </c>
      <c r="R4207" s="507">
        <v>39727</v>
      </c>
      <c r="S4207" s="507">
        <v>44007</v>
      </c>
      <c r="T4207" t="s">
        <v>7255</v>
      </c>
      <c r="U4207">
        <v>1605</v>
      </c>
      <c r="X4207">
        <v>16</v>
      </c>
      <c r="Y4207" t="s">
        <v>259</v>
      </c>
      <c r="AC4207" t="s">
        <v>177</v>
      </c>
      <c r="AD4207" t="s">
        <v>16686</v>
      </c>
      <c r="AE4207">
        <v>44430</v>
      </c>
      <c r="AF4207" t="s">
        <v>16687</v>
      </c>
      <c r="AI4207">
        <v>228219857</v>
      </c>
      <c r="AJ4207">
        <v>627379314</v>
      </c>
      <c r="AK4207" t="s">
        <v>5225</v>
      </c>
      <c r="AL4207">
        <v>0</v>
      </c>
      <c r="AM4207">
        <v>0</v>
      </c>
    </row>
    <row r="4208" spans="1:39" customFormat="1" ht="12.75">
      <c r="A4208">
        <v>5310896</v>
      </c>
      <c r="B4208" t="s">
        <v>16688</v>
      </c>
      <c r="C4208" t="s">
        <v>304</v>
      </c>
      <c r="D4208">
        <v>5310896</v>
      </c>
      <c r="E4208" t="s">
        <v>166</v>
      </c>
      <c r="H4208" s="507">
        <v>31040</v>
      </c>
      <c r="I4208" t="s">
        <v>167</v>
      </c>
      <c r="J4208">
        <v>-40</v>
      </c>
      <c r="K4208" t="s">
        <v>168</v>
      </c>
      <c r="M4208" t="s">
        <v>2155</v>
      </c>
      <c r="N4208">
        <v>12530060</v>
      </c>
      <c r="O4208" t="s">
        <v>6231</v>
      </c>
      <c r="P4208" s="507">
        <v>44840</v>
      </c>
      <c r="Q4208" t="s">
        <v>187</v>
      </c>
      <c r="R4208" s="507">
        <v>37432</v>
      </c>
      <c r="S4208" s="507">
        <v>44839</v>
      </c>
      <c r="T4208" t="s">
        <v>181</v>
      </c>
      <c r="U4208">
        <v>2072</v>
      </c>
      <c r="X4208">
        <v>20</v>
      </c>
      <c r="Y4208" t="s">
        <v>259</v>
      </c>
      <c r="AC4208" t="s">
        <v>177</v>
      </c>
      <c r="AD4208" t="s">
        <v>9823</v>
      </c>
      <c r="AE4208">
        <v>53100</v>
      </c>
      <c r="AF4208" t="s">
        <v>16689</v>
      </c>
      <c r="AJ4208">
        <v>650527535</v>
      </c>
      <c r="AK4208" t="s">
        <v>16690</v>
      </c>
      <c r="AL4208">
        <v>0</v>
      </c>
      <c r="AM4208">
        <v>0</v>
      </c>
    </row>
    <row r="4209" spans="1:39" customFormat="1" ht="12.75">
      <c r="A4209">
        <v>2221783</v>
      </c>
      <c r="B4209" t="s">
        <v>2060</v>
      </c>
      <c r="C4209" t="s">
        <v>1045</v>
      </c>
      <c r="D4209">
        <v>2221783</v>
      </c>
      <c r="E4209" t="s">
        <v>169</v>
      </c>
      <c r="H4209" s="507">
        <v>41156</v>
      </c>
      <c r="I4209" t="s">
        <v>245</v>
      </c>
      <c r="J4209">
        <v>-11</v>
      </c>
      <c r="K4209" t="s">
        <v>8</v>
      </c>
      <c r="M4209" t="s">
        <v>215</v>
      </c>
      <c r="N4209">
        <v>3220113</v>
      </c>
      <c r="O4209" t="s">
        <v>6283</v>
      </c>
      <c r="P4209" s="507">
        <v>44823</v>
      </c>
      <c r="Q4209" t="s">
        <v>187</v>
      </c>
      <c r="R4209" s="507">
        <v>44823</v>
      </c>
      <c r="T4209" t="s">
        <v>5765</v>
      </c>
      <c r="U4209">
        <v>500</v>
      </c>
      <c r="X4209">
        <v>5</v>
      </c>
      <c r="Y4209" t="s">
        <v>259</v>
      </c>
      <c r="AC4209" t="s">
        <v>177</v>
      </c>
      <c r="AD4209" t="s">
        <v>16691</v>
      </c>
      <c r="AE4209">
        <v>22770</v>
      </c>
      <c r="AF4209" t="s">
        <v>16692</v>
      </c>
      <c r="AJ4209">
        <v>661355428</v>
      </c>
      <c r="AK4209" t="s">
        <v>9311</v>
      </c>
      <c r="AL4209">
        <v>0</v>
      </c>
      <c r="AM4209">
        <v>0</v>
      </c>
    </row>
    <row r="4210" spans="1:39" customFormat="1" ht="12.75">
      <c r="A4210">
        <v>722947</v>
      </c>
      <c r="B4210" t="s">
        <v>2060</v>
      </c>
      <c r="C4210" t="s">
        <v>508</v>
      </c>
      <c r="D4210">
        <v>722947</v>
      </c>
      <c r="E4210" t="s">
        <v>166</v>
      </c>
      <c r="F4210" t="s">
        <v>166</v>
      </c>
      <c r="H4210" s="507">
        <v>31021</v>
      </c>
      <c r="I4210" t="s">
        <v>167</v>
      </c>
      <c r="J4210">
        <v>-40</v>
      </c>
      <c r="K4210" t="s">
        <v>168</v>
      </c>
      <c r="M4210" t="s">
        <v>2152</v>
      </c>
      <c r="N4210">
        <v>12720066</v>
      </c>
      <c r="O4210" t="s">
        <v>2195</v>
      </c>
      <c r="P4210" s="507">
        <v>44833</v>
      </c>
      <c r="Q4210" t="s">
        <v>187</v>
      </c>
      <c r="R4210" s="507">
        <v>37432</v>
      </c>
      <c r="T4210" t="s">
        <v>5760</v>
      </c>
      <c r="U4210">
        <v>1624</v>
      </c>
      <c r="X4210">
        <v>16</v>
      </c>
      <c r="Y4210" t="s">
        <v>259</v>
      </c>
      <c r="AC4210" t="s">
        <v>177</v>
      </c>
      <c r="AD4210" t="s">
        <v>16693</v>
      </c>
      <c r="AE4210">
        <v>72290</v>
      </c>
      <c r="AF4210" t="s">
        <v>16694</v>
      </c>
      <c r="AJ4210">
        <v>674222467</v>
      </c>
      <c r="AK4210" t="s">
        <v>5226</v>
      </c>
      <c r="AL4210">
        <v>1</v>
      </c>
      <c r="AM4210">
        <v>1</v>
      </c>
    </row>
    <row r="4211" spans="1:39" customFormat="1" ht="12.75">
      <c r="A4211">
        <v>4455629</v>
      </c>
      <c r="B4211" t="s">
        <v>2060</v>
      </c>
      <c r="C4211" t="s">
        <v>484</v>
      </c>
      <c r="D4211">
        <v>4455629</v>
      </c>
      <c r="E4211" t="s">
        <v>166</v>
      </c>
      <c r="F4211" t="s">
        <v>166</v>
      </c>
      <c r="H4211" s="507">
        <v>40780</v>
      </c>
      <c r="I4211" t="s">
        <v>267</v>
      </c>
      <c r="J4211">
        <v>-12</v>
      </c>
      <c r="K4211" t="s">
        <v>168</v>
      </c>
      <c r="M4211" t="s">
        <v>228</v>
      </c>
      <c r="N4211">
        <v>12440116</v>
      </c>
      <c r="O4211" t="s">
        <v>6232</v>
      </c>
      <c r="P4211" s="507">
        <v>44803</v>
      </c>
      <c r="Q4211" t="s">
        <v>187</v>
      </c>
      <c r="R4211" s="507">
        <v>42817</v>
      </c>
      <c r="T4211" t="s">
        <v>5765</v>
      </c>
      <c r="U4211">
        <v>1348</v>
      </c>
      <c r="X4211">
        <v>13</v>
      </c>
      <c r="Y4211" t="s">
        <v>259</v>
      </c>
      <c r="AC4211" t="s">
        <v>177</v>
      </c>
      <c r="AD4211" t="s">
        <v>10255</v>
      </c>
      <c r="AE4211">
        <v>44300</v>
      </c>
      <c r="AF4211" t="s">
        <v>16695</v>
      </c>
      <c r="AI4211">
        <v>240251033</v>
      </c>
      <c r="AJ4211">
        <v>626987584</v>
      </c>
      <c r="AK4211" t="s">
        <v>6522</v>
      </c>
      <c r="AL4211">
        <v>0</v>
      </c>
      <c r="AM4211">
        <v>0</v>
      </c>
    </row>
    <row r="4212" spans="1:39" customFormat="1" ht="12.75">
      <c r="A4212">
        <v>7227009</v>
      </c>
      <c r="B4212" t="s">
        <v>2060</v>
      </c>
      <c r="C4212" t="s">
        <v>16696</v>
      </c>
      <c r="D4212">
        <v>7227009</v>
      </c>
      <c r="E4212" t="s">
        <v>169</v>
      </c>
      <c r="H4212" s="507">
        <v>42030</v>
      </c>
      <c r="I4212" t="s">
        <v>169</v>
      </c>
      <c r="J4212">
        <v>-9</v>
      </c>
      <c r="K4212" t="s">
        <v>8</v>
      </c>
      <c r="M4212" t="s">
        <v>2152</v>
      </c>
      <c r="N4212">
        <v>12720041</v>
      </c>
      <c r="O4212" t="s">
        <v>2278</v>
      </c>
      <c r="P4212" s="507">
        <v>44853</v>
      </c>
      <c r="Q4212" t="s">
        <v>187</v>
      </c>
      <c r="R4212" s="507">
        <v>44853</v>
      </c>
      <c r="T4212" t="s">
        <v>5765</v>
      </c>
      <c r="U4212">
        <v>500</v>
      </c>
      <c r="X4212">
        <v>5</v>
      </c>
      <c r="Y4212" t="s">
        <v>259</v>
      </c>
      <c r="AC4212" t="s">
        <v>177</v>
      </c>
      <c r="AD4212" t="s">
        <v>16697</v>
      </c>
      <c r="AE4212">
        <v>72110</v>
      </c>
      <c r="AF4212" t="s">
        <v>16698</v>
      </c>
      <c r="AJ4212">
        <v>629736671</v>
      </c>
      <c r="AK4212" t="s">
        <v>16699</v>
      </c>
      <c r="AL4212">
        <v>0</v>
      </c>
      <c r="AM4212">
        <v>0</v>
      </c>
    </row>
    <row r="4213" spans="1:39" customFormat="1" ht="12.75">
      <c r="A4213">
        <v>784492</v>
      </c>
      <c r="B4213" t="s">
        <v>2061</v>
      </c>
      <c r="C4213" t="s">
        <v>280</v>
      </c>
      <c r="D4213">
        <v>784492</v>
      </c>
      <c r="E4213" t="s">
        <v>166</v>
      </c>
      <c r="F4213" t="s">
        <v>166</v>
      </c>
      <c r="H4213" s="507">
        <v>26145</v>
      </c>
      <c r="I4213" t="s">
        <v>367</v>
      </c>
      <c r="J4213">
        <v>-60</v>
      </c>
      <c r="K4213" t="s">
        <v>168</v>
      </c>
      <c r="M4213" t="s">
        <v>238</v>
      </c>
      <c r="N4213">
        <v>8780584</v>
      </c>
      <c r="O4213" t="s">
        <v>1162</v>
      </c>
      <c r="P4213" s="507">
        <v>44799</v>
      </c>
      <c r="Q4213" t="s">
        <v>187</v>
      </c>
      <c r="R4213" s="507">
        <v>37432</v>
      </c>
      <c r="S4213" s="507">
        <v>44660</v>
      </c>
      <c r="T4213" t="s">
        <v>7255</v>
      </c>
      <c r="U4213">
        <v>1607</v>
      </c>
      <c r="X4213">
        <v>16</v>
      </c>
      <c r="Y4213" t="s">
        <v>259</v>
      </c>
      <c r="AB4213" s="507">
        <v>43282</v>
      </c>
      <c r="AC4213" t="s">
        <v>177</v>
      </c>
      <c r="AD4213" t="s">
        <v>13596</v>
      </c>
      <c r="AE4213">
        <v>78510</v>
      </c>
      <c r="AF4213" t="s">
        <v>16700</v>
      </c>
      <c r="AI4213">
        <v>130990153</v>
      </c>
      <c r="AK4213" t="s">
        <v>8068</v>
      </c>
      <c r="AL4213">
        <v>0</v>
      </c>
      <c r="AM4213">
        <v>0</v>
      </c>
    </row>
    <row r="4214" spans="1:39" customFormat="1" ht="12.75">
      <c r="A4214">
        <v>456152</v>
      </c>
      <c r="B4214" t="s">
        <v>3775</v>
      </c>
      <c r="C4214" t="s">
        <v>185</v>
      </c>
      <c r="D4214">
        <v>456152</v>
      </c>
      <c r="E4214" t="s">
        <v>166</v>
      </c>
      <c r="F4214" t="s">
        <v>166</v>
      </c>
      <c r="H4214" s="507">
        <v>29931</v>
      </c>
      <c r="I4214" t="s">
        <v>192</v>
      </c>
      <c r="J4214">
        <v>-50</v>
      </c>
      <c r="K4214" t="s">
        <v>168</v>
      </c>
      <c r="M4214" t="s">
        <v>208</v>
      </c>
      <c r="N4214">
        <v>12851030</v>
      </c>
      <c r="O4214" t="s">
        <v>6242</v>
      </c>
      <c r="P4214" s="507">
        <v>44789</v>
      </c>
      <c r="Q4214" t="s">
        <v>187</v>
      </c>
      <c r="R4214" s="507">
        <v>37432</v>
      </c>
      <c r="S4214" s="507">
        <v>44764</v>
      </c>
      <c r="T4214" t="s">
        <v>181</v>
      </c>
      <c r="U4214">
        <v>1719</v>
      </c>
      <c r="X4214">
        <v>17</v>
      </c>
      <c r="Y4214" t="s">
        <v>259</v>
      </c>
      <c r="AC4214" t="s">
        <v>177</v>
      </c>
      <c r="AD4214" t="s">
        <v>16701</v>
      </c>
      <c r="AE4214">
        <v>85180</v>
      </c>
      <c r="AF4214" t="s">
        <v>16702</v>
      </c>
      <c r="AJ4214">
        <v>687082246</v>
      </c>
      <c r="AK4214" t="s">
        <v>5227</v>
      </c>
      <c r="AL4214">
        <v>0</v>
      </c>
      <c r="AM4214">
        <v>0</v>
      </c>
    </row>
    <row r="4215" spans="1:39" customFormat="1" ht="12.75">
      <c r="A4215">
        <v>3717438</v>
      </c>
      <c r="B4215" t="s">
        <v>2062</v>
      </c>
      <c r="C4215" t="s">
        <v>310</v>
      </c>
      <c r="D4215">
        <v>3717438</v>
      </c>
      <c r="E4215" t="s">
        <v>169</v>
      </c>
      <c r="H4215" s="507">
        <v>35816</v>
      </c>
      <c r="I4215" t="s">
        <v>167</v>
      </c>
      <c r="J4215">
        <v>-40</v>
      </c>
      <c r="K4215" t="s">
        <v>8</v>
      </c>
      <c r="M4215" t="s">
        <v>203</v>
      </c>
      <c r="N4215">
        <v>8920312</v>
      </c>
      <c r="O4215" t="s">
        <v>288</v>
      </c>
      <c r="P4215" s="507">
        <v>44827</v>
      </c>
      <c r="Q4215" t="s">
        <v>187</v>
      </c>
      <c r="R4215" s="507">
        <v>38461</v>
      </c>
      <c r="S4215" s="507">
        <v>44777</v>
      </c>
      <c r="T4215" t="s">
        <v>181</v>
      </c>
      <c r="U4215">
        <v>1080</v>
      </c>
      <c r="X4215">
        <v>10</v>
      </c>
      <c r="Y4215" t="s">
        <v>259</v>
      </c>
      <c r="AC4215" t="s">
        <v>177</v>
      </c>
      <c r="AD4215" t="s">
        <v>16703</v>
      </c>
      <c r="AE4215">
        <v>92200</v>
      </c>
      <c r="AF4215" t="s">
        <v>16704</v>
      </c>
      <c r="AJ4215">
        <v>658262866</v>
      </c>
      <c r="AK4215" t="s">
        <v>16705</v>
      </c>
      <c r="AL4215">
        <v>0</v>
      </c>
      <c r="AM4215">
        <v>0</v>
      </c>
    </row>
    <row r="4216" spans="1:39" customFormat="1" ht="12.75">
      <c r="A4216">
        <v>9411524</v>
      </c>
      <c r="B4216" t="s">
        <v>2062</v>
      </c>
      <c r="C4216" t="s">
        <v>842</v>
      </c>
      <c r="D4216">
        <v>9411524</v>
      </c>
      <c r="E4216" t="s">
        <v>166</v>
      </c>
      <c r="F4216" t="s">
        <v>166</v>
      </c>
      <c r="H4216" s="507">
        <v>27153</v>
      </c>
      <c r="I4216" t="s">
        <v>192</v>
      </c>
      <c r="J4216">
        <v>-50</v>
      </c>
      <c r="K4216" t="s">
        <v>168</v>
      </c>
      <c r="M4216" t="s">
        <v>175</v>
      </c>
      <c r="N4216">
        <v>4370439</v>
      </c>
      <c r="O4216" t="s">
        <v>2825</v>
      </c>
      <c r="P4216" s="507">
        <v>44819</v>
      </c>
      <c r="Q4216" t="s">
        <v>187</v>
      </c>
      <c r="R4216" s="507">
        <v>37432</v>
      </c>
      <c r="S4216" s="507">
        <v>44081</v>
      </c>
      <c r="T4216" t="s">
        <v>7255</v>
      </c>
      <c r="U4216">
        <v>1608</v>
      </c>
      <c r="X4216">
        <v>16</v>
      </c>
      <c r="Y4216" t="s">
        <v>259</v>
      </c>
      <c r="AC4216" t="s">
        <v>177</v>
      </c>
      <c r="AD4216" t="s">
        <v>16706</v>
      </c>
      <c r="AE4216">
        <v>37530</v>
      </c>
      <c r="AF4216" t="s">
        <v>16707</v>
      </c>
      <c r="AK4216" t="s">
        <v>5718</v>
      </c>
      <c r="AL4216">
        <v>0</v>
      </c>
      <c r="AM4216">
        <v>0</v>
      </c>
    </row>
    <row r="4217" spans="1:39" customFormat="1" ht="12.75">
      <c r="A4217">
        <v>7525010</v>
      </c>
      <c r="B4217" t="s">
        <v>3260</v>
      </c>
      <c r="C4217" t="s">
        <v>668</v>
      </c>
      <c r="D4217">
        <v>7525010</v>
      </c>
      <c r="E4217" t="s">
        <v>166</v>
      </c>
      <c r="F4217" t="s">
        <v>166</v>
      </c>
      <c r="H4217" s="507">
        <v>39893</v>
      </c>
      <c r="I4217" t="s">
        <v>340</v>
      </c>
      <c r="J4217">
        <v>-14</v>
      </c>
      <c r="K4217" t="s">
        <v>168</v>
      </c>
      <c r="M4217" t="s">
        <v>263</v>
      </c>
      <c r="N4217">
        <v>8751163</v>
      </c>
      <c r="O4217" t="s">
        <v>264</v>
      </c>
      <c r="P4217" s="507">
        <v>44755</v>
      </c>
      <c r="Q4217" t="s">
        <v>187</v>
      </c>
      <c r="R4217" s="507">
        <v>43414</v>
      </c>
      <c r="T4217" t="s">
        <v>5765</v>
      </c>
      <c r="U4217">
        <v>1091</v>
      </c>
      <c r="X4217">
        <v>10</v>
      </c>
      <c r="Y4217" t="s">
        <v>259</v>
      </c>
      <c r="AB4217" s="507">
        <v>44743</v>
      </c>
      <c r="AC4217" t="s">
        <v>177</v>
      </c>
      <c r="AD4217" t="s">
        <v>10025</v>
      </c>
      <c r="AE4217">
        <v>75015</v>
      </c>
      <c r="AF4217" t="s">
        <v>16708</v>
      </c>
      <c r="AJ4217">
        <v>616597885</v>
      </c>
      <c r="AK4217" t="s">
        <v>8069</v>
      </c>
      <c r="AL4217">
        <v>0</v>
      </c>
      <c r="AM4217">
        <v>0</v>
      </c>
    </row>
    <row r="4218" spans="1:39" customFormat="1" ht="12.75">
      <c r="A4218">
        <v>3610211</v>
      </c>
      <c r="B4218" t="s">
        <v>2063</v>
      </c>
      <c r="C4218" t="s">
        <v>16709</v>
      </c>
      <c r="D4218">
        <v>3610211</v>
      </c>
      <c r="E4218" t="s">
        <v>169</v>
      </c>
      <c r="H4218" s="507">
        <v>41076</v>
      </c>
      <c r="I4218" t="s">
        <v>245</v>
      </c>
      <c r="J4218">
        <v>-11</v>
      </c>
      <c r="K4218" t="s">
        <v>8</v>
      </c>
      <c r="M4218" t="s">
        <v>2770</v>
      </c>
      <c r="N4218">
        <v>4360605</v>
      </c>
      <c r="O4218" t="s">
        <v>2848</v>
      </c>
      <c r="P4218" s="507">
        <v>44836</v>
      </c>
      <c r="Q4218" t="s">
        <v>187</v>
      </c>
      <c r="R4218" s="507">
        <v>44836</v>
      </c>
      <c r="T4218" t="s">
        <v>5765</v>
      </c>
      <c r="U4218">
        <v>500</v>
      </c>
      <c r="X4218">
        <v>5</v>
      </c>
      <c r="Y4218" t="s">
        <v>259</v>
      </c>
      <c r="AC4218" t="s">
        <v>177</v>
      </c>
      <c r="AD4218" t="s">
        <v>16710</v>
      </c>
      <c r="AE4218">
        <v>36290</v>
      </c>
      <c r="AF4218">
        <v>0</v>
      </c>
      <c r="AH4218" t="s">
        <v>16711</v>
      </c>
      <c r="AJ4218">
        <v>617551355</v>
      </c>
      <c r="AK4218" t="s">
        <v>16712</v>
      </c>
      <c r="AL4218">
        <v>0</v>
      </c>
      <c r="AM4218">
        <v>0</v>
      </c>
    </row>
    <row r="4219" spans="1:39" customFormat="1" ht="12.75">
      <c r="A4219">
        <v>729652</v>
      </c>
      <c r="B4219" t="s">
        <v>2063</v>
      </c>
      <c r="C4219" t="s">
        <v>701</v>
      </c>
      <c r="D4219">
        <v>729652</v>
      </c>
      <c r="E4219" t="s">
        <v>166</v>
      </c>
      <c r="F4219" t="s">
        <v>166</v>
      </c>
      <c r="H4219" s="507">
        <v>34645</v>
      </c>
      <c r="I4219" t="s">
        <v>167</v>
      </c>
      <c r="J4219">
        <v>-40</v>
      </c>
      <c r="K4219" t="s">
        <v>8</v>
      </c>
      <c r="M4219" t="s">
        <v>2152</v>
      </c>
      <c r="N4219">
        <v>12720044</v>
      </c>
      <c r="O4219" t="s">
        <v>2293</v>
      </c>
      <c r="P4219" s="507">
        <v>44818</v>
      </c>
      <c r="Q4219" t="s">
        <v>187</v>
      </c>
      <c r="R4219" s="507">
        <v>37516</v>
      </c>
      <c r="S4219" s="507">
        <v>44812</v>
      </c>
      <c r="T4219" t="s">
        <v>181</v>
      </c>
      <c r="U4219">
        <v>1131</v>
      </c>
      <c r="X4219">
        <v>11</v>
      </c>
      <c r="Y4219" t="s">
        <v>259</v>
      </c>
      <c r="AC4219" t="s">
        <v>177</v>
      </c>
      <c r="AD4219" t="s">
        <v>16713</v>
      </c>
      <c r="AE4219">
        <v>72220</v>
      </c>
      <c r="AF4219" t="s">
        <v>16714</v>
      </c>
      <c r="AJ4219">
        <v>767246191</v>
      </c>
      <c r="AK4219" t="s">
        <v>5228</v>
      </c>
      <c r="AL4219">
        <v>0</v>
      </c>
      <c r="AM4219">
        <v>0</v>
      </c>
    </row>
    <row r="4220" spans="1:39" customFormat="1" ht="12.75">
      <c r="A4220">
        <v>2942984</v>
      </c>
      <c r="B4220" t="s">
        <v>16715</v>
      </c>
      <c r="C4220" t="s">
        <v>1017</v>
      </c>
      <c r="D4220">
        <v>2942984</v>
      </c>
      <c r="E4220" t="s">
        <v>169</v>
      </c>
      <c r="H4220" s="507">
        <v>41476</v>
      </c>
      <c r="I4220" t="s">
        <v>251</v>
      </c>
      <c r="J4220">
        <v>-10</v>
      </c>
      <c r="K4220" t="s">
        <v>8</v>
      </c>
      <c r="M4220" t="s">
        <v>3025</v>
      </c>
      <c r="N4220">
        <v>3290223</v>
      </c>
      <c r="O4220" t="s">
        <v>3038</v>
      </c>
      <c r="P4220" s="507">
        <v>44840</v>
      </c>
      <c r="Q4220" t="s">
        <v>187</v>
      </c>
      <c r="R4220" s="507">
        <v>44840</v>
      </c>
      <c r="T4220" t="s">
        <v>5765</v>
      </c>
      <c r="U4220">
        <v>500</v>
      </c>
      <c r="X4220">
        <v>5</v>
      </c>
      <c r="Y4220" t="s">
        <v>259</v>
      </c>
      <c r="AC4220" t="s">
        <v>177</v>
      </c>
      <c r="AD4220" t="s">
        <v>10680</v>
      </c>
      <c r="AE4220">
        <v>29000</v>
      </c>
      <c r="AF4220" t="s">
        <v>16716</v>
      </c>
      <c r="AJ4220" t="s">
        <v>16717</v>
      </c>
      <c r="AK4220" t="s">
        <v>16718</v>
      </c>
      <c r="AL4220">
        <v>0</v>
      </c>
      <c r="AM4220">
        <v>0</v>
      </c>
    </row>
    <row r="4221" spans="1:39" customFormat="1" ht="12.75">
      <c r="A4221">
        <v>7516253</v>
      </c>
      <c r="B4221" t="s">
        <v>2064</v>
      </c>
      <c r="C4221" t="s">
        <v>2065</v>
      </c>
      <c r="D4221">
        <v>7516253</v>
      </c>
      <c r="E4221" t="s">
        <v>166</v>
      </c>
      <c r="F4221" t="s">
        <v>166</v>
      </c>
      <c r="H4221" s="507">
        <v>30087</v>
      </c>
      <c r="I4221" t="s">
        <v>192</v>
      </c>
      <c r="J4221">
        <v>-50</v>
      </c>
      <c r="K4221" t="s">
        <v>8</v>
      </c>
      <c r="M4221" t="s">
        <v>203</v>
      </c>
      <c r="N4221">
        <v>8921458</v>
      </c>
      <c r="O4221" t="s">
        <v>272</v>
      </c>
      <c r="P4221" s="507">
        <v>44818</v>
      </c>
      <c r="Q4221" t="s">
        <v>187</v>
      </c>
      <c r="R4221" s="507">
        <v>39689</v>
      </c>
      <c r="S4221" s="507">
        <v>44813</v>
      </c>
      <c r="T4221" t="s">
        <v>181</v>
      </c>
      <c r="U4221">
        <v>1192</v>
      </c>
      <c r="X4221">
        <v>11</v>
      </c>
      <c r="Y4221" t="s">
        <v>259</v>
      </c>
      <c r="AB4221" s="507">
        <v>44013</v>
      </c>
      <c r="AC4221" t="s">
        <v>177</v>
      </c>
      <c r="AD4221" t="s">
        <v>16719</v>
      </c>
      <c r="AE4221">
        <v>75008</v>
      </c>
      <c r="AF4221" t="s">
        <v>16720</v>
      </c>
      <c r="AK4221" t="s">
        <v>4681</v>
      </c>
      <c r="AL4221">
        <v>0</v>
      </c>
      <c r="AM4221">
        <v>0</v>
      </c>
    </row>
    <row r="4222" spans="1:39" customFormat="1" ht="12.75">
      <c r="A4222">
        <v>9444231</v>
      </c>
      <c r="B4222" t="s">
        <v>2066</v>
      </c>
      <c r="C4222" t="s">
        <v>310</v>
      </c>
      <c r="D4222">
        <v>9444231</v>
      </c>
      <c r="E4222" t="s">
        <v>166</v>
      </c>
      <c r="F4222" t="s">
        <v>166</v>
      </c>
      <c r="H4222" s="507">
        <v>38487</v>
      </c>
      <c r="I4222" t="s">
        <v>186</v>
      </c>
      <c r="J4222">
        <v>-18</v>
      </c>
      <c r="K4222" t="s">
        <v>8</v>
      </c>
      <c r="M4222" t="s">
        <v>246</v>
      </c>
      <c r="N4222">
        <v>8940459</v>
      </c>
      <c r="O4222" t="s">
        <v>433</v>
      </c>
      <c r="P4222" s="507">
        <v>44813</v>
      </c>
      <c r="Q4222" t="s">
        <v>187</v>
      </c>
      <c r="R4222" s="507">
        <v>40984</v>
      </c>
      <c r="T4222" t="s">
        <v>5765</v>
      </c>
      <c r="U4222">
        <v>964</v>
      </c>
      <c r="X4222">
        <v>9</v>
      </c>
      <c r="Y4222" t="s">
        <v>259</v>
      </c>
      <c r="AB4222" s="507">
        <v>43350</v>
      </c>
      <c r="AC4222" t="s">
        <v>177</v>
      </c>
      <c r="AD4222" t="s">
        <v>10390</v>
      </c>
      <c r="AE4222">
        <v>94550</v>
      </c>
      <c r="AF4222" t="s">
        <v>16721</v>
      </c>
      <c r="AK4222" t="s">
        <v>4682</v>
      </c>
      <c r="AL4222">
        <v>0</v>
      </c>
      <c r="AM4222">
        <v>0</v>
      </c>
    </row>
    <row r="4223" spans="1:39" customFormat="1" ht="12.75">
      <c r="A4223">
        <v>7816166</v>
      </c>
      <c r="B4223" t="s">
        <v>2067</v>
      </c>
      <c r="C4223" t="s">
        <v>419</v>
      </c>
      <c r="D4223">
        <v>7816166</v>
      </c>
      <c r="E4223" t="s">
        <v>166</v>
      </c>
      <c r="F4223" t="s">
        <v>166</v>
      </c>
      <c r="H4223" s="507">
        <v>26496</v>
      </c>
      <c r="I4223" t="s">
        <v>367</v>
      </c>
      <c r="J4223">
        <v>-60</v>
      </c>
      <c r="K4223" t="s">
        <v>168</v>
      </c>
      <c r="M4223" t="s">
        <v>238</v>
      </c>
      <c r="N4223">
        <v>8780496</v>
      </c>
      <c r="O4223" t="s">
        <v>270</v>
      </c>
      <c r="P4223" s="507">
        <v>44794</v>
      </c>
      <c r="Q4223" t="s">
        <v>187</v>
      </c>
      <c r="R4223" s="507">
        <v>37432</v>
      </c>
      <c r="S4223" s="507">
        <v>44481</v>
      </c>
      <c r="T4223" t="s">
        <v>7255</v>
      </c>
      <c r="U4223">
        <v>1634</v>
      </c>
      <c r="X4223">
        <v>16</v>
      </c>
      <c r="Y4223" t="s">
        <v>259</v>
      </c>
      <c r="AC4223" t="s">
        <v>177</v>
      </c>
      <c r="AD4223" t="s">
        <v>10120</v>
      </c>
      <c r="AE4223">
        <v>78310</v>
      </c>
      <c r="AF4223" t="s">
        <v>10791</v>
      </c>
      <c r="AK4223" t="s">
        <v>5758</v>
      </c>
      <c r="AL4223">
        <v>0</v>
      </c>
      <c r="AM4223">
        <v>0</v>
      </c>
    </row>
    <row r="4224" spans="1:39" customFormat="1" ht="12.75">
      <c r="A4224">
        <v>7225111</v>
      </c>
      <c r="B4224" t="s">
        <v>2067</v>
      </c>
      <c r="C4224" t="s">
        <v>495</v>
      </c>
      <c r="D4224">
        <v>7225111</v>
      </c>
      <c r="E4224" t="s">
        <v>169</v>
      </c>
      <c r="F4224" t="s">
        <v>169</v>
      </c>
      <c r="H4224" s="507">
        <v>40935</v>
      </c>
      <c r="I4224" t="s">
        <v>245</v>
      </c>
      <c r="J4224">
        <v>-11</v>
      </c>
      <c r="K4224" t="s">
        <v>8</v>
      </c>
      <c r="M4224" t="s">
        <v>2152</v>
      </c>
      <c r="N4224">
        <v>12720005</v>
      </c>
      <c r="O4224" t="s">
        <v>8151</v>
      </c>
      <c r="P4224" s="507">
        <v>44811</v>
      </c>
      <c r="Q4224" t="s">
        <v>187</v>
      </c>
      <c r="R4224" s="507">
        <v>44440</v>
      </c>
      <c r="S4224" s="507">
        <v>44804</v>
      </c>
      <c r="T4224" t="s">
        <v>181</v>
      </c>
      <c r="U4224">
        <v>500</v>
      </c>
      <c r="X4224">
        <v>5</v>
      </c>
      <c r="Y4224" t="s">
        <v>259</v>
      </c>
      <c r="AC4224" t="s">
        <v>177</v>
      </c>
      <c r="AD4224" t="s">
        <v>13281</v>
      </c>
      <c r="AE4224">
        <v>72650</v>
      </c>
      <c r="AF4224" t="s">
        <v>16722</v>
      </c>
      <c r="AH4224" t="s">
        <v>624</v>
      </c>
      <c r="AI4224">
        <v>778263136</v>
      </c>
      <c r="AJ4224">
        <v>622720359</v>
      </c>
      <c r="AK4224" t="s">
        <v>6523</v>
      </c>
      <c r="AL4224">
        <v>0</v>
      </c>
      <c r="AM4224">
        <v>0</v>
      </c>
    </row>
    <row r="4225" spans="1:39" customFormat="1" ht="12.75">
      <c r="A4225">
        <v>7735992</v>
      </c>
      <c r="B4225" t="s">
        <v>2068</v>
      </c>
      <c r="C4225" t="s">
        <v>920</v>
      </c>
      <c r="D4225">
        <v>7735992</v>
      </c>
      <c r="E4225" t="s">
        <v>169</v>
      </c>
      <c r="H4225" s="507">
        <v>41414</v>
      </c>
      <c r="I4225" t="s">
        <v>251</v>
      </c>
      <c r="J4225">
        <v>-10</v>
      </c>
      <c r="K4225" t="s">
        <v>8</v>
      </c>
      <c r="M4225" t="s">
        <v>206</v>
      </c>
      <c r="N4225">
        <v>8770408</v>
      </c>
      <c r="O4225" t="s">
        <v>407</v>
      </c>
      <c r="P4225" s="507">
        <v>44835</v>
      </c>
      <c r="Q4225" t="s">
        <v>187</v>
      </c>
      <c r="R4225" s="507">
        <v>44835</v>
      </c>
      <c r="T4225" t="s">
        <v>5765</v>
      </c>
      <c r="U4225">
        <v>500</v>
      </c>
      <c r="X4225">
        <v>5</v>
      </c>
      <c r="Y4225" t="s">
        <v>259</v>
      </c>
      <c r="AC4225" t="s">
        <v>177</v>
      </c>
      <c r="AD4225" t="s">
        <v>12884</v>
      </c>
      <c r="AE4225">
        <v>77680</v>
      </c>
      <c r="AF4225" t="s">
        <v>16723</v>
      </c>
      <c r="AK4225" t="s">
        <v>16724</v>
      </c>
      <c r="AL4225">
        <v>0</v>
      </c>
      <c r="AM4225">
        <v>0</v>
      </c>
    </row>
    <row r="4226" spans="1:39" customFormat="1" ht="12.75">
      <c r="A4226">
        <v>781686</v>
      </c>
      <c r="B4226" t="s">
        <v>2069</v>
      </c>
      <c r="C4226" t="s">
        <v>498</v>
      </c>
      <c r="D4226">
        <v>781686</v>
      </c>
      <c r="E4226" t="s">
        <v>166</v>
      </c>
      <c r="F4226" t="s">
        <v>166</v>
      </c>
      <c r="H4226" s="507">
        <v>25742</v>
      </c>
      <c r="I4226" t="s">
        <v>367</v>
      </c>
      <c r="J4226">
        <v>-60</v>
      </c>
      <c r="K4226" t="s">
        <v>168</v>
      </c>
      <c r="M4226" t="s">
        <v>238</v>
      </c>
      <c r="N4226">
        <v>8780674</v>
      </c>
      <c r="O4226" t="s">
        <v>3388</v>
      </c>
      <c r="P4226" s="507">
        <v>44806</v>
      </c>
      <c r="Q4226" t="s">
        <v>187</v>
      </c>
      <c r="R4226" s="507">
        <v>37432</v>
      </c>
      <c r="S4226" s="507">
        <v>44496</v>
      </c>
      <c r="T4226" t="s">
        <v>7255</v>
      </c>
      <c r="U4226">
        <v>1623</v>
      </c>
      <c r="X4226">
        <v>16</v>
      </c>
      <c r="Y4226" t="s">
        <v>259</v>
      </c>
      <c r="AC4226" t="s">
        <v>177</v>
      </c>
      <c r="AD4226" t="s">
        <v>16725</v>
      </c>
      <c r="AE4226">
        <v>78114</v>
      </c>
      <c r="AF4226" t="s">
        <v>16726</v>
      </c>
      <c r="AI4226">
        <v>699369117</v>
      </c>
      <c r="AJ4226">
        <v>699369117</v>
      </c>
      <c r="AK4226" t="s">
        <v>8070</v>
      </c>
      <c r="AL4226">
        <v>0</v>
      </c>
      <c r="AM4226">
        <v>0</v>
      </c>
    </row>
    <row r="4227" spans="1:39" customFormat="1" ht="12.75">
      <c r="A4227">
        <v>363914</v>
      </c>
      <c r="B4227" t="s">
        <v>8071</v>
      </c>
      <c r="C4227" t="s">
        <v>295</v>
      </c>
      <c r="D4227">
        <v>363914</v>
      </c>
      <c r="E4227" t="s">
        <v>166</v>
      </c>
      <c r="F4227" t="s">
        <v>166</v>
      </c>
      <c r="H4227" s="507">
        <v>28501</v>
      </c>
      <c r="I4227" t="s">
        <v>192</v>
      </c>
      <c r="J4227">
        <v>-50</v>
      </c>
      <c r="K4227" t="s">
        <v>168</v>
      </c>
      <c r="M4227" t="s">
        <v>2783</v>
      </c>
      <c r="N4227">
        <v>4410612</v>
      </c>
      <c r="O4227" t="s">
        <v>2843</v>
      </c>
      <c r="P4227" s="507">
        <v>44823</v>
      </c>
      <c r="Q4227" t="s">
        <v>187</v>
      </c>
      <c r="R4227" s="507">
        <v>37432</v>
      </c>
      <c r="S4227" s="507">
        <v>44473</v>
      </c>
      <c r="T4227" t="s">
        <v>7255</v>
      </c>
      <c r="U4227">
        <v>1846</v>
      </c>
      <c r="X4227">
        <v>18</v>
      </c>
      <c r="Y4227" t="s">
        <v>259</v>
      </c>
      <c r="AB4227" s="507">
        <v>43282</v>
      </c>
      <c r="AC4227" t="s">
        <v>177</v>
      </c>
      <c r="AD4227" t="s">
        <v>10186</v>
      </c>
      <c r="AE4227">
        <v>41350</v>
      </c>
      <c r="AF4227" t="s">
        <v>16727</v>
      </c>
      <c r="AI4227">
        <v>254878926</v>
      </c>
      <c r="AJ4227">
        <v>659446267</v>
      </c>
      <c r="AK4227" t="s">
        <v>8072</v>
      </c>
      <c r="AL4227">
        <v>0</v>
      </c>
      <c r="AM4227">
        <v>0</v>
      </c>
    </row>
    <row r="4228" spans="1:39" customFormat="1" ht="12.75">
      <c r="A4228">
        <v>7879550</v>
      </c>
      <c r="B4228" t="s">
        <v>8073</v>
      </c>
      <c r="C4228" t="s">
        <v>257</v>
      </c>
      <c r="D4228">
        <v>7879550</v>
      </c>
      <c r="E4228" t="s">
        <v>166</v>
      </c>
      <c r="F4228" t="s">
        <v>166</v>
      </c>
      <c r="H4228" s="507">
        <v>40277</v>
      </c>
      <c r="I4228" t="s">
        <v>254</v>
      </c>
      <c r="J4228">
        <v>-13</v>
      </c>
      <c r="K4228" t="s">
        <v>168</v>
      </c>
      <c r="M4228" t="s">
        <v>238</v>
      </c>
      <c r="N4228">
        <v>8780584</v>
      </c>
      <c r="O4228" t="s">
        <v>1162</v>
      </c>
      <c r="P4228" s="507">
        <v>44799</v>
      </c>
      <c r="Q4228" t="s">
        <v>187</v>
      </c>
      <c r="R4228" s="507">
        <v>43018</v>
      </c>
      <c r="T4228" t="s">
        <v>5765</v>
      </c>
      <c r="U4228">
        <v>607</v>
      </c>
      <c r="X4228">
        <v>6</v>
      </c>
      <c r="Y4228" t="s">
        <v>259</v>
      </c>
      <c r="AC4228" t="s">
        <v>177</v>
      </c>
      <c r="AD4228" t="s">
        <v>5769</v>
      </c>
      <c r="AE4228">
        <v>78250</v>
      </c>
      <c r="AF4228" t="s">
        <v>16728</v>
      </c>
      <c r="AK4228" t="s">
        <v>8074</v>
      </c>
      <c r="AL4228">
        <v>0</v>
      </c>
      <c r="AM4228">
        <v>0</v>
      </c>
    </row>
    <row r="4229" spans="1:39" customFormat="1" ht="12.75">
      <c r="A4229">
        <v>92307</v>
      </c>
      <c r="B4229" t="s">
        <v>2070</v>
      </c>
      <c r="C4229" t="s">
        <v>961</v>
      </c>
      <c r="D4229">
        <v>92307</v>
      </c>
      <c r="E4229" t="s">
        <v>166</v>
      </c>
      <c r="F4229" t="s">
        <v>166</v>
      </c>
      <c r="H4229" s="507">
        <v>22277</v>
      </c>
      <c r="I4229" t="s">
        <v>385</v>
      </c>
      <c r="J4229">
        <v>-70</v>
      </c>
      <c r="K4229" t="s">
        <v>8</v>
      </c>
      <c r="M4229" t="s">
        <v>203</v>
      </c>
      <c r="N4229">
        <v>8920063</v>
      </c>
      <c r="O4229" t="s">
        <v>452</v>
      </c>
      <c r="P4229" s="507">
        <v>44747</v>
      </c>
      <c r="Q4229" t="s">
        <v>187</v>
      </c>
      <c r="R4229" s="507">
        <v>37432</v>
      </c>
      <c r="S4229" s="507">
        <v>44797</v>
      </c>
      <c r="T4229" t="s">
        <v>181</v>
      </c>
      <c r="U4229">
        <v>1005</v>
      </c>
      <c r="X4229">
        <v>10</v>
      </c>
      <c r="Y4229" t="s">
        <v>259</v>
      </c>
      <c r="AC4229" t="s">
        <v>177</v>
      </c>
      <c r="AD4229" t="s">
        <v>10788</v>
      </c>
      <c r="AE4229">
        <v>92290</v>
      </c>
      <c r="AF4229" t="s">
        <v>16729</v>
      </c>
      <c r="AJ4229">
        <v>662650514</v>
      </c>
      <c r="AK4229" t="s">
        <v>4683</v>
      </c>
      <c r="AL4229">
        <v>1</v>
      </c>
      <c r="AM4229">
        <v>0</v>
      </c>
    </row>
    <row r="4230" spans="1:39" customFormat="1" ht="12.75">
      <c r="A4230">
        <v>2219608</v>
      </c>
      <c r="B4230" t="s">
        <v>2072</v>
      </c>
      <c r="C4230" t="s">
        <v>8075</v>
      </c>
      <c r="D4230">
        <v>2219608</v>
      </c>
      <c r="E4230" t="s">
        <v>166</v>
      </c>
      <c r="F4230" t="s">
        <v>166</v>
      </c>
      <c r="H4230" s="507">
        <v>40368</v>
      </c>
      <c r="I4230" t="s">
        <v>254</v>
      </c>
      <c r="J4230">
        <v>-13</v>
      </c>
      <c r="K4230" t="s">
        <v>168</v>
      </c>
      <c r="M4230" t="s">
        <v>215</v>
      </c>
      <c r="N4230">
        <v>3220127</v>
      </c>
      <c r="O4230" t="s">
        <v>3449</v>
      </c>
      <c r="P4230" s="507">
        <v>44818</v>
      </c>
      <c r="Q4230" t="s">
        <v>187</v>
      </c>
      <c r="R4230" s="507">
        <v>42674</v>
      </c>
      <c r="T4230" t="s">
        <v>5765</v>
      </c>
      <c r="U4230">
        <v>780</v>
      </c>
      <c r="X4230">
        <v>7</v>
      </c>
      <c r="Y4230" t="s">
        <v>259</v>
      </c>
      <c r="AC4230" t="s">
        <v>177</v>
      </c>
      <c r="AD4230" t="s">
        <v>16730</v>
      </c>
      <c r="AE4230">
        <v>22300</v>
      </c>
      <c r="AF4230" t="s">
        <v>16731</v>
      </c>
      <c r="AI4230">
        <v>33681482664</v>
      </c>
      <c r="AJ4230">
        <v>33664294022</v>
      </c>
      <c r="AK4230" t="s">
        <v>8076</v>
      </c>
      <c r="AL4230">
        <v>0</v>
      </c>
      <c r="AM4230">
        <v>0</v>
      </c>
    </row>
    <row r="4231" spans="1:39" customFormat="1" ht="12.75">
      <c r="A4231">
        <v>8522284</v>
      </c>
      <c r="B4231" t="s">
        <v>2072</v>
      </c>
      <c r="C4231" t="s">
        <v>579</v>
      </c>
      <c r="D4231">
        <v>8522284</v>
      </c>
      <c r="E4231" t="s">
        <v>166</v>
      </c>
      <c r="F4231" t="s">
        <v>166</v>
      </c>
      <c r="H4231" s="507">
        <v>36890</v>
      </c>
      <c r="I4231" t="s">
        <v>167</v>
      </c>
      <c r="J4231">
        <v>-40</v>
      </c>
      <c r="K4231" t="s">
        <v>168</v>
      </c>
      <c r="M4231" t="s">
        <v>208</v>
      </c>
      <c r="N4231">
        <v>12850024</v>
      </c>
      <c r="O4231" t="s">
        <v>2184</v>
      </c>
      <c r="P4231" s="507">
        <v>44788</v>
      </c>
      <c r="Q4231" t="s">
        <v>187</v>
      </c>
      <c r="R4231" s="507">
        <v>40052</v>
      </c>
      <c r="S4231" s="507">
        <v>44460</v>
      </c>
      <c r="T4231" t="s">
        <v>7255</v>
      </c>
      <c r="U4231">
        <v>1995</v>
      </c>
      <c r="X4231">
        <v>19</v>
      </c>
      <c r="Y4231" t="s">
        <v>259</v>
      </c>
      <c r="AB4231" s="507">
        <v>44378</v>
      </c>
      <c r="AC4231" t="s">
        <v>177</v>
      </c>
      <c r="AD4231" t="s">
        <v>13045</v>
      </c>
      <c r="AE4231">
        <v>85170</v>
      </c>
      <c r="AF4231" t="s">
        <v>16732</v>
      </c>
      <c r="AI4231">
        <v>251316967</v>
      </c>
      <c r="AJ4231">
        <v>778863392</v>
      </c>
      <c r="AK4231" t="s">
        <v>5229</v>
      </c>
      <c r="AL4231">
        <v>0</v>
      </c>
      <c r="AM4231">
        <v>0</v>
      </c>
    </row>
    <row r="4232" spans="1:39" customFormat="1" ht="12.75">
      <c r="A4232">
        <v>411790</v>
      </c>
      <c r="B4232" t="s">
        <v>2072</v>
      </c>
      <c r="C4232" t="s">
        <v>316</v>
      </c>
      <c r="D4232">
        <v>411790</v>
      </c>
      <c r="E4232" t="s">
        <v>166</v>
      </c>
      <c r="F4232" t="s">
        <v>166</v>
      </c>
      <c r="H4232" s="507">
        <v>27799</v>
      </c>
      <c r="I4232" t="s">
        <v>192</v>
      </c>
      <c r="J4232">
        <v>-50</v>
      </c>
      <c r="K4232" t="s">
        <v>168</v>
      </c>
      <c r="M4232" t="s">
        <v>2770</v>
      </c>
      <c r="N4232">
        <v>4360454</v>
      </c>
      <c r="O4232" t="s">
        <v>2823</v>
      </c>
      <c r="P4232" s="507">
        <v>44822</v>
      </c>
      <c r="Q4232" t="s">
        <v>187</v>
      </c>
      <c r="R4232" s="507">
        <v>37432</v>
      </c>
      <c r="S4232" s="507">
        <v>44453</v>
      </c>
      <c r="T4232" t="s">
        <v>181</v>
      </c>
      <c r="U4232">
        <v>1617</v>
      </c>
      <c r="X4232">
        <v>16</v>
      </c>
      <c r="Y4232" t="s">
        <v>259</v>
      </c>
      <c r="AC4232" t="s">
        <v>177</v>
      </c>
      <c r="AD4232" t="s">
        <v>16733</v>
      </c>
      <c r="AE4232">
        <v>36000</v>
      </c>
      <c r="AF4232" t="s">
        <v>16734</v>
      </c>
      <c r="AI4232">
        <v>667950205</v>
      </c>
      <c r="AJ4232">
        <v>667950205</v>
      </c>
      <c r="AK4232" t="s">
        <v>5719</v>
      </c>
      <c r="AL4232">
        <v>0</v>
      </c>
      <c r="AM4232">
        <v>0</v>
      </c>
    </row>
    <row r="4233" spans="1:39" customFormat="1" ht="12.75">
      <c r="A4233">
        <v>3527008</v>
      </c>
      <c r="B4233" t="s">
        <v>2072</v>
      </c>
      <c r="C4233" t="s">
        <v>241</v>
      </c>
      <c r="D4233">
        <v>3527008</v>
      </c>
      <c r="E4233" t="s">
        <v>166</v>
      </c>
      <c r="F4233" t="s">
        <v>166</v>
      </c>
      <c r="H4233" s="507">
        <v>36437</v>
      </c>
      <c r="I4233" t="s">
        <v>167</v>
      </c>
      <c r="J4233">
        <v>-40</v>
      </c>
      <c r="K4233" t="s">
        <v>8</v>
      </c>
      <c r="M4233" t="s">
        <v>178</v>
      </c>
      <c r="N4233">
        <v>3350022</v>
      </c>
      <c r="O4233" t="s">
        <v>225</v>
      </c>
      <c r="P4233" s="507">
        <v>44796</v>
      </c>
      <c r="Q4233" t="s">
        <v>187</v>
      </c>
      <c r="R4233" s="507">
        <v>39367</v>
      </c>
      <c r="S4233" s="507">
        <v>44736</v>
      </c>
      <c r="T4233" t="s">
        <v>181</v>
      </c>
      <c r="U4233">
        <v>768</v>
      </c>
      <c r="X4233">
        <v>7</v>
      </c>
      <c r="Y4233" t="s">
        <v>259</v>
      </c>
      <c r="AB4233" s="507">
        <v>44743</v>
      </c>
      <c r="AC4233" t="s">
        <v>177</v>
      </c>
      <c r="AD4233" t="s">
        <v>10152</v>
      </c>
      <c r="AE4233">
        <v>56100</v>
      </c>
      <c r="AF4233" t="s">
        <v>16735</v>
      </c>
      <c r="AJ4233">
        <v>699706124</v>
      </c>
      <c r="AK4233" t="s">
        <v>5458</v>
      </c>
      <c r="AL4233">
        <v>0</v>
      </c>
      <c r="AM4233">
        <v>0</v>
      </c>
    </row>
    <row r="4234" spans="1:39" customFormat="1" ht="12.75">
      <c r="A4234">
        <v>419075</v>
      </c>
      <c r="B4234" t="s">
        <v>2072</v>
      </c>
      <c r="C4234" t="s">
        <v>538</v>
      </c>
      <c r="D4234">
        <v>419075</v>
      </c>
      <c r="E4234" t="s">
        <v>166</v>
      </c>
      <c r="F4234" t="s">
        <v>166</v>
      </c>
      <c r="H4234" s="507">
        <v>28263</v>
      </c>
      <c r="I4234" t="s">
        <v>192</v>
      </c>
      <c r="J4234">
        <v>-50</v>
      </c>
      <c r="K4234" t="s">
        <v>8</v>
      </c>
      <c r="M4234" t="s">
        <v>2783</v>
      </c>
      <c r="N4234">
        <v>4410080</v>
      </c>
      <c r="O4234" t="s">
        <v>2786</v>
      </c>
      <c r="P4234" s="507">
        <v>44811</v>
      </c>
      <c r="Q4234" t="s">
        <v>187</v>
      </c>
      <c r="R4234" s="507">
        <v>38650</v>
      </c>
      <c r="S4234" s="507">
        <v>44795</v>
      </c>
      <c r="T4234" t="s">
        <v>181</v>
      </c>
      <c r="U4234">
        <v>790</v>
      </c>
      <c r="X4234">
        <v>7</v>
      </c>
      <c r="Y4234" t="s">
        <v>259</v>
      </c>
      <c r="AC4234" t="s">
        <v>177</v>
      </c>
      <c r="AD4234" t="s">
        <v>16736</v>
      </c>
      <c r="AE4234">
        <v>41500</v>
      </c>
      <c r="AF4234" t="s">
        <v>16737</v>
      </c>
      <c r="AK4234" t="s">
        <v>5720</v>
      </c>
      <c r="AL4234">
        <v>0</v>
      </c>
      <c r="AM4234">
        <v>0</v>
      </c>
    </row>
    <row r="4235" spans="1:39" customFormat="1" ht="12.75">
      <c r="A4235">
        <v>4460034</v>
      </c>
      <c r="B4235" t="s">
        <v>2072</v>
      </c>
      <c r="C4235" t="s">
        <v>294</v>
      </c>
      <c r="D4235">
        <v>4460034</v>
      </c>
      <c r="E4235" t="s">
        <v>166</v>
      </c>
      <c r="F4235" t="s">
        <v>166</v>
      </c>
      <c r="H4235" s="507">
        <v>40685</v>
      </c>
      <c r="I4235" t="s">
        <v>267</v>
      </c>
      <c r="J4235">
        <v>-12</v>
      </c>
      <c r="K4235" t="s">
        <v>168</v>
      </c>
      <c r="M4235" t="s">
        <v>228</v>
      </c>
      <c r="N4235">
        <v>12440075</v>
      </c>
      <c r="O4235" t="s">
        <v>2204</v>
      </c>
      <c r="P4235" s="507">
        <v>44792</v>
      </c>
      <c r="Q4235" t="s">
        <v>187</v>
      </c>
      <c r="R4235" s="507">
        <v>43775</v>
      </c>
      <c r="S4235" s="507">
        <v>44777</v>
      </c>
      <c r="T4235" t="s">
        <v>181</v>
      </c>
      <c r="U4235">
        <v>639</v>
      </c>
      <c r="X4235">
        <v>6</v>
      </c>
      <c r="Y4235" t="s">
        <v>259</v>
      </c>
      <c r="AC4235" t="s">
        <v>177</v>
      </c>
      <c r="AD4235" t="s">
        <v>16738</v>
      </c>
      <c r="AE4235">
        <v>44310</v>
      </c>
      <c r="AF4235" t="s">
        <v>16739</v>
      </c>
      <c r="AJ4235">
        <v>680317855</v>
      </c>
      <c r="AK4235" t="s">
        <v>5230</v>
      </c>
      <c r="AL4235">
        <v>1</v>
      </c>
      <c r="AM4235">
        <v>1</v>
      </c>
    </row>
    <row r="4236" spans="1:39" customFormat="1" ht="12.75">
      <c r="A4236">
        <v>9324198</v>
      </c>
      <c r="B4236" t="s">
        <v>2072</v>
      </c>
      <c r="C4236" t="s">
        <v>596</v>
      </c>
      <c r="D4236">
        <v>9324198</v>
      </c>
      <c r="E4236" t="s">
        <v>169</v>
      </c>
      <c r="H4236" s="507">
        <v>42546</v>
      </c>
      <c r="I4236" t="s">
        <v>169</v>
      </c>
      <c r="J4236">
        <v>-9</v>
      </c>
      <c r="K4236" t="s">
        <v>8</v>
      </c>
      <c r="M4236" t="s">
        <v>170</v>
      </c>
      <c r="N4236">
        <v>8931057</v>
      </c>
      <c r="O4236" t="s">
        <v>3789</v>
      </c>
      <c r="P4236" s="507">
        <v>44820</v>
      </c>
      <c r="Q4236" t="s">
        <v>187</v>
      </c>
      <c r="R4236" s="507">
        <v>44820</v>
      </c>
      <c r="T4236" t="s">
        <v>5760</v>
      </c>
      <c r="U4236">
        <v>500</v>
      </c>
      <c r="X4236">
        <v>5</v>
      </c>
      <c r="Y4236" t="s">
        <v>259</v>
      </c>
      <c r="AC4236" t="s">
        <v>177</v>
      </c>
      <c r="AD4236" t="s">
        <v>10386</v>
      </c>
      <c r="AE4236">
        <v>93700</v>
      </c>
      <c r="AF4236" t="s">
        <v>16740</v>
      </c>
      <c r="AK4236" t="s">
        <v>9312</v>
      </c>
      <c r="AL4236">
        <v>0</v>
      </c>
      <c r="AM4236">
        <v>0</v>
      </c>
    </row>
    <row r="4237" spans="1:39" customFormat="1" ht="12.75">
      <c r="A4237">
        <v>3529163</v>
      </c>
      <c r="B4237" t="s">
        <v>2072</v>
      </c>
      <c r="C4237" t="s">
        <v>304</v>
      </c>
      <c r="D4237">
        <v>3529163</v>
      </c>
      <c r="E4237" t="s">
        <v>166</v>
      </c>
      <c r="H4237" s="507">
        <v>37957</v>
      </c>
      <c r="I4237" t="s">
        <v>167</v>
      </c>
      <c r="J4237">
        <v>-40</v>
      </c>
      <c r="K4237" t="s">
        <v>168</v>
      </c>
      <c r="M4237" t="s">
        <v>178</v>
      </c>
      <c r="N4237">
        <v>3350060</v>
      </c>
      <c r="O4237" t="s">
        <v>223</v>
      </c>
      <c r="P4237" s="507">
        <v>44818</v>
      </c>
      <c r="Q4237" t="s">
        <v>187</v>
      </c>
      <c r="R4237" s="507">
        <v>40095</v>
      </c>
      <c r="S4237" s="507">
        <v>44806</v>
      </c>
      <c r="T4237" t="s">
        <v>181</v>
      </c>
      <c r="U4237">
        <v>2166</v>
      </c>
      <c r="V4237" t="s">
        <v>172</v>
      </c>
      <c r="W4237">
        <v>674</v>
      </c>
      <c r="X4237" t="s">
        <v>173</v>
      </c>
      <c r="Y4237" t="s">
        <v>259</v>
      </c>
      <c r="AC4237" t="s">
        <v>177</v>
      </c>
      <c r="AD4237" t="s">
        <v>10113</v>
      </c>
      <c r="AE4237">
        <v>35235</v>
      </c>
      <c r="AF4237" t="s">
        <v>16741</v>
      </c>
      <c r="AI4237">
        <v>299620699</v>
      </c>
      <c r="AJ4237">
        <v>781427785</v>
      </c>
      <c r="AK4237" t="s">
        <v>5459</v>
      </c>
      <c r="AL4237">
        <v>0</v>
      </c>
      <c r="AM4237">
        <v>0</v>
      </c>
    </row>
    <row r="4238" spans="1:39" customFormat="1" ht="12.75">
      <c r="A4238">
        <v>9322499</v>
      </c>
      <c r="B4238" t="s">
        <v>2072</v>
      </c>
      <c r="C4238" t="s">
        <v>2262</v>
      </c>
      <c r="D4238">
        <v>9322499</v>
      </c>
      <c r="E4238" t="s">
        <v>166</v>
      </c>
      <c r="F4238" t="s">
        <v>166</v>
      </c>
      <c r="H4238" s="507">
        <v>41122</v>
      </c>
      <c r="I4238" t="s">
        <v>245</v>
      </c>
      <c r="J4238">
        <v>-11</v>
      </c>
      <c r="K4238" t="s">
        <v>8</v>
      </c>
      <c r="M4238" t="s">
        <v>170</v>
      </c>
      <c r="N4238">
        <v>8931358</v>
      </c>
      <c r="O4238" t="s">
        <v>3496</v>
      </c>
      <c r="P4238" s="507">
        <v>44837</v>
      </c>
      <c r="Q4238" t="s">
        <v>187</v>
      </c>
      <c r="R4238" s="507">
        <v>43722</v>
      </c>
      <c r="T4238" t="s">
        <v>5765</v>
      </c>
      <c r="U4238">
        <v>500</v>
      </c>
      <c r="X4238">
        <v>5</v>
      </c>
      <c r="Y4238" t="s">
        <v>259</v>
      </c>
      <c r="AC4238" t="s">
        <v>177</v>
      </c>
      <c r="AD4238" t="s">
        <v>1786</v>
      </c>
      <c r="AE4238">
        <v>93100</v>
      </c>
      <c r="AF4238" t="s">
        <v>16742</v>
      </c>
      <c r="AI4238">
        <v>676397149</v>
      </c>
      <c r="AJ4238">
        <v>673978316</v>
      </c>
      <c r="AK4238" t="s">
        <v>4684</v>
      </c>
      <c r="AL4238">
        <v>0</v>
      </c>
      <c r="AM4238">
        <v>0</v>
      </c>
    </row>
    <row r="4239" spans="1:39" customFormat="1" ht="12.75">
      <c r="A4239">
        <v>9462730</v>
      </c>
      <c r="B4239" t="s">
        <v>2072</v>
      </c>
      <c r="C4239" t="s">
        <v>484</v>
      </c>
      <c r="D4239">
        <v>9462730</v>
      </c>
      <c r="E4239" t="s">
        <v>166</v>
      </c>
      <c r="F4239" t="s">
        <v>166</v>
      </c>
      <c r="H4239" s="507">
        <v>41643</v>
      </c>
      <c r="I4239" t="s">
        <v>169</v>
      </c>
      <c r="J4239">
        <v>-9</v>
      </c>
      <c r="K4239" t="s">
        <v>168</v>
      </c>
      <c r="M4239" t="s">
        <v>246</v>
      </c>
      <c r="N4239">
        <v>8940033</v>
      </c>
      <c r="O4239" t="s">
        <v>399</v>
      </c>
      <c r="P4239" s="507">
        <v>44813</v>
      </c>
      <c r="Q4239" t="s">
        <v>187</v>
      </c>
      <c r="R4239" s="507">
        <v>44526</v>
      </c>
      <c r="T4239" t="s">
        <v>5765</v>
      </c>
      <c r="U4239">
        <v>649</v>
      </c>
      <c r="X4239">
        <v>6</v>
      </c>
      <c r="Y4239" t="s">
        <v>259</v>
      </c>
      <c r="AB4239" s="507">
        <v>44743</v>
      </c>
      <c r="AC4239" t="s">
        <v>177</v>
      </c>
      <c r="AD4239" t="s">
        <v>16743</v>
      </c>
      <c r="AE4239">
        <v>94410</v>
      </c>
      <c r="AF4239" t="s">
        <v>16744</v>
      </c>
      <c r="AK4239" t="s">
        <v>8077</v>
      </c>
      <c r="AL4239">
        <v>0</v>
      </c>
      <c r="AM4239">
        <v>0</v>
      </c>
    </row>
    <row r="4240" spans="1:39" customFormat="1" ht="12.75">
      <c r="A4240">
        <v>417400</v>
      </c>
      <c r="B4240" t="s">
        <v>2072</v>
      </c>
      <c r="C4240" t="s">
        <v>1585</v>
      </c>
      <c r="D4240">
        <v>417400</v>
      </c>
      <c r="E4240" t="s">
        <v>166</v>
      </c>
      <c r="F4240" t="s">
        <v>166</v>
      </c>
      <c r="H4240" s="507">
        <v>33530</v>
      </c>
      <c r="I4240" t="s">
        <v>167</v>
      </c>
      <c r="J4240">
        <v>-40</v>
      </c>
      <c r="K4240" t="s">
        <v>168</v>
      </c>
      <c r="M4240" t="s">
        <v>2783</v>
      </c>
      <c r="N4240">
        <v>4410612</v>
      </c>
      <c r="O4240" t="s">
        <v>2843</v>
      </c>
      <c r="P4240" s="507">
        <v>44825</v>
      </c>
      <c r="Q4240" t="s">
        <v>187</v>
      </c>
      <c r="R4240" s="507">
        <v>37432</v>
      </c>
      <c r="S4240" s="507">
        <v>44433</v>
      </c>
      <c r="T4240" t="s">
        <v>7255</v>
      </c>
      <c r="U4240">
        <v>1991</v>
      </c>
      <c r="X4240">
        <v>19</v>
      </c>
      <c r="Y4240" t="s">
        <v>259</v>
      </c>
      <c r="AC4240" t="s">
        <v>177</v>
      </c>
      <c r="AD4240" t="s">
        <v>11958</v>
      </c>
      <c r="AE4240">
        <v>41260</v>
      </c>
      <c r="AF4240" t="s">
        <v>16745</v>
      </c>
      <c r="AJ4240">
        <v>675649598</v>
      </c>
      <c r="AK4240" t="s">
        <v>5721</v>
      </c>
      <c r="AL4240">
        <v>0</v>
      </c>
      <c r="AM4240">
        <v>0</v>
      </c>
    </row>
    <row r="4241" spans="1:39" customFormat="1" ht="12.75">
      <c r="A4241">
        <v>4942082</v>
      </c>
      <c r="B4241" t="s">
        <v>2072</v>
      </c>
      <c r="C4241" t="s">
        <v>693</v>
      </c>
      <c r="D4241">
        <v>4942082</v>
      </c>
      <c r="E4241" t="s">
        <v>169</v>
      </c>
      <c r="H4241" s="507">
        <v>40919</v>
      </c>
      <c r="I4241" t="s">
        <v>245</v>
      </c>
      <c r="J4241">
        <v>-11</v>
      </c>
      <c r="K4241" t="s">
        <v>8</v>
      </c>
      <c r="M4241" t="s">
        <v>236</v>
      </c>
      <c r="N4241">
        <v>12490061</v>
      </c>
      <c r="O4241" t="s">
        <v>2232</v>
      </c>
      <c r="P4241" s="507">
        <v>44833</v>
      </c>
      <c r="Q4241" t="s">
        <v>187</v>
      </c>
      <c r="R4241" s="507">
        <v>44833</v>
      </c>
      <c r="T4241" t="s">
        <v>5765</v>
      </c>
      <c r="U4241">
        <v>500</v>
      </c>
      <c r="X4241">
        <v>5</v>
      </c>
      <c r="Y4241" t="s">
        <v>259</v>
      </c>
      <c r="AC4241" t="s">
        <v>177</v>
      </c>
      <c r="AD4241" t="s">
        <v>15799</v>
      </c>
      <c r="AE4241">
        <v>49450</v>
      </c>
      <c r="AF4241" t="s">
        <v>16746</v>
      </c>
      <c r="AH4241" t="s">
        <v>13380</v>
      </c>
      <c r="AJ4241">
        <v>631069175</v>
      </c>
      <c r="AK4241" t="s">
        <v>16747</v>
      </c>
      <c r="AL4241">
        <v>0</v>
      </c>
      <c r="AM4241">
        <v>0</v>
      </c>
    </row>
    <row r="4242" spans="1:39" customFormat="1" ht="12.75">
      <c r="A4242">
        <v>35477</v>
      </c>
      <c r="B4242" t="s">
        <v>2072</v>
      </c>
      <c r="C4242" t="s">
        <v>541</v>
      </c>
      <c r="D4242">
        <v>35477</v>
      </c>
      <c r="E4242" t="s">
        <v>166</v>
      </c>
      <c r="F4242" t="s">
        <v>166</v>
      </c>
      <c r="H4242" s="507">
        <v>25826</v>
      </c>
      <c r="I4242" t="s">
        <v>367</v>
      </c>
      <c r="J4242">
        <v>-60</v>
      </c>
      <c r="K4242" t="s">
        <v>168</v>
      </c>
      <c r="M4242" t="s">
        <v>178</v>
      </c>
      <c r="N4242">
        <v>3350060</v>
      </c>
      <c r="O4242" t="s">
        <v>223</v>
      </c>
      <c r="P4242" s="507">
        <v>44749</v>
      </c>
      <c r="Q4242" t="s">
        <v>187</v>
      </c>
      <c r="R4242" s="507">
        <v>37432</v>
      </c>
      <c r="T4242" t="s">
        <v>5760</v>
      </c>
      <c r="U4242">
        <v>1793</v>
      </c>
      <c r="X4242">
        <v>17</v>
      </c>
      <c r="Y4242" t="s">
        <v>259</v>
      </c>
      <c r="AC4242" t="s">
        <v>177</v>
      </c>
      <c r="AD4242" t="s">
        <v>10113</v>
      </c>
      <c r="AE4242">
        <v>35235</v>
      </c>
      <c r="AF4242" t="s">
        <v>16741</v>
      </c>
      <c r="AI4242">
        <v>299620699</v>
      </c>
      <c r="AJ4242">
        <v>684163955</v>
      </c>
      <c r="AK4242" t="s">
        <v>5459</v>
      </c>
      <c r="AL4242">
        <v>0</v>
      </c>
      <c r="AM4242">
        <v>0</v>
      </c>
    </row>
    <row r="4243" spans="1:39" customFormat="1" ht="12.75">
      <c r="A4243">
        <v>495920</v>
      </c>
      <c r="B4243" t="s">
        <v>2072</v>
      </c>
      <c r="C4243" t="s">
        <v>295</v>
      </c>
      <c r="D4243">
        <v>495920</v>
      </c>
      <c r="E4243" t="s">
        <v>166</v>
      </c>
      <c r="F4243" t="s">
        <v>166</v>
      </c>
      <c r="H4243" s="507">
        <v>29352</v>
      </c>
      <c r="I4243" t="s">
        <v>192</v>
      </c>
      <c r="J4243">
        <v>-50</v>
      </c>
      <c r="K4243" t="s">
        <v>168</v>
      </c>
      <c r="M4243" t="s">
        <v>236</v>
      </c>
      <c r="N4243">
        <v>12490061</v>
      </c>
      <c r="O4243" t="s">
        <v>2232</v>
      </c>
      <c r="P4243" s="507">
        <v>44755</v>
      </c>
      <c r="Q4243" t="s">
        <v>187</v>
      </c>
      <c r="R4243" s="507">
        <v>37432</v>
      </c>
      <c r="S4243" s="507">
        <v>44082</v>
      </c>
      <c r="T4243" t="s">
        <v>7255</v>
      </c>
      <c r="U4243">
        <v>1620</v>
      </c>
      <c r="X4243">
        <v>16</v>
      </c>
      <c r="Y4243" t="s">
        <v>259</v>
      </c>
      <c r="AC4243" t="s">
        <v>177</v>
      </c>
      <c r="AD4243" t="s">
        <v>15799</v>
      </c>
      <c r="AE4243">
        <v>49450</v>
      </c>
      <c r="AF4243" t="s">
        <v>16748</v>
      </c>
      <c r="AH4243" t="s">
        <v>10075</v>
      </c>
      <c r="AI4243">
        <v>241623480</v>
      </c>
      <c r="AJ4243">
        <v>612109079</v>
      </c>
      <c r="AK4243" t="s">
        <v>5231</v>
      </c>
      <c r="AL4243">
        <v>0</v>
      </c>
      <c r="AM4243">
        <v>0</v>
      </c>
    </row>
    <row r="4244" spans="1:39" customFormat="1" ht="12.75">
      <c r="A4244">
        <v>8529636</v>
      </c>
      <c r="B4244" t="s">
        <v>3744</v>
      </c>
      <c r="C4244" t="s">
        <v>579</v>
      </c>
      <c r="D4244">
        <v>8529636</v>
      </c>
      <c r="E4244" t="s">
        <v>166</v>
      </c>
      <c r="F4244" t="s">
        <v>166</v>
      </c>
      <c r="H4244" s="507">
        <v>41255</v>
      </c>
      <c r="I4244" t="s">
        <v>245</v>
      </c>
      <c r="J4244">
        <v>-11</v>
      </c>
      <c r="K4244" t="s">
        <v>168</v>
      </c>
      <c r="M4244" t="s">
        <v>208</v>
      </c>
      <c r="N4244">
        <v>12850028</v>
      </c>
      <c r="O4244" t="s">
        <v>2166</v>
      </c>
      <c r="P4244" s="507">
        <v>44794</v>
      </c>
      <c r="Q4244" t="s">
        <v>187</v>
      </c>
      <c r="R4244" s="507">
        <v>43719</v>
      </c>
      <c r="T4244" t="s">
        <v>5765</v>
      </c>
      <c r="U4244">
        <v>552</v>
      </c>
      <c r="X4244">
        <v>5</v>
      </c>
      <c r="Y4244" t="s">
        <v>259</v>
      </c>
      <c r="AB4244" s="507">
        <v>44378</v>
      </c>
      <c r="AC4244" t="s">
        <v>177</v>
      </c>
      <c r="AD4244" t="s">
        <v>10805</v>
      </c>
      <c r="AE4244">
        <v>85000</v>
      </c>
      <c r="AF4244" t="s">
        <v>16749</v>
      </c>
      <c r="AI4244">
        <v>251347025</v>
      </c>
      <c r="AJ4244">
        <v>630344773</v>
      </c>
      <c r="AK4244" t="s">
        <v>5232</v>
      </c>
      <c r="AL4244">
        <v>0</v>
      </c>
      <c r="AM4244">
        <v>0</v>
      </c>
    </row>
    <row r="4245" spans="1:39" customFormat="1" ht="12.75">
      <c r="A4245">
        <v>7889148</v>
      </c>
      <c r="B4245" t="s">
        <v>9313</v>
      </c>
      <c r="C4245" t="s">
        <v>326</v>
      </c>
      <c r="D4245">
        <v>7889148</v>
      </c>
      <c r="E4245" t="s">
        <v>166</v>
      </c>
      <c r="H4245" s="507">
        <v>38552</v>
      </c>
      <c r="I4245" t="s">
        <v>186</v>
      </c>
      <c r="J4245">
        <v>-18</v>
      </c>
      <c r="K4245" t="s">
        <v>168</v>
      </c>
      <c r="M4245" t="s">
        <v>238</v>
      </c>
      <c r="N4245">
        <v>8781477</v>
      </c>
      <c r="O4245" t="s">
        <v>3567</v>
      </c>
      <c r="P4245" s="507">
        <v>44825</v>
      </c>
      <c r="Q4245" t="s">
        <v>187</v>
      </c>
      <c r="R4245" s="507">
        <v>44720</v>
      </c>
      <c r="T4245" t="s">
        <v>5765</v>
      </c>
      <c r="U4245">
        <v>2213</v>
      </c>
      <c r="V4245" t="s">
        <v>172</v>
      </c>
      <c r="W4245">
        <v>596</v>
      </c>
      <c r="X4245" t="s">
        <v>173</v>
      </c>
      <c r="Y4245" t="s">
        <v>259</v>
      </c>
      <c r="AB4245" s="507">
        <v>44743</v>
      </c>
      <c r="AC4245" t="s">
        <v>174</v>
      </c>
      <c r="AD4245" t="s">
        <v>9921</v>
      </c>
      <c r="AE4245">
        <v>78960</v>
      </c>
      <c r="AF4245" t="s">
        <v>16750</v>
      </c>
      <c r="AG4245" t="s">
        <v>16751</v>
      </c>
      <c r="AK4245" t="s">
        <v>9314</v>
      </c>
      <c r="AL4245">
        <v>0</v>
      </c>
      <c r="AM4245">
        <v>0</v>
      </c>
    </row>
    <row r="4246" spans="1:39" customFormat="1" ht="12.75">
      <c r="A4246">
        <v>5624264</v>
      </c>
      <c r="B4246" t="s">
        <v>9315</v>
      </c>
      <c r="C4246" t="s">
        <v>1005</v>
      </c>
      <c r="D4246">
        <v>5624264</v>
      </c>
      <c r="E4246" t="s">
        <v>166</v>
      </c>
      <c r="H4246" s="507">
        <v>39530</v>
      </c>
      <c r="I4246" t="s">
        <v>200</v>
      </c>
      <c r="J4246">
        <v>-15</v>
      </c>
      <c r="K4246" t="s">
        <v>8</v>
      </c>
      <c r="M4246" t="s">
        <v>217</v>
      </c>
      <c r="N4246">
        <v>3560039</v>
      </c>
      <c r="O4246" t="s">
        <v>3028</v>
      </c>
      <c r="P4246" s="507">
        <v>44809</v>
      </c>
      <c r="Q4246" t="s">
        <v>187</v>
      </c>
      <c r="R4246" s="507">
        <v>44809</v>
      </c>
      <c r="S4246" s="507">
        <v>44809</v>
      </c>
      <c r="T4246" t="s">
        <v>181</v>
      </c>
      <c r="U4246">
        <v>900</v>
      </c>
      <c r="X4246">
        <v>9</v>
      </c>
      <c r="Y4246" t="s">
        <v>259</v>
      </c>
      <c r="AC4246" t="s">
        <v>174</v>
      </c>
      <c r="AD4246" t="s">
        <v>9753</v>
      </c>
      <c r="AE4246">
        <v>56700</v>
      </c>
      <c r="AF4246" t="s">
        <v>9754</v>
      </c>
      <c r="AK4246" t="s">
        <v>5363</v>
      </c>
      <c r="AL4246">
        <v>0</v>
      </c>
      <c r="AM4246">
        <v>0</v>
      </c>
    </row>
    <row r="4247" spans="1:39" customFormat="1" ht="12.75">
      <c r="A4247">
        <v>9540820</v>
      </c>
      <c r="B4247" t="s">
        <v>9316</v>
      </c>
      <c r="C4247" t="s">
        <v>674</v>
      </c>
      <c r="D4247">
        <v>9540820</v>
      </c>
      <c r="E4247" t="s">
        <v>169</v>
      </c>
      <c r="H4247" s="507">
        <v>42570</v>
      </c>
      <c r="I4247" t="s">
        <v>169</v>
      </c>
      <c r="J4247">
        <v>-9</v>
      </c>
      <c r="K4247" t="s">
        <v>8</v>
      </c>
      <c r="M4247" t="s">
        <v>232</v>
      </c>
      <c r="N4247">
        <v>8950103</v>
      </c>
      <c r="O4247" t="s">
        <v>803</v>
      </c>
      <c r="P4247" s="507">
        <v>44811</v>
      </c>
      <c r="Q4247" t="s">
        <v>187</v>
      </c>
      <c r="R4247" s="507">
        <v>44811</v>
      </c>
      <c r="T4247" t="s">
        <v>5765</v>
      </c>
      <c r="U4247">
        <v>500</v>
      </c>
      <c r="X4247">
        <v>5</v>
      </c>
      <c r="Y4247" t="s">
        <v>259</v>
      </c>
      <c r="AC4247" t="s">
        <v>177</v>
      </c>
      <c r="AD4247" t="s">
        <v>12486</v>
      </c>
      <c r="AE4247">
        <v>95130</v>
      </c>
      <c r="AF4247" t="s">
        <v>16752</v>
      </c>
      <c r="AG4247" t="s">
        <v>16753</v>
      </c>
      <c r="AJ4247">
        <v>634951101</v>
      </c>
      <c r="AK4247" t="s">
        <v>9317</v>
      </c>
      <c r="AL4247">
        <v>0</v>
      </c>
      <c r="AM4247">
        <v>0</v>
      </c>
    </row>
    <row r="4248" spans="1:39" customFormat="1" ht="12.75">
      <c r="A4248">
        <v>7890903</v>
      </c>
      <c r="B4248" t="s">
        <v>16754</v>
      </c>
      <c r="C4248" t="s">
        <v>6821</v>
      </c>
      <c r="D4248">
        <v>7890903</v>
      </c>
      <c r="E4248" t="s">
        <v>169</v>
      </c>
      <c r="H4248" s="507">
        <v>41128</v>
      </c>
      <c r="I4248" t="s">
        <v>245</v>
      </c>
      <c r="J4248">
        <v>-11</v>
      </c>
      <c r="K4248" t="s">
        <v>8</v>
      </c>
      <c r="M4248" t="s">
        <v>238</v>
      </c>
      <c r="N4248">
        <v>8780627</v>
      </c>
      <c r="O4248" t="s">
        <v>384</v>
      </c>
      <c r="P4248" s="507">
        <v>44841</v>
      </c>
      <c r="Q4248" t="s">
        <v>187</v>
      </c>
      <c r="R4248" s="507">
        <v>44841</v>
      </c>
      <c r="T4248" t="s">
        <v>5765</v>
      </c>
      <c r="U4248">
        <v>500</v>
      </c>
      <c r="X4248">
        <v>5</v>
      </c>
      <c r="Y4248" t="s">
        <v>259</v>
      </c>
      <c r="AC4248" t="s">
        <v>177</v>
      </c>
      <c r="AD4248" t="s">
        <v>10077</v>
      </c>
      <c r="AE4248">
        <v>78500</v>
      </c>
      <c r="AF4248" t="s">
        <v>13511</v>
      </c>
      <c r="AK4248" t="s">
        <v>4348</v>
      </c>
      <c r="AL4248">
        <v>0</v>
      </c>
      <c r="AM4248">
        <v>0</v>
      </c>
    </row>
    <row r="4249" spans="1:39" customFormat="1" ht="12.75">
      <c r="A4249">
        <v>4532073</v>
      </c>
      <c r="B4249" t="s">
        <v>6193</v>
      </c>
      <c r="C4249" t="s">
        <v>334</v>
      </c>
      <c r="D4249">
        <v>4532073</v>
      </c>
      <c r="E4249" t="s">
        <v>166</v>
      </c>
      <c r="F4249" t="s">
        <v>166</v>
      </c>
      <c r="H4249" s="507">
        <v>41038</v>
      </c>
      <c r="I4249" t="s">
        <v>245</v>
      </c>
      <c r="J4249">
        <v>-11</v>
      </c>
      <c r="K4249" t="s">
        <v>8</v>
      </c>
      <c r="M4249" t="s">
        <v>2764</v>
      </c>
      <c r="N4249">
        <v>4450751</v>
      </c>
      <c r="O4249" t="s">
        <v>2768</v>
      </c>
      <c r="P4249" s="507">
        <v>44840</v>
      </c>
      <c r="Q4249" t="s">
        <v>187</v>
      </c>
      <c r="R4249" s="507">
        <v>44113</v>
      </c>
      <c r="T4249" t="s">
        <v>5765</v>
      </c>
      <c r="U4249">
        <v>500</v>
      </c>
      <c r="X4249">
        <v>5</v>
      </c>
      <c r="Y4249" t="s">
        <v>259</v>
      </c>
      <c r="AC4249" t="s">
        <v>177</v>
      </c>
      <c r="AD4249" t="s">
        <v>10971</v>
      </c>
      <c r="AE4249">
        <v>45140</v>
      </c>
      <c r="AF4249" t="s">
        <v>16755</v>
      </c>
      <c r="AI4249">
        <v>238660627</v>
      </c>
      <c r="AJ4249">
        <v>631116888</v>
      </c>
      <c r="AK4249" t="s">
        <v>6194</v>
      </c>
      <c r="AL4249">
        <v>0</v>
      </c>
      <c r="AM4249">
        <v>0</v>
      </c>
    </row>
    <row r="4250" spans="1:39" customFormat="1" ht="12.75">
      <c r="A4250">
        <v>4940835</v>
      </c>
      <c r="B4250" t="s">
        <v>3336</v>
      </c>
      <c r="C4250" t="s">
        <v>230</v>
      </c>
      <c r="D4250">
        <v>4940835</v>
      </c>
      <c r="E4250" t="s">
        <v>166</v>
      </c>
      <c r="F4250" t="s">
        <v>166</v>
      </c>
      <c r="H4250" s="507">
        <v>40438</v>
      </c>
      <c r="I4250" t="s">
        <v>254</v>
      </c>
      <c r="J4250">
        <v>-13</v>
      </c>
      <c r="K4250" t="s">
        <v>168</v>
      </c>
      <c r="M4250" t="s">
        <v>236</v>
      </c>
      <c r="N4250">
        <v>12490073</v>
      </c>
      <c r="O4250" t="s">
        <v>8153</v>
      </c>
      <c r="P4250" s="507">
        <v>44752</v>
      </c>
      <c r="Q4250" t="s">
        <v>187</v>
      </c>
      <c r="R4250" s="507">
        <v>44436</v>
      </c>
      <c r="T4250" t="s">
        <v>5765</v>
      </c>
      <c r="U4250">
        <v>935</v>
      </c>
      <c r="X4250">
        <v>9</v>
      </c>
      <c r="Y4250" t="s">
        <v>259</v>
      </c>
      <c r="AC4250" t="s">
        <v>177</v>
      </c>
      <c r="AD4250" t="s">
        <v>12308</v>
      </c>
      <c r="AE4250">
        <v>49460</v>
      </c>
      <c r="AF4250" t="s">
        <v>16756</v>
      </c>
      <c r="AJ4250">
        <v>660815915</v>
      </c>
      <c r="AK4250" t="s">
        <v>6524</v>
      </c>
      <c r="AL4250">
        <v>1</v>
      </c>
      <c r="AM4250">
        <v>1</v>
      </c>
    </row>
    <row r="4251" spans="1:39" customFormat="1" ht="12.75">
      <c r="A4251">
        <v>9254348</v>
      </c>
      <c r="B4251" t="s">
        <v>8079</v>
      </c>
      <c r="C4251" t="s">
        <v>506</v>
      </c>
      <c r="D4251">
        <v>9254348</v>
      </c>
      <c r="E4251" t="s">
        <v>166</v>
      </c>
      <c r="F4251" t="s">
        <v>166</v>
      </c>
      <c r="H4251" s="507">
        <v>40511</v>
      </c>
      <c r="I4251" t="s">
        <v>254</v>
      </c>
      <c r="J4251">
        <v>-13</v>
      </c>
      <c r="K4251" t="s">
        <v>168</v>
      </c>
      <c r="M4251" t="s">
        <v>203</v>
      </c>
      <c r="N4251">
        <v>8920018</v>
      </c>
      <c r="O4251" t="s">
        <v>560</v>
      </c>
      <c r="P4251" s="507">
        <v>44796</v>
      </c>
      <c r="Q4251" t="s">
        <v>187</v>
      </c>
      <c r="R4251" s="507">
        <v>43724</v>
      </c>
      <c r="T4251" t="s">
        <v>5765</v>
      </c>
      <c r="U4251">
        <v>606</v>
      </c>
      <c r="X4251">
        <v>6</v>
      </c>
      <c r="Y4251" t="s">
        <v>259</v>
      </c>
      <c r="AC4251" t="s">
        <v>177</v>
      </c>
      <c r="AD4251" t="s">
        <v>13029</v>
      </c>
      <c r="AE4251">
        <v>92240</v>
      </c>
      <c r="AF4251" t="s">
        <v>16757</v>
      </c>
      <c r="AJ4251">
        <v>695113634</v>
      </c>
      <c r="AK4251" t="s">
        <v>8080</v>
      </c>
      <c r="AL4251">
        <v>0</v>
      </c>
      <c r="AM4251">
        <v>0</v>
      </c>
    </row>
    <row r="4252" spans="1:39" customFormat="1" ht="12.75">
      <c r="A4252">
        <v>7842005</v>
      </c>
      <c r="B4252" t="s">
        <v>2074</v>
      </c>
      <c r="C4252" t="s">
        <v>674</v>
      </c>
      <c r="D4252">
        <v>7842005</v>
      </c>
      <c r="E4252" t="s">
        <v>166</v>
      </c>
      <c r="F4252" t="s">
        <v>166</v>
      </c>
      <c r="H4252" s="507">
        <v>24119</v>
      </c>
      <c r="I4252" t="s">
        <v>367</v>
      </c>
      <c r="J4252">
        <v>-60</v>
      </c>
      <c r="K4252" t="s">
        <v>8</v>
      </c>
      <c r="M4252" t="s">
        <v>238</v>
      </c>
      <c r="N4252">
        <v>8781144</v>
      </c>
      <c r="O4252" t="s">
        <v>454</v>
      </c>
      <c r="P4252" s="507">
        <v>44824</v>
      </c>
      <c r="Q4252" t="s">
        <v>187</v>
      </c>
      <c r="R4252" s="507">
        <v>38401</v>
      </c>
      <c r="S4252" s="507">
        <v>44774</v>
      </c>
      <c r="T4252" t="s">
        <v>181</v>
      </c>
      <c r="U4252">
        <v>1145</v>
      </c>
      <c r="X4252">
        <v>11</v>
      </c>
      <c r="Y4252" t="s">
        <v>259</v>
      </c>
      <c r="AC4252" t="s">
        <v>177</v>
      </c>
      <c r="AD4252" t="s">
        <v>16758</v>
      </c>
      <c r="AE4252">
        <v>78970</v>
      </c>
      <c r="AF4252" t="s">
        <v>16759</v>
      </c>
      <c r="AI4252">
        <v>682864544</v>
      </c>
      <c r="AK4252" t="s">
        <v>7103</v>
      </c>
      <c r="AL4252">
        <v>0</v>
      </c>
      <c r="AM4252">
        <v>0</v>
      </c>
    </row>
    <row r="4253" spans="1:39" customFormat="1" ht="12.75">
      <c r="A4253">
        <v>9410233</v>
      </c>
      <c r="B4253" t="s">
        <v>2075</v>
      </c>
      <c r="C4253" t="s">
        <v>2076</v>
      </c>
      <c r="D4253">
        <v>9410233</v>
      </c>
      <c r="E4253" t="s">
        <v>166</v>
      </c>
      <c r="F4253" t="s">
        <v>166</v>
      </c>
      <c r="H4253" s="507">
        <v>29336</v>
      </c>
      <c r="I4253" t="s">
        <v>192</v>
      </c>
      <c r="J4253">
        <v>-50</v>
      </c>
      <c r="K4253" t="s">
        <v>168</v>
      </c>
      <c r="M4253" t="s">
        <v>238</v>
      </c>
      <c r="N4253">
        <v>8780078</v>
      </c>
      <c r="O4253" t="s">
        <v>265</v>
      </c>
      <c r="P4253" s="507">
        <v>44825</v>
      </c>
      <c r="Q4253" t="s">
        <v>187</v>
      </c>
      <c r="R4253" s="507">
        <v>37432</v>
      </c>
      <c r="S4253" s="507">
        <v>44089</v>
      </c>
      <c r="T4253" t="s">
        <v>7255</v>
      </c>
      <c r="U4253">
        <v>1926</v>
      </c>
      <c r="X4253">
        <v>19</v>
      </c>
      <c r="Y4253" t="s">
        <v>259</v>
      </c>
      <c r="AB4253" s="507">
        <v>44013</v>
      </c>
      <c r="AC4253" t="s">
        <v>177</v>
      </c>
      <c r="AD4253" t="s">
        <v>14442</v>
      </c>
      <c r="AE4253">
        <v>94800</v>
      </c>
      <c r="AF4253" t="s">
        <v>16760</v>
      </c>
      <c r="AK4253" t="s">
        <v>4685</v>
      </c>
      <c r="AL4253">
        <v>0</v>
      </c>
      <c r="AM4253">
        <v>0</v>
      </c>
    </row>
    <row r="4254" spans="1:39" customFormat="1" ht="12.75">
      <c r="A4254">
        <v>7885705</v>
      </c>
      <c r="B4254" t="s">
        <v>16761</v>
      </c>
      <c r="C4254" t="s">
        <v>16762</v>
      </c>
      <c r="D4254">
        <v>7885705</v>
      </c>
      <c r="E4254" t="s">
        <v>166</v>
      </c>
      <c r="F4254" t="s">
        <v>166</v>
      </c>
      <c r="H4254" s="507">
        <v>41918</v>
      </c>
      <c r="I4254" t="s">
        <v>169</v>
      </c>
      <c r="J4254">
        <v>-9</v>
      </c>
      <c r="K4254" t="s">
        <v>168</v>
      </c>
      <c r="M4254" t="s">
        <v>238</v>
      </c>
      <c r="N4254">
        <v>8780329</v>
      </c>
      <c r="O4254" t="s">
        <v>548</v>
      </c>
      <c r="P4254" s="507">
        <v>44816</v>
      </c>
      <c r="Q4254" t="s">
        <v>187</v>
      </c>
      <c r="R4254" s="507">
        <v>44090</v>
      </c>
      <c r="T4254" t="s">
        <v>5765</v>
      </c>
      <c r="U4254">
        <v>512</v>
      </c>
      <c r="X4254">
        <v>5</v>
      </c>
      <c r="Y4254" t="s">
        <v>259</v>
      </c>
      <c r="AC4254" t="s">
        <v>177</v>
      </c>
      <c r="AD4254" t="s">
        <v>10928</v>
      </c>
      <c r="AE4254">
        <v>78000</v>
      </c>
      <c r="AF4254" t="s">
        <v>16763</v>
      </c>
      <c r="AJ4254">
        <v>769892662</v>
      </c>
      <c r="AK4254" t="s">
        <v>16764</v>
      </c>
      <c r="AL4254">
        <v>0</v>
      </c>
      <c r="AM4254">
        <v>0</v>
      </c>
    </row>
    <row r="4255" spans="1:39" customFormat="1" ht="12.75">
      <c r="A4255">
        <v>9539877</v>
      </c>
      <c r="B4255" t="s">
        <v>3428</v>
      </c>
      <c r="C4255" t="s">
        <v>370</v>
      </c>
      <c r="D4255">
        <v>9539877</v>
      </c>
      <c r="E4255" t="s">
        <v>169</v>
      </c>
      <c r="F4255" t="s">
        <v>169</v>
      </c>
      <c r="H4255" s="507">
        <v>40918</v>
      </c>
      <c r="I4255" t="s">
        <v>245</v>
      </c>
      <c r="J4255">
        <v>-11</v>
      </c>
      <c r="K4255" t="s">
        <v>8</v>
      </c>
      <c r="M4255" t="s">
        <v>232</v>
      </c>
      <c r="N4255">
        <v>8950129</v>
      </c>
      <c r="O4255" t="s">
        <v>8417</v>
      </c>
      <c r="P4255" s="507">
        <v>44817</v>
      </c>
      <c r="Q4255" t="s">
        <v>187</v>
      </c>
      <c r="R4255" s="507">
        <v>44457</v>
      </c>
      <c r="T4255" t="s">
        <v>5765</v>
      </c>
      <c r="U4255">
        <v>500</v>
      </c>
      <c r="X4255">
        <v>5</v>
      </c>
      <c r="Y4255" t="s">
        <v>259</v>
      </c>
      <c r="AC4255" t="s">
        <v>177</v>
      </c>
      <c r="AD4255" t="s">
        <v>11487</v>
      </c>
      <c r="AE4255">
        <v>95150</v>
      </c>
      <c r="AF4255" t="s">
        <v>16765</v>
      </c>
      <c r="AJ4255">
        <v>623319360</v>
      </c>
      <c r="AK4255" t="s">
        <v>6736</v>
      </c>
      <c r="AL4255">
        <v>0</v>
      </c>
      <c r="AM4255">
        <v>0</v>
      </c>
    </row>
    <row r="4256" spans="1:39" customFormat="1" ht="12.75">
      <c r="A4256">
        <v>3732784</v>
      </c>
      <c r="B4256" t="s">
        <v>2077</v>
      </c>
      <c r="C4256" t="s">
        <v>650</v>
      </c>
      <c r="D4256">
        <v>3732784</v>
      </c>
      <c r="E4256" t="s">
        <v>166</v>
      </c>
      <c r="F4256" t="s">
        <v>169</v>
      </c>
      <c r="H4256" s="507">
        <v>41312</v>
      </c>
      <c r="I4256" t="s">
        <v>251</v>
      </c>
      <c r="J4256">
        <v>-10</v>
      </c>
      <c r="K4256" t="s">
        <v>8</v>
      </c>
      <c r="M4256" t="s">
        <v>175</v>
      </c>
      <c r="N4256">
        <v>4370269</v>
      </c>
      <c r="O4256" t="s">
        <v>3271</v>
      </c>
      <c r="P4256" s="507">
        <v>44811</v>
      </c>
      <c r="Q4256" t="s">
        <v>187</v>
      </c>
      <c r="R4256" s="507">
        <v>44453</v>
      </c>
      <c r="T4256" t="s">
        <v>5765</v>
      </c>
      <c r="U4256">
        <v>500</v>
      </c>
      <c r="X4256">
        <v>5</v>
      </c>
      <c r="Y4256" t="s">
        <v>259</v>
      </c>
      <c r="AC4256" t="s">
        <v>177</v>
      </c>
      <c r="AD4256" t="s">
        <v>10835</v>
      </c>
      <c r="AE4256">
        <v>37550</v>
      </c>
      <c r="AF4256" t="s">
        <v>16766</v>
      </c>
      <c r="AG4256" t="s">
        <v>16767</v>
      </c>
      <c r="AI4256">
        <v>953176589</v>
      </c>
      <c r="AJ4256">
        <v>670035599</v>
      </c>
      <c r="AK4256" t="s">
        <v>6737</v>
      </c>
      <c r="AL4256">
        <v>0</v>
      </c>
      <c r="AM4256">
        <v>0</v>
      </c>
    </row>
    <row r="4257" spans="1:39" customFormat="1" ht="12.75">
      <c r="A4257">
        <v>7837389</v>
      </c>
      <c r="B4257" t="s">
        <v>2078</v>
      </c>
      <c r="C4257" t="s">
        <v>6294</v>
      </c>
      <c r="D4257">
        <v>7837389</v>
      </c>
      <c r="E4257" t="s">
        <v>166</v>
      </c>
      <c r="F4257" t="s">
        <v>166</v>
      </c>
      <c r="H4257" s="507">
        <v>34859</v>
      </c>
      <c r="I4257" t="s">
        <v>167</v>
      </c>
      <c r="J4257">
        <v>-40</v>
      </c>
      <c r="K4257" t="s">
        <v>168</v>
      </c>
      <c r="M4257" t="s">
        <v>238</v>
      </c>
      <c r="N4257">
        <v>8781477</v>
      </c>
      <c r="O4257" t="s">
        <v>3567</v>
      </c>
      <c r="P4257" s="507">
        <v>44814</v>
      </c>
      <c r="Q4257" t="s">
        <v>187</v>
      </c>
      <c r="R4257" s="507">
        <v>37903</v>
      </c>
      <c r="S4257" s="507">
        <v>44459</v>
      </c>
      <c r="T4257" t="s">
        <v>7255</v>
      </c>
      <c r="U4257">
        <v>1685</v>
      </c>
      <c r="X4257">
        <v>16</v>
      </c>
      <c r="Y4257" t="s">
        <v>259</v>
      </c>
      <c r="AC4257" t="s">
        <v>177</v>
      </c>
      <c r="AD4257" t="s">
        <v>9833</v>
      </c>
      <c r="AE4257">
        <v>78990</v>
      </c>
      <c r="AF4257" t="s">
        <v>16768</v>
      </c>
      <c r="AJ4257">
        <v>641951084</v>
      </c>
      <c r="AK4257" t="s">
        <v>7104</v>
      </c>
      <c r="AL4257">
        <v>0</v>
      </c>
      <c r="AM4257">
        <v>0</v>
      </c>
    </row>
    <row r="4258" spans="1:39" customFormat="1" ht="12.75">
      <c r="A4258">
        <v>7521150</v>
      </c>
      <c r="B4258" t="s">
        <v>9318</v>
      </c>
      <c r="C4258" t="s">
        <v>9319</v>
      </c>
      <c r="D4258">
        <v>7521150</v>
      </c>
      <c r="E4258" t="s">
        <v>166</v>
      </c>
      <c r="H4258" s="507">
        <v>34932</v>
      </c>
      <c r="I4258" t="s">
        <v>167</v>
      </c>
      <c r="J4258">
        <v>-40</v>
      </c>
      <c r="K4258" t="s">
        <v>8</v>
      </c>
      <c r="M4258" t="s">
        <v>178</v>
      </c>
      <c r="N4258">
        <v>3350011</v>
      </c>
      <c r="O4258" t="s">
        <v>234</v>
      </c>
      <c r="P4258" s="507">
        <v>44822</v>
      </c>
      <c r="Q4258" t="s">
        <v>187</v>
      </c>
      <c r="R4258" s="507">
        <v>41862</v>
      </c>
      <c r="S4258" s="507">
        <v>44822</v>
      </c>
      <c r="T4258" t="s">
        <v>181</v>
      </c>
      <c r="U4258">
        <v>2419</v>
      </c>
      <c r="X4258">
        <v>24</v>
      </c>
      <c r="Y4258" t="s">
        <v>259</v>
      </c>
      <c r="AB4258" s="507">
        <v>44743</v>
      </c>
      <c r="AC4258" t="s">
        <v>337</v>
      </c>
      <c r="AD4258" t="s">
        <v>9829</v>
      </c>
      <c r="AE4258">
        <v>75013</v>
      </c>
      <c r="AF4258" t="s">
        <v>16769</v>
      </c>
      <c r="AG4258" t="s">
        <v>16770</v>
      </c>
      <c r="AK4258" t="s">
        <v>9320</v>
      </c>
      <c r="AL4258">
        <v>0</v>
      </c>
      <c r="AM4258">
        <v>0</v>
      </c>
    </row>
    <row r="4259" spans="1:39" customFormat="1" ht="12.75">
      <c r="A4259">
        <v>4417270</v>
      </c>
      <c r="B4259" t="s">
        <v>3012</v>
      </c>
      <c r="C4259" t="s">
        <v>2545</v>
      </c>
      <c r="D4259">
        <v>4417270</v>
      </c>
      <c r="E4259" t="s">
        <v>166</v>
      </c>
      <c r="F4259" t="s">
        <v>166</v>
      </c>
      <c r="H4259" s="507">
        <v>25064</v>
      </c>
      <c r="I4259" t="s">
        <v>367</v>
      </c>
      <c r="J4259">
        <v>-60</v>
      </c>
      <c r="K4259" t="s">
        <v>168</v>
      </c>
      <c r="M4259" t="s">
        <v>231</v>
      </c>
      <c r="N4259">
        <v>4280681</v>
      </c>
      <c r="O4259" t="s">
        <v>2779</v>
      </c>
      <c r="P4259" s="507">
        <v>44819</v>
      </c>
      <c r="Q4259" t="s">
        <v>187</v>
      </c>
      <c r="R4259" s="507">
        <v>37432</v>
      </c>
      <c r="S4259" s="507">
        <v>44072</v>
      </c>
      <c r="T4259" t="s">
        <v>7255</v>
      </c>
      <c r="U4259">
        <v>2286</v>
      </c>
      <c r="V4259" t="s">
        <v>172</v>
      </c>
      <c r="W4259">
        <v>476</v>
      </c>
      <c r="X4259" t="s">
        <v>173</v>
      </c>
      <c r="Y4259" t="s">
        <v>259</v>
      </c>
      <c r="AB4259" s="507">
        <v>43347</v>
      </c>
      <c r="AC4259" t="s">
        <v>177</v>
      </c>
      <c r="AD4259" t="s">
        <v>10568</v>
      </c>
      <c r="AE4259">
        <v>28300</v>
      </c>
      <c r="AF4259" t="s">
        <v>16771</v>
      </c>
      <c r="AJ4259">
        <v>633711692</v>
      </c>
      <c r="AK4259" t="s">
        <v>5722</v>
      </c>
      <c r="AL4259">
        <v>0</v>
      </c>
      <c r="AM4259">
        <v>0</v>
      </c>
    </row>
    <row r="4260" spans="1:39" customFormat="1" ht="12.75">
      <c r="A4260">
        <v>5984667</v>
      </c>
      <c r="B4260" t="s">
        <v>3012</v>
      </c>
      <c r="C4260" t="s">
        <v>8357</v>
      </c>
      <c r="D4260">
        <v>5984667</v>
      </c>
      <c r="E4260" t="s">
        <v>166</v>
      </c>
      <c r="F4260" t="s">
        <v>166</v>
      </c>
      <c r="H4260" s="507">
        <v>37019</v>
      </c>
      <c r="I4260" t="s">
        <v>167</v>
      </c>
      <c r="J4260">
        <v>-40</v>
      </c>
      <c r="K4260" t="s">
        <v>168</v>
      </c>
      <c r="M4260" t="s">
        <v>228</v>
      </c>
      <c r="N4260">
        <v>12440281</v>
      </c>
      <c r="O4260" t="s">
        <v>3648</v>
      </c>
      <c r="P4260" s="507">
        <v>44803</v>
      </c>
      <c r="Q4260" t="s">
        <v>187</v>
      </c>
      <c r="R4260" s="507">
        <v>43628</v>
      </c>
      <c r="S4260" s="507">
        <v>44798</v>
      </c>
      <c r="T4260" t="s">
        <v>181</v>
      </c>
      <c r="U4260">
        <v>2445</v>
      </c>
      <c r="V4260" t="s">
        <v>172</v>
      </c>
      <c r="W4260">
        <v>277</v>
      </c>
      <c r="X4260" t="s">
        <v>173</v>
      </c>
      <c r="Y4260" t="s">
        <v>259</v>
      </c>
      <c r="AB4260" s="507">
        <v>44743</v>
      </c>
      <c r="AC4260" t="s">
        <v>337</v>
      </c>
      <c r="AD4260" t="s">
        <v>16772</v>
      </c>
      <c r="AE4260">
        <v>99114</v>
      </c>
      <c r="AF4260" t="s">
        <v>16773</v>
      </c>
      <c r="AG4260" t="s">
        <v>16774</v>
      </c>
      <c r="AH4260" t="s">
        <v>16775</v>
      </c>
      <c r="AK4260" t="s">
        <v>8358</v>
      </c>
      <c r="AL4260">
        <v>0</v>
      </c>
      <c r="AM4260">
        <v>0</v>
      </c>
    </row>
    <row r="4261" spans="1:39" customFormat="1" ht="12.75">
      <c r="A4261">
        <v>4115438</v>
      </c>
      <c r="B4261" t="s">
        <v>9321</v>
      </c>
      <c r="C4261" t="s">
        <v>421</v>
      </c>
      <c r="D4261">
        <v>4115438</v>
      </c>
      <c r="E4261" t="s">
        <v>169</v>
      </c>
      <c r="H4261" s="507">
        <v>42181</v>
      </c>
      <c r="I4261" t="s">
        <v>169</v>
      </c>
      <c r="J4261">
        <v>-9</v>
      </c>
      <c r="K4261" t="s">
        <v>8</v>
      </c>
      <c r="M4261" t="s">
        <v>2783</v>
      </c>
      <c r="N4261">
        <v>4410080</v>
      </c>
      <c r="O4261" t="s">
        <v>2786</v>
      </c>
      <c r="P4261" s="507">
        <v>44825</v>
      </c>
      <c r="Q4261" t="s">
        <v>187</v>
      </c>
      <c r="R4261" s="507">
        <v>44825</v>
      </c>
      <c r="T4261" t="s">
        <v>5760</v>
      </c>
      <c r="U4261">
        <v>500</v>
      </c>
      <c r="X4261">
        <v>5</v>
      </c>
      <c r="Y4261" t="s">
        <v>259</v>
      </c>
      <c r="AC4261" t="s">
        <v>177</v>
      </c>
      <c r="AD4261" t="s">
        <v>10253</v>
      </c>
      <c r="AE4261">
        <v>41500</v>
      </c>
      <c r="AF4261" t="s">
        <v>16776</v>
      </c>
      <c r="AK4261" t="s">
        <v>5518</v>
      </c>
      <c r="AL4261">
        <v>0</v>
      </c>
      <c r="AM4261">
        <v>0</v>
      </c>
    </row>
    <row r="4262" spans="1:39" customFormat="1" ht="12.75">
      <c r="A4262">
        <v>7224904</v>
      </c>
      <c r="B4262" t="s">
        <v>6525</v>
      </c>
      <c r="C4262" t="s">
        <v>444</v>
      </c>
      <c r="D4262">
        <v>7224904</v>
      </c>
      <c r="E4262" t="s">
        <v>169</v>
      </c>
      <c r="F4262" t="s">
        <v>169</v>
      </c>
      <c r="H4262" s="507">
        <v>42512</v>
      </c>
      <c r="I4262" t="s">
        <v>169</v>
      </c>
      <c r="J4262">
        <v>-9</v>
      </c>
      <c r="K4262" t="s">
        <v>8</v>
      </c>
      <c r="M4262" t="s">
        <v>2152</v>
      </c>
      <c r="N4262">
        <v>12720050</v>
      </c>
      <c r="O4262" t="s">
        <v>3867</v>
      </c>
      <c r="P4262" s="507">
        <v>44814</v>
      </c>
      <c r="Q4262" t="s">
        <v>187</v>
      </c>
      <c r="R4262" s="507">
        <v>44107</v>
      </c>
      <c r="T4262" t="s">
        <v>5765</v>
      </c>
      <c r="U4262">
        <v>500</v>
      </c>
      <c r="X4262">
        <v>5</v>
      </c>
      <c r="Y4262" t="s">
        <v>259</v>
      </c>
      <c r="AC4262" t="s">
        <v>177</v>
      </c>
      <c r="AD4262" t="s">
        <v>10438</v>
      </c>
      <c r="AE4262">
        <v>72000</v>
      </c>
      <c r="AF4262" t="s">
        <v>16777</v>
      </c>
      <c r="AJ4262">
        <v>605269220</v>
      </c>
      <c r="AK4262" t="s">
        <v>6526</v>
      </c>
      <c r="AL4262">
        <v>0</v>
      </c>
      <c r="AM4262">
        <v>0</v>
      </c>
    </row>
    <row r="4263" spans="1:39" customFormat="1" ht="12.75">
      <c r="A4263">
        <v>9228075</v>
      </c>
      <c r="B4263" t="s">
        <v>16778</v>
      </c>
      <c r="C4263" t="s">
        <v>226</v>
      </c>
      <c r="D4263">
        <v>9228075</v>
      </c>
      <c r="E4263" t="s">
        <v>169</v>
      </c>
      <c r="H4263" s="507">
        <v>26492</v>
      </c>
      <c r="I4263" t="s">
        <v>367</v>
      </c>
      <c r="J4263">
        <v>-60</v>
      </c>
      <c r="K4263" t="s">
        <v>168</v>
      </c>
      <c r="M4263" t="s">
        <v>232</v>
      </c>
      <c r="N4263">
        <v>8950083</v>
      </c>
      <c r="O4263" t="s">
        <v>476</v>
      </c>
      <c r="P4263" s="507">
        <v>44847</v>
      </c>
      <c r="Q4263" t="s">
        <v>187</v>
      </c>
      <c r="R4263" s="507">
        <v>37432</v>
      </c>
      <c r="S4263" s="507">
        <v>44827</v>
      </c>
      <c r="T4263" t="s">
        <v>181</v>
      </c>
      <c r="U4263">
        <v>1740</v>
      </c>
      <c r="X4263">
        <v>17</v>
      </c>
      <c r="Y4263" t="s">
        <v>259</v>
      </c>
      <c r="AC4263" t="s">
        <v>177</v>
      </c>
      <c r="AD4263" t="s">
        <v>10035</v>
      </c>
      <c r="AE4263">
        <v>95120</v>
      </c>
      <c r="AF4263" t="s">
        <v>16779</v>
      </c>
      <c r="AJ4263">
        <v>698910606</v>
      </c>
      <c r="AK4263" t="s">
        <v>16780</v>
      </c>
      <c r="AL4263">
        <v>0</v>
      </c>
      <c r="AM4263">
        <v>0</v>
      </c>
    </row>
    <row r="4264" spans="1:39" customFormat="1" ht="12.75">
      <c r="A4264">
        <v>369026</v>
      </c>
      <c r="B4264" t="s">
        <v>6195</v>
      </c>
      <c r="C4264" t="s">
        <v>6196</v>
      </c>
      <c r="D4264">
        <v>369026</v>
      </c>
      <c r="E4264" t="s">
        <v>169</v>
      </c>
      <c r="F4264" t="s">
        <v>169</v>
      </c>
      <c r="H4264" s="507">
        <v>41344</v>
      </c>
      <c r="I4264" t="s">
        <v>251</v>
      </c>
      <c r="J4264">
        <v>-10</v>
      </c>
      <c r="K4264" t="s">
        <v>8</v>
      </c>
      <c r="M4264" t="s">
        <v>2770</v>
      </c>
      <c r="N4264">
        <v>4360453</v>
      </c>
      <c r="O4264" t="s">
        <v>5929</v>
      </c>
      <c r="P4264" s="507">
        <v>44826</v>
      </c>
      <c r="Q4264" t="s">
        <v>187</v>
      </c>
      <c r="R4264" s="507">
        <v>44114</v>
      </c>
      <c r="T4264" t="s">
        <v>5765</v>
      </c>
      <c r="U4264">
        <v>500</v>
      </c>
      <c r="X4264">
        <v>5</v>
      </c>
      <c r="Y4264" t="s">
        <v>259</v>
      </c>
      <c r="AC4264" t="s">
        <v>177</v>
      </c>
      <c r="AD4264" t="s">
        <v>3745</v>
      </c>
      <c r="AE4264">
        <v>36150</v>
      </c>
      <c r="AF4264" t="s">
        <v>16781</v>
      </c>
      <c r="AJ4264">
        <v>665213539</v>
      </c>
      <c r="AK4264" t="s">
        <v>6197</v>
      </c>
      <c r="AL4264">
        <v>0</v>
      </c>
      <c r="AM4264">
        <v>0</v>
      </c>
    </row>
    <row r="4265" spans="1:39" customFormat="1" ht="12.75">
      <c r="A4265">
        <v>4514757</v>
      </c>
      <c r="B4265" t="s">
        <v>8081</v>
      </c>
      <c r="C4265" t="s">
        <v>871</v>
      </c>
      <c r="D4265">
        <v>4514757</v>
      </c>
      <c r="E4265" t="s">
        <v>166</v>
      </c>
      <c r="F4265" t="s">
        <v>166</v>
      </c>
      <c r="H4265" s="507">
        <v>34155</v>
      </c>
      <c r="I4265" t="s">
        <v>167</v>
      </c>
      <c r="J4265">
        <v>-40</v>
      </c>
      <c r="K4265" t="s">
        <v>8</v>
      </c>
      <c r="M4265" t="s">
        <v>2764</v>
      </c>
      <c r="N4265">
        <v>4450702</v>
      </c>
      <c r="O4265" t="s">
        <v>2874</v>
      </c>
      <c r="P4265" s="507">
        <v>44823</v>
      </c>
      <c r="Q4265" t="s">
        <v>187</v>
      </c>
      <c r="R4265" s="507">
        <v>37882</v>
      </c>
      <c r="S4265" s="507">
        <v>44487</v>
      </c>
      <c r="T4265" t="s">
        <v>7255</v>
      </c>
      <c r="U4265">
        <v>782</v>
      </c>
      <c r="X4265">
        <v>7</v>
      </c>
      <c r="Y4265" t="s">
        <v>259</v>
      </c>
      <c r="AC4265" t="s">
        <v>177</v>
      </c>
      <c r="AD4265" t="s">
        <v>9901</v>
      </c>
      <c r="AE4265">
        <v>45000</v>
      </c>
      <c r="AF4265" t="s">
        <v>16782</v>
      </c>
      <c r="AJ4265">
        <v>622920553</v>
      </c>
      <c r="AK4265" t="s">
        <v>8082</v>
      </c>
      <c r="AL4265">
        <v>0</v>
      </c>
      <c r="AM4265">
        <v>0</v>
      </c>
    </row>
    <row r="4266" spans="1:39" customFormat="1" ht="12.75">
      <c r="A4266">
        <v>7887812</v>
      </c>
      <c r="B4266" t="s">
        <v>8083</v>
      </c>
      <c r="C4266" t="s">
        <v>1746</v>
      </c>
      <c r="D4266">
        <v>7887812</v>
      </c>
      <c r="E4266" t="s">
        <v>166</v>
      </c>
      <c r="F4266" t="s">
        <v>166</v>
      </c>
      <c r="H4266" s="507">
        <v>41365</v>
      </c>
      <c r="I4266" t="s">
        <v>251</v>
      </c>
      <c r="J4266">
        <v>-10</v>
      </c>
      <c r="K4266" t="s">
        <v>168</v>
      </c>
      <c r="M4266" t="s">
        <v>238</v>
      </c>
      <c r="N4266">
        <v>8780496</v>
      </c>
      <c r="O4266" t="s">
        <v>270</v>
      </c>
      <c r="P4266" s="507">
        <v>44796</v>
      </c>
      <c r="Q4266" t="s">
        <v>187</v>
      </c>
      <c r="R4266" s="507">
        <v>44498</v>
      </c>
      <c r="T4266" t="s">
        <v>5765</v>
      </c>
      <c r="U4266">
        <v>674</v>
      </c>
      <c r="X4266">
        <v>6</v>
      </c>
      <c r="Y4266" t="s">
        <v>259</v>
      </c>
      <c r="AB4266" s="507">
        <v>44743</v>
      </c>
      <c r="AC4266" t="s">
        <v>177</v>
      </c>
      <c r="AD4266" t="s">
        <v>16783</v>
      </c>
      <c r="AE4266">
        <v>78390</v>
      </c>
      <c r="AF4266" t="s">
        <v>16784</v>
      </c>
      <c r="AJ4266" t="s">
        <v>8084</v>
      </c>
      <c r="AK4266" t="s">
        <v>8085</v>
      </c>
      <c r="AL4266">
        <v>0</v>
      </c>
      <c r="AM4266">
        <v>0</v>
      </c>
    </row>
    <row r="4267" spans="1:39" customFormat="1" ht="12.75">
      <c r="A4267">
        <v>7885706</v>
      </c>
      <c r="B4267" t="s">
        <v>2079</v>
      </c>
      <c r="C4267" t="s">
        <v>3416</v>
      </c>
      <c r="D4267">
        <v>7885706</v>
      </c>
      <c r="E4267" t="s">
        <v>169</v>
      </c>
      <c r="F4267" t="s">
        <v>169</v>
      </c>
      <c r="H4267" s="507">
        <v>41781</v>
      </c>
      <c r="I4267" t="s">
        <v>169</v>
      </c>
      <c r="J4267">
        <v>-9</v>
      </c>
      <c r="K4267" t="s">
        <v>8</v>
      </c>
      <c r="M4267" t="s">
        <v>238</v>
      </c>
      <c r="N4267">
        <v>8781266</v>
      </c>
      <c r="O4267" t="s">
        <v>3389</v>
      </c>
      <c r="P4267" s="507">
        <v>44815</v>
      </c>
      <c r="Q4267" t="s">
        <v>187</v>
      </c>
      <c r="R4267" s="507">
        <v>44090</v>
      </c>
      <c r="S4267" s="507">
        <v>44799</v>
      </c>
      <c r="T4267" t="s">
        <v>181</v>
      </c>
      <c r="U4267">
        <v>500</v>
      </c>
      <c r="X4267">
        <v>5</v>
      </c>
      <c r="Y4267" t="s">
        <v>259</v>
      </c>
      <c r="AC4267" t="s">
        <v>177</v>
      </c>
      <c r="AD4267" t="s">
        <v>10464</v>
      </c>
      <c r="AE4267">
        <v>78690</v>
      </c>
      <c r="AF4267" t="s">
        <v>16785</v>
      </c>
      <c r="AJ4267">
        <v>667008549</v>
      </c>
      <c r="AK4267" t="s">
        <v>5758</v>
      </c>
      <c r="AL4267">
        <v>0</v>
      </c>
      <c r="AM4267">
        <v>0</v>
      </c>
    </row>
    <row r="4268" spans="1:39" customFormat="1" ht="12.75">
      <c r="A4268">
        <v>4458107</v>
      </c>
      <c r="B4268" t="s">
        <v>3700</v>
      </c>
      <c r="C4268" t="s">
        <v>885</v>
      </c>
      <c r="D4268">
        <v>4458107</v>
      </c>
      <c r="E4268" t="s">
        <v>169</v>
      </c>
      <c r="F4268" t="s">
        <v>169</v>
      </c>
      <c r="H4268" s="507">
        <v>41719</v>
      </c>
      <c r="I4268" t="s">
        <v>169</v>
      </c>
      <c r="J4268">
        <v>-9</v>
      </c>
      <c r="K4268" t="s">
        <v>8</v>
      </c>
      <c r="M4268" t="s">
        <v>228</v>
      </c>
      <c r="N4268">
        <v>12440141</v>
      </c>
      <c r="O4268" t="s">
        <v>3861</v>
      </c>
      <c r="P4268" s="507">
        <v>44833</v>
      </c>
      <c r="Q4268" t="s">
        <v>187</v>
      </c>
      <c r="R4268" s="507">
        <v>43390</v>
      </c>
      <c r="T4268" t="s">
        <v>5765</v>
      </c>
      <c r="U4268">
        <v>500</v>
      </c>
      <c r="X4268">
        <v>5</v>
      </c>
      <c r="Y4268" t="s">
        <v>259</v>
      </c>
      <c r="AC4268" t="s">
        <v>177</v>
      </c>
      <c r="AD4268" t="s">
        <v>10542</v>
      </c>
      <c r="AE4268">
        <v>44700</v>
      </c>
      <c r="AF4268" t="s">
        <v>16786</v>
      </c>
      <c r="AI4268">
        <v>651459340</v>
      </c>
      <c r="AJ4268">
        <v>671696023</v>
      </c>
      <c r="AK4268" t="s">
        <v>5233</v>
      </c>
      <c r="AL4268">
        <v>0</v>
      </c>
      <c r="AM4268">
        <v>0</v>
      </c>
    </row>
    <row r="4269" spans="1:39" customFormat="1" ht="12.75">
      <c r="A4269">
        <v>4113814</v>
      </c>
      <c r="B4269" t="s">
        <v>2746</v>
      </c>
      <c r="C4269" t="s">
        <v>994</v>
      </c>
      <c r="D4269">
        <v>4113814</v>
      </c>
      <c r="E4269" t="s">
        <v>169</v>
      </c>
      <c r="F4269" t="s">
        <v>169</v>
      </c>
      <c r="H4269" s="507">
        <v>42770</v>
      </c>
      <c r="I4269" t="s">
        <v>169</v>
      </c>
      <c r="J4269">
        <v>-9</v>
      </c>
      <c r="K4269" t="s">
        <v>8</v>
      </c>
      <c r="M4269" t="s">
        <v>2783</v>
      </c>
      <c r="N4269">
        <v>4410696</v>
      </c>
      <c r="O4269" t="s">
        <v>7272</v>
      </c>
      <c r="P4269" s="507">
        <v>44755</v>
      </c>
      <c r="Q4269" t="s">
        <v>187</v>
      </c>
      <c r="R4269" s="507">
        <v>43337</v>
      </c>
      <c r="T4269" t="s">
        <v>5765</v>
      </c>
      <c r="U4269">
        <v>500</v>
      </c>
      <c r="X4269">
        <v>5</v>
      </c>
      <c r="Y4269" t="s">
        <v>259</v>
      </c>
      <c r="AC4269" t="s">
        <v>177</v>
      </c>
      <c r="AD4269" t="s">
        <v>16787</v>
      </c>
      <c r="AE4269">
        <v>41160</v>
      </c>
      <c r="AF4269" t="s">
        <v>16788</v>
      </c>
      <c r="AI4269">
        <v>254893632</v>
      </c>
      <c r="AJ4269">
        <v>665594155</v>
      </c>
      <c r="AK4269" t="s">
        <v>5723</v>
      </c>
      <c r="AL4269">
        <v>0</v>
      </c>
      <c r="AM4269">
        <v>0</v>
      </c>
    </row>
    <row r="4270" spans="1:39" customFormat="1" ht="12.75">
      <c r="A4270">
        <v>7214419</v>
      </c>
      <c r="B4270" t="s">
        <v>2746</v>
      </c>
      <c r="C4270" t="s">
        <v>432</v>
      </c>
      <c r="D4270">
        <v>7214419</v>
      </c>
      <c r="E4270" t="s">
        <v>166</v>
      </c>
      <c r="F4270" t="s">
        <v>166</v>
      </c>
      <c r="H4270" s="507">
        <v>37441</v>
      </c>
      <c r="I4270" t="s">
        <v>167</v>
      </c>
      <c r="J4270">
        <v>-40</v>
      </c>
      <c r="K4270" t="s">
        <v>168</v>
      </c>
      <c r="M4270" t="s">
        <v>2152</v>
      </c>
      <c r="N4270">
        <v>12720104</v>
      </c>
      <c r="O4270" t="s">
        <v>2160</v>
      </c>
      <c r="P4270" s="507">
        <v>44847</v>
      </c>
      <c r="Q4270" t="s">
        <v>187</v>
      </c>
      <c r="R4270" s="507">
        <v>39737</v>
      </c>
      <c r="S4270" s="507">
        <v>44081</v>
      </c>
      <c r="T4270" t="s">
        <v>7255</v>
      </c>
      <c r="U4270">
        <v>1888</v>
      </c>
      <c r="X4270">
        <v>18</v>
      </c>
      <c r="Y4270" t="s">
        <v>259</v>
      </c>
      <c r="AC4270" t="s">
        <v>177</v>
      </c>
      <c r="AD4270" t="s">
        <v>16789</v>
      </c>
      <c r="AE4270">
        <v>72430</v>
      </c>
      <c r="AF4270" t="s">
        <v>16790</v>
      </c>
      <c r="AJ4270">
        <v>781503756</v>
      </c>
      <c r="AK4270" t="s">
        <v>5234</v>
      </c>
      <c r="AL4270">
        <v>0</v>
      </c>
      <c r="AM4270">
        <v>0</v>
      </c>
    </row>
    <row r="4271" spans="1:39" customFormat="1" ht="12.75">
      <c r="A4271">
        <v>9149995</v>
      </c>
      <c r="B4271" t="s">
        <v>6198</v>
      </c>
      <c r="C4271" t="s">
        <v>495</v>
      </c>
      <c r="D4271">
        <v>9149995</v>
      </c>
      <c r="E4271" t="s">
        <v>169</v>
      </c>
      <c r="F4271" t="s">
        <v>169</v>
      </c>
      <c r="H4271" s="507">
        <v>41164</v>
      </c>
      <c r="I4271" t="s">
        <v>245</v>
      </c>
      <c r="J4271">
        <v>-11</v>
      </c>
      <c r="K4271" t="s">
        <v>8</v>
      </c>
      <c r="M4271" t="s">
        <v>275</v>
      </c>
      <c r="N4271">
        <v>8910214</v>
      </c>
      <c r="O4271" t="s">
        <v>657</v>
      </c>
      <c r="P4271" s="507">
        <v>44811</v>
      </c>
      <c r="Q4271" t="s">
        <v>187</v>
      </c>
      <c r="R4271" s="507">
        <v>44434</v>
      </c>
      <c r="T4271" t="s">
        <v>5765</v>
      </c>
      <c r="U4271">
        <v>500</v>
      </c>
      <c r="X4271">
        <v>5</v>
      </c>
      <c r="Y4271" t="s">
        <v>259</v>
      </c>
      <c r="AC4271" t="s">
        <v>177</v>
      </c>
      <c r="AD4271" t="s">
        <v>10175</v>
      </c>
      <c r="AE4271">
        <v>91210</v>
      </c>
      <c r="AF4271" t="s">
        <v>16791</v>
      </c>
      <c r="AI4271">
        <v>170582219</v>
      </c>
      <c r="AJ4271">
        <v>662489154</v>
      </c>
      <c r="AK4271" t="s">
        <v>6199</v>
      </c>
      <c r="AL4271">
        <v>0</v>
      </c>
      <c r="AM4271">
        <v>0</v>
      </c>
    </row>
    <row r="4272" spans="1:39" customFormat="1" ht="12.75">
      <c r="A4272">
        <v>7220008</v>
      </c>
      <c r="B4272" t="s">
        <v>2747</v>
      </c>
      <c r="C4272" t="s">
        <v>1295</v>
      </c>
      <c r="D4272">
        <v>7220008</v>
      </c>
      <c r="E4272" t="s">
        <v>166</v>
      </c>
      <c r="F4272" t="s">
        <v>166</v>
      </c>
      <c r="H4272" s="507">
        <v>39452</v>
      </c>
      <c r="I4272" t="s">
        <v>200</v>
      </c>
      <c r="J4272">
        <v>-15</v>
      </c>
      <c r="K4272" t="s">
        <v>168</v>
      </c>
      <c r="M4272" t="s">
        <v>2152</v>
      </c>
      <c r="N4272">
        <v>12720104</v>
      </c>
      <c r="O4272" t="s">
        <v>2160</v>
      </c>
      <c r="P4272" s="507">
        <v>44790</v>
      </c>
      <c r="Q4272" t="s">
        <v>187</v>
      </c>
      <c r="R4272" s="507">
        <v>41968</v>
      </c>
      <c r="T4272" t="s">
        <v>5765</v>
      </c>
      <c r="U4272">
        <v>1065</v>
      </c>
      <c r="X4272">
        <v>10</v>
      </c>
      <c r="Y4272" t="s">
        <v>259</v>
      </c>
      <c r="AC4272" t="s">
        <v>177</v>
      </c>
      <c r="AD4272" t="s">
        <v>13067</v>
      </c>
      <c r="AE4272">
        <v>72170</v>
      </c>
      <c r="AF4272" t="s">
        <v>16792</v>
      </c>
      <c r="AH4272" t="s">
        <v>16793</v>
      </c>
      <c r="AI4272">
        <v>243335867</v>
      </c>
      <c r="AJ4272">
        <v>613404718</v>
      </c>
      <c r="AK4272" t="s">
        <v>5235</v>
      </c>
      <c r="AL4272">
        <v>0</v>
      </c>
      <c r="AM4272">
        <v>0</v>
      </c>
    </row>
    <row r="4273" spans="1:39" customFormat="1" ht="12.75">
      <c r="A4273">
        <v>7889828</v>
      </c>
      <c r="B4273" t="s">
        <v>9322</v>
      </c>
      <c r="C4273" t="s">
        <v>1292</v>
      </c>
      <c r="D4273">
        <v>7889828</v>
      </c>
      <c r="E4273" t="s">
        <v>169</v>
      </c>
      <c r="H4273" s="507">
        <v>42002</v>
      </c>
      <c r="I4273" t="s">
        <v>169</v>
      </c>
      <c r="J4273">
        <v>-9</v>
      </c>
      <c r="K4273" t="s">
        <v>8</v>
      </c>
      <c r="M4273" t="s">
        <v>238</v>
      </c>
      <c r="N4273">
        <v>8780080</v>
      </c>
      <c r="O4273" t="s">
        <v>555</v>
      </c>
      <c r="P4273" s="507">
        <v>44811</v>
      </c>
      <c r="Q4273" t="s">
        <v>187</v>
      </c>
      <c r="R4273" s="507">
        <v>44811</v>
      </c>
      <c r="S4273" s="507">
        <v>44743</v>
      </c>
      <c r="T4273" t="s">
        <v>181</v>
      </c>
      <c r="U4273">
        <v>500</v>
      </c>
      <c r="X4273">
        <v>5</v>
      </c>
      <c r="Y4273" t="s">
        <v>259</v>
      </c>
      <c r="AC4273" t="s">
        <v>177</v>
      </c>
      <c r="AD4273" t="s">
        <v>13076</v>
      </c>
      <c r="AE4273">
        <v>78150</v>
      </c>
      <c r="AF4273" t="s">
        <v>16794</v>
      </c>
      <c r="AJ4273">
        <v>662219511</v>
      </c>
      <c r="AK4273" t="s">
        <v>9323</v>
      </c>
      <c r="AL4273">
        <v>0</v>
      </c>
      <c r="AM4273">
        <v>0</v>
      </c>
    </row>
    <row r="4274" spans="1:39" customFormat="1" ht="12.75">
      <c r="A4274">
        <v>7827537</v>
      </c>
      <c r="B4274" t="s">
        <v>2080</v>
      </c>
      <c r="C4274" t="s">
        <v>3337</v>
      </c>
      <c r="D4274">
        <v>7827537</v>
      </c>
      <c r="E4274" t="s">
        <v>166</v>
      </c>
      <c r="F4274" t="s">
        <v>166</v>
      </c>
      <c r="H4274" s="507">
        <v>32529</v>
      </c>
      <c r="I4274" t="s">
        <v>167</v>
      </c>
      <c r="J4274">
        <v>-40</v>
      </c>
      <c r="K4274" t="s">
        <v>168</v>
      </c>
      <c r="M4274" t="s">
        <v>238</v>
      </c>
      <c r="N4274">
        <v>8780002</v>
      </c>
      <c r="O4274" t="s">
        <v>283</v>
      </c>
      <c r="P4274" s="507">
        <v>44826</v>
      </c>
      <c r="Q4274" t="s">
        <v>187</v>
      </c>
      <c r="R4274" s="507">
        <v>37432</v>
      </c>
      <c r="S4274" s="507">
        <v>44820</v>
      </c>
      <c r="T4274" t="s">
        <v>181</v>
      </c>
      <c r="U4274">
        <v>1601</v>
      </c>
      <c r="X4274">
        <v>16</v>
      </c>
      <c r="Y4274" t="s">
        <v>259</v>
      </c>
      <c r="AC4274" t="s">
        <v>174</v>
      </c>
      <c r="AD4274" t="s">
        <v>11742</v>
      </c>
      <c r="AE4274">
        <v>78520</v>
      </c>
      <c r="AF4274" t="s">
        <v>16795</v>
      </c>
      <c r="AK4274" t="s">
        <v>6738</v>
      </c>
      <c r="AL4274">
        <v>0</v>
      </c>
      <c r="AM4274">
        <v>0</v>
      </c>
    </row>
    <row r="4275" spans="1:39" customFormat="1" ht="12.75">
      <c r="A4275">
        <v>9464144</v>
      </c>
      <c r="B4275" t="s">
        <v>2081</v>
      </c>
      <c r="C4275" t="s">
        <v>666</v>
      </c>
      <c r="D4275">
        <v>9464144</v>
      </c>
      <c r="E4275" t="s">
        <v>169</v>
      </c>
      <c r="H4275" s="507">
        <v>41701</v>
      </c>
      <c r="I4275" t="s">
        <v>169</v>
      </c>
      <c r="J4275">
        <v>-9</v>
      </c>
      <c r="K4275" t="s">
        <v>8</v>
      </c>
      <c r="M4275" t="s">
        <v>246</v>
      </c>
      <c r="N4275">
        <v>8940012</v>
      </c>
      <c r="O4275" t="s">
        <v>655</v>
      </c>
      <c r="P4275" s="507">
        <v>44821</v>
      </c>
      <c r="Q4275" t="s">
        <v>187</v>
      </c>
      <c r="R4275" s="507">
        <v>44821</v>
      </c>
      <c r="S4275" s="507">
        <v>44811</v>
      </c>
      <c r="T4275" t="s">
        <v>181</v>
      </c>
      <c r="U4275">
        <v>500</v>
      </c>
      <c r="X4275">
        <v>5</v>
      </c>
      <c r="Y4275" t="s">
        <v>259</v>
      </c>
      <c r="AC4275" t="s">
        <v>177</v>
      </c>
      <c r="AD4275" t="s">
        <v>16796</v>
      </c>
      <c r="AE4275">
        <v>94260</v>
      </c>
      <c r="AF4275" t="s">
        <v>16797</v>
      </c>
      <c r="AK4275" t="s">
        <v>9324</v>
      </c>
      <c r="AL4275">
        <v>0</v>
      </c>
      <c r="AM4275">
        <v>0</v>
      </c>
    </row>
    <row r="4276" spans="1:39" customFormat="1" ht="12.75">
      <c r="A4276">
        <v>9540766</v>
      </c>
      <c r="B4276" t="s">
        <v>2081</v>
      </c>
      <c r="C4276" t="s">
        <v>430</v>
      </c>
      <c r="D4276">
        <v>9540766</v>
      </c>
      <c r="E4276" t="s">
        <v>169</v>
      </c>
      <c r="F4276" t="s">
        <v>169</v>
      </c>
      <c r="H4276" s="507">
        <v>41903</v>
      </c>
      <c r="I4276" t="s">
        <v>169</v>
      </c>
      <c r="J4276">
        <v>-9</v>
      </c>
      <c r="K4276" t="s">
        <v>8</v>
      </c>
      <c r="M4276" t="s">
        <v>232</v>
      </c>
      <c r="N4276">
        <v>8950553</v>
      </c>
      <c r="O4276" t="s">
        <v>255</v>
      </c>
      <c r="P4276" s="507">
        <v>44819</v>
      </c>
      <c r="Q4276" t="s">
        <v>187</v>
      </c>
      <c r="R4276" s="507">
        <v>44732</v>
      </c>
      <c r="T4276" t="s">
        <v>5765</v>
      </c>
      <c r="U4276">
        <v>500</v>
      </c>
      <c r="X4276">
        <v>5</v>
      </c>
      <c r="Y4276" t="s">
        <v>259</v>
      </c>
      <c r="AC4276" t="s">
        <v>177</v>
      </c>
      <c r="AD4276" t="s">
        <v>11268</v>
      </c>
      <c r="AE4276">
        <v>95250</v>
      </c>
      <c r="AF4276" t="s">
        <v>16798</v>
      </c>
      <c r="AI4276">
        <v>695575286</v>
      </c>
      <c r="AJ4276">
        <v>652921866</v>
      </c>
      <c r="AK4276" t="s">
        <v>8086</v>
      </c>
      <c r="AL4276">
        <v>0</v>
      </c>
      <c r="AM4276">
        <v>0</v>
      </c>
    </row>
    <row r="4277" spans="1:39" customFormat="1" ht="12.75">
      <c r="A4277">
        <v>9521042</v>
      </c>
      <c r="B4277" t="s">
        <v>2081</v>
      </c>
      <c r="C4277" t="s">
        <v>1112</v>
      </c>
      <c r="D4277">
        <v>9521042</v>
      </c>
      <c r="E4277" t="s">
        <v>166</v>
      </c>
      <c r="F4277" t="s">
        <v>166</v>
      </c>
      <c r="H4277" s="507">
        <v>25806</v>
      </c>
      <c r="I4277" t="s">
        <v>367</v>
      </c>
      <c r="J4277">
        <v>-60</v>
      </c>
      <c r="K4277" t="s">
        <v>168</v>
      </c>
      <c r="M4277" t="s">
        <v>246</v>
      </c>
      <c r="N4277">
        <v>8940975</v>
      </c>
      <c r="O4277" t="s">
        <v>429</v>
      </c>
      <c r="P4277" s="507">
        <v>44828</v>
      </c>
      <c r="Q4277" t="s">
        <v>187</v>
      </c>
      <c r="R4277" s="507">
        <v>37432</v>
      </c>
      <c r="S4277" s="507">
        <v>44454</v>
      </c>
      <c r="T4277" t="s">
        <v>7255</v>
      </c>
      <c r="U4277">
        <v>2094</v>
      </c>
      <c r="V4277" t="s">
        <v>172</v>
      </c>
      <c r="W4277">
        <v>845</v>
      </c>
      <c r="X4277" t="s">
        <v>173</v>
      </c>
      <c r="Y4277" t="s">
        <v>259</v>
      </c>
      <c r="AB4277" s="507">
        <v>44743</v>
      </c>
      <c r="AC4277" t="s">
        <v>177</v>
      </c>
      <c r="AD4277" t="s">
        <v>1786</v>
      </c>
      <c r="AE4277">
        <v>93100</v>
      </c>
      <c r="AF4277" t="s">
        <v>16799</v>
      </c>
      <c r="AJ4277">
        <v>661965386</v>
      </c>
      <c r="AK4277" t="s">
        <v>4686</v>
      </c>
      <c r="AL4277">
        <v>0</v>
      </c>
      <c r="AM4277">
        <v>0</v>
      </c>
    </row>
    <row r="4278" spans="1:39" customFormat="1" ht="12.75">
      <c r="A4278">
        <v>7735348</v>
      </c>
      <c r="B4278" t="s">
        <v>2081</v>
      </c>
      <c r="C4278" t="s">
        <v>9325</v>
      </c>
      <c r="D4278">
        <v>7735348</v>
      </c>
      <c r="E4278" t="s">
        <v>169</v>
      </c>
      <c r="H4278" s="507">
        <v>41195</v>
      </c>
      <c r="I4278" t="s">
        <v>245</v>
      </c>
      <c r="J4278">
        <v>-11</v>
      </c>
      <c r="K4278" t="s">
        <v>8</v>
      </c>
      <c r="M4278" t="s">
        <v>206</v>
      </c>
      <c r="N4278">
        <v>8771398</v>
      </c>
      <c r="O4278" t="s">
        <v>379</v>
      </c>
      <c r="P4278" s="507">
        <v>44813</v>
      </c>
      <c r="Q4278" t="s">
        <v>187</v>
      </c>
      <c r="R4278" s="507">
        <v>44813</v>
      </c>
      <c r="T4278" t="s">
        <v>5765</v>
      </c>
      <c r="U4278">
        <v>500</v>
      </c>
      <c r="X4278">
        <v>5</v>
      </c>
      <c r="Y4278" t="s">
        <v>259</v>
      </c>
      <c r="AC4278" t="s">
        <v>177</v>
      </c>
      <c r="AD4278" t="s">
        <v>11788</v>
      </c>
      <c r="AE4278">
        <v>77600</v>
      </c>
      <c r="AF4278" t="s">
        <v>16800</v>
      </c>
      <c r="AK4278" t="s">
        <v>9326</v>
      </c>
      <c r="AL4278">
        <v>1</v>
      </c>
      <c r="AM4278">
        <v>0</v>
      </c>
    </row>
    <row r="4279" spans="1:39" customFormat="1" ht="12.75">
      <c r="A4279">
        <v>9254739</v>
      </c>
      <c r="B4279" t="s">
        <v>2081</v>
      </c>
      <c r="C4279" t="s">
        <v>899</v>
      </c>
      <c r="D4279">
        <v>9254739</v>
      </c>
      <c r="E4279" t="s">
        <v>166</v>
      </c>
      <c r="F4279" t="s">
        <v>166</v>
      </c>
      <c r="H4279" s="507">
        <v>40926</v>
      </c>
      <c r="I4279" t="s">
        <v>245</v>
      </c>
      <c r="J4279">
        <v>-11</v>
      </c>
      <c r="K4279" t="s">
        <v>168</v>
      </c>
      <c r="M4279" t="s">
        <v>203</v>
      </c>
      <c r="N4279">
        <v>8920646</v>
      </c>
      <c r="O4279" t="s">
        <v>1257</v>
      </c>
      <c r="P4279" s="507">
        <v>44796</v>
      </c>
      <c r="Q4279" t="s">
        <v>187</v>
      </c>
      <c r="R4279" s="507">
        <v>43745</v>
      </c>
      <c r="T4279" t="s">
        <v>5765</v>
      </c>
      <c r="U4279">
        <v>585</v>
      </c>
      <c r="X4279">
        <v>5</v>
      </c>
      <c r="Y4279" t="s">
        <v>259</v>
      </c>
      <c r="AC4279" t="s">
        <v>177</v>
      </c>
      <c r="AD4279" t="s">
        <v>11690</v>
      </c>
      <c r="AE4279">
        <v>92600</v>
      </c>
      <c r="AF4279" t="s">
        <v>16801</v>
      </c>
      <c r="AI4279">
        <v>672445145</v>
      </c>
      <c r="AJ4279">
        <v>631405369</v>
      </c>
      <c r="AK4279" t="s">
        <v>8087</v>
      </c>
      <c r="AL4279">
        <v>0</v>
      </c>
      <c r="AM4279">
        <v>0</v>
      </c>
    </row>
    <row r="4280" spans="1:39" customFormat="1" ht="12.75">
      <c r="A4280">
        <v>9322586</v>
      </c>
      <c r="B4280" t="s">
        <v>2081</v>
      </c>
      <c r="C4280" t="s">
        <v>256</v>
      </c>
      <c r="D4280">
        <v>9322586</v>
      </c>
      <c r="E4280" t="s">
        <v>166</v>
      </c>
      <c r="F4280" t="s">
        <v>166</v>
      </c>
      <c r="H4280" s="507">
        <v>40992</v>
      </c>
      <c r="I4280" t="s">
        <v>245</v>
      </c>
      <c r="J4280">
        <v>-11</v>
      </c>
      <c r="K4280" t="s">
        <v>168</v>
      </c>
      <c r="M4280" t="s">
        <v>170</v>
      </c>
      <c r="N4280">
        <v>8931011</v>
      </c>
      <c r="O4280" t="s">
        <v>664</v>
      </c>
      <c r="P4280" s="507">
        <v>44826</v>
      </c>
      <c r="Q4280" t="s">
        <v>187</v>
      </c>
      <c r="R4280" s="507">
        <v>43732</v>
      </c>
      <c r="T4280" t="s">
        <v>5765</v>
      </c>
      <c r="U4280">
        <v>513</v>
      </c>
      <c r="X4280">
        <v>5</v>
      </c>
      <c r="Y4280" t="s">
        <v>259</v>
      </c>
      <c r="AC4280" t="s">
        <v>177</v>
      </c>
      <c r="AD4280" t="s">
        <v>12737</v>
      </c>
      <c r="AE4280">
        <v>93350</v>
      </c>
      <c r="AF4280" t="s">
        <v>16802</v>
      </c>
      <c r="AJ4280">
        <v>684248991</v>
      </c>
      <c r="AK4280" t="s">
        <v>6200</v>
      </c>
      <c r="AL4280">
        <v>0</v>
      </c>
      <c r="AM4280">
        <v>0</v>
      </c>
    </row>
    <row r="4281" spans="1:39" customFormat="1" ht="12.75">
      <c r="A4281">
        <v>758070</v>
      </c>
      <c r="B4281" t="s">
        <v>2081</v>
      </c>
      <c r="C4281" t="s">
        <v>8088</v>
      </c>
      <c r="D4281">
        <v>758070</v>
      </c>
      <c r="E4281" t="s">
        <v>166</v>
      </c>
      <c r="F4281" t="s">
        <v>166</v>
      </c>
      <c r="H4281" s="507">
        <v>31758</v>
      </c>
      <c r="I4281" t="s">
        <v>167</v>
      </c>
      <c r="J4281">
        <v>-40</v>
      </c>
      <c r="K4281" t="s">
        <v>168</v>
      </c>
      <c r="M4281" t="s">
        <v>263</v>
      </c>
      <c r="N4281">
        <v>8750487</v>
      </c>
      <c r="O4281" t="s">
        <v>3312</v>
      </c>
      <c r="P4281" s="507">
        <v>44816</v>
      </c>
      <c r="Q4281" t="s">
        <v>187</v>
      </c>
      <c r="R4281" s="507">
        <v>37432</v>
      </c>
      <c r="S4281" s="507">
        <v>44525</v>
      </c>
      <c r="T4281" t="s">
        <v>7255</v>
      </c>
      <c r="U4281">
        <v>1733</v>
      </c>
      <c r="X4281">
        <v>17</v>
      </c>
      <c r="Y4281" t="s">
        <v>259</v>
      </c>
      <c r="AC4281" t="s">
        <v>177</v>
      </c>
      <c r="AD4281" t="s">
        <v>10574</v>
      </c>
      <c r="AE4281">
        <v>94400</v>
      </c>
      <c r="AF4281" t="s">
        <v>16803</v>
      </c>
      <c r="AJ4281">
        <v>783803483</v>
      </c>
      <c r="AK4281" t="s">
        <v>8089</v>
      </c>
      <c r="AL4281">
        <v>0</v>
      </c>
      <c r="AM4281">
        <v>0</v>
      </c>
    </row>
    <row r="4282" spans="1:39" customFormat="1" ht="12.75">
      <c r="A4282">
        <v>9461552</v>
      </c>
      <c r="B4282" t="s">
        <v>3528</v>
      </c>
      <c r="C4282" t="s">
        <v>583</v>
      </c>
      <c r="D4282">
        <v>9461552</v>
      </c>
      <c r="E4282" t="s">
        <v>166</v>
      </c>
      <c r="F4282" t="s">
        <v>166</v>
      </c>
      <c r="H4282" s="507">
        <v>41526</v>
      </c>
      <c r="I4282" t="s">
        <v>251</v>
      </c>
      <c r="J4282">
        <v>-10</v>
      </c>
      <c r="K4282" t="s">
        <v>168</v>
      </c>
      <c r="M4282" t="s">
        <v>246</v>
      </c>
      <c r="N4282">
        <v>8940073</v>
      </c>
      <c r="O4282" t="s">
        <v>258</v>
      </c>
      <c r="P4282" s="507">
        <v>44749</v>
      </c>
      <c r="Q4282" t="s">
        <v>187</v>
      </c>
      <c r="R4282" s="507">
        <v>44141</v>
      </c>
      <c r="T4282" t="s">
        <v>5765</v>
      </c>
      <c r="U4282">
        <v>663</v>
      </c>
      <c r="X4282">
        <v>6</v>
      </c>
      <c r="Y4282" t="s">
        <v>259</v>
      </c>
      <c r="AC4282" t="s">
        <v>177</v>
      </c>
      <c r="AD4282" t="s">
        <v>11067</v>
      </c>
      <c r="AE4282">
        <v>94120</v>
      </c>
      <c r="AF4282" t="s">
        <v>16804</v>
      </c>
      <c r="AI4282">
        <v>177997370</v>
      </c>
      <c r="AJ4282">
        <v>665428226</v>
      </c>
      <c r="AK4282" t="s">
        <v>4687</v>
      </c>
      <c r="AL4282">
        <v>0</v>
      </c>
      <c r="AM4282">
        <v>0</v>
      </c>
    </row>
    <row r="4283" spans="1:39" customFormat="1" ht="12.75">
      <c r="A4283">
        <v>9458973</v>
      </c>
      <c r="B4283" t="s">
        <v>3528</v>
      </c>
      <c r="C4283" t="s">
        <v>450</v>
      </c>
      <c r="D4283">
        <v>9458973</v>
      </c>
      <c r="E4283" t="s">
        <v>166</v>
      </c>
      <c r="F4283" t="s">
        <v>166</v>
      </c>
      <c r="H4283" s="507">
        <v>40671</v>
      </c>
      <c r="I4283" t="s">
        <v>267</v>
      </c>
      <c r="J4283">
        <v>-12</v>
      </c>
      <c r="K4283" t="s">
        <v>168</v>
      </c>
      <c r="M4283" t="s">
        <v>246</v>
      </c>
      <c r="N4283">
        <v>8940073</v>
      </c>
      <c r="O4283" t="s">
        <v>258</v>
      </c>
      <c r="P4283" s="507">
        <v>44749</v>
      </c>
      <c r="Q4283" t="s">
        <v>187</v>
      </c>
      <c r="R4283" s="507">
        <v>43368</v>
      </c>
      <c r="T4283" t="s">
        <v>5765</v>
      </c>
      <c r="U4283">
        <v>701</v>
      </c>
      <c r="X4283">
        <v>7</v>
      </c>
      <c r="Y4283" t="s">
        <v>259</v>
      </c>
      <c r="AC4283" t="s">
        <v>177</v>
      </c>
      <c r="AD4283" t="s">
        <v>11067</v>
      </c>
      <c r="AE4283">
        <v>94120</v>
      </c>
      <c r="AF4283" t="s">
        <v>16805</v>
      </c>
      <c r="AI4283">
        <v>618573647</v>
      </c>
      <c r="AJ4283">
        <v>665428226</v>
      </c>
      <c r="AK4283" t="s">
        <v>4687</v>
      </c>
      <c r="AL4283">
        <v>0</v>
      </c>
      <c r="AM4283">
        <v>0</v>
      </c>
    </row>
    <row r="4284" spans="1:39" customFormat="1" ht="12.75">
      <c r="A4284">
        <v>5311676</v>
      </c>
      <c r="B4284" t="s">
        <v>2082</v>
      </c>
      <c r="C4284" t="s">
        <v>304</v>
      </c>
      <c r="D4284">
        <v>5311676</v>
      </c>
      <c r="E4284" t="s">
        <v>166</v>
      </c>
      <c r="F4284" t="s">
        <v>166</v>
      </c>
      <c r="H4284" s="507">
        <v>31335</v>
      </c>
      <c r="I4284" t="s">
        <v>167</v>
      </c>
      <c r="J4284">
        <v>-40</v>
      </c>
      <c r="K4284" t="s">
        <v>168</v>
      </c>
      <c r="M4284" t="s">
        <v>2155</v>
      </c>
      <c r="N4284">
        <v>12530035</v>
      </c>
      <c r="O4284" t="s">
        <v>6272</v>
      </c>
      <c r="P4284" s="507">
        <v>44840</v>
      </c>
      <c r="Q4284" t="s">
        <v>187</v>
      </c>
      <c r="R4284" s="507">
        <v>37432</v>
      </c>
      <c r="S4284" s="507">
        <v>44456</v>
      </c>
      <c r="T4284" t="s">
        <v>7255</v>
      </c>
      <c r="U4284">
        <v>1613</v>
      </c>
      <c r="X4284">
        <v>16</v>
      </c>
      <c r="Y4284" t="s">
        <v>259</v>
      </c>
      <c r="AC4284" t="s">
        <v>177</v>
      </c>
      <c r="AD4284" t="s">
        <v>10255</v>
      </c>
      <c r="AE4284">
        <v>44000</v>
      </c>
      <c r="AF4284" t="s">
        <v>16806</v>
      </c>
      <c r="AG4284" t="s">
        <v>16807</v>
      </c>
      <c r="AJ4284">
        <v>687078283</v>
      </c>
      <c r="AK4284" t="s">
        <v>6869</v>
      </c>
      <c r="AL4284">
        <v>0</v>
      </c>
      <c r="AM4284">
        <v>0</v>
      </c>
    </row>
    <row r="4285" spans="1:39" customFormat="1" ht="12.75">
      <c r="A4285">
        <v>8530571</v>
      </c>
      <c r="B4285" t="s">
        <v>3776</v>
      </c>
      <c r="C4285" t="s">
        <v>608</v>
      </c>
      <c r="D4285">
        <v>8530571</v>
      </c>
      <c r="E4285" t="s">
        <v>166</v>
      </c>
      <c r="F4285" t="s">
        <v>166</v>
      </c>
      <c r="H4285" s="507">
        <v>40357</v>
      </c>
      <c r="I4285" t="s">
        <v>254</v>
      </c>
      <c r="J4285">
        <v>-13</v>
      </c>
      <c r="K4285" t="s">
        <v>168</v>
      </c>
      <c r="M4285" t="s">
        <v>208</v>
      </c>
      <c r="N4285">
        <v>12851011</v>
      </c>
      <c r="O4285" t="s">
        <v>2215</v>
      </c>
      <c r="P4285" s="507">
        <v>44759</v>
      </c>
      <c r="Q4285" t="s">
        <v>187</v>
      </c>
      <c r="R4285" s="507">
        <v>44114</v>
      </c>
      <c r="T4285" t="s">
        <v>5765</v>
      </c>
      <c r="U4285">
        <v>666</v>
      </c>
      <c r="X4285">
        <v>6</v>
      </c>
      <c r="Y4285" t="s">
        <v>259</v>
      </c>
      <c r="AC4285" t="s">
        <v>177</v>
      </c>
      <c r="AD4285" t="s">
        <v>10775</v>
      </c>
      <c r="AE4285">
        <v>85500</v>
      </c>
      <c r="AF4285" t="s">
        <v>16808</v>
      </c>
      <c r="AG4285" t="s">
        <v>16809</v>
      </c>
      <c r="AJ4285">
        <v>660401850</v>
      </c>
      <c r="AK4285" t="s">
        <v>6527</v>
      </c>
      <c r="AL4285">
        <v>0</v>
      </c>
      <c r="AM4285">
        <v>0</v>
      </c>
    </row>
    <row r="4286" spans="1:39" customFormat="1" ht="12.75">
      <c r="A4286">
        <v>9128823</v>
      </c>
      <c r="B4286" t="s">
        <v>2083</v>
      </c>
      <c r="C4286" t="s">
        <v>387</v>
      </c>
      <c r="D4286">
        <v>9128823</v>
      </c>
      <c r="E4286" t="s">
        <v>166</v>
      </c>
      <c r="F4286" t="s">
        <v>166</v>
      </c>
      <c r="H4286" s="507">
        <v>34250</v>
      </c>
      <c r="I4286" t="s">
        <v>167</v>
      </c>
      <c r="J4286">
        <v>-40</v>
      </c>
      <c r="K4286" t="s">
        <v>168</v>
      </c>
      <c r="M4286" t="s">
        <v>275</v>
      </c>
      <c r="N4286">
        <v>8910042</v>
      </c>
      <c r="O4286" t="s">
        <v>309</v>
      </c>
      <c r="P4286" s="507">
        <v>44826</v>
      </c>
      <c r="Q4286" t="s">
        <v>187</v>
      </c>
      <c r="R4286" s="507">
        <v>37886</v>
      </c>
      <c r="S4286" s="507">
        <v>44825</v>
      </c>
      <c r="T4286" t="s">
        <v>181</v>
      </c>
      <c r="U4286">
        <v>2028</v>
      </c>
      <c r="X4286">
        <v>20</v>
      </c>
      <c r="Y4286" t="s">
        <v>259</v>
      </c>
      <c r="AC4286" t="s">
        <v>177</v>
      </c>
      <c r="AD4286" t="s">
        <v>16810</v>
      </c>
      <c r="AE4286">
        <v>91160</v>
      </c>
      <c r="AF4286" t="s">
        <v>16811</v>
      </c>
      <c r="AI4286">
        <v>160105038</v>
      </c>
      <c r="AJ4286">
        <v>675874237</v>
      </c>
      <c r="AK4286" t="s">
        <v>4688</v>
      </c>
      <c r="AL4286">
        <v>0</v>
      </c>
      <c r="AM4286">
        <v>0</v>
      </c>
    </row>
    <row r="4287" spans="1:39" customFormat="1" ht="12.75">
      <c r="A4287">
        <v>5316304</v>
      </c>
      <c r="B4287" t="s">
        <v>2748</v>
      </c>
      <c r="C4287" t="s">
        <v>1115</v>
      </c>
      <c r="D4287">
        <v>5316304</v>
      </c>
      <c r="E4287" t="s">
        <v>166</v>
      </c>
      <c r="H4287" s="507">
        <v>34225</v>
      </c>
      <c r="I4287" t="s">
        <v>167</v>
      </c>
      <c r="J4287">
        <v>-40</v>
      </c>
      <c r="K4287" t="s">
        <v>8</v>
      </c>
      <c r="M4287" t="s">
        <v>2155</v>
      </c>
      <c r="N4287">
        <v>12530078</v>
      </c>
      <c r="O4287" t="s">
        <v>2270</v>
      </c>
      <c r="P4287" s="507">
        <v>44821</v>
      </c>
      <c r="Q4287" t="s">
        <v>187</v>
      </c>
      <c r="R4287" s="507">
        <v>37432</v>
      </c>
      <c r="S4287" s="507">
        <v>44806</v>
      </c>
      <c r="T4287" t="s">
        <v>181</v>
      </c>
      <c r="U4287">
        <v>1091</v>
      </c>
      <c r="X4287">
        <v>10</v>
      </c>
      <c r="Y4287" t="s">
        <v>259</v>
      </c>
      <c r="AC4287" t="s">
        <v>177</v>
      </c>
      <c r="AD4287" t="s">
        <v>10886</v>
      </c>
      <c r="AE4287">
        <v>53170</v>
      </c>
      <c r="AF4287" t="s">
        <v>16812</v>
      </c>
      <c r="AI4287">
        <v>243985157</v>
      </c>
      <c r="AK4287" t="s">
        <v>9605</v>
      </c>
      <c r="AL4287">
        <v>0</v>
      </c>
      <c r="AM4287">
        <v>0</v>
      </c>
    </row>
    <row r="4288" spans="1:39" customFormat="1" ht="12.75">
      <c r="A4288">
        <v>7217175</v>
      </c>
      <c r="B4288" t="s">
        <v>2749</v>
      </c>
      <c r="C4288" t="s">
        <v>1010</v>
      </c>
      <c r="D4288">
        <v>7217175</v>
      </c>
      <c r="E4288" t="s">
        <v>166</v>
      </c>
      <c r="F4288" t="s">
        <v>166</v>
      </c>
      <c r="H4288" s="507">
        <v>35857</v>
      </c>
      <c r="I4288" t="s">
        <v>167</v>
      </c>
      <c r="J4288">
        <v>-40</v>
      </c>
      <c r="K4288" t="s">
        <v>168</v>
      </c>
      <c r="M4288" t="s">
        <v>2152</v>
      </c>
      <c r="N4288">
        <v>12720045</v>
      </c>
      <c r="O4288" t="s">
        <v>2405</v>
      </c>
      <c r="P4288" s="507">
        <v>44750</v>
      </c>
      <c r="Q4288" t="s">
        <v>187</v>
      </c>
      <c r="R4288" s="507">
        <v>40896</v>
      </c>
      <c r="S4288" s="507">
        <v>44088</v>
      </c>
      <c r="T4288" t="s">
        <v>7255</v>
      </c>
      <c r="U4288">
        <v>1658</v>
      </c>
      <c r="X4288">
        <v>16</v>
      </c>
      <c r="Y4288" t="s">
        <v>259</v>
      </c>
      <c r="AC4288" t="s">
        <v>177</v>
      </c>
      <c r="AD4288" t="s">
        <v>10438</v>
      </c>
      <c r="AE4288">
        <v>72000</v>
      </c>
      <c r="AF4288" t="s">
        <v>16813</v>
      </c>
      <c r="AG4288" t="s">
        <v>16814</v>
      </c>
      <c r="AJ4288">
        <v>631524349</v>
      </c>
      <c r="AK4288" t="s">
        <v>5236</v>
      </c>
      <c r="AL4288">
        <v>0</v>
      </c>
      <c r="AM4288">
        <v>0</v>
      </c>
    </row>
    <row r="4289" spans="1:39" customFormat="1" ht="12.75">
      <c r="A4289">
        <v>2816567</v>
      </c>
      <c r="B4289" t="s">
        <v>16815</v>
      </c>
      <c r="C4289" t="s">
        <v>16816</v>
      </c>
      <c r="D4289">
        <v>2816567</v>
      </c>
      <c r="E4289" t="s">
        <v>169</v>
      </c>
      <c r="H4289" s="507">
        <v>41667</v>
      </c>
      <c r="I4289" t="s">
        <v>169</v>
      </c>
      <c r="J4289">
        <v>-9</v>
      </c>
      <c r="K4289" t="s">
        <v>8</v>
      </c>
      <c r="M4289" t="s">
        <v>231</v>
      </c>
      <c r="N4289">
        <v>4280045</v>
      </c>
      <c r="O4289" t="s">
        <v>2845</v>
      </c>
      <c r="P4289" s="507">
        <v>44842</v>
      </c>
      <c r="Q4289" t="s">
        <v>187</v>
      </c>
      <c r="R4289" s="507">
        <v>44842</v>
      </c>
      <c r="S4289" s="507">
        <v>44824</v>
      </c>
      <c r="T4289" t="s">
        <v>181</v>
      </c>
      <c r="U4289">
        <v>500</v>
      </c>
      <c r="X4289">
        <v>5</v>
      </c>
      <c r="Y4289" t="s">
        <v>259</v>
      </c>
      <c r="AC4289" t="s">
        <v>177</v>
      </c>
      <c r="AD4289" t="s">
        <v>16817</v>
      </c>
      <c r="AE4289">
        <v>28230</v>
      </c>
      <c r="AF4289" t="s">
        <v>16818</v>
      </c>
      <c r="AK4289" t="s">
        <v>16819</v>
      </c>
      <c r="AL4289">
        <v>0</v>
      </c>
      <c r="AM4289">
        <v>0</v>
      </c>
    </row>
    <row r="4290" spans="1:39" customFormat="1" ht="12.75">
      <c r="A4290">
        <v>4531383</v>
      </c>
      <c r="B4290" t="s">
        <v>16820</v>
      </c>
      <c r="C4290" t="s">
        <v>5830</v>
      </c>
      <c r="D4290">
        <v>4531383</v>
      </c>
      <c r="E4290" t="s">
        <v>166</v>
      </c>
      <c r="F4290" t="s">
        <v>166</v>
      </c>
      <c r="H4290" s="507">
        <v>41397</v>
      </c>
      <c r="I4290" t="s">
        <v>251</v>
      </c>
      <c r="J4290">
        <v>-10</v>
      </c>
      <c r="K4290" t="s">
        <v>168</v>
      </c>
      <c r="M4290" t="s">
        <v>2764</v>
      </c>
      <c r="N4290">
        <v>4450757</v>
      </c>
      <c r="O4290" t="s">
        <v>6546</v>
      </c>
      <c r="P4290" s="507">
        <v>44805</v>
      </c>
      <c r="Q4290" t="s">
        <v>187</v>
      </c>
      <c r="R4290" s="507">
        <v>43784</v>
      </c>
      <c r="T4290" t="s">
        <v>5765</v>
      </c>
      <c r="U4290">
        <v>572</v>
      </c>
      <c r="X4290">
        <v>5</v>
      </c>
      <c r="Y4290" t="s">
        <v>259</v>
      </c>
      <c r="AC4290" t="s">
        <v>177</v>
      </c>
      <c r="AD4290" t="s">
        <v>11650</v>
      </c>
      <c r="AE4290">
        <v>45560</v>
      </c>
      <c r="AF4290" t="s">
        <v>16821</v>
      </c>
      <c r="AJ4290">
        <v>667326035</v>
      </c>
      <c r="AK4290" t="s">
        <v>16822</v>
      </c>
      <c r="AL4290">
        <v>0</v>
      </c>
      <c r="AM4290">
        <v>0</v>
      </c>
    </row>
    <row r="4291" spans="1:39" customFormat="1" ht="12.75">
      <c r="A4291">
        <v>5328364</v>
      </c>
      <c r="B4291" t="s">
        <v>8359</v>
      </c>
      <c r="C4291" t="s">
        <v>807</v>
      </c>
      <c r="D4291">
        <v>5328364</v>
      </c>
      <c r="E4291" t="s">
        <v>166</v>
      </c>
      <c r="F4291" t="s">
        <v>169</v>
      </c>
      <c r="H4291" s="507">
        <v>41102</v>
      </c>
      <c r="I4291" t="s">
        <v>245</v>
      </c>
      <c r="J4291">
        <v>-11</v>
      </c>
      <c r="K4291" t="s">
        <v>8</v>
      </c>
      <c r="M4291" t="s">
        <v>2155</v>
      </c>
      <c r="N4291">
        <v>12530055</v>
      </c>
      <c r="O4291" t="s">
        <v>2266</v>
      </c>
      <c r="P4291" s="507">
        <v>44825</v>
      </c>
      <c r="Q4291" t="s">
        <v>187</v>
      </c>
      <c r="R4291" s="507">
        <v>44475</v>
      </c>
      <c r="T4291" t="s">
        <v>5765</v>
      </c>
      <c r="U4291">
        <v>500</v>
      </c>
      <c r="X4291">
        <v>5</v>
      </c>
      <c r="Y4291" t="s">
        <v>259</v>
      </c>
      <c r="AC4291" t="s">
        <v>177</v>
      </c>
      <c r="AD4291" t="s">
        <v>11007</v>
      </c>
      <c r="AE4291">
        <v>53380</v>
      </c>
      <c r="AF4291" t="s">
        <v>16823</v>
      </c>
      <c r="AJ4291">
        <v>671268494</v>
      </c>
      <c r="AK4291" t="s">
        <v>8360</v>
      </c>
      <c r="AL4291">
        <v>0</v>
      </c>
      <c r="AM4291">
        <v>0</v>
      </c>
    </row>
    <row r="4292" spans="1:39" customFormat="1" ht="12.75">
      <c r="A4292">
        <v>3536017</v>
      </c>
      <c r="B4292" t="s">
        <v>3234</v>
      </c>
      <c r="C4292" t="s">
        <v>422</v>
      </c>
      <c r="D4292">
        <v>3536017</v>
      </c>
      <c r="E4292" t="s">
        <v>166</v>
      </c>
      <c r="F4292" t="s">
        <v>166</v>
      </c>
      <c r="H4292" s="507">
        <v>39509</v>
      </c>
      <c r="I4292" t="s">
        <v>200</v>
      </c>
      <c r="J4292">
        <v>-15</v>
      </c>
      <c r="K4292" t="s">
        <v>168</v>
      </c>
      <c r="M4292" t="s">
        <v>178</v>
      </c>
      <c r="N4292">
        <v>3350021</v>
      </c>
      <c r="O4292" t="s">
        <v>3057</v>
      </c>
      <c r="P4292" s="507">
        <v>44754</v>
      </c>
      <c r="Q4292" t="s">
        <v>187</v>
      </c>
      <c r="R4292" s="507">
        <v>42618</v>
      </c>
      <c r="S4292" s="507">
        <v>44727</v>
      </c>
      <c r="T4292" t="s">
        <v>181</v>
      </c>
      <c r="U4292">
        <v>1291</v>
      </c>
      <c r="X4292">
        <v>12</v>
      </c>
      <c r="Y4292" t="s">
        <v>259</v>
      </c>
      <c r="AC4292" t="s">
        <v>177</v>
      </c>
      <c r="AD4292" t="s">
        <v>9620</v>
      </c>
      <c r="AE4292">
        <v>35500</v>
      </c>
      <c r="AF4292" t="s">
        <v>16824</v>
      </c>
      <c r="AJ4292">
        <v>629975981</v>
      </c>
      <c r="AK4292" t="s">
        <v>5460</v>
      </c>
      <c r="AL4292">
        <v>0</v>
      </c>
      <c r="AM4292">
        <v>0</v>
      </c>
    </row>
    <row r="4293" spans="1:39" customFormat="1" ht="12.75">
      <c r="A4293">
        <v>7729990</v>
      </c>
      <c r="B4293" t="s">
        <v>2084</v>
      </c>
      <c r="C4293" t="s">
        <v>1019</v>
      </c>
      <c r="D4293">
        <v>7729990</v>
      </c>
      <c r="E4293" t="s">
        <v>166</v>
      </c>
      <c r="F4293" t="s">
        <v>166</v>
      </c>
      <c r="H4293" s="507">
        <v>39325</v>
      </c>
      <c r="I4293" t="s">
        <v>227</v>
      </c>
      <c r="J4293">
        <v>-16</v>
      </c>
      <c r="K4293" t="s">
        <v>8</v>
      </c>
      <c r="M4293" t="s">
        <v>206</v>
      </c>
      <c r="N4293">
        <v>8771184</v>
      </c>
      <c r="O4293" t="s">
        <v>285</v>
      </c>
      <c r="P4293" s="507">
        <v>44803</v>
      </c>
      <c r="Q4293" t="s">
        <v>187</v>
      </c>
      <c r="R4293" s="507">
        <v>42634</v>
      </c>
      <c r="T4293" t="s">
        <v>5765</v>
      </c>
      <c r="U4293">
        <v>858</v>
      </c>
      <c r="X4293">
        <v>8</v>
      </c>
      <c r="Y4293" t="s">
        <v>259</v>
      </c>
      <c r="AC4293" t="s">
        <v>177</v>
      </c>
      <c r="AD4293" t="s">
        <v>15256</v>
      </c>
      <c r="AE4293">
        <v>77200</v>
      </c>
      <c r="AF4293" t="s">
        <v>16825</v>
      </c>
      <c r="AJ4293">
        <v>660077588</v>
      </c>
      <c r="AK4293" t="s">
        <v>6739</v>
      </c>
      <c r="AL4293">
        <v>0</v>
      </c>
      <c r="AM4293">
        <v>0</v>
      </c>
    </row>
    <row r="4294" spans="1:39" customFormat="1" ht="12.75">
      <c r="A4294">
        <v>5328958</v>
      </c>
      <c r="B4294" t="s">
        <v>16826</v>
      </c>
      <c r="C4294" t="s">
        <v>596</v>
      </c>
      <c r="D4294">
        <v>5328958</v>
      </c>
      <c r="E4294" t="s">
        <v>169</v>
      </c>
      <c r="H4294" s="507">
        <v>41595</v>
      </c>
      <c r="I4294" t="s">
        <v>251</v>
      </c>
      <c r="J4294">
        <v>-10</v>
      </c>
      <c r="K4294" t="s">
        <v>8</v>
      </c>
      <c r="M4294" t="s">
        <v>2155</v>
      </c>
      <c r="N4294">
        <v>12530144</v>
      </c>
      <c r="O4294" t="s">
        <v>6273</v>
      </c>
      <c r="P4294" s="507">
        <v>44852</v>
      </c>
      <c r="Q4294" t="s">
        <v>187</v>
      </c>
      <c r="R4294" s="507">
        <v>44852</v>
      </c>
      <c r="S4294" s="507">
        <v>44845</v>
      </c>
      <c r="T4294" t="s">
        <v>181</v>
      </c>
      <c r="U4294">
        <v>500</v>
      </c>
      <c r="X4294">
        <v>5</v>
      </c>
      <c r="Y4294" t="s">
        <v>259</v>
      </c>
      <c r="AC4294" t="s">
        <v>177</v>
      </c>
      <c r="AD4294" t="s">
        <v>16827</v>
      </c>
      <c r="AE4294">
        <v>53290</v>
      </c>
      <c r="AF4294" t="s">
        <v>16828</v>
      </c>
      <c r="AJ4294">
        <v>621881011</v>
      </c>
      <c r="AK4294" t="s">
        <v>16829</v>
      </c>
      <c r="AL4294">
        <v>0</v>
      </c>
      <c r="AM4294">
        <v>0</v>
      </c>
    </row>
    <row r="4295" spans="1:39" customFormat="1" ht="12.75">
      <c r="A4295">
        <v>4463594</v>
      </c>
      <c r="B4295" t="s">
        <v>2750</v>
      </c>
      <c r="C4295" t="s">
        <v>1020</v>
      </c>
      <c r="D4295">
        <v>4463594</v>
      </c>
      <c r="E4295" t="s">
        <v>169</v>
      </c>
      <c r="H4295" s="507">
        <v>42481</v>
      </c>
      <c r="I4295" t="s">
        <v>169</v>
      </c>
      <c r="J4295">
        <v>-9</v>
      </c>
      <c r="K4295" t="s">
        <v>8</v>
      </c>
      <c r="M4295" t="s">
        <v>228</v>
      </c>
      <c r="N4295">
        <v>12440195</v>
      </c>
      <c r="O4295" t="s">
        <v>2265</v>
      </c>
      <c r="P4295" s="507">
        <v>44820</v>
      </c>
      <c r="Q4295" t="s">
        <v>187</v>
      </c>
      <c r="R4295" s="507">
        <v>44820</v>
      </c>
      <c r="T4295" t="s">
        <v>5765</v>
      </c>
      <c r="U4295">
        <v>500</v>
      </c>
      <c r="X4295">
        <v>5</v>
      </c>
      <c r="Y4295" t="s">
        <v>259</v>
      </c>
      <c r="AC4295" t="s">
        <v>177</v>
      </c>
      <c r="AD4295" t="s">
        <v>10010</v>
      </c>
      <c r="AE4295">
        <v>44350</v>
      </c>
      <c r="AF4295" t="s">
        <v>16830</v>
      </c>
      <c r="AJ4295">
        <v>649789322</v>
      </c>
      <c r="AK4295" t="s">
        <v>9606</v>
      </c>
      <c r="AL4295">
        <v>0</v>
      </c>
      <c r="AM4295">
        <v>0</v>
      </c>
    </row>
    <row r="4296" spans="1:39" customFormat="1" ht="12.75">
      <c r="A4296">
        <v>5328763</v>
      </c>
      <c r="B4296" t="s">
        <v>9607</v>
      </c>
      <c r="C4296" t="s">
        <v>744</v>
      </c>
      <c r="D4296">
        <v>5328763</v>
      </c>
      <c r="E4296" t="s">
        <v>166</v>
      </c>
      <c r="H4296" s="507">
        <v>41359</v>
      </c>
      <c r="I4296" t="s">
        <v>251</v>
      </c>
      <c r="J4296">
        <v>-10</v>
      </c>
      <c r="K4296" t="s">
        <v>8</v>
      </c>
      <c r="M4296" t="s">
        <v>2155</v>
      </c>
      <c r="N4296">
        <v>12530114</v>
      </c>
      <c r="O4296" t="s">
        <v>2192</v>
      </c>
      <c r="P4296" s="507">
        <v>44825</v>
      </c>
      <c r="Q4296" t="s">
        <v>187</v>
      </c>
      <c r="R4296" s="507">
        <v>44825</v>
      </c>
      <c r="T4296" t="s">
        <v>5765</v>
      </c>
      <c r="U4296">
        <v>500</v>
      </c>
      <c r="X4296">
        <v>5</v>
      </c>
      <c r="Y4296" t="s">
        <v>259</v>
      </c>
      <c r="AC4296" t="s">
        <v>177</v>
      </c>
      <c r="AD4296" t="s">
        <v>16831</v>
      </c>
      <c r="AE4296">
        <v>53970</v>
      </c>
      <c r="AF4296" t="s">
        <v>16832</v>
      </c>
      <c r="AI4296" t="s">
        <v>9608</v>
      </c>
      <c r="AJ4296" t="s">
        <v>9609</v>
      </c>
      <c r="AK4296" t="s">
        <v>9610</v>
      </c>
      <c r="AL4296">
        <v>0</v>
      </c>
      <c r="AM4296">
        <v>0</v>
      </c>
    </row>
    <row r="4297" spans="1:39" customFormat="1" ht="12.75">
      <c r="A4297">
        <v>4112405</v>
      </c>
      <c r="B4297" t="s">
        <v>2085</v>
      </c>
      <c r="C4297" t="s">
        <v>465</v>
      </c>
      <c r="D4297">
        <v>4112405</v>
      </c>
      <c r="E4297" t="s">
        <v>166</v>
      </c>
      <c r="F4297" t="s">
        <v>166</v>
      </c>
      <c r="H4297" s="507">
        <v>39079</v>
      </c>
      <c r="I4297" t="s">
        <v>198</v>
      </c>
      <c r="J4297">
        <v>-17</v>
      </c>
      <c r="K4297" t="s">
        <v>8</v>
      </c>
      <c r="M4297" t="s">
        <v>2783</v>
      </c>
      <c r="N4297">
        <v>4410466</v>
      </c>
      <c r="O4297" t="s">
        <v>2793</v>
      </c>
      <c r="P4297" s="507">
        <v>44808</v>
      </c>
      <c r="Q4297" t="s">
        <v>187</v>
      </c>
      <c r="R4297" s="507">
        <v>41891</v>
      </c>
      <c r="T4297" t="s">
        <v>5765</v>
      </c>
      <c r="U4297">
        <v>1217</v>
      </c>
      <c r="X4297">
        <v>12</v>
      </c>
      <c r="Y4297" t="s">
        <v>259</v>
      </c>
      <c r="AB4297" s="507">
        <v>44743</v>
      </c>
      <c r="AC4297" t="s">
        <v>177</v>
      </c>
      <c r="AD4297" t="s">
        <v>12497</v>
      </c>
      <c r="AE4297">
        <v>41000</v>
      </c>
      <c r="AF4297" t="s">
        <v>16833</v>
      </c>
      <c r="AJ4297" t="s">
        <v>9327</v>
      </c>
      <c r="AK4297" t="s">
        <v>5724</v>
      </c>
      <c r="AL4297">
        <v>0</v>
      </c>
      <c r="AM4297">
        <v>0</v>
      </c>
    </row>
    <row r="4298" spans="1:39" customFormat="1" ht="12.75">
      <c r="A4298">
        <v>5328168</v>
      </c>
      <c r="B4298" t="s">
        <v>6870</v>
      </c>
      <c r="C4298" t="s">
        <v>6820</v>
      </c>
      <c r="D4298">
        <v>5328168</v>
      </c>
      <c r="E4298" t="s">
        <v>169</v>
      </c>
      <c r="F4298" t="s">
        <v>169</v>
      </c>
      <c r="H4298" s="507">
        <v>41073</v>
      </c>
      <c r="I4298" t="s">
        <v>245</v>
      </c>
      <c r="J4298">
        <v>-11</v>
      </c>
      <c r="K4298" t="s">
        <v>8</v>
      </c>
      <c r="M4298" t="s">
        <v>2155</v>
      </c>
      <c r="N4298">
        <v>12530017</v>
      </c>
      <c r="O4298" t="s">
        <v>6240</v>
      </c>
      <c r="P4298" s="507">
        <v>44810</v>
      </c>
      <c r="Q4298" t="s">
        <v>187</v>
      </c>
      <c r="R4298" s="507">
        <v>44452</v>
      </c>
      <c r="S4298" s="507">
        <v>44804</v>
      </c>
      <c r="T4298" t="s">
        <v>181</v>
      </c>
      <c r="U4298">
        <v>500</v>
      </c>
      <c r="X4298">
        <v>5</v>
      </c>
      <c r="Y4298" t="s">
        <v>259</v>
      </c>
      <c r="AC4298" t="s">
        <v>177</v>
      </c>
      <c r="AD4298" t="s">
        <v>10654</v>
      </c>
      <c r="AE4298">
        <v>53500</v>
      </c>
      <c r="AF4298" t="s">
        <v>16834</v>
      </c>
      <c r="AK4298" t="s">
        <v>9611</v>
      </c>
      <c r="AL4298">
        <v>0</v>
      </c>
      <c r="AM4298">
        <v>0</v>
      </c>
    </row>
    <row r="4299" spans="1:39" customFormat="1" ht="12.75">
      <c r="A4299">
        <v>7869230</v>
      </c>
      <c r="B4299" t="s">
        <v>2086</v>
      </c>
      <c r="C4299" t="s">
        <v>966</v>
      </c>
      <c r="D4299">
        <v>7869230</v>
      </c>
      <c r="E4299" t="s">
        <v>166</v>
      </c>
      <c r="F4299" t="s">
        <v>166</v>
      </c>
      <c r="H4299" s="507">
        <v>38403</v>
      </c>
      <c r="I4299" t="s">
        <v>186</v>
      </c>
      <c r="J4299">
        <v>-18</v>
      </c>
      <c r="K4299" t="s">
        <v>8</v>
      </c>
      <c r="M4299" t="s">
        <v>238</v>
      </c>
      <c r="N4299">
        <v>8780329</v>
      </c>
      <c r="O4299" t="s">
        <v>548</v>
      </c>
      <c r="P4299" s="507">
        <v>44811</v>
      </c>
      <c r="Q4299" t="s">
        <v>187</v>
      </c>
      <c r="R4299" s="507">
        <v>41536</v>
      </c>
      <c r="T4299" t="s">
        <v>5765</v>
      </c>
      <c r="U4299">
        <v>1076</v>
      </c>
      <c r="X4299">
        <v>10</v>
      </c>
      <c r="Y4299" t="s">
        <v>259</v>
      </c>
      <c r="AC4299" t="s">
        <v>177</v>
      </c>
      <c r="AD4299" t="s">
        <v>10928</v>
      </c>
      <c r="AE4299">
        <v>78000</v>
      </c>
      <c r="AF4299" t="s">
        <v>16835</v>
      </c>
      <c r="AI4299">
        <v>656755647</v>
      </c>
      <c r="AJ4299">
        <v>656773375</v>
      </c>
      <c r="AK4299" t="s">
        <v>4689</v>
      </c>
      <c r="AL4299">
        <v>0</v>
      </c>
      <c r="AM4299">
        <v>0</v>
      </c>
    </row>
    <row r="4300" spans="1:39" customFormat="1" ht="12.75">
      <c r="A4300">
        <v>7870503</v>
      </c>
      <c r="B4300" t="s">
        <v>2086</v>
      </c>
      <c r="C4300" t="s">
        <v>443</v>
      </c>
      <c r="D4300">
        <v>7870503</v>
      </c>
      <c r="E4300" t="s">
        <v>166</v>
      </c>
      <c r="F4300" t="s">
        <v>166</v>
      </c>
      <c r="H4300" s="507">
        <v>39639</v>
      </c>
      <c r="I4300" t="s">
        <v>200</v>
      </c>
      <c r="J4300">
        <v>-15</v>
      </c>
      <c r="K4300" t="s">
        <v>168</v>
      </c>
      <c r="M4300" t="s">
        <v>238</v>
      </c>
      <c r="N4300">
        <v>8780329</v>
      </c>
      <c r="O4300" t="s">
        <v>548</v>
      </c>
      <c r="P4300" s="507">
        <v>44795</v>
      </c>
      <c r="Q4300" t="s">
        <v>187</v>
      </c>
      <c r="R4300" s="507">
        <v>41696</v>
      </c>
      <c r="T4300" t="s">
        <v>5765</v>
      </c>
      <c r="U4300">
        <v>1725</v>
      </c>
      <c r="X4300">
        <v>17</v>
      </c>
      <c r="Y4300" t="s">
        <v>259</v>
      </c>
      <c r="AC4300" t="s">
        <v>177</v>
      </c>
      <c r="AD4300" t="s">
        <v>10928</v>
      </c>
      <c r="AE4300">
        <v>78000</v>
      </c>
      <c r="AF4300" t="s">
        <v>16835</v>
      </c>
      <c r="AI4300">
        <v>644895596</v>
      </c>
      <c r="AJ4300">
        <v>656773375</v>
      </c>
      <c r="AK4300" t="s">
        <v>4689</v>
      </c>
      <c r="AL4300">
        <v>0</v>
      </c>
      <c r="AM4300">
        <v>0</v>
      </c>
    </row>
    <row r="4301" spans="1:39" customFormat="1" ht="12.75">
      <c r="A4301">
        <v>7869229</v>
      </c>
      <c r="B4301" t="s">
        <v>2086</v>
      </c>
      <c r="C4301" t="s">
        <v>422</v>
      </c>
      <c r="D4301">
        <v>7869229</v>
      </c>
      <c r="E4301" t="s">
        <v>166</v>
      </c>
      <c r="F4301" t="s">
        <v>166</v>
      </c>
      <c r="H4301" s="507">
        <v>37662</v>
      </c>
      <c r="I4301" t="s">
        <v>167</v>
      </c>
      <c r="J4301">
        <v>-40</v>
      </c>
      <c r="K4301" t="s">
        <v>168</v>
      </c>
      <c r="M4301" t="s">
        <v>238</v>
      </c>
      <c r="N4301">
        <v>8780329</v>
      </c>
      <c r="O4301" t="s">
        <v>548</v>
      </c>
      <c r="P4301" s="507">
        <v>44813</v>
      </c>
      <c r="Q4301" t="s">
        <v>187</v>
      </c>
      <c r="R4301" s="507">
        <v>41536</v>
      </c>
      <c r="S4301" s="507">
        <v>44813</v>
      </c>
      <c r="T4301" t="s">
        <v>181</v>
      </c>
      <c r="U4301">
        <v>1614</v>
      </c>
      <c r="X4301">
        <v>16</v>
      </c>
      <c r="Y4301" t="s">
        <v>259</v>
      </c>
      <c r="AC4301" t="s">
        <v>177</v>
      </c>
      <c r="AD4301" t="s">
        <v>10928</v>
      </c>
      <c r="AE4301">
        <v>78000</v>
      </c>
      <c r="AF4301" t="s">
        <v>16835</v>
      </c>
      <c r="AI4301">
        <v>678424875</v>
      </c>
      <c r="AJ4301">
        <v>641868326</v>
      </c>
      <c r="AK4301" t="s">
        <v>6201</v>
      </c>
      <c r="AL4301">
        <v>0</v>
      </c>
      <c r="AM4301">
        <v>0</v>
      </c>
    </row>
    <row r="4302" spans="1:39" customFormat="1" ht="12.75">
      <c r="A4302">
        <v>536224</v>
      </c>
      <c r="B4302" t="s">
        <v>2751</v>
      </c>
      <c r="C4302" t="s">
        <v>541</v>
      </c>
      <c r="D4302">
        <v>536224</v>
      </c>
      <c r="E4302" t="s">
        <v>166</v>
      </c>
      <c r="F4302" t="s">
        <v>166</v>
      </c>
      <c r="H4302" s="507">
        <v>28203</v>
      </c>
      <c r="I4302" t="s">
        <v>192</v>
      </c>
      <c r="J4302">
        <v>-50</v>
      </c>
      <c r="K4302" t="s">
        <v>168</v>
      </c>
      <c r="M4302" t="s">
        <v>2155</v>
      </c>
      <c r="N4302">
        <v>12530035</v>
      </c>
      <c r="O4302" t="s">
        <v>6272</v>
      </c>
      <c r="P4302" s="507">
        <v>44749</v>
      </c>
      <c r="Q4302" t="s">
        <v>187</v>
      </c>
      <c r="R4302" s="507">
        <v>37432</v>
      </c>
      <c r="S4302" s="507">
        <v>44748</v>
      </c>
      <c r="T4302" t="s">
        <v>181</v>
      </c>
      <c r="U4302">
        <v>1701</v>
      </c>
      <c r="X4302">
        <v>17</v>
      </c>
      <c r="Y4302" t="s">
        <v>259</v>
      </c>
      <c r="AC4302" t="s">
        <v>177</v>
      </c>
      <c r="AD4302" t="s">
        <v>11135</v>
      </c>
      <c r="AE4302">
        <v>53950</v>
      </c>
      <c r="AF4302" t="s">
        <v>16836</v>
      </c>
      <c r="AI4302" t="s">
        <v>8361</v>
      </c>
      <c r="AJ4302" t="s">
        <v>8362</v>
      </c>
      <c r="AK4302" t="s">
        <v>8363</v>
      </c>
      <c r="AL4302">
        <v>0</v>
      </c>
      <c r="AM4302">
        <v>0</v>
      </c>
    </row>
    <row r="4303" spans="1:39" customFormat="1" ht="12.75">
      <c r="A4303">
        <v>5430398</v>
      </c>
      <c r="B4303" t="s">
        <v>8364</v>
      </c>
      <c r="C4303" t="s">
        <v>793</v>
      </c>
      <c r="D4303">
        <v>5430398</v>
      </c>
      <c r="E4303" t="s">
        <v>166</v>
      </c>
      <c r="F4303" t="s">
        <v>166</v>
      </c>
      <c r="H4303" s="507">
        <v>38217</v>
      </c>
      <c r="I4303" t="s">
        <v>7238</v>
      </c>
      <c r="J4303">
        <v>-19</v>
      </c>
      <c r="K4303" t="s">
        <v>8</v>
      </c>
      <c r="M4303" t="s">
        <v>236</v>
      </c>
      <c r="N4303">
        <v>12490073</v>
      </c>
      <c r="O4303" t="s">
        <v>8153</v>
      </c>
      <c r="P4303" s="507">
        <v>44825</v>
      </c>
      <c r="Q4303" t="s">
        <v>187</v>
      </c>
      <c r="R4303" s="507">
        <v>41940</v>
      </c>
      <c r="S4303" s="507">
        <v>44722</v>
      </c>
      <c r="T4303" t="s">
        <v>181</v>
      </c>
      <c r="U4303">
        <v>1051</v>
      </c>
      <c r="X4303">
        <v>10</v>
      </c>
      <c r="Y4303" t="s">
        <v>259</v>
      </c>
      <c r="AB4303" s="507">
        <v>44721</v>
      </c>
      <c r="AC4303" t="s">
        <v>177</v>
      </c>
      <c r="AD4303" t="s">
        <v>16837</v>
      </c>
      <c r="AE4303">
        <v>54550</v>
      </c>
      <c r="AF4303" t="s">
        <v>16838</v>
      </c>
      <c r="AI4303">
        <v>383475836</v>
      </c>
      <c r="AJ4303">
        <v>688859315</v>
      </c>
      <c r="AK4303" t="s">
        <v>8365</v>
      </c>
      <c r="AL4303">
        <v>0</v>
      </c>
      <c r="AM4303">
        <v>0</v>
      </c>
    </row>
    <row r="4304" spans="1:39" customFormat="1" ht="12.75">
      <c r="A4304">
        <v>9540111</v>
      </c>
      <c r="B4304" t="s">
        <v>6871</v>
      </c>
      <c r="C4304" t="s">
        <v>602</v>
      </c>
      <c r="D4304">
        <v>9540111</v>
      </c>
      <c r="E4304" t="s">
        <v>169</v>
      </c>
      <c r="F4304" t="s">
        <v>169</v>
      </c>
      <c r="H4304" s="507">
        <v>40979</v>
      </c>
      <c r="I4304" t="s">
        <v>245</v>
      </c>
      <c r="J4304">
        <v>-11</v>
      </c>
      <c r="K4304" t="s">
        <v>8</v>
      </c>
      <c r="M4304" t="s">
        <v>232</v>
      </c>
      <c r="N4304">
        <v>8951366</v>
      </c>
      <c r="O4304" t="s">
        <v>3570</v>
      </c>
      <c r="P4304" s="507">
        <v>44823</v>
      </c>
      <c r="Q4304" t="s">
        <v>187</v>
      </c>
      <c r="R4304" s="507">
        <v>44468</v>
      </c>
      <c r="T4304" t="s">
        <v>5765</v>
      </c>
      <c r="U4304">
        <v>500</v>
      </c>
      <c r="X4304">
        <v>5</v>
      </c>
      <c r="Y4304" t="s">
        <v>259</v>
      </c>
      <c r="AC4304" t="s">
        <v>177</v>
      </c>
      <c r="AD4304" t="s">
        <v>9800</v>
      </c>
      <c r="AE4304">
        <v>95550</v>
      </c>
      <c r="AF4304" t="s">
        <v>16839</v>
      </c>
      <c r="AJ4304">
        <v>613076271</v>
      </c>
      <c r="AK4304" t="s">
        <v>7105</v>
      </c>
      <c r="AL4304">
        <v>1</v>
      </c>
      <c r="AM4304">
        <v>1</v>
      </c>
    </row>
    <row r="4305" spans="1:39" customFormat="1" ht="12.75">
      <c r="A4305">
        <v>4462487</v>
      </c>
      <c r="B4305" t="s">
        <v>8366</v>
      </c>
      <c r="C4305" t="s">
        <v>2730</v>
      </c>
      <c r="D4305">
        <v>4462487</v>
      </c>
      <c r="E4305" t="s">
        <v>169</v>
      </c>
      <c r="F4305" t="s">
        <v>169</v>
      </c>
      <c r="H4305" s="507">
        <v>42740</v>
      </c>
      <c r="I4305" t="s">
        <v>169</v>
      </c>
      <c r="J4305">
        <v>-9</v>
      </c>
      <c r="K4305" t="s">
        <v>8</v>
      </c>
      <c r="M4305" t="s">
        <v>228</v>
      </c>
      <c r="N4305">
        <v>12440058</v>
      </c>
      <c r="O4305" t="s">
        <v>2154</v>
      </c>
      <c r="P4305" s="507">
        <v>44821</v>
      </c>
      <c r="Q4305" t="s">
        <v>187</v>
      </c>
      <c r="R4305" s="507">
        <v>44489</v>
      </c>
      <c r="T4305" t="s">
        <v>5765</v>
      </c>
      <c r="U4305">
        <v>500</v>
      </c>
      <c r="X4305">
        <v>5</v>
      </c>
      <c r="Y4305" t="s">
        <v>259</v>
      </c>
      <c r="AC4305" t="s">
        <v>177</v>
      </c>
      <c r="AD4305" t="s">
        <v>9941</v>
      </c>
      <c r="AE4305">
        <v>44300</v>
      </c>
      <c r="AF4305" t="s">
        <v>16840</v>
      </c>
      <c r="AJ4305">
        <v>643921520</v>
      </c>
      <c r="AK4305" t="s">
        <v>8367</v>
      </c>
      <c r="AL4305">
        <v>0</v>
      </c>
      <c r="AM4305">
        <v>0</v>
      </c>
    </row>
    <row r="4306" spans="1:39" customFormat="1" ht="12.75">
      <c r="A4306">
        <v>4462488</v>
      </c>
      <c r="B4306" t="s">
        <v>8366</v>
      </c>
      <c r="C4306" t="s">
        <v>7401</v>
      </c>
      <c r="D4306">
        <v>4462488</v>
      </c>
      <c r="E4306" t="s">
        <v>169</v>
      </c>
      <c r="F4306" t="s">
        <v>166</v>
      </c>
      <c r="H4306" s="507">
        <v>41431</v>
      </c>
      <c r="I4306" t="s">
        <v>251</v>
      </c>
      <c r="J4306">
        <v>-10</v>
      </c>
      <c r="K4306" t="s">
        <v>8</v>
      </c>
      <c r="M4306" t="s">
        <v>228</v>
      </c>
      <c r="N4306">
        <v>12440058</v>
      </c>
      <c r="O4306" t="s">
        <v>2154</v>
      </c>
      <c r="P4306" s="507">
        <v>44821</v>
      </c>
      <c r="Q4306" t="s">
        <v>187</v>
      </c>
      <c r="R4306" s="507">
        <v>44489</v>
      </c>
      <c r="T4306" t="s">
        <v>5765</v>
      </c>
      <c r="U4306">
        <v>500</v>
      </c>
      <c r="X4306">
        <v>5</v>
      </c>
      <c r="Y4306" t="s">
        <v>259</v>
      </c>
      <c r="AC4306" t="s">
        <v>177</v>
      </c>
      <c r="AD4306" t="s">
        <v>9941</v>
      </c>
      <c r="AE4306">
        <v>44300</v>
      </c>
      <c r="AF4306" t="s">
        <v>16840</v>
      </c>
      <c r="AJ4306">
        <v>643921520</v>
      </c>
      <c r="AK4306" t="s">
        <v>8367</v>
      </c>
      <c r="AL4306">
        <v>0</v>
      </c>
      <c r="AM4306">
        <v>0</v>
      </c>
    </row>
    <row r="4307" spans="1:39" customFormat="1" ht="12.75">
      <c r="A4307">
        <v>2812536</v>
      </c>
      <c r="B4307" t="s">
        <v>2752</v>
      </c>
      <c r="C4307" t="s">
        <v>361</v>
      </c>
      <c r="D4307">
        <v>2812536</v>
      </c>
      <c r="E4307" t="s">
        <v>166</v>
      </c>
      <c r="F4307" t="s">
        <v>166</v>
      </c>
      <c r="H4307" s="507">
        <v>38754</v>
      </c>
      <c r="I4307" t="s">
        <v>198</v>
      </c>
      <c r="J4307">
        <v>-17</v>
      </c>
      <c r="K4307" t="s">
        <v>168</v>
      </c>
      <c r="M4307" t="s">
        <v>231</v>
      </c>
      <c r="N4307">
        <v>4280681</v>
      </c>
      <c r="O4307" t="s">
        <v>2779</v>
      </c>
      <c r="P4307" s="507">
        <v>44817</v>
      </c>
      <c r="Q4307" t="s">
        <v>187</v>
      </c>
      <c r="R4307" s="507">
        <v>41165</v>
      </c>
      <c r="S4307" s="507">
        <v>44799</v>
      </c>
      <c r="T4307" t="s">
        <v>181</v>
      </c>
      <c r="U4307">
        <v>1824</v>
      </c>
      <c r="X4307">
        <v>18</v>
      </c>
      <c r="Y4307" t="s">
        <v>259</v>
      </c>
      <c r="AB4307" s="507">
        <v>43282</v>
      </c>
      <c r="AC4307" t="s">
        <v>177</v>
      </c>
      <c r="AD4307" t="s">
        <v>16841</v>
      </c>
      <c r="AE4307">
        <v>28630</v>
      </c>
      <c r="AF4307" t="s">
        <v>16842</v>
      </c>
      <c r="AH4307" t="s">
        <v>16843</v>
      </c>
      <c r="AI4307">
        <v>237316601</v>
      </c>
      <c r="AJ4307">
        <v>642506257</v>
      </c>
      <c r="AK4307" t="s">
        <v>5725</v>
      </c>
      <c r="AL4307">
        <v>0</v>
      </c>
      <c r="AM4307">
        <v>0</v>
      </c>
    </row>
    <row r="4308" spans="1:39" customFormat="1" ht="12.75">
      <c r="A4308">
        <v>9153055</v>
      </c>
      <c r="B4308" t="s">
        <v>9328</v>
      </c>
      <c r="C4308" t="s">
        <v>9329</v>
      </c>
      <c r="D4308">
        <v>9153055</v>
      </c>
      <c r="E4308" t="s">
        <v>169</v>
      </c>
      <c r="H4308" s="507">
        <v>41177</v>
      </c>
      <c r="I4308" t="s">
        <v>245</v>
      </c>
      <c r="J4308">
        <v>-11</v>
      </c>
      <c r="K4308" t="s">
        <v>8</v>
      </c>
      <c r="M4308" t="s">
        <v>275</v>
      </c>
      <c r="N4308">
        <v>8910028</v>
      </c>
      <c r="O4308" t="s">
        <v>1204</v>
      </c>
      <c r="P4308" s="507">
        <v>44817</v>
      </c>
      <c r="Q4308" t="s">
        <v>187</v>
      </c>
      <c r="R4308" s="507">
        <v>44817</v>
      </c>
      <c r="S4308" s="507">
        <v>44824</v>
      </c>
      <c r="T4308" t="s">
        <v>181</v>
      </c>
      <c r="U4308">
        <v>500</v>
      </c>
      <c r="X4308">
        <v>5</v>
      </c>
      <c r="Y4308" t="s">
        <v>259</v>
      </c>
      <c r="AC4308" t="s">
        <v>177</v>
      </c>
      <c r="AD4308" t="s">
        <v>9958</v>
      </c>
      <c r="AE4308">
        <v>91300</v>
      </c>
      <c r="AF4308" t="s">
        <v>16844</v>
      </c>
      <c r="AJ4308" t="s">
        <v>9330</v>
      </c>
      <c r="AK4308" t="s">
        <v>9331</v>
      </c>
      <c r="AL4308">
        <v>0</v>
      </c>
      <c r="AM4308">
        <v>0</v>
      </c>
    </row>
    <row r="4309" spans="1:39" customFormat="1" ht="12.75">
      <c r="A4309">
        <v>7891103</v>
      </c>
      <c r="B4309" t="s">
        <v>16845</v>
      </c>
      <c r="C4309" t="s">
        <v>16846</v>
      </c>
      <c r="D4309">
        <v>7891103</v>
      </c>
      <c r="E4309" t="s">
        <v>169</v>
      </c>
      <c r="H4309" s="507">
        <v>41432</v>
      </c>
      <c r="I4309" t="s">
        <v>251</v>
      </c>
      <c r="J4309">
        <v>-10</v>
      </c>
      <c r="K4309" t="s">
        <v>8</v>
      </c>
      <c r="M4309" t="s">
        <v>238</v>
      </c>
      <c r="N4309">
        <v>8780224</v>
      </c>
      <c r="O4309" t="s">
        <v>327</v>
      </c>
      <c r="P4309" s="507">
        <v>44849</v>
      </c>
      <c r="Q4309" t="s">
        <v>187</v>
      </c>
      <c r="R4309" s="507">
        <v>44849</v>
      </c>
      <c r="T4309" t="s">
        <v>5765</v>
      </c>
      <c r="U4309">
        <v>500</v>
      </c>
      <c r="X4309">
        <v>5</v>
      </c>
      <c r="Y4309" t="s">
        <v>259</v>
      </c>
      <c r="AC4309" t="s">
        <v>177</v>
      </c>
      <c r="AD4309" t="s">
        <v>13191</v>
      </c>
      <c r="AE4309">
        <v>78112</v>
      </c>
      <c r="AF4309" t="s">
        <v>16847</v>
      </c>
      <c r="AJ4309">
        <v>610365423</v>
      </c>
      <c r="AK4309" t="s">
        <v>16848</v>
      </c>
      <c r="AL4309">
        <v>0</v>
      </c>
      <c r="AM4309">
        <v>0</v>
      </c>
    </row>
    <row r="4310" spans="1:39" customFormat="1" ht="12.75">
      <c r="A4310">
        <v>9461589</v>
      </c>
      <c r="B4310" t="s">
        <v>6202</v>
      </c>
      <c r="C4310" t="s">
        <v>2262</v>
      </c>
      <c r="D4310">
        <v>9461589</v>
      </c>
      <c r="E4310" t="s">
        <v>166</v>
      </c>
      <c r="F4310" t="s">
        <v>166</v>
      </c>
      <c r="H4310" s="507">
        <v>41587</v>
      </c>
      <c r="I4310" t="s">
        <v>251</v>
      </c>
      <c r="J4310">
        <v>-10</v>
      </c>
      <c r="K4310" t="s">
        <v>8</v>
      </c>
      <c r="M4310" t="s">
        <v>246</v>
      </c>
      <c r="N4310">
        <v>8940073</v>
      </c>
      <c r="O4310" t="s">
        <v>258</v>
      </c>
      <c r="P4310" s="507">
        <v>44749</v>
      </c>
      <c r="Q4310" t="s">
        <v>187</v>
      </c>
      <c r="R4310" s="507">
        <v>44392</v>
      </c>
      <c r="T4310" t="s">
        <v>5765</v>
      </c>
      <c r="U4310">
        <v>500</v>
      </c>
      <c r="X4310">
        <v>5</v>
      </c>
      <c r="Y4310" t="s">
        <v>259</v>
      </c>
      <c r="AC4310" t="s">
        <v>177</v>
      </c>
      <c r="AD4310" t="s">
        <v>10262</v>
      </c>
      <c r="AE4310">
        <v>94120</v>
      </c>
      <c r="AF4310" t="s">
        <v>16849</v>
      </c>
      <c r="AI4310">
        <v>782762829</v>
      </c>
      <c r="AJ4310">
        <v>623595370</v>
      </c>
      <c r="AK4310" t="s">
        <v>6203</v>
      </c>
      <c r="AL4310">
        <v>0</v>
      </c>
      <c r="AM4310">
        <v>0</v>
      </c>
    </row>
    <row r="4311" spans="1:39" customFormat="1" ht="12.75">
      <c r="A4311">
        <v>9531053</v>
      </c>
      <c r="B4311" t="s">
        <v>2087</v>
      </c>
      <c r="C4311" t="s">
        <v>478</v>
      </c>
      <c r="D4311">
        <v>9531053</v>
      </c>
      <c r="E4311" t="s">
        <v>166</v>
      </c>
      <c r="F4311" t="s">
        <v>166</v>
      </c>
      <c r="H4311" s="507">
        <v>36847</v>
      </c>
      <c r="I4311" t="s">
        <v>167</v>
      </c>
      <c r="J4311">
        <v>-40</v>
      </c>
      <c r="K4311" t="s">
        <v>168</v>
      </c>
      <c r="M4311" t="s">
        <v>232</v>
      </c>
      <c r="N4311">
        <v>8950479</v>
      </c>
      <c r="O4311" t="s">
        <v>516</v>
      </c>
      <c r="P4311" s="507">
        <v>44826</v>
      </c>
      <c r="Q4311" t="s">
        <v>187</v>
      </c>
      <c r="R4311" s="507">
        <v>40804</v>
      </c>
      <c r="S4311" s="507">
        <v>44092</v>
      </c>
      <c r="T4311" t="s">
        <v>7255</v>
      </c>
      <c r="U4311">
        <v>1700</v>
      </c>
      <c r="X4311">
        <v>17</v>
      </c>
      <c r="Y4311" t="s">
        <v>259</v>
      </c>
      <c r="AC4311" t="s">
        <v>177</v>
      </c>
      <c r="AD4311" t="s">
        <v>9714</v>
      </c>
      <c r="AE4311">
        <v>95220</v>
      </c>
      <c r="AF4311" t="s">
        <v>16850</v>
      </c>
      <c r="AI4311">
        <v>130260065</v>
      </c>
      <c r="AJ4311">
        <v>651957491</v>
      </c>
      <c r="AK4311" t="s">
        <v>3973</v>
      </c>
      <c r="AL4311">
        <v>0</v>
      </c>
      <c r="AM4311">
        <v>0</v>
      </c>
    </row>
    <row r="4312" spans="1:39" customFormat="1" ht="12.75">
      <c r="A4312">
        <v>3545166</v>
      </c>
      <c r="B4312" t="s">
        <v>16851</v>
      </c>
      <c r="C4312" t="s">
        <v>16852</v>
      </c>
      <c r="D4312">
        <v>3545166</v>
      </c>
      <c r="E4312" t="s">
        <v>169</v>
      </c>
      <c r="H4312" s="507">
        <v>42035</v>
      </c>
      <c r="I4312" t="s">
        <v>169</v>
      </c>
      <c r="J4312">
        <v>-9</v>
      </c>
      <c r="K4312" t="s">
        <v>8</v>
      </c>
      <c r="M4312" t="s">
        <v>178</v>
      </c>
      <c r="N4312">
        <v>3350161</v>
      </c>
      <c r="O4312" t="s">
        <v>3070</v>
      </c>
      <c r="P4312" s="507">
        <v>44843</v>
      </c>
      <c r="Q4312" t="s">
        <v>187</v>
      </c>
      <c r="R4312" s="507">
        <v>44843</v>
      </c>
      <c r="T4312" t="s">
        <v>5765</v>
      </c>
      <c r="U4312">
        <v>500</v>
      </c>
      <c r="X4312">
        <v>5</v>
      </c>
      <c r="Y4312" t="s">
        <v>259</v>
      </c>
      <c r="AC4312" t="s">
        <v>174</v>
      </c>
      <c r="AD4312" t="s">
        <v>14686</v>
      </c>
      <c r="AE4312">
        <v>35830</v>
      </c>
      <c r="AF4312" t="s">
        <v>16853</v>
      </c>
      <c r="AK4312" t="s">
        <v>16854</v>
      </c>
      <c r="AL4312">
        <v>0</v>
      </c>
      <c r="AM4312">
        <v>0</v>
      </c>
    </row>
    <row r="4313" spans="1:39" customFormat="1" ht="12.75">
      <c r="A4313">
        <v>4463318</v>
      </c>
      <c r="B4313" t="s">
        <v>9612</v>
      </c>
      <c r="C4313" t="s">
        <v>7836</v>
      </c>
      <c r="D4313">
        <v>4463318</v>
      </c>
      <c r="E4313" t="s">
        <v>169</v>
      </c>
      <c r="H4313" s="507">
        <v>41307</v>
      </c>
      <c r="I4313" t="s">
        <v>251</v>
      </c>
      <c r="J4313">
        <v>-10</v>
      </c>
      <c r="K4313" t="s">
        <v>8</v>
      </c>
      <c r="M4313" t="s">
        <v>228</v>
      </c>
      <c r="N4313">
        <v>12440055</v>
      </c>
      <c r="O4313" t="s">
        <v>2298</v>
      </c>
      <c r="P4313" s="507">
        <v>44810</v>
      </c>
      <c r="Q4313" t="s">
        <v>187</v>
      </c>
      <c r="R4313" s="507">
        <v>44810</v>
      </c>
      <c r="T4313" t="s">
        <v>5765</v>
      </c>
      <c r="U4313">
        <v>500</v>
      </c>
      <c r="X4313">
        <v>5</v>
      </c>
      <c r="Y4313" t="s">
        <v>259</v>
      </c>
      <c r="AC4313" t="s">
        <v>177</v>
      </c>
      <c r="AD4313" t="s">
        <v>16855</v>
      </c>
      <c r="AE4313">
        <v>44680</v>
      </c>
      <c r="AF4313" t="s">
        <v>16856</v>
      </c>
      <c r="AJ4313">
        <v>645989618</v>
      </c>
      <c r="AK4313" t="s">
        <v>9613</v>
      </c>
      <c r="AL4313">
        <v>0</v>
      </c>
      <c r="AM4313">
        <v>0</v>
      </c>
    </row>
    <row r="4314" spans="1:39" customFormat="1" ht="12.75">
      <c r="A4314">
        <v>7882000</v>
      </c>
      <c r="B4314" t="s">
        <v>2088</v>
      </c>
      <c r="C4314" t="s">
        <v>253</v>
      </c>
      <c r="D4314">
        <v>7882000</v>
      </c>
      <c r="E4314" t="s">
        <v>169</v>
      </c>
      <c r="H4314" s="507">
        <v>41862</v>
      </c>
      <c r="I4314" t="s">
        <v>169</v>
      </c>
      <c r="J4314">
        <v>-9</v>
      </c>
      <c r="K4314" t="s">
        <v>8</v>
      </c>
      <c r="M4314" t="s">
        <v>238</v>
      </c>
      <c r="N4314">
        <v>8780627</v>
      </c>
      <c r="O4314" t="s">
        <v>384</v>
      </c>
      <c r="P4314" s="507">
        <v>44820</v>
      </c>
      <c r="Q4314" t="s">
        <v>187</v>
      </c>
      <c r="R4314" s="507">
        <v>43371</v>
      </c>
      <c r="T4314" t="s">
        <v>5765</v>
      </c>
      <c r="U4314">
        <v>500</v>
      </c>
      <c r="X4314">
        <v>5</v>
      </c>
      <c r="Y4314" t="s">
        <v>259</v>
      </c>
      <c r="AC4314" t="s">
        <v>177</v>
      </c>
      <c r="AD4314" t="s">
        <v>10077</v>
      </c>
      <c r="AE4314">
        <v>78500</v>
      </c>
      <c r="AF4314" t="s">
        <v>16857</v>
      </c>
      <c r="AK4314" t="s">
        <v>5758</v>
      </c>
      <c r="AL4314">
        <v>0</v>
      </c>
      <c r="AM4314">
        <v>0</v>
      </c>
    </row>
    <row r="4315" spans="1:39" customFormat="1" ht="12.75">
      <c r="A4315">
        <v>7712485</v>
      </c>
      <c r="B4315" t="s">
        <v>3641</v>
      </c>
      <c r="C4315" t="s">
        <v>942</v>
      </c>
      <c r="D4315">
        <v>7712485</v>
      </c>
      <c r="E4315" t="s">
        <v>166</v>
      </c>
      <c r="F4315" t="s">
        <v>166</v>
      </c>
      <c r="H4315" s="507">
        <v>26532</v>
      </c>
      <c r="I4315" t="s">
        <v>367</v>
      </c>
      <c r="J4315">
        <v>-60</v>
      </c>
      <c r="K4315" t="s">
        <v>8</v>
      </c>
      <c r="M4315" t="s">
        <v>206</v>
      </c>
      <c r="N4315">
        <v>8770202</v>
      </c>
      <c r="O4315" t="s">
        <v>520</v>
      </c>
      <c r="P4315" s="507">
        <v>44755</v>
      </c>
      <c r="Q4315" t="s">
        <v>187</v>
      </c>
      <c r="R4315" s="507">
        <v>37432</v>
      </c>
      <c r="S4315" s="507">
        <v>44736</v>
      </c>
      <c r="T4315" t="s">
        <v>181</v>
      </c>
      <c r="U4315">
        <v>750</v>
      </c>
      <c r="X4315">
        <v>7</v>
      </c>
      <c r="Y4315" t="s">
        <v>259</v>
      </c>
      <c r="AB4315" s="507">
        <v>44743</v>
      </c>
      <c r="AC4315" t="s">
        <v>177</v>
      </c>
      <c r="AD4315" t="s">
        <v>9628</v>
      </c>
      <c r="AE4315">
        <v>77580</v>
      </c>
      <c r="AF4315" t="s">
        <v>16858</v>
      </c>
      <c r="AI4315">
        <v>683666898</v>
      </c>
      <c r="AK4315" t="s">
        <v>4690</v>
      </c>
      <c r="AL4315">
        <v>0</v>
      </c>
      <c r="AM4315">
        <v>0</v>
      </c>
    </row>
    <row r="4316" spans="1:39" customFormat="1" ht="12.75">
      <c r="A4316">
        <v>2941414</v>
      </c>
      <c r="B4316" t="s">
        <v>6528</v>
      </c>
      <c r="C4316" t="s">
        <v>268</v>
      </c>
      <c r="D4316">
        <v>2941414</v>
      </c>
      <c r="E4316" t="s">
        <v>169</v>
      </c>
      <c r="F4316" t="s">
        <v>169</v>
      </c>
      <c r="H4316" s="507">
        <v>41179</v>
      </c>
      <c r="I4316" t="s">
        <v>245</v>
      </c>
      <c r="J4316">
        <v>-11</v>
      </c>
      <c r="K4316" t="s">
        <v>8</v>
      </c>
      <c r="M4316" t="s">
        <v>3025</v>
      </c>
      <c r="N4316">
        <v>3290024</v>
      </c>
      <c r="O4316" t="s">
        <v>3534</v>
      </c>
      <c r="P4316" s="507">
        <v>44836</v>
      </c>
      <c r="Q4316" t="s">
        <v>187</v>
      </c>
      <c r="R4316" s="507">
        <v>44122</v>
      </c>
      <c r="S4316" s="507">
        <v>44823</v>
      </c>
      <c r="T4316" t="s">
        <v>181</v>
      </c>
      <c r="U4316">
        <v>500</v>
      </c>
      <c r="X4316">
        <v>5</v>
      </c>
      <c r="Y4316" t="s">
        <v>259</v>
      </c>
      <c r="AC4316" t="s">
        <v>177</v>
      </c>
      <c r="AD4316" t="s">
        <v>16859</v>
      </c>
      <c r="AE4316">
        <v>29860</v>
      </c>
      <c r="AF4316" t="s">
        <v>16860</v>
      </c>
      <c r="AJ4316">
        <v>661535656</v>
      </c>
      <c r="AK4316" t="s">
        <v>6529</v>
      </c>
      <c r="AL4316">
        <v>0</v>
      </c>
      <c r="AM4316">
        <v>0</v>
      </c>
    </row>
    <row r="4317" spans="1:39" customFormat="1" ht="12.75">
      <c r="A4317">
        <v>2941987</v>
      </c>
      <c r="B4317" t="s">
        <v>6530</v>
      </c>
      <c r="C4317" t="s">
        <v>7419</v>
      </c>
      <c r="D4317">
        <v>2941987</v>
      </c>
      <c r="E4317" t="s">
        <v>169</v>
      </c>
      <c r="F4317" t="s">
        <v>169</v>
      </c>
      <c r="H4317" s="507">
        <v>41206</v>
      </c>
      <c r="I4317" t="s">
        <v>245</v>
      </c>
      <c r="J4317">
        <v>-11</v>
      </c>
      <c r="K4317" t="s">
        <v>8</v>
      </c>
      <c r="M4317" t="s">
        <v>3025</v>
      </c>
      <c r="N4317">
        <v>3290047</v>
      </c>
      <c r="O4317" t="s">
        <v>3701</v>
      </c>
      <c r="P4317" s="507">
        <v>44807</v>
      </c>
      <c r="Q4317" t="s">
        <v>187</v>
      </c>
      <c r="R4317" s="507">
        <v>44515</v>
      </c>
      <c r="T4317" t="s">
        <v>5765</v>
      </c>
      <c r="U4317">
        <v>500</v>
      </c>
      <c r="X4317">
        <v>5</v>
      </c>
      <c r="Y4317" t="s">
        <v>259</v>
      </c>
      <c r="AC4317" t="s">
        <v>177</v>
      </c>
      <c r="AD4317" t="s">
        <v>16861</v>
      </c>
      <c r="AE4317">
        <v>29590</v>
      </c>
      <c r="AF4317" t="s">
        <v>16862</v>
      </c>
      <c r="AJ4317">
        <v>643058797</v>
      </c>
      <c r="AK4317" t="s">
        <v>8090</v>
      </c>
      <c r="AL4317">
        <v>0</v>
      </c>
      <c r="AM4317">
        <v>0</v>
      </c>
    </row>
    <row r="4318" spans="1:39" customFormat="1" ht="12.75">
      <c r="A4318">
        <v>9463846</v>
      </c>
      <c r="B4318" t="s">
        <v>9332</v>
      </c>
      <c r="C4318" t="s">
        <v>9333</v>
      </c>
      <c r="D4318">
        <v>9463846</v>
      </c>
      <c r="E4318" t="s">
        <v>166</v>
      </c>
      <c r="H4318" s="507">
        <v>41794</v>
      </c>
      <c r="I4318" t="s">
        <v>169</v>
      </c>
      <c r="J4318">
        <v>-9</v>
      </c>
      <c r="K4318" t="s">
        <v>8</v>
      </c>
      <c r="M4318" t="s">
        <v>246</v>
      </c>
      <c r="N4318">
        <v>8940926</v>
      </c>
      <c r="O4318" t="s">
        <v>5768</v>
      </c>
      <c r="P4318" s="507">
        <v>44810</v>
      </c>
      <c r="Q4318" t="s">
        <v>187</v>
      </c>
      <c r="R4318" s="507">
        <v>44810</v>
      </c>
      <c r="T4318" t="s">
        <v>5765</v>
      </c>
      <c r="U4318">
        <v>500</v>
      </c>
      <c r="X4318">
        <v>5</v>
      </c>
      <c r="Y4318" t="s">
        <v>259</v>
      </c>
      <c r="AC4318" t="s">
        <v>177</v>
      </c>
      <c r="AD4318" t="s">
        <v>11156</v>
      </c>
      <c r="AE4318">
        <v>94350</v>
      </c>
      <c r="AF4318" t="s">
        <v>16863</v>
      </c>
      <c r="AI4318">
        <v>614737414</v>
      </c>
      <c r="AJ4318">
        <v>649666456</v>
      </c>
      <c r="AK4318" t="s">
        <v>8536</v>
      </c>
      <c r="AL4318">
        <v>1</v>
      </c>
      <c r="AM4318">
        <v>0</v>
      </c>
    </row>
    <row r="4319" spans="1:39" customFormat="1" ht="12.75">
      <c r="A4319">
        <v>9324443</v>
      </c>
      <c r="B4319" t="s">
        <v>8091</v>
      </c>
      <c r="C4319" t="s">
        <v>16864</v>
      </c>
      <c r="D4319">
        <v>9324443</v>
      </c>
      <c r="E4319" t="s">
        <v>169</v>
      </c>
      <c r="H4319" s="507">
        <v>42304</v>
      </c>
      <c r="I4319" t="s">
        <v>169</v>
      </c>
      <c r="J4319">
        <v>-9</v>
      </c>
      <c r="K4319" t="s">
        <v>8</v>
      </c>
      <c r="M4319" t="s">
        <v>170</v>
      </c>
      <c r="N4319">
        <v>8930610</v>
      </c>
      <c r="O4319" t="s">
        <v>3790</v>
      </c>
      <c r="P4319" s="507">
        <v>44840</v>
      </c>
      <c r="Q4319" t="s">
        <v>187</v>
      </c>
      <c r="R4319" s="507">
        <v>44840</v>
      </c>
      <c r="T4319" t="s">
        <v>5765</v>
      </c>
      <c r="U4319">
        <v>500</v>
      </c>
      <c r="X4319">
        <v>5</v>
      </c>
      <c r="Y4319" t="s">
        <v>259</v>
      </c>
      <c r="AC4319" t="s">
        <v>177</v>
      </c>
      <c r="AD4319" t="s">
        <v>11448</v>
      </c>
      <c r="AE4319">
        <v>93160</v>
      </c>
      <c r="AF4319" t="s">
        <v>16865</v>
      </c>
      <c r="AJ4319">
        <v>762900139</v>
      </c>
      <c r="AK4319" t="s">
        <v>9631</v>
      </c>
      <c r="AL4319">
        <v>0</v>
      </c>
      <c r="AM4319">
        <v>0</v>
      </c>
    </row>
    <row r="4320" spans="1:39" customFormat="1" ht="12.75">
      <c r="A4320">
        <v>4941528</v>
      </c>
      <c r="B4320" t="s">
        <v>6531</v>
      </c>
      <c r="C4320" t="s">
        <v>465</v>
      </c>
      <c r="D4320">
        <v>4941528</v>
      </c>
      <c r="E4320" t="s">
        <v>166</v>
      </c>
      <c r="F4320" t="s">
        <v>169</v>
      </c>
      <c r="H4320" s="507">
        <v>41146</v>
      </c>
      <c r="I4320" t="s">
        <v>245</v>
      </c>
      <c r="J4320">
        <v>-11</v>
      </c>
      <c r="K4320" t="s">
        <v>8</v>
      </c>
      <c r="M4320" t="s">
        <v>236</v>
      </c>
      <c r="N4320">
        <v>12490080</v>
      </c>
      <c r="O4320" t="s">
        <v>2159</v>
      </c>
      <c r="P4320" s="507">
        <v>44819</v>
      </c>
      <c r="Q4320" t="s">
        <v>187</v>
      </c>
      <c r="R4320" s="507">
        <v>44587</v>
      </c>
      <c r="T4320" t="s">
        <v>5765</v>
      </c>
      <c r="U4320">
        <v>500</v>
      </c>
      <c r="X4320">
        <v>5</v>
      </c>
      <c r="Y4320" t="s">
        <v>259</v>
      </c>
      <c r="AC4320" t="s">
        <v>177</v>
      </c>
      <c r="AD4320" t="s">
        <v>11565</v>
      </c>
      <c r="AE4320">
        <v>49800</v>
      </c>
      <c r="AF4320" t="s">
        <v>16866</v>
      </c>
      <c r="AJ4320">
        <v>760237845</v>
      </c>
      <c r="AK4320" t="s">
        <v>6532</v>
      </c>
      <c r="AL4320">
        <v>0</v>
      </c>
      <c r="AM4320">
        <v>0</v>
      </c>
    </row>
    <row r="4321" spans="1:39" customFormat="1" ht="12.75">
      <c r="A4321">
        <v>5016295</v>
      </c>
      <c r="B4321" t="s">
        <v>3855</v>
      </c>
      <c r="C4321" t="s">
        <v>3856</v>
      </c>
      <c r="D4321">
        <v>5016295</v>
      </c>
      <c r="E4321" t="s">
        <v>166</v>
      </c>
      <c r="F4321" t="s">
        <v>166</v>
      </c>
      <c r="H4321" s="507">
        <v>33084</v>
      </c>
      <c r="I4321" t="s">
        <v>167</v>
      </c>
      <c r="J4321">
        <v>-40</v>
      </c>
      <c r="K4321" t="s">
        <v>168</v>
      </c>
      <c r="M4321" t="s">
        <v>206</v>
      </c>
      <c r="N4321">
        <v>8771170</v>
      </c>
      <c r="O4321" t="s">
        <v>415</v>
      </c>
      <c r="P4321" s="507">
        <v>44812</v>
      </c>
      <c r="Q4321" t="s">
        <v>187</v>
      </c>
      <c r="R4321" s="507">
        <v>40435</v>
      </c>
      <c r="S4321" s="507">
        <v>44057</v>
      </c>
      <c r="T4321" t="s">
        <v>7255</v>
      </c>
      <c r="U4321">
        <v>2537</v>
      </c>
      <c r="V4321" t="s">
        <v>172</v>
      </c>
      <c r="W4321">
        <v>210</v>
      </c>
      <c r="X4321" t="s">
        <v>173</v>
      </c>
      <c r="Y4321" t="s">
        <v>259</v>
      </c>
      <c r="AB4321" s="507">
        <v>44013</v>
      </c>
      <c r="AC4321" t="s">
        <v>174</v>
      </c>
      <c r="AD4321" t="s">
        <v>9666</v>
      </c>
      <c r="AE4321">
        <v>92300</v>
      </c>
      <c r="AF4321" t="s">
        <v>16867</v>
      </c>
      <c r="AK4321" t="s">
        <v>4691</v>
      </c>
      <c r="AL4321">
        <v>0</v>
      </c>
      <c r="AM4321">
        <v>0</v>
      </c>
    </row>
    <row r="4322" spans="1:39" customFormat="1" ht="12.75">
      <c r="A4322">
        <v>4941797</v>
      </c>
      <c r="B4322" t="s">
        <v>3357</v>
      </c>
      <c r="C4322" t="s">
        <v>6851</v>
      </c>
      <c r="D4322">
        <v>4941797</v>
      </c>
      <c r="E4322" t="s">
        <v>169</v>
      </c>
      <c r="H4322" s="507">
        <v>41046</v>
      </c>
      <c r="I4322" t="s">
        <v>245</v>
      </c>
      <c r="J4322">
        <v>-11</v>
      </c>
      <c r="K4322" t="s">
        <v>8</v>
      </c>
      <c r="M4322" t="s">
        <v>236</v>
      </c>
      <c r="N4322">
        <v>12490038</v>
      </c>
      <c r="O4322" t="s">
        <v>2170</v>
      </c>
      <c r="P4322" s="507">
        <v>44811</v>
      </c>
      <c r="Q4322" t="s">
        <v>187</v>
      </c>
      <c r="R4322" s="507">
        <v>44811</v>
      </c>
      <c r="S4322" s="507">
        <v>44805</v>
      </c>
      <c r="T4322" t="s">
        <v>181</v>
      </c>
      <c r="U4322">
        <v>500</v>
      </c>
      <c r="X4322">
        <v>5</v>
      </c>
      <c r="Y4322" t="s">
        <v>259</v>
      </c>
      <c r="AC4322" t="s">
        <v>177</v>
      </c>
      <c r="AD4322" t="s">
        <v>10659</v>
      </c>
      <c r="AE4322">
        <v>49080</v>
      </c>
      <c r="AF4322" t="s">
        <v>16868</v>
      </c>
      <c r="AK4322" t="s">
        <v>9614</v>
      </c>
      <c r="AL4322">
        <v>0</v>
      </c>
      <c r="AM4322">
        <v>0</v>
      </c>
    </row>
    <row r="4323" spans="1:39" customFormat="1" ht="12.75">
      <c r="A4323">
        <v>9258295</v>
      </c>
      <c r="B4323" t="s">
        <v>9334</v>
      </c>
      <c r="C4323" t="s">
        <v>1107</v>
      </c>
      <c r="D4323">
        <v>9258295</v>
      </c>
      <c r="E4323" t="s">
        <v>169</v>
      </c>
      <c r="H4323" s="507">
        <v>41377</v>
      </c>
      <c r="I4323" t="s">
        <v>251</v>
      </c>
      <c r="J4323">
        <v>-10</v>
      </c>
      <c r="K4323" t="s">
        <v>8</v>
      </c>
      <c r="M4323" t="s">
        <v>203</v>
      </c>
      <c r="N4323">
        <v>8921256</v>
      </c>
      <c r="O4323" t="s">
        <v>317</v>
      </c>
      <c r="P4323" s="507">
        <v>44809</v>
      </c>
      <c r="Q4323" t="s">
        <v>187</v>
      </c>
      <c r="R4323" s="507">
        <v>44809</v>
      </c>
      <c r="T4323" t="s">
        <v>5765</v>
      </c>
      <c r="U4323">
        <v>500</v>
      </c>
      <c r="X4323">
        <v>5</v>
      </c>
      <c r="Y4323" t="s">
        <v>259</v>
      </c>
      <c r="AC4323" t="s">
        <v>177</v>
      </c>
      <c r="AD4323" t="s">
        <v>5771</v>
      </c>
      <c r="AE4323">
        <v>92800</v>
      </c>
      <c r="AF4323" t="s">
        <v>16869</v>
      </c>
      <c r="AI4323">
        <v>615778038</v>
      </c>
      <c r="AJ4323">
        <v>634640547</v>
      </c>
      <c r="AK4323" t="s">
        <v>9335</v>
      </c>
      <c r="AL4323">
        <v>0</v>
      </c>
      <c r="AM4323">
        <v>0</v>
      </c>
    </row>
    <row r="4324" spans="1:39" customFormat="1" ht="12.75">
      <c r="A4324">
        <v>4444154</v>
      </c>
      <c r="B4324" t="s">
        <v>2753</v>
      </c>
      <c r="C4324" t="s">
        <v>837</v>
      </c>
      <c r="D4324">
        <v>4444154</v>
      </c>
      <c r="E4324" t="s">
        <v>166</v>
      </c>
      <c r="F4324" t="s">
        <v>166</v>
      </c>
      <c r="H4324" s="507">
        <v>35667</v>
      </c>
      <c r="I4324" t="s">
        <v>167</v>
      </c>
      <c r="J4324">
        <v>-40</v>
      </c>
      <c r="K4324" t="s">
        <v>8</v>
      </c>
      <c r="M4324" t="s">
        <v>228</v>
      </c>
      <c r="N4324">
        <v>12440141</v>
      </c>
      <c r="O4324" t="s">
        <v>3861</v>
      </c>
      <c r="P4324" s="507">
        <v>44812</v>
      </c>
      <c r="Q4324" t="s">
        <v>187</v>
      </c>
      <c r="R4324" s="507">
        <v>40445</v>
      </c>
      <c r="S4324" s="507">
        <v>44438</v>
      </c>
      <c r="T4324" t="s">
        <v>7255</v>
      </c>
      <c r="U4324">
        <v>1432</v>
      </c>
      <c r="X4324">
        <v>14</v>
      </c>
      <c r="Y4324" t="s">
        <v>259</v>
      </c>
      <c r="AB4324" s="507">
        <v>44013</v>
      </c>
      <c r="AC4324" t="s">
        <v>177</v>
      </c>
      <c r="AD4324" t="s">
        <v>10162</v>
      </c>
      <c r="AE4324">
        <v>44800</v>
      </c>
      <c r="AF4324" t="s">
        <v>16870</v>
      </c>
      <c r="AJ4324">
        <v>672417356</v>
      </c>
      <c r="AK4324" t="s">
        <v>6872</v>
      </c>
      <c r="AL4324">
        <v>0</v>
      </c>
      <c r="AM4324">
        <v>0</v>
      </c>
    </row>
    <row r="4325" spans="1:39" customFormat="1" ht="12.75">
      <c r="A4325">
        <v>363694</v>
      </c>
      <c r="B4325" t="s">
        <v>3013</v>
      </c>
      <c r="C4325" t="s">
        <v>639</v>
      </c>
      <c r="D4325">
        <v>363694</v>
      </c>
      <c r="E4325" t="s">
        <v>166</v>
      </c>
      <c r="F4325" t="s">
        <v>166</v>
      </c>
      <c r="H4325" s="507">
        <v>30981</v>
      </c>
      <c r="I4325" t="s">
        <v>167</v>
      </c>
      <c r="J4325">
        <v>-40</v>
      </c>
      <c r="K4325" t="s">
        <v>8</v>
      </c>
      <c r="M4325" t="s">
        <v>2770</v>
      </c>
      <c r="N4325">
        <v>4360002</v>
      </c>
      <c r="O4325" t="s">
        <v>2771</v>
      </c>
      <c r="P4325" s="507">
        <v>44816</v>
      </c>
      <c r="Q4325" t="s">
        <v>187</v>
      </c>
      <c r="R4325" s="507">
        <v>37432</v>
      </c>
      <c r="S4325" s="507">
        <v>44805</v>
      </c>
      <c r="T4325" t="s">
        <v>181</v>
      </c>
      <c r="U4325">
        <v>1388</v>
      </c>
      <c r="X4325">
        <v>13</v>
      </c>
      <c r="Y4325" t="s">
        <v>259</v>
      </c>
      <c r="AC4325" t="s">
        <v>177</v>
      </c>
      <c r="AD4325" t="s">
        <v>12004</v>
      </c>
      <c r="AE4325">
        <v>36130</v>
      </c>
      <c r="AF4325" t="s">
        <v>16871</v>
      </c>
      <c r="AI4325">
        <v>650990725</v>
      </c>
      <c r="AJ4325">
        <v>650990725</v>
      </c>
      <c r="AK4325" t="s">
        <v>5711</v>
      </c>
      <c r="AL4325">
        <v>0</v>
      </c>
      <c r="AM4325">
        <v>0</v>
      </c>
    </row>
    <row r="4326" spans="1:39" customFormat="1" ht="12.75">
      <c r="A4326">
        <v>8512211</v>
      </c>
      <c r="B4326" t="s">
        <v>2754</v>
      </c>
      <c r="C4326" t="s">
        <v>793</v>
      </c>
      <c r="D4326">
        <v>8512211</v>
      </c>
      <c r="E4326" t="s">
        <v>166</v>
      </c>
      <c r="F4326" t="s">
        <v>166</v>
      </c>
      <c r="H4326" s="507">
        <v>31910</v>
      </c>
      <c r="I4326" t="s">
        <v>167</v>
      </c>
      <c r="J4326">
        <v>-40</v>
      </c>
      <c r="K4326" t="s">
        <v>8</v>
      </c>
      <c r="M4326" t="s">
        <v>208</v>
      </c>
      <c r="N4326">
        <v>12850131</v>
      </c>
      <c r="O4326" t="s">
        <v>2358</v>
      </c>
      <c r="P4326" s="507">
        <v>44762</v>
      </c>
      <c r="Q4326" t="s">
        <v>187</v>
      </c>
      <c r="R4326" s="507">
        <v>37432</v>
      </c>
      <c r="S4326" s="507">
        <v>44803</v>
      </c>
      <c r="T4326" t="s">
        <v>181</v>
      </c>
      <c r="U4326">
        <v>984</v>
      </c>
      <c r="X4326">
        <v>9</v>
      </c>
      <c r="Y4326" t="s">
        <v>259</v>
      </c>
      <c r="AC4326" t="s">
        <v>177</v>
      </c>
      <c r="AD4326" t="s">
        <v>2418</v>
      </c>
      <c r="AE4326">
        <v>44190</v>
      </c>
      <c r="AF4326" t="s">
        <v>16872</v>
      </c>
      <c r="AK4326" t="s">
        <v>5237</v>
      </c>
      <c r="AL4326">
        <v>0</v>
      </c>
      <c r="AM4326">
        <v>0</v>
      </c>
    </row>
    <row r="4327" spans="1:39" customFormat="1" ht="12.75">
      <c r="A4327">
        <v>9255886</v>
      </c>
      <c r="B4327" t="s">
        <v>6204</v>
      </c>
      <c r="C4327" t="s">
        <v>580</v>
      </c>
      <c r="D4327">
        <v>9255886</v>
      </c>
      <c r="E4327" t="s">
        <v>169</v>
      </c>
      <c r="F4327" t="s">
        <v>169</v>
      </c>
      <c r="H4327" s="507">
        <v>41121</v>
      </c>
      <c r="I4327" t="s">
        <v>245</v>
      </c>
      <c r="J4327">
        <v>-11</v>
      </c>
      <c r="K4327" t="s">
        <v>8</v>
      </c>
      <c r="M4327" t="s">
        <v>203</v>
      </c>
      <c r="N4327">
        <v>8920018</v>
      </c>
      <c r="O4327" t="s">
        <v>560</v>
      </c>
      <c r="P4327" s="507">
        <v>44832</v>
      </c>
      <c r="Q4327" t="s">
        <v>187</v>
      </c>
      <c r="R4327" s="507">
        <v>44126</v>
      </c>
      <c r="T4327" t="s">
        <v>5765</v>
      </c>
      <c r="U4327">
        <v>500</v>
      </c>
      <c r="X4327">
        <v>5</v>
      </c>
      <c r="Y4327" t="s">
        <v>259</v>
      </c>
      <c r="AC4327" t="s">
        <v>177</v>
      </c>
      <c r="AD4327" t="s">
        <v>13029</v>
      </c>
      <c r="AE4327">
        <v>92240</v>
      </c>
      <c r="AF4327" t="s">
        <v>16873</v>
      </c>
      <c r="AJ4327">
        <v>674775648</v>
      </c>
      <c r="AK4327" t="s">
        <v>6205</v>
      </c>
      <c r="AL4327">
        <v>0</v>
      </c>
      <c r="AM4327">
        <v>0</v>
      </c>
    </row>
    <row r="4328" spans="1:39" customFormat="1" ht="12.75">
      <c r="A4328">
        <v>7724925</v>
      </c>
      <c r="B4328" t="s">
        <v>3642</v>
      </c>
      <c r="C4328" t="s">
        <v>6206</v>
      </c>
      <c r="D4328">
        <v>7724925</v>
      </c>
      <c r="E4328" t="s">
        <v>166</v>
      </c>
      <c r="F4328" t="s">
        <v>166</v>
      </c>
      <c r="H4328" s="507">
        <v>36581</v>
      </c>
      <c r="I4328" t="s">
        <v>167</v>
      </c>
      <c r="J4328">
        <v>-40</v>
      </c>
      <c r="K4328" t="s">
        <v>168</v>
      </c>
      <c r="M4328" t="s">
        <v>206</v>
      </c>
      <c r="N4328">
        <v>8771184</v>
      </c>
      <c r="O4328" t="s">
        <v>285</v>
      </c>
      <c r="P4328" s="507">
        <v>44809</v>
      </c>
      <c r="Q4328" t="s">
        <v>187</v>
      </c>
      <c r="R4328" s="507">
        <v>40819</v>
      </c>
      <c r="S4328" s="507">
        <v>44817</v>
      </c>
      <c r="T4328" t="s">
        <v>181</v>
      </c>
      <c r="U4328">
        <v>1668</v>
      </c>
      <c r="X4328">
        <v>16</v>
      </c>
      <c r="Y4328" t="s">
        <v>259</v>
      </c>
      <c r="AB4328" s="507">
        <v>43647</v>
      </c>
      <c r="AC4328" t="s">
        <v>177</v>
      </c>
      <c r="AD4328" t="s">
        <v>10445</v>
      </c>
      <c r="AE4328">
        <v>77420</v>
      </c>
      <c r="AF4328" t="s">
        <v>16874</v>
      </c>
      <c r="AK4328" t="s">
        <v>5758</v>
      </c>
      <c r="AL4328">
        <v>0</v>
      </c>
      <c r="AM4328">
        <v>0</v>
      </c>
    </row>
    <row r="4329" spans="1:39" customFormat="1" ht="12.75">
      <c r="A4329">
        <v>4941850</v>
      </c>
      <c r="B4329" t="s">
        <v>9615</v>
      </c>
      <c r="C4329" t="s">
        <v>7389</v>
      </c>
      <c r="D4329">
        <v>4941850</v>
      </c>
      <c r="E4329" t="s">
        <v>169</v>
      </c>
      <c r="H4329" s="507">
        <v>41040</v>
      </c>
      <c r="I4329" t="s">
        <v>245</v>
      </c>
      <c r="J4329">
        <v>-11</v>
      </c>
      <c r="K4329" t="s">
        <v>8</v>
      </c>
      <c r="M4329" t="s">
        <v>236</v>
      </c>
      <c r="N4329">
        <v>12490092</v>
      </c>
      <c r="O4329" t="s">
        <v>3660</v>
      </c>
      <c r="P4329" s="507">
        <v>44815</v>
      </c>
      <c r="Q4329" t="s">
        <v>187</v>
      </c>
      <c r="R4329" s="507">
        <v>44815</v>
      </c>
      <c r="T4329" t="s">
        <v>5765</v>
      </c>
      <c r="U4329">
        <v>500</v>
      </c>
      <c r="X4329">
        <v>5</v>
      </c>
      <c r="Y4329" t="s">
        <v>259</v>
      </c>
      <c r="AC4329" t="s">
        <v>177</v>
      </c>
      <c r="AD4329" t="s">
        <v>13006</v>
      </c>
      <c r="AE4329">
        <v>49630</v>
      </c>
      <c r="AF4329" t="s">
        <v>16875</v>
      </c>
      <c r="AJ4329">
        <v>626465664</v>
      </c>
      <c r="AK4329" t="s">
        <v>9616</v>
      </c>
      <c r="AL4329">
        <v>0</v>
      </c>
      <c r="AM4329">
        <v>0</v>
      </c>
    </row>
    <row r="4330" spans="1:39" customFormat="1" ht="12.75">
      <c r="A4330">
        <v>4464251</v>
      </c>
      <c r="B4330" t="s">
        <v>16876</v>
      </c>
      <c r="C4330" t="s">
        <v>421</v>
      </c>
      <c r="D4330">
        <v>4464251</v>
      </c>
      <c r="E4330" t="s">
        <v>169</v>
      </c>
      <c r="H4330" s="507">
        <v>41064</v>
      </c>
      <c r="I4330" t="s">
        <v>245</v>
      </c>
      <c r="J4330">
        <v>-11</v>
      </c>
      <c r="K4330" t="s">
        <v>8</v>
      </c>
      <c r="M4330" t="s">
        <v>228</v>
      </c>
      <c r="N4330">
        <v>12440199</v>
      </c>
      <c r="O4330" t="s">
        <v>2300</v>
      </c>
      <c r="P4330" s="507">
        <v>44844</v>
      </c>
      <c r="Q4330" t="s">
        <v>187</v>
      </c>
      <c r="R4330" s="507">
        <v>44844</v>
      </c>
      <c r="T4330" t="s">
        <v>5765</v>
      </c>
      <c r="U4330">
        <v>500</v>
      </c>
      <c r="X4330">
        <v>5</v>
      </c>
      <c r="Y4330" t="s">
        <v>259</v>
      </c>
      <c r="AC4330" t="s">
        <v>177</v>
      </c>
      <c r="AD4330" t="s">
        <v>10177</v>
      </c>
      <c r="AE4330">
        <v>44730</v>
      </c>
      <c r="AF4330" t="s">
        <v>16877</v>
      </c>
      <c r="AK4330" t="s">
        <v>16878</v>
      </c>
      <c r="AL4330">
        <v>0</v>
      </c>
      <c r="AM4330">
        <v>0</v>
      </c>
    </row>
    <row r="4331" spans="1:39" customFormat="1" ht="12.75">
      <c r="A4331">
        <v>9539330</v>
      </c>
      <c r="B4331" t="s">
        <v>3338</v>
      </c>
      <c r="C4331" t="s">
        <v>502</v>
      </c>
      <c r="D4331">
        <v>9539330</v>
      </c>
      <c r="E4331" t="s">
        <v>169</v>
      </c>
      <c r="F4331" t="s">
        <v>169</v>
      </c>
      <c r="H4331" s="507">
        <v>41413</v>
      </c>
      <c r="I4331" t="s">
        <v>251</v>
      </c>
      <c r="J4331">
        <v>-10</v>
      </c>
      <c r="K4331" t="s">
        <v>8</v>
      </c>
      <c r="M4331" t="s">
        <v>232</v>
      </c>
      <c r="N4331">
        <v>8950623</v>
      </c>
      <c r="O4331" t="s">
        <v>574</v>
      </c>
      <c r="P4331" s="507">
        <v>44819</v>
      </c>
      <c r="Q4331" t="s">
        <v>187</v>
      </c>
      <c r="R4331" s="507">
        <v>44091</v>
      </c>
      <c r="S4331" s="507">
        <v>44753</v>
      </c>
      <c r="T4331" t="s">
        <v>181</v>
      </c>
      <c r="U4331">
        <v>500</v>
      </c>
      <c r="X4331">
        <v>5</v>
      </c>
      <c r="Y4331" t="s">
        <v>259</v>
      </c>
      <c r="AC4331" t="s">
        <v>177</v>
      </c>
      <c r="AD4331" t="s">
        <v>9827</v>
      </c>
      <c r="AE4331">
        <v>95100</v>
      </c>
      <c r="AF4331" t="s">
        <v>16879</v>
      </c>
      <c r="AJ4331">
        <v>671899079</v>
      </c>
      <c r="AK4331" t="s">
        <v>6740</v>
      </c>
      <c r="AL4331">
        <v>0</v>
      </c>
      <c r="AM4331">
        <v>0</v>
      </c>
    </row>
    <row r="4332" spans="1:39" customFormat="1" ht="12.75">
      <c r="A4332">
        <v>9714904</v>
      </c>
      <c r="B4332" t="s">
        <v>3338</v>
      </c>
      <c r="C4332" t="s">
        <v>304</v>
      </c>
      <c r="D4332">
        <v>9714904</v>
      </c>
      <c r="E4332" t="s">
        <v>166</v>
      </c>
      <c r="F4332" t="s">
        <v>166</v>
      </c>
      <c r="H4332" s="507">
        <v>32633</v>
      </c>
      <c r="I4332" t="s">
        <v>167</v>
      </c>
      <c r="J4332">
        <v>-40</v>
      </c>
      <c r="K4332" t="s">
        <v>168</v>
      </c>
      <c r="M4332" t="s">
        <v>206</v>
      </c>
      <c r="N4332">
        <v>8770426</v>
      </c>
      <c r="O4332" t="s">
        <v>507</v>
      </c>
      <c r="P4332" s="507">
        <v>44803</v>
      </c>
      <c r="Q4332" t="s">
        <v>187</v>
      </c>
      <c r="R4332" s="507">
        <v>37432</v>
      </c>
      <c r="S4332" s="507">
        <v>44083</v>
      </c>
      <c r="T4332" t="s">
        <v>7255</v>
      </c>
      <c r="U4332">
        <v>1983</v>
      </c>
      <c r="X4332">
        <v>19</v>
      </c>
      <c r="Y4332" t="s">
        <v>259</v>
      </c>
      <c r="AC4332" t="s">
        <v>177</v>
      </c>
      <c r="AD4332" t="s">
        <v>10767</v>
      </c>
      <c r="AE4332">
        <v>77380</v>
      </c>
      <c r="AF4332" t="s">
        <v>16880</v>
      </c>
      <c r="AK4332" t="s">
        <v>4692</v>
      </c>
      <c r="AL4332">
        <v>0</v>
      </c>
      <c r="AM4332">
        <v>0</v>
      </c>
    </row>
    <row r="4333" spans="1:39" customFormat="1" ht="12.75">
      <c r="A4333">
        <v>4442377</v>
      </c>
      <c r="B4333" t="s">
        <v>2089</v>
      </c>
      <c r="C4333" t="s">
        <v>588</v>
      </c>
      <c r="D4333">
        <v>4442377</v>
      </c>
      <c r="E4333" t="s">
        <v>166</v>
      </c>
      <c r="F4333" t="s">
        <v>166</v>
      </c>
      <c r="H4333" s="507">
        <v>38559</v>
      </c>
      <c r="I4333" t="s">
        <v>186</v>
      </c>
      <c r="J4333">
        <v>-18</v>
      </c>
      <c r="K4333" t="s">
        <v>8</v>
      </c>
      <c r="M4333" t="s">
        <v>228</v>
      </c>
      <c r="N4333">
        <v>12440138</v>
      </c>
      <c r="O4333" t="s">
        <v>2163</v>
      </c>
      <c r="P4333" s="507">
        <v>44795</v>
      </c>
      <c r="Q4333" t="s">
        <v>187</v>
      </c>
      <c r="R4333" s="507">
        <v>40080</v>
      </c>
      <c r="S4333" s="507">
        <v>44792</v>
      </c>
      <c r="T4333" t="s">
        <v>181</v>
      </c>
      <c r="U4333">
        <v>1743</v>
      </c>
      <c r="V4333" t="s">
        <v>172</v>
      </c>
      <c r="W4333">
        <v>181</v>
      </c>
      <c r="X4333" t="s">
        <v>173</v>
      </c>
      <c r="Y4333" t="s">
        <v>259</v>
      </c>
      <c r="AC4333" t="s">
        <v>177</v>
      </c>
      <c r="AD4333" t="s">
        <v>10150</v>
      </c>
      <c r="AE4333">
        <v>44430</v>
      </c>
      <c r="AF4333" t="s">
        <v>16881</v>
      </c>
      <c r="AI4333">
        <v>251719505</v>
      </c>
      <c r="AJ4333">
        <v>662748532</v>
      </c>
      <c r="AK4333" t="s">
        <v>5238</v>
      </c>
      <c r="AL4333">
        <v>0</v>
      </c>
      <c r="AM4333">
        <v>0</v>
      </c>
    </row>
    <row r="4334" spans="1:39" customFormat="1" ht="12.75">
      <c r="A4334">
        <v>9510797</v>
      </c>
      <c r="B4334" t="s">
        <v>2089</v>
      </c>
      <c r="C4334" t="s">
        <v>2090</v>
      </c>
      <c r="D4334">
        <v>9510797</v>
      </c>
      <c r="E4334" t="s">
        <v>166</v>
      </c>
      <c r="F4334" t="s">
        <v>166</v>
      </c>
      <c r="H4334" s="507">
        <v>30732</v>
      </c>
      <c r="I4334" t="s">
        <v>167</v>
      </c>
      <c r="J4334">
        <v>-40</v>
      </c>
      <c r="K4334" t="s">
        <v>168</v>
      </c>
      <c r="M4334" t="s">
        <v>232</v>
      </c>
      <c r="N4334">
        <v>8950479</v>
      </c>
      <c r="O4334" t="s">
        <v>516</v>
      </c>
      <c r="P4334" s="507">
        <v>44814</v>
      </c>
      <c r="Q4334" t="s">
        <v>187</v>
      </c>
      <c r="R4334" s="507">
        <v>37432</v>
      </c>
      <c r="S4334" s="507">
        <v>44082</v>
      </c>
      <c r="T4334" t="s">
        <v>7255</v>
      </c>
      <c r="U4334">
        <v>1698</v>
      </c>
      <c r="X4334">
        <v>16</v>
      </c>
      <c r="Y4334" t="s">
        <v>259</v>
      </c>
      <c r="AB4334" s="507">
        <v>44743</v>
      </c>
      <c r="AC4334" t="s">
        <v>177</v>
      </c>
      <c r="AD4334" t="s">
        <v>16882</v>
      </c>
      <c r="AE4334">
        <v>95320</v>
      </c>
      <c r="AF4334" t="s">
        <v>16883</v>
      </c>
      <c r="AJ4334">
        <v>663337584</v>
      </c>
      <c r="AK4334" t="s">
        <v>3973</v>
      </c>
      <c r="AL4334">
        <v>0</v>
      </c>
      <c r="AM4334">
        <v>0</v>
      </c>
    </row>
    <row r="4335" spans="1:39" customFormat="1" ht="12.75">
      <c r="A4335">
        <v>9537353</v>
      </c>
      <c r="B4335" t="s">
        <v>2089</v>
      </c>
      <c r="C4335" t="s">
        <v>923</v>
      </c>
      <c r="D4335">
        <v>9537353</v>
      </c>
      <c r="E4335" t="s">
        <v>166</v>
      </c>
      <c r="F4335" t="s">
        <v>166</v>
      </c>
      <c r="H4335" s="507">
        <v>41027</v>
      </c>
      <c r="I4335" t="s">
        <v>245</v>
      </c>
      <c r="J4335">
        <v>-11</v>
      </c>
      <c r="K4335" t="s">
        <v>168</v>
      </c>
      <c r="M4335" t="s">
        <v>232</v>
      </c>
      <c r="N4335">
        <v>8950479</v>
      </c>
      <c r="O4335" t="s">
        <v>516</v>
      </c>
      <c r="P4335" s="507">
        <v>44814</v>
      </c>
      <c r="Q4335" t="s">
        <v>187</v>
      </c>
      <c r="R4335" s="507">
        <v>43126</v>
      </c>
      <c r="T4335" t="s">
        <v>5765</v>
      </c>
      <c r="U4335">
        <v>515</v>
      </c>
      <c r="X4335">
        <v>5</v>
      </c>
      <c r="Y4335" t="s">
        <v>259</v>
      </c>
      <c r="AB4335" s="507">
        <v>44743</v>
      </c>
      <c r="AC4335" t="s">
        <v>177</v>
      </c>
      <c r="AD4335" t="s">
        <v>16882</v>
      </c>
      <c r="AE4335">
        <v>95320</v>
      </c>
      <c r="AF4335" t="s">
        <v>16884</v>
      </c>
      <c r="AJ4335">
        <v>663337584</v>
      </c>
      <c r="AK4335" t="s">
        <v>3973</v>
      </c>
      <c r="AL4335">
        <v>0</v>
      </c>
      <c r="AM4335">
        <v>0</v>
      </c>
    </row>
    <row r="4336" spans="1:39" customFormat="1" ht="12.75">
      <c r="A4336">
        <v>9153188</v>
      </c>
      <c r="B4336" t="s">
        <v>9336</v>
      </c>
      <c r="C4336" t="s">
        <v>3899</v>
      </c>
      <c r="D4336">
        <v>9153188</v>
      </c>
      <c r="E4336" t="s">
        <v>169</v>
      </c>
      <c r="H4336" s="507">
        <v>42010</v>
      </c>
      <c r="I4336" t="s">
        <v>169</v>
      </c>
      <c r="J4336">
        <v>-9</v>
      </c>
      <c r="K4336" t="s">
        <v>8</v>
      </c>
      <c r="M4336" t="s">
        <v>275</v>
      </c>
      <c r="N4336">
        <v>8911468</v>
      </c>
      <c r="O4336" t="s">
        <v>5819</v>
      </c>
      <c r="P4336" s="507">
        <v>44823</v>
      </c>
      <c r="Q4336" t="s">
        <v>187</v>
      </c>
      <c r="R4336" s="507">
        <v>44823</v>
      </c>
      <c r="T4336" t="s">
        <v>5765</v>
      </c>
      <c r="U4336">
        <v>500</v>
      </c>
      <c r="X4336">
        <v>5</v>
      </c>
      <c r="Y4336" t="s">
        <v>259</v>
      </c>
      <c r="AC4336" t="s">
        <v>177</v>
      </c>
      <c r="AD4336" t="s">
        <v>10379</v>
      </c>
      <c r="AE4336">
        <v>91240</v>
      </c>
      <c r="AF4336" t="s">
        <v>16885</v>
      </c>
      <c r="AJ4336">
        <v>625042609</v>
      </c>
      <c r="AK4336" t="s">
        <v>9337</v>
      </c>
      <c r="AL4336">
        <v>0</v>
      </c>
      <c r="AM4336">
        <v>0</v>
      </c>
    </row>
    <row r="4337" spans="1:39" customFormat="1" ht="12.75">
      <c r="A4337">
        <v>2934441</v>
      </c>
      <c r="B4337" t="s">
        <v>8093</v>
      </c>
      <c r="C4337" t="s">
        <v>639</v>
      </c>
      <c r="D4337">
        <v>2934441</v>
      </c>
      <c r="E4337" t="s">
        <v>166</v>
      </c>
      <c r="F4337" t="s">
        <v>166</v>
      </c>
      <c r="H4337" s="507">
        <v>37452</v>
      </c>
      <c r="I4337" t="s">
        <v>167</v>
      </c>
      <c r="J4337">
        <v>-40</v>
      </c>
      <c r="K4337" t="s">
        <v>8</v>
      </c>
      <c r="M4337" t="s">
        <v>3025</v>
      </c>
      <c r="N4337">
        <v>3290052</v>
      </c>
      <c r="O4337" t="s">
        <v>3036</v>
      </c>
      <c r="P4337" s="507">
        <v>44818</v>
      </c>
      <c r="Q4337" t="s">
        <v>187</v>
      </c>
      <c r="R4337" s="507">
        <v>41241</v>
      </c>
      <c r="T4337" t="s">
        <v>7255</v>
      </c>
      <c r="U4337">
        <v>779</v>
      </c>
      <c r="X4337">
        <v>7</v>
      </c>
      <c r="Y4337" t="s">
        <v>259</v>
      </c>
      <c r="AB4337" s="507">
        <v>43647</v>
      </c>
      <c r="AC4337" t="s">
        <v>177</v>
      </c>
      <c r="AD4337" t="s">
        <v>11775</v>
      </c>
      <c r="AE4337">
        <v>29860</v>
      </c>
      <c r="AF4337" t="s">
        <v>16886</v>
      </c>
      <c r="AJ4337">
        <v>643572357</v>
      </c>
      <c r="AK4337" t="s">
        <v>9338</v>
      </c>
      <c r="AL4337">
        <v>0</v>
      </c>
      <c r="AM4337">
        <v>0</v>
      </c>
    </row>
    <row r="4338" spans="1:39" customFormat="1" ht="12.75">
      <c r="A4338">
        <v>7815425</v>
      </c>
      <c r="B4338" t="s">
        <v>2091</v>
      </c>
      <c r="C4338" t="s">
        <v>692</v>
      </c>
      <c r="D4338">
        <v>7815425</v>
      </c>
      <c r="E4338" t="s">
        <v>166</v>
      </c>
      <c r="F4338" t="s">
        <v>166</v>
      </c>
      <c r="H4338" s="507">
        <v>32505</v>
      </c>
      <c r="I4338" t="s">
        <v>167</v>
      </c>
      <c r="J4338">
        <v>-40</v>
      </c>
      <c r="K4338" t="s">
        <v>8</v>
      </c>
      <c r="M4338" t="s">
        <v>238</v>
      </c>
      <c r="N4338">
        <v>8780627</v>
      </c>
      <c r="O4338" t="s">
        <v>384</v>
      </c>
      <c r="P4338" s="507">
        <v>44805</v>
      </c>
      <c r="Q4338" t="s">
        <v>187</v>
      </c>
      <c r="R4338" s="507">
        <v>37432</v>
      </c>
      <c r="S4338" s="507">
        <v>44804</v>
      </c>
      <c r="T4338" t="s">
        <v>181</v>
      </c>
      <c r="U4338">
        <v>1477</v>
      </c>
      <c r="X4338">
        <v>14</v>
      </c>
      <c r="Y4338" t="s">
        <v>259</v>
      </c>
      <c r="AC4338" t="s">
        <v>177</v>
      </c>
      <c r="AD4338" t="s">
        <v>10077</v>
      </c>
      <c r="AE4338">
        <v>78500</v>
      </c>
      <c r="AF4338" t="s">
        <v>16887</v>
      </c>
      <c r="AI4338">
        <v>679978220</v>
      </c>
      <c r="AK4338" t="s">
        <v>4347</v>
      </c>
      <c r="AL4338">
        <v>0</v>
      </c>
      <c r="AM4338">
        <v>0</v>
      </c>
    </row>
    <row r="4339" spans="1:39" customFormat="1" ht="12.75">
      <c r="A4339">
        <v>3516877</v>
      </c>
      <c r="B4339" t="s">
        <v>3014</v>
      </c>
      <c r="C4339" t="s">
        <v>598</v>
      </c>
      <c r="D4339">
        <v>3516877</v>
      </c>
      <c r="E4339" t="s">
        <v>166</v>
      </c>
      <c r="F4339" t="s">
        <v>166</v>
      </c>
      <c r="H4339" s="507">
        <v>31663</v>
      </c>
      <c r="I4339" t="s">
        <v>167</v>
      </c>
      <c r="J4339">
        <v>-40</v>
      </c>
      <c r="K4339" t="s">
        <v>168</v>
      </c>
      <c r="M4339" t="s">
        <v>2764</v>
      </c>
      <c r="N4339">
        <v>4450410</v>
      </c>
      <c r="O4339" t="s">
        <v>3462</v>
      </c>
      <c r="P4339" s="507">
        <v>44747</v>
      </c>
      <c r="Q4339" t="s">
        <v>187</v>
      </c>
      <c r="R4339" s="507">
        <v>37432</v>
      </c>
      <c r="S4339" s="507">
        <v>44830</v>
      </c>
      <c r="T4339" t="s">
        <v>181</v>
      </c>
      <c r="U4339">
        <v>1779</v>
      </c>
      <c r="X4339">
        <v>17</v>
      </c>
      <c r="Y4339" t="s">
        <v>259</v>
      </c>
      <c r="AC4339" t="s">
        <v>177</v>
      </c>
      <c r="AD4339" t="s">
        <v>10443</v>
      </c>
      <c r="AE4339">
        <v>45650</v>
      </c>
      <c r="AF4339" t="s">
        <v>16888</v>
      </c>
      <c r="AG4339" t="s">
        <v>16889</v>
      </c>
      <c r="AI4339">
        <v>671941530</v>
      </c>
      <c r="AK4339" t="s">
        <v>5726</v>
      </c>
      <c r="AL4339">
        <v>0</v>
      </c>
      <c r="AM4339">
        <v>0</v>
      </c>
    </row>
    <row r="4340" spans="1:39" customFormat="1" ht="12.75">
      <c r="A4340">
        <v>7223173</v>
      </c>
      <c r="B4340" t="s">
        <v>3014</v>
      </c>
      <c r="C4340" t="s">
        <v>268</v>
      </c>
      <c r="D4340">
        <v>7223173</v>
      </c>
      <c r="E4340" t="s">
        <v>169</v>
      </c>
      <c r="F4340" t="s">
        <v>169</v>
      </c>
      <c r="H4340" s="507">
        <v>41051</v>
      </c>
      <c r="I4340" t="s">
        <v>245</v>
      </c>
      <c r="J4340">
        <v>-11</v>
      </c>
      <c r="K4340" t="s">
        <v>8</v>
      </c>
      <c r="M4340" t="s">
        <v>2152</v>
      </c>
      <c r="N4340">
        <v>12720027</v>
      </c>
      <c r="O4340" t="s">
        <v>2240</v>
      </c>
      <c r="P4340" s="507">
        <v>44810</v>
      </c>
      <c r="Q4340" t="s">
        <v>187</v>
      </c>
      <c r="R4340" s="507">
        <v>43363</v>
      </c>
      <c r="T4340" t="s">
        <v>5765</v>
      </c>
      <c r="U4340">
        <v>500</v>
      </c>
      <c r="X4340">
        <v>5</v>
      </c>
      <c r="Y4340" t="s">
        <v>259</v>
      </c>
      <c r="AC4340" t="s">
        <v>177</v>
      </c>
      <c r="AD4340" t="s">
        <v>16890</v>
      </c>
      <c r="AE4340">
        <v>72440</v>
      </c>
      <c r="AF4340" t="s">
        <v>16891</v>
      </c>
      <c r="AI4340">
        <v>243358431</v>
      </c>
      <c r="AJ4340">
        <v>611581058</v>
      </c>
      <c r="AK4340" t="s">
        <v>5239</v>
      </c>
      <c r="AL4340">
        <v>0</v>
      </c>
      <c r="AM4340">
        <v>0</v>
      </c>
    </row>
    <row r="4341" spans="1:39" customFormat="1" ht="12.75">
      <c r="A4341">
        <v>9153009</v>
      </c>
      <c r="B4341" t="s">
        <v>9339</v>
      </c>
      <c r="C4341" t="s">
        <v>2842</v>
      </c>
      <c r="D4341">
        <v>9153009</v>
      </c>
      <c r="E4341" t="s">
        <v>169</v>
      </c>
      <c r="H4341" s="507">
        <v>42372</v>
      </c>
      <c r="I4341" t="s">
        <v>169</v>
      </c>
      <c r="J4341">
        <v>-9</v>
      </c>
      <c r="K4341" t="s">
        <v>8</v>
      </c>
      <c r="M4341" t="s">
        <v>275</v>
      </c>
      <c r="N4341">
        <v>8910042</v>
      </c>
      <c r="O4341" t="s">
        <v>309</v>
      </c>
      <c r="P4341" s="507">
        <v>44815</v>
      </c>
      <c r="Q4341" t="s">
        <v>187</v>
      </c>
      <c r="R4341" s="507">
        <v>44815</v>
      </c>
      <c r="T4341" t="s">
        <v>5765</v>
      </c>
      <c r="U4341">
        <v>500</v>
      </c>
      <c r="X4341">
        <v>5</v>
      </c>
      <c r="Y4341" t="s">
        <v>259</v>
      </c>
      <c r="AC4341" t="s">
        <v>177</v>
      </c>
      <c r="AD4341" t="s">
        <v>10027</v>
      </c>
      <c r="AE4341">
        <v>91120</v>
      </c>
      <c r="AF4341" t="s">
        <v>16892</v>
      </c>
      <c r="AG4341" t="s">
        <v>16893</v>
      </c>
      <c r="AJ4341">
        <v>615428359</v>
      </c>
      <c r="AK4341" t="s">
        <v>9340</v>
      </c>
      <c r="AL4341">
        <v>1</v>
      </c>
      <c r="AM4341">
        <v>0</v>
      </c>
    </row>
    <row r="4342" spans="1:39" customFormat="1" ht="12.75">
      <c r="A4342">
        <v>7527624</v>
      </c>
      <c r="B4342" t="s">
        <v>8094</v>
      </c>
      <c r="C4342" t="s">
        <v>8095</v>
      </c>
      <c r="D4342">
        <v>7527624</v>
      </c>
      <c r="E4342" t="s">
        <v>166</v>
      </c>
      <c r="F4342" t="s">
        <v>166</v>
      </c>
      <c r="H4342" s="507">
        <v>37846</v>
      </c>
      <c r="I4342" t="s">
        <v>167</v>
      </c>
      <c r="J4342">
        <v>-40</v>
      </c>
      <c r="K4342" t="s">
        <v>8</v>
      </c>
      <c r="M4342" t="s">
        <v>203</v>
      </c>
      <c r="N4342">
        <v>8920031</v>
      </c>
      <c r="O4342" t="s">
        <v>269</v>
      </c>
      <c r="P4342" s="507">
        <v>44804</v>
      </c>
      <c r="Q4342" t="s">
        <v>187</v>
      </c>
      <c r="R4342" s="507">
        <v>44592</v>
      </c>
      <c r="S4342" s="507">
        <v>44589</v>
      </c>
      <c r="T4342" t="s">
        <v>7255</v>
      </c>
      <c r="U4342">
        <v>1412</v>
      </c>
      <c r="X4342">
        <v>14</v>
      </c>
      <c r="Y4342" t="s">
        <v>259</v>
      </c>
      <c r="AB4342" s="507">
        <v>44743</v>
      </c>
      <c r="AC4342" t="s">
        <v>337</v>
      </c>
      <c r="AD4342" t="s">
        <v>9905</v>
      </c>
      <c r="AE4342">
        <v>92100</v>
      </c>
      <c r="AF4342" t="s">
        <v>16021</v>
      </c>
      <c r="AK4342" t="s">
        <v>7479</v>
      </c>
      <c r="AL4342">
        <v>0</v>
      </c>
      <c r="AM4342">
        <v>0</v>
      </c>
    </row>
    <row r="4343" spans="1:39" customFormat="1" ht="12.75">
      <c r="A4343">
        <v>9323135</v>
      </c>
      <c r="B4343" t="s">
        <v>3857</v>
      </c>
      <c r="C4343" t="s">
        <v>502</v>
      </c>
      <c r="D4343">
        <v>9323135</v>
      </c>
      <c r="E4343" t="s">
        <v>166</v>
      </c>
      <c r="F4343" t="s">
        <v>166</v>
      </c>
      <c r="H4343" s="507">
        <v>38642</v>
      </c>
      <c r="I4343" t="s">
        <v>186</v>
      </c>
      <c r="J4343">
        <v>-18</v>
      </c>
      <c r="K4343" t="s">
        <v>8</v>
      </c>
      <c r="M4343" t="s">
        <v>170</v>
      </c>
      <c r="N4343">
        <v>8931466</v>
      </c>
      <c r="O4343" t="s">
        <v>7303</v>
      </c>
      <c r="P4343" s="507">
        <v>44825</v>
      </c>
      <c r="Q4343" t="s">
        <v>187</v>
      </c>
      <c r="R4343" s="507">
        <v>43976</v>
      </c>
      <c r="T4343" t="s">
        <v>5765</v>
      </c>
      <c r="U4343">
        <v>1807</v>
      </c>
      <c r="V4343" t="s">
        <v>172</v>
      </c>
      <c r="W4343">
        <v>157</v>
      </c>
      <c r="X4343" t="s">
        <v>173</v>
      </c>
      <c r="Y4343" t="s">
        <v>259</v>
      </c>
      <c r="AB4343" s="507">
        <v>44013</v>
      </c>
      <c r="AC4343" t="s">
        <v>337</v>
      </c>
      <c r="AD4343" t="s">
        <v>16894</v>
      </c>
      <c r="AE4343">
        <v>8400</v>
      </c>
      <c r="AF4343" t="s">
        <v>16895</v>
      </c>
      <c r="AH4343" t="s">
        <v>16896</v>
      </c>
      <c r="AK4343" t="s">
        <v>4693</v>
      </c>
      <c r="AL4343">
        <v>0</v>
      </c>
      <c r="AM4343">
        <v>0</v>
      </c>
    </row>
    <row r="4344" spans="1:39" customFormat="1" ht="12.75">
      <c r="A4344">
        <v>9237171</v>
      </c>
      <c r="B4344" t="s">
        <v>2092</v>
      </c>
      <c r="C4344" t="s">
        <v>871</v>
      </c>
      <c r="D4344">
        <v>9237171</v>
      </c>
      <c r="E4344" t="s">
        <v>166</v>
      </c>
      <c r="F4344" t="s">
        <v>166</v>
      </c>
      <c r="H4344" s="507">
        <v>28638</v>
      </c>
      <c r="I4344" t="s">
        <v>192</v>
      </c>
      <c r="J4344">
        <v>-50</v>
      </c>
      <c r="K4344" t="s">
        <v>8</v>
      </c>
      <c r="M4344" t="s">
        <v>203</v>
      </c>
      <c r="N4344">
        <v>8920503</v>
      </c>
      <c r="O4344" t="s">
        <v>346</v>
      </c>
      <c r="P4344" s="507">
        <v>44749</v>
      </c>
      <c r="Q4344" t="s">
        <v>187</v>
      </c>
      <c r="R4344" s="507">
        <v>39343</v>
      </c>
      <c r="S4344" s="507">
        <v>44746</v>
      </c>
      <c r="T4344" t="s">
        <v>181</v>
      </c>
      <c r="U4344">
        <v>898</v>
      </c>
      <c r="X4344">
        <v>8</v>
      </c>
      <c r="Y4344" t="s">
        <v>259</v>
      </c>
      <c r="AC4344" t="s">
        <v>177</v>
      </c>
      <c r="AD4344" t="s">
        <v>14591</v>
      </c>
      <c r="AE4344">
        <v>92350</v>
      </c>
      <c r="AF4344" t="s">
        <v>16897</v>
      </c>
      <c r="AK4344" t="s">
        <v>4694</v>
      </c>
      <c r="AL4344">
        <v>1</v>
      </c>
      <c r="AM4344">
        <v>0</v>
      </c>
    </row>
    <row r="4345" spans="1:39" customFormat="1" ht="12.75">
      <c r="A4345">
        <v>4115440</v>
      </c>
      <c r="B4345" t="s">
        <v>8096</v>
      </c>
      <c r="C4345" t="s">
        <v>966</v>
      </c>
      <c r="D4345">
        <v>4115440</v>
      </c>
      <c r="E4345" t="s">
        <v>169</v>
      </c>
      <c r="H4345" s="507">
        <v>41705</v>
      </c>
      <c r="I4345" t="s">
        <v>169</v>
      </c>
      <c r="J4345">
        <v>-9</v>
      </c>
      <c r="K4345" t="s">
        <v>8</v>
      </c>
      <c r="M4345" t="s">
        <v>2783</v>
      </c>
      <c r="N4345">
        <v>4410080</v>
      </c>
      <c r="O4345" t="s">
        <v>2786</v>
      </c>
      <c r="P4345" s="507">
        <v>44825</v>
      </c>
      <c r="Q4345" t="s">
        <v>187</v>
      </c>
      <c r="R4345" s="507">
        <v>44825</v>
      </c>
      <c r="T4345" t="s">
        <v>5760</v>
      </c>
      <c r="U4345">
        <v>500</v>
      </c>
      <c r="X4345">
        <v>5</v>
      </c>
      <c r="Y4345" t="s">
        <v>259</v>
      </c>
      <c r="AC4345" t="s">
        <v>177</v>
      </c>
      <c r="AD4345" t="s">
        <v>16898</v>
      </c>
      <c r="AE4345">
        <v>45190</v>
      </c>
      <c r="AF4345" t="s">
        <v>16899</v>
      </c>
      <c r="AK4345" t="s">
        <v>5518</v>
      </c>
      <c r="AL4345">
        <v>0</v>
      </c>
      <c r="AM4345">
        <v>0</v>
      </c>
    </row>
    <row r="4346" spans="1:39" customFormat="1" ht="12.75">
      <c r="A4346">
        <v>4115060</v>
      </c>
      <c r="B4346" t="s">
        <v>8096</v>
      </c>
      <c r="C4346" t="s">
        <v>8097</v>
      </c>
      <c r="D4346">
        <v>4115060</v>
      </c>
      <c r="E4346" t="s">
        <v>169</v>
      </c>
      <c r="F4346" t="s">
        <v>169</v>
      </c>
      <c r="H4346" s="507">
        <v>41705</v>
      </c>
      <c r="I4346" t="s">
        <v>169</v>
      </c>
      <c r="J4346">
        <v>-9</v>
      </c>
      <c r="K4346" t="s">
        <v>8</v>
      </c>
      <c r="M4346" t="s">
        <v>2783</v>
      </c>
      <c r="N4346">
        <v>4410080</v>
      </c>
      <c r="O4346" t="s">
        <v>2786</v>
      </c>
      <c r="P4346" s="507">
        <v>44825</v>
      </c>
      <c r="Q4346" t="s">
        <v>187</v>
      </c>
      <c r="R4346" s="507">
        <v>44474</v>
      </c>
      <c r="T4346" t="s">
        <v>5760</v>
      </c>
      <c r="U4346">
        <v>500</v>
      </c>
      <c r="X4346">
        <v>5</v>
      </c>
      <c r="Y4346" t="s">
        <v>259</v>
      </c>
      <c r="AC4346" t="s">
        <v>177</v>
      </c>
      <c r="AD4346" t="s">
        <v>16898</v>
      </c>
      <c r="AE4346">
        <v>45190</v>
      </c>
      <c r="AF4346" t="s">
        <v>16899</v>
      </c>
      <c r="AK4346" t="s">
        <v>5518</v>
      </c>
      <c r="AL4346">
        <v>0</v>
      </c>
      <c r="AM4346">
        <v>0</v>
      </c>
    </row>
    <row r="4347" spans="1:39" customFormat="1" ht="12.75">
      <c r="A4347">
        <v>7731809</v>
      </c>
      <c r="B4347" t="s">
        <v>2093</v>
      </c>
      <c r="C4347" t="s">
        <v>579</v>
      </c>
      <c r="D4347">
        <v>7731809</v>
      </c>
      <c r="E4347" t="s">
        <v>166</v>
      </c>
      <c r="F4347" t="s">
        <v>166</v>
      </c>
      <c r="H4347" s="507">
        <v>41424</v>
      </c>
      <c r="I4347" t="s">
        <v>251</v>
      </c>
      <c r="J4347">
        <v>-10</v>
      </c>
      <c r="K4347" t="s">
        <v>168</v>
      </c>
      <c r="M4347" t="s">
        <v>206</v>
      </c>
      <c r="N4347">
        <v>8771170</v>
      </c>
      <c r="O4347" t="s">
        <v>415</v>
      </c>
      <c r="P4347" s="507">
        <v>44748</v>
      </c>
      <c r="Q4347" t="s">
        <v>187</v>
      </c>
      <c r="R4347" s="507">
        <v>43362</v>
      </c>
      <c r="T4347" t="s">
        <v>5765</v>
      </c>
      <c r="U4347">
        <v>549</v>
      </c>
      <c r="X4347">
        <v>5</v>
      </c>
      <c r="Y4347" t="s">
        <v>259</v>
      </c>
      <c r="AC4347" t="s">
        <v>177</v>
      </c>
      <c r="AD4347" t="s">
        <v>9808</v>
      </c>
      <c r="AE4347">
        <v>77340</v>
      </c>
      <c r="AF4347" t="s">
        <v>16900</v>
      </c>
      <c r="AI4347">
        <v>666242811</v>
      </c>
      <c r="AJ4347">
        <v>672018170</v>
      </c>
      <c r="AK4347" t="s">
        <v>4695</v>
      </c>
      <c r="AL4347">
        <v>0</v>
      </c>
      <c r="AM4347">
        <v>0</v>
      </c>
    </row>
    <row r="4348" spans="1:39" customFormat="1" ht="12.75">
      <c r="A4348">
        <v>7730914</v>
      </c>
      <c r="B4348" t="s">
        <v>2093</v>
      </c>
      <c r="C4348" t="s">
        <v>360</v>
      </c>
      <c r="D4348">
        <v>7730914</v>
      </c>
      <c r="E4348" t="s">
        <v>166</v>
      </c>
      <c r="F4348" t="s">
        <v>166</v>
      </c>
      <c r="H4348" s="507">
        <v>40451</v>
      </c>
      <c r="I4348" t="s">
        <v>254</v>
      </c>
      <c r="J4348">
        <v>-13</v>
      </c>
      <c r="K4348" t="s">
        <v>168</v>
      </c>
      <c r="M4348" t="s">
        <v>206</v>
      </c>
      <c r="N4348">
        <v>8771170</v>
      </c>
      <c r="O4348" t="s">
        <v>415</v>
      </c>
      <c r="P4348" s="507">
        <v>44748</v>
      </c>
      <c r="Q4348" t="s">
        <v>187</v>
      </c>
      <c r="R4348" s="507">
        <v>43000</v>
      </c>
      <c r="T4348" t="s">
        <v>5765</v>
      </c>
      <c r="U4348">
        <v>1079</v>
      </c>
      <c r="X4348">
        <v>10</v>
      </c>
      <c r="Y4348" t="s">
        <v>259</v>
      </c>
      <c r="AC4348" t="s">
        <v>177</v>
      </c>
      <c r="AD4348" t="s">
        <v>9808</v>
      </c>
      <c r="AE4348">
        <v>77340</v>
      </c>
      <c r="AF4348" t="s">
        <v>16900</v>
      </c>
      <c r="AI4348">
        <v>666242811</v>
      </c>
      <c r="AJ4348">
        <v>672018170</v>
      </c>
      <c r="AK4348" t="s">
        <v>4695</v>
      </c>
      <c r="AL4348">
        <v>0</v>
      </c>
      <c r="AM4348">
        <v>0</v>
      </c>
    </row>
    <row r="4349" spans="1:39" customFormat="1" ht="12.75">
      <c r="A4349">
        <v>9147704</v>
      </c>
      <c r="B4349" t="s">
        <v>3643</v>
      </c>
      <c r="C4349" t="s">
        <v>315</v>
      </c>
      <c r="D4349">
        <v>9147704</v>
      </c>
      <c r="E4349" t="s">
        <v>166</v>
      </c>
      <c r="F4349" t="s">
        <v>166</v>
      </c>
      <c r="H4349" s="507">
        <v>41089</v>
      </c>
      <c r="I4349" t="s">
        <v>245</v>
      </c>
      <c r="J4349">
        <v>-11</v>
      </c>
      <c r="K4349" t="s">
        <v>168</v>
      </c>
      <c r="M4349" t="s">
        <v>275</v>
      </c>
      <c r="N4349">
        <v>8910667</v>
      </c>
      <c r="O4349" t="s">
        <v>7298</v>
      </c>
      <c r="P4349" s="507">
        <v>44812</v>
      </c>
      <c r="Q4349" t="s">
        <v>187</v>
      </c>
      <c r="R4349" s="507">
        <v>43420</v>
      </c>
      <c r="S4349" s="507">
        <v>44812</v>
      </c>
      <c r="T4349" t="s">
        <v>181</v>
      </c>
      <c r="U4349">
        <v>512</v>
      </c>
      <c r="X4349">
        <v>5</v>
      </c>
      <c r="Y4349" t="s">
        <v>259</v>
      </c>
      <c r="AC4349" t="s">
        <v>177</v>
      </c>
      <c r="AD4349" t="s">
        <v>11905</v>
      </c>
      <c r="AE4349">
        <v>91070</v>
      </c>
      <c r="AF4349" t="s">
        <v>16901</v>
      </c>
      <c r="AK4349" t="s">
        <v>5758</v>
      </c>
      <c r="AL4349">
        <v>0</v>
      </c>
      <c r="AM4349">
        <v>0</v>
      </c>
    </row>
    <row r="4350" spans="1:39" customFormat="1" ht="12.75">
      <c r="A4350">
        <v>7887340</v>
      </c>
      <c r="B4350" t="s">
        <v>2094</v>
      </c>
      <c r="C4350" t="s">
        <v>3964</v>
      </c>
      <c r="D4350">
        <v>7887340</v>
      </c>
      <c r="E4350" t="s">
        <v>166</v>
      </c>
      <c r="F4350" t="s">
        <v>166</v>
      </c>
      <c r="H4350" s="507">
        <v>41906</v>
      </c>
      <c r="I4350" t="s">
        <v>169</v>
      </c>
      <c r="J4350">
        <v>-9</v>
      </c>
      <c r="K4350" t="s">
        <v>8</v>
      </c>
      <c r="M4350" t="s">
        <v>238</v>
      </c>
      <c r="N4350">
        <v>8780485</v>
      </c>
      <c r="O4350" t="s">
        <v>684</v>
      </c>
      <c r="P4350" s="507">
        <v>44817</v>
      </c>
      <c r="Q4350" t="s">
        <v>187</v>
      </c>
      <c r="R4350" s="507">
        <v>44472</v>
      </c>
      <c r="T4350" t="s">
        <v>5765</v>
      </c>
      <c r="U4350">
        <v>500</v>
      </c>
      <c r="X4350">
        <v>5</v>
      </c>
      <c r="Y4350" t="s">
        <v>259</v>
      </c>
      <c r="AC4350" t="s">
        <v>177</v>
      </c>
      <c r="AD4350" t="s">
        <v>12220</v>
      </c>
      <c r="AE4350">
        <v>78570</v>
      </c>
      <c r="AF4350" t="s">
        <v>16902</v>
      </c>
      <c r="AK4350" t="s">
        <v>7026</v>
      </c>
      <c r="AL4350">
        <v>0</v>
      </c>
      <c r="AM4350">
        <v>0</v>
      </c>
    </row>
    <row r="4351" spans="1:39" customFormat="1" ht="12.75">
      <c r="A4351">
        <v>5328852</v>
      </c>
      <c r="B4351" t="s">
        <v>8368</v>
      </c>
      <c r="C4351" t="s">
        <v>7742</v>
      </c>
      <c r="D4351">
        <v>5328852</v>
      </c>
      <c r="E4351" t="s">
        <v>169</v>
      </c>
      <c r="H4351" s="507">
        <v>40939</v>
      </c>
      <c r="I4351" t="s">
        <v>245</v>
      </c>
      <c r="J4351">
        <v>-11</v>
      </c>
      <c r="K4351" t="s">
        <v>8</v>
      </c>
      <c r="M4351" t="s">
        <v>2155</v>
      </c>
      <c r="N4351">
        <v>12530136</v>
      </c>
      <c r="O4351" t="s">
        <v>7126</v>
      </c>
      <c r="P4351" s="507">
        <v>44833</v>
      </c>
      <c r="Q4351" t="s">
        <v>187</v>
      </c>
      <c r="R4351" s="507">
        <v>44833</v>
      </c>
      <c r="T4351" t="s">
        <v>5765</v>
      </c>
      <c r="U4351">
        <v>500</v>
      </c>
      <c r="X4351">
        <v>5</v>
      </c>
      <c r="Y4351" t="s">
        <v>259</v>
      </c>
      <c r="AC4351" t="s">
        <v>177</v>
      </c>
      <c r="AD4351" t="s">
        <v>10126</v>
      </c>
      <c r="AE4351">
        <v>53100</v>
      </c>
      <c r="AF4351" t="s">
        <v>16903</v>
      </c>
      <c r="AK4351" t="s">
        <v>8167</v>
      </c>
      <c r="AL4351">
        <v>0</v>
      </c>
      <c r="AM4351">
        <v>0</v>
      </c>
    </row>
    <row r="4352" spans="1:39" customFormat="1" ht="12.75">
      <c r="A4352">
        <v>7889703</v>
      </c>
      <c r="B4352" t="s">
        <v>8098</v>
      </c>
      <c r="C4352" t="s">
        <v>421</v>
      </c>
      <c r="D4352">
        <v>7889703</v>
      </c>
      <c r="E4352" t="s">
        <v>169</v>
      </c>
      <c r="H4352" s="507">
        <v>42325</v>
      </c>
      <c r="I4352" t="s">
        <v>169</v>
      </c>
      <c r="J4352">
        <v>-9</v>
      </c>
      <c r="K4352" t="s">
        <v>8</v>
      </c>
      <c r="M4352" t="s">
        <v>238</v>
      </c>
      <c r="N4352">
        <v>8780329</v>
      </c>
      <c r="O4352" t="s">
        <v>548</v>
      </c>
      <c r="P4352" s="507">
        <v>44769</v>
      </c>
      <c r="Q4352" t="s">
        <v>187</v>
      </c>
      <c r="R4352" s="507">
        <v>44769</v>
      </c>
      <c r="T4352" t="s">
        <v>5765</v>
      </c>
      <c r="U4352">
        <v>500</v>
      </c>
      <c r="X4352">
        <v>5</v>
      </c>
      <c r="Y4352" t="s">
        <v>259</v>
      </c>
      <c r="AC4352" t="s">
        <v>177</v>
      </c>
      <c r="AD4352" t="s">
        <v>11887</v>
      </c>
      <c r="AE4352">
        <v>78000</v>
      </c>
      <c r="AF4352" t="s">
        <v>16904</v>
      </c>
      <c r="AI4352">
        <v>614758640</v>
      </c>
      <c r="AJ4352">
        <v>672215810</v>
      </c>
      <c r="AK4352" t="s">
        <v>8099</v>
      </c>
      <c r="AL4352">
        <v>1</v>
      </c>
      <c r="AM4352">
        <v>1</v>
      </c>
    </row>
    <row r="4353" spans="1:39" customFormat="1" ht="12.75">
      <c r="A4353">
        <v>4114163</v>
      </c>
      <c r="B4353" t="s">
        <v>6741</v>
      </c>
      <c r="C4353" t="s">
        <v>860</v>
      </c>
      <c r="D4353">
        <v>4114163</v>
      </c>
      <c r="E4353" t="s">
        <v>166</v>
      </c>
      <c r="F4353" t="s">
        <v>169</v>
      </c>
      <c r="H4353" s="507">
        <v>41212</v>
      </c>
      <c r="I4353" t="s">
        <v>245</v>
      </c>
      <c r="J4353">
        <v>-11</v>
      </c>
      <c r="K4353" t="s">
        <v>8</v>
      </c>
      <c r="M4353" t="s">
        <v>2783</v>
      </c>
      <c r="N4353">
        <v>4410729</v>
      </c>
      <c r="O4353" t="s">
        <v>2803</v>
      </c>
      <c r="P4353" s="507">
        <v>44816</v>
      </c>
      <c r="Q4353" t="s">
        <v>187</v>
      </c>
      <c r="R4353" s="507">
        <v>43729</v>
      </c>
      <c r="T4353" t="s">
        <v>5765</v>
      </c>
      <c r="U4353">
        <v>500</v>
      </c>
      <c r="X4353">
        <v>5</v>
      </c>
      <c r="Y4353" t="s">
        <v>259</v>
      </c>
      <c r="AC4353" t="s">
        <v>177</v>
      </c>
      <c r="AD4353" t="s">
        <v>16905</v>
      </c>
      <c r="AE4353">
        <v>41700</v>
      </c>
      <c r="AF4353" t="s">
        <v>16906</v>
      </c>
      <c r="AJ4353">
        <v>650769729</v>
      </c>
      <c r="AK4353" t="s">
        <v>6742</v>
      </c>
      <c r="AL4353">
        <v>0</v>
      </c>
      <c r="AM4353">
        <v>0</v>
      </c>
    </row>
    <row r="4354" spans="1:39" customFormat="1" ht="12.75">
      <c r="A4354">
        <v>4535591</v>
      </c>
      <c r="B4354" t="s">
        <v>16907</v>
      </c>
      <c r="C4354" t="s">
        <v>538</v>
      </c>
      <c r="D4354">
        <v>4535591</v>
      </c>
      <c r="E4354" t="s">
        <v>169</v>
      </c>
      <c r="H4354" s="507">
        <v>41777</v>
      </c>
      <c r="I4354" t="s">
        <v>169</v>
      </c>
      <c r="J4354">
        <v>-9</v>
      </c>
      <c r="K4354" t="s">
        <v>8</v>
      </c>
      <c r="M4354" t="s">
        <v>2764</v>
      </c>
      <c r="N4354">
        <v>4450108</v>
      </c>
      <c r="O4354" t="s">
        <v>2790</v>
      </c>
      <c r="P4354" s="507">
        <v>44848</v>
      </c>
      <c r="Q4354" t="s">
        <v>187</v>
      </c>
      <c r="R4354" s="507">
        <v>44848</v>
      </c>
      <c r="S4354" s="507">
        <v>44844</v>
      </c>
      <c r="T4354" t="s">
        <v>181</v>
      </c>
      <c r="U4354">
        <v>500</v>
      </c>
      <c r="X4354">
        <v>5</v>
      </c>
      <c r="Y4354" t="s">
        <v>259</v>
      </c>
      <c r="AC4354" t="s">
        <v>177</v>
      </c>
      <c r="AD4354" t="s">
        <v>16908</v>
      </c>
      <c r="AE4354">
        <v>45500</v>
      </c>
      <c r="AF4354" t="s">
        <v>16909</v>
      </c>
      <c r="AH4354" t="s">
        <v>16910</v>
      </c>
      <c r="AJ4354">
        <v>678500746</v>
      </c>
      <c r="AK4354" t="s">
        <v>16911</v>
      </c>
      <c r="AL4354">
        <v>0</v>
      </c>
      <c r="AM4354">
        <v>0</v>
      </c>
    </row>
    <row r="4355" spans="1:39" customFormat="1" ht="12.75">
      <c r="A4355">
        <v>9243794</v>
      </c>
      <c r="B4355" t="s">
        <v>2095</v>
      </c>
      <c r="C4355" t="s">
        <v>182</v>
      </c>
      <c r="D4355">
        <v>9243794</v>
      </c>
      <c r="E4355" t="s">
        <v>166</v>
      </c>
      <c r="F4355" t="s">
        <v>166</v>
      </c>
      <c r="H4355" s="507">
        <v>37217</v>
      </c>
      <c r="I4355" t="s">
        <v>167</v>
      </c>
      <c r="J4355">
        <v>-40</v>
      </c>
      <c r="K4355" t="s">
        <v>168</v>
      </c>
      <c r="M4355" t="s">
        <v>203</v>
      </c>
      <c r="N4355">
        <v>8921458</v>
      </c>
      <c r="O4355" t="s">
        <v>272</v>
      </c>
      <c r="P4355" s="507">
        <v>44820</v>
      </c>
      <c r="Q4355" t="s">
        <v>187</v>
      </c>
      <c r="R4355" s="507">
        <v>41065</v>
      </c>
      <c r="S4355" s="507">
        <v>44593</v>
      </c>
      <c r="T4355" t="s">
        <v>7255</v>
      </c>
      <c r="U4355">
        <v>1874</v>
      </c>
      <c r="X4355">
        <v>18</v>
      </c>
      <c r="Y4355" t="s">
        <v>259</v>
      </c>
      <c r="AC4355" t="s">
        <v>177</v>
      </c>
      <c r="AD4355" t="s">
        <v>16912</v>
      </c>
      <c r="AE4355">
        <v>92230</v>
      </c>
      <c r="AF4355" t="s">
        <v>16913</v>
      </c>
      <c r="AJ4355">
        <v>671985524</v>
      </c>
      <c r="AK4355" t="s">
        <v>4696</v>
      </c>
      <c r="AL4355">
        <v>0</v>
      </c>
      <c r="AM4355">
        <v>0</v>
      </c>
    </row>
    <row r="4356" spans="1:39" customFormat="1" ht="12.75">
      <c r="A4356">
        <v>4115455</v>
      </c>
      <c r="B4356" t="s">
        <v>9341</v>
      </c>
      <c r="C4356" t="s">
        <v>1053</v>
      </c>
      <c r="D4356">
        <v>4115455</v>
      </c>
      <c r="E4356" t="s">
        <v>169</v>
      </c>
      <c r="H4356" s="507">
        <v>41265</v>
      </c>
      <c r="I4356" t="s">
        <v>245</v>
      </c>
      <c r="J4356">
        <v>-11</v>
      </c>
      <c r="K4356" t="s">
        <v>8</v>
      </c>
      <c r="M4356" t="s">
        <v>2783</v>
      </c>
      <c r="N4356">
        <v>4410543</v>
      </c>
      <c r="O4356" t="s">
        <v>2837</v>
      </c>
      <c r="P4356" s="507">
        <v>44826</v>
      </c>
      <c r="Q4356" t="s">
        <v>187</v>
      </c>
      <c r="R4356" s="507">
        <v>44826</v>
      </c>
      <c r="T4356" t="s">
        <v>5765</v>
      </c>
      <c r="U4356">
        <v>500</v>
      </c>
      <c r="X4356">
        <v>5</v>
      </c>
      <c r="Y4356" t="s">
        <v>259</v>
      </c>
      <c r="AC4356" t="s">
        <v>177</v>
      </c>
      <c r="AD4356" t="s">
        <v>16914</v>
      </c>
      <c r="AE4356">
        <v>41150</v>
      </c>
      <c r="AF4356" t="s">
        <v>16915</v>
      </c>
      <c r="AI4356">
        <v>629934785</v>
      </c>
      <c r="AJ4356">
        <v>613282074</v>
      </c>
      <c r="AK4356" t="s">
        <v>9342</v>
      </c>
      <c r="AL4356">
        <v>0</v>
      </c>
      <c r="AM4356">
        <v>0</v>
      </c>
    </row>
    <row r="4357" spans="1:39" customFormat="1" ht="12.75">
      <c r="A4357">
        <v>9422624</v>
      </c>
      <c r="B4357" t="s">
        <v>2096</v>
      </c>
      <c r="C4357" t="s">
        <v>538</v>
      </c>
      <c r="D4357">
        <v>9422624</v>
      </c>
      <c r="E4357" t="s">
        <v>166</v>
      </c>
      <c r="F4357" t="s">
        <v>166</v>
      </c>
      <c r="H4357" s="507">
        <v>34176</v>
      </c>
      <c r="I4357" t="s">
        <v>167</v>
      </c>
      <c r="J4357">
        <v>-40</v>
      </c>
      <c r="K4357" t="s">
        <v>8</v>
      </c>
      <c r="M4357" t="s">
        <v>246</v>
      </c>
      <c r="N4357">
        <v>8940976</v>
      </c>
      <c r="O4357" t="s">
        <v>3791</v>
      </c>
      <c r="P4357" s="507">
        <v>44840</v>
      </c>
      <c r="Q4357" t="s">
        <v>187</v>
      </c>
      <c r="R4357" s="507">
        <v>37685</v>
      </c>
      <c r="S4357" s="507">
        <v>44840</v>
      </c>
      <c r="T4357" t="s">
        <v>181</v>
      </c>
      <c r="U4357">
        <v>1107</v>
      </c>
      <c r="X4357">
        <v>11</v>
      </c>
      <c r="Y4357" t="s">
        <v>259</v>
      </c>
      <c r="AC4357" t="s">
        <v>177</v>
      </c>
      <c r="AD4357" t="s">
        <v>9810</v>
      </c>
      <c r="AE4357">
        <v>94210</v>
      </c>
      <c r="AF4357" t="s">
        <v>16916</v>
      </c>
      <c r="AK4357" t="s">
        <v>3990</v>
      </c>
      <c r="AL4357">
        <v>0</v>
      </c>
      <c r="AM4357">
        <v>0</v>
      </c>
    </row>
    <row r="4358" spans="1:39" customFormat="1" ht="12.75">
      <c r="A4358">
        <v>366045</v>
      </c>
      <c r="B4358" t="s">
        <v>3015</v>
      </c>
      <c r="C4358" t="s">
        <v>1043</v>
      </c>
      <c r="D4358">
        <v>366045</v>
      </c>
      <c r="E4358" t="s">
        <v>166</v>
      </c>
      <c r="F4358" t="s">
        <v>166</v>
      </c>
      <c r="H4358" s="507">
        <v>26407</v>
      </c>
      <c r="I4358" t="s">
        <v>367</v>
      </c>
      <c r="J4358">
        <v>-60</v>
      </c>
      <c r="K4358" t="s">
        <v>168</v>
      </c>
      <c r="M4358" t="s">
        <v>2770</v>
      </c>
      <c r="N4358">
        <v>4360002</v>
      </c>
      <c r="O4358" t="s">
        <v>2771</v>
      </c>
      <c r="P4358" s="507">
        <v>44822</v>
      </c>
      <c r="Q4358" t="s">
        <v>187</v>
      </c>
      <c r="R4358" s="507">
        <v>39478</v>
      </c>
      <c r="S4358" s="507">
        <v>44433</v>
      </c>
      <c r="T4358" t="s">
        <v>7255</v>
      </c>
      <c r="U4358">
        <v>1786</v>
      </c>
      <c r="X4358">
        <v>17</v>
      </c>
      <c r="Y4358" t="s">
        <v>259</v>
      </c>
      <c r="AC4358" t="s">
        <v>177</v>
      </c>
      <c r="AD4358" t="s">
        <v>16917</v>
      </c>
      <c r="AE4358">
        <v>36260</v>
      </c>
      <c r="AF4358" t="s">
        <v>16918</v>
      </c>
      <c r="AI4358">
        <v>254213679</v>
      </c>
      <c r="AJ4358">
        <v>664687870</v>
      </c>
      <c r="AK4358" t="s">
        <v>5727</v>
      </c>
      <c r="AL4358">
        <v>0</v>
      </c>
      <c r="AM4358">
        <v>0</v>
      </c>
    </row>
    <row r="4359" spans="1:39" customFormat="1" ht="12.75">
      <c r="A4359">
        <v>7890493</v>
      </c>
      <c r="B4359" t="s">
        <v>3505</v>
      </c>
      <c r="C4359" t="s">
        <v>241</v>
      </c>
      <c r="D4359">
        <v>7890493</v>
      </c>
      <c r="E4359" t="s">
        <v>169</v>
      </c>
      <c r="H4359" s="507">
        <v>42235</v>
      </c>
      <c r="I4359" t="s">
        <v>169</v>
      </c>
      <c r="J4359">
        <v>-9</v>
      </c>
      <c r="K4359" t="s">
        <v>8</v>
      </c>
      <c r="M4359" t="s">
        <v>238</v>
      </c>
      <c r="N4359">
        <v>8780485</v>
      </c>
      <c r="O4359" t="s">
        <v>684</v>
      </c>
      <c r="P4359" s="507">
        <v>44831</v>
      </c>
      <c r="Q4359" t="s">
        <v>187</v>
      </c>
      <c r="R4359" s="507">
        <v>44831</v>
      </c>
      <c r="S4359" s="507">
        <v>44825</v>
      </c>
      <c r="T4359" t="s">
        <v>181</v>
      </c>
      <c r="U4359">
        <v>500</v>
      </c>
      <c r="X4359">
        <v>5</v>
      </c>
      <c r="Y4359" t="s">
        <v>259</v>
      </c>
      <c r="AC4359" t="s">
        <v>177</v>
      </c>
      <c r="AD4359" t="s">
        <v>9890</v>
      </c>
      <c r="AE4359">
        <v>78570</v>
      </c>
      <c r="AF4359" t="s">
        <v>16919</v>
      </c>
      <c r="AK4359" t="s">
        <v>16920</v>
      </c>
      <c r="AL4359">
        <v>0</v>
      </c>
      <c r="AM4359">
        <v>0</v>
      </c>
    </row>
    <row r="4360" spans="1:39" customFormat="1" ht="12.75">
      <c r="A4360">
        <v>1810214</v>
      </c>
      <c r="B4360" t="s">
        <v>7106</v>
      </c>
      <c r="C4360" t="s">
        <v>495</v>
      </c>
      <c r="D4360">
        <v>1810214</v>
      </c>
      <c r="E4360" t="s">
        <v>169</v>
      </c>
      <c r="F4360" t="s">
        <v>169</v>
      </c>
      <c r="H4360" s="507">
        <v>41008</v>
      </c>
      <c r="I4360" t="s">
        <v>245</v>
      </c>
      <c r="J4360">
        <v>-11</v>
      </c>
      <c r="K4360" t="s">
        <v>8</v>
      </c>
      <c r="M4360" t="s">
        <v>2773</v>
      </c>
      <c r="N4360">
        <v>4180041</v>
      </c>
      <c r="O4360" t="s">
        <v>2794</v>
      </c>
      <c r="P4360" s="507">
        <v>44824</v>
      </c>
      <c r="Q4360" t="s">
        <v>187</v>
      </c>
      <c r="R4360" s="507">
        <v>44471</v>
      </c>
      <c r="T4360" t="s">
        <v>5765</v>
      </c>
      <c r="U4360">
        <v>500</v>
      </c>
      <c r="X4360">
        <v>5</v>
      </c>
      <c r="Y4360" t="s">
        <v>259</v>
      </c>
      <c r="AC4360" t="s">
        <v>177</v>
      </c>
      <c r="AD4360" t="s">
        <v>16921</v>
      </c>
      <c r="AE4360">
        <v>18700</v>
      </c>
      <c r="AF4360" t="s">
        <v>16922</v>
      </c>
      <c r="AJ4360">
        <v>663564936</v>
      </c>
      <c r="AK4360" t="s">
        <v>7107</v>
      </c>
      <c r="AL4360">
        <v>0</v>
      </c>
      <c r="AM4360">
        <v>0</v>
      </c>
    </row>
    <row r="4361" spans="1:39" customFormat="1" ht="12.75">
      <c r="A4361">
        <v>92754</v>
      </c>
      <c r="B4361" t="s">
        <v>2098</v>
      </c>
      <c r="C4361" t="s">
        <v>1835</v>
      </c>
      <c r="D4361">
        <v>92754</v>
      </c>
      <c r="E4361" t="s">
        <v>166</v>
      </c>
      <c r="F4361" t="s">
        <v>166</v>
      </c>
      <c r="H4361" s="507">
        <v>23633</v>
      </c>
      <c r="I4361" t="s">
        <v>367</v>
      </c>
      <c r="J4361">
        <v>-60</v>
      </c>
      <c r="K4361" t="s">
        <v>8</v>
      </c>
      <c r="M4361" t="s">
        <v>203</v>
      </c>
      <c r="N4361">
        <v>8920025</v>
      </c>
      <c r="O4361" t="s">
        <v>213</v>
      </c>
      <c r="P4361" s="507">
        <v>44811</v>
      </c>
      <c r="Q4361" t="s">
        <v>187</v>
      </c>
      <c r="R4361" s="507">
        <v>37432</v>
      </c>
      <c r="S4361" s="507">
        <v>44319</v>
      </c>
      <c r="T4361" t="s">
        <v>7255</v>
      </c>
      <c r="U4361">
        <v>1193</v>
      </c>
      <c r="X4361">
        <v>11</v>
      </c>
      <c r="Y4361" t="s">
        <v>259</v>
      </c>
      <c r="AB4361" s="507">
        <v>44378</v>
      </c>
      <c r="AC4361" t="s">
        <v>177</v>
      </c>
      <c r="AD4361" t="s">
        <v>12563</v>
      </c>
      <c r="AE4361">
        <v>92700</v>
      </c>
      <c r="AF4361" t="s">
        <v>16923</v>
      </c>
      <c r="AJ4361">
        <v>650673801</v>
      </c>
      <c r="AK4361" t="s">
        <v>4697</v>
      </c>
      <c r="AL4361">
        <v>0</v>
      </c>
      <c r="AM4361">
        <v>0</v>
      </c>
    </row>
    <row r="4362" spans="1:39" customFormat="1" ht="12.75">
      <c r="A4362">
        <v>2938750</v>
      </c>
      <c r="B4362" t="s">
        <v>3384</v>
      </c>
      <c r="C4362" t="s">
        <v>877</v>
      </c>
      <c r="D4362">
        <v>2938750</v>
      </c>
      <c r="E4362" t="s">
        <v>166</v>
      </c>
      <c r="F4362" t="s">
        <v>166</v>
      </c>
      <c r="H4362" s="507">
        <v>40465</v>
      </c>
      <c r="I4362" t="s">
        <v>254</v>
      </c>
      <c r="J4362">
        <v>-13</v>
      </c>
      <c r="K4362" t="s">
        <v>8</v>
      </c>
      <c r="M4362" t="s">
        <v>3025</v>
      </c>
      <c r="N4362">
        <v>3290229</v>
      </c>
      <c r="O4362" t="s">
        <v>3039</v>
      </c>
      <c r="P4362" s="507">
        <v>44813</v>
      </c>
      <c r="Q4362" t="s">
        <v>187</v>
      </c>
      <c r="R4362" s="507">
        <v>43006</v>
      </c>
      <c r="T4362" t="s">
        <v>5765</v>
      </c>
      <c r="U4362">
        <v>614</v>
      </c>
      <c r="X4362">
        <v>6</v>
      </c>
      <c r="Y4362" t="s">
        <v>259</v>
      </c>
      <c r="AC4362" t="s">
        <v>177</v>
      </c>
      <c r="AD4362" t="s">
        <v>13558</v>
      </c>
      <c r="AE4362">
        <v>29170</v>
      </c>
      <c r="AF4362" t="s">
        <v>16924</v>
      </c>
      <c r="AJ4362">
        <v>684215825</v>
      </c>
      <c r="AK4362" t="s">
        <v>8100</v>
      </c>
      <c r="AL4362">
        <v>0</v>
      </c>
      <c r="AM4362">
        <v>0</v>
      </c>
    </row>
    <row r="4363" spans="1:39" customFormat="1" ht="12.75">
      <c r="A4363">
        <v>7827314</v>
      </c>
      <c r="B4363" t="s">
        <v>8101</v>
      </c>
      <c r="C4363" t="s">
        <v>8102</v>
      </c>
      <c r="D4363">
        <v>7827314</v>
      </c>
      <c r="E4363" t="s">
        <v>166</v>
      </c>
      <c r="F4363" t="s">
        <v>166</v>
      </c>
      <c r="H4363" s="507">
        <v>27432</v>
      </c>
      <c r="I4363" t="s">
        <v>192</v>
      </c>
      <c r="J4363">
        <v>-50</v>
      </c>
      <c r="K4363" t="s">
        <v>8</v>
      </c>
      <c r="M4363" t="s">
        <v>238</v>
      </c>
      <c r="N4363">
        <v>8781290</v>
      </c>
      <c r="O4363" t="s">
        <v>797</v>
      </c>
      <c r="P4363" s="507">
        <v>44831</v>
      </c>
      <c r="Q4363" t="s">
        <v>187</v>
      </c>
      <c r="R4363" s="507">
        <v>37432</v>
      </c>
      <c r="S4363" s="507">
        <v>44831</v>
      </c>
      <c r="T4363" t="s">
        <v>181</v>
      </c>
      <c r="U4363">
        <v>828</v>
      </c>
      <c r="X4363">
        <v>8</v>
      </c>
      <c r="Y4363" t="s">
        <v>5788</v>
      </c>
      <c r="Z4363">
        <v>8921344</v>
      </c>
      <c r="AA4363" t="s">
        <v>11894</v>
      </c>
      <c r="AB4363" s="507">
        <v>44743</v>
      </c>
      <c r="AC4363" t="s">
        <v>177</v>
      </c>
      <c r="AD4363" t="s">
        <v>16925</v>
      </c>
      <c r="AE4363">
        <v>78190</v>
      </c>
      <c r="AF4363" t="s">
        <v>16926</v>
      </c>
      <c r="AJ4363">
        <v>616682776</v>
      </c>
      <c r="AK4363" t="s">
        <v>8103</v>
      </c>
      <c r="AL4363">
        <v>0</v>
      </c>
      <c r="AM4363">
        <v>0</v>
      </c>
    </row>
    <row r="4364" spans="1:39" customFormat="1" ht="12.75">
      <c r="A4364">
        <v>351271</v>
      </c>
      <c r="B4364" t="s">
        <v>8104</v>
      </c>
      <c r="C4364" t="s">
        <v>8105</v>
      </c>
      <c r="D4364">
        <v>351271</v>
      </c>
      <c r="E4364" t="s">
        <v>166</v>
      </c>
      <c r="F4364" t="s">
        <v>166</v>
      </c>
      <c r="H4364" s="507">
        <v>26616</v>
      </c>
      <c r="I4364" t="s">
        <v>367</v>
      </c>
      <c r="J4364">
        <v>-60</v>
      </c>
      <c r="K4364" t="s">
        <v>168</v>
      </c>
      <c r="M4364" t="s">
        <v>178</v>
      </c>
      <c r="N4364">
        <v>3350016</v>
      </c>
      <c r="O4364" t="s">
        <v>220</v>
      </c>
      <c r="P4364" s="507">
        <v>44817</v>
      </c>
      <c r="Q4364" t="s">
        <v>187</v>
      </c>
      <c r="R4364" s="507">
        <v>37432</v>
      </c>
      <c r="S4364" s="507">
        <v>44817</v>
      </c>
      <c r="T4364" t="s">
        <v>181</v>
      </c>
      <c r="U4364">
        <v>1653</v>
      </c>
      <c r="X4364">
        <v>16</v>
      </c>
      <c r="Y4364" t="s">
        <v>259</v>
      </c>
      <c r="AC4364" t="s">
        <v>177</v>
      </c>
      <c r="AD4364" t="s">
        <v>6305</v>
      </c>
      <c r="AE4364">
        <v>35830</v>
      </c>
      <c r="AF4364" t="s">
        <v>16927</v>
      </c>
      <c r="AJ4364">
        <v>649181880</v>
      </c>
      <c r="AK4364" t="s">
        <v>8106</v>
      </c>
      <c r="AL4364">
        <v>0</v>
      </c>
      <c r="AM4364">
        <v>0</v>
      </c>
    </row>
    <row r="4365" spans="1:39" customFormat="1" ht="12.75">
      <c r="A4365">
        <v>9513955</v>
      </c>
      <c r="B4365" t="s">
        <v>2099</v>
      </c>
      <c r="C4365" t="s">
        <v>492</v>
      </c>
      <c r="D4365">
        <v>9513955</v>
      </c>
      <c r="E4365" t="s">
        <v>166</v>
      </c>
      <c r="F4365" t="s">
        <v>166</v>
      </c>
      <c r="H4365" s="507">
        <v>31587</v>
      </c>
      <c r="I4365" t="s">
        <v>167</v>
      </c>
      <c r="J4365">
        <v>-40</v>
      </c>
      <c r="K4365" t="s">
        <v>168</v>
      </c>
      <c r="M4365" t="s">
        <v>232</v>
      </c>
      <c r="N4365">
        <v>8951411</v>
      </c>
      <c r="O4365" t="s">
        <v>282</v>
      </c>
      <c r="P4365" s="507">
        <v>44841</v>
      </c>
      <c r="Q4365" t="s">
        <v>187</v>
      </c>
      <c r="R4365" s="507">
        <v>37432</v>
      </c>
      <c r="S4365" s="507">
        <v>44826</v>
      </c>
      <c r="T4365" t="s">
        <v>181</v>
      </c>
      <c r="U4365">
        <v>1775</v>
      </c>
      <c r="X4365">
        <v>17</v>
      </c>
      <c r="Y4365" t="s">
        <v>259</v>
      </c>
      <c r="AC4365" t="s">
        <v>177</v>
      </c>
      <c r="AD4365" t="s">
        <v>9827</v>
      </c>
      <c r="AE4365">
        <v>95100</v>
      </c>
      <c r="AF4365" t="s">
        <v>16928</v>
      </c>
      <c r="AI4365">
        <v>134141984</v>
      </c>
      <c r="AJ4365">
        <v>610925943</v>
      </c>
      <c r="AK4365" t="s">
        <v>4698</v>
      </c>
      <c r="AL4365">
        <v>0</v>
      </c>
      <c r="AM4365">
        <v>0</v>
      </c>
    </row>
    <row r="4366" spans="1:39" customFormat="1" ht="12.75">
      <c r="A4366">
        <v>9527931</v>
      </c>
      <c r="B4366" t="s">
        <v>2099</v>
      </c>
      <c r="C4366" t="s">
        <v>1010</v>
      </c>
      <c r="D4366">
        <v>9527931</v>
      </c>
      <c r="E4366" t="s">
        <v>166</v>
      </c>
      <c r="F4366" t="s">
        <v>166</v>
      </c>
      <c r="H4366" s="507">
        <v>34206</v>
      </c>
      <c r="I4366" t="s">
        <v>167</v>
      </c>
      <c r="J4366">
        <v>-40</v>
      </c>
      <c r="K4366" t="s">
        <v>168</v>
      </c>
      <c r="M4366" t="s">
        <v>232</v>
      </c>
      <c r="N4366">
        <v>8951411</v>
      </c>
      <c r="O4366" t="s">
        <v>282</v>
      </c>
      <c r="P4366" s="507">
        <v>44817</v>
      </c>
      <c r="Q4366" t="s">
        <v>187</v>
      </c>
      <c r="R4366" s="507">
        <v>39709</v>
      </c>
      <c r="S4366" s="507">
        <v>44467</v>
      </c>
      <c r="T4366" t="s">
        <v>7255</v>
      </c>
      <c r="U4366">
        <v>1784</v>
      </c>
      <c r="X4366">
        <v>17</v>
      </c>
      <c r="Y4366" t="s">
        <v>259</v>
      </c>
      <c r="AC4366" t="s">
        <v>177</v>
      </c>
      <c r="AD4366" t="s">
        <v>16929</v>
      </c>
      <c r="AE4366">
        <v>95390</v>
      </c>
      <c r="AF4366" t="s">
        <v>16930</v>
      </c>
      <c r="AI4366">
        <v>134141984</v>
      </c>
      <c r="AJ4366" t="s">
        <v>9343</v>
      </c>
      <c r="AK4366" t="s">
        <v>9344</v>
      </c>
      <c r="AL4366">
        <v>0</v>
      </c>
      <c r="AM4366">
        <v>0</v>
      </c>
    </row>
    <row r="4367" spans="1:39" customFormat="1" ht="12.75">
      <c r="A4367">
        <v>7734646</v>
      </c>
      <c r="B4367" t="s">
        <v>7108</v>
      </c>
      <c r="C4367" t="s">
        <v>6558</v>
      </c>
      <c r="D4367">
        <v>7734646</v>
      </c>
      <c r="E4367" t="s">
        <v>169</v>
      </c>
      <c r="F4367" t="s">
        <v>169</v>
      </c>
      <c r="H4367" s="507">
        <v>41561</v>
      </c>
      <c r="I4367" t="s">
        <v>251</v>
      </c>
      <c r="J4367">
        <v>-10</v>
      </c>
      <c r="K4367" t="s">
        <v>8</v>
      </c>
      <c r="M4367" t="s">
        <v>206</v>
      </c>
      <c r="N4367">
        <v>8770911</v>
      </c>
      <c r="O4367" t="s">
        <v>5783</v>
      </c>
      <c r="P4367" s="507">
        <v>44815</v>
      </c>
      <c r="Q4367" t="s">
        <v>187</v>
      </c>
      <c r="R4367" s="507">
        <v>44470</v>
      </c>
      <c r="T4367" t="s">
        <v>5765</v>
      </c>
      <c r="U4367">
        <v>500</v>
      </c>
      <c r="X4367">
        <v>5</v>
      </c>
      <c r="Y4367" t="s">
        <v>259</v>
      </c>
      <c r="AC4367" t="s">
        <v>177</v>
      </c>
      <c r="AD4367" t="s">
        <v>16931</v>
      </c>
      <c r="AE4367">
        <v>60330</v>
      </c>
      <c r="AF4367" t="s">
        <v>16932</v>
      </c>
      <c r="AI4367">
        <v>623888763</v>
      </c>
      <c r="AJ4367">
        <v>664984294</v>
      </c>
      <c r="AK4367" t="s">
        <v>7109</v>
      </c>
      <c r="AL4367">
        <v>0</v>
      </c>
      <c r="AM4367">
        <v>0</v>
      </c>
    </row>
    <row r="4368" spans="1:39" customFormat="1" ht="12.75">
      <c r="A4368">
        <v>7221254</v>
      </c>
      <c r="B4368" t="s">
        <v>2755</v>
      </c>
      <c r="C4368" t="s">
        <v>636</v>
      </c>
      <c r="D4368">
        <v>7221254</v>
      </c>
      <c r="E4368" t="s">
        <v>166</v>
      </c>
      <c r="F4368" t="s">
        <v>166</v>
      </c>
      <c r="H4368" s="507">
        <v>40326</v>
      </c>
      <c r="I4368" t="s">
        <v>254</v>
      </c>
      <c r="J4368">
        <v>-13</v>
      </c>
      <c r="K4368" t="s">
        <v>168</v>
      </c>
      <c r="M4368" t="s">
        <v>2152</v>
      </c>
      <c r="N4368">
        <v>12720104</v>
      </c>
      <c r="O4368" t="s">
        <v>2160</v>
      </c>
      <c r="P4368" s="507">
        <v>44809</v>
      </c>
      <c r="Q4368" t="s">
        <v>187</v>
      </c>
      <c r="R4368" s="507">
        <v>42628</v>
      </c>
      <c r="T4368" t="s">
        <v>5765</v>
      </c>
      <c r="U4368">
        <v>871</v>
      </c>
      <c r="X4368">
        <v>8</v>
      </c>
      <c r="Y4368" t="s">
        <v>259</v>
      </c>
      <c r="AC4368" t="s">
        <v>177</v>
      </c>
      <c r="AD4368" t="s">
        <v>10438</v>
      </c>
      <c r="AE4368">
        <v>72100</v>
      </c>
      <c r="AF4368" t="s">
        <v>16933</v>
      </c>
      <c r="AI4368">
        <v>243142660</v>
      </c>
      <c r="AJ4368">
        <v>659682844</v>
      </c>
      <c r="AK4368" t="s">
        <v>5240</v>
      </c>
      <c r="AL4368">
        <v>0</v>
      </c>
      <c r="AM4368">
        <v>0</v>
      </c>
    </row>
    <row r="4369" spans="1:39" customFormat="1" ht="12.75">
      <c r="A4369">
        <v>3526473</v>
      </c>
      <c r="B4369" t="s">
        <v>2100</v>
      </c>
      <c r="C4369" t="s">
        <v>230</v>
      </c>
      <c r="D4369">
        <v>3526473</v>
      </c>
      <c r="E4369" t="s">
        <v>166</v>
      </c>
      <c r="H4369" s="507">
        <v>35532</v>
      </c>
      <c r="I4369" t="s">
        <v>167</v>
      </c>
      <c r="J4369">
        <v>-40</v>
      </c>
      <c r="K4369" t="s">
        <v>168</v>
      </c>
      <c r="M4369" t="s">
        <v>215</v>
      </c>
      <c r="N4369">
        <v>3220033</v>
      </c>
      <c r="O4369" t="s">
        <v>216</v>
      </c>
      <c r="P4369" s="507">
        <v>44812</v>
      </c>
      <c r="Q4369" t="s">
        <v>187</v>
      </c>
      <c r="R4369" s="507">
        <v>39190</v>
      </c>
      <c r="S4369" s="507">
        <v>44806</v>
      </c>
      <c r="T4369" t="s">
        <v>181</v>
      </c>
      <c r="U4369">
        <v>2089</v>
      </c>
      <c r="V4369" t="s">
        <v>172</v>
      </c>
      <c r="W4369">
        <v>858</v>
      </c>
      <c r="X4369" t="s">
        <v>173</v>
      </c>
      <c r="Y4369" t="s">
        <v>259</v>
      </c>
      <c r="AB4369" s="507">
        <v>43663</v>
      </c>
      <c r="AC4369" t="s">
        <v>177</v>
      </c>
      <c r="AD4369" t="s">
        <v>13225</v>
      </c>
      <c r="AE4369">
        <v>35400</v>
      </c>
      <c r="AF4369" t="s">
        <v>16934</v>
      </c>
      <c r="AJ4369">
        <v>671463087</v>
      </c>
      <c r="AK4369" t="s">
        <v>9345</v>
      </c>
      <c r="AL4369">
        <v>0</v>
      </c>
      <c r="AM4369">
        <v>0</v>
      </c>
    </row>
    <row r="4370" spans="1:39" customFormat="1" ht="12.75">
      <c r="A4370">
        <v>3540714</v>
      </c>
      <c r="B4370" t="s">
        <v>2100</v>
      </c>
      <c r="C4370" t="s">
        <v>8107</v>
      </c>
      <c r="D4370">
        <v>3540714</v>
      </c>
      <c r="E4370" t="s">
        <v>166</v>
      </c>
      <c r="F4370" t="s">
        <v>166</v>
      </c>
      <c r="H4370" s="507">
        <v>41774</v>
      </c>
      <c r="I4370" t="s">
        <v>169</v>
      </c>
      <c r="J4370">
        <v>-9</v>
      </c>
      <c r="K4370" t="s">
        <v>168</v>
      </c>
      <c r="M4370" t="s">
        <v>178</v>
      </c>
      <c r="N4370">
        <v>3350136</v>
      </c>
      <c r="O4370" t="s">
        <v>179</v>
      </c>
      <c r="P4370" s="507">
        <v>44804</v>
      </c>
      <c r="Q4370" t="s">
        <v>187</v>
      </c>
      <c r="R4370" s="507">
        <v>44479</v>
      </c>
      <c r="T4370" t="s">
        <v>5765</v>
      </c>
      <c r="U4370">
        <v>590</v>
      </c>
      <c r="X4370">
        <v>5</v>
      </c>
      <c r="Y4370" t="s">
        <v>259</v>
      </c>
      <c r="AC4370" t="s">
        <v>177</v>
      </c>
      <c r="AD4370" t="s">
        <v>16935</v>
      </c>
      <c r="AE4370">
        <v>35290</v>
      </c>
      <c r="AF4370" t="s">
        <v>16936</v>
      </c>
      <c r="AK4370" t="s">
        <v>16937</v>
      </c>
      <c r="AL4370">
        <v>0</v>
      </c>
      <c r="AM4370">
        <v>0</v>
      </c>
    </row>
    <row r="4371" spans="1:39" customFormat="1" ht="12.75">
      <c r="A4371">
        <v>379605</v>
      </c>
      <c r="B4371" t="s">
        <v>2756</v>
      </c>
      <c r="C4371" t="s">
        <v>639</v>
      </c>
      <c r="D4371">
        <v>379605</v>
      </c>
      <c r="E4371" t="s">
        <v>166</v>
      </c>
      <c r="F4371" t="s">
        <v>166</v>
      </c>
      <c r="H4371" s="507">
        <v>33172</v>
      </c>
      <c r="I4371" t="s">
        <v>167</v>
      </c>
      <c r="J4371">
        <v>-40</v>
      </c>
      <c r="K4371" t="s">
        <v>8</v>
      </c>
      <c r="M4371" t="s">
        <v>175</v>
      </c>
      <c r="N4371">
        <v>4370566</v>
      </c>
      <c r="O4371" t="s">
        <v>176</v>
      </c>
      <c r="P4371" s="507">
        <v>44826</v>
      </c>
      <c r="Q4371" t="s">
        <v>187</v>
      </c>
      <c r="R4371" s="507">
        <v>37432</v>
      </c>
      <c r="S4371" s="507">
        <v>44456</v>
      </c>
      <c r="T4371" t="s">
        <v>7255</v>
      </c>
      <c r="U4371">
        <v>1430</v>
      </c>
      <c r="X4371">
        <v>14</v>
      </c>
      <c r="Y4371" t="s">
        <v>259</v>
      </c>
      <c r="AC4371" t="s">
        <v>177</v>
      </c>
      <c r="AD4371" t="s">
        <v>9703</v>
      </c>
      <c r="AE4371">
        <v>37300</v>
      </c>
      <c r="AF4371" t="s">
        <v>16938</v>
      </c>
      <c r="AG4371" t="s">
        <v>16939</v>
      </c>
      <c r="AI4371">
        <v>247636232</v>
      </c>
      <c r="AJ4371">
        <v>767910837</v>
      </c>
      <c r="AK4371" t="s">
        <v>5728</v>
      </c>
      <c r="AL4371">
        <v>0</v>
      </c>
      <c r="AM4371">
        <v>0</v>
      </c>
    </row>
    <row r="4372" spans="1:39" customFormat="1" ht="12.75">
      <c r="A4372">
        <v>9527927</v>
      </c>
      <c r="B4372" t="s">
        <v>2101</v>
      </c>
      <c r="C4372" t="s">
        <v>523</v>
      </c>
      <c r="D4372">
        <v>9527927</v>
      </c>
      <c r="E4372" t="s">
        <v>166</v>
      </c>
      <c r="F4372" t="s">
        <v>166</v>
      </c>
      <c r="H4372" s="507">
        <v>36721</v>
      </c>
      <c r="I4372" t="s">
        <v>167</v>
      </c>
      <c r="J4372">
        <v>-40</v>
      </c>
      <c r="K4372" t="s">
        <v>8</v>
      </c>
      <c r="M4372" t="s">
        <v>232</v>
      </c>
      <c r="N4372">
        <v>8951411</v>
      </c>
      <c r="O4372" t="s">
        <v>282</v>
      </c>
      <c r="P4372" s="507">
        <v>44804</v>
      </c>
      <c r="Q4372" t="s">
        <v>187</v>
      </c>
      <c r="R4372" s="507">
        <v>39709</v>
      </c>
      <c r="S4372" s="507">
        <v>44789</v>
      </c>
      <c r="T4372" t="s">
        <v>181</v>
      </c>
      <c r="U4372">
        <v>1535</v>
      </c>
      <c r="X4372">
        <v>15</v>
      </c>
      <c r="Y4372" t="s">
        <v>259</v>
      </c>
      <c r="AC4372" t="s">
        <v>177</v>
      </c>
      <c r="AD4372" t="s">
        <v>10035</v>
      </c>
      <c r="AE4372">
        <v>95120</v>
      </c>
      <c r="AF4372" t="s">
        <v>16940</v>
      </c>
      <c r="AI4372" t="s">
        <v>9346</v>
      </c>
      <c r="AJ4372" t="s">
        <v>9347</v>
      </c>
      <c r="AK4372" t="s">
        <v>4699</v>
      </c>
      <c r="AL4372">
        <v>0</v>
      </c>
      <c r="AM4372">
        <v>0</v>
      </c>
    </row>
    <row r="4373" spans="1:39" customFormat="1" ht="12.75">
      <c r="A4373">
        <v>3734597</v>
      </c>
      <c r="B4373" t="s">
        <v>2101</v>
      </c>
      <c r="C4373" t="s">
        <v>16941</v>
      </c>
      <c r="D4373">
        <v>3734597</v>
      </c>
      <c r="E4373" t="s">
        <v>169</v>
      </c>
      <c r="H4373" s="507">
        <v>41010</v>
      </c>
      <c r="I4373" t="s">
        <v>245</v>
      </c>
      <c r="J4373">
        <v>-11</v>
      </c>
      <c r="K4373" t="s">
        <v>8</v>
      </c>
      <c r="M4373" t="s">
        <v>175</v>
      </c>
      <c r="N4373">
        <v>4370284</v>
      </c>
      <c r="O4373" t="s">
        <v>2833</v>
      </c>
      <c r="P4373" s="507">
        <v>44849</v>
      </c>
      <c r="Q4373" t="s">
        <v>187</v>
      </c>
      <c r="R4373" s="507">
        <v>44849</v>
      </c>
      <c r="S4373" s="507">
        <v>44840</v>
      </c>
      <c r="T4373" t="s">
        <v>181</v>
      </c>
      <c r="U4373">
        <v>500</v>
      </c>
      <c r="X4373">
        <v>5</v>
      </c>
      <c r="Y4373" t="s">
        <v>259</v>
      </c>
      <c r="AC4373" t="s">
        <v>177</v>
      </c>
      <c r="AD4373" t="s">
        <v>16942</v>
      </c>
      <c r="AE4373">
        <v>37510</v>
      </c>
      <c r="AF4373" t="s">
        <v>16943</v>
      </c>
      <c r="AJ4373">
        <v>613524440</v>
      </c>
      <c r="AK4373" t="s">
        <v>16944</v>
      </c>
      <c r="AL4373">
        <v>0</v>
      </c>
      <c r="AM4373">
        <v>0</v>
      </c>
    </row>
    <row r="4374" spans="1:39" customFormat="1" ht="12.75">
      <c r="A4374">
        <v>25139</v>
      </c>
      <c r="B4374" t="s">
        <v>3235</v>
      </c>
      <c r="C4374" t="s">
        <v>194</v>
      </c>
      <c r="D4374">
        <v>25139</v>
      </c>
      <c r="E4374" t="s">
        <v>166</v>
      </c>
      <c r="F4374" t="s">
        <v>166</v>
      </c>
      <c r="H4374" s="507">
        <v>32020</v>
      </c>
      <c r="I4374" t="s">
        <v>167</v>
      </c>
      <c r="J4374">
        <v>-40</v>
      </c>
      <c r="K4374" t="s">
        <v>8</v>
      </c>
      <c r="M4374" t="s">
        <v>178</v>
      </c>
      <c r="N4374">
        <v>3350027</v>
      </c>
      <c r="O4374" t="s">
        <v>3082</v>
      </c>
      <c r="P4374" s="507">
        <v>44760</v>
      </c>
      <c r="Q4374" t="s">
        <v>187</v>
      </c>
      <c r="R4374" s="507">
        <v>37432</v>
      </c>
      <c r="S4374" s="507">
        <v>44762</v>
      </c>
      <c r="T4374" t="s">
        <v>181</v>
      </c>
      <c r="U4374">
        <v>1070</v>
      </c>
      <c r="X4374">
        <v>10</v>
      </c>
      <c r="Y4374" t="s">
        <v>259</v>
      </c>
      <c r="AB4374" s="507">
        <v>43357</v>
      </c>
      <c r="AC4374" t="s">
        <v>177</v>
      </c>
      <c r="AD4374" t="s">
        <v>16945</v>
      </c>
      <c r="AE4374">
        <v>35630</v>
      </c>
      <c r="AF4374">
        <v>1</v>
      </c>
      <c r="AH4374" t="s">
        <v>16946</v>
      </c>
      <c r="AJ4374">
        <v>627356133</v>
      </c>
      <c r="AK4374" t="s">
        <v>5461</v>
      </c>
      <c r="AL4374">
        <v>0</v>
      </c>
      <c r="AM4374">
        <v>0</v>
      </c>
    </row>
    <row r="4375" spans="1:39" customFormat="1" ht="12.75">
      <c r="A4375">
        <v>8531576</v>
      </c>
      <c r="B4375" t="s">
        <v>9617</v>
      </c>
      <c r="C4375" t="s">
        <v>672</v>
      </c>
      <c r="D4375">
        <v>8531576</v>
      </c>
      <c r="E4375" t="s">
        <v>166</v>
      </c>
      <c r="H4375" s="507">
        <v>42363</v>
      </c>
      <c r="I4375" t="s">
        <v>169</v>
      </c>
      <c r="J4375">
        <v>-9</v>
      </c>
      <c r="K4375" t="s">
        <v>8</v>
      </c>
      <c r="M4375" t="s">
        <v>208</v>
      </c>
      <c r="N4375">
        <v>12850016</v>
      </c>
      <c r="O4375" t="s">
        <v>3431</v>
      </c>
      <c r="P4375" s="507">
        <v>44815</v>
      </c>
      <c r="Q4375" t="s">
        <v>187</v>
      </c>
      <c r="R4375" s="507">
        <v>44815</v>
      </c>
      <c r="T4375" t="s">
        <v>5765</v>
      </c>
      <c r="U4375">
        <v>500</v>
      </c>
      <c r="X4375">
        <v>5</v>
      </c>
      <c r="Y4375" t="s">
        <v>259</v>
      </c>
      <c r="AC4375" t="s">
        <v>177</v>
      </c>
      <c r="AD4375" t="s">
        <v>14892</v>
      </c>
      <c r="AE4375">
        <v>85170</v>
      </c>
      <c r="AF4375" t="s">
        <v>16947</v>
      </c>
      <c r="AJ4375">
        <v>676081670</v>
      </c>
      <c r="AK4375" t="s">
        <v>9618</v>
      </c>
      <c r="AL4375">
        <v>0</v>
      </c>
      <c r="AM4375">
        <v>0</v>
      </c>
    </row>
    <row r="4376" spans="1:39" customFormat="1" ht="12.75">
      <c r="A4376">
        <v>7889971</v>
      </c>
      <c r="B4376" t="s">
        <v>9348</v>
      </c>
      <c r="C4376" t="s">
        <v>9349</v>
      </c>
      <c r="D4376">
        <v>7889971</v>
      </c>
      <c r="E4376" t="s">
        <v>169</v>
      </c>
      <c r="H4376" s="507">
        <v>40996</v>
      </c>
      <c r="I4376" t="s">
        <v>245</v>
      </c>
      <c r="J4376">
        <v>-11</v>
      </c>
      <c r="K4376" t="s">
        <v>8</v>
      </c>
      <c r="M4376" t="s">
        <v>238</v>
      </c>
      <c r="N4376">
        <v>8780224</v>
      </c>
      <c r="O4376" t="s">
        <v>327</v>
      </c>
      <c r="P4376" s="507">
        <v>44815</v>
      </c>
      <c r="Q4376" t="s">
        <v>187</v>
      </c>
      <c r="R4376" s="507">
        <v>44815</v>
      </c>
      <c r="T4376" t="s">
        <v>5765</v>
      </c>
      <c r="U4376">
        <v>500</v>
      </c>
      <c r="X4376">
        <v>5</v>
      </c>
      <c r="Y4376" t="s">
        <v>259</v>
      </c>
      <c r="AC4376" t="s">
        <v>177</v>
      </c>
      <c r="AD4376" t="s">
        <v>15316</v>
      </c>
      <c r="AE4376">
        <v>78100</v>
      </c>
      <c r="AF4376" t="s">
        <v>16948</v>
      </c>
      <c r="AJ4376">
        <v>678741018</v>
      </c>
      <c r="AK4376" t="s">
        <v>9350</v>
      </c>
      <c r="AL4376">
        <v>0</v>
      </c>
      <c r="AM4376">
        <v>0</v>
      </c>
    </row>
    <row r="4377" spans="1:39" customFormat="1" ht="12.75">
      <c r="A4377">
        <v>4535212</v>
      </c>
      <c r="B4377" t="s">
        <v>9351</v>
      </c>
      <c r="C4377" t="s">
        <v>588</v>
      </c>
      <c r="D4377">
        <v>4535212</v>
      </c>
      <c r="E4377" t="s">
        <v>169</v>
      </c>
      <c r="H4377" s="507">
        <v>43021</v>
      </c>
      <c r="I4377" t="s">
        <v>169</v>
      </c>
      <c r="J4377">
        <v>-9</v>
      </c>
      <c r="K4377" t="s">
        <v>8</v>
      </c>
      <c r="M4377" t="s">
        <v>2764</v>
      </c>
      <c r="N4377">
        <v>4450759</v>
      </c>
      <c r="O4377" t="s">
        <v>2867</v>
      </c>
      <c r="P4377" s="507">
        <v>44814</v>
      </c>
      <c r="Q4377" t="s">
        <v>187</v>
      </c>
      <c r="R4377" s="507">
        <v>44814</v>
      </c>
      <c r="T4377" t="s">
        <v>5765</v>
      </c>
      <c r="U4377">
        <v>500</v>
      </c>
      <c r="X4377">
        <v>5</v>
      </c>
      <c r="Y4377" t="s">
        <v>259</v>
      </c>
      <c r="AC4377" t="s">
        <v>177</v>
      </c>
      <c r="AD4377" t="s">
        <v>10634</v>
      </c>
      <c r="AE4377">
        <v>45110</v>
      </c>
      <c r="AF4377" t="s">
        <v>16949</v>
      </c>
      <c r="AJ4377">
        <v>781239372</v>
      </c>
      <c r="AK4377" t="s">
        <v>9352</v>
      </c>
      <c r="AL4377">
        <v>0</v>
      </c>
      <c r="AM4377">
        <v>0</v>
      </c>
    </row>
    <row r="4378" spans="1:39" customFormat="1" ht="12.75">
      <c r="A4378">
        <v>374421</v>
      </c>
      <c r="B4378" t="s">
        <v>3016</v>
      </c>
      <c r="C4378" t="s">
        <v>191</v>
      </c>
      <c r="D4378">
        <v>374421</v>
      </c>
      <c r="E4378" t="s">
        <v>166</v>
      </c>
      <c r="F4378" t="s">
        <v>166</v>
      </c>
      <c r="H4378" s="507">
        <v>27759</v>
      </c>
      <c r="I4378" t="s">
        <v>192</v>
      </c>
      <c r="J4378">
        <v>-50</v>
      </c>
      <c r="K4378" t="s">
        <v>168</v>
      </c>
      <c r="M4378" t="s">
        <v>175</v>
      </c>
      <c r="N4378">
        <v>4370656</v>
      </c>
      <c r="O4378" t="s">
        <v>2872</v>
      </c>
      <c r="P4378" s="507">
        <v>44782</v>
      </c>
      <c r="Q4378" t="s">
        <v>187</v>
      </c>
      <c r="R4378" s="507">
        <v>37432</v>
      </c>
      <c r="S4378" s="507">
        <v>44410</v>
      </c>
      <c r="T4378" t="s">
        <v>7255</v>
      </c>
      <c r="U4378">
        <v>1641</v>
      </c>
      <c r="X4378">
        <v>16</v>
      </c>
      <c r="Y4378" t="s">
        <v>259</v>
      </c>
      <c r="AC4378" t="s">
        <v>177</v>
      </c>
      <c r="AD4378" t="s">
        <v>16950</v>
      </c>
      <c r="AE4378">
        <v>37220</v>
      </c>
      <c r="AF4378" t="s">
        <v>16951</v>
      </c>
      <c r="AI4378">
        <v>247581035</v>
      </c>
      <c r="AJ4378">
        <v>615895861</v>
      </c>
      <c r="AK4378" t="s">
        <v>5729</v>
      </c>
      <c r="AL4378">
        <v>0</v>
      </c>
      <c r="AM4378">
        <v>0</v>
      </c>
    </row>
    <row r="4379" spans="1:39" customFormat="1" ht="12.75">
      <c r="A4379">
        <v>3730474</v>
      </c>
      <c r="B4379" t="s">
        <v>3746</v>
      </c>
      <c r="C4379" t="s">
        <v>773</v>
      </c>
      <c r="D4379">
        <v>3730474</v>
      </c>
      <c r="E4379" t="s">
        <v>166</v>
      </c>
      <c r="F4379" t="s">
        <v>166</v>
      </c>
      <c r="H4379" s="507">
        <v>26230</v>
      </c>
      <c r="I4379" t="s">
        <v>367</v>
      </c>
      <c r="J4379">
        <v>-60</v>
      </c>
      <c r="K4379" t="s">
        <v>8</v>
      </c>
      <c r="M4379" t="s">
        <v>175</v>
      </c>
      <c r="N4379">
        <v>4370284</v>
      </c>
      <c r="O4379" t="s">
        <v>2833</v>
      </c>
      <c r="P4379" s="507">
        <v>44811</v>
      </c>
      <c r="Q4379" t="s">
        <v>187</v>
      </c>
      <c r="R4379" s="507">
        <v>43377</v>
      </c>
      <c r="S4379" s="507">
        <v>44096</v>
      </c>
      <c r="T4379" t="s">
        <v>7255</v>
      </c>
      <c r="U4379">
        <v>855</v>
      </c>
      <c r="X4379">
        <v>8</v>
      </c>
      <c r="Y4379" t="s">
        <v>259</v>
      </c>
      <c r="AC4379" t="s">
        <v>177</v>
      </c>
      <c r="AD4379" t="s">
        <v>10563</v>
      </c>
      <c r="AE4379">
        <v>37510</v>
      </c>
      <c r="AF4379" t="s">
        <v>16952</v>
      </c>
      <c r="AK4379" t="s">
        <v>5758</v>
      </c>
      <c r="AL4379">
        <v>0</v>
      </c>
      <c r="AM4379">
        <v>0</v>
      </c>
    </row>
    <row r="4380" spans="1:39" customFormat="1" ht="12.75">
      <c r="A4380">
        <v>7516881</v>
      </c>
      <c r="B4380" t="s">
        <v>2102</v>
      </c>
      <c r="C4380" t="s">
        <v>326</v>
      </c>
      <c r="D4380">
        <v>7516881</v>
      </c>
      <c r="E4380" t="s">
        <v>166</v>
      </c>
      <c r="F4380" t="s">
        <v>166</v>
      </c>
      <c r="H4380" s="507">
        <v>37448</v>
      </c>
      <c r="I4380" t="s">
        <v>167</v>
      </c>
      <c r="J4380">
        <v>-40</v>
      </c>
      <c r="K4380" t="s">
        <v>168</v>
      </c>
      <c r="M4380" t="s">
        <v>170</v>
      </c>
      <c r="N4380">
        <v>8931466</v>
      </c>
      <c r="O4380" t="s">
        <v>7303</v>
      </c>
      <c r="P4380" s="507">
        <v>44825</v>
      </c>
      <c r="Q4380" t="s">
        <v>187</v>
      </c>
      <c r="R4380" s="507">
        <v>39821</v>
      </c>
      <c r="S4380" s="507">
        <v>44417</v>
      </c>
      <c r="T4380" t="s">
        <v>7255</v>
      </c>
      <c r="U4380">
        <v>1997</v>
      </c>
      <c r="X4380">
        <v>19</v>
      </c>
      <c r="Y4380" t="s">
        <v>259</v>
      </c>
      <c r="AB4380" s="507">
        <v>44378</v>
      </c>
      <c r="AC4380" t="s">
        <v>177</v>
      </c>
      <c r="AD4380" t="s">
        <v>9943</v>
      </c>
      <c r="AE4380">
        <v>75017</v>
      </c>
      <c r="AF4380" t="s">
        <v>16953</v>
      </c>
      <c r="AI4380">
        <v>695511343</v>
      </c>
      <c r="AK4380" t="s">
        <v>7110</v>
      </c>
      <c r="AL4380">
        <v>0</v>
      </c>
      <c r="AM4380">
        <v>0</v>
      </c>
    </row>
    <row r="4381" spans="1:39" customFormat="1" ht="12.75">
      <c r="A4381">
        <v>7729171</v>
      </c>
      <c r="B4381" t="s">
        <v>2103</v>
      </c>
      <c r="C4381" t="s">
        <v>253</v>
      </c>
      <c r="D4381">
        <v>7729171</v>
      </c>
      <c r="E4381" t="s">
        <v>166</v>
      </c>
      <c r="F4381" t="s">
        <v>166</v>
      </c>
      <c r="H4381" s="507">
        <v>39813</v>
      </c>
      <c r="I4381" t="s">
        <v>200</v>
      </c>
      <c r="J4381">
        <v>-15</v>
      </c>
      <c r="K4381" t="s">
        <v>8</v>
      </c>
      <c r="M4381" t="s">
        <v>206</v>
      </c>
      <c r="N4381">
        <v>8770202</v>
      </c>
      <c r="O4381" t="s">
        <v>520</v>
      </c>
      <c r="P4381" s="507">
        <v>44808</v>
      </c>
      <c r="Q4381" t="s">
        <v>187</v>
      </c>
      <c r="R4381" s="507">
        <v>42278</v>
      </c>
      <c r="T4381" t="s">
        <v>5765</v>
      </c>
      <c r="U4381">
        <v>695</v>
      </c>
      <c r="X4381">
        <v>6</v>
      </c>
      <c r="Y4381" t="s">
        <v>259</v>
      </c>
      <c r="AC4381" t="s">
        <v>177</v>
      </c>
      <c r="AD4381" t="s">
        <v>10689</v>
      </c>
      <c r="AE4381">
        <v>77100</v>
      </c>
      <c r="AF4381" t="s">
        <v>16954</v>
      </c>
      <c r="AJ4381">
        <v>682315124</v>
      </c>
      <c r="AK4381" t="s">
        <v>4700</v>
      </c>
      <c r="AL4381">
        <v>0</v>
      </c>
      <c r="AM4381">
        <v>0</v>
      </c>
    </row>
    <row r="4382" spans="1:39" customFormat="1" ht="12.75">
      <c r="A4382">
        <v>9418284</v>
      </c>
      <c r="B4382" t="s">
        <v>9353</v>
      </c>
      <c r="C4382" t="s">
        <v>692</v>
      </c>
      <c r="D4382">
        <v>9418284</v>
      </c>
      <c r="E4382" t="s">
        <v>169</v>
      </c>
      <c r="H4382" s="507">
        <v>28220</v>
      </c>
      <c r="I4382" t="s">
        <v>192</v>
      </c>
      <c r="J4382">
        <v>-50</v>
      </c>
      <c r="K4382" t="s">
        <v>8</v>
      </c>
      <c r="M4382" t="s">
        <v>170</v>
      </c>
      <c r="N4382">
        <v>8930610</v>
      </c>
      <c r="O4382" t="s">
        <v>3790</v>
      </c>
      <c r="P4382" s="507">
        <v>44808</v>
      </c>
      <c r="Q4382" t="s">
        <v>187</v>
      </c>
      <c r="R4382" s="507">
        <v>37432</v>
      </c>
      <c r="T4382" t="s">
        <v>5760</v>
      </c>
      <c r="U4382">
        <v>1498</v>
      </c>
      <c r="X4382">
        <v>14</v>
      </c>
      <c r="Y4382" t="s">
        <v>259</v>
      </c>
      <c r="AC4382" t="s">
        <v>177</v>
      </c>
      <c r="AD4382" t="s">
        <v>9736</v>
      </c>
      <c r="AE4382">
        <v>93160</v>
      </c>
      <c r="AF4382" t="s">
        <v>16955</v>
      </c>
      <c r="AJ4382">
        <v>661623587</v>
      </c>
      <c r="AK4382" t="s">
        <v>9354</v>
      </c>
      <c r="AL4382">
        <v>0</v>
      </c>
      <c r="AM4382">
        <v>0</v>
      </c>
    </row>
    <row r="4383" spans="1:39" customFormat="1" ht="12.75">
      <c r="A4383">
        <v>2814094</v>
      </c>
      <c r="B4383" t="s">
        <v>3017</v>
      </c>
      <c r="C4383" t="s">
        <v>1914</v>
      </c>
      <c r="D4383">
        <v>2814094</v>
      </c>
      <c r="E4383" t="s">
        <v>166</v>
      </c>
      <c r="F4383" t="s">
        <v>166</v>
      </c>
      <c r="H4383" s="507">
        <v>38668</v>
      </c>
      <c r="I4383" t="s">
        <v>186</v>
      </c>
      <c r="J4383">
        <v>-18</v>
      </c>
      <c r="K4383" t="s">
        <v>168</v>
      </c>
      <c r="M4383" t="s">
        <v>238</v>
      </c>
      <c r="N4383">
        <v>8780078</v>
      </c>
      <c r="O4383" t="s">
        <v>265</v>
      </c>
      <c r="P4383" s="507">
        <v>44814</v>
      </c>
      <c r="Q4383" t="s">
        <v>187</v>
      </c>
      <c r="R4383" s="507">
        <v>42259</v>
      </c>
      <c r="T4383" t="s">
        <v>5765</v>
      </c>
      <c r="U4383">
        <v>1566</v>
      </c>
      <c r="X4383">
        <v>15</v>
      </c>
      <c r="Y4383" t="s">
        <v>259</v>
      </c>
      <c r="AB4383" s="507">
        <v>43282</v>
      </c>
      <c r="AC4383" t="s">
        <v>177</v>
      </c>
      <c r="AD4383" t="s">
        <v>11467</v>
      </c>
      <c r="AE4383">
        <v>78120</v>
      </c>
      <c r="AF4383" t="s">
        <v>16956</v>
      </c>
      <c r="AI4383">
        <v>621032467</v>
      </c>
      <c r="AJ4383">
        <v>616905743</v>
      </c>
      <c r="AK4383" t="s">
        <v>4701</v>
      </c>
      <c r="AL4383">
        <v>0</v>
      </c>
      <c r="AM4383">
        <v>0</v>
      </c>
    </row>
    <row r="4384" spans="1:39" customFormat="1" ht="12.75">
      <c r="A4384">
        <v>7862116</v>
      </c>
      <c r="B4384" t="s">
        <v>3644</v>
      </c>
      <c r="C4384" t="s">
        <v>1087</v>
      </c>
      <c r="D4384">
        <v>7862116</v>
      </c>
      <c r="E4384" t="s">
        <v>166</v>
      </c>
      <c r="F4384" t="s">
        <v>166</v>
      </c>
      <c r="H4384" s="507">
        <v>36380</v>
      </c>
      <c r="I4384" t="s">
        <v>167</v>
      </c>
      <c r="J4384">
        <v>-40</v>
      </c>
      <c r="K4384" t="s">
        <v>8</v>
      </c>
      <c r="M4384" t="s">
        <v>238</v>
      </c>
      <c r="N4384">
        <v>8781477</v>
      </c>
      <c r="O4384" t="s">
        <v>3567</v>
      </c>
      <c r="P4384" s="507">
        <v>44818</v>
      </c>
      <c r="Q4384" t="s">
        <v>187</v>
      </c>
      <c r="R4384" s="507">
        <v>40808</v>
      </c>
      <c r="S4384" s="507">
        <v>44809</v>
      </c>
      <c r="T4384" t="s">
        <v>181</v>
      </c>
      <c r="U4384">
        <v>1151</v>
      </c>
      <c r="X4384">
        <v>11</v>
      </c>
      <c r="Y4384" t="s">
        <v>259</v>
      </c>
      <c r="AB4384" s="507">
        <v>43647</v>
      </c>
      <c r="AC4384" t="s">
        <v>177</v>
      </c>
      <c r="AD4384" t="s">
        <v>13299</v>
      </c>
      <c r="AE4384">
        <v>78350</v>
      </c>
      <c r="AF4384" t="s">
        <v>16957</v>
      </c>
      <c r="AI4384">
        <v>130702780</v>
      </c>
      <c r="AJ4384">
        <v>777383074</v>
      </c>
      <c r="AK4384" t="s">
        <v>4702</v>
      </c>
      <c r="AL4384">
        <v>0</v>
      </c>
      <c r="AM4384">
        <v>0</v>
      </c>
    </row>
    <row r="4385" spans="1:39" customFormat="1" ht="12.75">
      <c r="A4385">
        <v>9257614</v>
      </c>
      <c r="B4385" t="s">
        <v>8108</v>
      </c>
      <c r="C4385" t="s">
        <v>1027</v>
      </c>
      <c r="D4385">
        <v>9257614</v>
      </c>
      <c r="E4385" t="s">
        <v>166</v>
      </c>
      <c r="F4385" t="s">
        <v>166</v>
      </c>
      <c r="H4385" s="507">
        <v>40932</v>
      </c>
      <c r="I4385" t="s">
        <v>245</v>
      </c>
      <c r="J4385">
        <v>-11</v>
      </c>
      <c r="K4385" t="s">
        <v>168</v>
      </c>
      <c r="M4385" t="s">
        <v>203</v>
      </c>
      <c r="N4385">
        <v>8921190</v>
      </c>
      <c r="O4385" t="s">
        <v>204</v>
      </c>
      <c r="P4385" s="507">
        <v>44812</v>
      </c>
      <c r="Q4385" t="s">
        <v>187</v>
      </c>
      <c r="R4385" s="507">
        <v>44524</v>
      </c>
      <c r="T4385" t="s">
        <v>5765</v>
      </c>
      <c r="U4385">
        <v>511</v>
      </c>
      <c r="X4385">
        <v>5</v>
      </c>
      <c r="Y4385" t="s">
        <v>259</v>
      </c>
      <c r="AC4385" t="s">
        <v>177</v>
      </c>
      <c r="AD4385" t="s">
        <v>12069</v>
      </c>
      <c r="AE4385">
        <v>92130</v>
      </c>
      <c r="AF4385" t="s">
        <v>16958</v>
      </c>
      <c r="AJ4385">
        <v>620748279</v>
      </c>
      <c r="AK4385" t="s">
        <v>8109</v>
      </c>
      <c r="AL4385">
        <v>0</v>
      </c>
      <c r="AM4385">
        <v>0</v>
      </c>
    </row>
    <row r="4386" spans="1:39" customFormat="1" ht="12.75">
      <c r="A4386">
        <v>7890587</v>
      </c>
      <c r="B4386" t="s">
        <v>16959</v>
      </c>
      <c r="C4386" t="s">
        <v>16960</v>
      </c>
      <c r="D4386">
        <v>7890587</v>
      </c>
      <c r="E4386" t="s">
        <v>166</v>
      </c>
      <c r="H4386" s="507">
        <v>40980</v>
      </c>
      <c r="I4386" t="s">
        <v>245</v>
      </c>
      <c r="J4386">
        <v>-11</v>
      </c>
      <c r="K4386" t="s">
        <v>8</v>
      </c>
      <c r="M4386" t="s">
        <v>238</v>
      </c>
      <c r="N4386">
        <v>8781017</v>
      </c>
      <c r="O4386" t="s">
        <v>291</v>
      </c>
      <c r="P4386" s="507">
        <v>44834</v>
      </c>
      <c r="Q4386" t="s">
        <v>187</v>
      </c>
      <c r="R4386" s="507">
        <v>44834</v>
      </c>
      <c r="T4386" t="s">
        <v>5765</v>
      </c>
      <c r="U4386">
        <v>500</v>
      </c>
      <c r="X4386">
        <v>5</v>
      </c>
      <c r="Y4386" t="s">
        <v>259</v>
      </c>
      <c r="AC4386" t="s">
        <v>177</v>
      </c>
      <c r="AD4386" t="s">
        <v>11882</v>
      </c>
      <c r="AE4386">
        <v>78360</v>
      </c>
      <c r="AF4386" t="s">
        <v>16961</v>
      </c>
      <c r="AJ4386" t="s">
        <v>16962</v>
      </c>
      <c r="AK4386" t="s">
        <v>16963</v>
      </c>
      <c r="AL4386">
        <v>0</v>
      </c>
      <c r="AM4386">
        <v>0</v>
      </c>
    </row>
    <row r="4387" spans="1:39" customFormat="1" ht="12.75">
      <c r="A4387">
        <v>2210263</v>
      </c>
      <c r="B4387" t="s">
        <v>3236</v>
      </c>
      <c r="C4387" t="s">
        <v>1112</v>
      </c>
      <c r="D4387">
        <v>2210263</v>
      </c>
      <c r="E4387" t="s">
        <v>166</v>
      </c>
      <c r="F4387" t="s">
        <v>166</v>
      </c>
      <c r="H4387" s="507">
        <v>25660</v>
      </c>
      <c r="I4387" t="s">
        <v>367</v>
      </c>
      <c r="J4387">
        <v>-60</v>
      </c>
      <c r="K4387" t="s">
        <v>168</v>
      </c>
      <c r="M4387" t="s">
        <v>178</v>
      </c>
      <c r="N4387">
        <v>3350022</v>
      </c>
      <c r="O4387" t="s">
        <v>225</v>
      </c>
      <c r="P4387" s="507">
        <v>44777</v>
      </c>
      <c r="Q4387" t="s">
        <v>187</v>
      </c>
      <c r="R4387" s="507">
        <v>37432</v>
      </c>
      <c r="S4387" s="507">
        <v>44440</v>
      </c>
      <c r="T4387" t="s">
        <v>7255</v>
      </c>
      <c r="U4387">
        <v>1807</v>
      </c>
      <c r="X4387">
        <v>18</v>
      </c>
      <c r="Y4387" t="s">
        <v>259</v>
      </c>
      <c r="AB4387" s="507">
        <v>43647</v>
      </c>
      <c r="AC4387" t="s">
        <v>177</v>
      </c>
      <c r="AD4387" t="s">
        <v>9870</v>
      </c>
      <c r="AE4387">
        <v>35000</v>
      </c>
      <c r="AF4387" t="s">
        <v>16964</v>
      </c>
      <c r="AJ4387">
        <v>672674729</v>
      </c>
      <c r="AK4387" t="s">
        <v>5462</v>
      </c>
      <c r="AL4387">
        <v>0</v>
      </c>
      <c r="AM4387">
        <v>0</v>
      </c>
    </row>
    <row r="4388" spans="1:39" customFormat="1" ht="12.75">
      <c r="A4388">
        <v>373109</v>
      </c>
      <c r="B4388" t="s">
        <v>3018</v>
      </c>
      <c r="C4388" t="s">
        <v>6209</v>
      </c>
      <c r="D4388">
        <v>373109</v>
      </c>
      <c r="E4388" t="s">
        <v>166</v>
      </c>
      <c r="F4388" t="s">
        <v>166</v>
      </c>
      <c r="H4388" s="507">
        <v>21153</v>
      </c>
      <c r="I4388" t="s">
        <v>385</v>
      </c>
      <c r="J4388">
        <v>-70</v>
      </c>
      <c r="K4388" t="s">
        <v>168</v>
      </c>
      <c r="M4388" t="s">
        <v>175</v>
      </c>
      <c r="N4388">
        <v>4370694</v>
      </c>
      <c r="O4388" t="s">
        <v>2851</v>
      </c>
      <c r="P4388" s="507">
        <v>44802</v>
      </c>
      <c r="Q4388" t="s">
        <v>187</v>
      </c>
      <c r="R4388" s="507">
        <v>37432</v>
      </c>
      <c r="S4388" s="507">
        <v>44769</v>
      </c>
      <c r="T4388" t="s">
        <v>181</v>
      </c>
      <c r="U4388">
        <v>1634</v>
      </c>
      <c r="X4388">
        <v>16</v>
      </c>
      <c r="Y4388" t="s">
        <v>259</v>
      </c>
      <c r="AB4388" s="507">
        <v>44378</v>
      </c>
      <c r="AC4388" t="s">
        <v>177</v>
      </c>
      <c r="AD4388" t="s">
        <v>9881</v>
      </c>
      <c r="AE4388">
        <v>37100</v>
      </c>
      <c r="AF4388" t="s">
        <v>16965</v>
      </c>
      <c r="AG4388" t="s">
        <v>16966</v>
      </c>
      <c r="AJ4388">
        <v>630421420</v>
      </c>
      <c r="AK4388" t="s">
        <v>5730</v>
      </c>
      <c r="AL4388">
        <v>0</v>
      </c>
      <c r="AM4388">
        <v>0</v>
      </c>
    </row>
    <row r="4389" spans="1:39" customFormat="1" ht="12.75">
      <c r="A4389">
        <v>4535274</v>
      </c>
      <c r="B4389" t="s">
        <v>9355</v>
      </c>
      <c r="C4389" t="s">
        <v>1017</v>
      </c>
      <c r="D4389">
        <v>4535274</v>
      </c>
      <c r="E4389" t="s">
        <v>169</v>
      </c>
      <c r="H4389" s="507">
        <v>41196</v>
      </c>
      <c r="I4389" t="s">
        <v>245</v>
      </c>
      <c r="J4389">
        <v>-11</v>
      </c>
      <c r="K4389" t="s">
        <v>8</v>
      </c>
      <c r="M4389" t="s">
        <v>2764</v>
      </c>
      <c r="N4389">
        <v>4450410</v>
      </c>
      <c r="O4389" t="s">
        <v>3462</v>
      </c>
      <c r="P4389" s="507">
        <v>44819</v>
      </c>
      <c r="Q4389" t="s">
        <v>187</v>
      </c>
      <c r="R4389" s="507">
        <v>44819</v>
      </c>
      <c r="T4389" t="s">
        <v>5765</v>
      </c>
      <c r="U4389">
        <v>500</v>
      </c>
      <c r="X4389">
        <v>5</v>
      </c>
      <c r="Y4389" t="s">
        <v>259</v>
      </c>
      <c r="AC4389" t="s">
        <v>177</v>
      </c>
      <c r="AD4389" t="s">
        <v>10594</v>
      </c>
      <c r="AE4389">
        <v>45160</v>
      </c>
      <c r="AF4389" t="s">
        <v>16967</v>
      </c>
      <c r="AJ4389">
        <v>613590141</v>
      </c>
      <c r="AK4389" t="s">
        <v>9356</v>
      </c>
      <c r="AL4389">
        <v>0</v>
      </c>
      <c r="AM4389">
        <v>0</v>
      </c>
    </row>
    <row r="4390" spans="1:39" customFormat="1" ht="12.75">
      <c r="A4390">
        <v>2936809</v>
      </c>
      <c r="B4390" t="s">
        <v>3237</v>
      </c>
      <c r="C4390" t="s">
        <v>692</v>
      </c>
      <c r="D4390">
        <v>2936809</v>
      </c>
      <c r="E4390" t="s">
        <v>166</v>
      </c>
      <c r="F4390" t="s">
        <v>166</v>
      </c>
      <c r="H4390" s="507">
        <v>39611</v>
      </c>
      <c r="I4390" t="s">
        <v>200</v>
      </c>
      <c r="J4390">
        <v>-15</v>
      </c>
      <c r="K4390" t="s">
        <v>8</v>
      </c>
      <c r="M4390" t="s">
        <v>3025</v>
      </c>
      <c r="N4390">
        <v>3290052</v>
      </c>
      <c r="O4390" t="s">
        <v>3036</v>
      </c>
      <c r="P4390" s="507">
        <v>44815</v>
      </c>
      <c r="Q4390" t="s">
        <v>187</v>
      </c>
      <c r="R4390" s="507">
        <v>42254</v>
      </c>
      <c r="S4390" s="507">
        <v>44729</v>
      </c>
      <c r="T4390" t="s">
        <v>181</v>
      </c>
      <c r="U4390">
        <v>816</v>
      </c>
      <c r="X4390">
        <v>8</v>
      </c>
      <c r="Y4390" t="s">
        <v>259</v>
      </c>
      <c r="AC4390" t="s">
        <v>177</v>
      </c>
      <c r="AD4390" t="s">
        <v>9920</v>
      </c>
      <c r="AE4390">
        <v>29800</v>
      </c>
      <c r="AF4390" t="s">
        <v>16968</v>
      </c>
      <c r="AJ4390">
        <v>687179129</v>
      </c>
      <c r="AK4390" t="s">
        <v>5463</v>
      </c>
      <c r="AL4390">
        <v>0</v>
      </c>
      <c r="AM4390">
        <v>0</v>
      </c>
    </row>
    <row r="4391" spans="1:39" customFormat="1" ht="12.75">
      <c r="A4391">
        <v>318254</v>
      </c>
      <c r="B4391" t="s">
        <v>3237</v>
      </c>
      <c r="C4391" t="s">
        <v>202</v>
      </c>
      <c r="D4391">
        <v>318254</v>
      </c>
      <c r="E4391" t="s">
        <v>166</v>
      </c>
      <c r="F4391" t="s">
        <v>166</v>
      </c>
      <c r="H4391" s="507">
        <v>28775</v>
      </c>
      <c r="I4391" t="s">
        <v>192</v>
      </c>
      <c r="J4391">
        <v>-50</v>
      </c>
      <c r="K4391" t="s">
        <v>168</v>
      </c>
      <c r="M4391" t="s">
        <v>3025</v>
      </c>
      <c r="N4391">
        <v>3290052</v>
      </c>
      <c r="O4391" t="s">
        <v>3036</v>
      </c>
      <c r="P4391" s="507">
        <v>44749</v>
      </c>
      <c r="Q4391" t="s">
        <v>187</v>
      </c>
      <c r="R4391" s="507">
        <v>37432</v>
      </c>
      <c r="S4391" s="507">
        <v>44694</v>
      </c>
      <c r="T4391" t="s">
        <v>181</v>
      </c>
      <c r="U4391">
        <v>1866</v>
      </c>
      <c r="X4391">
        <v>18</v>
      </c>
      <c r="Y4391" t="s">
        <v>259</v>
      </c>
      <c r="AC4391" t="s">
        <v>177</v>
      </c>
      <c r="AD4391" t="s">
        <v>9920</v>
      </c>
      <c r="AE4391">
        <v>29800</v>
      </c>
      <c r="AF4391" t="s">
        <v>16969</v>
      </c>
      <c r="AI4391">
        <v>687179129</v>
      </c>
      <c r="AK4391" t="s">
        <v>5464</v>
      </c>
      <c r="AL4391">
        <v>0</v>
      </c>
      <c r="AM4391">
        <v>0</v>
      </c>
    </row>
    <row r="4392" spans="1:39" customFormat="1" ht="12.75">
      <c r="A4392">
        <v>2936522</v>
      </c>
      <c r="B4392" t="s">
        <v>3237</v>
      </c>
      <c r="C4392" t="s">
        <v>361</v>
      </c>
      <c r="D4392">
        <v>2936522</v>
      </c>
      <c r="E4392" t="s">
        <v>166</v>
      </c>
      <c r="F4392" t="s">
        <v>166</v>
      </c>
      <c r="H4392" s="507">
        <v>40285</v>
      </c>
      <c r="I4392" t="s">
        <v>254</v>
      </c>
      <c r="J4392">
        <v>-13</v>
      </c>
      <c r="K4392" t="s">
        <v>168</v>
      </c>
      <c r="M4392" t="s">
        <v>3025</v>
      </c>
      <c r="N4392">
        <v>3290052</v>
      </c>
      <c r="O4392" t="s">
        <v>3036</v>
      </c>
      <c r="P4392" s="507">
        <v>44791</v>
      </c>
      <c r="Q4392" t="s">
        <v>187</v>
      </c>
      <c r="R4392" s="507">
        <v>41993</v>
      </c>
      <c r="T4392" t="s">
        <v>5765</v>
      </c>
      <c r="U4392">
        <v>964</v>
      </c>
      <c r="X4392">
        <v>9</v>
      </c>
      <c r="Y4392" t="s">
        <v>259</v>
      </c>
      <c r="AC4392" t="s">
        <v>177</v>
      </c>
      <c r="AD4392" t="s">
        <v>9920</v>
      </c>
      <c r="AE4392">
        <v>29800</v>
      </c>
      <c r="AF4392" t="s">
        <v>16969</v>
      </c>
      <c r="AJ4392">
        <v>687179129</v>
      </c>
      <c r="AK4392" t="s">
        <v>5463</v>
      </c>
      <c r="AL4392">
        <v>0</v>
      </c>
      <c r="AM4392">
        <v>0</v>
      </c>
    </row>
    <row r="4393" spans="1:39" customFormat="1" ht="12.75">
      <c r="A4393">
        <v>9525441</v>
      </c>
      <c r="B4393" t="s">
        <v>2105</v>
      </c>
      <c r="C4393" t="s">
        <v>606</v>
      </c>
      <c r="D4393">
        <v>9525441</v>
      </c>
      <c r="E4393" t="s">
        <v>166</v>
      </c>
      <c r="F4393" t="s">
        <v>166</v>
      </c>
      <c r="H4393" s="507">
        <v>35136</v>
      </c>
      <c r="I4393" t="s">
        <v>167</v>
      </c>
      <c r="J4393">
        <v>-40</v>
      </c>
      <c r="K4393" t="s">
        <v>168</v>
      </c>
      <c r="M4393" t="s">
        <v>232</v>
      </c>
      <c r="N4393">
        <v>8951411</v>
      </c>
      <c r="O4393" t="s">
        <v>282</v>
      </c>
      <c r="P4393" s="507">
        <v>44825</v>
      </c>
      <c r="Q4393" t="s">
        <v>187</v>
      </c>
      <c r="R4393" s="507">
        <v>38625</v>
      </c>
      <c r="S4393" s="507">
        <v>44816</v>
      </c>
      <c r="T4393" t="s">
        <v>181</v>
      </c>
      <c r="U4393">
        <v>1727</v>
      </c>
      <c r="X4393">
        <v>17</v>
      </c>
      <c r="Y4393" t="s">
        <v>259</v>
      </c>
      <c r="AC4393" t="s">
        <v>177</v>
      </c>
      <c r="AD4393" t="s">
        <v>10035</v>
      </c>
      <c r="AE4393">
        <v>95120</v>
      </c>
      <c r="AF4393" t="s">
        <v>16970</v>
      </c>
      <c r="AI4393" t="s">
        <v>9357</v>
      </c>
      <c r="AJ4393" t="s">
        <v>9358</v>
      </c>
      <c r="AK4393" t="s">
        <v>4703</v>
      </c>
      <c r="AL4393">
        <v>0</v>
      </c>
      <c r="AM4393">
        <v>0</v>
      </c>
    </row>
    <row r="4394" spans="1:39" customFormat="1" ht="12.75">
      <c r="A4394">
        <v>7830312</v>
      </c>
      <c r="B4394" t="s">
        <v>2106</v>
      </c>
      <c r="C4394" t="s">
        <v>244</v>
      </c>
      <c r="D4394">
        <v>7830312</v>
      </c>
      <c r="E4394" t="s">
        <v>166</v>
      </c>
      <c r="F4394" t="s">
        <v>166</v>
      </c>
      <c r="H4394" s="507">
        <v>28805</v>
      </c>
      <c r="I4394" t="s">
        <v>192</v>
      </c>
      <c r="J4394">
        <v>-50</v>
      </c>
      <c r="K4394" t="s">
        <v>168</v>
      </c>
      <c r="M4394" t="s">
        <v>2773</v>
      </c>
      <c r="N4394">
        <v>4180174</v>
      </c>
      <c r="O4394" t="s">
        <v>2791</v>
      </c>
      <c r="P4394" s="507">
        <v>44750</v>
      </c>
      <c r="Q4394" t="s">
        <v>187</v>
      </c>
      <c r="R4394" s="507">
        <v>37432</v>
      </c>
      <c r="S4394" s="507">
        <v>44449</v>
      </c>
      <c r="T4394" t="s">
        <v>181</v>
      </c>
      <c r="U4394">
        <v>1665</v>
      </c>
      <c r="X4394">
        <v>16</v>
      </c>
      <c r="Y4394" t="s">
        <v>259</v>
      </c>
      <c r="AB4394" s="507">
        <v>44378</v>
      </c>
      <c r="AC4394" t="s">
        <v>177</v>
      </c>
      <c r="AD4394" t="s">
        <v>868</v>
      </c>
      <c r="AE4394">
        <v>18000</v>
      </c>
      <c r="AF4394" t="s">
        <v>16971</v>
      </c>
      <c r="AI4394">
        <v>631778060</v>
      </c>
      <c r="AJ4394">
        <v>631778060</v>
      </c>
      <c r="AK4394" t="s">
        <v>5731</v>
      </c>
      <c r="AL4394">
        <v>0</v>
      </c>
      <c r="AM4394">
        <v>0</v>
      </c>
    </row>
    <row r="4395" spans="1:39" customFormat="1" ht="12.75">
      <c r="A4395">
        <v>9464137</v>
      </c>
      <c r="B4395" t="s">
        <v>9359</v>
      </c>
      <c r="C4395" t="s">
        <v>9360</v>
      </c>
      <c r="D4395">
        <v>9464137</v>
      </c>
      <c r="E4395" t="s">
        <v>169</v>
      </c>
      <c r="H4395" s="507">
        <v>41688</v>
      </c>
      <c r="I4395" t="s">
        <v>169</v>
      </c>
      <c r="J4395">
        <v>-9</v>
      </c>
      <c r="K4395" t="s">
        <v>8</v>
      </c>
      <c r="M4395" t="s">
        <v>246</v>
      </c>
      <c r="N4395">
        <v>8940052</v>
      </c>
      <c r="O4395" t="s">
        <v>417</v>
      </c>
      <c r="P4395" s="507">
        <v>44821</v>
      </c>
      <c r="Q4395" t="s">
        <v>187</v>
      </c>
      <c r="R4395" s="507">
        <v>44821</v>
      </c>
      <c r="T4395" t="s">
        <v>5765</v>
      </c>
      <c r="U4395">
        <v>500</v>
      </c>
      <c r="X4395">
        <v>5</v>
      </c>
      <c r="Y4395" t="s">
        <v>259</v>
      </c>
      <c r="AC4395" t="s">
        <v>177</v>
      </c>
      <c r="AD4395" t="s">
        <v>9686</v>
      </c>
      <c r="AE4395">
        <v>94220</v>
      </c>
      <c r="AF4395" t="s">
        <v>16972</v>
      </c>
      <c r="AK4395" t="s">
        <v>8397</v>
      </c>
      <c r="AL4395">
        <v>0</v>
      </c>
      <c r="AM4395">
        <v>0</v>
      </c>
    </row>
    <row r="4396" spans="1:39" customFormat="1" ht="12.75">
      <c r="A4396">
        <v>7524303</v>
      </c>
      <c r="B4396" t="s">
        <v>8110</v>
      </c>
      <c r="C4396" t="s">
        <v>890</v>
      </c>
      <c r="D4396">
        <v>7524303</v>
      </c>
      <c r="E4396" t="s">
        <v>166</v>
      </c>
      <c r="F4396" t="s">
        <v>166</v>
      </c>
      <c r="H4396" s="507">
        <v>40297</v>
      </c>
      <c r="I4396" t="s">
        <v>254</v>
      </c>
      <c r="J4396">
        <v>-13</v>
      </c>
      <c r="K4396" t="s">
        <v>168</v>
      </c>
      <c r="M4396" t="s">
        <v>263</v>
      </c>
      <c r="N4396">
        <v>8751163</v>
      </c>
      <c r="O4396" t="s">
        <v>264</v>
      </c>
      <c r="P4396" s="507">
        <v>44811</v>
      </c>
      <c r="Q4396" t="s">
        <v>187</v>
      </c>
      <c r="R4396" s="507">
        <v>43070</v>
      </c>
      <c r="S4396" s="507">
        <v>44777</v>
      </c>
      <c r="T4396" t="s">
        <v>181</v>
      </c>
      <c r="U4396">
        <v>851</v>
      </c>
      <c r="X4396">
        <v>8</v>
      </c>
      <c r="Y4396" t="s">
        <v>259</v>
      </c>
      <c r="AC4396" t="s">
        <v>177</v>
      </c>
      <c r="AD4396" t="s">
        <v>16973</v>
      </c>
      <c r="AE4396">
        <v>92330</v>
      </c>
      <c r="AF4396" t="s">
        <v>16974</v>
      </c>
      <c r="AJ4396">
        <v>620214108</v>
      </c>
      <c r="AK4396" t="s">
        <v>8111</v>
      </c>
      <c r="AL4396">
        <v>0</v>
      </c>
      <c r="AM4396">
        <v>0</v>
      </c>
    </row>
    <row r="4397" spans="1:39" customFormat="1" ht="12.75">
      <c r="A4397">
        <v>9319396</v>
      </c>
      <c r="B4397" t="s">
        <v>8112</v>
      </c>
      <c r="C4397" t="s">
        <v>508</v>
      </c>
      <c r="D4397">
        <v>9319396</v>
      </c>
      <c r="E4397" t="s">
        <v>166</v>
      </c>
      <c r="F4397" t="s">
        <v>166</v>
      </c>
      <c r="H4397" s="507">
        <v>38856</v>
      </c>
      <c r="I4397" t="s">
        <v>198</v>
      </c>
      <c r="J4397">
        <v>-17</v>
      </c>
      <c r="K4397" t="s">
        <v>168</v>
      </c>
      <c r="M4397" t="s">
        <v>170</v>
      </c>
      <c r="N4397">
        <v>8930610</v>
      </c>
      <c r="O4397" t="s">
        <v>3790</v>
      </c>
      <c r="P4397" s="507">
        <v>44808</v>
      </c>
      <c r="Q4397" t="s">
        <v>187</v>
      </c>
      <c r="R4397" s="507">
        <v>41894</v>
      </c>
      <c r="S4397" s="507">
        <v>44802</v>
      </c>
      <c r="T4397" t="s">
        <v>181</v>
      </c>
      <c r="U4397">
        <v>1587</v>
      </c>
      <c r="X4397">
        <v>15</v>
      </c>
      <c r="Y4397" t="s">
        <v>259</v>
      </c>
      <c r="AC4397" t="s">
        <v>177</v>
      </c>
      <c r="AD4397" t="s">
        <v>9736</v>
      </c>
      <c r="AE4397">
        <v>93160</v>
      </c>
      <c r="AF4397" t="s">
        <v>16975</v>
      </c>
      <c r="AI4397">
        <v>982435628</v>
      </c>
      <c r="AJ4397">
        <v>649067263</v>
      </c>
      <c r="AK4397" t="s">
        <v>8113</v>
      </c>
      <c r="AL4397">
        <v>0</v>
      </c>
      <c r="AM4397">
        <v>0</v>
      </c>
    </row>
    <row r="4398" spans="1:39" customFormat="1" ht="12.75">
      <c r="A4398">
        <v>8511056</v>
      </c>
      <c r="B4398" t="s">
        <v>2107</v>
      </c>
      <c r="C4398" t="s">
        <v>598</v>
      </c>
      <c r="D4398">
        <v>8511056</v>
      </c>
      <c r="E4398" t="s">
        <v>166</v>
      </c>
      <c r="H4398" s="507">
        <v>32013</v>
      </c>
      <c r="I4398" t="s">
        <v>167</v>
      </c>
      <c r="J4398">
        <v>-40</v>
      </c>
      <c r="K4398" t="s">
        <v>168</v>
      </c>
      <c r="M4398" t="s">
        <v>208</v>
      </c>
      <c r="N4398">
        <v>12850069</v>
      </c>
      <c r="O4398" t="s">
        <v>2189</v>
      </c>
      <c r="P4398" s="507">
        <v>44802</v>
      </c>
      <c r="Q4398" t="s">
        <v>187</v>
      </c>
      <c r="R4398" s="507">
        <v>37432</v>
      </c>
      <c r="S4398" s="507">
        <v>44792</v>
      </c>
      <c r="T4398" t="s">
        <v>181</v>
      </c>
      <c r="U4398">
        <v>1787</v>
      </c>
      <c r="X4398">
        <v>17</v>
      </c>
      <c r="Y4398" t="s">
        <v>259</v>
      </c>
      <c r="AC4398" t="s">
        <v>177</v>
      </c>
      <c r="AD4398" t="s">
        <v>16976</v>
      </c>
      <c r="AE4398">
        <v>85500</v>
      </c>
      <c r="AF4398" t="s">
        <v>16977</v>
      </c>
      <c r="AJ4398">
        <v>636680397</v>
      </c>
      <c r="AK4398" t="s">
        <v>9619</v>
      </c>
      <c r="AL4398">
        <v>0</v>
      </c>
      <c r="AM4398">
        <v>0</v>
      </c>
    </row>
    <row r="4399" spans="1:39" customFormat="1" ht="12.75">
      <c r="A4399">
        <v>8530860</v>
      </c>
      <c r="B4399" t="s">
        <v>2107</v>
      </c>
      <c r="C4399" t="s">
        <v>8369</v>
      </c>
      <c r="D4399">
        <v>8530860</v>
      </c>
      <c r="E4399" t="s">
        <v>166</v>
      </c>
      <c r="F4399" t="s">
        <v>166</v>
      </c>
      <c r="H4399" s="507">
        <v>41253</v>
      </c>
      <c r="I4399" t="s">
        <v>245</v>
      </c>
      <c r="J4399">
        <v>-11</v>
      </c>
      <c r="K4399" t="s">
        <v>8</v>
      </c>
      <c r="M4399" t="s">
        <v>208</v>
      </c>
      <c r="N4399">
        <v>12851011</v>
      </c>
      <c r="O4399" t="s">
        <v>2215</v>
      </c>
      <c r="P4399" s="507">
        <v>44759</v>
      </c>
      <c r="Q4399" t="s">
        <v>187</v>
      </c>
      <c r="R4399" s="507">
        <v>44457</v>
      </c>
      <c r="T4399" t="s">
        <v>5765</v>
      </c>
      <c r="U4399">
        <v>557</v>
      </c>
      <c r="X4399">
        <v>5</v>
      </c>
      <c r="Y4399" t="s">
        <v>259</v>
      </c>
      <c r="AC4399" t="s">
        <v>177</v>
      </c>
      <c r="AD4399" t="s">
        <v>11581</v>
      </c>
      <c r="AE4399">
        <v>85500</v>
      </c>
      <c r="AF4399" t="s">
        <v>16978</v>
      </c>
      <c r="AG4399" t="s">
        <v>16979</v>
      </c>
      <c r="AJ4399">
        <v>609417312</v>
      </c>
      <c r="AK4399" t="s">
        <v>6873</v>
      </c>
      <c r="AL4399">
        <v>0</v>
      </c>
      <c r="AM4399">
        <v>0</v>
      </c>
    </row>
    <row r="4400" spans="1:39" customFormat="1" ht="12.75">
      <c r="A4400">
        <v>5314769</v>
      </c>
      <c r="B4400" t="s">
        <v>2757</v>
      </c>
      <c r="C4400" t="s">
        <v>1904</v>
      </c>
      <c r="D4400">
        <v>5314769</v>
      </c>
      <c r="E4400" t="s">
        <v>166</v>
      </c>
      <c r="F4400" t="s">
        <v>166</v>
      </c>
      <c r="H4400" s="507">
        <v>36244</v>
      </c>
      <c r="I4400" t="s">
        <v>167</v>
      </c>
      <c r="J4400">
        <v>-40</v>
      </c>
      <c r="K4400" t="s">
        <v>8</v>
      </c>
      <c r="M4400" t="s">
        <v>2155</v>
      </c>
      <c r="N4400">
        <v>12530114</v>
      </c>
      <c r="O4400" t="s">
        <v>2192</v>
      </c>
      <c r="P4400" s="507">
        <v>44784</v>
      </c>
      <c r="Q4400" t="s">
        <v>187</v>
      </c>
      <c r="R4400" s="507">
        <v>37432</v>
      </c>
      <c r="S4400" s="507">
        <v>44420</v>
      </c>
      <c r="T4400" t="s">
        <v>7255</v>
      </c>
      <c r="U4400">
        <v>1274</v>
      </c>
      <c r="X4400">
        <v>12</v>
      </c>
      <c r="Y4400" t="s">
        <v>259</v>
      </c>
      <c r="AC4400" t="s">
        <v>177</v>
      </c>
      <c r="AD4400" t="s">
        <v>16980</v>
      </c>
      <c r="AE4400">
        <v>53410</v>
      </c>
      <c r="AF4400" t="s">
        <v>16981</v>
      </c>
      <c r="AJ4400" t="s">
        <v>8370</v>
      </c>
      <c r="AK4400" t="s">
        <v>5241</v>
      </c>
      <c r="AL4400">
        <v>0</v>
      </c>
      <c r="AM4400">
        <v>0</v>
      </c>
    </row>
    <row r="4401" spans="1:39" customFormat="1" ht="12.75">
      <c r="A4401">
        <v>832895</v>
      </c>
      <c r="B4401" t="s">
        <v>3645</v>
      </c>
      <c r="C4401" t="s">
        <v>304</v>
      </c>
      <c r="D4401">
        <v>832895</v>
      </c>
      <c r="E4401" t="s">
        <v>166</v>
      </c>
      <c r="F4401" t="s">
        <v>166</v>
      </c>
      <c r="H4401" s="507">
        <v>31633</v>
      </c>
      <c r="I4401" t="s">
        <v>167</v>
      </c>
      <c r="J4401">
        <v>-40</v>
      </c>
      <c r="K4401" t="s">
        <v>168</v>
      </c>
      <c r="M4401" t="s">
        <v>263</v>
      </c>
      <c r="N4401">
        <v>8750007</v>
      </c>
      <c r="O4401" t="s">
        <v>765</v>
      </c>
      <c r="P4401" s="507">
        <v>44818</v>
      </c>
      <c r="Q4401" t="s">
        <v>187</v>
      </c>
      <c r="R4401" s="507">
        <v>37432</v>
      </c>
      <c r="S4401" s="507">
        <v>44084</v>
      </c>
      <c r="T4401" t="s">
        <v>7255</v>
      </c>
      <c r="U4401">
        <v>1851</v>
      </c>
      <c r="X4401">
        <v>18</v>
      </c>
      <c r="Y4401" t="s">
        <v>5788</v>
      </c>
      <c r="Z4401">
        <v>8750007</v>
      </c>
      <c r="AA4401" t="s">
        <v>765</v>
      </c>
      <c r="AB4401" s="507">
        <v>43647</v>
      </c>
      <c r="AC4401" t="s">
        <v>177</v>
      </c>
      <c r="AD4401" t="s">
        <v>9829</v>
      </c>
      <c r="AE4401">
        <v>75013</v>
      </c>
      <c r="AF4401" t="s">
        <v>16982</v>
      </c>
      <c r="AJ4401">
        <v>615350392</v>
      </c>
      <c r="AK4401" t="s">
        <v>4704</v>
      </c>
      <c r="AL4401">
        <v>0</v>
      </c>
      <c r="AM4401">
        <v>0</v>
      </c>
    </row>
    <row r="4402" spans="1:39" customFormat="1" ht="12.75">
      <c r="A4402">
        <v>9233425</v>
      </c>
      <c r="B4402" t="s">
        <v>2108</v>
      </c>
      <c r="C4402" t="s">
        <v>1353</v>
      </c>
      <c r="D4402">
        <v>9233425</v>
      </c>
      <c r="E4402" t="s">
        <v>166</v>
      </c>
      <c r="F4402" t="s">
        <v>166</v>
      </c>
      <c r="H4402" s="507">
        <v>34480</v>
      </c>
      <c r="I4402" t="s">
        <v>167</v>
      </c>
      <c r="J4402">
        <v>-40</v>
      </c>
      <c r="K4402" t="s">
        <v>8</v>
      </c>
      <c r="M4402" t="s">
        <v>203</v>
      </c>
      <c r="N4402">
        <v>8920111</v>
      </c>
      <c r="O4402" t="s">
        <v>544</v>
      </c>
      <c r="P4402" s="507">
        <v>44822</v>
      </c>
      <c r="Q4402" t="s">
        <v>187</v>
      </c>
      <c r="R4402" s="507">
        <v>38260</v>
      </c>
      <c r="S4402" s="507">
        <v>44072</v>
      </c>
      <c r="T4402" t="s">
        <v>7255</v>
      </c>
      <c r="U4402">
        <v>1729</v>
      </c>
      <c r="V4402" t="s">
        <v>172</v>
      </c>
      <c r="W4402">
        <v>186</v>
      </c>
      <c r="X4402" t="s">
        <v>173</v>
      </c>
      <c r="Y4402" t="s">
        <v>259</v>
      </c>
      <c r="AC4402" t="s">
        <v>177</v>
      </c>
      <c r="AD4402" t="s">
        <v>10294</v>
      </c>
      <c r="AE4402">
        <v>92140</v>
      </c>
      <c r="AF4402" t="s">
        <v>16983</v>
      </c>
      <c r="AH4402" t="s">
        <v>10606</v>
      </c>
      <c r="AI4402">
        <v>683272276</v>
      </c>
      <c r="AK4402" t="s">
        <v>6743</v>
      </c>
      <c r="AL4402">
        <v>0</v>
      </c>
      <c r="AM4402">
        <v>0</v>
      </c>
    </row>
    <row r="4403" spans="1:39" customFormat="1" ht="12.75">
      <c r="A4403">
        <v>4461068</v>
      </c>
      <c r="B4403" t="s">
        <v>3446</v>
      </c>
      <c r="C4403" t="s">
        <v>241</v>
      </c>
      <c r="D4403">
        <v>4461068</v>
      </c>
      <c r="E4403" t="s">
        <v>169</v>
      </c>
      <c r="F4403" t="s">
        <v>169</v>
      </c>
      <c r="H4403" s="507">
        <v>41133</v>
      </c>
      <c r="I4403" t="s">
        <v>245</v>
      </c>
      <c r="J4403">
        <v>-11</v>
      </c>
      <c r="K4403" t="s">
        <v>8</v>
      </c>
      <c r="M4403" t="s">
        <v>228</v>
      </c>
      <c r="N4403">
        <v>12440141</v>
      </c>
      <c r="O4403" t="s">
        <v>3861</v>
      </c>
      <c r="P4403" s="507">
        <v>44833</v>
      </c>
      <c r="Q4403" t="s">
        <v>187</v>
      </c>
      <c r="R4403" s="507">
        <v>44109</v>
      </c>
      <c r="T4403" t="s">
        <v>5765</v>
      </c>
      <c r="U4403">
        <v>500</v>
      </c>
      <c r="X4403">
        <v>5</v>
      </c>
      <c r="Y4403" t="s">
        <v>259</v>
      </c>
      <c r="AC4403" t="s">
        <v>177</v>
      </c>
      <c r="AD4403" t="s">
        <v>10542</v>
      </c>
      <c r="AE4403">
        <v>44700</v>
      </c>
      <c r="AF4403" t="s">
        <v>16984</v>
      </c>
      <c r="AJ4403">
        <v>661321487</v>
      </c>
      <c r="AK4403" t="s">
        <v>4916</v>
      </c>
      <c r="AL4403">
        <v>0</v>
      </c>
      <c r="AM4403">
        <v>0</v>
      </c>
    </row>
    <row r="4404" spans="1:39" customFormat="1" ht="12.75">
      <c r="A4404">
        <v>7886972</v>
      </c>
      <c r="B4404" t="s">
        <v>2108</v>
      </c>
      <c r="C4404" t="s">
        <v>834</v>
      </c>
      <c r="D4404">
        <v>7886972</v>
      </c>
      <c r="E4404" t="s">
        <v>166</v>
      </c>
      <c r="F4404" t="s">
        <v>166</v>
      </c>
      <c r="H4404" s="507">
        <v>40990</v>
      </c>
      <c r="I4404" t="s">
        <v>245</v>
      </c>
      <c r="J4404">
        <v>-11</v>
      </c>
      <c r="K4404" t="s">
        <v>8</v>
      </c>
      <c r="M4404" t="s">
        <v>238</v>
      </c>
      <c r="N4404">
        <v>8781476</v>
      </c>
      <c r="O4404" t="s">
        <v>5833</v>
      </c>
      <c r="P4404" s="507">
        <v>44829</v>
      </c>
      <c r="Q4404" t="s">
        <v>187</v>
      </c>
      <c r="R4404" s="507">
        <v>44459</v>
      </c>
      <c r="T4404" t="s">
        <v>5765</v>
      </c>
      <c r="U4404">
        <v>500</v>
      </c>
      <c r="X4404">
        <v>5</v>
      </c>
      <c r="Y4404" t="s">
        <v>259</v>
      </c>
      <c r="AC4404" t="s">
        <v>177</v>
      </c>
      <c r="AD4404" t="s">
        <v>11952</v>
      </c>
      <c r="AE4404">
        <v>78420</v>
      </c>
      <c r="AF4404" t="s">
        <v>16985</v>
      </c>
      <c r="AK4404" t="s">
        <v>6744</v>
      </c>
      <c r="AL4404">
        <v>0</v>
      </c>
      <c r="AM4404">
        <v>0</v>
      </c>
    </row>
    <row r="4405" spans="1:39" customFormat="1" ht="12.75">
      <c r="A4405">
        <v>9454477</v>
      </c>
      <c r="B4405" t="s">
        <v>2108</v>
      </c>
      <c r="C4405" t="s">
        <v>517</v>
      </c>
      <c r="D4405">
        <v>9454477</v>
      </c>
      <c r="E4405" t="s">
        <v>166</v>
      </c>
      <c r="F4405" t="s">
        <v>166</v>
      </c>
      <c r="H4405" s="507">
        <v>39791</v>
      </c>
      <c r="I4405" t="s">
        <v>200</v>
      </c>
      <c r="J4405">
        <v>-15</v>
      </c>
      <c r="K4405" t="s">
        <v>8</v>
      </c>
      <c r="M4405" t="s">
        <v>246</v>
      </c>
      <c r="N4405">
        <v>8940073</v>
      </c>
      <c r="O4405" t="s">
        <v>258</v>
      </c>
      <c r="P4405" s="507">
        <v>44749</v>
      </c>
      <c r="Q4405" t="s">
        <v>187</v>
      </c>
      <c r="R4405" s="507">
        <v>42624</v>
      </c>
      <c r="T4405" t="s">
        <v>5765</v>
      </c>
      <c r="U4405">
        <v>602</v>
      </c>
      <c r="X4405">
        <v>6</v>
      </c>
      <c r="Y4405" t="s">
        <v>259</v>
      </c>
      <c r="AC4405" t="s">
        <v>177</v>
      </c>
      <c r="AD4405" t="s">
        <v>11067</v>
      </c>
      <c r="AE4405">
        <v>94120</v>
      </c>
      <c r="AF4405" t="s">
        <v>16986</v>
      </c>
      <c r="AI4405">
        <v>662479218</v>
      </c>
      <c r="AJ4405">
        <v>627256190</v>
      </c>
      <c r="AK4405" t="s">
        <v>4705</v>
      </c>
      <c r="AL4405">
        <v>0</v>
      </c>
      <c r="AM4405">
        <v>0</v>
      </c>
    </row>
    <row r="4406" spans="1:39" customFormat="1" ht="12.75">
      <c r="A4406">
        <v>4911696</v>
      </c>
      <c r="B4406" t="s">
        <v>2108</v>
      </c>
      <c r="C4406" t="s">
        <v>570</v>
      </c>
      <c r="D4406">
        <v>4911696</v>
      </c>
      <c r="E4406" t="s">
        <v>166</v>
      </c>
      <c r="F4406" t="s">
        <v>166</v>
      </c>
      <c r="H4406" s="507">
        <v>29348</v>
      </c>
      <c r="I4406" t="s">
        <v>192</v>
      </c>
      <c r="J4406">
        <v>-50</v>
      </c>
      <c r="K4406" t="s">
        <v>168</v>
      </c>
      <c r="M4406" t="s">
        <v>236</v>
      </c>
      <c r="N4406">
        <v>12490132</v>
      </c>
      <c r="O4406" t="s">
        <v>8162</v>
      </c>
      <c r="P4406" s="507">
        <v>44806</v>
      </c>
      <c r="Q4406" t="s">
        <v>187</v>
      </c>
      <c r="R4406" s="507">
        <v>37432</v>
      </c>
      <c r="S4406" s="507">
        <v>44103</v>
      </c>
      <c r="T4406" t="s">
        <v>7255</v>
      </c>
      <c r="U4406">
        <v>1668</v>
      </c>
      <c r="X4406">
        <v>16</v>
      </c>
      <c r="Y4406" t="s">
        <v>259</v>
      </c>
      <c r="AC4406" t="s">
        <v>177</v>
      </c>
      <c r="AD4406" t="s">
        <v>14428</v>
      </c>
      <c r="AE4406">
        <v>49280</v>
      </c>
      <c r="AF4406" t="s">
        <v>16987</v>
      </c>
      <c r="AJ4406">
        <v>762009153</v>
      </c>
      <c r="AK4406" t="s">
        <v>6533</v>
      </c>
      <c r="AL4406">
        <v>0</v>
      </c>
      <c r="AM4406">
        <v>0</v>
      </c>
    </row>
    <row r="4407" spans="1:39" customFormat="1" ht="12.75">
      <c r="A4407">
        <v>9448680</v>
      </c>
      <c r="B4407" t="s">
        <v>2109</v>
      </c>
      <c r="C4407" t="s">
        <v>1760</v>
      </c>
      <c r="D4407">
        <v>9448680</v>
      </c>
      <c r="E4407" t="s">
        <v>166</v>
      </c>
      <c r="F4407" t="s">
        <v>166</v>
      </c>
      <c r="H4407" s="507">
        <v>38983</v>
      </c>
      <c r="I4407" t="s">
        <v>198</v>
      </c>
      <c r="J4407">
        <v>-17</v>
      </c>
      <c r="K4407" t="s">
        <v>8</v>
      </c>
      <c r="M4407" t="s">
        <v>246</v>
      </c>
      <c r="N4407">
        <v>8940073</v>
      </c>
      <c r="O4407" t="s">
        <v>258</v>
      </c>
      <c r="P4407" s="507">
        <v>44817</v>
      </c>
      <c r="Q4407" t="s">
        <v>187</v>
      </c>
      <c r="R4407" s="507">
        <v>41656</v>
      </c>
      <c r="S4407" s="507">
        <v>44811</v>
      </c>
      <c r="T4407" t="s">
        <v>181</v>
      </c>
      <c r="U4407">
        <v>1313</v>
      </c>
      <c r="X4407">
        <v>13</v>
      </c>
      <c r="Y4407" t="s">
        <v>259</v>
      </c>
      <c r="AC4407" t="s">
        <v>177</v>
      </c>
      <c r="AD4407" t="s">
        <v>11067</v>
      </c>
      <c r="AE4407">
        <v>94120</v>
      </c>
      <c r="AF4407" t="s">
        <v>16988</v>
      </c>
      <c r="AI4407">
        <v>698439686</v>
      </c>
      <c r="AJ4407">
        <v>660817905</v>
      </c>
      <c r="AK4407" t="s">
        <v>4706</v>
      </c>
      <c r="AL4407">
        <v>0</v>
      </c>
      <c r="AM4407">
        <v>0</v>
      </c>
    </row>
    <row r="4408" spans="1:39" customFormat="1" ht="12.75">
      <c r="A4408">
        <v>787656</v>
      </c>
      <c r="B4408" t="s">
        <v>3019</v>
      </c>
      <c r="C4408" t="s">
        <v>866</v>
      </c>
      <c r="D4408">
        <v>787656</v>
      </c>
      <c r="E4408" t="s">
        <v>166</v>
      </c>
      <c r="F4408" t="s">
        <v>166</v>
      </c>
      <c r="H4408" s="507">
        <v>24691</v>
      </c>
      <c r="I4408" t="s">
        <v>367</v>
      </c>
      <c r="J4408">
        <v>-60</v>
      </c>
      <c r="K4408" t="s">
        <v>168</v>
      </c>
      <c r="M4408" t="s">
        <v>231</v>
      </c>
      <c r="N4408">
        <v>4280045</v>
      </c>
      <c r="O4408" t="s">
        <v>2845</v>
      </c>
      <c r="P4408" s="507">
        <v>44824</v>
      </c>
      <c r="Q4408" t="s">
        <v>187</v>
      </c>
      <c r="R4408" s="507">
        <v>37432</v>
      </c>
      <c r="S4408" s="507">
        <v>44824</v>
      </c>
      <c r="T4408" t="s">
        <v>181</v>
      </c>
      <c r="U4408">
        <v>1643</v>
      </c>
      <c r="X4408">
        <v>16</v>
      </c>
      <c r="Y4408" t="s">
        <v>259</v>
      </c>
      <c r="AC4408" t="s">
        <v>177</v>
      </c>
      <c r="AD4408" t="s">
        <v>16989</v>
      </c>
      <c r="AE4408">
        <v>28130</v>
      </c>
      <c r="AF4408" t="s">
        <v>16990</v>
      </c>
      <c r="AJ4408" t="s">
        <v>8114</v>
      </c>
      <c r="AK4408" t="s">
        <v>5732</v>
      </c>
      <c r="AL4408">
        <v>0</v>
      </c>
      <c r="AM4408">
        <v>0</v>
      </c>
    </row>
    <row r="4409" spans="1:39" customFormat="1" ht="12.75">
      <c r="A4409">
        <v>933973</v>
      </c>
      <c r="B4409" t="s">
        <v>2110</v>
      </c>
      <c r="C4409" t="s">
        <v>1261</v>
      </c>
      <c r="D4409">
        <v>933973</v>
      </c>
      <c r="E4409" t="s">
        <v>166</v>
      </c>
      <c r="H4409" s="507">
        <v>25489</v>
      </c>
      <c r="I4409" t="s">
        <v>367</v>
      </c>
      <c r="J4409">
        <v>-60</v>
      </c>
      <c r="K4409" t="s">
        <v>168</v>
      </c>
      <c r="M4409" t="s">
        <v>170</v>
      </c>
      <c r="N4409">
        <v>8931466</v>
      </c>
      <c r="O4409" t="s">
        <v>7303</v>
      </c>
      <c r="P4409" s="507">
        <v>44825</v>
      </c>
      <c r="Q4409" t="s">
        <v>187</v>
      </c>
      <c r="R4409" s="507">
        <v>37432</v>
      </c>
      <c r="S4409" s="507">
        <v>44813</v>
      </c>
      <c r="T4409" t="s">
        <v>181</v>
      </c>
      <c r="U4409">
        <v>1747</v>
      </c>
      <c r="X4409">
        <v>17</v>
      </c>
      <c r="Y4409" t="s">
        <v>259</v>
      </c>
      <c r="AC4409" t="s">
        <v>177</v>
      </c>
      <c r="AD4409" t="s">
        <v>15660</v>
      </c>
      <c r="AE4409">
        <v>75010</v>
      </c>
      <c r="AF4409" t="s">
        <v>16991</v>
      </c>
      <c r="AI4409">
        <v>140373392</v>
      </c>
      <c r="AK4409" t="s">
        <v>5758</v>
      </c>
      <c r="AL4409">
        <v>0</v>
      </c>
      <c r="AM4409">
        <v>0</v>
      </c>
    </row>
    <row r="4410" spans="1:39" customFormat="1" ht="12.75">
      <c r="A4410">
        <v>7885854</v>
      </c>
      <c r="B4410" t="s">
        <v>6210</v>
      </c>
      <c r="C4410" t="s">
        <v>294</v>
      </c>
      <c r="D4410">
        <v>7885854</v>
      </c>
      <c r="E4410" t="s">
        <v>166</v>
      </c>
      <c r="F4410" t="s">
        <v>166</v>
      </c>
      <c r="H4410" s="507">
        <v>40904</v>
      </c>
      <c r="I4410" t="s">
        <v>267</v>
      </c>
      <c r="J4410">
        <v>-12</v>
      </c>
      <c r="K4410" t="s">
        <v>168</v>
      </c>
      <c r="M4410" t="s">
        <v>238</v>
      </c>
      <c r="N4410">
        <v>8780935</v>
      </c>
      <c r="O4410" t="s">
        <v>540</v>
      </c>
      <c r="P4410" s="507">
        <v>44814</v>
      </c>
      <c r="Q4410" t="s">
        <v>187</v>
      </c>
      <c r="R4410" s="507">
        <v>44097</v>
      </c>
      <c r="T4410" t="s">
        <v>5765</v>
      </c>
      <c r="U4410">
        <v>633</v>
      </c>
      <c r="X4410">
        <v>6</v>
      </c>
      <c r="Y4410" t="s">
        <v>259</v>
      </c>
      <c r="AC4410" t="s">
        <v>177</v>
      </c>
      <c r="AD4410" t="s">
        <v>11963</v>
      </c>
      <c r="AE4410">
        <v>78260</v>
      </c>
      <c r="AF4410" t="s">
        <v>16992</v>
      </c>
      <c r="AJ4410">
        <v>663099766</v>
      </c>
      <c r="AK4410" t="s">
        <v>6211</v>
      </c>
      <c r="AL4410">
        <v>0</v>
      </c>
      <c r="AM4410">
        <v>0</v>
      </c>
    </row>
    <row r="4411" spans="1:39" customFormat="1" ht="12.75">
      <c r="A4411">
        <v>3726950</v>
      </c>
      <c r="B4411" t="s">
        <v>3020</v>
      </c>
      <c r="C4411" t="s">
        <v>1300</v>
      </c>
      <c r="D4411">
        <v>3726950</v>
      </c>
      <c r="E4411" t="s">
        <v>166</v>
      </c>
      <c r="F4411" t="s">
        <v>166</v>
      </c>
      <c r="H4411" s="507">
        <v>40389</v>
      </c>
      <c r="I4411" t="s">
        <v>254</v>
      </c>
      <c r="J4411">
        <v>-13</v>
      </c>
      <c r="K4411" t="s">
        <v>168</v>
      </c>
      <c r="M4411" t="s">
        <v>175</v>
      </c>
      <c r="N4411">
        <v>4370002</v>
      </c>
      <c r="O4411" t="s">
        <v>2769</v>
      </c>
      <c r="P4411" s="507">
        <v>44817</v>
      </c>
      <c r="Q4411" t="s">
        <v>187</v>
      </c>
      <c r="R4411" s="507">
        <v>42167</v>
      </c>
      <c r="T4411" t="s">
        <v>5765</v>
      </c>
      <c r="U4411">
        <v>802</v>
      </c>
      <c r="X4411">
        <v>8</v>
      </c>
      <c r="Y4411" t="s">
        <v>259</v>
      </c>
      <c r="AC4411" t="s">
        <v>177</v>
      </c>
      <c r="AD4411" t="s">
        <v>10088</v>
      </c>
      <c r="AE4411">
        <v>37000</v>
      </c>
      <c r="AF4411" t="s">
        <v>16993</v>
      </c>
      <c r="AI4411">
        <v>951925538</v>
      </c>
      <c r="AJ4411">
        <v>614656756</v>
      </c>
      <c r="AK4411" t="s">
        <v>5733</v>
      </c>
      <c r="AL4411">
        <v>0</v>
      </c>
      <c r="AM4411">
        <v>0</v>
      </c>
    </row>
    <row r="4412" spans="1:39" customFormat="1" ht="12.75">
      <c r="A4412">
        <v>9227501</v>
      </c>
      <c r="B4412" t="s">
        <v>2111</v>
      </c>
      <c r="C4412" t="s">
        <v>1112</v>
      </c>
      <c r="D4412">
        <v>9227501</v>
      </c>
      <c r="E4412" t="s">
        <v>166</v>
      </c>
      <c r="F4412" t="s">
        <v>166</v>
      </c>
      <c r="H4412" s="507">
        <v>26853</v>
      </c>
      <c r="I4412" t="s">
        <v>192</v>
      </c>
      <c r="J4412">
        <v>-50</v>
      </c>
      <c r="K4412" t="s">
        <v>168</v>
      </c>
      <c r="M4412" t="s">
        <v>203</v>
      </c>
      <c r="N4412">
        <v>8920025</v>
      </c>
      <c r="O4412" t="s">
        <v>213</v>
      </c>
      <c r="P4412" s="507">
        <v>44748</v>
      </c>
      <c r="Q4412" t="s">
        <v>187</v>
      </c>
      <c r="R4412" s="507">
        <v>37432</v>
      </c>
      <c r="S4412" s="507">
        <v>44021</v>
      </c>
      <c r="T4412" t="s">
        <v>7255</v>
      </c>
      <c r="U4412">
        <v>2174</v>
      </c>
      <c r="V4412" t="s">
        <v>172</v>
      </c>
      <c r="W4412">
        <v>658</v>
      </c>
      <c r="X4412" t="s">
        <v>173</v>
      </c>
      <c r="Y4412" t="s">
        <v>259</v>
      </c>
      <c r="AC4412" t="s">
        <v>177</v>
      </c>
      <c r="AD4412" t="s">
        <v>5886</v>
      </c>
      <c r="AE4412">
        <v>92390</v>
      </c>
      <c r="AF4412" t="s">
        <v>11527</v>
      </c>
      <c r="AG4412" t="s">
        <v>16994</v>
      </c>
      <c r="AI4412">
        <v>178532128</v>
      </c>
      <c r="AJ4412">
        <v>616194558</v>
      </c>
      <c r="AK4412" t="s">
        <v>4707</v>
      </c>
      <c r="AL4412">
        <v>0</v>
      </c>
      <c r="AM4412">
        <v>0</v>
      </c>
    </row>
    <row r="4413" spans="1:39" customFormat="1" ht="12.75">
      <c r="A4413">
        <v>9248132</v>
      </c>
      <c r="B4413" t="s">
        <v>2111</v>
      </c>
      <c r="C4413" t="s">
        <v>484</v>
      </c>
      <c r="D4413">
        <v>9248132</v>
      </c>
      <c r="E4413" t="s">
        <v>166</v>
      </c>
      <c r="F4413" t="s">
        <v>166</v>
      </c>
      <c r="H4413" s="507">
        <v>40095</v>
      </c>
      <c r="I4413" t="s">
        <v>340</v>
      </c>
      <c r="J4413">
        <v>-14</v>
      </c>
      <c r="K4413" t="s">
        <v>168</v>
      </c>
      <c r="M4413" t="s">
        <v>203</v>
      </c>
      <c r="N4413">
        <v>8920025</v>
      </c>
      <c r="O4413" t="s">
        <v>213</v>
      </c>
      <c r="P4413" s="507">
        <v>44749</v>
      </c>
      <c r="Q4413" t="s">
        <v>187</v>
      </c>
      <c r="R4413" s="507">
        <v>42155</v>
      </c>
      <c r="T4413" t="s">
        <v>5765</v>
      </c>
      <c r="U4413">
        <v>2009</v>
      </c>
      <c r="X4413">
        <v>20</v>
      </c>
      <c r="Y4413" t="s">
        <v>259</v>
      </c>
      <c r="AC4413" t="s">
        <v>177</v>
      </c>
      <c r="AD4413" t="s">
        <v>5886</v>
      </c>
      <c r="AE4413">
        <v>92390</v>
      </c>
      <c r="AF4413" t="s">
        <v>11527</v>
      </c>
      <c r="AI4413">
        <v>178532128</v>
      </c>
      <c r="AJ4413">
        <v>616194558</v>
      </c>
      <c r="AK4413" t="s">
        <v>4707</v>
      </c>
      <c r="AL4413">
        <v>0</v>
      </c>
      <c r="AM4413">
        <v>0</v>
      </c>
    </row>
    <row r="4414" spans="1:39" customFormat="1" ht="12.75">
      <c r="A4414">
        <v>4941761</v>
      </c>
      <c r="B4414" t="s">
        <v>9621</v>
      </c>
      <c r="C4414" t="s">
        <v>8745</v>
      </c>
      <c r="D4414">
        <v>4941761</v>
      </c>
      <c r="E4414" t="s">
        <v>169</v>
      </c>
      <c r="H4414" s="507">
        <v>41753</v>
      </c>
      <c r="I4414" t="s">
        <v>169</v>
      </c>
      <c r="J4414">
        <v>-9</v>
      </c>
      <c r="K4414" t="s">
        <v>8</v>
      </c>
      <c r="M4414" t="s">
        <v>236</v>
      </c>
      <c r="N4414">
        <v>12490029</v>
      </c>
      <c r="O4414" t="s">
        <v>2164</v>
      </c>
      <c r="P4414" s="507">
        <v>44808</v>
      </c>
      <c r="Q4414" t="s">
        <v>187</v>
      </c>
      <c r="R4414" s="507">
        <v>44808</v>
      </c>
      <c r="T4414" t="s">
        <v>5765</v>
      </c>
      <c r="U4414">
        <v>500</v>
      </c>
      <c r="X4414">
        <v>5</v>
      </c>
      <c r="Y4414" t="s">
        <v>259</v>
      </c>
      <c r="AC4414" t="s">
        <v>177</v>
      </c>
      <c r="AD4414" t="s">
        <v>11073</v>
      </c>
      <c r="AE4414">
        <v>49000</v>
      </c>
      <c r="AF4414" t="s">
        <v>16995</v>
      </c>
      <c r="AI4414">
        <v>607551000</v>
      </c>
      <c r="AJ4414" t="s">
        <v>9622</v>
      </c>
      <c r="AK4414" t="s">
        <v>9623</v>
      </c>
      <c r="AL4414">
        <v>0</v>
      </c>
      <c r="AM4414">
        <v>0</v>
      </c>
    </row>
    <row r="4415" spans="1:39" customFormat="1" ht="12.75">
      <c r="A4415">
        <v>2816316</v>
      </c>
      <c r="B4415" t="s">
        <v>8115</v>
      </c>
      <c r="C4415" t="s">
        <v>1380</v>
      </c>
      <c r="D4415">
        <v>2816316</v>
      </c>
      <c r="E4415" t="s">
        <v>166</v>
      </c>
      <c r="H4415" s="507">
        <v>41401</v>
      </c>
      <c r="I4415" t="s">
        <v>251</v>
      </c>
      <c r="J4415">
        <v>-10</v>
      </c>
      <c r="K4415" t="s">
        <v>8</v>
      </c>
      <c r="M4415" t="s">
        <v>231</v>
      </c>
      <c r="N4415">
        <v>4280004</v>
      </c>
      <c r="O4415" t="s">
        <v>3555</v>
      </c>
      <c r="P4415" s="507">
        <v>44792</v>
      </c>
      <c r="Q4415" t="s">
        <v>187</v>
      </c>
      <c r="R4415" s="507">
        <v>44792</v>
      </c>
      <c r="T4415" t="s">
        <v>5765</v>
      </c>
      <c r="U4415">
        <v>500</v>
      </c>
      <c r="X4415">
        <v>5</v>
      </c>
      <c r="Y4415" t="s">
        <v>259</v>
      </c>
      <c r="AC4415" t="s">
        <v>177</v>
      </c>
      <c r="AD4415" t="s">
        <v>10272</v>
      </c>
      <c r="AE4415">
        <v>28000</v>
      </c>
      <c r="AF4415" t="s">
        <v>16996</v>
      </c>
      <c r="AK4415" t="s">
        <v>8116</v>
      </c>
      <c r="AL4415">
        <v>0</v>
      </c>
      <c r="AM4415">
        <v>0</v>
      </c>
    </row>
    <row r="4416" spans="1:39" customFormat="1" ht="12.75">
      <c r="A4416">
        <v>375343</v>
      </c>
      <c r="B4416" t="s">
        <v>3021</v>
      </c>
      <c r="C4416" t="s">
        <v>1123</v>
      </c>
      <c r="D4416">
        <v>375343</v>
      </c>
      <c r="E4416" t="s">
        <v>166</v>
      </c>
      <c r="F4416" t="s">
        <v>166</v>
      </c>
      <c r="H4416" s="507">
        <v>23923</v>
      </c>
      <c r="I4416" t="s">
        <v>367</v>
      </c>
      <c r="J4416">
        <v>-60</v>
      </c>
      <c r="K4416" t="s">
        <v>168</v>
      </c>
      <c r="M4416" t="s">
        <v>175</v>
      </c>
      <c r="N4416">
        <v>4370694</v>
      </c>
      <c r="O4416" t="s">
        <v>2851</v>
      </c>
      <c r="P4416" s="507">
        <v>44804</v>
      </c>
      <c r="Q4416" t="s">
        <v>187</v>
      </c>
      <c r="R4416" s="507">
        <v>37432</v>
      </c>
      <c r="S4416" s="507">
        <v>44739</v>
      </c>
      <c r="T4416" t="s">
        <v>181</v>
      </c>
      <c r="U4416">
        <v>1778</v>
      </c>
      <c r="X4416">
        <v>17</v>
      </c>
      <c r="Y4416" t="s">
        <v>259</v>
      </c>
      <c r="AB4416" s="507">
        <v>43647</v>
      </c>
      <c r="AC4416" t="s">
        <v>177</v>
      </c>
      <c r="AD4416" t="s">
        <v>14930</v>
      </c>
      <c r="AE4416">
        <v>37260</v>
      </c>
      <c r="AF4416" t="s">
        <v>16997</v>
      </c>
      <c r="AI4416">
        <v>247266510</v>
      </c>
      <c r="AJ4416">
        <v>627734134</v>
      </c>
      <c r="AK4416" t="s">
        <v>9361</v>
      </c>
      <c r="AL4416">
        <v>0</v>
      </c>
      <c r="AM4416">
        <v>0</v>
      </c>
    </row>
    <row r="4417" spans="1:39" customFormat="1" ht="12.75">
      <c r="A4417">
        <v>3544616</v>
      </c>
      <c r="B4417" t="s">
        <v>2113</v>
      </c>
      <c r="C4417" t="s">
        <v>1171</v>
      </c>
      <c r="D4417">
        <v>3544616</v>
      </c>
      <c r="E4417" t="s">
        <v>169</v>
      </c>
      <c r="H4417" s="507">
        <v>41765</v>
      </c>
      <c r="I4417" t="s">
        <v>169</v>
      </c>
      <c r="J4417">
        <v>-9</v>
      </c>
      <c r="K4417" t="s">
        <v>8</v>
      </c>
      <c r="M4417" t="s">
        <v>178</v>
      </c>
      <c r="N4417">
        <v>3350022</v>
      </c>
      <c r="O4417" t="s">
        <v>225</v>
      </c>
      <c r="P4417" s="507">
        <v>44796</v>
      </c>
      <c r="Q4417" t="s">
        <v>187</v>
      </c>
      <c r="R4417" s="507">
        <v>44796</v>
      </c>
      <c r="T4417" t="s">
        <v>5765</v>
      </c>
      <c r="U4417">
        <v>500</v>
      </c>
      <c r="X4417">
        <v>5</v>
      </c>
      <c r="Y4417" t="s">
        <v>259</v>
      </c>
      <c r="AC4417" t="s">
        <v>177</v>
      </c>
      <c r="AD4417" t="s">
        <v>16998</v>
      </c>
      <c r="AE4417">
        <v>35410</v>
      </c>
      <c r="AF4417" t="s">
        <v>16999</v>
      </c>
      <c r="AJ4417">
        <v>610172321</v>
      </c>
      <c r="AK4417" t="s">
        <v>8117</v>
      </c>
      <c r="AL4417">
        <v>0</v>
      </c>
      <c r="AM4417">
        <v>0</v>
      </c>
    </row>
    <row r="4418" spans="1:39" customFormat="1" ht="12.75">
      <c r="A4418">
        <v>5328347</v>
      </c>
      <c r="B4418" t="s">
        <v>8371</v>
      </c>
      <c r="C4418" t="s">
        <v>7542</v>
      </c>
      <c r="D4418">
        <v>5328347</v>
      </c>
      <c r="E4418" t="s">
        <v>166</v>
      </c>
      <c r="F4418" t="s">
        <v>169</v>
      </c>
      <c r="H4418" s="507">
        <v>41152</v>
      </c>
      <c r="I4418" t="s">
        <v>245</v>
      </c>
      <c r="J4418">
        <v>-11</v>
      </c>
      <c r="K4418" t="s">
        <v>8</v>
      </c>
      <c r="M4418" t="s">
        <v>2155</v>
      </c>
      <c r="N4418">
        <v>12530099</v>
      </c>
      <c r="O4418" t="s">
        <v>6268</v>
      </c>
      <c r="P4418" s="507">
        <v>44803</v>
      </c>
      <c r="Q4418" t="s">
        <v>187</v>
      </c>
      <c r="R4418" s="507">
        <v>44473</v>
      </c>
      <c r="S4418" s="507">
        <v>44777</v>
      </c>
      <c r="T4418" t="s">
        <v>181</v>
      </c>
      <c r="U4418">
        <v>500</v>
      </c>
      <c r="X4418">
        <v>5</v>
      </c>
      <c r="Y4418" t="s">
        <v>259</v>
      </c>
      <c r="AC4418" t="s">
        <v>177</v>
      </c>
      <c r="AD4418" t="s">
        <v>13106</v>
      </c>
      <c r="AE4418">
        <v>53400</v>
      </c>
      <c r="AF4418" t="s">
        <v>17000</v>
      </c>
      <c r="AK4418" t="s">
        <v>8372</v>
      </c>
      <c r="AL4418">
        <v>0</v>
      </c>
      <c r="AM4418">
        <v>0</v>
      </c>
    </row>
    <row r="4419" spans="1:39" customFormat="1" ht="12.75">
      <c r="A4419">
        <v>5328348</v>
      </c>
      <c r="B4419" t="s">
        <v>8371</v>
      </c>
      <c r="C4419" t="s">
        <v>713</v>
      </c>
      <c r="D4419">
        <v>5328348</v>
      </c>
      <c r="E4419" t="s">
        <v>166</v>
      </c>
      <c r="F4419" t="s">
        <v>169</v>
      </c>
      <c r="H4419" s="507">
        <v>41152</v>
      </c>
      <c r="I4419" t="s">
        <v>245</v>
      </c>
      <c r="J4419">
        <v>-11</v>
      </c>
      <c r="K4419" t="s">
        <v>8</v>
      </c>
      <c r="M4419" t="s">
        <v>2155</v>
      </c>
      <c r="N4419">
        <v>12530099</v>
      </c>
      <c r="O4419" t="s">
        <v>6268</v>
      </c>
      <c r="P4419" s="507">
        <v>44803</v>
      </c>
      <c r="Q4419" t="s">
        <v>187</v>
      </c>
      <c r="R4419" s="507">
        <v>44473</v>
      </c>
      <c r="S4419" s="507">
        <v>44777</v>
      </c>
      <c r="T4419" t="s">
        <v>181</v>
      </c>
      <c r="U4419">
        <v>500</v>
      </c>
      <c r="X4419">
        <v>5</v>
      </c>
      <c r="Y4419" t="s">
        <v>259</v>
      </c>
      <c r="AC4419" t="s">
        <v>177</v>
      </c>
      <c r="AD4419" t="s">
        <v>13106</v>
      </c>
      <c r="AE4419">
        <v>53400</v>
      </c>
      <c r="AF4419" t="s">
        <v>17000</v>
      </c>
      <c r="AK4419" t="s">
        <v>8372</v>
      </c>
      <c r="AL4419">
        <v>0</v>
      </c>
      <c r="AM4419">
        <v>0</v>
      </c>
    </row>
    <row r="4420" spans="1:39" customFormat="1" ht="12.75">
      <c r="A4420">
        <v>3733038</v>
      </c>
      <c r="B4420" t="s">
        <v>7111</v>
      </c>
      <c r="C4420" t="s">
        <v>7112</v>
      </c>
      <c r="D4420">
        <v>3733038</v>
      </c>
      <c r="E4420" t="s">
        <v>169</v>
      </c>
      <c r="F4420" t="s">
        <v>166</v>
      </c>
      <c r="H4420" s="507">
        <v>41535</v>
      </c>
      <c r="I4420" t="s">
        <v>251</v>
      </c>
      <c r="J4420">
        <v>-10</v>
      </c>
      <c r="K4420" t="s">
        <v>8</v>
      </c>
      <c r="M4420" t="s">
        <v>175</v>
      </c>
      <c r="N4420">
        <v>4370596</v>
      </c>
      <c r="O4420" t="s">
        <v>2802</v>
      </c>
      <c r="P4420" s="507">
        <v>44808</v>
      </c>
      <c r="Q4420" t="s">
        <v>187</v>
      </c>
      <c r="R4420" s="507">
        <v>44468</v>
      </c>
      <c r="T4420" t="s">
        <v>5765</v>
      </c>
      <c r="U4420">
        <v>500</v>
      </c>
      <c r="X4420">
        <v>5</v>
      </c>
      <c r="Y4420" t="s">
        <v>259</v>
      </c>
      <c r="AC4420" t="s">
        <v>177</v>
      </c>
      <c r="AD4420" t="s">
        <v>9914</v>
      </c>
      <c r="AE4420">
        <v>37130</v>
      </c>
      <c r="AF4420" t="s">
        <v>17001</v>
      </c>
      <c r="AJ4420" t="s">
        <v>9362</v>
      </c>
      <c r="AK4420" t="s">
        <v>7113</v>
      </c>
      <c r="AL4420">
        <v>1</v>
      </c>
      <c r="AM4420">
        <v>0</v>
      </c>
    </row>
    <row r="4421" spans="1:39" customFormat="1" ht="12.75">
      <c r="A4421">
        <v>7523858</v>
      </c>
      <c r="B4421" t="s">
        <v>6212</v>
      </c>
      <c r="C4421" t="s">
        <v>302</v>
      </c>
      <c r="D4421">
        <v>7523858</v>
      </c>
      <c r="E4421" t="s">
        <v>166</v>
      </c>
      <c r="F4421" t="s">
        <v>166</v>
      </c>
      <c r="H4421" s="507">
        <v>40958</v>
      </c>
      <c r="I4421" t="s">
        <v>245</v>
      </c>
      <c r="J4421">
        <v>-11</v>
      </c>
      <c r="K4421" t="s">
        <v>168</v>
      </c>
      <c r="M4421" t="s">
        <v>263</v>
      </c>
      <c r="N4421">
        <v>8750120</v>
      </c>
      <c r="O4421" t="s">
        <v>287</v>
      </c>
      <c r="P4421" s="507">
        <v>44772</v>
      </c>
      <c r="Q4421" t="s">
        <v>187</v>
      </c>
      <c r="R4421" s="507">
        <v>42994</v>
      </c>
      <c r="T4421" t="s">
        <v>5765</v>
      </c>
      <c r="U4421">
        <v>557</v>
      </c>
      <c r="X4421">
        <v>5</v>
      </c>
      <c r="Y4421" t="s">
        <v>259</v>
      </c>
      <c r="AC4421" t="s">
        <v>177</v>
      </c>
      <c r="AD4421" t="s">
        <v>9776</v>
      </c>
      <c r="AE4421">
        <v>75011</v>
      </c>
      <c r="AF4421" t="s">
        <v>17002</v>
      </c>
      <c r="AI4421">
        <v>612095456</v>
      </c>
      <c r="AJ4421">
        <v>660460839</v>
      </c>
      <c r="AK4421" t="s">
        <v>6213</v>
      </c>
      <c r="AL4421">
        <v>0</v>
      </c>
      <c r="AM4421">
        <v>0</v>
      </c>
    </row>
    <row r="4422" spans="1:39" customFormat="1" ht="12.75">
      <c r="A4422">
        <v>9540833</v>
      </c>
      <c r="B4422" t="s">
        <v>17003</v>
      </c>
      <c r="C4422" t="s">
        <v>935</v>
      </c>
      <c r="D4422">
        <v>9540833</v>
      </c>
      <c r="E4422" t="s">
        <v>169</v>
      </c>
      <c r="H4422" s="507">
        <v>42064</v>
      </c>
      <c r="I4422" t="s">
        <v>169</v>
      </c>
      <c r="J4422">
        <v>-9</v>
      </c>
      <c r="K4422" t="s">
        <v>8</v>
      </c>
      <c r="M4422" t="s">
        <v>232</v>
      </c>
      <c r="N4422">
        <v>8950978</v>
      </c>
      <c r="O4422" t="s">
        <v>5773</v>
      </c>
      <c r="P4422" s="507">
        <v>44813</v>
      </c>
      <c r="Q4422" t="s">
        <v>187</v>
      </c>
      <c r="R4422" s="507">
        <v>44813</v>
      </c>
      <c r="S4422" s="507">
        <v>44803</v>
      </c>
      <c r="T4422" t="s">
        <v>181</v>
      </c>
      <c r="U4422">
        <v>500</v>
      </c>
      <c r="X4422">
        <v>5</v>
      </c>
      <c r="Y4422" t="s">
        <v>259</v>
      </c>
      <c r="AC4422" t="s">
        <v>177</v>
      </c>
      <c r="AD4422" t="s">
        <v>13500</v>
      </c>
      <c r="AE4422">
        <v>95600</v>
      </c>
      <c r="AF4422" t="s">
        <v>17004</v>
      </c>
      <c r="AJ4422">
        <v>661734218</v>
      </c>
      <c r="AK4422" t="s">
        <v>17005</v>
      </c>
      <c r="AL4422">
        <v>0</v>
      </c>
      <c r="AM4422">
        <v>0</v>
      </c>
    </row>
    <row r="4423" spans="1:39" customFormat="1" ht="12.75">
      <c r="A4423">
        <v>9152885</v>
      </c>
      <c r="B4423" t="s">
        <v>9363</v>
      </c>
      <c r="C4423" t="s">
        <v>465</v>
      </c>
      <c r="D4423">
        <v>9152885</v>
      </c>
      <c r="E4423" t="s">
        <v>169</v>
      </c>
      <c r="H4423" s="507">
        <v>41502</v>
      </c>
      <c r="I4423" t="s">
        <v>251</v>
      </c>
      <c r="J4423">
        <v>-10</v>
      </c>
      <c r="K4423" t="s">
        <v>8</v>
      </c>
      <c r="M4423" t="s">
        <v>275</v>
      </c>
      <c r="N4423">
        <v>8911468</v>
      </c>
      <c r="O4423" t="s">
        <v>5819</v>
      </c>
      <c r="P4423" s="507">
        <v>44807</v>
      </c>
      <c r="Q4423" t="s">
        <v>187</v>
      </c>
      <c r="R4423" s="507">
        <v>44807</v>
      </c>
      <c r="T4423" t="s">
        <v>5765</v>
      </c>
      <c r="U4423">
        <v>500</v>
      </c>
      <c r="X4423">
        <v>5</v>
      </c>
      <c r="Y4423" t="s">
        <v>259</v>
      </c>
      <c r="AC4423" t="s">
        <v>177</v>
      </c>
      <c r="AD4423" t="s">
        <v>10379</v>
      </c>
      <c r="AE4423">
        <v>91240</v>
      </c>
      <c r="AF4423" t="s">
        <v>17006</v>
      </c>
      <c r="AJ4423">
        <v>689546123</v>
      </c>
      <c r="AK4423" t="s">
        <v>9364</v>
      </c>
      <c r="AL4423">
        <v>0</v>
      </c>
      <c r="AM4423">
        <v>0</v>
      </c>
    </row>
    <row r="4424" spans="1:39" customFormat="1" ht="12.75">
      <c r="A4424">
        <v>7822957</v>
      </c>
      <c r="B4424" t="s">
        <v>2114</v>
      </c>
      <c r="C4424" t="s">
        <v>1123</v>
      </c>
      <c r="D4424">
        <v>7822957</v>
      </c>
      <c r="E4424" t="s">
        <v>166</v>
      </c>
      <c r="F4424" t="s">
        <v>166</v>
      </c>
      <c r="H4424" s="507">
        <v>29536</v>
      </c>
      <c r="I4424" t="s">
        <v>192</v>
      </c>
      <c r="J4424">
        <v>-50</v>
      </c>
      <c r="K4424" t="s">
        <v>168</v>
      </c>
      <c r="M4424" t="s">
        <v>203</v>
      </c>
      <c r="N4424">
        <v>8920018</v>
      </c>
      <c r="O4424" t="s">
        <v>560</v>
      </c>
      <c r="P4424" s="507">
        <v>44751</v>
      </c>
      <c r="Q4424" t="s">
        <v>187</v>
      </c>
      <c r="R4424" s="507">
        <v>37432</v>
      </c>
      <c r="S4424" s="507">
        <v>43984</v>
      </c>
      <c r="T4424" t="s">
        <v>7255</v>
      </c>
      <c r="U4424">
        <v>1695</v>
      </c>
      <c r="X4424">
        <v>16</v>
      </c>
      <c r="Y4424" t="s">
        <v>259</v>
      </c>
      <c r="AC4424" t="s">
        <v>177</v>
      </c>
      <c r="AD4424" t="s">
        <v>13029</v>
      </c>
      <c r="AE4424">
        <v>92240</v>
      </c>
      <c r="AF4424" t="s">
        <v>17007</v>
      </c>
      <c r="AJ4424">
        <v>618771541</v>
      </c>
      <c r="AK4424" t="s">
        <v>4708</v>
      </c>
      <c r="AL4424">
        <v>0</v>
      </c>
      <c r="AM4424">
        <v>0</v>
      </c>
    </row>
    <row r="4425" spans="1:39" customFormat="1" ht="12.75">
      <c r="A4425">
        <v>9315484</v>
      </c>
      <c r="B4425" t="s">
        <v>2115</v>
      </c>
      <c r="C4425" t="s">
        <v>2116</v>
      </c>
      <c r="D4425">
        <v>9315484</v>
      </c>
      <c r="E4425" t="s">
        <v>166</v>
      </c>
      <c r="F4425" t="s">
        <v>166</v>
      </c>
      <c r="H4425" s="507">
        <v>34773</v>
      </c>
      <c r="I4425" t="s">
        <v>167</v>
      </c>
      <c r="J4425">
        <v>-40</v>
      </c>
      <c r="K4425" t="s">
        <v>168</v>
      </c>
      <c r="M4425" t="s">
        <v>170</v>
      </c>
      <c r="N4425">
        <v>8930490</v>
      </c>
      <c r="O4425" t="s">
        <v>732</v>
      </c>
      <c r="P4425" s="507">
        <v>44826</v>
      </c>
      <c r="Q4425" t="s">
        <v>187</v>
      </c>
      <c r="R4425" s="507">
        <v>39456</v>
      </c>
      <c r="S4425" s="507">
        <v>44089</v>
      </c>
      <c r="T4425" t="s">
        <v>7255</v>
      </c>
      <c r="U4425">
        <v>1833</v>
      </c>
      <c r="X4425">
        <v>18</v>
      </c>
      <c r="Y4425" t="s">
        <v>259</v>
      </c>
      <c r="AB4425" s="507">
        <v>43282</v>
      </c>
      <c r="AC4425" t="s">
        <v>177</v>
      </c>
      <c r="AD4425" t="s">
        <v>11803</v>
      </c>
      <c r="AE4425">
        <v>93700</v>
      </c>
      <c r="AF4425" t="s">
        <v>17008</v>
      </c>
      <c r="AJ4425">
        <v>767358851</v>
      </c>
      <c r="AK4425" t="s">
        <v>4709</v>
      </c>
      <c r="AL4425">
        <v>0</v>
      </c>
      <c r="AM4425">
        <v>0</v>
      </c>
    </row>
    <row r="4426" spans="1:39" customFormat="1" ht="12.75">
      <c r="A4426">
        <v>3727136</v>
      </c>
      <c r="B4426" t="s">
        <v>3022</v>
      </c>
      <c r="C4426" t="s">
        <v>3023</v>
      </c>
      <c r="D4426">
        <v>3727136</v>
      </c>
      <c r="E4426" t="s">
        <v>166</v>
      </c>
      <c r="F4426" t="s">
        <v>166</v>
      </c>
      <c r="H4426" s="507">
        <v>40006</v>
      </c>
      <c r="I4426" t="s">
        <v>340</v>
      </c>
      <c r="J4426">
        <v>-14</v>
      </c>
      <c r="K4426" t="s">
        <v>168</v>
      </c>
      <c r="M4426" t="s">
        <v>175</v>
      </c>
      <c r="N4426">
        <v>4370002</v>
      </c>
      <c r="O4426" t="s">
        <v>2769</v>
      </c>
      <c r="P4426" s="507">
        <v>44811</v>
      </c>
      <c r="Q4426" t="s">
        <v>187</v>
      </c>
      <c r="R4426" s="507">
        <v>42263</v>
      </c>
      <c r="T4426" t="s">
        <v>5765</v>
      </c>
      <c r="U4426">
        <v>1558</v>
      </c>
      <c r="X4426">
        <v>15</v>
      </c>
      <c r="Y4426" t="s">
        <v>259</v>
      </c>
      <c r="AC4426" t="s">
        <v>177</v>
      </c>
      <c r="AD4426" t="s">
        <v>10088</v>
      </c>
      <c r="AE4426">
        <v>37000</v>
      </c>
      <c r="AF4426" t="s">
        <v>17009</v>
      </c>
      <c r="AI4426">
        <v>769496836</v>
      </c>
      <c r="AJ4426">
        <v>659648094</v>
      </c>
      <c r="AK4426" t="s">
        <v>5734</v>
      </c>
      <c r="AL4426">
        <v>1</v>
      </c>
      <c r="AM4426">
        <v>1</v>
      </c>
    </row>
    <row r="4427" spans="1:39" customFormat="1" ht="12.75">
      <c r="A4427">
        <v>5624242</v>
      </c>
      <c r="B4427" t="s">
        <v>9365</v>
      </c>
      <c r="C4427" t="s">
        <v>9366</v>
      </c>
      <c r="D4427">
        <v>5624242</v>
      </c>
      <c r="E4427" t="s">
        <v>166</v>
      </c>
      <c r="H4427" s="507">
        <v>39029</v>
      </c>
      <c r="I4427" t="s">
        <v>198</v>
      </c>
      <c r="J4427">
        <v>-17</v>
      </c>
      <c r="K4427" t="s">
        <v>168</v>
      </c>
      <c r="M4427" t="s">
        <v>217</v>
      </c>
      <c r="N4427">
        <v>3560039</v>
      </c>
      <c r="O4427" t="s">
        <v>3028</v>
      </c>
      <c r="P4427" s="507">
        <v>44809</v>
      </c>
      <c r="Q4427" t="s">
        <v>187</v>
      </c>
      <c r="R4427" s="507">
        <v>44739</v>
      </c>
      <c r="S4427" s="507">
        <v>44809</v>
      </c>
      <c r="T4427" t="s">
        <v>181</v>
      </c>
      <c r="U4427">
        <v>1600</v>
      </c>
      <c r="X4427">
        <v>16</v>
      </c>
      <c r="Y4427" t="s">
        <v>259</v>
      </c>
      <c r="AB4427" s="507">
        <v>44743</v>
      </c>
      <c r="AC4427" t="s">
        <v>174</v>
      </c>
      <c r="AD4427" t="s">
        <v>9753</v>
      </c>
      <c r="AE4427">
        <v>56700</v>
      </c>
      <c r="AF4427" t="s">
        <v>9754</v>
      </c>
      <c r="AK4427" t="s">
        <v>8445</v>
      </c>
      <c r="AL4427">
        <v>0</v>
      </c>
      <c r="AM4427">
        <v>0</v>
      </c>
    </row>
    <row r="4428" spans="1:39" customFormat="1" ht="12.75">
      <c r="A4428">
        <v>5624194</v>
      </c>
      <c r="B4428" t="s">
        <v>9367</v>
      </c>
      <c r="C4428" t="s">
        <v>6321</v>
      </c>
      <c r="D4428">
        <v>5624194</v>
      </c>
      <c r="E4428" t="s">
        <v>166</v>
      </c>
      <c r="H4428" s="507">
        <v>38738</v>
      </c>
      <c r="I4428" t="s">
        <v>198</v>
      </c>
      <c r="J4428">
        <v>-17</v>
      </c>
      <c r="K4428" t="s">
        <v>168</v>
      </c>
      <c r="M4428" t="s">
        <v>217</v>
      </c>
      <c r="N4428">
        <v>3560039</v>
      </c>
      <c r="O4428" t="s">
        <v>3028</v>
      </c>
      <c r="P4428" s="507">
        <v>44809</v>
      </c>
      <c r="Q4428" t="s">
        <v>187</v>
      </c>
      <c r="R4428" s="507">
        <v>44701</v>
      </c>
      <c r="S4428" s="507">
        <v>44809</v>
      </c>
      <c r="T4428" t="s">
        <v>181</v>
      </c>
      <c r="U4428">
        <v>1700</v>
      </c>
      <c r="X4428">
        <v>17</v>
      </c>
      <c r="Y4428" t="s">
        <v>259</v>
      </c>
      <c r="AB4428" s="507">
        <v>44743</v>
      </c>
      <c r="AC4428" t="s">
        <v>337</v>
      </c>
      <c r="AD4428" t="s">
        <v>9690</v>
      </c>
      <c r="AE4428">
        <v>56700</v>
      </c>
      <c r="AF4428" t="s">
        <v>17010</v>
      </c>
      <c r="AK4428" t="s">
        <v>8445</v>
      </c>
      <c r="AL4428">
        <v>0</v>
      </c>
      <c r="AM4428">
        <v>0</v>
      </c>
    </row>
    <row r="4429" spans="1:39" customFormat="1" ht="12.75">
      <c r="A4429">
        <v>7735557</v>
      </c>
      <c r="B4429" t="s">
        <v>9368</v>
      </c>
      <c r="C4429" t="s">
        <v>829</v>
      </c>
      <c r="D4429">
        <v>7735557</v>
      </c>
      <c r="E4429" t="s">
        <v>169</v>
      </c>
      <c r="H4429" s="507">
        <v>40971</v>
      </c>
      <c r="I4429" t="s">
        <v>245</v>
      </c>
      <c r="J4429">
        <v>-11</v>
      </c>
      <c r="K4429" t="s">
        <v>8</v>
      </c>
      <c r="M4429" t="s">
        <v>206</v>
      </c>
      <c r="N4429">
        <v>8771398</v>
      </c>
      <c r="O4429" t="s">
        <v>379</v>
      </c>
      <c r="P4429" s="507">
        <v>44820</v>
      </c>
      <c r="Q4429" t="s">
        <v>187</v>
      </c>
      <c r="R4429" s="507">
        <v>44820</v>
      </c>
      <c r="T4429" t="s">
        <v>5765</v>
      </c>
      <c r="U4429">
        <v>500</v>
      </c>
      <c r="X4429">
        <v>5</v>
      </c>
      <c r="Y4429" t="s">
        <v>259</v>
      </c>
      <c r="AC4429" t="s">
        <v>177</v>
      </c>
      <c r="AD4429" t="s">
        <v>11788</v>
      </c>
      <c r="AE4429">
        <v>77600</v>
      </c>
      <c r="AF4429" t="s">
        <v>17011</v>
      </c>
      <c r="AJ4429" t="s">
        <v>9369</v>
      </c>
      <c r="AK4429" t="s">
        <v>9370</v>
      </c>
      <c r="AL4429">
        <v>1</v>
      </c>
      <c r="AM4429">
        <v>1</v>
      </c>
    </row>
    <row r="4430" spans="1:39" customFormat="1" ht="12.75">
      <c r="A4430">
        <v>7735556</v>
      </c>
      <c r="B4430" t="s">
        <v>9368</v>
      </c>
      <c r="C4430" t="s">
        <v>9371</v>
      </c>
      <c r="D4430">
        <v>7735556</v>
      </c>
      <c r="E4430" t="s">
        <v>169</v>
      </c>
      <c r="H4430" s="507">
        <v>42212</v>
      </c>
      <c r="I4430" t="s">
        <v>169</v>
      </c>
      <c r="J4430">
        <v>-9</v>
      </c>
      <c r="K4430" t="s">
        <v>8</v>
      </c>
      <c r="M4430" t="s">
        <v>206</v>
      </c>
      <c r="N4430">
        <v>8771398</v>
      </c>
      <c r="O4430" t="s">
        <v>379</v>
      </c>
      <c r="P4430" s="507">
        <v>44820</v>
      </c>
      <c r="Q4430" t="s">
        <v>187</v>
      </c>
      <c r="R4430" s="507">
        <v>44820</v>
      </c>
      <c r="T4430" t="s">
        <v>5765</v>
      </c>
      <c r="U4430">
        <v>500</v>
      </c>
      <c r="X4430">
        <v>5</v>
      </c>
      <c r="Y4430" t="s">
        <v>259</v>
      </c>
      <c r="AC4430" t="s">
        <v>177</v>
      </c>
      <c r="AD4430" t="s">
        <v>11788</v>
      </c>
      <c r="AE4430">
        <v>77600</v>
      </c>
      <c r="AF4430" t="s">
        <v>17011</v>
      </c>
      <c r="AJ4430">
        <v>687565476</v>
      </c>
      <c r="AK4430" t="s">
        <v>9370</v>
      </c>
      <c r="AL4430">
        <v>1</v>
      </c>
      <c r="AM4430">
        <v>1</v>
      </c>
    </row>
    <row r="4431" spans="1:39" customFormat="1" ht="12.75">
      <c r="A4431">
        <v>9258703</v>
      </c>
      <c r="B4431" t="s">
        <v>2117</v>
      </c>
      <c r="C4431" t="s">
        <v>241</v>
      </c>
      <c r="D4431">
        <v>9258703</v>
      </c>
      <c r="E4431" t="s">
        <v>169</v>
      </c>
      <c r="H4431" s="507">
        <v>41591</v>
      </c>
      <c r="I4431" t="s">
        <v>251</v>
      </c>
      <c r="J4431">
        <v>-10</v>
      </c>
      <c r="K4431" t="s">
        <v>8</v>
      </c>
      <c r="M4431" t="s">
        <v>203</v>
      </c>
      <c r="N4431">
        <v>8920111</v>
      </c>
      <c r="O4431" t="s">
        <v>544</v>
      </c>
      <c r="P4431" s="507">
        <v>44820</v>
      </c>
      <c r="Q4431" t="s">
        <v>187</v>
      </c>
      <c r="R4431" s="507">
        <v>44820</v>
      </c>
      <c r="T4431" t="s">
        <v>5765</v>
      </c>
      <c r="U4431">
        <v>500</v>
      </c>
      <c r="X4431">
        <v>5</v>
      </c>
      <c r="Y4431" t="s">
        <v>259</v>
      </c>
      <c r="AC4431" t="s">
        <v>177</v>
      </c>
      <c r="AD4431" t="s">
        <v>10828</v>
      </c>
      <c r="AE4431">
        <v>92140</v>
      </c>
      <c r="AF4431" t="s">
        <v>17012</v>
      </c>
      <c r="AI4431">
        <v>618700452</v>
      </c>
      <c r="AJ4431">
        <v>609601059</v>
      </c>
      <c r="AK4431" t="s">
        <v>9372</v>
      </c>
      <c r="AL4431">
        <v>0</v>
      </c>
      <c r="AM4431">
        <v>0</v>
      </c>
    </row>
    <row r="4432" spans="1:39" customFormat="1" ht="12.75">
      <c r="A4432">
        <v>8015853</v>
      </c>
      <c r="B4432" t="s">
        <v>2117</v>
      </c>
      <c r="C4432" t="s">
        <v>2118</v>
      </c>
      <c r="D4432">
        <v>8015853</v>
      </c>
      <c r="E4432" t="s">
        <v>166</v>
      </c>
      <c r="F4432" t="s">
        <v>166</v>
      </c>
      <c r="H4432" s="507">
        <v>32308</v>
      </c>
      <c r="I4432" t="s">
        <v>167</v>
      </c>
      <c r="J4432">
        <v>-40</v>
      </c>
      <c r="K4432" t="s">
        <v>168</v>
      </c>
      <c r="M4432" t="s">
        <v>203</v>
      </c>
      <c r="N4432">
        <v>8920049</v>
      </c>
      <c r="O4432" t="s">
        <v>211</v>
      </c>
      <c r="P4432" s="507">
        <v>44825</v>
      </c>
      <c r="Q4432" t="s">
        <v>187</v>
      </c>
      <c r="R4432" s="507">
        <v>40090</v>
      </c>
      <c r="S4432" s="507">
        <v>44824</v>
      </c>
      <c r="T4432" t="s">
        <v>181</v>
      </c>
      <c r="U4432">
        <v>2546</v>
      </c>
      <c r="V4432" t="s">
        <v>172</v>
      </c>
      <c r="W4432">
        <v>199</v>
      </c>
      <c r="X4432" t="s">
        <v>173</v>
      </c>
      <c r="Y4432" t="s">
        <v>259</v>
      </c>
      <c r="AC4432" t="s">
        <v>174</v>
      </c>
      <c r="AD4432" t="s">
        <v>9949</v>
      </c>
      <c r="AE4432">
        <v>92100</v>
      </c>
      <c r="AF4432" t="s">
        <v>17013</v>
      </c>
      <c r="AK4432" t="s">
        <v>8118</v>
      </c>
      <c r="AL4432">
        <v>0</v>
      </c>
      <c r="AM4432">
        <v>0</v>
      </c>
    </row>
    <row r="4433" spans="1:39" customFormat="1" ht="12.75">
      <c r="A4433">
        <v>182812</v>
      </c>
      <c r="B4433" t="s">
        <v>2117</v>
      </c>
      <c r="C4433" t="s">
        <v>8119</v>
      </c>
      <c r="D4433">
        <v>182812</v>
      </c>
      <c r="E4433" t="s">
        <v>166</v>
      </c>
      <c r="F4433" t="s">
        <v>166</v>
      </c>
      <c r="H4433" s="507">
        <v>22156</v>
      </c>
      <c r="I4433" t="s">
        <v>385</v>
      </c>
      <c r="J4433">
        <v>-70</v>
      </c>
      <c r="K4433" t="s">
        <v>168</v>
      </c>
      <c r="M4433" t="s">
        <v>2773</v>
      </c>
      <c r="N4433">
        <v>4180613</v>
      </c>
      <c r="O4433" t="s">
        <v>2800</v>
      </c>
      <c r="P4433" s="507">
        <v>44817</v>
      </c>
      <c r="Q4433" t="s">
        <v>187</v>
      </c>
      <c r="R4433" s="507">
        <v>37432</v>
      </c>
      <c r="S4433" s="507">
        <v>44076</v>
      </c>
      <c r="T4433" t="s">
        <v>7255</v>
      </c>
      <c r="U4433">
        <v>1972</v>
      </c>
      <c r="X4433">
        <v>19</v>
      </c>
      <c r="Y4433" t="s">
        <v>259</v>
      </c>
      <c r="AC4433" t="s">
        <v>174</v>
      </c>
      <c r="AD4433" t="s">
        <v>868</v>
      </c>
      <c r="AE4433">
        <v>18000</v>
      </c>
      <c r="AF4433" t="s">
        <v>17014</v>
      </c>
      <c r="AJ4433">
        <v>658993330</v>
      </c>
      <c r="AK4433" t="s">
        <v>5735</v>
      </c>
      <c r="AL4433">
        <v>0</v>
      </c>
      <c r="AM4433">
        <v>0</v>
      </c>
    </row>
    <row r="4434" spans="1:39" customFormat="1" ht="12.75">
      <c r="A4434">
        <v>9254938</v>
      </c>
      <c r="B4434" t="s">
        <v>2117</v>
      </c>
      <c r="C4434" t="s">
        <v>668</v>
      </c>
      <c r="D4434">
        <v>9254938</v>
      </c>
      <c r="E4434" t="s">
        <v>166</v>
      </c>
      <c r="F4434" t="s">
        <v>166</v>
      </c>
      <c r="H4434" s="507">
        <v>41410</v>
      </c>
      <c r="I4434" t="s">
        <v>251</v>
      </c>
      <c r="J4434">
        <v>-10</v>
      </c>
      <c r="K4434" t="s">
        <v>168</v>
      </c>
      <c r="M4434" t="s">
        <v>203</v>
      </c>
      <c r="N4434">
        <v>8920025</v>
      </c>
      <c r="O4434" t="s">
        <v>213</v>
      </c>
      <c r="P4434" s="507">
        <v>44802</v>
      </c>
      <c r="Q4434" t="s">
        <v>187</v>
      </c>
      <c r="R4434" s="507">
        <v>43759</v>
      </c>
      <c r="S4434" s="507">
        <v>44762</v>
      </c>
      <c r="T4434" t="s">
        <v>181</v>
      </c>
      <c r="U4434">
        <v>532</v>
      </c>
      <c r="X4434">
        <v>5</v>
      </c>
      <c r="Y4434" t="s">
        <v>259</v>
      </c>
      <c r="AC4434" t="s">
        <v>177</v>
      </c>
      <c r="AD4434" t="s">
        <v>10501</v>
      </c>
      <c r="AE4434">
        <v>92400</v>
      </c>
      <c r="AF4434" t="s">
        <v>17015</v>
      </c>
      <c r="AI4434">
        <v>607219994</v>
      </c>
      <c r="AJ4434">
        <v>659678998</v>
      </c>
      <c r="AK4434" t="s">
        <v>4710</v>
      </c>
      <c r="AL4434">
        <v>0</v>
      </c>
      <c r="AM4434">
        <v>0</v>
      </c>
    </row>
    <row r="4435" spans="1:39" customFormat="1" ht="12.75">
      <c r="A4435">
        <v>7645783</v>
      </c>
      <c r="B4435" t="s">
        <v>2117</v>
      </c>
      <c r="C4435" t="s">
        <v>8120</v>
      </c>
      <c r="D4435">
        <v>7645783</v>
      </c>
      <c r="E4435" t="s">
        <v>166</v>
      </c>
      <c r="F4435" t="s">
        <v>166</v>
      </c>
      <c r="H4435" s="507">
        <v>34791</v>
      </c>
      <c r="I4435" t="s">
        <v>167</v>
      </c>
      <c r="J4435">
        <v>-40</v>
      </c>
      <c r="K4435" t="s">
        <v>8</v>
      </c>
      <c r="M4435" t="s">
        <v>203</v>
      </c>
      <c r="N4435">
        <v>8920309</v>
      </c>
      <c r="O4435" t="s">
        <v>331</v>
      </c>
      <c r="P4435" s="507">
        <v>44818</v>
      </c>
      <c r="Q4435" t="s">
        <v>187</v>
      </c>
      <c r="R4435" s="507">
        <v>44561</v>
      </c>
      <c r="S4435" s="507">
        <v>44567</v>
      </c>
      <c r="T4435" t="s">
        <v>7255</v>
      </c>
      <c r="U4435">
        <v>1316</v>
      </c>
      <c r="X4435">
        <v>13</v>
      </c>
      <c r="Y4435" t="s">
        <v>259</v>
      </c>
      <c r="AB4435" s="507">
        <v>44743</v>
      </c>
      <c r="AC4435" t="s">
        <v>174</v>
      </c>
      <c r="AD4435" t="s">
        <v>9928</v>
      </c>
      <c r="AE4435">
        <v>92500</v>
      </c>
      <c r="AF4435" t="s">
        <v>17016</v>
      </c>
      <c r="AJ4435">
        <v>625138352</v>
      </c>
      <c r="AK4435" t="s">
        <v>7562</v>
      </c>
      <c r="AL4435">
        <v>1</v>
      </c>
      <c r="AM4435">
        <v>0</v>
      </c>
    </row>
    <row r="4436" spans="1:39" customFormat="1" ht="12.75">
      <c r="A4436">
        <v>5611617</v>
      </c>
      <c r="B4436" t="s">
        <v>2117</v>
      </c>
      <c r="C4436" t="s">
        <v>3238</v>
      </c>
      <c r="D4436">
        <v>5611617</v>
      </c>
      <c r="E4436" t="s">
        <v>166</v>
      </c>
      <c r="F4436" t="s">
        <v>166</v>
      </c>
      <c r="H4436" s="507">
        <v>30075</v>
      </c>
      <c r="I4436" t="s">
        <v>192</v>
      </c>
      <c r="J4436">
        <v>-50</v>
      </c>
      <c r="K4436" t="s">
        <v>168</v>
      </c>
      <c r="M4436" t="s">
        <v>217</v>
      </c>
      <c r="N4436">
        <v>3560039</v>
      </c>
      <c r="O4436" t="s">
        <v>3028</v>
      </c>
      <c r="P4436" s="507">
        <v>44825</v>
      </c>
      <c r="Q4436" t="s">
        <v>187</v>
      </c>
      <c r="R4436" s="507">
        <v>37432</v>
      </c>
      <c r="S4436" s="507">
        <v>44088</v>
      </c>
      <c r="T4436" t="s">
        <v>7255</v>
      </c>
      <c r="U4436">
        <v>2541</v>
      </c>
      <c r="V4436" t="s">
        <v>172</v>
      </c>
      <c r="W4436">
        <v>206</v>
      </c>
      <c r="X4436" t="s">
        <v>173</v>
      </c>
      <c r="Y4436" t="s">
        <v>259</v>
      </c>
      <c r="AB4436" s="507">
        <v>44418</v>
      </c>
      <c r="AC4436" t="s">
        <v>177</v>
      </c>
      <c r="AD4436" t="s">
        <v>9690</v>
      </c>
      <c r="AE4436">
        <v>56700</v>
      </c>
      <c r="AF4436" t="s">
        <v>17017</v>
      </c>
      <c r="AK4436" t="s">
        <v>5465</v>
      </c>
      <c r="AL4436">
        <v>0</v>
      </c>
      <c r="AM4436">
        <v>0</v>
      </c>
    </row>
    <row r="4437" spans="1:39" customFormat="1" ht="12.75">
      <c r="A4437">
        <v>9257835</v>
      </c>
      <c r="B4437" t="s">
        <v>2117</v>
      </c>
      <c r="C4437" t="s">
        <v>8121</v>
      </c>
      <c r="D4437">
        <v>9257835</v>
      </c>
      <c r="E4437" t="s">
        <v>166</v>
      </c>
      <c r="F4437" t="s">
        <v>166</v>
      </c>
      <c r="H4437" s="507">
        <v>40961</v>
      </c>
      <c r="I4437" t="s">
        <v>245</v>
      </c>
      <c r="J4437">
        <v>-11</v>
      </c>
      <c r="K4437" t="s">
        <v>168</v>
      </c>
      <c r="M4437" t="s">
        <v>203</v>
      </c>
      <c r="N4437">
        <v>8920067</v>
      </c>
      <c r="O4437" t="s">
        <v>577</v>
      </c>
      <c r="P4437" s="507">
        <v>44817</v>
      </c>
      <c r="Q4437" t="s">
        <v>187</v>
      </c>
      <c r="R4437" s="507">
        <v>44563</v>
      </c>
      <c r="T4437" t="s">
        <v>5765</v>
      </c>
      <c r="U4437">
        <v>535</v>
      </c>
      <c r="X4437">
        <v>5</v>
      </c>
      <c r="Y4437" t="s">
        <v>259</v>
      </c>
      <c r="AC4437" t="s">
        <v>174</v>
      </c>
      <c r="AD4437" t="s">
        <v>12697</v>
      </c>
      <c r="AE4437">
        <v>92190</v>
      </c>
      <c r="AF4437" t="s">
        <v>17018</v>
      </c>
      <c r="AK4437" t="s">
        <v>8122</v>
      </c>
      <c r="AL4437">
        <v>0</v>
      </c>
      <c r="AM4437">
        <v>0</v>
      </c>
    </row>
    <row r="4438" spans="1:39" customFormat="1" ht="12.75">
      <c r="A4438">
        <v>9258372</v>
      </c>
      <c r="B4438" t="s">
        <v>9373</v>
      </c>
      <c r="C4438" t="s">
        <v>9374</v>
      </c>
      <c r="D4438">
        <v>9258372</v>
      </c>
      <c r="E4438" t="s">
        <v>169</v>
      </c>
      <c r="H4438" s="507">
        <v>41613</v>
      </c>
      <c r="I4438" t="s">
        <v>251</v>
      </c>
      <c r="J4438">
        <v>-10</v>
      </c>
      <c r="K4438" t="s">
        <v>8</v>
      </c>
      <c r="M4438" t="s">
        <v>203</v>
      </c>
      <c r="N4438">
        <v>8921458</v>
      </c>
      <c r="O4438" t="s">
        <v>272</v>
      </c>
      <c r="P4438" s="507">
        <v>44811</v>
      </c>
      <c r="Q4438" t="s">
        <v>187</v>
      </c>
      <c r="R4438" s="507">
        <v>44811</v>
      </c>
      <c r="T4438" t="s">
        <v>5765</v>
      </c>
      <c r="U4438">
        <v>500</v>
      </c>
      <c r="X4438">
        <v>5</v>
      </c>
      <c r="Y4438" t="s">
        <v>259</v>
      </c>
      <c r="AC4438" t="s">
        <v>177</v>
      </c>
      <c r="AD4438" t="s">
        <v>10482</v>
      </c>
      <c r="AE4438">
        <v>92300</v>
      </c>
      <c r="AF4438" t="s">
        <v>17019</v>
      </c>
      <c r="AI4438">
        <v>681951964</v>
      </c>
      <c r="AK4438" t="s">
        <v>9375</v>
      </c>
      <c r="AL4438">
        <v>0</v>
      </c>
      <c r="AM4438">
        <v>0</v>
      </c>
    </row>
    <row r="4439" spans="1:39" customFormat="1" ht="12.75">
      <c r="A4439">
        <v>9258371</v>
      </c>
      <c r="B4439" t="s">
        <v>9373</v>
      </c>
      <c r="C4439" t="s">
        <v>9376</v>
      </c>
      <c r="D4439">
        <v>9258371</v>
      </c>
      <c r="E4439" t="s">
        <v>169</v>
      </c>
      <c r="H4439" s="507">
        <v>41613</v>
      </c>
      <c r="I4439" t="s">
        <v>251</v>
      </c>
      <c r="J4439">
        <v>-10</v>
      </c>
      <c r="K4439" t="s">
        <v>8</v>
      </c>
      <c r="M4439" t="s">
        <v>203</v>
      </c>
      <c r="N4439">
        <v>8921458</v>
      </c>
      <c r="O4439" t="s">
        <v>272</v>
      </c>
      <c r="P4439" s="507">
        <v>44811</v>
      </c>
      <c r="Q4439" t="s">
        <v>187</v>
      </c>
      <c r="R4439" s="507">
        <v>44811</v>
      </c>
      <c r="T4439" t="s">
        <v>5765</v>
      </c>
      <c r="U4439">
        <v>500</v>
      </c>
      <c r="X4439">
        <v>5</v>
      </c>
      <c r="Y4439" t="s">
        <v>259</v>
      </c>
      <c r="AC4439" t="s">
        <v>177</v>
      </c>
      <c r="AD4439" t="s">
        <v>10482</v>
      </c>
      <c r="AE4439">
        <v>92300</v>
      </c>
      <c r="AF4439" t="s">
        <v>17019</v>
      </c>
      <c r="AI4439">
        <v>681951964</v>
      </c>
      <c r="AK4439" t="s">
        <v>4272</v>
      </c>
      <c r="AL4439">
        <v>0</v>
      </c>
      <c r="AM4439">
        <v>0</v>
      </c>
    </row>
    <row r="4440" spans="1:39" customFormat="1" ht="12.75">
      <c r="A4440">
        <v>6213906</v>
      </c>
      <c r="B4440" t="s">
        <v>3939</v>
      </c>
      <c r="C4440" t="s">
        <v>387</v>
      </c>
      <c r="D4440">
        <v>6213906</v>
      </c>
      <c r="E4440" t="s">
        <v>166</v>
      </c>
      <c r="F4440" t="s">
        <v>166</v>
      </c>
      <c r="H4440" s="507">
        <v>34801</v>
      </c>
      <c r="I4440" t="s">
        <v>167</v>
      </c>
      <c r="J4440">
        <v>-40</v>
      </c>
      <c r="K4440" t="s">
        <v>168</v>
      </c>
      <c r="M4440" t="s">
        <v>175</v>
      </c>
      <c r="N4440">
        <v>4370132</v>
      </c>
      <c r="O4440" t="s">
        <v>6192</v>
      </c>
      <c r="P4440" s="507">
        <v>44822</v>
      </c>
      <c r="Q4440" t="s">
        <v>187</v>
      </c>
      <c r="R4440" s="507">
        <v>37554</v>
      </c>
      <c r="S4440" s="507">
        <v>44798</v>
      </c>
      <c r="T4440" t="s">
        <v>181</v>
      </c>
      <c r="U4440">
        <v>1840</v>
      </c>
      <c r="X4440">
        <v>18</v>
      </c>
      <c r="Y4440" t="s">
        <v>259</v>
      </c>
      <c r="AB4440" s="507">
        <v>44743</v>
      </c>
      <c r="AC4440" t="s">
        <v>177</v>
      </c>
      <c r="AD4440" t="s">
        <v>17020</v>
      </c>
      <c r="AE4440">
        <v>37500</v>
      </c>
      <c r="AF4440" t="s">
        <v>17021</v>
      </c>
      <c r="AJ4440">
        <v>635490837</v>
      </c>
      <c r="AK4440" t="s">
        <v>8123</v>
      </c>
      <c r="AL4440">
        <v>0</v>
      </c>
      <c r="AM4440">
        <v>0</v>
      </c>
    </row>
    <row r="4441" spans="1:39" customFormat="1" ht="12.75">
      <c r="A4441">
        <v>3540019</v>
      </c>
      <c r="B4441" t="s">
        <v>3920</v>
      </c>
      <c r="C4441" t="s">
        <v>505</v>
      </c>
      <c r="D4441">
        <v>3540019</v>
      </c>
      <c r="E4441" t="s">
        <v>166</v>
      </c>
      <c r="F4441" t="s">
        <v>169</v>
      </c>
      <c r="H4441" s="507">
        <v>41135</v>
      </c>
      <c r="I4441" t="s">
        <v>245</v>
      </c>
      <c r="J4441">
        <v>-11</v>
      </c>
      <c r="K4441" t="s">
        <v>168</v>
      </c>
      <c r="M4441" t="s">
        <v>178</v>
      </c>
      <c r="N4441">
        <v>3350011</v>
      </c>
      <c r="O4441" t="s">
        <v>234</v>
      </c>
      <c r="P4441" s="507">
        <v>44807</v>
      </c>
      <c r="Q4441" t="s">
        <v>187</v>
      </c>
      <c r="R4441" s="507">
        <v>44100</v>
      </c>
      <c r="T4441" t="s">
        <v>5765</v>
      </c>
      <c r="U4441">
        <v>509</v>
      </c>
      <c r="X4441">
        <v>5</v>
      </c>
      <c r="Y4441" t="s">
        <v>259</v>
      </c>
      <c r="AC4441" t="s">
        <v>177</v>
      </c>
      <c r="AD4441" t="s">
        <v>10123</v>
      </c>
      <c r="AE4441">
        <v>35200</v>
      </c>
      <c r="AF4441" t="s">
        <v>17022</v>
      </c>
      <c r="AJ4441">
        <v>698756623</v>
      </c>
      <c r="AK4441" t="s">
        <v>5466</v>
      </c>
      <c r="AL4441">
        <v>0</v>
      </c>
      <c r="AM4441">
        <v>0</v>
      </c>
    </row>
    <row r="4442" spans="1:39" customFormat="1" ht="12.75">
      <c r="A4442">
        <v>9245192</v>
      </c>
      <c r="B4442" t="s">
        <v>2119</v>
      </c>
      <c r="C4442" t="s">
        <v>2120</v>
      </c>
      <c r="D4442">
        <v>9245192</v>
      </c>
      <c r="E4442" t="s">
        <v>166</v>
      </c>
      <c r="F4442" t="s">
        <v>166</v>
      </c>
      <c r="H4442" s="507">
        <v>38649</v>
      </c>
      <c r="I4442" t="s">
        <v>186</v>
      </c>
      <c r="J4442">
        <v>-18</v>
      </c>
      <c r="K4442" t="s">
        <v>168</v>
      </c>
      <c r="M4442" t="s">
        <v>203</v>
      </c>
      <c r="N4442">
        <v>8920031</v>
      </c>
      <c r="O4442" t="s">
        <v>269</v>
      </c>
      <c r="P4442" s="507">
        <v>44782</v>
      </c>
      <c r="Q4442" t="s">
        <v>187</v>
      </c>
      <c r="R4442" s="507">
        <v>41482</v>
      </c>
      <c r="T4442" t="s">
        <v>5765</v>
      </c>
      <c r="U4442">
        <v>1902</v>
      </c>
      <c r="X4442">
        <v>19</v>
      </c>
      <c r="Y4442" t="s">
        <v>259</v>
      </c>
      <c r="AC4442" t="s">
        <v>177</v>
      </c>
      <c r="AD4442" t="s">
        <v>11636</v>
      </c>
      <c r="AE4442">
        <v>92160</v>
      </c>
      <c r="AF4442" t="s">
        <v>17023</v>
      </c>
      <c r="AK4442" t="s">
        <v>6214</v>
      </c>
      <c r="AL4442">
        <v>0</v>
      </c>
      <c r="AM4442">
        <v>0</v>
      </c>
    </row>
    <row r="4443" spans="1:39" customFormat="1" ht="12.75">
      <c r="A4443">
        <v>9248213</v>
      </c>
      <c r="B4443" t="s">
        <v>2119</v>
      </c>
      <c r="C4443" t="s">
        <v>1927</v>
      </c>
      <c r="D4443">
        <v>9248213</v>
      </c>
      <c r="E4443" t="s">
        <v>166</v>
      </c>
      <c r="F4443" t="s">
        <v>166</v>
      </c>
      <c r="H4443" s="507">
        <v>39961</v>
      </c>
      <c r="I4443" t="s">
        <v>340</v>
      </c>
      <c r="J4443">
        <v>-14</v>
      </c>
      <c r="K4443" t="s">
        <v>168</v>
      </c>
      <c r="M4443" t="s">
        <v>203</v>
      </c>
      <c r="N4443">
        <v>8920031</v>
      </c>
      <c r="O4443" t="s">
        <v>269</v>
      </c>
      <c r="P4443" s="507">
        <v>44782</v>
      </c>
      <c r="Q4443" t="s">
        <v>187</v>
      </c>
      <c r="R4443" s="507">
        <v>42203</v>
      </c>
      <c r="T4443" t="s">
        <v>5765</v>
      </c>
      <c r="U4443">
        <v>1919</v>
      </c>
      <c r="X4443">
        <v>19</v>
      </c>
      <c r="Y4443" t="s">
        <v>259</v>
      </c>
      <c r="AC4443" t="s">
        <v>177</v>
      </c>
      <c r="AD4443" t="s">
        <v>11636</v>
      </c>
      <c r="AE4443">
        <v>92160</v>
      </c>
      <c r="AF4443" t="s">
        <v>17023</v>
      </c>
      <c r="AK4443" t="s">
        <v>4711</v>
      </c>
      <c r="AL4443">
        <v>0</v>
      </c>
      <c r="AM4443">
        <v>0</v>
      </c>
    </row>
    <row r="4444" spans="1:39" customFormat="1" ht="12.75">
      <c r="A4444">
        <v>9460603</v>
      </c>
      <c r="B4444" t="s">
        <v>3858</v>
      </c>
      <c r="C4444" t="s">
        <v>6215</v>
      </c>
      <c r="D4444">
        <v>9460603</v>
      </c>
      <c r="E4444" t="s">
        <v>166</v>
      </c>
      <c r="F4444" t="s">
        <v>169</v>
      </c>
      <c r="H4444" s="507">
        <v>41955</v>
      </c>
      <c r="I4444" t="s">
        <v>169</v>
      </c>
      <c r="J4444">
        <v>-9</v>
      </c>
      <c r="K4444" t="s">
        <v>8</v>
      </c>
      <c r="M4444" t="s">
        <v>246</v>
      </c>
      <c r="N4444">
        <v>8940458</v>
      </c>
      <c r="O4444" t="s">
        <v>3387</v>
      </c>
      <c r="P4444" s="507">
        <v>44818</v>
      </c>
      <c r="Q4444" t="s">
        <v>187</v>
      </c>
      <c r="R4444" s="507">
        <v>43752</v>
      </c>
      <c r="T4444" t="s">
        <v>5765</v>
      </c>
      <c r="U4444">
        <v>500</v>
      </c>
      <c r="X4444">
        <v>5</v>
      </c>
      <c r="Y4444" t="s">
        <v>259</v>
      </c>
      <c r="AC4444" t="s">
        <v>177</v>
      </c>
      <c r="AD4444" t="s">
        <v>10024</v>
      </c>
      <c r="AE4444">
        <v>94440</v>
      </c>
      <c r="AF4444" t="s">
        <v>17024</v>
      </c>
      <c r="AK4444" t="s">
        <v>4712</v>
      </c>
      <c r="AL4444">
        <v>0</v>
      </c>
      <c r="AM4444">
        <v>0</v>
      </c>
    </row>
    <row r="4445" spans="1:39" customFormat="1" ht="12.75">
      <c r="A4445">
        <v>7213644</v>
      </c>
      <c r="B4445" t="s">
        <v>2758</v>
      </c>
      <c r="C4445" t="s">
        <v>2759</v>
      </c>
      <c r="D4445">
        <v>7213644</v>
      </c>
      <c r="E4445" t="s">
        <v>166</v>
      </c>
      <c r="F4445" t="s">
        <v>166</v>
      </c>
      <c r="H4445" s="507">
        <v>22370</v>
      </c>
      <c r="I4445" t="s">
        <v>385</v>
      </c>
      <c r="J4445">
        <v>-70</v>
      </c>
      <c r="K4445" t="s">
        <v>8</v>
      </c>
      <c r="M4445" t="s">
        <v>2152</v>
      </c>
      <c r="N4445">
        <v>12720056</v>
      </c>
      <c r="O4445" t="s">
        <v>2205</v>
      </c>
      <c r="P4445" s="507">
        <v>44747</v>
      </c>
      <c r="Q4445" t="s">
        <v>187</v>
      </c>
      <c r="R4445" s="507">
        <v>39385</v>
      </c>
      <c r="S4445" s="507">
        <v>44775</v>
      </c>
      <c r="T4445" t="s">
        <v>181</v>
      </c>
      <c r="U4445">
        <v>753</v>
      </c>
      <c r="X4445">
        <v>7</v>
      </c>
      <c r="Y4445" t="s">
        <v>259</v>
      </c>
      <c r="AC4445" t="s">
        <v>177</v>
      </c>
      <c r="AD4445" t="s">
        <v>17025</v>
      </c>
      <c r="AE4445">
        <v>72200</v>
      </c>
      <c r="AF4445" t="s">
        <v>17026</v>
      </c>
      <c r="AI4445">
        <v>244545451</v>
      </c>
      <c r="AJ4445">
        <v>689749591</v>
      </c>
      <c r="AK4445" t="s">
        <v>5242</v>
      </c>
      <c r="AL4445">
        <v>0</v>
      </c>
      <c r="AM4445">
        <v>0</v>
      </c>
    </row>
    <row r="4446" spans="1:39" customFormat="1" ht="12.75">
      <c r="A4446">
        <v>9540253</v>
      </c>
      <c r="B4446" t="s">
        <v>8124</v>
      </c>
      <c r="C4446" t="s">
        <v>465</v>
      </c>
      <c r="D4446">
        <v>9540253</v>
      </c>
      <c r="E4446" t="s">
        <v>169</v>
      </c>
      <c r="F4446" t="s">
        <v>169</v>
      </c>
      <c r="H4446" s="507">
        <v>40974</v>
      </c>
      <c r="I4446" t="s">
        <v>245</v>
      </c>
      <c r="J4446">
        <v>-11</v>
      </c>
      <c r="K4446" t="s">
        <v>8</v>
      </c>
      <c r="M4446" t="s">
        <v>232</v>
      </c>
      <c r="N4446">
        <v>8950481</v>
      </c>
      <c r="O4446" t="s">
        <v>457</v>
      </c>
      <c r="P4446" s="507">
        <v>44833</v>
      </c>
      <c r="Q4446" t="s">
        <v>187</v>
      </c>
      <c r="R4446" s="507">
        <v>44475</v>
      </c>
      <c r="T4446" t="s">
        <v>5765</v>
      </c>
      <c r="U4446">
        <v>500</v>
      </c>
      <c r="X4446">
        <v>5</v>
      </c>
      <c r="Y4446" t="s">
        <v>259</v>
      </c>
      <c r="AC4446" t="s">
        <v>177</v>
      </c>
      <c r="AD4446" t="s">
        <v>17027</v>
      </c>
      <c r="AE4446">
        <v>95460</v>
      </c>
      <c r="AF4446" t="s">
        <v>17028</v>
      </c>
      <c r="AJ4446">
        <v>663086449</v>
      </c>
      <c r="AK4446" t="s">
        <v>8125</v>
      </c>
      <c r="AL4446">
        <v>0</v>
      </c>
      <c r="AM4446">
        <v>0</v>
      </c>
    </row>
    <row r="4447" spans="1:39" customFormat="1" ht="12.75">
      <c r="A4447">
        <v>9539740</v>
      </c>
      <c r="B4447" t="s">
        <v>6216</v>
      </c>
      <c r="C4447" t="s">
        <v>831</v>
      </c>
      <c r="D4447">
        <v>9539740</v>
      </c>
      <c r="E4447" t="s">
        <v>169</v>
      </c>
      <c r="F4447" t="s">
        <v>169</v>
      </c>
      <c r="H4447" s="507">
        <v>41585</v>
      </c>
      <c r="I4447" t="s">
        <v>251</v>
      </c>
      <c r="J4447">
        <v>-10</v>
      </c>
      <c r="K4447" t="s">
        <v>8</v>
      </c>
      <c r="M4447" t="s">
        <v>232</v>
      </c>
      <c r="N4447">
        <v>8951449</v>
      </c>
      <c r="O4447" t="s">
        <v>412</v>
      </c>
      <c r="P4447" s="507">
        <v>44831</v>
      </c>
      <c r="Q4447" t="s">
        <v>187</v>
      </c>
      <c r="R4447" s="507">
        <v>44449</v>
      </c>
      <c r="T4447" t="s">
        <v>5765</v>
      </c>
      <c r="U4447">
        <v>500</v>
      </c>
      <c r="X4447">
        <v>5</v>
      </c>
      <c r="Y4447" t="s">
        <v>259</v>
      </c>
      <c r="AC4447" t="s">
        <v>177</v>
      </c>
      <c r="AD4447" t="s">
        <v>10357</v>
      </c>
      <c r="AE4447">
        <v>95180</v>
      </c>
      <c r="AF4447" t="s">
        <v>17029</v>
      </c>
      <c r="AJ4447" t="s">
        <v>6217</v>
      </c>
      <c r="AK4447" t="s">
        <v>6218</v>
      </c>
      <c r="AL4447">
        <v>0</v>
      </c>
      <c r="AM4447">
        <v>0</v>
      </c>
    </row>
    <row r="4448" spans="1:39" customFormat="1" ht="12.75">
      <c r="A4448">
        <v>9257180</v>
      </c>
      <c r="B4448" t="s">
        <v>8126</v>
      </c>
      <c r="C4448" t="s">
        <v>8127</v>
      </c>
      <c r="D4448">
        <v>9257180</v>
      </c>
      <c r="E4448" t="s">
        <v>169</v>
      </c>
      <c r="F4448" t="s">
        <v>169</v>
      </c>
      <c r="H4448" s="507">
        <v>41203</v>
      </c>
      <c r="I4448" t="s">
        <v>245</v>
      </c>
      <c r="J4448">
        <v>-11</v>
      </c>
      <c r="K4448" t="s">
        <v>8</v>
      </c>
      <c r="M4448" t="s">
        <v>203</v>
      </c>
      <c r="N4448">
        <v>8920075</v>
      </c>
      <c r="O4448" t="s">
        <v>314</v>
      </c>
      <c r="P4448" s="507">
        <v>44841</v>
      </c>
      <c r="Q4448" t="s">
        <v>187</v>
      </c>
      <c r="R4448" s="507">
        <v>44488</v>
      </c>
      <c r="T4448" t="s">
        <v>5765</v>
      </c>
      <c r="U4448">
        <v>500</v>
      </c>
      <c r="X4448">
        <v>5</v>
      </c>
      <c r="Y4448" t="s">
        <v>259</v>
      </c>
      <c r="AC4448" t="s">
        <v>177</v>
      </c>
      <c r="AD4448" t="s">
        <v>10711</v>
      </c>
      <c r="AE4448">
        <v>92270</v>
      </c>
      <c r="AF4448" t="s">
        <v>17030</v>
      </c>
      <c r="AK4448" t="s">
        <v>8128</v>
      </c>
      <c r="AL4448">
        <v>0</v>
      </c>
      <c r="AM4448">
        <v>0</v>
      </c>
    </row>
    <row r="4449" spans="1:39" customFormat="1" ht="12.75">
      <c r="A4449">
        <v>9256914</v>
      </c>
      <c r="B4449" t="s">
        <v>17031</v>
      </c>
      <c r="C4449" t="s">
        <v>17032</v>
      </c>
      <c r="D4449">
        <v>9256914</v>
      </c>
      <c r="E4449" t="s">
        <v>166</v>
      </c>
      <c r="F4449" t="s">
        <v>166</v>
      </c>
      <c r="H4449" s="507">
        <v>41573</v>
      </c>
      <c r="I4449" t="s">
        <v>251</v>
      </c>
      <c r="J4449">
        <v>-10</v>
      </c>
      <c r="K4449" t="s">
        <v>168</v>
      </c>
      <c r="M4449" t="s">
        <v>203</v>
      </c>
      <c r="N4449">
        <v>8920312</v>
      </c>
      <c r="O4449" t="s">
        <v>288</v>
      </c>
      <c r="P4449" s="507">
        <v>44812</v>
      </c>
      <c r="Q4449" t="s">
        <v>187</v>
      </c>
      <c r="R4449" s="507">
        <v>44478</v>
      </c>
      <c r="T4449" t="s">
        <v>5765</v>
      </c>
      <c r="U4449">
        <v>550</v>
      </c>
      <c r="X4449">
        <v>5</v>
      </c>
      <c r="Y4449" t="s">
        <v>259</v>
      </c>
      <c r="AC4449" t="s">
        <v>177</v>
      </c>
      <c r="AD4449" t="s">
        <v>13833</v>
      </c>
      <c r="AE4449">
        <v>92200</v>
      </c>
      <c r="AF4449" t="s">
        <v>17033</v>
      </c>
      <c r="AK4449" t="s">
        <v>17034</v>
      </c>
      <c r="AL4449">
        <v>0</v>
      </c>
      <c r="AM4449">
        <v>0</v>
      </c>
    </row>
    <row r="4450" spans="1:39" customFormat="1" ht="12.75">
      <c r="A4450">
        <v>7517294</v>
      </c>
      <c r="B4450" t="s">
        <v>2121</v>
      </c>
      <c r="C4450" t="s">
        <v>362</v>
      </c>
      <c r="D4450">
        <v>7517294</v>
      </c>
      <c r="E4450" t="s">
        <v>166</v>
      </c>
      <c r="F4450" t="s">
        <v>166</v>
      </c>
      <c r="H4450" s="507">
        <v>29990</v>
      </c>
      <c r="I4450" t="s">
        <v>192</v>
      </c>
      <c r="J4450">
        <v>-50</v>
      </c>
      <c r="K4450" t="s">
        <v>8</v>
      </c>
      <c r="M4450" t="s">
        <v>263</v>
      </c>
      <c r="N4450">
        <v>8751061</v>
      </c>
      <c r="O4450" t="s">
        <v>3390</v>
      </c>
      <c r="P4450" s="507">
        <v>44819</v>
      </c>
      <c r="Q4450" t="s">
        <v>187</v>
      </c>
      <c r="R4450" s="507">
        <v>40084</v>
      </c>
      <c r="T4450" t="s">
        <v>5760</v>
      </c>
      <c r="U4450">
        <v>830</v>
      </c>
      <c r="X4450">
        <v>8</v>
      </c>
      <c r="Y4450" t="s">
        <v>259</v>
      </c>
      <c r="AC4450" t="s">
        <v>177</v>
      </c>
      <c r="AD4450" t="s">
        <v>11380</v>
      </c>
      <c r="AE4450">
        <v>75020</v>
      </c>
      <c r="AF4450" t="s">
        <v>17035</v>
      </c>
      <c r="AJ4450">
        <v>667111415</v>
      </c>
      <c r="AK4450" t="s">
        <v>4713</v>
      </c>
      <c r="AL4450">
        <v>0</v>
      </c>
      <c r="AM4450">
        <v>0</v>
      </c>
    </row>
    <row r="4451" spans="1:39" customFormat="1" ht="12.75">
      <c r="A4451">
        <v>2938831</v>
      </c>
      <c r="B4451" t="s">
        <v>6534</v>
      </c>
      <c r="C4451" t="s">
        <v>1290</v>
      </c>
      <c r="D4451">
        <v>2938831</v>
      </c>
      <c r="E4451" t="s">
        <v>166</v>
      </c>
      <c r="F4451" t="s">
        <v>166</v>
      </c>
      <c r="H4451" s="507">
        <v>41020</v>
      </c>
      <c r="I4451" t="s">
        <v>245</v>
      </c>
      <c r="J4451">
        <v>-11</v>
      </c>
      <c r="K4451" t="s">
        <v>168</v>
      </c>
      <c r="M4451" t="s">
        <v>3025</v>
      </c>
      <c r="N4451">
        <v>3290052</v>
      </c>
      <c r="O4451" t="s">
        <v>3036</v>
      </c>
      <c r="P4451" s="507">
        <v>44810</v>
      </c>
      <c r="Q4451" t="s">
        <v>187</v>
      </c>
      <c r="R4451" s="507">
        <v>43010</v>
      </c>
      <c r="T4451" t="s">
        <v>5765</v>
      </c>
      <c r="U4451">
        <v>514</v>
      </c>
      <c r="X4451">
        <v>5</v>
      </c>
      <c r="Y4451" t="s">
        <v>259</v>
      </c>
      <c r="AC4451" t="s">
        <v>177</v>
      </c>
      <c r="AD4451" t="s">
        <v>14053</v>
      </c>
      <c r="AE4451">
        <v>29800</v>
      </c>
      <c r="AF4451" t="s">
        <v>17036</v>
      </c>
      <c r="AJ4451">
        <v>662594002</v>
      </c>
      <c r="AK4451" t="s">
        <v>9632</v>
      </c>
      <c r="AL4451">
        <v>0</v>
      </c>
      <c r="AM4451">
        <v>0</v>
      </c>
    </row>
    <row r="4452" spans="1:39" customFormat="1" ht="12.75">
      <c r="A4452">
        <v>4924548</v>
      </c>
      <c r="B4452" t="s">
        <v>2760</v>
      </c>
      <c r="C4452" t="s">
        <v>612</v>
      </c>
      <c r="D4452">
        <v>4924548</v>
      </c>
      <c r="E4452" t="s">
        <v>166</v>
      </c>
      <c r="F4452" t="s">
        <v>166</v>
      </c>
      <c r="H4452" s="507">
        <v>35673</v>
      </c>
      <c r="I4452" t="s">
        <v>167</v>
      </c>
      <c r="J4452">
        <v>-40</v>
      </c>
      <c r="K4452" t="s">
        <v>168</v>
      </c>
      <c r="M4452" t="s">
        <v>236</v>
      </c>
      <c r="N4452">
        <v>12490073</v>
      </c>
      <c r="O4452" t="s">
        <v>8153</v>
      </c>
      <c r="P4452" s="507">
        <v>44806</v>
      </c>
      <c r="Q4452" t="s">
        <v>187</v>
      </c>
      <c r="R4452" s="507">
        <v>38072</v>
      </c>
      <c r="S4452" s="507">
        <v>44743</v>
      </c>
      <c r="T4452" t="s">
        <v>181</v>
      </c>
      <c r="U4452">
        <v>1680</v>
      </c>
      <c r="X4452">
        <v>16</v>
      </c>
      <c r="Y4452" t="s">
        <v>259</v>
      </c>
      <c r="AC4452" t="s">
        <v>177</v>
      </c>
      <c r="AD4452" t="s">
        <v>17037</v>
      </c>
      <c r="AE4452">
        <v>49330</v>
      </c>
      <c r="AF4452" t="s">
        <v>17038</v>
      </c>
      <c r="AH4452" t="s">
        <v>17039</v>
      </c>
      <c r="AJ4452">
        <v>606817873</v>
      </c>
      <c r="AK4452" t="s">
        <v>5243</v>
      </c>
      <c r="AL4452">
        <v>0</v>
      </c>
      <c r="AM4452">
        <v>0</v>
      </c>
    </row>
    <row r="4453" spans="1:39" customFormat="1" ht="12.75">
      <c r="A4453">
        <v>3727700</v>
      </c>
      <c r="B4453" t="s">
        <v>2761</v>
      </c>
      <c r="C4453" t="s">
        <v>588</v>
      </c>
      <c r="D4453">
        <v>3727700</v>
      </c>
      <c r="E4453" t="s">
        <v>166</v>
      </c>
      <c r="F4453" t="s">
        <v>166</v>
      </c>
      <c r="H4453" s="507">
        <v>40667</v>
      </c>
      <c r="I4453" t="s">
        <v>267</v>
      </c>
      <c r="J4453">
        <v>-12</v>
      </c>
      <c r="K4453" t="s">
        <v>8</v>
      </c>
      <c r="M4453" t="s">
        <v>2152</v>
      </c>
      <c r="N4453">
        <v>12720104</v>
      </c>
      <c r="O4453" t="s">
        <v>2160</v>
      </c>
      <c r="P4453" s="507">
        <v>44756</v>
      </c>
      <c r="Q4453" t="s">
        <v>187</v>
      </c>
      <c r="R4453" s="507">
        <v>42335</v>
      </c>
      <c r="T4453" t="s">
        <v>5765</v>
      </c>
      <c r="U4453">
        <v>931</v>
      </c>
      <c r="X4453">
        <v>9</v>
      </c>
      <c r="Y4453" t="s">
        <v>259</v>
      </c>
      <c r="AC4453" t="s">
        <v>177</v>
      </c>
      <c r="AD4453" t="s">
        <v>11706</v>
      </c>
      <c r="AE4453">
        <v>72700</v>
      </c>
      <c r="AF4453" t="s">
        <v>17040</v>
      </c>
      <c r="AJ4453">
        <v>613723654</v>
      </c>
      <c r="AK4453" t="s">
        <v>5244</v>
      </c>
      <c r="AL4453">
        <v>0</v>
      </c>
      <c r="AM4453">
        <v>0</v>
      </c>
    </row>
    <row r="4454" spans="1:39" customFormat="1" ht="12.75">
      <c r="A4454">
        <v>3726270</v>
      </c>
      <c r="B4454" t="s">
        <v>2761</v>
      </c>
      <c r="C4454" t="s">
        <v>636</v>
      </c>
      <c r="D4454">
        <v>3726270</v>
      </c>
      <c r="E4454" t="s">
        <v>166</v>
      </c>
      <c r="F4454" t="s">
        <v>166</v>
      </c>
      <c r="H4454" s="507">
        <v>39755</v>
      </c>
      <c r="I4454" t="s">
        <v>200</v>
      </c>
      <c r="J4454">
        <v>-15</v>
      </c>
      <c r="K4454" t="s">
        <v>168</v>
      </c>
      <c r="M4454" t="s">
        <v>2152</v>
      </c>
      <c r="N4454">
        <v>12720104</v>
      </c>
      <c r="O4454" t="s">
        <v>2160</v>
      </c>
      <c r="P4454" s="507">
        <v>44756</v>
      </c>
      <c r="Q4454" t="s">
        <v>187</v>
      </c>
      <c r="R4454" s="507">
        <v>41908</v>
      </c>
      <c r="T4454" t="s">
        <v>5765</v>
      </c>
      <c r="U4454">
        <v>1322</v>
      </c>
      <c r="X4454">
        <v>13</v>
      </c>
      <c r="Y4454" t="s">
        <v>259</v>
      </c>
      <c r="AC4454" t="s">
        <v>177</v>
      </c>
      <c r="AD4454" t="s">
        <v>11706</v>
      </c>
      <c r="AE4454">
        <v>72700</v>
      </c>
      <c r="AF4454" t="s">
        <v>17040</v>
      </c>
      <c r="AJ4454">
        <v>636057090</v>
      </c>
      <c r="AK4454" t="s">
        <v>5244</v>
      </c>
      <c r="AL4454">
        <v>0</v>
      </c>
      <c r="AM4454">
        <v>0</v>
      </c>
    </row>
    <row r="4455" spans="1:39" customFormat="1" ht="12.75">
      <c r="A4455">
        <v>937197</v>
      </c>
      <c r="B4455" t="s">
        <v>2122</v>
      </c>
      <c r="C4455" t="s">
        <v>508</v>
      </c>
      <c r="D4455">
        <v>937197</v>
      </c>
      <c r="E4455" t="s">
        <v>166</v>
      </c>
      <c r="F4455" t="s">
        <v>166</v>
      </c>
      <c r="H4455" s="507">
        <v>31548</v>
      </c>
      <c r="I4455" t="s">
        <v>167</v>
      </c>
      <c r="J4455">
        <v>-40</v>
      </c>
      <c r="K4455" t="s">
        <v>168</v>
      </c>
      <c r="M4455" t="s">
        <v>2764</v>
      </c>
      <c r="N4455">
        <v>4450751</v>
      </c>
      <c r="O4455" t="s">
        <v>2768</v>
      </c>
      <c r="P4455" s="507">
        <v>44804</v>
      </c>
      <c r="Q4455" t="s">
        <v>187</v>
      </c>
      <c r="R4455" s="507">
        <v>37432</v>
      </c>
      <c r="S4455" s="507">
        <v>44803</v>
      </c>
      <c r="T4455" t="s">
        <v>181</v>
      </c>
      <c r="U4455">
        <v>2047</v>
      </c>
      <c r="V4455" t="s">
        <v>172</v>
      </c>
      <c r="W4455">
        <v>971</v>
      </c>
      <c r="X4455" t="s">
        <v>173</v>
      </c>
      <c r="Y4455" t="s">
        <v>259</v>
      </c>
      <c r="AB4455" s="507">
        <v>44743</v>
      </c>
      <c r="AC4455" t="s">
        <v>177</v>
      </c>
      <c r="AD4455" t="s">
        <v>12181</v>
      </c>
      <c r="AE4455">
        <v>94300</v>
      </c>
      <c r="AF4455" t="s">
        <v>17041</v>
      </c>
      <c r="AI4455">
        <v>614476962</v>
      </c>
      <c r="AJ4455">
        <v>614476962</v>
      </c>
      <c r="AK4455" t="s">
        <v>5736</v>
      </c>
      <c r="AL4455">
        <v>0</v>
      </c>
      <c r="AM4455">
        <v>0</v>
      </c>
    </row>
    <row r="4456" spans="1:39" customFormat="1" ht="12.75">
      <c r="A4456">
        <v>936131</v>
      </c>
      <c r="B4456" t="s">
        <v>2122</v>
      </c>
      <c r="C4456" t="s">
        <v>606</v>
      </c>
      <c r="D4456">
        <v>936131</v>
      </c>
      <c r="E4456" t="s">
        <v>166</v>
      </c>
      <c r="F4456" t="s">
        <v>166</v>
      </c>
      <c r="H4456" s="507">
        <v>30224</v>
      </c>
      <c r="I4456" t="s">
        <v>192</v>
      </c>
      <c r="J4456">
        <v>-50</v>
      </c>
      <c r="K4456" t="s">
        <v>168</v>
      </c>
      <c r="M4456" t="s">
        <v>246</v>
      </c>
      <c r="N4456">
        <v>8940052</v>
      </c>
      <c r="O4456" t="s">
        <v>417</v>
      </c>
      <c r="P4456" s="507">
        <v>44817</v>
      </c>
      <c r="Q4456" t="s">
        <v>187</v>
      </c>
      <c r="R4456" s="507">
        <v>37432</v>
      </c>
      <c r="S4456" s="507">
        <v>44455</v>
      </c>
      <c r="T4456" t="s">
        <v>7255</v>
      </c>
      <c r="U4456">
        <v>1769</v>
      </c>
      <c r="X4456">
        <v>17</v>
      </c>
      <c r="Y4456" t="s">
        <v>259</v>
      </c>
      <c r="AB4456" s="507">
        <v>43282</v>
      </c>
      <c r="AC4456" t="s">
        <v>177</v>
      </c>
      <c r="AD4456" t="s">
        <v>11361</v>
      </c>
      <c r="AE4456">
        <v>77500</v>
      </c>
      <c r="AF4456" t="s">
        <v>17042</v>
      </c>
      <c r="AI4456">
        <v>670609891</v>
      </c>
      <c r="AK4456" t="s">
        <v>4714</v>
      </c>
      <c r="AL4456">
        <v>0</v>
      </c>
      <c r="AM4456">
        <v>0</v>
      </c>
    </row>
    <row r="4457" spans="1:39" customFormat="1" ht="12.75">
      <c r="A4457">
        <v>9462221</v>
      </c>
      <c r="B4457" t="s">
        <v>7114</v>
      </c>
      <c r="C4457" t="s">
        <v>924</v>
      </c>
      <c r="D4457">
        <v>9462221</v>
      </c>
      <c r="E4457" t="s">
        <v>169</v>
      </c>
      <c r="F4457" t="s">
        <v>169</v>
      </c>
      <c r="H4457" s="507">
        <v>41618</v>
      </c>
      <c r="I4457" t="s">
        <v>251</v>
      </c>
      <c r="J4457">
        <v>-10</v>
      </c>
      <c r="K4457" t="s">
        <v>8</v>
      </c>
      <c r="M4457" t="s">
        <v>246</v>
      </c>
      <c r="N4457">
        <v>8940458</v>
      </c>
      <c r="O4457" t="s">
        <v>3387</v>
      </c>
      <c r="P4457" s="507">
        <v>44788</v>
      </c>
      <c r="Q4457" t="s">
        <v>187</v>
      </c>
      <c r="R4457" s="507">
        <v>44466</v>
      </c>
      <c r="T4457" t="s">
        <v>5765</v>
      </c>
      <c r="U4457">
        <v>500</v>
      </c>
      <c r="X4457">
        <v>5</v>
      </c>
      <c r="Y4457" t="s">
        <v>259</v>
      </c>
      <c r="AC4457" t="s">
        <v>177</v>
      </c>
      <c r="AD4457" t="s">
        <v>10798</v>
      </c>
      <c r="AE4457">
        <v>94440</v>
      </c>
      <c r="AF4457" t="s">
        <v>17043</v>
      </c>
      <c r="AI4457">
        <v>681986360</v>
      </c>
      <c r="AJ4457">
        <v>778372471</v>
      </c>
      <c r="AK4457" t="s">
        <v>7115</v>
      </c>
      <c r="AL4457">
        <v>0</v>
      </c>
      <c r="AM4457">
        <v>0</v>
      </c>
    </row>
    <row r="4458" spans="1:39" customFormat="1" ht="12.75">
      <c r="A4458">
        <v>9128009</v>
      </c>
      <c r="B4458" t="s">
        <v>17044</v>
      </c>
      <c r="C4458" t="s">
        <v>819</v>
      </c>
      <c r="D4458">
        <v>9128009</v>
      </c>
      <c r="E4458" t="s">
        <v>166</v>
      </c>
      <c r="H4458" s="507">
        <v>34622</v>
      </c>
      <c r="I4458" t="s">
        <v>167</v>
      </c>
      <c r="J4458">
        <v>-40</v>
      </c>
      <c r="K4458" t="s">
        <v>8</v>
      </c>
      <c r="M4458" t="s">
        <v>238</v>
      </c>
      <c r="N4458">
        <v>8781473</v>
      </c>
      <c r="O4458" t="s">
        <v>681</v>
      </c>
      <c r="P4458" s="507">
        <v>44853</v>
      </c>
      <c r="Q4458" t="s">
        <v>187</v>
      </c>
      <c r="R4458" s="507">
        <v>37553</v>
      </c>
      <c r="S4458" s="507">
        <v>44845</v>
      </c>
      <c r="T4458" t="s">
        <v>181</v>
      </c>
      <c r="U4458">
        <v>1146</v>
      </c>
      <c r="X4458">
        <v>11</v>
      </c>
      <c r="Y4458" t="s">
        <v>259</v>
      </c>
      <c r="AB4458" s="507">
        <v>43529</v>
      </c>
      <c r="AC4458" t="s">
        <v>177</v>
      </c>
      <c r="AD4458" t="s">
        <v>17045</v>
      </c>
      <c r="AE4458">
        <v>78600</v>
      </c>
      <c r="AF4458" t="s">
        <v>17046</v>
      </c>
      <c r="AJ4458">
        <v>781701054</v>
      </c>
      <c r="AK4458" t="s">
        <v>17047</v>
      </c>
      <c r="AL4458">
        <v>0</v>
      </c>
      <c r="AM4458">
        <v>0</v>
      </c>
    </row>
    <row r="4459" spans="1:39" customFormat="1" ht="12.75">
      <c r="A4459">
        <v>7713674</v>
      </c>
      <c r="B4459" t="s">
        <v>2123</v>
      </c>
      <c r="C4459" t="s">
        <v>6745</v>
      </c>
      <c r="D4459">
        <v>7713674</v>
      </c>
      <c r="E4459" t="s">
        <v>166</v>
      </c>
      <c r="F4459" t="s">
        <v>166</v>
      </c>
      <c r="H4459" s="507">
        <v>26235</v>
      </c>
      <c r="I4459" t="s">
        <v>367</v>
      </c>
      <c r="J4459">
        <v>-60</v>
      </c>
      <c r="K4459" t="s">
        <v>168</v>
      </c>
      <c r="M4459" t="s">
        <v>170</v>
      </c>
      <c r="N4459">
        <v>8931358</v>
      </c>
      <c r="O4459" t="s">
        <v>3496</v>
      </c>
      <c r="P4459" s="507">
        <v>44813</v>
      </c>
      <c r="Q4459" t="s">
        <v>187</v>
      </c>
      <c r="R4459" s="507">
        <v>37432</v>
      </c>
      <c r="S4459" s="507">
        <v>44463</v>
      </c>
      <c r="T4459" t="s">
        <v>7255</v>
      </c>
      <c r="U4459">
        <v>1753</v>
      </c>
      <c r="X4459">
        <v>17</v>
      </c>
      <c r="Y4459" t="s">
        <v>259</v>
      </c>
      <c r="AC4459" t="s">
        <v>177</v>
      </c>
      <c r="AD4459" t="s">
        <v>9829</v>
      </c>
      <c r="AE4459">
        <v>75013</v>
      </c>
      <c r="AF4459" t="s">
        <v>17048</v>
      </c>
      <c r="AI4459">
        <v>145922563</v>
      </c>
      <c r="AJ4459">
        <v>651509435</v>
      </c>
      <c r="AK4459" t="s">
        <v>4715</v>
      </c>
      <c r="AL4459">
        <v>0</v>
      </c>
      <c r="AM4459">
        <v>0</v>
      </c>
    </row>
    <row r="4460" spans="1:39" customFormat="1" ht="12.75">
      <c r="A4460">
        <v>9259088</v>
      </c>
      <c r="B4460" t="s">
        <v>17049</v>
      </c>
      <c r="C4460" t="s">
        <v>439</v>
      </c>
      <c r="D4460">
        <v>9259088</v>
      </c>
      <c r="E4460" t="s">
        <v>169</v>
      </c>
      <c r="H4460" s="507">
        <v>41134</v>
      </c>
      <c r="I4460" t="s">
        <v>245</v>
      </c>
      <c r="J4460">
        <v>-11</v>
      </c>
      <c r="K4460" t="s">
        <v>8</v>
      </c>
      <c r="M4460" t="s">
        <v>203</v>
      </c>
      <c r="N4460">
        <v>8920018</v>
      </c>
      <c r="O4460" t="s">
        <v>560</v>
      </c>
      <c r="P4460" s="507">
        <v>44832</v>
      </c>
      <c r="Q4460" t="s">
        <v>187</v>
      </c>
      <c r="R4460" s="507">
        <v>44832</v>
      </c>
      <c r="T4460" t="s">
        <v>5765</v>
      </c>
      <c r="U4460">
        <v>500</v>
      </c>
      <c r="X4460">
        <v>5</v>
      </c>
      <c r="Y4460" t="s">
        <v>259</v>
      </c>
      <c r="AC4460" t="s">
        <v>177</v>
      </c>
      <c r="AD4460" t="s">
        <v>11238</v>
      </c>
      <c r="AE4460">
        <v>92240</v>
      </c>
      <c r="AF4460" t="s">
        <v>17050</v>
      </c>
      <c r="AJ4460">
        <v>661767674</v>
      </c>
      <c r="AK4460" t="s">
        <v>17051</v>
      </c>
      <c r="AL4460">
        <v>0</v>
      </c>
      <c r="AM4460">
        <v>0</v>
      </c>
    </row>
    <row r="4461" spans="1:39" customFormat="1" ht="12.75">
      <c r="A4461">
        <v>7834597</v>
      </c>
      <c r="B4461" t="s">
        <v>3339</v>
      </c>
      <c r="C4461" t="s">
        <v>304</v>
      </c>
      <c r="D4461">
        <v>7834597</v>
      </c>
      <c r="E4461" t="s">
        <v>166</v>
      </c>
      <c r="F4461" t="s">
        <v>166</v>
      </c>
      <c r="H4461" s="507">
        <v>33520</v>
      </c>
      <c r="I4461" t="s">
        <v>167</v>
      </c>
      <c r="J4461">
        <v>-40</v>
      </c>
      <c r="K4461" t="s">
        <v>168</v>
      </c>
      <c r="M4461" t="s">
        <v>238</v>
      </c>
      <c r="N4461">
        <v>8780935</v>
      </c>
      <c r="O4461" t="s">
        <v>540</v>
      </c>
      <c r="P4461" s="507">
        <v>44814</v>
      </c>
      <c r="Q4461" t="s">
        <v>187</v>
      </c>
      <c r="R4461" s="507">
        <v>37558</v>
      </c>
      <c r="S4461" s="507">
        <v>44126</v>
      </c>
      <c r="T4461" t="s">
        <v>7255</v>
      </c>
      <c r="U4461">
        <v>1651</v>
      </c>
      <c r="X4461">
        <v>16</v>
      </c>
      <c r="Y4461" t="s">
        <v>259</v>
      </c>
      <c r="AB4461" s="507">
        <v>44743</v>
      </c>
      <c r="AC4461" t="s">
        <v>177</v>
      </c>
      <c r="AD4461" t="s">
        <v>5853</v>
      </c>
      <c r="AE4461">
        <v>78300</v>
      </c>
      <c r="AF4461" t="s">
        <v>17052</v>
      </c>
      <c r="AI4461">
        <v>139655421</v>
      </c>
      <c r="AJ4461">
        <v>668382453</v>
      </c>
      <c r="AK4461" t="s">
        <v>4716</v>
      </c>
      <c r="AL4461">
        <v>0</v>
      </c>
      <c r="AM4461">
        <v>0</v>
      </c>
    </row>
    <row r="4462" spans="1:39" customFormat="1" ht="12.75">
      <c r="A4462">
        <v>9239192</v>
      </c>
      <c r="B4462" t="s">
        <v>3366</v>
      </c>
      <c r="C4462" t="s">
        <v>497</v>
      </c>
      <c r="D4462">
        <v>9239192</v>
      </c>
      <c r="E4462" t="s">
        <v>166</v>
      </c>
      <c r="F4462" t="s">
        <v>166</v>
      </c>
      <c r="H4462" s="507">
        <v>33137</v>
      </c>
      <c r="I4462" t="s">
        <v>167</v>
      </c>
      <c r="J4462">
        <v>-40</v>
      </c>
      <c r="K4462" t="s">
        <v>168</v>
      </c>
      <c r="M4462" t="s">
        <v>236</v>
      </c>
      <c r="N4462">
        <v>12490040</v>
      </c>
      <c r="O4462" t="s">
        <v>2207</v>
      </c>
      <c r="P4462" s="507">
        <v>44810</v>
      </c>
      <c r="Q4462" t="s">
        <v>187</v>
      </c>
      <c r="R4462" s="507">
        <v>39756</v>
      </c>
      <c r="S4462" s="507">
        <v>44494</v>
      </c>
      <c r="T4462" t="s">
        <v>181</v>
      </c>
      <c r="U4462">
        <v>1609</v>
      </c>
      <c r="X4462">
        <v>16</v>
      </c>
      <c r="Y4462" t="s">
        <v>259</v>
      </c>
      <c r="AB4462" s="507">
        <v>44741</v>
      </c>
      <c r="AC4462" t="s">
        <v>177</v>
      </c>
      <c r="AD4462" t="s">
        <v>11458</v>
      </c>
      <c r="AE4462">
        <v>37250</v>
      </c>
      <c r="AF4462" t="s">
        <v>11459</v>
      </c>
      <c r="AJ4462">
        <v>618909310</v>
      </c>
      <c r="AK4462" t="s">
        <v>5737</v>
      </c>
      <c r="AL4462">
        <v>0</v>
      </c>
      <c r="AM4462">
        <v>0</v>
      </c>
    </row>
    <row r="4463" spans="1:39" customFormat="1" ht="12.75">
      <c r="A4463">
        <v>7714002</v>
      </c>
      <c r="B4463" t="s">
        <v>2124</v>
      </c>
      <c r="C4463" t="s">
        <v>529</v>
      </c>
      <c r="D4463">
        <v>7714002</v>
      </c>
      <c r="E4463" t="s">
        <v>166</v>
      </c>
      <c r="F4463" t="s">
        <v>166</v>
      </c>
      <c r="H4463" s="507">
        <v>32795</v>
      </c>
      <c r="I4463" t="s">
        <v>167</v>
      </c>
      <c r="J4463">
        <v>-40</v>
      </c>
      <c r="K4463" t="s">
        <v>168</v>
      </c>
      <c r="M4463" t="s">
        <v>206</v>
      </c>
      <c r="N4463">
        <v>8771170</v>
      </c>
      <c r="O4463" t="s">
        <v>415</v>
      </c>
      <c r="P4463" s="507">
        <v>44748</v>
      </c>
      <c r="Q4463" t="s">
        <v>187</v>
      </c>
      <c r="R4463" s="507">
        <v>37432</v>
      </c>
      <c r="S4463" s="507">
        <v>43713</v>
      </c>
      <c r="T4463" t="s">
        <v>7255</v>
      </c>
      <c r="U4463">
        <v>2293</v>
      </c>
      <c r="V4463" t="s">
        <v>172</v>
      </c>
      <c r="W4463">
        <v>465</v>
      </c>
      <c r="X4463" t="s">
        <v>173</v>
      </c>
      <c r="Y4463" t="s">
        <v>259</v>
      </c>
      <c r="AC4463" t="s">
        <v>177</v>
      </c>
      <c r="AD4463" t="s">
        <v>10538</v>
      </c>
      <c r="AE4463">
        <v>94150</v>
      </c>
      <c r="AF4463" t="s">
        <v>17053</v>
      </c>
      <c r="AG4463" t="s">
        <v>17054</v>
      </c>
      <c r="AI4463">
        <v>160052983</v>
      </c>
      <c r="AJ4463">
        <v>659986202</v>
      </c>
      <c r="AK4463" t="s">
        <v>4717</v>
      </c>
      <c r="AL4463">
        <v>0</v>
      </c>
      <c r="AM4463">
        <v>0</v>
      </c>
    </row>
    <row r="4464" spans="1:39" customFormat="1" ht="12.75">
      <c r="A4464">
        <v>4535607</v>
      </c>
      <c r="B4464" t="s">
        <v>17055</v>
      </c>
      <c r="C4464" t="s">
        <v>17056</v>
      </c>
      <c r="D4464">
        <v>4535607</v>
      </c>
      <c r="E4464" t="s">
        <v>169</v>
      </c>
      <c r="H4464" s="507">
        <v>41562</v>
      </c>
      <c r="I4464" t="s">
        <v>251</v>
      </c>
      <c r="J4464">
        <v>-10</v>
      </c>
      <c r="K4464" t="s">
        <v>8</v>
      </c>
      <c r="M4464" t="s">
        <v>2764</v>
      </c>
      <c r="N4464">
        <v>4450026</v>
      </c>
      <c r="O4464" t="s">
        <v>2766</v>
      </c>
      <c r="P4464" s="507">
        <v>44852</v>
      </c>
      <c r="Q4464" t="s">
        <v>187</v>
      </c>
      <c r="R4464" s="507">
        <v>44852</v>
      </c>
      <c r="T4464" t="s">
        <v>5765</v>
      </c>
      <c r="U4464">
        <v>500</v>
      </c>
      <c r="X4464">
        <v>5</v>
      </c>
      <c r="Y4464" t="s">
        <v>259</v>
      </c>
      <c r="AC4464" t="s">
        <v>177</v>
      </c>
      <c r="AD4464" t="s">
        <v>9901</v>
      </c>
      <c r="AE4464">
        <v>45100</v>
      </c>
      <c r="AF4464" t="s">
        <v>9902</v>
      </c>
      <c r="AK4464" t="s">
        <v>8423</v>
      </c>
      <c r="AL4464">
        <v>0</v>
      </c>
      <c r="AM4464">
        <v>0</v>
      </c>
    </row>
    <row r="4465" spans="1:39" customFormat="1" ht="12.75">
      <c r="A4465">
        <v>7525173</v>
      </c>
      <c r="B4465" t="s">
        <v>17057</v>
      </c>
      <c r="C4465" t="s">
        <v>579</v>
      </c>
      <c r="D4465">
        <v>7525173</v>
      </c>
      <c r="E4465" t="s">
        <v>166</v>
      </c>
      <c r="F4465" t="s">
        <v>166</v>
      </c>
      <c r="H4465" s="507">
        <v>41732</v>
      </c>
      <c r="I4465" t="s">
        <v>169</v>
      </c>
      <c r="J4465">
        <v>-9</v>
      </c>
      <c r="K4465" t="s">
        <v>168</v>
      </c>
      <c r="M4465" t="s">
        <v>203</v>
      </c>
      <c r="N4465">
        <v>8920309</v>
      </c>
      <c r="O4465" t="s">
        <v>331</v>
      </c>
      <c r="P4465" s="507">
        <v>44812</v>
      </c>
      <c r="Q4465" t="s">
        <v>187</v>
      </c>
      <c r="R4465" s="507">
        <v>43513</v>
      </c>
      <c r="T4465" t="s">
        <v>5765</v>
      </c>
      <c r="U4465">
        <v>566</v>
      </c>
      <c r="X4465">
        <v>5</v>
      </c>
      <c r="Y4465" t="s">
        <v>259</v>
      </c>
      <c r="AC4465" t="s">
        <v>177</v>
      </c>
      <c r="AD4465" t="s">
        <v>10184</v>
      </c>
      <c r="AE4465">
        <v>94200</v>
      </c>
      <c r="AF4465" t="s">
        <v>17058</v>
      </c>
      <c r="AK4465" t="s">
        <v>17059</v>
      </c>
      <c r="AL4465">
        <v>0</v>
      </c>
      <c r="AM4465">
        <v>0</v>
      </c>
    </row>
    <row r="4466" spans="1:39" customFormat="1" ht="12.75">
      <c r="A4466">
        <v>9464434</v>
      </c>
      <c r="B4466" t="s">
        <v>17057</v>
      </c>
      <c r="C4466" t="s">
        <v>391</v>
      </c>
      <c r="D4466">
        <v>9464434</v>
      </c>
      <c r="E4466" t="s">
        <v>169</v>
      </c>
      <c r="H4466" s="507">
        <v>42734</v>
      </c>
      <c r="I4466" t="s">
        <v>169</v>
      </c>
      <c r="J4466">
        <v>-9</v>
      </c>
      <c r="K4466" t="s">
        <v>8</v>
      </c>
      <c r="M4466" t="s">
        <v>246</v>
      </c>
      <c r="N4466">
        <v>8940052</v>
      </c>
      <c r="O4466" t="s">
        <v>417</v>
      </c>
      <c r="P4466" s="507">
        <v>44836</v>
      </c>
      <c r="Q4466" t="s">
        <v>187</v>
      </c>
      <c r="R4466" s="507">
        <v>44836</v>
      </c>
      <c r="T4466" t="s">
        <v>5765</v>
      </c>
      <c r="U4466">
        <v>500</v>
      </c>
      <c r="X4466">
        <v>5</v>
      </c>
      <c r="Y4466" t="s">
        <v>259</v>
      </c>
      <c r="AC4466" t="s">
        <v>177</v>
      </c>
      <c r="AD4466" t="s">
        <v>17060</v>
      </c>
      <c r="AE4466">
        <v>13110</v>
      </c>
      <c r="AF4466" t="s">
        <v>17061</v>
      </c>
      <c r="AK4466" t="s">
        <v>8397</v>
      </c>
      <c r="AL4466">
        <v>0</v>
      </c>
      <c r="AM4466">
        <v>0</v>
      </c>
    </row>
    <row r="4467" spans="1:39" customFormat="1" ht="12.75">
      <c r="A4467">
        <v>7525213</v>
      </c>
      <c r="B4467" t="s">
        <v>2125</v>
      </c>
      <c r="C4467" t="s">
        <v>3646</v>
      </c>
      <c r="D4467">
        <v>7525213</v>
      </c>
      <c r="E4467" t="s">
        <v>166</v>
      </c>
      <c r="F4467" t="s">
        <v>166</v>
      </c>
      <c r="H4467" s="507">
        <v>34201</v>
      </c>
      <c r="I4467" t="s">
        <v>167</v>
      </c>
      <c r="J4467">
        <v>-40</v>
      </c>
      <c r="K4467" t="s">
        <v>8</v>
      </c>
      <c r="M4467" t="s">
        <v>263</v>
      </c>
      <c r="N4467">
        <v>8751163</v>
      </c>
      <c r="O4467" t="s">
        <v>264</v>
      </c>
      <c r="P4467" s="507">
        <v>44827</v>
      </c>
      <c r="Q4467" t="s">
        <v>187</v>
      </c>
      <c r="R4467" s="507">
        <v>43542</v>
      </c>
      <c r="S4467" s="507">
        <v>44074</v>
      </c>
      <c r="T4467" t="s">
        <v>7255</v>
      </c>
      <c r="U4467">
        <v>1620</v>
      </c>
      <c r="V4467" t="s">
        <v>172</v>
      </c>
      <c r="W4467">
        <v>238</v>
      </c>
      <c r="X4467" t="s">
        <v>173</v>
      </c>
      <c r="Y4467" t="s">
        <v>259</v>
      </c>
      <c r="AB4467" s="507">
        <v>44013</v>
      </c>
      <c r="AC4467" t="s">
        <v>174</v>
      </c>
      <c r="AD4467" t="s">
        <v>17062</v>
      </c>
      <c r="AE4467">
        <v>94410</v>
      </c>
      <c r="AF4467" t="s">
        <v>17063</v>
      </c>
      <c r="AJ4467">
        <v>695246099</v>
      </c>
      <c r="AK4467" t="s">
        <v>4718</v>
      </c>
      <c r="AL4467">
        <v>0</v>
      </c>
      <c r="AM4467">
        <v>0</v>
      </c>
    </row>
    <row r="4468" spans="1:39" customFormat="1" ht="12.75">
      <c r="A4468">
        <v>36967</v>
      </c>
      <c r="B4468" t="s">
        <v>2125</v>
      </c>
      <c r="C4468" t="s">
        <v>2126</v>
      </c>
      <c r="D4468">
        <v>36967</v>
      </c>
      <c r="E4468" t="s">
        <v>166</v>
      </c>
      <c r="F4468" t="s">
        <v>166</v>
      </c>
      <c r="H4468" s="507">
        <v>33437</v>
      </c>
      <c r="I4468" t="s">
        <v>167</v>
      </c>
      <c r="J4468">
        <v>-40</v>
      </c>
      <c r="K4468" t="s">
        <v>8</v>
      </c>
      <c r="M4468" t="s">
        <v>170</v>
      </c>
      <c r="N4468">
        <v>8931466</v>
      </c>
      <c r="O4468" t="s">
        <v>7303</v>
      </c>
      <c r="P4468" s="507">
        <v>44805</v>
      </c>
      <c r="Q4468" t="s">
        <v>187</v>
      </c>
      <c r="R4468" s="507">
        <v>39784</v>
      </c>
      <c r="S4468" s="507">
        <v>44799</v>
      </c>
      <c r="T4468" t="s">
        <v>181</v>
      </c>
      <c r="U4468">
        <v>2197</v>
      </c>
      <c r="V4468" t="s">
        <v>172</v>
      </c>
      <c r="W4468">
        <v>57</v>
      </c>
      <c r="X4468" t="s">
        <v>173</v>
      </c>
      <c r="Y4468" t="s">
        <v>259</v>
      </c>
      <c r="AC4468" t="s">
        <v>174</v>
      </c>
      <c r="AD4468" t="s">
        <v>9943</v>
      </c>
      <c r="AE4468">
        <v>75017</v>
      </c>
      <c r="AF4468" t="s">
        <v>17064</v>
      </c>
      <c r="AK4468" t="s">
        <v>8130</v>
      </c>
      <c r="AL4468">
        <v>0</v>
      </c>
      <c r="AM4468">
        <v>0</v>
      </c>
    </row>
    <row r="4469" spans="1:39" customFormat="1" ht="12.75">
      <c r="A4469">
        <v>7884441</v>
      </c>
      <c r="B4469" t="s">
        <v>6219</v>
      </c>
      <c r="C4469" t="s">
        <v>1251</v>
      </c>
      <c r="D4469">
        <v>7884441</v>
      </c>
      <c r="E4469" t="s">
        <v>166</v>
      </c>
      <c r="F4469" t="s">
        <v>166</v>
      </c>
      <c r="H4469" s="507">
        <v>41067</v>
      </c>
      <c r="I4469" t="s">
        <v>245</v>
      </c>
      <c r="J4469">
        <v>-11</v>
      </c>
      <c r="K4469" t="s">
        <v>168</v>
      </c>
      <c r="M4469" t="s">
        <v>238</v>
      </c>
      <c r="N4469">
        <v>8781477</v>
      </c>
      <c r="O4469" t="s">
        <v>3567</v>
      </c>
      <c r="P4469" s="507">
        <v>44810</v>
      </c>
      <c r="Q4469" t="s">
        <v>187</v>
      </c>
      <c r="R4469" s="507">
        <v>43746</v>
      </c>
      <c r="T4469" t="s">
        <v>5765</v>
      </c>
      <c r="U4469">
        <v>532</v>
      </c>
      <c r="X4469">
        <v>5</v>
      </c>
      <c r="Y4469" t="s">
        <v>259</v>
      </c>
      <c r="AC4469" t="s">
        <v>177</v>
      </c>
      <c r="AD4469" t="s">
        <v>11971</v>
      </c>
      <c r="AE4469">
        <v>78960</v>
      </c>
      <c r="AF4469" t="s">
        <v>17065</v>
      </c>
      <c r="AK4469" t="s">
        <v>5758</v>
      </c>
      <c r="AL4469">
        <v>0</v>
      </c>
      <c r="AM4469">
        <v>0</v>
      </c>
    </row>
    <row r="4470" spans="1:39" customFormat="1" ht="12.75">
      <c r="A4470">
        <v>396620</v>
      </c>
      <c r="B4470" t="s">
        <v>6219</v>
      </c>
      <c r="C4470" t="s">
        <v>1205</v>
      </c>
      <c r="D4470">
        <v>396620</v>
      </c>
      <c r="E4470" t="s">
        <v>166</v>
      </c>
      <c r="F4470" t="s">
        <v>166</v>
      </c>
      <c r="H4470" s="507">
        <v>40379</v>
      </c>
      <c r="I4470" t="s">
        <v>254</v>
      </c>
      <c r="J4470">
        <v>-13</v>
      </c>
      <c r="K4470" t="s">
        <v>168</v>
      </c>
      <c r="M4470" t="s">
        <v>175</v>
      </c>
      <c r="N4470">
        <v>4370566</v>
      </c>
      <c r="O4470" t="s">
        <v>176</v>
      </c>
      <c r="P4470" s="507">
        <v>44786</v>
      </c>
      <c r="Q4470" t="s">
        <v>187</v>
      </c>
      <c r="R4470" s="507">
        <v>42340</v>
      </c>
      <c r="T4470" t="s">
        <v>5765</v>
      </c>
      <c r="U4470">
        <v>613</v>
      </c>
      <c r="X4470">
        <v>6</v>
      </c>
      <c r="Y4470" t="s">
        <v>259</v>
      </c>
      <c r="AB4470" s="507">
        <v>44743</v>
      </c>
      <c r="AC4470" t="s">
        <v>177</v>
      </c>
      <c r="AD4470" t="s">
        <v>10452</v>
      </c>
      <c r="AE4470">
        <v>37300</v>
      </c>
      <c r="AF4470" t="s">
        <v>17066</v>
      </c>
      <c r="AH4470" t="s">
        <v>17067</v>
      </c>
      <c r="AJ4470">
        <v>672604251</v>
      </c>
      <c r="AK4470" t="s">
        <v>8131</v>
      </c>
      <c r="AL4470">
        <v>0</v>
      </c>
      <c r="AM4470">
        <v>0</v>
      </c>
    </row>
    <row r="4471" spans="1:39" customFormat="1" ht="12.75">
      <c r="A4471">
        <v>397109</v>
      </c>
      <c r="B4471" t="s">
        <v>6219</v>
      </c>
      <c r="C4471" t="s">
        <v>8132</v>
      </c>
      <c r="D4471">
        <v>397109</v>
      </c>
      <c r="E4471" t="s">
        <v>166</v>
      </c>
      <c r="F4471" t="s">
        <v>166</v>
      </c>
      <c r="H4471" s="507">
        <v>40945</v>
      </c>
      <c r="I4471" t="s">
        <v>245</v>
      </c>
      <c r="J4471">
        <v>-11</v>
      </c>
      <c r="K4471" t="s">
        <v>8</v>
      </c>
      <c r="M4471" t="s">
        <v>175</v>
      </c>
      <c r="N4471">
        <v>4370566</v>
      </c>
      <c r="O4471" t="s">
        <v>176</v>
      </c>
      <c r="P4471" s="507">
        <v>44786</v>
      </c>
      <c r="Q4471" t="s">
        <v>187</v>
      </c>
      <c r="R4471" s="507">
        <v>43724</v>
      </c>
      <c r="T4471" t="s">
        <v>5765</v>
      </c>
      <c r="U4471">
        <v>500</v>
      </c>
      <c r="X4471">
        <v>5</v>
      </c>
      <c r="Y4471" t="s">
        <v>259</v>
      </c>
      <c r="AB4471" s="507">
        <v>44743</v>
      </c>
      <c r="AC4471" t="s">
        <v>177</v>
      </c>
      <c r="AD4471" t="s">
        <v>10452</v>
      </c>
      <c r="AE4471">
        <v>37300</v>
      </c>
      <c r="AF4471" t="s">
        <v>17066</v>
      </c>
      <c r="AJ4471">
        <v>672604251</v>
      </c>
      <c r="AK4471" t="s">
        <v>8131</v>
      </c>
      <c r="AL4471">
        <v>0</v>
      </c>
      <c r="AM4471">
        <v>0</v>
      </c>
    </row>
    <row r="4472" spans="1:39" customFormat="1" ht="12.75">
      <c r="A4472">
        <v>9464082</v>
      </c>
      <c r="B4472" t="s">
        <v>9377</v>
      </c>
      <c r="C4472" t="s">
        <v>373</v>
      </c>
      <c r="D4472">
        <v>9464082</v>
      </c>
      <c r="E4472" t="s">
        <v>169</v>
      </c>
      <c r="H4472" s="507">
        <v>42112</v>
      </c>
      <c r="I4472" t="s">
        <v>169</v>
      </c>
      <c r="J4472">
        <v>-9</v>
      </c>
      <c r="K4472" t="s">
        <v>8</v>
      </c>
      <c r="M4472" t="s">
        <v>246</v>
      </c>
      <c r="N4472">
        <v>8940052</v>
      </c>
      <c r="O4472" t="s">
        <v>417</v>
      </c>
      <c r="P4472" s="507">
        <v>44819</v>
      </c>
      <c r="Q4472" t="s">
        <v>187</v>
      </c>
      <c r="R4472" s="507">
        <v>44819</v>
      </c>
      <c r="T4472" t="s">
        <v>5765</v>
      </c>
      <c r="U4472">
        <v>500</v>
      </c>
      <c r="X4472">
        <v>5</v>
      </c>
      <c r="Y4472" t="s">
        <v>259</v>
      </c>
      <c r="AC4472" t="s">
        <v>177</v>
      </c>
      <c r="AD4472" t="s">
        <v>9686</v>
      </c>
      <c r="AE4472">
        <v>94220</v>
      </c>
      <c r="AF4472" t="s">
        <v>17068</v>
      </c>
      <c r="AK4472" t="s">
        <v>8397</v>
      </c>
      <c r="AL4472">
        <v>0</v>
      </c>
      <c r="AM4472">
        <v>0</v>
      </c>
    </row>
    <row r="4473" spans="1:39" customFormat="1" ht="12.75">
      <c r="A4473">
        <v>2218758</v>
      </c>
      <c r="B4473" t="s">
        <v>3239</v>
      </c>
      <c r="C4473" t="s">
        <v>338</v>
      </c>
      <c r="D4473">
        <v>2218758</v>
      </c>
      <c r="E4473" t="s">
        <v>166</v>
      </c>
      <c r="F4473" t="s">
        <v>166</v>
      </c>
      <c r="H4473" s="507">
        <v>39618</v>
      </c>
      <c r="I4473" t="s">
        <v>200</v>
      </c>
      <c r="J4473">
        <v>-15</v>
      </c>
      <c r="K4473" t="s">
        <v>8</v>
      </c>
      <c r="M4473" t="s">
        <v>215</v>
      </c>
      <c r="N4473">
        <v>3220123</v>
      </c>
      <c r="O4473" t="s">
        <v>3451</v>
      </c>
      <c r="P4473" s="507">
        <v>44816</v>
      </c>
      <c r="Q4473" t="s">
        <v>187</v>
      </c>
      <c r="R4473" s="507">
        <v>42037</v>
      </c>
      <c r="S4473" s="507">
        <v>44816</v>
      </c>
      <c r="T4473" t="s">
        <v>181</v>
      </c>
      <c r="U4473">
        <v>984</v>
      </c>
      <c r="X4473">
        <v>9</v>
      </c>
      <c r="Y4473" t="s">
        <v>259</v>
      </c>
      <c r="AC4473" t="s">
        <v>177</v>
      </c>
      <c r="AD4473" t="s">
        <v>13018</v>
      </c>
      <c r="AE4473">
        <v>22970</v>
      </c>
      <c r="AF4473" t="s">
        <v>17069</v>
      </c>
      <c r="AJ4473">
        <v>781337715</v>
      </c>
      <c r="AK4473" t="s">
        <v>5468</v>
      </c>
      <c r="AL4473">
        <v>1</v>
      </c>
      <c r="AM4473">
        <v>0</v>
      </c>
    </row>
    <row r="4474" spans="1:39" customFormat="1" ht="12.75">
      <c r="A4474">
        <v>9540870</v>
      </c>
      <c r="B4474" t="s">
        <v>7116</v>
      </c>
      <c r="C4474" t="s">
        <v>403</v>
      </c>
      <c r="D4474">
        <v>9540870</v>
      </c>
      <c r="E4474" t="s">
        <v>169</v>
      </c>
      <c r="H4474" s="507">
        <v>43096</v>
      </c>
      <c r="I4474" t="s">
        <v>169</v>
      </c>
      <c r="J4474">
        <v>-9</v>
      </c>
      <c r="K4474" t="s">
        <v>8</v>
      </c>
      <c r="M4474" t="s">
        <v>232</v>
      </c>
      <c r="N4474">
        <v>8950435</v>
      </c>
      <c r="O4474" t="s">
        <v>359</v>
      </c>
      <c r="P4474" s="507">
        <v>44815</v>
      </c>
      <c r="Q4474" t="s">
        <v>187</v>
      </c>
      <c r="R4474" s="507">
        <v>44815</v>
      </c>
      <c r="T4474" t="s">
        <v>5765</v>
      </c>
      <c r="U4474">
        <v>500</v>
      </c>
      <c r="X4474">
        <v>5</v>
      </c>
      <c r="Y4474" t="s">
        <v>259</v>
      </c>
      <c r="AC4474" t="s">
        <v>177</v>
      </c>
      <c r="AD4474" t="s">
        <v>17070</v>
      </c>
      <c r="AE4474">
        <v>95410</v>
      </c>
      <c r="AF4474" t="s">
        <v>17071</v>
      </c>
      <c r="AI4474">
        <v>614195367</v>
      </c>
      <c r="AJ4474">
        <v>614195367</v>
      </c>
      <c r="AK4474" t="s">
        <v>9378</v>
      </c>
      <c r="AL4474">
        <v>0</v>
      </c>
      <c r="AM4474">
        <v>0</v>
      </c>
    </row>
    <row r="4475" spans="1:39" customFormat="1" ht="12.75">
      <c r="A4475">
        <v>7526629</v>
      </c>
      <c r="B4475" t="s">
        <v>2127</v>
      </c>
      <c r="C4475" t="s">
        <v>334</v>
      </c>
      <c r="D4475">
        <v>7526629</v>
      </c>
      <c r="E4475" t="s">
        <v>166</v>
      </c>
      <c r="F4475" t="s">
        <v>166</v>
      </c>
      <c r="H4475" s="507">
        <v>41974</v>
      </c>
      <c r="I4475" t="s">
        <v>169</v>
      </c>
      <c r="J4475">
        <v>-9</v>
      </c>
      <c r="K4475" t="s">
        <v>8</v>
      </c>
      <c r="M4475" t="s">
        <v>263</v>
      </c>
      <c r="N4475">
        <v>8751163</v>
      </c>
      <c r="O4475" t="s">
        <v>264</v>
      </c>
      <c r="P4475" s="507">
        <v>44817</v>
      </c>
      <c r="Q4475" t="s">
        <v>187</v>
      </c>
      <c r="R4475" s="507">
        <v>44447</v>
      </c>
      <c r="T4475" t="s">
        <v>5765</v>
      </c>
      <c r="U4475">
        <v>500</v>
      </c>
      <c r="X4475">
        <v>5</v>
      </c>
      <c r="Y4475" t="s">
        <v>259</v>
      </c>
      <c r="AC4475" t="s">
        <v>174</v>
      </c>
      <c r="AD4475" t="s">
        <v>9793</v>
      </c>
      <c r="AE4475">
        <v>75013</v>
      </c>
      <c r="AF4475" t="s">
        <v>17072</v>
      </c>
      <c r="AJ4475">
        <v>605995618</v>
      </c>
      <c r="AK4475" t="s">
        <v>6220</v>
      </c>
      <c r="AL4475">
        <v>0</v>
      </c>
      <c r="AM4475">
        <v>0</v>
      </c>
    </row>
    <row r="4476" spans="1:39" customFormat="1" ht="12.75">
      <c r="A4476">
        <v>7728927</v>
      </c>
      <c r="B4476" t="s">
        <v>8133</v>
      </c>
      <c r="C4476" t="s">
        <v>8134</v>
      </c>
      <c r="D4476">
        <v>7728927</v>
      </c>
      <c r="E4476" t="s">
        <v>166</v>
      </c>
      <c r="F4476" t="s">
        <v>166</v>
      </c>
      <c r="H4476" s="507">
        <v>36520</v>
      </c>
      <c r="I4476" t="s">
        <v>167</v>
      </c>
      <c r="J4476">
        <v>-40</v>
      </c>
      <c r="K4476" t="s">
        <v>8</v>
      </c>
      <c r="M4476" t="s">
        <v>206</v>
      </c>
      <c r="N4476">
        <v>8771426</v>
      </c>
      <c r="O4476" t="s">
        <v>919</v>
      </c>
      <c r="P4476" s="507">
        <v>44821</v>
      </c>
      <c r="Q4476" t="s">
        <v>187</v>
      </c>
      <c r="R4476" s="507">
        <v>42268</v>
      </c>
      <c r="S4476" s="507">
        <v>44067</v>
      </c>
      <c r="T4476" t="s">
        <v>7255</v>
      </c>
      <c r="U4476">
        <v>790</v>
      </c>
      <c r="X4476">
        <v>7</v>
      </c>
      <c r="Y4476" t="s">
        <v>259</v>
      </c>
      <c r="AC4476" t="s">
        <v>177</v>
      </c>
      <c r="AD4476" t="s">
        <v>15718</v>
      </c>
      <c r="AE4476">
        <v>77240</v>
      </c>
      <c r="AF4476" t="s">
        <v>17073</v>
      </c>
      <c r="AK4476" t="s">
        <v>8135</v>
      </c>
      <c r="AL4476">
        <v>0</v>
      </c>
      <c r="AM4476">
        <v>0</v>
      </c>
    </row>
    <row r="4477" spans="1:39" customFormat="1" ht="12.75">
      <c r="A4477">
        <v>9462583</v>
      </c>
      <c r="B4477" t="s">
        <v>3024</v>
      </c>
      <c r="C4477" t="s">
        <v>2567</v>
      </c>
      <c r="D4477">
        <v>9462583</v>
      </c>
      <c r="E4477" t="s">
        <v>169</v>
      </c>
      <c r="F4477" t="s">
        <v>169</v>
      </c>
      <c r="H4477" s="507">
        <v>41350</v>
      </c>
      <c r="I4477" t="s">
        <v>251</v>
      </c>
      <c r="J4477">
        <v>-10</v>
      </c>
      <c r="K4477" t="s">
        <v>8</v>
      </c>
      <c r="M4477" t="s">
        <v>246</v>
      </c>
      <c r="N4477">
        <v>8941180</v>
      </c>
      <c r="O4477" t="s">
        <v>8136</v>
      </c>
      <c r="P4477" s="507">
        <v>44833</v>
      </c>
      <c r="Q4477" t="s">
        <v>187</v>
      </c>
      <c r="R4477" s="507">
        <v>44493</v>
      </c>
      <c r="T4477" t="s">
        <v>5765</v>
      </c>
      <c r="U4477">
        <v>500</v>
      </c>
      <c r="X4477">
        <v>5</v>
      </c>
      <c r="Y4477" t="s">
        <v>259</v>
      </c>
      <c r="AC4477" t="s">
        <v>177</v>
      </c>
      <c r="AD4477" t="s">
        <v>17074</v>
      </c>
      <c r="AE4477">
        <v>94150</v>
      </c>
      <c r="AF4477" t="s">
        <v>17075</v>
      </c>
      <c r="AJ4477">
        <v>603110077</v>
      </c>
      <c r="AK4477" t="s">
        <v>8137</v>
      </c>
      <c r="AL4477">
        <v>0</v>
      </c>
      <c r="AM4477">
        <v>0</v>
      </c>
    </row>
    <row r="4478" spans="1:39" customFormat="1" ht="12.75">
      <c r="A4478">
        <v>3540628</v>
      </c>
      <c r="B4478" t="s">
        <v>7117</v>
      </c>
      <c r="C4478" t="s">
        <v>7118</v>
      </c>
      <c r="D4478">
        <v>3540628</v>
      </c>
      <c r="E4478" t="s">
        <v>169</v>
      </c>
      <c r="F4478" t="s">
        <v>169</v>
      </c>
      <c r="H4478" s="507">
        <v>42129</v>
      </c>
      <c r="I4478" t="s">
        <v>169</v>
      </c>
      <c r="J4478">
        <v>-9</v>
      </c>
      <c r="K4478" t="s">
        <v>8</v>
      </c>
      <c r="M4478" t="s">
        <v>178</v>
      </c>
      <c r="N4478">
        <v>3350011</v>
      </c>
      <c r="O4478" t="s">
        <v>234</v>
      </c>
      <c r="P4478" s="507">
        <v>44807</v>
      </c>
      <c r="Q4478" t="s">
        <v>187</v>
      </c>
      <c r="R4478" s="507">
        <v>44472</v>
      </c>
      <c r="T4478" t="s">
        <v>5765</v>
      </c>
      <c r="U4478">
        <v>500</v>
      </c>
      <c r="X4478">
        <v>5</v>
      </c>
      <c r="Y4478" t="s">
        <v>259</v>
      </c>
      <c r="AC4478" t="s">
        <v>177</v>
      </c>
      <c r="AD4478" t="s">
        <v>9870</v>
      </c>
      <c r="AE4478">
        <v>35200</v>
      </c>
      <c r="AF4478" t="s">
        <v>17076</v>
      </c>
      <c r="AJ4478">
        <v>695982746</v>
      </c>
      <c r="AK4478" t="s">
        <v>7119</v>
      </c>
      <c r="AL4478">
        <v>0</v>
      </c>
      <c r="AM4478">
        <v>0</v>
      </c>
    </row>
    <row r="4479" spans="1:39" customFormat="1" ht="12.75">
      <c r="A4479">
        <v>3733792</v>
      </c>
      <c r="B4479" t="s">
        <v>9379</v>
      </c>
      <c r="C4479" t="s">
        <v>3501</v>
      </c>
      <c r="D4479">
        <v>3733792</v>
      </c>
      <c r="E4479" t="s">
        <v>166</v>
      </c>
      <c r="H4479" s="507">
        <v>32484</v>
      </c>
      <c r="I4479" t="s">
        <v>167</v>
      </c>
      <c r="J4479">
        <v>-40</v>
      </c>
      <c r="K4479" t="s">
        <v>168</v>
      </c>
      <c r="M4479" t="s">
        <v>175</v>
      </c>
      <c r="N4479">
        <v>4370002</v>
      </c>
      <c r="O4479" t="s">
        <v>2769</v>
      </c>
      <c r="P4479" s="507">
        <v>44813</v>
      </c>
      <c r="Q4479" t="s">
        <v>187</v>
      </c>
      <c r="R4479" s="507">
        <v>44777</v>
      </c>
      <c r="S4479" s="507">
        <v>44819</v>
      </c>
      <c r="T4479" t="s">
        <v>181</v>
      </c>
      <c r="U4479">
        <v>2647</v>
      </c>
      <c r="V4479" t="s">
        <v>172</v>
      </c>
      <c r="W4479">
        <v>150</v>
      </c>
      <c r="X4479" t="s">
        <v>173</v>
      </c>
      <c r="Y4479" t="s">
        <v>259</v>
      </c>
      <c r="AB4479" s="507">
        <v>44777</v>
      </c>
      <c r="AC4479" t="s">
        <v>174</v>
      </c>
      <c r="AD4479" t="s">
        <v>10644</v>
      </c>
      <c r="AE4479">
        <v>37270</v>
      </c>
      <c r="AF4479" t="s">
        <v>13414</v>
      </c>
      <c r="AJ4479">
        <v>601913991</v>
      </c>
      <c r="AK4479" t="s">
        <v>9196</v>
      </c>
      <c r="AL4479">
        <v>0</v>
      </c>
      <c r="AM4479">
        <v>0</v>
      </c>
    </row>
    <row r="4480" spans="1:39" customFormat="1" ht="12.75">
      <c r="A4480">
        <v>9540730</v>
      </c>
      <c r="B4480" t="s">
        <v>8138</v>
      </c>
      <c r="C4480" t="s">
        <v>8139</v>
      </c>
      <c r="D4480">
        <v>9540730</v>
      </c>
      <c r="E4480" t="s">
        <v>166</v>
      </c>
      <c r="F4480" t="s">
        <v>166</v>
      </c>
      <c r="H4480" s="507">
        <v>23202</v>
      </c>
      <c r="I4480" t="s">
        <v>367</v>
      </c>
      <c r="J4480">
        <v>-60</v>
      </c>
      <c r="K4480" t="s">
        <v>8</v>
      </c>
      <c r="M4480" t="s">
        <v>232</v>
      </c>
      <c r="N4480">
        <v>8950330</v>
      </c>
      <c r="O4480" t="s">
        <v>233</v>
      </c>
      <c r="P4480" s="507">
        <v>44819</v>
      </c>
      <c r="Q4480" t="s">
        <v>187</v>
      </c>
      <c r="R4480" s="507">
        <v>44643</v>
      </c>
      <c r="S4480" s="507">
        <v>44630</v>
      </c>
      <c r="T4480" t="s">
        <v>7255</v>
      </c>
      <c r="U4480">
        <v>1114</v>
      </c>
      <c r="X4480">
        <v>11</v>
      </c>
      <c r="Y4480" t="s">
        <v>259</v>
      </c>
      <c r="AC4480" t="s">
        <v>174</v>
      </c>
      <c r="AD4480" t="s">
        <v>17077</v>
      </c>
      <c r="AE4480">
        <v>95740</v>
      </c>
      <c r="AF4480" t="s">
        <v>17078</v>
      </c>
      <c r="AK4480" t="s">
        <v>8140</v>
      </c>
      <c r="AL4480">
        <v>0</v>
      </c>
      <c r="AM4480">
        <v>0</v>
      </c>
    </row>
    <row r="4481" spans="1:39" customFormat="1" ht="12.75">
      <c r="A4481">
        <v>7732369</v>
      </c>
      <c r="B4481" t="s">
        <v>3647</v>
      </c>
      <c r="C4481" t="s">
        <v>680</v>
      </c>
      <c r="D4481">
        <v>7732369</v>
      </c>
      <c r="E4481" t="s">
        <v>166</v>
      </c>
      <c r="F4481" t="s">
        <v>166</v>
      </c>
      <c r="H4481" s="507">
        <v>40809</v>
      </c>
      <c r="I4481" t="s">
        <v>267</v>
      </c>
      <c r="J4481">
        <v>-12</v>
      </c>
      <c r="K4481" t="s">
        <v>168</v>
      </c>
      <c r="M4481" t="s">
        <v>206</v>
      </c>
      <c r="N4481">
        <v>8771170</v>
      </c>
      <c r="O4481" t="s">
        <v>415</v>
      </c>
      <c r="P4481" s="507">
        <v>44800</v>
      </c>
      <c r="Q4481" t="s">
        <v>187</v>
      </c>
      <c r="R4481" s="507">
        <v>43413</v>
      </c>
      <c r="T4481" t="s">
        <v>5765</v>
      </c>
      <c r="U4481">
        <v>691</v>
      </c>
      <c r="X4481">
        <v>6</v>
      </c>
      <c r="Y4481" t="s">
        <v>259</v>
      </c>
      <c r="AC4481" t="s">
        <v>177</v>
      </c>
      <c r="AD4481" t="s">
        <v>9808</v>
      </c>
      <c r="AE4481">
        <v>77340</v>
      </c>
      <c r="AF4481" t="s">
        <v>17079</v>
      </c>
      <c r="AI4481">
        <v>682904078</v>
      </c>
      <c r="AJ4481">
        <v>608982574</v>
      </c>
      <c r="AK4481" t="s">
        <v>4719</v>
      </c>
      <c r="AL4481">
        <v>0</v>
      </c>
      <c r="AM4481">
        <v>0</v>
      </c>
    </row>
    <row r="4482" spans="1:39" customFormat="1" ht="12.75">
      <c r="A4482">
        <v>9463807</v>
      </c>
      <c r="B4482" t="s">
        <v>9380</v>
      </c>
      <c r="C4482" t="s">
        <v>421</v>
      </c>
      <c r="D4482">
        <v>9463807</v>
      </c>
      <c r="E4482" t="s">
        <v>166</v>
      </c>
      <c r="H4482" s="507">
        <v>42862</v>
      </c>
      <c r="I4482" t="s">
        <v>169</v>
      </c>
      <c r="J4482">
        <v>-9</v>
      </c>
      <c r="K4482" t="s">
        <v>8</v>
      </c>
      <c r="M4482" t="s">
        <v>246</v>
      </c>
      <c r="N4482">
        <v>8940894</v>
      </c>
      <c r="O4482" t="s">
        <v>394</v>
      </c>
      <c r="P4482" s="507">
        <v>44807</v>
      </c>
      <c r="Q4482" t="s">
        <v>187</v>
      </c>
      <c r="R4482" s="507">
        <v>44807</v>
      </c>
      <c r="S4482" s="507">
        <v>44812</v>
      </c>
      <c r="T4482" t="s">
        <v>181</v>
      </c>
      <c r="U4482">
        <v>500</v>
      </c>
      <c r="X4482">
        <v>5</v>
      </c>
      <c r="Y4482" t="s">
        <v>259</v>
      </c>
      <c r="AC4482" t="s">
        <v>177</v>
      </c>
      <c r="AD4482" t="s">
        <v>12749</v>
      </c>
      <c r="AE4482">
        <v>94490</v>
      </c>
      <c r="AF4482" t="s">
        <v>17080</v>
      </c>
      <c r="AJ4482">
        <v>603606232</v>
      </c>
      <c r="AK4482" t="s">
        <v>9381</v>
      </c>
      <c r="AL4482">
        <v>0</v>
      </c>
      <c r="AM4482">
        <v>0</v>
      </c>
    </row>
    <row r="4483" spans="1:39" customFormat="1" ht="12.75">
      <c r="A4483">
        <v>3733799</v>
      </c>
      <c r="B4483" t="s">
        <v>8141</v>
      </c>
      <c r="C4483" t="s">
        <v>638</v>
      </c>
      <c r="D4483">
        <v>3733799</v>
      </c>
      <c r="E4483" t="s">
        <v>169</v>
      </c>
      <c r="H4483" s="507">
        <v>41826</v>
      </c>
      <c r="I4483" t="s">
        <v>169</v>
      </c>
      <c r="J4483">
        <v>-9</v>
      </c>
      <c r="K4483" t="s">
        <v>8</v>
      </c>
      <c r="M4483" t="s">
        <v>175</v>
      </c>
      <c r="N4483">
        <v>4370002</v>
      </c>
      <c r="O4483" t="s">
        <v>2769</v>
      </c>
      <c r="P4483" s="507">
        <v>44777</v>
      </c>
      <c r="Q4483" t="s">
        <v>187</v>
      </c>
      <c r="R4483" s="507">
        <v>44777</v>
      </c>
      <c r="T4483" t="s">
        <v>5765</v>
      </c>
      <c r="U4483">
        <v>500</v>
      </c>
      <c r="X4483">
        <v>5</v>
      </c>
      <c r="Y4483" t="s">
        <v>259</v>
      </c>
      <c r="AC4483" t="s">
        <v>177</v>
      </c>
      <c r="AD4483" t="s">
        <v>9881</v>
      </c>
      <c r="AE4483">
        <v>37000</v>
      </c>
      <c r="AF4483" t="s">
        <v>17081</v>
      </c>
      <c r="AJ4483">
        <v>666798743</v>
      </c>
      <c r="AK4483" t="s">
        <v>8142</v>
      </c>
      <c r="AL4483">
        <v>0</v>
      </c>
      <c r="AM4483">
        <v>0</v>
      </c>
    </row>
    <row r="4484" spans="1:39" customFormat="1" ht="12.75">
      <c r="A4484">
        <v>9230330</v>
      </c>
      <c r="B4484" t="s">
        <v>2128</v>
      </c>
      <c r="C4484" t="s">
        <v>2129</v>
      </c>
      <c r="D4484">
        <v>9230330</v>
      </c>
      <c r="E4484" t="s">
        <v>166</v>
      </c>
      <c r="F4484" t="s">
        <v>166</v>
      </c>
      <c r="H4484" s="507">
        <v>34778</v>
      </c>
      <c r="I4484" t="s">
        <v>167</v>
      </c>
      <c r="J4484">
        <v>-40</v>
      </c>
      <c r="K4484" t="s">
        <v>168</v>
      </c>
      <c r="M4484" t="s">
        <v>203</v>
      </c>
      <c r="N4484">
        <v>8921458</v>
      </c>
      <c r="O4484" t="s">
        <v>272</v>
      </c>
      <c r="P4484" s="507">
        <v>44825</v>
      </c>
      <c r="Q4484" t="s">
        <v>187</v>
      </c>
      <c r="R4484" s="507">
        <v>37565</v>
      </c>
      <c r="S4484" s="507">
        <v>44825</v>
      </c>
      <c r="T4484" t="s">
        <v>181</v>
      </c>
      <c r="U4484">
        <v>2224</v>
      </c>
      <c r="V4484" t="s">
        <v>172</v>
      </c>
      <c r="W4484">
        <v>575</v>
      </c>
      <c r="X4484" t="s">
        <v>173</v>
      </c>
      <c r="Y4484" t="s">
        <v>259</v>
      </c>
      <c r="AB4484" s="507">
        <v>43282</v>
      </c>
      <c r="AC4484" t="s">
        <v>177</v>
      </c>
      <c r="AD4484" t="s">
        <v>10303</v>
      </c>
      <c r="AE4484">
        <v>92600</v>
      </c>
      <c r="AF4484" t="s">
        <v>17082</v>
      </c>
      <c r="AJ4484">
        <v>634445207</v>
      </c>
      <c r="AK4484" t="s">
        <v>4720</v>
      </c>
      <c r="AL4484">
        <v>0</v>
      </c>
      <c r="AM4484">
        <v>0</v>
      </c>
    </row>
    <row r="4485" spans="1:39" customFormat="1" ht="12.75">
      <c r="A4485">
        <v>7810409</v>
      </c>
      <c r="B4485" t="s">
        <v>2130</v>
      </c>
      <c r="C4485" t="s">
        <v>584</v>
      </c>
      <c r="D4485">
        <v>7810409</v>
      </c>
      <c r="E4485" t="s">
        <v>166</v>
      </c>
      <c r="F4485" t="s">
        <v>166</v>
      </c>
      <c r="H4485" s="507">
        <v>31731</v>
      </c>
      <c r="I4485" t="s">
        <v>167</v>
      </c>
      <c r="J4485">
        <v>-40</v>
      </c>
      <c r="K4485" t="s">
        <v>168</v>
      </c>
      <c r="M4485" t="s">
        <v>232</v>
      </c>
      <c r="N4485">
        <v>8950330</v>
      </c>
      <c r="O4485" t="s">
        <v>233</v>
      </c>
      <c r="P4485" s="507">
        <v>44822</v>
      </c>
      <c r="Q4485" t="s">
        <v>187</v>
      </c>
      <c r="R4485" s="507">
        <v>37432</v>
      </c>
      <c r="S4485" s="507">
        <v>44651</v>
      </c>
      <c r="T4485" t="s">
        <v>181</v>
      </c>
      <c r="U4485">
        <v>1707</v>
      </c>
      <c r="X4485">
        <v>17</v>
      </c>
      <c r="Y4485" t="s">
        <v>259</v>
      </c>
      <c r="AC4485" t="s">
        <v>177</v>
      </c>
      <c r="AD4485" t="s">
        <v>17083</v>
      </c>
      <c r="AE4485">
        <v>27630</v>
      </c>
      <c r="AF4485" t="s">
        <v>17084</v>
      </c>
      <c r="AK4485" t="s">
        <v>4721</v>
      </c>
      <c r="AL4485">
        <v>0</v>
      </c>
      <c r="AM4485">
        <v>0</v>
      </c>
    </row>
    <row r="4486" spans="1:39" customFormat="1" ht="12.75">
      <c r="A4486">
        <v>9541270</v>
      </c>
      <c r="B4486" t="s">
        <v>17085</v>
      </c>
      <c r="C4486" t="s">
        <v>7515</v>
      </c>
      <c r="D4486">
        <v>9541270</v>
      </c>
      <c r="E4486" t="s">
        <v>169</v>
      </c>
      <c r="H4486" s="507">
        <v>41394</v>
      </c>
      <c r="I4486" t="s">
        <v>251</v>
      </c>
      <c r="J4486">
        <v>-10</v>
      </c>
      <c r="K4486" t="s">
        <v>8</v>
      </c>
      <c r="M4486" t="s">
        <v>232</v>
      </c>
      <c r="N4486">
        <v>8950481</v>
      </c>
      <c r="O4486" t="s">
        <v>457</v>
      </c>
      <c r="P4486" s="507">
        <v>44833</v>
      </c>
      <c r="Q4486" t="s">
        <v>187</v>
      </c>
      <c r="R4486" s="507">
        <v>44833</v>
      </c>
      <c r="T4486" t="s">
        <v>5765</v>
      </c>
      <c r="U4486">
        <v>500</v>
      </c>
      <c r="X4486">
        <v>5</v>
      </c>
      <c r="Y4486" t="s">
        <v>259</v>
      </c>
      <c r="AC4486" t="s">
        <v>177</v>
      </c>
      <c r="AD4486" t="s">
        <v>17086</v>
      </c>
      <c r="AE4486">
        <v>95190</v>
      </c>
      <c r="AF4486" t="s">
        <v>17087</v>
      </c>
      <c r="AJ4486">
        <v>695828399</v>
      </c>
      <c r="AK4486" t="s">
        <v>17088</v>
      </c>
      <c r="AL4486">
        <v>0</v>
      </c>
      <c r="AM4486">
        <v>0</v>
      </c>
    </row>
    <row r="4487" spans="1:39" customFormat="1" ht="12.75">
      <c r="A4487">
        <v>5612962</v>
      </c>
      <c r="B4487" t="s">
        <v>2762</v>
      </c>
      <c r="C4487" t="s">
        <v>2392</v>
      </c>
      <c r="D4487">
        <v>5612962</v>
      </c>
      <c r="E4487" t="s">
        <v>169</v>
      </c>
      <c r="F4487" t="s">
        <v>169</v>
      </c>
      <c r="H4487" s="507">
        <v>25811</v>
      </c>
      <c r="I4487" t="s">
        <v>367</v>
      </c>
      <c r="J4487">
        <v>-60</v>
      </c>
      <c r="K4487" t="s">
        <v>8</v>
      </c>
      <c r="M4487" t="s">
        <v>217</v>
      </c>
      <c r="N4487">
        <v>3560099</v>
      </c>
      <c r="O4487" t="s">
        <v>6275</v>
      </c>
      <c r="P4487" s="507">
        <v>44822</v>
      </c>
      <c r="Q4487" t="s">
        <v>187</v>
      </c>
      <c r="R4487" s="507">
        <v>37651</v>
      </c>
      <c r="T4487" t="s">
        <v>5760</v>
      </c>
      <c r="U4487">
        <v>1204</v>
      </c>
      <c r="X4487">
        <v>12</v>
      </c>
      <c r="Y4487" t="s">
        <v>259</v>
      </c>
      <c r="AC4487" t="s">
        <v>177</v>
      </c>
      <c r="AD4487" t="s">
        <v>11597</v>
      </c>
      <c r="AE4487">
        <v>56270</v>
      </c>
      <c r="AF4487" t="s">
        <v>17089</v>
      </c>
      <c r="AJ4487" t="s">
        <v>6874</v>
      </c>
      <c r="AK4487" t="s">
        <v>8143</v>
      </c>
      <c r="AL4487">
        <v>0</v>
      </c>
      <c r="AM4487">
        <v>0</v>
      </c>
    </row>
    <row r="4488" spans="1:39" customFormat="1" ht="12.75">
      <c r="A4488">
        <v>4535555</v>
      </c>
      <c r="B4488" t="s">
        <v>17090</v>
      </c>
      <c r="C4488" t="s">
        <v>3792</v>
      </c>
      <c r="D4488">
        <v>4535555</v>
      </c>
      <c r="E4488" t="s">
        <v>169</v>
      </c>
      <c r="H4488" s="507">
        <v>41038</v>
      </c>
      <c r="I4488" t="s">
        <v>245</v>
      </c>
      <c r="J4488">
        <v>-11</v>
      </c>
      <c r="K4488" t="s">
        <v>8</v>
      </c>
      <c r="M4488" t="s">
        <v>2764</v>
      </c>
      <c r="N4488">
        <v>4450760</v>
      </c>
      <c r="O4488" t="s">
        <v>15892</v>
      </c>
      <c r="P4488" s="507">
        <v>44842</v>
      </c>
      <c r="Q4488" t="s">
        <v>187</v>
      </c>
      <c r="R4488" s="507">
        <v>44842</v>
      </c>
      <c r="T4488" t="s">
        <v>5765</v>
      </c>
      <c r="U4488">
        <v>500</v>
      </c>
      <c r="X4488">
        <v>5</v>
      </c>
      <c r="Y4488" t="s">
        <v>259</v>
      </c>
      <c r="AC4488" t="s">
        <v>177</v>
      </c>
      <c r="AD4488" t="s">
        <v>16174</v>
      </c>
      <c r="AE4488">
        <v>45510</v>
      </c>
      <c r="AF4488" t="s">
        <v>17091</v>
      </c>
      <c r="AK4488" t="s">
        <v>17092</v>
      </c>
      <c r="AL4488">
        <v>0</v>
      </c>
      <c r="AM4488">
        <v>0</v>
      </c>
    </row>
    <row r="4489" spans="1:39" customFormat="1" ht="12.75">
      <c r="A4489">
        <v>9253997</v>
      </c>
      <c r="B4489" t="s">
        <v>6221</v>
      </c>
      <c r="C4489" t="s">
        <v>6222</v>
      </c>
      <c r="D4489">
        <v>9253997</v>
      </c>
      <c r="E4489" t="s">
        <v>166</v>
      </c>
      <c r="F4489" t="s">
        <v>166</v>
      </c>
      <c r="H4489" s="507">
        <v>40814</v>
      </c>
      <c r="I4489" t="s">
        <v>267</v>
      </c>
      <c r="J4489">
        <v>-12</v>
      </c>
      <c r="K4489" t="s">
        <v>168</v>
      </c>
      <c r="M4489" t="s">
        <v>203</v>
      </c>
      <c r="N4489">
        <v>8921458</v>
      </c>
      <c r="O4489" t="s">
        <v>272</v>
      </c>
      <c r="P4489" s="507">
        <v>44809</v>
      </c>
      <c r="Q4489" t="s">
        <v>187</v>
      </c>
      <c r="R4489" s="507">
        <v>43711</v>
      </c>
      <c r="S4489" s="507">
        <v>44804</v>
      </c>
      <c r="T4489" t="s">
        <v>181</v>
      </c>
      <c r="U4489">
        <v>725</v>
      </c>
      <c r="X4489">
        <v>7</v>
      </c>
      <c r="Y4489" t="s">
        <v>259</v>
      </c>
      <c r="AC4489" t="s">
        <v>177</v>
      </c>
      <c r="AD4489" t="s">
        <v>9897</v>
      </c>
      <c r="AE4489">
        <v>92200</v>
      </c>
      <c r="AF4489" t="s">
        <v>17093</v>
      </c>
      <c r="AJ4489">
        <v>783593798</v>
      </c>
      <c r="AK4489" t="s">
        <v>6223</v>
      </c>
      <c r="AL4489">
        <v>0</v>
      </c>
      <c r="AM4489">
        <v>0</v>
      </c>
    </row>
    <row r="4490" spans="1:39" customFormat="1" ht="12.75">
      <c r="A4490">
        <v>9153191</v>
      </c>
      <c r="B4490" t="s">
        <v>9382</v>
      </c>
      <c r="C4490" t="s">
        <v>421</v>
      </c>
      <c r="D4490">
        <v>9153191</v>
      </c>
      <c r="E4490" t="s">
        <v>169</v>
      </c>
      <c r="H4490" s="507">
        <v>41599</v>
      </c>
      <c r="I4490" t="s">
        <v>251</v>
      </c>
      <c r="J4490">
        <v>-10</v>
      </c>
      <c r="K4490" t="s">
        <v>8</v>
      </c>
      <c r="M4490" t="s">
        <v>275</v>
      </c>
      <c r="N4490">
        <v>8911468</v>
      </c>
      <c r="O4490" t="s">
        <v>5819</v>
      </c>
      <c r="P4490" s="507">
        <v>44823</v>
      </c>
      <c r="Q4490" t="s">
        <v>187</v>
      </c>
      <c r="R4490" s="507">
        <v>44823</v>
      </c>
      <c r="T4490" t="s">
        <v>5765</v>
      </c>
      <c r="U4490">
        <v>500</v>
      </c>
      <c r="X4490">
        <v>5</v>
      </c>
      <c r="Y4490" t="s">
        <v>259</v>
      </c>
      <c r="AC4490" t="s">
        <v>177</v>
      </c>
      <c r="AD4490" t="s">
        <v>10379</v>
      </c>
      <c r="AE4490">
        <v>91240</v>
      </c>
      <c r="AF4490" t="s">
        <v>17094</v>
      </c>
      <c r="AJ4490">
        <v>661511983</v>
      </c>
      <c r="AK4490" t="s">
        <v>9383</v>
      </c>
      <c r="AL4490">
        <v>0</v>
      </c>
      <c r="AM4490">
        <v>0</v>
      </c>
    </row>
    <row r="4491" spans="1:39" customFormat="1" ht="12.75">
      <c r="A4491">
        <v>369057</v>
      </c>
      <c r="B4491" t="s">
        <v>6224</v>
      </c>
      <c r="C4491" t="s">
        <v>1047</v>
      </c>
      <c r="D4491">
        <v>369057</v>
      </c>
      <c r="E4491" t="s">
        <v>166</v>
      </c>
      <c r="F4491" t="s">
        <v>166</v>
      </c>
      <c r="H4491" s="507">
        <v>41012</v>
      </c>
      <c r="I4491" t="s">
        <v>245</v>
      </c>
      <c r="J4491">
        <v>-11</v>
      </c>
      <c r="K4491" t="s">
        <v>168</v>
      </c>
      <c r="M4491" t="s">
        <v>170</v>
      </c>
      <c r="N4491">
        <v>8930610</v>
      </c>
      <c r="O4491" t="s">
        <v>3790</v>
      </c>
      <c r="P4491" s="507">
        <v>44743</v>
      </c>
      <c r="Q4491" t="s">
        <v>187</v>
      </c>
      <c r="R4491" s="507">
        <v>44362</v>
      </c>
      <c r="T4491" t="s">
        <v>5765</v>
      </c>
      <c r="U4491">
        <v>501</v>
      </c>
      <c r="X4491">
        <v>5</v>
      </c>
      <c r="Y4491" t="s">
        <v>259</v>
      </c>
      <c r="AB4491" s="507">
        <v>44743</v>
      </c>
      <c r="AC4491" t="s">
        <v>177</v>
      </c>
      <c r="AD4491" t="s">
        <v>12338</v>
      </c>
      <c r="AE4491">
        <v>36140</v>
      </c>
      <c r="AF4491" t="s">
        <v>17095</v>
      </c>
      <c r="AI4491">
        <v>682902259</v>
      </c>
      <c r="AJ4491">
        <v>682902259</v>
      </c>
      <c r="AK4491" t="s">
        <v>4549</v>
      </c>
      <c r="AL4491">
        <v>0</v>
      </c>
      <c r="AM4491">
        <v>0</v>
      </c>
    </row>
    <row r="4492" spans="1:39" customFormat="1" ht="12.75">
      <c r="A4492">
        <v>9242373</v>
      </c>
      <c r="B4492" t="s">
        <v>2131</v>
      </c>
      <c r="C4492" t="s">
        <v>2132</v>
      </c>
      <c r="D4492">
        <v>9242373</v>
      </c>
      <c r="E4492" t="s">
        <v>166</v>
      </c>
      <c r="F4492" t="s">
        <v>166</v>
      </c>
      <c r="H4492" s="507">
        <v>37776</v>
      </c>
      <c r="I4492" t="s">
        <v>167</v>
      </c>
      <c r="J4492">
        <v>-40</v>
      </c>
      <c r="K4492" t="s">
        <v>8</v>
      </c>
      <c r="M4492" t="s">
        <v>203</v>
      </c>
      <c r="N4492">
        <v>8920031</v>
      </c>
      <c r="O4492" t="s">
        <v>269</v>
      </c>
      <c r="P4492" s="507">
        <v>44825</v>
      </c>
      <c r="Q4492" t="s">
        <v>187</v>
      </c>
      <c r="R4492" s="507">
        <v>40650</v>
      </c>
      <c r="S4492" s="507">
        <v>44077</v>
      </c>
      <c r="T4492" t="s">
        <v>7255</v>
      </c>
      <c r="U4492">
        <v>1433</v>
      </c>
      <c r="X4492">
        <v>14</v>
      </c>
      <c r="Y4492" t="s">
        <v>259</v>
      </c>
      <c r="AC4492" t="s">
        <v>177</v>
      </c>
      <c r="AD4492" t="s">
        <v>11636</v>
      </c>
      <c r="AE4492">
        <v>92160</v>
      </c>
      <c r="AF4492" t="s">
        <v>17096</v>
      </c>
      <c r="AK4492" t="s">
        <v>6746</v>
      </c>
      <c r="AL4492">
        <v>0</v>
      </c>
      <c r="AM4492">
        <v>0</v>
      </c>
    </row>
    <row r="4493" spans="1:39" customFormat="1" ht="12.75">
      <c r="A4493">
        <v>9462247</v>
      </c>
      <c r="B4493" t="s">
        <v>2131</v>
      </c>
      <c r="C4493" t="s">
        <v>432</v>
      </c>
      <c r="D4493">
        <v>9462247</v>
      </c>
      <c r="E4493" t="s">
        <v>166</v>
      </c>
      <c r="F4493" t="s">
        <v>166</v>
      </c>
      <c r="H4493" s="507">
        <v>41324</v>
      </c>
      <c r="I4493" t="s">
        <v>251</v>
      </c>
      <c r="J4493">
        <v>-10</v>
      </c>
      <c r="K4493" t="s">
        <v>168</v>
      </c>
      <c r="M4493" t="s">
        <v>246</v>
      </c>
      <c r="N4493">
        <v>8940976</v>
      </c>
      <c r="O4493" t="s">
        <v>3791</v>
      </c>
      <c r="P4493" s="507">
        <v>44837</v>
      </c>
      <c r="Q4493" t="s">
        <v>187</v>
      </c>
      <c r="R4493" s="507">
        <v>44466</v>
      </c>
      <c r="T4493" t="s">
        <v>5765</v>
      </c>
      <c r="U4493">
        <v>505</v>
      </c>
      <c r="X4493">
        <v>5</v>
      </c>
      <c r="Y4493" t="s">
        <v>259</v>
      </c>
      <c r="AC4493" t="s">
        <v>177</v>
      </c>
      <c r="AD4493" t="s">
        <v>10324</v>
      </c>
      <c r="AE4493">
        <v>94100</v>
      </c>
      <c r="AF4493" t="s">
        <v>17097</v>
      </c>
      <c r="AK4493" t="s">
        <v>7120</v>
      </c>
      <c r="AL4493">
        <v>0</v>
      </c>
      <c r="AM4493">
        <v>0</v>
      </c>
    </row>
    <row r="4494" spans="1:39" customFormat="1" ht="12.75">
      <c r="A4494">
        <v>3734449</v>
      </c>
      <c r="B4494" t="s">
        <v>17098</v>
      </c>
      <c r="C4494" t="s">
        <v>1930</v>
      </c>
      <c r="D4494">
        <v>3734449</v>
      </c>
      <c r="E4494" t="s">
        <v>166</v>
      </c>
      <c r="H4494" s="507">
        <v>41004</v>
      </c>
      <c r="I4494" t="s">
        <v>245</v>
      </c>
      <c r="J4494">
        <v>-11</v>
      </c>
      <c r="K4494" t="s">
        <v>8</v>
      </c>
      <c r="M4494" t="s">
        <v>175</v>
      </c>
      <c r="N4494">
        <v>4370013</v>
      </c>
      <c r="O4494" t="s">
        <v>2841</v>
      </c>
      <c r="P4494" s="507">
        <v>44839</v>
      </c>
      <c r="Q4494" t="s">
        <v>187</v>
      </c>
      <c r="R4494" s="507">
        <v>44839</v>
      </c>
      <c r="T4494" t="s">
        <v>5765</v>
      </c>
      <c r="U4494">
        <v>500</v>
      </c>
      <c r="X4494">
        <v>5</v>
      </c>
      <c r="Y4494" t="s">
        <v>259</v>
      </c>
      <c r="AC4494" t="s">
        <v>177</v>
      </c>
      <c r="AD4494" t="s">
        <v>17099</v>
      </c>
      <c r="AE4494">
        <v>37150</v>
      </c>
      <c r="AF4494" t="s">
        <v>17100</v>
      </c>
      <c r="AJ4494">
        <v>625802802</v>
      </c>
      <c r="AK4494" t="s">
        <v>17101</v>
      </c>
      <c r="AL4494">
        <v>0</v>
      </c>
      <c r="AM4494">
        <v>0</v>
      </c>
    </row>
    <row r="4495" spans="1:39" customFormat="1" ht="12.75">
      <c r="A4495">
        <v>492251</v>
      </c>
      <c r="B4495" t="s">
        <v>2763</v>
      </c>
      <c r="C4495" t="s">
        <v>2421</v>
      </c>
      <c r="D4495">
        <v>492251</v>
      </c>
      <c r="E4495" t="s">
        <v>166</v>
      </c>
      <c r="F4495" t="s">
        <v>166</v>
      </c>
      <c r="H4495" s="507">
        <v>20591</v>
      </c>
      <c r="I4495" t="s">
        <v>385</v>
      </c>
      <c r="J4495">
        <v>-70</v>
      </c>
      <c r="K4495" t="s">
        <v>8</v>
      </c>
      <c r="M4495" t="s">
        <v>236</v>
      </c>
      <c r="N4495">
        <v>12490064</v>
      </c>
      <c r="O4495" t="s">
        <v>2181</v>
      </c>
      <c r="P4495" s="507">
        <v>44814</v>
      </c>
      <c r="Q4495" t="s">
        <v>187</v>
      </c>
      <c r="R4495" s="507">
        <v>37432</v>
      </c>
      <c r="S4495" s="507">
        <v>44810</v>
      </c>
      <c r="T4495" t="s">
        <v>181</v>
      </c>
      <c r="U4495">
        <v>928</v>
      </c>
      <c r="X4495">
        <v>9</v>
      </c>
      <c r="Y4495" t="s">
        <v>259</v>
      </c>
      <c r="AC4495" t="s">
        <v>177</v>
      </c>
      <c r="AD4495" t="s">
        <v>6233</v>
      </c>
      <c r="AE4495">
        <v>49000</v>
      </c>
      <c r="AF4495" t="s">
        <v>17102</v>
      </c>
      <c r="AI4495">
        <v>241790196</v>
      </c>
      <c r="AJ4495">
        <v>682981655</v>
      </c>
      <c r="AK4495" t="s">
        <v>5245</v>
      </c>
      <c r="AL4495">
        <v>0</v>
      </c>
      <c r="AM4495">
        <v>0</v>
      </c>
    </row>
    <row r="4496" spans="1:39" customFormat="1" ht="12.75">
      <c r="A4496">
        <v>3520423</v>
      </c>
      <c r="B4496" t="s">
        <v>3747</v>
      </c>
      <c r="C4496" t="s">
        <v>183</v>
      </c>
      <c r="D4496">
        <v>3520423</v>
      </c>
      <c r="E4496" t="s">
        <v>166</v>
      </c>
      <c r="F4496" t="s">
        <v>166</v>
      </c>
      <c r="H4496" s="507">
        <v>33314</v>
      </c>
      <c r="I4496" t="s">
        <v>167</v>
      </c>
      <c r="J4496">
        <v>-40</v>
      </c>
      <c r="K4496" t="s">
        <v>168</v>
      </c>
      <c r="M4496" t="s">
        <v>2783</v>
      </c>
      <c r="N4496">
        <v>4410466</v>
      </c>
      <c r="O4496" t="s">
        <v>2793</v>
      </c>
      <c r="P4496" s="507">
        <v>44752</v>
      </c>
      <c r="Q4496" t="s">
        <v>187</v>
      </c>
      <c r="R4496" s="507">
        <v>37432</v>
      </c>
      <c r="S4496" s="507">
        <v>44440</v>
      </c>
      <c r="T4496" t="s">
        <v>7255</v>
      </c>
      <c r="U4496">
        <v>1639</v>
      </c>
      <c r="X4496">
        <v>16</v>
      </c>
      <c r="Y4496" t="s">
        <v>259</v>
      </c>
      <c r="AB4496" s="507">
        <v>43282</v>
      </c>
      <c r="AC4496" t="s">
        <v>177</v>
      </c>
      <c r="AD4496" t="s">
        <v>13564</v>
      </c>
      <c r="AE4496">
        <v>41000</v>
      </c>
      <c r="AF4496" t="s">
        <v>17103</v>
      </c>
      <c r="AJ4496">
        <v>611740453</v>
      </c>
      <c r="AK4496" t="s">
        <v>5738</v>
      </c>
      <c r="AL4496">
        <v>0</v>
      </c>
      <c r="AM4496">
        <v>0</v>
      </c>
    </row>
    <row r="4497" spans="1:39" customFormat="1" ht="12.75">
      <c r="A4497">
        <v>94274</v>
      </c>
      <c r="B4497" t="s">
        <v>2133</v>
      </c>
      <c r="C4497" t="s">
        <v>371</v>
      </c>
      <c r="D4497">
        <v>94274</v>
      </c>
      <c r="E4497" t="s">
        <v>166</v>
      </c>
      <c r="F4497" t="s">
        <v>166</v>
      </c>
      <c r="H4497" s="507">
        <v>22083</v>
      </c>
      <c r="I4497" t="s">
        <v>385</v>
      </c>
      <c r="J4497">
        <v>-70</v>
      </c>
      <c r="K4497" t="s">
        <v>168</v>
      </c>
      <c r="M4497" t="s">
        <v>246</v>
      </c>
      <c r="N4497">
        <v>8940459</v>
      </c>
      <c r="O4497" t="s">
        <v>433</v>
      </c>
      <c r="P4497" s="507">
        <v>44825</v>
      </c>
      <c r="Q4497" t="s">
        <v>187</v>
      </c>
      <c r="R4497" s="507">
        <v>37432</v>
      </c>
      <c r="S4497" s="507">
        <v>44803</v>
      </c>
      <c r="T4497" t="s">
        <v>181</v>
      </c>
      <c r="U4497">
        <v>1668</v>
      </c>
      <c r="X4497">
        <v>16</v>
      </c>
      <c r="Y4497" t="s">
        <v>5788</v>
      </c>
      <c r="Z4497">
        <v>8750141</v>
      </c>
      <c r="AA4497" t="s">
        <v>14851</v>
      </c>
      <c r="AB4497" s="507">
        <v>44378</v>
      </c>
      <c r="AC4497" t="s">
        <v>177</v>
      </c>
      <c r="AD4497" t="s">
        <v>12172</v>
      </c>
      <c r="AE4497">
        <v>94320</v>
      </c>
      <c r="AF4497" t="s">
        <v>17104</v>
      </c>
      <c r="AI4497">
        <v>146805352</v>
      </c>
      <c r="AJ4497">
        <v>634395992</v>
      </c>
      <c r="AK4497" t="s">
        <v>8144</v>
      </c>
      <c r="AL4497">
        <v>0</v>
      </c>
      <c r="AM4497">
        <v>0</v>
      </c>
    </row>
    <row r="4498" spans="1:39" customFormat="1" ht="12.75">
      <c r="A4498">
        <v>9313651</v>
      </c>
      <c r="B4498" t="s">
        <v>3556</v>
      </c>
      <c r="C4498" t="s">
        <v>692</v>
      </c>
      <c r="D4498">
        <v>9313651</v>
      </c>
      <c r="E4498" t="s">
        <v>166</v>
      </c>
      <c r="F4498" t="s">
        <v>166</v>
      </c>
      <c r="H4498" s="507">
        <v>35999</v>
      </c>
      <c r="I4498" t="s">
        <v>167</v>
      </c>
      <c r="J4498">
        <v>-40</v>
      </c>
      <c r="K4498" t="s">
        <v>8</v>
      </c>
      <c r="M4498" t="s">
        <v>175</v>
      </c>
      <c r="N4498">
        <v>4370566</v>
      </c>
      <c r="O4498" t="s">
        <v>176</v>
      </c>
      <c r="P4498" s="507">
        <v>44786</v>
      </c>
      <c r="Q4498" t="s">
        <v>187</v>
      </c>
      <c r="R4498" s="507">
        <v>38273</v>
      </c>
      <c r="S4498" s="507">
        <v>44811</v>
      </c>
      <c r="T4498" t="s">
        <v>181</v>
      </c>
      <c r="U4498">
        <v>2298</v>
      </c>
      <c r="V4498" t="s">
        <v>172</v>
      </c>
      <c r="W4498">
        <v>42</v>
      </c>
      <c r="X4498" t="s">
        <v>173</v>
      </c>
      <c r="Y4498" t="s">
        <v>259</v>
      </c>
      <c r="AB4498" s="507">
        <v>43678</v>
      </c>
      <c r="AC4498" t="s">
        <v>177</v>
      </c>
      <c r="AD4498" t="s">
        <v>10432</v>
      </c>
      <c r="AE4498">
        <v>93200</v>
      </c>
      <c r="AF4498" t="s">
        <v>17105</v>
      </c>
      <c r="AH4498" t="s">
        <v>17106</v>
      </c>
      <c r="AJ4498">
        <v>667979122</v>
      </c>
      <c r="AK4498" t="s">
        <v>6747</v>
      </c>
      <c r="AL4498">
        <v>0</v>
      </c>
      <c r="AM4498">
        <v>0</v>
      </c>
    </row>
    <row r="4499" spans="1:39" customFormat="1" ht="12.75">
      <c r="A4499">
        <v>2816398</v>
      </c>
      <c r="B4499" t="s">
        <v>9384</v>
      </c>
      <c r="C4499" t="s">
        <v>9385</v>
      </c>
      <c r="D4499">
        <v>2816398</v>
      </c>
      <c r="E4499" t="s">
        <v>169</v>
      </c>
      <c r="H4499" s="507">
        <v>41475</v>
      </c>
      <c r="I4499" t="s">
        <v>251</v>
      </c>
      <c r="J4499">
        <v>-10</v>
      </c>
      <c r="K4499" t="s">
        <v>8</v>
      </c>
      <c r="M4499" t="s">
        <v>231</v>
      </c>
      <c r="N4499">
        <v>4280104</v>
      </c>
      <c r="O4499" t="s">
        <v>2866</v>
      </c>
      <c r="P4499" s="507">
        <v>44821</v>
      </c>
      <c r="Q4499" t="s">
        <v>187</v>
      </c>
      <c r="R4499" s="507">
        <v>44821</v>
      </c>
      <c r="T4499" t="s">
        <v>5765</v>
      </c>
      <c r="U4499">
        <v>500</v>
      </c>
      <c r="X4499">
        <v>5</v>
      </c>
      <c r="Y4499" t="s">
        <v>259</v>
      </c>
      <c r="AC4499" t="s">
        <v>177</v>
      </c>
      <c r="AD4499" t="s">
        <v>17107</v>
      </c>
      <c r="AE4499">
        <v>28120</v>
      </c>
      <c r="AF4499" t="s">
        <v>17108</v>
      </c>
      <c r="AI4499" t="s">
        <v>17109</v>
      </c>
      <c r="AJ4499" t="s">
        <v>17110</v>
      </c>
      <c r="AK4499" t="s">
        <v>9386</v>
      </c>
      <c r="AL4499">
        <v>0</v>
      </c>
      <c r="AM4499">
        <v>0</v>
      </c>
    </row>
    <row r="4500" spans="1:39" customFormat="1" ht="12.75">
      <c r="A4500">
        <v>7889894</v>
      </c>
      <c r="B4500" t="s">
        <v>9387</v>
      </c>
      <c r="C4500" t="s">
        <v>9388</v>
      </c>
      <c r="D4500">
        <v>7889894</v>
      </c>
      <c r="E4500" t="s">
        <v>169</v>
      </c>
      <c r="H4500" s="507">
        <v>42895</v>
      </c>
      <c r="I4500" t="s">
        <v>169</v>
      </c>
      <c r="J4500">
        <v>-9</v>
      </c>
      <c r="K4500" t="s">
        <v>8</v>
      </c>
      <c r="M4500" t="s">
        <v>238</v>
      </c>
      <c r="N4500">
        <v>8780114</v>
      </c>
      <c r="O4500" t="s">
        <v>279</v>
      </c>
      <c r="P4500" s="507">
        <v>44812</v>
      </c>
      <c r="Q4500" t="s">
        <v>187</v>
      </c>
      <c r="R4500" s="507">
        <v>44812</v>
      </c>
      <c r="T4500" t="s">
        <v>5765</v>
      </c>
      <c r="U4500">
        <v>500</v>
      </c>
      <c r="X4500">
        <v>5</v>
      </c>
      <c r="Y4500" t="s">
        <v>259</v>
      </c>
      <c r="AC4500" t="s">
        <v>177</v>
      </c>
      <c r="AD4500" t="s">
        <v>9725</v>
      </c>
      <c r="AE4500">
        <v>78200</v>
      </c>
      <c r="AF4500" t="s">
        <v>17111</v>
      </c>
      <c r="AJ4500" t="s">
        <v>9389</v>
      </c>
      <c r="AK4500" t="s">
        <v>9390</v>
      </c>
      <c r="AL4500">
        <v>0</v>
      </c>
      <c r="AM4500">
        <v>0</v>
      </c>
    </row>
    <row r="4501" spans="1:39" customFormat="1" ht="12.75">
      <c r="A4501">
        <v>938248</v>
      </c>
      <c r="B4501" t="s">
        <v>2134</v>
      </c>
      <c r="C4501" t="s">
        <v>1203</v>
      </c>
      <c r="D4501">
        <v>938248</v>
      </c>
      <c r="E4501" t="s">
        <v>166</v>
      </c>
      <c r="F4501" t="s">
        <v>166</v>
      </c>
      <c r="H4501" s="507">
        <v>32244</v>
      </c>
      <c r="I4501" t="s">
        <v>167</v>
      </c>
      <c r="J4501">
        <v>-40</v>
      </c>
      <c r="K4501" t="s">
        <v>168</v>
      </c>
      <c r="M4501" t="s">
        <v>232</v>
      </c>
      <c r="N4501">
        <v>8951261</v>
      </c>
      <c r="O4501" t="s">
        <v>709</v>
      </c>
      <c r="P4501" s="507">
        <v>44755</v>
      </c>
      <c r="Q4501" t="s">
        <v>187</v>
      </c>
      <c r="R4501" s="507">
        <v>37432</v>
      </c>
      <c r="S4501" s="507">
        <v>44813</v>
      </c>
      <c r="T4501" t="s">
        <v>181</v>
      </c>
      <c r="U4501">
        <v>1869</v>
      </c>
      <c r="X4501">
        <v>18</v>
      </c>
      <c r="Y4501" t="s">
        <v>259</v>
      </c>
      <c r="AC4501" t="s">
        <v>177</v>
      </c>
      <c r="AD4501" t="s">
        <v>17112</v>
      </c>
      <c r="AE4501">
        <v>93800</v>
      </c>
      <c r="AF4501" t="s">
        <v>17113</v>
      </c>
      <c r="AH4501" t="s">
        <v>17114</v>
      </c>
      <c r="AJ4501">
        <v>667803947</v>
      </c>
      <c r="AK4501" t="s">
        <v>4722</v>
      </c>
      <c r="AL4501">
        <v>0</v>
      </c>
      <c r="AM4501">
        <v>0</v>
      </c>
    </row>
    <row r="4502" spans="1:39" customFormat="1" ht="12.75">
      <c r="A4502">
        <v>935843</v>
      </c>
      <c r="B4502" t="s">
        <v>2134</v>
      </c>
      <c r="C4502" t="s">
        <v>2135</v>
      </c>
      <c r="D4502">
        <v>935843</v>
      </c>
      <c r="E4502" t="s">
        <v>166</v>
      </c>
      <c r="F4502" t="s">
        <v>166</v>
      </c>
      <c r="H4502" s="507">
        <v>26165</v>
      </c>
      <c r="I4502" t="s">
        <v>367</v>
      </c>
      <c r="J4502">
        <v>-60</v>
      </c>
      <c r="K4502" t="s">
        <v>168</v>
      </c>
      <c r="M4502" t="s">
        <v>232</v>
      </c>
      <c r="N4502">
        <v>8951261</v>
      </c>
      <c r="O4502" t="s">
        <v>709</v>
      </c>
      <c r="P4502" s="507">
        <v>44755</v>
      </c>
      <c r="Q4502" t="s">
        <v>187</v>
      </c>
      <c r="R4502" s="507">
        <v>37432</v>
      </c>
      <c r="S4502" s="507">
        <v>44805</v>
      </c>
      <c r="T4502" t="s">
        <v>181</v>
      </c>
      <c r="U4502">
        <v>1767</v>
      </c>
      <c r="X4502">
        <v>17</v>
      </c>
      <c r="Y4502" t="s">
        <v>259</v>
      </c>
      <c r="AC4502" t="s">
        <v>177</v>
      </c>
      <c r="AD4502" t="s">
        <v>12678</v>
      </c>
      <c r="AE4502">
        <v>95360</v>
      </c>
      <c r="AF4502" t="s">
        <v>17115</v>
      </c>
      <c r="AJ4502">
        <v>660489980</v>
      </c>
      <c r="AK4502" t="s">
        <v>4723</v>
      </c>
      <c r="AL4502">
        <v>0</v>
      </c>
      <c r="AM4502">
        <v>0</v>
      </c>
    </row>
    <row r="4503" spans="1:39" customFormat="1" ht="12.75">
      <c r="A4503">
        <v>9256181</v>
      </c>
      <c r="B4503" t="s">
        <v>6225</v>
      </c>
      <c r="C4503" t="s">
        <v>315</v>
      </c>
      <c r="D4503">
        <v>9256181</v>
      </c>
      <c r="E4503" t="s">
        <v>166</v>
      </c>
      <c r="F4503" t="s">
        <v>166</v>
      </c>
      <c r="H4503" s="507">
        <v>41429</v>
      </c>
      <c r="I4503" t="s">
        <v>251</v>
      </c>
      <c r="J4503">
        <v>-10</v>
      </c>
      <c r="K4503" t="s">
        <v>168</v>
      </c>
      <c r="M4503" t="s">
        <v>203</v>
      </c>
      <c r="N4503">
        <v>8921458</v>
      </c>
      <c r="O4503" t="s">
        <v>272</v>
      </c>
      <c r="P4503" s="507">
        <v>44810</v>
      </c>
      <c r="Q4503" t="s">
        <v>187</v>
      </c>
      <c r="R4503" s="507">
        <v>44447</v>
      </c>
      <c r="T4503" t="s">
        <v>5765</v>
      </c>
      <c r="U4503">
        <v>515</v>
      </c>
      <c r="X4503">
        <v>5</v>
      </c>
      <c r="Y4503" t="s">
        <v>259</v>
      </c>
      <c r="AC4503" t="s">
        <v>177</v>
      </c>
      <c r="AD4503" t="s">
        <v>10482</v>
      </c>
      <c r="AE4503">
        <v>92300</v>
      </c>
      <c r="AF4503" t="s">
        <v>17116</v>
      </c>
      <c r="AJ4503">
        <v>616966515</v>
      </c>
      <c r="AK4503" t="s">
        <v>6226</v>
      </c>
      <c r="AL4503">
        <v>0</v>
      </c>
      <c r="AM4503">
        <v>0</v>
      </c>
    </row>
    <row r="4504" spans="1:39" customFormat="1" ht="12.75">
      <c r="A4504">
        <v>7863208</v>
      </c>
      <c r="B4504" t="s">
        <v>2136</v>
      </c>
      <c r="C4504" t="s">
        <v>2137</v>
      </c>
      <c r="D4504">
        <v>7863208</v>
      </c>
      <c r="E4504" t="s">
        <v>166</v>
      </c>
      <c r="F4504" t="s">
        <v>166</v>
      </c>
      <c r="H4504" s="507">
        <v>38732</v>
      </c>
      <c r="I4504" t="s">
        <v>198</v>
      </c>
      <c r="J4504">
        <v>-17</v>
      </c>
      <c r="K4504" t="s">
        <v>168</v>
      </c>
      <c r="M4504" t="s">
        <v>203</v>
      </c>
      <c r="N4504">
        <v>8921458</v>
      </c>
      <c r="O4504" t="s">
        <v>272</v>
      </c>
      <c r="P4504" s="507">
        <v>44824</v>
      </c>
      <c r="Q4504" t="s">
        <v>187</v>
      </c>
      <c r="R4504" s="507">
        <v>40885</v>
      </c>
      <c r="T4504" t="s">
        <v>5765</v>
      </c>
      <c r="U4504">
        <v>2391</v>
      </c>
      <c r="V4504" t="s">
        <v>172</v>
      </c>
      <c r="W4504">
        <v>336</v>
      </c>
      <c r="X4504" t="s">
        <v>173</v>
      </c>
      <c r="Y4504" t="s">
        <v>259</v>
      </c>
      <c r="AB4504" s="507">
        <v>44743</v>
      </c>
      <c r="AC4504" t="s">
        <v>177</v>
      </c>
      <c r="AD4504" t="s">
        <v>13076</v>
      </c>
      <c r="AE4504">
        <v>78150</v>
      </c>
      <c r="AF4504" t="s">
        <v>17117</v>
      </c>
      <c r="AJ4504">
        <v>616076355</v>
      </c>
      <c r="AK4504" t="s">
        <v>4724</v>
      </c>
      <c r="AL4504">
        <v>0</v>
      </c>
      <c r="AM4504">
        <v>0</v>
      </c>
    </row>
    <row r="4505" spans="1:39" customFormat="1" ht="12.75">
      <c r="A4505">
        <v>785085</v>
      </c>
      <c r="B4505" t="s">
        <v>2136</v>
      </c>
      <c r="C4505" t="s">
        <v>2138</v>
      </c>
      <c r="D4505">
        <v>785085</v>
      </c>
      <c r="E4505" t="s">
        <v>166</v>
      </c>
      <c r="F4505" t="s">
        <v>166</v>
      </c>
      <c r="H4505" s="507">
        <v>26041</v>
      </c>
      <c r="I4505" t="s">
        <v>367</v>
      </c>
      <c r="J4505">
        <v>-60</v>
      </c>
      <c r="K4505" t="s">
        <v>168</v>
      </c>
      <c r="M4505" t="s">
        <v>238</v>
      </c>
      <c r="N4505">
        <v>8780496</v>
      </c>
      <c r="O4505" t="s">
        <v>270</v>
      </c>
      <c r="P4505" s="507">
        <v>44794</v>
      </c>
      <c r="Q4505" t="s">
        <v>187</v>
      </c>
      <c r="R4505" s="507">
        <v>37432</v>
      </c>
      <c r="S4505" s="507">
        <v>43781</v>
      </c>
      <c r="T4505" t="s">
        <v>7255</v>
      </c>
      <c r="U4505">
        <v>1717</v>
      </c>
      <c r="X4505">
        <v>17</v>
      </c>
      <c r="Y4505" t="s">
        <v>259</v>
      </c>
      <c r="AB4505" s="507">
        <v>44743</v>
      </c>
      <c r="AC4505" t="s">
        <v>177</v>
      </c>
      <c r="AD4505" t="s">
        <v>13076</v>
      </c>
      <c r="AE4505">
        <v>78150</v>
      </c>
      <c r="AF4505" t="s">
        <v>17118</v>
      </c>
      <c r="AK4505" t="s">
        <v>4724</v>
      </c>
      <c r="AL4505">
        <v>0</v>
      </c>
      <c r="AM4505">
        <v>0</v>
      </c>
    </row>
    <row r="4506" spans="1:39" customFormat="1" ht="12.75">
      <c r="A4506">
        <v>9316089</v>
      </c>
      <c r="B4506" t="s">
        <v>2139</v>
      </c>
      <c r="C4506" t="s">
        <v>1108</v>
      </c>
      <c r="D4506">
        <v>9316089</v>
      </c>
      <c r="E4506" t="s">
        <v>166</v>
      </c>
      <c r="F4506" t="s">
        <v>166</v>
      </c>
      <c r="H4506" s="507">
        <v>36780</v>
      </c>
      <c r="I4506" t="s">
        <v>167</v>
      </c>
      <c r="J4506">
        <v>-40</v>
      </c>
      <c r="K4506" t="s">
        <v>168</v>
      </c>
      <c r="M4506" t="s">
        <v>170</v>
      </c>
      <c r="N4506">
        <v>8931466</v>
      </c>
      <c r="O4506" t="s">
        <v>7303</v>
      </c>
      <c r="P4506" s="507">
        <v>44819</v>
      </c>
      <c r="Q4506" t="s">
        <v>187</v>
      </c>
      <c r="R4506" s="507">
        <v>39779</v>
      </c>
      <c r="S4506" s="507">
        <v>44037</v>
      </c>
      <c r="T4506" t="s">
        <v>7255</v>
      </c>
      <c r="U4506">
        <v>2076</v>
      </c>
      <c r="V4506" t="s">
        <v>172</v>
      </c>
      <c r="W4506">
        <v>888</v>
      </c>
      <c r="X4506" t="s">
        <v>173</v>
      </c>
      <c r="Y4506" t="s">
        <v>259</v>
      </c>
      <c r="AC4506" t="s">
        <v>177</v>
      </c>
      <c r="AD4506" t="s">
        <v>10432</v>
      </c>
      <c r="AE4506">
        <v>93200</v>
      </c>
      <c r="AF4506" t="s">
        <v>17119</v>
      </c>
      <c r="AI4506">
        <v>698335161</v>
      </c>
      <c r="AK4506" t="s">
        <v>6227</v>
      </c>
      <c r="AL4506">
        <v>0</v>
      </c>
      <c r="AM4506">
        <v>0</v>
      </c>
    </row>
    <row r="4507" spans="1:39" customFormat="1" ht="12.75">
      <c r="A4507">
        <v>7735978</v>
      </c>
      <c r="B4507" t="s">
        <v>17120</v>
      </c>
      <c r="C4507" t="s">
        <v>596</v>
      </c>
      <c r="D4507">
        <v>7735978</v>
      </c>
      <c r="E4507" t="s">
        <v>169</v>
      </c>
      <c r="H4507" s="507">
        <v>41854</v>
      </c>
      <c r="I4507" t="s">
        <v>169</v>
      </c>
      <c r="J4507">
        <v>-9</v>
      </c>
      <c r="K4507" t="s">
        <v>8</v>
      </c>
      <c r="M4507" t="s">
        <v>206</v>
      </c>
      <c r="N4507">
        <v>8771515</v>
      </c>
      <c r="O4507" t="s">
        <v>808</v>
      </c>
      <c r="P4507" s="507">
        <v>44835</v>
      </c>
      <c r="Q4507" t="s">
        <v>187</v>
      </c>
      <c r="R4507" s="507">
        <v>44835</v>
      </c>
      <c r="T4507" t="s">
        <v>5765</v>
      </c>
      <c r="U4507">
        <v>500</v>
      </c>
      <c r="X4507">
        <v>5</v>
      </c>
      <c r="Y4507" t="s">
        <v>259</v>
      </c>
      <c r="AC4507" t="s">
        <v>177</v>
      </c>
      <c r="AD4507" t="s">
        <v>13088</v>
      </c>
      <c r="AE4507">
        <v>77300</v>
      </c>
      <c r="AF4507" t="s">
        <v>17121</v>
      </c>
      <c r="AK4507" t="s">
        <v>17122</v>
      </c>
      <c r="AL4507">
        <v>0</v>
      </c>
      <c r="AM4507">
        <v>0</v>
      </c>
    </row>
    <row r="4508" spans="1:39" customFormat="1" ht="12.75">
      <c r="A4508">
        <v>9420153</v>
      </c>
      <c r="B4508" t="s">
        <v>2140</v>
      </c>
      <c r="C4508" t="s">
        <v>7121</v>
      </c>
      <c r="D4508">
        <v>9420153</v>
      </c>
      <c r="E4508" t="s">
        <v>166</v>
      </c>
      <c r="F4508" t="s">
        <v>166</v>
      </c>
      <c r="H4508" s="507">
        <v>29336</v>
      </c>
      <c r="I4508" t="s">
        <v>192</v>
      </c>
      <c r="J4508">
        <v>-50</v>
      </c>
      <c r="K4508" t="s">
        <v>8</v>
      </c>
      <c r="M4508" t="s">
        <v>246</v>
      </c>
      <c r="N4508">
        <v>8940655</v>
      </c>
      <c r="O4508" t="s">
        <v>289</v>
      </c>
      <c r="P4508" s="507">
        <v>44747</v>
      </c>
      <c r="Q4508" t="s">
        <v>187</v>
      </c>
      <c r="R4508" s="507">
        <v>37432</v>
      </c>
      <c r="S4508" s="507">
        <v>44459</v>
      </c>
      <c r="T4508" t="s">
        <v>7255</v>
      </c>
      <c r="U4508">
        <v>2389</v>
      </c>
      <c r="V4508" t="s">
        <v>172</v>
      </c>
      <c r="W4508">
        <v>29</v>
      </c>
      <c r="X4508" t="s">
        <v>173</v>
      </c>
      <c r="Y4508" t="s">
        <v>259</v>
      </c>
      <c r="AC4508" t="s">
        <v>177</v>
      </c>
      <c r="AD4508" t="s">
        <v>10466</v>
      </c>
      <c r="AE4508">
        <v>94700</v>
      </c>
      <c r="AF4508" t="s">
        <v>17123</v>
      </c>
      <c r="AJ4508">
        <v>665388769</v>
      </c>
      <c r="AK4508" t="s">
        <v>7122</v>
      </c>
      <c r="AL4508">
        <v>0</v>
      </c>
      <c r="AM4508">
        <v>0</v>
      </c>
    </row>
    <row r="4509" spans="1:39" customFormat="1" ht="12.75">
      <c r="A4509">
        <v>9323894</v>
      </c>
      <c r="B4509" t="s">
        <v>2140</v>
      </c>
      <c r="C4509" t="s">
        <v>8145</v>
      </c>
      <c r="D4509">
        <v>9323894</v>
      </c>
      <c r="E4509" t="s">
        <v>166</v>
      </c>
      <c r="F4509" t="s">
        <v>166</v>
      </c>
      <c r="H4509" s="507">
        <v>38570</v>
      </c>
      <c r="I4509" t="s">
        <v>186</v>
      </c>
      <c r="J4509">
        <v>-18</v>
      </c>
      <c r="K4509" t="s">
        <v>168</v>
      </c>
      <c r="M4509" t="s">
        <v>175</v>
      </c>
      <c r="N4509">
        <v>4370002</v>
      </c>
      <c r="O4509" t="s">
        <v>2769</v>
      </c>
      <c r="P4509" s="507">
        <v>44813</v>
      </c>
      <c r="Q4509" t="s">
        <v>187</v>
      </c>
      <c r="R4509" s="507">
        <v>44519</v>
      </c>
      <c r="T4509" t="s">
        <v>5765</v>
      </c>
      <c r="U4509">
        <v>2551</v>
      </c>
      <c r="V4509" t="s">
        <v>172</v>
      </c>
      <c r="W4509">
        <v>195</v>
      </c>
      <c r="X4509" t="s">
        <v>173</v>
      </c>
      <c r="Y4509" t="s">
        <v>259</v>
      </c>
      <c r="AB4509" s="507">
        <v>44743</v>
      </c>
      <c r="AC4509" t="s">
        <v>174</v>
      </c>
      <c r="AD4509" t="s">
        <v>1836</v>
      </c>
      <c r="AE4509">
        <v>75116</v>
      </c>
      <c r="AF4509" t="s">
        <v>17124</v>
      </c>
      <c r="AJ4509">
        <v>770097597</v>
      </c>
      <c r="AK4509" t="s">
        <v>7412</v>
      </c>
      <c r="AL4509">
        <v>0</v>
      </c>
      <c r="AM4509">
        <v>0</v>
      </c>
    </row>
    <row r="4510" spans="1:39" customFormat="1" ht="12.75">
      <c r="A4510">
        <v>9255327</v>
      </c>
      <c r="B4510" t="s">
        <v>2140</v>
      </c>
      <c r="C4510" t="s">
        <v>274</v>
      </c>
      <c r="D4510">
        <v>9255327</v>
      </c>
      <c r="E4510" t="s">
        <v>166</v>
      </c>
      <c r="F4510" t="s">
        <v>166</v>
      </c>
      <c r="H4510" s="507">
        <v>41446</v>
      </c>
      <c r="I4510" t="s">
        <v>251</v>
      </c>
      <c r="J4510">
        <v>-10</v>
      </c>
      <c r="K4510" t="s">
        <v>168</v>
      </c>
      <c r="M4510" t="s">
        <v>203</v>
      </c>
      <c r="N4510">
        <v>8920031</v>
      </c>
      <c r="O4510" t="s">
        <v>269</v>
      </c>
      <c r="P4510" s="507">
        <v>44804</v>
      </c>
      <c r="Q4510" t="s">
        <v>187</v>
      </c>
      <c r="R4510" s="507">
        <v>43906</v>
      </c>
      <c r="T4510" t="s">
        <v>5765</v>
      </c>
      <c r="U4510">
        <v>557</v>
      </c>
      <c r="X4510">
        <v>5</v>
      </c>
      <c r="Y4510" t="s">
        <v>259</v>
      </c>
      <c r="AC4510" t="s">
        <v>177</v>
      </c>
      <c r="AD4510" t="s">
        <v>9756</v>
      </c>
      <c r="AE4510">
        <v>91300</v>
      </c>
      <c r="AF4510" t="s">
        <v>17125</v>
      </c>
      <c r="AJ4510">
        <v>617470716</v>
      </c>
      <c r="AK4510" t="s">
        <v>17126</v>
      </c>
      <c r="AL4510">
        <v>0</v>
      </c>
      <c r="AM4510">
        <v>0</v>
      </c>
    </row>
    <row r="4511" spans="1:39" customFormat="1" ht="12.75">
      <c r="A4511">
        <v>7512452</v>
      </c>
      <c r="B4511" t="s">
        <v>2141</v>
      </c>
      <c r="C4511" t="s">
        <v>793</v>
      </c>
      <c r="D4511">
        <v>7512452</v>
      </c>
      <c r="E4511" t="s">
        <v>166</v>
      </c>
      <c r="F4511" t="s">
        <v>166</v>
      </c>
      <c r="H4511" s="507">
        <v>32785</v>
      </c>
      <c r="I4511" t="s">
        <v>167</v>
      </c>
      <c r="J4511">
        <v>-40</v>
      </c>
      <c r="K4511" t="s">
        <v>8</v>
      </c>
      <c r="M4511" t="s">
        <v>263</v>
      </c>
      <c r="N4511">
        <v>8751163</v>
      </c>
      <c r="O4511" t="s">
        <v>264</v>
      </c>
      <c r="P4511" s="507">
        <v>44827</v>
      </c>
      <c r="Q4511" t="s">
        <v>187</v>
      </c>
      <c r="R4511" s="507">
        <v>37532</v>
      </c>
      <c r="S4511" s="507">
        <v>43733</v>
      </c>
      <c r="T4511" t="s">
        <v>7255</v>
      </c>
      <c r="U4511">
        <v>1553</v>
      </c>
      <c r="V4511" t="s">
        <v>172</v>
      </c>
      <c r="W4511">
        <v>289</v>
      </c>
      <c r="X4511" t="s">
        <v>173</v>
      </c>
      <c r="Y4511" t="s">
        <v>259</v>
      </c>
      <c r="AC4511" t="s">
        <v>177</v>
      </c>
      <c r="AD4511" t="s">
        <v>10574</v>
      </c>
      <c r="AE4511">
        <v>94400</v>
      </c>
      <c r="AF4511" t="s">
        <v>17127</v>
      </c>
      <c r="AJ4511">
        <v>643743534</v>
      </c>
      <c r="AK4511" t="s">
        <v>4725</v>
      </c>
      <c r="AL4511">
        <v>0</v>
      </c>
      <c r="AM4511">
        <v>0</v>
      </c>
    </row>
    <row r="4512" spans="1:39" customFormat="1" ht="12.75">
      <c r="A4512">
        <v>9445296</v>
      </c>
      <c r="B4512" t="s">
        <v>2141</v>
      </c>
      <c r="C4512" t="s">
        <v>284</v>
      </c>
      <c r="D4512">
        <v>9445296</v>
      </c>
      <c r="E4512" t="s">
        <v>166</v>
      </c>
      <c r="H4512" s="507">
        <v>37275</v>
      </c>
      <c r="I4512" t="s">
        <v>167</v>
      </c>
      <c r="J4512">
        <v>-40</v>
      </c>
      <c r="K4512" t="s">
        <v>8</v>
      </c>
      <c r="M4512" t="s">
        <v>246</v>
      </c>
      <c r="N4512">
        <v>8940975</v>
      </c>
      <c r="O4512" t="s">
        <v>429</v>
      </c>
      <c r="P4512" s="507">
        <v>44825</v>
      </c>
      <c r="Q4512" t="s">
        <v>187</v>
      </c>
      <c r="R4512" s="507">
        <v>41173</v>
      </c>
      <c r="S4512" s="507">
        <v>44824</v>
      </c>
      <c r="T4512" t="s">
        <v>181</v>
      </c>
      <c r="U4512">
        <v>898</v>
      </c>
      <c r="X4512">
        <v>8</v>
      </c>
      <c r="Y4512" t="s">
        <v>259</v>
      </c>
      <c r="AC4512" t="s">
        <v>177</v>
      </c>
      <c r="AD4512" t="s">
        <v>14442</v>
      </c>
      <c r="AE4512">
        <v>94800</v>
      </c>
      <c r="AF4512" t="s">
        <v>17128</v>
      </c>
      <c r="AI4512">
        <v>146785895</v>
      </c>
      <c r="AJ4512">
        <v>672953458</v>
      </c>
      <c r="AK4512" t="s">
        <v>4004</v>
      </c>
      <c r="AL4512">
        <v>0</v>
      </c>
      <c r="AM4512">
        <v>0</v>
      </c>
    </row>
    <row r="4513" spans="1:39" customFormat="1" ht="12.75">
      <c r="A4513">
        <v>7735875</v>
      </c>
      <c r="B4513" t="s">
        <v>2141</v>
      </c>
      <c r="C4513" t="s">
        <v>588</v>
      </c>
      <c r="D4513">
        <v>7735875</v>
      </c>
      <c r="E4513" t="s">
        <v>169</v>
      </c>
      <c r="H4513" s="507">
        <v>42226</v>
      </c>
      <c r="I4513" t="s">
        <v>169</v>
      </c>
      <c r="J4513">
        <v>-9</v>
      </c>
      <c r="K4513" t="s">
        <v>8</v>
      </c>
      <c r="M4513" t="s">
        <v>206</v>
      </c>
      <c r="N4513">
        <v>8771446</v>
      </c>
      <c r="O4513" t="s">
        <v>406</v>
      </c>
      <c r="P4513" s="507">
        <v>44829</v>
      </c>
      <c r="Q4513" t="s">
        <v>187</v>
      </c>
      <c r="R4513" s="507">
        <v>44829</v>
      </c>
      <c r="S4513" s="507">
        <v>44799</v>
      </c>
      <c r="T4513" t="s">
        <v>181</v>
      </c>
      <c r="U4513">
        <v>500</v>
      </c>
      <c r="X4513">
        <v>5</v>
      </c>
      <c r="Y4513" t="s">
        <v>259</v>
      </c>
      <c r="AC4513" t="s">
        <v>177</v>
      </c>
      <c r="AD4513" t="s">
        <v>11150</v>
      </c>
      <c r="AE4513">
        <v>77144</v>
      </c>
      <c r="AF4513" t="s">
        <v>17129</v>
      </c>
      <c r="AJ4513">
        <v>623955354</v>
      </c>
      <c r="AK4513" t="s">
        <v>17130</v>
      </c>
      <c r="AL4513">
        <v>0</v>
      </c>
      <c r="AM4513">
        <v>0</v>
      </c>
    </row>
    <row r="4514" spans="1:39" customFormat="1" ht="12.75">
      <c r="A4514">
        <v>9231878</v>
      </c>
      <c r="B4514" t="s">
        <v>2142</v>
      </c>
      <c r="C4514" t="s">
        <v>2143</v>
      </c>
      <c r="D4514">
        <v>9231878</v>
      </c>
      <c r="E4514" t="s">
        <v>166</v>
      </c>
      <c r="F4514" t="s">
        <v>166</v>
      </c>
      <c r="H4514" s="507">
        <v>23592</v>
      </c>
      <c r="I4514" t="s">
        <v>367</v>
      </c>
      <c r="J4514">
        <v>-60</v>
      </c>
      <c r="K4514" t="s">
        <v>8</v>
      </c>
      <c r="M4514" t="s">
        <v>203</v>
      </c>
      <c r="N4514">
        <v>8920063</v>
      </c>
      <c r="O4514" t="s">
        <v>452</v>
      </c>
      <c r="P4514" s="507">
        <v>44815</v>
      </c>
      <c r="Q4514" t="s">
        <v>187</v>
      </c>
      <c r="R4514" s="507">
        <v>37910</v>
      </c>
      <c r="S4514" s="507">
        <v>44811</v>
      </c>
      <c r="T4514" t="s">
        <v>181</v>
      </c>
      <c r="U4514">
        <v>1104</v>
      </c>
      <c r="X4514">
        <v>11</v>
      </c>
      <c r="Y4514" t="s">
        <v>259</v>
      </c>
      <c r="AC4514" t="s">
        <v>177</v>
      </c>
      <c r="AD4514" t="s">
        <v>10788</v>
      </c>
      <c r="AE4514">
        <v>92290</v>
      </c>
      <c r="AF4514" t="s">
        <v>17131</v>
      </c>
      <c r="AI4514">
        <v>670218057</v>
      </c>
      <c r="AK4514" t="s">
        <v>4726</v>
      </c>
      <c r="AL4514">
        <v>0</v>
      </c>
      <c r="AM4514">
        <v>0</v>
      </c>
    </row>
    <row r="4515" spans="1:39" customFormat="1" ht="12.75">
      <c r="A4515">
        <v>9148195</v>
      </c>
      <c r="B4515" t="s">
        <v>2142</v>
      </c>
      <c r="C4515" t="s">
        <v>6228</v>
      </c>
      <c r="D4515">
        <v>9148195</v>
      </c>
      <c r="E4515" t="s">
        <v>166</v>
      </c>
      <c r="F4515" t="s">
        <v>166</v>
      </c>
      <c r="H4515" s="507">
        <v>41363</v>
      </c>
      <c r="I4515" t="s">
        <v>251</v>
      </c>
      <c r="J4515">
        <v>-10</v>
      </c>
      <c r="K4515" t="s">
        <v>168</v>
      </c>
      <c r="M4515" t="s">
        <v>275</v>
      </c>
      <c r="N4515">
        <v>8910042</v>
      </c>
      <c r="O4515" t="s">
        <v>309</v>
      </c>
      <c r="P4515" s="507">
        <v>44816</v>
      </c>
      <c r="Q4515" t="s">
        <v>187</v>
      </c>
      <c r="R4515" s="507">
        <v>43726</v>
      </c>
      <c r="T4515" t="s">
        <v>5765</v>
      </c>
      <c r="U4515">
        <v>641</v>
      </c>
      <c r="X4515">
        <v>6</v>
      </c>
      <c r="Y4515" t="s">
        <v>259</v>
      </c>
      <c r="AC4515" t="s">
        <v>177</v>
      </c>
      <c r="AD4515" t="s">
        <v>11710</v>
      </c>
      <c r="AE4515">
        <v>91120</v>
      </c>
      <c r="AF4515" t="s">
        <v>17132</v>
      </c>
      <c r="AJ4515">
        <v>781794088</v>
      </c>
      <c r="AK4515" t="s">
        <v>6229</v>
      </c>
      <c r="AL4515">
        <v>0</v>
      </c>
      <c r="AM4515">
        <v>0</v>
      </c>
    </row>
    <row r="4516" spans="1:39" customFormat="1" ht="12.75">
      <c r="A4516">
        <v>7517520</v>
      </c>
      <c r="B4516" t="s">
        <v>2144</v>
      </c>
      <c r="C4516" t="s">
        <v>978</v>
      </c>
      <c r="D4516">
        <v>7517520</v>
      </c>
      <c r="E4516" t="s">
        <v>166</v>
      </c>
      <c r="F4516" t="s">
        <v>166</v>
      </c>
      <c r="H4516" s="507">
        <v>39377</v>
      </c>
      <c r="I4516" t="s">
        <v>227</v>
      </c>
      <c r="J4516">
        <v>-16</v>
      </c>
      <c r="K4516" t="s">
        <v>8</v>
      </c>
      <c r="M4516" t="s">
        <v>263</v>
      </c>
      <c r="N4516">
        <v>8751163</v>
      </c>
      <c r="O4516" t="s">
        <v>264</v>
      </c>
      <c r="P4516" s="507">
        <v>44818</v>
      </c>
      <c r="Q4516" t="s">
        <v>187</v>
      </c>
      <c r="R4516" s="507">
        <v>40144</v>
      </c>
      <c r="T4516" t="s">
        <v>5765</v>
      </c>
      <c r="U4516">
        <v>1774</v>
      </c>
      <c r="V4516" t="s">
        <v>172</v>
      </c>
      <c r="W4516">
        <v>168</v>
      </c>
      <c r="X4516" t="s">
        <v>173</v>
      </c>
      <c r="Y4516" t="s">
        <v>259</v>
      </c>
      <c r="AC4516" t="s">
        <v>177</v>
      </c>
      <c r="AD4516" t="s">
        <v>10574</v>
      </c>
      <c r="AE4516">
        <v>94400</v>
      </c>
      <c r="AF4516" t="s">
        <v>14504</v>
      </c>
      <c r="AJ4516">
        <v>652416673</v>
      </c>
      <c r="AK4516" t="s">
        <v>9391</v>
      </c>
      <c r="AL4516">
        <v>0</v>
      </c>
      <c r="AM4516">
        <v>0</v>
      </c>
    </row>
    <row r="4517" spans="1:39" customFormat="1" ht="12.75">
      <c r="A4517">
        <v>9517938</v>
      </c>
      <c r="B4517" t="s">
        <v>2144</v>
      </c>
      <c r="C4517" t="s">
        <v>2145</v>
      </c>
      <c r="D4517">
        <v>9517938</v>
      </c>
      <c r="E4517" t="s">
        <v>166</v>
      </c>
      <c r="F4517" t="s">
        <v>166</v>
      </c>
      <c r="H4517" s="507">
        <v>26971</v>
      </c>
      <c r="I4517" t="s">
        <v>192</v>
      </c>
      <c r="J4517">
        <v>-50</v>
      </c>
      <c r="K4517" t="s">
        <v>8</v>
      </c>
      <c r="M4517" t="s">
        <v>263</v>
      </c>
      <c r="N4517">
        <v>8751163</v>
      </c>
      <c r="O4517" t="s">
        <v>264</v>
      </c>
      <c r="P4517" s="507">
        <v>44818</v>
      </c>
      <c r="Q4517" t="s">
        <v>187</v>
      </c>
      <c r="R4517" s="507">
        <v>37432</v>
      </c>
      <c r="S4517" s="507">
        <v>44697</v>
      </c>
      <c r="T4517" t="s">
        <v>181</v>
      </c>
      <c r="U4517">
        <v>1807</v>
      </c>
      <c r="V4517" t="s">
        <v>172</v>
      </c>
      <c r="W4517">
        <v>156</v>
      </c>
      <c r="X4517" t="s">
        <v>173</v>
      </c>
      <c r="Y4517" t="s">
        <v>259</v>
      </c>
      <c r="AC4517" t="s">
        <v>177</v>
      </c>
      <c r="AD4517" t="s">
        <v>10574</v>
      </c>
      <c r="AE4517">
        <v>94400</v>
      </c>
      <c r="AF4517" t="s">
        <v>14504</v>
      </c>
      <c r="AJ4517">
        <v>652416673</v>
      </c>
      <c r="AK4517" t="s">
        <v>4727</v>
      </c>
      <c r="AL4517">
        <v>0</v>
      </c>
      <c r="AM4517">
        <v>0</v>
      </c>
    </row>
    <row r="4518" spans="1:39" customFormat="1" ht="12.75">
      <c r="A4518">
        <v>939255</v>
      </c>
      <c r="B4518" t="s">
        <v>2144</v>
      </c>
      <c r="C4518" t="s">
        <v>3859</v>
      </c>
      <c r="D4518">
        <v>939255</v>
      </c>
      <c r="E4518" t="s">
        <v>166</v>
      </c>
      <c r="F4518" t="s">
        <v>166</v>
      </c>
      <c r="H4518" s="507">
        <v>25089</v>
      </c>
      <c r="I4518" t="s">
        <v>367</v>
      </c>
      <c r="J4518">
        <v>-60</v>
      </c>
      <c r="K4518" t="s">
        <v>168</v>
      </c>
      <c r="M4518" t="s">
        <v>263</v>
      </c>
      <c r="N4518">
        <v>8751163</v>
      </c>
      <c r="O4518" t="s">
        <v>264</v>
      </c>
      <c r="P4518" s="507">
        <v>44818</v>
      </c>
      <c r="Q4518" t="s">
        <v>187</v>
      </c>
      <c r="R4518" s="507">
        <v>37432</v>
      </c>
      <c r="S4518" s="507">
        <v>44797</v>
      </c>
      <c r="T4518" t="s">
        <v>181</v>
      </c>
      <c r="U4518">
        <v>2328</v>
      </c>
      <c r="V4518" t="s">
        <v>172</v>
      </c>
      <c r="W4518">
        <v>416</v>
      </c>
      <c r="X4518" t="s">
        <v>173</v>
      </c>
      <c r="Y4518" t="s">
        <v>259</v>
      </c>
      <c r="AC4518" t="s">
        <v>177</v>
      </c>
      <c r="AD4518" t="s">
        <v>10574</v>
      </c>
      <c r="AE4518">
        <v>94400</v>
      </c>
      <c r="AF4518" t="s">
        <v>14504</v>
      </c>
      <c r="AI4518">
        <v>130407045</v>
      </c>
      <c r="AJ4518">
        <v>628322816</v>
      </c>
      <c r="AK4518" t="s">
        <v>4728</v>
      </c>
      <c r="AL4518">
        <v>0</v>
      </c>
      <c r="AM4518">
        <v>0</v>
      </c>
    </row>
    <row r="4519" spans="1:39" customFormat="1" ht="12.75">
      <c r="A4519">
        <v>9258239</v>
      </c>
      <c r="B4519" t="s">
        <v>2144</v>
      </c>
      <c r="C4519" t="s">
        <v>798</v>
      </c>
      <c r="D4519">
        <v>9258239</v>
      </c>
      <c r="E4519" t="s">
        <v>169</v>
      </c>
      <c r="H4519" s="507">
        <v>42462</v>
      </c>
      <c r="I4519" t="s">
        <v>169</v>
      </c>
      <c r="J4519">
        <v>-9</v>
      </c>
      <c r="K4519" t="s">
        <v>8</v>
      </c>
      <c r="M4519" t="s">
        <v>203</v>
      </c>
      <c r="N4519">
        <v>8921458</v>
      </c>
      <c r="O4519" t="s">
        <v>272</v>
      </c>
      <c r="P4519" s="507">
        <v>44805</v>
      </c>
      <c r="Q4519" t="s">
        <v>187</v>
      </c>
      <c r="R4519" s="507">
        <v>44805</v>
      </c>
      <c r="S4519" s="507">
        <v>44804</v>
      </c>
      <c r="T4519" t="s">
        <v>181</v>
      </c>
      <c r="U4519">
        <v>500</v>
      </c>
      <c r="X4519">
        <v>5</v>
      </c>
      <c r="Y4519" t="s">
        <v>259</v>
      </c>
      <c r="AC4519" t="s">
        <v>177</v>
      </c>
      <c r="AD4519" t="s">
        <v>16581</v>
      </c>
      <c r="AE4519">
        <v>92300</v>
      </c>
      <c r="AF4519" t="s">
        <v>17133</v>
      </c>
      <c r="AK4519" t="s">
        <v>4272</v>
      </c>
      <c r="AL4519">
        <v>0</v>
      </c>
      <c r="AM4519">
        <v>0</v>
      </c>
    </row>
    <row r="4520" spans="1:39" customFormat="1" ht="12.75">
      <c r="A4520">
        <v>9255071</v>
      </c>
      <c r="B4520" t="s">
        <v>3860</v>
      </c>
      <c r="C4520" t="s">
        <v>693</v>
      </c>
      <c r="D4520">
        <v>9255071</v>
      </c>
      <c r="E4520" t="s">
        <v>169</v>
      </c>
      <c r="H4520" s="507">
        <v>40982</v>
      </c>
      <c r="I4520" t="s">
        <v>245</v>
      </c>
      <c r="J4520">
        <v>-11</v>
      </c>
      <c r="K4520" t="s">
        <v>8</v>
      </c>
      <c r="M4520" t="s">
        <v>203</v>
      </c>
      <c r="N4520">
        <v>8920309</v>
      </c>
      <c r="O4520" t="s">
        <v>331</v>
      </c>
      <c r="P4520" s="507">
        <v>44800</v>
      </c>
      <c r="Q4520" t="s">
        <v>187</v>
      </c>
      <c r="R4520" s="507">
        <v>43794</v>
      </c>
      <c r="T4520" t="s">
        <v>5765</v>
      </c>
      <c r="U4520">
        <v>500</v>
      </c>
      <c r="X4520">
        <v>5</v>
      </c>
      <c r="Y4520" t="s">
        <v>259</v>
      </c>
      <c r="AC4520" t="s">
        <v>177</v>
      </c>
      <c r="AD4520" t="s">
        <v>10436</v>
      </c>
      <c r="AE4520">
        <v>92500</v>
      </c>
      <c r="AF4520" t="s">
        <v>17134</v>
      </c>
      <c r="AK4520" t="s">
        <v>4729</v>
      </c>
      <c r="AL4520">
        <v>0</v>
      </c>
      <c r="AM4520">
        <v>0</v>
      </c>
    </row>
    <row r="4521" spans="1:39" customFormat="1" ht="12.75">
      <c r="A4521">
        <v>9464000</v>
      </c>
      <c r="B4521" t="s">
        <v>2146</v>
      </c>
      <c r="C4521" t="s">
        <v>322</v>
      </c>
      <c r="D4521">
        <v>9464000</v>
      </c>
      <c r="E4521" t="s">
        <v>169</v>
      </c>
      <c r="H4521" s="507">
        <v>41517</v>
      </c>
      <c r="I4521" t="s">
        <v>251</v>
      </c>
      <c r="J4521">
        <v>-10</v>
      </c>
      <c r="K4521" t="s">
        <v>8</v>
      </c>
      <c r="M4521" t="s">
        <v>246</v>
      </c>
      <c r="N4521">
        <v>8940448</v>
      </c>
      <c r="O4521" t="s">
        <v>504</v>
      </c>
      <c r="P4521" s="507">
        <v>44815</v>
      </c>
      <c r="Q4521" t="s">
        <v>187</v>
      </c>
      <c r="R4521" s="507">
        <v>44815</v>
      </c>
      <c r="T4521" t="s">
        <v>5765</v>
      </c>
      <c r="U4521">
        <v>500</v>
      </c>
      <c r="X4521">
        <v>5</v>
      </c>
      <c r="Y4521" t="s">
        <v>259</v>
      </c>
      <c r="AC4521" t="s">
        <v>177</v>
      </c>
      <c r="AD4521" t="s">
        <v>10358</v>
      </c>
      <c r="AE4521">
        <v>94400</v>
      </c>
      <c r="AF4521" t="s">
        <v>17135</v>
      </c>
      <c r="AK4521" t="s">
        <v>9392</v>
      </c>
      <c r="AL4521">
        <v>0</v>
      </c>
      <c r="AM4521">
        <v>0</v>
      </c>
    </row>
    <row r="4522" spans="1:39" customFormat="1" ht="12.75">
      <c r="A4522">
        <v>892019</v>
      </c>
      <c r="B4522" t="s">
        <v>8146</v>
      </c>
      <c r="C4522" t="s">
        <v>6996</v>
      </c>
      <c r="D4522">
        <v>892019</v>
      </c>
      <c r="E4522" t="s">
        <v>166</v>
      </c>
      <c r="F4522" t="s">
        <v>166</v>
      </c>
      <c r="H4522" s="507">
        <v>32303</v>
      </c>
      <c r="I4522" t="s">
        <v>167</v>
      </c>
      <c r="J4522">
        <v>-40</v>
      </c>
      <c r="K4522" t="s">
        <v>168</v>
      </c>
      <c r="M4522" t="s">
        <v>203</v>
      </c>
      <c r="N4522">
        <v>8920075</v>
      </c>
      <c r="O4522" t="s">
        <v>314</v>
      </c>
      <c r="P4522" s="507">
        <v>44828</v>
      </c>
      <c r="Q4522" t="s">
        <v>187</v>
      </c>
      <c r="R4522" s="507">
        <v>37432</v>
      </c>
      <c r="S4522" s="507">
        <v>44594</v>
      </c>
      <c r="T4522" t="s">
        <v>7255</v>
      </c>
      <c r="U4522">
        <v>2082</v>
      </c>
      <c r="V4522" t="s">
        <v>172</v>
      </c>
      <c r="W4522">
        <v>872</v>
      </c>
      <c r="X4522" t="s">
        <v>173</v>
      </c>
      <c r="Y4522" t="s">
        <v>259</v>
      </c>
      <c r="AC4522" t="s">
        <v>177</v>
      </c>
      <c r="AD4522" t="s">
        <v>12563</v>
      </c>
      <c r="AE4522">
        <v>92700</v>
      </c>
      <c r="AF4522" t="s">
        <v>17136</v>
      </c>
      <c r="AI4522">
        <v>386802197</v>
      </c>
      <c r="AJ4522">
        <v>622322527</v>
      </c>
      <c r="AK4522" t="s">
        <v>8147</v>
      </c>
      <c r="AL4522">
        <v>0</v>
      </c>
      <c r="AM4522">
        <v>0</v>
      </c>
    </row>
    <row r="4523" spans="1:39" customFormat="1" ht="12.75">
      <c r="A4523">
        <v>9324353</v>
      </c>
      <c r="B4523" t="s">
        <v>6748</v>
      </c>
      <c r="C4523" t="s">
        <v>1209</v>
      </c>
      <c r="D4523">
        <v>9324353</v>
      </c>
      <c r="E4523" t="s">
        <v>169</v>
      </c>
      <c r="H4523" s="507">
        <v>42558</v>
      </c>
      <c r="I4523" t="s">
        <v>169</v>
      </c>
      <c r="J4523">
        <v>-9</v>
      </c>
      <c r="K4523" t="s">
        <v>8</v>
      </c>
      <c r="M4523" t="s">
        <v>170</v>
      </c>
      <c r="N4523">
        <v>8930610</v>
      </c>
      <c r="O4523" t="s">
        <v>3790</v>
      </c>
      <c r="P4523" s="507">
        <v>44833</v>
      </c>
      <c r="Q4523" t="s">
        <v>187</v>
      </c>
      <c r="R4523" s="507">
        <v>44833</v>
      </c>
      <c r="T4523" t="s">
        <v>5765</v>
      </c>
      <c r="U4523">
        <v>500</v>
      </c>
      <c r="X4523">
        <v>5</v>
      </c>
      <c r="Y4523" t="s">
        <v>259</v>
      </c>
      <c r="AC4523" t="s">
        <v>177</v>
      </c>
      <c r="AD4523" t="s">
        <v>11448</v>
      </c>
      <c r="AE4523">
        <v>93160</v>
      </c>
      <c r="AF4523" t="s">
        <v>17137</v>
      </c>
      <c r="AJ4523">
        <v>649792299</v>
      </c>
      <c r="AK4523" t="s">
        <v>17138</v>
      </c>
      <c r="AL4523">
        <v>1</v>
      </c>
      <c r="AM4523">
        <v>0</v>
      </c>
    </row>
    <row r="4524" spans="1:39" customFormat="1" ht="12.75">
      <c r="A4524">
        <v>8531811</v>
      </c>
      <c r="B4524" t="s">
        <v>17139</v>
      </c>
      <c r="C4524" t="s">
        <v>798</v>
      </c>
      <c r="D4524">
        <v>8531811</v>
      </c>
      <c r="E4524" t="s">
        <v>169</v>
      </c>
      <c r="H4524" s="507">
        <v>41148</v>
      </c>
      <c r="I4524" t="s">
        <v>245</v>
      </c>
      <c r="J4524">
        <v>-11</v>
      </c>
      <c r="K4524" t="s">
        <v>8</v>
      </c>
      <c r="M4524" t="s">
        <v>208</v>
      </c>
      <c r="N4524">
        <v>12851012</v>
      </c>
      <c r="O4524" t="s">
        <v>2234</v>
      </c>
      <c r="P4524" s="507">
        <v>44828</v>
      </c>
      <c r="Q4524" t="s">
        <v>187</v>
      </c>
      <c r="R4524" s="507">
        <v>44828</v>
      </c>
      <c r="T4524" t="s">
        <v>5765</v>
      </c>
      <c r="U4524">
        <v>500</v>
      </c>
      <c r="X4524">
        <v>5</v>
      </c>
      <c r="Y4524" t="s">
        <v>259</v>
      </c>
      <c r="AC4524" t="s">
        <v>177</v>
      </c>
      <c r="AD4524" t="s">
        <v>17140</v>
      </c>
      <c r="AE4524">
        <v>85140</v>
      </c>
      <c r="AF4524" t="s">
        <v>17141</v>
      </c>
      <c r="AJ4524">
        <v>621309691</v>
      </c>
      <c r="AK4524" t="s">
        <v>17142</v>
      </c>
      <c r="AL4524">
        <v>0</v>
      </c>
      <c r="AM4524">
        <v>0</v>
      </c>
    </row>
    <row r="4525" spans="1:39" customFormat="1" ht="12.75">
      <c r="A4525">
        <v>9152970</v>
      </c>
      <c r="B4525" t="s">
        <v>9393</v>
      </c>
      <c r="C4525" t="s">
        <v>695</v>
      </c>
      <c r="D4525">
        <v>9152970</v>
      </c>
      <c r="E4525" t="s">
        <v>169</v>
      </c>
      <c r="H4525" s="507">
        <v>41126</v>
      </c>
      <c r="I4525" t="s">
        <v>245</v>
      </c>
      <c r="J4525">
        <v>-11</v>
      </c>
      <c r="K4525" t="s">
        <v>8</v>
      </c>
      <c r="M4525" t="s">
        <v>275</v>
      </c>
      <c r="N4525">
        <v>8910918</v>
      </c>
      <c r="O4525" t="s">
        <v>392</v>
      </c>
      <c r="P4525" s="507">
        <v>44814</v>
      </c>
      <c r="Q4525" t="s">
        <v>187</v>
      </c>
      <c r="R4525" s="507">
        <v>44814</v>
      </c>
      <c r="T4525" t="s">
        <v>5765</v>
      </c>
      <c r="U4525">
        <v>500</v>
      </c>
      <c r="X4525">
        <v>5</v>
      </c>
      <c r="Y4525" t="s">
        <v>259</v>
      </c>
      <c r="AC4525" t="s">
        <v>177</v>
      </c>
      <c r="AD4525" t="s">
        <v>12685</v>
      </c>
      <c r="AE4525">
        <v>91420</v>
      </c>
      <c r="AF4525" t="s">
        <v>17143</v>
      </c>
      <c r="AJ4525">
        <v>681302756</v>
      </c>
      <c r="AK4525" t="s">
        <v>9394</v>
      </c>
      <c r="AL4525">
        <v>0</v>
      </c>
      <c r="AM4525">
        <v>0</v>
      </c>
    </row>
    <row r="4526" spans="1:39" customFormat="1" ht="12.75">
      <c r="A4526">
        <v>734939</v>
      </c>
      <c r="B4526" t="s">
        <v>3340</v>
      </c>
      <c r="C4526" t="s">
        <v>1092</v>
      </c>
      <c r="D4526">
        <v>734939</v>
      </c>
      <c r="E4526" t="s">
        <v>166</v>
      </c>
      <c r="F4526" t="s">
        <v>166</v>
      </c>
      <c r="H4526" s="507">
        <v>34273</v>
      </c>
      <c r="I4526" t="s">
        <v>167</v>
      </c>
      <c r="J4526">
        <v>-40</v>
      </c>
      <c r="K4526" t="s">
        <v>168</v>
      </c>
      <c r="M4526" t="s">
        <v>238</v>
      </c>
      <c r="N4526">
        <v>8780627</v>
      </c>
      <c r="O4526" t="s">
        <v>384</v>
      </c>
      <c r="P4526" s="507">
        <v>44817</v>
      </c>
      <c r="Q4526" t="s">
        <v>187</v>
      </c>
      <c r="R4526" s="507">
        <v>38684</v>
      </c>
      <c r="S4526" s="507">
        <v>44813</v>
      </c>
      <c r="T4526" t="s">
        <v>181</v>
      </c>
      <c r="U4526">
        <v>1643</v>
      </c>
      <c r="X4526">
        <v>16</v>
      </c>
      <c r="Y4526" t="s">
        <v>259</v>
      </c>
      <c r="AC4526" t="s">
        <v>177</v>
      </c>
      <c r="AD4526" t="s">
        <v>12580</v>
      </c>
      <c r="AE4526">
        <v>78500</v>
      </c>
      <c r="AF4526" t="s">
        <v>17144</v>
      </c>
      <c r="AJ4526">
        <v>789481690</v>
      </c>
      <c r="AK4526" t="s">
        <v>4730</v>
      </c>
      <c r="AL4526">
        <v>0</v>
      </c>
      <c r="AM4526">
        <v>0</v>
      </c>
    </row>
    <row r="4527" spans="1:39" customFormat="1" ht="12.75">
      <c r="A4527">
        <v>7528238</v>
      </c>
      <c r="B4527" t="s">
        <v>17145</v>
      </c>
      <c r="C4527" t="s">
        <v>268</v>
      </c>
      <c r="D4527">
        <v>7528238</v>
      </c>
      <c r="E4527" t="s">
        <v>169</v>
      </c>
      <c r="H4527" s="507">
        <v>42241</v>
      </c>
      <c r="I4527" t="s">
        <v>169</v>
      </c>
      <c r="J4527">
        <v>-9</v>
      </c>
      <c r="K4527" t="s">
        <v>8</v>
      </c>
      <c r="M4527" t="s">
        <v>263</v>
      </c>
      <c r="N4527">
        <v>8751163</v>
      </c>
      <c r="O4527" t="s">
        <v>264</v>
      </c>
      <c r="P4527" s="507">
        <v>44828</v>
      </c>
      <c r="Q4527" t="s">
        <v>187</v>
      </c>
      <c r="R4527" s="507">
        <v>44828</v>
      </c>
      <c r="T4527" t="s">
        <v>5765</v>
      </c>
      <c r="U4527">
        <v>500</v>
      </c>
      <c r="X4527">
        <v>5</v>
      </c>
      <c r="Y4527" t="s">
        <v>259</v>
      </c>
      <c r="AC4527" t="s">
        <v>177</v>
      </c>
      <c r="AD4527" t="s">
        <v>9793</v>
      </c>
      <c r="AE4527">
        <v>75013</v>
      </c>
      <c r="AF4527" t="s">
        <v>17146</v>
      </c>
      <c r="AJ4527">
        <v>683827020</v>
      </c>
      <c r="AK4527" t="s">
        <v>17147</v>
      </c>
      <c r="AL4527">
        <v>1</v>
      </c>
      <c r="AM4527">
        <v>0</v>
      </c>
    </row>
    <row r="4528" spans="1:39" customFormat="1" ht="12.75">
      <c r="A4528">
        <v>9258641</v>
      </c>
      <c r="B4528" t="s">
        <v>9395</v>
      </c>
      <c r="C4528" t="s">
        <v>8268</v>
      </c>
      <c r="D4528">
        <v>9258641</v>
      </c>
      <c r="E4528" t="s">
        <v>169</v>
      </c>
      <c r="H4528" s="507">
        <v>41393</v>
      </c>
      <c r="I4528" t="s">
        <v>251</v>
      </c>
      <c r="J4528">
        <v>-10</v>
      </c>
      <c r="K4528" t="s">
        <v>8</v>
      </c>
      <c r="M4528" t="s">
        <v>203</v>
      </c>
      <c r="N4528">
        <v>8920063</v>
      </c>
      <c r="O4528" t="s">
        <v>452</v>
      </c>
      <c r="P4528" s="507">
        <v>44819</v>
      </c>
      <c r="Q4528" t="s">
        <v>187</v>
      </c>
      <c r="R4528" s="507">
        <v>44819</v>
      </c>
      <c r="T4528" t="s">
        <v>5765</v>
      </c>
      <c r="U4528">
        <v>500</v>
      </c>
      <c r="X4528">
        <v>5</v>
      </c>
      <c r="Y4528" t="s">
        <v>259</v>
      </c>
      <c r="AC4528" t="s">
        <v>177</v>
      </c>
      <c r="AD4528" t="s">
        <v>17148</v>
      </c>
      <c r="AE4528">
        <v>92290</v>
      </c>
      <c r="AF4528" t="s">
        <v>17149</v>
      </c>
      <c r="AJ4528">
        <v>675216117</v>
      </c>
      <c r="AK4528" t="s">
        <v>9396</v>
      </c>
      <c r="AL4528">
        <v>0</v>
      </c>
      <c r="AM4528">
        <v>0</v>
      </c>
    </row>
    <row r="4529" spans="1:39" customFormat="1" ht="12.75">
      <c r="A4529">
        <v>9143339</v>
      </c>
      <c r="B4529" t="s">
        <v>2147</v>
      </c>
      <c r="C4529" t="s">
        <v>474</v>
      </c>
      <c r="D4529">
        <v>9143339</v>
      </c>
      <c r="E4529" t="s">
        <v>166</v>
      </c>
      <c r="F4529" t="s">
        <v>166</v>
      </c>
      <c r="H4529" s="507">
        <v>40179</v>
      </c>
      <c r="I4529" t="s">
        <v>254</v>
      </c>
      <c r="J4529">
        <v>-13</v>
      </c>
      <c r="K4529" t="s">
        <v>168</v>
      </c>
      <c r="M4529" t="s">
        <v>231</v>
      </c>
      <c r="N4529">
        <v>4280004</v>
      </c>
      <c r="O4529" t="s">
        <v>3555</v>
      </c>
      <c r="P4529" s="507">
        <v>44792</v>
      </c>
      <c r="Q4529" t="s">
        <v>187</v>
      </c>
      <c r="R4529" s="507">
        <v>42248</v>
      </c>
      <c r="T4529" t="s">
        <v>5765</v>
      </c>
      <c r="U4529">
        <v>1672</v>
      </c>
      <c r="X4529">
        <v>16</v>
      </c>
      <c r="Y4529" t="s">
        <v>259</v>
      </c>
      <c r="AB4529" s="507">
        <v>44743</v>
      </c>
      <c r="AC4529" t="s">
        <v>177</v>
      </c>
      <c r="AD4529" t="s">
        <v>17150</v>
      </c>
      <c r="AE4529">
        <v>91360</v>
      </c>
      <c r="AF4529" t="s">
        <v>17151</v>
      </c>
      <c r="AJ4529">
        <v>768274626</v>
      </c>
      <c r="AK4529" t="s">
        <v>4731</v>
      </c>
      <c r="AL4529">
        <v>0</v>
      </c>
      <c r="AM4529">
        <v>0</v>
      </c>
    </row>
    <row r="4530" spans="1:39" customFormat="1" ht="12.75">
      <c r="A4530">
        <v>7523728</v>
      </c>
      <c r="B4530" t="s">
        <v>3242</v>
      </c>
      <c r="C4530" t="s">
        <v>453</v>
      </c>
      <c r="D4530">
        <v>7523728</v>
      </c>
      <c r="E4530" t="s">
        <v>166</v>
      </c>
      <c r="F4530" t="s">
        <v>166</v>
      </c>
      <c r="H4530" s="507">
        <v>40535</v>
      </c>
      <c r="I4530" t="s">
        <v>254</v>
      </c>
      <c r="J4530">
        <v>-13</v>
      </c>
      <c r="K4530" t="s">
        <v>168</v>
      </c>
      <c r="M4530" t="s">
        <v>263</v>
      </c>
      <c r="N4530">
        <v>8750120</v>
      </c>
      <c r="O4530" t="s">
        <v>287</v>
      </c>
      <c r="P4530" s="507">
        <v>44806</v>
      </c>
      <c r="Q4530" t="s">
        <v>187</v>
      </c>
      <c r="R4530" s="507">
        <v>42977</v>
      </c>
      <c r="T4530" t="s">
        <v>5765</v>
      </c>
      <c r="U4530">
        <v>647</v>
      </c>
      <c r="X4530">
        <v>6</v>
      </c>
      <c r="Y4530" t="s">
        <v>259</v>
      </c>
      <c r="AC4530" t="s">
        <v>177</v>
      </c>
      <c r="AD4530" t="s">
        <v>9776</v>
      </c>
      <c r="AE4530">
        <v>75011</v>
      </c>
      <c r="AF4530" t="s">
        <v>17152</v>
      </c>
      <c r="AI4530">
        <v>763102424</v>
      </c>
      <c r="AJ4530">
        <v>613079648</v>
      </c>
      <c r="AK4530" t="s">
        <v>4732</v>
      </c>
      <c r="AL4530">
        <v>0</v>
      </c>
      <c r="AM4530">
        <v>0</v>
      </c>
    </row>
    <row r="4531" spans="1:39" customFormat="1" ht="12.75">
      <c r="A4531">
        <v>7523727</v>
      </c>
      <c r="B4531" t="s">
        <v>3242</v>
      </c>
      <c r="C4531" t="s">
        <v>712</v>
      </c>
      <c r="D4531">
        <v>7523727</v>
      </c>
      <c r="E4531" t="s">
        <v>166</v>
      </c>
      <c r="F4531" t="s">
        <v>166</v>
      </c>
      <c r="H4531" s="507">
        <v>39451</v>
      </c>
      <c r="I4531" t="s">
        <v>200</v>
      </c>
      <c r="J4531">
        <v>-15</v>
      </c>
      <c r="K4531" t="s">
        <v>168</v>
      </c>
      <c r="M4531" t="s">
        <v>263</v>
      </c>
      <c r="N4531">
        <v>8750120</v>
      </c>
      <c r="O4531" t="s">
        <v>287</v>
      </c>
      <c r="P4531" s="507">
        <v>44806</v>
      </c>
      <c r="Q4531" t="s">
        <v>187</v>
      </c>
      <c r="R4531" s="507">
        <v>42977</v>
      </c>
      <c r="T4531" t="s">
        <v>5765</v>
      </c>
      <c r="U4531">
        <v>1005</v>
      </c>
      <c r="X4531">
        <v>10</v>
      </c>
      <c r="Y4531" t="s">
        <v>259</v>
      </c>
      <c r="AC4531" t="s">
        <v>177</v>
      </c>
      <c r="AD4531" t="s">
        <v>9776</v>
      </c>
      <c r="AE4531">
        <v>75011</v>
      </c>
      <c r="AF4531" t="s">
        <v>17152</v>
      </c>
      <c r="AI4531">
        <v>763102424</v>
      </c>
      <c r="AJ4531">
        <v>613079648</v>
      </c>
      <c r="AK4531" t="s">
        <v>4732</v>
      </c>
      <c r="AL4531">
        <v>0</v>
      </c>
      <c r="AM4531">
        <v>0</v>
      </c>
    </row>
    <row r="4532" spans="1:39" customFormat="1" ht="12.75">
      <c r="A4532">
        <v>9454388</v>
      </c>
      <c r="B4532" t="s">
        <v>8148</v>
      </c>
      <c r="C4532" t="s">
        <v>315</v>
      </c>
      <c r="D4532">
        <v>9454388</v>
      </c>
      <c r="E4532" t="s">
        <v>166</v>
      </c>
      <c r="F4532" t="s">
        <v>166</v>
      </c>
      <c r="H4532" s="507">
        <v>39563</v>
      </c>
      <c r="I4532" t="s">
        <v>200</v>
      </c>
      <c r="J4532">
        <v>-15</v>
      </c>
      <c r="K4532" t="s">
        <v>168</v>
      </c>
      <c r="M4532" t="s">
        <v>246</v>
      </c>
      <c r="N4532">
        <v>8940073</v>
      </c>
      <c r="O4532" t="s">
        <v>258</v>
      </c>
      <c r="P4532" s="507">
        <v>44762</v>
      </c>
      <c r="Q4532" t="s">
        <v>187</v>
      </c>
      <c r="R4532" s="507">
        <v>42617</v>
      </c>
      <c r="T4532" t="s">
        <v>5765</v>
      </c>
      <c r="U4532">
        <v>1329</v>
      </c>
      <c r="X4532">
        <v>13</v>
      </c>
      <c r="Y4532" t="s">
        <v>259</v>
      </c>
      <c r="AB4532" s="507">
        <v>44378</v>
      </c>
      <c r="AC4532" t="s">
        <v>177</v>
      </c>
      <c r="AD4532" t="s">
        <v>12181</v>
      </c>
      <c r="AE4532">
        <v>94300</v>
      </c>
      <c r="AF4532" t="s">
        <v>17153</v>
      </c>
      <c r="AI4532">
        <v>637210040</v>
      </c>
      <c r="AJ4532">
        <v>621483543</v>
      </c>
      <c r="AK4532" t="s">
        <v>8149</v>
      </c>
      <c r="AL4532">
        <v>1</v>
      </c>
      <c r="AM4532">
        <v>0</v>
      </c>
    </row>
    <row r="4533" spans="1:39" customFormat="1" ht="12.75">
      <c r="A4533">
        <v>7811159</v>
      </c>
      <c r="B4533" t="s">
        <v>2148</v>
      </c>
      <c r="C4533" t="s">
        <v>748</v>
      </c>
      <c r="D4533">
        <v>7811159</v>
      </c>
      <c r="E4533" t="s">
        <v>166</v>
      </c>
      <c r="F4533" t="s">
        <v>166</v>
      </c>
      <c r="H4533" s="507">
        <v>29249</v>
      </c>
      <c r="I4533" t="s">
        <v>192</v>
      </c>
      <c r="J4533">
        <v>-50</v>
      </c>
      <c r="K4533" t="s">
        <v>168</v>
      </c>
      <c r="M4533" t="s">
        <v>238</v>
      </c>
      <c r="N4533">
        <v>8780078</v>
      </c>
      <c r="O4533" t="s">
        <v>265</v>
      </c>
      <c r="P4533" s="507">
        <v>44748</v>
      </c>
      <c r="Q4533" t="s">
        <v>187</v>
      </c>
      <c r="R4533" s="507">
        <v>37432</v>
      </c>
      <c r="S4533" s="507">
        <v>44060</v>
      </c>
      <c r="T4533" t="s">
        <v>7255</v>
      </c>
      <c r="U4533">
        <v>2377</v>
      </c>
      <c r="V4533" t="s">
        <v>172</v>
      </c>
      <c r="W4533">
        <v>355</v>
      </c>
      <c r="X4533" t="s">
        <v>173</v>
      </c>
      <c r="Y4533" t="s">
        <v>259</v>
      </c>
      <c r="AC4533" t="s">
        <v>177</v>
      </c>
      <c r="AD4533" t="s">
        <v>17154</v>
      </c>
      <c r="AE4533">
        <v>69390</v>
      </c>
      <c r="AF4533" t="s">
        <v>17155</v>
      </c>
      <c r="AJ4533">
        <v>687820858</v>
      </c>
      <c r="AK4533" t="s">
        <v>4733</v>
      </c>
      <c r="AL4533">
        <v>0</v>
      </c>
      <c r="AM4533">
        <v>0</v>
      </c>
    </row>
    <row r="4534" spans="1:39" customFormat="1" ht="12" customHeight="1"/>
    <row r="4535" spans="1:39" customFormat="1" ht="12" customHeight="1"/>
    <row r="4536" spans="1:39" customFormat="1" ht="12" customHeight="1"/>
    <row r="4537" spans="1:39" customFormat="1" ht="12" customHeight="1"/>
    <row r="4538" spans="1:39" customFormat="1" ht="12" customHeight="1"/>
    <row r="4539" spans="1:39" customFormat="1" ht="12" customHeight="1"/>
    <row r="4540" spans="1:39" customFormat="1" ht="12" customHeight="1"/>
    <row r="4541" spans="1:39" customFormat="1" ht="12" customHeight="1"/>
    <row r="4542" spans="1:39" customFormat="1" ht="12" customHeight="1"/>
    <row r="4543" spans="1:39" customFormat="1" ht="12" customHeight="1"/>
    <row r="4544" spans="1:39" customFormat="1" ht="12" customHeight="1"/>
    <row r="4545" spans="8:18" customFormat="1" ht="12" customHeight="1"/>
    <row r="4546" spans="8:18" customFormat="1" ht="12" customHeight="1"/>
    <row r="4547" spans="8:18" customFormat="1" ht="12" customHeight="1"/>
    <row r="4548" spans="8:18" customFormat="1" ht="12" customHeight="1"/>
    <row r="4549" spans="8:18" customFormat="1" ht="12" customHeight="1"/>
    <row r="4550" spans="8:18" customFormat="1" ht="12" customHeight="1"/>
    <row r="4551" spans="8:18" customFormat="1" ht="12" customHeight="1"/>
    <row r="4552" spans="8:18" customFormat="1" ht="12" customHeight="1"/>
    <row r="4553" spans="8:18" customFormat="1" ht="12" customHeight="1"/>
    <row r="4554" spans="8:18" customFormat="1" ht="12" customHeight="1"/>
    <row r="4555" spans="8:18" customFormat="1" ht="12" customHeight="1"/>
    <row r="4556" spans="8:18" customFormat="1" ht="12" customHeight="1"/>
    <row r="4557" spans="8:18" customFormat="1" ht="12" customHeight="1"/>
    <row r="4558" spans="8:18" customFormat="1" ht="12" customHeight="1"/>
    <row r="4559" spans="8:18" customFormat="1" ht="12.75">
      <c r="H4559" s="507"/>
      <c r="P4559" s="507"/>
      <c r="R4559" s="507"/>
    </row>
    <row r="4560" spans="8:18" customFormat="1" ht="12.75">
      <c r="H4560" s="507"/>
      <c r="R4560" s="507"/>
    </row>
    <row r="4561" spans="8:28" customFormat="1" ht="12.75">
      <c r="H4561" s="507"/>
      <c r="R4561" s="507"/>
      <c r="S4561" s="507"/>
    </row>
    <row r="4562" spans="8:28" customFormat="1" ht="12.75">
      <c r="H4562" s="507"/>
      <c r="R4562" s="507"/>
    </row>
    <row r="4563" spans="8:28" customFormat="1" ht="12.75">
      <c r="H4563" s="507"/>
      <c r="R4563" s="507"/>
      <c r="S4563" s="507"/>
    </row>
    <row r="4564" spans="8:28" customFormat="1" ht="12.75">
      <c r="H4564" s="507"/>
      <c r="R4564" s="507"/>
      <c r="S4564" s="507"/>
    </row>
    <row r="4565" spans="8:28" customFormat="1" ht="12.75">
      <c r="H4565" s="507"/>
      <c r="R4565" s="507"/>
    </row>
    <row r="4566" spans="8:28" customFormat="1" ht="12.75">
      <c r="H4566" s="507"/>
      <c r="P4566" s="507"/>
      <c r="R4566" s="507"/>
      <c r="S4566" s="507"/>
    </row>
    <row r="4567" spans="8:28" customFormat="1" ht="12.75">
      <c r="H4567" s="507"/>
      <c r="R4567" s="507"/>
    </row>
    <row r="4568" spans="8:28" customFormat="1" ht="12.75">
      <c r="H4568" s="507"/>
      <c r="P4568" s="507"/>
      <c r="R4568" s="507"/>
    </row>
    <row r="4569" spans="8:28" customFormat="1" ht="12.75">
      <c r="H4569" s="507"/>
      <c r="R4569" s="507"/>
    </row>
    <row r="4570" spans="8:28" customFormat="1" ht="12.75">
      <c r="H4570" s="507"/>
      <c r="R4570" s="507"/>
      <c r="S4570" s="507"/>
    </row>
    <row r="4571" spans="8:28" customFormat="1" ht="12.75">
      <c r="H4571" s="507"/>
      <c r="P4571" s="507"/>
      <c r="R4571" s="507"/>
      <c r="S4571" s="507"/>
      <c r="AB4571" s="507"/>
    </row>
    <row r="4572" spans="8:28" customFormat="1" ht="12.75">
      <c r="H4572" s="507"/>
      <c r="P4572" s="507"/>
      <c r="R4572" s="507"/>
      <c r="S4572" s="507"/>
      <c r="AB4572" s="507"/>
    </row>
    <row r="4573" spans="8:28" customFormat="1" ht="12.75">
      <c r="H4573" s="507"/>
      <c r="R4573" s="507"/>
      <c r="S4573" s="507"/>
    </row>
    <row r="4574" spans="8:28" customFormat="1" ht="12.75">
      <c r="H4574" s="507"/>
      <c r="P4574" s="507"/>
      <c r="R4574" s="507"/>
      <c r="S4574" s="507"/>
    </row>
    <row r="4575" spans="8:28" customFormat="1" ht="12.75">
      <c r="H4575" s="507"/>
      <c r="R4575" s="507"/>
    </row>
    <row r="4576" spans="8:28" customFormat="1" ht="12.75">
      <c r="H4576" s="507"/>
      <c r="R4576" s="507"/>
    </row>
    <row r="4577" spans="8:28" customFormat="1" ht="12.75">
      <c r="H4577" s="507"/>
      <c r="R4577" s="507"/>
    </row>
    <row r="4578" spans="8:28" customFormat="1" ht="12.75">
      <c r="H4578" s="507"/>
      <c r="R4578" s="507"/>
    </row>
    <row r="4579" spans="8:28" customFormat="1" ht="12.75">
      <c r="H4579" s="507"/>
      <c r="P4579" s="507"/>
      <c r="R4579" s="507"/>
      <c r="AB4579" s="507"/>
    </row>
    <row r="4580" spans="8:28" customFormat="1" ht="12.75">
      <c r="H4580" s="507"/>
      <c r="P4580" s="507"/>
      <c r="R4580" s="507"/>
    </row>
    <row r="4581" spans="8:28" customFormat="1" ht="12.75">
      <c r="H4581" s="507"/>
      <c r="P4581" s="507"/>
      <c r="R4581" s="507"/>
      <c r="S4581" s="507"/>
    </row>
    <row r="4582" spans="8:28" customFormat="1" ht="12.75">
      <c r="H4582" s="507"/>
      <c r="R4582" s="507"/>
    </row>
    <row r="4583" spans="8:28" customFormat="1" ht="12.75">
      <c r="H4583" s="507"/>
      <c r="R4583" s="507"/>
    </row>
    <row r="4584" spans="8:28" customFormat="1" ht="12.75">
      <c r="H4584" s="507"/>
      <c r="P4584" s="507"/>
      <c r="R4584" s="507"/>
      <c r="S4584" s="507"/>
      <c r="AB4584" s="507"/>
    </row>
    <row r="4585" spans="8:28" customFormat="1" ht="12.75">
      <c r="H4585" s="507"/>
      <c r="P4585" s="507"/>
      <c r="R4585" s="507"/>
      <c r="S4585" s="507"/>
    </row>
    <row r="4586" spans="8:28" customFormat="1" ht="12.75">
      <c r="H4586" s="507"/>
      <c r="R4586" s="507"/>
      <c r="S4586" s="507"/>
    </row>
    <row r="4587" spans="8:28" customFormat="1" ht="12.75">
      <c r="H4587" s="507"/>
      <c r="P4587" s="507"/>
      <c r="R4587" s="507"/>
      <c r="S4587" s="507"/>
    </row>
    <row r="4588" spans="8:28" customFormat="1" ht="12.75">
      <c r="H4588" s="507"/>
      <c r="P4588" s="507"/>
      <c r="R4588" s="507"/>
      <c r="S4588" s="507"/>
    </row>
    <row r="4589" spans="8:28" customFormat="1" ht="12.75">
      <c r="H4589" s="507"/>
      <c r="R4589" s="507"/>
    </row>
    <row r="4590" spans="8:28" customFormat="1" ht="12.75">
      <c r="H4590" s="507"/>
      <c r="P4590" s="507"/>
      <c r="R4590" s="507"/>
      <c r="S4590" s="507"/>
      <c r="AB4590" s="507"/>
    </row>
    <row r="4591" spans="8:28" customFormat="1" ht="12.75">
      <c r="H4591" s="507"/>
      <c r="R4591" s="507"/>
      <c r="S4591" s="507"/>
    </row>
    <row r="4592" spans="8:28" customFormat="1" ht="12.75">
      <c r="H4592" s="507"/>
      <c r="P4592" s="507"/>
      <c r="R4592" s="507"/>
      <c r="S4592" s="507"/>
      <c r="AB4592" s="507"/>
    </row>
    <row r="4593" spans="8:28" customFormat="1" ht="12.75">
      <c r="H4593" s="507"/>
      <c r="P4593" s="507"/>
      <c r="R4593" s="507"/>
    </row>
    <row r="4594" spans="8:28" customFormat="1" ht="12.75">
      <c r="H4594" s="507"/>
      <c r="R4594" s="507"/>
    </row>
    <row r="4595" spans="8:28" customFormat="1" ht="12.75">
      <c r="H4595" s="507"/>
      <c r="R4595" s="507"/>
    </row>
    <row r="4596" spans="8:28" customFormat="1" ht="12.75">
      <c r="H4596" s="507"/>
      <c r="P4596" s="507"/>
      <c r="R4596" s="507"/>
    </row>
    <row r="4597" spans="8:28" customFormat="1" ht="12.75">
      <c r="H4597" s="507"/>
      <c r="P4597" s="507"/>
      <c r="R4597" s="507"/>
      <c r="S4597" s="507"/>
      <c r="AB4597" s="507"/>
    </row>
    <row r="4598" spans="8:28" customFormat="1" ht="12.75">
      <c r="H4598" s="507"/>
      <c r="R4598" s="507"/>
      <c r="S4598" s="507"/>
    </row>
    <row r="4599" spans="8:28" customFormat="1" ht="12.75">
      <c r="H4599" s="507"/>
      <c r="R4599" s="507"/>
      <c r="S4599" s="507"/>
    </row>
    <row r="4600" spans="8:28" customFormat="1" ht="12.75">
      <c r="H4600" s="507"/>
      <c r="R4600" s="507"/>
    </row>
    <row r="4601" spans="8:28" customFormat="1" ht="12.75">
      <c r="H4601" s="507"/>
      <c r="R4601" s="507"/>
      <c r="S4601" s="507"/>
    </row>
    <row r="4602" spans="8:28" customFormat="1" ht="12.75">
      <c r="H4602" s="507"/>
      <c r="R4602" s="507"/>
      <c r="S4602" s="507"/>
    </row>
    <row r="4603" spans="8:28" customFormat="1" ht="12.75">
      <c r="H4603" s="507"/>
      <c r="R4603" s="507"/>
      <c r="S4603" s="507"/>
    </row>
    <row r="4604" spans="8:28" customFormat="1" ht="12.75">
      <c r="H4604" s="507"/>
      <c r="R4604" s="507"/>
    </row>
    <row r="4605" spans="8:28" customFormat="1" ht="12.75">
      <c r="H4605" s="507"/>
      <c r="P4605" s="507"/>
      <c r="R4605" s="507"/>
    </row>
    <row r="4606" spans="8:28" customFormat="1" ht="12.75">
      <c r="H4606" s="507"/>
      <c r="P4606" s="507"/>
      <c r="R4606" s="507"/>
    </row>
    <row r="4607" spans="8:28" customFormat="1" ht="12.75">
      <c r="H4607" s="507"/>
      <c r="P4607" s="507"/>
      <c r="R4607" s="507"/>
    </row>
    <row r="4608" spans="8:28" customFormat="1" ht="12.75">
      <c r="H4608" s="507"/>
      <c r="R4608" s="507"/>
    </row>
    <row r="4609" spans="8:28" customFormat="1" ht="12.75">
      <c r="H4609" s="507"/>
      <c r="P4609" s="507"/>
      <c r="R4609" s="507"/>
    </row>
    <row r="4610" spans="8:28" customFormat="1" ht="12.75">
      <c r="H4610" s="507"/>
      <c r="R4610" s="507"/>
    </row>
    <row r="4611" spans="8:28" customFormat="1" ht="12.75">
      <c r="H4611" s="507"/>
      <c r="R4611" s="507"/>
    </row>
    <row r="4612" spans="8:28" customFormat="1" ht="12.75">
      <c r="H4612" s="507"/>
      <c r="P4612" s="507"/>
      <c r="R4612" s="507"/>
      <c r="S4612" s="507"/>
      <c r="AB4612" s="507"/>
    </row>
    <row r="4613" spans="8:28" customFormat="1" ht="12.75">
      <c r="H4613" s="507"/>
      <c r="P4613" s="507"/>
      <c r="R4613" s="507"/>
      <c r="S4613" s="507"/>
    </row>
    <row r="4614" spans="8:28" customFormat="1" ht="12.75">
      <c r="H4614" s="507"/>
      <c r="R4614" s="507"/>
      <c r="S4614" s="507"/>
    </row>
    <row r="4615" spans="8:28" customFormat="1" ht="12.75">
      <c r="H4615" s="507"/>
      <c r="R4615" s="507"/>
    </row>
    <row r="4616" spans="8:28" customFormat="1" ht="12.75">
      <c r="H4616" s="507"/>
      <c r="R4616" s="507"/>
    </row>
    <row r="4617" spans="8:28" customFormat="1" ht="12.75">
      <c r="H4617" s="507"/>
      <c r="R4617" s="507"/>
    </row>
    <row r="4618" spans="8:28" customFormat="1" ht="12.75">
      <c r="H4618" s="507"/>
      <c r="R4618" s="507"/>
    </row>
    <row r="4619" spans="8:28" customFormat="1" ht="12.75">
      <c r="H4619" s="507"/>
      <c r="P4619" s="507"/>
      <c r="R4619" s="507"/>
    </row>
    <row r="4620" spans="8:28" customFormat="1" ht="12.75">
      <c r="H4620" s="507"/>
      <c r="R4620" s="507"/>
      <c r="S4620" s="507"/>
      <c r="AB4620" s="507"/>
    </row>
    <row r="4621" spans="8:28" customFormat="1" ht="12.75">
      <c r="H4621" s="507"/>
      <c r="R4621" s="507"/>
    </row>
    <row r="4622" spans="8:28" customFormat="1" ht="12.75">
      <c r="H4622" s="507"/>
      <c r="R4622" s="507"/>
    </row>
    <row r="4623" spans="8:28" customFormat="1" ht="12.75">
      <c r="H4623" s="507"/>
      <c r="R4623" s="507"/>
      <c r="S4623" s="507"/>
    </row>
    <row r="4624" spans="8:28" customFormat="1" ht="12.75">
      <c r="H4624" s="507"/>
      <c r="P4624" s="507"/>
      <c r="R4624" s="507"/>
    </row>
    <row r="4625" spans="8:28" customFormat="1" ht="12.75">
      <c r="H4625" s="507"/>
      <c r="P4625" s="507"/>
      <c r="R4625" s="507"/>
    </row>
    <row r="4626" spans="8:28" customFormat="1" ht="12.75">
      <c r="H4626" s="507"/>
      <c r="R4626" s="507"/>
      <c r="S4626" s="507"/>
    </row>
    <row r="4627" spans="8:28" customFormat="1" ht="12.75">
      <c r="H4627" s="507"/>
      <c r="P4627" s="507"/>
      <c r="R4627" s="507"/>
      <c r="S4627" s="507"/>
      <c r="AB4627" s="507"/>
    </row>
    <row r="4628" spans="8:28" customFormat="1" ht="12.75">
      <c r="H4628" s="507"/>
      <c r="R4628" s="507"/>
    </row>
    <row r="4629" spans="8:28" customFormat="1" ht="12.75">
      <c r="H4629" s="507"/>
      <c r="P4629" s="507"/>
      <c r="R4629" s="507"/>
    </row>
    <row r="4630" spans="8:28" customFormat="1" ht="12.75">
      <c r="H4630" s="507"/>
      <c r="R4630" s="507"/>
      <c r="S4630" s="507"/>
    </row>
    <row r="4631" spans="8:28" customFormat="1" ht="12.75">
      <c r="H4631" s="507"/>
      <c r="R4631" s="507"/>
      <c r="S4631" s="507"/>
    </row>
    <row r="4632" spans="8:28" customFormat="1" ht="12.75">
      <c r="H4632" s="507"/>
      <c r="R4632" s="507"/>
      <c r="AB4632" s="507"/>
    </row>
    <row r="4633" spans="8:28" customFormat="1" ht="12.75">
      <c r="H4633" s="507"/>
      <c r="P4633" s="507"/>
      <c r="R4633" s="507"/>
      <c r="S4633" s="507"/>
      <c r="AB4633" s="507"/>
    </row>
    <row r="4634" spans="8:28" customFormat="1" ht="12.75">
      <c r="H4634" s="507"/>
      <c r="R4634" s="507"/>
      <c r="S4634" s="507"/>
    </row>
    <row r="4635" spans="8:28" customFormat="1" ht="12.75">
      <c r="H4635" s="507"/>
      <c r="R4635" s="507"/>
      <c r="S4635" s="507"/>
    </row>
    <row r="4636" spans="8:28" customFormat="1" ht="12.75">
      <c r="H4636" s="507"/>
      <c r="R4636" s="507"/>
      <c r="S4636" s="507"/>
    </row>
    <row r="4637" spans="8:28" customFormat="1" ht="12.75">
      <c r="H4637" s="507"/>
      <c r="P4637" s="507"/>
      <c r="R4637" s="507"/>
    </row>
    <row r="4638" spans="8:28" customFormat="1" ht="12.75">
      <c r="H4638" s="507"/>
      <c r="R4638" s="507"/>
    </row>
    <row r="4639" spans="8:28" customFormat="1" ht="12.75">
      <c r="H4639" s="507"/>
      <c r="R4639" s="507"/>
      <c r="S4639" s="507"/>
    </row>
    <row r="4640" spans="8:28" customFormat="1" ht="12.75">
      <c r="H4640" s="507"/>
      <c r="R4640" s="507"/>
    </row>
    <row r="4641" spans="8:28" customFormat="1" ht="12.75">
      <c r="H4641" s="507"/>
      <c r="P4641" s="507"/>
      <c r="R4641" s="507"/>
    </row>
    <row r="4642" spans="8:28" customFormat="1" ht="12.75">
      <c r="H4642" s="507"/>
      <c r="P4642" s="507"/>
      <c r="R4642" s="507"/>
    </row>
    <row r="4643" spans="8:28" customFormat="1" ht="12.75">
      <c r="H4643" s="507"/>
      <c r="P4643" s="507"/>
      <c r="R4643" s="507"/>
      <c r="S4643" s="507"/>
      <c r="AB4643" s="507"/>
    </row>
    <row r="4644" spans="8:28" customFormat="1" ht="12.75">
      <c r="H4644" s="507"/>
      <c r="P4644" s="507"/>
      <c r="R4644" s="507"/>
    </row>
    <row r="4645" spans="8:28" customFormat="1" ht="12.75">
      <c r="H4645" s="507"/>
      <c r="R4645" s="507"/>
      <c r="S4645" s="507"/>
      <c r="AB4645" s="507"/>
    </row>
    <row r="4646" spans="8:28" customFormat="1" ht="12.75">
      <c r="H4646" s="507"/>
      <c r="R4646" s="507"/>
      <c r="S4646" s="507"/>
      <c r="AB4646" s="507"/>
    </row>
    <row r="4647" spans="8:28" customFormat="1" ht="12.75">
      <c r="H4647" s="507"/>
      <c r="P4647" s="507"/>
      <c r="R4647" s="507"/>
      <c r="S4647" s="507"/>
      <c r="AB4647" s="507"/>
    </row>
    <row r="4648" spans="8:28" customFormat="1" ht="12.75">
      <c r="H4648" s="507"/>
      <c r="P4648" s="507"/>
      <c r="R4648" s="507"/>
      <c r="S4648" s="507"/>
    </row>
    <row r="4649" spans="8:28" customFormat="1" ht="12.75">
      <c r="H4649" s="507"/>
      <c r="R4649" s="507"/>
      <c r="S4649" s="507"/>
    </row>
    <row r="4650" spans="8:28" customFormat="1" ht="12.75">
      <c r="H4650" s="507"/>
      <c r="R4650" s="507"/>
      <c r="S4650" s="507"/>
      <c r="AB4650" s="507"/>
    </row>
    <row r="4651" spans="8:28" customFormat="1" ht="12.75">
      <c r="H4651" s="507"/>
      <c r="P4651" s="507"/>
      <c r="R4651" s="507"/>
    </row>
    <row r="4652" spans="8:28" customFormat="1" ht="12.75">
      <c r="H4652" s="507"/>
      <c r="R4652" s="507"/>
      <c r="S4652" s="507"/>
    </row>
    <row r="4653" spans="8:28" customFormat="1" ht="12.75">
      <c r="H4653" s="507"/>
      <c r="P4653" s="507"/>
      <c r="R4653" s="507"/>
    </row>
    <row r="4654" spans="8:28" customFormat="1" ht="12.75">
      <c r="H4654" s="507"/>
      <c r="P4654" s="507"/>
      <c r="R4654" s="507"/>
      <c r="S4654" s="507"/>
    </row>
    <row r="4655" spans="8:28" customFormat="1" ht="12.75">
      <c r="H4655" s="507"/>
      <c r="R4655" s="507"/>
    </row>
    <row r="4656" spans="8:28" customFormat="1" ht="12.75">
      <c r="H4656" s="507"/>
      <c r="P4656" s="507"/>
      <c r="R4656" s="507"/>
      <c r="S4656" s="507"/>
      <c r="AB4656" s="507"/>
    </row>
    <row r="4657" spans="8:28" customFormat="1" ht="12.75">
      <c r="H4657" s="507"/>
      <c r="R4657" s="507"/>
    </row>
    <row r="4658" spans="8:28" customFormat="1" ht="12.75">
      <c r="H4658" s="507"/>
      <c r="R4658" s="507"/>
    </row>
    <row r="4659" spans="8:28" customFormat="1" ht="12.75">
      <c r="H4659" s="507"/>
      <c r="P4659" s="507"/>
      <c r="R4659" s="507"/>
      <c r="S4659" s="507"/>
    </row>
    <row r="4660" spans="8:28" customFormat="1" ht="12.75">
      <c r="H4660" s="507"/>
      <c r="P4660" s="507"/>
      <c r="R4660" s="507"/>
      <c r="S4660" s="507"/>
      <c r="AB4660" s="507"/>
    </row>
    <row r="4661" spans="8:28" customFormat="1" ht="12.75">
      <c r="H4661" s="507"/>
      <c r="P4661" s="507"/>
      <c r="R4661" s="507"/>
      <c r="AB4661" s="507"/>
    </row>
    <row r="4662" spans="8:28" customFormat="1" ht="12.75">
      <c r="H4662" s="507"/>
      <c r="P4662" s="507"/>
      <c r="R4662" s="507"/>
      <c r="S4662" s="507"/>
      <c r="AB4662" s="507"/>
    </row>
    <row r="4663" spans="8:28" customFormat="1" ht="12.75">
      <c r="H4663" s="507"/>
      <c r="P4663" s="507"/>
      <c r="R4663" s="507"/>
      <c r="S4663" s="507"/>
      <c r="AB4663" s="507"/>
    </row>
    <row r="4664" spans="8:28" customFormat="1" ht="12.75">
      <c r="H4664" s="507"/>
      <c r="R4664" s="507"/>
      <c r="S4664" s="507"/>
    </row>
    <row r="4665" spans="8:28" customFormat="1" ht="12.75">
      <c r="H4665" s="507"/>
      <c r="R4665" s="507"/>
      <c r="S4665" s="507"/>
    </row>
    <row r="4666" spans="8:28" customFormat="1" ht="12.75">
      <c r="H4666" s="507"/>
      <c r="R4666" s="507"/>
      <c r="S4666" s="507"/>
      <c r="AB4666" s="507"/>
    </row>
    <row r="4667" spans="8:28" customFormat="1" ht="12.75">
      <c r="H4667" s="507"/>
      <c r="R4667" s="507"/>
      <c r="S4667" s="507"/>
    </row>
    <row r="4668" spans="8:28" customFormat="1" ht="12.75">
      <c r="H4668" s="507"/>
      <c r="P4668" s="507"/>
      <c r="R4668" s="507"/>
    </row>
    <row r="4669" spans="8:28" customFormat="1" ht="12.75">
      <c r="H4669" s="507"/>
      <c r="R4669" s="507"/>
    </row>
    <row r="4670" spans="8:28" customFormat="1" ht="12.75">
      <c r="H4670" s="507"/>
      <c r="R4670" s="507"/>
      <c r="S4670" s="507"/>
    </row>
    <row r="4671" spans="8:28" customFormat="1" ht="12.75">
      <c r="H4671" s="507"/>
      <c r="R4671" s="507"/>
    </row>
    <row r="4672" spans="8:28" customFormat="1" ht="12.75">
      <c r="H4672" s="507"/>
      <c r="P4672" s="507"/>
      <c r="R4672" s="507"/>
    </row>
    <row r="4673" spans="8:28" customFormat="1" ht="12.75">
      <c r="H4673" s="507"/>
      <c r="R4673" s="507"/>
    </row>
    <row r="4674" spans="8:28" customFormat="1" ht="12.75">
      <c r="H4674" s="507"/>
      <c r="P4674" s="507"/>
      <c r="R4674" s="507"/>
      <c r="S4674" s="507"/>
      <c r="AB4674" s="507"/>
    </row>
    <row r="4675" spans="8:28" customFormat="1" ht="12.75">
      <c r="H4675" s="507"/>
      <c r="R4675" s="507"/>
    </row>
    <row r="4676" spans="8:28" customFormat="1" ht="12.75">
      <c r="H4676" s="507"/>
      <c r="R4676" s="507"/>
      <c r="S4676" s="507"/>
    </row>
    <row r="4677" spans="8:28" customFormat="1" ht="12.75">
      <c r="H4677" s="507"/>
      <c r="P4677" s="507"/>
      <c r="R4677" s="507"/>
    </row>
    <row r="4678" spans="8:28" customFormat="1" ht="12.75">
      <c r="H4678" s="507"/>
      <c r="P4678" s="507"/>
      <c r="R4678" s="507"/>
      <c r="S4678" s="507"/>
    </row>
    <row r="4679" spans="8:28" customFormat="1" ht="12.75">
      <c r="H4679" s="507"/>
      <c r="R4679" s="507"/>
      <c r="S4679" s="507"/>
    </row>
    <row r="4680" spans="8:28" customFormat="1" ht="12.75">
      <c r="H4680" s="507"/>
      <c r="R4680" s="507"/>
    </row>
    <row r="4681" spans="8:28" customFormat="1" ht="12.75">
      <c r="H4681" s="507"/>
      <c r="R4681" s="507"/>
      <c r="S4681" s="507"/>
    </row>
    <row r="4682" spans="8:28" customFormat="1" ht="12.75">
      <c r="H4682" s="507"/>
      <c r="R4682" s="507"/>
      <c r="S4682" s="507"/>
    </row>
    <row r="4683" spans="8:28" customFormat="1" ht="12.75">
      <c r="H4683" s="507"/>
      <c r="R4683" s="507"/>
      <c r="S4683" s="507"/>
    </row>
    <row r="4684" spans="8:28" customFormat="1" ht="12.75">
      <c r="H4684" s="507"/>
      <c r="R4684" s="507"/>
      <c r="S4684" s="507"/>
    </row>
    <row r="4685" spans="8:28" customFormat="1" ht="12.75">
      <c r="H4685" s="507"/>
      <c r="R4685" s="507"/>
    </row>
    <row r="4686" spans="8:28" customFormat="1" ht="12.75">
      <c r="H4686" s="507"/>
      <c r="R4686" s="507"/>
    </row>
    <row r="4687" spans="8:28" customFormat="1" ht="12.75">
      <c r="H4687" s="507"/>
      <c r="R4687" s="507"/>
    </row>
    <row r="4688" spans="8:28" customFormat="1" ht="12.75">
      <c r="H4688" s="507"/>
      <c r="R4688" s="507"/>
    </row>
    <row r="4689" spans="8:28" customFormat="1" ht="12.75">
      <c r="H4689" s="507"/>
      <c r="R4689" s="507"/>
    </row>
    <row r="4690" spans="8:28" customFormat="1" ht="12.75">
      <c r="H4690" s="507"/>
      <c r="R4690" s="507"/>
    </row>
    <row r="4691" spans="8:28" customFormat="1" ht="12.75">
      <c r="H4691" s="507"/>
      <c r="P4691" s="507"/>
      <c r="R4691" s="507"/>
      <c r="S4691" s="507"/>
    </row>
    <row r="4692" spans="8:28" customFormat="1" ht="12.75">
      <c r="H4692" s="507"/>
      <c r="P4692" s="507"/>
      <c r="R4692" s="507"/>
      <c r="S4692" s="507"/>
    </row>
    <row r="4693" spans="8:28" customFormat="1" ht="12.75">
      <c r="H4693" s="507"/>
      <c r="R4693" s="507"/>
    </row>
    <row r="4694" spans="8:28" customFormat="1" ht="12.75">
      <c r="H4694" s="507"/>
      <c r="R4694" s="507"/>
      <c r="S4694" s="507"/>
    </row>
    <row r="4695" spans="8:28" customFormat="1" ht="12.75">
      <c r="H4695" s="507"/>
      <c r="P4695" s="507"/>
      <c r="R4695" s="507"/>
    </row>
    <row r="4696" spans="8:28" customFormat="1" ht="12.75">
      <c r="H4696" s="507"/>
      <c r="R4696" s="507"/>
    </row>
    <row r="4697" spans="8:28" customFormat="1" ht="12.75">
      <c r="H4697" s="507"/>
      <c r="P4697" s="507"/>
      <c r="R4697" s="507"/>
    </row>
    <row r="4698" spans="8:28" customFormat="1" ht="12.75">
      <c r="H4698" s="507"/>
      <c r="R4698" s="507"/>
      <c r="S4698" s="507"/>
    </row>
    <row r="4699" spans="8:28" customFormat="1" ht="12.75">
      <c r="H4699" s="507"/>
      <c r="R4699" s="507"/>
      <c r="S4699" s="507"/>
      <c r="AB4699" s="507"/>
    </row>
    <row r="4700" spans="8:28" customFormat="1" ht="12.75">
      <c r="H4700" s="507"/>
      <c r="R4700" s="507"/>
    </row>
    <row r="4701" spans="8:28" customFormat="1" ht="12.75">
      <c r="H4701" s="507"/>
      <c r="P4701" s="507"/>
      <c r="R4701" s="507"/>
    </row>
    <row r="4702" spans="8:28" customFormat="1" ht="12.75">
      <c r="H4702" s="507"/>
      <c r="R4702" s="507"/>
    </row>
    <row r="4703" spans="8:28" customFormat="1" ht="12.75">
      <c r="H4703" s="507"/>
      <c r="R4703" s="507"/>
    </row>
    <row r="4704" spans="8:28" customFormat="1" ht="12.75">
      <c r="H4704" s="507"/>
      <c r="P4704" s="507"/>
      <c r="R4704" s="507"/>
      <c r="S4704" s="507"/>
    </row>
    <row r="4705" spans="8:28" customFormat="1" ht="12.75">
      <c r="H4705" s="507"/>
      <c r="R4705" s="507"/>
    </row>
    <row r="4706" spans="8:28" customFormat="1" ht="12.75">
      <c r="H4706" s="507"/>
      <c r="P4706" s="507"/>
      <c r="R4706" s="507"/>
    </row>
    <row r="4707" spans="8:28" customFormat="1" ht="12.75">
      <c r="H4707" s="507"/>
      <c r="R4707" s="507"/>
    </row>
    <row r="4708" spans="8:28" customFormat="1" ht="12.75">
      <c r="H4708" s="507"/>
      <c r="P4708" s="507"/>
      <c r="R4708" s="507"/>
      <c r="S4708" s="507"/>
    </row>
    <row r="4709" spans="8:28" customFormat="1" ht="12.75">
      <c r="H4709" s="507"/>
      <c r="P4709" s="507"/>
      <c r="R4709" s="507"/>
      <c r="S4709" s="507"/>
    </row>
    <row r="4710" spans="8:28" customFormat="1" ht="12.75">
      <c r="H4710" s="507"/>
      <c r="P4710" s="507"/>
      <c r="R4710" s="507"/>
      <c r="S4710" s="507"/>
    </row>
    <row r="4711" spans="8:28" customFormat="1" ht="12.75">
      <c r="H4711" s="507"/>
      <c r="R4711" s="507"/>
    </row>
    <row r="4712" spans="8:28" customFormat="1" ht="12.75">
      <c r="H4712" s="507"/>
      <c r="R4712" s="507"/>
    </row>
    <row r="4713" spans="8:28" customFormat="1" ht="12.75">
      <c r="H4713" s="507"/>
      <c r="P4713" s="507"/>
      <c r="R4713" s="507"/>
    </row>
    <row r="4714" spans="8:28" customFormat="1" ht="12.75">
      <c r="H4714" s="507"/>
      <c r="P4714" s="507"/>
      <c r="R4714" s="507"/>
      <c r="AB4714" s="507"/>
    </row>
    <row r="4715" spans="8:28" customFormat="1" ht="12.75">
      <c r="H4715" s="507"/>
      <c r="R4715" s="507"/>
      <c r="S4715" s="507"/>
    </row>
    <row r="4716" spans="8:28" customFormat="1" ht="12.75">
      <c r="H4716" s="507"/>
      <c r="P4716" s="507"/>
      <c r="R4716" s="507"/>
      <c r="S4716" s="507"/>
      <c r="AB4716" s="507"/>
    </row>
    <row r="4717" spans="8:28" customFormat="1" ht="12.75">
      <c r="H4717" s="507"/>
      <c r="P4717" s="507"/>
      <c r="R4717" s="507"/>
      <c r="S4717" s="507"/>
    </row>
    <row r="4718" spans="8:28" customFormat="1" ht="12.75">
      <c r="H4718" s="507"/>
      <c r="P4718" s="507"/>
      <c r="R4718" s="507"/>
      <c r="AB4718" s="507"/>
    </row>
    <row r="4719" spans="8:28" customFormat="1" ht="12.75">
      <c r="H4719" s="507"/>
      <c r="R4719" s="507"/>
    </row>
    <row r="4720" spans="8:28" customFormat="1" ht="12.75">
      <c r="H4720" s="507"/>
      <c r="P4720" s="507"/>
      <c r="R4720" s="507"/>
      <c r="S4720" s="507"/>
    </row>
    <row r="4721" spans="8:28" customFormat="1" ht="12.75">
      <c r="H4721" s="507"/>
      <c r="P4721" s="507"/>
      <c r="R4721" s="507"/>
      <c r="S4721" s="507"/>
    </row>
    <row r="4722" spans="8:28" customFormat="1" ht="12.75">
      <c r="H4722" s="507"/>
      <c r="P4722" s="507"/>
      <c r="R4722" s="507"/>
      <c r="S4722" s="507"/>
    </row>
    <row r="4723" spans="8:28" customFormat="1" ht="12.75">
      <c r="H4723" s="507"/>
      <c r="R4723" s="507"/>
    </row>
    <row r="4724" spans="8:28" customFormat="1" ht="12.75">
      <c r="H4724" s="507"/>
      <c r="R4724" s="507"/>
      <c r="S4724" s="507"/>
    </row>
    <row r="4725" spans="8:28" customFormat="1" ht="12.75">
      <c r="H4725" s="507"/>
      <c r="R4725" s="507"/>
    </row>
    <row r="4726" spans="8:28" customFormat="1" ht="12.75">
      <c r="H4726" s="507"/>
      <c r="P4726" s="507"/>
      <c r="R4726" s="507"/>
      <c r="S4726" s="507"/>
    </row>
    <row r="4727" spans="8:28" customFormat="1" ht="12.75">
      <c r="H4727" s="507"/>
      <c r="P4727" s="507"/>
      <c r="R4727" s="507"/>
      <c r="S4727" s="507"/>
      <c r="AB4727" s="507"/>
    </row>
    <row r="4728" spans="8:28" customFormat="1" ht="12.75">
      <c r="H4728" s="507"/>
      <c r="P4728" s="507"/>
      <c r="R4728" s="507"/>
    </row>
    <row r="4729" spans="8:28" customFormat="1" ht="12.75">
      <c r="H4729" s="507"/>
      <c r="R4729" s="507"/>
      <c r="S4729" s="507"/>
      <c r="AB4729" s="507"/>
    </row>
    <row r="4730" spans="8:28" customFormat="1" ht="12.75">
      <c r="H4730" s="507"/>
      <c r="P4730" s="507"/>
      <c r="R4730" s="507"/>
      <c r="S4730" s="507"/>
    </row>
    <row r="4731" spans="8:28" customFormat="1" ht="12.75">
      <c r="H4731" s="507"/>
      <c r="P4731" s="507"/>
      <c r="R4731" s="507"/>
      <c r="S4731" s="507"/>
    </row>
    <row r="4732" spans="8:28" customFormat="1" ht="12.75">
      <c r="H4732" s="507"/>
      <c r="P4732" s="507"/>
      <c r="R4732" s="507"/>
    </row>
    <row r="4733" spans="8:28" customFormat="1" ht="12.75">
      <c r="H4733" s="507"/>
      <c r="P4733" s="507"/>
      <c r="R4733" s="507"/>
    </row>
    <row r="4734" spans="8:28" customFormat="1" ht="12.75">
      <c r="H4734" s="507"/>
      <c r="P4734" s="507"/>
      <c r="R4734" s="507"/>
    </row>
    <row r="4735" spans="8:28" customFormat="1" ht="12.75">
      <c r="H4735" s="507"/>
      <c r="R4735" s="507"/>
      <c r="S4735" s="507"/>
    </row>
    <row r="4736" spans="8:28" customFormat="1" ht="12.75">
      <c r="H4736" s="507"/>
      <c r="R4736" s="507"/>
      <c r="S4736" s="507"/>
    </row>
    <row r="4737" spans="8:19" customFormat="1" ht="12.75">
      <c r="H4737" s="507"/>
      <c r="R4737" s="507"/>
    </row>
    <row r="4738" spans="8:19" customFormat="1" ht="12.75">
      <c r="H4738" s="507"/>
      <c r="R4738" s="507"/>
    </row>
    <row r="4739" spans="8:19" customFormat="1" ht="12.75">
      <c r="H4739" s="507"/>
      <c r="P4739" s="507"/>
      <c r="R4739" s="507"/>
      <c r="S4739" s="507"/>
    </row>
    <row r="4740" spans="8:19" customFormat="1" ht="12.75">
      <c r="H4740" s="507"/>
      <c r="R4740" s="507"/>
    </row>
    <row r="4741" spans="8:19" customFormat="1" ht="12.75">
      <c r="H4741" s="507"/>
      <c r="R4741" s="507"/>
      <c r="S4741" s="507"/>
    </row>
    <row r="4742" spans="8:19" customFormat="1" ht="12.75">
      <c r="H4742" s="507"/>
      <c r="P4742" s="507"/>
      <c r="R4742" s="507"/>
    </row>
    <row r="4743" spans="8:19" customFormat="1" ht="12.75">
      <c r="H4743" s="507"/>
      <c r="R4743" s="507"/>
    </row>
    <row r="4744" spans="8:19" customFormat="1" ht="12.75">
      <c r="H4744" s="507"/>
      <c r="R4744" s="507"/>
    </row>
    <row r="4745" spans="8:19" customFormat="1" ht="12.75">
      <c r="H4745" s="507"/>
      <c r="R4745" s="507"/>
    </row>
    <row r="4746" spans="8:19" customFormat="1" ht="12.75">
      <c r="H4746" s="507"/>
      <c r="R4746" s="507"/>
    </row>
    <row r="4747" spans="8:19" customFormat="1" ht="12.75">
      <c r="H4747" s="507"/>
      <c r="P4747" s="507"/>
      <c r="R4747" s="507"/>
      <c r="S4747" s="507"/>
    </row>
    <row r="4748" spans="8:19" customFormat="1" ht="12.75">
      <c r="H4748" s="507"/>
      <c r="P4748" s="507"/>
      <c r="R4748" s="507"/>
      <c r="S4748" s="507"/>
    </row>
    <row r="4749" spans="8:19" customFormat="1" ht="12.75">
      <c r="H4749" s="507"/>
      <c r="P4749" s="507"/>
      <c r="R4749" s="507"/>
      <c r="S4749" s="507"/>
    </row>
    <row r="4750" spans="8:19" customFormat="1" ht="12.75">
      <c r="H4750" s="507"/>
      <c r="R4750" s="507"/>
      <c r="S4750" s="507"/>
    </row>
    <row r="4751" spans="8:19" customFormat="1" ht="12.75">
      <c r="H4751" s="507"/>
      <c r="R4751" s="507"/>
    </row>
    <row r="4752" spans="8:19" customFormat="1" ht="12.75">
      <c r="H4752" s="507"/>
      <c r="P4752" s="507"/>
      <c r="R4752" s="507"/>
    </row>
    <row r="4753" spans="8:28" customFormat="1" ht="12.75">
      <c r="H4753" s="507"/>
      <c r="P4753" s="507"/>
      <c r="R4753" s="507"/>
      <c r="S4753" s="507"/>
      <c r="AB4753" s="507"/>
    </row>
    <row r="4754" spans="8:28" customFormat="1" ht="12.75">
      <c r="H4754" s="507"/>
      <c r="P4754" s="507"/>
      <c r="R4754" s="507"/>
      <c r="S4754" s="507"/>
      <c r="AB4754" s="507"/>
    </row>
    <row r="4755" spans="8:28" customFormat="1" ht="12.75">
      <c r="H4755" s="507"/>
      <c r="R4755" s="507"/>
    </row>
    <row r="4756" spans="8:28" customFormat="1" ht="12.75">
      <c r="H4756" s="507"/>
      <c r="P4756" s="507"/>
      <c r="R4756" s="507"/>
    </row>
    <row r="4757" spans="8:28" customFormat="1" ht="12.75">
      <c r="H4757" s="507"/>
      <c r="R4757" s="507"/>
    </row>
    <row r="4758" spans="8:28" customFormat="1" ht="12.75">
      <c r="H4758" s="507"/>
      <c r="P4758" s="507"/>
      <c r="R4758" s="507"/>
    </row>
    <row r="4759" spans="8:28" customFormat="1" ht="12.75">
      <c r="H4759" s="507"/>
      <c r="P4759" s="507"/>
      <c r="R4759" s="507"/>
    </row>
    <row r="4760" spans="8:28" customFormat="1" ht="12.75">
      <c r="H4760" s="507"/>
      <c r="P4760" s="507"/>
      <c r="R4760" s="507"/>
      <c r="S4760" s="507"/>
      <c r="AB4760" s="507"/>
    </row>
    <row r="4761" spans="8:28" customFormat="1" ht="12.75">
      <c r="H4761" s="507"/>
      <c r="P4761" s="507"/>
      <c r="R4761" s="507"/>
      <c r="S4761" s="507"/>
      <c r="AB4761" s="507"/>
    </row>
    <row r="4762" spans="8:28" customFormat="1" ht="12.75">
      <c r="H4762" s="507"/>
      <c r="P4762" s="507"/>
      <c r="R4762" s="507"/>
    </row>
    <row r="4763" spans="8:28" customFormat="1" ht="12.75">
      <c r="H4763" s="507"/>
      <c r="R4763" s="507"/>
      <c r="S4763" s="507"/>
    </row>
    <row r="4764" spans="8:28" customFormat="1" ht="12.75">
      <c r="H4764" s="507"/>
      <c r="P4764" s="507"/>
      <c r="R4764" s="507"/>
    </row>
    <row r="4765" spans="8:28" customFormat="1" ht="12.75">
      <c r="H4765" s="507"/>
      <c r="R4765" s="507"/>
      <c r="S4765" s="507"/>
    </row>
    <row r="4766" spans="8:28" customFormat="1" ht="12.75">
      <c r="H4766" s="507"/>
      <c r="R4766" s="507"/>
      <c r="S4766" s="507"/>
    </row>
    <row r="4767" spans="8:28" customFormat="1" ht="12.75">
      <c r="H4767" s="507"/>
      <c r="R4767" s="507"/>
    </row>
    <row r="4768" spans="8:28" customFormat="1" ht="12.75">
      <c r="H4768" s="507"/>
      <c r="P4768" s="507"/>
      <c r="R4768" s="507"/>
    </row>
    <row r="4769" spans="8:28" customFormat="1" ht="12.75">
      <c r="H4769" s="507"/>
      <c r="P4769" s="507"/>
      <c r="R4769" s="507"/>
      <c r="S4769" s="507"/>
    </row>
    <row r="4770" spans="8:28" customFormat="1" ht="12.75">
      <c r="H4770" s="507"/>
      <c r="P4770" s="507"/>
      <c r="R4770" s="507"/>
      <c r="S4770" s="507"/>
    </row>
    <row r="4771" spans="8:28" customFormat="1" ht="12.75">
      <c r="H4771" s="507"/>
      <c r="P4771" s="507"/>
      <c r="R4771" s="507"/>
      <c r="S4771" s="507"/>
      <c r="AB4771" s="507"/>
    </row>
    <row r="4772" spans="8:28" customFormat="1" ht="12.75">
      <c r="H4772" s="507"/>
      <c r="R4772" s="507"/>
      <c r="S4772" s="507"/>
    </row>
    <row r="4773" spans="8:28" customFormat="1" ht="12.75">
      <c r="H4773" s="507"/>
      <c r="P4773" s="507"/>
      <c r="R4773" s="507"/>
    </row>
    <row r="4774" spans="8:28" customFormat="1" ht="12.75">
      <c r="H4774" s="507"/>
      <c r="P4774" s="507"/>
      <c r="R4774" s="507"/>
    </row>
    <row r="4775" spans="8:28" customFormat="1" ht="12.75">
      <c r="H4775" s="507"/>
      <c r="R4775" s="507"/>
    </row>
    <row r="4776" spans="8:28" customFormat="1" ht="12.75">
      <c r="H4776" s="507"/>
      <c r="P4776" s="507"/>
      <c r="R4776" s="507"/>
    </row>
    <row r="4777" spans="8:28" customFormat="1" ht="12.75">
      <c r="H4777" s="507"/>
      <c r="R4777" s="507"/>
    </row>
    <row r="4778" spans="8:28" customFormat="1" ht="12.75">
      <c r="H4778" s="507"/>
      <c r="R4778" s="507"/>
    </row>
    <row r="4779" spans="8:28" customFormat="1" ht="12.75">
      <c r="H4779" s="507"/>
      <c r="R4779" s="507"/>
    </row>
    <row r="4780" spans="8:28" customFormat="1" ht="12.75">
      <c r="H4780" s="507"/>
      <c r="P4780" s="507"/>
      <c r="R4780" s="507"/>
    </row>
    <row r="4781" spans="8:28" customFormat="1" ht="12.75">
      <c r="H4781" s="507"/>
      <c r="P4781" s="507"/>
      <c r="R4781" s="507"/>
      <c r="S4781" s="507"/>
      <c r="AB4781" s="507"/>
    </row>
    <row r="4782" spans="8:28" customFormat="1" ht="12.75">
      <c r="H4782" s="507"/>
      <c r="R4782" s="507"/>
    </row>
    <row r="4783" spans="8:28" customFormat="1" ht="12.75">
      <c r="H4783" s="507"/>
      <c r="P4783" s="507"/>
      <c r="R4783" s="507"/>
    </row>
    <row r="4784" spans="8:28" customFormat="1" ht="12.75">
      <c r="H4784" s="507"/>
      <c r="P4784" s="507"/>
      <c r="R4784" s="507"/>
    </row>
    <row r="4785" spans="8:28" customFormat="1" ht="12.75">
      <c r="H4785" s="507"/>
      <c r="P4785" s="507"/>
      <c r="R4785" s="507"/>
    </row>
    <row r="4786" spans="8:28" customFormat="1" ht="12.75">
      <c r="H4786" s="507"/>
      <c r="P4786" s="507"/>
      <c r="R4786" s="507"/>
      <c r="S4786" s="507"/>
      <c r="AB4786" s="507"/>
    </row>
    <row r="4787" spans="8:28" customFormat="1" ht="12.75">
      <c r="H4787" s="507"/>
      <c r="P4787" s="507"/>
      <c r="R4787" s="507"/>
      <c r="S4787" s="507"/>
    </row>
    <row r="4788" spans="8:28" customFormat="1" ht="12.75">
      <c r="H4788" s="507"/>
      <c r="P4788" s="507"/>
      <c r="R4788" s="507"/>
      <c r="S4788" s="507"/>
    </row>
    <row r="4789" spans="8:28" customFormat="1" ht="12.75">
      <c r="H4789" s="507"/>
      <c r="P4789" s="507"/>
      <c r="R4789" s="507"/>
    </row>
    <row r="4790" spans="8:28" customFormat="1" ht="12.75">
      <c r="H4790" s="507"/>
      <c r="R4790" s="507"/>
    </row>
    <row r="4791" spans="8:28" customFormat="1" ht="12.75">
      <c r="H4791" s="507"/>
      <c r="P4791" s="507"/>
      <c r="R4791" s="507"/>
      <c r="S4791" s="507"/>
    </row>
    <row r="4792" spans="8:28" customFormat="1" ht="12.75">
      <c r="H4792" s="507"/>
      <c r="P4792" s="507"/>
      <c r="R4792" s="507"/>
      <c r="S4792" s="507"/>
    </row>
    <row r="4793" spans="8:28" customFormat="1" ht="12.75">
      <c r="H4793" s="507"/>
      <c r="P4793" s="507"/>
      <c r="R4793" s="507"/>
    </row>
    <row r="4794" spans="8:28" customFormat="1" ht="12.75">
      <c r="H4794" s="507"/>
      <c r="P4794" s="507"/>
      <c r="R4794" s="507"/>
    </row>
    <row r="4795" spans="8:28" customFormat="1" ht="12.75">
      <c r="H4795" s="507"/>
      <c r="R4795" s="507"/>
      <c r="S4795" s="507"/>
    </row>
    <row r="4796" spans="8:28" customFormat="1" ht="12.75">
      <c r="H4796" s="507"/>
      <c r="P4796" s="507"/>
      <c r="R4796" s="507"/>
    </row>
    <row r="4797" spans="8:28" customFormat="1" ht="12.75">
      <c r="H4797" s="507"/>
      <c r="R4797" s="507"/>
    </row>
    <row r="4798" spans="8:28" customFormat="1" ht="12.75">
      <c r="H4798" s="507"/>
      <c r="P4798" s="507"/>
      <c r="R4798" s="507"/>
    </row>
    <row r="4799" spans="8:28" customFormat="1" ht="12.75">
      <c r="H4799" s="507"/>
      <c r="R4799" s="507"/>
    </row>
    <row r="4800" spans="8:28" customFormat="1" ht="12.75">
      <c r="H4800" s="507"/>
      <c r="P4800" s="507"/>
      <c r="R4800" s="507"/>
      <c r="S4800" s="507"/>
      <c r="AB4800" s="507"/>
    </row>
    <row r="4801" spans="8:28" customFormat="1" ht="12.75">
      <c r="H4801" s="507"/>
      <c r="R4801" s="507"/>
      <c r="S4801" s="507"/>
      <c r="AB4801" s="507"/>
    </row>
    <row r="4802" spans="8:28" customFormat="1" ht="12.75">
      <c r="H4802" s="507"/>
      <c r="R4802" s="507"/>
    </row>
    <row r="4803" spans="8:28" customFormat="1" ht="12.75">
      <c r="H4803" s="507"/>
      <c r="P4803" s="507"/>
      <c r="R4803" s="507"/>
      <c r="S4803" s="507"/>
    </row>
    <row r="4804" spans="8:28" customFormat="1" ht="12.75">
      <c r="H4804" s="507"/>
      <c r="R4804" s="507"/>
      <c r="S4804" s="507"/>
    </row>
    <row r="4805" spans="8:28" customFormat="1" ht="12.75">
      <c r="H4805" s="507"/>
      <c r="R4805" s="507"/>
    </row>
    <row r="4806" spans="8:28" customFormat="1" ht="12.75">
      <c r="H4806" s="507"/>
      <c r="P4806" s="507"/>
      <c r="R4806" s="507"/>
    </row>
    <row r="4807" spans="8:28" customFormat="1" ht="12.75">
      <c r="H4807" s="507"/>
      <c r="R4807" s="507"/>
      <c r="S4807" s="507"/>
    </row>
    <row r="4808" spans="8:28" customFormat="1" ht="12.75">
      <c r="H4808" s="507"/>
      <c r="P4808" s="507"/>
      <c r="R4808" s="507"/>
      <c r="S4808" s="507"/>
      <c r="AB4808" s="507"/>
    </row>
    <row r="4809" spans="8:28" customFormat="1" ht="12.75">
      <c r="H4809" s="507"/>
      <c r="P4809" s="507"/>
      <c r="R4809" s="507"/>
      <c r="S4809" s="507"/>
    </row>
    <row r="4810" spans="8:28" customFormat="1" ht="12.75">
      <c r="H4810" s="507"/>
      <c r="P4810" s="507"/>
      <c r="R4810" s="507"/>
    </row>
    <row r="4811" spans="8:28" customFormat="1" ht="12.75">
      <c r="H4811" s="507"/>
      <c r="P4811" s="507"/>
      <c r="R4811" s="507"/>
    </row>
    <row r="4812" spans="8:28" customFormat="1" ht="12.75">
      <c r="H4812" s="507"/>
      <c r="R4812" s="507"/>
      <c r="S4812" s="507"/>
    </row>
    <row r="4813" spans="8:28" customFormat="1" ht="12.75">
      <c r="H4813" s="507"/>
      <c r="P4813" s="507"/>
      <c r="R4813" s="507"/>
    </row>
    <row r="4814" spans="8:28" customFormat="1" ht="12.75">
      <c r="H4814" s="507"/>
      <c r="R4814" s="507"/>
      <c r="S4814" s="507"/>
    </row>
    <row r="4815" spans="8:28" customFormat="1" ht="12.75">
      <c r="H4815" s="507"/>
      <c r="R4815" s="507"/>
      <c r="S4815" s="507"/>
    </row>
    <row r="4816" spans="8:28" customFormat="1" ht="12.75">
      <c r="H4816" s="507"/>
      <c r="R4816" s="507"/>
    </row>
    <row r="4817" spans="8:28" customFormat="1" ht="12.75">
      <c r="H4817" s="507"/>
      <c r="P4817" s="507"/>
      <c r="R4817" s="507"/>
      <c r="S4817" s="507"/>
      <c r="AB4817" s="507"/>
    </row>
    <row r="4818" spans="8:28" customFormat="1" ht="12.75">
      <c r="H4818" s="507"/>
      <c r="R4818" s="507"/>
      <c r="S4818" s="507"/>
    </row>
    <row r="4819" spans="8:28" customFormat="1" ht="12.75">
      <c r="H4819" s="507"/>
      <c r="R4819" s="507"/>
    </row>
    <row r="4820" spans="8:28" customFormat="1" ht="12.75">
      <c r="H4820" s="507"/>
      <c r="P4820" s="507"/>
      <c r="R4820" s="507"/>
    </row>
    <row r="4821" spans="8:28" customFormat="1" ht="12.75">
      <c r="H4821" s="507"/>
      <c r="P4821" s="507"/>
      <c r="R4821" s="507"/>
      <c r="S4821" s="507"/>
    </row>
    <row r="4822" spans="8:28" customFormat="1" ht="12.75">
      <c r="H4822" s="507"/>
      <c r="P4822" s="507"/>
      <c r="R4822" s="507"/>
    </row>
    <row r="4823" spans="8:28" customFormat="1" ht="12.75">
      <c r="H4823" s="507"/>
      <c r="P4823" s="507"/>
      <c r="R4823" s="507"/>
    </row>
    <row r="4824" spans="8:28" customFormat="1" ht="12.75">
      <c r="H4824" s="507"/>
      <c r="P4824" s="507"/>
      <c r="R4824" s="507"/>
      <c r="S4824" s="507"/>
    </row>
    <row r="4825" spans="8:28" customFormat="1" ht="12.75">
      <c r="H4825" s="507"/>
      <c r="R4825" s="507"/>
    </row>
    <row r="4826" spans="8:28" customFormat="1" ht="12.75">
      <c r="H4826" s="507"/>
      <c r="P4826" s="507"/>
      <c r="R4826" s="507"/>
      <c r="AB4826" s="507"/>
    </row>
    <row r="4827" spans="8:28" customFormat="1" ht="12.75">
      <c r="H4827" s="507"/>
      <c r="P4827" s="507"/>
      <c r="R4827" s="507"/>
      <c r="S4827" s="507"/>
    </row>
    <row r="4828" spans="8:28" customFormat="1" ht="12.75">
      <c r="H4828" s="507"/>
      <c r="P4828" s="507"/>
      <c r="R4828" s="507"/>
      <c r="S4828" s="507"/>
    </row>
    <row r="4829" spans="8:28" customFormat="1" ht="12.75">
      <c r="H4829" s="507"/>
      <c r="P4829" s="507"/>
      <c r="R4829" s="507"/>
      <c r="S4829" s="507"/>
    </row>
    <row r="4830" spans="8:28" customFormat="1" ht="12.75">
      <c r="H4830" s="507"/>
      <c r="P4830" s="507"/>
      <c r="R4830" s="507"/>
    </row>
    <row r="4831" spans="8:28" customFormat="1" ht="12.75">
      <c r="H4831" s="507"/>
      <c r="P4831" s="507"/>
      <c r="R4831" s="507"/>
      <c r="S4831" s="507"/>
    </row>
    <row r="4832" spans="8:28" customFormat="1" ht="12.75">
      <c r="H4832" s="507"/>
      <c r="P4832" s="507"/>
      <c r="R4832" s="507"/>
    </row>
    <row r="4833" spans="8:28" customFormat="1" ht="12.75">
      <c r="H4833" s="507"/>
      <c r="R4833" s="507"/>
      <c r="S4833" s="507"/>
    </row>
    <row r="4834" spans="8:28" customFormat="1" ht="12.75">
      <c r="H4834" s="507"/>
      <c r="R4834" s="507"/>
      <c r="S4834" s="507"/>
    </row>
    <row r="4835" spans="8:28" customFormat="1" ht="12.75">
      <c r="H4835" s="507"/>
      <c r="P4835" s="507"/>
      <c r="R4835" s="507"/>
    </row>
    <row r="4836" spans="8:28" customFormat="1" ht="12.75">
      <c r="H4836" s="507"/>
      <c r="P4836" s="507"/>
      <c r="R4836" s="507"/>
    </row>
    <row r="4837" spans="8:28" customFormat="1" ht="12.75">
      <c r="H4837" s="507"/>
      <c r="R4837" s="507"/>
    </row>
    <row r="4838" spans="8:28" customFormat="1" ht="12.75">
      <c r="H4838" s="507"/>
      <c r="R4838" s="507"/>
      <c r="S4838" s="507"/>
    </row>
    <row r="4839" spans="8:28" customFormat="1" ht="12.75">
      <c r="H4839" s="507"/>
      <c r="P4839" s="507"/>
      <c r="R4839" s="507"/>
      <c r="S4839" s="507"/>
    </row>
    <row r="4840" spans="8:28" customFormat="1" ht="12.75">
      <c r="H4840" s="507"/>
      <c r="P4840" s="507"/>
      <c r="R4840" s="507"/>
      <c r="S4840" s="507"/>
      <c r="AB4840" s="507"/>
    </row>
    <row r="4841" spans="8:28" customFormat="1" ht="12.75">
      <c r="H4841" s="507"/>
      <c r="P4841" s="507"/>
      <c r="R4841" s="507"/>
    </row>
    <row r="4842" spans="8:28" customFormat="1" ht="12.75">
      <c r="H4842" s="507"/>
      <c r="R4842" s="507"/>
      <c r="S4842" s="507"/>
    </row>
    <row r="4843" spans="8:28" customFormat="1" ht="12.75">
      <c r="H4843" s="507"/>
      <c r="P4843" s="507"/>
      <c r="R4843" s="507"/>
    </row>
    <row r="4844" spans="8:28" customFormat="1" ht="12.75">
      <c r="H4844" s="507"/>
      <c r="P4844" s="507"/>
      <c r="R4844" s="507"/>
      <c r="S4844" s="507"/>
    </row>
    <row r="4845" spans="8:28" customFormat="1" ht="12.75">
      <c r="H4845" s="507"/>
      <c r="P4845" s="507"/>
      <c r="R4845" s="507"/>
      <c r="S4845" s="507"/>
      <c r="AB4845" s="507"/>
    </row>
    <row r="4846" spans="8:28" customFormat="1" ht="12.75">
      <c r="H4846" s="507"/>
      <c r="P4846" s="507"/>
      <c r="R4846" s="507"/>
      <c r="S4846" s="507"/>
    </row>
    <row r="4847" spans="8:28" customFormat="1" ht="12.75">
      <c r="H4847" s="507"/>
      <c r="R4847" s="507"/>
      <c r="S4847" s="507"/>
    </row>
    <row r="4848" spans="8:28" customFormat="1" ht="12.75">
      <c r="H4848" s="507"/>
      <c r="R4848" s="507"/>
    </row>
    <row r="4849" spans="8:28" customFormat="1" ht="12.75">
      <c r="H4849" s="507"/>
      <c r="R4849" s="507"/>
    </row>
    <row r="4850" spans="8:28" customFormat="1" ht="12.75">
      <c r="H4850" s="507"/>
      <c r="P4850" s="507"/>
      <c r="R4850" s="507"/>
      <c r="S4850" s="507"/>
    </row>
    <row r="4851" spans="8:28" customFormat="1" ht="12.75">
      <c r="H4851" s="507"/>
      <c r="P4851" s="507"/>
      <c r="R4851" s="507"/>
    </row>
    <row r="4852" spans="8:28" customFormat="1" ht="12.75">
      <c r="H4852" s="507"/>
      <c r="R4852" s="507"/>
    </row>
    <row r="4853" spans="8:28" customFormat="1" ht="12.75">
      <c r="H4853" s="507"/>
      <c r="R4853" s="507"/>
    </row>
    <row r="4854" spans="8:28" customFormat="1" ht="12.75">
      <c r="H4854" s="507"/>
      <c r="R4854" s="507"/>
    </row>
    <row r="4855" spans="8:28" customFormat="1" ht="12.75">
      <c r="H4855" s="507"/>
      <c r="R4855" s="507"/>
      <c r="S4855" s="507"/>
    </row>
    <row r="4856" spans="8:28" customFormat="1" ht="12.75">
      <c r="H4856" s="507"/>
      <c r="P4856" s="507"/>
      <c r="R4856" s="507"/>
    </row>
    <row r="4857" spans="8:28" customFormat="1" ht="12.75">
      <c r="H4857" s="507"/>
      <c r="P4857" s="507"/>
      <c r="R4857" s="507"/>
      <c r="AB4857" s="507"/>
    </row>
    <row r="4858" spans="8:28" customFormat="1" ht="12.75">
      <c r="H4858" s="507"/>
      <c r="R4858" s="507"/>
    </row>
    <row r="4859" spans="8:28" customFormat="1" ht="12.75">
      <c r="H4859" s="507"/>
      <c r="R4859" s="507"/>
      <c r="S4859" s="507"/>
      <c r="AB4859" s="507"/>
    </row>
    <row r="4860" spans="8:28" customFormat="1" ht="12.75">
      <c r="H4860" s="507"/>
      <c r="R4860" s="507"/>
    </row>
    <row r="4861" spans="8:28" customFormat="1" ht="12.75">
      <c r="H4861" s="507"/>
      <c r="R4861" s="507"/>
    </row>
    <row r="4862" spans="8:28" customFormat="1" ht="12.75">
      <c r="H4862" s="507"/>
      <c r="R4862" s="507"/>
    </row>
    <row r="4863" spans="8:28" customFormat="1" ht="12.75">
      <c r="H4863" s="507"/>
      <c r="P4863" s="507"/>
      <c r="R4863" s="507"/>
      <c r="S4863" s="507"/>
    </row>
    <row r="4864" spans="8:28" customFormat="1" ht="12.75">
      <c r="H4864" s="507"/>
      <c r="R4864" s="507"/>
    </row>
    <row r="4865" spans="8:28" customFormat="1" ht="12.75">
      <c r="H4865" s="507"/>
      <c r="P4865" s="507"/>
      <c r="R4865" s="507"/>
    </row>
    <row r="4866" spans="8:28" customFormat="1" ht="12.75">
      <c r="H4866" s="507"/>
      <c r="R4866" s="507"/>
    </row>
    <row r="4867" spans="8:28" customFormat="1" ht="12.75">
      <c r="H4867" s="507"/>
      <c r="P4867" s="507"/>
      <c r="R4867" s="507"/>
    </row>
    <row r="4868" spans="8:28" customFormat="1" ht="12.75">
      <c r="H4868" s="507"/>
      <c r="P4868" s="507"/>
      <c r="R4868" s="507"/>
      <c r="S4868" s="507"/>
    </row>
    <row r="4869" spans="8:28" customFormat="1" ht="12.75">
      <c r="H4869" s="507"/>
      <c r="P4869" s="507"/>
      <c r="R4869" s="507"/>
      <c r="S4869" s="507"/>
      <c r="AB4869" s="507"/>
    </row>
    <row r="4870" spans="8:28" customFormat="1" ht="12.75">
      <c r="H4870" s="507"/>
      <c r="P4870" s="507"/>
      <c r="R4870" s="507"/>
    </row>
    <row r="4871" spans="8:28" customFormat="1" ht="12.75">
      <c r="H4871" s="507"/>
      <c r="P4871" s="507"/>
      <c r="R4871" s="507"/>
    </row>
    <row r="4872" spans="8:28" customFormat="1" ht="12.75">
      <c r="H4872" s="507"/>
      <c r="R4872" s="507"/>
    </row>
    <row r="4873" spans="8:28" customFormat="1" ht="12.75">
      <c r="H4873" s="507"/>
      <c r="P4873" s="507"/>
      <c r="R4873" s="507"/>
    </row>
    <row r="4874" spans="8:28" customFormat="1" ht="12.75">
      <c r="H4874" s="507"/>
      <c r="P4874" s="507"/>
      <c r="R4874" s="507"/>
    </row>
    <row r="4875" spans="8:28" customFormat="1" ht="12.75">
      <c r="H4875" s="507"/>
      <c r="P4875" s="507"/>
      <c r="R4875" s="507"/>
    </row>
    <row r="4876" spans="8:28" customFormat="1" ht="12.75">
      <c r="H4876" s="507"/>
      <c r="R4876" s="507"/>
    </row>
    <row r="4877" spans="8:28" customFormat="1" ht="12.75">
      <c r="H4877" s="507"/>
      <c r="R4877" s="507"/>
    </row>
    <row r="4878" spans="8:28" customFormat="1" ht="12.75">
      <c r="H4878" s="507"/>
      <c r="P4878" s="507"/>
      <c r="R4878" s="507"/>
      <c r="S4878" s="507"/>
    </row>
    <row r="4879" spans="8:28" customFormat="1" ht="12.75">
      <c r="H4879" s="507"/>
      <c r="R4879" s="507"/>
      <c r="S4879" s="507"/>
    </row>
    <row r="4880" spans="8:28" customFormat="1" ht="12.75">
      <c r="H4880" s="507"/>
      <c r="P4880" s="507"/>
      <c r="R4880" s="507"/>
      <c r="AB4880" s="507"/>
    </row>
    <row r="4881" spans="8:28" customFormat="1" ht="12.75">
      <c r="H4881" s="507"/>
      <c r="P4881" s="507"/>
      <c r="R4881" s="507"/>
    </row>
    <row r="4882" spans="8:28" customFormat="1" ht="12.75">
      <c r="H4882" s="507"/>
      <c r="P4882" s="507"/>
      <c r="R4882" s="507"/>
    </row>
    <row r="4883" spans="8:28" customFormat="1" ht="12.75">
      <c r="H4883" s="507"/>
      <c r="R4883" s="507"/>
      <c r="S4883" s="507"/>
    </row>
    <row r="4884" spans="8:28" customFormat="1" ht="12.75">
      <c r="H4884" s="507"/>
      <c r="R4884" s="507"/>
      <c r="S4884" s="507"/>
      <c r="AB4884" s="507"/>
    </row>
    <row r="4885" spans="8:28" customFormat="1" ht="12.75">
      <c r="H4885" s="507"/>
      <c r="P4885" s="507"/>
      <c r="R4885" s="507"/>
      <c r="S4885" s="507"/>
      <c r="AB4885" s="507"/>
    </row>
    <row r="4886" spans="8:28" customFormat="1" ht="12.75">
      <c r="H4886" s="507"/>
      <c r="R4886" s="507"/>
    </row>
    <row r="4887" spans="8:28" customFormat="1" ht="12.75">
      <c r="H4887" s="507"/>
      <c r="P4887" s="507"/>
      <c r="R4887" s="507"/>
      <c r="S4887" s="507"/>
      <c r="AB4887" s="507"/>
    </row>
    <row r="4888" spans="8:28" customFormat="1" ht="12.75">
      <c r="H4888" s="507"/>
      <c r="P4888" s="507"/>
      <c r="R4888" s="507"/>
      <c r="S4888" s="507"/>
      <c r="AB4888" s="507"/>
    </row>
    <row r="4889" spans="8:28" customFormat="1" ht="12.75">
      <c r="H4889" s="507"/>
      <c r="R4889" s="507"/>
      <c r="S4889" s="507"/>
    </row>
    <row r="4890" spans="8:28" customFormat="1" ht="12.75">
      <c r="H4890" s="507"/>
      <c r="R4890" s="507"/>
    </row>
    <row r="4891" spans="8:28" customFormat="1" ht="12.75">
      <c r="H4891" s="507"/>
      <c r="R4891" s="507"/>
    </row>
    <row r="4892" spans="8:28" customFormat="1" ht="12.75">
      <c r="H4892" s="507"/>
      <c r="P4892" s="507"/>
      <c r="R4892" s="507"/>
      <c r="S4892" s="507"/>
    </row>
    <row r="4893" spans="8:28" customFormat="1" ht="12.75">
      <c r="H4893" s="507"/>
      <c r="P4893" s="507"/>
      <c r="R4893" s="507"/>
    </row>
    <row r="4894" spans="8:28" customFormat="1" ht="12.75">
      <c r="H4894" s="507"/>
      <c r="R4894" s="507"/>
    </row>
    <row r="4895" spans="8:28" customFormat="1" ht="12.75">
      <c r="H4895" s="507"/>
      <c r="R4895" s="507"/>
    </row>
    <row r="4896" spans="8:28" customFormat="1" ht="12.75">
      <c r="H4896" s="507"/>
      <c r="P4896" s="507"/>
      <c r="R4896" s="507"/>
      <c r="S4896" s="507"/>
    </row>
    <row r="4897" spans="8:28" customFormat="1" ht="12.75">
      <c r="H4897" s="507"/>
      <c r="P4897" s="507"/>
      <c r="R4897" s="507"/>
      <c r="S4897" s="507"/>
    </row>
    <row r="4898" spans="8:28" customFormat="1" ht="12.75">
      <c r="H4898" s="507"/>
      <c r="R4898" s="507"/>
    </row>
    <row r="4899" spans="8:28" customFormat="1" ht="12.75">
      <c r="H4899" s="507"/>
      <c r="R4899" s="507"/>
      <c r="S4899" s="507"/>
    </row>
    <row r="4900" spans="8:28" customFormat="1" ht="12.75">
      <c r="H4900" s="507"/>
      <c r="P4900" s="507"/>
      <c r="R4900" s="507"/>
    </row>
    <row r="4901" spans="8:28" customFormat="1" ht="12.75">
      <c r="H4901" s="507"/>
      <c r="R4901" s="507"/>
      <c r="S4901" s="507"/>
    </row>
    <row r="4902" spans="8:28" customFormat="1" ht="12.75">
      <c r="H4902" s="507"/>
      <c r="R4902" s="507"/>
    </row>
    <row r="4903" spans="8:28" customFormat="1" ht="12.75">
      <c r="H4903" s="507"/>
      <c r="P4903" s="507"/>
      <c r="R4903" s="507"/>
      <c r="S4903" s="507"/>
    </row>
    <row r="4904" spans="8:28" customFormat="1" ht="12.75">
      <c r="H4904" s="507"/>
      <c r="R4904" s="507"/>
      <c r="S4904" s="507"/>
    </row>
    <row r="4905" spans="8:28" customFormat="1" ht="12.75">
      <c r="H4905" s="507"/>
      <c r="R4905" s="507"/>
      <c r="S4905" s="507"/>
    </row>
    <row r="4906" spans="8:28" customFormat="1" ht="12.75">
      <c r="H4906" s="507"/>
      <c r="P4906" s="507"/>
      <c r="R4906" s="507"/>
      <c r="S4906" s="507"/>
    </row>
    <row r="4907" spans="8:28" customFormat="1" ht="12.75">
      <c r="H4907" s="507"/>
      <c r="P4907" s="507"/>
      <c r="R4907" s="507"/>
      <c r="S4907" s="507"/>
      <c r="AB4907" s="507"/>
    </row>
    <row r="4908" spans="8:28" customFormat="1" ht="12.75">
      <c r="H4908" s="507"/>
      <c r="P4908" s="507"/>
      <c r="R4908" s="507"/>
      <c r="S4908" s="507"/>
    </row>
    <row r="4909" spans="8:28" customFormat="1" ht="12.75">
      <c r="H4909" s="507"/>
      <c r="R4909" s="507"/>
      <c r="S4909" s="507"/>
    </row>
    <row r="4910" spans="8:28" customFormat="1" ht="12.75">
      <c r="H4910" s="507"/>
      <c r="P4910" s="507"/>
      <c r="R4910" s="507"/>
      <c r="AB4910" s="507"/>
    </row>
    <row r="4911" spans="8:28" customFormat="1" ht="12.75">
      <c r="H4911" s="507"/>
      <c r="P4911" s="507"/>
      <c r="R4911" s="507"/>
      <c r="S4911" s="507"/>
    </row>
    <row r="4912" spans="8:28" customFormat="1" ht="12.75">
      <c r="H4912" s="507"/>
      <c r="P4912" s="507"/>
      <c r="R4912" s="507"/>
    </row>
    <row r="4913" spans="8:28" customFormat="1" ht="12.75">
      <c r="H4913" s="507"/>
      <c r="P4913" s="507"/>
      <c r="R4913" s="507"/>
    </row>
    <row r="4914" spans="8:28" customFormat="1" ht="12.75">
      <c r="H4914" s="507"/>
      <c r="P4914" s="507"/>
      <c r="R4914" s="507"/>
      <c r="S4914" s="507"/>
    </row>
    <row r="4915" spans="8:28" customFormat="1" ht="12.75">
      <c r="H4915" s="507"/>
      <c r="P4915" s="507"/>
      <c r="R4915" s="507"/>
    </row>
    <row r="4916" spans="8:28" customFormat="1" ht="12.75">
      <c r="H4916" s="507"/>
      <c r="R4916" s="507"/>
    </row>
    <row r="4917" spans="8:28" customFormat="1" ht="12.75">
      <c r="H4917" s="507"/>
      <c r="P4917" s="507"/>
      <c r="R4917" s="507"/>
    </row>
    <row r="4918" spans="8:28" customFormat="1" ht="12.75">
      <c r="H4918" s="507"/>
      <c r="R4918" s="507"/>
      <c r="S4918" s="507"/>
    </row>
    <row r="4919" spans="8:28" customFormat="1" ht="12.75">
      <c r="H4919" s="507"/>
      <c r="R4919" s="507"/>
      <c r="S4919" s="507"/>
    </row>
    <row r="4920" spans="8:28" customFormat="1" ht="12.75">
      <c r="H4920" s="507"/>
      <c r="P4920" s="507"/>
      <c r="R4920" s="507"/>
    </row>
    <row r="4921" spans="8:28" customFormat="1" ht="12.75">
      <c r="H4921" s="507"/>
      <c r="P4921" s="507"/>
      <c r="R4921" s="507"/>
    </row>
    <row r="4922" spans="8:28" customFormat="1" ht="12.75">
      <c r="H4922" s="507"/>
      <c r="P4922" s="507"/>
      <c r="R4922" s="507"/>
    </row>
    <row r="4923" spans="8:28" customFormat="1" ht="12.75">
      <c r="H4923" s="507"/>
      <c r="P4923" s="507"/>
      <c r="R4923" s="507"/>
      <c r="S4923" s="507"/>
    </row>
    <row r="4924" spans="8:28" customFormat="1" ht="12.75">
      <c r="H4924" s="507"/>
      <c r="P4924" s="507"/>
      <c r="R4924" s="507"/>
    </row>
    <row r="4925" spans="8:28" customFormat="1" ht="12.75">
      <c r="H4925" s="507"/>
      <c r="P4925" s="507"/>
      <c r="R4925" s="507"/>
      <c r="S4925" s="507"/>
      <c r="AB4925" s="507"/>
    </row>
    <row r="4926" spans="8:28" customFormat="1" ht="12.75">
      <c r="H4926" s="507"/>
      <c r="R4926" s="507"/>
      <c r="S4926" s="507"/>
    </row>
    <row r="4927" spans="8:28" customFormat="1" ht="12.75">
      <c r="H4927" s="507"/>
      <c r="P4927" s="507"/>
      <c r="R4927" s="507"/>
      <c r="S4927" s="507"/>
    </row>
    <row r="4928" spans="8:28" customFormat="1" ht="12.75">
      <c r="H4928" s="507"/>
      <c r="P4928" s="507"/>
      <c r="R4928" s="507"/>
    </row>
    <row r="4929" spans="8:28" customFormat="1" ht="12.75">
      <c r="H4929" s="507"/>
      <c r="P4929" s="507"/>
      <c r="R4929" s="507"/>
      <c r="S4929" s="507"/>
    </row>
    <row r="4930" spans="8:28" customFormat="1" ht="12.75">
      <c r="H4930" s="507"/>
      <c r="R4930" s="507"/>
      <c r="S4930" s="507"/>
    </row>
    <row r="4931" spans="8:28" customFormat="1" ht="12.75">
      <c r="H4931" s="507"/>
      <c r="R4931" s="507"/>
      <c r="S4931" s="507"/>
    </row>
    <row r="4932" spans="8:28" customFormat="1" ht="12.75">
      <c r="H4932" s="507"/>
      <c r="R4932" s="507"/>
    </row>
    <row r="4933" spans="8:28" customFormat="1" ht="12.75">
      <c r="H4933" s="507"/>
      <c r="R4933" s="507"/>
    </row>
    <row r="4934" spans="8:28" customFormat="1" ht="12.75">
      <c r="H4934" s="507"/>
      <c r="R4934" s="507"/>
    </row>
    <row r="4935" spans="8:28" customFormat="1" ht="12.75">
      <c r="H4935" s="507"/>
      <c r="P4935" s="507"/>
      <c r="R4935" s="507"/>
      <c r="S4935" s="507"/>
    </row>
    <row r="4936" spans="8:28" customFormat="1" ht="12.75">
      <c r="H4936" s="507"/>
      <c r="P4936" s="507"/>
      <c r="R4936" s="507"/>
    </row>
    <row r="4937" spans="8:28" customFormat="1" ht="12.75">
      <c r="H4937" s="507"/>
      <c r="P4937" s="507"/>
      <c r="R4937" s="507"/>
      <c r="S4937" s="507"/>
      <c r="AB4937" s="507"/>
    </row>
    <row r="4938" spans="8:28" customFormat="1" ht="12.75">
      <c r="H4938" s="507"/>
      <c r="P4938" s="507"/>
      <c r="R4938" s="507"/>
      <c r="S4938" s="507"/>
    </row>
    <row r="4939" spans="8:28" customFormat="1" ht="12.75">
      <c r="H4939" s="507"/>
      <c r="P4939" s="507"/>
      <c r="R4939" s="507"/>
      <c r="S4939" s="507"/>
    </row>
    <row r="4940" spans="8:28" customFormat="1" ht="12.75">
      <c r="H4940" s="507"/>
      <c r="P4940" s="507"/>
      <c r="R4940" s="507"/>
    </row>
    <row r="4941" spans="8:28" customFormat="1" ht="12.75">
      <c r="H4941" s="507"/>
      <c r="P4941" s="507"/>
      <c r="R4941" s="507"/>
    </row>
    <row r="4942" spans="8:28" customFormat="1" ht="12.75">
      <c r="H4942" s="507"/>
      <c r="P4942" s="507"/>
      <c r="R4942" s="507"/>
    </row>
    <row r="4943" spans="8:28" customFormat="1" ht="12.75">
      <c r="H4943" s="507"/>
      <c r="P4943" s="507"/>
      <c r="R4943" s="507"/>
      <c r="S4943" s="507"/>
    </row>
    <row r="4944" spans="8:28" customFormat="1" ht="12.75">
      <c r="H4944" s="507"/>
      <c r="R4944" s="507"/>
      <c r="S4944" s="507"/>
      <c r="AB4944" s="507"/>
    </row>
    <row r="4945" spans="8:28" customFormat="1" ht="12.75">
      <c r="H4945" s="507"/>
      <c r="P4945" s="507"/>
      <c r="R4945" s="507"/>
    </row>
    <row r="4946" spans="8:28" customFormat="1" ht="12.75">
      <c r="H4946" s="507"/>
      <c r="P4946" s="507"/>
      <c r="R4946" s="507"/>
      <c r="S4946" s="507"/>
      <c r="AB4946" s="507"/>
    </row>
    <row r="4947" spans="8:28" customFormat="1" ht="12.75">
      <c r="H4947" s="507"/>
      <c r="R4947" s="507"/>
      <c r="S4947" s="507"/>
    </row>
    <row r="4948" spans="8:28" customFormat="1" ht="12.75">
      <c r="H4948" s="507"/>
      <c r="P4948" s="507"/>
      <c r="R4948" s="507"/>
    </row>
    <row r="4949" spans="8:28" customFormat="1" ht="12.75">
      <c r="H4949" s="507"/>
      <c r="R4949" s="507"/>
      <c r="S4949" s="507"/>
    </row>
    <row r="4950" spans="8:28" customFormat="1" ht="12.75">
      <c r="H4950" s="507"/>
      <c r="P4950" s="507"/>
      <c r="R4950" s="507"/>
      <c r="S4950" s="507"/>
      <c r="AB4950" s="507"/>
    </row>
    <row r="4951" spans="8:28" customFormat="1" ht="12.75">
      <c r="H4951" s="507"/>
      <c r="R4951" s="507"/>
      <c r="S4951" s="507"/>
    </row>
    <row r="4952" spans="8:28" customFormat="1" ht="12.75">
      <c r="H4952" s="507"/>
      <c r="R4952" s="507"/>
      <c r="S4952" s="507"/>
      <c r="AB4952" s="507"/>
    </row>
    <row r="4953" spans="8:28" customFormat="1" ht="12.75">
      <c r="H4953" s="507"/>
      <c r="R4953" s="507"/>
    </row>
    <row r="4954" spans="8:28" customFormat="1" ht="12.75">
      <c r="H4954" s="507"/>
      <c r="P4954" s="507"/>
      <c r="R4954" s="507"/>
    </row>
    <row r="4955" spans="8:28" customFormat="1" ht="12.75">
      <c r="H4955" s="507"/>
      <c r="P4955" s="507"/>
      <c r="R4955" s="507"/>
    </row>
    <row r="4956" spans="8:28" customFormat="1" ht="12.75">
      <c r="H4956" s="507"/>
      <c r="R4956" s="507"/>
      <c r="S4956" s="507"/>
    </row>
    <row r="4957" spans="8:28" customFormat="1" ht="12.75">
      <c r="H4957" s="507"/>
      <c r="P4957" s="507"/>
      <c r="R4957" s="507"/>
    </row>
    <row r="4958" spans="8:28" customFormat="1" ht="12.75">
      <c r="H4958" s="507"/>
      <c r="R4958" s="507"/>
    </row>
    <row r="4959" spans="8:28" customFormat="1" ht="12.75">
      <c r="H4959" s="507"/>
      <c r="R4959" s="507"/>
      <c r="S4959" s="507"/>
    </row>
    <row r="4960" spans="8:28" customFormat="1" ht="12.75">
      <c r="H4960" s="507"/>
      <c r="R4960" s="507"/>
      <c r="S4960" s="507"/>
      <c r="AB4960" s="507"/>
    </row>
    <row r="4961" spans="8:28" customFormat="1" ht="12.75">
      <c r="H4961" s="507"/>
      <c r="R4961" s="507"/>
      <c r="S4961" s="507"/>
    </row>
    <row r="4962" spans="8:28" customFormat="1" ht="12.75">
      <c r="H4962" s="507"/>
      <c r="R4962" s="507"/>
      <c r="S4962" s="507"/>
      <c r="AB4962" s="507"/>
    </row>
    <row r="4963" spans="8:28" customFormat="1" ht="12.75">
      <c r="H4963" s="507"/>
      <c r="P4963" s="507"/>
      <c r="R4963" s="507"/>
    </row>
    <row r="4964" spans="8:28" customFormat="1" ht="12.75">
      <c r="H4964" s="507"/>
      <c r="P4964" s="507"/>
      <c r="R4964" s="507"/>
      <c r="S4964" s="507"/>
      <c r="AB4964" s="507"/>
    </row>
    <row r="4965" spans="8:28" customFormat="1" ht="12.75">
      <c r="H4965" s="507"/>
      <c r="P4965" s="507"/>
      <c r="R4965" s="507"/>
      <c r="S4965" s="507"/>
    </row>
    <row r="4966" spans="8:28" customFormat="1" ht="12.75">
      <c r="H4966" s="507"/>
      <c r="P4966" s="507"/>
      <c r="R4966" s="507"/>
      <c r="S4966" s="507"/>
    </row>
    <row r="4967" spans="8:28" customFormat="1" ht="12.75">
      <c r="H4967" s="507"/>
      <c r="R4967" s="507"/>
    </row>
    <row r="4968" spans="8:28" customFormat="1" ht="12.75">
      <c r="H4968" s="507"/>
      <c r="R4968" s="507"/>
    </row>
    <row r="4969" spans="8:28" customFormat="1" ht="12.75">
      <c r="H4969" s="507"/>
      <c r="R4969" s="507"/>
      <c r="S4969" s="507"/>
    </row>
    <row r="4970" spans="8:28" customFormat="1" ht="12.75">
      <c r="H4970" s="507"/>
      <c r="P4970" s="507"/>
      <c r="R4970" s="507"/>
      <c r="S4970" s="507"/>
      <c r="AB4970" s="507"/>
    </row>
    <row r="4971" spans="8:28" customFormat="1" ht="12.75">
      <c r="H4971" s="507"/>
      <c r="R4971" s="507"/>
    </row>
    <row r="4972" spans="8:28" customFormat="1" ht="12.75">
      <c r="H4972" s="507"/>
      <c r="P4972" s="507"/>
      <c r="R4972" s="507"/>
      <c r="S4972" s="507"/>
    </row>
    <row r="4973" spans="8:28" customFormat="1" ht="12.75">
      <c r="H4973" s="507"/>
      <c r="P4973" s="507"/>
      <c r="R4973" s="507"/>
    </row>
    <row r="4974" spans="8:28" customFormat="1" ht="12.75">
      <c r="H4974" s="507"/>
      <c r="P4974" s="507"/>
      <c r="R4974" s="507"/>
    </row>
    <row r="4975" spans="8:28" customFormat="1" ht="12.75">
      <c r="H4975" s="507"/>
      <c r="P4975" s="507"/>
      <c r="R4975" s="507"/>
      <c r="S4975" s="507"/>
      <c r="AB4975" s="507"/>
    </row>
    <row r="4976" spans="8:28" customFormat="1" ht="12.75">
      <c r="H4976" s="507"/>
      <c r="R4976" s="507"/>
    </row>
    <row r="4977" spans="8:19" customFormat="1" ht="12.75">
      <c r="H4977" s="507"/>
      <c r="P4977" s="507"/>
      <c r="R4977" s="507"/>
    </row>
    <row r="4978" spans="8:19" customFormat="1" ht="12.75">
      <c r="H4978" s="507"/>
      <c r="P4978" s="507"/>
      <c r="R4978" s="507"/>
      <c r="S4978" s="507"/>
    </row>
    <row r="4979" spans="8:19" customFormat="1" ht="12.75">
      <c r="H4979" s="507"/>
      <c r="P4979" s="507"/>
      <c r="R4979" s="507"/>
      <c r="S4979" s="507"/>
    </row>
    <row r="4980" spans="8:19" customFormat="1" ht="12.75">
      <c r="H4980" s="507"/>
      <c r="R4980" s="507"/>
    </row>
    <row r="4981" spans="8:19" customFormat="1" ht="12.75">
      <c r="H4981" s="507"/>
      <c r="R4981" s="507"/>
    </row>
    <row r="4982" spans="8:19" customFormat="1" ht="12.75">
      <c r="H4982" s="507"/>
      <c r="R4982" s="507"/>
      <c r="S4982" s="507"/>
    </row>
    <row r="4983" spans="8:19" customFormat="1" ht="12.75">
      <c r="H4983" s="507"/>
      <c r="P4983" s="507"/>
      <c r="R4983" s="507"/>
      <c r="S4983" s="507"/>
    </row>
    <row r="4984" spans="8:19" customFormat="1" ht="12.75">
      <c r="H4984" s="507"/>
      <c r="R4984" s="507"/>
      <c r="S4984" s="507"/>
    </row>
    <row r="4985" spans="8:19" customFormat="1" ht="12.75">
      <c r="H4985" s="507"/>
      <c r="P4985" s="507"/>
      <c r="R4985" s="507"/>
      <c r="S4985" s="507"/>
    </row>
    <row r="4986" spans="8:19" customFormat="1" ht="12.75">
      <c r="H4986" s="507"/>
      <c r="R4986" s="507"/>
    </row>
    <row r="4987" spans="8:19" customFormat="1" ht="12.75">
      <c r="H4987" s="507"/>
      <c r="P4987" s="507"/>
      <c r="R4987" s="507"/>
      <c r="S4987" s="507"/>
    </row>
    <row r="4988" spans="8:19" customFormat="1" ht="12.75">
      <c r="H4988" s="507"/>
      <c r="R4988" s="507"/>
    </row>
    <row r="4989" spans="8:19" customFormat="1" ht="12.75">
      <c r="H4989" s="507"/>
      <c r="R4989" s="507"/>
      <c r="S4989" s="507"/>
    </row>
    <row r="4990" spans="8:19" customFormat="1" ht="12.75">
      <c r="H4990" s="507"/>
      <c r="R4990" s="507"/>
      <c r="S4990" s="507"/>
    </row>
    <row r="4991" spans="8:19" customFormat="1" ht="12.75">
      <c r="H4991" s="507"/>
      <c r="R4991" s="507"/>
      <c r="S4991" s="507"/>
    </row>
    <row r="4992" spans="8:19" customFormat="1" ht="12.75">
      <c r="H4992" s="507"/>
      <c r="R4992" s="507"/>
      <c r="S4992" s="507"/>
    </row>
    <row r="4993" spans="8:28" customFormat="1" ht="12.75">
      <c r="H4993" s="507"/>
      <c r="R4993" s="507"/>
      <c r="S4993" s="507"/>
    </row>
    <row r="4994" spans="8:28" customFormat="1" ht="12.75">
      <c r="H4994" s="507"/>
      <c r="R4994" s="507"/>
    </row>
    <row r="4995" spans="8:28" customFormat="1" ht="12.75">
      <c r="H4995" s="507"/>
      <c r="P4995" s="507"/>
      <c r="R4995" s="507"/>
      <c r="S4995" s="507"/>
    </row>
    <row r="4996" spans="8:28" customFormat="1" ht="12.75">
      <c r="H4996" s="507"/>
      <c r="P4996" s="507"/>
      <c r="R4996" s="507"/>
      <c r="S4996" s="507"/>
    </row>
    <row r="4997" spans="8:28" customFormat="1" ht="12.75">
      <c r="H4997" s="507"/>
      <c r="P4997" s="507"/>
      <c r="R4997" s="507"/>
      <c r="S4997" s="507"/>
      <c r="AB4997" s="507"/>
    </row>
    <row r="4998" spans="8:28" customFormat="1" ht="12.75">
      <c r="H4998" s="507"/>
      <c r="P4998" s="507"/>
      <c r="R4998" s="507"/>
    </row>
    <row r="4999" spans="8:28" customFormat="1" ht="12.75">
      <c r="H4999" s="507"/>
      <c r="R4999" s="507"/>
    </row>
    <row r="5000" spans="8:28" customFormat="1" ht="12.75">
      <c r="H5000" s="507"/>
      <c r="P5000" s="507"/>
      <c r="R5000" s="507"/>
    </row>
    <row r="5001" spans="8:28" customFormat="1" ht="12.75">
      <c r="H5001" s="507"/>
      <c r="P5001" s="507"/>
      <c r="R5001" s="507"/>
      <c r="S5001" s="507"/>
    </row>
    <row r="5002" spans="8:28" customFormat="1" ht="12.75">
      <c r="H5002" s="507"/>
      <c r="R5002" s="507"/>
    </row>
    <row r="5003" spans="8:28" customFormat="1" ht="12.75">
      <c r="H5003" s="507"/>
      <c r="P5003" s="507"/>
      <c r="R5003" s="507"/>
      <c r="AB5003" s="507"/>
    </row>
    <row r="5004" spans="8:28" customFormat="1" ht="12.75">
      <c r="H5004" s="507"/>
      <c r="P5004" s="507"/>
      <c r="R5004" s="507"/>
      <c r="AB5004" s="507"/>
    </row>
    <row r="5005" spans="8:28" customFormat="1" ht="12.75">
      <c r="H5005" s="507"/>
      <c r="R5005" s="507"/>
    </row>
    <row r="5006" spans="8:28" customFormat="1" ht="12.75">
      <c r="H5006" s="507"/>
      <c r="P5006" s="507"/>
      <c r="R5006" s="507"/>
    </row>
    <row r="5007" spans="8:28" customFormat="1" ht="12.75">
      <c r="H5007" s="507"/>
      <c r="R5007" s="507"/>
    </row>
    <row r="5008" spans="8:28" customFormat="1" ht="12.75">
      <c r="H5008" s="507"/>
      <c r="R5008" s="507"/>
      <c r="S5008" s="507"/>
    </row>
    <row r="5009" spans="8:28" customFormat="1" ht="12.75">
      <c r="H5009" s="507"/>
      <c r="P5009" s="507"/>
      <c r="R5009" s="507"/>
    </row>
    <row r="5010" spans="8:28" customFormat="1" ht="12.75">
      <c r="H5010" s="507"/>
      <c r="R5010" s="507"/>
      <c r="S5010" s="507"/>
    </row>
    <row r="5011" spans="8:28" customFormat="1" ht="12.75">
      <c r="H5011" s="507"/>
      <c r="P5011" s="507"/>
      <c r="R5011" s="507"/>
      <c r="S5011" s="507"/>
    </row>
    <row r="5012" spans="8:28" customFormat="1" ht="12.75">
      <c r="H5012" s="507"/>
      <c r="P5012" s="507"/>
      <c r="R5012" s="507"/>
      <c r="S5012" s="507"/>
    </row>
    <row r="5013" spans="8:28" customFormat="1" ht="12.75">
      <c r="H5013" s="507"/>
      <c r="P5013" s="507"/>
      <c r="R5013" s="507"/>
      <c r="S5013" s="507"/>
      <c r="AB5013" s="507"/>
    </row>
    <row r="5014" spans="8:28" customFormat="1" ht="12.75">
      <c r="H5014" s="507"/>
      <c r="P5014" s="507"/>
      <c r="R5014" s="507"/>
    </row>
    <row r="5015" spans="8:28" customFormat="1" ht="12.75">
      <c r="H5015" s="507"/>
      <c r="R5015" s="507"/>
      <c r="S5015" s="507"/>
    </row>
    <row r="5016" spans="8:28" customFormat="1" ht="12.75">
      <c r="H5016" s="507"/>
      <c r="R5016" s="507"/>
      <c r="S5016" s="507"/>
    </row>
    <row r="5017" spans="8:28" customFormat="1" ht="12.75">
      <c r="H5017" s="507"/>
      <c r="R5017" s="507"/>
    </row>
    <row r="5018" spans="8:28" customFormat="1" ht="12.75">
      <c r="H5018" s="507"/>
      <c r="P5018" s="507"/>
      <c r="R5018" s="507"/>
      <c r="AB5018" s="507"/>
    </row>
    <row r="5019" spans="8:28" customFormat="1" ht="12.75">
      <c r="H5019" s="507"/>
      <c r="R5019" s="507"/>
      <c r="S5019" s="507"/>
    </row>
    <row r="5020" spans="8:28" customFormat="1" ht="12.75">
      <c r="H5020" s="507"/>
      <c r="P5020" s="507"/>
      <c r="R5020" s="507"/>
      <c r="S5020" s="507"/>
      <c r="AB5020" s="507"/>
    </row>
    <row r="5021" spans="8:28" customFormat="1" ht="12.75">
      <c r="H5021" s="507"/>
      <c r="P5021" s="507"/>
      <c r="R5021" s="507"/>
      <c r="S5021" s="507"/>
    </row>
    <row r="5022" spans="8:28" customFormat="1" ht="12.75">
      <c r="H5022" s="507"/>
      <c r="R5022" s="507"/>
      <c r="S5022" s="507"/>
      <c r="AB5022" s="507"/>
    </row>
    <row r="5023" spans="8:28" customFormat="1" ht="12.75">
      <c r="H5023" s="507"/>
      <c r="P5023" s="507"/>
      <c r="R5023" s="507"/>
      <c r="S5023" s="507"/>
      <c r="AB5023" s="507"/>
    </row>
    <row r="5024" spans="8:28" customFormat="1" ht="12.75">
      <c r="H5024" s="507"/>
      <c r="R5024" s="507"/>
      <c r="S5024" s="507"/>
      <c r="AB5024" s="507"/>
    </row>
    <row r="5025" spans="8:19" customFormat="1" ht="12.75">
      <c r="H5025" s="507"/>
      <c r="R5025" s="507"/>
    </row>
    <row r="5026" spans="8:19" customFormat="1" ht="12.75">
      <c r="H5026" s="507"/>
      <c r="P5026" s="507"/>
      <c r="R5026" s="507"/>
      <c r="S5026" s="507"/>
    </row>
    <row r="5027" spans="8:19" customFormat="1" ht="12.75">
      <c r="H5027" s="507"/>
      <c r="R5027" s="507"/>
      <c r="S5027" s="507"/>
    </row>
    <row r="5028" spans="8:19" customFormat="1" ht="12.75">
      <c r="H5028" s="507"/>
      <c r="R5028" s="507"/>
    </row>
    <row r="5029" spans="8:19" customFormat="1" ht="12.75">
      <c r="H5029" s="507"/>
      <c r="R5029" s="507"/>
      <c r="S5029" s="507"/>
    </row>
    <row r="5030" spans="8:19" customFormat="1" ht="12.75">
      <c r="H5030" s="507"/>
      <c r="R5030" s="507"/>
      <c r="S5030" s="507"/>
    </row>
    <row r="5031" spans="8:19" customFormat="1" ht="12.75">
      <c r="H5031" s="507"/>
      <c r="R5031" s="507"/>
      <c r="S5031" s="507"/>
    </row>
    <row r="5032" spans="8:19" customFormat="1" ht="12.75">
      <c r="H5032" s="507"/>
      <c r="P5032" s="507"/>
      <c r="R5032" s="507"/>
    </row>
    <row r="5033" spans="8:19" customFormat="1" ht="12.75">
      <c r="H5033" s="507"/>
      <c r="R5033" s="507"/>
    </row>
    <row r="5034" spans="8:19" customFormat="1" ht="12.75">
      <c r="H5034" s="507"/>
      <c r="P5034" s="507"/>
      <c r="R5034" s="507"/>
    </row>
    <row r="5035" spans="8:19" customFormat="1" ht="12.75">
      <c r="H5035" s="507"/>
      <c r="P5035" s="507"/>
      <c r="R5035" s="507"/>
      <c r="S5035" s="507"/>
    </row>
    <row r="5036" spans="8:19" customFormat="1" ht="12.75">
      <c r="H5036" s="507"/>
      <c r="R5036" s="507"/>
      <c r="S5036" s="507"/>
    </row>
    <row r="5037" spans="8:19" customFormat="1" ht="12.75">
      <c r="H5037" s="507"/>
      <c r="P5037" s="507"/>
      <c r="R5037" s="507"/>
      <c r="S5037" s="507"/>
    </row>
    <row r="5038" spans="8:19" customFormat="1" ht="12.75">
      <c r="H5038" s="507"/>
      <c r="P5038" s="507"/>
      <c r="R5038" s="507"/>
      <c r="S5038" s="507"/>
    </row>
    <row r="5039" spans="8:19" customFormat="1" ht="12.75">
      <c r="H5039" s="507"/>
      <c r="P5039" s="507"/>
      <c r="R5039" s="507"/>
    </row>
    <row r="5040" spans="8:19" customFormat="1" ht="12.75">
      <c r="H5040" s="507"/>
      <c r="P5040" s="507"/>
      <c r="R5040" s="507"/>
    </row>
    <row r="5041" spans="8:28" customFormat="1" ht="12.75">
      <c r="H5041" s="507"/>
      <c r="R5041" s="507"/>
      <c r="S5041" s="507"/>
    </row>
    <row r="5042" spans="8:28" customFormat="1" ht="12.75">
      <c r="H5042" s="507"/>
      <c r="R5042" s="507"/>
      <c r="S5042" s="507"/>
    </row>
    <row r="5043" spans="8:28" customFormat="1" ht="12.75">
      <c r="H5043" s="507"/>
      <c r="R5043" s="507"/>
      <c r="S5043" s="507"/>
      <c r="AB5043" s="507"/>
    </row>
    <row r="5044" spans="8:28" customFormat="1" ht="12.75">
      <c r="H5044" s="507"/>
      <c r="P5044" s="507"/>
      <c r="R5044" s="507"/>
    </row>
    <row r="5045" spans="8:28" customFormat="1" ht="12.75">
      <c r="H5045" s="507"/>
      <c r="P5045" s="507"/>
      <c r="R5045" s="507"/>
      <c r="S5045" s="507"/>
    </row>
    <row r="5046" spans="8:28" customFormat="1" ht="12.75">
      <c r="H5046" s="507"/>
      <c r="R5046" s="507"/>
      <c r="S5046" s="507"/>
      <c r="AB5046" s="507"/>
    </row>
    <row r="5047" spans="8:28" customFormat="1" ht="12.75">
      <c r="H5047" s="507"/>
      <c r="R5047" s="507"/>
      <c r="S5047" s="507"/>
    </row>
    <row r="5048" spans="8:28" customFormat="1" ht="12.75">
      <c r="H5048" s="507"/>
      <c r="R5048" s="507"/>
    </row>
    <row r="5049" spans="8:28" customFormat="1" ht="12.75">
      <c r="H5049" s="507"/>
      <c r="R5049" s="507"/>
    </row>
    <row r="5050" spans="8:28" customFormat="1" ht="12.75">
      <c r="H5050" s="507"/>
      <c r="P5050" s="507"/>
      <c r="R5050" s="507"/>
    </row>
    <row r="5051" spans="8:28" customFormat="1" ht="12.75">
      <c r="H5051" s="507"/>
      <c r="P5051" s="507"/>
      <c r="R5051" s="507"/>
      <c r="S5051" s="507"/>
    </row>
    <row r="5052" spans="8:28" customFormat="1" ht="12.75">
      <c r="H5052" s="507"/>
      <c r="R5052" s="507"/>
    </row>
    <row r="5053" spans="8:28" customFormat="1" ht="12.75">
      <c r="H5053" s="507"/>
      <c r="R5053" s="507"/>
      <c r="S5053" s="507"/>
    </row>
    <row r="5054" spans="8:28" customFormat="1" ht="12.75">
      <c r="H5054" s="507"/>
      <c r="R5054" s="507"/>
      <c r="S5054" s="507"/>
    </row>
    <row r="5055" spans="8:28" customFormat="1" ht="12.75">
      <c r="H5055" s="507"/>
      <c r="P5055" s="507"/>
      <c r="R5055" s="507"/>
      <c r="S5055" s="507"/>
    </row>
    <row r="5056" spans="8:28" customFormat="1" ht="12.75">
      <c r="H5056" s="507"/>
      <c r="P5056" s="507"/>
      <c r="R5056" s="507"/>
      <c r="S5056" s="507"/>
    </row>
    <row r="5057" spans="8:28" customFormat="1" ht="12.75">
      <c r="H5057" s="507"/>
      <c r="R5057" s="507"/>
      <c r="S5057" s="507"/>
    </row>
    <row r="5058" spans="8:28" customFormat="1" ht="12.75">
      <c r="H5058" s="507"/>
      <c r="R5058" s="507"/>
    </row>
    <row r="5059" spans="8:28" customFormat="1" ht="12.75">
      <c r="H5059" s="507"/>
      <c r="P5059" s="507"/>
      <c r="R5059" s="507"/>
    </row>
    <row r="5060" spans="8:28" customFormat="1" ht="12.75">
      <c r="H5060" s="507"/>
      <c r="P5060" s="507"/>
      <c r="R5060" s="507"/>
    </row>
    <row r="5061" spans="8:28" customFormat="1" ht="12.75">
      <c r="H5061" s="507"/>
      <c r="P5061" s="507"/>
      <c r="R5061" s="507"/>
    </row>
    <row r="5062" spans="8:28" customFormat="1" ht="12.75">
      <c r="H5062" s="507"/>
      <c r="R5062" s="507"/>
      <c r="S5062" s="507"/>
    </row>
    <row r="5063" spans="8:28" customFormat="1" ht="12.75">
      <c r="H5063" s="507"/>
      <c r="R5063" s="507"/>
      <c r="S5063" s="507"/>
    </row>
    <row r="5064" spans="8:28" customFormat="1" ht="12.75">
      <c r="H5064" s="507"/>
      <c r="R5064" s="507"/>
      <c r="S5064" s="507"/>
    </row>
    <row r="5065" spans="8:28" customFormat="1" ht="12.75">
      <c r="H5065" s="507"/>
      <c r="P5065" s="507"/>
      <c r="R5065" s="507"/>
      <c r="S5065" s="507"/>
      <c r="AB5065" s="507"/>
    </row>
    <row r="5066" spans="8:28" customFormat="1" ht="12.75">
      <c r="H5066" s="507"/>
      <c r="P5066" s="507"/>
      <c r="R5066" s="507"/>
    </row>
    <row r="5067" spans="8:28" customFormat="1" ht="12.75">
      <c r="H5067" s="507"/>
      <c r="R5067" s="507"/>
    </row>
    <row r="5068" spans="8:28" customFormat="1" ht="12.75">
      <c r="H5068" s="507"/>
      <c r="P5068" s="507"/>
      <c r="R5068" s="507"/>
      <c r="S5068" s="507"/>
    </row>
    <row r="5069" spans="8:28" customFormat="1" ht="12.75">
      <c r="H5069" s="507"/>
      <c r="P5069" s="507"/>
      <c r="R5069" s="507"/>
      <c r="S5069" s="507"/>
    </row>
    <row r="5070" spans="8:28" customFormat="1" ht="12.75">
      <c r="H5070" s="507"/>
      <c r="R5070" s="507"/>
      <c r="S5070" s="507"/>
    </row>
    <row r="5071" spans="8:28" customFormat="1" ht="12.75">
      <c r="H5071" s="507"/>
      <c r="R5071" s="507"/>
    </row>
    <row r="5072" spans="8:28" customFormat="1" ht="12.75">
      <c r="H5072" s="507"/>
      <c r="P5072" s="507"/>
      <c r="R5072" s="507"/>
      <c r="S5072" s="507"/>
    </row>
    <row r="5073" spans="8:28" customFormat="1" ht="12.75">
      <c r="H5073" s="507"/>
      <c r="P5073" s="507"/>
      <c r="R5073" s="507"/>
    </row>
    <row r="5074" spans="8:28" customFormat="1" ht="12.75">
      <c r="H5074" s="507"/>
      <c r="P5074" s="507"/>
      <c r="R5074" s="507"/>
    </row>
    <row r="5075" spans="8:28" customFormat="1" ht="12.75">
      <c r="H5075" s="507"/>
      <c r="P5075" s="507"/>
      <c r="R5075" s="507"/>
    </row>
    <row r="5076" spans="8:28" customFormat="1" ht="12.75">
      <c r="H5076" s="507"/>
      <c r="P5076" s="507"/>
      <c r="R5076" s="507"/>
    </row>
    <row r="5077" spans="8:28" customFormat="1" ht="12.75">
      <c r="H5077" s="507"/>
      <c r="R5077" s="507"/>
      <c r="S5077" s="507"/>
    </row>
    <row r="5078" spans="8:28" customFormat="1" ht="12.75">
      <c r="H5078" s="507"/>
      <c r="R5078" s="507"/>
    </row>
    <row r="5079" spans="8:28" customFormat="1" ht="12.75">
      <c r="H5079" s="507"/>
      <c r="R5079" s="507"/>
      <c r="S5079" s="507"/>
      <c r="AB5079" s="507"/>
    </row>
    <row r="5080" spans="8:28" customFormat="1" ht="12.75">
      <c r="H5080" s="507"/>
      <c r="P5080" s="507"/>
      <c r="R5080" s="507"/>
      <c r="S5080" s="507"/>
      <c r="AB5080" s="507"/>
    </row>
    <row r="5081" spans="8:28" customFormat="1" ht="12.75">
      <c r="H5081" s="507"/>
      <c r="P5081" s="507"/>
      <c r="R5081" s="507"/>
      <c r="S5081" s="507"/>
    </row>
    <row r="5082" spans="8:28" customFormat="1" ht="12.75">
      <c r="H5082" s="507"/>
      <c r="R5082" s="507"/>
      <c r="S5082" s="507"/>
    </row>
    <row r="5083" spans="8:28" customFormat="1" ht="12.75">
      <c r="H5083" s="507"/>
      <c r="P5083" s="507"/>
      <c r="R5083" s="507"/>
      <c r="S5083" s="507"/>
    </row>
    <row r="5084" spans="8:28" customFormat="1" ht="12.75">
      <c r="H5084" s="507"/>
      <c r="P5084" s="507"/>
      <c r="R5084" s="507"/>
      <c r="S5084" s="507"/>
      <c r="AB5084" s="507"/>
    </row>
    <row r="5085" spans="8:28" customFormat="1" ht="12.75">
      <c r="H5085" s="507"/>
      <c r="R5085" s="507"/>
      <c r="S5085" s="507"/>
    </row>
    <row r="5086" spans="8:28" customFormat="1" ht="12.75">
      <c r="H5086" s="507"/>
      <c r="P5086" s="507"/>
      <c r="R5086" s="507"/>
    </row>
    <row r="5087" spans="8:28" customFormat="1" ht="12.75">
      <c r="H5087" s="507"/>
      <c r="R5087" s="507"/>
      <c r="S5087" s="507"/>
    </row>
    <row r="5088" spans="8:28" customFormat="1" ht="12.75">
      <c r="H5088" s="507"/>
      <c r="P5088" s="507"/>
      <c r="R5088" s="507"/>
    </row>
    <row r="5089" spans="8:28" customFormat="1" ht="12.75">
      <c r="H5089" s="507"/>
      <c r="P5089" s="507"/>
      <c r="R5089" s="507"/>
    </row>
    <row r="5090" spans="8:28" customFormat="1" ht="12.75">
      <c r="H5090" s="507"/>
      <c r="P5090" s="507"/>
      <c r="R5090" s="507"/>
    </row>
    <row r="5091" spans="8:28" customFormat="1" ht="12.75">
      <c r="H5091" s="507"/>
      <c r="R5091" s="507"/>
      <c r="S5091" s="507"/>
    </row>
    <row r="5092" spans="8:28" customFormat="1" ht="12.75">
      <c r="H5092" s="507"/>
      <c r="R5092" s="507"/>
    </row>
    <row r="5093" spans="8:28" customFormat="1" ht="12.75">
      <c r="H5093" s="507"/>
      <c r="P5093" s="507"/>
      <c r="R5093" s="507"/>
    </row>
    <row r="5094" spans="8:28" customFormat="1" ht="12.75">
      <c r="H5094" s="507"/>
      <c r="P5094" s="507"/>
      <c r="R5094" s="507"/>
      <c r="AB5094" s="507"/>
    </row>
    <row r="5095" spans="8:28" customFormat="1" ht="12.75">
      <c r="H5095" s="507"/>
      <c r="R5095" s="507"/>
    </row>
    <row r="5096" spans="8:28" customFormat="1" ht="12.75">
      <c r="H5096" s="507"/>
      <c r="P5096" s="507"/>
      <c r="R5096" s="507"/>
      <c r="AB5096" s="507"/>
    </row>
    <row r="5097" spans="8:28" customFormat="1" ht="12.75">
      <c r="H5097" s="507"/>
      <c r="P5097" s="507"/>
      <c r="R5097" s="507"/>
      <c r="S5097" s="507"/>
    </row>
    <row r="5098" spans="8:28" customFormat="1" ht="12.75">
      <c r="H5098" s="507"/>
      <c r="P5098" s="507"/>
      <c r="R5098" s="507"/>
      <c r="S5098" s="507"/>
    </row>
    <row r="5099" spans="8:28" customFormat="1" ht="12.75">
      <c r="H5099" s="507"/>
      <c r="P5099" s="507"/>
      <c r="R5099" s="507"/>
    </row>
    <row r="5100" spans="8:28" customFormat="1" ht="12.75">
      <c r="H5100" s="507"/>
      <c r="P5100" s="507"/>
      <c r="R5100" s="507"/>
      <c r="S5100" s="507"/>
      <c r="AB5100" s="507"/>
    </row>
    <row r="5101" spans="8:28" customFormat="1" ht="12.75">
      <c r="H5101" s="507"/>
      <c r="P5101" s="507"/>
      <c r="R5101" s="507"/>
    </row>
    <row r="5102" spans="8:28" customFormat="1" ht="12.75">
      <c r="H5102" s="507"/>
      <c r="P5102" s="507"/>
      <c r="R5102" s="507"/>
      <c r="S5102" s="507"/>
    </row>
    <row r="5103" spans="8:28" customFormat="1" ht="12.75">
      <c r="H5103" s="507"/>
      <c r="P5103" s="507"/>
      <c r="R5103" s="507"/>
      <c r="S5103" s="507"/>
    </row>
    <row r="5104" spans="8:28" customFormat="1" ht="12.75">
      <c r="H5104" s="507"/>
      <c r="P5104" s="507"/>
      <c r="R5104" s="507"/>
      <c r="S5104" s="507"/>
    </row>
    <row r="5105" spans="8:28" customFormat="1" ht="12.75">
      <c r="H5105" s="507"/>
      <c r="R5105" s="507"/>
      <c r="S5105" s="507"/>
    </row>
    <row r="5106" spans="8:28" customFormat="1" ht="12.75">
      <c r="H5106" s="507"/>
      <c r="R5106" s="507"/>
      <c r="S5106" s="507"/>
    </row>
    <row r="5107" spans="8:28" customFormat="1" ht="12.75">
      <c r="H5107" s="507"/>
      <c r="P5107" s="507"/>
      <c r="R5107" s="507"/>
    </row>
    <row r="5108" spans="8:28" customFormat="1" ht="12.75">
      <c r="H5108" s="507"/>
      <c r="P5108" s="507"/>
      <c r="R5108" s="507"/>
      <c r="S5108" s="507"/>
    </row>
    <row r="5109" spans="8:28" customFormat="1" ht="12.75">
      <c r="H5109" s="507"/>
      <c r="P5109" s="507"/>
      <c r="R5109" s="507"/>
    </row>
    <row r="5110" spans="8:28" customFormat="1" ht="12.75">
      <c r="H5110" s="507"/>
      <c r="P5110" s="507"/>
      <c r="R5110" s="507"/>
    </row>
    <row r="5111" spans="8:28" customFormat="1" ht="12.75">
      <c r="H5111" s="507"/>
      <c r="P5111" s="507"/>
      <c r="R5111" s="507"/>
      <c r="S5111" s="507"/>
    </row>
    <row r="5112" spans="8:28" customFormat="1" ht="12.75">
      <c r="H5112" s="507"/>
      <c r="P5112" s="507"/>
      <c r="R5112" s="507"/>
    </row>
    <row r="5113" spans="8:28" customFormat="1" ht="12.75">
      <c r="H5113" s="507"/>
      <c r="R5113" s="507"/>
      <c r="S5113" s="507"/>
    </row>
    <row r="5114" spans="8:28" customFormat="1" ht="12.75">
      <c r="H5114" s="507"/>
      <c r="R5114" s="507"/>
      <c r="S5114" s="507"/>
      <c r="AB5114" s="507"/>
    </row>
    <row r="5115" spans="8:28" customFormat="1" ht="12.75">
      <c r="H5115" s="507"/>
      <c r="P5115" s="507"/>
      <c r="R5115" s="507"/>
    </row>
    <row r="5116" spans="8:28" customFormat="1" ht="12.75">
      <c r="H5116" s="507"/>
      <c r="P5116" s="507"/>
      <c r="R5116" s="507"/>
    </row>
    <row r="5117" spans="8:28" customFormat="1" ht="12.75">
      <c r="H5117" s="507"/>
      <c r="R5117" s="507"/>
    </row>
    <row r="5118" spans="8:28" customFormat="1" ht="12.75">
      <c r="H5118" s="507"/>
      <c r="R5118" s="507"/>
    </row>
    <row r="5119" spans="8:28" customFormat="1" ht="12.75">
      <c r="H5119" s="507"/>
      <c r="P5119" s="507"/>
      <c r="R5119" s="507"/>
      <c r="S5119" s="507"/>
    </row>
    <row r="5120" spans="8:28" customFormat="1" ht="12.75">
      <c r="H5120" s="507"/>
      <c r="P5120" s="507"/>
      <c r="R5120" s="507"/>
      <c r="S5120" s="507"/>
    </row>
    <row r="5121" spans="8:28" customFormat="1" ht="12.75">
      <c r="H5121" s="507"/>
      <c r="P5121" s="507"/>
      <c r="R5121" s="507"/>
      <c r="S5121" s="507"/>
    </row>
    <row r="5122" spans="8:28" customFormat="1" ht="12.75">
      <c r="H5122" s="507"/>
      <c r="P5122" s="507"/>
      <c r="R5122" s="507"/>
      <c r="S5122" s="507"/>
    </row>
    <row r="5123" spans="8:28" customFormat="1" ht="12.75">
      <c r="H5123" s="507"/>
      <c r="P5123" s="507"/>
      <c r="R5123" s="507"/>
      <c r="S5123" s="507"/>
    </row>
    <row r="5124" spans="8:28" customFormat="1" ht="12.75">
      <c r="H5124" s="507"/>
      <c r="P5124" s="507"/>
      <c r="R5124" s="507"/>
      <c r="S5124" s="507"/>
    </row>
    <row r="5125" spans="8:28" customFormat="1" ht="12.75">
      <c r="H5125" s="507"/>
      <c r="R5125" s="507"/>
    </row>
    <row r="5126" spans="8:28" customFormat="1" ht="12.75">
      <c r="H5126" s="507"/>
      <c r="P5126" s="507"/>
      <c r="R5126" s="507"/>
      <c r="S5126" s="507"/>
    </row>
    <row r="5127" spans="8:28" customFormat="1" ht="12.75">
      <c r="H5127" s="507"/>
      <c r="R5127" s="507"/>
    </row>
    <row r="5128" spans="8:28" customFormat="1" ht="12.75">
      <c r="H5128" s="507"/>
      <c r="P5128" s="507"/>
      <c r="R5128" s="507"/>
      <c r="S5128" s="507"/>
    </row>
    <row r="5129" spans="8:28" customFormat="1" ht="12.75">
      <c r="H5129" s="507"/>
      <c r="P5129" s="507"/>
      <c r="R5129" s="507"/>
      <c r="S5129" s="507"/>
    </row>
    <row r="5130" spans="8:28" customFormat="1" ht="12.75">
      <c r="H5130" s="507"/>
      <c r="P5130" s="507"/>
      <c r="R5130" s="507"/>
      <c r="S5130" s="507"/>
      <c r="AB5130" s="507"/>
    </row>
    <row r="5131" spans="8:28" customFormat="1" ht="12.75">
      <c r="H5131" s="507"/>
      <c r="P5131" s="507"/>
      <c r="R5131" s="507"/>
    </row>
    <row r="5132" spans="8:28" customFormat="1" ht="12.75">
      <c r="H5132" s="507"/>
      <c r="P5132" s="507"/>
      <c r="R5132" s="507"/>
    </row>
    <row r="5133" spans="8:28" customFormat="1" ht="12.75">
      <c r="H5133" s="507"/>
      <c r="P5133" s="507"/>
      <c r="R5133" s="507"/>
    </row>
    <row r="5134" spans="8:28" customFormat="1" ht="12.75">
      <c r="H5134" s="507"/>
      <c r="P5134" s="507"/>
      <c r="R5134" s="507"/>
    </row>
    <row r="5135" spans="8:28" customFormat="1" ht="12.75">
      <c r="H5135" s="507"/>
      <c r="R5135" s="507"/>
      <c r="S5135" s="507"/>
      <c r="AB5135" s="507"/>
    </row>
    <row r="5136" spans="8:28" customFormat="1" ht="12.75">
      <c r="H5136" s="507"/>
      <c r="R5136" s="507"/>
    </row>
    <row r="5137" spans="8:28" customFormat="1" ht="12.75">
      <c r="H5137" s="507"/>
      <c r="R5137" s="507"/>
    </row>
    <row r="5138" spans="8:28" customFormat="1" ht="12.75">
      <c r="H5138" s="507"/>
      <c r="P5138" s="507"/>
      <c r="R5138" s="507"/>
      <c r="S5138" s="507"/>
    </row>
    <row r="5139" spans="8:28" customFormat="1" ht="12.75">
      <c r="H5139" s="507"/>
      <c r="R5139" s="507"/>
    </row>
    <row r="5140" spans="8:28" customFormat="1" ht="12.75">
      <c r="H5140" s="507"/>
      <c r="P5140" s="507"/>
      <c r="R5140" s="507"/>
      <c r="S5140" s="507"/>
    </row>
    <row r="5141" spans="8:28" customFormat="1" ht="12.75">
      <c r="H5141" s="507"/>
      <c r="R5141" s="507"/>
      <c r="S5141" s="507"/>
    </row>
    <row r="5142" spans="8:28" customFormat="1" ht="12.75">
      <c r="H5142" s="507"/>
      <c r="P5142" s="507"/>
      <c r="R5142" s="507"/>
      <c r="S5142" s="507"/>
    </row>
    <row r="5143" spans="8:28" customFormat="1" ht="12.75">
      <c r="H5143" s="507"/>
      <c r="R5143" s="507"/>
      <c r="S5143" s="507"/>
    </row>
    <row r="5144" spans="8:28" customFormat="1" ht="12.75">
      <c r="H5144" s="507"/>
      <c r="P5144" s="507"/>
      <c r="R5144" s="507"/>
      <c r="S5144" s="507"/>
    </row>
    <row r="5145" spans="8:28" customFormat="1" ht="12.75">
      <c r="H5145" s="507"/>
      <c r="R5145" s="507"/>
    </row>
    <row r="5146" spans="8:28" customFormat="1" ht="12.75">
      <c r="H5146" s="507"/>
      <c r="P5146" s="507"/>
      <c r="R5146" s="507"/>
    </row>
    <row r="5147" spans="8:28" customFormat="1" ht="12.75">
      <c r="H5147" s="507"/>
      <c r="R5147" s="507"/>
    </row>
    <row r="5148" spans="8:28" customFormat="1" ht="12.75">
      <c r="H5148" s="507"/>
      <c r="P5148" s="507"/>
      <c r="R5148" s="507"/>
      <c r="S5148" s="507"/>
      <c r="AB5148" s="507"/>
    </row>
    <row r="5149" spans="8:28" customFormat="1" ht="12.75">
      <c r="H5149" s="507"/>
      <c r="R5149" s="507"/>
    </row>
    <row r="5150" spans="8:28" customFormat="1" ht="12.75">
      <c r="H5150" s="507"/>
      <c r="P5150" s="507"/>
      <c r="R5150" s="507"/>
      <c r="S5150" s="507"/>
    </row>
    <row r="5151" spans="8:28" customFormat="1" ht="12.75">
      <c r="H5151" s="507"/>
      <c r="P5151" s="507"/>
      <c r="R5151" s="507"/>
      <c r="S5151" s="507"/>
    </row>
    <row r="5152" spans="8:28" customFormat="1" ht="12.75">
      <c r="H5152" s="507"/>
      <c r="P5152" s="507"/>
      <c r="R5152" s="507"/>
      <c r="S5152" s="507"/>
    </row>
    <row r="5153" spans="8:28" customFormat="1" ht="12.75">
      <c r="H5153" s="507"/>
      <c r="R5153" s="507"/>
      <c r="S5153" s="507"/>
    </row>
    <row r="5154" spans="8:28" customFormat="1" ht="12.75">
      <c r="H5154" s="507"/>
      <c r="R5154" s="507"/>
    </row>
    <row r="5155" spans="8:28" customFormat="1" ht="12.75">
      <c r="H5155" s="507"/>
      <c r="R5155" s="507"/>
    </row>
    <row r="5156" spans="8:28" customFormat="1" ht="12.75">
      <c r="H5156" s="507"/>
      <c r="P5156" s="507"/>
      <c r="R5156" s="507"/>
      <c r="S5156" s="507"/>
    </row>
    <row r="5157" spans="8:28" customFormat="1" ht="12.75">
      <c r="H5157" s="507"/>
      <c r="P5157" s="507"/>
      <c r="R5157" s="507"/>
    </row>
    <row r="5158" spans="8:28" customFormat="1" ht="12.75">
      <c r="H5158" s="507"/>
      <c r="R5158" s="507"/>
    </row>
    <row r="5159" spans="8:28" customFormat="1" ht="12.75">
      <c r="H5159" s="507"/>
      <c r="R5159" s="507"/>
      <c r="S5159" s="507"/>
    </row>
    <row r="5160" spans="8:28" customFormat="1" ht="12.75">
      <c r="H5160" s="507"/>
      <c r="P5160" s="507"/>
      <c r="R5160" s="507"/>
      <c r="AB5160" s="507"/>
    </row>
    <row r="5161" spans="8:28" customFormat="1" ht="12.75">
      <c r="H5161" s="507"/>
      <c r="P5161" s="507"/>
      <c r="R5161" s="507"/>
      <c r="S5161" s="507"/>
    </row>
    <row r="5162" spans="8:28" customFormat="1" ht="12.75">
      <c r="H5162" s="507"/>
      <c r="P5162" s="507"/>
      <c r="R5162" s="507"/>
      <c r="S5162" s="507"/>
      <c r="AB5162" s="507"/>
    </row>
    <row r="5163" spans="8:28" customFormat="1" ht="12.75">
      <c r="H5163" s="507"/>
      <c r="R5163" s="507"/>
    </row>
    <row r="5164" spans="8:28" customFormat="1" ht="12.75">
      <c r="H5164" s="507"/>
      <c r="R5164" s="507"/>
      <c r="S5164" s="507"/>
    </row>
    <row r="5165" spans="8:28" customFormat="1" ht="12.75">
      <c r="H5165" s="507"/>
      <c r="P5165" s="507"/>
      <c r="R5165" s="507"/>
    </row>
    <row r="5166" spans="8:28" customFormat="1" ht="12.75">
      <c r="H5166" s="507"/>
      <c r="R5166" s="507"/>
      <c r="S5166" s="507"/>
    </row>
    <row r="5167" spans="8:28" customFormat="1" ht="12.75">
      <c r="H5167" s="507"/>
      <c r="R5167" s="507"/>
    </row>
    <row r="5168" spans="8:28" customFormat="1" ht="12.75">
      <c r="H5168" s="507"/>
      <c r="P5168" s="507"/>
      <c r="R5168" s="507"/>
    </row>
    <row r="5169" spans="8:28" customFormat="1" ht="12.75">
      <c r="H5169" s="507"/>
      <c r="P5169" s="507"/>
      <c r="R5169" s="507"/>
    </row>
    <row r="5170" spans="8:28" customFormat="1" ht="12.75">
      <c r="H5170" s="507"/>
      <c r="P5170" s="507"/>
      <c r="R5170" s="507"/>
    </row>
    <row r="5171" spans="8:28" customFormat="1" ht="12.75">
      <c r="H5171" s="507"/>
      <c r="P5171" s="507"/>
      <c r="R5171" s="507"/>
    </row>
    <row r="5172" spans="8:28" customFormat="1" ht="12.75">
      <c r="H5172" s="507"/>
      <c r="R5172" s="507"/>
      <c r="S5172" s="507"/>
    </row>
    <row r="5173" spans="8:28" customFormat="1" ht="12.75">
      <c r="H5173" s="507"/>
      <c r="P5173" s="507"/>
      <c r="R5173" s="507"/>
      <c r="S5173" s="507"/>
    </row>
    <row r="5174" spans="8:28" customFormat="1" ht="12.75">
      <c r="H5174" s="507"/>
      <c r="P5174" s="507"/>
      <c r="R5174" s="507"/>
      <c r="S5174" s="507"/>
      <c r="AB5174" s="507"/>
    </row>
    <row r="5175" spans="8:28" customFormat="1" ht="12.75">
      <c r="H5175" s="507"/>
      <c r="R5175" s="507"/>
    </row>
    <row r="5176" spans="8:28" customFormat="1" ht="12.75">
      <c r="H5176" s="507"/>
      <c r="R5176" s="507"/>
      <c r="S5176" s="507"/>
    </row>
    <row r="5177" spans="8:28" customFormat="1" ht="12.75">
      <c r="H5177" s="507"/>
      <c r="P5177" s="507"/>
      <c r="R5177" s="507"/>
      <c r="AB5177" s="507"/>
    </row>
    <row r="5178" spans="8:28" customFormat="1" ht="12.75">
      <c r="H5178" s="507"/>
      <c r="R5178" s="507"/>
      <c r="S5178" s="507"/>
      <c r="AB5178" s="507"/>
    </row>
    <row r="5179" spans="8:28" customFormat="1" ht="12.75">
      <c r="H5179" s="507"/>
      <c r="R5179" s="507"/>
    </row>
    <row r="5180" spans="8:28" customFormat="1" ht="12.75">
      <c r="H5180" s="507"/>
      <c r="P5180" s="507"/>
      <c r="R5180" s="507"/>
    </row>
    <row r="5181" spans="8:28" customFormat="1" ht="12.75">
      <c r="H5181" s="507"/>
      <c r="P5181" s="507"/>
      <c r="R5181" s="507"/>
      <c r="S5181" s="507"/>
    </row>
    <row r="5182" spans="8:28" customFormat="1" ht="12.75">
      <c r="H5182" s="507"/>
      <c r="R5182" s="507"/>
      <c r="S5182" s="507"/>
    </row>
    <row r="5183" spans="8:28" customFormat="1" ht="12.75">
      <c r="H5183" s="507"/>
      <c r="R5183" s="507"/>
      <c r="S5183" s="507"/>
    </row>
    <row r="5184" spans="8:28" customFormat="1" ht="12.75">
      <c r="H5184" s="507"/>
      <c r="P5184" s="507"/>
      <c r="R5184" s="507"/>
      <c r="S5184" s="507"/>
    </row>
    <row r="5185" spans="8:28" customFormat="1" ht="12.75">
      <c r="H5185" s="507"/>
      <c r="P5185" s="507"/>
      <c r="R5185" s="507"/>
    </row>
    <row r="5186" spans="8:28" customFormat="1" ht="12.75">
      <c r="H5186" s="507"/>
      <c r="R5186" s="507"/>
      <c r="S5186" s="507"/>
    </row>
    <row r="5187" spans="8:28" customFormat="1" ht="12.75">
      <c r="H5187" s="507"/>
      <c r="P5187" s="507"/>
      <c r="R5187" s="507"/>
      <c r="S5187" s="507"/>
    </row>
    <row r="5188" spans="8:28" customFormat="1" ht="12.75">
      <c r="H5188" s="507"/>
      <c r="R5188" s="507"/>
      <c r="S5188" s="507"/>
    </row>
    <row r="5189" spans="8:28" customFormat="1" ht="12.75">
      <c r="H5189" s="507"/>
      <c r="P5189" s="507"/>
      <c r="R5189" s="507"/>
      <c r="S5189" s="507"/>
    </row>
    <row r="5190" spans="8:28" customFormat="1" ht="12.75">
      <c r="H5190" s="507"/>
      <c r="R5190" s="507"/>
      <c r="S5190" s="507"/>
    </row>
    <row r="5191" spans="8:28" customFormat="1" ht="12.75">
      <c r="H5191" s="507"/>
      <c r="P5191" s="507"/>
      <c r="R5191" s="507"/>
      <c r="S5191" s="507"/>
      <c r="AB5191" s="507"/>
    </row>
    <row r="5192" spans="8:28" customFormat="1" ht="12.75">
      <c r="H5192" s="507"/>
      <c r="R5192" s="507"/>
    </row>
    <row r="5193" spans="8:28" customFormat="1" ht="12.75">
      <c r="H5193" s="507"/>
      <c r="R5193" s="507"/>
      <c r="S5193" s="507"/>
    </row>
    <row r="5194" spans="8:28" customFormat="1" ht="12.75">
      <c r="H5194" s="507"/>
      <c r="P5194" s="507"/>
      <c r="R5194" s="507"/>
    </row>
    <row r="5195" spans="8:28" customFormat="1" ht="12.75">
      <c r="H5195" s="507"/>
      <c r="P5195" s="507"/>
      <c r="R5195" s="507"/>
      <c r="S5195" s="507"/>
    </row>
    <row r="5196" spans="8:28" customFormat="1" ht="12.75">
      <c r="H5196" s="507"/>
      <c r="R5196" s="507"/>
    </row>
    <row r="5197" spans="8:28" customFormat="1" ht="12.75">
      <c r="H5197" s="507"/>
      <c r="R5197" s="507"/>
    </row>
    <row r="5198" spans="8:28" customFormat="1" ht="12.75">
      <c r="H5198" s="507"/>
      <c r="R5198" s="507"/>
      <c r="S5198" s="507"/>
      <c r="AB5198" s="507"/>
    </row>
    <row r="5199" spans="8:28" customFormat="1" ht="12.75">
      <c r="H5199" s="507"/>
      <c r="R5199" s="507"/>
    </row>
    <row r="5200" spans="8:28" customFormat="1" ht="12.75">
      <c r="H5200" s="507"/>
      <c r="R5200" s="507"/>
      <c r="S5200" s="507"/>
    </row>
    <row r="5201" spans="8:28" customFormat="1" ht="12.75">
      <c r="H5201" s="507"/>
      <c r="R5201" s="507"/>
    </row>
    <row r="5202" spans="8:28" customFormat="1" ht="12.75">
      <c r="H5202" s="507"/>
      <c r="R5202" s="507"/>
    </row>
    <row r="5203" spans="8:28" customFormat="1" ht="12.75">
      <c r="H5203" s="507"/>
      <c r="R5203" s="507"/>
    </row>
    <row r="5204" spans="8:28" customFormat="1" ht="12.75">
      <c r="H5204" s="507"/>
      <c r="R5204" s="507"/>
      <c r="S5204" s="507"/>
    </row>
    <row r="5205" spans="8:28" customFormat="1" ht="12.75">
      <c r="H5205" s="507"/>
      <c r="R5205" s="507"/>
      <c r="S5205" s="507"/>
      <c r="AB5205" s="507"/>
    </row>
    <row r="5206" spans="8:28" customFormat="1" ht="12.75">
      <c r="H5206" s="507"/>
      <c r="R5206" s="507"/>
    </row>
    <row r="5207" spans="8:28" customFormat="1" ht="12.75">
      <c r="H5207" s="507"/>
      <c r="P5207" s="507"/>
      <c r="R5207" s="507"/>
      <c r="S5207" s="507"/>
    </row>
    <row r="5208" spans="8:28" customFormat="1" ht="12.75">
      <c r="H5208" s="507"/>
      <c r="R5208" s="507"/>
    </row>
    <row r="5209" spans="8:28" customFormat="1" ht="12.75">
      <c r="H5209" s="507"/>
      <c r="R5209" s="507"/>
    </row>
    <row r="5210" spans="8:28" customFormat="1" ht="12.75">
      <c r="H5210" s="507"/>
      <c r="R5210" s="507"/>
    </row>
    <row r="5211" spans="8:28" customFormat="1" ht="12.75">
      <c r="H5211" s="507"/>
      <c r="P5211" s="507"/>
      <c r="R5211" s="507"/>
      <c r="S5211" s="507"/>
      <c r="AB5211" s="507"/>
    </row>
    <row r="5212" spans="8:28" customFormat="1" ht="12.75">
      <c r="H5212" s="507"/>
      <c r="P5212" s="507"/>
      <c r="R5212" s="507"/>
      <c r="S5212" s="507"/>
    </row>
    <row r="5213" spans="8:28" customFormat="1" ht="12.75">
      <c r="H5213" s="507"/>
      <c r="R5213" s="507"/>
      <c r="S5213" s="507"/>
    </row>
    <row r="5214" spans="8:28" customFormat="1" ht="12.75">
      <c r="H5214" s="507"/>
      <c r="R5214" s="507"/>
    </row>
    <row r="5215" spans="8:28" customFormat="1" ht="12.75">
      <c r="H5215" s="507"/>
      <c r="R5215" s="507"/>
    </row>
    <row r="5216" spans="8:28" customFormat="1" ht="12.75">
      <c r="H5216" s="507"/>
      <c r="R5216" s="507"/>
    </row>
    <row r="5217" spans="8:28" customFormat="1" ht="12.75">
      <c r="H5217" s="507"/>
      <c r="R5217" s="507"/>
    </row>
    <row r="5218" spans="8:28" customFormat="1" ht="12.75">
      <c r="H5218" s="507"/>
      <c r="P5218" s="507"/>
      <c r="R5218" s="507"/>
      <c r="S5218" s="507"/>
    </row>
    <row r="5219" spans="8:28" customFormat="1" ht="12.75">
      <c r="H5219" s="507"/>
      <c r="P5219" s="507"/>
      <c r="R5219" s="507"/>
    </row>
    <row r="5220" spans="8:28" customFormat="1" ht="12.75">
      <c r="H5220" s="507"/>
      <c r="R5220" s="507"/>
    </row>
    <row r="5221" spans="8:28" customFormat="1" ht="12.75">
      <c r="H5221" s="507"/>
      <c r="R5221" s="507"/>
    </row>
    <row r="5222" spans="8:28" customFormat="1" ht="12.75">
      <c r="H5222" s="507"/>
      <c r="P5222" s="507"/>
      <c r="R5222" s="507"/>
    </row>
    <row r="5223" spans="8:28" customFormat="1" ht="12.75">
      <c r="H5223" s="507"/>
      <c r="P5223" s="507"/>
      <c r="R5223" s="507"/>
      <c r="S5223" s="507"/>
    </row>
    <row r="5224" spans="8:28" customFormat="1" ht="12.75">
      <c r="H5224" s="507"/>
      <c r="R5224" s="507"/>
    </row>
    <row r="5225" spans="8:28" customFormat="1" ht="12.75">
      <c r="H5225" s="507"/>
      <c r="P5225" s="507"/>
      <c r="R5225" s="507"/>
      <c r="S5225" s="507"/>
    </row>
    <row r="5226" spans="8:28" customFormat="1" ht="12.75">
      <c r="H5226" s="507"/>
      <c r="P5226" s="507"/>
      <c r="R5226" s="507"/>
      <c r="AB5226" s="507"/>
    </row>
    <row r="5227" spans="8:28" customFormat="1" ht="12.75">
      <c r="H5227" s="507"/>
      <c r="P5227" s="507"/>
      <c r="R5227" s="507"/>
      <c r="AB5227" s="507"/>
    </row>
    <row r="5228" spans="8:28" customFormat="1" ht="12.75">
      <c r="H5228" s="507"/>
      <c r="R5228" s="507"/>
      <c r="S5228" s="507"/>
    </row>
    <row r="5229" spans="8:28" customFormat="1" ht="12.75">
      <c r="H5229" s="507"/>
      <c r="R5229" s="507"/>
      <c r="S5229" s="507"/>
    </row>
    <row r="5230" spans="8:28" customFormat="1" ht="12.75">
      <c r="H5230" s="507"/>
      <c r="R5230" s="507"/>
      <c r="S5230" s="507"/>
      <c r="AB5230" s="507"/>
    </row>
    <row r="5231" spans="8:28" customFormat="1" ht="12.75">
      <c r="H5231" s="507"/>
      <c r="R5231" s="507"/>
    </row>
    <row r="5232" spans="8:28" customFormat="1" ht="12.75">
      <c r="H5232" s="507"/>
      <c r="P5232" s="507"/>
      <c r="R5232" s="507"/>
    </row>
    <row r="5233" spans="8:28" customFormat="1" ht="12.75">
      <c r="H5233" s="507"/>
      <c r="R5233" s="507"/>
    </row>
    <row r="5234" spans="8:28" customFormat="1" ht="12.75">
      <c r="H5234" s="507"/>
      <c r="R5234" s="507"/>
      <c r="S5234" s="507"/>
      <c r="AB5234" s="507"/>
    </row>
    <row r="5235" spans="8:28" customFormat="1" ht="12.75">
      <c r="H5235" s="507"/>
      <c r="R5235" s="507"/>
    </row>
    <row r="5236" spans="8:28" customFormat="1" ht="12.75">
      <c r="H5236" s="507"/>
      <c r="R5236" s="507"/>
    </row>
    <row r="5237" spans="8:28" customFormat="1" ht="12.75">
      <c r="H5237" s="507"/>
      <c r="R5237" s="507"/>
    </row>
    <row r="5238" spans="8:28" customFormat="1" ht="12.75">
      <c r="H5238" s="507"/>
      <c r="P5238" s="507"/>
      <c r="R5238" s="507"/>
      <c r="S5238" s="507"/>
    </row>
    <row r="5239" spans="8:28" customFormat="1" ht="12.75">
      <c r="H5239" s="507"/>
      <c r="P5239" s="507"/>
      <c r="R5239" s="507"/>
      <c r="S5239" s="507"/>
      <c r="AB5239" s="507"/>
    </row>
    <row r="5240" spans="8:28" customFormat="1" ht="12.75">
      <c r="H5240" s="507"/>
      <c r="R5240" s="507"/>
    </row>
    <row r="5241" spans="8:28" customFormat="1" ht="12.75">
      <c r="H5241" s="507"/>
      <c r="R5241" s="507"/>
      <c r="S5241" s="507"/>
    </row>
    <row r="5242" spans="8:28" customFormat="1" ht="12.75">
      <c r="H5242" s="507"/>
      <c r="R5242" s="507"/>
    </row>
    <row r="5243" spans="8:28" customFormat="1" ht="12.75">
      <c r="H5243" s="507"/>
      <c r="P5243" s="507"/>
      <c r="R5243" s="507"/>
    </row>
    <row r="5244" spans="8:28" customFormat="1" ht="12.75">
      <c r="H5244" s="507"/>
      <c r="R5244" s="507"/>
    </row>
    <row r="5245" spans="8:28" customFormat="1" ht="12.75">
      <c r="H5245" s="507"/>
      <c r="P5245" s="507"/>
      <c r="R5245" s="507"/>
    </row>
    <row r="5246" spans="8:28" customFormat="1" ht="12.75">
      <c r="H5246" s="507"/>
      <c r="R5246" s="507"/>
      <c r="S5246" s="507"/>
    </row>
    <row r="5247" spans="8:28" customFormat="1" ht="12.75">
      <c r="H5247" s="507"/>
      <c r="P5247" s="507"/>
      <c r="R5247" s="507"/>
    </row>
    <row r="5248" spans="8:28" customFormat="1" ht="12.75">
      <c r="H5248" s="507"/>
      <c r="P5248" s="507"/>
      <c r="R5248" s="507"/>
    </row>
    <row r="5249" spans="8:28" customFormat="1" ht="12.75">
      <c r="H5249" s="507"/>
      <c r="P5249" s="507"/>
      <c r="R5249" s="507"/>
      <c r="S5249" s="507"/>
    </row>
    <row r="5250" spans="8:28" customFormat="1" ht="12.75">
      <c r="H5250" s="507"/>
      <c r="P5250" s="507"/>
      <c r="R5250" s="507"/>
      <c r="S5250" s="507"/>
    </row>
    <row r="5251" spans="8:28" customFormat="1" ht="12.75">
      <c r="H5251" s="507"/>
      <c r="R5251" s="507"/>
    </row>
    <row r="5252" spans="8:28" customFormat="1" ht="12.75">
      <c r="H5252" s="507"/>
      <c r="P5252" s="507"/>
      <c r="R5252" s="507"/>
      <c r="S5252" s="507"/>
      <c r="AB5252" s="507"/>
    </row>
    <row r="5253" spans="8:28" customFormat="1" ht="12.75">
      <c r="H5253" s="507"/>
      <c r="R5253" s="507"/>
      <c r="S5253" s="507"/>
    </row>
    <row r="5254" spans="8:28" customFormat="1" ht="12.75">
      <c r="H5254" s="507"/>
      <c r="P5254" s="507"/>
      <c r="R5254" s="507"/>
      <c r="S5254" s="507"/>
    </row>
    <row r="5255" spans="8:28" customFormat="1" ht="12.75">
      <c r="H5255" s="507"/>
      <c r="P5255" s="507"/>
      <c r="R5255" s="507"/>
      <c r="S5255" s="507"/>
    </row>
    <row r="5256" spans="8:28" customFormat="1" ht="12.75">
      <c r="H5256" s="507"/>
      <c r="P5256" s="507"/>
      <c r="R5256" s="507"/>
      <c r="S5256" s="507"/>
    </row>
    <row r="5257" spans="8:28" customFormat="1" ht="12.75">
      <c r="H5257" s="507"/>
      <c r="P5257" s="507"/>
      <c r="R5257" s="507"/>
      <c r="S5257" s="507"/>
    </row>
    <row r="5258" spans="8:28" customFormat="1" ht="12.75">
      <c r="H5258" s="507"/>
      <c r="P5258" s="507"/>
      <c r="R5258" s="507"/>
      <c r="S5258" s="507"/>
    </row>
    <row r="5259" spans="8:28" customFormat="1" ht="12.75">
      <c r="H5259" s="507"/>
      <c r="P5259" s="507"/>
      <c r="R5259" s="507"/>
    </row>
    <row r="5260" spans="8:28" customFormat="1" ht="12.75">
      <c r="H5260" s="507"/>
      <c r="P5260" s="507"/>
      <c r="R5260" s="507"/>
    </row>
    <row r="5261" spans="8:28" customFormat="1" ht="12.75">
      <c r="H5261" s="507"/>
      <c r="P5261" s="507"/>
      <c r="R5261" s="507"/>
      <c r="S5261" s="507"/>
    </row>
    <row r="5262" spans="8:28" customFormat="1" ht="12.75">
      <c r="H5262" s="507"/>
      <c r="R5262" s="507"/>
      <c r="S5262" s="507"/>
      <c r="AB5262" s="507"/>
    </row>
    <row r="5263" spans="8:28" customFormat="1" ht="12.75">
      <c r="H5263" s="507"/>
      <c r="P5263" s="507"/>
      <c r="R5263" s="507"/>
      <c r="S5263" s="507"/>
    </row>
    <row r="5264" spans="8:28" customFormat="1" ht="12.75">
      <c r="H5264" s="507"/>
      <c r="P5264" s="507"/>
      <c r="R5264" s="507"/>
    </row>
    <row r="5265" spans="8:28" customFormat="1" ht="12.75">
      <c r="H5265" s="507"/>
      <c r="R5265" s="507"/>
    </row>
    <row r="5266" spans="8:28" customFormat="1" ht="12.75">
      <c r="H5266" s="507"/>
      <c r="P5266" s="507"/>
      <c r="R5266" s="507"/>
      <c r="S5266" s="507"/>
      <c r="AB5266" s="507"/>
    </row>
    <row r="5267" spans="8:28" customFormat="1" ht="12.75">
      <c r="H5267" s="507"/>
      <c r="R5267" s="507"/>
    </row>
    <row r="5268" spans="8:28" customFormat="1" ht="12.75">
      <c r="H5268" s="507"/>
      <c r="R5268" s="507"/>
    </row>
    <row r="5269" spans="8:28" customFormat="1" ht="12.75">
      <c r="H5269" s="507"/>
      <c r="R5269" s="507"/>
    </row>
    <row r="5270" spans="8:28" customFormat="1" ht="12.75">
      <c r="H5270" s="507"/>
      <c r="R5270" s="507"/>
    </row>
    <row r="5271" spans="8:28" customFormat="1" ht="12.75">
      <c r="H5271" s="507"/>
      <c r="R5271" s="507"/>
    </row>
    <row r="5272" spans="8:28" customFormat="1" ht="12.75">
      <c r="H5272" s="507"/>
      <c r="R5272" s="507"/>
      <c r="S5272" s="507"/>
    </row>
    <row r="5273" spans="8:28" customFormat="1" ht="12.75">
      <c r="H5273" s="507"/>
      <c r="R5273" s="507"/>
      <c r="S5273" s="507"/>
    </row>
    <row r="5274" spans="8:28" customFormat="1" ht="12.75">
      <c r="H5274" s="507"/>
      <c r="R5274" s="507"/>
    </row>
    <row r="5275" spans="8:28" customFormat="1" ht="12.75">
      <c r="H5275" s="507"/>
      <c r="P5275" s="507"/>
      <c r="R5275" s="507"/>
    </row>
    <row r="5276" spans="8:28" customFormat="1" ht="12.75">
      <c r="H5276" s="507"/>
      <c r="R5276" s="507"/>
    </row>
    <row r="5277" spans="8:28" customFormat="1" ht="12.75">
      <c r="H5277" s="507"/>
      <c r="R5277" s="507"/>
      <c r="S5277" s="507"/>
      <c r="AB5277" s="507"/>
    </row>
    <row r="5278" spans="8:28" customFormat="1" ht="12.75">
      <c r="H5278" s="507"/>
      <c r="P5278" s="507"/>
      <c r="R5278" s="507"/>
    </row>
    <row r="5279" spans="8:28" customFormat="1" ht="12.75">
      <c r="H5279" s="507"/>
      <c r="P5279" s="507"/>
      <c r="R5279" s="507"/>
    </row>
    <row r="5280" spans="8:28" customFormat="1" ht="12.75">
      <c r="H5280" s="507"/>
      <c r="R5280" s="507"/>
      <c r="S5280" s="507"/>
    </row>
    <row r="5281" spans="8:19" customFormat="1" ht="12.75">
      <c r="H5281" s="507"/>
      <c r="P5281" s="507"/>
      <c r="R5281" s="507"/>
    </row>
    <row r="5282" spans="8:19" customFormat="1" ht="12.75">
      <c r="H5282" s="507"/>
      <c r="P5282" s="507"/>
      <c r="R5282" s="507"/>
      <c r="S5282" s="507"/>
    </row>
    <row r="5283" spans="8:19" customFormat="1" ht="12.75">
      <c r="H5283" s="507"/>
      <c r="R5283" s="507"/>
      <c r="S5283" s="507"/>
    </row>
    <row r="5284" spans="8:19" customFormat="1" ht="12.75">
      <c r="H5284" s="507"/>
      <c r="P5284" s="507"/>
      <c r="R5284" s="507"/>
      <c r="S5284" s="507"/>
    </row>
    <row r="5285" spans="8:19" customFormat="1" ht="12.75">
      <c r="H5285" s="507"/>
      <c r="P5285" s="507"/>
      <c r="R5285" s="507"/>
      <c r="S5285" s="507"/>
    </row>
    <row r="5286" spans="8:19" customFormat="1" ht="12.75">
      <c r="H5286" s="507"/>
      <c r="P5286" s="507"/>
      <c r="R5286" s="507"/>
      <c r="S5286" s="507"/>
    </row>
    <row r="5287" spans="8:19" customFormat="1" ht="12.75">
      <c r="H5287" s="507"/>
      <c r="P5287" s="507"/>
      <c r="R5287" s="507"/>
    </row>
    <row r="5288" spans="8:19" customFormat="1" ht="12.75">
      <c r="H5288" s="507"/>
      <c r="R5288" s="507"/>
      <c r="S5288" s="507"/>
    </row>
    <row r="5289" spans="8:19" customFormat="1" ht="12.75">
      <c r="H5289" s="507"/>
      <c r="R5289" s="507"/>
    </row>
    <row r="5290" spans="8:19" customFormat="1" ht="12.75">
      <c r="H5290" s="507"/>
      <c r="P5290" s="507"/>
      <c r="R5290" s="507"/>
    </row>
    <row r="5291" spans="8:19" customFormat="1" ht="12.75">
      <c r="H5291" s="507"/>
      <c r="R5291" s="507"/>
    </row>
    <row r="5292" spans="8:19" customFormat="1" ht="12.75">
      <c r="H5292" s="507"/>
      <c r="R5292" s="507"/>
    </row>
    <row r="5293" spans="8:19" customFormat="1" ht="12.75">
      <c r="H5293" s="507"/>
      <c r="R5293" s="507"/>
    </row>
    <row r="5294" spans="8:19" customFormat="1" ht="12.75">
      <c r="H5294" s="507"/>
      <c r="P5294" s="507"/>
      <c r="R5294" s="507"/>
    </row>
    <row r="5295" spans="8:19" customFormat="1" ht="12.75">
      <c r="H5295" s="507"/>
      <c r="R5295" s="507"/>
    </row>
    <row r="5296" spans="8:19" customFormat="1" ht="12.75">
      <c r="H5296" s="507"/>
      <c r="R5296" s="507"/>
      <c r="S5296" s="507"/>
    </row>
    <row r="5297" spans="8:19" customFormat="1" ht="12.75">
      <c r="H5297" s="507"/>
      <c r="P5297" s="507"/>
      <c r="R5297" s="507"/>
    </row>
    <row r="5298" spans="8:19" customFormat="1" ht="12.75">
      <c r="H5298" s="507"/>
      <c r="P5298" s="507"/>
      <c r="R5298" s="507"/>
    </row>
    <row r="5299" spans="8:19" customFormat="1" ht="12.75">
      <c r="H5299" s="507"/>
      <c r="P5299" s="507"/>
      <c r="R5299" s="507"/>
      <c r="S5299" s="507"/>
    </row>
    <row r="5300" spans="8:19" customFormat="1" ht="12.75">
      <c r="H5300" s="507"/>
      <c r="R5300" s="507"/>
    </row>
    <row r="5301" spans="8:19" customFormat="1" ht="12.75">
      <c r="H5301" s="507"/>
      <c r="P5301" s="507"/>
      <c r="R5301" s="507"/>
      <c r="S5301" s="507"/>
    </row>
    <row r="5302" spans="8:19" customFormat="1" ht="12.75">
      <c r="H5302" s="507"/>
      <c r="P5302" s="507"/>
      <c r="R5302" s="507"/>
      <c r="S5302" s="507"/>
    </row>
    <row r="5303" spans="8:19" customFormat="1" ht="12.75">
      <c r="H5303" s="507"/>
      <c r="P5303" s="507"/>
      <c r="R5303" s="507"/>
      <c r="S5303" s="507"/>
    </row>
    <row r="5304" spans="8:19" customFormat="1" ht="12.75">
      <c r="H5304" s="507"/>
      <c r="P5304" s="507"/>
      <c r="R5304" s="507"/>
      <c r="S5304" s="507"/>
    </row>
    <row r="5305" spans="8:19" customFormat="1" ht="12.75">
      <c r="H5305" s="507"/>
      <c r="P5305" s="507"/>
      <c r="R5305" s="507"/>
    </row>
    <row r="5306" spans="8:19" customFormat="1" ht="12.75">
      <c r="H5306" s="507"/>
      <c r="R5306" s="507"/>
    </row>
    <row r="5307" spans="8:19" customFormat="1" ht="12.75">
      <c r="H5307" s="507"/>
      <c r="P5307" s="507"/>
      <c r="R5307" s="507"/>
      <c r="S5307" s="507"/>
    </row>
    <row r="5308" spans="8:19" customFormat="1" ht="12.75">
      <c r="H5308" s="507"/>
      <c r="P5308" s="507"/>
      <c r="R5308" s="507"/>
      <c r="S5308" s="507"/>
    </row>
    <row r="5309" spans="8:19" customFormat="1" ht="12.75">
      <c r="H5309" s="507"/>
      <c r="R5309" s="507"/>
    </row>
    <row r="5310" spans="8:19" customFormat="1" ht="12.75">
      <c r="H5310" s="507"/>
      <c r="R5310" s="507"/>
      <c r="S5310" s="507"/>
    </row>
    <row r="5311" spans="8:19" customFormat="1" ht="12.75">
      <c r="H5311" s="507"/>
      <c r="R5311" s="507"/>
    </row>
    <row r="5312" spans="8:19" customFormat="1" ht="12.75">
      <c r="H5312" s="507"/>
      <c r="P5312" s="507"/>
      <c r="R5312" s="507"/>
    </row>
    <row r="5313" spans="8:28" customFormat="1" ht="12.75">
      <c r="H5313" s="507"/>
      <c r="R5313" s="507"/>
    </row>
    <row r="5314" spans="8:28" customFormat="1" ht="12.75">
      <c r="H5314" s="507"/>
      <c r="R5314" s="507"/>
    </row>
    <row r="5315" spans="8:28" customFormat="1" ht="12.75">
      <c r="H5315" s="507"/>
      <c r="P5315" s="507"/>
      <c r="R5315" s="507"/>
      <c r="S5315" s="507"/>
      <c r="AB5315" s="507"/>
    </row>
    <row r="5316" spans="8:28" customFormat="1" ht="12.75">
      <c r="H5316" s="507"/>
      <c r="P5316" s="507"/>
      <c r="R5316" s="507"/>
      <c r="S5316" s="507"/>
    </row>
    <row r="5317" spans="8:28" customFormat="1" ht="12.75">
      <c r="H5317" s="507"/>
      <c r="P5317" s="507"/>
      <c r="R5317" s="507"/>
      <c r="S5317" s="507"/>
      <c r="AB5317" s="507"/>
    </row>
    <row r="5318" spans="8:28" customFormat="1" ht="12.75">
      <c r="H5318" s="507"/>
      <c r="P5318" s="507"/>
      <c r="R5318" s="507"/>
    </row>
    <row r="5319" spans="8:28" customFormat="1" ht="12.75">
      <c r="H5319" s="507"/>
      <c r="R5319" s="507"/>
    </row>
    <row r="5320" spans="8:28" customFormat="1" ht="12.75">
      <c r="H5320" s="507"/>
      <c r="P5320" s="507"/>
      <c r="R5320" s="507"/>
    </row>
    <row r="5321" spans="8:28" customFormat="1" ht="12.75">
      <c r="H5321" s="507"/>
      <c r="R5321" s="507"/>
      <c r="S5321" s="507"/>
    </row>
    <row r="5322" spans="8:28" customFormat="1" ht="12.75">
      <c r="H5322" s="507"/>
      <c r="P5322" s="507"/>
      <c r="R5322" s="507"/>
      <c r="S5322" s="507"/>
    </row>
    <row r="5323" spans="8:28" customFormat="1" ht="12.75">
      <c r="H5323" s="507"/>
      <c r="R5323" s="507"/>
    </row>
    <row r="5324" spans="8:28" customFormat="1" ht="12.75">
      <c r="H5324" s="507"/>
      <c r="R5324" s="507"/>
      <c r="S5324" s="507"/>
    </row>
    <row r="5325" spans="8:28" customFormat="1" ht="12.75">
      <c r="H5325" s="507"/>
      <c r="R5325" s="507"/>
      <c r="S5325" s="507"/>
    </row>
    <row r="5326" spans="8:28" customFormat="1" ht="12.75">
      <c r="H5326" s="507"/>
      <c r="P5326" s="507"/>
      <c r="R5326" s="507"/>
      <c r="S5326" s="507"/>
      <c r="AB5326" s="507"/>
    </row>
    <row r="5327" spans="8:28" customFormat="1" ht="12.75">
      <c r="H5327" s="507"/>
      <c r="P5327" s="507"/>
      <c r="R5327" s="507"/>
      <c r="S5327" s="507"/>
      <c r="AB5327" s="507"/>
    </row>
    <row r="5328" spans="8:28" customFormat="1" ht="12.75">
      <c r="H5328" s="507"/>
      <c r="R5328" s="507"/>
    </row>
    <row r="5329" spans="8:28" customFormat="1" ht="12.75">
      <c r="H5329" s="507"/>
      <c r="P5329" s="507"/>
      <c r="R5329" s="507"/>
      <c r="S5329" s="507"/>
    </row>
    <row r="5330" spans="8:28" customFormat="1" ht="12.75">
      <c r="H5330" s="507"/>
      <c r="P5330" s="507"/>
      <c r="R5330" s="507"/>
      <c r="S5330" s="507"/>
    </row>
    <row r="5331" spans="8:28" customFormat="1" ht="12.75">
      <c r="H5331" s="507"/>
      <c r="R5331" s="507"/>
    </row>
    <row r="5332" spans="8:28" customFormat="1" ht="12.75">
      <c r="H5332" s="507"/>
      <c r="R5332" s="507"/>
    </row>
    <row r="5333" spans="8:28" customFormat="1" ht="12.75">
      <c r="H5333" s="507"/>
      <c r="R5333" s="507"/>
    </row>
    <row r="5334" spans="8:28" customFormat="1" ht="12.75">
      <c r="H5334" s="507"/>
      <c r="P5334" s="507"/>
      <c r="R5334" s="507"/>
      <c r="S5334" s="507"/>
    </row>
    <row r="5335" spans="8:28" customFormat="1" ht="12.75">
      <c r="H5335" s="507"/>
      <c r="P5335" s="507"/>
      <c r="R5335" s="507"/>
      <c r="S5335" s="507"/>
    </row>
    <row r="5336" spans="8:28" customFormat="1" ht="12.75">
      <c r="H5336" s="507"/>
      <c r="R5336" s="507"/>
      <c r="S5336" s="507"/>
    </row>
    <row r="5337" spans="8:28" customFormat="1" ht="12.75">
      <c r="H5337" s="507"/>
      <c r="R5337" s="507"/>
    </row>
    <row r="5338" spans="8:28" customFormat="1" ht="12.75">
      <c r="H5338" s="507"/>
      <c r="R5338" s="507"/>
    </row>
    <row r="5339" spans="8:28" customFormat="1" ht="12.75">
      <c r="H5339" s="507"/>
      <c r="P5339" s="507"/>
      <c r="R5339" s="507"/>
      <c r="S5339" s="507"/>
    </row>
    <row r="5340" spans="8:28" customFormat="1" ht="12.75">
      <c r="H5340" s="507"/>
      <c r="R5340" s="507"/>
      <c r="S5340" s="507"/>
    </row>
    <row r="5341" spans="8:28" customFormat="1" ht="12.75">
      <c r="H5341" s="507"/>
      <c r="R5341" s="507"/>
      <c r="S5341" s="507"/>
      <c r="AB5341" s="507"/>
    </row>
    <row r="5342" spans="8:28" customFormat="1" ht="12.75">
      <c r="H5342" s="507"/>
      <c r="R5342" s="507"/>
      <c r="S5342" s="507"/>
    </row>
    <row r="5343" spans="8:28" customFormat="1" ht="12.75">
      <c r="H5343" s="507"/>
      <c r="R5343" s="507"/>
      <c r="S5343" s="507"/>
      <c r="AB5343" s="507"/>
    </row>
    <row r="5344" spans="8:28" customFormat="1" ht="12.75">
      <c r="H5344" s="507"/>
      <c r="R5344" s="507"/>
    </row>
    <row r="5345" spans="8:28" customFormat="1" ht="12.75">
      <c r="H5345" s="507"/>
      <c r="R5345" s="507"/>
    </row>
    <row r="5346" spans="8:28" customFormat="1" ht="12.75">
      <c r="H5346" s="507"/>
      <c r="P5346" s="507"/>
      <c r="R5346" s="507"/>
      <c r="S5346" s="507"/>
    </row>
    <row r="5347" spans="8:28" customFormat="1" ht="12.75">
      <c r="H5347" s="507"/>
      <c r="R5347" s="507"/>
      <c r="S5347" s="507"/>
    </row>
    <row r="5348" spans="8:28" customFormat="1" ht="12.75">
      <c r="H5348" s="507"/>
      <c r="R5348" s="507"/>
      <c r="S5348" s="507"/>
    </row>
    <row r="5349" spans="8:28" customFormat="1" ht="12.75">
      <c r="H5349" s="507"/>
      <c r="R5349" s="507"/>
      <c r="S5349" s="507"/>
      <c r="AB5349" s="507"/>
    </row>
    <row r="5350" spans="8:28" customFormat="1" ht="12.75">
      <c r="H5350" s="507"/>
      <c r="R5350" s="507"/>
      <c r="S5350" s="507"/>
      <c r="AB5350" s="507"/>
    </row>
    <row r="5351" spans="8:28" customFormat="1" ht="12.75">
      <c r="H5351" s="507"/>
      <c r="P5351" s="507"/>
      <c r="R5351" s="507"/>
      <c r="S5351" s="507"/>
      <c r="AB5351" s="507"/>
    </row>
    <row r="5352" spans="8:28" customFormat="1" ht="12.75">
      <c r="H5352" s="507"/>
      <c r="P5352" s="507"/>
      <c r="R5352" s="507"/>
    </row>
    <row r="5353" spans="8:28" customFormat="1" ht="12.75">
      <c r="H5353" s="507"/>
      <c r="R5353" s="507"/>
    </row>
    <row r="5354" spans="8:28" customFormat="1" ht="12.75">
      <c r="H5354" s="507"/>
      <c r="P5354" s="507"/>
      <c r="R5354" s="507"/>
      <c r="S5354" s="507"/>
    </row>
    <row r="5355" spans="8:28" customFormat="1" ht="12.75">
      <c r="H5355" s="507"/>
      <c r="P5355" s="507"/>
      <c r="R5355" s="507"/>
      <c r="S5355" s="507"/>
      <c r="AB5355" s="507"/>
    </row>
    <row r="5356" spans="8:28" customFormat="1" ht="12.75">
      <c r="H5356" s="507"/>
      <c r="R5356" s="507"/>
    </row>
    <row r="5357" spans="8:28" customFormat="1" ht="12.75">
      <c r="H5357" s="507"/>
      <c r="R5357" s="507"/>
    </row>
    <row r="5358" spans="8:28" customFormat="1" ht="12.75">
      <c r="H5358" s="507"/>
      <c r="R5358" s="507"/>
      <c r="S5358" s="507"/>
    </row>
    <row r="5359" spans="8:28" customFormat="1" ht="12.75">
      <c r="H5359" s="507"/>
      <c r="R5359" s="507"/>
      <c r="S5359" s="507"/>
    </row>
    <row r="5360" spans="8:28" customFormat="1" ht="12.75">
      <c r="H5360" s="507"/>
      <c r="P5360" s="507"/>
      <c r="R5360" s="507"/>
      <c r="S5360" s="507"/>
      <c r="AB5360" s="507"/>
    </row>
    <row r="5361" spans="8:28" customFormat="1" ht="12.75">
      <c r="H5361" s="507"/>
      <c r="P5361" s="507"/>
      <c r="R5361" s="507"/>
      <c r="S5361" s="507"/>
      <c r="AB5361" s="507"/>
    </row>
    <row r="5362" spans="8:28" customFormat="1" ht="12.75">
      <c r="H5362" s="507"/>
      <c r="R5362" s="507"/>
    </row>
    <row r="5363" spans="8:28" customFormat="1" ht="12.75">
      <c r="H5363" s="507"/>
      <c r="R5363" s="507"/>
    </row>
    <row r="5364" spans="8:28" customFormat="1" ht="12.75">
      <c r="H5364" s="507"/>
      <c r="R5364" s="507"/>
    </row>
    <row r="5365" spans="8:28" customFormat="1" ht="12.75">
      <c r="H5365" s="507"/>
      <c r="P5365" s="507"/>
      <c r="R5365" s="507"/>
    </row>
    <row r="5366" spans="8:28" customFormat="1" ht="12.75">
      <c r="H5366" s="507"/>
      <c r="P5366" s="507"/>
      <c r="R5366" s="507"/>
      <c r="S5366" s="507"/>
    </row>
    <row r="5367" spans="8:28" customFormat="1" ht="12.75">
      <c r="H5367" s="507"/>
      <c r="R5367" s="507"/>
    </row>
    <row r="5368" spans="8:28" customFormat="1" ht="12.75">
      <c r="H5368" s="507"/>
      <c r="R5368" s="507"/>
    </row>
    <row r="5369" spans="8:28" customFormat="1" ht="12.75">
      <c r="H5369" s="507"/>
      <c r="R5369" s="507"/>
      <c r="S5369" s="507"/>
    </row>
    <row r="5370" spans="8:28" customFormat="1" ht="12.75">
      <c r="H5370" s="507"/>
      <c r="P5370" s="507"/>
      <c r="R5370" s="507"/>
      <c r="S5370" s="507"/>
    </row>
    <row r="5371" spans="8:28" customFormat="1" ht="12.75">
      <c r="H5371" s="507"/>
      <c r="P5371" s="507"/>
      <c r="R5371" s="507"/>
      <c r="S5371" s="507"/>
    </row>
    <row r="5372" spans="8:28" customFormat="1" ht="12.75">
      <c r="H5372" s="507"/>
      <c r="P5372" s="507"/>
      <c r="R5372" s="507"/>
    </row>
    <row r="5373" spans="8:28" customFormat="1" ht="12.75">
      <c r="H5373" s="507"/>
      <c r="P5373" s="507"/>
      <c r="R5373" s="507"/>
      <c r="S5373" s="507"/>
    </row>
    <row r="5374" spans="8:28" customFormat="1" ht="12.75">
      <c r="H5374" s="507"/>
      <c r="P5374" s="507"/>
      <c r="R5374" s="507"/>
      <c r="S5374" s="507"/>
    </row>
    <row r="5375" spans="8:28" customFormat="1" ht="12.75">
      <c r="H5375" s="507"/>
      <c r="R5375" s="507"/>
      <c r="S5375" s="507"/>
    </row>
    <row r="5376" spans="8:28" customFormat="1" ht="12.75">
      <c r="H5376" s="507"/>
      <c r="P5376" s="507"/>
      <c r="R5376" s="507"/>
      <c r="S5376" s="507"/>
    </row>
    <row r="5377" spans="8:28" customFormat="1" ht="12.75">
      <c r="H5377" s="507"/>
      <c r="R5377" s="507"/>
    </row>
    <row r="5378" spans="8:28" customFormat="1" ht="12.75">
      <c r="H5378" s="507"/>
      <c r="P5378" s="507"/>
      <c r="R5378" s="507"/>
      <c r="S5378" s="507"/>
      <c r="AB5378" s="507"/>
    </row>
    <row r="5379" spans="8:28" customFormat="1" ht="12.75">
      <c r="H5379" s="507"/>
      <c r="P5379" s="507"/>
      <c r="R5379" s="507"/>
      <c r="S5379" s="507"/>
    </row>
    <row r="5380" spans="8:28" customFormat="1" ht="12.75">
      <c r="H5380" s="507"/>
      <c r="P5380" s="507"/>
      <c r="R5380" s="507"/>
      <c r="S5380" s="507"/>
      <c r="AB5380" s="507"/>
    </row>
    <row r="5381" spans="8:28" customFormat="1" ht="12.75">
      <c r="H5381" s="507"/>
      <c r="R5381" s="507"/>
      <c r="S5381" s="507"/>
    </row>
    <row r="5382" spans="8:28" customFormat="1" ht="12.75">
      <c r="H5382" s="507"/>
      <c r="P5382" s="507"/>
      <c r="R5382" s="507"/>
      <c r="S5382" s="507"/>
    </row>
    <row r="5383" spans="8:28" customFormat="1" ht="12.75">
      <c r="H5383" s="507"/>
      <c r="R5383" s="507"/>
      <c r="S5383" s="507"/>
    </row>
    <row r="5384" spans="8:28" customFormat="1" ht="12.75">
      <c r="H5384" s="507"/>
      <c r="P5384" s="507"/>
      <c r="R5384" s="507"/>
      <c r="S5384" s="507"/>
    </row>
    <row r="5385" spans="8:28" customFormat="1" ht="12.75">
      <c r="H5385" s="507"/>
      <c r="P5385" s="507"/>
      <c r="R5385" s="507"/>
      <c r="S5385" s="507"/>
      <c r="AB5385" s="507"/>
    </row>
    <row r="5386" spans="8:28" customFormat="1" ht="12.75">
      <c r="H5386" s="507"/>
      <c r="P5386" s="507"/>
      <c r="R5386" s="507"/>
      <c r="S5386" s="507"/>
    </row>
    <row r="5387" spans="8:28" customFormat="1" ht="12.75">
      <c r="H5387" s="507"/>
      <c r="P5387" s="507"/>
      <c r="R5387" s="507"/>
    </row>
    <row r="5388" spans="8:28" customFormat="1" ht="12.75">
      <c r="H5388" s="507"/>
      <c r="P5388" s="507"/>
      <c r="R5388" s="507"/>
      <c r="S5388" s="507"/>
    </row>
    <row r="5389" spans="8:28" customFormat="1" ht="12.75">
      <c r="H5389" s="507"/>
      <c r="R5389" s="507"/>
    </row>
    <row r="5390" spans="8:28" customFormat="1" ht="12.75">
      <c r="H5390" s="507"/>
      <c r="R5390" s="507"/>
    </row>
    <row r="5391" spans="8:28" customFormat="1" ht="12.75">
      <c r="H5391" s="507"/>
      <c r="P5391" s="507"/>
      <c r="R5391" s="507"/>
      <c r="S5391" s="507"/>
    </row>
    <row r="5392" spans="8:28" customFormat="1" ht="12.75">
      <c r="H5392" s="507"/>
      <c r="P5392" s="507"/>
      <c r="R5392" s="507"/>
      <c r="S5392" s="507"/>
    </row>
    <row r="5393" spans="8:28" customFormat="1" ht="12.75">
      <c r="H5393" s="507"/>
      <c r="P5393" s="507"/>
      <c r="R5393" s="507"/>
    </row>
    <row r="5394" spans="8:28" customFormat="1" ht="12.75">
      <c r="H5394" s="507"/>
      <c r="R5394" s="507"/>
      <c r="S5394" s="507"/>
    </row>
    <row r="5395" spans="8:28" customFormat="1" ht="12.75">
      <c r="H5395" s="507"/>
      <c r="R5395" s="507"/>
    </row>
    <row r="5396" spans="8:28" customFormat="1" ht="12.75">
      <c r="H5396" s="507"/>
      <c r="P5396" s="507"/>
      <c r="R5396" s="507"/>
    </row>
    <row r="5397" spans="8:28" customFormat="1" ht="12.75">
      <c r="H5397" s="507"/>
      <c r="R5397" s="507"/>
    </row>
    <row r="5398" spans="8:28" customFormat="1" ht="12.75">
      <c r="H5398" s="507"/>
      <c r="R5398" s="507"/>
    </row>
    <row r="5399" spans="8:28" customFormat="1" ht="12.75">
      <c r="H5399" s="507"/>
      <c r="R5399" s="507"/>
    </row>
    <row r="5400" spans="8:28" customFormat="1" ht="12.75">
      <c r="H5400" s="507"/>
      <c r="P5400" s="507"/>
      <c r="R5400" s="507"/>
      <c r="S5400" s="507"/>
    </row>
    <row r="5401" spans="8:28" customFormat="1" ht="12.75">
      <c r="H5401" s="507"/>
      <c r="R5401" s="507"/>
    </row>
    <row r="5402" spans="8:28" customFormat="1" ht="12.75">
      <c r="H5402" s="507"/>
      <c r="R5402" s="507"/>
    </row>
    <row r="5403" spans="8:28" customFormat="1" ht="12.75">
      <c r="H5403" s="507"/>
      <c r="R5403" s="507"/>
    </row>
    <row r="5404" spans="8:28" customFormat="1" ht="12.75">
      <c r="H5404" s="507"/>
      <c r="P5404" s="507"/>
      <c r="R5404" s="507"/>
      <c r="S5404" s="507"/>
      <c r="AB5404" s="507"/>
    </row>
    <row r="5405" spans="8:28" customFormat="1" ht="12.75">
      <c r="H5405" s="507"/>
      <c r="R5405" s="507"/>
    </row>
    <row r="5406" spans="8:28" customFormat="1" ht="12.75">
      <c r="H5406" s="507"/>
      <c r="P5406" s="507"/>
      <c r="R5406" s="507"/>
      <c r="S5406" s="507"/>
    </row>
    <row r="5407" spans="8:28" customFormat="1" ht="12.75">
      <c r="H5407" s="507"/>
      <c r="P5407" s="507"/>
      <c r="R5407" s="507"/>
      <c r="S5407" s="507"/>
      <c r="AB5407" s="507"/>
    </row>
    <row r="5408" spans="8:28" customFormat="1" ht="12.75">
      <c r="H5408" s="507"/>
      <c r="R5408" s="507"/>
    </row>
    <row r="5409" spans="8:28" customFormat="1" ht="12.75">
      <c r="H5409" s="507"/>
      <c r="R5409" s="507"/>
      <c r="S5409" s="507"/>
    </row>
    <row r="5410" spans="8:28" customFormat="1" ht="12.75">
      <c r="H5410" s="507"/>
      <c r="R5410" s="507"/>
    </row>
    <row r="5411" spans="8:28" customFormat="1" ht="12.75">
      <c r="H5411" s="507"/>
      <c r="R5411" s="507"/>
    </row>
    <row r="5412" spans="8:28" customFormat="1" ht="12.75">
      <c r="H5412" s="507"/>
      <c r="R5412" s="507"/>
    </row>
    <row r="5413" spans="8:28" customFormat="1" ht="12.75">
      <c r="H5413" s="507"/>
      <c r="P5413" s="507"/>
      <c r="R5413" s="507"/>
      <c r="S5413" s="507"/>
    </row>
    <row r="5414" spans="8:28" customFormat="1" ht="12.75">
      <c r="H5414" s="507"/>
      <c r="R5414" s="507"/>
      <c r="S5414" s="507"/>
    </row>
    <row r="5415" spans="8:28" customFormat="1" ht="12.75">
      <c r="H5415" s="507"/>
      <c r="R5415" s="507"/>
      <c r="S5415" s="507"/>
    </row>
    <row r="5416" spans="8:28" customFormat="1" ht="12.75">
      <c r="H5416" s="507"/>
      <c r="P5416" s="507"/>
      <c r="R5416" s="507"/>
      <c r="S5416" s="507"/>
    </row>
    <row r="5417" spans="8:28" customFormat="1" ht="12.75">
      <c r="H5417" s="507"/>
      <c r="R5417" s="507"/>
    </row>
    <row r="5418" spans="8:28" customFormat="1" ht="12.75">
      <c r="H5418" s="507"/>
      <c r="P5418" s="507"/>
      <c r="R5418" s="507"/>
      <c r="S5418" s="507"/>
      <c r="AB5418" s="507"/>
    </row>
    <row r="5419" spans="8:28" customFormat="1" ht="12.75">
      <c r="H5419" s="507"/>
      <c r="R5419" s="507"/>
      <c r="S5419" s="507"/>
    </row>
    <row r="5420" spans="8:28" customFormat="1" ht="12.75">
      <c r="H5420" s="507"/>
      <c r="R5420" s="507"/>
    </row>
    <row r="5421" spans="8:28" customFormat="1" ht="12.75">
      <c r="H5421" s="507"/>
      <c r="P5421" s="507"/>
      <c r="R5421" s="507"/>
    </row>
    <row r="5422" spans="8:28" customFormat="1" ht="12.75">
      <c r="H5422" s="507"/>
      <c r="R5422" s="507"/>
    </row>
    <row r="5423" spans="8:28" customFormat="1" ht="12.75">
      <c r="H5423" s="507"/>
      <c r="R5423" s="507"/>
    </row>
    <row r="5424" spans="8:28" customFormat="1" ht="12.75">
      <c r="H5424" s="507"/>
      <c r="P5424" s="507"/>
      <c r="R5424" s="507"/>
    </row>
    <row r="5425" spans="8:28" customFormat="1" ht="12.75">
      <c r="H5425" s="507"/>
      <c r="P5425" s="507"/>
      <c r="R5425" s="507"/>
      <c r="S5425" s="507"/>
      <c r="AB5425" s="507"/>
    </row>
    <row r="5426" spans="8:28" customFormat="1" ht="12.75">
      <c r="H5426" s="507"/>
      <c r="R5426" s="507"/>
    </row>
    <row r="5427" spans="8:28" customFormat="1" ht="12.75">
      <c r="H5427" s="507"/>
      <c r="P5427" s="507"/>
      <c r="R5427" s="507"/>
    </row>
    <row r="5428" spans="8:28" customFormat="1" ht="12.75">
      <c r="H5428" s="507"/>
      <c r="R5428" s="507"/>
    </row>
    <row r="5429" spans="8:28" customFormat="1" ht="12.75">
      <c r="H5429" s="507"/>
      <c r="R5429" s="507"/>
    </row>
    <row r="5430" spans="8:28" customFormat="1" ht="12.75">
      <c r="H5430" s="507"/>
      <c r="P5430" s="507"/>
      <c r="R5430" s="507"/>
      <c r="S5430" s="507"/>
      <c r="AB5430" s="507"/>
    </row>
    <row r="5431" spans="8:28" customFormat="1" ht="12.75">
      <c r="H5431" s="507"/>
      <c r="R5431" s="507"/>
      <c r="S5431" s="507"/>
    </row>
    <row r="5432" spans="8:28" customFormat="1" ht="12.75">
      <c r="H5432" s="507"/>
      <c r="P5432" s="507"/>
      <c r="R5432" s="507"/>
      <c r="S5432" s="507"/>
    </row>
    <row r="5433" spans="8:28" customFormat="1" ht="12.75">
      <c r="H5433" s="507"/>
      <c r="P5433" s="507"/>
      <c r="R5433" s="507"/>
    </row>
    <row r="5434" spans="8:28" customFormat="1" ht="12.75">
      <c r="H5434" s="507"/>
      <c r="R5434" s="507"/>
    </row>
    <row r="5435" spans="8:28" customFormat="1" ht="12.75">
      <c r="H5435" s="507"/>
      <c r="R5435" s="507"/>
    </row>
    <row r="5436" spans="8:28" customFormat="1" ht="12.75">
      <c r="H5436" s="507"/>
      <c r="R5436" s="507"/>
      <c r="S5436" s="507"/>
    </row>
    <row r="5437" spans="8:28" customFormat="1" ht="12.75">
      <c r="H5437" s="507"/>
      <c r="R5437" s="507"/>
      <c r="S5437" s="507"/>
    </row>
    <row r="5438" spans="8:28" customFormat="1" ht="12.75">
      <c r="H5438" s="507"/>
      <c r="R5438" s="507"/>
    </row>
    <row r="5439" spans="8:28" customFormat="1" ht="12.75">
      <c r="H5439" s="507"/>
      <c r="R5439" s="507"/>
    </row>
    <row r="5440" spans="8:28" customFormat="1" ht="12.75">
      <c r="H5440" s="507"/>
      <c r="R5440" s="507"/>
      <c r="S5440" s="507"/>
    </row>
    <row r="5441" spans="8:28" customFormat="1" ht="12.75">
      <c r="H5441" s="507"/>
      <c r="P5441" s="507"/>
      <c r="R5441" s="507"/>
      <c r="S5441" s="507"/>
    </row>
    <row r="5442" spans="8:28" customFormat="1" ht="12.75">
      <c r="H5442" s="507"/>
      <c r="P5442" s="507"/>
      <c r="R5442" s="507"/>
      <c r="S5442" s="507"/>
      <c r="AB5442" s="507"/>
    </row>
    <row r="5443" spans="8:28" customFormat="1" ht="12.75">
      <c r="H5443" s="507"/>
      <c r="R5443" s="507"/>
      <c r="S5443" s="507"/>
    </row>
    <row r="5444" spans="8:28" customFormat="1" ht="12.75">
      <c r="H5444" s="507"/>
      <c r="R5444" s="507"/>
    </row>
    <row r="5445" spans="8:28" customFormat="1" ht="12.75">
      <c r="H5445" s="507"/>
      <c r="P5445" s="507"/>
      <c r="R5445" s="507"/>
      <c r="S5445" s="507"/>
    </row>
    <row r="5446" spans="8:28" customFormat="1" ht="12.75">
      <c r="H5446" s="507"/>
      <c r="P5446" s="507"/>
      <c r="R5446" s="507"/>
    </row>
    <row r="5447" spans="8:28" customFormat="1" ht="12.75">
      <c r="H5447" s="507"/>
      <c r="P5447" s="507"/>
      <c r="R5447" s="507"/>
      <c r="S5447" s="507"/>
    </row>
    <row r="5448" spans="8:28" customFormat="1" ht="12.75">
      <c r="H5448" s="507"/>
      <c r="P5448" s="507"/>
      <c r="R5448" s="507"/>
    </row>
    <row r="5449" spans="8:28" customFormat="1" ht="12.75">
      <c r="H5449" s="507"/>
      <c r="R5449" s="507"/>
      <c r="S5449" s="507"/>
    </row>
    <row r="5450" spans="8:28" customFormat="1" ht="12.75">
      <c r="H5450" s="507"/>
      <c r="R5450" s="507"/>
    </row>
    <row r="5451" spans="8:28" customFormat="1" ht="12.75">
      <c r="H5451" s="507"/>
      <c r="R5451" s="507"/>
      <c r="S5451" s="507"/>
    </row>
    <row r="5452" spans="8:28" customFormat="1" ht="12.75">
      <c r="H5452" s="507"/>
      <c r="P5452" s="507"/>
      <c r="R5452" s="507"/>
      <c r="S5452" s="507"/>
    </row>
    <row r="5453" spans="8:28" customFormat="1" ht="12.75">
      <c r="H5453" s="507"/>
      <c r="R5453" s="507"/>
    </row>
    <row r="5454" spans="8:28" customFormat="1" ht="12.75">
      <c r="H5454" s="507"/>
      <c r="P5454" s="507"/>
      <c r="R5454" s="507"/>
      <c r="S5454" s="507"/>
      <c r="AB5454" s="507"/>
    </row>
    <row r="5455" spans="8:28" customFormat="1" ht="12.75">
      <c r="H5455" s="507"/>
      <c r="R5455" s="507"/>
      <c r="S5455" s="507"/>
      <c r="AB5455" s="507"/>
    </row>
    <row r="5456" spans="8:28" customFormat="1" ht="12.75">
      <c r="H5456" s="507"/>
      <c r="R5456" s="507"/>
      <c r="S5456" s="507"/>
    </row>
    <row r="5457" spans="8:28" customFormat="1" ht="12.75">
      <c r="H5457" s="507"/>
      <c r="R5457" s="507"/>
    </row>
    <row r="5458" spans="8:28" customFormat="1" ht="12.75">
      <c r="H5458" s="507"/>
      <c r="P5458" s="507"/>
      <c r="R5458" s="507"/>
      <c r="S5458" s="507"/>
    </row>
    <row r="5459" spans="8:28" customFormat="1" ht="12.75">
      <c r="H5459" s="507"/>
      <c r="P5459" s="507"/>
      <c r="R5459" s="507"/>
      <c r="S5459" s="507"/>
    </row>
    <row r="5460" spans="8:28" customFormat="1" ht="12.75">
      <c r="H5460" s="507"/>
      <c r="P5460" s="507"/>
      <c r="R5460" s="507"/>
      <c r="S5460" s="507"/>
    </row>
    <row r="5461" spans="8:28" customFormat="1" ht="12.75">
      <c r="H5461" s="507"/>
      <c r="P5461" s="507"/>
      <c r="R5461" s="507"/>
      <c r="AB5461" s="507"/>
    </row>
    <row r="5462" spans="8:28" customFormat="1" ht="12.75">
      <c r="H5462" s="507"/>
      <c r="R5462" s="507"/>
    </row>
    <row r="5463" spans="8:28" customFormat="1" ht="12.75">
      <c r="H5463" s="507"/>
      <c r="R5463" s="507"/>
    </row>
    <row r="5464" spans="8:28" customFormat="1" ht="12.75">
      <c r="H5464" s="507"/>
      <c r="P5464" s="507"/>
      <c r="R5464" s="507"/>
    </row>
    <row r="5465" spans="8:28" customFormat="1" ht="12.75">
      <c r="H5465" s="507"/>
      <c r="P5465" s="507"/>
      <c r="R5465" s="507"/>
      <c r="S5465" s="507"/>
    </row>
    <row r="5466" spans="8:28" customFormat="1" ht="12.75">
      <c r="H5466" s="507"/>
      <c r="R5466" s="507"/>
    </row>
    <row r="5467" spans="8:28" customFormat="1" ht="12.75">
      <c r="H5467" s="507"/>
      <c r="R5467" s="507"/>
      <c r="S5467" s="507"/>
    </row>
    <row r="5468" spans="8:28" customFormat="1" ht="12.75">
      <c r="H5468" s="507"/>
      <c r="R5468" s="507"/>
      <c r="S5468" s="507"/>
    </row>
    <row r="5469" spans="8:28" customFormat="1" ht="12.75">
      <c r="H5469" s="507"/>
      <c r="R5469" s="507"/>
      <c r="S5469" s="507"/>
    </row>
    <row r="5470" spans="8:28" customFormat="1" ht="12.75">
      <c r="H5470" s="507"/>
      <c r="P5470" s="507"/>
      <c r="R5470" s="507"/>
    </row>
    <row r="5471" spans="8:28" customFormat="1" ht="12.75">
      <c r="H5471" s="507"/>
      <c r="P5471" s="507"/>
      <c r="R5471" s="507"/>
    </row>
    <row r="5472" spans="8:28" customFormat="1" ht="12.75">
      <c r="H5472" s="507"/>
      <c r="P5472" s="507"/>
      <c r="R5472" s="507"/>
    </row>
    <row r="5473" spans="8:28" customFormat="1" ht="12.75">
      <c r="H5473" s="507"/>
      <c r="R5473" s="507"/>
    </row>
    <row r="5474" spans="8:28" customFormat="1" ht="12.75">
      <c r="H5474" s="507"/>
      <c r="R5474" s="507"/>
    </row>
    <row r="5475" spans="8:28" customFormat="1" ht="12.75">
      <c r="H5475" s="507"/>
      <c r="P5475" s="507"/>
      <c r="R5475" s="507"/>
      <c r="S5475" s="507"/>
    </row>
    <row r="5476" spans="8:28" customFormat="1" ht="12.75">
      <c r="H5476" s="507"/>
      <c r="R5476" s="507"/>
    </row>
    <row r="5477" spans="8:28" customFormat="1" ht="12.75">
      <c r="H5477" s="507"/>
      <c r="R5477" s="507"/>
      <c r="S5477" s="507"/>
    </row>
    <row r="5478" spans="8:28" customFormat="1" ht="12.75">
      <c r="H5478" s="507"/>
      <c r="P5478" s="507"/>
      <c r="R5478" s="507"/>
    </row>
    <row r="5479" spans="8:28" customFormat="1" ht="12.75">
      <c r="H5479" s="507"/>
      <c r="R5479" s="507"/>
    </row>
    <row r="5480" spans="8:28" customFormat="1" ht="12.75">
      <c r="H5480" s="507"/>
      <c r="P5480" s="507"/>
      <c r="R5480" s="507"/>
    </row>
    <row r="5481" spans="8:28" customFormat="1" ht="12.75">
      <c r="H5481" s="507"/>
      <c r="P5481" s="507"/>
      <c r="R5481" s="507"/>
      <c r="S5481" s="507"/>
    </row>
    <row r="5482" spans="8:28" customFormat="1" ht="12.75">
      <c r="H5482" s="507"/>
      <c r="R5482" s="507"/>
    </row>
    <row r="5483" spans="8:28" customFormat="1" ht="12.75">
      <c r="H5483" s="507"/>
      <c r="P5483" s="507"/>
      <c r="R5483" s="507"/>
    </row>
    <row r="5484" spans="8:28" customFormat="1" ht="12.75">
      <c r="H5484" s="507"/>
      <c r="P5484" s="507"/>
      <c r="R5484" s="507"/>
      <c r="S5484" s="507"/>
    </row>
    <row r="5485" spans="8:28" customFormat="1" ht="12.75">
      <c r="H5485" s="507"/>
      <c r="R5485" s="507"/>
      <c r="S5485" s="507"/>
    </row>
    <row r="5486" spans="8:28" customFormat="1" ht="12.75">
      <c r="H5486" s="507"/>
      <c r="R5486" s="507"/>
      <c r="S5486" s="507"/>
    </row>
    <row r="5487" spans="8:28" customFormat="1" ht="12.75">
      <c r="H5487" s="507"/>
      <c r="P5487" s="507"/>
      <c r="R5487" s="507"/>
      <c r="S5487" s="507"/>
      <c r="AB5487" s="507"/>
    </row>
    <row r="5488" spans="8:28" customFormat="1" ht="12.75">
      <c r="H5488" s="507"/>
      <c r="R5488" s="507"/>
    </row>
    <row r="5489" spans="8:28" customFormat="1" ht="12.75">
      <c r="H5489" s="507"/>
      <c r="R5489" s="507"/>
      <c r="S5489" s="507"/>
      <c r="AB5489" s="507"/>
    </row>
    <row r="5490" spans="8:28" customFormat="1" ht="12.75">
      <c r="H5490" s="507"/>
      <c r="P5490" s="507"/>
      <c r="R5490" s="507"/>
    </row>
    <row r="5491" spans="8:28" customFormat="1" ht="12.75">
      <c r="H5491" s="507"/>
      <c r="R5491" s="507"/>
    </row>
    <row r="5492" spans="8:28" customFormat="1" ht="12.75">
      <c r="H5492" s="507"/>
      <c r="P5492" s="507"/>
      <c r="R5492" s="507"/>
    </row>
    <row r="5493" spans="8:28" customFormat="1" ht="12.75">
      <c r="H5493" s="507"/>
      <c r="R5493" s="507"/>
    </row>
    <row r="5494" spans="8:28" customFormat="1" ht="12.75">
      <c r="H5494" s="507"/>
      <c r="P5494" s="507"/>
      <c r="R5494" s="507"/>
    </row>
    <row r="5495" spans="8:28" customFormat="1" ht="12.75">
      <c r="H5495" s="507"/>
      <c r="P5495" s="507"/>
      <c r="R5495" s="507"/>
      <c r="S5495" s="507"/>
      <c r="AB5495" s="507"/>
    </row>
    <row r="5496" spans="8:28" customFormat="1" ht="12.75">
      <c r="H5496" s="507"/>
      <c r="P5496" s="507"/>
      <c r="R5496" s="507"/>
      <c r="S5496" s="507"/>
    </row>
    <row r="5497" spans="8:28" customFormat="1" ht="12.75">
      <c r="H5497" s="507"/>
      <c r="P5497" s="507"/>
      <c r="R5497" s="507"/>
      <c r="S5497" s="507"/>
    </row>
    <row r="5498" spans="8:28" customFormat="1" ht="12.75">
      <c r="H5498" s="507"/>
      <c r="R5498" s="507"/>
    </row>
    <row r="5499" spans="8:28" customFormat="1" ht="12.75">
      <c r="H5499" s="507"/>
      <c r="P5499" s="507"/>
      <c r="R5499" s="507"/>
      <c r="AB5499" s="507"/>
    </row>
    <row r="5500" spans="8:28" customFormat="1" ht="12.75">
      <c r="H5500" s="507"/>
      <c r="P5500" s="507"/>
      <c r="R5500" s="507"/>
      <c r="S5500" s="507"/>
    </row>
    <row r="5501" spans="8:28" customFormat="1" ht="12.75">
      <c r="H5501" s="507"/>
      <c r="R5501" s="507"/>
      <c r="S5501" s="507"/>
      <c r="AB5501" s="507"/>
    </row>
    <row r="5502" spans="8:28" customFormat="1" ht="12.75">
      <c r="H5502" s="507"/>
      <c r="P5502" s="507"/>
      <c r="R5502" s="507"/>
      <c r="S5502" s="507"/>
    </row>
    <row r="5503" spans="8:28" customFormat="1" ht="12.75">
      <c r="H5503" s="507"/>
      <c r="R5503" s="507"/>
    </row>
    <row r="5504" spans="8:28" customFormat="1" ht="12.75">
      <c r="H5504" s="507"/>
      <c r="P5504" s="507"/>
      <c r="R5504" s="507"/>
    </row>
    <row r="5505" spans="8:28" customFormat="1" ht="12.75">
      <c r="H5505" s="507"/>
      <c r="P5505" s="507"/>
      <c r="R5505" s="507"/>
    </row>
    <row r="5506" spans="8:28" customFormat="1" ht="12.75">
      <c r="H5506" s="507"/>
      <c r="P5506" s="507"/>
      <c r="R5506" s="507"/>
    </row>
    <row r="5507" spans="8:28" customFormat="1" ht="12.75">
      <c r="H5507" s="507"/>
      <c r="P5507" s="507"/>
      <c r="R5507" s="507"/>
      <c r="S5507" s="507"/>
    </row>
    <row r="5508" spans="8:28" customFormat="1" ht="12.75">
      <c r="H5508" s="507"/>
      <c r="P5508" s="507"/>
      <c r="R5508" s="507"/>
      <c r="S5508" s="507"/>
    </row>
    <row r="5509" spans="8:28" customFormat="1" ht="12.75">
      <c r="H5509" s="507"/>
      <c r="R5509" s="507"/>
      <c r="S5509" s="507"/>
      <c r="AB5509" s="507"/>
    </row>
    <row r="5510" spans="8:28" customFormat="1" ht="12.75">
      <c r="H5510" s="507"/>
      <c r="P5510" s="507"/>
      <c r="R5510" s="507"/>
      <c r="S5510" s="507"/>
    </row>
    <row r="5511" spans="8:28" customFormat="1" ht="12.75">
      <c r="H5511" s="507"/>
      <c r="P5511" s="507"/>
      <c r="R5511" s="507"/>
    </row>
    <row r="5512" spans="8:28" customFormat="1" ht="12.75">
      <c r="H5512" s="507"/>
      <c r="P5512" s="507"/>
      <c r="R5512" s="507"/>
      <c r="S5512" s="507"/>
    </row>
    <row r="5513" spans="8:28" customFormat="1" ht="12.75">
      <c r="H5513" s="507"/>
      <c r="R5513" s="507"/>
      <c r="S5513" s="507"/>
    </row>
    <row r="5514" spans="8:28" customFormat="1" ht="12.75">
      <c r="H5514" s="507"/>
      <c r="R5514" s="507"/>
      <c r="S5514" s="507"/>
    </row>
    <row r="5515" spans="8:28" customFormat="1" ht="12.75">
      <c r="H5515" s="507"/>
      <c r="P5515" s="507"/>
      <c r="R5515" s="507"/>
    </row>
    <row r="5516" spans="8:28" customFormat="1" ht="12.75">
      <c r="H5516" s="507"/>
      <c r="R5516" s="507"/>
    </row>
    <row r="5517" spans="8:28" customFormat="1" ht="12.75">
      <c r="H5517" s="507"/>
      <c r="R5517" s="507"/>
    </row>
    <row r="5518" spans="8:28" customFormat="1" ht="12.75">
      <c r="H5518" s="507"/>
      <c r="P5518" s="507"/>
      <c r="R5518" s="507"/>
      <c r="S5518" s="507"/>
    </row>
    <row r="5519" spans="8:28" customFormat="1" ht="12.75">
      <c r="H5519" s="507"/>
      <c r="R5519" s="507"/>
    </row>
    <row r="5520" spans="8:28" customFormat="1" ht="12.75">
      <c r="H5520" s="507"/>
      <c r="P5520" s="507"/>
      <c r="R5520" s="507"/>
    </row>
    <row r="5521" spans="8:28" customFormat="1" ht="12.75">
      <c r="H5521" s="507"/>
      <c r="P5521" s="507"/>
      <c r="R5521" s="507"/>
    </row>
    <row r="5522" spans="8:28" customFormat="1" ht="12.75">
      <c r="H5522" s="507"/>
      <c r="P5522" s="507"/>
      <c r="R5522" s="507"/>
    </row>
    <row r="5523" spans="8:28" customFormat="1" ht="12.75">
      <c r="H5523" s="507"/>
      <c r="P5523" s="507"/>
      <c r="R5523" s="507"/>
      <c r="S5523" s="507"/>
      <c r="AB5523" s="507"/>
    </row>
    <row r="5524" spans="8:28" customFormat="1" ht="12.75">
      <c r="H5524" s="507"/>
      <c r="P5524" s="507"/>
      <c r="R5524" s="507"/>
      <c r="S5524" s="507"/>
      <c r="AB5524" s="507"/>
    </row>
    <row r="5525" spans="8:28" customFormat="1" ht="12.75">
      <c r="H5525" s="507"/>
      <c r="P5525" s="507"/>
      <c r="R5525" s="507"/>
      <c r="AB5525" s="507"/>
    </row>
    <row r="5526" spans="8:28" customFormat="1" ht="12.75">
      <c r="H5526" s="507"/>
      <c r="R5526" s="507"/>
      <c r="S5526" s="507"/>
    </row>
    <row r="5527" spans="8:28" customFormat="1" ht="12.75">
      <c r="H5527" s="507"/>
      <c r="R5527" s="507"/>
      <c r="S5527" s="507"/>
    </row>
    <row r="5528" spans="8:28" customFormat="1" ht="12.75">
      <c r="H5528" s="507"/>
      <c r="R5528" s="507"/>
      <c r="S5528" s="507"/>
    </row>
    <row r="5529" spans="8:28" customFormat="1" ht="12.75">
      <c r="H5529" s="507"/>
      <c r="P5529" s="507"/>
      <c r="R5529" s="507"/>
      <c r="S5529" s="507"/>
    </row>
    <row r="5530" spans="8:28" customFormat="1" ht="12.75">
      <c r="H5530" s="507"/>
      <c r="P5530" s="507"/>
      <c r="R5530" s="507"/>
    </row>
    <row r="5531" spans="8:28" customFormat="1" ht="12.75">
      <c r="H5531" s="507"/>
      <c r="P5531" s="507"/>
      <c r="R5531" s="507"/>
      <c r="S5531" s="507"/>
      <c r="AB5531" s="507"/>
    </row>
    <row r="5532" spans="8:28" customFormat="1" ht="12.75">
      <c r="H5532" s="507"/>
      <c r="P5532" s="507"/>
      <c r="R5532" s="507"/>
    </row>
    <row r="5533" spans="8:28" customFormat="1" ht="12.75">
      <c r="H5533" s="507"/>
      <c r="P5533" s="507"/>
      <c r="R5533" s="507"/>
    </row>
    <row r="5534" spans="8:28" customFormat="1" ht="12.75">
      <c r="H5534" s="507"/>
      <c r="P5534" s="507"/>
      <c r="R5534" s="507"/>
      <c r="S5534" s="507"/>
      <c r="AB5534" s="507"/>
    </row>
    <row r="5535" spans="8:28" customFormat="1" ht="12.75">
      <c r="H5535" s="507"/>
      <c r="R5535" s="507"/>
      <c r="S5535" s="507"/>
    </row>
    <row r="5536" spans="8:28" customFormat="1" ht="12.75">
      <c r="H5536" s="507"/>
      <c r="R5536" s="507"/>
      <c r="S5536" s="507"/>
    </row>
    <row r="5537" spans="8:36" customFormat="1" ht="12.75">
      <c r="H5537" s="507"/>
      <c r="R5537" s="507"/>
    </row>
    <row r="5538" spans="8:36" customFormat="1" ht="12.75">
      <c r="H5538" s="507"/>
      <c r="P5538" s="507"/>
      <c r="R5538" s="507"/>
    </row>
    <row r="5539" spans="8:36" customFormat="1" ht="12.75">
      <c r="H5539" s="507"/>
      <c r="P5539" s="507"/>
      <c r="R5539" s="507"/>
      <c r="S5539" s="507"/>
    </row>
    <row r="5540" spans="8:36" customFormat="1" ht="12.75">
      <c r="H5540" s="507"/>
      <c r="P5540" s="507"/>
      <c r="R5540" s="507"/>
      <c r="S5540" s="507"/>
    </row>
    <row r="5541" spans="8:36" customFormat="1" ht="12.75">
      <c r="H5541" s="507"/>
      <c r="R5541" s="507"/>
    </row>
    <row r="5542" spans="8:36" customFormat="1" ht="12.75">
      <c r="H5542" s="507"/>
      <c r="P5542" s="507"/>
      <c r="R5542" s="507"/>
    </row>
    <row r="5543" spans="8:36" customFormat="1" ht="12.75">
      <c r="H5543" s="507"/>
      <c r="P5543" s="507"/>
      <c r="R5543" s="507"/>
      <c r="S5543" s="507"/>
    </row>
    <row r="5544" spans="8:36" customFormat="1" ht="12.75">
      <c r="H5544" s="507"/>
      <c r="R5544" s="507"/>
    </row>
    <row r="5545" spans="8:36" customFormat="1" ht="12.75">
      <c r="H5545" s="507"/>
      <c r="P5545" s="507"/>
      <c r="R5545" s="507"/>
      <c r="S5545" s="507"/>
      <c r="AB5545" s="507"/>
      <c r="AJ5545" s="508"/>
    </row>
    <row r="5546" spans="8:36" customFormat="1" ht="12.75">
      <c r="H5546" s="507"/>
      <c r="P5546" s="507"/>
      <c r="R5546" s="507"/>
      <c r="S5546" s="507"/>
    </row>
    <row r="5547" spans="8:36" customFormat="1" ht="12.75">
      <c r="H5547" s="507"/>
      <c r="R5547" s="507"/>
      <c r="S5547" s="507"/>
    </row>
    <row r="5548" spans="8:36" customFormat="1" ht="12.75">
      <c r="H5548" s="507"/>
      <c r="P5548" s="507"/>
      <c r="R5548" s="507"/>
      <c r="S5548" s="507"/>
      <c r="AB5548" s="507"/>
    </row>
    <row r="5549" spans="8:36" customFormat="1" ht="12.75">
      <c r="H5549" s="507"/>
      <c r="R5549" s="507"/>
    </row>
    <row r="5550" spans="8:36" customFormat="1" ht="12.75">
      <c r="H5550" s="507"/>
      <c r="R5550" s="507"/>
    </row>
    <row r="5551" spans="8:36" customFormat="1" ht="12.75">
      <c r="H5551" s="507"/>
      <c r="P5551" s="507"/>
      <c r="R5551" s="507"/>
      <c r="S5551" s="507"/>
    </row>
    <row r="5552" spans="8:36" customFormat="1" ht="12.75">
      <c r="H5552" s="507"/>
      <c r="R5552" s="507"/>
      <c r="S5552" s="507"/>
    </row>
    <row r="5553" spans="8:28" customFormat="1" ht="12.75">
      <c r="H5553" s="507"/>
      <c r="R5553" s="507"/>
      <c r="S5553" s="507"/>
    </row>
    <row r="5554" spans="8:28" customFormat="1" ht="12.75">
      <c r="H5554" s="507"/>
      <c r="R5554" s="507"/>
      <c r="S5554" s="507"/>
    </row>
    <row r="5555" spans="8:28" customFormat="1" ht="12.75">
      <c r="H5555" s="507"/>
      <c r="P5555" s="507"/>
      <c r="R5555" s="507"/>
      <c r="S5555" s="507"/>
    </row>
    <row r="5556" spans="8:28" customFormat="1" ht="12.75">
      <c r="H5556" s="507"/>
      <c r="P5556" s="507"/>
      <c r="R5556" s="507"/>
      <c r="S5556" s="507"/>
    </row>
    <row r="5557" spans="8:28" customFormat="1" ht="12.75">
      <c r="H5557" s="507"/>
      <c r="R5557" s="507"/>
      <c r="S5557" s="507"/>
    </row>
    <row r="5558" spans="8:28" customFormat="1" ht="12.75">
      <c r="H5558" s="507"/>
      <c r="P5558" s="507"/>
      <c r="R5558" s="507"/>
      <c r="AB5558" s="507"/>
    </row>
    <row r="5559" spans="8:28" customFormat="1" ht="12.75">
      <c r="H5559" s="507"/>
      <c r="R5559" s="507"/>
      <c r="S5559" s="507"/>
      <c r="AB5559" s="507"/>
    </row>
    <row r="5560" spans="8:28" customFormat="1" ht="12.75">
      <c r="H5560" s="507"/>
      <c r="P5560" s="507"/>
      <c r="R5560" s="507"/>
    </row>
    <row r="5561" spans="8:28" customFormat="1" ht="12.75">
      <c r="H5561" s="507"/>
      <c r="P5561" s="507"/>
      <c r="R5561" s="507"/>
    </row>
    <row r="5562" spans="8:28" customFormat="1" ht="12.75">
      <c r="H5562" s="507"/>
      <c r="P5562" s="507"/>
      <c r="R5562" s="507"/>
      <c r="S5562" s="507"/>
    </row>
    <row r="5563" spans="8:28" customFormat="1" ht="12.75">
      <c r="H5563" s="507"/>
      <c r="P5563" s="507"/>
      <c r="R5563" s="507"/>
    </row>
    <row r="5564" spans="8:28" customFormat="1" ht="12.75">
      <c r="H5564" s="507"/>
      <c r="P5564" s="507"/>
      <c r="R5564" s="507"/>
    </row>
    <row r="5565" spans="8:28" customFormat="1" ht="12.75">
      <c r="H5565" s="507"/>
      <c r="R5565" s="507"/>
    </row>
    <row r="5566" spans="8:28" customFormat="1" ht="12.75">
      <c r="H5566" s="507"/>
      <c r="R5566" s="507"/>
    </row>
    <row r="5567" spans="8:28" customFormat="1" ht="12.75">
      <c r="H5567" s="507"/>
      <c r="P5567" s="507"/>
      <c r="R5567" s="507"/>
    </row>
    <row r="5568" spans="8:28" customFormat="1" ht="12.75">
      <c r="H5568" s="507"/>
      <c r="P5568" s="507"/>
      <c r="R5568" s="507"/>
    </row>
    <row r="5569" spans="8:28" customFormat="1" ht="12.75">
      <c r="H5569" s="507"/>
      <c r="P5569" s="507"/>
      <c r="R5569" s="507"/>
      <c r="S5569" s="507"/>
    </row>
    <row r="5570" spans="8:28" customFormat="1" ht="12.75">
      <c r="H5570" s="507"/>
      <c r="R5570" s="507"/>
    </row>
    <row r="5571" spans="8:28" customFormat="1" ht="12.75">
      <c r="H5571" s="507"/>
      <c r="P5571" s="507"/>
      <c r="R5571" s="507"/>
      <c r="S5571" s="507"/>
      <c r="AB5571" s="507"/>
    </row>
    <row r="5572" spans="8:28" customFormat="1" ht="12.75">
      <c r="H5572" s="507"/>
      <c r="R5572" s="507"/>
    </row>
    <row r="5573" spans="8:28" customFormat="1" ht="12.75">
      <c r="H5573" s="507"/>
      <c r="P5573" s="507"/>
      <c r="R5573" s="507"/>
    </row>
    <row r="5574" spans="8:28" customFormat="1" ht="12.75">
      <c r="H5574" s="507"/>
      <c r="R5574" s="507"/>
      <c r="S5574" s="507"/>
    </row>
    <row r="5575" spans="8:28" customFormat="1" ht="12.75">
      <c r="H5575" s="507"/>
      <c r="P5575" s="507"/>
      <c r="R5575" s="507"/>
      <c r="S5575" s="507"/>
    </row>
    <row r="5576" spans="8:28" customFormat="1" ht="12.75">
      <c r="H5576" s="507"/>
      <c r="R5576" s="507"/>
    </row>
    <row r="5577" spans="8:28" customFormat="1" ht="12.75">
      <c r="H5577" s="507"/>
      <c r="R5577" s="507"/>
      <c r="S5577" s="507"/>
    </row>
    <row r="5578" spans="8:28" customFormat="1" ht="12.75">
      <c r="H5578" s="507"/>
      <c r="R5578" s="507"/>
    </row>
    <row r="5579" spans="8:28" customFormat="1" ht="12.75">
      <c r="H5579" s="507"/>
      <c r="P5579" s="507"/>
      <c r="R5579" s="507"/>
      <c r="S5579" s="507"/>
      <c r="AB5579" s="507"/>
    </row>
    <row r="5580" spans="8:28" customFormat="1" ht="12.75">
      <c r="H5580" s="507"/>
      <c r="P5580" s="507"/>
      <c r="R5580" s="507"/>
      <c r="S5580" s="507"/>
    </row>
    <row r="5581" spans="8:28" customFormat="1" ht="12.75">
      <c r="H5581" s="507"/>
      <c r="P5581" s="507"/>
      <c r="R5581" s="507"/>
      <c r="S5581" s="507"/>
    </row>
    <row r="5582" spans="8:28" customFormat="1" ht="12.75">
      <c r="H5582" s="507"/>
      <c r="P5582" s="507"/>
      <c r="R5582" s="507"/>
    </row>
    <row r="5583" spans="8:28" customFormat="1" ht="12.75">
      <c r="H5583" s="507"/>
      <c r="P5583" s="507"/>
      <c r="R5583" s="507"/>
      <c r="AB5583" s="507"/>
    </row>
    <row r="5584" spans="8:28" customFormat="1" ht="12.75">
      <c r="H5584" s="507"/>
      <c r="P5584" s="507"/>
      <c r="R5584" s="507"/>
      <c r="S5584" s="507"/>
    </row>
    <row r="5585" spans="8:28" customFormat="1" ht="12.75">
      <c r="H5585" s="507"/>
      <c r="R5585" s="507"/>
      <c r="S5585" s="507"/>
    </row>
    <row r="5586" spans="8:28" customFormat="1" ht="12.75">
      <c r="H5586" s="507"/>
      <c r="P5586" s="507"/>
      <c r="R5586" s="507"/>
      <c r="S5586" s="507"/>
      <c r="AB5586" s="507"/>
    </row>
    <row r="5587" spans="8:28" customFormat="1" ht="12.75">
      <c r="H5587" s="507"/>
      <c r="P5587" s="507"/>
      <c r="R5587" s="507"/>
    </row>
    <row r="5588" spans="8:28" customFormat="1" ht="12.75">
      <c r="H5588" s="507"/>
      <c r="P5588" s="507"/>
      <c r="R5588" s="507"/>
      <c r="S5588" s="507"/>
    </row>
    <row r="5589" spans="8:28" customFormat="1" ht="12.75">
      <c r="H5589" s="507"/>
      <c r="R5589" s="507"/>
      <c r="S5589" s="507"/>
    </row>
    <row r="5590" spans="8:28" customFormat="1" ht="12.75">
      <c r="H5590" s="507"/>
      <c r="R5590" s="507"/>
      <c r="S5590" s="507"/>
    </row>
    <row r="5591" spans="8:28" customFormat="1" ht="12.75">
      <c r="H5591" s="507"/>
      <c r="P5591" s="507"/>
      <c r="R5591" s="507"/>
      <c r="S5591" s="507"/>
    </row>
    <row r="5592" spans="8:28" customFormat="1" ht="12.75">
      <c r="H5592" s="507"/>
      <c r="P5592" s="507"/>
      <c r="R5592" s="507"/>
    </row>
    <row r="5593" spans="8:28" customFormat="1" ht="12.75">
      <c r="H5593" s="507"/>
      <c r="P5593" s="507"/>
      <c r="R5593" s="507"/>
    </row>
    <row r="5594" spans="8:28" customFormat="1" ht="12.75">
      <c r="H5594" s="507"/>
      <c r="R5594" s="507"/>
    </row>
    <row r="5595" spans="8:28" customFormat="1" ht="12.75">
      <c r="H5595" s="507"/>
      <c r="R5595" s="507"/>
    </row>
    <row r="5596" spans="8:28" customFormat="1" ht="12.75">
      <c r="H5596" s="507"/>
      <c r="P5596" s="507"/>
      <c r="R5596" s="507"/>
      <c r="S5596" s="507"/>
      <c r="AB5596" s="507"/>
    </row>
    <row r="5597" spans="8:28" customFormat="1" ht="12.75">
      <c r="H5597" s="507"/>
      <c r="P5597" s="507"/>
      <c r="R5597" s="507"/>
      <c r="S5597" s="507"/>
      <c r="AB5597" s="507"/>
    </row>
    <row r="5598" spans="8:28" customFormat="1" ht="12.75">
      <c r="H5598" s="507"/>
      <c r="P5598" s="507"/>
      <c r="R5598" s="507"/>
    </row>
    <row r="5599" spans="8:28" customFormat="1" ht="12.75">
      <c r="H5599" s="507"/>
      <c r="R5599" s="507"/>
      <c r="S5599" s="507"/>
    </row>
    <row r="5600" spans="8:28" customFormat="1" ht="12.75">
      <c r="H5600" s="507"/>
      <c r="P5600" s="507"/>
      <c r="R5600" s="507"/>
      <c r="S5600" s="507"/>
      <c r="AB5600" s="507"/>
    </row>
    <row r="5601" spans="8:28" customFormat="1" ht="12.75">
      <c r="H5601" s="507"/>
      <c r="R5601" s="507"/>
    </row>
    <row r="5602" spans="8:28" customFormat="1" ht="12.75">
      <c r="H5602" s="507"/>
      <c r="P5602" s="507"/>
      <c r="R5602" s="507"/>
    </row>
    <row r="5603" spans="8:28" customFormat="1" ht="12.75">
      <c r="H5603" s="507"/>
      <c r="R5603" s="507"/>
      <c r="S5603" s="507"/>
    </row>
    <row r="5604" spans="8:28" customFormat="1" ht="12.75">
      <c r="H5604" s="507"/>
      <c r="R5604" s="507"/>
    </row>
    <row r="5605" spans="8:28" customFormat="1" ht="12.75">
      <c r="H5605" s="507"/>
      <c r="P5605" s="507"/>
      <c r="R5605" s="507"/>
    </row>
    <row r="5606" spans="8:28" customFormat="1" ht="12.75">
      <c r="H5606" s="507"/>
      <c r="P5606" s="507"/>
      <c r="R5606" s="507"/>
      <c r="S5606" s="507"/>
    </row>
    <row r="5607" spans="8:28" customFormat="1" ht="12.75">
      <c r="H5607" s="507"/>
      <c r="P5607" s="507"/>
      <c r="R5607" s="507"/>
      <c r="S5607" s="507"/>
    </row>
    <row r="5608" spans="8:28" customFormat="1" ht="12.75">
      <c r="H5608" s="507"/>
      <c r="P5608" s="507"/>
      <c r="R5608" s="507"/>
      <c r="S5608" s="507"/>
    </row>
    <row r="5609" spans="8:28" customFormat="1" ht="12.75">
      <c r="H5609" s="507"/>
      <c r="P5609" s="507"/>
      <c r="R5609" s="507"/>
    </row>
    <row r="5610" spans="8:28" customFormat="1" ht="12.75">
      <c r="H5610" s="507"/>
      <c r="R5610" s="507"/>
    </row>
    <row r="5611" spans="8:28" customFormat="1" ht="12.75">
      <c r="H5611" s="507"/>
      <c r="R5611" s="507"/>
    </row>
    <row r="5612" spans="8:28" customFormat="1" ht="12.75">
      <c r="H5612" s="507"/>
      <c r="R5612" s="507"/>
    </row>
    <row r="5613" spans="8:28" customFormat="1" ht="12.75">
      <c r="H5613" s="507"/>
      <c r="R5613" s="507"/>
    </row>
    <row r="5614" spans="8:28" customFormat="1" ht="12.75">
      <c r="H5614" s="507"/>
      <c r="P5614" s="507"/>
      <c r="R5614" s="507"/>
      <c r="S5614" s="507"/>
      <c r="AB5614" s="507"/>
    </row>
    <row r="5615" spans="8:28" customFormat="1" ht="12.75">
      <c r="H5615" s="507"/>
      <c r="P5615" s="507"/>
      <c r="R5615" s="507"/>
    </row>
    <row r="5616" spans="8:28" customFormat="1" ht="12.75">
      <c r="H5616" s="507"/>
      <c r="P5616" s="507"/>
      <c r="R5616" s="507"/>
    </row>
    <row r="5617" spans="8:28" customFormat="1" ht="12.75">
      <c r="H5617" s="507"/>
      <c r="R5617" s="507"/>
    </row>
    <row r="5618" spans="8:28" customFormat="1" ht="12.75">
      <c r="H5618" s="507"/>
      <c r="P5618" s="507"/>
      <c r="R5618" s="507"/>
      <c r="S5618" s="507"/>
    </row>
    <row r="5619" spans="8:28" customFormat="1" ht="12.75">
      <c r="H5619" s="507"/>
      <c r="R5619" s="507"/>
      <c r="S5619" s="507"/>
      <c r="AB5619" s="507"/>
    </row>
    <row r="5620" spans="8:28" customFormat="1" ht="12.75">
      <c r="H5620" s="507"/>
      <c r="P5620" s="507"/>
      <c r="R5620" s="507"/>
    </row>
    <row r="5621" spans="8:28" customFormat="1" ht="12.75">
      <c r="H5621" s="507"/>
      <c r="P5621" s="507"/>
      <c r="R5621" s="507"/>
      <c r="S5621" s="507"/>
      <c r="AB5621" s="507"/>
    </row>
    <row r="5622" spans="8:28" customFormat="1" ht="12.75">
      <c r="H5622" s="507"/>
      <c r="R5622" s="507"/>
    </row>
    <row r="5623" spans="8:28" customFormat="1" ht="12.75">
      <c r="H5623" s="507"/>
      <c r="P5623" s="507"/>
      <c r="R5623" s="507"/>
    </row>
    <row r="5624" spans="8:28" customFormat="1" ht="12.75">
      <c r="H5624" s="507"/>
      <c r="R5624" s="507"/>
      <c r="S5624" s="507"/>
    </row>
    <row r="5625" spans="8:28" customFormat="1" ht="12.75">
      <c r="H5625" s="507"/>
      <c r="P5625" s="507"/>
      <c r="R5625" s="507"/>
      <c r="S5625" s="507"/>
    </row>
    <row r="5626" spans="8:28" customFormat="1" ht="12.75">
      <c r="H5626" s="507"/>
      <c r="P5626" s="507"/>
      <c r="R5626" s="507"/>
      <c r="S5626" s="507"/>
      <c r="AB5626" s="507"/>
    </row>
    <row r="5627" spans="8:28" customFormat="1" ht="12.75">
      <c r="H5627" s="507"/>
      <c r="P5627" s="507"/>
      <c r="R5627" s="507"/>
    </row>
    <row r="5628" spans="8:28" customFormat="1" ht="12.75">
      <c r="H5628" s="507"/>
      <c r="R5628" s="507"/>
      <c r="S5628" s="507"/>
    </row>
    <row r="5629" spans="8:28" customFormat="1" ht="12.75">
      <c r="H5629" s="507"/>
      <c r="R5629" s="507"/>
      <c r="S5629" s="507"/>
    </row>
    <row r="5630" spans="8:28" customFormat="1" ht="12.75">
      <c r="H5630" s="507"/>
      <c r="R5630" s="507"/>
      <c r="S5630" s="507"/>
    </row>
    <row r="5631" spans="8:28" customFormat="1" ht="12.75">
      <c r="H5631" s="507"/>
      <c r="P5631" s="507"/>
      <c r="R5631" s="507"/>
      <c r="S5631" s="507"/>
    </row>
    <row r="5632" spans="8:28" customFormat="1" ht="12.75">
      <c r="H5632" s="507"/>
      <c r="R5632" s="507"/>
      <c r="S5632" s="507"/>
    </row>
    <row r="5633" spans="8:28" customFormat="1" ht="12.75">
      <c r="H5633" s="507"/>
      <c r="R5633" s="507"/>
    </row>
    <row r="5634" spans="8:28" customFormat="1" ht="12.75">
      <c r="H5634" s="507"/>
      <c r="P5634" s="507"/>
      <c r="R5634" s="507"/>
      <c r="S5634" s="507"/>
      <c r="AB5634" s="507"/>
    </row>
    <row r="5635" spans="8:28" customFormat="1" ht="12.75">
      <c r="H5635" s="507"/>
      <c r="P5635" s="507"/>
      <c r="R5635" s="507"/>
      <c r="S5635" s="507"/>
      <c r="AB5635" s="507"/>
    </row>
    <row r="5636" spans="8:28" customFormat="1" ht="12.75">
      <c r="H5636" s="507"/>
      <c r="P5636" s="507"/>
      <c r="R5636" s="507"/>
    </row>
    <row r="5637" spans="8:28" customFormat="1" ht="12.75">
      <c r="H5637" s="507"/>
      <c r="P5637" s="507"/>
      <c r="R5637" s="507"/>
    </row>
    <row r="5638" spans="8:28" customFormat="1" ht="12.75">
      <c r="H5638" s="507"/>
      <c r="R5638" s="507"/>
    </row>
    <row r="5639" spans="8:28" customFormat="1" ht="12.75">
      <c r="H5639" s="507"/>
      <c r="P5639" s="507"/>
      <c r="R5639" s="507"/>
    </row>
    <row r="5640" spans="8:28" customFormat="1" ht="12.75">
      <c r="H5640" s="507"/>
      <c r="P5640" s="507"/>
      <c r="R5640" s="507"/>
      <c r="S5640" s="507"/>
      <c r="AB5640" s="507"/>
    </row>
    <row r="5641" spans="8:28" customFormat="1" ht="12.75">
      <c r="H5641" s="507"/>
      <c r="P5641" s="507"/>
      <c r="R5641" s="507"/>
    </row>
    <row r="5642" spans="8:28" customFormat="1" ht="12.75">
      <c r="H5642" s="507"/>
      <c r="R5642" s="507"/>
      <c r="S5642" s="507"/>
      <c r="AB5642" s="507"/>
    </row>
    <row r="5643" spans="8:28" customFormat="1" ht="12.75">
      <c r="H5643" s="507"/>
      <c r="R5643" s="507"/>
    </row>
    <row r="5644" spans="8:28" customFormat="1" ht="12.75">
      <c r="H5644" s="507"/>
      <c r="R5644" s="507"/>
    </row>
    <row r="5645" spans="8:28" customFormat="1" ht="12.75">
      <c r="H5645" s="507"/>
      <c r="R5645" s="507"/>
      <c r="S5645" s="507"/>
    </row>
    <row r="5646" spans="8:28" customFormat="1" ht="12.75">
      <c r="H5646" s="507"/>
      <c r="R5646" s="507"/>
      <c r="S5646" s="507"/>
    </row>
    <row r="5647" spans="8:28" customFormat="1" ht="12.75">
      <c r="H5647" s="507"/>
      <c r="P5647" s="507"/>
      <c r="R5647" s="507"/>
      <c r="S5647" s="507"/>
    </row>
    <row r="5648" spans="8:28" customFormat="1" ht="12.75">
      <c r="H5648" s="507"/>
      <c r="R5648" s="507"/>
    </row>
    <row r="5649" spans="8:28" customFormat="1" ht="12.75">
      <c r="H5649" s="507"/>
      <c r="R5649" s="507"/>
    </row>
    <row r="5650" spans="8:28" customFormat="1" ht="12.75">
      <c r="H5650" s="507"/>
      <c r="P5650" s="507"/>
      <c r="R5650" s="507"/>
      <c r="S5650" s="507"/>
      <c r="AB5650" s="507"/>
    </row>
    <row r="5651" spans="8:28" customFormat="1" ht="12.75">
      <c r="H5651" s="507"/>
      <c r="R5651" s="507"/>
      <c r="S5651" s="507"/>
    </row>
    <row r="5652" spans="8:28" customFormat="1" ht="12.75">
      <c r="H5652" s="507"/>
      <c r="P5652" s="507"/>
      <c r="R5652" s="507"/>
      <c r="S5652" s="507"/>
    </row>
    <row r="5653" spans="8:28" customFormat="1" ht="12.75">
      <c r="H5653" s="507"/>
      <c r="R5653" s="507"/>
      <c r="S5653" s="507"/>
    </row>
    <row r="5654" spans="8:28" customFormat="1" ht="12.75">
      <c r="H5654" s="507"/>
      <c r="P5654" s="507"/>
      <c r="R5654" s="507"/>
    </row>
    <row r="5655" spans="8:28" customFormat="1" ht="12.75">
      <c r="H5655" s="507"/>
      <c r="R5655" s="507"/>
    </row>
    <row r="5656" spans="8:28" customFormat="1" ht="12.75">
      <c r="H5656" s="507"/>
      <c r="R5656" s="507"/>
    </row>
    <row r="5657" spans="8:28" customFormat="1" ht="12.75">
      <c r="H5657" s="507"/>
      <c r="P5657" s="507"/>
      <c r="R5657" s="507"/>
      <c r="S5657" s="507"/>
    </row>
    <row r="5658" spans="8:28" customFormat="1" ht="12.75">
      <c r="H5658" s="507"/>
      <c r="R5658" s="507"/>
      <c r="S5658" s="507"/>
    </row>
    <row r="5659" spans="8:28" customFormat="1" ht="12.75">
      <c r="H5659" s="507"/>
      <c r="P5659" s="507"/>
      <c r="R5659" s="507"/>
      <c r="S5659" s="507"/>
    </row>
    <row r="5660" spans="8:28" customFormat="1" ht="12.75">
      <c r="H5660" s="507"/>
      <c r="P5660" s="507"/>
      <c r="R5660" s="507"/>
      <c r="S5660" s="507"/>
    </row>
    <row r="5661" spans="8:28" customFormat="1" ht="12.75">
      <c r="H5661" s="507"/>
      <c r="P5661" s="507"/>
      <c r="R5661" s="507"/>
      <c r="S5661" s="507"/>
      <c r="AB5661" s="507"/>
    </row>
    <row r="5662" spans="8:28" customFormat="1" ht="12.75">
      <c r="H5662" s="507"/>
      <c r="P5662" s="507"/>
      <c r="R5662" s="507"/>
      <c r="S5662" s="507"/>
    </row>
    <row r="5663" spans="8:28" customFormat="1" ht="12.75">
      <c r="H5663" s="507"/>
      <c r="P5663" s="507"/>
      <c r="R5663" s="507"/>
      <c r="S5663" s="507"/>
    </row>
    <row r="5664" spans="8:28" customFormat="1" ht="12.75">
      <c r="H5664" s="507"/>
      <c r="R5664" s="507"/>
      <c r="S5664" s="507"/>
    </row>
    <row r="5665" spans="8:28" customFormat="1" ht="12.75">
      <c r="H5665" s="507"/>
      <c r="P5665" s="507"/>
      <c r="R5665" s="507"/>
    </row>
    <row r="5666" spans="8:28" customFormat="1" ht="12.75">
      <c r="H5666" s="507"/>
      <c r="P5666" s="507"/>
      <c r="R5666" s="507"/>
      <c r="S5666" s="507"/>
    </row>
    <row r="5667" spans="8:28" customFormat="1" ht="12.75">
      <c r="H5667" s="507"/>
      <c r="R5667" s="507"/>
    </row>
    <row r="5668" spans="8:28" customFormat="1" ht="12.75">
      <c r="H5668" s="507"/>
      <c r="R5668" s="507"/>
    </row>
    <row r="5669" spans="8:28" customFormat="1" ht="12.75">
      <c r="H5669" s="507"/>
      <c r="P5669" s="507"/>
      <c r="R5669" s="507"/>
      <c r="S5669" s="507"/>
    </row>
    <row r="5670" spans="8:28" customFormat="1" ht="12.75">
      <c r="H5670" s="507"/>
      <c r="R5670" s="507"/>
      <c r="S5670" s="507"/>
    </row>
    <row r="5671" spans="8:28" customFormat="1" ht="12.75">
      <c r="H5671" s="507"/>
      <c r="R5671" s="507"/>
      <c r="S5671" s="507"/>
    </row>
    <row r="5672" spans="8:28" customFormat="1" ht="12.75">
      <c r="H5672" s="507"/>
      <c r="R5672" s="507"/>
      <c r="S5672" s="507"/>
      <c r="AB5672" s="507"/>
    </row>
    <row r="5673" spans="8:28" customFormat="1" ht="12.75">
      <c r="H5673" s="507"/>
      <c r="R5673" s="507"/>
    </row>
    <row r="5674" spans="8:28" customFormat="1" ht="12.75">
      <c r="H5674" s="507"/>
      <c r="P5674" s="507"/>
      <c r="R5674" s="507"/>
      <c r="S5674" s="507"/>
    </row>
    <row r="5675" spans="8:28" customFormat="1" ht="12.75">
      <c r="H5675" s="507"/>
      <c r="R5675" s="507"/>
      <c r="S5675" s="507"/>
    </row>
    <row r="5676" spans="8:28" customFormat="1" ht="12.75">
      <c r="H5676" s="507"/>
      <c r="P5676" s="507"/>
      <c r="R5676" s="507"/>
    </row>
    <row r="5677" spans="8:28" customFormat="1" ht="12.75">
      <c r="H5677" s="507"/>
      <c r="P5677" s="507"/>
      <c r="R5677" s="507"/>
    </row>
    <row r="5678" spans="8:28" customFormat="1" ht="12.75">
      <c r="H5678" s="507"/>
      <c r="P5678" s="507"/>
      <c r="R5678" s="507"/>
    </row>
    <row r="5679" spans="8:28" customFormat="1" ht="12.75">
      <c r="H5679" s="507"/>
      <c r="R5679" s="507"/>
    </row>
    <row r="5680" spans="8:28" customFormat="1" ht="12.75">
      <c r="H5680" s="507"/>
      <c r="P5680" s="507"/>
      <c r="R5680" s="507"/>
    </row>
    <row r="5681" spans="8:28" customFormat="1" ht="12.75">
      <c r="H5681" s="507"/>
      <c r="P5681" s="507"/>
      <c r="R5681" s="507"/>
      <c r="S5681" s="507"/>
      <c r="AB5681" s="507"/>
    </row>
    <row r="5682" spans="8:28" customFormat="1" ht="12.75">
      <c r="H5682" s="507"/>
      <c r="R5682" s="507"/>
      <c r="S5682" s="507"/>
    </row>
    <row r="5683" spans="8:28" customFormat="1" ht="12.75">
      <c r="H5683" s="507"/>
      <c r="P5683" s="507"/>
      <c r="R5683" s="507"/>
      <c r="S5683" s="507"/>
    </row>
    <row r="5684" spans="8:28" customFormat="1" ht="12.75">
      <c r="H5684" s="507"/>
      <c r="R5684" s="507"/>
      <c r="S5684" s="507"/>
    </row>
    <row r="5685" spans="8:28" customFormat="1" ht="12.75">
      <c r="H5685" s="507"/>
      <c r="P5685" s="507"/>
      <c r="R5685" s="507"/>
      <c r="S5685" s="507"/>
    </row>
    <row r="5686" spans="8:28" customFormat="1" ht="12.75">
      <c r="H5686" s="507"/>
      <c r="P5686" s="507"/>
      <c r="R5686" s="507"/>
    </row>
    <row r="5687" spans="8:28" customFormat="1" ht="12.75">
      <c r="H5687" s="507"/>
      <c r="P5687" s="507"/>
      <c r="R5687" s="507"/>
    </row>
    <row r="5688" spans="8:28" customFormat="1" ht="12.75">
      <c r="H5688" s="507"/>
      <c r="R5688" s="507"/>
    </row>
    <row r="5689" spans="8:28" customFormat="1" ht="12.75">
      <c r="H5689" s="507"/>
      <c r="P5689" s="507"/>
      <c r="R5689" s="507"/>
      <c r="S5689" s="507"/>
      <c r="AB5689" s="507"/>
    </row>
    <row r="5690" spans="8:28" customFormat="1" ht="12.75">
      <c r="H5690" s="507"/>
      <c r="R5690" s="507"/>
      <c r="S5690" s="507"/>
    </row>
    <row r="5691" spans="8:28" customFormat="1" ht="12.75">
      <c r="H5691" s="507"/>
      <c r="R5691" s="507"/>
    </row>
    <row r="5692" spans="8:28" customFormat="1" ht="12.75">
      <c r="H5692" s="507"/>
      <c r="R5692" s="507"/>
      <c r="S5692" s="507"/>
    </row>
    <row r="5693" spans="8:28" customFormat="1" ht="12.75">
      <c r="H5693" s="507"/>
      <c r="P5693" s="507"/>
      <c r="R5693" s="507"/>
      <c r="S5693" s="507"/>
      <c r="AB5693" s="507"/>
    </row>
    <row r="5694" spans="8:28" customFormat="1" ht="12.75">
      <c r="H5694" s="507"/>
      <c r="P5694" s="507"/>
      <c r="R5694" s="507"/>
      <c r="S5694" s="507"/>
    </row>
    <row r="5695" spans="8:28" customFormat="1" ht="12.75">
      <c r="H5695" s="507"/>
      <c r="R5695" s="507"/>
    </row>
    <row r="5696" spans="8:28" customFormat="1" ht="12.75">
      <c r="H5696" s="507"/>
      <c r="P5696" s="507"/>
      <c r="R5696" s="507"/>
      <c r="S5696" s="507"/>
      <c r="AB5696" s="507"/>
    </row>
    <row r="5697" spans="8:28" customFormat="1" ht="12.75">
      <c r="H5697" s="507"/>
      <c r="P5697" s="507"/>
      <c r="R5697" s="507"/>
    </row>
    <row r="5698" spans="8:28" customFormat="1" ht="12.75">
      <c r="H5698" s="507"/>
      <c r="P5698" s="507"/>
      <c r="R5698" s="507"/>
    </row>
    <row r="5699" spans="8:28" customFormat="1" ht="12.75">
      <c r="H5699" s="507"/>
      <c r="P5699" s="507"/>
      <c r="R5699" s="507"/>
    </row>
    <row r="5700" spans="8:28" customFormat="1" ht="12.75">
      <c r="H5700" s="507"/>
      <c r="P5700" s="507"/>
      <c r="R5700" s="507"/>
      <c r="S5700" s="507"/>
    </row>
    <row r="5701" spans="8:28" customFormat="1" ht="12.75">
      <c r="H5701" s="507"/>
      <c r="R5701" s="507"/>
      <c r="S5701" s="507"/>
    </row>
    <row r="5702" spans="8:28" customFormat="1" ht="12.75">
      <c r="H5702" s="507"/>
      <c r="P5702" s="507"/>
      <c r="R5702" s="507"/>
    </row>
    <row r="5703" spans="8:28" customFormat="1" ht="12.75">
      <c r="H5703" s="507"/>
      <c r="P5703" s="507"/>
      <c r="R5703" s="507"/>
      <c r="S5703" s="507"/>
      <c r="AB5703" s="507"/>
    </row>
    <row r="5704" spans="8:28" customFormat="1" ht="12.75">
      <c r="H5704" s="507"/>
      <c r="R5704" s="507"/>
      <c r="S5704" s="507"/>
    </row>
    <row r="5705" spans="8:28" customFormat="1" ht="12.75">
      <c r="H5705" s="507"/>
      <c r="P5705" s="507"/>
      <c r="R5705" s="507"/>
      <c r="S5705" s="507"/>
    </row>
    <row r="5706" spans="8:28" customFormat="1" ht="12.75">
      <c r="H5706" s="507"/>
      <c r="P5706" s="507"/>
      <c r="R5706" s="507"/>
    </row>
    <row r="5707" spans="8:28" customFormat="1" ht="12.75">
      <c r="H5707" s="507"/>
      <c r="R5707" s="507"/>
    </row>
    <row r="5708" spans="8:28" customFormat="1" ht="12.75">
      <c r="H5708" s="507"/>
      <c r="P5708" s="507"/>
      <c r="R5708" s="507"/>
      <c r="S5708" s="507"/>
    </row>
    <row r="5709" spans="8:28" customFormat="1" ht="12.75">
      <c r="H5709" s="507"/>
      <c r="R5709" s="507"/>
      <c r="S5709" s="507"/>
    </row>
    <row r="5710" spans="8:28" customFormat="1" ht="12.75">
      <c r="H5710" s="507"/>
      <c r="R5710" s="507"/>
    </row>
    <row r="5711" spans="8:28" customFormat="1" ht="12.75">
      <c r="H5711" s="507"/>
      <c r="P5711" s="507"/>
      <c r="R5711" s="507"/>
    </row>
    <row r="5712" spans="8:28" customFormat="1" ht="12.75">
      <c r="H5712" s="507"/>
      <c r="P5712" s="507"/>
      <c r="R5712" s="507"/>
      <c r="S5712" s="507"/>
      <c r="AB5712" s="507"/>
    </row>
    <row r="5713" spans="8:28" customFormat="1" ht="12.75">
      <c r="H5713" s="507"/>
      <c r="R5713" s="507"/>
      <c r="S5713" s="507"/>
    </row>
    <row r="5714" spans="8:28" customFormat="1" ht="12.75">
      <c r="H5714" s="507"/>
      <c r="R5714" s="507"/>
    </row>
    <row r="5715" spans="8:28" customFormat="1" ht="12.75">
      <c r="H5715" s="507"/>
      <c r="R5715" s="507"/>
    </row>
    <row r="5716" spans="8:28" customFormat="1" ht="12.75">
      <c r="H5716" s="507"/>
      <c r="P5716" s="507"/>
      <c r="R5716" s="507"/>
      <c r="S5716" s="507"/>
      <c r="AB5716" s="507"/>
    </row>
    <row r="5717" spans="8:28" customFormat="1" ht="12.75">
      <c r="H5717" s="507"/>
      <c r="R5717" s="507"/>
    </row>
    <row r="5718" spans="8:28" customFormat="1" ht="12.75">
      <c r="H5718" s="507"/>
      <c r="R5718" s="507"/>
    </row>
    <row r="5719" spans="8:28" customFormat="1" ht="12.75">
      <c r="H5719" s="507"/>
      <c r="P5719" s="507"/>
      <c r="R5719" s="507"/>
      <c r="S5719" s="507"/>
    </row>
    <row r="5720" spans="8:28" customFormat="1" ht="12.75">
      <c r="H5720" s="507"/>
      <c r="R5720" s="507"/>
      <c r="S5720" s="507"/>
    </row>
    <row r="5721" spans="8:28" customFormat="1" ht="12.75">
      <c r="H5721" s="507"/>
      <c r="P5721" s="507"/>
      <c r="R5721" s="507"/>
    </row>
    <row r="5722" spans="8:28" customFormat="1" ht="12.75">
      <c r="H5722" s="507"/>
      <c r="P5722" s="507"/>
      <c r="R5722" s="507"/>
      <c r="AB5722" s="507"/>
    </row>
    <row r="5723" spans="8:28" customFormat="1" ht="12.75">
      <c r="H5723" s="507"/>
      <c r="R5723" s="507"/>
      <c r="AB5723" s="507"/>
    </row>
    <row r="5724" spans="8:28" customFormat="1" ht="12.75">
      <c r="H5724" s="507"/>
      <c r="R5724" s="507"/>
      <c r="AB5724" s="507"/>
    </row>
    <row r="5725" spans="8:28" customFormat="1" ht="12.75">
      <c r="H5725" s="507"/>
      <c r="R5725" s="507"/>
      <c r="S5725" s="507"/>
    </row>
    <row r="5726" spans="8:28" customFormat="1" ht="12.75">
      <c r="H5726" s="507"/>
      <c r="R5726" s="507"/>
      <c r="S5726" s="507"/>
    </row>
    <row r="5727" spans="8:28" customFormat="1" ht="12.75">
      <c r="H5727" s="507"/>
      <c r="R5727" s="507"/>
      <c r="S5727" s="507"/>
    </row>
    <row r="5728" spans="8:28" customFormat="1" ht="12.75">
      <c r="H5728" s="507"/>
      <c r="P5728" s="507"/>
      <c r="R5728" s="507"/>
      <c r="S5728" s="507"/>
    </row>
    <row r="5729" spans="8:28" customFormat="1" ht="12.75">
      <c r="H5729" s="507"/>
      <c r="R5729" s="507"/>
      <c r="S5729" s="507"/>
    </row>
    <row r="5730" spans="8:28" customFormat="1" ht="12.75">
      <c r="H5730" s="507"/>
      <c r="P5730" s="507"/>
      <c r="R5730" s="507"/>
    </row>
    <row r="5731" spans="8:28" customFormat="1" ht="12.75">
      <c r="H5731" s="507"/>
      <c r="R5731" s="507"/>
    </row>
    <row r="5732" spans="8:28" customFormat="1" ht="12.75">
      <c r="H5732" s="507"/>
      <c r="R5732" s="507"/>
    </row>
    <row r="5733" spans="8:28" customFormat="1" ht="12.75">
      <c r="H5733" s="507"/>
      <c r="P5733" s="507"/>
      <c r="R5733" s="507"/>
      <c r="S5733" s="507"/>
    </row>
    <row r="5734" spans="8:28" customFormat="1" ht="12.75">
      <c r="H5734" s="507"/>
      <c r="P5734" s="507"/>
      <c r="R5734" s="507"/>
    </row>
    <row r="5735" spans="8:28" customFormat="1" ht="12.75">
      <c r="H5735" s="507"/>
      <c r="P5735" s="507"/>
      <c r="R5735" s="507"/>
    </row>
    <row r="5736" spans="8:28" customFormat="1" ht="12.75">
      <c r="H5736" s="507"/>
      <c r="R5736" s="507"/>
      <c r="S5736" s="507"/>
    </row>
    <row r="5737" spans="8:28" customFormat="1" ht="12.75">
      <c r="H5737" s="507"/>
      <c r="R5737" s="507"/>
    </row>
    <row r="5738" spans="8:28" customFormat="1" ht="12.75">
      <c r="H5738" s="507"/>
      <c r="R5738" s="507"/>
    </row>
    <row r="5739" spans="8:28" customFormat="1" ht="12.75">
      <c r="H5739" s="507"/>
      <c r="R5739" s="507"/>
    </row>
    <row r="5740" spans="8:28" customFormat="1" ht="12.75">
      <c r="H5740" s="507"/>
      <c r="P5740" s="507"/>
      <c r="R5740" s="507"/>
      <c r="S5740" s="507"/>
    </row>
    <row r="5741" spans="8:28" customFormat="1" ht="12.75">
      <c r="H5741" s="507"/>
      <c r="R5741" s="507"/>
      <c r="S5741" s="507"/>
    </row>
    <row r="5742" spans="8:28" customFormat="1" ht="12.75">
      <c r="H5742" s="507"/>
      <c r="R5742" s="507"/>
    </row>
    <row r="5743" spans="8:28" customFormat="1" ht="12.75">
      <c r="H5743" s="507"/>
      <c r="P5743" s="507"/>
      <c r="R5743" s="507"/>
      <c r="S5743" s="507"/>
    </row>
    <row r="5744" spans="8:28" customFormat="1" ht="12.75">
      <c r="H5744" s="507"/>
      <c r="P5744" s="507"/>
      <c r="R5744" s="507"/>
      <c r="AB5744" s="507"/>
    </row>
    <row r="5745" spans="8:28" customFormat="1" ht="12.75">
      <c r="H5745" s="507"/>
      <c r="P5745" s="507"/>
      <c r="R5745" s="507"/>
      <c r="S5745" s="507"/>
    </row>
    <row r="5746" spans="8:28" customFormat="1" ht="12.75">
      <c r="H5746" s="507"/>
      <c r="R5746" s="507"/>
      <c r="S5746" s="507"/>
    </row>
    <row r="5747" spans="8:28" customFormat="1" ht="12.75">
      <c r="H5747" s="507"/>
      <c r="P5747" s="507"/>
      <c r="R5747" s="507"/>
    </row>
    <row r="5748" spans="8:28" customFormat="1" ht="12.75">
      <c r="H5748" s="507"/>
      <c r="P5748" s="507"/>
      <c r="R5748" s="507"/>
    </row>
    <row r="5749" spans="8:28" customFormat="1" ht="12.75">
      <c r="H5749" s="507"/>
      <c r="P5749" s="507"/>
      <c r="R5749" s="507"/>
      <c r="S5749" s="507"/>
    </row>
    <row r="5750" spans="8:28" customFormat="1" ht="12.75">
      <c r="H5750" s="507"/>
      <c r="R5750" s="507"/>
      <c r="S5750" s="507"/>
    </row>
    <row r="5751" spans="8:28" customFormat="1" ht="12.75">
      <c r="H5751" s="507"/>
      <c r="P5751" s="507"/>
      <c r="R5751" s="507"/>
      <c r="S5751" s="507"/>
    </row>
    <row r="5752" spans="8:28" customFormat="1" ht="12.75">
      <c r="H5752" s="507"/>
      <c r="R5752" s="507"/>
      <c r="S5752" s="507"/>
    </row>
    <row r="5753" spans="8:28" customFormat="1" ht="12.75">
      <c r="H5753" s="507"/>
      <c r="R5753" s="507"/>
    </row>
    <row r="5754" spans="8:28" customFormat="1" ht="12.75">
      <c r="H5754" s="507"/>
      <c r="R5754" s="507"/>
    </row>
    <row r="5755" spans="8:28" customFormat="1" ht="12.75">
      <c r="H5755" s="507"/>
      <c r="R5755" s="507"/>
      <c r="S5755" s="507"/>
      <c r="AB5755" s="507"/>
    </row>
    <row r="5756" spans="8:28" customFormat="1" ht="12.75">
      <c r="H5756" s="507"/>
      <c r="P5756" s="507"/>
      <c r="R5756" s="507"/>
    </row>
    <row r="5757" spans="8:28" customFormat="1" ht="12.75">
      <c r="H5757" s="507"/>
      <c r="R5757" s="507"/>
      <c r="S5757" s="507"/>
    </row>
    <row r="5758" spans="8:28" customFormat="1" ht="12.75">
      <c r="H5758" s="507"/>
      <c r="R5758" s="507"/>
    </row>
    <row r="5759" spans="8:28" customFormat="1" ht="12.75">
      <c r="H5759" s="507"/>
      <c r="R5759" s="507"/>
      <c r="AB5759" s="507"/>
    </row>
    <row r="5760" spans="8:28" customFormat="1" ht="12.75">
      <c r="H5760" s="507"/>
      <c r="P5760" s="507"/>
      <c r="R5760" s="507"/>
      <c r="S5760" s="507"/>
      <c r="AB5760" s="507"/>
    </row>
    <row r="5761" spans="8:28" customFormat="1" ht="12.75">
      <c r="H5761" s="507"/>
      <c r="P5761" s="507"/>
      <c r="R5761" s="507"/>
      <c r="S5761" s="507"/>
    </row>
    <row r="5762" spans="8:28" customFormat="1" ht="12.75">
      <c r="H5762" s="507"/>
      <c r="R5762" s="507"/>
      <c r="S5762" s="507"/>
    </row>
    <row r="5763" spans="8:28" customFormat="1" ht="12.75">
      <c r="H5763" s="507"/>
      <c r="P5763" s="507"/>
      <c r="R5763" s="507"/>
      <c r="S5763" s="507"/>
    </row>
    <row r="5764" spans="8:28" customFormat="1" ht="12.75">
      <c r="H5764" s="507"/>
      <c r="P5764" s="507"/>
      <c r="R5764" s="507"/>
      <c r="S5764" s="507"/>
    </row>
    <row r="5765" spans="8:28" customFormat="1" ht="12.75">
      <c r="H5765" s="507"/>
      <c r="P5765" s="507"/>
      <c r="R5765" s="507"/>
      <c r="S5765" s="507"/>
    </row>
    <row r="5766" spans="8:28" customFormat="1" ht="12.75">
      <c r="H5766" s="507"/>
      <c r="R5766" s="507"/>
      <c r="S5766" s="507"/>
    </row>
    <row r="5767" spans="8:28" customFormat="1" ht="12.75">
      <c r="H5767" s="507"/>
      <c r="R5767" s="507"/>
      <c r="S5767" s="507"/>
    </row>
    <row r="5768" spans="8:28" customFormat="1" ht="12.75">
      <c r="H5768" s="507"/>
      <c r="R5768" s="507"/>
      <c r="S5768" s="507"/>
    </row>
    <row r="5769" spans="8:28" customFormat="1" ht="12.75">
      <c r="H5769" s="507"/>
      <c r="P5769" s="507"/>
      <c r="R5769" s="507"/>
      <c r="AB5769" s="507"/>
    </row>
    <row r="5770" spans="8:28" customFormat="1" ht="12.75">
      <c r="H5770" s="507"/>
      <c r="R5770" s="507"/>
    </row>
    <row r="5771" spans="8:28" customFormat="1" ht="12.75">
      <c r="H5771" s="507"/>
      <c r="R5771" s="507"/>
    </row>
    <row r="5772" spans="8:28" customFormat="1" ht="12.75">
      <c r="H5772" s="507"/>
      <c r="P5772" s="507"/>
      <c r="R5772" s="507"/>
    </row>
    <row r="5773" spans="8:28" customFormat="1" ht="12.75">
      <c r="H5773" s="507"/>
      <c r="P5773" s="507"/>
      <c r="R5773" s="507"/>
    </row>
    <row r="5774" spans="8:28" customFormat="1" ht="12.75">
      <c r="H5774" s="507"/>
      <c r="P5774" s="507"/>
      <c r="R5774" s="507"/>
      <c r="S5774" s="507"/>
    </row>
    <row r="5775" spans="8:28" customFormat="1" ht="12.75">
      <c r="H5775" s="507"/>
      <c r="R5775" s="507"/>
    </row>
    <row r="5776" spans="8:28" customFormat="1" ht="12.75">
      <c r="H5776" s="507"/>
      <c r="P5776" s="507"/>
      <c r="R5776" s="507"/>
    </row>
    <row r="5777" spans="8:28" customFormat="1" ht="12.75">
      <c r="H5777" s="507"/>
      <c r="R5777" s="507"/>
      <c r="S5777" s="507"/>
    </row>
    <row r="5778" spans="8:28" customFormat="1" ht="12.75">
      <c r="H5778" s="507"/>
      <c r="P5778" s="507"/>
      <c r="R5778" s="507"/>
    </row>
    <row r="5779" spans="8:28" customFormat="1" ht="12.75">
      <c r="H5779" s="507"/>
      <c r="P5779" s="507"/>
      <c r="R5779" s="507"/>
    </row>
    <row r="5780" spans="8:28" customFormat="1" ht="12.75">
      <c r="H5780" s="507"/>
      <c r="P5780" s="507"/>
      <c r="R5780" s="507"/>
    </row>
    <row r="5781" spans="8:28" customFormat="1" ht="12.75">
      <c r="H5781" s="507"/>
      <c r="P5781" s="507"/>
      <c r="R5781" s="507"/>
      <c r="S5781" s="507"/>
    </row>
    <row r="5782" spans="8:28" customFormat="1" ht="12.75">
      <c r="H5782" s="507"/>
      <c r="P5782" s="507"/>
      <c r="R5782" s="507"/>
      <c r="S5782" s="507"/>
    </row>
    <row r="5783" spans="8:28" customFormat="1" ht="12.75">
      <c r="H5783" s="507"/>
      <c r="P5783" s="507"/>
      <c r="R5783" s="507"/>
      <c r="S5783" s="507"/>
    </row>
    <row r="5784" spans="8:28" customFormat="1" ht="12.75">
      <c r="H5784" s="507"/>
      <c r="P5784" s="507"/>
      <c r="R5784" s="507"/>
    </row>
    <row r="5785" spans="8:28" customFormat="1" ht="12.75">
      <c r="H5785" s="507"/>
      <c r="P5785" s="507"/>
      <c r="R5785" s="507"/>
      <c r="S5785" s="507"/>
    </row>
    <row r="5786" spans="8:28" customFormat="1" ht="12.75">
      <c r="H5786" s="507"/>
      <c r="P5786" s="507"/>
      <c r="R5786" s="507"/>
      <c r="S5786" s="507"/>
      <c r="AB5786" s="507"/>
    </row>
    <row r="5787" spans="8:28" customFormat="1" ht="12.75">
      <c r="H5787" s="507"/>
      <c r="R5787" s="507"/>
      <c r="S5787" s="507"/>
    </row>
    <row r="5788" spans="8:28" customFormat="1" ht="12.75">
      <c r="H5788" s="507"/>
      <c r="P5788" s="507"/>
      <c r="R5788" s="507"/>
      <c r="S5788" s="507"/>
      <c r="AB5788" s="507"/>
    </row>
    <row r="5789" spans="8:28" customFormat="1" ht="12.75">
      <c r="H5789" s="507"/>
      <c r="R5789" s="507"/>
    </row>
    <row r="5790" spans="8:28" customFormat="1" ht="12.75">
      <c r="H5790" s="507"/>
      <c r="P5790" s="507"/>
      <c r="R5790" s="507"/>
    </row>
    <row r="5791" spans="8:28" customFormat="1" ht="12.75">
      <c r="H5791" s="507"/>
      <c r="P5791" s="507"/>
      <c r="R5791" s="507"/>
    </row>
    <row r="5792" spans="8:28" customFormat="1" ht="12.75">
      <c r="H5792" s="507"/>
      <c r="R5792" s="507"/>
    </row>
    <row r="5793" spans="8:28" customFormat="1" ht="12.75">
      <c r="H5793" s="507"/>
      <c r="P5793" s="507"/>
      <c r="R5793" s="507"/>
      <c r="S5793" s="507"/>
    </row>
    <row r="5794" spans="8:28" customFormat="1" ht="12.75">
      <c r="H5794" s="507"/>
      <c r="P5794" s="507"/>
      <c r="R5794" s="507"/>
      <c r="S5794" s="507"/>
    </row>
    <row r="5795" spans="8:28" customFormat="1" ht="12.75">
      <c r="H5795" s="507"/>
      <c r="R5795" s="507"/>
    </row>
    <row r="5796" spans="8:28" customFormat="1" ht="12.75">
      <c r="H5796" s="507"/>
      <c r="P5796" s="507"/>
      <c r="R5796" s="507"/>
      <c r="S5796" s="507"/>
    </row>
    <row r="5797" spans="8:28" customFormat="1" ht="12.75">
      <c r="H5797" s="507"/>
      <c r="P5797" s="507"/>
      <c r="R5797" s="507"/>
      <c r="S5797" s="507"/>
    </row>
    <row r="5798" spans="8:28" customFormat="1" ht="12.75">
      <c r="H5798" s="507"/>
      <c r="P5798" s="507"/>
      <c r="R5798" s="507"/>
      <c r="S5798" s="507"/>
    </row>
    <row r="5799" spans="8:28" customFormat="1" ht="12.75">
      <c r="H5799" s="507"/>
      <c r="P5799" s="507"/>
      <c r="R5799" s="507"/>
    </row>
    <row r="5800" spans="8:28" customFormat="1" ht="12.75">
      <c r="H5800" s="507"/>
      <c r="P5800" s="507"/>
      <c r="R5800" s="507"/>
    </row>
    <row r="5801" spans="8:28" customFormat="1" ht="12.75">
      <c r="H5801" s="507"/>
      <c r="R5801" s="507"/>
    </row>
    <row r="5802" spans="8:28" customFormat="1" ht="12.75">
      <c r="H5802" s="507"/>
      <c r="P5802" s="507"/>
      <c r="R5802" s="507"/>
      <c r="S5802" s="507"/>
    </row>
    <row r="5803" spans="8:28" customFormat="1" ht="12.75">
      <c r="H5803" s="507"/>
      <c r="P5803" s="507"/>
      <c r="R5803" s="507"/>
      <c r="S5803" s="507"/>
    </row>
    <row r="5804" spans="8:28" customFormat="1" ht="12.75">
      <c r="H5804" s="507"/>
      <c r="P5804" s="507"/>
      <c r="R5804" s="507"/>
      <c r="S5804" s="507"/>
    </row>
    <row r="5805" spans="8:28" customFormat="1" ht="12.75">
      <c r="H5805" s="507"/>
      <c r="R5805" s="507"/>
      <c r="S5805" s="507"/>
    </row>
    <row r="5806" spans="8:28" customFormat="1" ht="12.75">
      <c r="H5806" s="507"/>
      <c r="R5806" s="507"/>
    </row>
    <row r="5807" spans="8:28" customFormat="1" ht="12.75">
      <c r="H5807" s="507"/>
      <c r="P5807" s="507"/>
      <c r="R5807" s="507"/>
      <c r="S5807" s="507"/>
    </row>
    <row r="5808" spans="8:28" customFormat="1" ht="12.75">
      <c r="H5808" s="507"/>
      <c r="P5808" s="507"/>
      <c r="R5808" s="507"/>
      <c r="S5808" s="507"/>
      <c r="AB5808" s="507"/>
    </row>
    <row r="5809" spans="8:28" customFormat="1" ht="12.75">
      <c r="H5809" s="507"/>
      <c r="P5809" s="507"/>
      <c r="R5809" s="507"/>
      <c r="S5809" s="507"/>
    </row>
    <row r="5810" spans="8:28" customFormat="1" ht="12.75">
      <c r="H5810" s="507"/>
      <c r="P5810" s="507"/>
      <c r="R5810" s="507"/>
      <c r="S5810" s="507"/>
    </row>
    <row r="5811" spans="8:28" customFormat="1" ht="12.75">
      <c r="H5811" s="507"/>
      <c r="R5811" s="507"/>
    </row>
    <row r="5812" spans="8:28" customFormat="1" ht="12.75">
      <c r="H5812" s="507"/>
      <c r="R5812" s="507"/>
    </row>
    <row r="5813" spans="8:28" customFormat="1" ht="12.75">
      <c r="H5813" s="507"/>
      <c r="R5813" s="507"/>
    </row>
    <row r="5814" spans="8:28" customFormat="1" ht="12.75">
      <c r="H5814" s="507"/>
      <c r="P5814" s="507"/>
      <c r="R5814" s="507"/>
      <c r="S5814" s="507"/>
      <c r="AB5814" s="507"/>
    </row>
    <row r="5815" spans="8:28" customFormat="1" ht="12.75">
      <c r="H5815" s="507"/>
      <c r="P5815" s="507"/>
      <c r="R5815" s="507"/>
    </row>
    <row r="5816" spans="8:28" customFormat="1" ht="12.75">
      <c r="H5816" s="507"/>
      <c r="P5816" s="507"/>
      <c r="R5816" s="507"/>
      <c r="S5816" s="507"/>
    </row>
    <row r="5817" spans="8:28" customFormat="1" ht="12.75">
      <c r="H5817" s="507"/>
      <c r="P5817" s="507"/>
      <c r="R5817" s="507"/>
    </row>
    <row r="5818" spans="8:28" customFormat="1" ht="12.75">
      <c r="H5818" s="507"/>
      <c r="R5818" s="507"/>
      <c r="S5818" s="507"/>
    </row>
    <row r="5819" spans="8:28" customFormat="1" ht="12.75">
      <c r="H5819" s="507"/>
      <c r="R5819" s="507"/>
    </row>
    <row r="5820" spans="8:28" customFormat="1" ht="12.75">
      <c r="H5820" s="507"/>
      <c r="P5820" s="507"/>
      <c r="R5820" s="507"/>
    </row>
    <row r="5821" spans="8:28" customFormat="1" ht="12.75">
      <c r="H5821" s="507"/>
      <c r="R5821" s="507"/>
    </row>
    <row r="5822" spans="8:28" customFormat="1" ht="12.75">
      <c r="H5822" s="507"/>
      <c r="P5822" s="507"/>
      <c r="R5822" s="507"/>
      <c r="S5822" s="507"/>
    </row>
    <row r="5823" spans="8:28" customFormat="1" ht="12.75">
      <c r="H5823" s="507"/>
      <c r="R5823" s="507"/>
      <c r="S5823" s="507"/>
    </row>
    <row r="5824" spans="8:28" customFormat="1" ht="12.75">
      <c r="H5824" s="507"/>
      <c r="P5824" s="507"/>
      <c r="R5824" s="507"/>
    </row>
    <row r="5825" spans="8:28" customFormat="1" ht="12.75">
      <c r="H5825" s="507"/>
      <c r="P5825" s="507"/>
      <c r="R5825" s="507"/>
    </row>
    <row r="5826" spans="8:28" customFormat="1" ht="12.75">
      <c r="H5826" s="507"/>
      <c r="P5826" s="507"/>
      <c r="R5826" s="507"/>
      <c r="S5826" s="507"/>
    </row>
    <row r="5827" spans="8:28" customFormat="1" ht="12.75">
      <c r="H5827" s="507"/>
      <c r="P5827" s="507"/>
      <c r="R5827" s="507"/>
      <c r="S5827" s="507"/>
    </row>
    <row r="5828" spans="8:28" customFormat="1" ht="12.75">
      <c r="H5828" s="507"/>
      <c r="P5828" s="507"/>
      <c r="R5828" s="507"/>
    </row>
    <row r="5829" spans="8:28" customFormat="1" ht="12.75">
      <c r="H5829" s="507"/>
      <c r="P5829" s="507"/>
      <c r="R5829" s="507"/>
    </row>
    <row r="5830" spans="8:28" customFormat="1" ht="12.75">
      <c r="H5830" s="507"/>
      <c r="P5830" s="507"/>
      <c r="R5830" s="507"/>
      <c r="S5830" s="507"/>
    </row>
    <row r="5831" spans="8:28" customFormat="1" ht="12.75">
      <c r="H5831" s="507"/>
      <c r="R5831" s="507"/>
      <c r="S5831" s="507"/>
    </row>
    <row r="5832" spans="8:28" customFormat="1" ht="12.75">
      <c r="H5832" s="507"/>
      <c r="R5832" s="507"/>
      <c r="S5832" s="507"/>
    </row>
    <row r="5833" spans="8:28" customFormat="1" ht="12.75">
      <c r="H5833" s="507"/>
      <c r="P5833" s="507"/>
      <c r="R5833" s="507"/>
      <c r="S5833" s="507"/>
    </row>
    <row r="5834" spans="8:28" customFormat="1" ht="12.75">
      <c r="H5834" s="507"/>
      <c r="R5834" s="507"/>
      <c r="S5834" s="507"/>
    </row>
    <row r="5835" spans="8:28" customFormat="1" ht="12.75">
      <c r="H5835" s="507"/>
      <c r="R5835" s="507"/>
      <c r="S5835" s="507"/>
    </row>
    <row r="5836" spans="8:28" customFormat="1" ht="12.75">
      <c r="H5836" s="507"/>
      <c r="P5836" s="507"/>
      <c r="R5836" s="507"/>
      <c r="AB5836" s="507"/>
    </row>
    <row r="5837" spans="8:28" customFormat="1" ht="12.75">
      <c r="H5837" s="507"/>
      <c r="P5837" s="507"/>
      <c r="R5837" s="507"/>
      <c r="AB5837" s="507"/>
    </row>
    <row r="5838" spans="8:28" customFormat="1" ht="12.75">
      <c r="H5838" s="507"/>
      <c r="P5838" s="507"/>
      <c r="R5838" s="507"/>
      <c r="AB5838" s="507"/>
    </row>
    <row r="5839" spans="8:28" customFormat="1" ht="12.75">
      <c r="H5839" s="507"/>
      <c r="P5839" s="507"/>
      <c r="R5839" s="507"/>
      <c r="S5839" s="507"/>
    </row>
    <row r="5840" spans="8:28" customFormat="1" ht="12.75">
      <c r="H5840" s="507"/>
      <c r="R5840" s="507"/>
      <c r="S5840" s="507"/>
    </row>
    <row r="5841" spans="8:28" customFormat="1" ht="12.75">
      <c r="H5841" s="507"/>
      <c r="P5841" s="507"/>
      <c r="R5841" s="507"/>
      <c r="S5841" s="507"/>
    </row>
    <row r="5842" spans="8:28" customFormat="1" ht="12.75">
      <c r="H5842" s="507"/>
      <c r="R5842" s="507"/>
    </row>
    <row r="5843" spans="8:28" customFormat="1" ht="12.75">
      <c r="H5843" s="507"/>
      <c r="P5843" s="507"/>
      <c r="R5843" s="507"/>
    </row>
    <row r="5844" spans="8:28" customFormat="1" ht="12.75">
      <c r="H5844" s="507"/>
      <c r="P5844" s="507"/>
      <c r="R5844" s="507"/>
      <c r="S5844" s="507"/>
    </row>
    <row r="5845" spans="8:28" customFormat="1" ht="12.75">
      <c r="H5845" s="507"/>
      <c r="P5845" s="507"/>
      <c r="R5845" s="507"/>
    </row>
    <row r="5846" spans="8:28" customFormat="1" ht="12.75">
      <c r="H5846" s="507"/>
      <c r="P5846" s="507"/>
      <c r="R5846" s="507"/>
    </row>
    <row r="5847" spans="8:28" customFormat="1" ht="12.75">
      <c r="H5847" s="507"/>
      <c r="R5847" s="507"/>
      <c r="S5847" s="507"/>
    </row>
    <row r="5848" spans="8:28" customFormat="1" ht="12.75">
      <c r="H5848" s="507"/>
      <c r="P5848" s="507"/>
      <c r="R5848" s="507"/>
    </row>
    <row r="5849" spans="8:28" customFormat="1" ht="12.75">
      <c r="H5849" s="507"/>
      <c r="P5849" s="507"/>
      <c r="R5849" s="507"/>
      <c r="S5849" s="507"/>
      <c r="AB5849" s="507"/>
    </row>
    <row r="5850" spans="8:28" customFormat="1" ht="12.75">
      <c r="H5850" s="507"/>
      <c r="P5850" s="507"/>
      <c r="R5850" s="507"/>
      <c r="S5850" s="507"/>
      <c r="AB5850" s="507"/>
    </row>
    <row r="5851" spans="8:28" customFormat="1" ht="12.75">
      <c r="H5851" s="507"/>
      <c r="R5851" s="507"/>
    </row>
    <row r="5852" spans="8:28" customFormat="1" ht="12.75">
      <c r="H5852" s="507"/>
      <c r="R5852" s="507"/>
    </row>
    <row r="5853" spans="8:28" customFormat="1" ht="12.75">
      <c r="H5853" s="507"/>
      <c r="P5853" s="507"/>
      <c r="R5853" s="507"/>
      <c r="S5853" s="507"/>
      <c r="AB5853" s="507"/>
    </row>
    <row r="5854" spans="8:28" customFormat="1" ht="12.75">
      <c r="H5854" s="507"/>
      <c r="R5854" s="507"/>
      <c r="S5854" s="507"/>
    </row>
    <row r="5855" spans="8:28" customFormat="1" ht="12.75">
      <c r="H5855" s="507"/>
      <c r="P5855" s="507"/>
      <c r="R5855" s="507"/>
      <c r="S5855" s="507"/>
      <c r="AB5855" s="507"/>
    </row>
    <row r="5856" spans="8:28" customFormat="1" ht="12.75">
      <c r="H5856" s="507"/>
      <c r="R5856" s="507"/>
    </row>
    <row r="5857" spans="8:28" customFormat="1" ht="12.75">
      <c r="H5857" s="507"/>
      <c r="R5857" s="507"/>
      <c r="S5857" s="507"/>
    </row>
    <row r="5858" spans="8:28" customFormat="1" ht="12.75">
      <c r="H5858" s="507"/>
      <c r="P5858" s="507"/>
      <c r="R5858" s="507"/>
      <c r="S5858" s="507"/>
    </row>
    <row r="5859" spans="8:28" customFormat="1" ht="12.75">
      <c r="H5859" s="507"/>
      <c r="R5859" s="507"/>
      <c r="S5859" s="507"/>
    </row>
    <row r="5860" spans="8:28" customFormat="1" ht="12.75">
      <c r="H5860" s="507"/>
      <c r="R5860" s="507"/>
    </row>
    <row r="5861" spans="8:28" customFormat="1" ht="12.75">
      <c r="H5861" s="507"/>
      <c r="R5861" s="507"/>
    </row>
    <row r="5862" spans="8:28" customFormat="1" ht="12.75">
      <c r="H5862" s="507"/>
      <c r="P5862" s="507"/>
      <c r="R5862" s="507"/>
      <c r="S5862" s="507"/>
    </row>
    <row r="5863" spans="8:28" customFormat="1" ht="12.75">
      <c r="H5863" s="507"/>
      <c r="P5863" s="507"/>
      <c r="R5863" s="507"/>
    </row>
    <row r="5864" spans="8:28" customFormat="1" ht="12.75">
      <c r="H5864" s="507"/>
      <c r="P5864" s="507"/>
      <c r="R5864" s="507"/>
      <c r="S5864" s="507"/>
    </row>
    <row r="5865" spans="8:28" customFormat="1" ht="12.75">
      <c r="H5865" s="507"/>
      <c r="P5865" s="507"/>
      <c r="R5865" s="507"/>
    </row>
    <row r="5866" spans="8:28" customFormat="1" ht="12.75">
      <c r="H5866" s="507"/>
      <c r="R5866" s="507"/>
      <c r="S5866" s="507"/>
      <c r="AB5866" s="507"/>
    </row>
    <row r="5867" spans="8:28" customFormat="1" ht="12.75">
      <c r="H5867" s="507"/>
      <c r="R5867" s="507"/>
      <c r="S5867" s="507"/>
    </row>
    <row r="5868" spans="8:28" customFormat="1" ht="12.75">
      <c r="H5868" s="507"/>
      <c r="P5868" s="507"/>
      <c r="R5868" s="507"/>
      <c r="S5868" s="507"/>
    </row>
    <row r="5869" spans="8:28" customFormat="1" ht="12.75">
      <c r="H5869" s="507"/>
      <c r="P5869" s="507"/>
      <c r="R5869" s="507"/>
    </row>
    <row r="5870" spans="8:28" customFormat="1" ht="12.75">
      <c r="H5870" s="507"/>
      <c r="P5870" s="507"/>
      <c r="R5870" s="507"/>
    </row>
    <row r="5871" spans="8:28" customFormat="1" ht="12.75">
      <c r="H5871" s="507"/>
      <c r="R5871" s="507"/>
      <c r="S5871" s="507"/>
      <c r="AB5871" s="507"/>
    </row>
    <row r="5872" spans="8:28" customFormat="1" ht="12.75">
      <c r="H5872" s="507"/>
      <c r="P5872" s="507"/>
      <c r="R5872" s="507"/>
      <c r="S5872" s="507"/>
    </row>
    <row r="5873" spans="8:28" customFormat="1" ht="12.75">
      <c r="H5873" s="507"/>
      <c r="P5873" s="507"/>
      <c r="R5873" s="507"/>
      <c r="S5873" s="507"/>
      <c r="AB5873" s="507"/>
    </row>
    <row r="5874" spans="8:28" customFormat="1" ht="12.75">
      <c r="H5874" s="507"/>
      <c r="P5874" s="507"/>
      <c r="R5874" s="507"/>
      <c r="S5874" s="507"/>
    </row>
    <row r="5875" spans="8:28" customFormat="1" ht="12.75">
      <c r="H5875" s="507"/>
      <c r="R5875" s="507"/>
    </row>
    <row r="5876" spans="8:28" customFormat="1" ht="12.75">
      <c r="H5876" s="507"/>
      <c r="R5876" s="507"/>
    </row>
    <row r="5877" spans="8:28" customFormat="1" ht="12.75">
      <c r="H5877" s="507"/>
      <c r="P5877" s="507"/>
      <c r="R5877" s="507"/>
      <c r="S5877" s="507"/>
      <c r="AB5877" s="507"/>
    </row>
    <row r="5878" spans="8:28" customFormat="1" ht="12.75">
      <c r="H5878" s="507"/>
      <c r="R5878" s="507"/>
    </row>
    <row r="5879" spans="8:28" customFormat="1" ht="12.75">
      <c r="H5879" s="507"/>
      <c r="P5879" s="507"/>
      <c r="R5879" s="507"/>
    </row>
    <row r="5880" spans="8:28" customFormat="1" ht="12.75">
      <c r="H5880" s="507"/>
      <c r="R5880" s="507"/>
      <c r="S5880" s="507"/>
    </row>
    <row r="5881" spans="8:28" customFormat="1" ht="12.75">
      <c r="H5881" s="507"/>
      <c r="P5881" s="507"/>
      <c r="R5881" s="507"/>
    </row>
    <row r="5882" spans="8:28" customFormat="1" ht="12.75">
      <c r="H5882" s="507"/>
      <c r="R5882" s="507"/>
    </row>
    <row r="5883" spans="8:28" customFormat="1" ht="12.75">
      <c r="H5883" s="507"/>
      <c r="R5883" s="507"/>
      <c r="S5883" s="507"/>
    </row>
    <row r="5884" spans="8:28" customFormat="1" ht="12.75">
      <c r="H5884" s="507"/>
      <c r="P5884" s="507"/>
      <c r="R5884" s="507"/>
      <c r="S5884" s="507"/>
    </row>
    <row r="5885" spans="8:28" customFormat="1" ht="12.75">
      <c r="H5885" s="507"/>
      <c r="P5885" s="507"/>
      <c r="R5885" s="507"/>
    </row>
    <row r="5886" spans="8:28" customFormat="1" ht="12.75">
      <c r="H5886" s="507"/>
      <c r="P5886" s="507"/>
      <c r="R5886" s="507"/>
    </row>
    <row r="5887" spans="8:28" customFormat="1" ht="12.75">
      <c r="H5887" s="507"/>
      <c r="R5887" s="507"/>
    </row>
    <row r="5888" spans="8:28" customFormat="1" ht="12.75">
      <c r="H5888" s="507"/>
      <c r="P5888" s="507"/>
      <c r="R5888" s="507"/>
    </row>
    <row r="5889" spans="8:28" customFormat="1" ht="12.75">
      <c r="H5889" s="507"/>
      <c r="R5889" s="507"/>
      <c r="S5889" s="507"/>
    </row>
    <row r="5890" spans="8:28" customFormat="1" ht="12.75">
      <c r="H5890" s="507"/>
      <c r="P5890" s="507"/>
      <c r="R5890" s="507"/>
    </row>
    <row r="5891" spans="8:28" customFormat="1" ht="12.75">
      <c r="H5891" s="507"/>
      <c r="R5891" s="507"/>
    </row>
    <row r="5892" spans="8:28" customFormat="1" ht="12.75">
      <c r="H5892" s="507"/>
      <c r="P5892" s="507"/>
      <c r="R5892" s="507"/>
      <c r="AB5892" s="507"/>
    </row>
    <row r="5893" spans="8:28" customFormat="1" ht="12.75">
      <c r="H5893" s="507"/>
      <c r="P5893" s="507"/>
      <c r="R5893" s="507"/>
      <c r="AB5893" s="507"/>
    </row>
    <row r="5894" spans="8:28" customFormat="1" ht="12.75">
      <c r="H5894" s="507"/>
      <c r="P5894" s="507"/>
      <c r="R5894" s="507"/>
    </row>
    <row r="5895" spans="8:28" customFormat="1" ht="12.75">
      <c r="H5895" s="507"/>
      <c r="P5895" s="507"/>
      <c r="R5895" s="507"/>
      <c r="S5895" s="507"/>
    </row>
    <row r="5896" spans="8:28" customFormat="1" ht="12.75">
      <c r="H5896" s="507"/>
      <c r="P5896" s="507"/>
      <c r="R5896" s="507"/>
    </row>
    <row r="5897" spans="8:28" customFormat="1" ht="12.75">
      <c r="H5897" s="507"/>
      <c r="R5897" s="507"/>
      <c r="S5897" s="507"/>
      <c r="AB5897" s="507"/>
    </row>
    <row r="5898" spans="8:28" customFormat="1" ht="12.75">
      <c r="H5898" s="507"/>
      <c r="P5898" s="507"/>
      <c r="R5898" s="507"/>
    </row>
    <row r="5899" spans="8:28" customFormat="1" ht="12.75">
      <c r="H5899" s="507"/>
      <c r="P5899" s="507"/>
      <c r="R5899" s="507"/>
    </row>
    <row r="5900" spans="8:28" customFormat="1" ht="12.75">
      <c r="H5900" s="507"/>
      <c r="P5900" s="507"/>
      <c r="R5900" s="507"/>
      <c r="S5900" s="507"/>
      <c r="AB5900" s="507"/>
    </row>
    <row r="5901" spans="8:28" customFormat="1" ht="12.75">
      <c r="H5901" s="507"/>
      <c r="P5901" s="507"/>
      <c r="R5901" s="507"/>
    </row>
    <row r="5902" spans="8:28" customFormat="1" ht="12.75">
      <c r="H5902" s="507"/>
      <c r="P5902" s="507"/>
      <c r="R5902" s="507"/>
    </row>
    <row r="5903" spans="8:28" customFormat="1" ht="12.75">
      <c r="H5903" s="507"/>
      <c r="P5903" s="507"/>
      <c r="R5903" s="507"/>
      <c r="S5903" s="507"/>
    </row>
    <row r="5904" spans="8:28" customFormat="1" ht="12.75">
      <c r="H5904" s="507"/>
      <c r="R5904" s="507"/>
      <c r="S5904" s="507"/>
    </row>
    <row r="5905" spans="8:28" customFormat="1" ht="12.75">
      <c r="H5905" s="507"/>
      <c r="P5905" s="507"/>
      <c r="R5905" s="507"/>
      <c r="AB5905" s="507"/>
    </row>
    <row r="5906" spans="8:28" customFormat="1" ht="12.75">
      <c r="H5906" s="507"/>
      <c r="P5906" s="507"/>
      <c r="R5906" s="507"/>
      <c r="S5906" s="507"/>
      <c r="AB5906" s="507"/>
    </row>
    <row r="5907" spans="8:28" customFormat="1" ht="12.75">
      <c r="H5907" s="507"/>
      <c r="P5907" s="507"/>
      <c r="R5907" s="507"/>
    </row>
    <row r="5908" spans="8:28" customFormat="1" ht="12.75">
      <c r="H5908" s="507"/>
      <c r="P5908" s="507"/>
      <c r="R5908" s="507"/>
      <c r="S5908" s="507"/>
    </row>
    <row r="5909" spans="8:28" customFormat="1" ht="12.75">
      <c r="H5909" s="507"/>
      <c r="P5909" s="507"/>
      <c r="R5909" s="507"/>
    </row>
    <row r="5910" spans="8:28" customFormat="1" ht="12.75">
      <c r="H5910" s="507"/>
      <c r="P5910" s="507"/>
      <c r="R5910" s="507"/>
    </row>
    <row r="5911" spans="8:28" customFormat="1" ht="12.75">
      <c r="H5911" s="507"/>
      <c r="R5911" s="507"/>
    </row>
    <row r="5912" spans="8:28" customFormat="1" ht="12.75">
      <c r="H5912" s="507"/>
      <c r="R5912" s="507"/>
    </row>
    <row r="5913" spans="8:28" customFormat="1" ht="12.75">
      <c r="H5913" s="507"/>
      <c r="R5913" s="507"/>
      <c r="S5913" s="507"/>
    </row>
    <row r="5914" spans="8:28" customFormat="1" ht="12.75">
      <c r="H5914" s="507"/>
      <c r="P5914" s="507"/>
      <c r="R5914" s="507"/>
      <c r="S5914" s="507"/>
    </row>
    <row r="5915" spans="8:28" customFormat="1" ht="12.75">
      <c r="H5915" s="507"/>
      <c r="R5915" s="507"/>
      <c r="S5915" s="507"/>
    </row>
    <row r="5916" spans="8:28" customFormat="1" ht="12.75">
      <c r="H5916" s="507"/>
      <c r="P5916" s="507"/>
      <c r="R5916" s="507"/>
      <c r="S5916" s="507"/>
    </row>
    <row r="5917" spans="8:28" customFormat="1" ht="12.75">
      <c r="H5917" s="507"/>
      <c r="R5917" s="507"/>
      <c r="S5917" s="507"/>
    </row>
    <row r="5918" spans="8:28" customFormat="1" ht="12.75">
      <c r="H5918" s="507"/>
      <c r="P5918" s="507"/>
      <c r="R5918" s="507"/>
    </row>
    <row r="5919" spans="8:28" customFormat="1" ht="12.75">
      <c r="H5919" s="507"/>
      <c r="P5919" s="507"/>
      <c r="R5919" s="507"/>
      <c r="S5919" s="507"/>
      <c r="AB5919" s="507"/>
    </row>
    <row r="5920" spans="8:28" customFormat="1" ht="12.75">
      <c r="H5920" s="507"/>
      <c r="P5920" s="507"/>
      <c r="R5920" s="507"/>
      <c r="AB5920" s="507"/>
    </row>
    <row r="5921" spans="8:28" customFormat="1" ht="12.75">
      <c r="H5921" s="507"/>
      <c r="R5921" s="507"/>
      <c r="S5921" s="507"/>
      <c r="AB5921" s="507"/>
    </row>
    <row r="5922" spans="8:28" customFormat="1" ht="12.75">
      <c r="H5922" s="507"/>
      <c r="P5922" s="507"/>
      <c r="R5922" s="507"/>
      <c r="S5922" s="507"/>
    </row>
    <row r="5923" spans="8:28" customFormat="1" ht="12.75">
      <c r="H5923" s="507"/>
      <c r="P5923" s="507"/>
      <c r="R5923" s="507"/>
      <c r="S5923" s="507"/>
    </row>
    <row r="5924" spans="8:28" customFormat="1" ht="12.75">
      <c r="H5924" s="507"/>
      <c r="P5924" s="507"/>
      <c r="R5924" s="507"/>
      <c r="S5924" s="507"/>
    </row>
    <row r="5925" spans="8:28" customFormat="1" ht="12.75">
      <c r="H5925" s="507"/>
      <c r="P5925" s="507"/>
      <c r="R5925" s="507"/>
      <c r="S5925" s="507"/>
    </row>
    <row r="5926" spans="8:28" customFormat="1" ht="12.75">
      <c r="H5926" s="507"/>
      <c r="R5926" s="507"/>
      <c r="S5926" s="507"/>
    </row>
    <row r="5927" spans="8:28" customFormat="1" ht="12.75">
      <c r="H5927" s="507"/>
      <c r="P5927" s="507"/>
      <c r="R5927" s="507"/>
      <c r="S5927" s="507"/>
    </row>
    <row r="5928" spans="8:28" customFormat="1" ht="12.75">
      <c r="H5928" s="507"/>
      <c r="P5928" s="507"/>
      <c r="R5928" s="507"/>
      <c r="S5928" s="507"/>
    </row>
    <row r="5929" spans="8:28" customFormat="1" ht="12.75">
      <c r="H5929" s="507"/>
      <c r="P5929" s="507"/>
      <c r="R5929" s="507"/>
    </row>
    <row r="5930" spans="8:28" customFormat="1" ht="12.75">
      <c r="H5930" s="507"/>
      <c r="P5930" s="507"/>
      <c r="R5930" s="507"/>
    </row>
    <row r="5931" spans="8:28" customFormat="1" ht="12.75">
      <c r="H5931" s="507"/>
      <c r="P5931" s="507"/>
      <c r="R5931" s="507"/>
    </row>
    <row r="5932" spans="8:28" customFormat="1" ht="12.75">
      <c r="H5932" s="507"/>
      <c r="P5932" s="507"/>
      <c r="R5932" s="507"/>
      <c r="S5932" s="507"/>
      <c r="AB5932" s="507"/>
    </row>
    <row r="5933" spans="8:28" customFormat="1" ht="12.75">
      <c r="H5933" s="507"/>
      <c r="R5933" s="507"/>
      <c r="S5933" s="507"/>
    </row>
    <row r="5934" spans="8:28" customFormat="1" ht="12.75">
      <c r="H5934" s="507"/>
      <c r="R5934" s="507"/>
      <c r="S5934" s="507"/>
    </row>
    <row r="5935" spans="8:28" customFormat="1" ht="12.75">
      <c r="H5935" s="507"/>
      <c r="P5935" s="507"/>
      <c r="R5935" s="507"/>
    </row>
    <row r="5936" spans="8:28" customFormat="1" ht="12.75">
      <c r="H5936" s="507"/>
      <c r="P5936" s="507"/>
      <c r="R5936" s="507"/>
    </row>
    <row r="5937" spans="8:28" customFormat="1" ht="12.75">
      <c r="H5937" s="507"/>
      <c r="R5937" s="507"/>
      <c r="S5937" s="507"/>
      <c r="AB5937" s="507"/>
    </row>
    <row r="5938" spans="8:28" customFormat="1" ht="12.75">
      <c r="H5938" s="507"/>
      <c r="R5938" s="507"/>
    </row>
    <row r="5939" spans="8:28" customFormat="1" ht="12.75">
      <c r="H5939" s="507"/>
      <c r="P5939" s="507"/>
      <c r="R5939" s="507"/>
      <c r="S5939" s="507"/>
    </row>
    <row r="5940" spans="8:28" customFormat="1" ht="12.75">
      <c r="H5940" s="507"/>
      <c r="P5940" s="507"/>
      <c r="R5940" s="507"/>
      <c r="S5940" s="507"/>
    </row>
    <row r="5941" spans="8:28" customFormat="1" ht="12.75">
      <c r="H5941" s="507"/>
      <c r="R5941" s="507"/>
      <c r="S5941" s="507"/>
      <c r="AB5941" s="507"/>
    </row>
    <row r="5942" spans="8:28" customFormat="1" ht="12.75">
      <c r="H5942" s="507"/>
      <c r="P5942" s="507"/>
      <c r="R5942" s="507"/>
      <c r="S5942" s="507"/>
    </row>
    <row r="5943" spans="8:28" customFormat="1" ht="12.75">
      <c r="H5943" s="507"/>
      <c r="P5943" s="507"/>
      <c r="R5943" s="507"/>
      <c r="S5943" s="507"/>
      <c r="AB5943" s="507"/>
    </row>
    <row r="5944" spans="8:28" customFormat="1" ht="12.75">
      <c r="H5944" s="507"/>
      <c r="P5944" s="507"/>
      <c r="R5944" s="507"/>
    </row>
    <row r="5945" spans="8:28" customFormat="1" ht="12.75">
      <c r="H5945" s="507"/>
      <c r="R5945" s="507"/>
    </row>
    <row r="5946" spans="8:28" customFormat="1" ht="12.75">
      <c r="H5946" s="507"/>
      <c r="R5946" s="507"/>
      <c r="S5946" s="507"/>
    </row>
    <row r="5947" spans="8:28" customFormat="1" ht="12.75">
      <c r="H5947" s="507"/>
      <c r="R5947" s="507"/>
      <c r="S5947" s="507"/>
      <c r="AB5947" s="507"/>
    </row>
    <row r="5948" spans="8:28" customFormat="1" ht="12.75">
      <c r="H5948" s="507"/>
      <c r="P5948" s="507"/>
      <c r="R5948" s="507"/>
      <c r="S5948" s="507"/>
    </row>
    <row r="5949" spans="8:28" customFormat="1" ht="12.75">
      <c r="H5949" s="507"/>
      <c r="P5949" s="507"/>
      <c r="R5949" s="507"/>
      <c r="S5949" s="507"/>
    </row>
    <row r="5950" spans="8:28" customFormat="1" ht="12.75">
      <c r="H5950" s="507"/>
      <c r="R5950" s="507"/>
    </row>
    <row r="5951" spans="8:28" customFormat="1" ht="12.75">
      <c r="H5951" s="507"/>
      <c r="R5951" s="507"/>
    </row>
    <row r="5952" spans="8:28" customFormat="1" ht="12.75">
      <c r="H5952" s="507"/>
      <c r="P5952" s="507"/>
      <c r="R5952" s="507"/>
      <c r="S5952" s="507"/>
    </row>
    <row r="5953" spans="8:28" customFormat="1" ht="12.75">
      <c r="H5953" s="507"/>
      <c r="R5953" s="507"/>
      <c r="S5953" s="507"/>
    </row>
    <row r="5954" spans="8:28" customFormat="1" ht="12.75">
      <c r="H5954" s="507"/>
      <c r="P5954" s="507"/>
      <c r="R5954" s="507"/>
    </row>
    <row r="5955" spans="8:28" customFormat="1" ht="12.75">
      <c r="H5955" s="507"/>
      <c r="P5955" s="507"/>
      <c r="R5955" s="507"/>
      <c r="S5955" s="507"/>
    </row>
    <row r="5956" spans="8:28" customFormat="1" ht="12.75">
      <c r="H5956" s="507"/>
      <c r="P5956" s="507"/>
      <c r="R5956" s="507"/>
      <c r="S5956" s="507"/>
    </row>
    <row r="5957" spans="8:28" customFormat="1" ht="12.75">
      <c r="H5957" s="507"/>
      <c r="R5957" s="507"/>
    </row>
    <row r="5958" spans="8:28" customFormat="1" ht="12.75">
      <c r="H5958" s="507"/>
      <c r="R5958" s="507"/>
      <c r="S5958" s="507"/>
    </row>
    <row r="5959" spans="8:28" customFormat="1" ht="12.75">
      <c r="H5959" s="507"/>
      <c r="P5959" s="507"/>
      <c r="R5959" s="507"/>
      <c r="S5959" s="507"/>
    </row>
    <row r="5960" spans="8:28" customFormat="1" ht="12.75">
      <c r="H5960" s="507"/>
      <c r="P5960" s="507"/>
      <c r="R5960" s="507"/>
      <c r="S5960" s="507"/>
      <c r="AB5960" s="507"/>
    </row>
    <row r="5961" spans="8:28" customFormat="1" ht="12.75">
      <c r="H5961" s="507"/>
      <c r="R5961" s="507"/>
    </row>
    <row r="5962" spans="8:28" customFormat="1" ht="12.75">
      <c r="H5962" s="507"/>
      <c r="R5962" s="507"/>
    </row>
    <row r="5963" spans="8:28" customFormat="1" ht="12.75">
      <c r="H5963" s="507"/>
      <c r="P5963" s="507"/>
      <c r="R5963" s="507"/>
    </row>
    <row r="5964" spans="8:28" customFormat="1" ht="12.75">
      <c r="H5964" s="507"/>
      <c r="R5964" s="507"/>
    </row>
    <row r="5965" spans="8:28" customFormat="1" ht="12.75">
      <c r="H5965" s="507"/>
      <c r="P5965" s="507"/>
      <c r="R5965" s="507"/>
      <c r="S5965" s="507"/>
    </row>
    <row r="5966" spans="8:28" customFormat="1" ht="12.75">
      <c r="H5966" s="507"/>
      <c r="P5966" s="507"/>
      <c r="R5966" s="507"/>
    </row>
    <row r="5967" spans="8:28" customFormat="1" ht="12.75">
      <c r="H5967" s="507"/>
      <c r="R5967" s="507"/>
    </row>
    <row r="5968" spans="8:28" customFormat="1" ht="12.75">
      <c r="H5968" s="507"/>
      <c r="R5968" s="507"/>
      <c r="S5968" s="507"/>
    </row>
    <row r="5969" spans="8:28" customFormat="1" ht="12.75">
      <c r="H5969" s="507"/>
      <c r="R5969" s="507"/>
    </row>
    <row r="5970" spans="8:28" customFormat="1" ht="12.75">
      <c r="H5970" s="507"/>
      <c r="P5970" s="507"/>
      <c r="R5970" s="507"/>
    </row>
    <row r="5971" spans="8:28" customFormat="1" ht="12.75">
      <c r="H5971" s="507"/>
      <c r="P5971" s="507"/>
      <c r="R5971" s="507"/>
      <c r="AB5971" s="507"/>
    </row>
    <row r="5972" spans="8:28" customFormat="1" ht="12.75">
      <c r="H5972" s="507"/>
      <c r="P5972" s="507"/>
      <c r="R5972" s="507"/>
    </row>
    <row r="5973" spans="8:28" customFormat="1" ht="12.75">
      <c r="H5973" s="507"/>
      <c r="R5973" s="507"/>
      <c r="S5973" s="507"/>
    </row>
    <row r="5974" spans="8:28" customFormat="1" ht="12.75">
      <c r="H5974" s="507"/>
      <c r="P5974" s="507"/>
      <c r="R5974" s="507"/>
      <c r="S5974" s="507"/>
    </row>
    <row r="5975" spans="8:28" customFormat="1" ht="12.75">
      <c r="H5975" s="507"/>
      <c r="P5975" s="507"/>
      <c r="R5975" s="507"/>
      <c r="S5975" s="507"/>
    </row>
    <row r="5976" spans="8:28" customFormat="1" ht="12.75">
      <c r="H5976" s="507"/>
      <c r="P5976" s="507"/>
      <c r="R5976" s="507"/>
      <c r="S5976" s="507"/>
    </row>
    <row r="5977" spans="8:28" customFormat="1" ht="12.75">
      <c r="H5977" s="507"/>
      <c r="R5977" s="507"/>
      <c r="S5977" s="507"/>
    </row>
    <row r="5978" spans="8:28" customFormat="1" ht="12.75">
      <c r="H5978" s="507"/>
      <c r="R5978" s="507"/>
    </row>
    <row r="5979" spans="8:28" customFormat="1" ht="12.75">
      <c r="H5979" s="507"/>
      <c r="P5979" s="507"/>
      <c r="R5979" s="507"/>
      <c r="S5979" s="507"/>
      <c r="AB5979" s="507"/>
    </row>
    <row r="5980" spans="8:28" customFormat="1" ht="12.75">
      <c r="H5980" s="507"/>
      <c r="P5980" s="507"/>
      <c r="R5980" s="507"/>
      <c r="S5980" s="507"/>
      <c r="AB5980" s="507"/>
    </row>
    <row r="5981" spans="8:28" customFormat="1" ht="12.75">
      <c r="H5981" s="507"/>
      <c r="R5981" s="507"/>
      <c r="S5981" s="507"/>
      <c r="AB5981" s="507"/>
    </row>
    <row r="5982" spans="8:28" customFormat="1" ht="12.75">
      <c r="H5982" s="507"/>
      <c r="P5982" s="507"/>
      <c r="R5982" s="507"/>
      <c r="S5982" s="507"/>
    </row>
    <row r="5983" spans="8:28" customFormat="1" ht="12.75">
      <c r="H5983" s="507"/>
      <c r="P5983" s="507"/>
      <c r="R5983" s="507"/>
      <c r="S5983" s="507"/>
    </row>
    <row r="5984" spans="8:28" customFormat="1" ht="12.75">
      <c r="H5984" s="507"/>
      <c r="P5984" s="507"/>
      <c r="R5984" s="507"/>
      <c r="S5984" s="507"/>
      <c r="AB5984" s="507"/>
    </row>
    <row r="5985" spans="8:28" customFormat="1" ht="12.75">
      <c r="H5985" s="507"/>
      <c r="P5985" s="507"/>
      <c r="R5985" s="507"/>
    </row>
    <row r="5986" spans="8:28" customFormat="1" ht="12.75">
      <c r="H5986" s="507"/>
      <c r="R5986" s="507"/>
    </row>
    <row r="5987" spans="8:28" customFormat="1" ht="12.75">
      <c r="H5987" s="507"/>
      <c r="R5987" s="507"/>
    </row>
    <row r="5988" spans="8:28" customFormat="1" ht="12.75">
      <c r="H5988" s="507"/>
      <c r="R5988" s="507"/>
      <c r="S5988" s="507"/>
    </row>
    <row r="5989" spans="8:28" customFormat="1" ht="12.75">
      <c r="H5989" s="507"/>
      <c r="P5989" s="507"/>
      <c r="R5989" s="507"/>
    </row>
    <row r="5990" spans="8:28" customFormat="1" ht="12.75">
      <c r="H5990" s="507"/>
      <c r="R5990" s="507"/>
    </row>
    <row r="5991" spans="8:28" customFormat="1" ht="12.75">
      <c r="H5991" s="507"/>
      <c r="P5991" s="507"/>
      <c r="R5991" s="507"/>
      <c r="S5991" s="507"/>
    </row>
    <row r="5992" spans="8:28" customFormat="1" ht="12.75">
      <c r="H5992" s="507"/>
      <c r="P5992" s="507"/>
      <c r="R5992" s="507"/>
      <c r="S5992" s="507"/>
      <c r="AB5992" s="507"/>
    </row>
    <row r="5993" spans="8:28" customFormat="1" ht="12.75">
      <c r="H5993" s="507"/>
      <c r="P5993" s="507"/>
      <c r="R5993" s="507"/>
      <c r="S5993" s="507"/>
      <c r="AB5993" s="507"/>
    </row>
    <row r="5994" spans="8:28" customFormat="1" ht="12.75">
      <c r="H5994" s="507"/>
      <c r="P5994" s="507"/>
      <c r="R5994" s="507"/>
    </row>
    <row r="5995" spans="8:28" customFormat="1" ht="12.75">
      <c r="H5995" s="507"/>
      <c r="R5995" s="507"/>
    </row>
    <row r="5996" spans="8:28" customFormat="1" ht="12.75">
      <c r="H5996" s="507"/>
      <c r="P5996" s="507"/>
      <c r="R5996" s="507"/>
    </row>
    <row r="5997" spans="8:28" customFormat="1" ht="12.75">
      <c r="H5997" s="507"/>
      <c r="R5997" s="507"/>
      <c r="S5997" s="507"/>
    </row>
    <row r="5998" spans="8:28" customFormat="1" ht="12.75">
      <c r="H5998" s="507"/>
      <c r="R5998" s="507"/>
    </row>
    <row r="5999" spans="8:28" customFormat="1" ht="12.75">
      <c r="H5999" s="507"/>
      <c r="R5999" s="507"/>
      <c r="S5999" s="507"/>
    </row>
    <row r="6000" spans="8:28" customFormat="1" ht="12.75">
      <c r="H6000" s="507"/>
      <c r="P6000" s="507"/>
      <c r="R6000" s="507"/>
      <c r="S6000" s="507"/>
    </row>
    <row r="6001" spans="8:28" customFormat="1" ht="12.75">
      <c r="H6001" s="507"/>
      <c r="P6001" s="507"/>
      <c r="R6001" s="507"/>
      <c r="S6001" s="507"/>
    </row>
    <row r="6002" spans="8:28" customFormat="1" ht="12.75">
      <c r="H6002" s="507"/>
      <c r="P6002" s="507"/>
      <c r="R6002" s="507"/>
    </row>
    <row r="6003" spans="8:28" customFormat="1" ht="12.75">
      <c r="H6003" s="507"/>
      <c r="R6003" s="507"/>
    </row>
    <row r="6004" spans="8:28" customFormat="1" ht="12.75">
      <c r="H6004" s="507"/>
      <c r="P6004" s="507"/>
      <c r="R6004" s="507"/>
      <c r="S6004" s="507"/>
    </row>
    <row r="6005" spans="8:28" customFormat="1" ht="12.75">
      <c r="H6005" s="507"/>
      <c r="P6005" s="507"/>
      <c r="R6005" s="507"/>
      <c r="S6005" s="507"/>
      <c r="AB6005" s="507"/>
    </row>
    <row r="6006" spans="8:28" customFormat="1" ht="12.75">
      <c r="H6006" s="507"/>
      <c r="R6006" s="507"/>
    </row>
    <row r="6007" spans="8:28" customFormat="1" ht="12.75">
      <c r="H6007" s="507"/>
      <c r="P6007" s="507"/>
      <c r="R6007" s="507"/>
    </row>
    <row r="6008" spans="8:28" customFormat="1" ht="12.75">
      <c r="H6008" s="507"/>
      <c r="R6008" s="507"/>
      <c r="S6008" s="507"/>
    </row>
    <row r="6009" spans="8:28" customFormat="1" ht="12.75">
      <c r="H6009" s="507"/>
      <c r="P6009" s="507"/>
      <c r="R6009" s="507"/>
      <c r="S6009" s="507"/>
      <c r="AB6009" s="507"/>
    </row>
    <row r="6010" spans="8:28" customFormat="1" ht="12.75">
      <c r="H6010" s="507"/>
      <c r="P6010" s="507"/>
      <c r="R6010" s="507"/>
      <c r="S6010" s="507"/>
      <c r="AB6010" s="507"/>
    </row>
    <row r="6011" spans="8:28" customFormat="1" ht="12.75">
      <c r="H6011" s="507"/>
      <c r="P6011" s="507"/>
      <c r="R6011" s="507"/>
      <c r="S6011" s="507"/>
    </row>
    <row r="6012" spans="8:28" customFormat="1" ht="12.75">
      <c r="H6012" s="507"/>
      <c r="R6012" s="507"/>
      <c r="S6012" s="507"/>
    </row>
    <row r="6013" spans="8:28" customFormat="1" ht="12.75">
      <c r="H6013" s="507"/>
      <c r="R6013" s="507"/>
      <c r="S6013" s="507"/>
    </row>
    <row r="6014" spans="8:28" customFormat="1" ht="12.75">
      <c r="H6014" s="507"/>
      <c r="P6014" s="507"/>
      <c r="R6014" s="507"/>
      <c r="S6014" s="507"/>
    </row>
    <row r="6015" spans="8:28" customFormat="1" ht="12.75">
      <c r="H6015" s="507"/>
      <c r="R6015" s="507"/>
      <c r="S6015" s="507"/>
    </row>
    <row r="6016" spans="8:28" customFormat="1" ht="12.75">
      <c r="H6016" s="507"/>
      <c r="P6016" s="507"/>
      <c r="R6016" s="507"/>
      <c r="S6016" s="507"/>
    </row>
    <row r="6017" spans="8:19" customFormat="1" ht="12.75">
      <c r="H6017" s="507"/>
      <c r="R6017" s="507"/>
    </row>
    <row r="6018" spans="8:19" customFormat="1" ht="12.75">
      <c r="H6018" s="507"/>
      <c r="R6018" s="507"/>
      <c r="S6018" s="507"/>
    </row>
    <row r="6019" spans="8:19" customFormat="1" ht="12.75">
      <c r="H6019" s="507"/>
      <c r="P6019" s="507"/>
      <c r="R6019" s="507"/>
      <c r="S6019" s="507"/>
    </row>
    <row r="6020" spans="8:19" customFormat="1" ht="12.75">
      <c r="H6020" s="507"/>
      <c r="P6020" s="507"/>
      <c r="R6020" s="507"/>
    </row>
    <row r="6021" spans="8:19" customFormat="1" ht="12.75">
      <c r="H6021" s="507"/>
      <c r="R6021" s="507"/>
      <c r="S6021" s="507"/>
    </row>
    <row r="6022" spans="8:19" customFormat="1" ht="12.75">
      <c r="H6022" s="507"/>
      <c r="P6022" s="507"/>
      <c r="R6022" s="507"/>
    </row>
    <row r="6023" spans="8:19" customFormat="1" ht="12.75">
      <c r="H6023" s="507"/>
      <c r="R6023" s="507"/>
      <c r="S6023" s="507"/>
    </row>
    <row r="6024" spans="8:19" customFormat="1" ht="12.75">
      <c r="H6024" s="507"/>
      <c r="R6024" s="507"/>
    </row>
    <row r="6025" spans="8:19" customFormat="1" ht="12.75">
      <c r="H6025" s="507"/>
      <c r="R6025" s="507"/>
      <c r="S6025" s="507"/>
    </row>
    <row r="6026" spans="8:19" customFormat="1" ht="12.75">
      <c r="H6026" s="507"/>
      <c r="R6026" s="507"/>
      <c r="S6026" s="507"/>
    </row>
    <row r="6027" spans="8:19" customFormat="1" ht="12.75">
      <c r="H6027" s="507"/>
      <c r="P6027" s="507"/>
      <c r="R6027" s="507"/>
    </row>
    <row r="6028" spans="8:19" customFormat="1" ht="12.75">
      <c r="H6028" s="507"/>
      <c r="P6028" s="507"/>
      <c r="R6028" s="507"/>
      <c r="S6028" s="507"/>
    </row>
    <row r="6029" spans="8:19" customFormat="1" ht="12.75">
      <c r="H6029" s="507"/>
      <c r="P6029" s="507"/>
      <c r="R6029" s="507"/>
      <c r="S6029" s="507"/>
    </row>
    <row r="6030" spans="8:19" customFormat="1" ht="12.75">
      <c r="H6030" s="507"/>
      <c r="R6030" s="507"/>
    </row>
    <row r="6031" spans="8:19" customFormat="1" ht="12.75">
      <c r="H6031" s="507"/>
      <c r="P6031" s="507"/>
      <c r="R6031" s="507"/>
      <c r="S6031" s="507"/>
    </row>
    <row r="6032" spans="8:19" customFormat="1" ht="12.75">
      <c r="H6032" s="507"/>
      <c r="P6032" s="507"/>
      <c r="R6032" s="507"/>
      <c r="S6032" s="507"/>
    </row>
    <row r="6033" spans="8:19" customFormat="1" ht="12.75">
      <c r="H6033" s="507"/>
      <c r="R6033" s="507"/>
      <c r="S6033" s="507"/>
    </row>
    <row r="6034" spans="8:19" customFormat="1" ht="12.75">
      <c r="H6034" s="507"/>
      <c r="P6034" s="507"/>
      <c r="R6034" s="507"/>
    </row>
    <row r="6035" spans="8:19" customFormat="1" ht="12.75">
      <c r="H6035" s="507"/>
      <c r="P6035" s="507"/>
      <c r="R6035" s="507"/>
      <c r="S6035" s="507"/>
    </row>
    <row r="6036" spans="8:19" customFormat="1" ht="12.75">
      <c r="H6036" s="507"/>
      <c r="P6036" s="507"/>
      <c r="R6036" s="507"/>
      <c r="S6036" s="507"/>
    </row>
    <row r="6037" spans="8:19" customFormat="1" ht="12.75">
      <c r="H6037" s="507"/>
      <c r="R6037" s="507"/>
      <c r="S6037" s="507"/>
    </row>
    <row r="6038" spans="8:19" customFormat="1" ht="12.75">
      <c r="H6038" s="507"/>
      <c r="P6038" s="507"/>
      <c r="R6038" s="507"/>
    </row>
    <row r="6039" spans="8:19" customFormat="1" ht="12.75">
      <c r="H6039" s="507"/>
      <c r="R6039" s="507"/>
    </row>
    <row r="6040" spans="8:19" customFormat="1" ht="12.75">
      <c r="H6040" s="507"/>
      <c r="P6040" s="507"/>
      <c r="R6040" s="507"/>
      <c r="S6040" s="507"/>
    </row>
    <row r="6041" spans="8:19" customFormat="1" ht="12.75">
      <c r="H6041" s="507"/>
      <c r="R6041" s="507"/>
    </row>
    <row r="6042" spans="8:19" customFormat="1" ht="12.75">
      <c r="H6042" s="507"/>
      <c r="P6042" s="507"/>
      <c r="R6042" s="507"/>
    </row>
    <row r="6043" spans="8:19" customFormat="1" ht="12.75">
      <c r="H6043" s="507"/>
      <c r="R6043" s="507"/>
      <c r="S6043" s="507"/>
    </row>
    <row r="6044" spans="8:19" customFormat="1" ht="12.75">
      <c r="H6044" s="507"/>
      <c r="R6044" s="507"/>
    </row>
    <row r="6045" spans="8:19" customFormat="1" ht="12.75">
      <c r="H6045" s="507"/>
      <c r="R6045" s="507"/>
    </row>
    <row r="6046" spans="8:19" customFormat="1" ht="12.75">
      <c r="H6046" s="507"/>
      <c r="R6046" s="507"/>
    </row>
    <row r="6047" spans="8:19" customFormat="1" ht="12.75">
      <c r="H6047" s="507"/>
      <c r="R6047" s="507"/>
    </row>
    <row r="6048" spans="8:19" customFormat="1" ht="12.75">
      <c r="H6048" s="507"/>
      <c r="R6048" s="507"/>
    </row>
    <row r="6049" spans="8:28" customFormat="1" ht="12.75">
      <c r="H6049" s="507"/>
      <c r="R6049" s="507"/>
      <c r="S6049" s="507"/>
    </row>
    <row r="6050" spans="8:28" customFormat="1" ht="12.75">
      <c r="H6050" s="507"/>
      <c r="P6050" s="507"/>
      <c r="R6050" s="507"/>
      <c r="S6050" s="507"/>
    </row>
    <row r="6051" spans="8:28" customFormat="1" ht="12.75">
      <c r="H6051" s="507"/>
      <c r="R6051" s="507"/>
    </row>
    <row r="6052" spans="8:28" customFormat="1" ht="12.75">
      <c r="H6052" s="507"/>
      <c r="R6052" s="507"/>
    </row>
    <row r="6053" spans="8:28" customFormat="1" ht="12.75">
      <c r="H6053" s="507"/>
      <c r="P6053" s="507"/>
      <c r="R6053" s="507"/>
    </row>
    <row r="6054" spans="8:28" customFormat="1" ht="12.75">
      <c r="H6054" s="507"/>
      <c r="P6054" s="507"/>
      <c r="R6054" s="507"/>
      <c r="S6054" s="507"/>
    </row>
    <row r="6055" spans="8:28" customFormat="1" ht="12.75">
      <c r="H6055" s="507"/>
      <c r="R6055" s="507"/>
    </row>
    <row r="6056" spans="8:28" customFormat="1" ht="12.75">
      <c r="H6056" s="507"/>
      <c r="P6056" s="507"/>
      <c r="R6056" s="507"/>
      <c r="S6056" s="507"/>
    </row>
    <row r="6057" spans="8:28" customFormat="1" ht="12.75">
      <c r="H6057" s="507"/>
      <c r="R6057" s="507"/>
      <c r="S6057" s="507"/>
    </row>
    <row r="6058" spans="8:28" customFormat="1" ht="12.75">
      <c r="H6058" s="507"/>
      <c r="P6058" s="507"/>
      <c r="R6058" s="507"/>
    </row>
    <row r="6059" spans="8:28" customFormat="1" ht="12.75">
      <c r="H6059" s="507"/>
      <c r="R6059" s="507"/>
    </row>
    <row r="6060" spans="8:28" customFormat="1" ht="12.75">
      <c r="H6060" s="507"/>
      <c r="R6060" s="507"/>
      <c r="S6060" s="507"/>
    </row>
    <row r="6061" spans="8:28" customFormat="1" ht="12.75">
      <c r="H6061" s="507"/>
      <c r="R6061" s="507"/>
      <c r="S6061" s="507"/>
      <c r="AB6061" s="507"/>
    </row>
    <row r="6062" spans="8:28" customFormat="1" ht="12.75">
      <c r="H6062" s="507"/>
      <c r="R6062" s="507"/>
    </row>
    <row r="6063" spans="8:28" customFormat="1" ht="12.75">
      <c r="H6063" s="507"/>
      <c r="R6063" s="507"/>
      <c r="S6063" s="507"/>
    </row>
    <row r="6064" spans="8:28" customFormat="1" ht="12.75">
      <c r="H6064" s="507"/>
      <c r="P6064" s="507"/>
      <c r="R6064" s="507"/>
      <c r="S6064" s="507"/>
    </row>
    <row r="6065" spans="8:28" customFormat="1" ht="12.75">
      <c r="H6065" s="507"/>
      <c r="P6065" s="507"/>
      <c r="R6065" s="507"/>
      <c r="S6065" s="507"/>
      <c r="AB6065" s="507"/>
    </row>
    <row r="6066" spans="8:28" customFormat="1" ht="12.75">
      <c r="H6066" s="507"/>
      <c r="P6066" s="507"/>
      <c r="R6066" s="507"/>
      <c r="S6066" s="507"/>
    </row>
    <row r="6067" spans="8:28" customFormat="1" ht="12.75">
      <c r="H6067" s="507"/>
      <c r="P6067" s="507"/>
      <c r="R6067" s="507"/>
      <c r="S6067" s="507"/>
      <c r="AB6067" s="507"/>
    </row>
    <row r="6068" spans="8:28" customFormat="1" ht="12.75">
      <c r="H6068" s="507"/>
      <c r="P6068" s="507"/>
      <c r="R6068" s="507"/>
      <c r="S6068" s="507"/>
      <c r="AB6068" s="507"/>
    </row>
    <row r="6069" spans="8:28" customFormat="1" ht="12.75">
      <c r="H6069" s="507"/>
      <c r="R6069" s="507"/>
      <c r="S6069" s="507"/>
    </row>
    <row r="6070" spans="8:28" customFormat="1" ht="12.75">
      <c r="H6070" s="507"/>
      <c r="P6070" s="507"/>
      <c r="R6070" s="507"/>
      <c r="S6070" s="507"/>
    </row>
    <row r="6071" spans="8:28" customFormat="1" ht="12.75">
      <c r="H6071" s="507"/>
      <c r="P6071" s="507"/>
      <c r="R6071" s="507"/>
      <c r="S6071" s="507"/>
    </row>
    <row r="6072" spans="8:28" customFormat="1" ht="12.75">
      <c r="H6072" s="507"/>
      <c r="R6072" s="507"/>
      <c r="S6072" s="507"/>
    </row>
    <row r="6073" spans="8:28" customFormat="1" ht="12.75">
      <c r="H6073" s="507"/>
      <c r="P6073" s="507"/>
      <c r="R6073" s="507"/>
    </row>
    <row r="6074" spans="8:28" customFormat="1" ht="12.75">
      <c r="H6074" s="507"/>
      <c r="R6074" s="507"/>
    </row>
    <row r="6075" spans="8:28" customFormat="1" ht="12.75">
      <c r="H6075" s="507"/>
      <c r="P6075" s="507"/>
      <c r="R6075" s="507"/>
    </row>
    <row r="6076" spans="8:28" customFormat="1" ht="12.75">
      <c r="H6076" s="507"/>
      <c r="R6076" s="507"/>
    </row>
    <row r="6077" spans="8:28" customFormat="1" ht="12.75">
      <c r="H6077" s="507"/>
      <c r="P6077" s="507"/>
      <c r="R6077" s="507"/>
      <c r="S6077" s="507"/>
    </row>
    <row r="6078" spans="8:28" customFormat="1" ht="12.75">
      <c r="H6078" s="507"/>
      <c r="P6078" s="507"/>
      <c r="R6078" s="507"/>
    </row>
    <row r="6079" spans="8:28" customFormat="1" ht="12.75">
      <c r="H6079" s="507"/>
      <c r="P6079" s="507"/>
      <c r="R6079" s="507"/>
      <c r="S6079" s="507"/>
    </row>
    <row r="6080" spans="8:28" customFormat="1" ht="12.75">
      <c r="H6080" s="507"/>
      <c r="R6080" s="507"/>
    </row>
    <row r="6081" spans="8:28" customFormat="1" ht="12.75">
      <c r="H6081" s="507"/>
      <c r="R6081" s="507"/>
    </row>
    <row r="6082" spans="8:28" customFormat="1" ht="12.75">
      <c r="H6082" s="507"/>
      <c r="P6082" s="507"/>
      <c r="R6082" s="507"/>
    </row>
    <row r="6083" spans="8:28" customFormat="1" ht="12.75">
      <c r="H6083" s="507"/>
      <c r="P6083" s="507"/>
      <c r="R6083" s="507"/>
      <c r="S6083" s="507"/>
      <c r="AB6083" s="507"/>
    </row>
    <row r="6084" spans="8:28" customFormat="1" ht="12.75">
      <c r="H6084" s="507"/>
      <c r="R6084" s="507"/>
      <c r="S6084" s="507"/>
    </row>
    <row r="6085" spans="8:28" customFormat="1" ht="12.75">
      <c r="H6085" s="507"/>
      <c r="R6085" s="507"/>
      <c r="S6085" s="507"/>
    </row>
    <row r="6086" spans="8:28" customFormat="1" ht="12.75">
      <c r="H6086" s="507"/>
      <c r="R6086" s="507"/>
      <c r="S6086" s="507"/>
    </row>
    <row r="6087" spans="8:28" customFormat="1" ht="12.75">
      <c r="H6087" s="507"/>
      <c r="R6087" s="507"/>
      <c r="S6087" s="507"/>
    </row>
    <row r="6088" spans="8:28" customFormat="1" ht="12.75">
      <c r="H6088" s="507"/>
      <c r="P6088" s="507"/>
      <c r="R6088" s="507"/>
      <c r="S6088" s="507"/>
    </row>
    <row r="6089" spans="8:28" customFormat="1" ht="12.75">
      <c r="H6089" s="507"/>
      <c r="P6089" s="507"/>
      <c r="R6089" s="507"/>
      <c r="S6089" s="507"/>
    </row>
    <row r="6090" spans="8:28" customFormat="1" ht="12.75">
      <c r="H6090" s="507"/>
      <c r="P6090" s="507"/>
      <c r="R6090" s="507"/>
    </row>
    <row r="6091" spans="8:28" customFormat="1" ht="12.75">
      <c r="H6091" s="507"/>
      <c r="P6091" s="507"/>
      <c r="R6091" s="507"/>
    </row>
    <row r="6092" spans="8:28" customFormat="1" ht="12.75">
      <c r="H6092" s="507"/>
      <c r="P6092" s="507"/>
      <c r="R6092" s="507"/>
      <c r="S6092" s="507"/>
      <c r="AB6092" s="507"/>
    </row>
    <row r="6093" spans="8:28" customFormat="1" ht="12.75">
      <c r="H6093" s="507"/>
      <c r="P6093" s="507"/>
      <c r="R6093" s="507"/>
    </row>
    <row r="6094" spans="8:28" customFormat="1" ht="12.75">
      <c r="H6094" s="507"/>
      <c r="R6094" s="507"/>
    </row>
    <row r="6095" spans="8:28" customFormat="1" ht="12.75">
      <c r="H6095" s="507"/>
      <c r="R6095" s="507"/>
      <c r="S6095" s="507"/>
    </row>
    <row r="6096" spans="8:28" customFormat="1" ht="12.75">
      <c r="H6096" s="507"/>
      <c r="P6096" s="507"/>
      <c r="R6096" s="507"/>
      <c r="S6096" s="507"/>
      <c r="AB6096" s="507"/>
    </row>
    <row r="6097" spans="8:28" customFormat="1" ht="12.75">
      <c r="H6097" s="507"/>
      <c r="P6097" s="507"/>
      <c r="R6097" s="507"/>
    </row>
    <row r="6098" spans="8:28" customFormat="1" ht="12.75">
      <c r="H6098" s="507"/>
      <c r="R6098" s="507"/>
    </row>
    <row r="6099" spans="8:28" customFormat="1" ht="12.75">
      <c r="H6099" s="507"/>
      <c r="P6099" s="507"/>
      <c r="R6099" s="507"/>
      <c r="S6099" s="507"/>
    </row>
    <row r="6100" spans="8:28" customFormat="1" ht="12.75">
      <c r="H6100" s="507"/>
      <c r="P6100" s="507"/>
      <c r="R6100" s="507"/>
    </row>
    <row r="6101" spans="8:28" customFormat="1" ht="12.75">
      <c r="H6101" s="507"/>
      <c r="R6101" s="507"/>
    </row>
    <row r="6102" spans="8:28" customFormat="1" ht="12.75">
      <c r="H6102" s="507"/>
      <c r="R6102" s="507"/>
      <c r="S6102" s="507"/>
    </row>
    <row r="6103" spans="8:28" customFormat="1" ht="12.75">
      <c r="H6103" s="507"/>
      <c r="P6103" s="507"/>
      <c r="R6103" s="507"/>
      <c r="S6103" s="507"/>
    </row>
    <row r="6104" spans="8:28" customFormat="1" ht="12.75">
      <c r="H6104" s="507"/>
      <c r="P6104" s="507"/>
      <c r="R6104" s="507"/>
      <c r="S6104" s="507"/>
    </row>
    <row r="6105" spans="8:28" customFormat="1" ht="12.75">
      <c r="H6105" s="507"/>
      <c r="R6105" s="507"/>
    </row>
    <row r="6106" spans="8:28" customFormat="1" ht="12.75">
      <c r="H6106" s="507"/>
      <c r="R6106" s="507"/>
      <c r="S6106" s="507"/>
    </row>
    <row r="6107" spans="8:28" customFormat="1" ht="12.75">
      <c r="H6107" s="507"/>
      <c r="R6107" s="507"/>
    </row>
    <row r="6108" spans="8:28" customFormat="1" ht="12.75">
      <c r="H6108" s="507"/>
      <c r="R6108" s="507"/>
      <c r="S6108" s="507"/>
    </row>
    <row r="6109" spans="8:28" customFormat="1" ht="12.75">
      <c r="H6109" s="507"/>
      <c r="P6109" s="507"/>
      <c r="R6109" s="507"/>
      <c r="AB6109" s="507"/>
    </row>
    <row r="6110" spans="8:28" customFormat="1" ht="12.75">
      <c r="H6110" s="507"/>
      <c r="R6110" s="507"/>
      <c r="S6110" s="507"/>
    </row>
    <row r="6111" spans="8:28" customFormat="1" ht="12.75">
      <c r="H6111" s="507"/>
      <c r="P6111" s="507"/>
      <c r="R6111" s="507"/>
      <c r="S6111" s="507"/>
    </row>
    <row r="6112" spans="8:28" customFormat="1" ht="12.75">
      <c r="H6112" s="507"/>
      <c r="P6112" s="507"/>
      <c r="R6112" s="507"/>
      <c r="S6112" s="507"/>
    </row>
    <row r="6113" spans="8:28" customFormat="1" ht="12.75">
      <c r="H6113" s="507"/>
      <c r="R6113" s="507"/>
    </row>
    <row r="6114" spans="8:28" customFormat="1" ht="12.75">
      <c r="H6114" s="507"/>
      <c r="R6114" s="507"/>
    </row>
    <row r="6115" spans="8:28" customFormat="1" ht="12.75">
      <c r="H6115" s="507"/>
      <c r="R6115" s="507"/>
      <c r="S6115" s="507"/>
      <c r="AB6115" s="507"/>
    </row>
    <row r="6116" spans="8:28" customFormat="1" ht="12.75">
      <c r="H6116" s="507"/>
      <c r="P6116" s="507"/>
      <c r="R6116" s="507"/>
      <c r="S6116" s="507"/>
      <c r="AB6116" s="507"/>
    </row>
    <row r="6117" spans="8:28" customFormat="1" ht="12.75">
      <c r="H6117" s="507"/>
      <c r="R6117" s="507"/>
      <c r="S6117" s="507"/>
    </row>
    <row r="6118" spans="8:28" customFormat="1" ht="12.75">
      <c r="H6118" s="507"/>
      <c r="R6118" s="507"/>
    </row>
    <row r="6119" spans="8:28" customFormat="1" ht="12.75">
      <c r="H6119" s="507"/>
      <c r="R6119" s="507"/>
    </row>
    <row r="6120" spans="8:28" customFormat="1" ht="12.75">
      <c r="H6120" s="507"/>
      <c r="R6120" s="507"/>
      <c r="S6120" s="507"/>
    </row>
    <row r="6121" spans="8:28" customFormat="1" ht="12.75">
      <c r="H6121" s="507"/>
      <c r="P6121" s="507"/>
      <c r="R6121" s="507"/>
      <c r="S6121" s="507"/>
    </row>
    <row r="6122" spans="8:28" customFormat="1" ht="12.75">
      <c r="H6122" s="507"/>
      <c r="P6122" s="507"/>
      <c r="R6122" s="507"/>
      <c r="S6122" s="507"/>
    </row>
    <row r="6123" spans="8:28" customFormat="1" ht="12.75">
      <c r="H6123" s="507"/>
      <c r="P6123" s="507"/>
      <c r="R6123" s="507"/>
    </row>
    <row r="6124" spans="8:28" customFormat="1" ht="12.75">
      <c r="H6124" s="507"/>
      <c r="R6124" s="507"/>
    </row>
    <row r="6125" spans="8:28" customFormat="1" ht="12.75">
      <c r="H6125" s="507"/>
      <c r="R6125" s="507"/>
      <c r="S6125" s="507"/>
    </row>
    <row r="6126" spans="8:28" customFormat="1" ht="12.75">
      <c r="H6126" s="507"/>
      <c r="R6126" s="507"/>
      <c r="S6126" s="507"/>
    </row>
    <row r="6127" spans="8:28" customFormat="1" ht="12.75">
      <c r="H6127" s="507"/>
      <c r="R6127" s="507"/>
      <c r="S6127" s="507"/>
    </row>
    <row r="6128" spans="8:28" customFormat="1" ht="12.75">
      <c r="H6128" s="507"/>
      <c r="P6128" s="507"/>
      <c r="R6128" s="507"/>
      <c r="S6128" s="507"/>
    </row>
    <row r="6129" spans="8:28" customFormat="1" ht="12.75">
      <c r="H6129" s="507"/>
      <c r="P6129" s="507"/>
      <c r="R6129" s="507"/>
      <c r="S6129" s="507"/>
    </row>
    <row r="6130" spans="8:28" customFormat="1" ht="12.75">
      <c r="H6130" s="507"/>
      <c r="P6130" s="507"/>
      <c r="R6130" s="507"/>
      <c r="S6130" s="507"/>
      <c r="AB6130" s="507"/>
    </row>
    <row r="6131" spans="8:28" customFormat="1" ht="12.75">
      <c r="H6131" s="507"/>
      <c r="P6131" s="507"/>
      <c r="R6131" s="507"/>
      <c r="S6131" s="507"/>
    </row>
    <row r="6132" spans="8:28" customFormat="1" ht="12.75">
      <c r="H6132" s="507"/>
      <c r="R6132" s="507"/>
      <c r="S6132" s="507"/>
    </row>
    <row r="6133" spans="8:28" customFormat="1" ht="12.75">
      <c r="H6133" s="507"/>
      <c r="P6133" s="507"/>
      <c r="R6133" s="507"/>
      <c r="S6133" s="507"/>
    </row>
    <row r="6134" spans="8:28" customFormat="1" ht="12.75">
      <c r="H6134" s="507"/>
      <c r="R6134" s="507"/>
      <c r="S6134" s="507"/>
      <c r="AB6134" s="507"/>
    </row>
    <row r="6135" spans="8:28" customFormat="1" ht="12.75">
      <c r="H6135" s="507"/>
      <c r="P6135" s="507"/>
      <c r="R6135" s="507"/>
      <c r="S6135" s="507"/>
    </row>
    <row r="6136" spans="8:28" customFormat="1" ht="12.75">
      <c r="H6136" s="507"/>
      <c r="P6136" s="507"/>
      <c r="R6136" s="507"/>
      <c r="S6136" s="507"/>
    </row>
    <row r="6137" spans="8:28" customFormat="1" ht="12.75">
      <c r="H6137" s="507"/>
      <c r="P6137" s="507"/>
      <c r="R6137" s="507"/>
      <c r="S6137" s="507"/>
    </row>
    <row r="6138" spans="8:28" customFormat="1" ht="12.75">
      <c r="H6138" s="507"/>
      <c r="P6138" s="507"/>
      <c r="R6138" s="507"/>
    </row>
    <row r="6139" spans="8:28" customFormat="1" ht="12.75">
      <c r="H6139" s="507"/>
      <c r="P6139" s="507"/>
      <c r="R6139" s="507"/>
    </row>
    <row r="6140" spans="8:28" customFormat="1" ht="12.75">
      <c r="H6140" s="507"/>
      <c r="P6140" s="507"/>
      <c r="R6140" s="507"/>
      <c r="S6140" s="507"/>
      <c r="AB6140" s="507"/>
    </row>
    <row r="6141" spans="8:28" customFormat="1" ht="12.75">
      <c r="H6141" s="507"/>
      <c r="R6141" s="507"/>
      <c r="S6141" s="507"/>
    </row>
    <row r="6142" spans="8:28" customFormat="1" ht="12.75">
      <c r="H6142" s="507"/>
      <c r="P6142" s="507"/>
      <c r="R6142" s="507"/>
    </row>
    <row r="6143" spans="8:28" customFormat="1" ht="12.75">
      <c r="H6143" s="507"/>
      <c r="P6143" s="507"/>
      <c r="R6143" s="507"/>
      <c r="S6143" s="507"/>
    </row>
    <row r="6144" spans="8:28" customFormat="1" ht="12.75">
      <c r="H6144" s="507"/>
      <c r="R6144" s="507"/>
    </row>
    <row r="6145" spans="8:19" customFormat="1" ht="12.75">
      <c r="H6145" s="507"/>
      <c r="R6145" s="507"/>
    </row>
    <row r="6146" spans="8:19" customFormat="1" ht="12.75">
      <c r="H6146" s="507"/>
      <c r="P6146" s="507"/>
      <c r="R6146" s="507"/>
      <c r="S6146" s="507"/>
    </row>
    <row r="6147" spans="8:19" customFormat="1" ht="12.75">
      <c r="H6147" s="507"/>
      <c r="R6147" s="507"/>
    </row>
    <row r="6148" spans="8:19" customFormat="1" ht="12.75">
      <c r="H6148" s="507"/>
      <c r="P6148" s="507"/>
      <c r="R6148" s="507"/>
      <c r="S6148" s="507"/>
    </row>
    <row r="6149" spans="8:19" customFormat="1" ht="12.75">
      <c r="H6149" s="507"/>
      <c r="P6149" s="507"/>
      <c r="R6149" s="507"/>
    </row>
    <row r="6150" spans="8:19" customFormat="1" ht="12.75">
      <c r="H6150" s="507"/>
      <c r="P6150" s="507"/>
      <c r="R6150" s="507"/>
    </row>
    <row r="6151" spans="8:19" customFormat="1" ht="12.75">
      <c r="H6151" s="507"/>
      <c r="P6151" s="507"/>
      <c r="R6151" s="507"/>
    </row>
    <row r="6152" spans="8:19" customFormat="1" ht="12.75">
      <c r="H6152" s="507"/>
      <c r="R6152" s="507"/>
    </row>
    <row r="6153" spans="8:19" customFormat="1" ht="12.75">
      <c r="H6153" s="507"/>
      <c r="P6153" s="507"/>
      <c r="R6153" s="507"/>
      <c r="S6153" s="507"/>
    </row>
    <row r="6154" spans="8:19" customFormat="1" ht="12.75">
      <c r="H6154" s="507"/>
      <c r="P6154" s="507"/>
      <c r="R6154" s="507"/>
      <c r="S6154" s="507"/>
    </row>
    <row r="6155" spans="8:19" customFormat="1" ht="12.75">
      <c r="H6155" s="507"/>
      <c r="P6155" s="507"/>
      <c r="R6155" s="507"/>
      <c r="S6155" s="507"/>
    </row>
    <row r="6156" spans="8:19" customFormat="1" ht="12.75">
      <c r="H6156" s="507"/>
      <c r="P6156" s="507"/>
      <c r="R6156" s="507"/>
      <c r="S6156" s="507"/>
    </row>
    <row r="6157" spans="8:19" customFormat="1" ht="12.75">
      <c r="H6157" s="507"/>
      <c r="P6157" s="507"/>
      <c r="R6157" s="507"/>
      <c r="S6157" s="507"/>
    </row>
    <row r="6158" spans="8:19" customFormat="1" ht="12.75">
      <c r="H6158" s="507"/>
      <c r="P6158" s="507"/>
      <c r="R6158" s="507"/>
      <c r="S6158" s="507"/>
    </row>
    <row r="6159" spans="8:19" customFormat="1" ht="12.75">
      <c r="H6159" s="507"/>
      <c r="P6159" s="507"/>
      <c r="R6159" s="507"/>
      <c r="S6159" s="507"/>
    </row>
    <row r="6160" spans="8:19" customFormat="1" ht="12.75">
      <c r="H6160" s="507"/>
      <c r="P6160" s="507"/>
      <c r="R6160" s="507"/>
    </row>
    <row r="6161" spans="8:28" customFormat="1" ht="12.75">
      <c r="H6161" s="507"/>
      <c r="R6161" s="507"/>
    </row>
    <row r="6162" spans="8:28" customFormat="1" ht="12.75">
      <c r="H6162" s="507"/>
      <c r="P6162" s="507"/>
      <c r="R6162" s="507"/>
    </row>
    <row r="6163" spans="8:28" customFormat="1" ht="12.75">
      <c r="H6163" s="507"/>
      <c r="P6163" s="507"/>
      <c r="R6163" s="507"/>
      <c r="S6163" s="507"/>
    </row>
    <row r="6164" spans="8:28" customFormat="1" ht="12.75">
      <c r="H6164" s="507"/>
      <c r="P6164" s="507"/>
      <c r="R6164" s="507"/>
      <c r="S6164" s="507"/>
    </row>
    <row r="6165" spans="8:28" customFormat="1" ht="12.75">
      <c r="H6165" s="507"/>
      <c r="P6165" s="507"/>
      <c r="R6165" s="507"/>
      <c r="S6165" s="507"/>
    </row>
    <row r="6166" spans="8:28" customFormat="1" ht="12.75">
      <c r="H6166" s="507"/>
      <c r="P6166" s="507"/>
      <c r="R6166" s="507"/>
    </row>
    <row r="6167" spans="8:28" customFormat="1" ht="12.75">
      <c r="H6167" s="507"/>
      <c r="R6167" s="507"/>
      <c r="S6167" s="507"/>
    </row>
    <row r="6168" spans="8:28" customFormat="1" ht="12.75">
      <c r="H6168" s="507"/>
      <c r="R6168" s="507"/>
    </row>
    <row r="6169" spans="8:28" customFormat="1" ht="12.75">
      <c r="H6169" s="507"/>
      <c r="R6169" s="507"/>
      <c r="S6169" s="507"/>
      <c r="AB6169" s="507"/>
    </row>
    <row r="6170" spans="8:28" customFormat="1" ht="12.75">
      <c r="H6170" s="507"/>
      <c r="R6170" s="507"/>
      <c r="S6170" s="507"/>
    </row>
    <row r="6171" spans="8:28" customFormat="1" ht="12.75">
      <c r="H6171" s="507"/>
      <c r="P6171" s="507"/>
      <c r="R6171" s="507"/>
      <c r="S6171" s="507"/>
      <c r="AB6171" s="507"/>
    </row>
    <row r="6172" spans="8:28" customFormat="1" ht="12.75">
      <c r="H6172" s="507"/>
      <c r="R6172" s="507"/>
    </row>
    <row r="6173" spans="8:28" customFormat="1" ht="12.75">
      <c r="H6173" s="507"/>
      <c r="R6173" s="507"/>
      <c r="S6173" s="507"/>
    </row>
    <row r="6174" spans="8:28" customFormat="1" ht="12.75">
      <c r="H6174" s="507"/>
      <c r="P6174" s="507"/>
      <c r="R6174" s="507"/>
      <c r="S6174" s="507"/>
      <c r="AB6174" s="507"/>
    </row>
    <row r="6175" spans="8:28" customFormat="1" ht="12.75">
      <c r="H6175" s="507"/>
      <c r="P6175" s="507"/>
      <c r="R6175" s="507"/>
      <c r="S6175" s="507"/>
    </row>
    <row r="6176" spans="8:28" customFormat="1" ht="12.75">
      <c r="H6176" s="507"/>
      <c r="R6176" s="507"/>
      <c r="S6176" s="507"/>
    </row>
    <row r="6177" spans="8:28" customFormat="1" ht="12.75">
      <c r="H6177" s="507"/>
      <c r="P6177" s="507"/>
      <c r="R6177" s="507"/>
      <c r="S6177" s="507"/>
    </row>
    <row r="6178" spans="8:28" customFormat="1" ht="12.75">
      <c r="H6178" s="507"/>
      <c r="P6178" s="507"/>
      <c r="R6178" s="507"/>
    </row>
    <row r="6179" spans="8:28" customFormat="1" ht="12.75">
      <c r="H6179" s="507"/>
      <c r="R6179" s="507"/>
    </row>
    <row r="6180" spans="8:28" customFormat="1" ht="12.75">
      <c r="H6180" s="507"/>
      <c r="P6180" s="507"/>
      <c r="R6180" s="507"/>
    </row>
    <row r="6181" spans="8:28" customFormat="1" ht="12.75">
      <c r="H6181" s="507"/>
      <c r="P6181" s="507"/>
      <c r="R6181" s="507"/>
      <c r="AB6181" s="507"/>
    </row>
    <row r="6182" spans="8:28" customFormat="1" ht="12.75">
      <c r="H6182" s="507"/>
      <c r="P6182" s="507"/>
      <c r="R6182" s="507"/>
      <c r="S6182" s="507"/>
    </row>
    <row r="6183" spans="8:28" customFormat="1" ht="12.75">
      <c r="H6183" s="507"/>
      <c r="R6183" s="507"/>
      <c r="S6183" s="507"/>
    </row>
    <row r="6184" spans="8:28" customFormat="1" ht="12.75">
      <c r="H6184" s="507"/>
      <c r="P6184" s="507"/>
      <c r="R6184" s="507"/>
      <c r="S6184" s="507"/>
    </row>
    <row r="6185" spans="8:28" customFormat="1" ht="12.75">
      <c r="H6185" s="507"/>
      <c r="P6185" s="507"/>
      <c r="R6185" s="507"/>
    </row>
    <row r="6186" spans="8:28" customFormat="1" ht="12.75">
      <c r="H6186" s="507"/>
      <c r="P6186" s="507"/>
      <c r="R6186" s="507"/>
      <c r="S6186" s="507"/>
    </row>
    <row r="6187" spans="8:28" customFormat="1" ht="12.75">
      <c r="H6187" s="507"/>
      <c r="P6187" s="507"/>
      <c r="R6187" s="507"/>
      <c r="S6187" s="507"/>
    </row>
    <row r="6188" spans="8:28" customFormat="1" ht="12.75">
      <c r="H6188" s="507"/>
      <c r="P6188" s="507"/>
      <c r="R6188" s="507"/>
    </row>
    <row r="6189" spans="8:28" customFormat="1" ht="12.75">
      <c r="H6189" s="507"/>
      <c r="P6189" s="507"/>
      <c r="R6189" s="507"/>
      <c r="S6189" s="507"/>
      <c r="AB6189" s="507"/>
    </row>
    <row r="6190" spans="8:28" customFormat="1" ht="12.75">
      <c r="H6190" s="507"/>
      <c r="P6190" s="507"/>
      <c r="R6190" s="507"/>
      <c r="S6190" s="507"/>
      <c r="AB6190" s="507"/>
    </row>
    <row r="6191" spans="8:28" customFormat="1" ht="12.75">
      <c r="H6191" s="507"/>
      <c r="R6191" s="507"/>
      <c r="S6191" s="507"/>
    </row>
    <row r="6192" spans="8:28" customFormat="1" ht="12.75">
      <c r="H6192" s="507"/>
      <c r="R6192" s="507"/>
      <c r="S6192" s="507"/>
    </row>
    <row r="6193" spans="8:28" customFormat="1" ht="12.75">
      <c r="H6193" s="507"/>
      <c r="R6193" s="507"/>
      <c r="S6193" s="507"/>
    </row>
    <row r="6194" spans="8:28" customFormat="1" ht="12.75">
      <c r="H6194" s="507"/>
      <c r="P6194" s="507"/>
      <c r="R6194" s="507"/>
      <c r="S6194" s="507"/>
    </row>
    <row r="6195" spans="8:28" customFormat="1" ht="12.75">
      <c r="H6195" s="507"/>
      <c r="P6195" s="507"/>
      <c r="R6195" s="507"/>
    </row>
    <row r="6196" spans="8:28" customFormat="1" ht="12.75">
      <c r="H6196" s="507"/>
      <c r="R6196" s="507"/>
    </row>
    <row r="6197" spans="8:28" customFormat="1" ht="12.75">
      <c r="H6197" s="507"/>
      <c r="R6197" s="507"/>
    </row>
    <row r="6198" spans="8:28" customFormat="1" ht="12.75">
      <c r="H6198" s="507"/>
      <c r="P6198" s="507"/>
      <c r="R6198" s="507"/>
      <c r="S6198" s="507"/>
      <c r="AB6198" s="507"/>
    </row>
    <row r="6199" spans="8:28" customFormat="1" ht="12.75">
      <c r="H6199" s="507"/>
      <c r="P6199" s="507"/>
      <c r="R6199" s="507"/>
      <c r="S6199" s="507"/>
    </row>
    <row r="6200" spans="8:28" customFormat="1" ht="12.75">
      <c r="H6200" s="507"/>
      <c r="P6200" s="507"/>
      <c r="R6200" s="507"/>
      <c r="S6200" s="507"/>
    </row>
    <row r="6201" spans="8:28" customFormat="1" ht="12.75">
      <c r="H6201" s="507"/>
      <c r="R6201" s="507"/>
    </row>
    <row r="6202" spans="8:28" customFormat="1" ht="12.75">
      <c r="H6202" s="507"/>
      <c r="P6202" s="507"/>
      <c r="R6202" s="507"/>
      <c r="AB6202" s="507"/>
    </row>
    <row r="6203" spans="8:28" customFormat="1" ht="12.75">
      <c r="H6203" s="507"/>
      <c r="P6203" s="507"/>
      <c r="R6203" s="507"/>
    </row>
    <row r="6204" spans="8:28" customFormat="1" ht="12.75">
      <c r="H6204" s="507"/>
      <c r="P6204" s="507"/>
      <c r="R6204" s="507"/>
    </row>
    <row r="6205" spans="8:28" customFormat="1" ht="12.75">
      <c r="H6205" s="507"/>
      <c r="P6205" s="507"/>
      <c r="R6205" s="507"/>
    </row>
    <row r="6206" spans="8:28" customFormat="1" ht="12.75">
      <c r="H6206" s="507"/>
      <c r="R6206" s="507"/>
      <c r="S6206" s="507"/>
      <c r="AB6206" s="507"/>
    </row>
    <row r="6207" spans="8:28" customFormat="1" ht="12.75">
      <c r="H6207" s="507"/>
      <c r="P6207" s="507"/>
      <c r="R6207" s="507"/>
    </row>
    <row r="6208" spans="8:28" customFormat="1" ht="12.75">
      <c r="H6208" s="507"/>
      <c r="P6208" s="507"/>
      <c r="R6208" s="507"/>
      <c r="S6208" s="507"/>
      <c r="AB6208" s="507"/>
    </row>
    <row r="6209" spans="8:28" customFormat="1" ht="12.75">
      <c r="H6209" s="507"/>
      <c r="P6209" s="507"/>
      <c r="R6209" s="507"/>
      <c r="S6209" s="507"/>
    </row>
    <row r="6210" spans="8:28" customFormat="1" ht="12.75">
      <c r="H6210" s="507"/>
      <c r="R6210" s="507"/>
      <c r="S6210" s="507"/>
    </row>
    <row r="6211" spans="8:28" customFormat="1" ht="12.75">
      <c r="H6211" s="507"/>
      <c r="R6211" s="507"/>
    </row>
    <row r="6212" spans="8:28" customFormat="1" ht="12.75">
      <c r="H6212" s="507"/>
      <c r="R6212" s="507"/>
    </row>
    <row r="6213" spans="8:28" customFormat="1" ht="12.75">
      <c r="H6213" s="507"/>
      <c r="P6213" s="507"/>
      <c r="R6213" s="507"/>
    </row>
    <row r="6214" spans="8:28" customFormat="1" ht="12.75">
      <c r="H6214" s="507"/>
      <c r="P6214" s="507"/>
      <c r="R6214" s="507"/>
      <c r="AB6214" s="507"/>
    </row>
    <row r="6215" spans="8:28" customFormat="1" ht="12.75">
      <c r="H6215" s="507"/>
      <c r="R6215" s="507"/>
      <c r="S6215" s="507"/>
    </row>
    <row r="6216" spans="8:28" customFormat="1" ht="12.75">
      <c r="H6216" s="507"/>
      <c r="R6216" s="507"/>
      <c r="S6216" s="507"/>
      <c r="AB6216" s="507"/>
    </row>
    <row r="6217" spans="8:28" customFormat="1" ht="12.75">
      <c r="H6217" s="507"/>
      <c r="R6217" s="507"/>
    </row>
    <row r="6218" spans="8:28" customFormat="1" ht="12.75">
      <c r="H6218" s="507"/>
      <c r="R6218" s="507"/>
    </row>
    <row r="6219" spans="8:28" customFormat="1" ht="12.75">
      <c r="H6219" s="507"/>
      <c r="R6219" s="507"/>
      <c r="S6219" s="507"/>
    </row>
    <row r="6220" spans="8:28" customFormat="1" ht="12.75">
      <c r="H6220" s="507"/>
      <c r="R6220" s="507"/>
      <c r="S6220" s="507"/>
    </row>
    <row r="6221" spans="8:28" customFormat="1" ht="12.75">
      <c r="H6221" s="507"/>
      <c r="R6221" s="507"/>
    </row>
    <row r="6222" spans="8:28" customFormat="1" ht="12.75">
      <c r="H6222" s="507"/>
      <c r="R6222" s="507"/>
      <c r="S6222" s="507"/>
    </row>
    <row r="6223" spans="8:28" customFormat="1" ht="12.75">
      <c r="H6223" s="507"/>
      <c r="P6223" s="507"/>
      <c r="R6223" s="507"/>
      <c r="S6223" s="507"/>
    </row>
    <row r="6224" spans="8:28" customFormat="1" ht="12.75">
      <c r="H6224" s="507"/>
      <c r="R6224" s="507"/>
      <c r="S6224" s="507"/>
    </row>
    <row r="6225" spans="8:28" customFormat="1" ht="12.75">
      <c r="H6225" s="507"/>
      <c r="P6225" s="507"/>
      <c r="R6225" s="507"/>
      <c r="S6225" s="507"/>
    </row>
    <row r="6226" spans="8:28" customFormat="1" ht="12.75">
      <c r="H6226" s="507"/>
      <c r="P6226" s="507"/>
      <c r="R6226" s="507"/>
    </row>
    <row r="6227" spans="8:28" customFormat="1" ht="12.75">
      <c r="H6227" s="507"/>
      <c r="P6227" s="507"/>
      <c r="R6227" s="507"/>
      <c r="S6227" s="507"/>
    </row>
    <row r="6228" spans="8:28" customFormat="1" ht="12.75">
      <c r="H6228" s="507"/>
      <c r="P6228" s="507"/>
      <c r="R6228" s="507"/>
    </row>
    <row r="6229" spans="8:28" customFormat="1" ht="12.75">
      <c r="H6229" s="507"/>
      <c r="P6229" s="507"/>
      <c r="R6229" s="507"/>
      <c r="S6229" s="507"/>
      <c r="AB6229" s="507"/>
    </row>
    <row r="6230" spans="8:28" customFormat="1" ht="12.75">
      <c r="H6230" s="507"/>
      <c r="P6230" s="507"/>
      <c r="R6230" s="507"/>
      <c r="S6230" s="507"/>
      <c r="AB6230" s="507"/>
    </row>
    <row r="6231" spans="8:28" customFormat="1" ht="12.75">
      <c r="H6231" s="507"/>
      <c r="P6231" s="507"/>
      <c r="R6231" s="507"/>
    </row>
    <row r="6232" spans="8:28" customFormat="1" ht="12.75">
      <c r="H6232" s="507"/>
      <c r="P6232" s="507"/>
      <c r="R6232" s="507"/>
      <c r="S6232" s="507"/>
    </row>
    <row r="6233" spans="8:28" customFormat="1" ht="12.75">
      <c r="H6233" s="507"/>
      <c r="R6233" s="507"/>
      <c r="S6233" s="507"/>
    </row>
    <row r="6234" spans="8:28" customFormat="1" ht="12.75">
      <c r="H6234" s="507"/>
      <c r="P6234" s="507"/>
      <c r="R6234" s="507"/>
      <c r="S6234" s="507"/>
    </row>
    <row r="6235" spans="8:28" customFormat="1" ht="12.75">
      <c r="H6235" s="507"/>
      <c r="P6235" s="507"/>
      <c r="R6235" s="507"/>
    </row>
    <row r="6236" spans="8:28" customFormat="1" ht="12.75">
      <c r="H6236" s="507"/>
      <c r="R6236" s="507"/>
      <c r="S6236" s="507"/>
    </row>
    <row r="6237" spans="8:28" customFormat="1" ht="12.75">
      <c r="H6237" s="507"/>
      <c r="P6237" s="507"/>
      <c r="R6237" s="507"/>
    </row>
    <row r="6238" spans="8:28" customFormat="1" ht="12.75">
      <c r="H6238" s="507"/>
      <c r="R6238" s="507"/>
    </row>
    <row r="6239" spans="8:28" customFormat="1" ht="12.75">
      <c r="H6239" s="507"/>
      <c r="R6239" s="507"/>
    </row>
    <row r="6240" spans="8:28" customFormat="1" ht="12.75">
      <c r="H6240" s="507"/>
      <c r="P6240" s="507"/>
      <c r="R6240" s="507"/>
    </row>
    <row r="6241" spans="8:28" customFormat="1" ht="12.75">
      <c r="H6241" s="507"/>
      <c r="P6241" s="507"/>
      <c r="R6241" s="507"/>
      <c r="S6241" s="507"/>
      <c r="AB6241" s="507"/>
    </row>
    <row r="6242" spans="8:28" customFormat="1" ht="12.75">
      <c r="H6242" s="507"/>
      <c r="P6242" s="507"/>
      <c r="R6242" s="507"/>
    </row>
    <row r="6243" spans="8:28" customFormat="1" ht="12.75">
      <c r="H6243" s="507"/>
      <c r="R6243" s="507"/>
      <c r="S6243" s="507"/>
    </row>
    <row r="6244" spans="8:28" customFormat="1" ht="12.75">
      <c r="H6244" s="507"/>
      <c r="R6244" s="507"/>
    </row>
    <row r="6245" spans="8:28" customFormat="1" ht="12.75">
      <c r="H6245" s="507"/>
      <c r="P6245" s="507"/>
      <c r="R6245" s="507"/>
      <c r="S6245" s="507"/>
      <c r="AB6245" s="507"/>
    </row>
    <row r="6246" spans="8:28" customFormat="1" ht="12.75">
      <c r="H6246" s="507"/>
      <c r="P6246" s="507"/>
      <c r="R6246" s="507"/>
    </row>
    <row r="6247" spans="8:28" customFormat="1" ht="12.75">
      <c r="H6247" s="507"/>
      <c r="R6247" s="507"/>
    </row>
    <row r="6248" spans="8:28" customFormat="1" ht="12.75">
      <c r="H6248" s="507"/>
      <c r="P6248" s="507"/>
      <c r="R6248" s="507"/>
      <c r="S6248" s="507"/>
      <c r="AB6248" s="507"/>
    </row>
    <row r="6249" spans="8:28" customFormat="1" ht="12.75">
      <c r="H6249" s="507"/>
      <c r="P6249" s="507"/>
      <c r="R6249" s="507"/>
      <c r="S6249" s="507"/>
      <c r="AB6249" s="507"/>
    </row>
    <row r="6250" spans="8:28" customFormat="1" ht="12.75">
      <c r="H6250" s="507"/>
      <c r="R6250" s="507"/>
    </row>
    <row r="6251" spans="8:28" customFormat="1" ht="12.75">
      <c r="H6251" s="507"/>
      <c r="P6251" s="507"/>
      <c r="R6251" s="507"/>
    </row>
    <row r="6252" spans="8:28" customFormat="1" ht="12.75">
      <c r="H6252" s="507"/>
      <c r="R6252" s="507"/>
    </row>
    <row r="6253" spans="8:28" customFormat="1" ht="12.75">
      <c r="H6253" s="507"/>
      <c r="P6253" s="507"/>
      <c r="R6253" s="507"/>
      <c r="S6253" s="507"/>
      <c r="AB6253" s="507"/>
    </row>
    <row r="6254" spans="8:28" customFormat="1" ht="12.75">
      <c r="H6254" s="507"/>
      <c r="P6254" s="507"/>
      <c r="R6254" s="507"/>
    </row>
    <row r="6255" spans="8:28" customFormat="1" ht="12.75">
      <c r="H6255" s="507"/>
      <c r="P6255" s="507"/>
      <c r="R6255" s="507"/>
      <c r="S6255" s="507"/>
    </row>
    <row r="6256" spans="8:28" customFormat="1" ht="12.75">
      <c r="H6256" s="507"/>
      <c r="P6256" s="507"/>
      <c r="R6256" s="507"/>
    </row>
    <row r="6257" spans="8:28" customFormat="1" ht="12.75">
      <c r="H6257" s="507"/>
      <c r="R6257" s="507"/>
      <c r="S6257" s="507"/>
    </row>
    <row r="6258" spans="8:28" customFormat="1" ht="12.75">
      <c r="H6258" s="507"/>
      <c r="R6258" s="507"/>
    </row>
    <row r="6259" spans="8:28" customFormat="1" ht="12.75">
      <c r="H6259" s="507"/>
      <c r="P6259" s="507"/>
      <c r="R6259" s="507"/>
      <c r="S6259" s="507"/>
      <c r="AB6259" s="507"/>
    </row>
    <row r="6260" spans="8:28" customFormat="1" ht="12.75">
      <c r="H6260" s="507"/>
      <c r="P6260" s="507"/>
      <c r="R6260" s="507"/>
      <c r="S6260" s="507"/>
    </row>
    <row r="6261" spans="8:28" customFormat="1" ht="12.75">
      <c r="H6261" s="507"/>
      <c r="P6261" s="507"/>
      <c r="R6261" s="507"/>
      <c r="AB6261" s="507"/>
    </row>
    <row r="6262" spans="8:28" customFormat="1" ht="12.75">
      <c r="H6262" s="507"/>
      <c r="P6262" s="507"/>
      <c r="R6262" s="507"/>
    </row>
    <row r="6263" spans="8:28" customFormat="1" ht="12.75">
      <c r="H6263" s="507"/>
      <c r="P6263" s="507"/>
      <c r="R6263" s="507"/>
    </row>
    <row r="6264" spans="8:28" customFormat="1" ht="12.75">
      <c r="H6264" s="507"/>
      <c r="P6264" s="507"/>
      <c r="R6264" s="507"/>
    </row>
    <row r="6265" spans="8:28" customFormat="1" ht="12.75">
      <c r="H6265" s="507"/>
      <c r="R6265" s="507"/>
    </row>
    <row r="6266" spans="8:28" customFormat="1" ht="12.75">
      <c r="H6266" s="507"/>
      <c r="R6266" s="507"/>
    </row>
    <row r="6267" spans="8:28" customFormat="1" ht="12.75">
      <c r="H6267" s="507"/>
      <c r="P6267" s="507"/>
      <c r="R6267" s="507"/>
      <c r="S6267" s="507"/>
    </row>
    <row r="6268" spans="8:28" customFormat="1" ht="12.75">
      <c r="H6268" s="507"/>
      <c r="R6268" s="507"/>
      <c r="S6268" s="507"/>
    </row>
    <row r="6269" spans="8:28" customFormat="1" ht="12.75">
      <c r="H6269" s="507"/>
      <c r="P6269" s="507"/>
      <c r="R6269" s="507"/>
    </row>
    <row r="6270" spans="8:28" customFormat="1" ht="12.75">
      <c r="H6270" s="507"/>
      <c r="P6270" s="507"/>
      <c r="R6270" s="507"/>
    </row>
    <row r="6271" spans="8:28" customFormat="1" ht="12.75">
      <c r="H6271" s="507"/>
      <c r="P6271" s="507"/>
      <c r="R6271" s="507"/>
      <c r="S6271" s="507"/>
      <c r="AB6271" s="507"/>
    </row>
    <row r="6272" spans="8:28" customFormat="1" ht="12.75">
      <c r="H6272" s="507"/>
      <c r="R6272" s="507"/>
      <c r="S6272" s="507"/>
    </row>
    <row r="6273" spans="8:28" customFormat="1" ht="12.75">
      <c r="H6273" s="507"/>
      <c r="R6273" s="507"/>
    </row>
    <row r="6274" spans="8:28" customFormat="1" ht="12.75">
      <c r="H6274" s="507"/>
      <c r="P6274" s="507"/>
      <c r="R6274" s="507"/>
      <c r="S6274" s="507"/>
      <c r="AB6274" s="507"/>
    </row>
    <row r="6275" spans="8:28" customFormat="1" ht="12.75">
      <c r="H6275" s="507"/>
      <c r="P6275" s="507"/>
      <c r="R6275" s="507"/>
      <c r="AB6275" s="507"/>
    </row>
    <row r="6276" spans="8:28" customFormat="1" ht="12.75">
      <c r="H6276" s="507"/>
      <c r="R6276" s="507"/>
      <c r="S6276" s="507"/>
    </row>
    <row r="6277" spans="8:28" customFormat="1" ht="12.75">
      <c r="H6277" s="507"/>
      <c r="R6277" s="507"/>
    </row>
    <row r="6278" spans="8:28" customFormat="1" ht="12.75">
      <c r="H6278" s="507"/>
      <c r="P6278" s="507"/>
      <c r="R6278" s="507"/>
    </row>
    <row r="6279" spans="8:28" customFormat="1" ht="12.75">
      <c r="H6279" s="507"/>
      <c r="P6279" s="507"/>
      <c r="R6279" s="507"/>
      <c r="S6279" s="507"/>
      <c r="AB6279" s="507"/>
    </row>
    <row r="6280" spans="8:28" customFormat="1" ht="12.75">
      <c r="H6280" s="507"/>
      <c r="R6280" s="507"/>
    </row>
    <row r="6281" spans="8:28" customFormat="1" ht="12.75">
      <c r="H6281" s="507"/>
      <c r="P6281" s="507"/>
      <c r="R6281" s="507"/>
    </row>
    <row r="6282" spans="8:28" customFormat="1" ht="12.75">
      <c r="H6282" s="507"/>
      <c r="P6282" s="507"/>
      <c r="R6282" s="507"/>
    </row>
    <row r="6283" spans="8:28" customFormat="1" ht="12.75">
      <c r="H6283" s="507"/>
      <c r="R6283" s="507"/>
    </row>
    <row r="6284" spans="8:28" customFormat="1" ht="12.75">
      <c r="H6284" s="507"/>
      <c r="R6284" s="507"/>
    </row>
    <row r="6285" spans="8:28" customFormat="1" ht="12.75">
      <c r="H6285" s="507"/>
      <c r="P6285" s="507"/>
      <c r="R6285" s="507"/>
    </row>
    <row r="6286" spans="8:28" customFormat="1" ht="12.75">
      <c r="H6286" s="507"/>
      <c r="R6286" s="507"/>
    </row>
    <row r="6287" spans="8:28" customFormat="1" ht="12.75">
      <c r="H6287" s="507"/>
      <c r="P6287" s="507"/>
      <c r="R6287" s="507"/>
      <c r="S6287" s="507"/>
    </row>
    <row r="6288" spans="8:28" customFormat="1" ht="12.75">
      <c r="H6288" s="507"/>
      <c r="R6288" s="507"/>
      <c r="S6288" s="507"/>
    </row>
    <row r="6289" spans="8:28" customFormat="1" ht="12.75">
      <c r="H6289" s="507"/>
      <c r="R6289" s="507"/>
    </row>
    <row r="6290" spans="8:28" customFormat="1" ht="12.75">
      <c r="H6290" s="507"/>
      <c r="R6290" s="507"/>
    </row>
    <row r="6291" spans="8:28" customFormat="1" ht="12.75">
      <c r="H6291" s="507"/>
      <c r="P6291" s="507"/>
      <c r="R6291" s="507"/>
      <c r="S6291" s="507"/>
    </row>
    <row r="6292" spans="8:28" customFormat="1" ht="12.75">
      <c r="H6292" s="507"/>
      <c r="R6292" s="507"/>
    </row>
    <row r="6293" spans="8:28" customFormat="1" ht="12.75">
      <c r="H6293" s="507"/>
      <c r="P6293" s="507"/>
      <c r="R6293" s="507"/>
      <c r="S6293" s="507"/>
    </row>
    <row r="6294" spans="8:28" customFormat="1" ht="12.75">
      <c r="H6294" s="507"/>
      <c r="R6294" s="507"/>
      <c r="S6294" s="507"/>
    </row>
    <row r="6295" spans="8:28" customFormat="1" ht="12.75">
      <c r="H6295" s="507"/>
      <c r="R6295" s="507"/>
      <c r="S6295" s="507"/>
    </row>
    <row r="6296" spans="8:28" customFormat="1" ht="12.75">
      <c r="H6296" s="507"/>
      <c r="R6296" s="507"/>
      <c r="S6296" s="507"/>
    </row>
    <row r="6297" spans="8:28" customFormat="1" ht="12.75">
      <c r="H6297" s="507"/>
      <c r="P6297" s="507"/>
      <c r="R6297" s="507"/>
      <c r="S6297" s="507"/>
      <c r="AB6297" s="507"/>
    </row>
    <row r="6298" spans="8:28" customFormat="1" ht="12.75">
      <c r="H6298" s="507"/>
      <c r="R6298" s="507"/>
    </row>
    <row r="6299" spans="8:28" customFormat="1" ht="12.75">
      <c r="H6299" s="507"/>
      <c r="P6299" s="507"/>
      <c r="R6299" s="507"/>
      <c r="S6299" s="507"/>
    </row>
    <row r="6300" spans="8:28" customFormat="1" ht="12.75">
      <c r="H6300" s="507"/>
      <c r="R6300" s="507"/>
    </row>
    <row r="6301" spans="8:28" customFormat="1" ht="12.75">
      <c r="H6301" s="507"/>
      <c r="R6301" s="507"/>
    </row>
    <row r="6302" spans="8:28" customFormat="1" ht="12.75">
      <c r="H6302" s="507"/>
      <c r="R6302" s="507"/>
      <c r="S6302" s="507"/>
    </row>
    <row r="6303" spans="8:28" customFormat="1" ht="12.75">
      <c r="H6303" s="507"/>
      <c r="R6303" s="507"/>
    </row>
    <row r="6304" spans="8:28" customFormat="1" ht="12.75">
      <c r="H6304" s="507"/>
      <c r="R6304" s="507"/>
    </row>
    <row r="6305" spans="8:28" customFormat="1" ht="12.75">
      <c r="H6305" s="507"/>
      <c r="R6305" s="507"/>
    </row>
    <row r="6306" spans="8:28" customFormat="1" ht="12.75">
      <c r="H6306" s="507"/>
      <c r="P6306" s="507"/>
      <c r="R6306" s="507"/>
      <c r="S6306" s="507"/>
    </row>
    <row r="6307" spans="8:28" customFormat="1" ht="12.75">
      <c r="H6307" s="507"/>
      <c r="P6307" s="507"/>
      <c r="R6307" s="507"/>
      <c r="S6307" s="507"/>
    </row>
    <row r="6308" spans="8:28" customFormat="1" ht="12.75">
      <c r="H6308" s="507"/>
      <c r="R6308" s="507"/>
    </row>
    <row r="6309" spans="8:28" customFormat="1" ht="12.75">
      <c r="H6309" s="507"/>
      <c r="P6309" s="507"/>
      <c r="R6309" s="507"/>
    </row>
    <row r="6310" spans="8:28" customFormat="1" ht="12.75">
      <c r="H6310" s="507"/>
      <c r="P6310" s="507"/>
      <c r="R6310" s="507"/>
      <c r="S6310" s="507"/>
    </row>
    <row r="6311" spans="8:28" customFormat="1" ht="12.75">
      <c r="H6311" s="507"/>
      <c r="R6311" s="507"/>
      <c r="S6311" s="507"/>
    </row>
    <row r="6312" spans="8:28" customFormat="1" ht="12.75">
      <c r="H6312" s="507"/>
      <c r="R6312" s="507"/>
    </row>
    <row r="6313" spans="8:28" customFormat="1" ht="12.75">
      <c r="H6313" s="507"/>
      <c r="R6313" s="507"/>
      <c r="S6313" s="507"/>
    </row>
    <row r="6314" spans="8:28" customFormat="1" ht="12.75">
      <c r="H6314" s="507"/>
      <c r="P6314" s="507"/>
      <c r="R6314" s="507"/>
    </row>
    <row r="6315" spans="8:28" customFormat="1" ht="12.75">
      <c r="H6315" s="507"/>
      <c r="P6315" s="507"/>
      <c r="R6315" s="507"/>
    </row>
    <row r="6316" spans="8:28" customFormat="1" ht="12.75">
      <c r="H6316" s="507"/>
      <c r="P6316" s="507"/>
      <c r="R6316" s="507"/>
      <c r="S6316" s="507"/>
      <c r="AB6316" s="507"/>
    </row>
    <row r="6317" spans="8:28" customFormat="1" ht="12.75">
      <c r="H6317" s="507"/>
      <c r="P6317" s="507"/>
      <c r="R6317" s="507"/>
    </row>
    <row r="6318" spans="8:28" customFormat="1" ht="12.75">
      <c r="H6318" s="507"/>
      <c r="R6318" s="507"/>
    </row>
    <row r="6319" spans="8:28" customFormat="1" ht="12.75">
      <c r="H6319" s="507"/>
      <c r="R6319" s="507"/>
      <c r="S6319" s="507"/>
    </row>
    <row r="6320" spans="8:28" customFormat="1" ht="12.75">
      <c r="H6320" s="507"/>
      <c r="P6320" s="507"/>
      <c r="R6320" s="507"/>
    </row>
    <row r="6321" spans="8:28" customFormat="1" ht="12.75">
      <c r="H6321" s="507"/>
      <c r="R6321" s="507"/>
    </row>
    <row r="6322" spans="8:28" customFormat="1" ht="12.75">
      <c r="H6322" s="507"/>
      <c r="P6322" s="507"/>
      <c r="R6322" s="507"/>
      <c r="S6322" s="507"/>
    </row>
    <row r="6323" spans="8:28" customFormat="1" ht="12.75">
      <c r="H6323" s="507"/>
      <c r="P6323" s="507"/>
      <c r="R6323" s="507"/>
    </row>
    <row r="6324" spans="8:28" customFormat="1" ht="12.75">
      <c r="H6324" s="507"/>
      <c r="R6324" s="507"/>
    </row>
    <row r="6325" spans="8:28" customFormat="1" ht="12.75">
      <c r="H6325" s="507"/>
      <c r="P6325" s="507"/>
      <c r="R6325" s="507"/>
      <c r="S6325" s="507"/>
    </row>
    <row r="6326" spans="8:28" customFormat="1" ht="12.75">
      <c r="H6326" s="507"/>
      <c r="P6326" s="507"/>
      <c r="R6326" s="507"/>
    </row>
    <row r="6327" spans="8:28" customFormat="1" ht="12.75">
      <c r="H6327" s="507"/>
      <c r="P6327" s="507"/>
      <c r="R6327" s="507"/>
      <c r="S6327" s="507"/>
    </row>
    <row r="6328" spans="8:28" customFormat="1" ht="12.75">
      <c r="H6328" s="507"/>
      <c r="P6328" s="507"/>
      <c r="R6328" s="507"/>
      <c r="S6328" s="507"/>
      <c r="AB6328" s="507"/>
    </row>
    <row r="6329" spans="8:28" customFormat="1" ht="12.75">
      <c r="H6329" s="507"/>
      <c r="P6329" s="507"/>
      <c r="R6329" s="507"/>
      <c r="S6329" s="507"/>
    </row>
    <row r="6330" spans="8:28" customFormat="1" ht="12.75">
      <c r="H6330" s="507"/>
      <c r="R6330" s="507"/>
    </row>
    <row r="6331" spans="8:28" customFormat="1" ht="12.75">
      <c r="H6331" s="507"/>
      <c r="P6331" s="507"/>
      <c r="R6331" s="507"/>
      <c r="S6331" s="507"/>
    </row>
    <row r="6332" spans="8:28" customFormat="1" ht="12.75">
      <c r="H6332" s="507"/>
      <c r="P6332" s="507"/>
      <c r="R6332" s="507"/>
      <c r="AB6332" s="507"/>
    </row>
    <row r="6333" spans="8:28" customFormat="1" ht="12.75">
      <c r="H6333" s="507"/>
      <c r="R6333" s="507"/>
    </row>
    <row r="6334" spans="8:28" customFormat="1" ht="12.75">
      <c r="H6334" s="507"/>
      <c r="P6334" s="507"/>
      <c r="R6334" s="507"/>
      <c r="S6334" s="507"/>
    </row>
    <row r="6335" spans="8:28" customFormat="1" ht="12.75">
      <c r="H6335" s="507"/>
      <c r="R6335" s="507"/>
    </row>
    <row r="6336" spans="8:28" customFormat="1" ht="12.75">
      <c r="H6336" s="507"/>
      <c r="R6336" s="507"/>
    </row>
    <row r="6337" spans="8:28" customFormat="1" ht="12.75">
      <c r="H6337" s="507"/>
      <c r="R6337" s="507"/>
    </row>
    <row r="6338" spans="8:28" customFormat="1" ht="12.75">
      <c r="H6338" s="507"/>
      <c r="R6338" s="507"/>
      <c r="S6338" s="507"/>
      <c r="AB6338" s="507"/>
    </row>
    <row r="6339" spans="8:28" customFormat="1" ht="12.75">
      <c r="H6339" s="507"/>
      <c r="R6339" s="507"/>
    </row>
    <row r="6340" spans="8:28" customFormat="1" ht="12.75">
      <c r="H6340" s="507"/>
      <c r="P6340" s="507"/>
      <c r="R6340" s="507"/>
    </row>
    <row r="6341" spans="8:28" customFormat="1" ht="12.75">
      <c r="H6341" s="507"/>
      <c r="R6341" s="507"/>
      <c r="S6341" s="507"/>
    </row>
    <row r="6342" spans="8:28" customFormat="1" ht="12.75">
      <c r="H6342" s="507"/>
      <c r="P6342" s="507"/>
      <c r="R6342" s="507"/>
      <c r="S6342" s="507"/>
      <c r="AB6342" s="507"/>
    </row>
    <row r="6343" spans="8:28" customFormat="1" ht="12.75">
      <c r="H6343" s="507"/>
      <c r="P6343" s="507"/>
      <c r="R6343" s="507"/>
      <c r="S6343" s="507"/>
      <c r="AB6343" s="507"/>
    </row>
    <row r="6344" spans="8:28" customFormat="1" ht="12.75">
      <c r="H6344" s="507"/>
      <c r="P6344" s="507"/>
      <c r="R6344" s="507"/>
      <c r="S6344" s="507"/>
      <c r="AB6344" s="507"/>
    </row>
    <row r="6345" spans="8:28" customFormat="1" ht="12.75">
      <c r="H6345" s="507"/>
      <c r="P6345" s="507"/>
      <c r="R6345" s="507"/>
      <c r="S6345" s="507"/>
    </row>
    <row r="6346" spans="8:28" customFormat="1" ht="12.75">
      <c r="H6346" s="507"/>
      <c r="R6346" s="507"/>
      <c r="S6346" s="507"/>
    </row>
    <row r="6347" spans="8:28" customFormat="1" ht="12.75">
      <c r="H6347" s="507"/>
      <c r="P6347" s="507"/>
      <c r="R6347" s="507"/>
    </row>
    <row r="6348" spans="8:28" customFormat="1" ht="12.75">
      <c r="H6348" s="507"/>
      <c r="R6348" s="507"/>
      <c r="S6348" s="507"/>
    </row>
    <row r="6349" spans="8:28" customFormat="1" ht="12.75">
      <c r="H6349" s="507"/>
      <c r="R6349" s="507"/>
      <c r="S6349" s="507"/>
    </row>
    <row r="6350" spans="8:28" customFormat="1" ht="12.75">
      <c r="H6350" s="507"/>
      <c r="R6350" s="507"/>
    </row>
    <row r="6351" spans="8:28" customFormat="1" ht="12.75">
      <c r="H6351" s="507"/>
      <c r="R6351" s="507"/>
    </row>
    <row r="6352" spans="8:28" customFormat="1" ht="12.75">
      <c r="H6352" s="507"/>
      <c r="P6352" s="507"/>
      <c r="R6352" s="507"/>
    </row>
    <row r="6353" spans="8:28" customFormat="1" ht="12.75">
      <c r="H6353" s="507"/>
      <c r="P6353" s="507"/>
      <c r="R6353" s="507"/>
      <c r="S6353" s="507"/>
    </row>
    <row r="6354" spans="8:28" customFormat="1" ht="12.75">
      <c r="H6354" s="507"/>
      <c r="P6354" s="507"/>
      <c r="R6354" s="507"/>
      <c r="S6354" s="507"/>
      <c r="AB6354" s="507"/>
    </row>
    <row r="6355" spans="8:28" customFormat="1" ht="12.75">
      <c r="H6355" s="507"/>
      <c r="P6355" s="507"/>
      <c r="R6355" s="507"/>
      <c r="AB6355" s="507"/>
    </row>
    <row r="6356" spans="8:28" customFormat="1" ht="12.75">
      <c r="H6356" s="507"/>
      <c r="P6356" s="507"/>
      <c r="R6356" s="507"/>
      <c r="S6356" s="507"/>
      <c r="AB6356" s="507"/>
    </row>
    <row r="6357" spans="8:28" customFormat="1" ht="12.75">
      <c r="H6357" s="507"/>
      <c r="P6357" s="507"/>
      <c r="R6357" s="507"/>
    </row>
    <row r="6358" spans="8:28" customFormat="1" ht="12.75">
      <c r="H6358" s="507"/>
      <c r="P6358" s="507"/>
      <c r="R6358" s="507"/>
    </row>
    <row r="6359" spans="8:28" customFormat="1" ht="12.75">
      <c r="H6359" s="507"/>
      <c r="P6359" s="507"/>
      <c r="R6359" s="507"/>
      <c r="S6359" s="507"/>
      <c r="AB6359" s="507"/>
    </row>
    <row r="6360" spans="8:28" customFormat="1" ht="12.75">
      <c r="H6360" s="507"/>
      <c r="P6360" s="507"/>
      <c r="R6360" s="507"/>
    </row>
    <row r="6361" spans="8:28" customFormat="1" ht="12.75">
      <c r="H6361" s="507"/>
      <c r="R6361" s="507"/>
      <c r="S6361" s="507"/>
      <c r="AB6361" s="507"/>
    </row>
    <row r="6362" spans="8:28" customFormat="1" ht="12.75">
      <c r="H6362" s="507"/>
      <c r="R6362" s="507"/>
    </row>
    <row r="6363" spans="8:28" customFormat="1" ht="12.75">
      <c r="H6363" s="507"/>
      <c r="P6363" s="507"/>
      <c r="R6363" s="507"/>
    </row>
    <row r="6364" spans="8:28" customFormat="1" ht="12.75">
      <c r="H6364" s="507"/>
      <c r="P6364" s="507"/>
      <c r="R6364" s="507"/>
      <c r="AB6364" s="507"/>
    </row>
    <row r="6365" spans="8:28" customFormat="1" ht="12.75">
      <c r="H6365" s="507"/>
      <c r="P6365" s="507"/>
      <c r="R6365" s="507"/>
    </row>
    <row r="6366" spans="8:28" customFormat="1" ht="12.75">
      <c r="H6366" s="507"/>
      <c r="P6366" s="507"/>
      <c r="R6366" s="507"/>
      <c r="S6366" s="507"/>
    </row>
    <row r="6367" spans="8:28" customFormat="1" ht="12.75">
      <c r="H6367" s="507"/>
      <c r="P6367" s="507"/>
      <c r="R6367" s="507"/>
      <c r="S6367" s="507"/>
    </row>
    <row r="6368" spans="8:28" customFormat="1" ht="12.75">
      <c r="H6368" s="507"/>
      <c r="R6368" s="507"/>
    </row>
    <row r="6369" spans="8:28" customFormat="1" ht="12.75">
      <c r="H6369" s="507"/>
      <c r="R6369" s="507"/>
      <c r="S6369" s="507"/>
    </row>
    <row r="6370" spans="8:28" customFormat="1" ht="12.75">
      <c r="H6370" s="507"/>
      <c r="P6370" s="507"/>
      <c r="R6370" s="507"/>
      <c r="S6370" s="507"/>
    </row>
    <row r="6371" spans="8:28" customFormat="1" ht="12.75">
      <c r="H6371" s="507"/>
      <c r="P6371" s="507"/>
      <c r="R6371" s="507"/>
      <c r="S6371" s="507"/>
    </row>
    <row r="6372" spans="8:28" customFormat="1" ht="12.75">
      <c r="H6372" s="507"/>
      <c r="P6372" s="507"/>
      <c r="R6372" s="507"/>
    </row>
    <row r="6373" spans="8:28" customFormat="1" ht="12.75">
      <c r="H6373" s="507"/>
      <c r="R6373" s="507"/>
      <c r="S6373" s="507"/>
    </row>
    <row r="6374" spans="8:28" customFormat="1" ht="12.75">
      <c r="H6374" s="507"/>
      <c r="P6374" s="507"/>
      <c r="R6374" s="507"/>
    </row>
    <row r="6375" spans="8:28" customFormat="1" ht="12.75">
      <c r="H6375" s="507"/>
      <c r="R6375" s="507"/>
      <c r="S6375" s="507"/>
    </row>
    <row r="6376" spans="8:28" customFormat="1" ht="12.75">
      <c r="H6376" s="507"/>
      <c r="R6376" s="507"/>
      <c r="S6376" s="507"/>
    </row>
    <row r="6377" spans="8:28" customFormat="1" ht="12.75">
      <c r="H6377" s="507"/>
      <c r="P6377" s="507"/>
      <c r="R6377" s="507"/>
      <c r="S6377" s="507"/>
      <c r="AB6377" s="507"/>
    </row>
    <row r="6378" spans="8:28" customFormat="1" ht="12.75">
      <c r="H6378" s="507"/>
      <c r="P6378" s="507"/>
      <c r="R6378" s="507"/>
      <c r="AB6378" s="507"/>
    </row>
    <row r="6379" spans="8:28" customFormat="1" ht="12.75">
      <c r="H6379" s="507"/>
      <c r="R6379" s="507"/>
      <c r="S6379" s="507"/>
    </row>
    <row r="6380" spans="8:28" customFormat="1" ht="12.75">
      <c r="H6380" s="507"/>
      <c r="R6380" s="507"/>
      <c r="S6380" s="507"/>
    </row>
    <row r="6381" spans="8:28" customFormat="1" ht="12.75">
      <c r="H6381" s="507"/>
      <c r="P6381" s="507"/>
      <c r="R6381" s="507"/>
    </row>
    <row r="6382" spans="8:28" customFormat="1" ht="12.75">
      <c r="H6382" s="507"/>
      <c r="P6382" s="507"/>
      <c r="R6382" s="507"/>
    </row>
    <row r="6383" spans="8:28" customFormat="1" ht="12.75">
      <c r="H6383" s="507"/>
      <c r="R6383" s="507"/>
      <c r="S6383" s="507"/>
    </row>
    <row r="6384" spans="8:28" customFormat="1" ht="12.75">
      <c r="H6384" s="507"/>
      <c r="P6384" s="507"/>
      <c r="R6384" s="507"/>
      <c r="S6384" s="507"/>
      <c r="AB6384" s="507"/>
    </row>
    <row r="6385" spans="8:28" customFormat="1" ht="12.75">
      <c r="H6385" s="507"/>
      <c r="R6385" s="507"/>
    </row>
    <row r="6386" spans="8:28" customFormat="1" ht="12.75">
      <c r="H6386" s="507"/>
      <c r="R6386" s="507"/>
    </row>
    <row r="6387" spans="8:28" customFormat="1" ht="12.75">
      <c r="H6387" s="507"/>
      <c r="P6387" s="507"/>
      <c r="R6387" s="507"/>
    </row>
    <row r="6388" spans="8:28" customFormat="1" ht="12.75">
      <c r="H6388" s="507"/>
      <c r="P6388" s="507"/>
      <c r="R6388" s="507"/>
      <c r="S6388" s="507"/>
    </row>
    <row r="6389" spans="8:28" customFormat="1" ht="12.75">
      <c r="H6389" s="507"/>
      <c r="P6389" s="507"/>
      <c r="R6389" s="507"/>
      <c r="S6389" s="507"/>
      <c r="AB6389" s="507"/>
    </row>
    <row r="6390" spans="8:28" customFormat="1" ht="12.75">
      <c r="H6390" s="507"/>
      <c r="P6390" s="507"/>
      <c r="R6390" s="507"/>
      <c r="AB6390" s="507"/>
    </row>
    <row r="6391" spans="8:28" customFormat="1" ht="12.75">
      <c r="H6391" s="507"/>
      <c r="P6391" s="507"/>
      <c r="R6391" s="507"/>
      <c r="S6391" s="507"/>
    </row>
    <row r="6392" spans="8:28" customFormat="1" ht="12.75">
      <c r="H6392" s="507"/>
      <c r="P6392" s="507"/>
      <c r="R6392" s="507"/>
      <c r="S6392" s="507"/>
    </row>
    <row r="6393" spans="8:28" customFormat="1" ht="12.75">
      <c r="H6393" s="507"/>
      <c r="R6393" s="507"/>
    </row>
    <row r="6394" spans="8:28" customFormat="1" ht="12.75">
      <c r="H6394" s="507"/>
      <c r="P6394" s="507"/>
      <c r="R6394" s="507"/>
      <c r="S6394" s="507"/>
    </row>
    <row r="6395" spans="8:28" customFormat="1" ht="12.75">
      <c r="H6395" s="507"/>
      <c r="P6395" s="507"/>
      <c r="R6395" s="507"/>
    </row>
    <row r="6396" spans="8:28" customFormat="1" ht="12.75">
      <c r="H6396" s="507"/>
      <c r="P6396" s="507"/>
      <c r="R6396" s="507"/>
    </row>
    <row r="6397" spans="8:28" customFormat="1" ht="12.75">
      <c r="H6397" s="507"/>
      <c r="R6397" s="507"/>
      <c r="S6397" s="507"/>
    </row>
    <row r="6398" spans="8:28" customFormat="1" ht="12.75">
      <c r="H6398" s="507"/>
      <c r="P6398" s="507"/>
      <c r="R6398" s="507"/>
      <c r="S6398" s="507"/>
      <c r="AB6398" s="507"/>
    </row>
    <row r="6399" spans="8:28" customFormat="1" ht="12.75">
      <c r="H6399" s="507"/>
      <c r="R6399" s="507"/>
    </row>
    <row r="6400" spans="8:28" customFormat="1" ht="12.75">
      <c r="H6400" s="507"/>
      <c r="P6400" s="507"/>
      <c r="R6400" s="507"/>
      <c r="S6400" s="507"/>
      <c r="AB6400" s="507"/>
    </row>
    <row r="6401" spans="8:28" customFormat="1" ht="12.75">
      <c r="H6401" s="507"/>
      <c r="R6401" s="507"/>
    </row>
    <row r="6402" spans="8:28" customFormat="1" ht="12.75">
      <c r="H6402" s="507"/>
      <c r="P6402" s="507"/>
      <c r="R6402" s="507"/>
      <c r="S6402" s="507"/>
      <c r="AB6402" s="507"/>
    </row>
    <row r="6403" spans="8:28" customFormat="1" ht="12.75">
      <c r="H6403" s="507"/>
      <c r="R6403" s="507"/>
    </row>
    <row r="6404" spans="8:28" customFormat="1" ht="12.75">
      <c r="H6404" s="507"/>
      <c r="P6404" s="507"/>
      <c r="R6404" s="507"/>
    </row>
    <row r="6405" spans="8:28" customFormat="1" ht="12.75">
      <c r="H6405" s="507"/>
      <c r="R6405" s="507"/>
    </row>
    <row r="6406" spans="8:28" customFormat="1" ht="12.75">
      <c r="H6406" s="507"/>
      <c r="R6406" s="507"/>
      <c r="S6406" s="507"/>
    </row>
    <row r="6407" spans="8:28" customFormat="1" ht="12.75">
      <c r="H6407" s="507"/>
      <c r="R6407" s="507"/>
      <c r="S6407" s="507"/>
    </row>
    <row r="6408" spans="8:28" customFormat="1" ht="12.75">
      <c r="H6408" s="507"/>
      <c r="R6408" s="507"/>
      <c r="S6408" s="507"/>
    </row>
    <row r="6409" spans="8:28" customFormat="1" ht="12.75">
      <c r="H6409" s="507"/>
      <c r="R6409" s="507"/>
    </row>
    <row r="6410" spans="8:28" customFormat="1" ht="12.75">
      <c r="H6410" s="507"/>
      <c r="R6410" s="507"/>
    </row>
    <row r="6411" spans="8:28" customFormat="1" ht="12.75">
      <c r="H6411" s="507"/>
      <c r="R6411" s="507"/>
      <c r="S6411" s="507"/>
    </row>
    <row r="6412" spans="8:28" customFormat="1" ht="12.75">
      <c r="H6412" s="507"/>
      <c r="R6412" s="507"/>
    </row>
    <row r="6413" spans="8:28" customFormat="1" ht="12.75">
      <c r="H6413" s="507"/>
      <c r="R6413" s="507"/>
      <c r="S6413" s="507"/>
    </row>
    <row r="6414" spans="8:28" customFormat="1" ht="12.75">
      <c r="H6414" s="507"/>
      <c r="R6414" s="507"/>
    </row>
    <row r="6415" spans="8:28" customFormat="1" ht="12.75">
      <c r="H6415" s="507"/>
      <c r="P6415" s="507"/>
      <c r="R6415" s="507"/>
      <c r="AB6415" s="507"/>
    </row>
    <row r="6416" spans="8:28" customFormat="1" ht="12.75">
      <c r="H6416" s="507"/>
      <c r="P6416" s="507"/>
      <c r="R6416" s="507"/>
    </row>
    <row r="6417" spans="8:28" customFormat="1" ht="12.75">
      <c r="H6417" s="507"/>
      <c r="P6417" s="507"/>
      <c r="R6417" s="507"/>
    </row>
    <row r="6418" spans="8:28" customFormat="1" ht="12.75">
      <c r="H6418" s="507"/>
      <c r="R6418" s="507"/>
      <c r="S6418" s="507"/>
    </row>
    <row r="6419" spans="8:28" customFormat="1" ht="12.75">
      <c r="H6419" s="507"/>
      <c r="R6419" s="507"/>
    </row>
    <row r="6420" spans="8:28" customFormat="1" ht="12.75">
      <c r="H6420" s="507"/>
      <c r="R6420" s="507"/>
      <c r="S6420" s="507"/>
    </row>
    <row r="6421" spans="8:28" customFormat="1" ht="12.75">
      <c r="H6421" s="507"/>
      <c r="P6421" s="507"/>
      <c r="R6421" s="507"/>
      <c r="S6421" s="507"/>
    </row>
    <row r="6422" spans="8:28" customFormat="1" ht="12.75">
      <c r="H6422" s="507"/>
      <c r="P6422" s="507"/>
      <c r="R6422" s="507"/>
      <c r="S6422" s="507"/>
    </row>
    <row r="6423" spans="8:28" customFormat="1" ht="12.75">
      <c r="H6423" s="507"/>
      <c r="P6423" s="507"/>
      <c r="R6423" s="507"/>
      <c r="S6423" s="507"/>
    </row>
    <row r="6424" spans="8:28" customFormat="1" ht="12.75">
      <c r="H6424" s="507"/>
      <c r="P6424" s="507"/>
      <c r="R6424" s="507"/>
      <c r="S6424" s="507"/>
    </row>
    <row r="6425" spans="8:28" customFormat="1" ht="12.75">
      <c r="H6425" s="507"/>
      <c r="R6425" s="507"/>
    </row>
    <row r="6426" spans="8:28" customFormat="1" ht="12.75">
      <c r="H6426" s="507"/>
      <c r="P6426" s="507"/>
      <c r="R6426" s="507"/>
    </row>
    <row r="6427" spans="8:28" customFormat="1" ht="12.75">
      <c r="H6427" s="507"/>
      <c r="R6427" s="507"/>
      <c r="S6427" s="507"/>
    </row>
    <row r="6428" spans="8:28" customFormat="1" ht="12.75">
      <c r="H6428" s="507"/>
      <c r="P6428" s="507"/>
      <c r="R6428" s="507"/>
      <c r="S6428" s="507"/>
      <c r="AB6428" s="507"/>
    </row>
    <row r="6429" spans="8:28" customFormat="1" ht="12.75">
      <c r="H6429" s="507"/>
      <c r="P6429" s="507"/>
      <c r="R6429" s="507"/>
    </row>
    <row r="6430" spans="8:28" customFormat="1" ht="12.75">
      <c r="H6430" s="507"/>
      <c r="P6430" s="507"/>
      <c r="R6430" s="507"/>
    </row>
    <row r="6431" spans="8:28" customFormat="1" ht="12.75">
      <c r="H6431" s="507"/>
      <c r="P6431" s="507"/>
      <c r="R6431" s="507"/>
    </row>
    <row r="6432" spans="8:28" customFormat="1" ht="12.75">
      <c r="H6432" s="507"/>
      <c r="P6432" s="507"/>
      <c r="R6432" s="507"/>
      <c r="AB6432" s="507"/>
    </row>
    <row r="6433" spans="8:28" customFormat="1" ht="12.75">
      <c r="H6433" s="507"/>
      <c r="P6433" s="507"/>
      <c r="R6433" s="507"/>
      <c r="S6433" s="507"/>
    </row>
    <row r="6434" spans="8:28" customFormat="1" ht="12.75">
      <c r="H6434" s="507"/>
      <c r="P6434" s="507"/>
      <c r="R6434" s="507"/>
      <c r="S6434" s="507"/>
    </row>
    <row r="6435" spans="8:28" customFormat="1" ht="12.75">
      <c r="H6435" s="507"/>
      <c r="P6435" s="507"/>
      <c r="R6435" s="507"/>
      <c r="S6435" s="507"/>
    </row>
    <row r="6436" spans="8:28" customFormat="1" ht="12.75">
      <c r="H6436" s="507"/>
      <c r="R6436" s="507"/>
    </row>
    <row r="6437" spans="8:28" customFormat="1" ht="12.75">
      <c r="H6437" s="507"/>
      <c r="R6437" s="507"/>
    </row>
    <row r="6438" spans="8:28" customFormat="1" ht="12.75">
      <c r="H6438" s="507"/>
      <c r="P6438" s="507"/>
      <c r="R6438" s="507"/>
      <c r="S6438" s="507"/>
      <c r="AB6438" s="507"/>
    </row>
    <row r="6439" spans="8:28" customFormat="1" ht="12.75">
      <c r="H6439" s="507"/>
      <c r="P6439" s="507"/>
      <c r="R6439" s="507"/>
    </row>
    <row r="6440" spans="8:28" customFormat="1" ht="12.75">
      <c r="H6440" s="507"/>
      <c r="P6440" s="507"/>
      <c r="R6440" s="507"/>
      <c r="S6440" s="507"/>
    </row>
    <row r="6441" spans="8:28" customFormat="1" ht="12.75">
      <c r="H6441" s="507"/>
      <c r="R6441" s="507"/>
      <c r="S6441" s="507"/>
    </row>
    <row r="6442" spans="8:28" customFormat="1" ht="12.75">
      <c r="H6442" s="507"/>
      <c r="R6442" s="507"/>
      <c r="S6442" s="507"/>
    </row>
    <row r="6443" spans="8:28" customFormat="1" ht="12.75">
      <c r="H6443" s="507"/>
      <c r="R6443" s="507"/>
      <c r="S6443" s="507"/>
      <c r="AB6443" s="507"/>
    </row>
    <row r="6444" spans="8:28" customFormat="1" ht="12.75">
      <c r="H6444" s="507"/>
      <c r="R6444" s="507"/>
    </row>
    <row r="6445" spans="8:28" customFormat="1" ht="12.75">
      <c r="H6445" s="507"/>
      <c r="R6445" s="507"/>
    </row>
    <row r="6446" spans="8:28" customFormat="1" ht="12.75">
      <c r="H6446" s="507"/>
      <c r="P6446" s="507"/>
      <c r="R6446" s="507"/>
    </row>
    <row r="6447" spans="8:28" customFormat="1" ht="12.75">
      <c r="H6447" s="507"/>
      <c r="P6447" s="507"/>
      <c r="R6447" s="507"/>
    </row>
    <row r="6448" spans="8:28" customFormat="1" ht="12.75">
      <c r="H6448" s="507"/>
      <c r="P6448" s="507"/>
      <c r="R6448" s="507"/>
      <c r="S6448" s="507"/>
      <c r="AB6448" s="507"/>
    </row>
    <row r="6449" spans="8:28" customFormat="1" ht="12.75">
      <c r="H6449" s="507"/>
      <c r="P6449" s="507"/>
      <c r="R6449" s="507"/>
      <c r="S6449" s="507"/>
    </row>
    <row r="6450" spans="8:28" customFormat="1" ht="12.75">
      <c r="H6450" s="507"/>
      <c r="R6450" s="507"/>
      <c r="S6450" s="507"/>
    </row>
    <row r="6451" spans="8:28" customFormat="1" ht="12.75">
      <c r="H6451" s="507"/>
      <c r="R6451" s="507"/>
      <c r="S6451" s="507"/>
    </row>
    <row r="6452" spans="8:28" customFormat="1" ht="12.75">
      <c r="H6452" s="507"/>
      <c r="P6452" s="507"/>
      <c r="R6452" s="507"/>
      <c r="S6452" s="507"/>
    </row>
    <row r="6453" spans="8:28" customFormat="1" ht="12.75">
      <c r="H6453" s="507"/>
      <c r="R6453" s="507"/>
      <c r="S6453" s="507"/>
    </row>
    <row r="6454" spans="8:28" customFormat="1" ht="12.75">
      <c r="H6454" s="507"/>
      <c r="R6454" s="507"/>
      <c r="S6454" s="507"/>
    </row>
    <row r="6455" spans="8:28" customFormat="1" ht="12.75">
      <c r="H6455" s="507"/>
      <c r="R6455" s="507"/>
      <c r="S6455" s="507"/>
    </row>
    <row r="6456" spans="8:28" customFormat="1" ht="12.75">
      <c r="H6456" s="507"/>
      <c r="P6456" s="507"/>
      <c r="R6456" s="507"/>
      <c r="S6456" s="507"/>
      <c r="AB6456" s="507"/>
    </row>
    <row r="6457" spans="8:28" customFormat="1" ht="12.75">
      <c r="H6457" s="507"/>
      <c r="P6457" s="507"/>
      <c r="R6457" s="507"/>
      <c r="S6457" s="507"/>
      <c r="AB6457" s="507"/>
    </row>
    <row r="6458" spans="8:28" customFormat="1" ht="12.75">
      <c r="H6458" s="507"/>
      <c r="P6458" s="507"/>
      <c r="R6458" s="507"/>
    </row>
    <row r="6459" spans="8:28" customFormat="1" ht="12.75">
      <c r="H6459" s="507"/>
      <c r="R6459" s="507"/>
    </row>
    <row r="6460" spans="8:28" customFormat="1" ht="12.75">
      <c r="H6460" s="507"/>
      <c r="R6460" s="507"/>
      <c r="S6460" s="507"/>
    </row>
    <row r="6461" spans="8:28" customFormat="1" ht="12.75">
      <c r="H6461" s="507"/>
      <c r="R6461" s="507"/>
    </row>
    <row r="6462" spans="8:28" customFormat="1" ht="12.75">
      <c r="H6462" s="507"/>
      <c r="P6462" s="507"/>
      <c r="R6462" s="507"/>
      <c r="S6462" s="507"/>
      <c r="AB6462" s="507"/>
    </row>
    <row r="6463" spans="8:28" customFormat="1" ht="12.75">
      <c r="H6463" s="507"/>
      <c r="P6463" s="507"/>
      <c r="R6463" s="507"/>
    </row>
    <row r="6464" spans="8:28" customFormat="1" ht="12.75">
      <c r="H6464" s="507"/>
      <c r="P6464" s="507"/>
      <c r="R6464" s="507"/>
      <c r="S6464" s="507"/>
      <c r="AB6464" s="507"/>
    </row>
    <row r="6465" spans="8:28" customFormat="1" ht="12.75">
      <c r="H6465" s="507"/>
      <c r="R6465" s="507"/>
      <c r="S6465" s="507"/>
    </row>
    <row r="6466" spans="8:28" customFormat="1" ht="12.75">
      <c r="H6466" s="507"/>
      <c r="R6466" s="507"/>
    </row>
    <row r="6467" spans="8:28" customFormat="1" ht="12.75">
      <c r="H6467" s="507"/>
      <c r="P6467" s="507"/>
      <c r="R6467" s="507"/>
      <c r="S6467" s="507"/>
    </row>
    <row r="6468" spans="8:28" customFormat="1" ht="12.75">
      <c r="H6468" s="507"/>
      <c r="P6468" s="507"/>
      <c r="R6468" s="507"/>
      <c r="S6468" s="507"/>
      <c r="AB6468" s="507"/>
    </row>
    <row r="6469" spans="8:28" customFormat="1" ht="12.75">
      <c r="H6469" s="507"/>
      <c r="P6469" s="507"/>
      <c r="R6469" s="507"/>
      <c r="S6469" s="507"/>
    </row>
    <row r="6470" spans="8:28" customFormat="1" ht="12.75">
      <c r="H6470" s="507"/>
      <c r="R6470" s="507"/>
    </row>
    <row r="6471" spans="8:28" customFormat="1" ht="12.75">
      <c r="H6471" s="507"/>
      <c r="R6471" s="507"/>
    </row>
    <row r="6472" spans="8:28" customFormat="1" ht="12.75">
      <c r="H6472" s="507"/>
      <c r="P6472" s="507"/>
      <c r="R6472" s="507"/>
    </row>
    <row r="6473" spans="8:28" customFormat="1" ht="12.75">
      <c r="H6473" s="507"/>
      <c r="P6473" s="507"/>
      <c r="R6473" s="507"/>
    </row>
    <row r="6474" spans="8:28" customFormat="1" ht="12.75">
      <c r="H6474" s="507"/>
      <c r="P6474" s="507"/>
      <c r="R6474" s="507"/>
      <c r="S6474" s="507"/>
      <c r="AB6474" s="507"/>
    </row>
    <row r="6475" spans="8:28" customFormat="1" ht="12.75">
      <c r="H6475" s="507"/>
      <c r="P6475" s="507"/>
      <c r="R6475" s="507"/>
    </row>
    <row r="6476" spans="8:28" customFormat="1" ht="12.75">
      <c r="H6476" s="507"/>
      <c r="P6476" s="507"/>
      <c r="R6476" s="507"/>
    </row>
    <row r="6477" spans="8:28" customFormat="1" ht="12.75">
      <c r="H6477" s="507"/>
      <c r="R6477" s="507"/>
      <c r="S6477" s="507"/>
    </row>
    <row r="6478" spans="8:28" customFormat="1" ht="12.75">
      <c r="H6478" s="507"/>
      <c r="P6478" s="507"/>
      <c r="R6478" s="507"/>
    </row>
    <row r="6479" spans="8:28" customFormat="1" ht="12.75">
      <c r="H6479" s="507"/>
      <c r="P6479" s="507"/>
      <c r="R6479" s="507"/>
    </row>
    <row r="6480" spans="8:28" customFormat="1" ht="12.75">
      <c r="H6480" s="507"/>
      <c r="R6480" s="507"/>
    </row>
    <row r="6481" spans="8:28" customFormat="1" ht="12.75">
      <c r="H6481" s="507"/>
      <c r="P6481" s="507"/>
      <c r="R6481" s="507"/>
    </row>
    <row r="6482" spans="8:28" customFormat="1" ht="12.75">
      <c r="H6482" s="507"/>
      <c r="R6482" s="507"/>
    </row>
    <row r="6483" spans="8:28" customFormat="1" ht="12.75">
      <c r="H6483" s="507"/>
      <c r="P6483" s="507"/>
      <c r="R6483" s="507"/>
    </row>
    <row r="6484" spans="8:28" customFormat="1" ht="12.75">
      <c r="H6484" s="507"/>
      <c r="P6484" s="507"/>
      <c r="R6484" s="507"/>
      <c r="S6484" s="507"/>
    </row>
    <row r="6485" spans="8:28" customFormat="1" ht="12.75">
      <c r="H6485" s="507"/>
      <c r="P6485" s="507"/>
      <c r="R6485" s="507"/>
      <c r="S6485" s="507"/>
      <c r="AB6485" s="507"/>
    </row>
    <row r="6486" spans="8:28" customFormat="1" ht="12.75">
      <c r="H6486" s="507"/>
      <c r="R6486" s="507"/>
      <c r="S6486" s="507"/>
    </row>
    <row r="6487" spans="8:28" customFormat="1" ht="12.75">
      <c r="H6487" s="507"/>
      <c r="P6487" s="507"/>
      <c r="R6487" s="507"/>
    </row>
    <row r="6488" spans="8:28" customFormat="1" ht="12.75">
      <c r="H6488" s="507"/>
      <c r="R6488" s="507"/>
      <c r="S6488" s="507"/>
      <c r="AB6488" s="507"/>
    </row>
    <row r="6489" spans="8:28" customFormat="1" ht="12.75">
      <c r="H6489" s="507"/>
      <c r="R6489" s="507"/>
    </row>
    <row r="6490" spans="8:28" customFormat="1" ht="12.75">
      <c r="H6490" s="507"/>
      <c r="P6490" s="507"/>
      <c r="R6490" s="507"/>
      <c r="S6490" s="507"/>
    </row>
    <row r="6491" spans="8:28" customFormat="1" ht="12.75">
      <c r="H6491" s="507"/>
      <c r="P6491" s="507"/>
      <c r="R6491" s="507"/>
      <c r="S6491" s="507"/>
      <c r="AB6491" s="507"/>
    </row>
    <row r="6492" spans="8:28" customFormat="1" ht="12.75">
      <c r="H6492" s="507"/>
      <c r="R6492" s="507"/>
    </row>
    <row r="6493" spans="8:28" customFormat="1" ht="12.75">
      <c r="H6493" s="507"/>
      <c r="P6493" s="507"/>
      <c r="R6493" s="507"/>
      <c r="S6493" s="507"/>
    </row>
    <row r="6494" spans="8:28" customFormat="1" ht="12.75">
      <c r="H6494" s="507"/>
      <c r="P6494" s="507"/>
      <c r="R6494" s="507"/>
      <c r="AB6494" s="507"/>
    </row>
    <row r="6495" spans="8:28" customFormat="1" ht="12.75">
      <c r="H6495" s="507"/>
      <c r="P6495" s="507"/>
      <c r="R6495" s="507"/>
    </row>
    <row r="6496" spans="8:28" customFormat="1" ht="12.75">
      <c r="H6496" s="507"/>
      <c r="R6496" s="507"/>
    </row>
    <row r="6497" spans="8:28" customFormat="1" ht="12.75">
      <c r="H6497" s="507"/>
      <c r="P6497" s="507"/>
      <c r="R6497" s="507"/>
      <c r="S6497" s="507"/>
    </row>
    <row r="6498" spans="8:28" customFormat="1" ht="12.75">
      <c r="H6498" s="507"/>
      <c r="R6498" s="507"/>
    </row>
    <row r="6499" spans="8:28" customFormat="1" ht="12.75">
      <c r="H6499" s="507"/>
      <c r="P6499" s="507"/>
      <c r="R6499" s="507"/>
    </row>
    <row r="6500" spans="8:28" customFormat="1" ht="12.75">
      <c r="H6500" s="507"/>
      <c r="R6500" s="507"/>
      <c r="S6500" s="507"/>
    </row>
    <row r="6501" spans="8:28" customFormat="1" ht="12.75">
      <c r="H6501" s="507"/>
      <c r="R6501" s="507"/>
      <c r="S6501" s="507"/>
    </row>
    <row r="6502" spans="8:28" customFormat="1" ht="12.75">
      <c r="H6502" s="507"/>
      <c r="R6502" s="507"/>
      <c r="S6502" s="507"/>
    </row>
    <row r="6503" spans="8:28" customFormat="1" ht="12.75">
      <c r="H6503" s="507"/>
      <c r="R6503" s="507"/>
    </row>
    <row r="6504" spans="8:28" customFormat="1" ht="12.75">
      <c r="H6504" s="507"/>
      <c r="R6504" s="507"/>
    </row>
    <row r="6505" spans="8:28" customFormat="1" ht="12.75">
      <c r="H6505" s="507"/>
      <c r="R6505" s="507"/>
    </row>
    <row r="6506" spans="8:28" customFormat="1" ht="12.75">
      <c r="H6506" s="507"/>
      <c r="R6506" s="507"/>
    </row>
    <row r="6507" spans="8:28" customFormat="1" ht="12.75">
      <c r="H6507" s="507"/>
      <c r="R6507" s="507"/>
    </row>
    <row r="6508" spans="8:28" customFormat="1" ht="12.75">
      <c r="H6508" s="507"/>
      <c r="R6508" s="507"/>
      <c r="S6508" s="507"/>
      <c r="AB6508" s="507"/>
    </row>
    <row r="6509" spans="8:28" customFormat="1" ht="12.75">
      <c r="H6509" s="507"/>
      <c r="P6509" s="507"/>
      <c r="R6509" s="507"/>
    </row>
    <row r="6510" spans="8:28" customFormat="1" ht="12.75">
      <c r="H6510" s="507"/>
      <c r="P6510" s="507"/>
      <c r="R6510" s="507"/>
    </row>
    <row r="6511" spans="8:28" customFormat="1" ht="12.75">
      <c r="H6511" s="507"/>
      <c r="P6511" s="507"/>
      <c r="R6511" s="507"/>
      <c r="S6511" s="507"/>
    </row>
    <row r="6512" spans="8:28" customFormat="1" ht="12.75">
      <c r="H6512" s="507"/>
      <c r="P6512" s="507"/>
      <c r="R6512" s="507"/>
      <c r="S6512" s="507"/>
    </row>
    <row r="6513" spans="8:28" customFormat="1" ht="12.75">
      <c r="H6513" s="507"/>
      <c r="R6513" s="507"/>
    </row>
    <row r="6514" spans="8:28" customFormat="1" ht="12.75">
      <c r="H6514" s="507"/>
      <c r="P6514" s="507"/>
      <c r="R6514" s="507"/>
    </row>
    <row r="6515" spans="8:28" customFormat="1" ht="12.75">
      <c r="H6515" s="507"/>
      <c r="P6515" s="507"/>
      <c r="R6515" s="507"/>
      <c r="S6515" s="507"/>
      <c r="AB6515" s="507"/>
    </row>
    <row r="6516" spans="8:28" customFormat="1" ht="12.75">
      <c r="H6516" s="507"/>
      <c r="R6516" s="507"/>
    </row>
    <row r="6517" spans="8:28" customFormat="1" ht="12.75">
      <c r="H6517" s="507"/>
      <c r="P6517" s="507"/>
      <c r="R6517" s="507"/>
    </row>
    <row r="6518" spans="8:28" customFormat="1" ht="12.75">
      <c r="H6518" s="507"/>
      <c r="P6518" s="507"/>
      <c r="R6518" s="507"/>
      <c r="S6518" s="507"/>
    </row>
    <row r="6519" spans="8:28" customFormat="1" ht="12.75">
      <c r="H6519" s="507"/>
      <c r="R6519" s="507"/>
    </row>
    <row r="6520" spans="8:28" customFormat="1" ht="12.75">
      <c r="H6520" s="507"/>
      <c r="P6520" s="507"/>
      <c r="R6520" s="507"/>
      <c r="S6520" s="507"/>
      <c r="AB6520" s="507"/>
    </row>
    <row r="6521" spans="8:28" customFormat="1" ht="12.75">
      <c r="H6521" s="507"/>
      <c r="P6521" s="507"/>
      <c r="R6521" s="507"/>
      <c r="S6521" s="507"/>
    </row>
    <row r="6522" spans="8:28" customFormat="1" ht="12.75">
      <c r="H6522" s="507"/>
      <c r="P6522" s="507"/>
      <c r="R6522" s="507"/>
      <c r="S6522" s="507"/>
      <c r="AB6522" s="507"/>
    </row>
    <row r="6523" spans="8:28" customFormat="1" ht="12.75">
      <c r="H6523" s="507"/>
      <c r="R6523" s="507"/>
      <c r="S6523" s="507"/>
      <c r="AB6523" s="507"/>
    </row>
    <row r="6524" spans="8:28" customFormat="1" ht="12.75">
      <c r="H6524" s="507"/>
      <c r="P6524" s="507"/>
      <c r="R6524" s="507"/>
    </row>
    <row r="6525" spans="8:28" customFormat="1" ht="12.75">
      <c r="H6525" s="507"/>
      <c r="P6525" s="507"/>
      <c r="R6525" s="507"/>
    </row>
    <row r="6526" spans="8:28" customFormat="1" ht="12.75">
      <c r="H6526" s="507"/>
      <c r="P6526" s="507"/>
      <c r="R6526" s="507"/>
      <c r="S6526" s="507"/>
    </row>
    <row r="6527" spans="8:28" customFormat="1" ht="12.75">
      <c r="H6527" s="507"/>
      <c r="P6527" s="507"/>
      <c r="R6527" s="507"/>
      <c r="S6527" s="507"/>
    </row>
    <row r="6528" spans="8:28" customFormat="1" ht="12.75">
      <c r="H6528" s="507"/>
      <c r="P6528" s="507"/>
      <c r="R6528" s="507"/>
      <c r="S6528" s="507"/>
    </row>
    <row r="6529" spans="8:28" customFormat="1" ht="12.75">
      <c r="H6529" s="507"/>
      <c r="P6529" s="507"/>
      <c r="R6529" s="507"/>
      <c r="S6529" s="507"/>
    </row>
    <row r="6530" spans="8:28" customFormat="1" ht="12.75">
      <c r="H6530" s="507"/>
      <c r="P6530" s="507"/>
      <c r="R6530" s="507"/>
      <c r="S6530" s="507"/>
    </row>
    <row r="6531" spans="8:28" customFormat="1" ht="12.75">
      <c r="H6531" s="507"/>
      <c r="P6531" s="507"/>
      <c r="R6531" s="507"/>
    </row>
    <row r="6532" spans="8:28" customFormat="1" ht="12.75">
      <c r="H6532" s="507"/>
      <c r="P6532" s="507"/>
      <c r="R6532" s="507"/>
    </row>
    <row r="6533" spans="8:28" customFormat="1" ht="12.75">
      <c r="H6533" s="507"/>
      <c r="R6533" s="507"/>
    </row>
    <row r="6534" spans="8:28" customFormat="1" ht="12.75">
      <c r="H6534" s="507"/>
      <c r="P6534" s="507"/>
      <c r="R6534" s="507"/>
      <c r="AB6534" s="507"/>
    </row>
    <row r="6535" spans="8:28" customFormat="1" ht="12.75">
      <c r="H6535" s="507"/>
      <c r="R6535" s="507"/>
      <c r="S6535" s="507"/>
    </row>
    <row r="6536" spans="8:28" customFormat="1" ht="12.75">
      <c r="H6536" s="507"/>
      <c r="R6536" s="507"/>
    </row>
    <row r="6537" spans="8:28" customFormat="1" ht="12.75">
      <c r="H6537" s="507"/>
      <c r="P6537" s="507"/>
      <c r="R6537" s="507"/>
      <c r="S6537" s="507"/>
    </row>
    <row r="6538" spans="8:28" customFormat="1" ht="12.75">
      <c r="H6538" s="507"/>
      <c r="P6538" s="507"/>
      <c r="R6538" s="507"/>
      <c r="S6538" s="507"/>
    </row>
    <row r="6539" spans="8:28" customFormat="1" ht="12.75">
      <c r="H6539" s="507"/>
      <c r="P6539" s="507"/>
      <c r="R6539" s="507"/>
    </row>
    <row r="6540" spans="8:28" customFormat="1" ht="12.75">
      <c r="H6540" s="507"/>
      <c r="P6540" s="507"/>
      <c r="R6540" s="507"/>
      <c r="S6540" s="507"/>
    </row>
    <row r="6541" spans="8:28" customFormat="1" ht="12.75">
      <c r="H6541" s="507"/>
      <c r="P6541" s="507"/>
      <c r="R6541" s="507"/>
      <c r="S6541" s="507"/>
    </row>
    <row r="6542" spans="8:28" customFormat="1" ht="12.75">
      <c r="H6542" s="507"/>
      <c r="R6542" s="507"/>
      <c r="S6542" s="507"/>
    </row>
    <row r="6543" spans="8:28" customFormat="1" ht="12.75">
      <c r="H6543" s="507"/>
      <c r="P6543" s="507"/>
      <c r="R6543" s="507"/>
      <c r="S6543" s="507"/>
    </row>
    <row r="6544" spans="8:28" customFormat="1" ht="12.75">
      <c r="H6544" s="507"/>
      <c r="P6544" s="507"/>
      <c r="R6544" s="507"/>
      <c r="S6544" s="507"/>
      <c r="AB6544" s="507"/>
    </row>
    <row r="6545" spans="8:28" customFormat="1" ht="12.75">
      <c r="H6545" s="507"/>
      <c r="P6545" s="507"/>
      <c r="R6545" s="507"/>
    </row>
    <row r="6546" spans="8:28" customFormat="1" ht="12.75">
      <c r="H6546" s="507"/>
      <c r="P6546" s="507"/>
      <c r="R6546" s="507"/>
    </row>
    <row r="6547" spans="8:28" customFormat="1" ht="12.75">
      <c r="H6547" s="507"/>
      <c r="P6547" s="507"/>
      <c r="R6547" s="507"/>
    </row>
    <row r="6548" spans="8:28" customFormat="1" ht="12.75">
      <c r="H6548" s="507"/>
      <c r="R6548" s="507"/>
    </row>
    <row r="6549" spans="8:28" customFormat="1" ht="12.75">
      <c r="H6549" s="507"/>
      <c r="P6549" s="507"/>
      <c r="R6549" s="507"/>
      <c r="S6549" s="507"/>
    </row>
    <row r="6550" spans="8:28" customFormat="1" ht="12.75">
      <c r="H6550" s="507"/>
      <c r="P6550" s="507"/>
      <c r="R6550" s="507"/>
      <c r="S6550" s="507"/>
    </row>
    <row r="6551" spans="8:28" customFormat="1" ht="12.75">
      <c r="H6551" s="507"/>
      <c r="R6551" s="507"/>
    </row>
    <row r="6552" spans="8:28" customFormat="1" ht="12.75">
      <c r="H6552" s="507"/>
      <c r="P6552" s="507"/>
      <c r="R6552" s="507"/>
    </row>
    <row r="6553" spans="8:28" customFormat="1" ht="12.75">
      <c r="H6553" s="507"/>
      <c r="P6553" s="507"/>
      <c r="R6553" s="507"/>
      <c r="AB6553" s="507"/>
    </row>
    <row r="6554" spans="8:28" customFormat="1" ht="12.75">
      <c r="H6554" s="507"/>
      <c r="P6554" s="507"/>
      <c r="R6554" s="507"/>
      <c r="AB6554" s="507"/>
    </row>
    <row r="6555" spans="8:28" customFormat="1" ht="12.75">
      <c r="H6555" s="507"/>
      <c r="P6555" s="507"/>
      <c r="R6555" s="507"/>
    </row>
    <row r="6556" spans="8:28" customFormat="1" ht="12.75">
      <c r="H6556" s="507"/>
      <c r="P6556" s="507"/>
      <c r="R6556" s="507"/>
      <c r="S6556" s="507"/>
      <c r="AB6556" s="507"/>
    </row>
    <row r="6557" spans="8:28" customFormat="1" ht="12.75">
      <c r="H6557" s="507"/>
      <c r="P6557" s="507"/>
      <c r="R6557" s="507"/>
      <c r="AB6557" s="507"/>
    </row>
    <row r="6558" spans="8:28" customFormat="1" ht="12.75">
      <c r="H6558" s="507"/>
      <c r="R6558" s="507"/>
    </row>
    <row r="6559" spans="8:28" customFormat="1" ht="12.75">
      <c r="H6559" s="507"/>
      <c r="P6559" s="507"/>
      <c r="R6559" s="507"/>
    </row>
    <row r="6560" spans="8:28" customFormat="1" ht="12.75">
      <c r="H6560" s="507"/>
      <c r="R6560" s="507"/>
    </row>
    <row r="6561" spans="8:28" customFormat="1" ht="12.75">
      <c r="H6561" s="507"/>
      <c r="P6561" s="507"/>
      <c r="R6561" s="507"/>
      <c r="S6561" s="507"/>
    </row>
    <row r="6562" spans="8:28" customFormat="1" ht="12.75">
      <c r="H6562" s="507"/>
      <c r="P6562" s="507"/>
      <c r="R6562" s="507"/>
    </row>
    <row r="6563" spans="8:28" customFormat="1" ht="12.75">
      <c r="H6563" s="507"/>
      <c r="R6563" s="507"/>
    </row>
    <row r="6564" spans="8:28" customFormat="1" ht="12.75">
      <c r="H6564" s="507"/>
      <c r="R6564" s="507"/>
      <c r="S6564" s="507"/>
    </row>
    <row r="6565" spans="8:28" customFormat="1" ht="12.75">
      <c r="H6565" s="507"/>
      <c r="P6565" s="507"/>
      <c r="R6565" s="507"/>
      <c r="S6565" s="507"/>
      <c r="AB6565" s="507"/>
    </row>
    <row r="6566" spans="8:28" customFormat="1" ht="12.75">
      <c r="H6566" s="507"/>
      <c r="R6566" s="507"/>
    </row>
    <row r="6567" spans="8:28" customFormat="1" ht="12.75">
      <c r="H6567" s="507"/>
      <c r="P6567" s="507"/>
      <c r="R6567" s="507"/>
      <c r="S6567" s="507"/>
    </row>
    <row r="6568" spans="8:28" customFormat="1" ht="12.75">
      <c r="H6568" s="507"/>
      <c r="P6568" s="507"/>
      <c r="R6568" s="507"/>
    </row>
    <row r="6569" spans="8:28" customFormat="1" ht="12.75">
      <c r="H6569" s="507"/>
      <c r="R6569" s="507"/>
    </row>
    <row r="6570" spans="8:28" customFormat="1" ht="12.75">
      <c r="H6570" s="507"/>
      <c r="P6570" s="507"/>
      <c r="R6570" s="507"/>
    </row>
    <row r="6571" spans="8:28" customFormat="1" ht="12.75">
      <c r="H6571" s="507"/>
      <c r="R6571" s="507"/>
    </row>
    <row r="6572" spans="8:28" customFormat="1" ht="12.75">
      <c r="H6572" s="507"/>
      <c r="R6572" s="507"/>
    </row>
    <row r="6573" spans="8:28" customFormat="1" ht="12.75">
      <c r="H6573" s="507"/>
      <c r="P6573" s="507"/>
      <c r="R6573" s="507"/>
      <c r="S6573" s="507"/>
    </row>
    <row r="6574" spans="8:28" customFormat="1" ht="12.75">
      <c r="H6574" s="507"/>
      <c r="R6574" s="507"/>
      <c r="S6574" s="507"/>
    </row>
    <row r="6575" spans="8:28" customFormat="1" ht="12.75">
      <c r="H6575" s="507"/>
      <c r="P6575" s="507"/>
      <c r="R6575" s="507"/>
    </row>
    <row r="6576" spans="8:28" customFormat="1" ht="12.75">
      <c r="H6576" s="507"/>
      <c r="P6576" s="507"/>
      <c r="R6576" s="507"/>
      <c r="S6576" s="507"/>
    </row>
    <row r="6577" spans="8:28" customFormat="1" ht="12.75">
      <c r="H6577" s="507"/>
      <c r="R6577" s="507"/>
    </row>
    <row r="6578" spans="8:28" customFormat="1" ht="12.75">
      <c r="H6578" s="507"/>
      <c r="R6578" s="507"/>
    </row>
    <row r="6579" spans="8:28" customFormat="1" ht="12.75">
      <c r="H6579" s="507"/>
      <c r="R6579" s="507"/>
    </row>
    <row r="6580" spans="8:28" customFormat="1" ht="12.75">
      <c r="H6580" s="507"/>
      <c r="P6580" s="507"/>
      <c r="R6580" s="507"/>
    </row>
    <row r="6581" spans="8:28" customFormat="1" ht="12.75">
      <c r="H6581" s="507"/>
      <c r="R6581" s="507"/>
      <c r="S6581" s="507"/>
    </row>
    <row r="6582" spans="8:28" customFormat="1" ht="12.75">
      <c r="H6582" s="507"/>
      <c r="P6582" s="507"/>
      <c r="R6582" s="507"/>
    </row>
    <row r="6583" spans="8:28" customFormat="1" ht="12.75">
      <c r="H6583" s="507"/>
      <c r="P6583" s="507"/>
      <c r="R6583" s="507"/>
      <c r="AB6583" s="507"/>
    </row>
    <row r="6584" spans="8:28" customFormat="1" ht="12.75">
      <c r="H6584" s="507"/>
      <c r="P6584" s="507"/>
      <c r="R6584" s="507"/>
      <c r="S6584" s="507"/>
      <c r="AB6584" s="507"/>
    </row>
    <row r="6585" spans="8:28" customFormat="1" ht="12.75">
      <c r="H6585" s="507"/>
      <c r="R6585" s="507"/>
    </row>
    <row r="6586" spans="8:28" customFormat="1" ht="12.75">
      <c r="H6586" s="507"/>
      <c r="P6586" s="507"/>
      <c r="R6586" s="507"/>
      <c r="S6586" s="507"/>
    </row>
    <row r="6587" spans="8:28" customFormat="1" ht="12.75">
      <c r="H6587" s="507"/>
      <c r="R6587" s="507"/>
    </row>
    <row r="6588" spans="8:28" customFormat="1" ht="12.75">
      <c r="H6588" s="507"/>
      <c r="P6588" s="507"/>
      <c r="R6588" s="507"/>
    </row>
    <row r="6589" spans="8:28" customFormat="1" ht="12.75">
      <c r="H6589" s="507"/>
      <c r="P6589" s="507"/>
      <c r="R6589" s="507"/>
    </row>
    <row r="6590" spans="8:28" customFormat="1" ht="12.75">
      <c r="H6590" s="507"/>
      <c r="P6590" s="507"/>
      <c r="R6590" s="507"/>
      <c r="S6590" s="507"/>
    </row>
    <row r="6591" spans="8:28" customFormat="1" ht="12.75">
      <c r="H6591" s="507"/>
      <c r="R6591" s="507"/>
    </row>
    <row r="6592" spans="8:28" customFormat="1" ht="12.75">
      <c r="H6592" s="507"/>
      <c r="P6592" s="507"/>
      <c r="R6592" s="507"/>
      <c r="S6592" s="507"/>
    </row>
    <row r="6593" spans="8:28" customFormat="1" ht="12.75">
      <c r="H6593" s="507"/>
      <c r="R6593" s="507"/>
    </row>
    <row r="6594" spans="8:28" customFormat="1" ht="12.75">
      <c r="H6594" s="507"/>
      <c r="P6594" s="507"/>
      <c r="R6594" s="507"/>
      <c r="AB6594" s="507"/>
    </row>
    <row r="6595" spans="8:28" customFormat="1" ht="12.75">
      <c r="H6595" s="507"/>
      <c r="P6595" s="507"/>
      <c r="R6595" s="507"/>
    </row>
    <row r="6596" spans="8:28" customFormat="1" ht="12.75">
      <c r="H6596" s="507"/>
      <c r="P6596" s="507"/>
      <c r="R6596" s="507"/>
      <c r="S6596" s="507"/>
    </row>
    <row r="6597" spans="8:28" customFormat="1" ht="12.75">
      <c r="H6597" s="507"/>
      <c r="P6597" s="507"/>
      <c r="R6597" s="507"/>
      <c r="S6597" s="507"/>
    </row>
    <row r="6598" spans="8:28" customFormat="1" ht="12.75">
      <c r="H6598" s="507"/>
      <c r="P6598" s="507"/>
      <c r="R6598" s="507"/>
      <c r="S6598" s="507"/>
    </row>
    <row r="6599" spans="8:28" customFormat="1" ht="12.75">
      <c r="H6599" s="507"/>
      <c r="R6599" s="507"/>
      <c r="S6599" s="507"/>
    </row>
    <row r="6600" spans="8:28" customFormat="1" ht="12.75">
      <c r="H6600" s="507"/>
      <c r="P6600" s="507"/>
      <c r="R6600" s="507"/>
      <c r="S6600" s="507"/>
    </row>
    <row r="6601" spans="8:28" customFormat="1" ht="12.75">
      <c r="H6601" s="507"/>
      <c r="R6601" s="507"/>
    </row>
    <row r="6602" spans="8:28" customFormat="1" ht="12.75">
      <c r="H6602" s="507"/>
      <c r="P6602" s="507"/>
      <c r="R6602" s="507"/>
    </row>
    <row r="6603" spans="8:28" customFormat="1" ht="12.75">
      <c r="H6603" s="507"/>
      <c r="R6603" s="507"/>
      <c r="S6603" s="507"/>
    </row>
    <row r="6604" spans="8:28" customFormat="1" ht="12.75">
      <c r="H6604" s="507"/>
      <c r="P6604" s="507"/>
      <c r="R6604" s="507"/>
    </row>
    <row r="6605" spans="8:28" customFormat="1" ht="12.75">
      <c r="H6605" s="507"/>
      <c r="R6605" s="507"/>
      <c r="S6605" s="507"/>
    </row>
    <row r="6606" spans="8:28" customFormat="1" ht="12.75">
      <c r="H6606" s="507"/>
      <c r="R6606" s="507"/>
    </row>
    <row r="6607" spans="8:28" customFormat="1" ht="12.75">
      <c r="H6607" s="507"/>
      <c r="R6607" s="507"/>
    </row>
    <row r="6608" spans="8:28" customFormat="1" ht="12.75">
      <c r="H6608" s="507"/>
      <c r="P6608" s="507"/>
      <c r="R6608" s="507"/>
    </row>
    <row r="6609" spans="8:28" customFormat="1" ht="12.75">
      <c r="H6609" s="507"/>
      <c r="P6609" s="507"/>
      <c r="R6609" s="507"/>
      <c r="S6609" s="507"/>
    </row>
    <row r="6610" spans="8:28" customFormat="1" ht="12.75">
      <c r="H6610" s="507"/>
      <c r="R6610" s="507"/>
    </row>
    <row r="6611" spans="8:28" customFormat="1" ht="12.75">
      <c r="H6611" s="507"/>
      <c r="R6611" s="507"/>
    </row>
    <row r="6612" spans="8:28" customFormat="1" ht="12.75">
      <c r="H6612" s="507"/>
      <c r="P6612" s="507"/>
      <c r="R6612" s="507"/>
    </row>
    <row r="6613" spans="8:28" customFormat="1" ht="12.75">
      <c r="H6613" s="507"/>
      <c r="P6613" s="507"/>
      <c r="R6613" s="507"/>
    </row>
    <row r="6614" spans="8:28" customFormat="1" ht="12.75">
      <c r="H6614" s="507"/>
      <c r="P6614" s="507"/>
      <c r="R6614" s="507"/>
    </row>
    <row r="6615" spans="8:28" customFormat="1" ht="12.75">
      <c r="H6615" s="507"/>
      <c r="P6615" s="507"/>
      <c r="R6615" s="507"/>
    </row>
    <row r="6616" spans="8:28" customFormat="1" ht="12.75">
      <c r="H6616" s="507"/>
      <c r="P6616" s="507"/>
      <c r="R6616" s="507"/>
    </row>
    <row r="6617" spans="8:28" customFormat="1" ht="12.75">
      <c r="H6617" s="507"/>
      <c r="P6617" s="507"/>
      <c r="R6617" s="507"/>
      <c r="S6617" s="507"/>
      <c r="AB6617" s="507"/>
    </row>
    <row r="6618" spans="8:28" customFormat="1" ht="12.75">
      <c r="H6618" s="507"/>
      <c r="R6618" s="507"/>
    </row>
    <row r="6619" spans="8:28" customFormat="1" ht="12.75">
      <c r="H6619" s="507"/>
      <c r="R6619" s="507"/>
    </row>
    <row r="6620" spans="8:28" customFormat="1" ht="12.75">
      <c r="H6620" s="507"/>
      <c r="R6620" s="507"/>
    </row>
    <row r="6621" spans="8:28" customFormat="1" ht="12.75">
      <c r="H6621" s="507"/>
      <c r="R6621" s="507"/>
    </row>
    <row r="6622" spans="8:28" customFormat="1" ht="12.75">
      <c r="H6622" s="507"/>
      <c r="R6622" s="507"/>
    </row>
    <row r="6623" spans="8:28" customFormat="1" ht="12.75">
      <c r="H6623" s="507"/>
      <c r="P6623" s="507"/>
      <c r="R6623" s="507"/>
      <c r="S6623" s="507"/>
    </row>
    <row r="6624" spans="8:28" customFormat="1" ht="12.75">
      <c r="H6624" s="507"/>
      <c r="P6624" s="507"/>
      <c r="R6624" s="507"/>
    </row>
    <row r="6625" spans="8:19" customFormat="1" ht="12.75">
      <c r="H6625" s="507"/>
      <c r="R6625" s="507"/>
      <c r="S6625" s="507"/>
    </row>
    <row r="6626" spans="8:19" customFormat="1" ht="12.75">
      <c r="H6626" s="507"/>
      <c r="R6626" s="507"/>
      <c r="S6626" s="507"/>
    </row>
    <row r="6627" spans="8:19" customFormat="1" ht="12.75">
      <c r="H6627" s="507"/>
      <c r="P6627" s="507"/>
      <c r="R6627" s="507"/>
      <c r="S6627" s="507"/>
    </row>
    <row r="6628" spans="8:19" customFormat="1" ht="12.75">
      <c r="H6628" s="507"/>
      <c r="P6628" s="507"/>
      <c r="R6628" s="507"/>
      <c r="S6628" s="507"/>
    </row>
    <row r="6629" spans="8:19" customFormat="1" ht="12.75">
      <c r="H6629" s="507"/>
      <c r="P6629" s="507"/>
      <c r="R6629" s="507"/>
    </row>
    <row r="6630" spans="8:19" customFormat="1" ht="12.75">
      <c r="H6630" s="507"/>
      <c r="R6630" s="507"/>
    </row>
    <row r="6631" spans="8:19" customFormat="1" ht="12.75">
      <c r="H6631" s="507"/>
      <c r="P6631" s="507"/>
      <c r="R6631" s="507"/>
    </row>
    <row r="6632" spans="8:19" customFormat="1" ht="12.75">
      <c r="H6632" s="507"/>
      <c r="P6632" s="507"/>
      <c r="R6632" s="507"/>
    </row>
    <row r="6633" spans="8:19" customFormat="1" ht="12.75">
      <c r="H6633" s="507"/>
      <c r="P6633" s="507"/>
      <c r="R6633" s="507"/>
    </row>
    <row r="6634" spans="8:19" customFormat="1" ht="12.75">
      <c r="H6634" s="507"/>
      <c r="P6634" s="507"/>
      <c r="R6634" s="507"/>
      <c r="S6634" s="507"/>
    </row>
    <row r="6635" spans="8:19" customFormat="1" ht="12.75">
      <c r="H6635" s="507"/>
      <c r="P6635" s="507"/>
      <c r="R6635" s="507"/>
    </row>
    <row r="6636" spans="8:19" customFormat="1" ht="12.75">
      <c r="H6636" s="507"/>
      <c r="P6636" s="507"/>
      <c r="R6636" s="507"/>
    </row>
    <row r="6637" spans="8:19" customFormat="1" ht="12.75">
      <c r="H6637" s="507"/>
      <c r="R6637" s="507"/>
      <c r="S6637" s="507"/>
    </row>
    <row r="6638" spans="8:19" customFormat="1" ht="12.75">
      <c r="H6638" s="507"/>
      <c r="R6638" s="507"/>
      <c r="S6638" s="507"/>
    </row>
    <row r="6639" spans="8:19" customFormat="1" ht="12.75">
      <c r="H6639" s="507"/>
      <c r="P6639" s="507"/>
      <c r="R6639" s="507"/>
      <c r="S6639" s="507"/>
    </row>
    <row r="6640" spans="8:19" customFormat="1" ht="12.75">
      <c r="H6640" s="507"/>
      <c r="P6640" s="507"/>
      <c r="R6640" s="507"/>
    </row>
    <row r="6641" spans="8:28" customFormat="1" ht="12.75">
      <c r="H6641" s="507"/>
      <c r="R6641" s="507"/>
    </row>
    <row r="6642" spans="8:28" customFormat="1" ht="12.75">
      <c r="H6642" s="507"/>
      <c r="R6642" s="507"/>
      <c r="S6642" s="507"/>
    </row>
    <row r="6643" spans="8:28" customFormat="1" ht="12.75">
      <c r="H6643" s="507"/>
      <c r="R6643" s="507"/>
    </row>
    <row r="6644" spans="8:28" customFormat="1" ht="12.75">
      <c r="H6644" s="507"/>
      <c r="R6644" s="507"/>
    </row>
    <row r="6645" spans="8:28" customFormat="1" ht="12.75">
      <c r="H6645" s="507"/>
      <c r="P6645" s="507"/>
      <c r="R6645" s="507"/>
      <c r="S6645" s="507"/>
    </row>
    <row r="6646" spans="8:28" customFormat="1" ht="12.75">
      <c r="H6646" s="507"/>
      <c r="R6646" s="507"/>
      <c r="S6646" s="507"/>
    </row>
    <row r="6647" spans="8:28" customFormat="1" ht="12.75">
      <c r="H6647" s="507"/>
      <c r="P6647" s="507"/>
      <c r="R6647" s="507"/>
    </row>
    <row r="6648" spans="8:28" customFormat="1" ht="12.75">
      <c r="H6648" s="507"/>
      <c r="P6648" s="507"/>
      <c r="R6648" s="507"/>
    </row>
    <row r="6649" spans="8:28" customFormat="1" ht="12.75">
      <c r="H6649" s="507"/>
      <c r="P6649" s="507"/>
      <c r="R6649" s="507"/>
      <c r="S6649" s="507"/>
      <c r="AB6649" s="507"/>
    </row>
    <row r="6650" spans="8:28" customFormat="1" ht="12.75">
      <c r="H6650" s="507"/>
      <c r="R6650" s="507"/>
    </row>
    <row r="6651" spans="8:28" customFormat="1" ht="12.75">
      <c r="H6651" s="507"/>
      <c r="R6651" s="507"/>
      <c r="S6651" s="507"/>
    </row>
    <row r="6652" spans="8:28" customFormat="1" ht="12.75">
      <c r="H6652" s="507"/>
      <c r="P6652" s="507"/>
      <c r="R6652" s="507"/>
      <c r="S6652" s="507"/>
      <c r="AB6652" s="507"/>
    </row>
    <row r="6653" spans="8:28" customFormat="1" ht="12.75">
      <c r="H6653" s="507"/>
      <c r="R6653" s="507"/>
      <c r="S6653" s="507"/>
    </row>
    <row r="6654" spans="8:28" customFormat="1" ht="12.75">
      <c r="H6654" s="507"/>
      <c r="P6654" s="507"/>
      <c r="R6654" s="507"/>
      <c r="S6654" s="507"/>
    </row>
    <row r="6655" spans="8:28" customFormat="1" ht="12.75">
      <c r="H6655" s="507"/>
      <c r="P6655" s="507"/>
      <c r="R6655" s="507"/>
    </row>
    <row r="6656" spans="8:28" customFormat="1" ht="12.75">
      <c r="H6656" s="507"/>
      <c r="P6656" s="507"/>
      <c r="R6656" s="507"/>
    </row>
    <row r="6657" spans="8:28" customFormat="1" ht="12.75">
      <c r="H6657" s="507"/>
      <c r="P6657" s="507"/>
      <c r="R6657" s="507"/>
      <c r="S6657" s="507"/>
      <c r="AB6657" s="507"/>
    </row>
    <row r="6658" spans="8:28" customFormat="1" ht="12.75">
      <c r="H6658" s="507"/>
      <c r="R6658" s="507"/>
    </row>
    <row r="6659" spans="8:28" customFormat="1" ht="12.75">
      <c r="H6659" s="507"/>
      <c r="R6659" s="507"/>
      <c r="S6659" s="507"/>
    </row>
    <row r="6660" spans="8:28" customFormat="1" ht="12.75">
      <c r="H6660" s="507"/>
      <c r="R6660" s="507"/>
    </row>
    <row r="6661" spans="8:28" customFormat="1" ht="12.75">
      <c r="H6661" s="507"/>
      <c r="P6661" s="507"/>
      <c r="R6661" s="507"/>
    </row>
    <row r="6662" spans="8:28" customFormat="1" ht="12.75">
      <c r="H6662" s="507"/>
      <c r="P6662" s="507"/>
      <c r="R6662" s="507"/>
      <c r="S6662" s="507"/>
      <c r="AB6662" s="507"/>
    </row>
    <row r="6663" spans="8:28" customFormat="1" ht="12.75">
      <c r="H6663" s="507"/>
      <c r="R6663" s="507"/>
      <c r="S6663" s="507"/>
    </row>
    <row r="6664" spans="8:28" customFormat="1" ht="12.75">
      <c r="H6664" s="507"/>
      <c r="R6664" s="507"/>
    </row>
    <row r="6665" spans="8:28" customFormat="1" ht="12.75">
      <c r="H6665" s="507"/>
      <c r="P6665" s="507"/>
      <c r="R6665" s="507"/>
      <c r="S6665" s="507"/>
    </row>
    <row r="6666" spans="8:28" customFormat="1" ht="12.75">
      <c r="H6666" s="507"/>
      <c r="R6666" s="507"/>
      <c r="S6666" s="507"/>
      <c r="AB6666" s="507"/>
    </row>
    <row r="6667" spans="8:28" customFormat="1" ht="12.75">
      <c r="H6667" s="507"/>
      <c r="P6667" s="507"/>
      <c r="R6667" s="507"/>
    </row>
    <row r="6668" spans="8:28" customFormat="1" ht="12.75">
      <c r="H6668" s="507"/>
      <c r="P6668" s="507"/>
      <c r="R6668" s="507"/>
      <c r="S6668" s="507"/>
    </row>
    <row r="6669" spans="8:28" customFormat="1" ht="12.75">
      <c r="H6669" s="507"/>
      <c r="R6669" s="507"/>
    </row>
    <row r="6670" spans="8:28" customFormat="1" ht="12.75">
      <c r="H6670" s="507"/>
      <c r="R6670" s="507"/>
    </row>
    <row r="6671" spans="8:28" customFormat="1" ht="12.75">
      <c r="H6671" s="507"/>
      <c r="R6671" s="507"/>
      <c r="S6671" s="507"/>
    </row>
    <row r="6672" spans="8:28" customFormat="1" ht="12.75">
      <c r="H6672" s="507"/>
      <c r="P6672" s="507"/>
      <c r="R6672" s="507"/>
    </row>
    <row r="6673" spans="8:28" customFormat="1" ht="12.75">
      <c r="H6673" s="507"/>
      <c r="R6673" s="507"/>
      <c r="S6673" s="507"/>
    </row>
    <row r="6674" spans="8:28" customFormat="1" ht="12.75">
      <c r="H6674" s="507"/>
      <c r="R6674" s="507"/>
    </row>
    <row r="6675" spans="8:28" customFormat="1" ht="12.75">
      <c r="H6675" s="507"/>
      <c r="P6675" s="507"/>
      <c r="R6675" s="507"/>
      <c r="S6675" s="507"/>
    </row>
    <row r="6676" spans="8:28" customFormat="1" ht="12.75">
      <c r="H6676" s="507"/>
      <c r="R6676" s="507"/>
      <c r="S6676" s="507"/>
    </row>
    <row r="6677" spans="8:28" customFormat="1" ht="12.75">
      <c r="H6677" s="507"/>
      <c r="P6677" s="507"/>
      <c r="R6677" s="507"/>
    </row>
    <row r="6678" spans="8:28" customFormat="1" ht="12.75">
      <c r="H6678" s="507"/>
      <c r="R6678" s="507"/>
      <c r="S6678" s="507"/>
    </row>
    <row r="6679" spans="8:28" customFormat="1" ht="12.75">
      <c r="H6679" s="507"/>
      <c r="R6679" s="507"/>
    </row>
    <row r="6680" spans="8:28" customFormat="1" ht="12.75">
      <c r="H6680" s="507"/>
      <c r="R6680" s="507"/>
    </row>
    <row r="6681" spans="8:28" customFormat="1" ht="12.75">
      <c r="H6681" s="507"/>
      <c r="R6681" s="507"/>
      <c r="S6681" s="507"/>
    </row>
    <row r="6682" spans="8:28" customFormat="1" ht="12.75">
      <c r="H6682" s="507"/>
      <c r="P6682" s="507"/>
      <c r="R6682" s="507"/>
      <c r="S6682" s="507"/>
    </row>
    <row r="6683" spans="8:28" customFormat="1" ht="12.75">
      <c r="H6683" s="507"/>
      <c r="P6683" s="507"/>
      <c r="R6683" s="507"/>
      <c r="S6683" s="507"/>
      <c r="AB6683" s="507"/>
    </row>
    <row r="6684" spans="8:28" customFormat="1" ht="12.75">
      <c r="H6684" s="507"/>
      <c r="R6684" s="507"/>
    </row>
    <row r="6685" spans="8:28" customFormat="1" ht="12.75">
      <c r="H6685" s="507"/>
      <c r="R6685" s="507"/>
    </row>
    <row r="6686" spans="8:28" customFormat="1" ht="12.75">
      <c r="H6686" s="507"/>
      <c r="R6686" s="507"/>
    </row>
    <row r="6687" spans="8:28" customFormat="1" ht="12.75">
      <c r="H6687" s="507"/>
      <c r="R6687" s="507"/>
    </row>
    <row r="6688" spans="8:28" customFormat="1" ht="12.75">
      <c r="H6688" s="507"/>
      <c r="R6688" s="507"/>
    </row>
    <row r="6689" spans="8:28" customFormat="1" ht="12.75">
      <c r="H6689" s="507"/>
      <c r="P6689" s="507"/>
      <c r="R6689" s="507"/>
      <c r="S6689" s="507"/>
      <c r="AB6689" s="507"/>
    </row>
    <row r="6690" spans="8:28" customFormat="1" ht="12.75">
      <c r="H6690" s="507"/>
      <c r="P6690" s="507"/>
      <c r="R6690" s="507"/>
      <c r="S6690" s="507"/>
      <c r="AB6690" s="507"/>
    </row>
    <row r="6691" spans="8:28" customFormat="1" ht="12.75">
      <c r="H6691" s="507"/>
      <c r="R6691" s="507"/>
    </row>
    <row r="6692" spans="8:28" customFormat="1" ht="12.75">
      <c r="H6692" s="507"/>
      <c r="R6692" s="507"/>
    </row>
    <row r="6693" spans="8:28" customFormat="1" ht="12.75">
      <c r="H6693" s="507"/>
      <c r="R6693" s="507"/>
      <c r="S6693" s="507"/>
      <c r="AB6693" s="507"/>
    </row>
    <row r="6694" spans="8:28" customFormat="1" ht="12.75">
      <c r="H6694" s="507"/>
      <c r="P6694" s="507"/>
      <c r="R6694" s="507"/>
      <c r="S6694" s="507"/>
    </row>
    <row r="6695" spans="8:28" customFormat="1" ht="12.75">
      <c r="H6695" s="507"/>
      <c r="P6695" s="507"/>
      <c r="R6695" s="507"/>
    </row>
    <row r="6696" spans="8:28" customFormat="1" ht="12.75">
      <c r="H6696" s="507"/>
      <c r="P6696" s="507"/>
      <c r="R6696" s="507"/>
      <c r="S6696" s="507"/>
    </row>
    <row r="6697" spans="8:28" customFormat="1" ht="12.75">
      <c r="H6697" s="507"/>
      <c r="P6697" s="507"/>
      <c r="R6697" s="507"/>
    </row>
    <row r="6698" spans="8:28" customFormat="1" ht="12.75">
      <c r="H6698" s="507"/>
      <c r="R6698" s="507"/>
      <c r="S6698" s="507"/>
    </row>
    <row r="6699" spans="8:28" customFormat="1" ht="12.75">
      <c r="H6699" s="507"/>
      <c r="P6699" s="507"/>
      <c r="R6699" s="507"/>
      <c r="S6699" s="507"/>
      <c r="AB6699" s="507"/>
    </row>
    <row r="6700" spans="8:28" customFormat="1" ht="12.75">
      <c r="H6700" s="507"/>
      <c r="P6700" s="507"/>
      <c r="R6700" s="507"/>
    </row>
    <row r="6701" spans="8:28" customFormat="1" ht="12.75">
      <c r="H6701" s="507"/>
      <c r="P6701" s="507"/>
      <c r="R6701" s="507"/>
    </row>
    <row r="6702" spans="8:28" customFormat="1" ht="12.75">
      <c r="H6702" s="507"/>
      <c r="P6702" s="507"/>
      <c r="R6702" s="507"/>
      <c r="S6702" s="507"/>
    </row>
    <row r="6703" spans="8:28" customFormat="1" ht="12.75">
      <c r="H6703" s="507"/>
      <c r="P6703" s="507"/>
      <c r="R6703" s="507"/>
      <c r="S6703" s="507"/>
      <c r="AB6703" s="507"/>
    </row>
    <row r="6704" spans="8:28" customFormat="1" ht="12.75">
      <c r="H6704" s="507"/>
      <c r="R6704" s="507"/>
      <c r="S6704" s="507"/>
    </row>
    <row r="6705" spans="8:28" customFormat="1" ht="12.75">
      <c r="H6705" s="507"/>
      <c r="R6705" s="507"/>
      <c r="S6705" s="507"/>
    </row>
    <row r="6706" spans="8:28" customFormat="1" ht="12.75">
      <c r="H6706" s="507"/>
      <c r="P6706" s="507"/>
      <c r="R6706" s="507"/>
      <c r="S6706" s="507"/>
      <c r="AB6706" s="507"/>
    </row>
    <row r="6707" spans="8:28" customFormat="1" ht="12.75">
      <c r="H6707" s="507"/>
      <c r="R6707" s="507"/>
    </row>
    <row r="6708" spans="8:28" customFormat="1" ht="12.75">
      <c r="H6708" s="507"/>
      <c r="P6708" s="507"/>
      <c r="R6708" s="507"/>
    </row>
    <row r="6709" spans="8:28" customFormat="1" ht="12.75">
      <c r="H6709" s="507"/>
      <c r="R6709" s="507"/>
    </row>
    <row r="6710" spans="8:28" customFormat="1" ht="12.75">
      <c r="H6710" s="507"/>
      <c r="R6710" s="507"/>
      <c r="S6710" s="507"/>
    </row>
    <row r="6711" spans="8:28" customFormat="1" ht="12.75">
      <c r="H6711" s="507"/>
      <c r="P6711" s="507"/>
      <c r="R6711" s="507"/>
      <c r="S6711" s="507"/>
    </row>
    <row r="6712" spans="8:28" customFormat="1" ht="12.75">
      <c r="H6712" s="507"/>
      <c r="R6712" s="507"/>
    </row>
    <row r="6713" spans="8:28" customFormat="1" ht="12.75">
      <c r="H6713" s="507"/>
      <c r="P6713" s="507"/>
      <c r="R6713" s="507"/>
    </row>
    <row r="6714" spans="8:28" customFormat="1" ht="12.75">
      <c r="H6714" s="507"/>
      <c r="P6714" s="507"/>
      <c r="R6714" s="507"/>
      <c r="S6714" s="507"/>
      <c r="AB6714" s="507"/>
    </row>
    <row r="6715" spans="8:28" customFormat="1" ht="12.75">
      <c r="H6715" s="507"/>
      <c r="P6715" s="507"/>
      <c r="R6715" s="507"/>
      <c r="S6715" s="507"/>
    </row>
    <row r="6716" spans="8:28" customFormat="1" ht="12.75">
      <c r="H6716" s="507"/>
      <c r="P6716" s="507"/>
      <c r="R6716" s="507"/>
      <c r="AB6716" s="507"/>
    </row>
    <row r="6717" spans="8:28" customFormat="1" ht="12.75">
      <c r="H6717" s="507"/>
      <c r="R6717" s="507"/>
      <c r="S6717" s="507"/>
    </row>
    <row r="6718" spans="8:28" customFormat="1" ht="12.75">
      <c r="H6718" s="507"/>
      <c r="R6718" s="507"/>
    </row>
    <row r="6719" spans="8:28" customFormat="1" ht="12.75">
      <c r="H6719" s="507"/>
      <c r="R6719" s="507"/>
    </row>
    <row r="6720" spans="8:28" customFormat="1" ht="12.75">
      <c r="H6720" s="507"/>
      <c r="R6720" s="507"/>
    </row>
    <row r="6721" spans="8:28" customFormat="1" ht="12.75">
      <c r="H6721" s="507"/>
      <c r="R6721" s="507"/>
    </row>
    <row r="6722" spans="8:28" customFormat="1" ht="12.75">
      <c r="H6722" s="507"/>
      <c r="R6722" s="507"/>
    </row>
    <row r="6723" spans="8:28" customFormat="1" ht="12.75">
      <c r="H6723" s="507"/>
      <c r="P6723" s="507"/>
      <c r="R6723" s="507"/>
    </row>
    <row r="6724" spans="8:28" customFormat="1" ht="12.75">
      <c r="H6724" s="507"/>
      <c r="P6724" s="507"/>
      <c r="R6724" s="507"/>
      <c r="S6724" s="507"/>
    </row>
    <row r="6725" spans="8:28" customFormat="1" ht="12.75">
      <c r="H6725" s="507"/>
      <c r="P6725" s="507"/>
      <c r="R6725" s="507"/>
      <c r="S6725" s="507"/>
    </row>
    <row r="6726" spans="8:28" customFormat="1" ht="12.75">
      <c r="H6726" s="507"/>
      <c r="R6726" s="507"/>
      <c r="S6726" s="507"/>
    </row>
    <row r="6727" spans="8:28" customFormat="1" ht="12.75">
      <c r="H6727" s="507"/>
      <c r="P6727" s="507"/>
      <c r="R6727" s="507"/>
      <c r="S6727" s="507"/>
      <c r="AB6727" s="507"/>
    </row>
    <row r="6728" spans="8:28" customFormat="1" ht="12.75">
      <c r="H6728" s="507"/>
      <c r="P6728" s="507"/>
      <c r="R6728" s="507"/>
      <c r="AB6728" s="507"/>
    </row>
    <row r="6729" spans="8:28" customFormat="1" ht="12.75">
      <c r="H6729" s="507"/>
      <c r="P6729" s="507"/>
      <c r="R6729" s="507"/>
    </row>
    <row r="6730" spans="8:28" customFormat="1" ht="12.75">
      <c r="H6730" s="507"/>
      <c r="R6730" s="507"/>
    </row>
    <row r="6731" spans="8:28" customFormat="1" ht="12.75">
      <c r="H6731" s="507"/>
      <c r="P6731" s="507"/>
      <c r="R6731" s="507"/>
    </row>
    <row r="6732" spans="8:28" customFormat="1" ht="12.75">
      <c r="H6732" s="507"/>
      <c r="R6732" s="507"/>
      <c r="S6732" s="507"/>
    </row>
    <row r="6733" spans="8:28" customFormat="1" ht="12.75">
      <c r="H6733" s="507"/>
      <c r="R6733" s="507"/>
    </row>
    <row r="6734" spans="8:28" customFormat="1" ht="12.75">
      <c r="H6734" s="507"/>
      <c r="R6734" s="507"/>
    </row>
    <row r="6735" spans="8:28" customFormat="1" ht="12.75">
      <c r="H6735" s="507"/>
      <c r="P6735" s="507"/>
      <c r="R6735" s="507"/>
      <c r="S6735" s="507"/>
    </row>
    <row r="6736" spans="8:28" customFormat="1" ht="12.75">
      <c r="H6736" s="507"/>
      <c r="R6736" s="507"/>
      <c r="S6736" s="507"/>
    </row>
    <row r="6737" spans="8:28" customFormat="1" ht="12.75">
      <c r="H6737" s="507"/>
      <c r="R6737" s="507"/>
    </row>
    <row r="6738" spans="8:28" customFormat="1" ht="12.75">
      <c r="H6738" s="507"/>
      <c r="R6738" s="507"/>
    </row>
    <row r="6739" spans="8:28" customFormat="1" ht="12.75">
      <c r="H6739" s="507"/>
      <c r="P6739" s="507"/>
      <c r="R6739" s="507"/>
    </row>
    <row r="6740" spans="8:28" customFormat="1" ht="12.75">
      <c r="H6740" s="507"/>
      <c r="P6740" s="507"/>
      <c r="R6740" s="507"/>
      <c r="S6740" s="507"/>
    </row>
    <row r="6741" spans="8:28" customFormat="1" ht="12.75">
      <c r="H6741" s="507"/>
      <c r="P6741" s="507"/>
      <c r="R6741" s="507"/>
      <c r="S6741" s="507"/>
      <c r="AB6741" s="507"/>
    </row>
    <row r="6742" spans="8:28" customFormat="1" ht="12.75">
      <c r="H6742" s="507"/>
      <c r="R6742" s="507"/>
    </row>
    <row r="6743" spans="8:28" customFormat="1" ht="12.75">
      <c r="H6743" s="507"/>
      <c r="P6743" s="507"/>
      <c r="R6743" s="507"/>
      <c r="S6743" s="507"/>
    </row>
    <row r="6744" spans="8:28" customFormat="1" ht="12.75">
      <c r="H6744" s="507"/>
      <c r="P6744" s="507"/>
      <c r="R6744" s="507"/>
    </row>
    <row r="6745" spans="8:28" customFormat="1" ht="12.75">
      <c r="H6745" s="507"/>
      <c r="P6745" s="507"/>
      <c r="R6745" s="507"/>
      <c r="S6745" s="507"/>
    </row>
    <row r="6746" spans="8:28" customFormat="1" ht="12.75">
      <c r="H6746" s="507"/>
      <c r="P6746" s="507"/>
      <c r="R6746" s="507"/>
    </row>
    <row r="6747" spans="8:28" customFormat="1" ht="12.75">
      <c r="H6747" s="507"/>
      <c r="P6747" s="507"/>
      <c r="R6747" s="507"/>
      <c r="S6747" s="507"/>
    </row>
    <row r="6748" spans="8:28" customFormat="1" ht="12.75">
      <c r="H6748" s="507"/>
      <c r="P6748" s="507"/>
      <c r="R6748" s="507"/>
    </row>
    <row r="6749" spans="8:28" customFormat="1" ht="12.75">
      <c r="H6749" s="507"/>
      <c r="P6749" s="507"/>
      <c r="R6749" s="507"/>
      <c r="S6749" s="507"/>
      <c r="AB6749" s="507"/>
    </row>
    <row r="6750" spans="8:28" customFormat="1" ht="12.75">
      <c r="H6750" s="507"/>
      <c r="R6750" s="507"/>
    </row>
    <row r="6751" spans="8:28" customFormat="1" ht="12.75">
      <c r="H6751" s="507"/>
      <c r="P6751" s="507"/>
      <c r="R6751" s="507"/>
      <c r="S6751" s="507"/>
    </row>
    <row r="6752" spans="8:28" customFormat="1" ht="12.75">
      <c r="H6752" s="507"/>
      <c r="R6752" s="507"/>
      <c r="S6752" s="507"/>
    </row>
    <row r="6753" spans="8:28" customFormat="1" ht="12.75">
      <c r="H6753" s="507"/>
      <c r="P6753" s="507"/>
      <c r="R6753" s="507"/>
      <c r="S6753" s="507"/>
    </row>
    <row r="6754" spans="8:28" customFormat="1" ht="12.75">
      <c r="H6754" s="507"/>
      <c r="P6754" s="507"/>
      <c r="R6754" s="507"/>
      <c r="S6754" s="507"/>
    </row>
    <row r="6755" spans="8:28" customFormat="1" ht="12.75">
      <c r="H6755" s="507"/>
      <c r="P6755" s="507"/>
      <c r="R6755" s="507"/>
    </row>
    <row r="6756" spans="8:28" customFormat="1" ht="12.75">
      <c r="H6756" s="507"/>
      <c r="P6756" s="507"/>
      <c r="R6756" s="507"/>
      <c r="S6756" s="507"/>
    </row>
    <row r="6757" spans="8:28" customFormat="1" ht="12.75">
      <c r="H6757" s="507"/>
      <c r="R6757" s="507"/>
    </row>
    <row r="6758" spans="8:28" customFormat="1" ht="12.75">
      <c r="H6758" s="507"/>
      <c r="R6758" s="507"/>
    </row>
    <row r="6759" spans="8:28" customFormat="1" ht="12.75">
      <c r="H6759" s="507"/>
      <c r="P6759" s="507"/>
      <c r="R6759" s="507"/>
      <c r="S6759" s="507"/>
    </row>
    <row r="6760" spans="8:28" customFormat="1" ht="12.75">
      <c r="H6760" s="507"/>
      <c r="P6760" s="507"/>
      <c r="R6760" s="507"/>
      <c r="AB6760" s="507"/>
    </row>
    <row r="6761" spans="8:28" customFormat="1" ht="12.75">
      <c r="H6761" s="507"/>
      <c r="P6761" s="507"/>
      <c r="R6761" s="507"/>
      <c r="S6761" s="507"/>
    </row>
    <row r="6762" spans="8:28" customFormat="1" ht="12.75">
      <c r="H6762" s="507"/>
      <c r="P6762" s="507"/>
      <c r="R6762" s="507"/>
    </row>
    <row r="6763" spans="8:28" customFormat="1" ht="12.75">
      <c r="H6763" s="507"/>
      <c r="R6763" s="507"/>
    </row>
    <row r="6764" spans="8:28" customFormat="1" ht="12.75">
      <c r="H6764" s="507"/>
      <c r="P6764" s="507"/>
      <c r="R6764" s="507"/>
      <c r="S6764" s="507"/>
    </row>
    <row r="6765" spans="8:28" customFormat="1" ht="12.75">
      <c r="H6765" s="507"/>
      <c r="P6765" s="507"/>
      <c r="R6765" s="507"/>
      <c r="AB6765" s="507"/>
    </row>
    <row r="6766" spans="8:28" customFormat="1" ht="12.75">
      <c r="H6766" s="507"/>
      <c r="R6766" s="507"/>
      <c r="S6766" s="507"/>
    </row>
    <row r="6767" spans="8:28" customFormat="1" ht="12.75">
      <c r="H6767" s="507"/>
      <c r="P6767" s="507"/>
      <c r="R6767" s="507"/>
      <c r="S6767" s="507"/>
    </row>
    <row r="6768" spans="8:28" customFormat="1" ht="12.75">
      <c r="H6768" s="507"/>
      <c r="P6768" s="507"/>
      <c r="R6768" s="507"/>
    </row>
    <row r="6769" spans="8:28" customFormat="1" ht="12.75">
      <c r="H6769" s="507"/>
      <c r="R6769" s="507"/>
      <c r="S6769" s="507"/>
    </row>
    <row r="6770" spans="8:28" customFormat="1" ht="12.75">
      <c r="H6770" s="507"/>
      <c r="R6770" s="507"/>
      <c r="S6770" s="507"/>
      <c r="AB6770" s="507"/>
    </row>
    <row r="6771" spans="8:28" customFormat="1" ht="12.75">
      <c r="H6771" s="507"/>
      <c r="R6771" s="507"/>
      <c r="S6771" s="507"/>
    </row>
    <row r="6772" spans="8:28" customFormat="1" ht="12.75">
      <c r="H6772" s="507"/>
      <c r="P6772" s="507"/>
      <c r="R6772" s="507"/>
    </row>
    <row r="6773" spans="8:28" customFormat="1" ht="12.75">
      <c r="H6773" s="507"/>
      <c r="R6773" s="507"/>
    </row>
    <row r="6774" spans="8:28" customFormat="1" ht="12.75">
      <c r="H6774" s="507"/>
      <c r="P6774" s="507"/>
      <c r="R6774" s="507"/>
      <c r="S6774" s="507"/>
    </row>
    <row r="6775" spans="8:28" customFormat="1" ht="12.75">
      <c r="H6775" s="507"/>
      <c r="P6775" s="507"/>
      <c r="R6775" s="507"/>
    </row>
    <row r="6776" spans="8:28" customFormat="1" ht="12.75">
      <c r="H6776" s="507"/>
      <c r="R6776" s="507"/>
      <c r="S6776" s="507"/>
    </row>
    <row r="6777" spans="8:28" customFormat="1" ht="12.75">
      <c r="H6777" s="507"/>
      <c r="P6777" s="507"/>
      <c r="R6777" s="507"/>
      <c r="S6777" s="507"/>
      <c r="AB6777" s="507"/>
    </row>
    <row r="6778" spans="8:28" customFormat="1" ht="12.75">
      <c r="H6778" s="507"/>
      <c r="P6778" s="507"/>
      <c r="R6778" s="507"/>
    </row>
    <row r="6779" spans="8:28" customFormat="1" ht="12.75">
      <c r="H6779" s="507"/>
      <c r="R6779" s="507"/>
    </row>
    <row r="6780" spans="8:28" customFormat="1" ht="12.75">
      <c r="H6780" s="507"/>
      <c r="P6780" s="507"/>
      <c r="R6780" s="507"/>
    </row>
    <row r="6781" spans="8:28" customFormat="1" ht="12.75">
      <c r="H6781" s="507"/>
      <c r="P6781" s="507"/>
      <c r="R6781" s="507"/>
    </row>
    <row r="6782" spans="8:28" customFormat="1" ht="12.75">
      <c r="H6782" s="507"/>
      <c r="P6782" s="507"/>
      <c r="R6782" s="507"/>
    </row>
    <row r="6783" spans="8:28" customFormat="1" ht="12.75">
      <c r="H6783" s="507"/>
      <c r="P6783" s="507"/>
      <c r="R6783" s="507"/>
      <c r="S6783" s="507"/>
    </row>
    <row r="6784" spans="8:28" customFormat="1" ht="12.75">
      <c r="H6784" s="507"/>
      <c r="R6784" s="507"/>
      <c r="S6784" s="507"/>
    </row>
    <row r="6785" spans="8:28" customFormat="1" ht="12.75">
      <c r="H6785" s="507"/>
      <c r="R6785" s="507"/>
      <c r="S6785" s="507"/>
    </row>
    <row r="6786" spans="8:28" customFormat="1" ht="12.75">
      <c r="H6786" s="507"/>
      <c r="R6786" s="507"/>
    </row>
    <row r="6787" spans="8:28" customFormat="1" ht="12.75">
      <c r="H6787" s="507"/>
      <c r="R6787" s="507"/>
    </row>
    <row r="6788" spans="8:28" customFormat="1" ht="12.75">
      <c r="H6788" s="507"/>
      <c r="P6788" s="507"/>
      <c r="R6788" s="507"/>
      <c r="S6788" s="507"/>
      <c r="AB6788" s="507"/>
    </row>
    <row r="6789" spans="8:28" customFormat="1" ht="12.75">
      <c r="H6789" s="507"/>
      <c r="R6789" s="507"/>
      <c r="S6789" s="507"/>
    </row>
    <row r="6790" spans="8:28" customFormat="1" ht="12.75">
      <c r="H6790" s="507"/>
      <c r="P6790" s="507"/>
      <c r="R6790" s="507"/>
      <c r="S6790" s="507"/>
      <c r="AB6790" s="507"/>
    </row>
    <row r="6791" spans="8:28" customFormat="1" ht="12.75">
      <c r="H6791" s="507"/>
      <c r="R6791" s="507"/>
      <c r="S6791" s="507"/>
    </row>
    <row r="6792" spans="8:28" customFormat="1" ht="12.75">
      <c r="H6792" s="507"/>
      <c r="R6792" s="507"/>
      <c r="S6792" s="507"/>
    </row>
    <row r="6793" spans="8:28" customFormat="1" ht="12.75">
      <c r="H6793" s="507"/>
      <c r="R6793" s="507"/>
    </row>
    <row r="6794" spans="8:28" customFormat="1" ht="12.75">
      <c r="H6794" s="507"/>
      <c r="P6794" s="507"/>
      <c r="R6794" s="507"/>
    </row>
    <row r="6795" spans="8:28" customFormat="1" ht="12.75">
      <c r="H6795" s="507"/>
      <c r="P6795" s="507"/>
      <c r="R6795" s="507"/>
    </row>
    <row r="6796" spans="8:28" customFormat="1" ht="12.75">
      <c r="H6796" s="507"/>
      <c r="R6796" s="507"/>
    </row>
    <row r="6797" spans="8:28" customFormat="1" ht="12.75">
      <c r="H6797" s="507"/>
      <c r="R6797" s="507"/>
      <c r="S6797" s="507"/>
    </row>
    <row r="6798" spans="8:28" customFormat="1" ht="12.75">
      <c r="H6798" s="507"/>
      <c r="P6798" s="507"/>
      <c r="R6798" s="507"/>
    </row>
    <row r="6799" spans="8:28" customFormat="1" ht="12.75">
      <c r="H6799" s="507"/>
      <c r="P6799" s="507"/>
      <c r="R6799" s="507"/>
      <c r="S6799" s="507"/>
      <c r="AB6799" s="507"/>
    </row>
    <row r="6800" spans="8:28" customFormat="1" ht="12.75">
      <c r="H6800" s="507"/>
      <c r="R6800" s="507"/>
      <c r="S6800" s="507"/>
      <c r="AB6800" s="507"/>
    </row>
    <row r="6801" spans="8:28" customFormat="1" ht="12.75">
      <c r="H6801" s="507"/>
      <c r="R6801" s="507"/>
      <c r="S6801" s="507"/>
    </row>
    <row r="6802" spans="8:28" customFormat="1" ht="12.75">
      <c r="H6802" s="507"/>
      <c r="R6802" s="507"/>
      <c r="S6802" s="507"/>
    </row>
    <row r="6803" spans="8:28" customFormat="1" ht="12.75">
      <c r="H6803" s="507"/>
      <c r="P6803" s="507"/>
      <c r="R6803" s="507"/>
    </row>
    <row r="6804" spans="8:28" customFormat="1" ht="12.75">
      <c r="H6804" s="507"/>
      <c r="R6804" s="507"/>
    </row>
    <row r="6805" spans="8:28" customFormat="1" ht="12.75">
      <c r="H6805" s="507"/>
      <c r="R6805" s="507"/>
      <c r="S6805" s="507"/>
    </row>
    <row r="6806" spans="8:28" customFormat="1" ht="12.75">
      <c r="H6806" s="507"/>
      <c r="P6806" s="507"/>
      <c r="R6806" s="507"/>
      <c r="S6806" s="507"/>
    </row>
    <row r="6807" spans="8:28" customFormat="1" ht="12.75">
      <c r="H6807" s="507"/>
      <c r="P6807" s="507"/>
      <c r="R6807" s="507"/>
      <c r="S6807" s="507"/>
    </row>
    <row r="6808" spans="8:28" customFormat="1" ht="12.75">
      <c r="H6808" s="507"/>
      <c r="P6808" s="507"/>
      <c r="R6808" s="507"/>
      <c r="AB6808" s="507"/>
    </row>
    <row r="6809" spans="8:28" customFormat="1" ht="12.75">
      <c r="H6809" s="507"/>
      <c r="R6809" s="507"/>
      <c r="S6809" s="507"/>
    </row>
    <row r="6810" spans="8:28" customFormat="1" ht="12.75">
      <c r="H6810" s="507"/>
      <c r="P6810" s="507"/>
      <c r="R6810" s="507"/>
      <c r="S6810" s="507"/>
    </row>
    <row r="6811" spans="8:28" customFormat="1" ht="12.75">
      <c r="H6811" s="507"/>
      <c r="P6811" s="507"/>
      <c r="R6811" s="507"/>
    </row>
    <row r="6812" spans="8:28" customFormat="1" ht="12.75">
      <c r="H6812" s="507"/>
      <c r="R6812" s="507"/>
    </row>
    <row r="6813" spans="8:28" customFormat="1" ht="12.75">
      <c r="H6813" s="507"/>
      <c r="R6813" s="507"/>
    </row>
    <row r="6814" spans="8:28" customFormat="1" ht="12.75">
      <c r="H6814" s="507"/>
      <c r="R6814" s="507"/>
    </row>
    <row r="6815" spans="8:28" customFormat="1" ht="12.75">
      <c r="H6815" s="507"/>
      <c r="R6815" s="507"/>
    </row>
    <row r="6816" spans="8:28" customFormat="1" ht="12.75">
      <c r="H6816" s="507"/>
      <c r="R6816" s="507"/>
      <c r="S6816" s="507"/>
    </row>
    <row r="6817" spans="8:28" customFormat="1" ht="12.75">
      <c r="H6817" s="507"/>
      <c r="P6817" s="507"/>
      <c r="R6817" s="507"/>
    </row>
    <row r="6818" spans="8:28" customFormat="1" ht="12.75">
      <c r="H6818" s="507"/>
      <c r="R6818" s="507"/>
    </row>
    <row r="6819" spans="8:28" customFormat="1" ht="12.75">
      <c r="H6819" s="507"/>
      <c r="P6819" s="507"/>
      <c r="R6819" s="507"/>
      <c r="S6819" s="507"/>
    </row>
    <row r="6820" spans="8:28" customFormat="1" ht="12.75">
      <c r="H6820" s="507"/>
      <c r="R6820" s="507"/>
    </row>
    <row r="6821" spans="8:28" customFormat="1" ht="12.75">
      <c r="H6821" s="507"/>
      <c r="P6821" s="507"/>
      <c r="R6821" s="507"/>
    </row>
    <row r="6822" spans="8:28" customFormat="1" ht="12.75">
      <c r="H6822" s="507"/>
      <c r="R6822" s="507"/>
      <c r="S6822" s="507"/>
    </row>
    <row r="6823" spans="8:28" customFormat="1" ht="12.75">
      <c r="H6823" s="507"/>
      <c r="R6823" s="507"/>
    </row>
    <row r="6824" spans="8:28" customFormat="1" ht="12.75">
      <c r="H6824" s="507"/>
      <c r="P6824" s="507"/>
      <c r="R6824" s="507"/>
      <c r="S6824" s="507"/>
    </row>
    <row r="6825" spans="8:28" customFormat="1" ht="12.75">
      <c r="H6825" s="507"/>
      <c r="P6825" s="507"/>
      <c r="R6825" s="507"/>
    </row>
    <row r="6826" spans="8:28" customFormat="1" ht="12.75">
      <c r="H6826" s="507"/>
      <c r="R6826" s="507"/>
      <c r="S6826" s="507"/>
      <c r="AB6826" s="507"/>
    </row>
    <row r="6827" spans="8:28" customFormat="1" ht="12.75">
      <c r="H6827" s="507"/>
      <c r="R6827" s="507"/>
      <c r="S6827" s="507"/>
    </row>
    <row r="6828" spans="8:28" customFormat="1" ht="12.75">
      <c r="H6828" s="507"/>
      <c r="R6828" s="507"/>
      <c r="S6828" s="507"/>
    </row>
    <row r="6829" spans="8:28" customFormat="1" ht="12.75">
      <c r="H6829" s="507"/>
      <c r="P6829" s="507"/>
      <c r="R6829" s="507"/>
    </row>
    <row r="6830" spans="8:28" customFormat="1" ht="12.75">
      <c r="H6830" s="507"/>
      <c r="P6830" s="507"/>
      <c r="R6830" s="507"/>
    </row>
    <row r="6831" spans="8:28" customFormat="1" ht="12.75">
      <c r="H6831" s="507"/>
      <c r="R6831" s="507"/>
    </row>
    <row r="6832" spans="8:28" customFormat="1" ht="12.75">
      <c r="H6832" s="507"/>
      <c r="P6832" s="507"/>
      <c r="R6832" s="507"/>
      <c r="S6832" s="507"/>
    </row>
    <row r="6833" spans="8:28" customFormat="1" ht="12.75">
      <c r="H6833" s="507"/>
      <c r="R6833" s="507"/>
      <c r="S6833" s="507"/>
    </row>
    <row r="6834" spans="8:28" customFormat="1" ht="12.75">
      <c r="H6834" s="507"/>
      <c r="P6834" s="507"/>
      <c r="R6834" s="507"/>
    </row>
    <row r="6835" spans="8:28" customFormat="1" ht="12.75">
      <c r="H6835" s="507"/>
      <c r="P6835" s="507"/>
      <c r="R6835" s="507"/>
    </row>
    <row r="6836" spans="8:28" customFormat="1" ht="12.75">
      <c r="H6836" s="507"/>
      <c r="P6836" s="507"/>
      <c r="R6836" s="507"/>
      <c r="S6836" s="507"/>
      <c r="AB6836" s="507"/>
    </row>
    <row r="6837" spans="8:28" customFormat="1" ht="12.75">
      <c r="H6837" s="507"/>
      <c r="R6837" s="507"/>
    </row>
    <row r="6838" spans="8:28" customFormat="1" ht="12.75">
      <c r="H6838" s="507"/>
      <c r="P6838" s="507"/>
      <c r="R6838" s="507"/>
      <c r="S6838" s="507"/>
    </row>
    <row r="6839" spans="8:28" customFormat="1" ht="12.75">
      <c r="H6839" s="507"/>
      <c r="R6839" s="507"/>
    </row>
    <row r="6840" spans="8:28" customFormat="1" ht="12.75">
      <c r="H6840" s="507"/>
      <c r="P6840" s="507"/>
      <c r="R6840" s="507"/>
      <c r="S6840" s="507"/>
    </row>
    <row r="6841" spans="8:28" customFormat="1" ht="12.75">
      <c r="H6841" s="507"/>
      <c r="P6841" s="507"/>
      <c r="R6841" s="507"/>
    </row>
    <row r="6842" spans="8:28" customFormat="1" ht="12.75">
      <c r="H6842" s="507"/>
      <c r="P6842" s="507"/>
      <c r="R6842" s="507"/>
    </row>
    <row r="6843" spans="8:28" customFormat="1" ht="12.75">
      <c r="H6843" s="507"/>
      <c r="P6843" s="507"/>
      <c r="R6843" s="507"/>
    </row>
    <row r="6844" spans="8:28" customFormat="1" ht="12.75">
      <c r="H6844" s="507"/>
      <c r="P6844" s="507"/>
      <c r="R6844" s="507"/>
    </row>
    <row r="6845" spans="8:28" customFormat="1" ht="12.75">
      <c r="H6845" s="507"/>
      <c r="P6845" s="507"/>
      <c r="R6845" s="507"/>
    </row>
    <row r="6846" spans="8:28" customFormat="1" ht="12.75">
      <c r="H6846" s="507"/>
      <c r="P6846" s="507"/>
      <c r="R6846" s="507"/>
      <c r="S6846" s="507"/>
    </row>
    <row r="6847" spans="8:28" customFormat="1" ht="12.75">
      <c r="H6847" s="507"/>
      <c r="R6847" s="507"/>
    </row>
    <row r="6848" spans="8:28" customFormat="1" ht="12.75">
      <c r="H6848" s="507"/>
      <c r="P6848" s="507"/>
      <c r="R6848" s="507"/>
      <c r="S6848" s="507"/>
      <c r="AB6848" s="507"/>
    </row>
    <row r="6849" spans="8:28" customFormat="1" ht="12.75">
      <c r="H6849" s="507"/>
      <c r="P6849" s="507"/>
      <c r="R6849" s="507"/>
    </row>
    <row r="6850" spans="8:28" customFormat="1" ht="12.75">
      <c r="H6850" s="507"/>
      <c r="R6850" s="507"/>
    </row>
    <row r="6851" spans="8:28" customFormat="1" ht="12.75">
      <c r="H6851" s="507"/>
      <c r="P6851" s="507"/>
      <c r="R6851" s="507"/>
      <c r="AB6851" s="507"/>
    </row>
    <row r="6852" spans="8:28" customFormat="1" ht="12.75">
      <c r="H6852" s="507"/>
      <c r="R6852" s="507"/>
    </row>
    <row r="6853" spans="8:28" customFormat="1" ht="12.75">
      <c r="H6853" s="507"/>
      <c r="P6853" s="507"/>
      <c r="R6853" s="507"/>
      <c r="AB6853" s="507"/>
    </row>
    <row r="6854" spans="8:28" customFormat="1" ht="12.75">
      <c r="H6854" s="507"/>
      <c r="R6854" s="507"/>
    </row>
    <row r="6855" spans="8:28" customFormat="1" ht="12.75">
      <c r="H6855" s="507"/>
      <c r="R6855" s="507"/>
    </row>
    <row r="6856" spans="8:28" customFormat="1" ht="12.75">
      <c r="H6856" s="507"/>
      <c r="P6856" s="507"/>
      <c r="R6856" s="507"/>
    </row>
    <row r="6857" spans="8:28" customFormat="1" ht="12.75">
      <c r="H6857" s="507"/>
      <c r="P6857" s="507"/>
      <c r="R6857" s="507"/>
    </row>
    <row r="6858" spans="8:28" customFormat="1" ht="12.75">
      <c r="H6858" s="507"/>
      <c r="P6858" s="507"/>
      <c r="R6858" s="507"/>
    </row>
    <row r="6859" spans="8:28" customFormat="1" ht="12.75">
      <c r="H6859" s="507"/>
      <c r="P6859" s="507"/>
      <c r="R6859" s="507"/>
      <c r="S6859" s="507"/>
    </row>
    <row r="6860" spans="8:28" customFormat="1" ht="12.75">
      <c r="H6860" s="507"/>
      <c r="P6860" s="507"/>
      <c r="R6860" s="507"/>
    </row>
    <row r="6861" spans="8:28" customFormat="1" ht="12.75">
      <c r="H6861" s="507"/>
      <c r="P6861" s="507"/>
      <c r="R6861" s="507"/>
      <c r="S6861" s="507"/>
      <c r="AB6861" s="507"/>
    </row>
    <row r="6862" spans="8:28" customFormat="1" ht="12.75">
      <c r="H6862" s="507"/>
      <c r="P6862" s="507"/>
      <c r="R6862" s="507"/>
      <c r="S6862" s="507"/>
      <c r="AB6862" s="507"/>
    </row>
    <row r="6863" spans="8:28" customFormat="1" ht="12.75">
      <c r="H6863" s="507"/>
      <c r="R6863" s="507"/>
      <c r="S6863" s="507"/>
    </row>
    <row r="6864" spans="8:28" customFormat="1" ht="12.75">
      <c r="H6864" s="507"/>
      <c r="P6864" s="507"/>
      <c r="R6864" s="507"/>
      <c r="S6864" s="507"/>
    </row>
    <row r="6865" spans="8:28" customFormat="1" ht="12.75">
      <c r="H6865" s="507"/>
      <c r="P6865" s="507"/>
      <c r="R6865" s="507"/>
      <c r="S6865" s="507"/>
    </row>
    <row r="6866" spans="8:28" customFormat="1" ht="12.75">
      <c r="H6866" s="507"/>
      <c r="P6866" s="507"/>
      <c r="R6866" s="507"/>
    </row>
    <row r="6867" spans="8:28" customFormat="1" ht="12.75">
      <c r="H6867" s="507"/>
      <c r="R6867" s="507"/>
      <c r="S6867" s="507"/>
      <c r="AB6867" s="507"/>
    </row>
    <row r="6868" spans="8:28" customFormat="1" ht="12.75">
      <c r="H6868" s="507"/>
      <c r="P6868" s="507"/>
      <c r="R6868" s="507"/>
    </row>
    <row r="6869" spans="8:28" customFormat="1" ht="12.75">
      <c r="H6869" s="507"/>
      <c r="P6869" s="507"/>
      <c r="R6869" s="507"/>
      <c r="S6869" s="507"/>
      <c r="AB6869" s="507"/>
    </row>
    <row r="6870" spans="8:28" customFormat="1" ht="12.75">
      <c r="H6870" s="507"/>
      <c r="P6870" s="507"/>
      <c r="R6870" s="507"/>
    </row>
    <row r="6871" spans="8:28" customFormat="1" ht="12.75">
      <c r="H6871" s="507"/>
      <c r="R6871" s="507"/>
      <c r="S6871" s="507"/>
    </row>
    <row r="6872" spans="8:28" customFormat="1" ht="12.75">
      <c r="H6872" s="507"/>
      <c r="P6872" s="507"/>
      <c r="R6872" s="507"/>
      <c r="S6872" s="507"/>
    </row>
    <row r="6873" spans="8:28" customFormat="1" ht="12.75">
      <c r="H6873" s="507"/>
      <c r="P6873" s="507"/>
      <c r="R6873" s="507"/>
    </row>
    <row r="6874" spans="8:28" customFormat="1" ht="12.75">
      <c r="H6874" s="507"/>
      <c r="R6874" s="507"/>
    </row>
    <row r="6875" spans="8:28" customFormat="1" ht="12.75">
      <c r="H6875" s="507"/>
      <c r="R6875" s="507"/>
    </row>
    <row r="6876" spans="8:28" customFormat="1" ht="12.75">
      <c r="H6876" s="507"/>
      <c r="R6876" s="507"/>
      <c r="S6876" s="507"/>
    </row>
    <row r="6877" spans="8:28" customFormat="1" ht="12.75">
      <c r="H6877" s="507"/>
      <c r="R6877" s="507"/>
    </row>
    <row r="6878" spans="8:28" customFormat="1" ht="12.75">
      <c r="H6878" s="507"/>
      <c r="R6878" s="507"/>
    </row>
    <row r="6879" spans="8:28" customFormat="1" ht="12.75">
      <c r="H6879" s="507"/>
      <c r="R6879" s="507"/>
      <c r="S6879" s="507"/>
    </row>
    <row r="6880" spans="8:28" customFormat="1" ht="12.75">
      <c r="H6880" s="507"/>
      <c r="P6880" s="507"/>
      <c r="R6880" s="507"/>
    </row>
    <row r="6881" spans="8:28" customFormat="1" ht="12.75">
      <c r="H6881" s="507"/>
      <c r="P6881" s="507"/>
      <c r="R6881" s="507"/>
      <c r="S6881" s="507"/>
      <c r="AB6881" s="507"/>
    </row>
    <row r="6882" spans="8:28" customFormat="1" ht="12.75">
      <c r="H6882" s="507"/>
      <c r="P6882" s="507"/>
      <c r="R6882" s="507"/>
      <c r="S6882" s="507"/>
      <c r="AB6882" s="507"/>
    </row>
    <row r="6883" spans="8:28" customFormat="1" ht="12.75">
      <c r="H6883" s="507"/>
      <c r="R6883" s="507"/>
      <c r="S6883" s="507"/>
    </row>
    <row r="6884" spans="8:28" customFormat="1" ht="12.75">
      <c r="H6884" s="507"/>
      <c r="P6884" s="507"/>
      <c r="R6884" s="507"/>
    </row>
    <row r="6885" spans="8:28" customFormat="1" ht="12.75">
      <c r="H6885" s="507"/>
      <c r="P6885" s="507"/>
      <c r="R6885" s="507"/>
    </row>
    <row r="6886" spans="8:28" customFormat="1" ht="12.75">
      <c r="H6886" s="507"/>
      <c r="P6886" s="507"/>
      <c r="R6886" s="507"/>
    </row>
    <row r="6887" spans="8:28" customFormat="1" ht="12.75">
      <c r="H6887" s="507"/>
      <c r="P6887" s="507"/>
      <c r="R6887" s="507"/>
    </row>
    <row r="6888" spans="8:28" customFormat="1" ht="12.75">
      <c r="H6888" s="507"/>
      <c r="P6888" s="507"/>
      <c r="R6888" s="507"/>
      <c r="S6888" s="507"/>
      <c r="AB6888" s="507"/>
    </row>
    <row r="6889" spans="8:28" customFormat="1" ht="12.75">
      <c r="H6889" s="507"/>
      <c r="R6889" s="507"/>
      <c r="S6889" s="507"/>
    </row>
    <row r="6890" spans="8:28" customFormat="1" ht="12.75">
      <c r="H6890" s="507"/>
      <c r="R6890" s="507"/>
    </row>
    <row r="6891" spans="8:28" customFormat="1" ht="12.75">
      <c r="H6891" s="507"/>
      <c r="P6891" s="507"/>
      <c r="R6891" s="507"/>
    </row>
    <row r="6892" spans="8:28" customFormat="1" ht="12.75">
      <c r="H6892" s="507"/>
      <c r="P6892" s="507"/>
      <c r="R6892" s="507"/>
      <c r="S6892" s="507"/>
    </row>
    <row r="6893" spans="8:28" customFormat="1" ht="12.75">
      <c r="H6893" s="507"/>
      <c r="P6893" s="507"/>
      <c r="R6893" s="507"/>
      <c r="S6893" s="507"/>
    </row>
    <row r="6894" spans="8:28" customFormat="1" ht="12.75">
      <c r="H6894" s="507"/>
      <c r="R6894" s="507"/>
      <c r="S6894" s="507"/>
    </row>
    <row r="6895" spans="8:28" customFormat="1" ht="12.75">
      <c r="H6895" s="507"/>
      <c r="R6895" s="507"/>
    </row>
    <row r="6896" spans="8:28" customFormat="1" ht="12.75">
      <c r="H6896" s="507"/>
      <c r="P6896" s="507"/>
      <c r="R6896" s="507"/>
      <c r="S6896" s="507"/>
      <c r="AB6896" s="507"/>
    </row>
    <row r="6897" spans="8:28" customFormat="1" ht="12.75">
      <c r="H6897" s="507"/>
      <c r="R6897" s="507"/>
      <c r="S6897" s="507"/>
      <c r="AB6897" s="507"/>
    </row>
    <row r="6898" spans="8:28" customFormat="1" ht="12.75">
      <c r="H6898" s="507"/>
      <c r="P6898" s="507"/>
      <c r="R6898" s="507"/>
      <c r="S6898" s="507"/>
    </row>
    <row r="6899" spans="8:28" customFormat="1" ht="12.75">
      <c r="H6899" s="507"/>
      <c r="R6899" s="507"/>
    </row>
    <row r="6900" spans="8:28" customFormat="1" ht="12.75">
      <c r="H6900" s="507"/>
      <c r="R6900" s="507"/>
      <c r="S6900" s="507"/>
    </row>
    <row r="6901" spans="8:28" customFormat="1" ht="12.75">
      <c r="H6901" s="507"/>
      <c r="P6901" s="507"/>
      <c r="R6901" s="507"/>
      <c r="S6901" s="507"/>
    </row>
    <row r="6902" spans="8:28" customFormat="1" ht="12.75">
      <c r="H6902" s="507"/>
      <c r="P6902" s="507"/>
      <c r="R6902" s="507"/>
      <c r="S6902" s="507"/>
    </row>
    <row r="6903" spans="8:28" customFormat="1" ht="12.75">
      <c r="H6903" s="507"/>
      <c r="R6903" s="507"/>
      <c r="S6903" s="507"/>
    </row>
    <row r="6904" spans="8:28" customFormat="1" ht="12.75">
      <c r="H6904" s="507"/>
      <c r="R6904" s="507"/>
      <c r="S6904" s="507"/>
    </row>
    <row r="6905" spans="8:28" customFormat="1" ht="12.75">
      <c r="H6905" s="507"/>
      <c r="R6905" s="507"/>
    </row>
    <row r="6906" spans="8:28" customFormat="1" ht="12.75">
      <c r="H6906" s="507"/>
      <c r="R6906" s="507"/>
      <c r="S6906" s="507"/>
    </row>
    <row r="6907" spans="8:28" customFormat="1" ht="12.75">
      <c r="H6907" s="507"/>
      <c r="R6907" s="507"/>
      <c r="S6907" s="507"/>
    </row>
    <row r="6908" spans="8:28" customFormat="1" ht="12.75">
      <c r="H6908" s="507"/>
      <c r="P6908" s="507"/>
      <c r="R6908" s="507"/>
      <c r="S6908" s="507"/>
      <c r="AB6908" s="507"/>
    </row>
    <row r="6909" spans="8:28" customFormat="1" ht="12.75">
      <c r="H6909" s="507"/>
      <c r="P6909" s="507"/>
      <c r="R6909" s="507"/>
    </row>
    <row r="6910" spans="8:28" customFormat="1" ht="12.75">
      <c r="H6910" s="507"/>
      <c r="P6910" s="507"/>
      <c r="R6910" s="507"/>
      <c r="S6910" s="507"/>
    </row>
    <row r="6911" spans="8:28" customFormat="1" ht="12.75">
      <c r="H6911" s="507"/>
      <c r="P6911" s="507"/>
      <c r="R6911" s="507"/>
      <c r="S6911" s="507"/>
      <c r="AB6911" s="507"/>
    </row>
    <row r="6912" spans="8:28" customFormat="1" ht="12.75">
      <c r="H6912" s="507"/>
      <c r="R6912" s="507"/>
      <c r="S6912" s="507"/>
    </row>
    <row r="6913" spans="8:28" customFormat="1" ht="12.75">
      <c r="H6913" s="507"/>
      <c r="P6913" s="507"/>
      <c r="R6913" s="507"/>
    </row>
    <row r="6914" spans="8:28" customFormat="1" ht="12.75">
      <c r="H6914" s="507"/>
      <c r="P6914" s="507"/>
      <c r="R6914" s="507"/>
      <c r="AB6914" s="507"/>
    </row>
    <row r="6915" spans="8:28" customFormat="1" ht="12.75">
      <c r="H6915" s="507"/>
      <c r="P6915" s="507"/>
      <c r="R6915" s="507"/>
      <c r="S6915" s="507"/>
    </row>
    <row r="6916" spans="8:28" customFormat="1" ht="12.75">
      <c r="H6916" s="507"/>
      <c r="P6916" s="507"/>
      <c r="R6916" s="507"/>
      <c r="S6916" s="507"/>
    </row>
    <row r="6917" spans="8:28" customFormat="1" ht="12.75">
      <c r="H6917" s="507"/>
      <c r="P6917" s="507"/>
      <c r="R6917" s="507"/>
      <c r="S6917" s="507"/>
    </row>
    <row r="6918" spans="8:28" customFormat="1" ht="12.75">
      <c r="H6918" s="507"/>
      <c r="P6918" s="507"/>
      <c r="R6918" s="507"/>
    </row>
    <row r="6919" spans="8:28" customFormat="1" ht="12.75">
      <c r="H6919" s="507"/>
      <c r="P6919" s="507"/>
      <c r="R6919" s="507"/>
    </row>
    <row r="6920" spans="8:28" customFormat="1" ht="12.75">
      <c r="H6920" s="507"/>
      <c r="P6920" s="507"/>
      <c r="R6920" s="507"/>
    </row>
    <row r="6921" spans="8:28" customFormat="1" ht="12.75">
      <c r="H6921" s="507"/>
      <c r="P6921" s="507"/>
      <c r="R6921" s="507"/>
    </row>
    <row r="6922" spans="8:28" customFormat="1" ht="12.75">
      <c r="H6922" s="507"/>
      <c r="R6922" s="507"/>
    </row>
    <row r="6923" spans="8:28" customFormat="1" ht="12.75">
      <c r="H6923" s="507"/>
      <c r="P6923" s="507"/>
      <c r="R6923" s="507"/>
      <c r="S6923" s="507"/>
      <c r="AB6923" s="507"/>
    </row>
    <row r="6924" spans="8:28" customFormat="1" ht="12.75">
      <c r="H6924" s="507"/>
      <c r="P6924" s="507"/>
      <c r="R6924" s="507"/>
      <c r="AB6924" s="507"/>
    </row>
    <row r="6925" spans="8:28" customFormat="1" ht="12.75">
      <c r="H6925" s="507"/>
      <c r="P6925" s="507"/>
      <c r="R6925" s="507"/>
      <c r="S6925" s="507"/>
    </row>
    <row r="6926" spans="8:28" customFormat="1" ht="12.75">
      <c r="H6926" s="507"/>
      <c r="R6926" s="507"/>
      <c r="S6926" s="507"/>
    </row>
    <row r="6927" spans="8:28" customFormat="1" ht="12.75">
      <c r="H6927" s="507"/>
      <c r="P6927" s="507"/>
      <c r="R6927" s="507"/>
    </row>
    <row r="6928" spans="8:28" customFormat="1" ht="12.75">
      <c r="H6928" s="507"/>
      <c r="P6928" s="507"/>
      <c r="R6928" s="507"/>
    </row>
    <row r="6929" spans="8:19" customFormat="1" ht="12.75">
      <c r="H6929" s="507"/>
      <c r="P6929" s="507"/>
      <c r="R6929" s="507"/>
    </row>
    <row r="6930" spans="8:19" customFormat="1" ht="12.75">
      <c r="H6930" s="507"/>
      <c r="P6930" s="507"/>
      <c r="R6930" s="507"/>
    </row>
    <row r="6931" spans="8:19" customFormat="1" ht="12.75">
      <c r="H6931" s="507"/>
      <c r="R6931" s="507"/>
      <c r="S6931" s="507"/>
    </row>
    <row r="6932" spans="8:19" customFormat="1" ht="12.75">
      <c r="H6932" s="507"/>
      <c r="R6932" s="507"/>
    </row>
    <row r="6933" spans="8:19" customFormat="1" ht="12.75">
      <c r="H6933" s="507"/>
      <c r="R6933" s="507"/>
    </row>
    <row r="6934" spans="8:19" customFormat="1" ht="12.75">
      <c r="H6934" s="507"/>
      <c r="P6934" s="507"/>
      <c r="R6934" s="507"/>
    </row>
    <row r="6935" spans="8:19" customFormat="1" ht="12.75">
      <c r="H6935" s="507"/>
      <c r="R6935" s="507"/>
      <c r="S6935" s="507"/>
    </row>
    <row r="6936" spans="8:19" customFormat="1" ht="12.75">
      <c r="H6936" s="507"/>
      <c r="P6936" s="507"/>
      <c r="R6936" s="507"/>
    </row>
    <row r="6937" spans="8:19" customFormat="1" ht="12.75">
      <c r="H6937" s="507"/>
      <c r="R6937" s="507"/>
      <c r="S6937" s="507"/>
    </row>
    <row r="6938" spans="8:19" customFormat="1" ht="12.75">
      <c r="H6938" s="507"/>
      <c r="P6938" s="507"/>
      <c r="R6938" s="507"/>
    </row>
    <row r="6939" spans="8:19" customFormat="1" ht="12.75">
      <c r="H6939" s="507"/>
      <c r="R6939" s="507"/>
    </row>
    <row r="6940" spans="8:19" customFormat="1" ht="12.75">
      <c r="H6940" s="507"/>
      <c r="P6940" s="507"/>
      <c r="R6940" s="507"/>
    </row>
    <row r="6941" spans="8:19" customFormat="1" ht="12.75">
      <c r="H6941" s="507"/>
      <c r="R6941" s="507"/>
    </row>
    <row r="6942" spans="8:19" customFormat="1" ht="12.75">
      <c r="H6942" s="507"/>
      <c r="R6942" s="507"/>
      <c r="S6942" s="507"/>
    </row>
    <row r="6943" spans="8:19" customFormat="1" ht="12.75">
      <c r="H6943" s="507"/>
      <c r="P6943" s="507"/>
      <c r="R6943" s="507"/>
    </row>
    <row r="6944" spans="8:19" customFormat="1" ht="12.75">
      <c r="H6944" s="507"/>
      <c r="R6944" s="507"/>
    </row>
    <row r="6945" spans="8:28" customFormat="1" ht="12.75">
      <c r="H6945" s="507"/>
      <c r="P6945" s="507"/>
      <c r="R6945" s="507"/>
    </row>
    <row r="6946" spans="8:28" customFormat="1" ht="12.75">
      <c r="H6946" s="507"/>
      <c r="R6946" s="507"/>
      <c r="S6946" s="507"/>
      <c r="AB6946" s="507"/>
    </row>
    <row r="6947" spans="8:28" customFormat="1" ht="12.75">
      <c r="H6947" s="507"/>
      <c r="P6947" s="507"/>
      <c r="R6947" s="507"/>
      <c r="S6947" s="507"/>
    </row>
    <row r="6948" spans="8:28" customFormat="1" ht="12.75">
      <c r="H6948" s="507"/>
      <c r="P6948" s="507"/>
      <c r="R6948" s="507"/>
    </row>
    <row r="6949" spans="8:28" customFormat="1" ht="12.75">
      <c r="H6949" s="507"/>
      <c r="R6949" s="507"/>
      <c r="S6949" s="507"/>
    </row>
    <row r="6950" spans="8:28" customFormat="1" ht="12.75">
      <c r="H6950" s="507"/>
      <c r="P6950" s="507"/>
      <c r="R6950" s="507"/>
    </row>
    <row r="6951" spans="8:28" customFormat="1" ht="12.75">
      <c r="H6951" s="507"/>
      <c r="R6951" s="507"/>
      <c r="S6951" s="507"/>
    </row>
    <row r="6952" spans="8:28" customFormat="1" ht="12.75">
      <c r="H6952" s="507"/>
      <c r="P6952" s="507"/>
      <c r="R6952" s="507"/>
    </row>
    <row r="6953" spans="8:28" customFormat="1" ht="12.75">
      <c r="H6953" s="507"/>
      <c r="R6953" s="507"/>
    </row>
    <row r="6954" spans="8:28" customFormat="1" ht="12.75">
      <c r="H6954" s="507"/>
      <c r="P6954" s="507"/>
      <c r="R6954" s="507"/>
      <c r="S6954" s="507"/>
    </row>
    <row r="6955" spans="8:28" customFormat="1" ht="12.75">
      <c r="H6955" s="507"/>
      <c r="P6955" s="507"/>
      <c r="R6955" s="507"/>
    </row>
    <row r="6956" spans="8:28" customFormat="1" ht="12.75">
      <c r="H6956" s="507"/>
      <c r="P6956" s="507"/>
      <c r="R6956" s="507"/>
      <c r="S6956" s="507"/>
    </row>
    <row r="6957" spans="8:28" customFormat="1" ht="12.75">
      <c r="H6957" s="507"/>
      <c r="R6957" s="507"/>
    </row>
    <row r="6958" spans="8:28" customFormat="1" ht="12.75">
      <c r="H6958" s="507"/>
      <c r="R6958" s="507"/>
    </row>
    <row r="6959" spans="8:28" customFormat="1" ht="12.75">
      <c r="H6959" s="507"/>
      <c r="P6959" s="507"/>
      <c r="R6959" s="507"/>
    </row>
    <row r="6960" spans="8:28" customFormat="1" ht="12.75">
      <c r="H6960" s="507"/>
      <c r="R6960" s="507"/>
      <c r="S6960" s="507"/>
    </row>
    <row r="6961" spans="8:28" customFormat="1" ht="12.75">
      <c r="H6961" s="507"/>
      <c r="P6961" s="507"/>
      <c r="R6961" s="507"/>
      <c r="S6961" s="507"/>
    </row>
    <row r="6962" spans="8:28" customFormat="1" ht="12.75">
      <c r="H6962" s="507"/>
      <c r="R6962" s="507"/>
      <c r="S6962" s="507"/>
    </row>
    <row r="6963" spans="8:28" customFormat="1" ht="12.75">
      <c r="H6963" s="507"/>
      <c r="R6963" s="507"/>
      <c r="S6963" s="507"/>
    </row>
    <row r="6964" spans="8:28" customFormat="1" ht="12.75">
      <c r="H6964" s="507"/>
      <c r="P6964" s="507"/>
      <c r="R6964" s="507"/>
    </row>
    <row r="6965" spans="8:28" customFormat="1" ht="12.75">
      <c r="H6965" s="507"/>
      <c r="P6965" s="507"/>
      <c r="R6965" s="507"/>
      <c r="S6965" s="507"/>
      <c r="AB6965" s="507"/>
    </row>
    <row r="6966" spans="8:28" customFormat="1" ht="12.75">
      <c r="H6966" s="507"/>
      <c r="P6966" s="507"/>
      <c r="R6966" s="507"/>
    </row>
    <row r="6967" spans="8:28" customFormat="1" ht="12.75">
      <c r="H6967" s="507"/>
      <c r="R6967" s="507"/>
      <c r="S6967" s="507"/>
    </row>
    <row r="6968" spans="8:28" customFormat="1" ht="12.75">
      <c r="H6968" s="507"/>
      <c r="P6968" s="507"/>
      <c r="R6968" s="507"/>
    </row>
    <row r="6969" spans="8:28" customFormat="1" ht="12.75">
      <c r="H6969" s="507"/>
      <c r="P6969" s="507"/>
      <c r="R6969" s="507"/>
      <c r="S6969" s="507"/>
    </row>
    <row r="6970" spans="8:28" customFormat="1" ht="12.75">
      <c r="H6970" s="507"/>
      <c r="R6970" s="507"/>
      <c r="S6970" s="507"/>
      <c r="AB6970" s="507"/>
    </row>
    <row r="6971" spans="8:28" customFormat="1" ht="12.75">
      <c r="H6971" s="507"/>
      <c r="R6971" s="507"/>
    </row>
    <row r="6972" spans="8:28" customFormat="1" ht="12.75">
      <c r="H6972" s="507"/>
      <c r="R6972" s="507"/>
    </row>
    <row r="6973" spans="8:28" customFormat="1" ht="12.75">
      <c r="H6973" s="507"/>
      <c r="P6973" s="507"/>
      <c r="R6973" s="507"/>
      <c r="S6973" s="507"/>
    </row>
    <row r="6974" spans="8:28" customFormat="1" ht="12.75">
      <c r="H6974" s="507"/>
      <c r="R6974" s="507"/>
      <c r="S6974" s="507"/>
    </row>
    <row r="6975" spans="8:28" customFormat="1" ht="12.75">
      <c r="H6975" s="507"/>
      <c r="P6975" s="507"/>
      <c r="R6975" s="507"/>
      <c r="S6975" s="507"/>
    </row>
    <row r="6976" spans="8:28" customFormat="1" ht="12.75">
      <c r="H6976" s="507"/>
      <c r="P6976" s="507"/>
      <c r="R6976" s="507"/>
    </row>
    <row r="6977" spans="8:28" customFormat="1" ht="12.75">
      <c r="H6977" s="507"/>
      <c r="P6977" s="507"/>
      <c r="R6977" s="507"/>
      <c r="S6977" s="507"/>
      <c r="AB6977" s="507"/>
    </row>
    <row r="6978" spans="8:28" customFormat="1" ht="12.75">
      <c r="H6978" s="507"/>
      <c r="R6978" s="507"/>
      <c r="S6978" s="507"/>
    </row>
    <row r="6979" spans="8:28" customFormat="1" ht="12.75">
      <c r="H6979" s="507"/>
      <c r="R6979" s="507"/>
      <c r="S6979" s="507"/>
    </row>
    <row r="6980" spans="8:28" customFormat="1" ht="12.75">
      <c r="H6980" s="507"/>
      <c r="P6980" s="507"/>
      <c r="R6980" s="507"/>
      <c r="S6980" s="507"/>
    </row>
    <row r="6981" spans="8:28" customFormat="1" ht="12.75">
      <c r="H6981" s="507"/>
      <c r="P6981" s="507"/>
      <c r="R6981" s="507"/>
      <c r="S6981" s="507"/>
      <c r="AB6981" s="507"/>
    </row>
    <row r="6982" spans="8:28" customFormat="1" ht="12.75">
      <c r="H6982" s="507"/>
      <c r="P6982" s="507"/>
      <c r="R6982" s="507"/>
    </row>
    <row r="6983" spans="8:28" customFormat="1" ht="12.75">
      <c r="H6983" s="507"/>
      <c r="P6983" s="507"/>
      <c r="R6983" s="507"/>
    </row>
    <row r="6984" spans="8:28" customFormat="1" ht="12.75">
      <c r="H6984" s="507"/>
      <c r="P6984" s="507"/>
      <c r="R6984" s="507"/>
      <c r="S6984" s="507"/>
    </row>
    <row r="6985" spans="8:28" customFormat="1" ht="12.75">
      <c r="H6985" s="507"/>
      <c r="P6985" s="507"/>
      <c r="R6985" s="507"/>
      <c r="S6985" s="507"/>
    </row>
    <row r="6986" spans="8:28" customFormat="1" ht="12.75">
      <c r="H6986" s="507"/>
      <c r="P6986" s="507"/>
      <c r="R6986" s="507"/>
      <c r="S6986" s="507"/>
      <c r="AB6986" s="507"/>
    </row>
    <row r="6987" spans="8:28" customFormat="1" ht="12.75">
      <c r="H6987" s="507"/>
      <c r="R6987" s="507"/>
    </row>
    <row r="6988" spans="8:28" customFormat="1" ht="12.75">
      <c r="H6988" s="507"/>
      <c r="P6988" s="507"/>
      <c r="R6988" s="507"/>
    </row>
    <row r="6989" spans="8:28" customFormat="1" ht="12.75">
      <c r="H6989" s="507"/>
      <c r="P6989" s="507"/>
      <c r="R6989" s="507"/>
    </row>
    <row r="6990" spans="8:28" customFormat="1" ht="12.75">
      <c r="H6990" s="507"/>
      <c r="P6990" s="507"/>
      <c r="R6990" s="507"/>
    </row>
    <row r="6991" spans="8:28" customFormat="1" ht="12.75">
      <c r="H6991" s="507"/>
      <c r="R6991" s="507"/>
      <c r="S6991" s="507"/>
      <c r="AB6991" s="507"/>
    </row>
    <row r="6992" spans="8:28" customFormat="1" ht="12.75">
      <c r="H6992" s="507"/>
      <c r="R6992" s="507"/>
    </row>
    <row r="6993" spans="8:28" customFormat="1" ht="12.75">
      <c r="H6993" s="507"/>
      <c r="R6993" s="507"/>
      <c r="AB6993" s="507"/>
    </row>
    <row r="6994" spans="8:28" customFormat="1" ht="12.75">
      <c r="H6994" s="507"/>
      <c r="P6994" s="507"/>
      <c r="R6994" s="507"/>
      <c r="AB6994" s="507"/>
    </row>
    <row r="6995" spans="8:28" customFormat="1" ht="12.75">
      <c r="H6995" s="507"/>
      <c r="R6995" s="507"/>
    </row>
    <row r="6996" spans="8:28" customFormat="1" ht="12.75">
      <c r="H6996" s="507"/>
      <c r="R6996" s="507"/>
    </row>
    <row r="6997" spans="8:28" customFormat="1" ht="12.75">
      <c r="H6997" s="507"/>
      <c r="P6997" s="507"/>
      <c r="R6997" s="507"/>
    </row>
    <row r="6998" spans="8:28" customFormat="1" ht="12.75">
      <c r="H6998" s="507"/>
      <c r="R6998" s="507"/>
    </row>
    <row r="6999" spans="8:28" customFormat="1" ht="12.75">
      <c r="H6999" s="507"/>
      <c r="P6999" s="507"/>
      <c r="R6999" s="507"/>
      <c r="S6999" s="507"/>
      <c r="AB6999" s="507"/>
    </row>
    <row r="7000" spans="8:28" customFormat="1" ht="12.75">
      <c r="H7000" s="507"/>
      <c r="R7000" s="507"/>
    </row>
    <row r="7001" spans="8:28" customFormat="1" ht="12.75">
      <c r="H7001" s="507"/>
      <c r="R7001" s="507"/>
    </row>
    <row r="7002" spans="8:28" customFormat="1" ht="12.75">
      <c r="H7002" s="507"/>
      <c r="R7002" s="507"/>
    </row>
    <row r="7003" spans="8:28" customFormat="1" ht="12.75">
      <c r="H7003" s="507"/>
      <c r="P7003" s="507"/>
      <c r="R7003" s="507"/>
      <c r="S7003" s="507"/>
      <c r="AB7003" s="507"/>
    </row>
    <row r="7004" spans="8:28" customFormat="1" ht="12.75">
      <c r="H7004" s="507"/>
      <c r="P7004" s="507"/>
      <c r="R7004" s="507"/>
      <c r="S7004" s="507"/>
      <c r="AB7004" s="507"/>
    </row>
    <row r="7005" spans="8:28" customFormat="1" ht="12.75">
      <c r="H7005" s="507"/>
      <c r="P7005" s="507"/>
      <c r="R7005" s="507"/>
    </row>
    <row r="7006" spans="8:28" customFormat="1" ht="12.75">
      <c r="H7006" s="507"/>
      <c r="P7006" s="507"/>
      <c r="R7006" s="507"/>
      <c r="S7006" s="507"/>
    </row>
    <row r="7007" spans="8:28" customFormat="1" ht="12.75">
      <c r="H7007" s="507"/>
      <c r="P7007" s="507"/>
      <c r="R7007" s="507"/>
      <c r="S7007" s="507"/>
    </row>
    <row r="7008" spans="8:28" customFormat="1" ht="12.75">
      <c r="H7008" s="507"/>
      <c r="P7008" s="507"/>
      <c r="R7008" s="507"/>
    </row>
    <row r="7009" spans="8:28" customFormat="1" ht="12.75">
      <c r="H7009" s="507"/>
      <c r="P7009" s="507"/>
      <c r="R7009" s="507"/>
      <c r="S7009" s="507"/>
    </row>
    <row r="7010" spans="8:28" customFormat="1" ht="12.75">
      <c r="H7010" s="507"/>
      <c r="P7010" s="507"/>
      <c r="R7010" s="507"/>
      <c r="S7010" s="507"/>
      <c r="AB7010" s="507"/>
    </row>
    <row r="7011" spans="8:28" customFormat="1" ht="12.75">
      <c r="H7011" s="507"/>
      <c r="R7011" s="507"/>
      <c r="S7011" s="507"/>
    </row>
    <row r="7012" spans="8:28" customFormat="1" ht="12.75">
      <c r="H7012" s="507"/>
      <c r="P7012" s="507"/>
      <c r="R7012" s="507"/>
      <c r="S7012" s="507"/>
    </row>
    <row r="7013" spans="8:28" customFormat="1" ht="12.75">
      <c r="H7013" s="507"/>
      <c r="R7013" s="507"/>
    </row>
    <row r="7014" spans="8:28" customFormat="1" ht="12.75">
      <c r="H7014" s="507"/>
      <c r="P7014" s="507"/>
      <c r="R7014" s="507"/>
    </row>
    <row r="7015" spans="8:28" customFormat="1" ht="12.75">
      <c r="H7015" s="507"/>
      <c r="R7015" s="507"/>
      <c r="S7015" s="507"/>
    </row>
    <row r="7016" spans="8:28" customFormat="1" ht="12.75">
      <c r="H7016" s="507"/>
      <c r="R7016" s="507"/>
      <c r="S7016" s="507"/>
    </row>
    <row r="7017" spans="8:28" customFormat="1" ht="12.75">
      <c r="H7017" s="507"/>
      <c r="R7017" s="507"/>
      <c r="S7017" s="507"/>
    </row>
    <row r="7018" spans="8:28" customFormat="1" ht="12.75">
      <c r="H7018" s="507"/>
      <c r="R7018" s="507"/>
    </row>
    <row r="7019" spans="8:28" customFormat="1" ht="12.75">
      <c r="H7019" s="507"/>
      <c r="P7019" s="507"/>
      <c r="R7019" s="507"/>
      <c r="S7019" s="507"/>
    </row>
    <row r="7020" spans="8:28" customFormat="1" ht="12.75">
      <c r="H7020" s="507"/>
      <c r="R7020" s="507"/>
    </row>
    <row r="7021" spans="8:28" customFormat="1" ht="12.75">
      <c r="H7021" s="507"/>
      <c r="P7021" s="507"/>
      <c r="R7021" s="507"/>
      <c r="S7021" s="507"/>
    </row>
    <row r="7022" spans="8:28" customFormat="1" ht="12.75">
      <c r="H7022" s="507"/>
      <c r="R7022" s="507"/>
    </row>
    <row r="7023" spans="8:28" customFormat="1" ht="12.75">
      <c r="H7023" s="507"/>
      <c r="R7023" s="507"/>
      <c r="S7023" s="507"/>
    </row>
    <row r="7024" spans="8:28" customFormat="1" ht="12.75">
      <c r="H7024" s="507"/>
      <c r="R7024" s="507"/>
    </row>
    <row r="7025" spans="8:28" customFormat="1" ht="12.75">
      <c r="H7025" s="507"/>
      <c r="R7025" s="507"/>
    </row>
    <row r="7026" spans="8:28" customFormat="1" ht="12.75">
      <c r="H7026" s="507"/>
      <c r="P7026" s="507"/>
      <c r="R7026" s="507"/>
      <c r="S7026" s="507"/>
      <c r="AB7026" s="507"/>
    </row>
    <row r="7027" spans="8:28" customFormat="1" ht="12.75">
      <c r="H7027" s="507"/>
      <c r="R7027" s="507"/>
      <c r="S7027" s="507"/>
    </row>
    <row r="7028" spans="8:28" customFormat="1" ht="12.75">
      <c r="H7028" s="507"/>
      <c r="P7028" s="507"/>
      <c r="R7028" s="507"/>
      <c r="S7028" s="507"/>
    </row>
    <row r="7029" spans="8:28" customFormat="1" ht="12.75">
      <c r="H7029" s="507"/>
      <c r="R7029" s="507"/>
    </row>
    <row r="7030" spans="8:28" customFormat="1" ht="12.75">
      <c r="H7030" s="507"/>
      <c r="R7030" s="507"/>
    </row>
    <row r="7031" spans="8:28" customFormat="1" ht="12.75">
      <c r="H7031" s="507"/>
      <c r="P7031" s="507"/>
      <c r="R7031" s="507"/>
    </row>
    <row r="7032" spans="8:28" customFormat="1" ht="12.75">
      <c r="H7032" s="507"/>
      <c r="P7032" s="507"/>
      <c r="R7032" s="507"/>
    </row>
    <row r="7033" spans="8:28" customFormat="1" ht="12.75">
      <c r="H7033" s="507"/>
      <c r="P7033" s="507"/>
      <c r="R7033" s="507"/>
      <c r="S7033" s="507"/>
    </row>
    <row r="7034" spans="8:28" customFormat="1" ht="12.75">
      <c r="H7034" s="507"/>
      <c r="R7034" s="507"/>
      <c r="S7034" s="507"/>
      <c r="AB7034" s="507"/>
    </row>
    <row r="7035" spans="8:28" customFormat="1" ht="12.75">
      <c r="H7035" s="507"/>
      <c r="P7035" s="507"/>
      <c r="R7035" s="507"/>
      <c r="S7035" s="507"/>
    </row>
    <row r="7036" spans="8:28" customFormat="1" ht="12.75">
      <c r="H7036" s="507"/>
      <c r="P7036" s="507"/>
      <c r="R7036" s="507"/>
      <c r="S7036" s="507"/>
    </row>
    <row r="7037" spans="8:28" customFormat="1" ht="12.75">
      <c r="H7037" s="507"/>
      <c r="R7037" s="507"/>
      <c r="S7037" s="507"/>
    </row>
    <row r="7038" spans="8:28" customFormat="1" ht="12.75">
      <c r="H7038" s="507"/>
      <c r="P7038" s="507"/>
      <c r="R7038" s="507"/>
    </row>
    <row r="7039" spans="8:28" customFormat="1" ht="12.75">
      <c r="H7039" s="507"/>
      <c r="R7039" s="507"/>
      <c r="S7039" s="507"/>
    </row>
    <row r="7040" spans="8:28" customFormat="1" ht="12.75">
      <c r="H7040" s="507"/>
      <c r="P7040" s="507"/>
      <c r="R7040" s="507"/>
      <c r="S7040" s="507"/>
    </row>
    <row r="7041" spans="8:28" customFormat="1" ht="12.75">
      <c r="H7041" s="507"/>
      <c r="P7041" s="507"/>
      <c r="R7041" s="507"/>
    </row>
    <row r="7042" spans="8:28" customFormat="1" ht="12.75">
      <c r="H7042" s="507"/>
      <c r="P7042" s="507"/>
      <c r="R7042" s="507"/>
    </row>
    <row r="7043" spans="8:28" customFormat="1" ht="12.75">
      <c r="H7043" s="507"/>
      <c r="P7043" s="507"/>
      <c r="R7043" s="507"/>
      <c r="S7043" s="507"/>
    </row>
    <row r="7044" spans="8:28" customFormat="1" ht="12.75">
      <c r="H7044" s="507"/>
      <c r="P7044" s="507"/>
      <c r="R7044" s="507"/>
    </row>
    <row r="7045" spans="8:28" customFormat="1" ht="12.75">
      <c r="H7045" s="507"/>
      <c r="R7045" s="507"/>
    </row>
    <row r="7046" spans="8:28" customFormat="1" ht="12.75">
      <c r="H7046" s="507"/>
      <c r="R7046" s="507"/>
    </row>
    <row r="7047" spans="8:28" customFormat="1" ht="12.75">
      <c r="H7047" s="507"/>
      <c r="P7047" s="507"/>
      <c r="R7047" s="507"/>
    </row>
    <row r="7048" spans="8:28" customFormat="1" ht="12.75">
      <c r="H7048" s="507"/>
      <c r="R7048" s="507"/>
    </row>
    <row r="7049" spans="8:28" customFormat="1" ht="12.75">
      <c r="H7049" s="507"/>
      <c r="P7049" s="507"/>
      <c r="R7049" s="507"/>
      <c r="S7049" s="507"/>
      <c r="AB7049" s="507"/>
    </row>
    <row r="7050" spans="8:28" customFormat="1" ht="12.75">
      <c r="H7050" s="507"/>
      <c r="R7050" s="507"/>
    </row>
    <row r="7051" spans="8:28" customFormat="1" ht="12.75">
      <c r="H7051" s="507"/>
      <c r="P7051" s="507"/>
      <c r="R7051" s="507"/>
    </row>
    <row r="7052" spans="8:28" customFormat="1" ht="12.75">
      <c r="H7052" s="507"/>
      <c r="R7052" s="507"/>
    </row>
    <row r="7053" spans="8:28" customFormat="1" ht="12.75">
      <c r="H7053" s="507"/>
      <c r="R7053" s="507"/>
    </row>
    <row r="7054" spans="8:28" customFormat="1" ht="12.75">
      <c r="H7054" s="507"/>
      <c r="R7054" s="507"/>
      <c r="S7054" s="507"/>
    </row>
    <row r="7055" spans="8:28" customFormat="1" ht="12.75">
      <c r="H7055" s="507"/>
      <c r="R7055" s="507"/>
    </row>
    <row r="7056" spans="8:28" customFormat="1" ht="12.75">
      <c r="H7056" s="507"/>
      <c r="P7056" s="507"/>
      <c r="R7056" s="507"/>
    </row>
    <row r="7057" spans="8:28" customFormat="1" ht="12.75">
      <c r="H7057" s="507"/>
      <c r="P7057" s="507"/>
      <c r="R7057" s="507"/>
    </row>
    <row r="7058" spans="8:28" customFormat="1" ht="12.75">
      <c r="H7058" s="507"/>
      <c r="R7058" s="507"/>
    </row>
    <row r="7059" spans="8:28" customFormat="1" ht="12.75">
      <c r="H7059" s="507"/>
      <c r="R7059" s="507"/>
    </row>
    <row r="7060" spans="8:28" customFormat="1" ht="12.75">
      <c r="H7060" s="507"/>
      <c r="P7060" s="507"/>
      <c r="R7060" s="507"/>
    </row>
    <row r="7061" spans="8:28" customFormat="1" ht="12.75">
      <c r="H7061" s="507"/>
      <c r="P7061" s="507"/>
      <c r="R7061" s="507"/>
      <c r="S7061" s="507"/>
    </row>
    <row r="7062" spans="8:28" customFormat="1" ht="12.75">
      <c r="H7062" s="507"/>
      <c r="P7062" s="507"/>
      <c r="R7062" s="507"/>
    </row>
    <row r="7063" spans="8:28" customFormat="1" ht="12.75">
      <c r="H7063" s="507"/>
      <c r="P7063" s="507"/>
      <c r="R7063" s="507"/>
      <c r="S7063" s="507"/>
    </row>
    <row r="7064" spans="8:28" customFormat="1" ht="12.75">
      <c r="H7064" s="507"/>
      <c r="R7064" s="507"/>
      <c r="S7064" s="507"/>
      <c r="AB7064" s="507"/>
    </row>
    <row r="7065" spans="8:28" customFormat="1" ht="12.75">
      <c r="H7065" s="507"/>
      <c r="R7065" s="507"/>
      <c r="S7065" s="507"/>
    </row>
    <row r="7066" spans="8:28" customFormat="1" ht="12.75">
      <c r="H7066" s="507"/>
      <c r="R7066" s="507"/>
      <c r="S7066" s="507"/>
    </row>
    <row r="7067" spans="8:28" customFormat="1" ht="12.75">
      <c r="H7067" s="507"/>
      <c r="R7067" s="507"/>
      <c r="S7067" s="507"/>
      <c r="AB7067" s="507"/>
    </row>
    <row r="7068" spans="8:28" customFormat="1" ht="12.75">
      <c r="H7068" s="507"/>
      <c r="R7068" s="507"/>
    </row>
    <row r="7069" spans="8:28" customFormat="1" ht="12.75">
      <c r="H7069" s="507"/>
      <c r="R7069" s="507"/>
    </row>
    <row r="7070" spans="8:28" customFormat="1" ht="12.75">
      <c r="H7070" s="507"/>
      <c r="P7070" s="507"/>
      <c r="R7070" s="507"/>
    </row>
    <row r="7071" spans="8:28" customFormat="1" ht="12.75">
      <c r="H7071" s="507"/>
      <c r="P7071" s="507"/>
      <c r="R7071" s="507"/>
    </row>
    <row r="7072" spans="8:28" customFormat="1" ht="12.75">
      <c r="H7072" s="507"/>
      <c r="P7072" s="507"/>
      <c r="R7072" s="507"/>
      <c r="S7072" s="507"/>
      <c r="AB7072" s="507"/>
    </row>
    <row r="7073" spans="8:28" customFormat="1" ht="12.75">
      <c r="H7073" s="507"/>
      <c r="R7073" s="507"/>
    </row>
    <row r="7074" spans="8:28" customFormat="1" ht="12.75">
      <c r="H7074" s="507"/>
      <c r="R7074" s="507"/>
      <c r="S7074" s="507"/>
      <c r="AB7074" s="507"/>
    </row>
    <row r="7075" spans="8:28" customFormat="1" ht="12.75">
      <c r="H7075" s="507"/>
      <c r="P7075" s="507"/>
      <c r="R7075" s="507"/>
      <c r="S7075" s="507"/>
      <c r="AB7075" s="507"/>
    </row>
    <row r="7076" spans="8:28" customFormat="1" ht="12.75">
      <c r="H7076" s="507"/>
      <c r="R7076" s="507"/>
    </row>
    <row r="7077" spans="8:28" customFormat="1" ht="12.75">
      <c r="H7077" s="507"/>
      <c r="P7077" s="507"/>
      <c r="R7077" s="507"/>
    </row>
    <row r="7078" spans="8:28" customFormat="1" ht="12.75">
      <c r="H7078" s="507"/>
      <c r="P7078" s="507"/>
      <c r="R7078" s="507"/>
    </row>
    <row r="7079" spans="8:28" customFormat="1" ht="12.75">
      <c r="H7079" s="507"/>
      <c r="P7079" s="507"/>
      <c r="R7079" s="507"/>
    </row>
    <row r="7080" spans="8:28" customFormat="1" ht="12.75">
      <c r="H7080" s="507"/>
      <c r="P7080" s="507"/>
      <c r="R7080" s="507"/>
    </row>
    <row r="7081" spans="8:28" customFormat="1" ht="12.75">
      <c r="H7081" s="507"/>
      <c r="P7081" s="507"/>
      <c r="R7081" s="507"/>
      <c r="S7081" s="507"/>
    </row>
    <row r="7082" spans="8:28" customFormat="1" ht="12.75">
      <c r="H7082" s="507"/>
      <c r="P7082" s="507"/>
      <c r="R7082" s="507"/>
    </row>
    <row r="7083" spans="8:28" customFormat="1" ht="12.75">
      <c r="H7083" s="507"/>
      <c r="P7083" s="507"/>
      <c r="R7083" s="507"/>
      <c r="S7083" s="507"/>
    </row>
    <row r="7084" spans="8:28" customFormat="1" ht="12.75">
      <c r="H7084" s="507"/>
      <c r="R7084" s="507"/>
      <c r="S7084" s="507"/>
    </row>
    <row r="7085" spans="8:28" customFormat="1" ht="12.75">
      <c r="H7085" s="507"/>
      <c r="R7085" s="507"/>
    </row>
    <row r="7086" spans="8:28" customFormat="1" ht="12.75">
      <c r="H7086" s="507"/>
      <c r="P7086" s="507"/>
      <c r="R7086" s="507"/>
      <c r="S7086" s="507"/>
      <c r="AB7086" s="507"/>
    </row>
    <row r="7087" spans="8:28" customFormat="1" ht="12.75">
      <c r="H7087" s="507"/>
      <c r="P7087" s="507"/>
      <c r="R7087" s="507"/>
      <c r="S7087" s="507"/>
      <c r="AB7087" s="507"/>
    </row>
    <row r="7088" spans="8:28" customFormat="1" ht="12.75">
      <c r="H7088" s="507"/>
      <c r="R7088" s="507"/>
      <c r="S7088" s="507"/>
    </row>
    <row r="7089" spans="8:28" customFormat="1" ht="12.75">
      <c r="H7089" s="507"/>
      <c r="R7089" s="507"/>
      <c r="S7089" s="507"/>
    </row>
    <row r="7090" spans="8:28" customFormat="1" ht="12.75">
      <c r="H7090" s="507"/>
      <c r="R7090" s="507"/>
    </row>
    <row r="7091" spans="8:28" customFormat="1" ht="12.75">
      <c r="H7091" s="507"/>
      <c r="R7091" s="507"/>
    </row>
    <row r="7092" spans="8:28" customFormat="1" ht="12.75">
      <c r="H7092" s="507"/>
      <c r="P7092" s="507"/>
      <c r="R7092" s="507"/>
    </row>
    <row r="7093" spans="8:28" customFormat="1" ht="12.75">
      <c r="H7093" s="507"/>
      <c r="P7093" s="507"/>
      <c r="R7093" s="507"/>
    </row>
    <row r="7094" spans="8:28" customFormat="1" ht="12.75">
      <c r="H7094" s="507"/>
      <c r="P7094" s="507"/>
      <c r="R7094" s="507"/>
      <c r="S7094" s="507"/>
      <c r="AB7094" s="507"/>
    </row>
    <row r="7095" spans="8:28" customFormat="1" ht="12.75">
      <c r="H7095" s="507"/>
      <c r="R7095" s="507"/>
    </row>
    <row r="7096" spans="8:28" customFormat="1" ht="12.75">
      <c r="H7096" s="507"/>
      <c r="R7096" s="507"/>
    </row>
    <row r="7097" spans="8:28" customFormat="1" ht="12.75">
      <c r="H7097" s="507"/>
      <c r="P7097" s="507"/>
      <c r="R7097" s="507"/>
    </row>
    <row r="7098" spans="8:28" customFormat="1" ht="12.75">
      <c r="H7098" s="507"/>
      <c r="P7098" s="507"/>
      <c r="R7098" s="507"/>
    </row>
    <row r="7099" spans="8:28" customFormat="1" ht="12.75">
      <c r="H7099" s="507"/>
      <c r="P7099" s="507"/>
      <c r="R7099" s="507"/>
    </row>
    <row r="7100" spans="8:28" customFormat="1" ht="12.75">
      <c r="H7100" s="507"/>
      <c r="R7100" s="507"/>
      <c r="S7100" s="507"/>
    </row>
    <row r="7101" spans="8:28" customFormat="1" ht="12.75">
      <c r="H7101" s="507"/>
      <c r="R7101" s="507"/>
    </row>
    <row r="7102" spans="8:28" customFormat="1" ht="12.75">
      <c r="H7102" s="507"/>
      <c r="P7102" s="507"/>
      <c r="R7102" s="507"/>
    </row>
    <row r="7103" spans="8:28" customFormat="1" ht="12.75">
      <c r="H7103" s="507"/>
      <c r="R7103" s="507"/>
    </row>
    <row r="7104" spans="8:28" customFormat="1" ht="12.75">
      <c r="H7104" s="507"/>
      <c r="R7104" s="507"/>
      <c r="S7104" s="507"/>
    </row>
    <row r="7105" spans="8:28" customFormat="1" ht="12.75">
      <c r="H7105" s="507"/>
      <c r="R7105" s="507"/>
      <c r="S7105" s="507"/>
    </row>
    <row r="7106" spans="8:28" customFormat="1" ht="12.75">
      <c r="H7106" s="507"/>
      <c r="P7106" s="507"/>
      <c r="R7106" s="507"/>
    </row>
    <row r="7107" spans="8:28" customFormat="1" ht="12.75">
      <c r="H7107" s="507"/>
      <c r="R7107" s="507"/>
    </row>
    <row r="7108" spans="8:28" customFormat="1" ht="12.75">
      <c r="H7108" s="507"/>
      <c r="R7108" s="507"/>
      <c r="S7108" s="507"/>
    </row>
    <row r="7109" spans="8:28" customFormat="1" ht="12.75">
      <c r="H7109" s="507"/>
      <c r="R7109" s="507"/>
      <c r="S7109" s="507"/>
    </row>
    <row r="7110" spans="8:28" customFormat="1" ht="12.75">
      <c r="H7110" s="507"/>
      <c r="R7110" s="507"/>
    </row>
    <row r="7111" spans="8:28" customFormat="1" ht="12.75">
      <c r="H7111" s="507"/>
      <c r="P7111" s="507"/>
      <c r="R7111" s="507"/>
    </row>
    <row r="7112" spans="8:28" customFormat="1" ht="12.75">
      <c r="H7112" s="507"/>
      <c r="P7112" s="507"/>
      <c r="R7112" s="507"/>
    </row>
    <row r="7113" spans="8:28" customFormat="1" ht="12.75">
      <c r="H7113" s="507"/>
      <c r="P7113" s="507"/>
      <c r="R7113" s="507"/>
    </row>
    <row r="7114" spans="8:28" customFormat="1" ht="12.75">
      <c r="H7114" s="507"/>
      <c r="R7114" s="507"/>
      <c r="S7114" s="507"/>
    </row>
    <row r="7115" spans="8:28" customFormat="1" ht="12.75">
      <c r="H7115" s="507"/>
      <c r="P7115" s="507"/>
      <c r="R7115" s="507"/>
    </row>
    <row r="7116" spans="8:28" customFormat="1" ht="12.75">
      <c r="H7116" s="507"/>
      <c r="P7116" s="507"/>
      <c r="R7116" s="507"/>
    </row>
    <row r="7117" spans="8:28" customFormat="1" ht="12.75">
      <c r="H7117" s="507"/>
      <c r="R7117" s="507"/>
      <c r="S7117" s="507"/>
    </row>
    <row r="7118" spans="8:28" customFormat="1" ht="12.75">
      <c r="H7118" s="507"/>
      <c r="P7118" s="507"/>
      <c r="R7118" s="507"/>
      <c r="S7118" s="507"/>
      <c r="AB7118" s="507"/>
    </row>
    <row r="7119" spans="8:28" customFormat="1" ht="12.75">
      <c r="H7119" s="507"/>
      <c r="P7119" s="507"/>
      <c r="R7119" s="507"/>
      <c r="S7119" s="507"/>
      <c r="AB7119" s="507"/>
    </row>
    <row r="7120" spans="8:28" customFormat="1" ht="12.75">
      <c r="H7120" s="507"/>
      <c r="P7120" s="507"/>
      <c r="R7120" s="507"/>
    </row>
    <row r="7121" spans="8:28" customFormat="1" ht="12.75">
      <c r="H7121" s="507"/>
      <c r="R7121" s="507"/>
    </row>
    <row r="7122" spans="8:28" customFormat="1" ht="12.75">
      <c r="H7122" s="507"/>
      <c r="P7122" s="507"/>
      <c r="R7122" s="507"/>
      <c r="S7122" s="507"/>
    </row>
    <row r="7123" spans="8:28" customFormat="1" ht="12.75">
      <c r="H7123" s="507"/>
      <c r="P7123" s="507"/>
      <c r="R7123" s="507"/>
      <c r="S7123" s="507"/>
    </row>
    <row r="7124" spans="8:28" customFormat="1" ht="12.75">
      <c r="H7124" s="507"/>
      <c r="R7124" s="507"/>
    </row>
    <row r="7125" spans="8:28" customFormat="1" ht="12.75">
      <c r="H7125" s="507"/>
      <c r="R7125" s="507"/>
    </row>
    <row r="7126" spans="8:28" customFormat="1" ht="12.75">
      <c r="H7126" s="507"/>
      <c r="R7126" s="507"/>
    </row>
    <row r="7127" spans="8:28" customFormat="1" ht="12.75">
      <c r="H7127" s="507"/>
      <c r="R7127" s="507"/>
    </row>
    <row r="7128" spans="8:28" customFormat="1" ht="12.75">
      <c r="H7128" s="507"/>
      <c r="R7128" s="507"/>
      <c r="S7128" s="507"/>
    </row>
    <row r="7129" spans="8:28" customFormat="1" ht="12.75">
      <c r="H7129" s="507"/>
      <c r="P7129" s="507"/>
      <c r="R7129" s="507"/>
      <c r="S7129" s="507"/>
      <c r="AB7129" s="507"/>
    </row>
    <row r="7130" spans="8:28" customFormat="1" ht="12.75">
      <c r="H7130" s="507"/>
      <c r="R7130" s="507"/>
    </row>
    <row r="7131" spans="8:28" customFormat="1" ht="12.75">
      <c r="H7131" s="507"/>
      <c r="R7131" s="507"/>
    </row>
    <row r="7132" spans="8:28" customFormat="1" ht="12.75">
      <c r="H7132" s="507"/>
      <c r="R7132" s="507"/>
    </row>
    <row r="7133" spans="8:28" customFormat="1" ht="12.75">
      <c r="H7133" s="507"/>
      <c r="R7133" s="507"/>
    </row>
    <row r="7134" spans="8:28" customFormat="1" ht="12.75">
      <c r="H7134" s="507"/>
      <c r="P7134" s="507"/>
      <c r="R7134" s="507"/>
      <c r="S7134" s="507"/>
    </row>
    <row r="7135" spans="8:28" customFormat="1" ht="12.75">
      <c r="H7135" s="507"/>
      <c r="R7135" s="507"/>
      <c r="S7135" s="507"/>
      <c r="AB7135" s="507"/>
    </row>
    <row r="7136" spans="8:28" customFormat="1" ht="12.75">
      <c r="H7136" s="507"/>
      <c r="R7136" s="507"/>
    </row>
    <row r="7137" spans="8:28" customFormat="1" ht="12.75">
      <c r="H7137" s="507"/>
      <c r="P7137" s="507"/>
      <c r="R7137" s="507"/>
      <c r="S7137" s="507"/>
    </row>
    <row r="7138" spans="8:28" customFormat="1" ht="12.75">
      <c r="H7138" s="507"/>
      <c r="R7138" s="507"/>
      <c r="S7138" s="507"/>
      <c r="AB7138" s="507"/>
    </row>
    <row r="7139" spans="8:28" customFormat="1" ht="12.75">
      <c r="H7139" s="507"/>
      <c r="P7139" s="507"/>
      <c r="R7139" s="507"/>
      <c r="S7139" s="507"/>
    </row>
    <row r="7140" spans="8:28" customFormat="1" ht="12.75">
      <c r="H7140" s="507"/>
      <c r="R7140" s="507"/>
    </row>
    <row r="7141" spans="8:28" customFormat="1" ht="12.75">
      <c r="H7141" s="507"/>
      <c r="P7141" s="507"/>
      <c r="R7141" s="507"/>
      <c r="AB7141" s="507"/>
    </row>
    <row r="7142" spans="8:28" customFormat="1" ht="12.75">
      <c r="H7142" s="507"/>
      <c r="P7142" s="507"/>
      <c r="R7142" s="507"/>
      <c r="AB7142" s="507"/>
    </row>
    <row r="7143" spans="8:28" customFormat="1" ht="12.75">
      <c r="H7143" s="507"/>
      <c r="P7143" s="507"/>
      <c r="R7143" s="507"/>
    </row>
    <row r="7144" spans="8:28" customFormat="1" ht="12.75">
      <c r="H7144" s="507"/>
      <c r="P7144" s="507"/>
      <c r="R7144" s="507"/>
      <c r="S7144" s="507"/>
    </row>
    <row r="7145" spans="8:28" customFormat="1" ht="12.75">
      <c r="H7145" s="507"/>
      <c r="R7145" s="507"/>
    </row>
    <row r="7146" spans="8:28" customFormat="1" ht="12.75">
      <c r="H7146" s="507"/>
      <c r="R7146" s="507"/>
    </row>
    <row r="7147" spans="8:28" customFormat="1" ht="12.75">
      <c r="H7147" s="507"/>
      <c r="R7147" s="507"/>
      <c r="S7147" s="507"/>
    </row>
    <row r="7148" spans="8:28" customFormat="1" ht="12.75">
      <c r="H7148" s="507"/>
      <c r="R7148" s="507"/>
      <c r="S7148" s="507"/>
    </row>
    <row r="7149" spans="8:28" customFormat="1" ht="12.75">
      <c r="H7149" s="507"/>
      <c r="P7149" s="507"/>
      <c r="R7149" s="507"/>
    </row>
    <row r="7150" spans="8:28" customFormat="1" ht="12.75">
      <c r="H7150" s="507"/>
      <c r="P7150" s="507"/>
      <c r="R7150" s="507"/>
      <c r="S7150" s="507"/>
    </row>
    <row r="7151" spans="8:28" customFormat="1" ht="12.75">
      <c r="H7151" s="507"/>
      <c r="P7151" s="507"/>
      <c r="R7151" s="507"/>
    </row>
    <row r="7152" spans="8:28" customFormat="1" ht="12.75">
      <c r="H7152" s="507"/>
      <c r="R7152" s="507"/>
    </row>
    <row r="7153" spans="8:28" customFormat="1" ht="12.75">
      <c r="H7153" s="507"/>
      <c r="P7153" s="507"/>
      <c r="R7153" s="507"/>
    </row>
    <row r="7154" spans="8:28" customFormat="1" ht="12.75">
      <c r="H7154" s="507"/>
      <c r="R7154" s="507"/>
    </row>
    <row r="7155" spans="8:28" customFormat="1" ht="12.75">
      <c r="H7155" s="507"/>
      <c r="P7155" s="507"/>
      <c r="R7155" s="507"/>
    </row>
    <row r="7156" spans="8:28" customFormat="1" ht="12.75">
      <c r="H7156" s="507"/>
      <c r="P7156" s="507"/>
      <c r="R7156" s="507"/>
      <c r="S7156" s="507"/>
    </row>
    <row r="7157" spans="8:28" customFormat="1" ht="12.75">
      <c r="H7157" s="507"/>
      <c r="R7157" s="507"/>
      <c r="S7157" s="507"/>
    </row>
    <row r="7158" spans="8:28" customFormat="1" ht="12.75">
      <c r="H7158" s="507"/>
      <c r="R7158" s="507"/>
    </row>
    <row r="7159" spans="8:28" customFormat="1" ht="12.75">
      <c r="H7159" s="507"/>
      <c r="P7159" s="507"/>
      <c r="R7159" s="507"/>
    </row>
    <row r="7160" spans="8:28" customFormat="1" ht="12.75">
      <c r="H7160" s="507"/>
      <c r="P7160" s="507"/>
      <c r="R7160" s="507"/>
      <c r="S7160" s="507"/>
      <c r="AB7160" s="507"/>
    </row>
    <row r="7161" spans="8:28" customFormat="1" ht="12.75">
      <c r="H7161" s="507"/>
      <c r="P7161" s="507"/>
      <c r="R7161" s="507"/>
      <c r="S7161" s="507"/>
    </row>
    <row r="7162" spans="8:28" customFormat="1" ht="12.75">
      <c r="H7162" s="507"/>
      <c r="P7162" s="507"/>
      <c r="R7162" s="507"/>
    </row>
    <row r="7163" spans="8:28" customFormat="1" ht="12.75">
      <c r="H7163" s="507"/>
      <c r="P7163" s="507"/>
      <c r="R7163" s="507"/>
      <c r="S7163" s="507"/>
    </row>
    <row r="7164" spans="8:28" customFormat="1" ht="12.75">
      <c r="H7164" s="507"/>
      <c r="P7164" s="507"/>
      <c r="R7164" s="507"/>
    </row>
    <row r="7165" spans="8:28" customFormat="1" ht="12.75">
      <c r="H7165" s="507"/>
      <c r="P7165" s="507"/>
      <c r="R7165" s="507"/>
      <c r="S7165" s="507"/>
    </row>
    <row r="7166" spans="8:28" customFormat="1" ht="12.75">
      <c r="H7166" s="507"/>
      <c r="P7166" s="507"/>
      <c r="R7166" s="507"/>
    </row>
    <row r="7167" spans="8:28" customFormat="1" ht="12.75">
      <c r="H7167" s="507"/>
      <c r="R7167" s="507"/>
    </row>
    <row r="7168" spans="8:28" customFormat="1" ht="12.75">
      <c r="H7168" s="507"/>
      <c r="P7168" s="507"/>
      <c r="R7168" s="507"/>
      <c r="S7168" s="507"/>
      <c r="AB7168" s="507"/>
    </row>
    <row r="7169" spans="8:28" customFormat="1" ht="12.75">
      <c r="H7169" s="507"/>
      <c r="P7169" s="507"/>
      <c r="R7169" s="507"/>
      <c r="S7169" s="507"/>
    </row>
    <row r="7170" spans="8:28" customFormat="1" ht="12.75">
      <c r="H7170" s="507"/>
      <c r="P7170" s="507"/>
      <c r="R7170" s="507"/>
    </row>
    <row r="7171" spans="8:28" customFormat="1" ht="12.75">
      <c r="H7171" s="507"/>
      <c r="P7171" s="507"/>
      <c r="R7171" s="507"/>
    </row>
    <row r="7172" spans="8:28" customFormat="1" ht="12.75">
      <c r="H7172" s="507"/>
      <c r="P7172" s="507"/>
      <c r="R7172" s="507"/>
      <c r="S7172" s="507"/>
    </row>
    <row r="7173" spans="8:28" customFormat="1" ht="12.75">
      <c r="H7173" s="507"/>
      <c r="P7173" s="507"/>
      <c r="R7173" s="507"/>
    </row>
    <row r="7174" spans="8:28" customFormat="1" ht="12.75">
      <c r="H7174" s="507"/>
      <c r="P7174" s="507"/>
      <c r="R7174" s="507"/>
    </row>
    <row r="7175" spans="8:28" customFormat="1" ht="12.75">
      <c r="H7175" s="507"/>
      <c r="P7175" s="507"/>
      <c r="R7175" s="507"/>
    </row>
    <row r="7176" spans="8:28" customFormat="1" ht="12.75">
      <c r="H7176" s="507"/>
      <c r="P7176" s="507"/>
      <c r="R7176" s="507"/>
      <c r="S7176" s="507"/>
    </row>
    <row r="7177" spans="8:28" customFormat="1" ht="12.75">
      <c r="H7177" s="507"/>
      <c r="P7177" s="507"/>
      <c r="R7177" s="507"/>
      <c r="S7177" s="507"/>
    </row>
    <row r="7178" spans="8:28" customFormat="1" ht="12.75">
      <c r="H7178" s="507"/>
      <c r="R7178" s="507"/>
    </row>
    <row r="7179" spans="8:28" customFormat="1" ht="12.75">
      <c r="H7179" s="507"/>
      <c r="R7179" s="507"/>
    </row>
    <row r="7180" spans="8:28" customFormat="1" ht="12.75">
      <c r="H7180" s="507"/>
      <c r="R7180" s="507"/>
    </row>
    <row r="7181" spans="8:28" customFormat="1" ht="12.75">
      <c r="H7181" s="507"/>
      <c r="P7181" s="507"/>
      <c r="R7181" s="507"/>
      <c r="S7181" s="507"/>
      <c r="AB7181" s="507"/>
    </row>
    <row r="7182" spans="8:28" customFormat="1" ht="12.75">
      <c r="H7182" s="507"/>
      <c r="R7182" s="507"/>
    </row>
    <row r="7183" spans="8:28" customFormat="1" ht="12.75">
      <c r="H7183" s="507"/>
      <c r="R7183" s="507"/>
      <c r="S7183" s="507"/>
    </row>
    <row r="7184" spans="8:28" customFormat="1" ht="12.75">
      <c r="H7184" s="507"/>
      <c r="R7184" s="507"/>
    </row>
    <row r="7185" spans="8:28" customFormat="1" ht="12.75">
      <c r="H7185" s="507"/>
      <c r="R7185" s="507"/>
    </row>
    <row r="7186" spans="8:28" customFormat="1" ht="12.75">
      <c r="H7186" s="507"/>
      <c r="R7186" s="507"/>
    </row>
    <row r="7187" spans="8:28" customFormat="1" ht="12.75">
      <c r="H7187" s="507"/>
      <c r="R7187" s="507"/>
    </row>
    <row r="7188" spans="8:28" customFormat="1" ht="12.75">
      <c r="H7188" s="507"/>
      <c r="R7188" s="507"/>
    </row>
    <row r="7189" spans="8:28" customFormat="1" ht="12.75">
      <c r="H7189" s="507"/>
      <c r="R7189" s="507"/>
    </row>
    <row r="7190" spans="8:28" customFormat="1" ht="12.75">
      <c r="H7190" s="507"/>
      <c r="R7190" s="507"/>
    </row>
    <row r="7191" spans="8:28" customFormat="1" ht="12.75">
      <c r="H7191" s="507"/>
      <c r="R7191" s="507"/>
      <c r="S7191" s="507"/>
    </row>
    <row r="7192" spans="8:28" customFormat="1" ht="12.75">
      <c r="H7192" s="507"/>
      <c r="R7192" s="507"/>
      <c r="S7192" s="507"/>
      <c r="AB7192" s="507"/>
    </row>
    <row r="7193" spans="8:28" customFormat="1" ht="12.75">
      <c r="H7193" s="507"/>
      <c r="R7193" s="507"/>
    </row>
    <row r="7194" spans="8:28" customFormat="1" ht="12.75">
      <c r="H7194" s="507"/>
      <c r="R7194" s="507"/>
    </row>
    <row r="7195" spans="8:28" customFormat="1" ht="12.75">
      <c r="H7195" s="507"/>
      <c r="P7195" s="507"/>
      <c r="R7195" s="507"/>
      <c r="S7195" s="507"/>
      <c r="AB7195" s="507"/>
    </row>
    <row r="7196" spans="8:28" customFormat="1" ht="12.75">
      <c r="H7196" s="507"/>
      <c r="P7196" s="507"/>
      <c r="R7196" s="507"/>
      <c r="S7196" s="507"/>
      <c r="AB7196" s="507"/>
    </row>
    <row r="7197" spans="8:28" customFormat="1" ht="12.75">
      <c r="H7197" s="507"/>
      <c r="R7197" s="507"/>
      <c r="S7197" s="507"/>
    </row>
    <row r="7198" spans="8:28" customFormat="1" ht="12.75">
      <c r="H7198" s="507"/>
      <c r="R7198" s="507"/>
      <c r="S7198" s="507"/>
    </row>
    <row r="7199" spans="8:28" customFormat="1" ht="12.75">
      <c r="H7199" s="507"/>
      <c r="R7199" s="507"/>
    </row>
    <row r="7200" spans="8:28" customFormat="1" ht="12.75">
      <c r="H7200" s="507"/>
      <c r="P7200" s="507"/>
      <c r="R7200" s="507"/>
      <c r="S7200" s="507"/>
      <c r="AB7200" s="507"/>
    </row>
    <row r="7201" spans="8:28" customFormat="1" ht="12.75">
      <c r="H7201" s="507"/>
      <c r="R7201" s="507"/>
    </row>
    <row r="7202" spans="8:28" customFormat="1" ht="12.75">
      <c r="H7202" s="507"/>
      <c r="P7202" s="507"/>
      <c r="R7202" s="507"/>
    </row>
    <row r="7203" spans="8:28" customFormat="1" ht="12.75">
      <c r="H7203" s="507"/>
      <c r="R7203" s="507"/>
    </row>
    <row r="7204" spans="8:28" customFormat="1" ht="12.75">
      <c r="H7204" s="507"/>
      <c r="R7204" s="507"/>
    </row>
    <row r="7205" spans="8:28" customFormat="1" ht="12.75">
      <c r="H7205" s="507"/>
      <c r="P7205" s="507"/>
      <c r="R7205" s="507"/>
    </row>
    <row r="7206" spans="8:28" customFormat="1" ht="12.75">
      <c r="H7206" s="507"/>
      <c r="R7206" s="507"/>
    </row>
    <row r="7207" spans="8:28" customFormat="1" ht="12.75">
      <c r="H7207" s="507"/>
      <c r="R7207" s="507"/>
    </row>
    <row r="7208" spans="8:28" customFormat="1" ht="12.75">
      <c r="H7208" s="507"/>
      <c r="P7208" s="507"/>
      <c r="R7208" s="507"/>
    </row>
    <row r="7209" spans="8:28" customFormat="1" ht="12.75">
      <c r="H7209" s="507"/>
      <c r="R7209" s="507"/>
      <c r="S7209" s="507"/>
    </row>
    <row r="7210" spans="8:28" customFormat="1" ht="12.75">
      <c r="H7210" s="507"/>
      <c r="P7210" s="507"/>
      <c r="R7210" s="507"/>
    </row>
    <row r="7211" spans="8:28" customFormat="1" ht="12.75">
      <c r="H7211" s="507"/>
      <c r="P7211" s="507"/>
      <c r="R7211" s="507"/>
      <c r="S7211" s="507"/>
    </row>
    <row r="7212" spans="8:28" customFormat="1" ht="12.75">
      <c r="H7212" s="507"/>
      <c r="R7212" s="507"/>
    </row>
    <row r="7213" spans="8:28" customFormat="1" ht="12.75">
      <c r="H7213" s="507"/>
      <c r="R7213" s="507"/>
    </row>
    <row r="7214" spans="8:28" customFormat="1" ht="12.75">
      <c r="H7214" s="507"/>
      <c r="P7214" s="507"/>
      <c r="R7214" s="507"/>
      <c r="S7214" s="507"/>
    </row>
    <row r="7215" spans="8:28" customFormat="1" ht="12.75">
      <c r="H7215" s="507"/>
      <c r="P7215" s="507"/>
      <c r="R7215" s="507"/>
      <c r="AB7215" s="507"/>
    </row>
    <row r="7216" spans="8:28" customFormat="1" ht="12.75">
      <c r="H7216" s="507"/>
      <c r="P7216" s="507"/>
      <c r="R7216" s="507"/>
      <c r="AB7216" s="507"/>
    </row>
    <row r="7217" spans="8:28" customFormat="1" ht="12.75">
      <c r="H7217" s="507"/>
      <c r="P7217" s="507"/>
      <c r="R7217" s="507"/>
    </row>
    <row r="7218" spans="8:28" customFormat="1" ht="12.75">
      <c r="H7218" s="507"/>
      <c r="P7218" s="507"/>
      <c r="R7218" s="507"/>
      <c r="AB7218" s="507"/>
    </row>
    <row r="7219" spans="8:28" customFormat="1" ht="12.75">
      <c r="H7219" s="507"/>
      <c r="P7219" s="507"/>
      <c r="R7219" s="507"/>
      <c r="S7219" s="507"/>
      <c r="AB7219" s="507"/>
    </row>
    <row r="7220" spans="8:28" customFormat="1" ht="12.75">
      <c r="H7220" s="507"/>
      <c r="R7220" s="507"/>
      <c r="S7220" s="507"/>
    </row>
    <row r="7221" spans="8:28" customFormat="1" ht="12.75">
      <c r="H7221" s="507"/>
      <c r="R7221" s="507"/>
      <c r="S7221" s="507"/>
    </row>
    <row r="7222" spans="8:28" customFormat="1" ht="12.75">
      <c r="H7222" s="507"/>
      <c r="P7222" s="507"/>
      <c r="R7222" s="507"/>
      <c r="S7222" s="507"/>
    </row>
    <row r="7223" spans="8:28" customFormat="1" ht="12.75">
      <c r="H7223" s="507"/>
      <c r="R7223" s="507"/>
    </row>
    <row r="7224" spans="8:28" customFormat="1" ht="12.75">
      <c r="H7224" s="507"/>
      <c r="R7224" s="507"/>
      <c r="S7224" s="507"/>
    </row>
    <row r="7225" spans="8:28" customFormat="1" ht="12.75">
      <c r="H7225" s="507"/>
      <c r="R7225" s="507"/>
    </row>
    <row r="7226" spans="8:28" customFormat="1" ht="12.75">
      <c r="H7226" s="507"/>
      <c r="P7226" s="507"/>
      <c r="R7226" s="507"/>
      <c r="S7226" s="507"/>
    </row>
    <row r="7227" spans="8:28" customFormat="1" ht="12.75">
      <c r="H7227" s="507"/>
      <c r="P7227" s="507"/>
      <c r="R7227" s="507"/>
      <c r="AB7227" s="507"/>
    </row>
    <row r="7228" spans="8:28" customFormat="1" ht="12.75">
      <c r="H7228" s="507"/>
      <c r="R7228" s="507"/>
      <c r="S7228" s="507"/>
    </row>
    <row r="7229" spans="8:28" customFormat="1" ht="12.75">
      <c r="H7229" s="507"/>
      <c r="P7229" s="507"/>
      <c r="R7229" s="507"/>
      <c r="S7229" s="507"/>
      <c r="AB7229" s="507"/>
    </row>
    <row r="7230" spans="8:28" customFormat="1" ht="12.75">
      <c r="H7230" s="507"/>
      <c r="R7230" s="507"/>
    </row>
    <row r="7231" spans="8:28" customFormat="1" ht="12.75">
      <c r="H7231" s="507"/>
      <c r="R7231" s="507"/>
    </row>
    <row r="7232" spans="8:28" customFormat="1" ht="12.75">
      <c r="H7232" s="507"/>
      <c r="R7232" s="507"/>
      <c r="S7232" s="507"/>
    </row>
    <row r="7233" spans="8:19" customFormat="1" ht="12.75">
      <c r="H7233" s="507"/>
      <c r="P7233" s="507"/>
      <c r="R7233" s="507"/>
      <c r="S7233" s="507"/>
    </row>
    <row r="7234" spans="8:19" customFormat="1" ht="12.75">
      <c r="H7234" s="507"/>
      <c r="P7234" s="507"/>
      <c r="R7234" s="507"/>
      <c r="S7234" s="507"/>
    </row>
    <row r="7235" spans="8:19" customFormat="1" ht="12.75">
      <c r="H7235" s="507"/>
      <c r="P7235" s="507"/>
      <c r="R7235" s="507"/>
      <c r="S7235" s="507"/>
    </row>
    <row r="7236" spans="8:19" customFormat="1" ht="12.75">
      <c r="H7236" s="507"/>
      <c r="R7236" s="507"/>
    </row>
    <row r="7237" spans="8:19" customFormat="1" ht="12.75">
      <c r="H7237" s="507"/>
      <c r="P7237" s="507"/>
      <c r="R7237" s="507"/>
    </row>
    <row r="7238" spans="8:19" customFormat="1" ht="12.75">
      <c r="H7238" s="507"/>
      <c r="P7238" s="507"/>
      <c r="R7238" s="507"/>
    </row>
    <row r="7239" spans="8:19" customFormat="1" ht="12.75">
      <c r="H7239" s="507"/>
      <c r="R7239" s="507"/>
    </row>
    <row r="7240" spans="8:19" customFormat="1" ht="12.75">
      <c r="H7240" s="507"/>
      <c r="P7240" s="507"/>
      <c r="R7240" s="507"/>
      <c r="S7240" s="507"/>
    </row>
    <row r="7241" spans="8:19" customFormat="1" ht="12.75">
      <c r="H7241" s="507"/>
      <c r="P7241" s="507"/>
      <c r="R7241" s="507"/>
      <c r="S7241" s="507"/>
    </row>
    <row r="7242" spans="8:19" customFormat="1" ht="12.75">
      <c r="H7242" s="507"/>
      <c r="P7242" s="507"/>
      <c r="R7242" s="507"/>
      <c r="S7242" s="507"/>
    </row>
    <row r="7243" spans="8:19" customFormat="1" ht="12.75">
      <c r="H7243" s="507"/>
      <c r="R7243" s="507"/>
    </row>
    <row r="7244" spans="8:19" customFormat="1" ht="12.75">
      <c r="H7244" s="507"/>
      <c r="R7244" s="507"/>
      <c r="S7244" s="507"/>
    </row>
    <row r="7245" spans="8:19" customFormat="1" ht="12.75">
      <c r="H7245" s="507"/>
      <c r="P7245" s="507"/>
      <c r="R7245" s="507"/>
    </row>
    <row r="7246" spans="8:19" customFormat="1" ht="12.75">
      <c r="H7246" s="507"/>
      <c r="R7246" s="507"/>
    </row>
    <row r="7247" spans="8:19" customFormat="1" ht="12.75">
      <c r="H7247" s="507"/>
      <c r="R7247" s="507"/>
      <c r="S7247" s="507"/>
    </row>
    <row r="7248" spans="8:19" customFormat="1" ht="12.75">
      <c r="H7248" s="507"/>
      <c r="P7248" s="507"/>
      <c r="R7248" s="507"/>
    </row>
    <row r="7249" spans="8:28" customFormat="1" ht="12.75">
      <c r="H7249" s="507"/>
      <c r="R7249" s="507"/>
    </row>
    <row r="7250" spans="8:28" customFormat="1" ht="12.75">
      <c r="H7250" s="507"/>
      <c r="R7250" s="507"/>
      <c r="S7250" s="507"/>
    </row>
    <row r="7251" spans="8:28" customFormat="1" ht="12.75">
      <c r="H7251" s="507"/>
      <c r="R7251" s="507"/>
      <c r="S7251" s="507"/>
      <c r="AB7251" s="507"/>
    </row>
    <row r="7252" spans="8:28" customFormat="1" ht="12.75">
      <c r="H7252" s="507"/>
      <c r="R7252" s="507"/>
      <c r="S7252" s="507"/>
    </row>
    <row r="7253" spans="8:28" customFormat="1" ht="12.75">
      <c r="H7253" s="507"/>
      <c r="R7253" s="507"/>
    </row>
    <row r="7254" spans="8:28" customFormat="1" ht="12.75">
      <c r="H7254" s="507"/>
      <c r="R7254" s="507"/>
    </row>
    <row r="7255" spans="8:28" customFormat="1" ht="12.75">
      <c r="H7255" s="507"/>
      <c r="R7255" s="507"/>
    </row>
    <row r="7256" spans="8:28" customFormat="1" ht="12.75">
      <c r="H7256" s="507"/>
      <c r="R7256" s="507"/>
    </row>
    <row r="7257" spans="8:28" customFormat="1" ht="12.75">
      <c r="H7257" s="507"/>
      <c r="P7257" s="507"/>
      <c r="R7257" s="507"/>
    </row>
    <row r="7258" spans="8:28" customFormat="1" ht="12.75">
      <c r="H7258" s="507"/>
      <c r="R7258" s="507"/>
    </row>
    <row r="7259" spans="8:28" customFormat="1" ht="12.75">
      <c r="H7259" s="507"/>
      <c r="R7259" s="507"/>
    </row>
    <row r="7260" spans="8:28" customFormat="1" ht="12.75">
      <c r="H7260" s="507"/>
      <c r="P7260" s="507"/>
      <c r="R7260" s="507"/>
      <c r="S7260" s="507"/>
    </row>
    <row r="7261" spans="8:28" customFormat="1" ht="12.75">
      <c r="H7261" s="507"/>
      <c r="P7261" s="507"/>
      <c r="R7261" s="507"/>
    </row>
    <row r="7262" spans="8:28" customFormat="1" ht="12.75">
      <c r="H7262" s="507"/>
      <c r="P7262" s="507"/>
      <c r="R7262" s="507"/>
      <c r="AB7262" s="507"/>
    </row>
    <row r="7263" spans="8:28" customFormat="1" ht="12.75">
      <c r="H7263" s="507"/>
      <c r="P7263" s="507"/>
      <c r="R7263" s="507"/>
      <c r="AB7263" s="507"/>
    </row>
    <row r="7264" spans="8:28" customFormat="1" ht="12.75">
      <c r="H7264" s="507"/>
      <c r="R7264" s="507"/>
    </row>
    <row r="7265" spans="8:28" customFormat="1" ht="12.75">
      <c r="H7265" s="507"/>
      <c r="P7265" s="507"/>
      <c r="R7265" s="507"/>
    </row>
    <row r="7266" spans="8:28" customFormat="1" ht="12.75">
      <c r="H7266" s="507"/>
      <c r="P7266" s="507"/>
      <c r="R7266" s="507"/>
    </row>
    <row r="7267" spans="8:28" customFormat="1" ht="12.75">
      <c r="H7267" s="507"/>
      <c r="P7267" s="507"/>
      <c r="R7267" s="507"/>
      <c r="S7267" s="507"/>
    </row>
    <row r="7268" spans="8:28" customFormat="1" ht="12.75">
      <c r="H7268" s="507"/>
      <c r="P7268" s="507"/>
      <c r="R7268" s="507"/>
      <c r="AB7268" s="507"/>
    </row>
    <row r="7269" spans="8:28" customFormat="1" ht="12.75">
      <c r="H7269" s="507"/>
      <c r="P7269" s="507"/>
      <c r="R7269" s="507"/>
      <c r="S7269" s="507"/>
    </row>
    <row r="7270" spans="8:28" customFormat="1" ht="12.75"/>
    <row r="7271" spans="8:28" customFormat="1" ht="12.75">
      <c r="H7271" s="507"/>
      <c r="P7271" s="507"/>
      <c r="R7271" s="507"/>
    </row>
    <row r="7272" spans="8:28" customFormat="1" ht="12.75">
      <c r="H7272" s="507"/>
      <c r="P7272" s="507"/>
      <c r="R7272" s="507"/>
      <c r="S7272" s="507"/>
    </row>
    <row r="7273" spans="8:28" customFormat="1" ht="12.75">
      <c r="H7273" s="507"/>
      <c r="P7273" s="507"/>
      <c r="R7273" s="507"/>
    </row>
    <row r="7274" spans="8:28" customFormat="1" ht="12.75">
      <c r="H7274" s="507"/>
      <c r="R7274" s="507"/>
      <c r="S7274" s="507"/>
    </row>
    <row r="7275" spans="8:28" customFormat="1" ht="12.75">
      <c r="H7275" s="507"/>
      <c r="R7275" s="507"/>
      <c r="S7275" s="507"/>
    </row>
    <row r="7276" spans="8:28" customFormat="1" ht="12.75">
      <c r="H7276" s="507"/>
      <c r="P7276" s="507"/>
      <c r="R7276" s="507"/>
    </row>
    <row r="7277" spans="8:28" customFormat="1" ht="12.75">
      <c r="H7277" s="507"/>
      <c r="P7277" s="507"/>
      <c r="R7277" s="507"/>
    </row>
    <row r="7278" spans="8:28" customFormat="1" ht="12.75">
      <c r="H7278" s="507"/>
      <c r="P7278" s="507"/>
      <c r="R7278" s="507"/>
      <c r="S7278" s="507"/>
    </row>
    <row r="7279" spans="8:28" customFormat="1" ht="12.75">
      <c r="H7279" s="507"/>
      <c r="P7279" s="507"/>
      <c r="R7279" s="507"/>
    </row>
    <row r="7280" spans="8:28" customFormat="1" ht="12.75">
      <c r="H7280" s="507"/>
      <c r="P7280" s="507"/>
      <c r="R7280" s="507"/>
      <c r="S7280" s="507"/>
    </row>
    <row r="7281" spans="8:19" customFormat="1" ht="12.75">
      <c r="H7281" s="507"/>
      <c r="R7281" s="507"/>
    </row>
    <row r="7282" spans="8:19" customFormat="1" ht="12.75">
      <c r="H7282" s="507"/>
      <c r="P7282" s="507"/>
      <c r="R7282" s="507"/>
      <c r="S7282" s="507"/>
    </row>
    <row r="7283" spans="8:19" customFormat="1" ht="12.75">
      <c r="H7283" s="507"/>
      <c r="R7283" s="507"/>
      <c r="S7283" s="507"/>
    </row>
    <row r="7284" spans="8:19" customFormat="1" ht="12.75">
      <c r="H7284" s="507"/>
      <c r="P7284" s="507"/>
      <c r="R7284" s="507"/>
      <c r="S7284" s="507"/>
    </row>
    <row r="7285" spans="8:19" customFormat="1" ht="12.75">
      <c r="H7285" s="507"/>
      <c r="R7285" s="507"/>
    </row>
    <row r="7286" spans="8:19" customFormat="1" ht="12.75">
      <c r="H7286" s="507"/>
      <c r="R7286" s="507"/>
      <c r="S7286" s="507"/>
    </row>
    <row r="7287" spans="8:19" customFormat="1" ht="12.75">
      <c r="H7287" s="507"/>
      <c r="R7287" s="507"/>
    </row>
    <row r="7288" spans="8:19" customFormat="1" ht="12.75">
      <c r="H7288" s="507"/>
      <c r="P7288" s="507"/>
      <c r="R7288" s="507"/>
    </row>
    <row r="7289" spans="8:19" customFormat="1" ht="12.75">
      <c r="H7289" s="507"/>
      <c r="P7289" s="507"/>
      <c r="R7289" s="507"/>
    </row>
    <row r="7290" spans="8:19" customFormat="1" ht="12.75">
      <c r="H7290" s="507"/>
      <c r="P7290" s="507"/>
      <c r="R7290" s="507"/>
      <c r="S7290" s="507"/>
    </row>
    <row r="7291" spans="8:19" customFormat="1" ht="12.75">
      <c r="H7291" s="507"/>
      <c r="P7291" s="507"/>
      <c r="R7291" s="507"/>
      <c r="S7291" s="507"/>
    </row>
    <row r="7292" spans="8:19" customFormat="1" ht="12.75">
      <c r="H7292" s="507"/>
      <c r="P7292" s="507"/>
      <c r="R7292" s="507"/>
    </row>
    <row r="7293" spans="8:19" customFormat="1" ht="12.75">
      <c r="H7293" s="507"/>
      <c r="P7293" s="507"/>
      <c r="R7293" s="507"/>
    </row>
    <row r="7294" spans="8:19" customFormat="1" ht="12.75">
      <c r="H7294" s="507"/>
      <c r="P7294" s="507"/>
      <c r="R7294" s="507"/>
    </row>
    <row r="7295" spans="8:19" customFormat="1" ht="12.75">
      <c r="H7295" s="507"/>
      <c r="R7295" s="507"/>
      <c r="S7295" s="507"/>
    </row>
    <row r="7296" spans="8:19" customFormat="1" ht="12.75">
      <c r="H7296" s="507"/>
      <c r="P7296" s="507"/>
      <c r="R7296" s="507"/>
      <c r="S7296" s="507"/>
    </row>
    <row r="7297" spans="8:28" customFormat="1" ht="12.75">
      <c r="H7297" s="507"/>
      <c r="P7297" s="507"/>
      <c r="R7297" s="507"/>
    </row>
    <row r="7298" spans="8:28" customFormat="1" ht="12.75">
      <c r="H7298" s="507"/>
      <c r="R7298" s="507"/>
    </row>
    <row r="7299" spans="8:28" customFormat="1" ht="12.75">
      <c r="H7299" s="507"/>
      <c r="P7299" s="507"/>
      <c r="R7299" s="507"/>
      <c r="S7299" s="507"/>
    </row>
    <row r="7300" spans="8:28" customFormat="1" ht="12.75">
      <c r="H7300" s="507"/>
      <c r="P7300" s="507"/>
      <c r="R7300" s="507"/>
      <c r="S7300" s="507"/>
    </row>
    <row r="7301" spans="8:28" customFormat="1" ht="12.75">
      <c r="H7301" s="507"/>
      <c r="P7301" s="507"/>
      <c r="R7301" s="507"/>
      <c r="S7301" s="507"/>
    </row>
    <row r="7302" spans="8:28" customFormat="1" ht="12.75">
      <c r="H7302" s="507"/>
      <c r="R7302" s="507"/>
      <c r="S7302" s="507"/>
    </row>
    <row r="7303" spans="8:28" customFormat="1" ht="12.75">
      <c r="H7303" s="507"/>
      <c r="P7303" s="507"/>
      <c r="R7303" s="507"/>
      <c r="S7303" s="507"/>
    </row>
    <row r="7304" spans="8:28" customFormat="1" ht="12.75">
      <c r="H7304" s="507"/>
      <c r="P7304" s="507"/>
      <c r="R7304" s="507"/>
    </row>
    <row r="7305" spans="8:28" customFormat="1" ht="12.75">
      <c r="H7305" s="507"/>
      <c r="P7305" s="507"/>
      <c r="R7305" s="507"/>
    </row>
    <row r="7306" spans="8:28" customFormat="1" ht="12.75">
      <c r="H7306" s="507"/>
      <c r="P7306" s="507"/>
      <c r="R7306" s="507"/>
    </row>
    <row r="7307" spans="8:28" customFormat="1" ht="12.75">
      <c r="H7307" s="507"/>
      <c r="R7307" s="507"/>
    </row>
    <row r="7308" spans="8:28" customFormat="1" ht="12.75">
      <c r="H7308" s="507"/>
      <c r="P7308" s="507"/>
      <c r="R7308" s="507"/>
      <c r="S7308" s="507"/>
    </row>
    <row r="7309" spans="8:28" customFormat="1" ht="12.75">
      <c r="H7309" s="507"/>
      <c r="P7309" s="507"/>
      <c r="R7309" s="507"/>
      <c r="S7309" s="507"/>
    </row>
    <row r="7310" spans="8:28" customFormat="1" ht="12.75">
      <c r="H7310" s="507"/>
      <c r="P7310" s="507"/>
      <c r="R7310" s="507"/>
      <c r="S7310" s="507"/>
    </row>
    <row r="7311" spans="8:28" customFormat="1" ht="12.75">
      <c r="H7311" s="507"/>
      <c r="R7311" s="507"/>
    </row>
    <row r="7312" spans="8:28" customFormat="1" ht="12.75">
      <c r="H7312" s="507"/>
      <c r="P7312" s="507"/>
      <c r="R7312" s="507"/>
      <c r="S7312" s="507"/>
      <c r="AB7312" s="507"/>
    </row>
    <row r="7313" spans="8:28" customFormat="1" ht="12.75">
      <c r="H7313" s="507"/>
      <c r="P7313" s="507"/>
      <c r="R7313" s="507"/>
      <c r="S7313" s="507"/>
    </row>
    <row r="7314" spans="8:28" customFormat="1" ht="12.75">
      <c r="H7314" s="507"/>
      <c r="P7314" s="507"/>
      <c r="R7314" s="507"/>
      <c r="S7314" s="507"/>
      <c r="AB7314" s="507"/>
    </row>
    <row r="7315" spans="8:28" customFormat="1" ht="12.75">
      <c r="H7315" s="507"/>
      <c r="R7315" s="507"/>
    </row>
    <row r="7316" spans="8:28" customFormat="1" ht="12.75">
      <c r="H7316" s="507"/>
      <c r="P7316" s="507"/>
      <c r="R7316" s="507"/>
    </row>
    <row r="7317" spans="8:28" customFormat="1" ht="12.75">
      <c r="H7317" s="507"/>
      <c r="P7317" s="507"/>
      <c r="R7317" s="507"/>
      <c r="S7317" s="507"/>
    </row>
    <row r="7318" spans="8:28" customFormat="1" ht="12.75">
      <c r="H7318" s="507"/>
      <c r="R7318" s="507"/>
      <c r="AB7318" s="507"/>
    </row>
    <row r="7319" spans="8:28" customFormat="1" ht="12.75">
      <c r="H7319" s="507"/>
      <c r="R7319" s="507"/>
      <c r="S7319" s="507"/>
    </row>
    <row r="7320" spans="8:28" customFormat="1" ht="12.75">
      <c r="H7320" s="507"/>
      <c r="P7320" s="507"/>
      <c r="R7320" s="507"/>
    </row>
    <row r="7321" spans="8:28" customFormat="1" ht="12.75">
      <c r="H7321" s="507"/>
      <c r="R7321" s="507"/>
      <c r="S7321" s="507"/>
    </row>
    <row r="7322" spans="8:28" customFormat="1" ht="12.75">
      <c r="H7322" s="507"/>
      <c r="R7322" s="507"/>
      <c r="S7322" s="507"/>
    </row>
    <row r="7323" spans="8:28" customFormat="1" ht="12.75">
      <c r="H7323" s="507"/>
      <c r="R7323" s="507"/>
      <c r="S7323" s="507"/>
    </row>
    <row r="7324" spans="8:28" customFormat="1" ht="12.75">
      <c r="H7324" s="507"/>
      <c r="P7324" s="507"/>
      <c r="R7324" s="507"/>
      <c r="S7324" s="507"/>
    </row>
    <row r="7325" spans="8:28" customFormat="1" ht="12.75">
      <c r="H7325" s="507"/>
      <c r="R7325" s="507"/>
      <c r="S7325" s="507"/>
    </row>
    <row r="7326" spans="8:28" customFormat="1" ht="12.75">
      <c r="H7326" s="507"/>
      <c r="P7326" s="507"/>
      <c r="R7326" s="507"/>
      <c r="S7326" s="507"/>
    </row>
    <row r="7327" spans="8:28" customFormat="1" ht="12.75">
      <c r="H7327" s="507"/>
      <c r="P7327" s="507"/>
      <c r="R7327" s="507"/>
    </row>
    <row r="7328" spans="8:28" customFormat="1" ht="12.75">
      <c r="H7328" s="507"/>
      <c r="R7328" s="507"/>
      <c r="S7328" s="507"/>
      <c r="AB7328" s="507"/>
    </row>
    <row r="7329" spans="8:28" customFormat="1" ht="12.75">
      <c r="H7329" s="507"/>
      <c r="P7329" s="507"/>
      <c r="R7329" s="507"/>
    </row>
    <row r="7330" spans="8:28" customFormat="1" ht="12.75">
      <c r="H7330" s="507"/>
      <c r="P7330" s="507"/>
      <c r="R7330" s="507"/>
      <c r="S7330" s="507"/>
    </row>
    <row r="7331" spans="8:28" customFormat="1" ht="12.75">
      <c r="H7331" s="507"/>
      <c r="R7331" s="507"/>
      <c r="S7331" s="507"/>
    </row>
    <row r="7332" spans="8:28" customFormat="1" ht="12.75">
      <c r="H7332" s="507"/>
      <c r="P7332" s="507"/>
      <c r="R7332" s="507"/>
    </row>
    <row r="7333" spans="8:28" customFormat="1" ht="12.75">
      <c r="H7333" s="507"/>
      <c r="R7333" s="507"/>
      <c r="S7333" s="507"/>
    </row>
    <row r="7334" spans="8:28" customFormat="1" ht="12.75">
      <c r="H7334" s="507"/>
      <c r="R7334" s="507"/>
    </row>
    <row r="7335" spans="8:28" customFormat="1" ht="12.75">
      <c r="H7335" s="507"/>
      <c r="P7335" s="507"/>
      <c r="R7335" s="507"/>
      <c r="S7335" s="507"/>
    </row>
    <row r="7336" spans="8:28" customFormat="1" ht="12.75">
      <c r="H7336" s="507"/>
      <c r="R7336" s="507"/>
      <c r="S7336" s="507"/>
      <c r="AB7336" s="507"/>
    </row>
    <row r="7337" spans="8:28" customFormat="1" ht="12.75">
      <c r="H7337" s="507"/>
      <c r="P7337" s="507"/>
      <c r="R7337" s="507"/>
      <c r="AB7337" s="507"/>
    </row>
    <row r="7338" spans="8:28" customFormat="1" ht="12.75">
      <c r="H7338" s="507"/>
      <c r="P7338" s="507"/>
      <c r="R7338" s="507"/>
    </row>
    <row r="7339" spans="8:28" customFormat="1" ht="12.75">
      <c r="H7339" s="507"/>
      <c r="P7339" s="507"/>
      <c r="R7339" s="507"/>
      <c r="S7339" s="507"/>
    </row>
    <row r="7340" spans="8:28" customFormat="1" ht="12.75">
      <c r="H7340" s="507"/>
      <c r="P7340" s="507"/>
      <c r="R7340" s="507"/>
    </row>
    <row r="7341" spans="8:28" customFormat="1" ht="12.75">
      <c r="H7341" s="507"/>
      <c r="P7341" s="507"/>
      <c r="R7341" s="507"/>
      <c r="S7341" s="507"/>
    </row>
    <row r="7342" spans="8:28" customFormat="1" ht="12.75">
      <c r="H7342" s="507"/>
      <c r="P7342" s="507"/>
      <c r="R7342" s="507"/>
      <c r="S7342" s="507"/>
    </row>
    <row r="7343" spans="8:28" customFormat="1" ht="12.75">
      <c r="H7343" s="507"/>
      <c r="P7343" s="507"/>
      <c r="R7343" s="507"/>
    </row>
    <row r="7344" spans="8:28" customFormat="1" ht="12.75">
      <c r="H7344" s="507"/>
      <c r="R7344" s="507"/>
      <c r="S7344" s="507"/>
    </row>
    <row r="7345" spans="8:28" customFormat="1" ht="12.75">
      <c r="H7345" s="507"/>
      <c r="P7345" s="507"/>
      <c r="R7345" s="507"/>
    </row>
    <row r="7346" spans="8:28" customFormat="1" ht="12.75">
      <c r="H7346" s="507"/>
      <c r="P7346" s="507"/>
      <c r="R7346" s="507"/>
      <c r="S7346" s="507"/>
    </row>
    <row r="7347" spans="8:28" customFormat="1" ht="12.75">
      <c r="H7347" s="507"/>
      <c r="P7347" s="507"/>
      <c r="R7347" s="507"/>
    </row>
    <row r="7348" spans="8:28" customFormat="1" ht="12.75">
      <c r="H7348" s="507"/>
      <c r="P7348" s="507"/>
      <c r="R7348" s="507"/>
    </row>
    <row r="7349" spans="8:28" customFormat="1" ht="12.75">
      <c r="H7349" s="507"/>
      <c r="P7349" s="507"/>
      <c r="R7349" s="507"/>
      <c r="S7349" s="507"/>
    </row>
    <row r="7350" spans="8:28" customFormat="1" ht="12.75">
      <c r="H7350" s="507"/>
      <c r="P7350" s="507"/>
      <c r="R7350" s="507"/>
      <c r="S7350" s="507"/>
    </row>
    <row r="7351" spans="8:28" customFormat="1" ht="12.75">
      <c r="H7351" s="507"/>
      <c r="P7351" s="507"/>
      <c r="R7351" s="507"/>
      <c r="S7351" s="507"/>
    </row>
    <row r="7352" spans="8:28" customFormat="1" ht="12.75">
      <c r="H7352" s="507"/>
      <c r="P7352" s="507"/>
      <c r="R7352" s="507"/>
    </row>
    <row r="7353" spans="8:28" customFormat="1" ht="12.75">
      <c r="H7353" s="507"/>
      <c r="P7353" s="507"/>
      <c r="R7353" s="507"/>
      <c r="S7353" s="507"/>
      <c r="AB7353" s="507"/>
    </row>
    <row r="7354" spans="8:28" customFormat="1" ht="12.75">
      <c r="H7354" s="507"/>
      <c r="R7354" s="507"/>
    </row>
    <row r="7355" spans="8:28" customFormat="1" ht="12.75">
      <c r="H7355" s="507"/>
      <c r="P7355" s="507"/>
      <c r="R7355" s="507"/>
      <c r="S7355" s="507"/>
    </row>
    <row r="7356" spans="8:28" customFormat="1" ht="12.75">
      <c r="H7356" s="507"/>
      <c r="R7356" s="507"/>
      <c r="S7356" s="507"/>
    </row>
    <row r="7357" spans="8:28" customFormat="1" ht="12.75">
      <c r="H7357" s="507"/>
      <c r="R7357" s="507"/>
      <c r="S7357" s="507"/>
    </row>
    <row r="7358" spans="8:28" customFormat="1" ht="12.75">
      <c r="H7358" s="507"/>
      <c r="P7358" s="507"/>
      <c r="R7358" s="507"/>
      <c r="S7358" s="507"/>
    </row>
    <row r="7359" spans="8:28" customFormat="1" ht="12.75">
      <c r="H7359" s="507"/>
      <c r="R7359" s="507"/>
    </row>
    <row r="7360" spans="8:28" customFormat="1" ht="12.75">
      <c r="H7360" s="507"/>
      <c r="P7360" s="507"/>
      <c r="R7360" s="507"/>
    </row>
    <row r="7361" spans="8:28" customFormat="1" ht="12.75">
      <c r="H7361" s="507"/>
      <c r="P7361" s="507"/>
      <c r="R7361" s="507"/>
    </row>
    <row r="7362" spans="8:28" customFormat="1" ht="12.75">
      <c r="H7362" s="507"/>
      <c r="P7362" s="507"/>
      <c r="R7362" s="507"/>
    </row>
    <row r="7363" spans="8:28" customFormat="1" ht="12.75">
      <c r="H7363" s="507"/>
      <c r="P7363" s="507"/>
      <c r="R7363" s="507"/>
      <c r="S7363" s="507"/>
    </row>
    <row r="7364" spans="8:28" customFormat="1" ht="12.75">
      <c r="H7364" s="507"/>
      <c r="P7364" s="507"/>
      <c r="R7364" s="507"/>
    </row>
    <row r="7365" spans="8:28" customFormat="1" ht="12.75">
      <c r="H7365" s="507"/>
      <c r="P7365" s="507"/>
      <c r="R7365" s="507"/>
      <c r="S7365" s="507"/>
    </row>
    <row r="7366" spans="8:28" customFormat="1" ht="12.75">
      <c r="H7366" s="507"/>
      <c r="P7366" s="507"/>
      <c r="R7366" s="507"/>
      <c r="S7366" s="507"/>
    </row>
    <row r="7367" spans="8:28" customFormat="1" ht="12.75">
      <c r="H7367" s="507"/>
      <c r="R7367" s="507"/>
    </row>
    <row r="7368" spans="8:28" customFormat="1" ht="12.75">
      <c r="H7368" s="507"/>
      <c r="P7368" s="507"/>
      <c r="R7368" s="507"/>
    </row>
    <row r="7369" spans="8:28" customFormat="1" ht="12.75">
      <c r="H7369" s="507"/>
      <c r="P7369" s="507"/>
      <c r="R7369" s="507"/>
    </row>
    <row r="7370" spans="8:28" customFormat="1" ht="12.75">
      <c r="H7370" s="507"/>
      <c r="R7370" s="507"/>
    </row>
    <row r="7371" spans="8:28" customFormat="1" ht="12.75">
      <c r="H7371" s="507"/>
      <c r="R7371" s="507"/>
    </row>
    <row r="7372" spans="8:28" customFormat="1" ht="12.75">
      <c r="H7372" s="507"/>
      <c r="P7372" s="507"/>
      <c r="R7372" s="507"/>
      <c r="S7372" s="507"/>
    </row>
    <row r="7373" spans="8:28" customFormat="1" ht="12.75">
      <c r="H7373" s="507"/>
      <c r="R7373" s="507"/>
    </row>
    <row r="7374" spans="8:28" customFormat="1" ht="12.75">
      <c r="H7374" s="507"/>
      <c r="P7374" s="507"/>
      <c r="R7374" s="507"/>
    </row>
    <row r="7375" spans="8:28" customFormat="1" ht="12.75">
      <c r="H7375" s="507"/>
      <c r="P7375" s="507"/>
      <c r="R7375" s="507"/>
      <c r="AB7375" s="507"/>
    </row>
    <row r="7376" spans="8:28" customFormat="1" ht="12.75">
      <c r="H7376" s="507"/>
      <c r="P7376" s="507"/>
      <c r="R7376" s="507"/>
      <c r="S7376" s="507"/>
    </row>
    <row r="7377" spans="8:28" customFormat="1" ht="12.75">
      <c r="H7377" s="507"/>
      <c r="P7377" s="507"/>
      <c r="R7377" s="507"/>
    </row>
    <row r="7378" spans="8:28" customFormat="1" ht="12.75">
      <c r="H7378" s="507"/>
      <c r="R7378" s="507"/>
    </row>
    <row r="7379" spans="8:28" customFormat="1" ht="12.75">
      <c r="H7379" s="507"/>
      <c r="P7379" s="507"/>
      <c r="R7379" s="507"/>
    </row>
    <row r="7380" spans="8:28" customFormat="1" ht="12.75">
      <c r="H7380" s="507"/>
      <c r="P7380" s="507"/>
      <c r="R7380" s="507"/>
      <c r="S7380" s="507"/>
      <c r="AB7380" s="507"/>
    </row>
    <row r="7381" spans="8:28" customFormat="1" ht="12.75">
      <c r="H7381" s="507"/>
      <c r="P7381" s="507"/>
      <c r="R7381" s="507"/>
      <c r="S7381" s="507"/>
    </row>
    <row r="7382" spans="8:28" customFormat="1" ht="12.75">
      <c r="H7382" s="507"/>
      <c r="P7382" s="507"/>
      <c r="R7382" s="507"/>
    </row>
    <row r="7383" spans="8:28" customFormat="1" ht="12.75">
      <c r="H7383" s="507"/>
      <c r="P7383" s="507"/>
      <c r="R7383" s="507"/>
      <c r="S7383" s="507"/>
    </row>
    <row r="7384" spans="8:28" customFormat="1" ht="12.75">
      <c r="H7384" s="507"/>
      <c r="P7384" s="507"/>
      <c r="R7384" s="507"/>
    </row>
    <row r="7385" spans="8:28" customFormat="1" ht="12.75">
      <c r="H7385" s="507"/>
      <c r="P7385" s="507"/>
      <c r="R7385" s="507"/>
    </row>
    <row r="7386" spans="8:28" customFormat="1" ht="12.75">
      <c r="H7386" s="507"/>
      <c r="P7386" s="507"/>
      <c r="R7386" s="507"/>
      <c r="S7386" s="507"/>
    </row>
    <row r="7387" spans="8:28" customFormat="1" ht="12.75">
      <c r="H7387" s="507"/>
      <c r="P7387" s="507"/>
      <c r="R7387" s="507"/>
    </row>
    <row r="7388" spans="8:28" customFormat="1" ht="12.75">
      <c r="H7388" s="507"/>
      <c r="P7388" s="507"/>
      <c r="R7388" s="507"/>
    </row>
    <row r="7389" spans="8:28" customFormat="1" ht="12.75">
      <c r="H7389" s="507"/>
      <c r="P7389" s="507"/>
      <c r="R7389" s="507"/>
      <c r="S7389" s="507"/>
    </row>
    <row r="7390" spans="8:28" customFormat="1" ht="12.75">
      <c r="H7390" s="507"/>
      <c r="P7390" s="507"/>
      <c r="R7390" s="507"/>
    </row>
    <row r="7391" spans="8:28" customFormat="1" ht="12.75">
      <c r="H7391" s="507"/>
      <c r="P7391" s="507"/>
      <c r="R7391" s="507"/>
    </row>
    <row r="7392" spans="8:28" customFormat="1" ht="12.75">
      <c r="H7392" s="507"/>
      <c r="P7392" s="507"/>
      <c r="R7392" s="507"/>
    </row>
    <row r="7393" spans="8:28" customFormat="1" ht="12.75">
      <c r="H7393" s="507"/>
      <c r="P7393" s="507"/>
      <c r="R7393" s="507"/>
      <c r="S7393" s="507"/>
    </row>
    <row r="7394" spans="8:28" customFormat="1" ht="12.75">
      <c r="H7394" s="507"/>
      <c r="P7394" s="507"/>
      <c r="R7394" s="507"/>
      <c r="S7394" s="507"/>
    </row>
    <row r="7395" spans="8:28" customFormat="1" ht="12.75">
      <c r="H7395" s="507"/>
      <c r="P7395" s="507"/>
      <c r="R7395" s="507"/>
      <c r="S7395" s="507"/>
    </row>
    <row r="7396" spans="8:28" customFormat="1" ht="12.75">
      <c r="H7396" s="507"/>
      <c r="P7396" s="507"/>
      <c r="R7396" s="507"/>
      <c r="S7396" s="507"/>
    </row>
    <row r="7397" spans="8:28" customFormat="1" ht="12.75">
      <c r="H7397" s="507"/>
      <c r="P7397" s="507"/>
      <c r="R7397" s="507"/>
      <c r="S7397" s="507"/>
      <c r="AB7397" s="507"/>
    </row>
    <row r="7398" spans="8:28" customFormat="1" ht="12.75">
      <c r="H7398" s="507"/>
      <c r="R7398" s="507"/>
    </row>
    <row r="7399" spans="8:28" customFormat="1" ht="12.75">
      <c r="H7399" s="507"/>
      <c r="P7399" s="507"/>
      <c r="R7399" s="507"/>
      <c r="S7399" s="507"/>
    </row>
    <row r="7400" spans="8:28" customFormat="1" ht="12.75">
      <c r="H7400" s="507"/>
      <c r="P7400" s="507"/>
      <c r="R7400" s="507"/>
      <c r="S7400" s="507"/>
    </row>
    <row r="7401" spans="8:28" customFormat="1" ht="12.75">
      <c r="H7401" s="507"/>
      <c r="R7401" s="507"/>
    </row>
    <row r="7402" spans="8:28" customFormat="1" ht="12.75">
      <c r="H7402" s="507"/>
      <c r="R7402" s="507"/>
    </row>
    <row r="7403" spans="8:28" customFormat="1" ht="12.75">
      <c r="H7403" s="507"/>
      <c r="R7403" s="507"/>
      <c r="S7403" s="507"/>
    </row>
    <row r="7404" spans="8:28" customFormat="1" ht="12.75">
      <c r="H7404" s="507"/>
      <c r="P7404" s="507"/>
      <c r="R7404" s="507"/>
      <c r="S7404" s="507"/>
    </row>
    <row r="7405" spans="8:28" customFormat="1" ht="12.75">
      <c r="H7405" s="507"/>
      <c r="R7405" s="507"/>
      <c r="S7405" s="507"/>
      <c r="AB7405" s="507"/>
    </row>
    <row r="7406" spans="8:28" customFormat="1" ht="12.75">
      <c r="H7406" s="507"/>
      <c r="R7406" s="507"/>
      <c r="S7406" s="507"/>
      <c r="AB7406" s="507"/>
    </row>
    <row r="7407" spans="8:28" customFormat="1" ht="12.75">
      <c r="H7407" s="507"/>
      <c r="R7407" s="507"/>
      <c r="S7407" s="507"/>
    </row>
    <row r="7408" spans="8:28" customFormat="1" ht="12.75">
      <c r="H7408" s="507"/>
      <c r="R7408" s="507"/>
      <c r="S7408" s="507"/>
    </row>
    <row r="7409" spans="8:19" customFormat="1" ht="12.75">
      <c r="H7409" s="507"/>
      <c r="R7409" s="507"/>
      <c r="S7409" s="507"/>
    </row>
    <row r="7410" spans="8:19" customFormat="1" ht="12.75">
      <c r="H7410" s="507"/>
      <c r="P7410" s="507"/>
      <c r="R7410" s="507"/>
      <c r="S7410" s="507"/>
    </row>
    <row r="7411" spans="8:19" customFormat="1" ht="12.75">
      <c r="H7411" s="507"/>
      <c r="P7411" s="507"/>
      <c r="R7411" s="507"/>
      <c r="S7411" s="507"/>
    </row>
    <row r="7412" spans="8:19" customFormat="1" ht="12.75">
      <c r="H7412" s="507"/>
      <c r="P7412" s="507"/>
      <c r="R7412" s="507"/>
    </row>
    <row r="7413" spans="8:19" customFormat="1" ht="12.75">
      <c r="H7413" s="507"/>
      <c r="P7413" s="507"/>
      <c r="R7413" s="507"/>
    </row>
    <row r="7414" spans="8:19" customFormat="1" ht="12.75">
      <c r="H7414" s="507"/>
      <c r="R7414" s="507"/>
      <c r="S7414" s="507"/>
    </row>
    <row r="7415" spans="8:19" customFormat="1" ht="12.75">
      <c r="H7415" s="507"/>
      <c r="P7415" s="507"/>
      <c r="R7415" s="507"/>
    </row>
    <row r="7416" spans="8:19" customFormat="1" ht="12.75">
      <c r="H7416" s="507"/>
      <c r="R7416" s="507"/>
      <c r="S7416" s="507"/>
    </row>
    <row r="7417" spans="8:19" customFormat="1" ht="12.75">
      <c r="H7417" s="507"/>
      <c r="P7417" s="507"/>
      <c r="R7417" s="507"/>
      <c r="S7417" s="507"/>
    </row>
    <row r="7418" spans="8:19" customFormat="1" ht="12.75">
      <c r="H7418" s="507"/>
      <c r="R7418" s="507"/>
    </row>
    <row r="7419" spans="8:19" customFormat="1" ht="12.75">
      <c r="H7419" s="507"/>
      <c r="P7419" s="507"/>
      <c r="R7419" s="507"/>
      <c r="S7419" s="507"/>
    </row>
    <row r="7420" spans="8:19" customFormat="1" ht="12.75">
      <c r="H7420" s="507"/>
      <c r="P7420" s="507"/>
      <c r="R7420" s="507"/>
    </row>
    <row r="7421" spans="8:19" customFormat="1" ht="12.75">
      <c r="H7421" s="507"/>
      <c r="P7421" s="507"/>
      <c r="R7421" s="507"/>
    </row>
    <row r="7422" spans="8:19" customFormat="1" ht="12.75">
      <c r="H7422" s="507"/>
      <c r="R7422" s="507"/>
      <c r="S7422" s="507"/>
    </row>
    <row r="7423" spans="8:19" customFormat="1" ht="12.75">
      <c r="H7423" s="507"/>
      <c r="P7423" s="507"/>
      <c r="R7423" s="507"/>
    </row>
    <row r="7424" spans="8:19" customFormat="1" ht="12.75">
      <c r="H7424" s="507"/>
      <c r="P7424" s="507"/>
      <c r="R7424" s="507"/>
      <c r="S7424" s="507"/>
    </row>
    <row r="7425" spans="8:28" customFormat="1" ht="12.75">
      <c r="H7425" s="507"/>
      <c r="P7425" s="507"/>
      <c r="R7425" s="507"/>
    </row>
    <row r="7426" spans="8:28" customFormat="1" ht="12.75">
      <c r="H7426" s="507"/>
      <c r="R7426" s="507"/>
      <c r="S7426" s="507"/>
    </row>
    <row r="7427" spans="8:28" customFormat="1" ht="12.75">
      <c r="H7427" s="507"/>
      <c r="P7427" s="507"/>
      <c r="R7427" s="507"/>
    </row>
    <row r="7428" spans="8:28" customFormat="1" ht="12.75">
      <c r="H7428" s="507"/>
      <c r="R7428" s="507"/>
      <c r="S7428" s="507"/>
    </row>
    <row r="7429" spans="8:28" customFormat="1" ht="12.75">
      <c r="H7429" s="507"/>
      <c r="R7429" s="507"/>
    </row>
    <row r="7430" spans="8:28" customFormat="1" ht="12.75">
      <c r="H7430" s="507"/>
      <c r="R7430" s="507"/>
    </row>
    <row r="7431" spans="8:28" customFormat="1" ht="12.75">
      <c r="H7431" s="507"/>
      <c r="P7431" s="507"/>
      <c r="R7431" s="507"/>
      <c r="S7431" s="507"/>
    </row>
    <row r="7432" spans="8:28" customFormat="1" ht="12.75">
      <c r="H7432" s="507"/>
      <c r="R7432" s="507"/>
      <c r="S7432" s="507"/>
    </row>
    <row r="7433" spans="8:28" customFormat="1" ht="12.75">
      <c r="H7433" s="507"/>
      <c r="P7433" s="507"/>
      <c r="R7433" s="507"/>
    </row>
    <row r="7434" spans="8:28" customFormat="1" ht="12.75">
      <c r="H7434" s="507"/>
      <c r="R7434" s="507"/>
      <c r="S7434" s="507"/>
    </row>
    <row r="7435" spans="8:28" customFormat="1" ht="12.75">
      <c r="H7435" s="507"/>
      <c r="R7435" s="507"/>
      <c r="S7435" s="507"/>
    </row>
    <row r="7436" spans="8:28" customFormat="1" ht="12.75">
      <c r="H7436" s="507"/>
      <c r="P7436" s="507"/>
      <c r="R7436" s="507"/>
    </row>
    <row r="7437" spans="8:28" customFormat="1" ht="12.75">
      <c r="H7437" s="507"/>
      <c r="R7437" s="507"/>
      <c r="S7437" s="507"/>
    </row>
    <row r="7438" spans="8:28" customFormat="1" ht="12.75">
      <c r="H7438" s="507"/>
      <c r="P7438" s="507"/>
      <c r="R7438" s="507"/>
      <c r="S7438" s="507"/>
      <c r="AB7438" s="507"/>
    </row>
    <row r="7439" spans="8:28" customFormat="1" ht="12.75">
      <c r="H7439" s="507"/>
      <c r="R7439" s="507"/>
      <c r="S7439" s="507"/>
    </row>
    <row r="7440" spans="8:28" customFormat="1" ht="12.75">
      <c r="H7440" s="507"/>
      <c r="P7440" s="507"/>
      <c r="R7440" s="507"/>
    </row>
    <row r="7441" spans="8:28" customFormat="1" ht="12.75">
      <c r="H7441" s="507"/>
      <c r="P7441" s="507"/>
      <c r="R7441" s="507"/>
      <c r="S7441" s="507"/>
      <c r="AB7441" s="507"/>
    </row>
    <row r="7442" spans="8:28" customFormat="1" ht="12.75">
      <c r="H7442" s="507"/>
      <c r="R7442" s="507"/>
      <c r="S7442" s="507"/>
    </row>
    <row r="7443" spans="8:28" customFormat="1" ht="12.75">
      <c r="H7443" s="507"/>
      <c r="R7443" s="507"/>
      <c r="S7443" s="507"/>
    </row>
    <row r="7444" spans="8:28" customFormat="1" ht="12.75">
      <c r="H7444" s="507"/>
      <c r="P7444" s="507"/>
      <c r="R7444" s="507"/>
      <c r="S7444" s="507"/>
    </row>
    <row r="7445" spans="8:28" customFormat="1" ht="12.75">
      <c r="H7445" s="507"/>
      <c r="P7445" s="507"/>
      <c r="R7445" s="507"/>
      <c r="S7445" s="507"/>
    </row>
    <row r="7446" spans="8:28" customFormat="1" ht="12.75">
      <c r="H7446" s="507"/>
      <c r="P7446" s="507"/>
      <c r="R7446" s="507"/>
    </row>
    <row r="7447" spans="8:28" customFormat="1" ht="12.75">
      <c r="H7447" s="507"/>
      <c r="R7447" s="507"/>
    </row>
    <row r="7448" spans="8:28" customFormat="1" ht="12.75">
      <c r="H7448" s="507"/>
      <c r="R7448" s="507"/>
    </row>
    <row r="7449" spans="8:28" customFormat="1" ht="12.75">
      <c r="H7449" s="507"/>
      <c r="P7449" s="507"/>
      <c r="R7449" s="507"/>
    </row>
    <row r="7450" spans="8:28" customFormat="1" ht="12.75">
      <c r="H7450" s="507"/>
      <c r="P7450" s="507"/>
      <c r="R7450" s="507"/>
    </row>
    <row r="7451" spans="8:28" customFormat="1" ht="12.75">
      <c r="H7451" s="507"/>
      <c r="R7451" s="507"/>
      <c r="S7451" s="507"/>
    </row>
    <row r="7452" spans="8:28" customFormat="1" ht="12.75">
      <c r="H7452" s="507"/>
      <c r="P7452" s="507"/>
      <c r="R7452" s="507"/>
    </row>
    <row r="7453" spans="8:28" customFormat="1" ht="12.75">
      <c r="H7453" s="507"/>
      <c r="R7453" s="507"/>
      <c r="S7453" s="507"/>
    </row>
    <row r="7454" spans="8:28" customFormat="1" ht="12.75">
      <c r="H7454" s="507"/>
      <c r="R7454" s="507"/>
      <c r="S7454" s="507"/>
    </row>
    <row r="7455" spans="8:28" customFormat="1" ht="12.75">
      <c r="H7455" s="507"/>
      <c r="P7455" s="507"/>
      <c r="R7455" s="507"/>
    </row>
    <row r="7456" spans="8:28" customFormat="1" ht="12.75">
      <c r="H7456" s="507"/>
      <c r="P7456" s="507"/>
      <c r="R7456" s="507"/>
    </row>
    <row r="7457" spans="8:19" customFormat="1" ht="12.75">
      <c r="H7457" s="507"/>
      <c r="P7457" s="507"/>
      <c r="R7457" s="507"/>
      <c r="S7457" s="507"/>
    </row>
    <row r="7458" spans="8:19" customFormat="1" ht="12.75">
      <c r="H7458" s="507"/>
      <c r="P7458" s="507"/>
      <c r="R7458" s="507"/>
      <c r="S7458" s="507"/>
    </row>
    <row r="7459" spans="8:19" customFormat="1" ht="12.75">
      <c r="H7459" s="507"/>
      <c r="R7459" s="507"/>
      <c r="S7459" s="507"/>
    </row>
    <row r="7460" spans="8:19" customFormat="1" ht="12.75">
      <c r="H7460" s="507"/>
      <c r="R7460" s="507"/>
      <c r="S7460" s="507"/>
    </row>
    <row r="7461" spans="8:19" customFormat="1" ht="12.75">
      <c r="H7461" s="507"/>
      <c r="P7461" s="507"/>
      <c r="R7461" s="507"/>
    </row>
    <row r="7462" spans="8:19" customFormat="1" ht="12.75">
      <c r="H7462" s="507"/>
      <c r="P7462" s="507"/>
      <c r="R7462" s="507"/>
    </row>
    <row r="7463" spans="8:19" customFormat="1" ht="12.75">
      <c r="H7463" s="507"/>
      <c r="P7463" s="507"/>
      <c r="R7463" s="507"/>
    </row>
    <row r="7464" spans="8:19" customFormat="1" ht="12.75">
      <c r="H7464" s="507"/>
      <c r="P7464" s="507"/>
      <c r="R7464" s="507"/>
    </row>
    <row r="7465" spans="8:19" customFormat="1" ht="12.75">
      <c r="H7465" s="507"/>
      <c r="P7465" s="507"/>
      <c r="R7465" s="507"/>
    </row>
    <row r="7466" spans="8:19" customFormat="1" ht="12.75">
      <c r="H7466" s="507"/>
      <c r="R7466" s="507"/>
      <c r="S7466" s="507"/>
    </row>
    <row r="7467" spans="8:19" customFormat="1" ht="12.75">
      <c r="H7467" s="507"/>
      <c r="P7467" s="507"/>
      <c r="R7467" s="507"/>
      <c r="S7467" s="507"/>
    </row>
    <row r="7468" spans="8:19" customFormat="1" ht="12.75">
      <c r="H7468" s="507"/>
      <c r="R7468" s="507"/>
      <c r="S7468" s="507"/>
    </row>
    <row r="7469" spans="8:19" customFormat="1" ht="12.75">
      <c r="H7469" s="507"/>
      <c r="P7469" s="507"/>
      <c r="R7469" s="507"/>
      <c r="S7469" s="507"/>
    </row>
    <row r="7470" spans="8:19" customFormat="1" ht="12.75">
      <c r="H7470" s="507"/>
      <c r="R7470" s="507"/>
      <c r="S7470" s="507"/>
    </row>
    <row r="7471" spans="8:19" customFormat="1" ht="12.75">
      <c r="H7471" s="507"/>
      <c r="P7471" s="507"/>
      <c r="R7471" s="507"/>
      <c r="S7471" s="507"/>
    </row>
    <row r="7472" spans="8:19" customFormat="1" ht="12.75">
      <c r="H7472" s="507"/>
      <c r="P7472" s="507"/>
      <c r="R7472" s="507"/>
    </row>
    <row r="7473" spans="8:28" customFormat="1" ht="12.75">
      <c r="H7473" s="507"/>
      <c r="R7473" s="507"/>
      <c r="S7473" s="507"/>
    </row>
    <row r="7474" spans="8:28" customFormat="1" ht="12.75">
      <c r="H7474" s="507"/>
      <c r="R7474" s="507"/>
      <c r="S7474" s="507"/>
      <c r="AB7474" s="507"/>
    </row>
    <row r="7475" spans="8:28" customFormat="1" ht="12.75">
      <c r="H7475" s="507"/>
      <c r="R7475" s="507"/>
    </row>
    <row r="7476" spans="8:28" customFormat="1" ht="12.75">
      <c r="H7476" s="507"/>
      <c r="R7476" s="507"/>
      <c r="S7476" s="507"/>
    </row>
    <row r="7477" spans="8:28" customFormat="1" ht="12.75">
      <c r="H7477" s="507"/>
      <c r="P7477" s="507"/>
      <c r="R7477" s="507"/>
    </row>
    <row r="7478" spans="8:28" customFormat="1" ht="12.75">
      <c r="H7478" s="507"/>
      <c r="P7478" s="507"/>
      <c r="R7478" s="507"/>
      <c r="S7478" s="507"/>
    </row>
    <row r="7479" spans="8:28" customFormat="1" ht="12.75">
      <c r="H7479" s="507"/>
      <c r="P7479" s="507"/>
      <c r="R7479" s="507"/>
    </row>
    <row r="7480" spans="8:28" customFormat="1" ht="12.75">
      <c r="H7480" s="507"/>
      <c r="R7480" s="507"/>
    </row>
    <row r="7481" spans="8:28" customFormat="1" ht="12.75">
      <c r="H7481" s="507"/>
      <c r="P7481" s="507"/>
      <c r="R7481" s="507"/>
    </row>
    <row r="7482" spans="8:28" customFormat="1" ht="12.75">
      <c r="H7482" s="507"/>
      <c r="R7482" s="507"/>
    </row>
    <row r="7483" spans="8:28" customFormat="1" ht="12.75">
      <c r="H7483" s="507"/>
      <c r="P7483" s="507"/>
      <c r="R7483" s="507"/>
      <c r="S7483" s="507"/>
    </row>
    <row r="7484" spans="8:28" customFormat="1" ht="12.75">
      <c r="H7484" s="507"/>
      <c r="R7484" s="507"/>
      <c r="S7484" s="507"/>
    </row>
    <row r="7485" spans="8:28" customFormat="1" ht="12.75">
      <c r="H7485" s="507"/>
      <c r="R7485" s="507"/>
      <c r="S7485" s="507"/>
    </row>
    <row r="7486" spans="8:28" customFormat="1" ht="12.75">
      <c r="H7486" s="507"/>
      <c r="R7486" s="507"/>
      <c r="S7486" s="507"/>
    </row>
    <row r="7487" spans="8:28" customFormat="1" ht="12.75">
      <c r="H7487" s="507"/>
      <c r="P7487" s="507"/>
      <c r="R7487" s="507"/>
      <c r="S7487" s="507"/>
    </row>
    <row r="7488" spans="8:28" customFormat="1" ht="12.75">
      <c r="H7488" s="507"/>
      <c r="R7488" s="507"/>
      <c r="S7488" s="507"/>
    </row>
    <row r="7489" spans="8:28" customFormat="1" ht="12.75">
      <c r="H7489" s="507"/>
      <c r="P7489" s="507"/>
      <c r="R7489" s="507"/>
      <c r="S7489" s="507"/>
      <c r="AB7489" s="507"/>
    </row>
    <row r="7490" spans="8:28" customFormat="1" ht="12.75">
      <c r="H7490" s="507"/>
      <c r="R7490" s="507"/>
      <c r="S7490" s="507"/>
    </row>
    <row r="7491" spans="8:28" customFormat="1" ht="12.75">
      <c r="H7491" s="507"/>
      <c r="R7491" s="507"/>
    </row>
    <row r="7492" spans="8:28" customFormat="1" ht="12.75">
      <c r="H7492" s="507"/>
      <c r="R7492" s="507"/>
    </row>
    <row r="7493" spans="8:28" customFormat="1" ht="12.75">
      <c r="H7493" s="507"/>
      <c r="R7493" s="507"/>
    </row>
    <row r="7494" spans="8:28" customFormat="1" ht="12.75">
      <c r="H7494" s="507"/>
      <c r="R7494" s="507"/>
      <c r="S7494" s="507"/>
    </row>
    <row r="7495" spans="8:28" customFormat="1" ht="12.75">
      <c r="H7495" s="507"/>
      <c r="P7495" s="507"/>
      <c r="R7495" s="507"/>
      <c r="S7495" s="507"/>
    </row>
    <row r="7496" spans="8:28" customFormat="1" ht="12.75">
      <c r="H7496" s="507"/>
      <c r="P7496" s="507"/>
      <c r="R7496" s="507"/>
    </row>
    <row r="7497" spans="8:28" customFormat="1" ht="12.75">
      <c r="H7497" s="507"/>
      <c r="P7497" s="507"/>
      <c r="R7497" s="507"/>
      <c r="S7497" s="507"/>
    </row>
    <row r="7498" spans="8:28" customFormat="1" ht="12.75">
      <c r="H7498" s="507"/>
      <c r="P7498" s="507"/>
      <c r="R7498" s="507"/>
    </row>
    <row r="7499" spans="8:28" customFormat="1" ht="12.75">
      <c r="H7499" s="507"/>
      <c r="P7499" s="507"/>
      <c r="R7499" s="507"/>
    </row>
    <row r="7500" spans="8:28" customFormat="1" ht="12.75">
      <c r="H7500" s="507"/>
      <c r="P7500" s="507"/>
      <c r="R7500" s="507"/>
      <c r="S7500" s="507"/>
      <c r="AB7500" s="507"/>
    </row>
    <row r="7501" spans="8:28" customFormat="1" ht="12.75">
      <c r="H7501" s="507"/>
      <c r="R7501" s="507"/>
      <c r="S7501" s="507"/>
    </row>
    <row r="7502" spans="8:28" customFormat="1" ht="12.75">
      <c r="H7502" s="507"/>
      <c r="R7502" s="507"/>
      <c r="S7502" s="507"/>
    </row>
    <row r="7503" spans="8:28" customFormat="1" ht="12.75">
      <c r="H7503" s="507"/>
      <c r="P7503" s="507"/>
      <c r="R7503" s="507"/>
      <c r="S7503" s="507"/>
    </row>
    <row r="7504" spans="8:28" customFormat="1" ht="12.75">
      <c r="H7504" s="507"/>
      <c r="P7504" s="507"/>
      <c r="R7504" s="507"/>
    </row>
    <row r="7505" spans="8:28" customFormat="1" ht="12.75">
      <c r="H7505" s="507"/>
      <c r="R7505" s="507"/>
      <c r="S7505" s="507"/>
    </row>
    <row r="7506" spans="8:28" customFormat="1" ht="12.75">
      <c r="H7506" s="507"/>
      <c r="P7506" s="507"/>
      <c r="R7506" s="507"/>
      <c r="S7506" s="507"/>
    </row>
    <row r="7507" spans="8:28" customFormat="1" ht="12.75">
      <c r="H7507" s="507"/>
      <c r="P7507" s="507"/>
      <c r="R7507" s="507"/>
    </row>
    <row r="7508" spans="8:28" customFormat="1" ht="12.75">
      <c r="H7508" s="507"/>
      <c r="P7508" s="507"/>
      <c r="R7508" s="507"/>
      <c r="S7508" s="507"/>
      <c r="AB7508" s="507"/>
    </row>
    <row r="7509" spans="8:28" customFormat="1" ht="12.75">
      <c r="H7509" s="507"/>
      <c r="P7509" s="507"/>
      <c r="R7509" s="507"/>
    </row>
    <row r="7510" spans="8:28" customFormat="1" ht="12.75">
      <c r="H7510" s="507"/>
      <c r="P7510" s="507"/>
      <c r="R7510" s="507"/>
    </row>
    <row r="7511" spans="8:28" customFormat="1" ht="12.75">
      <c r="H7511" s="507"/>
      <c r="R7511" s="507"/>
      <c r="S7511" s="507"/>
    </row>
    <row r="7512" spans="8:28" customFormat="1" ht="12.75">
      <c r="H7512" s="507"/>
      <c r="P7512" s="507"/>
      <c r="R7512" s="507"/>
      <c r="S7512" s="507"/>
    </row>
    <row r="7513" spans="8:28" customFormat="1" ht="12.75">
      <c r="H7513" s="507"/>
      <c r="R7513" s="507"/>
      <c r="S7513" s="507"/>
    </row>
    <row r="7514" spans="8:28" customFormat="1" ht="12.75">
      <c r="H7514" s="507"/>
      <c r="P7514" s="507"/>
      <c r="R7514" s="507"/>
    </row>
    <row r="7515" spans="8:28" customFormat="1" ht="12.75">
      <c r="H7515" s="507"/>
      <c r="R7515" s="507"/>
      <c r="S7515" s="507"/>
    </row>
    <row r="7516" spans="8:28" customFormat="1" ht="12.75">
      <c r="H7516" s="507"/>
      <c r="P7516" s="507"/>
      <c r="R7516" s="507"/>
      <c r="S7516" s="507"/>
    </row>
    <row r="7517" spans="8:28" customFormat="1" ht="12.75">
      <c r="H7517" s="507"/>
      <c r="P7517" s="507"/>
      <c r="R7517" s="507"/>
      <c r="S7517" s="507"/>
    </row>
    <row r="7518" spans="8:28" customFormat="1" ht="12.75">
      <c r="H7518" s="507"/>
      <c r="R7518" s="507"/>
      <c r="S7518" s="507"/>
    </row>
    <row r="7519" spans="8:28" customFormat="1" ht="12.75">
      <c r="H7519" s="507"/>
      <c r="R7519" s="507"/>
    </row>
    <row r="7520" spans="8:28" customFormat="1" ht="12.75">
      <c r="H7520" s="507"/>
      <c r="P7520" s="507"/>
      <c r="R7520" s="507"/>
    </row>
    <row r="7521" spans="8:19" customFormat="1" ht="12.75">
      <c r="H7521" s="507"/>
      <c r="P7521" s="507"/>
      <c r="R7521" s="507"/>
    </row>
    <row r="7522" spans="8:19" customFormat="1" ht="12.75">
      <c r="H7522" s="507"/>
      <c r="R7522" s="507"/>
      <c r="S7522" s="507"/>
    </row>
    <row r="7523" spans="8:19" customFormat="1" ht="12.75">
      <c r="H7523" s="507"/>
      <c r="R7523" s="507"/>
      <c r="S7523" s="507"/>
    </row>
    <row r="7524" spans="8:19" customFormat="1" ht="12.75">
      <c r="H7524" s="507"/>
      <c r="R7524" s="507"/>
    </row>
    <row r="7525" spans="8:19" customFormat="1" ht="12.75">
      <c r="H7525" s="507"/>
      <c r="P7525" s="507"/>
      <c r="R7525" s="507"/>
      <c r="S7525" s="507"/>
    </row>
    <row r="7526" spans="8:19" customFormat="1" ht="12.75">
      <c r="H7526" s="507"/>
      <c r="P7526" s="507"/>
      <c r="R7526" s="507"/>
    </row>
    <row r="7527" spans="8:19" customFormat="1" ht="12.75">
      <c r="H7527" s="507"/>
      <c r="P7527" s="507"/>
      <c r="R7527" s="507"/>
    </row>
    <row r="7528" spans="8:19" customFormat="1" ht="12.75">
      <c r="H7528" s="507"/>
      <c r="P7528" s="507"/>
      <c r="R7528" s="507"/>
      <c r="S7528" s="507"/>
    </row>
    <row r="7529" spans="8:19" customFormat="1" ht="12.75">
      <c r="H7529" s="507"/>
      <c r="R7529" s="507"/>
      <c r="S7529" s="507"/>
    </row>
    <row r="7530" spans="8:19" customFormat="1" ht="12.75">
      <c r="H7530" s="507"/>
      <c r="R7530" s="507"/>
    </row>
    <row r="7531" spans="8:19" customFormat="1" ht="12.75">
      <c r="H7531" s="507"/>
      <c r="P7531" s="507"/>
      <c r="R7531" s="507"/>
    </row>
    <row r="7532" spans="8:19" customFormat="1" ht="12.75">
      <c r="H7532" s="507"/>
      <c r="R7532" s="507"/>
    </row>
    <row r="7533" spans="8:19" customFormat="1" ht="12.75">
      <c r="H7533" s="507"/>
      <c r="R7533" s="507"/>
      <c r="S7533" s="507"/>
    </row>
    <row r="7534" spans="8:19" customFormat="1" ht="12.75">
      <c r="H7534" s="507"/>
      <c r="R7534" s="507"/>
    </row>
    <row r="7535" spans="8:19" customFormat="1" ht="12.75">
      <c r="H7535" s="507"/>
      <c r="R7535" s="507"/>
      <c r="S7535" s="507"/>
    </row>
    <row r="7536" spans="8:19" customFormat="1" ht="12.75">
      <c r="H7536" s="507"/>
      <c r="P7536" s="507"/>
      <c r="R7536" s="507"/>
      <c r="S7536" s="507"/>
    </row>
    <row r="7537" spans="8:28" customFormat="1" ht="12.75">
      <c r="H7537" s="507"/>
      <c r="R7537" s="507"/>
      <c r="S7537" s="507"/>
    </row>
    <row r="7538" spans="8:28" customFormat="1" ht="12.75">
      <c r="H7538" s="507"/>
      <c r="R7538" s="507"/>
      <c r="S7538" s="507"/>
    </row>
    <row r="7539" spans="8:28" customFormat="1" ht="12.75">
      <c r="H7539" s="507"/>
      <c r="P7539" s="507"/>
      <c r="R7539" s="507"/>
    </row>
    <row r="7540" spans="8:28" customFormat="1" ht="12.75">
      <c r="H7540" s="507"/>
      <c r="R7540" s="507"/>
      <c r="S7540" s="507"/>
    </row>
    <row r="7541" spans="8:28" customFormat="1" ht="12.75">
      <c r="H7541" s="507"/>
      <c r="P7541" s="507"/>
      <c r="R7541" s="507"/>
      <c r="S7541" s="507"/>
    </row>
    <row r="7542" spans="8:28" customFormat="1" ht="12.75">
      <c r="H7542" s="507"/>
      <c r="R7542" s="507"/>
      <c r="S7542" s="507"/>
    </row>
    <row r="7543" spans="8:28" customFormat="1" ht="12.75">
      <c r="H7543" s="507"/>
      <c r="R7543" s="507"/>
    </row>
    <row r="7544" spans="8:28" customFormat="1" ht="12.75">
      <c r="H7544" s="507"/>
      <c r="R7544" s="507"/>
    </row>
    <row r="7545" spans="8:28" customFormat="1" ht="12.75">
      <c r="H7545" s="507"/>
      <c r="R7545" s="507"/>
      <c r="S7545" s="507"/>
    </row>
    <row r="7546" spans="8:28" customFormat="1" ht="12.75">
      <c r="H7546" s="507"/>
      <c r="R7546" s="507"/>
      <c r="S7546" s="507"/>
    </row>
    <row r="7547" spans="8:28" customFormat="1" ht="12.75">
      <c r="H7547" s="507"/>
      <c r="P7547" s="507"/>
      <c r="R7547" s="507"/>
    </row>
    <row r="7548" spans="8:28" customFormat="1" ht="12.75">
      <c r="H7548" s="507"/>
      <c r="R7548" s="507"/>
      <c r="S7548" s="507"/>
    </row>
    <row r="7549" spans="8:28" customFormat="1" ht="12.75">
      <c r="H7549" s="507"/>
      <c r="R7549" s="507"/>
      <c r="S7549" s="507"/>
    </row>
    <row r="7550" spans="8:28" customFormat="1" ht="12.75">
      <c r="H7550" s="507"/>
      <c r="R7550" s="507"/>
      <c r="S7550" s="507"/>
      <c r="AB7550" s="507"/>
    </row>
    <row r="7551" spans="8:28" customFormat="1" ht="12.75">
      <c r="H7551" s="507"/>
      <c r="P7551" s="507"/>
      <c r="R7551" s="507"/>
    </row>
    <row r="7552" spans="8:28" customFormat="1" ht="12.75">
      <c r="H7552" s="507"/>
      <c r="P7552" s="507"/>
      <c r="R7552" s="507"/>
      <c r="S7552" s="507"/>
    </row>
    <row r="7553" spans="8:28" customFormat="1" ht="12.75">
      <c r="H7553" s="507"/>
      <c r="P7553" s="507"/>
      <c r="R7553" s="507"/>
    </row>
    <row r="7554" spans="8:28" customFormat="1" ht="12.75">
      <c r="H7554" s="507"/>
      <c r="R7554" s="507"/>
      <c r="S7554" s="507"/>
    </row>
    <row r="7555" spans="8:28" customFormat="1" ht="12.75">
      <c r="H7555" s="507"/>
      <c r="P7555" s="507"/>
      <c r="R7555" s="507"/>
    </row>
    <row r="7556" spans="8:28" customFormat="1" ht="12.75">
      <c r="H7556" s="507"/>
      <c r="P7556" s="507"/>
      <c r="R7556" s="507"/>
      <c r="S7556" s="507"/>
      <c r="AB7556" s="507"/>
    </row>
    <row r="7557" spans="8:28" customFormat="1" ht="12.75">
      <c r="H7557" s="507"/>
      <c r="R7557" s="507"/>
    </row>
    <row r="7558" spans="8:28" customFormat="1" ht="12.75">
      <c r="H7558" s="507"/>
      <c r="P7558" s="507"/>
      <c r="R7558" s="507"/>
      <c r="S7558" s="507"/>
    </row>
    <row r="7559" spans="8:28" customFormat="1" ht="12.75">
      <c r="H7559" s="507"/>
      <c r="R7559" s="507"/>
    </row>
    <row r="7560" spans="8:28" customFormat="1" ht="12.75">
      <c r="H7560" s="507"/>
      <c r="P7560" s="507"/>
      <c r="R7560" s="507"/>
    </row>
    <row r="7561" spans="8:28" customFormat="1" ht="12.75">
      <c r="H7561" s="507"/>
      <c r="R7561" s="507"/>
      <c r="S7561" s="507"/>
    </row>
    <row r="7562" spans="8:28" customFormat="1" ht="12.75">
      <c r="H7562" s="507"/>
      <c r="R7562" s="507"/>
    </row>
    <row r="7563" spans="8:28" customFormat="1" ht="12.75">
      <c r="H7563" s="507"/>
      <c r="P7563" s="507"/>
      <c r="R7563" s="507"/>
    </row>
    <row r="7564" spans="8:28" customFormat="1" ht="12.75">
      <c r="H7564" s="507"/>
      <c r="P7564" s="507"/>
      <c r="R7564" s="507"/>
    </row>
    <row r="7565" spans="8:28" customFormat="1" ht="12.75">
      <c r="H7565" s="507"/>
      <c r="P7565" s="507"/>
      <c r="R7565" s="507"/>
    </row>
    <row r="7566" spans="8:28" customFormat="1" ht="12.75">
      <c r="H7566" s="507"/>
      <c r="P7566" s="507"/>
      <c r="R7566" s="507"/>
    </row>
    <row r="7567" spans="8:28" customFormat="1" ht="12.75">
      <c r="H7567" s="507"/>
      <c r="R7567" s="507"/>
      <c r="S7567" s="507"/>
    </row>
    <row r="7568" spans="8:28" customFormat="1" ht="12.75">
      <c r="H7568" s="507"/>
      <c r="P7568" s="507"/>
      <c r="R7568" s="507"/>
      <c r="S7568" s="507"/>
    </row>
    <row r="7569" spans="8:28" customFormat="1" ht="12.75">
      <c r="H7569" s="507"/>
      <c r="R7569" s="507"/>
    </row>
    <row r="7570" spans="8:28" customFormat="1" ht="12.75">
      <c r="H7570" s="507"/>
      <c r="R7570" s="507"/>
      <c r="S7570" s="507"/>
    </row>
    <row r="7571" spans="8:28" customFormat="1" ht="12.75">
      <c r="H7571" s="507"/>
      <c r="P7571" s="507"/>
      <c r="R7571" s="507"/>
    </row>
    <row r="7572" spans="8:28" customFormat="1" ht="12.75">
      <c r="H7572" s="507"/>
      <c r="P7572" s="507"/>
      <c r="R7572" s="507"/>
    </row>
    <row r="7573" spans="8:28" customFormat="1" ht="12.75">
      <c r="H7573" s="507"/>
      <c r="P7573" s="507"/>
      <c r="R7573" s="507"/>
      <c r="AB7573" s="507"/>
    </row>
    <row r="7574" spans="8:28" customFormat="1" ht="12.75">
      <c r="H7574" s="507"/>
      <c r="R7574" s="507"/>
    </row>
    <row r="7575" spans="8:28" customFormat="1" ht="12.75">
      <c r="H7575" s="507"/>
      <c r="P7575" s="507"/>
      <c r="R7575" s="507"/>
      <c r="AB7575" s="507"/>
    </row>
    <row r="7576" spans="8:28" customFormat="1" ht="12.75">
      <c r="H7576" s="507"/>
      <c r="R7576" s="507"/>
      <c r="S7576" s="507"/>
    </row>
    <row r="7577" spans="8:28" customFormat="1" ht="12.75">
      <c r="H7577" s="507"/>
      <c r="P7577" s="507"/>
      <c r="R7577" s="507"/>
      <c r="S7577" s="507"/>
    </row>
    <row r="7578" spans="8:28" customFormat="1" ht="12.75">
      <c r="H7578" s="507"/>
      <c r="P7578" s="507"/>
      <c r="R7578" s="507"/>
    </row>
    <row r="7579" spans="8:28" customFormat="1" ht="12.75">
      <c r="H7579" s="507"/>
      <c r="R7579" s="507"/>
      <c r="S7579" s="507"/>
    </row>
    <row r="7580" spans="8:28" customFormat="1" ht="12.75">
      <c r="H7580" s="507"/>
      <c r="P7580" s="507"/>
      <c r="R7580" s="507"/>
    </row>
    <row r="7581" spans="8:28" customFormat="1" ht="12.75">
      <c r="H7581" s="507"/>
      <c r="P7581" s="507"/>
      <c r="R7581" s="507"/>
      <c r="S7581" s="507"/>
    </row>
    <row r="7582" spans="8:28" customFormat="1" ht="12.75">
      <c r="H7582" s="507"/>
      <c r="P7582" s="507"/>
      <c r="R7582" s="507"/>
    </row>
    <row r="7583" spans="8:28" customFormat="1" ht="12.75">
      <c r="H7583" s="507"/>
      <c r="P7583" s="507"/>
      <c r="R7583" s="507"/>
    </row>
    <row r="7584" spans="8:28" customFormat="1" ht="12.75">
      <c r="H7584" s="507"/>
      <c r="P7584" s="507"/>
      <c r="R7584" s="507"/>
    </row>
    <row r="7585" spans="8:19" customFormat="1" ht="12.75">
      <c r="H7585" s="507"/>
      <c r="R7585" s="507"/>
      <c r="S7585" s="507"/>
    </row>
    <row r="7586" spans="8:19" customFormat="1" ht="12.75">
      <c r="H7586" s="507"/>
      <c r="R7586" s="507"/>
    </row>
    <row r="7587" spans="8:19" customFormat="1" ht="12.75">
      <c r="H7587" s="507"/>
      <c r="P7587" s="507"/>
      <c r="R7587" s="507"/>
    </row>
    <row r="7588" spans="8:19" customFormat="1" ht="12.75">
      <c r="H7588" s="507"/>
      <c r="P7588" s="507"/>
      <c r="R7588" s="507"/>
    </row>
    <row r="7589" spans="8:19" customFormat="1" ht="12.75">
      <c r="H7589" s="507"/>
      <c r="P7589" s="507"/>
      <c r="R7589" s="507"/>
      <c r="S7589" s="507"/>
    </row>
    <row r="7590" spans="8:19" customFormat="1" ht="12.75">
      <c r="H7590" s="507"/>
      <c r="P7590" s="507"/>
      <c r="R7590" s="507"/>
    </row>
    <row r="7591" spans="8:19" customFormat="1" ht="12.75">
      <c r="H7591" s="507"/>
      <c r="P7591" s="507"/>
      <c r="R7591" s="507"/>
      <c r="S7591" s="507"/>
    </row>
    <row r="7592" spans="8:19" customFormat="1" ht="12.75">
      <c r="H7592" s="507"/>
      <c r="P7592" s="507"/>
      <c r="R7592" s="507"/>
      <c r="S7592" s="507"/>
    </row>
    <row r="7593" spans="8:19" customFormat="1" ht="12.75">
      <c r="H7593" s="507"/>
      <c r="R7593" s="507"/>
      <c r="S7593" s="507"/>
    </row>
    <row r="7594" spans="8:19" customFormat="1" ht="12.75">
      <c r="H7594" s="507"/>
      <c r="P7594" s="507"/>
      <c r="R7594" s="507"/>
      <c r="S7594" s="507"/>
    </row>
    <row r="7595" spans="8:19" customFormat="1" ht="12.75">
      <c r="H7595" s="507"/>
      <c r="R7595" s="507"/>
      <c r="S7595" s="507"/>
    </row>
    <row r="7596" spans="8:19" customFormat="1" ht="12.75">
      <c r="H7596" s="507"/>
      <c r="P7596" s="507"/>
      <c r="R7596" s="507"/>
      <c r="S7596" s="507"/>
    </row>
    <row r="7597" spans="8:19" customFormat="1" ht="12.75">
      <c r="H7597" s="507"/>
      <c r="P7597" s="507"/>
      <c r="R7597" s="507"/>
      <c r="S7597" s="507"/>
    </row>
    <row r="7598" spans="8:19" customFormat="1" ht="12.75">
      <c r="H7598" s="507"/>
      <c r="P7598" s="507"/>
      <c r="R7598" s="507"/>
    </row>
    <row r="7599" spans="8:19" customFormat="1" ht="12.75">
      <c r="H7599" s="507"/>
      <c r="R7599" s="507"/>
    </row>
    <row r="7600" spans="8:19" customFormat="1" ht="12.75">
      <c r="H7600" s="507"/>
      <c r="R7600" s="507"/>
    </row>
    <row r="7601" spans="8:28" customFormat="1" ht="12.75">
      <c r="H7601" s="507"/>
      <c r="P7601" s="507"/>
      <c r="R7601" s="507"/>
    </row>
    <row r="7602" spans="8:28" customFormat="1" ht="12.75">
      <c r="H7602" s="507"/>
      <c r="R7602" s="507"/>
      <c r="S7602" s="507"/>
    </row>
    <row r="7603" spans="8:28" customFormat="1" ht="12.75">
      <c r="H7603" s="507"/>
      <c r="P7603" s="507"/>
      <c r="R7603" s="507"/>
    </row>
    <row r="7604" spans="8:28" customFormat="1" ht="12.75">
      <c r="H7604" s="507"/>
      <c r="P7604" s="507"/>
      <c r="R7604" s="507"/>
    </row>
    <row r="7605" spans="8:28" customFormat="1" ht="12.75">
      <c r="H7605" s="507"/>
      <c r="P7605" s="507"/>
      <c r="R7605" s="507"/>
    </row>
    <row r="7606" spans="8:28" customFormat="1" ht="12.75">
      <c r="H7606" s="507"/>
      <c r="P7606" s="507"/>
      <c r="R7606" s="507"/>
    </row>
    <row r="7607" spans="8:28" customFormat="1" ht="12.75">
      <c r="H7607" s="507"/>
      <c r="R7607" s="507"/>
      <c r="S7607" s="507"/>
      <c r="AB7607" s="507"/>
    </row>
    <row r="7608" spans="8:28" customFormat="1" ht="12.75">
      <c r="H7608" s="507"/>
      <c r="P7608" s="507"/>
      <c r="R7608" s="507"/>
    </row>
    <row r="7609" spans="8:28" customFormat="1" ht="12.75">
      <c r="H7609" s="507"/>
      <c r="P7609" s="507"/>
      <c r="R7609" s="507"/>
    </row>
    <row r="7610" spans="8:28" customFormat="1" ht="12.75">
      <c r="H7610" s="507"/>
      <c r="P7610" s="507"/>
      <c r="R7610" s="507"/>
    </row>
    <row r="7611" spans="8:28" customFormat="1" ht="12.75">
      <c r="H7611" s="507"/>
      <c r="R7611" s="507"/>
      <c r="S7611" s="507"/>
    </row>
    <row r="7612" spans="8:28" customFormat="1" ht="12.75">
      <c r="H7612" s="507"/>
      <c r="P7612" s="507"/>
      <c r="R7612" s="507"/>
      <c r="S7612" s="507"/>
      <c r="AB7612" s="507"/>
    </row>
    <row r="7613" spans="8:28" customFormat="1" ht="12.75">
      <c r="H7613" s="507"/>
      <c r="P7613" s="507"/>
      <c r="R7613" s="507"/>
    </row>
    <row r="7614" spans="8:28" customFormat="1" ht="12.75">
      <c r="H7614" s="507"/>
      <c r="P7614" s="507"/>
      <c r="R7614" s="507"/>
    </row>
    <row r="7615" spans="8:28" customFormat="1" ht="12.75">
      <c r="H7615" s="507"/>
      <c r="R7615" s="507"/>
      <c r="S7615" s="507"/>
    </row>
    <row r="7616" spans="8:28" customFormat="1" ht="12.75">
      <c r="H7616" s="507"/>
      <c r="R7616" s="507"/>
      <c r="S7616" s="507"/>
    </row>
    <row r="7617" spans="8:19" customFormat="1" ht="12.75">
      <c r="H7617" s="507"/>
      <c r="R7617" s="507"/>
    </row>
    <row r="7618" spans="8:19" customFormat="1" ht="12.75">
      <c r="H7618" s="507"/>
      <c r="P7618" s="507"/>
      <c r="R7618" s="507"/>
      <c r="S7618" s="507"/>
    </row>
    <row r="7619" spans="8:19" customFormat="1" ht="12.75">
      <c r="H7619" s="507"/>
      <c r="R7619" s="507"/>
    </row>
    <row r="7620" spans="8:19" customFormat="1" ht="12.75">
      <c r="H7620" s="507"/>
      <c r="P7620" s="507"/>
      <c r="R7620" s="507"/>
      <c r="S7620" s="507"/>
    </row>
    <row r="7621" spans="8:19" customFormat="1" ht="12.75">
      <c r="H7621" s="507"/>
      <c r="P7621" s="507"/>
      <c r="R7621" s="507"/>
      <c r="S7621" s="507"/>
    </row>
    <row r="7622" spans="8:19" customFormat="1" ht="12.75">
      <c r="H7622" s="507"/>
      <c r="P7622" s="507"/>
      <c r="R7622" s="507"/>
    </row>
    <row r="7623" spans="8:19" customFormat="1" ht="12.75">
      <c r="H7623" s="507"/>
      <c r="P7623" s="507"/>
      <c r="R7623" s="507"/>
      <c r="S7623" s="507"/>
    </row>
    <row r="7624" spans="8:19" customFormat="1" ht="12.75">
      <c r="H7624" s="507"/>
      <c r="R7624" s="507"/>
    </row>
    <row r="7625" spans="8:19" customFormat="1" ht="12.75">
      <c r="H7625" s="507"/>
      <c r="P7625" s="507"/>
      <c r="R7625" s="507"/>
    </row>
    <row r="7626" spans="8:19" customFormat="1" ht="12.75">
      <c r="H7626" s="507"/>
      <c r="R7626" s="507"/>
      <c r="S7626" s="507"/>
    </row>
    <row r="7627" spans="8:19" customFormat="1" ht="12.75">
      <c r="H7627" s="507"/>
      <c r="R7627" s="507"/>
      <c r="S7627" s="507"/>
    </row>
    <row r="7628" spans="8:19" customFormat="1" ht="12.75">
      <c r="H7628" s="507"/>
      <c r="P7628" s="507"/>
      <c r="R7628" s="507"/>
      <c r="S7628" s="507"/>
    </row>
    <row r="7629" spans="8:19" customFormat="1" ht="12.75">
      <c r="H7629" s="507"/>
      <c r="P7629" s="507"/>
      <c r="R7629" s="507"/>
    </row>
    <row r="7630" spans="8:19" customFormat="1" ht="12.75">
      <c r="H7630" s="507"/>
      <c r="P7630" s="507"/>
      <c r="R7630" s="507"/>
      <c r="S7630" s="507"/>
    </row>
    <row r="7631" spans="8:19" customFormat="1" ht="12.75">
      <c r="H7631" s="507"/>
      <c r="R7631" s="507"/>
      <c r="S7631" s="507"/>
    </row>
    <row r="7632" spans="8:19" customFormat="1" ht="12.75">
      <c r="H7632" s="507"/>
      <c r="P7632" s="507"/>
      <c r="R7632" s="507"/>
    </row>
    <row r="7633" spans="8:19" customFormat="1" ht="12.75">
      <c r="H7633" s="507"/>
      <c r="P7633" s="507"/>
      <c r="R7633" s="507"/>
    </row>
    <row r="7634" spans="8:19" customFormat="1" ht="12.75">
      <c r="H7634" s="507"/>
      <c r="R7634" s="507"/>
      <c r="S7634" s="507"/>
    </row>
    <row r="7635" spans="8:19" customFormat="1" ht="12.75">
      <c r="H7635" s="507"/>
      <c r="P7635" s="507"/>
      <c r="R7635" s="507"/>
    </row>
    <row r="7636" spans="8:19" customFormat="1" ht="12.75">
      <c r="H7636" s="507"/>
      <c r="R7636" s="507"/>
    </row>
    <row r="7637" spans="8:19" customFormat="1" ht="12.75">
      <c r="H7637" s="507"/>
      <c r="R7637" s="507"/>
    </row>
    <row r="7638" spans="8:19" customFormat="1" ht="12.75">
      <c r="H7638" s="507"/>
      <c r="P7638" s="507"/>
      <c r="R7638" s="507"/>
    </row>
    <row r="7639" spans="8:19" customFormat="1" ht="12.75">
      <c r="H7639" s="507"/>
      <c r="R7639" s="507"/>
      <c r="S7639" s="507"/>
    </row>
    <row r="7640" spans="8:19" customFormat="1" ht="12.75">
      <c r="H7640" s="507"/>
      <c r="P7640" s="507"/>
      <c r="R7640" s="507"/>
      <c r="S7640" s="507"/>
    </row>
    <row r="7641" spans="8:19" customFormat="1" ht="12.75">
      <c r="H7641" s="507"/>
      <c r="P7641" s="507"/>
      <c r="R7641" s="507"/>
      <c r="S7641" s="507"/>
    </row>
    <row r="7642" spans="8:19" customFormat="1" ht="12.75">
      <c r="H7642" s="507"/>
      <c r="R7642" s="507"/>
    </row>
    <row r="7643" spans="8:19" customFormat="1" ht="12.75">
      <c r="H7643" s="507"/>
      <c r="P7643" s="507"/>
      <c r="R7643" s="507"/>
    </row>
    <row r="7644" spans="8:19" customFormat="1" ht="12.75">
      <c r="H7644" s="507"/>
      <c r="P7644" s="507"/>
      <c r="R7644" s="507"/>
      <c r="S7644" s="507"/>
    </row>
    <row r="7645" spans="8:19" customFormat="1" ht="12.75">
      <c r="H7645" s="507"/>
      <c r="P7645" s="507"/>
      <c r="R7645" s="507"/>
      <c r="S7645" s="507"/>
    </row>
    <row r="7646" spans="8:19" customFormat="1" ht="12.75">
      <c r="H7646" s="507"/>
      <c r="P7646" s="507"/>
      <c r="R7646" s="507"/>
      <c r="S7646" s="507"/>
    </row>
    <row r="7647" spans="8:19" customFormat="1" ht="12.75">
      <c r="H7647" s="507"/>
      <c r="P7647" s="507"/>
      <c r="R7647" s="507"/>
      <c r="S7647" s="507"/>
    </row>
    <row r="7648" spans="8:19" customFormat="1" ht="12.75">
      <c r="H7648" s="507"/>
      <c r="P7648" s="507"/>
      <c r="R7648" s="507"/>
    </row>
    <row r="7649" spans="8:28" customFormat="1" ht="12.75">
      <c r="H7649" s="507"/>
      <c r="R7649" s="507"/>
      <c r="S7649" s="507"/>
    </row>
    <row r="7650" spans="8:28" customFormat="1" ht="12.75">
      <c r="H7650" s="507"/>
      <c r="P7650" s="507"/>
      <c r="R7650" s="507"/>
    </row>
    <row r="7651" spans="8:28" customFormat="1" ht="12.75">
      <c r="H7651" s="507"/>
      <c r="P7651" s="507"/>
      <c r="R7651" s="507"/>
      <c r="S7651" s="507"/>
    </row>
    <row r="7652" spans="8:28" customFormat="1" ht="12.75">
      <c r="H7652" s="507"/>
      <c r="R7652" s="507"/>
      <c r="S7652" s="507"/>
    </row>
    <row r="7653" spans="8:28" customFormat="1" ht="12.75">
      <c r="H7653" s="507"/>
      <c r="R7653" s="507"/>
      <c r="S7653" s="507"/>
    </row>
    <row r="7654" spans="8:28" customFormat="1" ht="12.75">
      <c r="H7654" s="507"/>
      <c r="P7654" s="507"/>
      <c r="R7654" s="507"/>
    </row>
    <row r="7655" spans="8:28" customFormat="1" ht="12.75">
      <c r="H7655" s="507"/>
      <c r="P7655" s="507"/>
      <c r="R7655" s="507"/>
      <c r="S7655" s="507"/>
      <c r="AB7655" s="507"/>
    </row>
    <row r="7656" spans="8:28" customFormat="1" ht="12.75">
      <c r="H7656" s="507"/>
      <c r="P7656" s="507"/>
      <c r="R7656" s="507"/>
    </row>
    <row r="7657" spans="8:28" customFormat="1" ht="12.75">
      <c r="H7657" s="507"/>
      <c r="R7657" s="507"/>
      <c r="S7657" s="507"/>
    </row>
    <row r="7658" spans="8:28" customFormat="1" ht="12.75">
      <c r="H7658" s="507"/>
      <c r="R7658" s="507"/>
      <c r="S7658" s="507"/>
    </row>
    <row r="7659" spans="8:28" customFormat="1" ht="12.75">
      <c r="H7659" s="507"/>
      <c r="P7659" s="507"/>
      <c r="R7659" s="507"/>
    </row>
    <row r="7660" spans="8:28" customFormat="1" ht="12.75">
      <c r="H7660" s="507"/>
      <c r="P7660" s="507"/>
      <c r="R7660" s="507"/>
    </row>
    <row r="7661" spans="8:28" customFormat="1" ht="12.75">
      <c r="H7661" s="507"/>
      <c r="R7661" s="507"/>
      <c r="S7661" s="507"/>
    </row>
    <row r="7662" spans="8:28" customFormat="1" ht="12.75">
      <c r="H7662" s="507"/>
      <c r="P7662" s="507"/>
      <c r="R7662" s="507"/>
      <c r="S7662" s="507"/>
    </row>
    <row r="7663" spans="8:28" customFormat="1" ht="12.75">
      <c r="H7663" s="507"/>
      <c r="R7663" s="507"/>
    </row>
    <row r="7664" spans="8:28" customFormat="1" ht="12.75">
      <c r="H7664" s="507"/>
      <c r="P7664" s="507"/>
      <c r="R7664" s="507"/>
    </row>
    <row r="7665" spans="8:28" customFormat="1" ht="12.75">
      <c r="H7665" s="507"/>
      <c r="P7665" s="507"/>
      <c r="R7665" s="507"/>
    </row>
    <row r="7666" spans="8:28" customFormat="1" ht="12.75">
      <c r="H7666" s="507"/>
      <c r="P7666" s="507"/>
      <c r="R7666" s="507"/>
      <c r="S7666" s="507"/>
    </row>
    <row r="7667" spans="8:28" customFormat="1" ht="12.75">
      <c r="H7667" s="507"/>
      <c r="P7667" s="507"/>
      <c r="R7667" s="507"/>
      <c r="S7667" s="507"/>
    </row>
    <row r="7668" spans="8:28" customFormat="1" ht="12.75">
      <c r="H7668" s="507"/>
      <c r="P7668" s="507"/>
      <c r="R7668" s="507"/>
      <c r="S7668" s="507"/>
    </row>
    <row r="7669" spans="8:28" customFormat="1" ht="12.75">
      <c r="H7669" s="507"/>
      <c r="R7669" s="507"/>
      <c r="S7669" s="507"/>
    </row>
    <row r="7670" spans="8:28" customFormat="1" ht="12.75">
      <c r="H7670" s="507"/>
      <c r="P7670" s="507"/>
      <c r="R7670" s="507"/>
      <c r="S7670" s="507"/>
    </row>
    <row r="7671" spans="8:28" customFormat="1" ht="12.75">
      <c r="H7671" s="507"/>
      <c r="R7671" s="507"/>
      <c r="S7671" s="507"/>
    </row>
    <row r="7672" spans="8:28" customFormat="1" ht="12.75">
      <c r="H7672" s="507"/>
      <c r="R7672" s="507"/>
      <c r="S7672" s="507"/>
    </row>
    <row r="7673" spans="8:28" customFormat="1" ht="12.75">
      <c r="H7673" s="507"/>
      <c r="P7673" s="507"/>
      <c r="R7673" s="507"/>
      <c r="S7673" s="507"/>
    </row>
    <row r="7674" spans="8:28" customFormat="1" ht="12.75">
      <c r="H7674" s="507"/>
      <c r="P7674" s="507"/>
      <c r="R7674" s="507"/>
    </row>
    <row r="7675" spans="8:28" customFormat="1" ht="12.75">
      <c r="H7675" s="507"/>
      <c r="P7675" s="507"/>
      <c r="R7675" s="507"/>
      <c r="S7675" s="507"/>
      <c r="AB7675" s="507"/>
    </row>
    <row r="7676" spans="8:28" customFormat="1" ht="12.75">
      <c r="H7676" s="507"/>
      <c r="P7676" s="507"/>
      <c r="R7676" s="507"/>
    </row>
    <row r="7677" spans="8:28" customFormat="1" ht="12.75">
      <c r="H7677" s="507"/>
      <c r="P7677" s="507"/>
      <c r="R7677" s="507"/>
    </row>
    <row r="7678" spans="8:28" customFormat="1" ht="12.75">
      <c r="H7678" s="507"/>
      <c r="R7678" s="507"/>
    </row>
    <row r="7679" spans="8:28" customFormat="1" ht="12.75">
      <c r="H7679" s="507"/>
      <c r="P7679" s="507"/>
      <c r="R7679" s="507"/>
    </row>
    <row r="7680" spans="8:28" customFormat="1" ht="12.75">
      <c r="H7680" s="507"/>
      <c r="R7680" s="507"/>
    </row>
    <row r="7681" spans="8:19" customFormat="1" ht="12.75">
      <c r="H7681" s="507"/>
      <c r="P7681" s="507"/>
      <c r="R7681" s="507"/>
      <c r="S7681" s="507"/>
    </row>
    <row r="7682" spans="8:19" customFormat="1" ht="12.75">
      <c r="H7682" s="507"/>
      <c r="R7682" s="507"/>
    </row>
    <row r="7683" spans="8:19" customFormat="1" ht="12.75">
      <c r="H7683" s="507"/>
      <c r="P7683" s="507"/>
      <c r="R7683" s="507"/>
    </row>
    <row r="7684" spans="8:19" customFormat="1" ht="12.75">
      <c r="H7684" s="507"/>
      <c r="P7684" s="507"/>
      <c r="R7684" s="507"/>
      <c r="S7684" s="507"/>
    </row>
    <row r="7685" spans="8:19" customFormat="1" ht="12.75">
      <c r="H7685" s="507"/>
      <c r="R7685" s="507"/>
      <c r="S7685" s="507"/>
    </row>
    <row r="7686" spans="8:19" customFormat="1" ht="12.75">
      <c r="H7686" s="507"/>
      <c r="R7686" s="507"/>
      <c r="S7686" s="507"/>
    </row>
    <row r="7687" spans="8:19" customFormat="1" ht="12.75">
      <c r="H7687" s="507"/>
      <c r="R7687" s="507"/>
      <c r="S7687" s="507"/>
    </row>
    <row r="7688" spans="8:19" customFormat="1" ht="12.75">
      <c r="H7688" s="507"/>
      <c r="P7688" s="507"/>
      <c r="R7688" s="507"/>
      <c r="S7688" s="507"/>
    </row>
    <row r="7689" spans="8:19" customFormat="1" ht="12.75">
      <c r="H7689" s="507"/>
      <c r="P7689" s="507"/>
      <c r="R7689" s="507"/>
      <c r="S7689" s="507"/>
    </row>
    <row r="7690" spans="8:19" customFormat="1" ht="12.75">
      <c r="H7690" s="507"/>
      <c r="P7690" s="507"/>
      <c r="R7690" s="507"/>
      <c r="S7690" s="507"/>
    </row>
    <row r="7691" spans="8:19" customFormat="1" ht="12.75">
      <c r="H7691" s="507"/>
      <c r="R7691" s="507"/>
    </row>
    <row r="7692" spans="8:19" customFormat="1" ht="12.75">
      <c r="H7692" s="507"/>
      <c r="P7692" s="507"/>
      <c r="R7692" s="507"/>
    </row>
    <row r="7693" spans="8:19" customFormat="1" ht="12.75">
      <c r="H7693" s="507"/>
      <c r="P7693" s="507"/>
      <c r="R7693" s="507"/>
      <c r="S7693" s="507"/>
    </row>
    <row r="7694" spans="8:19" customFormat="1" ht="12.75">
      <c r="H7694" s="507"/>
      <c r="R7694" s="507"/>
      <c r="S7694" s="507"/>
    </row>
    <row r="7695" spans="8:19" customFormat="1" ht="12.75">
      <c r="H7695" s="507"/>
      <c r="P7695" s="507"/>
      <c r="R7695" s="507"/>
    </row>
    <row r="7696" spans="8:19" customFormat="1" ht="12.75">
      <c r="H7696" s="507"/>
      <c r="P7696" s="507"/>
      <c r="R7696" s="507"/>
      <c r="S7696" s="507"/>
    </row>
    <row r="7697" spans="8:19" customFormat="1" ht="12.75">
      <c r="H7697" s="507"/>
      <c r="P7697" s="507"/>
      <c r="R7697" s="507"/>
    </row>
    <row r="7698" spans="8:19" customFormat="1" ht="12.75">
      <c r="H7698" s="507"/>
      <c r="P7698" s="507"/>
      <c r="R7698" s="507"/>
      <c r="S7698" s="507"/>
    </row>
    <row r="7699" spans="8:19" customFormat="1" ht="12.75">
      <c r="H7699" s="507"/>
      <c r="P7699" s="507"/>
      <c r="R7699" s="507"/>
      <c r="S7699" s="507"/>
    </row>
    <row r="7700" spans="8:19" customFormat="1" ht="12.75">
      <c r="H7700" s="507"/>
      <c r="P7700" s="507"/>
      <c r="R7700" s="507"/>
    </row>
    <row r="7701" spans="8:19" customFormat="1" ht="12.75">
      <c r="H7701" s="507"/>
      <c r="R7701" s="507"/>
      <c r="S7701" s="507"/>
    </row>
    <row r="7702" spans="8:19" customFormat="1" ht="12.75">
      <c r="H7702" s="507"/>
      <c r="P7702" s="507"/>
      <c r="R7702" s="507"/>
    </row>
    <row r="7703" spans="8:19" customFormat="1" ht="12.75">
      <c r="H7703" s="507"/>
      <c r="R7703" s="507"/>
      <c r="S7703" s="507"/>
    </row>
    <row r="7704" spans="8:19" customFormat="1" ht="12.75">
      <c r="H7704" s="507"/>
      <c r="R7704" s="507"/>
      <c r="S7704" s="507"/>
    </row>
    <row r="7705" spans="8:19" customFormat="1" ht="12.75">
      <c r="H7705" s="507"/>
      <c r="P7705" s="507"/>
      <c r="R7705" s="507"/>
      <c r="S7705" s="507"/>
    </row>
    <row r="7706" spans="8:19" customFormat="1" ht="12.75">
      <c r="H7706" s="507"/>
      <c r="P7706" s="507"/>
      <c r="R7706" s="507"/>
      <c r="S7706" s="507"/>
    </row>
    <row r="7707" spans="8:19" customFormat="1" ht="12.75">
      <c r="H7707" s="507"/>
      <c r="R7707" s="507"/>
      <c r="S7707" s="507"/>
    </row>
    <row r="7708" spans="8:19" customFormat="1" ht="12.75">
      <c r="H7708" s="507"/>
      <c r="R7708" s="507"/>
      <c r="S7708" s="507"/>
    </row>
    <row r="7709" spans="8:19" customFormat="1" ht="12.75">
      <c r="H7709" s="507"/>
      <c r="P7709" s="507"/>
      <c r="R7709" s="507"/>
    </row>
    <row r="7710" spans="8:19" customFormat="1" ht="12.75">
      <c r="H7710" s="507"/>
      <c r="P7710" s="507"/>
      <c r="R7710" s="507"/>
      <c r="S7710" s="507"/>
    </row>
    <row r="7711" spans="8:19" customFormat="1" ht="12.75">
      <c r="H7711" s="507"/>
      <c r="R7711" s="507"/>
      <c r="S7711" s="507"/>
    </row>
    <row r="7712" spans="8:19" customFormat="1" ht="12.75">
      <c r="H7712" s="507"/>
      <c r="R7712" s="507"/>
    </row>
    <row r="7713" spans="8:19" customFormat="1" ht="12.75">
      <c r="H7713" s="507"/>
      <c r="P7713" s="507"/>
      <c r="R7713" s="507"/>
    </row>
    <row r="7714" spans="8:19" customFormat="1" ht="12.75">
      <c r="H7714" s="507"/>
      <c r="R7714" s="507"/>
      <c r="S7714" s="507"/>
    </row>
    <row r="7715" spans="8:19" customFormat="1" ht="12.75">
      <c r="H7715" s="507"/>
      <c r="R7715" s="507"/>
      <c r="S7715" s="507"/>
    </row>
    <row r="7716" spans="8:19" customFormat="1" ht="12.75">
      <c r="H7716" s="507"/>
      <c r="P7716" s="507"/>
      <c r="R7716" s="507"/>
    </row>
    <row r="7717" spans="8:19" customFormat="1" ht="12.75">
      <c r="H7717" s="507"/>
      <c r="R7717" s="507"/>
      <c r="S7717" s="507"/>
    </row>
    <row r="7718" spans="8:19" customFormat="1" ht="12.75">
      <c r="H7718" s="507"/>
      <c r="R7718" s="507"/>
      <c r="S7718" s="507"/>
    </row>
    <row r="7719" spans="8:19" customFormat="1" ht="12.75">
      <c r="H7719" s="507"/>
      <c r="P7719" s="507"/>
      <c r="R7719" s="507"/>
    </row>
    <row r="7720" spans="8:19" customFormat="1" ht="12.75">
      <c r="H7720" s="507"/>
      <c r="R7720" s="507"/>
    </row>
    <row r="7721" spans="8:19" customFormat="1" ht="12.75">
      <c r="H7721" s="507"/>
      <c r="R7721" s="507"/>
      <c r="S7721" s="507"/>
    </row>
    <row r="7722" spans="8:19" customFormat="1" ht="12.75">
      <c r="H7722" s="507"/>
      <c r="R7722" s="507"/>
    </row>
    <row r="7723" spans="8:19" customFormat="1" ht="12.75">
      <c r="H7723" s="507"/>
      <c r="R7723" s="507"/>
      <c r="S7723" s="507"/>
    </row>
    <row r="7724" spans="8:19" customFormat="1" ht="12.75">
      <c r="H7724" s="507"/>
      <c r="R7724" s="507"/>
      <c r="S7724" s="507"/>
    </row>
    <row r="7725" spans="8:19" customFormat="1" ht="12.75">
      <c r="H7725" s="507"/>
      <c r="R7725" s="507"/>
      <c r="S7725" s="507"/>
    </row>
    <row r="7726" spans="8:19" customFormat="1" ht="12.75">
      <c r="H7726" s="507"/>
      <c r="P7726" s="507"/>
      <c r="R7726" s="507"/>
    </row>
    <row r="7727" spans="8:19" customFormat="1" ht="12.75">
      <c r="H7727" s="507"/>
      <c r="P7727" s="507"/>
      <c r="R7727" s="507"/>
      <c r="S7727" s="507"/>
    </row>
    <row r="7728" spans="8:19" customFormat="1" ht="12.75">
      <c r="H7728" s="507"/>
      <c r="P7728" s="507"/>
      <c r="R7728" s="507"/>
      <c r="S7728" s="507"/>
    </row>
    <row r="7729" spans="8:28" customFormat="1" ht="12.75">
      <c r="H7729" s="507"/>
      <c r="P7729" s="507"/>
      <c r="R7729" s="507"/>
      <c r="AB7729" s="507"/>
    </row>
    <row r="7730" spans="8:28" customFormat="1" ht="12.75">
      <c r="H7730" s="507"/>
      <c r="P7730" s="507"/>
      <c r="R7730" s="507"/>
      <c r="S7730" s="507"/>
    </row>
    <row r="7731" spans="8:28" customFormat="1" ht="12.75">
      <c r="H7731" s="507"/>
      <c r="P7731" s="507"/>
      <c r="R7731" s="507"/>
      <c r="S7731" s="507"/>
    </row>
    <row r="7732" spans="8:28" customFormat="1" ht="12.75">
      <c r="H7732" s="507"/>
      <c r="P7732" s="507"/>
      <c r="R7732" s="507"/>
      <c r="S7732" s="507"/>
    </row>
    <row r="7733" spans="8:28" customFormat="1" ht="12.75">
      <c r="H7733" s="507"/>
      <c r="P7733" s="507"/>
      <c r="R7733" s="507"/>
      <c r="S7733" s="507"/>
    </row>
    <row r="7734" spans="8:28" customFormat="1" ht="12.75">
      <c r="H7734" s="507"/>
      <c r="P7734" s="507"/>
      <c r="R7734" s="507"/>
      <c r="S7734" s="507"/>
    </row>
    <row r="7735" spans="8:28" customFormat="1" ht="12.75">
      <c r="H7735" s="507"/>
      <c r="P7735" s="507"/>
      <c r="R7735" s="507"/>
      <c r="S7735" s="507"/>
    </row>
    <row r="7736" spans="8:28" customFormat="1" ht="12.75">
      <c r="H7736" s="507"/>
      <c r="R7736" s="507"/>
      <c r="S7736" s="507"/>
    </row>
    <row r="7737" spans="8:28" customFormat="1" ht="12.75">
      <c r="H7737" s="507"/>
      <c r="P7737" s="507"/>
      <c r="R7737" s="507"/>
    </row>
    <row r="7738" spans="8:28" customFormat="1" ht="12.75">
      <c r="H7738" s="507"/>
      <c r="P7738" s="507"/>
      <c r="R7738" s="507"/>
      <c r="S7738" s="507"/>
    </row>
    <row r="7739" spans="8:28" customFormat="1" ht="12.75">
      <c r="H7739" s="507"/>
      <c r="P7739" s="507"/>
      <c r="R7739" s="507"/>
    </row>
    <row r="7740" spans="8:28" customFormat="1" ht="12.75">
      <c r="H7740" s="507"/>
      <c r="P7740" s="507"/>
      <c r="R7740" s="507"/>
    </row>
    <row r="7741" spans="8:28" customFormat="1" ht="12.75">
      <c r="H7741" s="507"/>
      <c r="P7741" s="507"/>
      <c r="R7741" s="507"/>
    </row>
    <row r="7742" spans="8:28" customFormat="1" ht="12.75">
      <c r="H7742" s="507"/>
      <c r="R7742" s="507"/>
      <c r="S7742" s="507"/>
    </row>
    <row r="7743" spans="8:28" customFormat="1" ht="12.75">
      <c r="H7743" s="507"/>
      <c r="P7743" s="507"/>
      <c r="R7743" s="507"/>
      <c r="S7743" s="507"/>
    </row>
    <row r="7744" spans="8:28" customFormat="1" ht="12.75">
      <c r="H7744" s="507"/>
      <c r="P7744" s="507"/>
      <c r="R7744" s="507"/>
    </row>
    <row r="7745" spans="8:28" customFormat="1" ht="12.75">
      <c r="H7745" s="507"/>
      <c r="P7745" s="507"/>
      <c r="R7745" s="507"/>
    </row>
    <row r="7746" spans="8:28" customFormat="1" ht="12.75">
      <c r="H7746" s="507"/>
      <c r="P7746" s="507"/>
      <c r="R7746" s="507"/>
      <c r="S7746" s="507"/>
    </row>
    <row r="7747" spans="8:28" customFormat="1" ht="12.75">
      <c r="H7747" s="507"/>
      <c r="P7747" s="507"/>
      <c r="R7747" s="507"/>
      <c r="S7747" s="507"/>
    </row>
    <row r="7748" spans="8:28" customFormat="1" ht="12.75">
      <c r="H7748" s="507"/>
      <c r="P7748" s="507"/>
      <c r="R7748" s="507"/>
      <c r="S7748" s="507"/>
    </row>
    <row r="7749" spans="8:28" customFormat="1" ht="12.75">
      <c r="H7749" s="507"/>
      <c r="P7749" s="507"/>
      <c r="R7749" s="507"/>
    </row>
    <row r="7750" spans="8:28" customFormat="1" ht="12.75">
      <c r="H7750" s="507"/>
      <c r="R7750" s="507"/>
      <c r="S7750" s="507"/>
    </row>
    <row r="7751" spans="8:28" customFormat="1" ht="12.75">
      <c r="H7751" s="507"/>
      <c r="P7751" s="507"/>
      <c r="R7751" s="507"/>
      <c r="S7751" s="507"/>
    </row>
    <row r="7752" spans="8:28" customFormat="1" ht="12.75">
      <c r="H7752" s="507"/>
      <c r="P7752" s="507"/>
      <c r="R7752" s="507"/>
    </row>
    <row r="7753" spans="8:28" customFormat="1" ht="12.75">
      <c r="H7753" s="507"/>
      <c r="R7753" s="507"/>
      <c r="S7753" s="507"/>
    </row>
    <row r="7754" spans="8:28" customFormat="1" ht="12.75">
      <c r="H7754" s="507"/>
      <c r="P7754" s="507"/>
      <c r="R7754" s="507"/>
      <c r="S7754" s="507"/>
    </row>
    <row r="7755" spans="8:28" customFormat="1" ht="12.75">
      <c r="H7755" s="507"/>
      <c r="P7755" s="507"/>
      <c r="R7755" s="507"/>
    </row>
    <row r="7756" spans="8:28" customFormat="1" ht="12.75">
      <c r="H7756" s="507"/>
      <c r="P7756" s="507"/>
      <c r="R7756" s="507"/>
    </row>
    <row r="7757" spans="8:28" customFormat="1" ht="12.75">
      <c r="H7757" s="507"/>
      <c r="R7757" s="507"/>
      <c r="S7757" s="507"/>
      <c r="AB7757" s="507"/>
    </row>
    <row r="7758" spans="8:28" customFormat="1" ht="12.75">
      <c r="H7758" s="507"/>
      <c r="R7758" s="507"/>
      <c r="S7758" s="507"/>
    </row>
    <row r="7759" spans="8:28" customFormat="1" ht="12.75">
      <c r="H7759" s="507"/>
      <c r="R7759" s="507"/>
    </row>
    <row r="7760" spans="8:28" customFormat="1" ht="12.75">
      <c r="H7760" s="507"/>
      <c r="R7760" s="507"/>
      <c r="S7760" s="507"/>
    </row>
    <row r="7761" spans="8:28" customFormat="1" ht="12.75">
      <c r="H7761" s="507"/>
      <c r="P7761" s="507"/>
      <c r="R7761" s="507"/>
      <c r="S7761" s="507"/>
    </row>
    <row r="7762" spans="8:28" customFormat="1" ht="12.75">
      <c r="H7762" s="507"/>
      <c r="P7762" s="507"/>
      <c r="R7762" s="507"/>
    </row>
    <row r="7763" spans="8:28" customFormat="1" ht="12.75">
      <c r="H7763" s="507"/>
      <c r="R7763" s="507"/>
      <c r="S7763" s="507"/>
    </row>
    <row r="7764" spans="8:28" customFormat="1" ht="12.75">
      <c r="H7764" s="507"/>
      <c r="R7764" s="507"/>
    </row>
    <row r="7765" spans="8:28" customFormat="1" ht="12.75">
      <c r="H7765" s="507"/>
      <c r="R7765" s="507"/>
      <c r="S7765" s="507"/>
    </row>
    <row r="7766" spans="8:28" customFormat="1" ht="12.75">
      <c r="H7766" s="507"/>
      <c r="R7766" s="507"/>
    </row>
    <row r="7767" spans="8:28" customFormat="1" ht="12.75">
      <c r="H7767" s="507"/>
      <c r="P7767" s="507"/>
      <c r="R7767" s="507"/>
    </row>
    <row r="7768" spans="8:28" customFormat="1" ht="12.75">
      <c r="H7768" s="507"/>
      <c r="R7768" s="507"/>
      <c r="S7768" s="507"/>
      <c r="AB7768" s="507"/>
    </row>
    <row r="7769" spans="8:28" customFormat="1" ht="12.75">
      <c r="H7769" s="507"/>
      <c r="P7769" s="507"/>
      <c r="R7769" s="507"/>
      <c r="S7769" s="507"/>
    </row>
    <row r="7770" spans="8:28" customFormat="1" ht="12.75">
      <c r="H7770" s="507"/>
      <c r="P7770" s="507"/>
      <c r="R7770" s="507"/>
    </row>
    <row r="7771" spans="8:28" customFormat="1" ht="12.75">
      <c r="H7771" s="507"/>
      <c r="P7771" s="507"/>
      <c r="R7771" s="507"/>
    </row>
    <row r="7772" spans="8:28" customFormat="1" ht="12.75">
      <c r="H7772" s="507"/>
      <c r="P7772" s="507"/>
      <c r="R7772" s="507"/>
    </row>
    <row r="7773" spans="8:28" customFormat="1" ht="12.75">
      <c r="H7773" s="507"/>
      <c r="R7773" s="507"/>
      <c r="S7773" s="507"/>
    </row>
    <row r="7774" spans="8:28" customFormat="1" ht="12.75">
      <c r="H7774" s="507"/>
      <c r="P7774" s="507"/>
      <c r="R7774" s="507"/>
    </row>
    <row r="7775" spans="8:28" customFormat="1" ht="12.75">
      <c r="H7775" s="507"/>
      <c r="P7775" s="507"/>
      <c r="R7775" s="507"/>
      <c r="S7775" s="507"/>
    </row>
    <row r="7776" spans="8:28" customFormat="1" ht="12.75">
      <c r="H7776" s="507"/>
      <c r="R7776" s="507"/>
      <c r="S7776" s="507"/>
    </row>
    <row r="7777" spans="8:19" customFormat="1" ht="12.75">
      <c r="H7777" s="507"/>
      <c r="R7777" s="507"/>
      <c r="S7777" s="507"/>
    </row>
    <row r="7778" spans="8:19" customFormat="1" ht="12.75">
      <c r="H7778" s="507"/>
      <c r="P7778" s="507"/>
      <c r="R7778" s="507"/>
    </row>
    <row r="7779" spans="8:19" customFormat="1" ht="12.75">
      <c r="H7779" s="507"/>
      <c r="P7779" s="507"/>
      <c r="R7779" s="507"/>
    </row>
    <row r="7780" spans="8:19" customFormat="1" ht="12.75">
      <c r="H7780" s="507"/>
      <c r="P7780" s="507"/>
      <c r="R7780" s="507"/>
    </row>
    <row r="7781" spans="8:19" customFormat="1" ht="12.75">
      <c r="H7781" s="507"/>
      <c r="P7781" s="507"/>
      <c r="R7781" s="507"/>
    </row>
    <row r="7782" spans="8:19" customFormat="1" ht="12.75">
      <c r="H7782" s="507"/>
      <c r="R7782" s="507"/>
      <c r="S7782" s="507"/>
    </row>
    <row r="7783" spans="8:19" customFormat="1" ht="12.75">
      <c r="H7783" s="507"/>
      <c r="P7783" s="507"/>
      <c r="R7783" s="507"/>
    </row>
    <row r="7784" spans="8:19" customFormat="1" ht="12.75">
      <c r="H7784" s="507"/>
      <c r="R7784" s="507"/>
    </row>
    <row r="7785" spans="8:19" customFormat="1" ht="12.75">
      <c r="H7785" s="507"/>
      <c r="P7785" s="507"/>
      <c r="R7785" s="507"/>
    </row>
    <row r="7786" spans="8:19" customFormat="1" ht="12.75">
      <c r="H7786" s="507"/>
      <c r="P7786" s="507"/>
      <c r="R7786" s="507"/>
    </row>
    <row r="7787" spans="8:19" customFormat="1" ht="12.75">
      <c r="H7787" s="507"/>
      <c r="R7787" s="507"/>
      <c r="S7787" s="507"/>
    </row>
    <row r="7788" spans="8:19" customFormat="1" ht="12.75">
      <c r="H7788" s="507"/>
      <c r="P7788" s="507"/>
      <c r="R7788" s="507"/>
    </row>
    <row r="7789" spans="8:19" customFormat="1" ht="12.75">
      <c r="H7789" s="507"/>
      <c r="P7789" s="507"/>
      <c r="R7789" s="507"/>
    </row>
    <row r="7790" spans="8:19" customFormat="1" ht="12.75">
      <c r="H7790" s="507"/>
      <c r="P7790" s="507"/>
      <c r="R7790" s="507"/>
      <c r="S7790" s="507"/>
    </row>
    <row r="7791" spans="8:19" customFormat="1" ht="12.75">
      <c r="H7791" s="507"/>
      <c r="P7791" s="507"/>
      <c r="R7791" s="507"/>
      <c r="S7791" s="507"/>
    </row>
    <row r="7792" spans="8:19" customFormat="1" ht="12.75">
      <c r="H7792" s="507"/>
      <c r="R7792" s="507"/>
      <c r="S7792" s="507"/>
    </row>
    <row r="7793" spans="8:28" customFormat="1" ht="12.75">
      <c r="H7793" s="507"/>
      <c r="P7793" s="507"/>
      <c r="R7793" s="507"/>
    </row>
    <row r="7794" spans="8:28" customFormat="1" ht="12.75">
      <c r="H7794" s="507"/>
      <c r="R7794" s="507"/>
    </row>
    <row r="7795" spans="8:28" customFormat="1" ht="12.75">
      <c r="H7795" s="507"/>
      <c r="P7795" s="507"/>
      <c r="R7795" s="507"/>
      <c r="S7795" s="507"/>
      <c r="AB7795" s="507"/>
    </row>
    <row r="7796" spans="8:28" customFormat="1" ht="12.75">
      <c r="H7796" s="507"/>
      <c r="P7796" s="507"/>
      <c r="R7796" s="507"/>
    </row>
    <row r="7797" spans="8:28" customFormat="1" ht="12.75">
      <c r="H7797" s="507"/>
      <c r="P7797" s="507"/>
      <c r="R7797" s="507"/>
      <c r="S7797" s="507"/>
    </row>
    <row r="7798" spans="8:28" customFormat="1" ht="12.75">
      <c r="H7798" s="507"/>
      <c r="P7798" s="507"/>
      <c r="R7798" s="507"/>
      <c r="S7798" s="507"/>
    </row>
    <row r="7799" spans="8:28" customFormat="1" ht="12.75">
      <c r="H7799" s="507"/>
      <c r="P7799" s="507"/>
      <c r="R7799" s="507"/>
    </row>
    <row r="7800" spans="8:28" customFormat="1" ht="12.75">
      <c r="H7800" s="507"/>
      <c r="P7800" s="507"/>
      <c r="R7800" s="507"/>
      <c r="S7800" s="507"/>
    </row>
    <row r="7801" spans="8:28" customFormat="1" ht="12.75">
      <c r="H7801" s="507"/>
      <c r="P7801" s="507"/>
      <c r="R7801" s="507"/>
      <c r="S7801" s="507"/>
    </row>
    <row r="7802" spans="8:28" customFormat="1" ht="12.75">
      <c r="H7802" s="507"/>
      <c r="R7802" s="507"/>
    </row>
    <row r="7803" spans="8:28" customFormat="1" ht="12.75">
      <c r="H7803" s="507"/>
      <c r="P7803" s="507"/>
      <c r="R7803" s="507"/>
    </row>
    <row r="7804" spans="8:28" customFormat="1" ht="12.75">
      <c r="H7804" s="507"/>
      <c r="R7804" s="507"/>
      <c r="S7804" s="507"/>
    </row>
    <row r="7805" spans="8:28" customFormat="1" ht="12.75">
      <c r="H7805" s="507"/>
      <c r="P7805" s="507"/>
      <c r="R7805" s="507"/>
      <c r="S7805" s="507"/>
    </row>
    <row r="7806" spans="8:28" customFormat="1" ht="12.75">
      <c r="H7806" s="507"/>
      <c r="R7806" s="507"/>
      <c r="S7806" s="507"/>
    </row>
    <row r="7807" spans="8:28" customFormat="1" ht="12.75">
      <c r="H7807" s="507"/>
      <c r="R7807" s="507"/>
      <c r="S7807" s="507"/>
    </row>
    <row r="7808" spans="8:28" customFormat="1" ht="12.75">
      <c r="H7808" s="507"/>
      <c r="R7808" s="507"/>
    </row>
    <row r="7809" spans="8:28" customFormat="1" ht="12.75">
      <c r="H7809" s="507"/>
      <c r="R7809" s="507"/>
      <c r="S7809" s="507"/>
    </row>
    <row r="7810" spans="8:28" customFormat="1" ht="12.75">
      <c r="H7810" s="507"/>
      <c r="P7810" s="507"/>
      <c r="R7810" s="507"/>
      <c r="S7810" s="507"/>
    </row>
    <row r="7811" spans="8:28" customFormat="1" ht="12.75">
      <c r="H7811" s="507"/>
      <c r="R7811" s="507"/>
      <c r="S7811" s="507"/>
    </row>
    <row r="7812" spans="8:28" customFormat="1" ht="12.75">
      <c r="H7812" s="507"/>
      <c r="P7812" s="507"/>
      <c r="R7812" s="507"/>
      <c r="S7812" s="507"/>
    </row>
    <row r="7813" spans="8:28" customFormat="1" ht="12.75">
      <c r="H7813" s="507"/>
      <c r="R7813" s="507"/>
      <c r="S7813" s="507"/>
    </row>
    <row r="7814" spans="8:28" customFormat="1" ht="12.75">
      <c r="H7814" s="507"/>
      <c r="P7814" s="507"/>
      <c r="R7814" s="507"/>
    </row>
    <row r="7815" spans="8:28" customFormat="1" ht="12.75">
      <c r="H7815" s="507"/>
      <c r="R7815" s="507"/>
      <c r="AB7815" s="507"/>
    </row>
    <row r="7816" spans="8:28" customFormat="1" ht="12.75">
      <c r="H7816" s="507"/>
      <c r="P7816" s="507"/>
      <c r="R7816" s="507"/>
    </row>
    <row r="7817" spans="8:28" customFormat="1" ht="12.75">
      <c r="H7817" s="507"/>
      <c r="P7817" s="507"/>
      <c r="R7817" s="507"/>
      <c r="S7817" s="507"/>
      <c r="AB7817" s="507"/>
    </row>
    <row r="7818" spans="8:28" customFormat="1" ht="12.75">
      <c r="H7818" s="507"/>
      <c r="P7818" s="507"/>
      <c r="R7818" s="507"/>
    </row>
    <row r="7819" spans="8:28" customFormat="1" ht="12.75">
      <c r="H7819" s="507"/>
      <c r="P7819" s="507"/>
      <c r="R7819" s="507"/>
    </row>
    <row r="7820" spans="8:28" customFormat="1" ht="12.75">
      <c r="H7820" s="507"/>
      <c r="P7820" s="507"/>
      <c r="R7820" s="507"/>
      <c r="AB7820" s="507"/>
    </row>
    <row r="7821" spans="8:28" customFormat="1" ht="12.75">
      <c r="H7821" s="507"/>
      <c r="P7821" s="507"/>
      <c r="R7821" s="507"/>
      <c r="S7821" s="507"/>
    </row>
    <row r="7822" spans="8:28" customFormat="1" ht="12.75">
      <c r="H7822" s="507"/>
      <c r="R7822" s="507"/>
      <c r="S7822" s="507"/>
    </row>
    <row r="7823" spans="8:28" customFormat="1" ht="12.75">
      <c r="H7823" s="507"/>
      <c r="R7823" s="507"/>
    </row>
    <row r="7824" spans="8:28" customFormat="1" ht="12.75">
      <c r="H7824" s="507"/>
      <c r="R7824" s="507"/>
      <c r="S7824" s="507"/>
    </row>
    <row r="7825" spans="8:19" customFormat="1" ht="12.75">
      <c r="H7825" s="507"/>
      <c r="P7825" s="507"/>
      <c r="R7825" s="507"/>
    </row>
    <row r="7826" spans="8:19" customFormat="1" ht="12.75">
      <c r="H7826" s="507"/>
      <c r="R7826" s="507"/>
      <c r="S7826" s="507"/>
    </row>
    <row r="7827" spans="8:19" customFormat="1" ht="12.75">
      <c r="H7827" s="507"/>
      <c r="R7827" s="507"/>
      <c r="S7827" s="507"/>
    </row>
    <row r="7828" spans="8:19" customFormat="1" ht="12.75">
      <c r="H7828" s="507"/>
      <c r="R7828" s="507"/>
      <c r="S7828" s="507"/>
    </row>
    <row r="7829" spans="8:19" customFormat="1" ht="12.75">
      <c r="H7829" s="507"/>
      <c r="P7829" s="507"/>
      <c r="R7829" s="507"/>
    </row>
    <row r="7830" spans="8:19" customFormat="1" ht="12.75">
      <c r="H7830" s="507"/>
      <c r="P7830" s="507"/>
      <c r="R7830" s="507"/>
    </row>
    <row r="7831" spans="8:19" customFormat="1" ht="12.75">
      <c r="H7831" s="507"/>
      <c r="P7831" s="507"/>
      <c r="R7831" s="507"/>
    </row>
    <row r="7832" spans="8:19" customFormat="1" ht="12.75">
      <c r="H7832" s="507"/>
      <c r="P7832" s="507"/>
      <c r="R7832" s="507"/>
    </row>
    <row r="7833" spans="8:19" customFormat="1" ht="12.75">
      <c r="H7833" s="507"/>
      <c r="R7833" s="507"/>
      <c r="S7833" s="507"/>
    </row>
    <row r="7834" spans="8:19" customFormat="1" ht="12.75">
      <c r="H7834" s="507"/>
      <c r="P7834" s="507"/>
      <c r="R7834" s="507"/>
    </row>
    <row r="7835" spans="8:19" customFormat="1" ht="12.75">
      <c r="H7835" s="507"/>
      <c r="P7835" s="507"/>
      <c r="R7835" s="507"/>
    </row>
    <row r="7836" spans="8:19" customFormat="1" ht="12.75">
      <c r="H7836" s="507"/>
      <c r="P7836" s="507"/>
      <c r="R7836" s="507"/>
      <c r="S7836" s="507"/>
    </row>
    <row r="7837" spans="8:19" customFormat="1" ht="12.75">
      <c r="H7837" s="507"/>
      <c r="R7837" s="507"/>
      <c r="S7837" s="507"/>
    </row>
    <row r="7838" spans="8:19" customFormat="1" ht="12.75">
      <c r="H7838" s="507"/>
      <c r="P7838" s="507"/>
      <c r="R7838" s="507"/>
      <c r="S7838" s="507"/>
    </row>
    <row r="7839" spans="8:19" customFormat="1" ht="12.75">
      <c r="H7839" s="507"/>
      <c r="R7839" s="507"/>
      <c r="S7839" s="507"/>
    </row>
    <row r="7840" spans="8:19" customFormat="1" ht="12.75">
      <c r="H7840" s="507"/>
      <c r="P7840" s="507"/>
      <c r="R7840" s="507"/>
    </row>
    <row r="7841" spans="8:19" customFormat="1" ht="12.75">
      <c r="H7841" s="507"/>
      <c r="R7841" s="507"/>
      <c r="S7841" s="507"/>
    </row>
    <row r="7842" spans="8:19" customFormat="1" ht="12.75">
      <c r="H7842" s="507"/>
      <c r="R7842" s="507"/>
      <c r="S7842" s="507"/>
    </row>
    <row r="7843" spans="8:19" customFormat="1" ht="12.75">
      <c r="H7843" s="507"/>
      <c r="P7843" s="507"/>
      <c r="R7843" s="507"/>
    </row>
    <row r="7844" spans="8:19" customFormat="1" ht="12.75">
      <c r="H7844" s="507"/>
      <c r="P7844" s="507"/>
      <c r="R7844" s="507"/>
      <c r="S7844" s="507"/>
    </row>
    <row r="7845" spans="8:19" customFormat="1" ht="12.75">
      <c r="H7845" s="507"/>
      <c r="P7845" s="507"/>
      <c r="R7845" s="507"/>
    </row>
    <row r="7846" spans="8:19" customFormat="1" ht="12.75">
      <c r="H7846" s="507"/>
      <c r="P7846" s="507"/>
      <c r="R7846" s="507"/>
      <c r="S7846" s="507"/>
    </row>
    <row r="7847" spans="8:19" customFormat="1" ht="12.75">
      <c r="H7847" s="507"/>
      <c r="P7847" s="507"/>
      <c r="R7847" s="507"/>
      <c r="S7847" s="507"/>
    </row>
    <row r="7848" spans="8:19" customFormat="1" ht="12.75">
      <c r="H7848" s="507"/>
      <c r="P7848" s="507"/>
      <c r="R7848" s="507"/>
      <c r="S7848" s="507"/>
    </row>
    <row r="7849" spans="8:19" customFormat="1" ht="12.75">
      <c r="H7849" s="507"/>
      <c r="P7849" s="507"/>
      <c r="R7849" s="507"/>
      <c r="S7849" s="507"/>
    </row>
    <row r="7850" spans="8:19" customFormat="1" ht="12.75">
      <c r="H7850" s="507"/>
      <c r="R7850" s="507"/>
      <c r="S7850" s="507"/>
    </row>
    <row r="7851" spans="8:19" customFormat="1" ht="12.75">
      <c r="H7851" s="507"/>
      <c r="R7851" s="507"/>
      <c r="S7851" s="507"/>
    </row>
    <row r="7852" spans="8:19" customFormat="1" ht="12.75">
      <c r="H7852" s="507"/>
      <c r="P7852" s="507"/>
      <c r="R7852" s="507"/>
      <c r="S7852" s="507"/>
    </row>
    <row r="7853" spans="8:19" customFormat="1" ht="12.75">
      <c r="H7853" s="507"/>
      <c r="P7853" s="507"/>
      <c r="R7853" s="507"/>
      <c r="S7853" s="507"/>
    </row>
    <row r="7854" spans="8:19" customFormat="1" ht="12.75">
      <c r="H7854" s="507"/>
      <c r="R7854" s="507"/>
      <c r="S7854" s="507"/>
    </row>
    <row r="7855" spans="8:19" customFormat="1" ht="12.75">
      <c r="H7855" s="507"/>
      <c r="P7855" s="507"/>
      <c r="R7855" s="507"/>
    </row>
    <row r="7856" spans="8:19" customFormat="1" ht="12.75">
      <c r="H7856" s="507"/>
      <c r="P7856" s="507"/>
      <c r="R7856" s="507"/>
      <c r="S7856" s="507"/>
    </row>
    <row r="7857" spans="8:19" customFormat="1" ht="12.75">
      <c r="H7857" s="507"/>
      <c r="P7857" s="507"/>
      <c r="R7857" s="507"/>
    </row>
    <row r="7858" spans="8:19" customFormat="1" ht="12.75">
      <c r="H7858" s="507"/>
      <c r="P7858" s="507"/>
      <c r="R7858" s="507"/>
    </row>
    <row r="7859" spans="8:19" customFormat="1" ht="12.75">
      <c r="H7859" s="507"/>
      <c r="P7859" s="507"/>
      <c r="R7859" s="507"/>
      <c r="S7859" s="507"/>
    </row>
    <row r="7860" spans="8:19" customFormat="1" ht="12.75">
      <c r="H7860" s="507"/>
      <c r="R7860" s="507"/>
      <c r="S7860" s="507"/>
    </row>
    <row r="7861" spans="8:19" customFormat="1" ht="12.75">
      <c r="H7861" s="507"/>
      <c r="P7861" s="507"/>
      <c r="R7861" s="507"/>
    </row>
    <row r="7862" spans="8:19" customFormat="1" ht="12.75">
      <c r="H7862" s="507"/>
      <c r="P7862" s="507"/>
      <c r="R7862" s="507"/>
    </row>
    <row r="7863" spans="8:19" customFormat="1" ht="12.75">
      <c r="H7863" s="507"/>
      <c r="R7863" s="507"/>
      <c r="S7863" s="507"/>
    </row>
    <row r="7864" spans="8:19" customFormat="1" ht="12.75">
      <c r="H7864" s="507"/>
      <c r="P7864" s="507"/>
      <c r="R7864" s="507"/>
    </row>
    <row r="7865" spans="8:19" customFormat="1" ht="12.75">
      <c r="H7865" s="507"/>
      <c r="P7865" s="507"/>
      <c r="R7865" s="507"/>
      <c r="S7865" s="507"/>
    </row>
    <row r="7866" spans="8:19" customFormat="1" ht="12.75">
      <c r="H7866" s="507"/>
      <c r="R7866" s="507"/>
    </row>
    <row r="7867" spans="8:19" customFormat="1" ht="12.75">
      <c r="H7867" s="507"/>
      <c r="P7867" s="507"/>
      <c r="R7867" s="507"/>
      <c r="S7867" s="507"/>
    </row>
    <row r="7868" spans="8:19" customFormat="1" ht="12.75">
      <c r="H7868" s="507"/>
      <c r="P7868" s="507"/>
      <c r="R7868" s="507"/>
      <c r="S7868" s="507"/>
    </row>
    <row r="7869" spans="8:19" customFormat="1" ht="12.75">
      <c r="H7869" s="507"/>
      <c r="R7869" s="507"/>
    </row>
    <row r="7870" spans="8:19" customFormat="1" ht="12.75">
      <c r="H7870" s="507"/>
      <c r="P7870" s="507"/>
      <c r="R7870" s="507"/>
    </row>
    <row r="7871" spans="8:19" customFormat="1" ht="12.75">
      <c r="H7871" s="507"/>
      <c r="R7871" s="507"/>
      <c r="S7871" s="507"/>
    </row>
    <row r="7872" spans="8:19" customFormat="1" ht="12.75">
      <c r="H7872" s="507"/>
      <c r="R7872" s="507"/>
      <c r="S7872" s="507"/>
    </row>
    <row r="7873" spans="8:19" customFormat="1" ht="12.75">
      <c r="H7873" s="507"/>
      <c r="P7873" s="507"/>
      <c r="R7873" s="507"/>
    </row>
    <row r="7874" spans="8:19" customFormat="1" ht="12.75">
      <c r="H7874" s="507"/>
      <c r="P7874" s="507"/>
      <c r="R7874" s="507"/>
    </row>
    <row r="7875" spans="8:19" customFormat="1" ht="12.75">
      <c r="H7875" s="507"/>
      <c r="P7875" s="507"/>
      <c r="R7875" s="507"/>
    </row>
    <row r="7876" spans="8:19" customFormat="1" ht="12.75">
      <c r="H7876" s="507"/>
      <c r="R7876" s="507"/>
      <c r="S7876" s="507"/>
    </row>
    <row r="7877" spans="8:19" customFormat="1" ht="12.75">
      <c r="H7877" s="507"/>
      <c r="P7877" s="507"/>
      <c r="R7877" s="507"/>
    </row>
    <row r="7878" spans="8:19" customFormat="1" ht="12.75">
      <c r="H7878" s="507"/>
      <c r="P7878" s="507"/>
      <c r="R7878" s="507"/>
    </row>
    <row r="7879" spans="8:19" customFormat="1" ht="12.75">
      <c r="H7879" s="507"/>
      <c r="P7879" s="507"/>
      <c r="R7879" s="507"/>
      <c r="S7879" s="507"/>
    </row>
    <row r="7880" spans="8:19" customFormat="1" ht="12.75">
      <c r="H7880" s="507"/>
      <c r="P7880" s="507"/>
      <c r="R7880" s="507"/>
    </row>
    <row r="7881" spans="8:19" customFormat="1" ht="12.75">
      <c r="H7881" s="507"/>
      <c r="P7881" s="507"/>
      <c r="R7881" s="507"/>
    </row>
    <row r="7882" spans="8:19" customFormat="1" ht="12.75">
      <c r="H7882" s="507"/>
      <c r="P7882" s="507"/>
      <c r="R7882" s="507"/>
    </row>
    <row r="7883" spans="8:19" customFormat="1" ht="12.75">
      <c r="H7883" s="507"/>
      <c r="P7883" s="507"/>
      <c r="R7883" s="507"/>
    </row>
    <row r="7884" spans="8:19" customFormat="1" ht="12.75">
      <c r="H7884" s="507"/>
      <c r="P7884" s="507"/>
      <c r="R7884" s="507"/>
    </row>
    <row r="7885" spans="8:19" customFormat="1" ht="12.75">
      <c r="H7885" s="507"/>
      <c r="R7885" s="507"/>
    </row>
    <row r="7886" spans="8:19" customFormat="1" ht="12.75">
      <c r="H7886" s="507"/>
      <c r="P7886" s="507"/>
      <c r="R7886" s="507"/>
      <c r="S7886" s="507"/>
    </row>
    <row r="7887" spans="8:19" customFormat="1" ht="12.75">
      <c r="H7887" s="507"/>
      <c r="P7887" s="507"/>
      <c r="R7887" s="507"/>
      <c r="S7887" s="507"/>
    </row>
    <row r="7888" spans="8:19" customFormat="1" ht="12.75">
      <c r="H7888" s="507"/>
      <c r="P7888" s="507"/>
      <c r="R7888" s="507"/>
    </row>
    <row r="7889" spans="8:19" customFormat="1" ht="12.75">
      <c r="H7889" s="507"/>
      <c r="R7889" s="507"/>
    </row>
    <row r="7890" spans="8:19" customFormat="1" ht="12.75">
      <c r="H7890" s="507"/>
      <c r="P7890" s="507"/>
      <c r="R7890" s="507"/>
    </row>
    <row r="7891" spans="8:19" customFormat="1" ht="12.75">
      <c r="H7891" s="507"/>
      <c r="R7891" s="507"/>
      <c r="S7891" s="507"/>
    </row>
    <row r="7892" spans="8:19" customFormat="1" ht="12.75">
      <c r="H7892" s="507"/>
      <c r="R7892" s="507"/>
      <c r="S7892" s="507"/>
    </row>
    <row r="7893" spans="8:19" customFormat="1" ht="12.75">
      <c r="H7893" s="507"/>
      <c r="R7893" s="507"/>
    </row>
    <row r="7894" spans="8:19" customFormat="1" ht="12.75">
      <c r="H7894" s="507"/>
      <c r="P7894" s="507"/>
      <c r="R7894" s="507"/>
      <c r="S7894" s="507"/>
    </row>
    <row r="7895" spans="8:19" customFormat="1" ht="12.75">
      <c r="H7895" s="507"/>
      <c r="P7895" s="507"/>
      <c r="R7895" s="507"/>
      <c r="S7895" s="507"/>
    </row>
    <row r="7896" spans="8:19" customFormat="1" ht="12.75">
      <c r="H7896" s="507"/>
      <c r="P7896" s="507"/>
      <c r="R7896" s="507"/>
    </row>
    <row r="7897" spans="8:19" customFormat="1" ht="12.75">
      <c r="H7897" s="507"/>
      <c r="R7897" s="507"/>
      <c r="S7897" s="507"/>
    </row>
    <row r="7898" spans="8:19" customFormat="1" ht="12.75">
      <c r="H7898" s="507"/>
      <c r="R7898" s="507"/>
      <c r="S7898" s="507"/>
    </row>
    <row r="7899" spans="8:19" customFormat="1" ht="12.75">
      <c r="H7899" s="507"/>
      <c r="P7899" s="507"/>
      <c r="R7899" s="507"/>
    </row>
    <row r="7900" spans="8:19" customFormat="1" ht="12.75">
      <c r="H7900" s="507"/>
      <c r="R7900" s="507"/>
      <c r="S7900" s="507"/>
    </row>
    <row r="7901" spans="8:19" customFormat="1" ht="12.75">
      <c r="H7901" s="507"/>
      <c r="P7901" s="507"/>
      <c r="R7901" s="507"/>
      <c r="S7901" s="507"/>
    </row>
    <row r="7902" spans="8:19" customFormat="1" ht="12.75">
      <c r="H7902" s="507"/>
      <c r="R7902" s="507"/>
    </row>
    <row r="7903" spans="8:19" customFormat="1" ht="12.75">
      <c r="H7903" s="507"/>
      <c r="P7903" s="507"/>
      <c r="R7903" s="507"/>
      <c r="S7903" s="507"/>
    </row>
    <row r="7904" spans="8:19" customFormat="1" ht="12.75">
      <c r="H7904" s="507"/>
      <c r="R7904" s="507"/>
    </row>
    <row r="7905" spans="8:28" customFormat="1" ht="12.75">
      <c r="H7905" s="507"/>
      <c r="P7905" s="507"/>
      <c r="R7905" s="507"/>
    </row>
    <row r="7906" spans="8:28" customFormat="1" ht="12.75">
      <c r="H7906" s="507"/>
      <c r="R7906" s="507"/>
      <c r="S7906" s="507"/>
    </row>
    <row r="7907" spans="8:28" customFormat="1" ht="12.75">
      <c r="H7907" s="507"/>
      <c r="R7907" s="507"/>
      <c r="S7907" s="507"/>
    </row>
    <row r="7908" spans="8:28" customFormat="1" ht="12.75">
      <c r="H7908" s="507"/>
      <c r="R7908" s="507"/>
      <c r="S7908" s="507"/>
    </row>
    <row r="7909" spans="8:28" customFormat="1" ht="12.75">
      <c r="H7909" s="507"/>
      <c r="P7909" s="507"/>
      <c r="R7909" s="507"/>
    </row>
    <row r="7910" spans="8:28" customFormat="1" ht="12.75">
      <c r="H7910" s="507"/>
      <c r="P7910" s="507"/>
      <c r="R7910" s="507"/>
    </row>
    <row r="7911" spans="8:28" customFormat="1" ht="12.75">
      <c r="H7911" s="507"/>
      <c r="P7911" s="507"/>
      <c r="R7911" s="507"/>
    </row>
    <row r="7912" spans="8:28" customFormat="1" ht="12.75">
      <c r="H7912" s="507"/>
      <c r="R7912" s="507"/>
      <c r="AB7912" s="507"/>
    </row>
    <row r="7913" spans="8:28" customFormat="1" ht="12.75">
      <c r="H7913" s="507"/>
      <c r="P7913" s="507"/>
      <c r="R7913" s="507"/>
      <c r="S7913" s="507"/>
      <c r="AB7913" s="507"/>
    </row>
    <row r="7914" spans="8:28" customFormat="1" ht="12.75">
      <c r="H7914" s="507"/>
      <c r="P7914" s="507"/>
      <c r="R7914" s="507"/>
    </row>
    <row r="7915" spans="8:28" customFormat="1" ht="12.75">
      <c r="H7915" s="507"/>
      <c r="P7915" s="507"/>
      <c r="R7915" s="507"/>
    </row>
    <row r="7916" spans="8:28" customFormat="1" ht="12.75">
      <c r="H7916" s="507"/>
      <c r="P7916" s="507"/>
      <c r="R7916" s="507"/>
    </row>
    <row r="7917" spans="8:28" customFormat="1" ht="12.75">
      <c r="H7917" s="507"/>
      <c r="P7917" s="507"/>
      <c r="R7917" s="507"/>
    </row>
    <row r="7918" spans="8:28" customFormat="1" ht="12.75">
      <c r="H7918" s="507"/>
      <c r="P7918" s="507"/>
      <c r="R7918" s="507"/>
    </row>
    <row r="7919" spans="8:28" customFormat="1" ht="12.75">
      <c r="H7919" s="507"/>
      <c r="P7919" s="507"/>
      <c r="R7919" s="507"/>
      <c r="S7919" s="507"/>
    </row>
    <row r="7920" spans="8:28" customFormat="1" ht="12.75">
      <c r="H7920" s="507"/>
      <c r="P7920" s="507"/>
      <c r="R7920" s="507"/>
    </row>
    <row r="7921" spans="8:28" customFormat="1" ht="12.75">
      <c r="H7921" s="507"/>
      <c r="P7921" s="507"/>
      <c r="R7921" s="507"/>
      <c r="S7921" s="507"/>
    </row>
    <row r="7922" spans="8:28" customFormat="1" ht="12.75">
      <c r="H7922" s="507"/>
      <c r="P7922" s="507"/>
      <c r="R7922" s="507"/>
      <c r="S7922" s="507"/>
    </row>
    <row r="7923" spans="8:28" customFormat="1" ht="12.75">
      <c r="H7923" s="507"/>
      <c r="R7923" s="507"/>
      <c r="S7923" s="507"/>
    </row>
    <row r="7924" spans="8:28" customFormat="1" ht="12.75">
      <c r="H7924" s="507"/>
      <c r="P7924" s="507"/>
      <c r="R7924" s="507"/>
      <c r="S7924" s="507"/>
    </row>
    <row r="7925" spans="8:28" customFormat="1" ht="12.75">
      <c r="H7925" s="507"/>
      <c r="P7925" s="507"/>
      <c r="R7925" s="507"/>
      <c r="S7925" s="507"/>
      <c r="AB7925" s="507"/>
    </row>
    <row r="7926" spans="8:28" customFormat="1" ht="12.75">
      <c r="H7926" s="507"/>
      <c r="P7926" s="507"/>
      <c r="R7926" s="507"/>
      <c r="AB7926" s="507"/>
    </row>
    <row r="7927" spans="8:28" customFormat="1" ht="12.75">
      <c r="H7927" s="507"/>
      <c r="P7927" s="507"/>
      <c r="R7927" s="507"/>
      <c r="S7927" s="507"/>
    </row>
    <row r="7928" spans="8:28" customFormat="1" ht="12.75">
      <c r="H7928" s="507"/>
      <c r="P7928" s="507"/>
      <c r="R7928" s="507"/>
      <c r="S7928" s="507"/>
    </row>
    <row r="7929" spans="8:28" customFormat="1" ht="12.75">
      <c r="H7929" s="507"/>
      <c r="P7929" s="507"/>
      <c r="R7929" s="507"/>
      <c r="S7929" s="507"/>
    </row>
    <row r="7930" spans="8:28" customFormat="1" ht="12.75">
      <c r="H7930" s="507"/>
      <c r="P7930" s="507"/>
      <c r="R7930" s="507"/>
    </row>
    <row r="7931" spans="8:28" customFormat="1" ht="12.75">
      <c r="H7931" s="507"/>
      <c r="P7931" s="507"/>
      <c r="R7931" s="507"/>
    </row>
    <row r="7932" spans="8:28" customFormat="1" ht="12.75">
      <c r="H7932" s="507"/>
      <c r="R7932" s="507"/>
      <c r="S7932" s="507"/>
    </row>
    <row r="7933" spans="8:28" customFormat="1" ht="12.75">
      <c r="H7933" s="507"/>
      <c r="R7933" s="507"/>
    </row>
    <row r="7934" spans="8:28" customFormat="1" ht="12.75">
      <c r="H7934" s="507"/>
      <c r="P7934" s="507"/>
      <c r="R7934" s="507"/>
      <c r="S7934" s="507"/>
    </row>
    <row r="7935" spans="8:28" customFormat="1" ht="12.75">
      <c r="H7935" s="507"/>
      <c r="R7935" s="507"/>
      <c r="S7935" s="507"/>
    </row>
    <row r="7936" spans="8:28" customFormat="1" ht="12.75">
      <c r="H7936" s="507"/>
      <c r="P7936" s="507"/>
      <c r="R7936" s="507"/>
      <c r="S7936" s="507"/>
    </row>
    <row r="7937" spans="8:19" customFormat="1" ht="12.75">
      <c r="H7937" s="507"/>
      <c r="P7937" s="507"/>
      <c r="R7937" s="507"/>
    </row>
    <row r="7938" spans="8:19" customFormat="1" ht="12.75">
      <c r="H7938" s="507"/>
      <c r="P7938" s="507"/>
      <c r="R7938" s="507"/>
    </row>
    <row r="7939" spans="8:19" customFormat="1" ht="12.75">
      <c r="H7939" s="507"/>
      <c r="R7939" s="507"/>
      <c r="S7939" s="507"/>
    </row>
    <row r="7940" spans="8:19" customFormat="1" ht="12.75">
      <c r="H7940" s="507"/>
      <c r="P7940" s="507"/>
      <c r="R7940" s="507"/>
      <c r="S7940" s="507"/>
    </row>
    <row r="7941" spans="8:19" customFormat="1" ht="12.75">
      <c r="H7941" s="507"/>
      <c r="P7941" s="507"/>
      <c r="R7941" s="507"/>
      <c r="S7941" s="507"/>
    </row>
    <row r="7942" spans="8:19" customFormat="1" ht="12.75">
      <c r="H7942" s="507"/>
      <c r="R7942" s="507"/>
    </row>
    <row r="7943" spans="8:19" customFormat="1" ht="12.75">
      <c r="H7943" s="507"/>
      <c r="P7943" s="507"/>
      <c r="R7943" s="507"/>
    </row>
    <row r="7944" spans="8:19" customFormat="1" ht="12.75">
      <c r="H7944" s="507"/>
      <c r="P7944" s="507"/>
      <c r="R7944" s="507"/>
    </row>
    <row r="7945" spans="8:19" customFormat="1" ht="12.75">
      <c r="H7945" s="507"/>
      <c r="R7945" s="507"/>
    </row>
    <row r="7946" spans="8:19" customFormat="1" ht="12.75">
      <c r="H7946" s="507"/>
      <c r="P7946" s="507"/>
      <c r="R7946" s="507"/>
      <c r="S7946" s="507"/>
    </row>
    <row r="7947" spans="8:19" customFormat="1" ht="12.75">
      <c r="H7947" s="507"/>
      <c r="P7947" s="507"/>
      <c r="R7947" s="507"/>
    </row>
    <row r="7948" spans="8:19" customFormat="1" ht="12.75">
      <c r="H7948" s="507"/>
      <c r="R7948" s="507"/>
    </row>
    <row r="7949" spans="8:19" customFormat="1" ht="12.75">
      <c r="H7949" s="507"/>
      <c r="R7949" s="507"/>
    </row>
    <row r="7950" spans="8:19" customFormat="1" ht="12.75">
      <c r="H7950" s="507"/>
      <c r="R7950" s="507"/>
      <c r="S7950" s="507"/>
    </row>
    <row r="7951" spans="8:19" customFormat="1" ht="12.75">
      <c r="H7951" s="507"/>
      <c r="R7951" s="507"/>
      <c r="S7951" s="507"/>
    </row>
    <row r="7952" spans="8:19" customFormat="1" ht="12.75">
      <c r="H7952" s="507"/>
      <c r="R7952" s="507"/>
      <c r="S7952" s="507"/>
    </row>
    <row r="7953" spans="8:19" customFormat="1" ht="12.75">
      <c r="H7953" s="507"/>
      <c r="P7953" s="507"/>
      <c r="R7953" s="507"/>
      <c r="S7953" s="507"/>
    </row>
    <row r="7954" spans="8:19" customFormat="1" ht="12.75">
      <c r="H7954" s="507"/>
      <c r="P7954" s="507"/>
      <c r="R7954" s="507"/>
      <c r="S7954" s="507"/>
    </row>
    <row r="7955" spans="8:19" customFormat="1" ht="12.75">
      <c r="H7955" s="507"/>
      <c r="P7955" s="507"/>
      <c r="R7955" s="507"/>
    </row>
    <row r="7956" spans="8:19" customFormat="1" ht="12.75">
      <c r="H7956" s="507"/>
      <c r="R7956" s="507"/>
    </row>
    <row r="7957" spans="8:19" customFormat="1" ht="12.75">
      <c r="H7957" s="507"/>
      <c r="P7957" s="507"/>
      <c r="R7957" s="507"/>
      <c r="S7957" s="507"/>
    </row>
    <row r="7958" spans="8:19" customFormat="1" ht="12.75">
      <c r="H7958" s="507"/>
      <c r="P7958" s="507"/>
      <c r="R7958" s="507"/>
      <c r="S7958" s="507"/>
    </row>
    <row r="7959" spans="8:19" customFormat="1" ht="12.75">
      <c r="H7959" s="507"/>
      <c r="P7959" s="507"/>
      <c r="R7959" s="507"/>
    </row>
    <row r="7960" spans="8:19" customFormat="1" ht="12.75">
      <c r="H7960" s="507"/>
      <c r="R7960" s="507"/>
    </row>
    <row r="7961" spans="8:19" customFormat="1" ht="12.75">
      <c r="H7961" s="507"/>
      <c r="R7961" s="507"/>
    </row>
    <row r="7962" spans="8:19" customFormat="1" ht="12.75">
      <c r="H7962" s="507"/>
      <c r="P7962" s="507"/>
      <c r="R7962" s="507"/>
    </row>
    <row r="7963" spans="8:19" customFormat="1" ht="12.75">
      <c r="H7963" s="507"/>
      <c r="R7963" s="507"/>
    </row>
    <row r="7964" spans="8:19" customFormat="1" ht="12.75">
      <c r="H7964" s="507"/>
      <c r="P7964" s="507"/>
      <c r="R7964" s="507"/>
    </row>
    <row r="7965" spans="8:19" customFormat="1" ht="12.75">
      <c r="H7965" s="507"/>
      <c r="P7965" s="507"/>
      <c r="R7965" s="507"/>
    </row>
    <row r="7966" spans="8:19" customFormat="1" ht="12.75">
      <c r="H7966" s="507"/>
      <c r="P7966" s="507"/>
      <c r="R7966" s="507"/>
    </row>
    <row r="7967" spans="8:19" customFormat="1" ht="12.75">
      <c r="H7967" s="507"/>
      <c r="P7967" s="507"/>
      <c r="R7967" s="507"/>
      <c r="S7967" s="507"/>
    </row>
    <row r="7968" spans="8:19" customFormat="1" ht="12.75">
      <c r="H7968" s="507"/>
      <c r="P7968" s="507"/>
      <c r="R7968" s="507"/>
    </row>
    <row r="7969" spans="8:28" customFormat="1" ht="12.75">
      <c r="H7969" s="507"/>
      <c r="P7969" s="507"/>
      <c r="R7969" s="507"/>
      <c r="S7969" s="507"/>
    </row>
    <row r="7970" spans="8:28" customFormat="1" ht="12.75">
      <c r="H7970" s="507"/>
      <c r="R7970" s="507"/>
    </row>
    <row r="7971" spans="8:28" customFormat="1" ht="12.75">
      <c r="H7971" s="507"/>
      <c r="R7971" s="507"/>
    </row>
    <row r="7972" spans="8:28" customFormat="1" ht="12.75">
      <c r="H7972" s="507"/>
      <c r="R7972" s="507"/>
    </row>
    <row r="7973" spans="8:28" customFormat="1" ht="12.75">
      <c r="H7973" s="507"/>
      <c r="P7973" s="507"/>
      <c r="R7973" s="507"/>
      <c r="S7973" s="507"/>
      <c r="AB7973" s="507"/>
    </row>
    <row r="7974" spans="8:28" customFormat="1" ht="12.75">
      <c r="H7974" s="507"/>
      <c r="R7974" s="507"/>
      <c r="S7974" s="507"/>
    </row>
    <row r="7975" spans="8:28" customFormat="1" ht="12.75">
      <c r="H7975" s="507"/>
      <c r="P7975" s="507"/>
      <c r="R7975" s="507"/>
      <c r="S7975" s="507"/>
    </row>
    <row r="7976" spans="8:28" customFormat="1" ht="12.75">
      <c r="H7976" s="507"/>
      <c r="R7976" s="507"/>
    </row>
    <row r="7977" spans="8:28" customFormat="1" ht="12.75">
      <c r="H7977" s="507"/>
      <c r="P7977" s="507"/>
      <c r="R7977" s="507"/>
    </row>
    <row r="7978" spans="8:28" customFormat="1" ht="12.75">
      <c r="H7978" s="507"/>
      <c r="R7978" s="507"/>
      <c r="S7978" s="507"/>
    </row>
    <row r="7979" spans="8:28" customFormat="1" ht="12.75">
      <c r="H7979" s="507"/>
      <c r="P7979" s="507"/>
      <c r="R7979" s="507"/>
      <c r="S7979" s="507"/>
    </row>
    <row r="7980" spans="8:28" customFormat="1" ht="12.75">
      <c r="H7980" s="507"/>
      <c r="P7980" s="507"/>
      <c r="R7980" s="507"/>
      <c r="S7980" s="507"/>
    </row>
    <row r="7981" spans="8:28" customFormat="1" ht="12.75">
      <c r="H7981" s="507"/>
      <c r="R7981" s="507"/>
      <c r="S7981" s="507"/>
    </row>
    <row r="7982" spans="8:28" customFormat="1" ht="12.75">
      <c r="H7982" s="507"/>
      <c r="R7982" s="507"/>
      <c r="S7982" s="507"/>
    </row>
    <row r="7983" spans="8:28" customFormat="1" ht="12.75">
      <c r="H7983" s="507"/>
      <c r="R7983" s="507"/>
      <c r="S7983" s="507"/>
    </row>
    <row r="7984" spans="8:28" customFormat="1" ht="12.75">
      <c r="H7984" s="507"/>
      <c r="P7984" s="507"/>
      <c r="R7984" s="507"/>
    </row>
    <row r="7985" spans="8:19" customFormat="1" ht="12.75">
      <c r="H7985" s="507"/>
      <c r="P7985" s="507"/>
      <c r="R7985" s="507"/>
      <c r="S7985" s="507"/>
    </row>
    <row r="7986" spans="8:19" customFormat="1" ht="12.75">
      <c r="H7986" s="507"/>
      <c r="P7986" s="507"/>
      <c r="R7986" s="507"/>
      <c r="S7986" s="507"/>
    </row>
    <row r="7987" spans="8:19" customFormat="1" ht="12.75">
      <c r="H7987" s="507"/>
      <c r="R7987" s="507"/>
      <c r="S7987" s="507"/>
    </row>
    <row r="7988" spans="8:19" customFormat="1" ht="12.75">
      <c r="H7988" s="507"/>
      <c r="R7988" s="507"/>
      <c r="S7988" s="507"/>
    </row>
    <row r="7989" spans="8:19" customFormat="1" ht="12.75">
      <c r="H7989" s="507"/>
      <c r="R7989" s="507"/>
    </row>
    <row r="7990" spans="8:19" customFormat="1" ht="12.75">
      <c r="H7990" s="507"/>
      <c r="R7990" s="507"/>
    </row>
    <row r="7991" spans="8:19" customFormat="1" ht="12.75">
      <c r="H7991" s="507"/>
      <c r="P7991" s="507"/>
      <c r="R7991" s="507"/>
    </row>
    <row r="7992" spans="8:19" customFormat="1" ht="12.75">
      <c r="H7992" s="507"/>
      <c r="P7992" s="507"/>
      <c r="R7992" s="507"/>
    </row>
    <row r="7993" spans="8:19" customFormat="1" ht="12.75">
      <c r="H7993" s="507"/>
      <c r="P7993" s="507"/>
      <c r="R7993" s="507"/>
      <c r="S7993" s="507"/>
    </row>
    <row r="7994" spans="8:19" customFormat="1" ht="12.75">
      <c r="H7994" s="507"/>
      <c r="P7994" s="507"/>
      <c r="R7994" s="507"/>
    </row>
    <row r="7995" spans="8:19" customFormat="1" ht="12.75">
      <c r="H7995" s="507"/>
      <c r="R7995" s="507"/>
    </row>
    <row r="7996" spans="8:19" customFormat="1" ht="12.75">
      <c r="H7996" s="507"/>
      <c r="P7996" s="507"/>
      <c r="R7996" s="507"/>
    </row>
    <row r="7997" spans="8:19" customFormat="1" ht="12.75">
      <c r="H7997" s="507"/>
      <c r="P7997" s="507"/>
      <c r="R7997" s="507"/>
    </row>
    <row r="7998" spans="8:19" customFormat="1" ht="12.75">
      <c r="H7998" s="507"/>
      <c r="R7998" s="507"/>
    </row>
    <row r="7999" spans="8:19" customFormat="1" ht="12.75">
      <c r="H7999" s="507"/>
      <c r="R7999" s="507"/>
    </row>
    <row r="8000" spans="8:19" customFormat="1" ht="12.75">
      <c r="H8000" s="507"/>
      <c r="P8000" s="507"/>
      <c r="R8000" s="507"/>
    </row>
    <row r="8001" spans="8:28" customFormat="1" ht="12.75">
      <c r="H8001" s="507"/>
      <c r="R8001" s="507"/>
      <c r="S8001" s="507"/>
    </row>
    <row r="8002" spans="8:28" customFormat="1" ht="12.75">
      <c r="H8002" s="507"/>
      <c r="P8002" s="507"/>
      <c r="R8002" s="507"/>
    </row>
    <row r="8003" spans="8:28" customFormat="1" ht="12.75">
      <c r="H8003" s="507"/>
      <c r="R8003" s="507"/>
    </row>
    <row r="8004" spans="8:28" customFormat="1" ht="12.75">
      <c r="H8004" s="507"/>
      <c r="R8004" s="507"/>
      <c r="S8004" s="507"/>
    </row>
    <row r="8005" spans="8:28" customFormat="1" ht="12.75">
      <c r="H8005" s="507"/>
      <c r="P8005" s="507"/>
      <c r="R8005" s="507"/>
    </row>
    <row r="8006" spans="8:28" customFormat="1" ht="12.75">
      <c r="H8006" s="507"/>
      <c r="P8006" s="507"/>
      <c r="R8006" s="507"/>
      <c r="S8006" s="507"/>
    </row>
    <row r="8007" spans="8:28" customFormat="1" ht="12.75">
      <c r="H8007" s="507"/>
      <c r="P8007" s="507"/>
      <c r="R8007" s="507"/>
      <c r="AB8007" s="507"/>
    </row>
    <row r="8008" spans="8:28" customFormat="1" ht="12.75">
      <c r="H8008" s="507"/>
      <c r="P8008" s="507"/>
      <c r="R8008" s="507"/>
      <c r="S8008" s="507"/>
    </row>
    <row r="8009" spans="8:28" customFormat="1" ht="12.75">
      <c r="H8009" s="507"/>
      <c r="P8009" s="507"/>
      <c r="R8009" s="507"/>
      <c r="S8009" s="507"/>
      <c r="AB8009" s="507"/>
    </row>
    <row r="8010" spans="8:28" customFormat="1" ht="12.75">
      <c r="H8010" s="507"/>
      <c r="P8010" s="507"/>
      <c r="R8010" s="507"/>
    </row>
    <row r="8011" spans="8:28" customFormat="1" ht="12.75">
      <c r="H8011" s="507"/>
      <c r="P8011" s="507"/>
      <c r="R8011" s="507"/>
      <c r="S8011" s="507"/>
    </row>
    <row r="8012" spans="8:28" customFormat="1" ht="12.75">
      <c r="H8012" s="507"/>
      <c r="P8012" s="507"/>
      <c r="R8012" s="507"/>
      <c r="S8012" s="507"/>
    </row>
    <row r="8013" spans="8:28" customFormat="1" ht="12.75">
      <c r="H8013" s="507"/>
      <c r="P8013" s="507"/>
      <c r="R8013" s="507"/>
      <c r="S8013" s="507"/>
    </row>
    <row r="8014" spans="8:28" customFormat="1" ht="12.75">
      <c r="H8014" s="507"/>
      <c r="P8014" s="507"/>
      <c r="R8014" s="507"/>
      <c r="S8014" s="507"/>
    </row>
    <row r="8015" spans="8:28" customFormat="1" ht="12.75">
      <c r="H8015" s="507"/>
      <c r="P8015" s="507"/>
      <c r="R8015" s="507"/>
      <c r="S8015" s="507"/>
    </row>
    <row r="8016" spans="8:28" customFormat="1" ht="12.75">
      <c r="H8016" s="507"/>
      <c r="P8016" s="507"/>
      <c r="R8016" s="507"/>
      <c r="S8016" s="507"/>
    </row>
    <row r="8017" spans="8:19" customFormat="1" ht="12.75">
      <c r="H8017" s="507"/>
      <c r="P8017" s="507"/>
      <c r="R8017" s="507"/>
      <c r="S8017" s="507"/>
    </row>
    <row r="8018" spans="8:19" customFormat="1" ht="12.75">
      <c r="H8018" s="507"/>
      <c r="P8018" s="507"/>
      <c r="R8018" s="507"/>
    </row>
    <row r="8019" spans="8:19" customFormat="1" ht="12.75">
      <c r="H8019" s="507"/>
      <c r="R8019" s="507"/>
      <c r="S8019" s="507"/>
    </row>
    <row r="8020" spans="8:19" customFormat="1" ht="12.75">
      <c r="H8020" s="507"/>
      <c r="P8020" s="507"/>
      <c r="R8020" s="507"/>
    </row>
    <row r="8021" spans="8:19" customFormat="1" ht="12.75">
      <c r="H8021" s="507"/>
      <c r="R8021" s="507"/>
      <c r="S8021" s="507"/>
    </row>
    <row r="8022" spans="8:19" customFormat="1" ht="12.75">
      <c r="H8022" s="507"/>
      <c r="P8022" s="507"/>
      <c r="R8022" s="507"/>
    </row>
    <row r="8023" spans="8:19" customFormat="1" ht="12.75">
      <c r="H8023" s="507"/>
      <c r="P8023" s="507"/>
      <c r="R8023" s="507"/>
    </row>
    <row r="8024" spans="8:19" customFormat="1" ht="12.75">
      <c r="H8024" s="507"/>
      <c r="R8024" s="507"/>
      <c r="S8024" s="507"/>
    </row>
    <row r="8025" spans="8:19" customFormat="1" ht="12.75">
      <c r="H8025" s="507"/>
      <c r="R8025" s="507"/>
    </row>
    <row r="8026" spans="8:19" customFormat="1" ht="12.75">
      <c r="H8026" s="507"/>
      <c r="P8026" s="507"/>
      <c r="R8026" s="507"/>
    </row>
    <row r="8027" spans="8:19" customFormat="1" ht="12.75">
      <c r="H8027" s="507"/>
      <c r="P8027" s="507"/>
      <c r="R8027" s="507"/>
    </row>
    <row r="8028" spans="8:19" customFormat="1" ht="12.75">
      <c r="H8028" s="507"/>
      <c r="P8028" s="507"/>
      <c r="R8028" s="507"/>
      <c r="S8028" s="507"/>
    </row>
    <row r="8029" spans="8:19" customFormat="1" ht="12.75">
      <c r="H8029" s="507"/>
      <c r="R8029" s="507"/>
    </row>
    <row r="8030" spans="8:19" customFormat="1" ht="12.75">
      <c r="H8030" s="507"/>
      <c r="P8030" s="507"/>
      <c r="R8030" s="507"/>
    </row>
    <row r="8031" spans="8:19" customFormat="1" ht="12.75">
      <c r="H8031" s="507"/>
      <c r="P8031" s="507"/>
      <c r="R8031" s="507"/>
      <c r="S8031" s="507"/>
    </row>
    <row r="8032" spans="8:19" customFormat="1" ht="12.75">
      <c r="H8032" s="507"/>
      <c r="P8032" s="507"/>
      <c r="R8032" s="507"/>
    </row>
    <row r="8033" spans="8:28" customFormat="1" ht="12.75">
      <c r="H8033" s="507"/>
      <c r="P8033" s="507"/>
      <c r="R8033" s="507"/>
      <c r="S8033" s="507"/>
    </row>
    <row r="8034" spans="8:28" customFormat="1" ht="12.75">
      <c r="H8034" s="507"/>
      <c r="R8034" s="507"/>
    </row>
    <row r="8035" spans="8:28" customFormat="1" ht="12.75">
      <c r="H8035" s="507"/>
      <c r="R8035" s="507"/>
      <c r="S8035" s="507"/>
    </row>
    <row r="8036" spans="8:28" customFormat="1" ht="12.75">
      <c r="H8036" s="507"/>
      <c r="P8036" s="507"/>
      <c r="R8036" s="507"/>
    </row>
    <row r="8037" spans="8:28" customFormat="1" ht="12.75">
      <c r="H8037" s="507"/>
      <c r="P8037" s="507"/>
      <c r="R8037" s="507"/>
    </row>
    <row r="8038" spans="8:28" customFormat="1" ht="12.75">
      <c r="H8038" s="507"/>
      <c r="R8038" s="507"/>
    </row>
    <row r="8039" spans="8:28" customFormat="1" ht="12.75">
      <c r="H8039" s="507"/>
      <c r="R8039" s="507"/>
      <c r="S8039" s="507"/>
    </row>
    <row r="8040" spans="8:28" customFormat="1" ht="12.75">
      <c r="H8040" s="507"/>
      <c r="P8040" s="507"/>
      <c r="R8040" s="507"/>
    </row>
    <row r="8041" spans="8:28" customFormat="1" ht="12.75">
      <c r="H8041" s="507"/>
      <c r="P8041" s="507"/>
      <c r="R8041" s="507"/>
      <c r="S8041" s="507"/>
      <c r="AB8041" s="507"/>
    </row>
    <row r="8042" spans="8:28" customFormat="1" ht="12.75">
      <c r="H8042" s="507"/>
      <c r="R8042" s="507"/>
      <c r="S8042" s="507"/>
    </row>
    <row r="8043" spans="8:28" customFormat="1" ht="12.75">
      <c r="H8043" s="507"/>
      <c r="P8043" s="507"/>
      <c r="R8043" s="507"/>
    </row>
    <row r="8044" spans="8:28" customFormat="1" ht="12.75">
      <c r="H8044" s="507"/>
      <c r="P8044" s="507"/>
      <c r="R8044" s="507"/>
      <c r="S8044" s="507"/>
    </row>
    <row r="8045" spans="8:28" customFormat="1" ht="12.75">
      <c r="H8045" s="507"/>
      <c r="P8045" s="507"/>
      <c r="R8045" s="507"/>
      <c r="S8045" s="507"/>
    </row>
    <row r="8046" spans="8:28" customFormat="1" ht="12.75">
      <c r="H8046" s="507"/>
      <c r="P8046" s="507"/>
      <c r="R8046" s="507"/>
      <c r="S8046" s="507"/>
    </row>
    <row r="8047" spans="8:28" customFormat="1" ht="12.75">
      <c r="H8047" s="507"/>
      <c r="R8047" s="507"/>
      <c r="S8047" s="507"/>
    </row>
    <row r="8048" spans="8:28" customFormat="1" ht="12.75">
      <c r="H8048" s="507"/>
      <c r="R8048" s="507"/>
      <c r="S8048" s="507"/>
    </row>
    <row r="8049" spans="8:19" customFormat="1" ht="12.75">
      <c r="H8049" s="507"/>
      <c r="P8049" s="507"/>
      <c r="R8049" s="507"/>
    </row>
    <row r="8050" spans="8:19" customFormat="1" ht="12.75">
      <c r="H8050" s="507"/>
      <c r="P8050" s="507"/>
      <c r="R8050" s="507"/>
      <c r="S8050" s="507"/>
    </row>
    <row r="8051" spans="8:19" customFormat="1" ht="12.75">
      <c r="H8051" s="507"/>
      <c r="R8051" s="507"/>
      <c r="S8051" s="507"/>
    </row>
    <row r="8052" spans="8:19" customFormat="1" ht="12.75">
      <c r="H8052" s="507"/>
      <c r="P8052" s="507"/>
      <c r="R8052" s="507"/>
      <c r="S8052" s="507"/>
    </row>
    <row r="8053" spans="8:19" customFormat="1" ht="12.75">
      <c r="H8053" s="507"/>
      <c r="P8053" s="507"/>
      <c r="R8053" s="507"/>
      <c r="S8053" s="507"/>
    </row>
    <row r="8054" spans="8:19" customFormat="1" ht="12.75">
      <c r="H8054" s="507"/>
      <c r="P8054" s="507"/>
      <c r="R8054" s="507"/>
      <c r="S8054" s="507"/>
    </row>
    <row r="8055" spans="8:19" customFormat="1" ht="12.75">
      <c r="H8055" s="507"/>
      <c r="P8055" s="507"/>
      <c r="R8055" s="507"/>
      <c r="S8055" s="507"/>
    </row>
    <row r="8056" spans="8:19" customFormat="1" ht="12.75">
      <c r="H8056" s="507"/>
      <c r="P8056" s="507"/>
      <c r="R8056" s="507"/>
      <c r="S8056" s="507"/>
    </row>
    <row r="8057" spans="8:19" customFormat="1" ht="12.75">
      <c r="H8057" s="507"/>
      <c r="R8057" s="507"/>
    </row>
    <row r="8058" spans="8:19" customFormat="1" ht="12.75">
      <c r="H8058" s="507"/>
      <c r="R8058" s="507"/>
      <c r="S8058" s="507"/>
    </row>
    <row r="8059" spans="8:19" customFormat="1" ht="12.75">
      <c r="H8059" s="507"/>
      <c r="R8059" s="507"/>
      <c r="S8059" s="507"/>
    </row>
    <row r="8060" spans="8:19" customFormat="1" ht="12.75">
      <c r="H8060" s="507"/>
      <c r="P8060" s="507"/>
      <c r="R8060" s="507"/>
    </row>
    <row r="8061" spans="8:19" customFormat="1" ht="12.75">
      <c r="H8061" s="507"/>
      <c r="R8061" s="507"/>
    </row>
    <row r="8062" spans="8:19" customFormat="1" ht="12.75">
      <c r="H8062" s="507"/>
      <c r="P8062" s="507"/>
      <c r="R8062" s="507"/>
      <c r="S8062" s="507"/>
    </row>
    <row r="8063" spans="8:19" customFormat="1" ht="12.75">
      <c r="H8063" s="507"/>
      <c r="P8063" s="507"/>
      <c r="R8063" s="507"/>
      <c r="S8063" s="507"/>
    </row>
    <row r="8064" spans="8:19" customFormat="1" ht="12.75">
      <c r="H8064" s="507"/>
      <c r="P8064" s="507"/>
      <c r="R8064" s="507"/>
      <c r="S8064" s="507"/>
    </row>
    <row r="8065" spans="8:28" customFormat="1" ht="12.75">
      <c r="H8065" s="507"/>
      <c r="P8065" s="507"/>
      <c r="R8065" s="507"/>
    </row>
    <row r="8066" spans="8:28" customFormat="1" ht="12.75">
      <c r="H8066" s="507"/>
      <c r="P8066" s="507"/>
      <c r="R8066" s="507"/>
    </row>
    <row r="8067" spans="8:28" customFormat="1" ht="12.75">
      <c r="H8067" s="507"/>
      <c r="P8067" s="507"/>
      <c r="R8067" s="507"/>
      <c r="S8067" s="507"/>
    </row>
    <row r="8068" spans="8:28" customFormat="1" ht="12.75">
      <c r="H8068" s="507"/>
      <c r="R8068" s="507"/>
      <c r="S8068" s="507"/>
    </row>
    <row r="8069" spans="8:28" customFormat="1" ht="12.75">
      <c r="H8069" s="507"/>
      <c r="R8069" s="507"/>
    </row>
    <row r="8070" spans="8:28" customFormat="1" ht="12.75">
      <c r="H8070" s="507"/>
      <c r="R8070" s="507"/>
    </row>
    <row r="8071" spans="8:28" customFormat="1" ht="12.75">
      <c r="H8071" s="507"/>
      <c r="R8071" s="507"/>
      <c r="S8071" s="507"/>
    </row>
    <row r="8072" spans="8:28" customFormat="1" ht="12.75">
      <c r="H8072" s="507"/>
      <c r="R8072" s="507"/>
      <c r="S8072" s="507"/>
      <c r="AB8072" s="507"/>
    </row>
    <row r="8073" spans="8:28" customFormat="1" ht="12.75">
      <c r="H8073" s="507"/>
      <c r="P8073" s="507"/>
      <c r="R8073" s="507"/>
    </row>
    <row r="8074" spans="8:28" customFormat="1" ht="12.75">
      <c r="H8074" s="507"/>
      <c r="P8074" s="507"/>
      <c r="R8074" s="507"/>
      <c r="S8074" s="507"/>
    </row>
    <row r="8075" spans="8:28" customFormat="1" ht="12.75">
      <c r="H8075" s="507"/>
      <c r="P8075" s="507"/>
      <c r="R8075" s="507"/>
    </row>
    <row r="8076" spans="8:28" customFormat="1" ht="12.75">
      <c r="H8076" s="507"/>
      <c r="R8076" s="507"/>
      <c r="S8076" s="507"/>
    </row>
    <row r="8077" spans="8:28" customFormat="1" ht="12.75">
      <c r="H8077" s="507"/>
      <c r="R8077" s="507"/>
      <c r="S8077" s="507"/>
      <c r="AB8077" s="507"/>
    </row>
    <row r="8078" spans="8:28" customFormat="1" ht="12.75">
      <c r="H8078" s="507"/>
      <c r="R8078" s="507"/>
      <c r="S8078" s="507"/>
    </row>
    <row r="8079" spans="8:28" customFormat="1" ht="12.75">
      <c r="H8079" s="507"/>
      <c r="R8079" s="507"/>
      <c r="S8079" s="507"/>
    </row>
    <row r="8080" spans="8:28" customFormat="1" ht="12.75">
      <c r="H8080" s="507"/>
      <c r="P8080" s="507"/>
      <c r="R8080" s="507"/>
    </row>
    <row r="8081" spans="8:28" customFormat="1" ht="12.75">
      <c r="H8081" s="507"/>
      <c r="P8081" s="507"/>
      <c r="R8081" s="507"/>
      <c r="S8081" s="507"/>
    </row>
    <row r="8082" spans="8:28" customFormat="1" ht="12.75">
      <c r="H8082" s="507"/>
      <c r="R8082" s="507"/>
      <c r="S8082" s="507"/>
    </row>
    <row r="8083" spans="8:28" customFormat="1" ht="12.75">
      <c r="H8083" s="507"/>
      <c r="P8083" s="507"/>
      <c r="R8083" s="507"/>
      <c r="S8083" s="507"/>
      <c r="AB8083" s="507"/>
    </row>
    <row r="8084" spans="8:28" customFormat="1" ht="12.75">
      <c r="H8084" s="507"/>
      <c r="P8084" s="507"/>
      <c r="R8084" s="507"/>
      <c r="S8084" s="507"/>
    </row>
    <row r="8085" spans="8:28" customFormat="1" ht="12.75">
      <c r="H8085" s="507"/>
      <c r="R8085" s="507"/>
    </row>
    <row r="8086" spans="8:28" customFormat="1" ht="12.75">
      <c r="H8086" s="507"/>
      <c r="P8086" s="507"/>
      <c r="R8086" s="507"/>
    </row>
    <row r="8087" spans="8:28" customFormat="1" ht="12.75">
      <c r="H8087" s="507"/>
      <c r="P8087" s="507"/>
      <c r="R8087" s="507"/>
    </row>
    <row r="8088" spans="8:28" customFormat="1" ht="12.75">
      <c r="H8088" s="507"/>
      <c r="P8088" s="507"/>
      <c r="R8088" s="507"/>
      <c r="S8088" s="507"/>
    </row>
    <row r="8089" spans="8:28" customFormat="1" ht="12.75">
      <c r="H8089" s="507"/>
      <c r="P8089" s="507"/>
      <c r="R8089" s="507"/>
      <c r="S8089" s="507"/>
    </row>
    <row r="8090" spans="8:28" customFormat="1" ht="12.75">
      <c r="H8090" s="507"/>
      <c r="P8090" s="507"/>
      <c r="R8090" s="507"/>
    </row>
    <row r="8091" spans="8:28" customFormat="1" ht="12.75">
      <c r="H8091" s="507"/>
      <c r="R8091" s="507"/>
      <c r="S8091" s="507"/>
    </row>
    <row r="8092" spans="8:28" customFormat="1" ht="12.75">
      <c r="H8092" s="507"/>
      <c r="P8092" s="507"/>
      <c r="R8092" s="507"/>
    </row>
    <row r="8093" spans="8:28" customFormat="1" ht="12.75">
      <c r="H8093" s="507"/>
      <c r="R8093" s="507"/>
      <c r="S8093" s="507"/>
    </row>
    <row r="8094" spans="8:28" customFormat="1" ht="12.75">
      <c r="H8094" s="507"/>
      <c r="P8094" s="507"/>
      <c r="R8094" s="507"/>
    </row>
    <row r="8095" spans="8:28" customFormat="1" ht="12.75">
      <c r="H8095" s="507"/>
      <c r="P8095" s="507"/>
      <c r="R8095" s="507"/>
    </row>
    <row r="8096" spans="8:28" customFormat="1" ht="12.75">
      <c r="H8096" s="507"/>
      <c r="P8096" s="507"/>
      <c r="R8096" s="507"/>
      <c r="AB8096" s="507"/>
    </row>
    <row r="8097" spans="8:19" customFormat="1" ht="12.75">
      <c r="H8097" s="507"/>
      <c r="P8097" s="507"/>
      <c r="R8097" s="507"/>
    </row>
    <row r="8098" spans="8:19" customFormat="1" ht="12.75">
      <c r="H8098" s="507"/>
      <c r="R8098" s="507"/>
    </row>
    <row r="8099" spans="8:19" customFormat="1" ht="12.75">
      <c r="H8099" s="507"/>
      <c r="P8099" s="507"/>
      <c r="R8099" s="507"/>
      <c r="S8099" s="507"/>
    </row>
    <row r="8100" spans="8:19" customFormat="1" ht="12.75">
      <c r="H8100" s="507"/>
      <c r="P8100" s="507"/>
      <c r="R8100" s="507"/>
      <c r="S8100" s="507"/>
    </row>
    <row r="8101" spans="8:19" customFormat="1" ht="12.75">
      <c r="H8101" s="507"/>
      <c r="P8101" s="507"/>
      <c r="R8101" s="507"/>
      <c r="S8101" s="507"/>
    </row>
    <row r="8102" spans="8:19" customFormat="1" ht="12.75">
      <c r="H8102" s="507"/>
      <c r="R8102" s="507"/>
    </row>
    <row r="8103" spans="8:19" customFormat="1" ht="12.75">
      <c r="H8103" s="507"/>
      <c r="P8103" s="507"/>
      <c r="R8103" s="507"/>
    </row>
    <row r="8104" spans="8:19" customFormat="1" ht="12.75">
      <c r="H8104" s="507"/>
      <c r="R8104" s="507"/>
      <c r="S8104" s="507"/>
    </row>
    <row r="8105" spans="8:19" customFormat="1" ht="12.75">
      <c r="H8105" s="507"/>
      <c r="R8105" s="507"/>
    </row>
    <row r="8106" spans="8:19" customFormat="1" ht="12.75">
      <c r="H8106" s="507"/>
      <c r="P8106" s="507"/>
      <c r="R8106" s="507"/>
    </row>
    <row r="8107" spans="8:19" customFormat="1" ht="12.75">
      <c r="H8107" s="507"/>
      <c r="R8107" s="507"/>
      <c r="S8107" s="507"/>
    </row>
    <row r="8108" spans="8:19" customFormat="1" ht="12.75">
      <c r="H8108" s="507"/>
      <c r="P8108" s="507"/>
      <c r="R8108" s="507"/>
    </row>
    <row r="8109" spans="8:19" customFormat="1" ht="12.75">
      <c r="H8109" s="507"/>
      <c r="R8109" s="507"/>
      <c r="S8109" s="507"/>
    </row>
    <row r="8110" spans="8:19" customFormat="1" ht="12.75">
      <c r="H8110" s="507"/>
      <c r="R8110" s="507"/>
    </row>
    <row r="8111" spans="8:19" customFormat="1" ht="12.75">
      <c r="H8111" s="507"/>
      <c r="P8111" s="507"/>
      <c r="R8111" s="507"/>
      <c r="S8111" s="507"/>
    </row>
    <row r="8112" spans="8:19" customFormat="1" ht="12.75">
      <c r="H8112" s="507"/>
      <c r="P8112" s="507"/>
      <c r="R8112" s="507"/>
    </row>
    <row r="8113" spans="8:28" customFormat="1" ht="12.75">
      <c r="H8113" s="507"/>
      <c r="R8113" s="507"/>
    </row>
    <row r="8114" spans="8:28" customFormat="1" ht="12.75">
      <c r="H8114" s="507"/>
      <c r="P8114" s="507"/>
      <c r="R8114" s="507"/>
      <c r="S8114" s="507"/>
    </row>
    <row r="8115" spans="8:28" customFormat="1" ht="12.75">
      <c r="H8115" s="507"/>
      <c r="P8115" s="507"/>
      <c r="R8115" s="507"/>
    </row>
    <row r="8116" spans="8:28" customFormat="1" ht="12.75">
      <c r="H8116" s="507"/>
      <c r="P8116" s="507"/>
      <c r="R8116" s="507"/>
      <c r="S8116" s="507"/>
    </row>
    <row r="8117" spans="8:28" customFormat="1" ht="12.75">
      <c r="H8117" s="507"/>
      <c r="R8117" s="507"/>
    </row>
    <row r="8118" spans="8:28" customFormat="1" ht="12.75">
      <c r="H8118" s="507"/>
      <c r="P8118" s="507"/>
      <c r="R8118" s="507"/>
    </row>
    <row r="8119" spans="8:28" customFormat="1" ht="12.75">
      <c r="H8119" s="507"/>
      <c r="P8119" s="507"/>
      <c r="R8119" s="507"/>
      <c r="S8119" s="507"/>
      <c r="AB8119" s="507"/>
    </row>
    <row r="8120" spans="8:28" customFormat="1" ht="12.75">
      <c r="H8120" s="507"/>
      <c r="R8120" s="507"/>
    </row>
    <row r="8121" spans="8:28" customFormat="1" ht="12.75">
      <c r="H8121" s="507"/>
      <c r="R8121" s="507"/>
      <c r="S8121" s="507"/>
    </row>
    <row r="8122" spans="8:28" customFormat="1" ht="12.75">
      <c r="H8122" s="507"/>
      <c r="P8122" s="507"/>
      <c r="R8122" s="507"/>
    </row>
    <row r="8123" spans="8:28" customFormat="1" ht="12.75">
      <c r="H8123" s="507"/>
      <c r="R8123" s="507"/>
      <c r="S8123" s="507"/>
    </row>
    <row r="8124" spans="8:28" customFormat="1" ht="12.75">
      <c r="H8124" s="507"/>
      <c r="R8124" s="507"/>
      <c r="S8124" s="507"/>
    </row>
    <row r="8125" spans="8:28" customFormat="1" ht="12.75">
      <c r="H8125" s="507"/>
      <c r="P8125" s="507"/>
      <c r="R8125" s="507"/>
    </row>
    <row r="8126" spans="8:28" customFormat="1" ht="12.75">
      <c r="H8126" s="507"/>
      <c r="P8126" s="507"/>
      <c r="R8126" s="507"/>
      <c r="S8126" s="507"/>
    </row>
    <row r="8127" spans="8:28" customFormat="1" ht="12.75">
      <c r="H8127" s="507"/>
      <c r="R8127" s="507"/>
      <c r="S8127" s="507"/>
    </row>
    <row r="8128" spans="8:28" customFormat="1" ht="12.75">
      <c r="H8128" s="507"/>
      <c r="R8128" s="507"/>
    </row>
    <row r="8129" spans="8:19" customFormat="1" ht="12.75">
      <c r="H8129" s="507"/>
      <c r="R8129" s="507"/>
      <c r="S8129" s="507"/>
    </row>
    <row r="8130" spans="8:19" customFormat="1" ht="12.75">
      <c r="H8130" s="507"/>
      <c r="R8130" s="507"/>
      <c r="S8130" s="507"/>
    </row>
    <row r="8131" spans="8:19" customFormat="1" ht="12.75">
      <c r="H8131" s="507"/>
      <c r="R8131" s="507"/>
    </row>
    <row r="8132" spans="8:19" customFormat="1" ht="12.75">
      <c r="H8132" s="507"/>
      <c r="P8132" s="507"/>
      <c r="R8132" s="507"/>
      <c r="S8132" s="507"/>
    </row>
    <row r="8133" spans="8:19" customFormat="1" ht="12.75">
      <c r="H8133" s="507"/>
      <c r="R8133" s="507"/>
      <c r="S8133" s="507"/>
    </row>
    <row r="8134" spans="8:19" customFormat="1" ht="12.75">
      <c r="H8134" s="507"/>
      <c r="R8134" s="507"/>
      <c r="S8134" s="507"/>
    </row>
    <row r="8135" spans="8:19" customFormat="1" ht="12.75">
      <c r="H8135" s="507"/>
      <c r="R8135" s="507"/>
    </row>
    <row r="8136" spans="8:19" customFormat="1" ht="12.75">
      <c r="H8136" s="507"/>
      <c r="R8136" s="507"/>
      <c r="S8136" s="507"/>
    </row>
    <row r="8137" spans="8:19" customFormat="1" ht="12.75">
      <c r="H8137" s="507"/>
      <c r="P8137" s="507"/>
      <c r="R8137" s="507"/>
    </row>
    <row r="8138" spans="8:19" customFormat="1" ht="12.75">
      <c r="H8138" s="507"/>
      <c r="P8138" s="507"/>
      <c r="R8138" s="507"/>
      <c r="S8138" s="507"/>
    </row>
    <row r="8139" spans="8:19" customFormat="1" ht="12.75">
      <c r="H8139" s="507"/>
      <c r="R8139" s="507"/>
      <c r="S8139" s="507"/>
    </row>
    <row r="8140" spans="8:19" customFormat="1" ht="12.75">
      <c r="H8140" s="507"/>
      <c r="P8140" s="507"/>
      <c r="R8140" s="507"/>
    </row>
    <row r="8141" spans="8:19" customFormat="1" ht="12.75">
      <c r="H8141" s="507"/>
      <c r="R8141" s="507"/>
      <c r="S8141" s="507"/>
    </row>
    <row r="8142" spans="8:19" customFormat="1" ht="12.75">
      <c r="H8142" s="507"/>
      <c r="R8142" s="507"/>
    </row>
    <row r="8143" spans="8:19" customFormat="1" ht="12.75">
      <c r="H8143" s="507"/>
      <c r="R8143" s="507"/>
      <c r="S8143" s="507"/>
    </row>
    <row r="8144" spans="8:19" customFormat="1" ht="12.75">
      <c r="H8144" s="507"/>
      <c r="R8144" s="507"/>
    </row>
    <row r="8145" spans="8:19" customFormat="1" ht="12.75">
      <c r="H8145" s="507"/>
      <c r="P8145" s="507"/>
      <c r="R8145" s="507"/>
    </row>
    <row r="8146" spans="8:19" customFormat="1" ht="12.75">
      <c r="H8146" s="507"/>
      <c r="P8146" s="507"/>
      <c r="R8146" s="507"/>
    </row>
    <row r="8147" spans="8:19" customFormat="1" ht="12.75">
      <c r="H8147" s="507"/>
      <c r="R8147" s="507"/>
      <c r="S8147" s="507"/>
    </row>
    <row r="8148" spans="8:19" customFormat="1" ht="12.75">
      <c r="H8148" s="507"/>
      <c r="P8148" s="507"/>
      <c r="R8148" s="507"/>
      <c r="S8148" s="507"/>
    </row>
    <row r="8149" spans="8:19" customFormat="1" ht="12.75">
      <c r="H8149" s="507"/>
      <c r="P8149" s="507"/>
      <c r="R8149" s="507"/>
      <c r="S8149" s="507"/>
    </row>
    <row r="8150" spans="8:19" customFormat="1" ht="12.75">
      <c r="H8150" s="507"/>
      <c r="P8150" s="507"/>
      <c r="R8150" s="507"/>
      <c r="S8150" s="507"/>
    </row>
    <row r="8151" spans="8:19" customFormat="1" ht="12.75">
      <c r="H8151" s="507"/>
      <c r="R8151" s="507"/>
      <c r="S8151" s="507"/>
    </row>
    <row r="8152" spans="8:19" customFormat="1" ht="12.75">
      <c r="H8152" s="507"/>
      <c r="R8152" s="507"/>
      <c r="S8152" s="507"/>
    </row>
    <row r="8153" spans="8:19" customFormat="1" ht="12.75">
      <c r="H8153" s="507"/>
      <c r="P8153" s="507"/>
      <c r="R8153" s="507"/>
    </row>
    <row r="8154" spans="8:19" customFormat="1" ht="12.75">
      <c r="H8154" s="507"/>
      <c r="P8154" s="507"/>
      <c r="R8154" s="507"/>
    </row>
    <row r="8155" spans="8:19" customFormat="1" ht="12.75">
      <c r="H8155" s="507"/>
      <c r="P8155" s="507"/>
      <c r="R8155" s="507"/>
    </row>
    <row r="8156" spans="8:19" customFormat="1" ht="12.75">
      <c r="H8156" s="507"/>
      <c r="P8156" s="507"/>
      <c r="R8156" s="507"/>
    </row>
    <row r="8157" spans="8:19" customFormat="1" ht="12.75">
      <c r="H8157" s="507"/>
      <c r="P8157" s="507"/>
      <c r="R8157" s="507"/>
    </row>
    <row r="8158" spans="8:19" customFormat="1" ht="12.75">
      <c r="H8158" s="507"/>
      <c r="P8158" s="507"/>
      <c r="R8158" s="507"/>
      <c r="S8158" s="507"/>
    </row>
    <row r="8159" spans="8:19" customFormat="1" ht="12.75">
      <c r="H8159" s="507"/>
      <c r="P8159" s="507"/>
      <c r="R8159" s="507"/>
    </row>
    <row r="8160" spans="8:19" customFormat="1" ht="12.75">
      <c r="H8160" s="507"/>
      <c r="P8160" s="507"/>
      <c r="R8160" s="507"/>
    </row>
    <row r="8161" spans="8:19" customFormat="1" ht="12.75">
      <c r="H8161" s="507"/>
      <c r="P8161" s="507"/>
      <c r="R8161" s="507"/>
      <c r="S8161" s="507"/>
    </row>
    <row r="8162" spans="8:19" customFormat="1" ht="12.75">
      <c r="H8162" s="507"/>
      <c r="P8162" s="507"/>
      <c r="R8162" s="507"/>
      <c r="S8162" s="507"/>
    </row>
    <row r="8163" spans="8:19" customFormat="1" ht="12.75">
      <c r="H8163" s="507"/>
      <c r="P8163" s="507"/>
      <c r="R8163" s="507"/>
    </row>
    <row r="8164" spans="8:19" customFormat="1" ht="12.75">
      <c r="H8164" s="507"/>
      <c r="P8164" s="507"/>
      <c r="R8164" s="507"/>
    </row>
    <row r="8165" spans="8:19" customFormat="1" ht="12.75">
      <c r="H8165" s="507"/>
      <c r="R8165" s="507"/>
      <c r="S8165" s="507"/>
    </row>
    <row r="8166" spans="8:19" customFormat="1" ht="12.75">
      <c r="H8166" s="507"/>
      <c r="P8166" s="507"/>
      <c r="R8166" s="507"/>
      <c r="S8166" s="507"/>
    </row>
    <row r="8167" spans="8:19" customFormat="1" ht="12.75">
      <c r="H8167" s="507"/>
      <c r="P8167" s="507"/>
      <c r="R8167" s="507"/>
    </row>
    <row r="8168" spans="8:19" customFormat="1" ht="12.75">
      <c r="H8168" s="507"/>
      <c r="P8168" s="507"/>
      <c r="R8168" s="507"/>
      <c r="S8168" s="507"/>
    </row>
    <row r="8169" spans="8:19" customFormat="1" ht="12.75">
      <c r="H8169" s="507"/>
      <c r="P8169" s="507"/>
      <c r="R8169" s="507"/>
    </row>
    <row r="8170" spans="8:19" customFormat="1" ht="12.75">
      <c r="H8170" s="507"/>
      <c r="P8170" s="507"/>
      <c r="R8170" s="507"/>
    </row>
    <row r="8171" spans="8:19" customFormat="1" ht="12.75">
      <c r="H8171" s="507"/>
      <c r="R8171" s="507"/>
      <c r="S8171" s="507"/>
    </row>
    <row r="8172" spans="8:19" customFormat="1" ht="12.75">
      <c r="H8172" s="507"/>
      <c r="P8172" s="507"/>
      <c r="R8172" s="507"/>
    </row>
    <row r="8173" spans="8:19" customFormat="1" ht="12.75">
      <c r="H8173" s="507"/>
      <c r="P8173" s="507"/>
      <c r="R8173" s="507"/>
    </row>
    <row r="8174" spans="8:19" customFormat="1" ht="12.75">
      <c r="H8174" s="507"/>
      <c r="P8174" s="507"/>
      <c r="R8174" s="507"/>
    </row>
    <row r="8175" spans="8:19" customFormat="1" ht="12.75">
      <c r="H8175" s="507"/>
      <c r="P8175" s="507"/>
      <c r="R8175" s="507"/>
    </row>
    <row r="8176" spans="8:19" customFormat="1" ht="12.75">
      <c r="H8176" s="507"/>
      <c r="P8176" s="507"/>
      <c r="R8176" s="507"/>
      <c r="S8176" s="507"/>
    </row>
    <row r="8177" spans="8:28" customFormat="1" ht="12.75">
      <c r="H8177" s="507"/>
      <c r="R8177" s="507"/>
      <c r="S8177" s="507"/>
    </row>
    <row r="8178" spans="8:28" customFormat="1" ht="12.75">
      <c r="H8178" s="507"/>
      <c r="P8178" s="507"/>
      <c r="R8178" s="507"/>
    </row>
    <row r="8179" spans="8:28" customFormat="1" ht="12.75">
      <c r="H8179" s="507"/>
      <c r="P8179" s="507"/>
      <c r="R8179" s="507"/>
    </row>
    <row r="8180" spans="8:28" customFormat="1" ht="12.75">
      <c r="H8180" s="507"/>
      <c r="R8180" s="507"/>
      <c r="S8180" s="507"/>
    </row>
    <row r="8181" spans="8:28" customFormat="1" ht="12.75">
      <c r="H8181" s="507"/>
      <c r="P8181" s="507"/>
      <c r="R8181" s="507"/>
      <c r="S8181" s="507"/>
    </row>
    <row r="8182" spans="8:28" customFormat="1" ht="12.75">
      <c r="H8182" s="507"/>
      <c r="P8182" s="507"/>
      <c r="R8182" s="507"/>
    </row>
    <row r="8183" spans="8:28" customFormat="1" ht="12.75">
      <c r="H8183" s="507"/>
      <c r="P8183" s="507"/>
      <c r="R8183" s="507"/>
    </row>
    <row r="8184" spans="8:28" customFormat="1" ht="12.75">
      <c r="H8184" s="507"/>
      <c r="P8184" s="507"/>
      <c r="R8184" s="507"/>
      <c r="S8184" s="507"/>
    </row>
    <row r="8185" spans="8:28" customFormat="1" ht="12.75">
      <c r="H8185" s="507"/>
      <c r="P8185" s="507"/>
      <c r="R8185" s="507"/>
      <c r="S8185" s="507"/>
    </row>
    <row r="8186" spans="8:28" customFormat="1" ht="12.75">
      <c r="H8186" s="507"/>
      <c r="P8186" s="507"/>
      <c r="R8186" s="507"/>
      <c r="S8186" s="507"/>
    </row>
    <row r="8187" spans="8:28" customFormat="1" ht="12.75">
      <c r="H8187" s="507"/>
      <c r="R8187" s="507"/>
      <c r="S8187" s="507"/>
    </row>
    <row r="8188" spans="8:28" customFormat="1" ht="12.75">
      <c r="H8188" s="507"/>
      <c r="P8188" s="507"/>
      <c r="R8188" s="507"/>
    </row>
    <row r="8189" spans="8:28" customFormat="1" ht="12.75">
      <c r="H8189" s="507"/>
      <c r="R8189" s="507"/>
    </row>
    <row r="8190" spans="8:28" customFormat="1" ht="12.75">
      <c r="H8190" s="507"/>
      <c r="P8190" s="507"/>
      <c r="R8190" s="507"/>
      <c r="S8190" s="507"/>
    </row>
    <row r="8191" spans="8:28" customFormat="1" ht="12.75">
      <c r="H8191" s="507"/>
      <c r="P8191" s="507"/>
      <c r="R8191" s="507"/>
      <c r="S8191" s="507"/>
      <c r="AB8191" s="507"/>
    </row>
    <row r="8192" spans="8:28" customFormat="1" ht="12.75">
      <c r="H8192" s="507"/>
      <c r="P8192" s="507"/>
      <c r="R8192" s="507"/>
      <c r="S8192" s="507"/>
    </row>
    <row r="8193" spans="8:19" customFormat="1" ht="12.75">
      <c r="H8193" s="507"/>
      <c r="P8193" s="507"/>
      <c r="R8193" s="507"/>
    </row>
    <row r="8194" spans="8:19" customFormat="1" ht="12.75">
      <c r="H8194" s="507"/>
      <c r="R8194" s="507"/>
      <c r="S8194" s="507"/>
    </row>
    <row r="8195" spans="8:19" customFormat="1" ht="12.75">
      <c r="H8195" s="507"/>
      <c r="R8195" s="507"/>
    </row>
    <row r="8196" spans="8:19" customFormat="1" ht="12.75">
      <c r="H8196" s="507"/>
      <c r="P8196" s="507"/>
      <c r="R8196" s="507"/>
    </row>
    <row r="8197" spans="8:19" customFormat="1" ht="12.75">
      <c r="H8197" s="507"/>
      <c r="P8197" s="507"/>
      <c r="R8197" s="507"/>
    </row>
    <row r="8198" spans="8:19" customFormat="1" ht="12.75">
      <c r="H8198" s="507"/>
      <c r="P8198" s="507"/>
      <c r="R8198" s="507"/>
      <c r="S8198" s="507"/>
    </row>
    <row r="8199" spans="8:19" customFormat="1" ht="12.75">
      <c r="H8199" s="507"/>
      <c r="R8199" s="507"/>
      <c r="S8199" s="507"/>
    </row>
    <row r="8200" spans="8:19" customFormat="1" ht="12.75">
      <c r="H8200" s="507"/>
      <c r="P8200" s="507"/>
      <c r="R8200" s="507"/>
    </row>
    <row r="8201" spans="8:19" customFormat="1" ht="12.75">
      <c r="H8201" s="507"/>
      <c r="R8201" s="507"/>
    </row>
    <row r="8202" spans="8:19" customFormat="1" ht="12.75">
      <c r="H8202" s="507"/>
      <c r="P8202" s="507"/>
      <c r="R8202" s="507"/>
    </row>
    <row r="8203" spans="8:19" customFormat="1" ht="12.75">
      <c r="H8203" s="507"/>
      <c r="P8203" s="507"/>
      <c r="R8203" s="507"/>
      <c r="S8203" s="507"/>
    </row>
    <row r="8204" spans="8:19" customFormat="1" ht="12.75">
      <c r="H8204" s="507"/>
      <c r="P8204" s="507"/>
      <c r="R8204" s="507"/>
    </row>
    <row r="8205" spans="8:19" customFormat="1" ht="12.75">
      <c r="H8205" s="507"/>
      <c r="R8205" s="507"/>
      <c r="S8205" s="507"/>
    </row>
    <row r="8206" spans="8:19" customFormat="1" ht="12.75">
      <c r="H8206" s="507"/>
      <c r="P8206" s="507"/>
      <c r="R8206" s="507"/>
    </row>
    <row r="8207" spans="8:19" customFormat="1" ht="12.75">
      <c r="H8207" s="507"/>
      <c r="P8207" s="507"/>
      <c r="R8207" s="507"/>
      <c r="S8207" s="507"/>
    </row>
    <row r="8208" spans="8:19" customFormat="1" ht="12.75">
      <c r="H8208" s="507"/>
      <c r="R8208" s="507"/>
      <c r="S8208" s="507"/>
    </row>
    <row r="8209" spans="8:28" customFormat="1" ht="12.75">
      <c r="H8209" s="507"/>
      <c r="R8209" s="507"/>
    </row>
    <row r="8210" spans="8:28" customFormat="1" ht="12.75">
      <c r="H8210" s="507"/>
      <c r="P8210" s="507"/>
      <c r="R8210" s="507"/>
      <c r="S8210" s="507"/>
    </row>
    <row r="8211" spans="8:28" customFormat="1" ht="12.75">
      <c r="H8211" s="507"/>
      <c r="P8211" s="507"/>
      <c r="R8211" s="507"/>
      <c r="S8211" s="507"/>
      <c r="AB8211" s="507"/>
    </row>
    <row r="8212" spans="8:28" customFormat="1" ht="12.75">
      <c r="H8212" s="507"/>
      <c r="P8212" s="507"/>
      <c r="R8212" s="507"/>
      <c r="S8212" s="507"/>
      <c r="AB8212" s="507"/>
    </row>
    <row r="8213" spans="8:28" customFormat="1" ht="12.75">
      <c r="H8213" s="507"/>
      <c r="P8213" s="507"/>
      <c r="R8213" s="507"/>
      <c r="S8213" s="507"/>
    </row>
    <row r="8214" spans="8:28" customFormat="1" ht="12.75">
      <c r="H8214" s="507"/>
      <c r="P8214" s="507"/>
      <c r="R8214" s="507"/>
    </row>
    <row r="8215" spans="8:28" customFormat="1" ht="12.75">
      <c r="H8215" s="507"/>
      <c r="P8215" s="507"/>
      <c r="R8215" s="507"/>
      <c r="S8215" s="507"/>
    </row>
    <row r="8216" spans="8:28" customFormat="1" ht="12.75">
      <c r="H8216" s="507"/>
      <c r="R8216" s="507"/>
      <c r="S8216" s="507"/>
    </row>
    <row r="8217" spans="8:28" customFormat="1" ht="12.75">
      <c r="H8217" s="507"/>
      <c r="P8217" s="507"/>
      <c r="R8217" s="507"/>
      <c r="S8217" s="507"/>
    </row>
    <row r="8218" spans="8:28" customFormat="1" ht="12.75">
      <c r="H8218" s="507"/>
      <c r="P8218" s="507"/>
      <c r="R8218" s="507"/>
      <c r="S8218" s="507"/>
    </row>
    <row r="8219" spans="8:28" customFormat="1" ht="12.75">
      <c r="H8219" s="507"/>
      <c r="P8219" s="507"/>
      <c r="R8219" s="507"/>
      <c r="S8219" s="507"/>
    </row>
    <row r="8220" spans="8:28" customFormat="1" ht="12.75">
      <c r="H8220" s="507"/>
      <c r="P8220" s="507"/>
      <c r="R8220" s="507"/>
    </row>
    <row r="8221" spans="8:28" customFormat="1" ht="12.75">
      <c r="H8221" s="507"/>
      <c r="P8221" s="507"/>
      <c r="R8221" s="507"/>
    </row>
    <row r="8222" spans="8:28" customFormat="1" ht="12.75">
      <c r="H8222" s="507"/>
      <c r="P8222" s="507"/>
      <c r="R8222" s="507"/>
      <c r="S8222" s="507"/>
    </row>
    <row r="8223" spans="8:28" customFormat="1" ht="12.75">
      <c r="H8223" s="507"/>
      <c r="R8223" s="507"/>
      <c r="S8223" s="507"/>
    </row>
    <row r="8224" spans="8:28" customFormat="1" ht="12.75">
      <c r="H8224" s="507"/>
      <c r="P8224" s="507"/>
      <c r="R8224" s="507"/>
    </row>
    <row r="8225" spans="8:19" customFormat="1" ht="12.75">
      <c r="H8225" s="507"/>
      <c r="P8225" s="507"/>
      <c r="R8225" s="507"/>
      <c r="S8225" s="507"/>
    </row>
    <row r="8226" spans="8:19" customFormat="1" ht="12.75">
      <c r="H8226" s="507"/>
      <c r="P8226" s="507"/>
      <c r="R8226" s="507"/>
      <c r="S8226" s="507"/>
    </row>
    <row r="8227" spans="8:19" customFormat="1" ht="12.75">
      <c r="H8227" s="507"/>
      <c r="R8227" s="507"/>
    </row>
    <row r="8228" spans="8:19" customFormat="1" ht="12.75">
      <c r="H8228" s="507"/>
      <c r="P8228" s="507"/>
      <c r="R8228" s="507"/>
      <c r="S8228" s="507"/>
    </row>
    <row r="8229" spans="8:19" customFormat="1" ht="12.75">
      <c r="H8229" s="507"/>
      <c r="R8229" s="507"/>
    </row>
    <row r="8230" spans="8:19" customFormat="1" ht="12.75">
      <c r="H8230" s="507"/>
      <c r="P8230" s="507"/>
      <c r="R8230" s="507"/>
      <c r="S8230" s="507"/>
    </row>
    <row r="8231" spans="8:19" customFormat="1" ht="12.75">
      <c r="H8231" s="507"/>
      <c r="R8231" s="507"/>
    </row>
    <row r="8232" spans="8:19" customFormat="1" ht="12.75">
      <c r="H8232" s="507"/>
      <c r="R8232" s="507"/>
      <c r="S8232" s="507"/>
    </row>
    <row r="8233" spans="8:19" customFormat="1" ht="12.75">
      <c r="H8233" s="507"/>
      <c r="P8233" s="507"/>
      <c r="R8233" s="507"/>
    </row>
    <row r="8234" spans="8:19" customFormat="1" ht="12.75">
      <c r="H8234" s="507"/>
      <c r="R8234" s="507"/>
    </row>
    <row r="8235" spans="8:19" customFormat="1" ht="12.75">
      <c r="H8235" s="507"/>
      <c r="P8235" s="507"/>
      <c r="R8235" s="507"/>
      <c r="S8235" s="507"/>
    </row>
    <row r="8236" spans="8:19" customFormat="1" ht="12.75">
      <c r="H8236" s="507"/>
      <c r="P8236" s="507"/>
      <c r="R8236" s="507"/>
      <c r="S8236" s="507"/>
    </row>
    <row r="8237" spans="8:19" customFormat="1" ht="12.75">
      <c r="H8237" s="507"/>
      <c r="P8237" s="507"/>
      <c r="R8237" s="507"/>
      <c r="S8237" s="507"/>
    </row>
    <row r="8238" spans="8:19" customFormat="1" ht="12.75">
      <c r="H8238" s="507"/>
      <c r="R8238" s="507"/>
      <c r="S8238" s="507"/>
    </row>
    <row r="8239" spans="8:19" customFormat="1" ht="12.75">
      <c r="H8239" s="507"/>
      <c r="P8239" s="507"/>
      <c r="R8239" s="507"/>
    </row>
    <row r="8240" spans="8:19" customFormat="1" ht="12.75">
      <c r="H8240" s="507"/>
      <c r="P8240" s="507"/>
      <c r="R8240" s="507"/>
    </row>
    <row r="8241" spans="8:28" customFormat="1" ht="12.75">
      <c r="H8241" s="507"/>
      <c r="R8241" s="507"/>
      <c r="S8241" s="507"/>
    </row>
    <row r="8242" spans="8:28" customFormat="1" ht="12.75">
      <c r="H8242" s="507"/>
      <c r="P8242" s="507"/>
      <c r="R8242" s="507"/>
    </row>
    <row r="8243" spans="8:28" customFormat="1" ht="12.75">
      <c r="H8243" s="507"/>
      <c r="P8243" s="507"/>
      <c r="R8243" s="507"/>
    </row>
    <row r="8244" spans="8:28" customFormat="1" ht="12.75">
      <c r="H8244" s="507"/>
      <c r="R8244" s="507"/>
    </row>
    <row r="8245" spans="8:28" customFormat="1" ht="12.75">
      <c r="H8245" s="507"/>
      <c r="P8245" s="507"/>
      <c r="R8245" s="507"/>
    </row>
    <row r="8246" spans="8:28" customFormat="1" ht="12.75">
      <c r="H8246" s="507"/>
      <c r="P8246" s="507"/>
      <c r="R8246" s="507"/>
    </row>
    <row r="8247" spans="8:28" customFormat="1" ht="12.75">
      <c r="H8247" s="507"/>
      <c r="P8247" s="507"/>
      <c r="R8247" s="507"/>
    </row>
    <row r="8248" spans="8:28" customFormat="1" ht="12.75">
      <c r="H8248" s="507"/>
      <c r="P8248" s="507"/>
      <c r="R8248" s="507"/>
      <c r="S8248" s="507"/>
    </row>
    <row r="8249" spans="8:28" customFormat="1" ht="12.75">
      <c r="H8249" s="507"/>
      <c r="P8249" s="507"/>
      <c r="R8249" s="507"/>
      <c r="S8249" s="507"/>
    </row>
    <row r="8250" spans="8:28" customFormat="1" ht="12.75">
      <c r="H8250" s="507"/>
      <c r="P8250" s="507"/>
      <c r="R8250" s="507"/>
      <c r="S8250" s="507"/>
      <c r="AB8250" s="507"/>
    </row>
    <row r="8251" spans="8:28" customFormat="1" ht="12.75">
      <c r="H8251" s="507"/>
      <c r="P8251" s="507"/>
      <c r="R8251" s="507"/>
      <c r="S8251" s="507"/>
    </row>
    <row r="8252" spans="8:28" customFormat="1" ht="12.75">
      <c r="H8252" s="507"/>
      <c r="P8252" s="507"/>
      <c r="R8252" s="507"/>
      <c r="S8252" s="507"/>
    </row>
    <row r="8253" spans="8:28" customFormat="1" ht="12.75">
      <c r="H8253" s="507"/>
      <c r="P8253" s="507"/>
      <c r="R8253" s="507"/>
      <c r="S8253" s="507"/>
    </row>
    <row r="8254" spans="8:28" customFormat="1" ht="12.75">
      <c r="H8254" s="507"/>
      <c r="P8254" s="507"/>
      <c r="R8254" s="507"/>
    </row>
    <row r="8255" spans="8:28" customFormat="1" ht="12.75">
      <c r="H8255" s="507"/>
      <c r="P8255" s="507"/>
      <c r="R8255" s="507"/>
      <c r="S8255" s="507"/>
    </row>
    <row r="8256" spans="8:28" customFormat="1" ht="12.75">
      <c r="H8256" s="507"/>
      <c r="R8256" s="507"/>
      <c r="S8256" s="507"/>
    </row>
    <row r="8257" spans="8:19" customFormat="1" ht="12.75">
      <c r="H8257" s="507"/>
      <c r="R8257" s="507"/>
    </row>
    <row r="8258" spans="8:19" customFormat="1" ht="12.75">
      <c r="H8258" s="507"/>
      <c r="P8258" s="507"/>
      <c r="R8258" s="507"/>
      <c r="S8258" s="507"/>
    </row>
    <row r="8259" spans="8:19" customFormat="1" ht="12.75">
      <c r="H8259" s="507"/>
      <c r="R8259" s="507"/>
      <c r="S8259" s="507"/>
    </row>
    <row r="8260" spans="8:19" customFormat="1" ht="12.75">
      <c r="H8260" s="507"/>
      <c r="P8260" s="507"/>
      <c r="R8260" s="507"/>
      <c r="S8260" s="507"/>
    </row>
    <row r="8261" spans="8:19" customFormat="1" ht="12.75">
      <c r="H8261" s="507"/>
      <c r="P8261" s="507"/>
      <c r="R8261" s="507"/>
    </row>
    <row r="8262" spans="8:19" customFormat="1" ht="12.75">
      <c r="H8262" s="507"/>
      <c r="R8262" s="507"/>
    </row>
    <row r="8263" spans="8:19" customFormat="1" ht="12.75">
      <c r="H8263" s="507"/>
      <c r="P8263" s="507"/>
      <c r="R8263" s="507"/>
    </row>
    <row r="8264" spans="8:19" customFormat="1" ht="12.75">
      <c r="H8264" s="507"/>
      <c r="R8264" s="507"/>
    </row>
    <row r="8265" spans="8:19" customFormat="1" ht="12.75">
      <c r="H8265" s="507"/>
      <c r="P8265" s="507"/>
      <c r="R8265" s="507"/>
    </row>
    <row r="8266" spans="8:19" customFormat="1" ht="12.75">
      <c r="H8266" s="507"/>
      <c r="P8266" s="507"/>
      <c r="R8266" s="507"/>
    </row>
    <row r="8267" spans="8:19" customFormat="1" ht="12.75">
      <c r="H8267" s="507"/>
      <c r="P8267" s="507"/>
      <c r="R8267" s="507"/>
    </row>
    <row r="8268" spans="8:19" customFormat="1" ht="12.75">
      <c r="H8268" s="507"/>
      <c r="R8268" s="507"/>
      <c r="S8268" s="507"/>
    </row>
    <row r="8269" spans="8:19" customFormat="1" ht="12.75">
      <c r="H8269" s="507"/>
      <c r="P8269" s="507"/>
      <c r="R8269" s="507"/>
      <c r="S8269" s="507"/>
    </row>
    <row r="8270" spans="8:19" customFormat="1" ht="12.75">
      <c r="H8270" s="507"/>
      <c r="P8270" s="507"/>
      <c r="R8270" s="507"/>
    </row>
    <row r="8271" spans="8:19" customFormat="1" ht="12.75">
      <c r="H8271" s="507"/>
      <c r="P8271" s="507"/>
      <c r="R8271" s="507"/>
      <c r="S8271" s="507"/>
    </row>
    <row r="8272" spans="8:19" customFormat="1" ht="12.75">
      <c r="H8272" s="507"/>
      <c r="P8272" s="507"/>
      <c r="R8272" s="507"/>
      <c r="S8272" s="507"/>
    </row>
    <row r="8273" spans="8:19" customFormat="1" ht="12.75">
      <c r="H8273" s="507"/>
      <c r="P8273" s="507"/>
      <c r="R8273" s="507"/>
    </row>
    <row r="8274" spans="8:19" customFormat="1" ht="12.75">
      <c r="H8274" s="507"/>
      <c r="R8274" s="507"/>
    </row>
    <row r="8275" spans="8:19" customFormat="1" ht="12.75">
      <c r="H8275" s="507"/>
      <c r="P8275" s="507"/>
      <c r="R8275" s="507"/>
    </row>
    <row r="8276" spans="8:19" customFormat="1" ht="12.75">
      <c r="H8276" s="507"/>
      <c r="P8276" s="507"/>
      <c r="R8276" s="507"/>
      <c r="S8276" s="507"/>
    </row>
    <row r="8277" spans="8:19" customFormat="1" ht="12.75">
      <c r="H8277" s="507"/>
      <c r="R8277" s="507"/>
      <c r="S8277" s="507"/>
    </row>
    <row r="8278" spans="8:19" customFormat="1" ht="12.75">
      <c r="H8278" s="507"/>
      <c r="R8278" s="507"/>
      <c r="S8278" s="507"/>
    </row>
    <row r="8279" spans="8:19" customFormat="1" ht="12.75">
      <c r="H8279" s="507"/>
      <c r="P8279" s="507"/>
      <c r="R8279" s="507"/>
      <c r="S8279" s="507"/>
    </row>
    <row r="8280" spans="8:19" customFormat="1" ht="12.75">
      <c r="H8280" s="507"/>
      <c r="P8280" s="507"/>
      <c r="R8280" s="507"/>
    </row>
    <row r="8281" spans="8:19" customFormat="1" ht="12.75">
      <c r="H8281" s="507"/>
      <c r="P8281" s="507"/>
      <c r="R8281" s="507"/>
    </row>
    <row r="8282" spans="8:19" customFormat="1" ht="12.75">
      <c r="H8282" s="507"/>
      <c r="P8282" s="507"/>
      <c r="R8282" s="507"/>
    </row>
    <row r="8283" spans="8:19" customFormat="1" ht="12.75">
      <c r="H8283" s="507"/>
      <c r="P8283" s="507"/>
      <c r="R8283" s="507"/>
    </row>
    <row r="8284" spans="8:19" customFormat="1" ht="12.75">
      <c r="H8284" s="507"/>
      <c r="P8284" s="507"/>
      <c r="R8284" s="507"/>
    </row>
    <row r="8285" spans="8:19" customFormat="1" ht="12.75">
      <c r="H8285" s="507"/>
      <c r="R8285" s="507"/>
      <c r="S8285" s="507"/>
    </row>
    <row r="8286" spans="8:19" customFormat="1" ht="12.75">
      <c r="H8286" s="507"/>
      <c r="P8286" s="507"/>
      <c r="R8286" s="507"/>
      <c r="S8286" s="507"/>
    </row>
    <row r="8287" spans="8:19" customFormat="1" ht="12.75">
      <c r="H8287" s="507"/>
      <c r="P8287" s="507"/>
      <c r="R8287" s="507"/>
      <c r="S8287" s="507"/>
    </row>
    <row r="8288" spans="8:19" customFormat="1" ht="12.75">
      <c r="H8288" s="507"/>
      <c r="P8288" s="507"/>
      <c r="R8288" s="507"/>
      <c r="S8288" s="507"/>
    </row>
    <row r="8289" spans="8:28" customFormat="1" ht="12.75">
      <c r="H8289" s="507"/>
      <c r="P8289" s="507"/>
      <c r="R8289" s="507"/>
      <c r="S8289" s="507"/>
    </row>
    <row r="8290" spans="8:28" customFormat="1" ht="12.75">
      <c r="H8290" s="507"/>
      <c r="R8290" s="507"/>
    </row>
    <row r="8291" spans="8:28" customFormat="1" ht="12.75">
      <c r="H8291" s="507"/>
      <c r="P8291" s="507"/>
      <c r="R8291" s="507"/>
      <c r="S8291" s="507"/>
    </row>
    <row r="8292" spans="8:28" customFormat="1" ht="12.75">
      <c r="H8292" s="507"/>
      <c r="P8292" s="507"/>
      <c r="R8292" s="507"/>
      <c r="S8292" s="507"/>
    </row>
    <row r="8293" spans="8:28" customFormat="1" ht="12.75">
      <c r="H8293" s="507"/>
      <c r="P8293" s="507"/>
      <c r="R8293" s="507"/>
      <c r="S8293" s="507"/>
    </row>
    <row r="8294" spans="8:28" customFormat="1" ht="12.75">
      <c r="H8294" s="507"/>
      <c r="P8294" s="507"/>
      <c r="R8294" s="507"/>
      <c r="S8294" s="507"/>
      <c r="AB8294" s="507"/>
    </row>
    <row r="8295" spans="8:28" customFormat="1" ht="12.75">
      <c r="H8295" s="507"/>
      <c r="P8295" s="507"/>
      <c r="R8295" s="507"/>
    </row>
    <row r="8296" spans="8:28" customFormat="1" ht="12.75">
      <c r="H8296" s="507"/>
      <c r="P8296" s="507"/>
      <c r="R8296" s="507"/>
    </row>
    <row r="8297" spans="8:28" customFormat="1" ht="12.75">
      <c r="H8297" s="507"/>
      <c r="P8297" s="507"/>
      <c r="R8297" s="507"/>
    </row>
    <row r="8298" spans="8:28" customFormat="1" ht="12.75">
      <c r="H8298" s="507"/>
      <c r="P8298" s="507"/>
      <c r="R8298" s="507"/>
      <c r="S8298" s="507"/>
    </row>
    <row r="8299" spans="8:28" customFormat="1" ht="12.75">
      <c r="H8299" s="507"/>
      <c r="R8299" s="507"/>
      <c r="S8299" s="507"/>
    </row>
    <row r="8300" spans="8:28" customFormat="1" ht="12.75">
      <c r="H8300" s="507"/>
      <c r="P8300" s="507"/>
      <c r="R8300" s="507"/>
    </row>
    <row r="8301" spans="8:28" customFormat="1" ht="12.75">
      <c r="H8301" s="507"/>
      <c r="P8301" s="507"/>
      <c r="R8301" s="507"/>
    </row>
    <row r="8302" spans="8:28" customFormat="1" ht="12.75">
      <c r="H8302" s="507"/>
      <c r="P8302" s="507"/>
      <c r="R8302" s="507"/>
    </row>
    <row r="8303" spans="8:28" customFormat="1" ht="12.75">
      <c r="H8303" s="507"/>
      <c r="P8303" s="507"/>
      <c r="R8303" s="507"/>
      <c r="S8303" s="507"/>
    </row>
    <row r="8304" spans="8:28" customFormat="1" ht="12.75">
      <c r="H8304" s="507"/>
      <c r="P8304" s="507"/>
      <c r="R8304" s="507"/>
      <c r="S8304" s="507"/>
    </row>
    <row r="8305" spans="8:28" customFormat="1" ht="12.75">
      <c r="H8305" s="507"/>
      <c r="P8305" s="507"/>
      <c r="R8305" s="507"/>
      <c r="AB8305" s="507"/>
    </row>
    <row r="8306" spans="8:28" customFormat="1" ht="12.75">
      <c r="H8306" s="507"/>
      <c r="P8306" s="507"/>
      <c r="R8306" s="507"/>
    </row>
    <row r="8307" spans="8:28" customFormat="1" ht="12.75">
      <c r="H8307" s="507"/>
      <c r="P8307" s="507"/>
      <c r="R8307" s="507"/>
    </row>
    <row r="8308" spans="8:28" customFormat="1" ht="12.75">
      <c r="H8308" s="507"/>
      <c r="R8308" s="507"/>
      <c r="S8308" s="507"/>
    </row>
    <row r="8309" spans="8:28" customFormat="1" ht="12.75">
      <c r="H8309" s="507"/>
      <c r="P8309" s="507"/>
      <c r="R8309" s="507"/>
    </row>
    <row r="8310" spans="8:28" customFormat="1" ht="12.75">
      <c r="H8310" s="507"/>
      <c r="P8310" s="507"/>
      <c r="R8310" s="507"/>
      <c r="AB8310" s="507"/>
    </row>
    <row r="8311" spans="8:28" customFormat="1" ht="12.75">
      <c r="H8311" s="507"/>
      <c r="P8311" s="507"/>
      <c r="R8311" s="507"/>
      <c r="S8311" s="507"/>
    </row>
    <row r="8312" spans="8:28" customFormat="1" ht="12.75">
      <c r="H8312" s="507"/>
      <c r="R8312" s="507"/>
    </row>
    <row r="8313" spans="8:28" customFormat="1" ht="12.75">
      <c r="H8313" s="507"/>
      <c r="P8313" s="507"/>
      <c r="R8313" s="507"/>
    </row>
    <row r="8314" spans="8:28" customFormat="1" ht="12.75">
      <c r="H8314" s="507"/>
      <c r="P8314" s="507"/>
      <c r="R8314" s="507"/>
    </row>
    <row r="8315" spans="8:28" customFormat="1" ht="12.75">
      <c r="H8315" s="507"/>
      <c r="R8315" s="507"/>
      <c r="S8315" s="507"/>
    </row>
    <row r="8316" spans="8:28" customFormat="1" ht="12.75">
      <c r="H8316" s="507"/>
      <c r="R8316" s="507"/>
      <c r="S8316" s="507"/>
    </row>
    <row r="8317" spans="8:28" customFormat="1" ht="12.75">
      <c r="H8317" s="507"/>
      <c r="P8317" s="507"/>
      <c r="R8317" s="507"/>
    </row>
    <row r="8318" spans="8:28" customFormat="1" ht="12.75">
      <c r="H8318" s="507"/>
      <c r="P8318" s="507"/>
      <c r="R8318" s="507"/>
      <c r="S8318" s="507"/>
    </row>
    <row r="8319" spans="8:28" customFormat="1" ht="12.75">
      <c r="H8319" s="507"/>
      <c r="R8319" s="507"/>
    </row>
    <row r="8320" spans="8:28" customFormat="1" ht="12.75">
      <c r="H8320" s="507"/>
      <c r="P8320" s="507"/>
      <c r="R8320" s="507"/>
      <c r="S8320" s="507"/>
    </row>
    <row r="8321" spans="8:19" customFormat="1" ht="12.75">
      <c r="H8321" s="507"/>
      <c r="P8321" s="507"/>
      <c r="R8321" s="507"/>
      <c r="S8321" s="507"/>
    </row>
    <row r="8322" spans="8:19" customFormat="1" ht="12.75">
      <c r="H8322" s="507"/>
      <c r="P8322" s="507"/>
      <c r="R8322" s="507"/>
      <c r="S8322" s="507"/>
    </row>
    <row r="8323" spans="8:19" customFormat="1" ht="12.75">
      <c r="H8323" s="507"/>
      <c r="P8323" s="507"/>
      <c r="R8323" s="507"/>
      <c r="S8323" s="507"/>
    </row>
    <row r="8324" spans="8:19" customFormat="1" ht="12.75">
      <c r="H8324" s="507"/>
      <c r="R8324" s="507"/>
      <c r="S8324" s="507"/>
    </row>
    <row r="8325" spans="8:19" customFormat="1" ht="12.75">
      <c r="H8325" s="507"/>
      <c r="P8325" s="507"/>
      <c r="R8325" s="507"/>
    </row>
    <row r="8326" spans="8:19" customFormat="1" ht="12.75">
      <c r="H8326" s="507"/>
      <c r="R8326" s="507"/>
    </row>
    <row r="8327" spans="8:19" customFormat="1" ht="12.75">
      <c r="H8327" s="507"/>
      <c r="R8327" s="507"/>
    </row>
    <row r="8328" spans="8:19" customFormat="1" ht="12.75">
      <c r="H8328" s="507"/>
      <c r="P8328" s="507"/>
      <c r="R8328" s="507"/>
      <c r="S8328" s="507"/>
    </row>
    <row r="8329" spans="8:19" customFormat="1" ht="12.75">
      <c r="H8329" s="507"/>
      <c r="P8329" s="507"/>
      <c r="R8329" s="507"/>
    </row>
    <row r="8330" spans="8:19" customFormat="1" ht="12.75">
      <c r="H8330" s="507"/>
      <c r="P8330" s="507"/>
      <c r="R8330" s="507"/>
      <c r="S8330" s="507"/>
    </row>
    <row r="8331" spans="8:19" customFormat="1" ht="12.75">
      <c r="H8331" s="507"/>
      <c r="R8331" s="507"/>
    </row>
    <row r="8332" spans="8:19" customFormat="1" ht="12.75">
      <c r="H8332" s="507"/>
      <c r="R8332" s="507"/>
      <c r="S8332" s="507"/>
    </row>
    <row r="8333" spans="8:19" customFormat="1" ht="12.75">
      <c r="H8333" s="507"/>
      <c r="R8333" s="507"/>
    </row>
    <row r="8334" spans="8:19" customFormat="1" ht="12.75">
      <c r="H8334" s="507"/>
      <c r="P8334" s="507"/>
      <c r="R8334" s="507"/>
      <c r="S8334" s="507"/>
    </row>
    <row r="8335" spans="8:19" customFormat="1" ht="12.75">
      <c r="H8335" s="507"/>
      <c r="R8335" s="507"/>
    </row>
    <row r="8336" spans="8:19" customFormat="1" ht="12.75">
      <c r="H8336" s="507"/>
      <c r="R8336" s="507"/>
      <c r="S8336" s="507"/>
    </row>
    <row r="8337" spans="8:19" customFormat="1" ht="12.75">
      <c r="H8337" s="507"/>
      <c r="P8337" s="507"/>
      <c r="R8337" s="507"/>
      <c r="S8337" s="507"/>
    </row>
    <row r="8338" spans="8:19" customFormat="1" ht="12.75">
      <c r="H8338" s="507"/>
      <c r="P8338" s="507"/>
      <c r="R8338" s="507"/>
      <c r="S8338" s="507"/>
    </row>
    <row r="8339" spans="8:19" customFormat="1" ht="12.75">
      <c r="H8339" s="507"/>
      <c r="R8339" s="507"/>
    </row>
    <row r="8340" spans="8:19" customFormat="1" ht="12.75">
      <c r="H8340" s="507"/>
      <c r="P8340" s="507"/>
      <c r="R8340" s="507"/>
    </row>
    <row r="8341" spans="8:19" customFormat="1" ht="12.75">
      <c r="H8341" s="507"/>
      <c r="R8341" s="507"/>
      <c r="S8341" s="507"/>
    </row>
    <row r="8342" spans="8:19" customFormat="1" ht="12.75">
      <c r="H8342" s="507"/>
      <c r="P8342" s="507"/>
      <c r="R8342" s="507"/>
      <c r="S8342" s="507"/>
    </row>
    <row r="8343" spans="8:19" customFormat="1" ht="12.75">
      <c r="H8343" s="507"/>
      <c r="R8343" s="507"/>
      <c r="S8343" s="507"/>
    </row>
    <row r="8344" spans="8:19" customFormat="1" ht="12.75">
      <c r="H8344" s="507"/>
      <c r="R8344" s="507"/>
      <c r="S8344" s="507"/>
    </row>
    <row r="8345" spans="8:19" customFormat="1" ht="12.75">
      <c r="H8345" s="507"/>
      <c r="P8345" s="507"/>
      <c r="R8345" s="507"/>
      <c r="S8345" s="507"/>
    </row>
    <row r="8346" spans="8:19" customFormat="1" ht="12.75">
      <c r="H8346" s="507"/>
      <c r="P8346" s="507"/>
      <c r="R8346" s="507"/>
    </row>
    <row r="8347" spans="8:19" customFormat="1" ht="12.75">
      <c r="H8347" s="507"/>
      <c r="R8347" s="507"/>
    </row>
    <row r="8348" spans="8:19" customFormat="1" ht="12.75">
      <c r="H8348" s="507"/>
      <c r="P8348" s="507"/>
      <c r="R8348" s="507"/>
      <c r="S8348" s="507"/>
    </row>
    <row r="8349" spans="8:19" customFormat="1" ht="12.75">
      <c r="H8349" s="507"/>
      <c r="P8349" s="507"/>
      <c r="R8349" s="507"/>
      <c r="S8349" s="507"/>
    </row>
    <row r="8350" spans="8:19" customFormat="1" ht="12.75">
      <c r="H8350" s="507"/>
      <c r="P8350" s="507"/>
      <c r="R8350" s="507"/>
      <c r="S8350" s="507"/>
    </row>
    <row r="8351" spans="8:19" customFormat="1" ht="12.75">
      <c r="H8351" s="507"/>
      <c r="P8351" s="507"/>
      <c r="R8351" s="507"/>
      <c r="S8351" s="507"/>
    </row>
    <row r="8352" spans="8:19" customFormat="1" ht="12.75">
      <c r="H8352" s="507"/>
      <c r="P8352" s="507"/>
      <c r="R8352" s="507"/>
      <c r="S8352" s="507"/>
    </row>
    <row r="8353" spans="8:28" customFormat="1" ht="12.75">
      <c r="H8353" s="507"/>
      <c r="P8353" s="507"/>
      <c r="R8353" s="507"/>
      <c r="S8353" s="507"/>
    </row>
    <row r="8354" spans="8:28" customFormat="1" ht="12.75">
      <c r="H8354" s="507"/>
      <c r="R8354" s="507"/>
      <c r="S8354" s="507"/>
    </row>
    <row r="8355" spans="8:28" customFormat="1" ht="12.75">
      <c r="H8355" s="507"/>
      <c r="P8355" s="507"/>
      <c r="R8355" s="507"/>
    </row>
    <row r="8356" spans="8:28" customFormat="1" ht="12.75">
      <c r="H8356" s="507"/>
      <c r="P8356" s="507"/>
      <c r="R8356" s="507"/>
    </row>
    <row r="8357" spans="8:28" customFormat="1" ht="12.75">
      <c r="H8357" s="507"/>
      <c r="R8357" s="507"/>
      <c r="S8357" s="507"/>
    </row>
    <row r="8358" spans="8:28" customFormat="1" ht="12.75">
      <c r="H8358" s="507"/>
      <c r="R8358" s="507"/>
      <c r="S8358" s="507"/>
    </row>
    <row r="8359" spans="8:28" customFormat="1" ht="12.75">
      <c r="H8359" s="507"/>
      <c r="P8359" s="507"/>
      <c r="R8359" s="507"/>
      <c r="S8359" s="507"/>
    </row>
    <row r="8360" spans="8:28" customFormat="1" ht="12.75">
      <c r="H8360" s="507"/>
      <c r="R8360" s="507"/>
      <c r="S8360" s="507"/>
    </row>
    <row r="8361" spans="8:28" customFormat="1" ht="12.75">
      <c r="H8361" s="507"/>
      <c r="P8361" s="507"/>
      <c r="R8361" s="507"/>
      <c r="S8361" s="507"/>
    </row>
    <row r="8362" spans="8:28" customFormat="1" ht="12.75">
      <c r="H8362" s="507"/>
      <c r="P8362" s="507"/>
      <c r="R8362" s="507"/>
      <c r="S8362" s="507"/>
    </row>
    <row r="8363" spans="8:28" customFormat="1" ht="12.75">
      <c r="H8363" s="507"/>
      <c r="P8363" s="507"/>
      <c r="R8363" s="507"/>
      <c r="S8363" s="507"/>
    </row>
    <row r="8364" spans="8:28" customFormat="1" ht="12.75">
      <c r="H8364" s="507"/>
      <c r="P8364" s="507"/>
      <c r="R8364" s="507"/>
    </row>
    <row r="8365" spans="8:28" customFormat="1" ht="12.75">
      <c r="H8365" s="507"/>
      <c r="R8365" s="507"/>
      <c r="S8365" s="507"/>
      <c r="AB8365" s="507"/>
    </row>
    <row r="8366" spans="8:28" customFormat="1" ht="12.75">
      <c r="H8366" s="507"/>
      <c r="P8366" s="507"/>
      <c r="R8366" s="507"/>
      <c r="S8366" s="507"/>
    </row>
    <row r="8367" spans="8:28" customFormat="1" ht="12.75">
      <c r="H8367" s="507"/>
      <c r="P8367" s="507"/>
      <c r="R8367" s="507"/>
      <c r="S8367" s="507"/>
      <c r="AB8367" s="507"/>
    </row>
    <row r="8368" spans="8:28" customFormat="1" ht="12.75">
      <c r="H8368" s="507"/>
      <c r="P8368" s="507"/>
      <c r="R8368" s="507"/>
      <c r="AB8368" s="507"/>
    </row>
    <row r="8369" spans="8:28" customFormat="1" ht="12.75">
      <c r="H8369" s="507"/>
      <c r="R8369" s="507"/>
      <c r="S8369" s="507"/>
    </row>
    <row r="8370" spans="8:28" customFormat="1" ht="12.75">
      <c r="H8370" s="507"/>
      <c r="R8370" s="507"/>
      <c r="S8370" s="507"/>
    </row>
    <row r="8371" spans="8:28" customFormat="1" ht="12.75">
      <c r="H8371" s="507"/>
      <c r="P8371" s="507"/>
      <c r="R8371" s="507"/>
      <c r="S8371" s="507"/>
    </row>
    <row r="8372" spans="8:28" customFormat="1" ht="12.75">
      <c r="H8372" s="507"/>
      <c r="R8372" s="507"/>
      <c r="S8372" s="507"/>
    </row>
    <row r="8373" spans="8:28" customFormat="1" ht="12.75">
      <c r="H8373" s="507"/>
      <c r="P8373" s="507"/>
      <c r="R8373" s="507"/>
      <c r="S8373" s="507"/>
      <c r="AB8373" s="507"/>
    </row>
    <row r="8374" spans="8:28" customFormat="1" ht="12.75">
      <c r="H8374" s="507"/>
      <c r="P8374" s="507"/>
      <c r="R8374" s="507"/>
    </row>
    <row r="8375" spans="8:28" customFormat="1" ht="12.75">
      <c r="H8375" s="507"/>
      <c r="P8375" s="507"/>
      <c r="R8375" s="507"/>
    </row>
    <row r="8376" spans="8:28" customFormat="1" ht="12.75">
      <c r="H8376" s="507"/>
      <c r="R8376" s="507"/>
    </row>
    <row r="8377" spans="8:28" customFormat="1" ht="12.75">
      <c r="H8377" s="507"/>
      <c r="R8377" s="507"/>
      <c r="S8377" s="507"/>
    </row>
    <row r="8378" spans="8:28" customFormat="1" ht="12.75">
      <c r="H8378" s="507"/>
      <c r="P8378" s="507"/>
      <c r="R8378" s="507"/>
    </row>
    <row r="8379" spans="8:28" customFormat="1" ht="12.75">
      <c r="H8379" s="507"/>
      <c r="P8379" s="507"/>
      <c r="R8379" s="507"/>
    </row>
    <row r="8380" spans="8:28" customFormat="1" ht="12.75">
      <c r="H8380" s="507"/>
      <c r="R8380" s="507"/>
    </row>
    <row r="8381" spans="8:28" customFormat="1" ht="12.75">
      <c r="H8381" s="507"/>
      <c r="R8381" s="507"/>
    </row>
    <row r="8382" spans="8:28" customFormat="1" ht="12.75">
      <c r="H8382" s="507"/>
      <c r="P8382" s="507"/>
      <c r="R8382" s="507"/>
    </row>
    <row r="8383" spans="8:28" customFormat="1" ht="12.75">
      <c r="H8383" s="507"/>
      <c r="R8383" s="507"/>
      <c r="S8383" s="507"/>
    </row>
    <row r="8384" spans="8:28" customFormat="1" ht="12.75">
      <c r="H8384" s="507"/>
      <c r="R8384" s="507"/>
      <c r="S8384" s="507"/>
    </row>
    <row r="8385" spans="8:19" customFormat="1" ht="12.75">
      <c r="H8385" s="507"/>
      <c r="R8385" s="507"/>
    </row>
    <row r="8386" spans="8:19" customFormat="1" ht="12.75">
      <c r="H8386" s="507"/>
      <c r="P8386" s="507"/>
      <c r="R8386" s="507"/>
      <c r="S8386" s="507"/>
    </row>
    <row r="8387" spans="8:19" customFormat="1" ht="12.75">
      <c r="H8387" s="507"/>
      <c r="P8387" s="507"/>
      <c r="R8387" s="507"/>
      <c r="S8387" s="507"/>
    </row>
    <row r="8388" spans="8:19" customFormat="1" ht="12.75">
      <c r="H8388" s="507"/>
      <c r="P8388" s="507"/>
      <c r="R8388" s="507"/>
      <c r="S8388" s="507"/>
    </row>
    <row r="8389" spans="8:19" customFormat="1" ht="12.75">
      <c r="H8389" s="507"/>
      <c r="P8389" s="507"/>
      <c r="R8389" s="507"/>
    </row>
    <row r="8390" spans="8:19" customFormat="1" ht="12.75">
      <c r="H8390" s="507"/>
      <c r="R8390" s="507"/>
      <c r="S8390" s="507"/>
    </row>
    <row r="8391" spans="8:19" customFormat="1" ht="12.75">
      <c r="H8391" s="507"/>
      <c r="P8391" s="507"/>
      <c r="R8391" s="507"/>
    </row>
    <row r="8392" spans="8:19" customFormat="1" ht="12.75">
      <c r="H8392" s="507"/>
      <c r="R8392" s="507"/>
      <c r="S8392" s="507"/>
    </row>
    <row r="8393" spans="8:19" customFormat="1" ht="12.75">
      <c r="H8393" s="507"/>
      <c r="P8393" s="507"/>
      <c r="R8393" s="507"/>
      <c r="S8393" s="507"/>
    </row>
    <row r="8394" spans="8:19" customFormat="1" ht="12.75">
      <c r="H8394" s="507"/>
      <c r="P8394" s="507"/>
      <c r="R8394" s="507"/>
    </row>
    <row r="8395" spans="8:19" customFormat="1" ht="12.75">
      <c r="H8395" s="507"/>
      <c r="P8395" s="507"/>
      <c r="R8395" s="507"/>
      <c r="S8395" s="507"/>
    </row>
    <row r="8396" spans="8:19" customFormat="1" ht="12.75">
      <c r="H8396" s="507"/>
      <c r="R8396" s="507"/>
      <c r="S8396" s="507"/>
    </row>
    <row r="8397" spans="8:19" customFormat="1" ht="12.75">
      <c r="H8397" s="507"/>
      <c r="P8397" s="507"/>
      <c r="R8397" s="507"/>
      <c r="S8397" s="507"/>
    </row>
    <row r="8398" spans="8:19" customFormat="1" ht="12.75">
      <c r="H8398" s="507"/>
      <c r="P8398" s="507"/>
      <c r="R8398" s="507"/>
      <c r="S8398" s="507"/>
    </row>
    <row r="8399" spans="8:19" customFormat="1" ht="12.75">
      <c r="H8399" s="507"/>
      <c r="P8399" s="507"/>
      <c r="R8399" s="507"/>
      <c r="S8399" s="507"/>
    </row>
    <row r="8400" spans="8:19" customFormat="1" ht="12.75">
      <c r="H8400" s="507"/>
      <c r="R8400" s="507"/>
      <c r="S8400" s="507"/>
    </row>
    <row r="8401" spans="8:19" customFormat="1" ht="12.75">
      <c r="H8401" s="507"/>
      <c r="P8401" s="507"/>
      <c r="R8401" s="507"/>
    </row>
    <row r="8402" spans="8:19" customFormat="1" ht="12.75">
      <c r="H8402" s="507"/>
      <c r="P8402" s="507"/>
      <c r="R8402" s="507"/>
    </row>
    <row r="8403" spans="8:19" customFormat="1" ht="12.75">
      <c r="H8403" s="507"/>
      <c r="P8403" s="507"/>
      <c r="R8403" s="507"/>
      <c r="S8403" s="507"/>
    </row>
    <row r="8404" spans="8:19" customFormat="1" ht="12.75">
      <c r="H8404" s="507"/>
      <c r="P8404" s="507"/>
      <c r="R8404" s="507"/>
      <c r="S8404" s="507"/>
    </row>
    <row r="8405" spans="8:19" customFormat="1" ht="12.75">
      <c r="H8405" s="507"/>
      <c r="P8405" s="507"/>
      <c r="R8405" s="507"/>
    </row>
    <row r="8406" spans="8:19" customFormat="1" ht="12.75">
      <c r="H8406" s="507"/>
      <c r="P8406" s="507"/>
      <c r="R8406" s="507"/>
    </row>
    <row r="8407" spans="8:19" customFormat="1" ht="12.75">
      <c r="H8407" s="507"/>
      <c r="P8407" s="507"/>
      <c r="R8407" s="507"/>
      <c r="S8407" s="507"/>
    </row>
    <row r="8408" spans="8:19" customFormat="1" ht="12.75">
      <c r="H8408" s="507"/>
      <c r="P8408" s="507"/>
      <c r="R8408" s="507"/>
    </row>
    <row r="8409" spans="8:19" customFormat="1" ht="12.75">
      <c r="H8409" s="507"/>
      <c r="P8409" s="507"/>
      <c r="R8409" s="507"/>
      <c r="S8409" s="507"/>
    </row>
    <row r="8410" spans="8:19" customFormat="1" ht="12.75">
      <c r="H8410" s="507"/>
      <c r="P8410" s="507"/>
      <c r="R8410" s="507"/>
      <c r="S8410" s="507"/>
    </row>
    <row r="8411" spans="8:19" customFormat="1" ht="12.75">
      <c r="H8411" s="507"/>
      <c r="R8411" s="507"/>
      <c r="S8411" s="507"/>
    </row>
    <row r="8412" spans="8:19" customFormat="1" ht="12.75">
      <c r="H8412" s="507"/>
      <c r="P8412" s="507"/>
      <c r="R8412" s="507"/>
    </row>
    <row r="8413" spans="8:19" customFormat="1" ht="12.75">
      <c r="H8413" s="507"/>
      <c r="P8413" s="507"/>
      <c r="R8413" s="507"/>
      <c r="S8413" s="507"/>
    </row>
    <row r="8414" spans="8:19" customFormat="1" ht="12.75">
      <c r="H8414" s="507"/>
      <c r="P8414" s="507"/>
      <c r="R8414" s="507"/>
    </row>
    <row r="8415" spans="8:19" customFormat="1" ht="12.75">
      <c r="H8415" s="507"/>
      <c r="R8415" s="507"/>
      <c r="S8415" s="507"/>
    </row>
    <row r="8416" spans="8:19" customFormat="1" ht="12.75">
      <c r="H8416" s="507"/>
      <c r="R8416" s="507"/>
      <c r="S8416" s="507"/>
    </row>
    <row r="8417" spans="8:19" customFormat="1" ht="12.75">
      <c r="H8417" s="507"/>
      <c r="R8417" s="507"/>
      <c r="S8417" s="507"/>
    </row>
    <row r="8418" spans="8:19" customFormat="1" ht="12.75">
      <c r="H8418" s="507"/>
      <c r="P8418" s="507"/>
      <c r="R8418" s="507"/>
      <c r="S8418" s="507"/>
    </row>
    <row r="8419" spans="8:19" customFormat="1" ht="12.75">
      <c r="H8419" s="507"/>
      <c r="R8419" s="507"/>
      <c r="S8419" s="507"/>
    </row>
    <row r="8420" spans="8:19" customFormat="1" ht="12.75">
      <c r="H8420" s="507"/>
      <c r="P8420" s="507"/>
      <c r="R8420" s="507"/>
    </row>
    <row r="8421" spans="8:19" customFormat="1" ht="12.75">
      <c r="H8421" s="507"/>
      <c r="P8421" s="507"/>
      <c r="R8421" s="507"/>
      <c r="S8421" s="507"/>
    </row>
    <row r="8422" spans="8:19" customFormat="1" ht="12.75">
      <c r="H8422" s="507"/>
      <c r="P8422" s="507"/>
      <c r="R8422" s="507"/>
      <c r="S8422" s="507"/>
    </row>
    <row r="8423" spans="8:19" customFormat="1" ht="12.75">
      <c r="H8423" s="507"/>
      <c r="R8423" s="507"/>
      <c r="S8423" s="507"/>
    </row>
    <row r="8424" spans="8:19" customFormat="1" ht="12.75">
      <c r="H8424" s="507"/>
      <c r="R8424" s="507"/>
      <c r="S8424" s="507"/>
    </row>
    <row r="8425" spans="8:19" customFormat="1" ht="12.75">
      <c r="H8425" s="507"/>
      <c r="R8425" s="507"/>
    </row>
    <row r="8426" spans="8:19" customFormat="1" ht="12.75">
      <c r="H8426" s="507"/>
      <c r="P8426" s="507"/>
      <c r="R8426" s="507"/>
    </row>
    <row r="8427" spans="8:19" customFormat="1" ht="12.75">
      <c r="H8427" s="507"/>
      <c r="P8427" s="507"/>
      <c r="R8427" s="507"/>
    </row>
    <row r="8428" spans="8:19" customFormat="1" ht="12.75">
      <c r="H8428" s="507"/>
      <c r="R8428" s="507"/>
      <c r="S8428" s="507"/>
    </row>
    <row r="8429" spans="8:19" customFormat="1" ht="12.75">
      <c r="H8429" s="507"/>
      <c r="P8429" s="507"/>
      <c r="R8429" s="507"/>
    </row>
    <row r="8430" spans="8:19" customFormat="1" ht="12.75">
      <c r="H8430" s="507"/>
      <c r="R8430" s="507"/>
      <c r="S8430" s="507"/>
    </row>
    <row r="8431" spans="8:19" customFormat="1" ht="12.75">
      <c r="H8431" s="507"/>
      <c r="P8431" s="507"/>
      <c r="R8431" s="507"/>
      <c r="S8431" s="507"/>
    </row>
    <row r="8432" spans="8:19" customFormat="1" ht="12.75">
      <c r="H8432" s="507"/>
      <c r="R8432" s="507"/>
      <c r="S8432" s="507"/>
    </row>
    <row r="8433" spans="8:19" customFormat="1" ht="12.75">
      <c r="H8433" s="507"/>
      <c r="P8433" s="507"/>
      <c r="R8433" s="507"/>
    </row>
    <row r="8434" spans="8:19" customFormat="1" ht="12.75">
      <c r="H8434" s="507"/>
      <c r="P8434" s="507"/>
      <c r="R8434" s="507"/>
    </row>
    <row r="8435" spans="8:19" customFormat="1" ht="12.75">
      <c r="H8435" s="507"/>
      <c r="P8435" s="507"/>
      <c r="R8435" s="507"/>
      <c r="S8435" s="507"/>
    </row>
    <row r="8436" spans="8:19" customFormat="1" ht="12.75">
      <c r="H8436" s="507"/>
      <c r="R8436" s="507"/>
    </row>
    <row r="8437" spans="8:19" customFormat="1" ht="12.75">
      <c r="H8437" s="507"/>
      <c r="R8437" s="507"/>
      <c r="S8437" s="507"/>
    </row>
    <row r="8438" spans="8:19" customFormat="1" ht="12.75">
      <c r="H8438" s="507"/>
      <c r="R8438" s="507"/>
    </row>
    <row r="8439" spans="8:19" customFormat="1" ht="12.75">
      <c r="H8439" s="507"/>
      <c r="R8439" s="507"/>
    </row>
    <row r="8440" spans="8:19" customFormat="1" ht="12.75">
      <c r="H8440" s="507"/>
      <c r="P8440" s="507"/>
      <c r="R8440" s="507"/>
      <c r="S8440" s="507"/>
    </row>
    <row r="8441" spans="8:19" customFormat="1" ht="12.75">
      <c r="H8441" s="507"/>
      <c r="P8441" s="507"/>
      <c r="R8441" s="507"/>
    </row>
    <row r="8442" spans="8:19" customFormat="1" ht="12.75">
      <c r="H8442" s="507"/>
      <c r="P8442" s="507"/>
      <c r="R8442" s="507"/>
    </row>
    <row r="8443" spans="8:19" customFormat="1" ht="12.75">
      <c r="H8443" s="507"/>
      <c r="P8443" s="507"/>
      <c r="R8443" s="507"/>
      <c r="S8443" s="507"/>
    </row>
    <row r="8444" spans="8:19" customFormat="1" ht="12.75">
      <c r="H8444" s="507"/>
      <c r="P8444" s="507"/>
      <c r="R8444" s="507"/>
    </row>
    <row r="8445" spans="8:19" customFormat="1" ht="12.75">
      <c r="H8445" s="507"/>
      <c r="R8445" s="507"/>
      <c r="S8445" s="507"/>
    </row>
    <row r="8446" spans="8:19" customFormat="1" ht="12.75">
      <c r="H8446" s="507"/>
      <c r="P8446" s="507"/>
      <c r="R8446" s="507"/>
    </row>
    <row r="8447" spans="8:19" customFormat="1" ht="12.75">
      <c r="H8447" s="507"/>
      <c r="P8447" s="507"/>
      <c r="R8447" s="507"/>
      <c r="S8447" s="507"/>
    </row>
    <row r="8448" spans="8:19" customFormat="1" ht="12.75">
      <c r="H8448" s="507"/>
      <c r="P8448" s="507"/>
      <c r="R8448" s="507"/>
      <c r="S8448" s="507"/>
    </row>
    <row r="8449" spans="8:28" customFormat="1" ht="12.75">
      <c r="H8449" s="507"/>
      <c r="P8449" s="507"/>
      <c r="R8449" s="507"/>
    </row>
    <row r="8450" spans="8:28" customFormat="1" ht="12.75">
      <c r="H8450" s="507"/>
      <c r="R8450" s="507"/>
      <c r="S8450" s="507"/>
    </row>
    <row r="8451" spans="8:28" customFormat="1" ht="12.75">
      <c r="H8451" s="507"/>
      <c r="P8451" s="507"/>
      <c r="R8451" s="507"/>
    </row>
    <row r="8452" spans="8:28" customFormat="1" ht="12.75">
      <c r="H8452" s="507"/>
      <c r="P8452" s="507"/>
      <c r="R8452" s="507"/>
    </row>
    <row r="8453" spans="8:28" customFormat="1" ht="12.75">
      <c r="H8453" s="507"/>
      <c r="R8453" s="507"/>
      <c r="S8453" s="507"/>
    </row>
    <row r="8454" spans="8:28" customFormat="1" ht="12.75">
      <c r="H8454" s="507"/>
      <c r="P8454" s="507"/>
      <c r="R8454" s="507"/>
    </row>
    <row r="8455" spans="8:28" customFormat="1" ht="12.75">
      <c r="H8455" s="507"/>
      <c r="R8455" s="507"/>
      <c r="S8455" s="507"/>
    </row>
    <row r="8456" spans="8:28" customFormat="1" ht="12.75">
      <c r="H8456" s="507"/>
      <c r="P8456" s="507"/>
      <c r="R8456" s="507"/>
    </row>
    <row r="8457" spans="8:28" customFormat="1" ht="12.75">
      <c r="H8457" s="507"/>
      <c r="P8457" s="507"/>
      <c r="R8457" s="507"/>
      <c r="S8457" s="507"/>
      <c r="AB8457" s="507"/>
    </row>
    <row r="8458" spans="8:28" customFormat="1" ht="12.75">
      <c r="H8458" s="507"/>
      <c r="P8458" s="507"/>
      <c r="R8458" s="507"/>
    </row>
    <row r="8459" spans="8:28" customFormat="1" ht="12.75">
      <c r="H8459" s="507"/>
      <c r="P8459" s="507"/>
      <c r="R8459" s="507"/>
    </row>
    <row r="8460" spans="8:28" customFormat="1" ht="12.75">
      <c r="H8460" s="507"/>
      <c r="P8460" s="507"/>
      <c r="R8460" s="507"/>
      <c r="S8460" s="507"/>
    </row>
    <row r="8461" spans="8:28" customFormat="1" ht="12.75">
      <c r="H8461" s="507"/>
      <c r="P8461" s="507"/>
      <c r="R8461" s="507"/>
      <c r="S8461" s="507"/>
    </row>
    <row r="8462" spans="8:28" customFormat="1" ht="12.75">
      <c r="H8462" s="507"/>
      <c r="P8462" s="507"/>
      <c r="R8462" s="507"/>
    </row>
    <row r="8463" spans="8:28" customFormat="1" ht="12.75">
      <c r="H8463" s="507"/>
      <c r="R8463" s="507"/>
    </row>
    <row r="8464" spans="8:28" customFormat="1" ht="12.75">
      <c r="H8464" s="507"/>
      <c r="P8464" s="507"/>
      <c r="R8464" s="507"/>
      <c r="S8464" s="507"/>
    </row>
    <row r="8465" spans="8:28" customFormat="1" ht="12.75">
      <c r="H8465" s="507"/>
      <c r="R8465" s="507"/>
      <c r="S8465" s="507"/>
    </row>
    <row r="8466" spans="8:28" customFormat="1" ht="12.75">
      <c r="H8466" s="507"/>
      <c r="P8466" s="507"/>
      <c r="R8466" s="507"/>
    </row>
    <row r="8467" spans="8:28" customFormat="1" ht="12.75">
      <c r="H8467" s="507"/>
      <c r="R8467" s="507"/>
      <c r="S8467" s="507"/>
    </row>
    <row r="8468" spans="8:28" customFormat="1" ht="12.75">
      <c r="H8468" s="507"/>
      <c r="R8468" s="507"/>
      <c r="S8468" s="507"/>
    </row>
    <row r="8469" spans="8:28" customFormat="1" ht="12.75">
      <c r="H8469" s="507"/>
      <c r="R8469" s="507"/>
      <c r="S8469" s="507"/>
      <c r="AB8469" s="507"/>
    </row>
    <row r="8470" spans="8:28" customFormat="1" ht="12.75">
      <c r="H8470" s="507"/>
      <c r="R8470" s="507"/>
    </row>
    <row r="8471" spans="8:28" customFormat="1" ht="12.75">
      <c r="H8471" s="507"/>
      <c r="R8471" s="507"/>
      <c r="S8471" s="507"/>
    </row>
    <row r="8472" spans="8:28" customFormat="1" ht="12.75">
      <c r="H8472" s="507"/>
      <c r="R8472" s="507"/>
      <c r="S8472" s="507"/>
    </row>
    <row r="8473" spans="8:28" customFormat="1" ht="12.75">
      <c r="H8473" s="507"/>
      <c r="R8473" s="507"/>
      <c r="S8473" s="507"/>
    </row>
    <row r="8474" spans="8:28" customFormat="1" ht="12.75">
      <c r="H8474" s="507"/>
      <c r="P8474" s="507"/>
      <c r="R8474" s="507"/>
    </row>
    <row r="8475" spans="8:28" customFormat="1" ht="12.75">
      <c r="H8475" s="507"/>
      <c r="P8475" s="507"/>
      <c r="R8475" s="507"/>
      <c r="S8475" s="507"/>
    </row>
    <row r="8476" spans="8:28" customFormat="1" ht="12.75">
      <c r="H8476" s="507"/>
      <c r="P8476" s="507"/>
      <c r="R8476" s="507"/>
      <c r="S8476" s="507"/>
    </row>
    <row r="8477" spans="8:28" customFormat="1" ht="12.75">
      <c r="H8477" s="507"/>
      <c r="P8477" s="507"/>
      <c r="R8477" s="507"/>
      <c r="S8477" s="507"/>
    </row>
    <row r="8478" spans="8:28" customFormat="1" ht="12.75">
      <c r="H8478" s="507"/>
      <c r="P8478" s="507"/>
      <c r="R8478" s="507"/>
      <c r="S8478" s="507"/>
    </row>
    <row r="8479" spans="8:28" customFormat="1" ht="12.75">
      <c r="H8479" s="507"/>
      <c r="R8479" s="507"/>
      <c r="S8479" s="507"/>
    </row>
    <row r="8480" spans="8:28" customFormat="1" ht="12.75">
      <c r="H8480" s="507"/>
      <c r="P8480" s="507"/>
      <c r="R8480" s="507"/>
      <c r="S8480" s="507"/>
    </row>
    <row r="8481" spans="8:19" customFormat="1" ht="12.75">
      <c r="H8481" s="507"/>
      <c r="P8481" s="507"/>
      <c r="R8481" s="507"/>
    </row>
    <row r="8482" spans="8:19" customFormat="1" ht="12.75">
      <c r="H8482" s="507"/>
      <c r="P8482" s="507"/>
      <c r="R8482" s="507"/>
    </row>
    <row r="8483" spans="8:19" customFormat="1" ht="12.75">
      <c r="H8483" s="507"/>
      <c r="P8483" s="507"/>
      <c r="R8483" s="507"/>
    </row>
    <row r="8484" spans="8:19" customFormat="1" ht="12.75">
      <c r="H8484" s="507"/>
      <c r="R8484" s="507"/>
    </row>
    <row r="8485" spans="8:19" customFormat="1" ht="12.75">
      <c r="H8485" s="507"/>
      <c r="P8485" s="507"/>
      <c r="R8485" s="507"/>
      <c r="S8485" s="507"/>
    </row>
    <row r="8486" spans="8:19" customFormat="1" ht="12.75">
      <c r="H8486" s="507"/>
      <c r="P8486" s="507"/>
      <c r="R8486" s="507"/>
      <c r="S8486" s="507"/>
    </row>
    <row r="8487" spans="8:19" customFormat="1" ht="12.75">
      <c r="H8487" s="507"/>
      <c r="P8487" s="507"/>
      <c r="R8487" s="507"/>
    </row>
    <row r="8488" spans="8:19" customFormat="1" ht="12.75">
      <c r="H8488" s="507"/>
      <c r="P8488" s="507"/>
      <c r="R8488" s="507"/>
    </row>
    <row r="8489" spans="8:19" customFormat="1" ht="12.75">
      <c r="H8489" s="507"/>
      <c r="P8489" s="507"/>
      <c r="R8489" s="507"/>
    </row>
    <row r="8490" spans="8:19" customFormat="1" ht="12.75">
      <c r="H8490" s="507"/>
      <c r="P8490" s="507"/>
      <c r="R8490" s="507"/>
    </row>
    <row r="8491" spans="8:19" customFormat="1" ht="12.75">
      <c r="H8491" s="507"/>
      <c r="P8491" s="507"/>
      <c r="R8491" s="507"/>
    </row>
    <row r="8492" spans="8:19" customFormat="1" ht="12.75">
      <c r="H8492" s="507"/>
      <c r="P8492" s="507"/>
      <c r="R8492" s="507"/>
    </row>
    <row r="8493" spans="8:19" customFormat="1" ht="12.75">
      <c r="H8493" s="507"/>
      <c r="R8493" s="507"/>
      <c r="S8493" s="507"/>
    </row>
    <row r="8494" spans="8:19" customFormat="1" ht="12.75">
      <c r="H8494" s="507"/>
      <c r="P8494" s="507"/>
      <c r="R8494" s="507"/>
      <c r="S8494" s="507"/>
    </row>
    <row r="8495" spans="8:19" customFormat="1" ht="12.75">
      <c r="H8495" s="507"/>
      <c r="R8495" s="507"/>
    </row>
    <row r="8496" spans="8:19" customFormat="1" ht="12.75">
      <c r="H8496" s="507"/>
      <c r="P8496" s="507"/>
      <c r="R8496" s="507"/>
      <c r="S8496" s="507"/>
    </row>
    <row r="8497" spans="8:19" customFormat="1" ht="12.75">
      <c r="H8497" s="507"/>
      <c r="P8497" s="507"/>
      <c r="R8497" s="507"/>
      <c r="S8497" s="507"/>
    </row>
    <row r="8498" spans="8:19" customFormat="1" ht="12.75">
      <c r="H8498" s="507"/>
      <c r="P8498" s="507"/>
      <c r="R8498" s="507"/>
    </row>
    <row r="8499" spans="8:19" customFormat="1" ht="12.75">
      <c r="H8499" s="507"/>
      <c r="P8499" s="507"/>
      <c r="R8499" s="507"/>
      <c r="S8499" s="507"/>
    </row>
    <row r="8500" spans="8:19" customFormat="1" ht="12.75">
      <c r="H8500" s="507"/>
      <c r="R8500" s="507"/>
      <c r="S8500" s="507"/>
    </row>
    <row r="8501" spans="8:19" customFormat="1" ht="12.75">
      <c r="H8501" s="507"/>
      <c r="P8501" s="507"/>
      <c r="R8501" s="507"/>
    </row>
    <row r="8502" spans="8:19" customFormat="1" ht="12.75">
      <c r="H8502" s="507"/>
      <c r="R8502" s="507"/>
    </row>
    <row r="8503" spans="8:19" customFormat="1" ht="12.75">
      <c r="H8503" s="507"/>
      <c r="R8503" s="507"/>
      <c r="S8503" s="507"/>
    </row>
    <row r="8504" spans="8:19" customFormat="1" ht="12.75">
      <c r="H8504" s="507"/>
      <c r="R8504" s="507"/>
    </row>
    <row r="8505" spans="8:19" customFormat="1" ht="12.75">
      <c r="H8505" s="507"/>
      <c r="P8505" s="507"/>
      <c r="R8505" s="507"/>
      <c r="S8505" s="507"/>
    </row>
    <row r="8506" spans="8:19" customFormat="1" ht="12.75">
      <c r="H8506" s="507"/>
      <c r="P8506" s="507"/>
      <c r="R8506" s="507"/>
    </row>
    <row r="8507" spans="8:19" customFormat="1" ht="12.75">
      <c r="H8507" s="507"/>
      <c r="P8507" s="507"/>
      <c r="R8507" s="507"/>
      <c r="S8507" s="507"/>
    </row>
    <row r="8508" spans="8:19" customFormat="1" ht="12.75">
      <c r="H8508" s="507"/>
      <c r="P8508" s="507"/>
      <c r="R8508" s="507"/>
    </row>
    <row r="8509" spans="8:19" customFormat="1" ht="12.75">
      <c r="H8509" s="507"/>
      <c r="P8509" s="507"/>
      <c r="R8509" s="507"/>
      <c r="S8509" s="507"/>
    </row>
    <row r="8510" spans="8:19" customFormat="1" ht="12.75">
      <c r="H8510" s="507"/>
      <c r="P8510" s="507"/>
      <c r="R8510" s="507"/>
    </row>
    <row r="8511" spans="8:19" customFormat="1" ht="12.75">
      <c r="H8511" s="507"/>
      <c r="P8511" s="507"/>
      <c r="R8511" s="507"/>
    </row>
    <row r="8512" spans="8:19" customFormat="1" ht="12.75">
      <c r="H8512" s="507"/>
      <c r="P8512" s="507"/>
      <c r="R8512" s="507"/>
      <c r="S8512" s="507"/>
    </row>
    <row r="8513" spans="8:28" customFormat="1" ht="12.75">
      <c r="H8513" s="507"/>
      <c r="P8513" s="507"/>
      <c r="R8513" s="507"/>
    </row>
    <row r="8514" spans="8:28" customFormat="1" ht="12.75">
      <c r="H8514" s="507"/>
      <c r="P8514" s="507"/>
      <c r="R8514" s="507"/>
    </row>
    <row r="8515" spans="8:28" customFormat="1" ht="12.75">
      <c r="H8515" s="507"/>
      <c r="P8515" s="507"/>
      <c r="R8515" s="507"/>
    </row>
    <row r="8516" spans="8:28" customFormat="1" ht="12.75">
      <c r="H8516" s="507"/>
      <c r="R8516" s="507"/>
      <c r="S8516" s="507"/>
    </row>
    <row r="8517" spans="8:28" customFormat="1" ht="12.75">
      <c r="H8517" s="507"/>
      <c r="P8517" s="507"/>
      <c r="R8517" s="507"/>
      <c r="S8517" s="507"/>
    </row>
    <row r="8518" spans="8:28" customFormat="1" ht="12.75">
      <c r="H8518" s="507"/>
      <c r="R8518" s="507"/>
      <c r="S8518" s="507"/>
    </row>
    <row r="8519" spans="8:28" customFormat="1" ht="12.75">
      <c r="H8519" s="507"/>
      <c r="P8519" s="507"/>
      <c r="R8519" s="507"/>
      <c r="S8519" s="507"/>
    </row>
    <row r="8520" spans="8:28" customFormat="1" ht="12.75">
      <c r="H8520" s="507"/>
      <c r="P8520" s="507"/>
      <c r="R8520" s="507"/>
    </row>
    <row r="8521" spans="8:28" customFormat="1" ht="12.75">
      <c r="H8521" s="507"/>
      <c r="P8521" s="507"/>
      <c r="R8521" s="507"/>
      <c r="S8521" s="507"/>
      <c r="AB8521" s="507"/>
    </row>
    <row r="8522" spans="8:28" customFormat="1" ht="12.75">
      <c r="H8522" s="507"/>
      <c r="R8522" s="507"/>
    </row>
    <row r="8523" spans="8:28" customFormat="1" ht="12.75">
      <c r="H8523" s="507"/>
      <c r="P8523" s="507"/>
      <c r="R8523" s="507"/>
    </row>
    <row r="8524" spans="8:28" customFormat="1" ht="12.75">
      <c r="H8524" s="507"/>
      <c r="P8524" s="507"/>
      <c r="R8524" s="507"/>
    </row>
    <row r="8525" spans="8:28" customFormat="1" ht="12.75">
      <c r="H8525" s="507"/>
      <c r="P8525" s="507"/>
      <c r="R8525" s="507"/>
      <c r="S8525" s="507"/>
    </row>
    <row r="8526" spans="8:28" customFormat="1" ht="12.75">
      <c r="H8526" s="507"/>
      <c r="P8526" s="507"/>
      <c r="R8526" s="507"/>
    </row>
    <row r="8527" spans="8:28" customFormat="1" ht="12.75">
      <c r="H8527" s="507"/>
      <c r="P8527" s="507"/>
      <c r="R8527" s="507"/>
    </row>
    <row r="8528" spans="8:28" customFormat="1" ht="12.75">
      <c r="H8528" s="507"/>
      <c r="P8528" s="507"/>
      <c r="R8528" s="507"/>
    </row>
    <row r="8529" spans="8:28" customFormat="1" ht="12.75">
      <c r="H8529" s="507"/>
      <c r="R8529" s="507"/>
    </row>
    <row r="8530" spans="8:28" customFormat="1" ht="12.75">
      <c r="H8530" s="507"/>
      <c r="P8530" s="507"/>
      <c r="R8530" s="507"/>
    </row>
    <row r="8531" spans="8:28" customFormat="1" ht="12.75">
      <c r="H8531" s="507"/>
      <c r="P8531" s="507"/>
      <c r="R8531" s="507"/>
      <c r="S8531" s="507"/>
    </row>
    <row r="8532" spans="8:28" customFormat="1" ht="12.75">
      <c r="H8532" s="507"/>
      <c r="P8532" s="507"/>
      <c r="R8532" s="507"/>
    </row>
    <row r="8533" spans="8:28" customFormat="1" ht="12.75">
      <c r="H8533" s="507"/>
      <c r="P8533" s="507"/>
      <c r="R8533" s="507"/>
    </row>
    <row r="8534" spans="8:28" customFormat="1" ht="12.75">
      <c r="H8534" s="507"/>
      <c r="P8534" s="507"/>
      <c r="R8534" s="507"/>
      <c r="S8534" s="507"/>
    </row>
    <row r="8535" spans="8:28" customFormat="1" ht="12.75">
      <c r="H8535" s="507"/>
      <c r="P8535" s="507"/>
      <c r="R8535" s="507"/>
      <c r="S8535" s="507"/>
    </row>
    <row r="8536" spans="8:28" customFormat="1" ht="12.75">
      <c r="H8536" s="507"/>
      <c r="R8536" s="507"/>
      <c r="S8536" s="507"/>
    </row>
    <row r="8537" spans="8:28" customFormat="1" ht="12.75">
      <c r="H8537" s="507"/>
      <c r="P8537" s="507"/>
      <c r="R8537" s="507"/>
      <c r="S8537" s="507"/>
      <c r="AB8537" s="507"/>
    </row>
    <row r="8538" spans="8:28" customFormat="1" ht="12.75">
      <c r="H8538" s="507"/>
      <c r="R8538" s="507"/>
    </row>
    <row r="8539" spans="8:28" customFormat="1" ht="12.75">
      <c r="H8539" s="507"/>
      <c r="P8539" s="507"/>
      <c r="R8539" s="507"/>
      <c r="S8539" s="507"/>
    </row>
    <row r="8540" spans="8:28" customFormat="1" ht="12.75">
      <c r="H8540" s="507"/>
      <c r="P8540" s="507"/>
      <c r="R8540" s="507"/>
      <c r="S8540" s="507"/>
    </row>
    <row r="8541" spans="8:28" customFormat="1" ht="12.75">
      <c r="H8541" s="507"/>
      <c r="P8541" s="507"/>
      <c r="R8541" s="507"/>
    </row>
    <row r="8542" spans="8:28" customFormat="1" ht="12.75">
      <c r="H8542" s="507"/>
      <c r="P8542" s="507"/>
      <c r="R8542" s="507"/>
    </row>
    <row r="8543" spans="8:28" customFormat="1" ht="12.75">
      <c r="H8543" s="507"/>
      <c r="R8543" s="507"/>
      <c r="S8543" s="507"/>
    </row>
    <row r="8544" spans="8:28" customFormat="1" ht="12.75">
      <c r="H8544" s="507"/>
      <c r="P8544" s="507"/>
      <c r="R8544" s="507"/>
    </row>
    <row r="8545" spans="8:19" customFormat="1" ht="12.75">
      <c r="H8545" s="507"/>
      <c r="R8545" s="507"/>
    </row>
    <row r="8546" spans="8:19" customFormat="1" ht="12.75">
      <c r="H8546" s="507"/>
      <c r="R8546" s="507"/>
      <c r="S8546" s="507"/>
    </row>
    <row r="8547" spans="8:19" customFormat="1" ht="12.75">
      <c r="H8547" s="507"/>
      <c r="P8547" s="507"/>
      <c r="R8547" s="507"/>
    </row>
    <row r="8548" spans="8:19" customFormat="1" ht="12.75">
      <c r="H8548" s="507"/>
      <c r="R8548" s="507"/>
      <c r="S8548" s="507"/>
    </row>
    <row r="8549" spans="8:19" customFormat="1" ht="12.75">
      <c r="H8549" s="507"/>
      <c r="P8549" s="507"/>
      <c r="R8549" s="507"/>
      <c r="S8549" s="507"/>
    </row>
    <row r="8550" spans="8:19" customFormat="1" ht="12.75">
      <c r="H8550" s="507"/>
      <c r="P8550" s="507"/>
      <c r="R8550" s="507"/>
    </row>
    <row r="8551" spans="8:19" customFormat="1" ht="12.75">
      <c r="H8551" s="507"/>
      <c r="P8551" s="507"/>
      <c r="R8551" s="507"/>
      <c r="S8551" s="507"/>
    </row>
    <row r="8552" spans="8:19" customFormat="1" ht="12.75">
      <c r="H8552" s="507"/>
      <c r="R8552" s="507"/>
      <c r="S8552" s="507"/>
    </row>
    <row r="8553" spans="8:19" customFormat="1" ht="12.75">
      <c r="H8553" s="507"/>
      <c r="R8553" s="507"/>
    </row>
    <row r="8554" spans="8:19" customFormat="1" ht="12.75">
      <c r="H8554" s="507"/>
      <c r="R8554" s="507"/>
      <c r="S8554" s="507"/>
    </row>
    <row r="8555" spans="8:19" customFormat="1" ht="12.75">
      <c r="H8555" s="507"/>
      <c r="R8555" s="507"/>
    </row>
    <row r="8556" spans="8:19" customFormat="1" ht="12.75">
      <c r="H8556" s="507"/>
      <c r="P8556" s="507"/>
      <c r="R8556" s="507"/>
    </row>
    <row r="8557" spans="8:19" customFormat="1" ht="12.75">
      <c r="H8557" s="507"/>
      <c r="P8557" s="507"/>
      <c r="R8557" s="507"/>
    </row>
    <row r="8558" spans="8:19" customFormat="1" ht="12.75">
      <c r="H8558" s="507"/>
      <c r="R8558" s="507"/>
    </row>
    <row r="8559" spans="8:19" customFormat="1" ht="12.75">
      <c r="H8559" s="507"/>
      <c r="R8559" s="507"/>
    </row>
    <row r="8560" spans="8:19" customFormat="1" ht="12.75">
      <c r="H8560" s="507"/>
      <c r="P8560" s="507"/>
      <c r="R8560" s="507"/>
    </row>
    <row r="8561" spans="8:28" customFormat="1" ht="12.75">
      <c r="H8561" s="507"/>
      <c r="P8561" s="507"/>
      <c r="R8561" s="507"/>
    </row>
    <row r="8562" spans="8:28" customFormat="1" ht="12.75">
      <c r="H8562" s="507"/>
      <c r="P8562" s="507"/>
      <c r="R8562" s="507"/>
    </row>
    <row r="8563" spans="8:28" customFormat="1" ht="12.75">
      <c r="H8563" s="507"/>
      <c r="P8563" s="507"/>
      <c r="R8563" s="507"/>
      <c r="S8563" s="507"/>
    </row>
    <row r="8564" spans="8:28" customFormat="1" ht="12.75">
      <c r="H8564" s="507"/>
      <c r="P8564" s="507"/>
      <c r="R8564" s="507"/>
    </row>
    <row r="8565" spans="8:28" customFormat="1" ht="12.75">
      <c r="H8565" s="507"/>
      <c r="P8565" s="507"/>
      <c r="R8565" s="507"/>
      <c r="S8565" s="507"/>
      <c r="AB8565" s="507"/>
    </row>
    <row r="8566" spans="8:28" customFormat="1" ht="12.75">
      <c r="H8566" s="507"/>
      <c r="P8566" s="507"/>
      <c r="R8566" s="507"/>
    </row>
    <row r="8567" spans="8:28" customFormat="1" ht="12.75">
      <c r="H8567" s="507"/>
      <c r="P8567" s="507"/>
      <c r="R8567" s="507"/>
      <c r="S8567" s="507"/>
    </row>
    <row r="8568" spans="8:28" customFormat="1" ht="12.75">
      <c r="H8568" s="507"/>
      <c r="P8568" s="507"/>
      <c r="R8568" s="507"/>
      <c r="S8568" s="507"/>
    </row>
    <row r="8569" spans="8:28" customFormat="1" ht="12.75">
      <c r="H8569" s="507"/>
      <c r="R8569" s="507"/>
      <c r="S8569" s="507"/>
    </row>
    <row r="8570" spans="8:28" customFormat="1" ht="12.75">
      <c r="H8570" s="507"/>
      <c r="P8570" s="507"/>
      <c r="R8570" s="507"/>
      <c r="S8570" s="507"/>
    </row>
    <row r="8571" spans="8:28" customFormat="1" ht="12.75">
      <c r="H8571" s="507"/>
      <c r="R8571" s="507"/>
    </row>
    <row r="8572" spans="8:28" customFormat="1" ht="12.75">
      <c r="H8572" s="507"/>
      <c r="R8572" s="507"/>
      <c r="S8572" s="507"/>
    </row>
    <row r="8573" spans="8:28" customFormat="1" ht="12.75">
      <c r="H8573" s="507"/>
      <c r="P8573" s="507"/>
      <c r="R8573" s="507"/>
    </row>
    <row r="8574" spans="8:28" customFormat="1" ht="12.75">
      <c r="H8574" s="507"/>
      <c r="P8574" s="507"/>
      <c r="R8574" s="507"/>
      <c r="S8574" s="507"/>
    </row>
    <row r="8575" spans="8:28" customFormat="1" ht="12.75">
      <c r="H8575" s="507"/>
      <c r="R8575" s="507"/>
      <c r="S8575" s="507"/>
    </row>
    <row r="8576" spans="8:28" customFormat="1" ht="12.75">
      <c r="H8576" s="507"/>
      <c r="P8576" s="507"/>
      <c r="R8576" s="507"/>
    </row>
    <row r="8577" spans="8:28" customFormat="1" ht="12.75">
      <c r="H8577" s="507"/>
      <c r="R8577" s="507"/>
    </row>
    <row r="8578" spans="8:28" customFormat="1" ht="12.75">
      <c r="H8578" s="507"/>
      <c r="P8578" s="507"/>
      <c r="R8578" s="507"/>
    </row>
    <row r="8579" spans="8:28" customFormat="1" ht="12.75">
      <c r="H8579" s="507"/>
      <c r="R8579" s="507"/>
      <c r="S8579" s="507"/>
    </row>
    <row r="8580" spans="8:28" customFormat="1" ht="12.75">
      <c r="H8580" s="507"/>
      <c r="P8580" s="507"/>
      <c r="R8580" s="507"/>
    </row>
    <row r="8581" spans="8:28" customFormat="1" ht="12.75">
      <c r="H8581" s="507"/>
      <c r="R8581" s="507"/>
      <c r="S8581" s="507"/>
    </row>
    <row r="8582" spans="8:28" customFormat="1" ht="12.75">
      <c r="H8582" s="507"/>
      <c r="R8582" s="507"/>
      <c r="S8582" s="507"/>
    </row>
    <row r="8583" spans="8:28" customFormat="1" ht="12.75">
      <c r="H8583" s="507"/>
      <c r="P8583" s="507"/>
      <c r="R8583" s="507"/>
      <c r="S8583" s="507"/>
      <c r="AB8583" s="507"/>
    </row>
    <row r="8584" spans="8:28" customFormat="1" ht="12.75">
      <c r="H8584" s="507"/>
      <c r="R8584" s="507"/>
      <c r="S8584" s="507"/>
    </row>
    <row r="8585" spans="8:28" customFormat="1" ht="12.75">
      <c r="H8585" s="507"/>
      <c r="R8585" s="507"/>
    </row>
    <row r="8586" spans="8:28" customFormat="1" ht="12.75">
      <c r="H8586" s="507"/>
      <c r="R8586" s="507"/>
      <c r="S8586" s="507"/>
    </row>
    <row r="8587" spans="8:28" customFormat="1" ht="12.75">
      <c r="H8587" s="507"/>
      <c r="P8587" s="507"/>
      <c r="R8587" s="507"/>
    </row>
    <row r="8588" spans="8:28" customFormat="1" ht="12.75">
      <c r="H8588" s="507"/>
      <c r="P8588" s="507"/>
      <c r="R8588" s="507"/>
      <c r="S8588" s="507"/>
    </row>
    <row r="8589" spans="8:28" customFormat="1" ht="12.75">
      <c r="H8589" s="507"/>
      <c r="R8589" s="507"/>
      <c r="S8589" s="507"/>
    </row>
    <row r="8590" spans="8:28" customFormat="1" ht="12.75">
      <c r="H8590" s="507"/>
      <c r="P8590" s="507"/>
      <c r="R8590" s="507"/>
      <c r="S8590" s="507"/>
    </row>
    <row r="8591" spans="8:28" customFormat="1" ht="12.75">
      <c r="H8591" s="507"/>
      <c r="R8591" s="507"/>
      <c r="S8591" s="507"/>
    </row>
    <row r="8592" spans="8:28" customFormat="1" ht="12.75">
      <c r="H8592" s="507"/>
      <c r="R8592" s="507"/>
      <c r="S8592" s="507"/>
    </row>
    <row r="8593" spans="8:28" customFormat="1" ht="12.75">
      <c r="H8593" s="507"/>
      <c r="P8593" s="507"/>
      <c r="R8593" s="507"/>
      <c r="S8593" s="507"/>
      <c r="AB8593" s="507"/>
    </row>
    <row r="8594" spans="8:28" customFormat="1" ht="12.75">
      <c r="H8594" s="507"/>
      <c r="P8594" s="507"/>
      <c r="R8594" s="507"/>
      <c r="S8594" s="507"/>
      <c r="AB8594" s="507"/>
    </row>
    <row r="8595" spans="8:28" customFormat="1" ht="12.75">
      <c r="H8595" s="507"/>
      <c r="P8595" s="507"/>
      <c r="R8595" s="507"/>
    </row>
    <row r="8596" spans="8:28" customFormat="1" ht="12.75">
      <c r="H8596" s="507"/>
      <c r="R8596" s="507"/>
      <c r="S8596" s="507"/>
    </row>
    <row r="8597" spans="8:28" customFormat="1" ht="12.75">
      <c r="H8597" s="507"/>
      <c r="P8597" s="507"/>
      <c r="R8597" s="507"/>
    </row>
    <row r="8598" spans="8:28" customFormat="1" ht="12.75">
      <c r="H8598" s="507"/>
      <c r="P8598" s="507"/>
      <c r="R8598" s="507"/>
      <c r="S8598" s="507"/>
    </row>
    <row r="8599" spans="8:28" customFormat="1" ht="12.75">
      <c r="H8599" s="507"/>
      <c r="P8599" s="507"/>
      <c r="R8599" s="507"/>
      <c r="S8599" s="507"/>
    </row>
    <row r="8600" spans="8:28" customFormat="1" ht="12.75">
      <c r="H8600" s="507"/>
      <c r="R8600" s="507"/>
    </row>
    <row r="8601" spans="8:28" customFormat="1" ht="12.75">
      <c r="H8601" s="507"/>
      <c r="P8601" s="507"/>
      <c r="R8601" s="507"/>
    </row>
    <row r="8602" spans="8:28" customFormat="1" ht="12.75">
      <c r="H8602" s="507"/>
      <c r="P8602" s="507"/>
      <c r="R8602" s="507"/>
      <c r="S8602" s="507"/>
    </row>
    <row r="8603" spans="8:28" customFormat="1" ht="12.75">
      <c r="H8603" s="507"/>
      <c r="P8603" s="507"/>
      <c r="R8603" s="507"/>
      <c r="S8603" s="507"/>
    </row>
    <row r="8604" spans="8:28" customFormat="1" ht="12.75">
      <c r="H8604" s="507"/>
      <c r="P8604" s="507"/>
      <c r="R8604" s="507"/>
      <c r="S8604" s="507"/>
    </row>
    <row r="8605" spans="8:28" customFormat="1" ht="12.75">
      <c r="H8605" s="507"/>
      <c r="R8605" s="507"/>
      <c r="S8605" s="507"/>
    </row>
    <row r="8606" spans="8:28" customFormat="1" ht="12.75">
      <c r="H8606" s="507"/>
      <c r="P8606" s="507"/>
      <c r="R8606" s="507"/>
      <c r="S8606" s="507"/>
    </row>
    <row r="8607" spans="8:28" customFormat="1" ht="12.75">
      <c r="H8607" s="507"/>
      <c r="P8607" s="507"/>
      <c r="R8607" s="507"/>
    </row>
    <row r="8608" spans="8:28" customFormat="1" ht="12.75">
      <c r="H8608" s="507"/>
      <c r="P8608" s="507"/>
      <c r="R8608" s="507"/>
    </row>
    <row r="8609" spans="8:19" customFormat="1" ht="12.75">
      <c r="H8609" s="507"/>
      <c r="R8609" s="507"/>
      <c r="S8609" s="507"/>
    </row>
    <row r="8610" spans="8:19" customFormat="1" ht="12.75">
      <c r="H8610" s="507"/>
      <c r="P8610" s="507"/>
      <c r="R8610" s="507"/>
      <c r="S8610" s="507"/>
    </row>
    <row r="8611" spans="8:19" customFormat="1" ht="12.75">
      <c r="H8611" s="507"/>
      <c r="P8611" s="507"/>
      <c r="R8611" s="507"/>
      <c r="S8611" s="507"/>
    </row>
    <row r="8612" spans="8:19" customFormat="1" ht="12.75">
      <c r="H8612" s="507"/>
      <c r="R8612" s="507"/>
      <c r="S8612" s="507"/>
    </row>
    <row r="8613" spans="8:19" customFormat="1" ht="12.75">
      <c r="H8613" s="507"/>
      <c r="R8613" s="507"/>
    </row>
    <row r="8614" spans="8:19" customFormat="1" ht="12.75">
      <c r="H8614" s="507"/>
      <c r="R8614" s="507"/>
    </row>
    <row r="8615" spans="8:19" customFormat="1" ht="12.75">
      <c r="H8615" s="507"/>
      <c r="R8615" s="507"/>
    </row>
    <row r="8616" spans="8:19" customFormat="1" ht="12.75">
      <c r="H8616" s="507"/>
      <c r="P8616" s="507"/>
      <c r="R8616" s="507"/>
    </row>
    <row r="8617" spans="8:19" customFormat="1" ht="12.75">
      <c r="H8617" s="507"/>
      <c r="P8617" s="507"/>
      <c r="R8617" s="507"/>
      <c r="S8617" s="507"/>
    </row>
    <row r="8618" spans="8:19" customFormat="1" ht="12.75">
      <c r="H8618" s="507"/>
      <c r="R8618" s="507"/>
      <c r="S8618" s="507"/>
    </row>
    <row r="8619" spans="8:19" customFormat="1" ht="12.75">
      <c r="H8619" s="507"/>
      <c r="R8619" s="507"/>
    </row>
    <row r="8620" spans="8:19" customFormat="1" ht="12.75">
      <c r="H8620" s="507"/>
      <c r="R8620" s="507"/>
      <c r="S8620" s="507"/>
    </row>
    <row r="8621" spans="8:19" customFormat="1" ht="12.75">
      <c r="H8621" s="507"/>
      <c r="P8621" s="507"/>
      <c r="R8621" s="507"/>
    </row>
    <row r="8622" spans="8:19" customFormat="1" ht="12.75">
      <c r="H8622" s="507"/>
      <c r="P8622" s="507"/>
      <c r="R8622" s="507"/>
    </row>
    <row r="8623" spans="8:19" customFormat="1" ht="12.75">
      <c r="H8623" s="507"/>
      <c r="P8623" s="507"/>
      <c r="R8623" s="507"/>
      <c r="S8623" s="507"/>
    </row>
    <row r="8624" spans="8:19" customFormat="1" ht="12.75">
      <c r="H8624" s="507"/>
      <c r="R8624" s="507"/>
      <c r="S8624" s="507"/>
    </row>
    <row r="8625" spans="8:28" customFormat="1" ht="12.75">
      <c r="H8625" s="507"/>
      <c r="P8625" s="507"/>
      <c r="R8625" s="507"/>
    </row>
    <row r="8626" spans="8:28" customFormat="1" ht="12.75">
      <c r="H8626" s="507"/>
      <c r="P8626" s="507"/>
      <c r="R8626" s="507"/>
      <c r="S8626" s="507"/>
    </row>
    <row r="8627" spans="8:28" customFormat="1" ht="12.75">
      <c r="H8627" s="507"/>
      <c r="P8627" s="507"/>
      <c r="R8627" s="507"/>
    </row>
    <row r="8628" spans="8:28" customFormat="1" ht="12.75">
      <c r="H8628" s="507"/>
      <c r="P8628" s="507"/>
      <c r="R8628" s="507"/>
    </row>
    <row r="8629" spans="8:28" customFormat="1" ht="12.75">
      <c r="H8629" s="507"/>
      <c r="P8629" s="507"/>
      <c r="R8629" s="507"/>
      <c r="S8629" s="507"/>
      <c r="AB8629" s="507"/>
    </row>
    <row r="8630" spans="8:28" customFormat="1" ht="12.75">
      <c r="H8630" s="507"/>
      <c r="P8630" s="507"/>
      <c r="R8630" s="507"/>
    </row>
    <row r="8631" spans="8:28" customFormat="1" ht="12.75">
      <c r="H8631" s="507"/>
      <c r="P8631" s="507"/>
      <c r="R8631" s="507"/>
    </row>
    <row r="8632" spans="8:28" customFormat="1" ht="12.75">
      <c r="H8632" s="507"/>
      <c r="P8632" s="507"/>
      <c r="R8632" s="507"/>
    </row>
    <row r="8633" spans="8:28" customFormat="1" ht="12.75">
      <c r="H8633" s="507"/>
      <c r="P8633" s="507"/>
      <c r="R8633" s="507"/>
      <c r="S8633" s="507"/>
    </row>
    <row r="8634" spans="8:28" customFormat="1" ht="12.75">
      <c r="H8634" s="507"/>
      <c r="P8634" s="507"/>
      <c r="R8634" s="507"/>
    </row>
    <row r="8635" spans="8:28" customFormat="1" ht="12.75">
      <c r="H8635" s="507"/>
      <c r="P8635" s="507"/>
      <c r="R8635" s="507"/>
      <c r="S8635" s="507"/>
    </row>
    <row r="8636" spans="8:28" customFormat="1" ht="12.75">
      <c r="H8636" s="507"/>
      <c r="P8636" s="507"/>
      <c r="R8636" s="507"/>
      <c r="S8636" s="507"/>
    </row>
    <row r="8637" spans="8:28" customFormat="1" ht="12.75">
      <c r="H8637" s="507"/>
      <c r="R8637" s="507"/>
      <c r="S8637" s="507"/>
    </row>
    <row r="8638" spans="8:28" customFormat="1" ht="12.75">
      <c r="H8638" s="507"/>
      <c r="P8638" s="507"/>
      <c r="R8638" s="507"/>
      <c r="S8638" s="507"/>
    </row>
    <row r="8639" spans="8:28" customFormat="1" ht="12.75">
      <c r="H8639" s="507"/>
      <c r="R8639" s="507"/>
      <c r="S8639" s="507"/>
    </row>
    <row r="8640" spans="8:28" customFormat="1" ht="12.75">
      <c r="H8640" s="507"/>
      <c r="P8640" s="507"/>
      <c r="R8640" s="507"/>
      <c r="S8640" s="507"/>
      <c r="AB8640" s="507"/>
    </row>
    <row r="8641" spans="8:19" customFormat="1" ht="12.75">
      <c r="H8641" s="507"/>
      <c r="P8641" s="507"/>
      <c r="R8641" s="507"/>
    </row>
    <row r="8642" spans="8:19" customFormat="1" ht="12.75">
      <c r="H8642" s="507"/>
      <c r="R8642" s="507"/>
      <c r="S8642" s="507"/>
    </row>
    <row r="8643" spans="8:19" customFormat="1" ht="12.75">
      <c r="H8643" s="507"/>
      <c r="P8643" s="507"/>
      <c r="R8643" s="507"/>
    </row>
    <row r="8644" spans="8:19" customFormat="1" ht="12.75">
      <c r="H8644" s="507"/>
      <c r="R8644" s="507"/>
      <c r="S8644" s="507"/>
    </row>
    <row r="8645" spans="8:19" customFormat="1" ht="12.75">
      <c r="H8645" s="507"/>
      <c r="P8645" s="507"/>
      <c r="R8645" s="507"/>
    </row>
    <row r="8646" spans="8:19" customFormat="1" ht="12.75">
      <c r="H8646" s="507"/>
      <c r="P8646" s="507"/>
      <c r="R8646" s="507"/>
    </row>
    <row r="8647" spans="8:19" customFormat="1" ht="12.75">
      <c r="H8647" s="507"/>
      <c r="R8647" s="507"/>
      <c r="S8647" s="507"/>
    </row>
    <row r="8648" spans="8:19" customFormat="1" ht="12.75">
      <c r="H8648" s="507"/>
      <c r="R8648" s="507"/>
      <c r="S8648" s="507"/>
    </row>
    <row r="8649" spans="8:19" customFormat="1" ht="12.75">
      <c r="H8649" s="507"/>
      <c r="R8649" s="507"/>
    </row>
    <row r="8650" spans="8:19" customFormat="1" ht="12.75">
      <c r="H8650" s="507"/>
      <c r="P8650" s="507"/>
      <c r="R8650" s="507"/>
    </row>
    <row r="8651" spans="8:19" customFormat="1" ht="12.75">
      <c r="H8651" s="507"/>
      <c r="P8651" s="507"/>
      <c r="R8651" s="507"/>
      <c r="S8651" s="507"/>
    </row>
    <row r="8652" spans="8:19" customFormat="1" ht="12.75">
      <c r="H8652" s="507"/>
      <c r="P8652" s="507"/>
      <c r="R8652" s="507"/>
    </row>
    <row r="8653" spans="8:19" customFormat="1" ht="12.75">
      <c r="H8653" s="507"/>
      <c r="P8653" s="507"/>
      <c r="R8653" s="507"/>
    </row>
    <row r="8654" spans="8:19" customFormat="1" ht="12.75">
      <c r="H8654" s="507"/>
      <c r="P8654" s="507"/>
      <c r="R8654" s="507"/>
      <c r="S8654" s="507"/>
    </row>
    <row r="8655" spans="8:19" customFormat="1" ht="12.75">
      <c r="H8655" s="507"/>
      <c r="P8655" s="507"/>
      <c r="R8655" s="507"/>
    </row>
    <row r="8656" spans="8:19" customFormat="1" ht="12.75">
      <c r="H8656" s="507"/>
      <c r="P8656" s="507"/>
      <c r="R8656" s="507"/>
    </row>
    <row r="8657" spans="8:19" customFormat="1" ht="12.75">
      <c r="H8657" s="507"/>
      <c r="P8657" s="507"/>
      <c r="R8657" s="507"/>
      <c r="S8657" s="507"/>
    </row>
    <row r="8658" spans="8:19" customFormat="1" ht="12.75">
      <c r="H8658" s="507"/>
      <c r="R8658" s="507"/>
    </row>
    <row r="8659" spans="8:19" customFormat="1" ht="12.75">
      <c r="H8659" s="507"/>
      <c r="P8659" s="507"/>
      <c r="R8659" s="507"/>
    </row>
    <row r="8660" spans="8:19" customFormat="1" ht="12.75">
      <c r="H8660" s="507"/>
      <c r="P8660" s="507"/>
      <c r="R8660" s="507"/>
      <c r="S8660" s="507"/>
    </row>
    <row r="8661" spans="8:19" customFormat="1" ht="12.75">
      <c r="H8661" s="507"/>
      <c r="P8661" s="507"/>
      <c r="R8661" s="507"/>
      <c r="S8661" s="507"/>
    </row>
    <row r="8662" spans="8:19" customFormat="1" ht="12.75">
      <c r="H8662" s="507"/>
      <c r="P8662" s="507"/>
      <c r="R8662" s="507"/>
      <c r="S8662" s="507"/>
    </row>
    <row r="8663" spans="8:19" customFormat="1" ht="12.75">
      <c r="H8663" s="507"/>
      <c r="P8663" s="507"/>
      <c r="R8663" s="507"/>
      <c r="S8663" s="507"/>
    </row>
    <row r="8664" spans="8:19" customFormat="1" ht="12.75">
      <c r="H8664" s="507"/>
      <c r="P8664" s="507"/>
      <c r="R8664" s="507"/>
    </row>
    <row r="8665" spans="8:19" customFormat="1" ht="12.75">
      <c r="H8665" s="507"/>
      <c r="R8665" s="507"/>
      <c r="S8665" s="507"/>
    </row>
    <row r="8666" spans="8:19" customFormat="1" ht="12.75">
      <c r="H8666" s="507"/>
      <c r="P8666" s="507"/>
      <c r="R8666" s="507"/>
      <c r="S8666" s="507"/>
    </row>
    <row r="8667" spans="8:19" customFormat="1" ht="12.75">
      <c r="H8667" s="507"/>
      <c r="P8667" s="507"/>
      <c r="R8667" s="507"/>
      <c r="S8667" s="507"/>
    </row>
    <row r="8668" spans="8:19" customFormat="1" ht="12.75">
      <c r="H8668" s="507"/>
      <c r="P8668" s="507"/>
      <c r="R8668" s="507"/>
      <c r="S8668" s="507"/>
    </row>
    <row r="8669" spans="8:19" customFormat="1" ht="12.75">
      <c r="H8669" s="507"/>
      <c r="R8669" s="507"/>
    </row>
    <row r="8670" spans="8:19" customFormat="1" ht="12.75">
      <c r="H8670" s="507"/>
      <c r="R8670" s="507"/>
      <c r="S8670" s="507"/>
    </row>
    <row r="8671" spans="8:19" customFormat="1" ht="12.75">
      <c r="H8671" s="507"/>
      <c r="R8671" s="507"/>
      <c r="S8671" s="507"/>
    </row>
    <row r="8672" spans="8:19" customFormat="1" ht="12.75">
      <c r="H8672" s="507"/>
      <c r="P8672" s="507"/>
      <c r="R8672" s="507"/>
      <c r="S8672" s="507"/>
    </row>
    <row r="8673" spans="8:28" customFormat="1" ht="12.75">
      <c r="H8673" s="507"/>
      <c r="P8673" s="507"/>
      <c r="R8673" s="507"/>
      <c r="S8673" s="507"/>
    </row>
    <row r="8674" spans="8:28" customFormat="1" ht="12.75">
      <c r="H8674" s="507"/>
      <c r="R8674" s="507"/>
      <c r="S8674" s="507"/>
    </row>
    <row r="8675" spans="8:28" customFormat="1" ht="12.75">
      <c r="H8675" s="507"/>
      <c r="P8675" s="507"/>
      <c r="R8675" s="507"/>
      <c r="S8675" s="507"/>
    </row>
    <row r="8676" spans="8:28" customFormat="1" ht="12.75">
      <c r="H8676" s="507"/>
      <c r="P8676" s="507"/>
      <c r="R8676" s="507"/>
      <c r="S8676" s="507"/>
    </row>
    <row r="8677" spans="8:28" customFormat="1" ht="12.75">
      <c r="H8677" s="507"/>
      <c r="R8677" s="507"/>
      <c r="S8677" s="507"/>
    </row>
    <row r="8678" spans="8:28" customFormat="1" ht="12.75">
      <c r="H8678" s="507"/>
      <c r="P8678" s="507"/>
      <c r="R8678" s="507"/>
      <c r="S8678" s="507"/>
      <c r="AB8678" s="507"/>
    </row>
    <row r="8679" spans="8:28" customFormat="1" ht="12.75">
      <c r="H8679" s="507"/>
      <c r="R8679" s="507"/>
    </row>
    <row r="8680" spans="8:28" customFormat="1" ht="12.75">
      <c r="H8680" s="507"/>
      <c r="P8680" s="507"/>
      <c r="R8680" s="507"/>
      <c r="S8680" s="507"/>
    </row>
    <row r="8681" spans="8:28" customFormat="1" ht="12.75">
      <c r="H8681" s="507"/>
      <c r="R8681" s="507"/>
    </row>
    <row r="8682" spans="8:28" customFormat="1" ht="12.75">
      <c r="H8682" s="507"/>
      <c r="P8682" s="507"/>
      <c r="R8682" s="507"/>
      <c r="S8682" s="507"/>
    </row>
    <row r="8683" spans="8:28" customFormat="1" ht="12.75">
      <c r="H8683" s="507"/>
      <c r="P8683" s="507"/>
      <c r="R8683" s="507"/>
    </row>
    <row r="8684" spans="8:28" customFormat="1" ht="12.75">
      <c r="H8684" s="507"/>
      <c r="P8684" s="507"/>
      <c r="R8684" s="507"/>
      <c r="S8684" s="507"/>
      <c r="AB8684" s="507"/>
    </row>
    <row r="8685" spans="8:28" customFormat="1" ht="12.75">
      <c r="H8685" s="507"/>
      <c r="P8685" s="507"/>
      <c r="R8685" s="507"/>
      <c r="S8685" s="507"/>
    </row>
    <row r="8686" spans="8:28" customFormat="1" ht="12.75">
      <c r="H8686" s="507"/>
      <c r="P8686" s="507"/>
      <c r="R8686" s="507"/>
    </row>
    <row r="8687" spans="8:28" customFormat="1" ht="12.75">
      <c r="H8687" s="507"/>
      <c r="P8687" s="507"/>
      <c r="R8687" s="507"/>
      <c r="S8687" s="507"/>
    </row>
    <row r="8688" spans="8:28" customFormat="1" ht="12.75">
      <c r="H8688" s="507"/>
      <c r="R8688" s="507"/>
    </row>
    <row r="8689" spans="8:19" customFormat="1" ht="12.75">
      <c r="H8689" s="507"/>
      <c r="P8689" s="507"/>
      <c r="R8689" s="507"/>
      <c r="S8689" s="507"/>
    </row>
    <row r="8690" spans="8:19" customFormat="1" ht="12.75">
      <c r="H8690" s="507"/>
      <c r="R8690" s="507"/>
      <c r="S8690" s="507"/>
    </row>
    <row r="8691" spans="8:19" customFormat="1" ht="12.75">
      <c r="H8691" s="507"/>
      <c r="R8691" s="507"/>
      <c r="S8691" s="507"/>
    </row>
    <row r="8692" spans="8:19" customFormat="1" ht="12.75">
      <c r="H8692" s="507"/>
      <c r="R8692" s="507"/>
      <c r="S8692" s="507"/>
    </row>
    <row r="8693" spans="8:19" customFormat="1" ht="12.75">
      <c r="H8693" s="507"/>
      <c r="P8693" s="507"/>
      <c r="R8693" s="507"/>
    </row>
    <row r="8694" spans="8:19" customFormat="1" ht="12.75">
      <c r="H8694" s="507"/>
      <c r="P8694" s="507"/>
      <c r="R8694" s="507"/>
    </row>
    <row r="8695" spans="8:19" customFormat="1" ht="12.75">
      <c r="H8695" s="507"/>
      <c r="R8695" s="507"/>
      <c r="S8695" s="507"/>
    </row>
    <row r="8696" spans="8:19" customFormat="1" ht="12.75">
      <c r="H8696" s="507"/>
      <c r="P8696" s="507"/>
      <c r="R8696" s="507"/>
    </row>
    <row r="8697" spans="8:19" customFormat="1" ht="12.75">
      <c r="H8697" s="507"/>
      <c r="R8697" s="507"/>
      <c r="S8697" s="507"/>
    </row>
    <row r="8698" spans="8:19" customFormat="1" ht="12.75">
      <c r="H8698" s="507"/>
      <c r="P8698" s="507"/>
      <c r="R8698" s="507"/>
      <c r="S8698" s="507"/>
    </row>
    <row r="8699" spans="8:19" customFormat="1" ht="12.75">
      <c r="H8699" s="507"/>
      <c r="R8699" s="507"/>
      <c r="S8699" s="507"/>
    </row>
    <row r="8700" spans="8:19" customFormat="1" ht="12.75">
      <c r="H8700" s="507"/>
      <c r="R8700" s="507"/>
      <c r="S8700" s="507"/>
    </row>
    <row r="8701" spans="8:19" customFormat="1" ht="12.75">
      <c r="H8701" s="507"/>
      <c r="P8701" s="507"/>
      <c r="R8701" s="507"/>
    </row>
    <row r="8702" spans="8:19" customFormat="1" ht="12.75">
      <c r="H8702" s="507"/>
      <c r="P8702" s="507"/>
      <c r="R8702" s="507"/>
    </row>
    <row r="8703" spans="8:19" customFormat="1" ht="12.75">
      <c r="H8703" s="507"/>
      <c r="R8703" s="507"/>
      <c r="S8703" s="507"/>
    </row>
    <row r="8704" spans="8:19" customFormat="1" ht="12.75">
      <c r="H8704" s="507"/>
      <c r="P8704" s="507"/>
      <c r="R8704" s="507"/>
    </row>
    <row r="8705" spans="8:19" customFormat="1" ht="12.75">
      <c r="H8705" s="507"/>
      <c r="P8705" s="507"/>
      <c r="R8705" s="507"/>
      <c r="S8705" s="507"/>
    </row>
    <row r="8706" spans="8:19" customFormat="1" ht="12.75">
      <c r="H8706" s="507"/>
      <c r="R8706" s="507"/>
      <c r="S8706" s="507"/>
    </row>
    <row r="8707" spans="8:19" customFormat="1" ht="12.75">
      <c r="H8707" s="507"/>
      <c r="P8707" s="507"/>
      <c r="R8707" s="507"/>
    </row>
    <row r="8708" spans="8:19" customFormat="1" ht="12.75">
      <c r="H8708" s="507"/>
      <c r="P8708" s="507"/>
      <c r="R8708" s="507"/>
    </row>
    <row r="8709" spans="8:19" customFormat="1" ht="12.75">
      <c r="H8709" s="507"/>
      <c r="P8709" s="507"/>
      <c r="R8709" s="507"/>
      <c r="S8709" s="507"/>
    </row>
    <row r="8710" spans="8:19" customFormat="1" ht="12.75">
      <c r="H8710" s="507"/>
      <c r="P8710" s="507"/>
      <c r="R8710" s="507"/>
      <c r="S8710" s="507"/>
    </row>
    <row r="8711" spans="8:19" customFormat="1" ht="12.75">
      <c r="H8711" s="507"/>
      <c r="P8711" s="507"/>
      <c r="R8711" s="507"/>
    </row>
    <row r="8712" spans="8:19" customFormat="1" ht="12.75">
      <c r="H8712" s="507"/>
      <c r="R8712" s="507"/>
      <c r="S8712" s="507"/>
    </row>
    <row r="8713" spans="8:19" customFormat="1" ht="12.75">
      <c r="H8713" s="507"/>
      <c r="P8713" s="507"/>
      <c r="R8713" s="507"/>
      <c r="S8713" s="507"/>
    </row>
    <row r="8714" spans="8:19" customFormat="1" ht="12.75">
      <c r="H8714" s="507"/>
      <c r="R8714" s="507"/>
    </row>
    <row r="8715" spans="8:19" customFormat="1" ht="12.75">
      <c r="H8715" s="507"/>
      <c r="R8715" s="507"/>
    </row>
    <row r="8716" spans="8:19" customFormat="1" ht="12.75">
      <c r="H8716" s="507"/>
      <c r="P8716" s="507"/>
      <c r="R8716" s="507"/>
      <c r="S8716" s="507"/>
    </row>
    <row r="8717" spans="8:19" customFormat="1" ht="12.75">
      <c r="H8717" s="507"/>
      <c r="R8717" s="507"/>
      <c r="S8717" s="507"/>
    </row>
    <row r="8718" spans="8:19" customFormat="1" ht="12.75">
      <c r="H8718" s="507"/>
      <c r="R8718" s="507"/>
      <c r="S8718" s="507"/>
    </row>
    <row r="8719" spans="8:19" customFormat="1" ht="12.75">
      <c r="H8719" s="507"/>
      <c r="R8719" s="507"/>
      <c r="S8719" s="507"/>
    </row>
    <row r="8720" spans="8:19" customFormat="1" ht="12.75">
      <c r="H8720" s="507"/>
      <c r="R8720" s="507"/>
      <c r="S8720" s="507"/>
    </row>
    <row r="8721" spans="8:28" customFormat="1" ht="12.75">
      <c r="H8721" s="507"/>
      <c r="P8721" s="507"/>
      <c r="R8721" s="507"/>
      <c r="S8721" s="507"/>
      <c r="AB8721" s="507"/>
    </row>
    <row r="8722" spans="8:28" customFormat="1" ht="12.75">
      <c r="H8722" s="507"/>
      <c r="P8722" s="507"/>
      <c r="R8722" s="507"/>
      <c r="S8722" s="507"/>
    </row>
    <row r="8723" spans="8:28" customFormat="1" ht="12.75">
      <c r="H8723" s="507"/>
      <c r="R8723" s="507"/>
    </row>
    <row r="8724" spans="8:28" customFormat="1" ht="12.75">
      <c r="H8724" s="507"/>
      <c r="P8724" s="507"/>
      <c r="R8724" s="507"/>
    </row>
    <row r="8725" spans="8:28" customFormat="1" ht="12.75">
      <c r="H8725" s="507"/>
      <c r="P8725" s="507"/>
      <c r="R8725" s="507"/>
      <c r="AB8725" s="507"/>
    </row>
    <row r="8726" spans="8:28" customFormat="1" ht="12.75">
      <c r="H8726" s="507"/>
      <c r="P8726" s="507"/>
      <c r="R8726" s="507"/>
      <c r="S8726" s="507"/>
    </row>
    <row r="8727" spans="8:28" customFormat="1" ht="12.75">
      <c r="H8727" s="507"/>
      <c r="P8727" s="507"/>
      <c r="R8727" s="507"/>
    </row>
    <row r="8728" spans="8:28" customFormat="1" ht="12.75">
      <c r="H8728" s="507"/>
      <c r="P8728" s="507"/>
      <c r="R8728" s="507"/>
      <c r="S8728" s="507"/>
      <c r="AB8728" s="507"/>
    </row>
    <row r="8729" spans="8:28" customFormat="1" ht="12.75">
      <c r="H8729" s="507"/>
      <c r="P8729" s="507"/>
      <c r="R8729" s="507"/>
      <c r="S8729" s="507"/>
    </row>
    <row r="8730" spans="8:28" customFormat="1" ht="12.75">
      <c r="H8730" s="507"/>
      <c r="P8730" s="507"/>
      <c r="R8730" s="507"/>
      <c r="S8730" s="507"/>
    </row>
    <row r="8731" spans="8:28" customFormat="1" ht="12.75">
      <c r="H8731" s="507"/>
      <c r="P8731" s="507"/>
      <c r="R8731" s="507"/>
      <c r="S8731" s="507"/>
      <c r="AB8731" s="507"/>
    </row>
    <row r="8732" spans="8:28" customFormat="1" ht="12.75">
      <c r="H8732" s="507"/>
      <c r="R8732" s="507"/>
      <c r="S8732" s="507"/>
      <c r="AB8732" s="507"/>
    </row>
    <row r="8733" spans="8:28" customFormat="1" ht="12.75">
      <c r="H8733" s="507"/>
      <c r="R8733" s="507"/>
      <c r="S8733" s="507"/>
    </row>
    <row r="8734" spans="8:28" customFormat="1" ht="12.75">
      <c r="H8734" s="507"/>
      <c r="P8734" s="507"/>
      <c r="R8734" s="507"/>
      <c r="S8734" s="507"/>
    </row>
    <row r="8735" spans="8:28" customFormat="1" ht="12.75">
      <c r="H8735" s="507"/>
      <c r="P8735" s="507"/>
      <c r="R8735" s="507"/>
      <c r="S8735" s="507"/>
    </row>
    <row r="8736" spans="8:28" customFormat="1" ht="12.75">
      <c r="H8736" s="507"/>
      <c r="P8736" s="507"/>
      <c r="R8736" s="507"/>
      <c r="S8736" s="507"/>
    </row>
    <row r="8737" spans="8:28" customFormat="1" ht="12.75">
      <c r="H8737" s="507"/>
      <c r="P8737" s="507"/>
      <c r="R8737" s="507"/>
      <c r="S8737" s="507"/>
    </row>
    <row r="8738" spans="8:28" customFormat="1" ht="12.75">
      <c r="H8738" s="507"/>
      <c r="P8738" s="507"/>
      <c r="R8738" s="507"/>
      <c r="S8738" s="507"/>
    </row>
    <row r="8739" spans="8:28" customFormat="1" ht="12.75">
      <c r="H8739" s="507"/>
      <c r="P8739" s="507"/>
      <c r="R8739" s="507"/>
      <c r="S8739" s="507"/>
    </row>
    <row r="8740" spans="8:28" customFormat="1" ht="12.75">
      <c r="H8740" s="507"/>
      <c r="P8740" s="507"/>
      <c r="R8740" s="507"/>
      <c r="S8740" s="507"/>
    </row>
    <row r="8741" spans="8:28" customFormat="1" ht="12.75">
      <c r="H8741" s="507"/>
      <c r="R8741" s="507"/>
    </row>
    <row r="8742" spans="8:28" customFormat="1" ht="12.75">
      <c r="H8742" s="507"/>
      <c r="P8742" s="507"/>
      <c r="R8742" s="507"/>
    </row>
    <row r="8743" spans="8:28" customFormat="1" ht="12.75">
      <c r="H8743" s="507"/>
      <c r="R8743" s="507"/>
    </row>
    <row r="8744" spans="8:28" customFormat="1" ht="12.75">
      <c r="H8744" s="507"/>
      <c r="R8744" s="507"/>
      <c r="S8744" s="507"/>
    </row>
    <row r="8745" spans="8:28" customFormat="1" ht="12.75">
      <c r="H8745" s="507"/>
      <c r="R8745" s="507"/>
      <c r="S8745" s="507"/>
    </row>
    <row r="8746" spans="8:28" customFormat="1" ht="12.75">
      <c r="H8746" s="507"/>
      <c r="P8746" s="507"/>
      <c r="R8746" s="507"/>
      <c r="S8746" s="507"/>
    </row>
    <row r="8747" spans="8:28" customFormat="1" ht="12.75">
      <c r="H8747" s="507"/>
      <c r="P8747" s="507"/>
      <c r="R8747" s="507"/>
      <c r="S8747" s="507"/>
    </row>
    <row r="8748" spans="8:28" customFormat="1" ht="12.75">
      <c r="H8748" s="507"/>
      <c r="P8748" s="507"/>
      <c r="R8748" s="507"/>
      <c r="AB8748" s="507"/>
    </row>
    <row r="8749" spans="8:28" customFormat="1" ht="12.75">
      <c r="H8749" s="507"/>
      <c r="R8749" s="507"/>
      <c r="S8749" s="507"/>
    </row>
    <row r="8750" spans="8:28" customFormat="1" ht="12.75">
      <c r="H8750" s="507"/>
      <c r="P8750" s="507"/>
      <c r="R8750" s="507"/>
    </row>
    <row r="8751" spans="8:28" customFormat="1" ht="12.75">
      <c r="H8751" s="507"/>
      <c r="P8751" s="507"/>
      <c r="R8751" s="507"/>
      <c r="AB8751" s="507"/>
    </row>
    <row r="8752" spans="8:28" customFormat="1" ht="12.75">
      <c r="H8752" s="507"/>
      <c r="P8752" s="507"/>
      <c r="R8752" s="507"/>
      <c r="S8752" s="507"/>
      <c r="AB8752" s="507"/>
    </row>
    <row r="8753" spans="8:19" customFormat="1" ht="12.75">
      <c r="H8753" s="507"/>
      <c r="P8753" s="507"/>
      <c r="R8753" s="507"/>
      <c r="S8753" s="507"/>
    </row>
    <row r="8754" spans="8:19" customFormat="1" ht="12.75">
      <c r="H8754" s="507"/>
      <c r="P8754" s="507"/>
      <c r="R8754" s="507"/>
    </row>
    <row r="8755" spans="8:19" customFormat="1" ht="12.75">
      <c r="H8755" s="507"/>
      <c r="R8755" s="507"/>
      <c r="S8755" s="507"/>
    </row>
    <row r="8756" spans="8:19" customFormat="1" ht="12.75">
      <c r="H8756" s="507"/>
      <c r="R8756" s="507"/>
      <c r="S8756" s="507"/>
    </row>
    <row r="8757" spans="8:19" customFormat="1" ht="12.75">
      <c r="H8757" s="507"/>
      <c r="P8757" s="507"/>
      <c r="R8757" s="507"/>
      <c r="S8757" s="507"/>
    </row>
    <row r="8758" spans="8:19" customFormat="1" ht="12.75">
      <c r="H8758" s="507"/>
      <c r="P8758" s="507"/>
      <c r="R8758" s="507"/>
      <c r="S8758" s="507"/>
    </row>
    <row r="8759" spans="8:19" customFormat="1" ht="12.75">
      <c r="H8759" s="507"/>
      <c r="P8759" s="507"/>
      <c r="R8759" s="507"/>
      <c r="S8759" s="507"/>
    </row>
    <row r="8760" spans="8:19" customFormat="1" ht="12.75">
      <c r="H8760" s="507"/>
      <c r="P8760" s="507"/>
      <c r="R8760" s="507"/>
      <c r="S8760" s="507"/>
    </row>
    <row r="8761" spans="8:19" customFormat="1" ht="12.75">
      <c r="H8761" s="507"/>
      <c r="P8761" s="507"/>
      <c r="R8761" s="507"/>
    </row>
    <row r="8762" spans="8:19" customFormat="1" ht="12.75">
      <c r="H8762" s="507"/>
      <c r="P8762" s="507"/>
      <c r="R8762" s="507"/>
    </row>
    <row r="8763" spans="8:19" customFormat="1" ht="12.75">
      <c r="H8763" s="507"/>
      <c r="P8763" s="507"/>
      <c r="R8763" s="507"/>
    </row>
    <row r="8764" spans="8:19" customFormat="1" ht="12.75">
      <c r="H8764" s="507"/>
      <c r="P8764" s="507"/>
      <c r="R8764" s="507"/>
      <c r="S8764" s="507"/>
    </row>
    <row r="8765" spans="8:19" customFormat="1" ht="12.75">
      <c r="H8765" s="507"/>
      <c r="P8765" s="507"/>
      <c r="R8765" s="507"/>
      <c r="S8765" s="507"/>
    </row>
    <row r="8766" spans="8:19" customFormat="1" ht="12.75">
      <c r="H8766" s="507"/>
      <c r="R8766" s="507"/>
    </row>
    <row r="8767" spans="8:19" customFormat="1" ht="12.75">
      <c r="H8767" s="507"/>
      <c r="R8767" s="507"/>
      <c r="S8767" s="507"/>
    </row>
    <row r="8768" spans="8:19" customFormat="1" ht="12.75">
      <c r="H8768" s="507"/>
      <c r="P8768" s="507"/>
      <c r="R8768" s="507"/>
    </row>
    <row r="8769" spans="8:28" customFormat="1" ht="12.75">
      <c r="H8769" s="507"/>
      <c r="R8769" s="507"/>
    </row>
    <row r="8770" spans="8:28" customFormat="1" ht="12.75">
      <c r="H8770" s="507"/>
      <c r="P8770" s="507"/>
      <c r="R8770" s="507"/>
    </row>
    <row r="8771" spans="8:28" customFormat="1" ht="12.75">
      <c r="H8771" s="507"/>
      <c r="P8771" s="507"/>
      <c r="R8771" s="507"/>
      <c r="S8771" s="507"/>
    </row>
    <row r="8772" spans="8:28" customFormat="1" ht="12.75">
      <c r="H8772" s="507"/>
      <c r="P8772" s="507"/>
      <c r="R8772" s="507"/>
      <c r="S8772" s="507"/>
    </row>
    <row r="8773" spans="8:28" customFormat="1" ht="12.75">
      <c r="H8773" s="507"/>
      <c r="R8773" s="507"/>
    </row>
    <row r="8774" spans="8:28" customFormat="1" ht="12.75">
      <c r="H8774" s="507"/>
      <c r="P8774" s="507"/>
      <c r="R8774" s="507"/>
      <c r="S8774" s="507"/>
    </row>
    <row r="8775" spans="8:28" customFormat="1" ht="12.75">
      <c r="H8775" s="507"/>
      <c r="P8775" s="507"/>
      <c r="R8775" s="507"/>
      <c r="S8775" s="507"/>
      <c r="AB8775" s="507"/>
    </row>
    <row r="8776" spans="8:28" customFormat="1" ht="12.75">
      <c r="H8776" s="507"/>
      <c r="P8776" s="507"/>
      <c r="R8776" s="507"/>
    </row>
    <row r="8777" spans="8:28" customFormat="1" ht="12.75">
      <c r="H8777" s="507"/>
      <c r="R8777" s="507"/>
      <c r="S8777" s="507"/>
    </row>
    <row r="8778" spans="8:28" customFormat="1" ht="12.75">
      <c r="H8778" s="507"/>
      <c r="R8778" s="507"/>
      <c r="S8778" s="507"/>
    </row>
    <row r="8779" spans="8:28" customFormat="1" ht="12.75">
      <c r="H8779" s="507"/>
      <c r="R8779" s="507"/>
    </row>
    <row r="8780" spans="8:28" customFormat="1" ht="12.75">
      <c r="H8780" s="507"/>
      <c r="P8780" s="507"/>
      <c r="R8780" s="507"/>
    </row>
    <row r="8781" spans="8:28" customFormat="1" ht="12.75">
      <c r="H8781" s="507"/>
      <c r="P8781" s="507"/>
      <c r="R8781" s="507"/>
      <c r="S8781" s="507"/>
      <c r="AB8781" s="507"/>
    </row>
    <row r="8782" spans="8:28" customFormat="1" ht="12.75">
      <c r="H8782" s="507"/>
      <c r="R8782" s="507"/>
      <c r="S8782" s="507"/>
    </row>
    <row r="8783" spans="8:28" customFormat="1" ht="12.75">
      <c r="H8783" s="507"/>
      <c r="P8783" s="507"/>
      <c r="R8783" s="507"/>
      <c r="S8783" s="507"/>
    </row>
    <row r="8784" spans="8:28" customFormat="1" ht="12.75">
      <c r="H8784" s="507"/>
      <c r="P8784" s="507"/>
      <c r="R8784" s="507"/>
    </row>
    <row r="8785" spans="8:28" customFormat="1" ht="12.75">
      <c r="H8785" s="507"/>
      <c r="P8785" s="507"/>
      <c r="R8785" s="507"/>
    </row>
    <row r="8786" spans="8:28" customFormat="1" ht="12.75">
      <c r="H8786" s="507"/>
      <c r="P8786" s="507"/>
      <c r="R8786" s="507"/>
      <c r="AB8786" s="507"/>
    </row>
    <row r="8787" spans="8:28" customFormat="1" ht="12.75">
      <c r="H8787" s="507"/>
      <c r="P8787" s="507"/>
      <c r="R8787" s="507"/>
    </row>
    <row r="8788" spans="8:28" customFormat="1" ht="12.75">
      <c r="H8788" s="507"/>
      <c r="R8788" s="507"/>
      <c r="S8788" s="507"/>
    </row>
    <row r="8789" spans="8:28" customFormat="1" ht="12.75">
      <c r="H8789" s="507"/>
      <c r="P8789" s="507"/>
      <c r="R8789" s="507"/>
    </row>
    <row r="8790" spans="8:28" customFormat="1" ht="12.75">
      <c r="H8790" s="507"/>
      <c r="P8790" s="507"/>
      <c r="R8790" s="507"/>
    </row>
    <row r="8791" spans="8:28" customFormat="1" ht="12.75">
      <c r="H8791" s="507"/>
      <c r="P8791" s="507"/>
      <c r="R8791" s="507"/>
    </row>
    <row r="8792" spans="8:28" customFormat="1" ht="12.75">
      <c r="H8792" s="507"/>
      <c r="P8792" s="507"/>
      <c r="R8792" s="507"/>
      <c r="S8792" s="507"/>
    </row>
    <row r="8793" spans="8:28" customFormat="1" ht="12.75">
      <c r="H8793" s="507"/>
      <c r="P8793" s="507"/>
      <c r="R8793" s="507"/>
      <c r="S8793" s="507"/>
      <c r="AB8793" s="507"/>
    </row>
    <row r="8794" spans="8:28" customFormat="1" ht="12.75">
      <c r="H8794" s="507"/>
      <c r="P8794" s="507"/>
      <c r="R8794" s="507"/>
    </row>
    <row r="8795" spans="8:28" customFormat="1" ht="12.75">
      <c r="H8795" s="507"/>
      <c r="R8795" s="507"/>
      <c r="S8795" s="507"/>
      <c r="AB8795" s="507"/>
    </row>
    <row r="8796" spans="8:28" customFormat="1" ht="12.75">
      <c r="H8796" s="507"/>
      <c r="P8796" s="507"/>
      <c r="R8796" s="507"/>
      <c r="S8796" s="507"/>
    </row>
    <row r="8797" spans="8:28" customFormat="1" ht="12.75">
      <c r="H8797" s="507"/>
      <c r="P8797" s="507"/>
      <c r="R8797" s="507"/>
      <c r="S8797" s="507"/>
    </row>
    <row r="8798" spans="8:28" customFormat="1" ht="12.75">
      <c r="H8798" s="507"/>
      <c r="P8798" s="507"/>
      <c r="R8798" s="507"/>
      <c r="S8798" s="507"/>
    </row>
    <row r="8799" spans="8:28" customFormat="1" ht="12.75">
      <c r="H8799" s="507"/>
      <c r="R8799" s="507"/>
      <c r="S8799" s="507"/>
    </row>
    <row r="8800" spans="8:28" customFormat="1" ht="12.75">
      <c r="H8800" s="507"/>
      <c r="P8800" s="507"/>
      <c r="R8800" s="507"/>
      <c r="S8800" s="507"/>
    </row>
    <row r="8801" spans="8:28" customFormat="1" ht="12.75">
      <c r="H8801" s="507"/>
      <c r="P8801" s="507"/>
      <c r="R8801" s="507"/>
      <c r="S8801" s="507"/>
    </row>
    <row r="8802" spans="8:28" customFormat="1" ht="12.75">
      <c r="H8802" s="507"/>
      <c r="R8802" s="507"/>
      <c r="S8802" s="507"/>
    </row>
    <row r="8803" spans="8:28" customFormat="1" ht="12.75">
      <c r="H8803" s="507"/>
      <c r="R8803" s="507"/>
      <c r="S8803" s="507"/>
    </row>
    <row r="8804" spans="8:28" customFormat="1" ht="12.75">
      <c r="H8804" s="507"/>
      <c r="P8804" s="507"/>
      <c r="R8804" s="507"/>
    </row>
    <row r="8805" spans="8:28" customFormat="1" ht="12.75">
      <c r="H8805" s="507"/>
      <c r="P8805" s="507"/>
      <c r="R8805" s="507"/>
      <c r="S8805" s="507"/>
    </row>
    <row r="8806" spans="8:28" customFormat="1" ht="12.75">
      <c r="H8806" s="507"/>
      <c r="P8806" s="507"/>
      <c r="R8806" s="507"/>
      <c r="S8806" s="507"/>
    </row>
    <row r="8807" spans="8:28" customFormat="1" ht="12.75">
      <c r="H8807" s="507"/>
      <c r="R8807" s="507"/>
    </row>
    <row r="8808" spans="8:28" customFormat="1" ht="12.75">
      <c r="H8808" s="507"/>
      <c r="R8808" s="507"/>
    </row>
    <row r="8809" spans="8:28" customFormat="1" ht="12.75">
      <c r="H8809" s="507"/>
      <c r="P8809" s="507"/>
      <c r="R8809" s="507"/>
      <c r="S8809" s="507"/>
    </row>
    <row r="8810" spans="8:28" customFormat="1" ht="12.75">
      <c r="H8810" s="507"/>
      <c r="P8810" s="507"/>
      <c r="R8810" s="507"/>
      <c r="S8810" s="507"/>
      <c r="AB8810" s="507"/>
    </row>
    <row r="8811" spans="8:28" customFormat="1" ht="12.75">
      <c r="H8811" s="507"/>
      <c r="P8811" s="507"/>
      <c r="R8811" s="507"/>
    </row>
    <row r="8812" spans="8:28" customFormat="1" ht="12.75">
      <c r="H8812" s="507"/>
      <c r="R8812" s="507"/>
      <c r="S8812" s="507"/>
    </row>
    <row r="8813" spans="8:28" customFormat="1" ht="12.75">
      <c r="H8813" s="507"/>
      <c r="R8813" s="507"/>
      <c r="S8813" s="507"/>
    </row>
    <row r="8814" spans="8:28" customFormat="1" ht="12.75">
      <c r="H8814" s="507"/>
      <c r="P8814" s="507"/>
      <c r="R8814" s="507"/>
    </row>
    <row r="8815" spans="8:28" customFormat="1" ht="12.75">
      <c r="H8815" s="507"/>
      <c r="P8815" s="507"/>
      <c r="R8815" s="507"/>
    </row>
    <row r="8816" spans="8:28" customFormat="1" ht="12.75">
      <c r="H8816" s="507"/>
      <c r="R8816" s="507"/>
      <c r="S8816" s="507"/>
      <c r="AB8816" s="507"/>
    </row>
    <row r="8817" spans="8:28" customFormat="1" ht="12.75">
      <c r="H8817" s="507"/>
      <c r="R8817" s="507"/>
      <c r="S8817" s="507"/>
    </row>
    <row r="8818" spans="8:28" customFormat="1" ht="12.75">
      <c r="H8818" s="507"/>
      <c r="P8818" s="507"/>
      <c r="R8818" s="507"/>
      <c r="S8818" s="507"/>
      <c r="AB8818" s="507"/>
    </row>
    <row r="8819" spans="8:28" customFormat="1" ht="12.75">
      <c r="H8819" s="507"/>
      <c r="P8819" s="507"/>
      <c r="R8819" s="507"/>
      <c r="S8819" s="507"/>
    </row>
    <row r="8820" spans="8:28" customFormat="1" ht="12.75">
      <c r="H8820" s="507"/>
      <c r="P8820" s="507"/>
      <c r="R8820" s="507"/>
    </row>
    <row r="8821" spans="8:28" customFormat="1" ht="12.75">
      <c r="H8821" s="507"/>
      <c r="R8821" s="507"/>
    </row>
    <row r="8822" spans="8:28" customFormat="1" ht="12.75">
      <c r="H8822" s="507"/>
      <c r="P8822" s="507"/>
      <c r="R8822" s="507"/>
    </row>
    <row r="8823" spans="8:28" customFormat="1" ht="12.75">
      <c r="H8823" s="507"/>
      <c r="P8823" s="507"/>
      <c r="R8823" s="507"/>
    </row>
    <row r="8824" spans="8:28" customFormat="1" ht="12.75">
      <c r="H8824" s="507"/>
      <c r="P8824" s="507"/>
      <c r="R8824" s="507"/>
      <c r="S8824" s="507"/>
    </row>
    <row r="8825" spans="8:28" customFormat="1" ht="12.75">
      <c r="H8825" s="507"/>
      <c r="P8825" s="507"/>
      <c r="R8825" s="507"/>
      <c r="S8825" s="507"/>
      <c r="AB8825" s="507"/>
    </row>
    <row r="8826" spans="8:28" customFormat="1" ht="12.75">
      <c r="H8826" s="507"/>
      <c r="R8826" s="507"/>
      <c r="S8826" s="507"/>
    </row>
    <row r="8827" spans="8:28" customFormat="1" ht="12.75">
      <c r="H8827" s="507"/>
      <c r="R8827" s="507"/>
      <c r="S8827" s="507"/>
    </row>
    <row r="8828" spans="8:28" customFormat="1" ht="12.75">
      <c r="H8828" s="507"/>
      <c r="R8828" s="507"/>
    </row>
    <row r="8829" spans="8:28" customFormat="1" ht="12.75">
      <c r="H8829" s="507"/>
      <c r="P8829" s="507"/>
      <c r="R8829" s="507"/>
      <c r="AB8829" s="507"/>
    </row>
    <row r="8830" spans="8:28" customFormat="1" ht="12.75">
      <c r="H8830" s="507"/>
      <c r="P8830" s="507"/>
      <c r="R8830" s="507"/>
    </row>
    <row r="8831" spans="8:28" customFormat="1" ht="12.75">
      <c r="H8831" s="507"/>
      <c r="R8831" s="507"/>
      <c r="S8831" s="507"/>
    </row>
    <row r="8832" spans="8:28" customFormat="1" ht="12.75">
      <c r="H8832" s="507"/>
      <c r="P8832" s="507"/>
      <c r="R8832" s="507"/>
      <c r="S8832" s="507"/>
    </row>
    <row r="8833" spans="8:28" customFormat="1" ht="12.75">
      <c r="H8833" s="507"/>
      <c r="P8833" s="507"/>
      <c r="R8833" s="507"/>
    </row>
    <row r="8834" spans="8:28" customFormat="1" ht="12.75">
      <c r="H8834" s="507"/>
      <c r="R8834" s="507"/>
    </row>
    <row r="8835" spans="8:28" customFormat="1" ht="12.75">
      <c r="H8835" s="507"/>
      <c r="R8835" s="507"/>
      <c r="S8835" s="507"/>
    </row>
    <row r="8836" spans="8:28" customFormat="1" ht="12.75">
      <c r="H8836" s="507"/>
      <c r="R8836" s="507"/>
      <c r="S8836" s="507"/>
    </row>
    <row r="8837" spans="8:28" customFormat="1" ht="12.75">
      <c r="H8837" s="507"/>
      <c r="P8837" s="507"/>
      <c r="R8837" s="507"/>
      <c r="S8837" s="507"/>
    </row>
    <row r="8838" spans="8:28" customFormat="1" ht="12.75">
      <c r="H8838" s="507"/>
      <c r="R8838" s="507"/>
      <c r="S8838" s="507"/>
    </row>
    <row r="8839" spans="8:28" customFormat="1" ht="12.75">
      <c r="H8839" s="507"/>
      <c r="P8839" s="507"/>
      <c r="R8839" s="507"/>
    </row>
    <row r="8840" spans="8:28" customFormat="1" ht="12.75">
      <c r="H8840" s="507"/>
      <c r="P8840" s="507"/>
      <c r="R8840" s="507"/>
      <c r="S8840" s="507"/>
      <c r="AB8840" s="507"/>
    </row>
    <row r="8841" spans="8:28" customFormat="1" ht="12.75">
      <c r="H8841" s="507"/>
      <c r="P8841" s="507"/>
      <c r="R8841" s="507"/>
      <c r="S8841" s="507"/>
    </row>
    <row r="8842" spans="8:28" customFormat="1" ht="12.75">
      <c r="H8842" s="507"/>
      <c r="P8842" s="507"/>
      <c r="R8842" s="507"/>
    </row>
    <row r="8843" spans="8:28" customFormat="1" ht="12.75">
      <c r="H8843" s="507"/>
      <c r="P8843" s="507"/>
      <c r="R8843" s="507"/>
    </row>
    <row r="8844" spans="8:28" customFormat="1" ht="12.75">
      <c r="H8844" s="507"/>
      <c r="P8844" s="507"/>
      <c r="R8844" s="507"/>
    </row>
    <row r="8845" spans="8:28" customFormat="1" ht="12.75">
      <c r="H8845" s="507"/>
      <c r="P8845" s="507"/>
      <c r="R8845" s="507"/>
    </row>
    <row r="8846" spans="8:28" customFormat="1" ht="12.75">
      <c r="H8846" s="507"/>
      <c r="R8846" s="507"/>
      <c r="S8846" s="507"/>
    </row>
    <row r="8847" spans="8:28" customFormat="1" ht="12.75">
      <c r="H8847" s="507"/>
      <c r="P8847" s="507"/>
      <c r="R8847" s="507"/>
    </row>
    <row r="8848" spans="8:28" customFormat="1" ht="12.75">
      <c r="H8848" s="507"/>
      <c r="P8848" s="507"/>
      <c r="R8848" s="507"/>
    </row>
    <row r="8849" spans="8:28" customFormat="1" ht="12.75">
      <c r="H8849" s="507"/>
      <c r="R8849" s="507"/>
      <c r="S8849" s="507"/>
    </row>
    <row r="8850" spans="8:28" customFormat="1" ht="12.75">
      <c r="H8850" s="507"/>
      <c r="R8850" s="507"/>
      <c r="S8850" s="507"/>
    </row>
    <row r="8851" spans="8:28" customFormat="1" ht="12.75">
      <c r="H8851" s="507"/>
      <c r="R8851" s="507"/>
      <c r="S8851" s="507"/>
    </row>
    <row r="8852" spans="8:28" customFormat="1" ht="12.75">
      <c r="H8852" s="507"/>
      <c r="P8852" s="507"/>
      <c r="R8852" s="507"/>
    </row>
    <row r="8853" spans="8:28" customFormat="1" ht="12.75">
      <c r="H8853" s="507"/>
      <c r="R8853" s="507"/>
    </row>
    <row r="8854" spans="8:28" customFormat="1" ht="12.75">
      <c r="H8854" s="507"/>
      <c r="P8854" s="507"/>
      <c r="R8854" s="507"/>
      <c r="S8854" s="507"/>
      <c r="AB8854" s="507"/>
    </row>
    <row r="8855" spans="8:28" customFormat="1" ht="12.75">
      <c r="H8855" s="507"/>
      <c r="P8855" s="507"/>
      <c r="R8855" s="507"/>
      <c r="S8855" s="507"/>
    </row>
    <row r="8856" spans="8:28" customFormat="1" ht="12.75">
      <c r="H8856" s="507"/>
      <c r="P8856" s="507"/>
      <c r="R8856" s="507"/>
      <c r="S8856" s="507"/>
      <c r="AB8856" s="507"/>
    </row>
    <row r="8857" spans="8:28" customFormat="1" ht="12.75">
      <c r="H8857" s="507"/>
      <c r="R8857" s="507"/>
    </row>
    <row r="8858" spans="8:28" customFormat="1" ht="12.75">
      <c r="H8858" s="507"/>
      <c r="P8858" s="507"/>
      <c r="R8858" s="507"/>
    </row>
    <row r="8859" spans="8:28" customFormat="1" ht="12.75">
      <c r="H8859" s="507"/>
      <c r="R8859" s="507"/>
      <c r="S8859" s="507"/>
      <c r="AB8859" s="507"/>
    </row>
    <row r="8860" spans="8:28" customFormat="1" ht="12.75">
      <c r="H8860" s="507"/>
      <c r="P8860" s="507"/>
      <c r="R8860" s="507"/>
      <c r="S8860" s="507"/>
      <c r="AB8860" s="507"/>
    </row>
    <row r="8861" spans="8:28" customFormat="1" ht="12.75">
      <c r="H8861" s="507"/>
      <c r="P8861" s="507"/>
      <c r="R8861" s="507"/>
    </row>
    <row r="8862" spans="8:28" customFormat="1" ht="12.75">
      <c r="H8862" s="507"/>
      <c r="R8862" s="507"/>
      <c r="S8862" s="507"/>
    </row>
    <row r="8863" spans="8:28" customFormat="1" ht="12.75">
      <c r="H8863" s="507"/>
      <c r="P8863" s="507"/>
      <c r="R8863" s="507"/>
    </row>
    <row r="8864" spans="8:28" customFormat="1" ht="12.75">
      <c r="H8864" s="507"/>
      <c r="P8864" s="507"/>
      <c r="R8864" s="507"/>
      <c r="S8864" s="507"/>
    </row>
    <row r="8865" spans="8:19" customFormat="1" ht="12.75">
      <c r="H8865" s="507"/>
      <c r="P8865" s="507"/>
      <c r="R8865" s="507"/>
      <c r="S8865" s="507"/>
    </row>
    <row r="8866" spans="8:19" customFormat="1" ht="12.75">
      <c r="H8866" s="507"/>
      <c r="P8866" s="507"/>
      <c r="R8866" s="507"/>
    </row>
    <row r="8867" spans="8:19" customFormat="1" ht="12.75">
      <c r="H8867" s="507"/>
      <c r="P8867" s="507"/>
      <c r="R8867" s="507"/>
      <c r="S8867" s="507"/>
    </row>
    <row r="8868" spans="8:19" customFormat="1" ht="12.75">
      <c r="H8868" s="507"/>
      <c r="R8868" s="507"/>
    </row>
    <row r="8869" spans="8:19" customFormat="1" ht="12.75">
      <c r="H8869" s="507"/>
      <c r="R8869" s="507"/>
      <c r="S8869" s="507"/>
    </row>
    <row r="8870" spans="8:19" customFormat="1" ht="12.75">
      <c r="H8870" s="507"/>
      <c r="P8870" s="507"/>
      <c r="R8870" s="507"/>
    </row>
    <row r="8871" spans="8:19" customFormat="1" ht="12.75">
      <c r="H8871" s="507"/>
      <c r="R8871" s="507"/>
      <c r="S8871" s="507"/>
    </row>
    <row r="8872" spans="8:19" customFormat="1" ht="12.75">
      <c r="H8872" s="507"/>
      <c r="R8872" s="507"/>
      <c r="S8872" s="507"/>
    </row>
    <row r="8873" spans="8:19" customFormat="1" ht="12.75">
      <c r="H8873" s="507"/>
      <c r="P8873" s="507"/>
      <c r="R8873" s="507"/>
      <c r="S8873" s="507"/>
    </row>
    <row r="8874" spans="8:19" customFormat="1" ht="12.75">
      <c r="H8874" s="507"/>
      <c r="P8874" s="507"/>
      <c r="R8874" s="507"/>
      <c r="S8874" s="507"/>
    </row>
    <row r="8875" spans="8:19" customFormat="1" ht="12.75">
      <c r="H8875" s="507"/>
      <c r="P8875" s="507"/>
      <c r="R8875" s="507"/>
    </row>
    <row r="8876" spans="8:19" customFormat="1" ht="12.75">
      <c r="H8876" s="507"/>
      <c r="P8876" s="507"/>
      <c r="R8876" s="507"/>
    </row>
    <row r="8877" spans="8:19" customFormat="1" ht="12.75">
      <c r="H8877" s="507"/>
      <c r="R8877" s="507"/>
      <c r="S8877" s="507"/>
    </row>
    <row r="8878" spans="8:19" customFormat="1" ht="12.75">
      <c r="H8878" s="507"/>
      <c r="R8878" s="507"/>
      <c r="S8878" s="507"/>
    </row>
    <row r="8879" spans="8:19" customFormat="1" ht="12.75">
      <c r="H8879" s="507"/>
      <c r="R8879" s="507"/>
      <c r="S8879" s="507"/>
    </row>
    <row r="8880" spans="8:19" customFormat="1" ht="12.75">
      <c r="H8880" s="507"/>
      <c r="P8880" s="507"/>
      <c r="R8880" s="507"/>
    </row>
    <row r="8881" spans="8:28" customFormat="1" ht="12.75">
      <c r="H8881" s="507"/>
      <c r="R8881" s="507"/>
    </row>
    <row r="8882" spans="8:28" customFormat="1" ht="12.75">
      <c r="H8882" s="507"/>
      <c r="P8882" s="507"/>
      <c r="R8882" s="507"/>
      <c r="S8882" s="507"/>
    </row>
    <row r="8883" spans="8:28" customFormat="1" ht="12.75">
      <c r="H8883" s="507"/>
      <c r="P8883" s="507"/>
      <c r="R8883" s="507"/>
    </row>
    <row r="8884" spans="8:28" customFormat="1" ht="12.75">
      <c r="H8884" s="507"/>
      <c r="R8884" s="507"/>
      <c r="S8884" s="507"/>
    </row>
    <row r="8885" spans="8:28" customFormat="1" ht="12.75">
      <c r="H8885" s="507"/>
      <c r="P8885" s="507"/>
      <c r="R8885" s="507"/>
    </row>
    <row r="8886" spans="8:28" customFormat="1" ht="12.75">
      <c r="H8886" s="507"/>
      <c r="P8886" s="507"/>
      <c r="R8886" s="507"/>
      <c r="S8886" s="507"/>
    </row>
    <row r="8887" spans="8:28" customFormat="1" ht="12.75">
      <c r="H8887" s="507"/>
      <c r="R8887" s="507"/>
      <c r="S8887" s="507"/>
    </row>
    <row r="8888" spans="8:28" customFormat="1" ht="12.75">
      <c r="H8888" s="507"/>
      <c r="R8888" s="507"/>
      <c r="S8888" s="507"/>
    </row>
    <row r="8889" spans="8:28" customFormat="1" ht="12.75">
      <c r="H8889" s="507"/>
      <c r="P8889" s="507"/>
      <c r="R8889" s="507"/>
      <c r="S8889" s="507"/>
      <c r="AB8889" s="507"/>
    </row>
    <row r="8890" spans="8:28" customFormat="1" ht="12.75">
      <c r="H8890" s="507"/>
      <c r="R8890" s="507"/>
      <c r="S8890" s="507"/>
    </row>
    <row r="8891" spans="8:28" customFormat="1" ht="12.75">
      <c r="H8891" s="507"/>
      <c r="R8891" s="507"/>
      <c r="S8891" s="507"/>
    </row>
    <row r="8892" spans="8:28" customFormat="1" ht="12.75">
      <c r="H8892" s="507"/>
      <c r="P8892" s="507"/>
      <c r="R8892" s="507"/>
    </row>
    <row r="8893" spans="8:28" customFormat="1" ht="12.75">
      <c r="H8893" s="507"/>
      <c r="P8893" s="507"/>
      <c r="R8893" s="507"/>
      <c r="AB8893" s="507"/>
    </row>
    <row r="8894" spans="8:28" customFormat="1" ht="12.75">
      <c r="H8894" s="507"/>
      <c r="P8894" s="507"/>
      <c r="R8894" s="507"/>
    </row>
    <row r="8895" spans="8:28" customFormat="1" ht="12.75">
      <c r="H8895" s="507"/>
      <c r="R8895" s="507"/>
      <c r="S8895" s="507"/>
    </row>
    <row r="8896" spans="8:28" customFormat="1" ht="12.75">
      <c r="H8896" s="507"/>
      <c r="P8896" s="507"/>
      <c r="R8896" s="507"/>
    </row>
    <row r="8897" spans="8:19" customFormat="1" ht="12.75">
      <c r="H8897" s="507"/>
      <c r="P8897" s="507"/>
      <c r="R8897" s="507"/>
    </row>
    <row r="8898" spans="8:19" customFormat="1" ht="12.75">
      <c r="H8898" s="507"/>
      <c r="P8898" s="507"/>
      <c r="R8898" s="507"/>
      <c r="S8898" s="507"/>
    </row>
    <row r="8899" spans="8:19" customFormat="1" ht="12.75">
      <c r="H8899" s="507"/>
      <c r="P8899" s="507"/>
      <c r="R8899" s="507"/>
    </row>
    <row r="8900" spans="8:19" customFormat="1" ht="12.75">
      <c r="H8900" s="507"/>
      <c r="R8900" s="507"/>
    </row>
    <row r="8901" spans="8:19" customFormat="1" ht="12.75">
      <c r="H8901" s="507"/>
      <c r="R8901" s="507"/>
      <c r="S8901" s="507"/>
    </row>
    <row r="8902" spans="8:19" customFormat="1" ht="12.75">
      <c r="H8902" s="507"/>
      <c r="P8902" s="507"/>
      <c r="R8902" s="507"/>
      <c r="S8902" s="507"/>
    </row>
    <row r="8903" spans="8:19" customFormat="1" ht="12.75">
      <c r="H8903" s="507"/>
      <c r="R8903" s="507"/>
      <c r="S8903" s="507"/>
    </row>
    <row r="8904" spans="8:19" customFormat="1" ht="12.75">
      <c r="H8904" s="507"/>
      <c r="R8904" s="507"/>
      <c r="S8904" s="507"/>
    </row>
    <row r="8905" spans="8:19" customFormat="1" ht="12.75">
      <c r="H8905" s="507"/>
      <c r="P8905" s="507"/>
      <c r="R8905" s="507"/>
      <c r="S8905" s="507"/>
    </row>
    <row r="8906" spans="8:19" customFormat="1" ht="12.75">
      <c r="H8906" s="507"/>
      <c r="P8906" s="507"/>
      <c r="R8906" s="507"/>
      <c r="S8906" s="507"/>
    </row>
    <row r="8907" spans="8:19" customFormat="1" ht="12.75">
      <c r="H8907" s="507"/>
      <c r="P8907" s="507"/>
      <c r="R8907" s="507"/>
      <c r="S8907" s="507"/>
    </row>
    <row r="8908" spans="8:19" customFormat="1" ht="12.75">
      <c r="H8908" s="507"/>
      <c r="R8908" s="507"/>
    </row>
    <row r="8909" spans="8:19" customFormat="1" ht="12.75">
      <c r="H8909" s="507"/>
      <c r="R8909" s="507"/>
      <c r="S8909" s="507"/>
    </row>
    <row r="8910" spans="8:19" customFormat="1" ht="12.75">
      <c r="H8910" s="507"/>
      <c r="P8910" s="507"/>
      <c r="R8910" s="507"/>
      <c r="S8910" s="507"/>
    </row>
    <row r="8911" spans="8:19" customFormat="1" ht="12.75">
      <c r="H8911" s="507"/>
      <c r="R8911" s="507"/>
    </row>
    <row r="8912" spans="8:19" customFormat="1" ht="12.75">
      <c r="H8912" s="507"/>
      <c r="P8912" s="507"/>
      <c r="R8912" s="507"/>
    </row>
    <row r="8913" spans="8:19" customFormat="1" ht="12.75">
      <c r="H8913" s="507"/>
      <c r="R8913" s="507"/>
    </row>
    <row r="8914" spans="8:19" customFormat="1" ht="12.75">
      <c r="H8914" s="507"/>
      <c r="P8914" s="507"/>
      <c r="R8914" s="507"/>
    </row>
    <row r="8915" spans="8:19" customFormat="1" ht="12.75">
      <c r="H8915" s="507"/>
      <c r="R8915" s="507"/>
    </row>
    <row r="8916" spans="8:19" customFormat="1" ht="12.75">
      <c r="H8916" s="507"/>
      <c r="P8916" s="507"/>
      <c r="R8916" s="507"/>
    </row>
    <row r="8917" spans="8:19" customFormat="1" ht="12.75">
      <c r="H8917" s="507"/>
      <c r="R8917" s="507"/>
    </row>
    <row r="8918" spans="8:19" customFormat="1" ht="12.75">
      <c r="H8918" s="507"/>
      <c r="R8918" s="507"/>
    </row>
    <row r="8919" spans="8:19" customFormat="1" ht="12.75">
      <c r="H8919" s="507"/>
      <c r="P8919" s="507"/>
      <c r="R8919" s="507"/>
      <c r="S8919" s="507"/>
    </row>
    <row r="8920" spans="8:19" customFormat="1" ht="12.75">
      <c r="H8920" s="507"/>
      <c r="P8920" s="507"/>
      <c r="R8920" s="507"/>
    </row>
    <row r="8921" spans="8:19" customFormat="1" ht="12.75">
      <c r="H8921" s="507"/>
      <c r="R8921" s="507"/>
      <c r="S8921" s="507"/>
    </row>
    <row r="8922" spans="8:19" customFormat="1" ht="12.75">
      <c r="H8922" s="507"/>
      <c r="R8922" s="507"/>
      <c r="S8922" s="507"/>
    </row>
    <row r="8923" spans="8:19" customFormat="1" ht="12.75">
      <c r="H8923" s="507"/>
      <c r="P8923" s="507"/>
      <c r="R8923" s="507"/>
    </row>
    <row r="8924" spans="8:19" customFormat="1" ht="12.75">
      <c r="H8924" s="507"/>
      <c r="P8924" s="507"/>
      <c r="R8924" s="507"/>
    </row>
    <row r="8925" spans="8:19" customFormat="1" ht="12.75">
      <c r="H8925" s="507"/>
      <c r="P8925" s="507"/>
      <c r="R8925" s="507"/>
    </row>
    <row r="8926" spans="8:19" customFormat="1" ht="12.75">
      <c r="H8926" s="507"/>
      <c r="P8926" s="507"/>
      <c r="R8926" s="507"/>
      <c r="S8926" s="507"/>
    </row>
    <row r="8927" spans="8:19" customFormat="1" ht="12.75">
      <c r="H8927" s="507"/>
      <c r="R8927" s="507"/>
      <c r="S8927" s="507"/>
    </row>
    <row r="8928" spans="8:19" customFormat="1" ht="12.75">
      <c r="H8928" s="507"/>
      <c r="P8928" s="507"/>
      <c r="R8928" s="507"/>
      <c r="S8928" s="507"/>
    </row>
    <row r="8929" spans="8:28" customFormat="1" ht="12.75">
      <c r="H8929" s="507"/>
      <c r="P8929" s="507"/>
      <c r="R8929" s="507"/>
    </row>
    <row r="8930" spans="8:28" customFormat="1" ht="12.75">
      <c r="H8930" s="507"/>
      <c r="P8930" s="507"/>
      <c r="R8930" s="507"/>
    </row>
    <row r="8931" spans="8:28" customFormat="1" ht="12.75">
      <c r="H8931" s="507"/>
      <c r="P8931" s="507"/>
      <c r="R8931" s="507"/>
      <c r="S8931" s="507"/>
    </row>
    <row r="8932" spans="8:28" customFormat="1" ht="12.75">
      <c r="H8932" s="507"/>
      <c r="P8932" s="507"/>
      <c r="R8932" s="507"/>
      <c r="S8932" s="507"/>
    </row>
    <row r="8933" spans="8:28" customFormat="1" ht="12.75">
      <c r="H8933" s="507"/>
      <c r="P8933" s="507"/>
      <c r="R8933" s="507"/>
      <c r="S8933" s="507"/>
      <c r="AB8933" s="507"/>
    </row>
    <row r="8934" spans="8:28" customFormat="1" ht="12.75">
      <c r="H8934" s="507"/>
      <c r="P8934" s="507"/>
      <c r="R8934" s="507"/>
      <c r="S8934" s="507"/>
      <c r="AB8934" s="507"/>
    </row>
    <row r="8935" spans="8:28" customFormat="1" ht="12.75">
      <c r="H8935" s="507"/>
      <c r="P8935" s="507"/>
      <c r="R8935" s="507"/>
      <c r="S8935" s="507"/>
    </row>
    <row r="8936" spans="8:28" customFormat="1" ht="12.75">
      <c r="H8936" s="507"/>
      <c r="R8936" s="507"/>
    </row>
    <row r="8937" spans="8:28" customFormat="1" ht="12.75">
      <c r="H8937" s="507"/>
      <c r="P8937" s="507"/>
      <c r="R8937" s="507"/>
    </row>
    <row r="8938" spans="8:28" customFormat="1" ht="12.75">
      <c r="H8938" s="507"/>
      <c r="P8938" s="507"/>
      <c r="R8938" s="507"/>
      <c r="S8938" s="507"/>
    </row>
    <row r="8939" spans="8:28" customFormat="1" ht="12.75">
      <c r="H8939" s="507"/>
      <c r="P8939" s="507"/>
      <c r="R8939" s="507"/>
      <c r="S8939" s="507"/>
    </row>
    <row r="8940" spans="8:28" customFormat="1" ht="12.75">
      <c r="H8940" s="507"/>
      <c r="R8940" s="507"/>
    </row>
    <row r="8941" spans="8:28" customFormat="1" ht="12.75">
      <c r="H8941" s="507"/>
      <c r="P8941" s="507"/>
      <c r="R8941" s="507"/>
      <c r="S8941" s="507"/>
    </row>
    <row r="8942" spans="8:28" customFormat="1" ht="12.75">
      <c r="H8942" s="507"/>
      <c r="P8942" s="507"/>
      <c r="R8942" s="507"/>
    </row>
    <row r="8943" spans="8:28" customFormat="1" ht="12.75">
      <c r="H8943" s="507"/>
      <c r="P8943" s="507"/>
      <c r="R8943" s="507"/>
    </row>
    <row r="8944" spans="8:28" customFormat="1" ht="12.75">
      <c r="H8944" s="507"/>
      <c r="R8944" s="507"/>
    </row>
    <row r="8945" spans="8:19" customFormat="1" ht="12.75">
      <c r="H8945" s="507"/>
      <c r="P8945" s="507"/>
      <c r="R8945" s="507"/>
      <c r="S8945" s="507"/>
    </row>
    <row r="8946" spans="8:19" customFormat="1" ht="12.75">
      <c r="H8946" s="507"/>
      <c r="P8946" s="507"/>
      <c r="R8946" s="507"/>
    </row>
    <row r="8947" spans="8:19" customFormat="1" ht="12.75">
      <c r="H8947" s="507"/>
      <c r="P8947" s="507"/>
      <c r="R8947" s="507"/>
    </row>
    <row r="8948" spans="8:19" customFormat="1" ht="12.75">
      <c r="H8948" s="507"/>
      <c r="R8948" s="507"/>
    </row>
    <row r="8949" spans="8:19" customFormat="1" ht="12.75">
      <c r="H8949" s="507"/>
      <c r="P8949" s="507"/>
      <c r="R8949" s="507"/>
    </row>
    <row r="8950" spans="8:19" customFormat="1" ht="12.75">
      <c r="H8950" s="507"/>
      <c r="R8950" s="507"/>
      <c r="S8950" s="507"/>
    </row>
    <row r="8951" spans="8:19" customFormat="1" ht="12.75">
      <c r="H8951" s="507"/>
      <c r="P8951" s="507"/>
      <c r="R8951" s="507"/>
      <c r="S8951" s="507"/>
    </row>
    <row r="8952" spans="8:19" customFormat="1" ht="12.75">
      <c r="H8952" s="507"/>
      <c r="P8952" s="507"/>
      <c r="R8952" s="507"/>
    </row>
    <row r="8953" spans="8:19" customFormat="1" ht="12.75">
      <c r="H8953" s="507"/>
      <c r="P8953" s="507"/>
      <c r="R8953" s="507"/>
      <c r="S8953" s="507"/>
    </row>
    <row r="8954" spans="8:19" customFormat="1" ht="12.75">
      <c r="H8954" s="507"/>
      <c r="P8954" s="507"/>
      <c r="R8954" s="507"/>
    </row>
    <row r="8955" spans="8:19" customFormat="1" ht="12.75">
      <c r="H8955" s="507"/>
      <c r="P8955" s="507"/>
      <c r="R8955" s="507"/>
    </row>
    <row r="8956" spans="8:19" customFormat="1" ht="12.75">
      <c r="H8956" s="507"/>
      <c r="R8956" s="507"/>
    </row>
    <row r="8957" spans="8:19" customFormat="1" ht="12.75">
      <c r="H8957" s="507"/>
      <c r="P8957" s="507"/>
      <c r="R8957" s="507"/>
    </row>
    <row r="8958" spans="8:19" customFormat="1" ht="12.75">
      <c r="H8958" s="507"/>
      <c r="P8958" s="507"/>
      <c r="R8958" s="507"/>
    </row>
    <row r="8959" spans="8:19" customFormat="1" ht="12.75">
      <c r="H8959" s="507"/>
      <c r="R8959" s="507"/>
      <c r="S8959" s="507"/>
    </row>
    <row r="8960" spans="8:19" customFormat="1" ht="12.75">
      <c r="H8960" s="507"/>
      <c r="P8960" s="507"/>
      <c r="R8960" s="507"/>
      <c r="S8960" s="507"/>
    </row>
    <row r="8961" spans="8:28" customFormat="1" ht="12.75">
      <c r="H8961" s="507"/>
      <c r="P8961" s="507"/>
      <c r="R8961" s="507"/>
      <c r="S8961" s="507"/>
      <c r="AB8961" s="507"/>
    </row>
    <row r="8962" spans="8:28" customFormat="1" ht="12.75">
      <c r="H8962" s="507"/>
      <c r="P8962" s="507"/>
      <c r="R8962" s="507"/>
      <c r="S8962" s="507"/>
    </row>
    <row r="8963" spans="8:28" customFormat="1" ht="12.75">
      <c r="H8963" s="507"/>
      <c r="P8963" s="507"/>
      <c r="R8963" s="507"/>
    </row>
    <row r="8964" spans="8:28" customFormat="1" ht="12.75">
      <c r="H8964" s="507"/>
      <c r="P8964" s="507"/>
      <c r="R8964" s="507"/>
    </row>
    <row r="8965" spans="8:28" customFormat="1" ht="12.75">
      <c r="H8965" s="507"/>
      <c r="P8965" s="507"/>
      <c r="R8965" s="507"/>
    </row>
    <row r="8966" spans="8:28" customFormat="1" ht="12.75">
      <c r="H8966" s="507"/>
      <c r="P8966" s="507"/>
      <c r="R8966" s="507"/>
      <c r="S8966" s="507"/>
    </row>
    <row r="8967" spans="8:28" customFormat="1" ht="12.75">
      <c r="H8967" s="507"/>
      <c r="P8967" s="507"/>
      <c r="R8967" s="507"/>
    </row>
    <row r="8968" spans="8:28" customFormat="1" ht="12.75">
      <c r="H8968" s="507"/>
      <c r="R8968" s="507"/>
      <c r="S8968" s="507"/>
    </row>
    <row r="8969" spans="8:28" customFormat="1" ht="12.75">
      <c r="H8969" s="507"/>
      <c r="P8969" s="507"/>
      <c r="R8969" s="507"/>
      <c r="S8969" s="507"/>
    </row>
    <row r="8970" spans="8:28" customFormat="1" ht="12.75">
      <c r="H8970" s="507"/>
      <c r="P8970" s="507"/>
      <c r="R8970" s="507"/>
      <c r="S8970" s="507"/>
    </row>
    <row r="8971" spans="8:28" customFormat="1" ht="12.75">
      <c r="H8971" s="507"/>
      <c r="P8971" s="507"/>
      <c r="R8971" s="507"/>
    </row>
    <row r="8972" spans="8:28" customFormat="1" ht="12.75">
      <c r="H8972" s="507"/>
      <c r="P8972" s="507"/>
      <c r="R8972" s="507"/>
    </row>
    <row r="8973" spans="8:28" customFormat="1" ht="12.75">
      <c r="H8973" s="507"/>
      <c r="R8973" s="507"/>
      <c r="S8973" s="507"/>
      <c r="AB8973" s="507"/>
    </row>
    <row r="8974" spans="8:28" customFormat="1" ht="12.75">
      <c r="H8974" s="507"/>
      <c r="R8974" s="507"/>
      <c r="S8974" s="507"/>
    </row>
    <row r="8975" spans="8:28" customFormat="1" ht="12.75">
      <c r="H8975" s="507"/>
      <c r="P8975" s="507"/>
      <c r="R8975" s="507"/>
      <c r="S8975" s="507"/>
    </row>
    <row r="8976" spans="8:28" customFormat="1" ht="12.75">
      <c r="H8976" s="507"/>
      <c r="R8976" s="507"/>
      <c r="S8976" s="507"/>
    </row>
    <row r="8977" spans="8:28" customFormat="1" ht="12.75">
      <c r="H8977" s="507"/>
      <c r="P8977" s="507"/>
      <c r="R8977" s="507"/>
    </row>
    <row r="8978" spans="8:28" customFormat="1" ht="12.75">
      <c r="H8978" s="507"/>
      <c r="P8978" s="507"/>
      <c r="R8978" s="507"/>
      <c r="S8978" s="507"/>
    </row>
    <row r="8979" spans="8:28" customFormat="1" ht="12.75">
      <c r="H8979" s="507"/>
      <c r="P8979" s="507"/>
      <c r="R8979" s="507"/>
      <c r="S8979" s="507"/>
    </row>
    <row r="8980" spans="8:28" customFormat="1" ht="12.75">
      <c r="H8980" s="507"/>
      <c r="R8980" s="507"/>
      <c r="S8980" s="507"/>
      <c r="AB8980" s="507"/>
    </row>
    <row r="8981" spans="8:28" customFormat="1" ht="12.75">
      <c r="H8981" s="507"/>
      <c r="P8981" s="507"/>
      <c r="R8981" s="507"/>
    </row>
    <row r="8982" spans="8:28" customFormat="1" ht="12.75">
      <c r="H8982" s="507"/>
      <c r="P8982" s="507"/>
      <c r="R8982" s="507"/>
    </row>
    <row r="8983" spans="8:28" customFormat="1" ht="12.75">
      <c r="H8983" s="507"/>
      <c r="P8983" s="507"/>
      <c r="R8983" s="507"/>
    </row>
    <row r="8984" spans="8:28" customFormat="1" ht="12.75">
      <c r="H8984" s="507"/>
      <c r="R8984" s="507"/>
    </row>
    <row r="8985" spans="8:28" customFormat="1" ht="12.75">
      <c r="H8985" s="507"/>
      <c r="P8985" s="507"/>
      <c r="R8985" s="507"/>
      <c r="S8985" s="507"/>
    </row>
    <row r="8986" spans="8:28" customFormat="1" ht="12.75">
      <c r="H8986" s="507"/>
      <c r="R8986" s="507"/>
      <c r="S8986" s="507"/>
    </row>
    <row r="8987" spans="8:28" customFormat="1" ht="12.75">
      <c r="H8987" s="507"/>
      <c r="P8987" s="507"/>
      <c r="R8987" s="507"/>
      <c r="S8987" s="507"/>
      <c r="AB8987" s="507"/>
    </row>
    <row r="8988" spans="8:28" customFormat="1" ht="12.75">
      <c r="H8988" s="507"/>
      <c r="P8988" s="507"/>
      <c r="R8988" s="507"/>
    </row>
    <row r="8989" spans="8:28" customFormat="1" ht="12.75">
      <c r="H8989" s="507"/>
      <c r="P8989" s="507"/>
      <c r="R8989" s="507"/>
      <c r="S8989" s="507"/>
    </row>
    <row r="8990" spans="8:28" customFormat="1" ht="12.75">
      <c r="H8990" s="507"/>
      <c r="P8990" s="507"/>
      <c r="R8990" s="507"/>
    </row>
    <row r="8991" spans="8:28" customFormat="1" ht="12.75">
      <c r="H8991" s="507"/>
      <c r="P8991" s="507"/>
      <c r="R8991" s="507"/>
      <c r="S8991" s="507"/>
    </row>
    <row r="8992" spans="8:28" customFormat="1" ht="12.75">
      <c r="H8992" s="507"/>
      <c r="R8992" s="507"/>
    </row>
    <row r="8993" spans="8:19" customFormat="1" ht="12.75">
      <c r="H8993" s="507"/>
      <c r="P8993" s="507"/>
      <c r="R8993" s="507"/>
    </row>
    <row r="8994" spans="8:19" customFormat="1" ht="12.75">
      <c r="H8994" s="507"/>
      <c r="R8994" s="507"/>
    </row>
    <row r="8995" spans="8:19" customFormat="1" ht="12.75">
      <c r="H8995" s="507"/>
      <c r="P8995" s="507"/>
      <c r="R8995" s="507"/>
      <c r="S8995" s="507"/>
    </row>
    <row r="8996" spans="8:19" customFormat="1" ht="12.75">
      <c r="H8996" s="507"/>
      <c r="P8996" s="507"/>
      <c r="R8996" s="507"/>
      <c r="S8996" s="507"/>
    </row>
    <row r="8997" spans="8:19" customFormat="1" ht="12.75">
      <c r="H8997" s="507"/>
      <c r="P8997" s="507"/>
      <c r="R8997" s="507"/>
      <c r="S8997" s="507"/>
    </row>
    <row r="8998" spans="8:19" customFormat="1" ht="12.75">
      <c r="H8998" s="507"/>
      <c r="P8998" s="507"/>
      <c r="R8998" s="507"/>
    </row>
    <row r="8999" spans="8:19" customFormat="1" ht="12.75">
      <c r="H8999" s="507"/>
      <c r="P8999" s="507"/>
      <c r="R8999" s="507"/>
      <c r="S8999" s="507"/>
    </row>
    <row r="9000" spans="8:19" customFormat="1" ht="12.75">
      <c r="H9000" s="507"/>
      <c r="P9000" s="507"/>
      <c r="R9000" s="507"/>
    </row>
    <row r="9001" spans="8:19" customFormat="1" ht="12.75">
      <c r="H9001" s="507"/>
      <c r="P9001" s="507"/>
      <c r="R9001" s="507"/>
    </row>
    <row r="9002" spans="8:19" customFormat="1" ht="12.75">
      <c r="H9002" s="507"/>
      <c r="R9002" s="507"/>
    </row>
    <row r="9003" spans="8:19" customFormat="1" ht="12.75">
      <c r="H9003" s="507"/>
      <c r="R9003" s="507"/>
      <c r="S9003" s="507"/>
    </row>
    <row r="9004" spans="8:19" customFormat="1" ht="12.75">
      <c r="H9004" s="507"/>
      <c r="P9004" s="507"/>
      <c r="R9004" s="507"/>
    </row>
    <row r="9005" spans="8:19" customFormat="1" ht="12.75">
      <c r="H9005" s="507"/>
      <c r="P9005" s="507"/>
      <c r="R9005" s="507"/>
    </row>
    <row r="9006" spans="8:19" customFormat="1" ht="12.75">
      <c r="H9006" s="507"/>
      <c r="P9006" s="507"/>
      <c r="R9006" s="507"/>
    </row>
    <row r="9007" spans="8:19" customFormat="1" ht="12.75">
      <c r="H9007" s="507"/>
      <c r="P9007" s="507"/>
      <c r="R9007" s="507"/>
    </row>
    <row r="9008" spans="8:19" customFormat="1" ht="12.75">
      <c r="H9008" s="507"/>
      <c r="R9008" s="507"/>
      <c r="S9008" s="507"/>
    </row>
    <row r="9009" spans="8:28" customFormat="1" ht="12.75">
      <c r="H9009" s="507"/>
      <c r="P9009" s="507"/>
      <c r="R9009" s="507"/>
    </row>
    <row r="9010" spans="8:28" customFormat="1" ht="12.75">
      <c r="H9010" s="507"/>
      <c r="P9010" s="507"/>
      <c r="R9010" s="507"/>
    </row>
    <row r="9011" spans="8:28" customFormat="1" ht="12.75">
      <c r="H9011" s="507"/>
      <c r="R9011" s="507"/>
      <c r="S9011" s="507"/>
      <c r="AB9011" s="507"/>
    </row>
    <row r="9012" spans="8:28" customFormat="1" ht="12.75">
      <c r="H9012" s="507"/>
      <c r="P9012" s="507"/>
      <c r="R9012" s="507"/>
      <c r="S9012" s="507"/>
    </row>
    <row r="9013" spans="8:28" customFormat="1" ht="12.75">
      <c r="H9013" s="507"/>
      <c r="P9013" s="507"/>
      <c r="R9013" s="507"/>
      <c r="AB9013" s="507"/>
    </row>
    <row r="9014" spans="8:28" customFormat="1" ht="12.75">
      <c r="H9014" s="507"/>
      <c r="P9014" s="507"/>
      <c r="R9014" s="507"/>
    </row>
    <row r="9015" spans="8:28" customFormat="1" ht="12.75">
      <c r="H9015" s="507"/>
      <c r="P9015" s="507"/>
      <c r="R9015" s="507"/>
      <c r="S9015" s="507"/>
      <c r="AB9015" s="507"/>
    </row>
    <row r="9016" spans="8:28" customFormat="1" ht="12.75">
      <c r="H9016" s="507"/>
      <c r="R9016" s="507"/>
      <c r="S9016" s="507"/>
    </row>
    <row r="9017" spans="8:28" customFormat="1" ht="12.75">
      <c r="H9017" s="507"/>
      <c r="R9017" s="507"/>
      <c r="S9017" s="507"/>
    </row>
    <row r="9018" spans="8:28" customFormat="1" ht="12.75">
      <c r="H9018" s="507"/>
      <c r="R9018" s="507"/>
      <c r="S9018" s="507"/>
    </row>
    <row r="9019" spans="8:28" customFormat="1" ht="12.75">
      <c r="H9019" s="507"/>
      <c r="R9019" s="507"/>
      <c r="S9019" s="507"/>
    </row>
    <row r="9020" spans="8:28" customFormat="1" ht="12.75">
      <c r="H9020" s="507"/>
      <c r="R9020" s="507"/>
      <c r="S9020" s="507"/>
    </row>
    <row r="9021" spans="8:28" customFormat="1" ht="12.75">
      <c r="H9021" s="507"/>
      <c r="R9021" s="507"/>
      <c r="S9021" s="507"/>
    </row>
    <row r="9022" spans="8:28" customFormat="1" ht="12.75">
      <c r="H9022" s="507"/>
      <c r="P9022" s="507"/>
      <c r="R9022" s="507"/>
      <c r="S9022" s="507"/>
    </row>
    <row r="9023" spans="8:28" customFormat="1" ht="12.75">
      <c r="H9023" s="507"/>
      <c r="P9023" s="507"/>
      <c r="R9023" s="507"/>
    </row>
    <row r="9024" spans="8:28" customFormat="1" ht="12.75">
      <c r="H9024" s="507"/>
      <c r="P9024" s="507"/>
      <c r="R9024" s="507"/>
      <c r="S9024" s="507"/>
    </row>
    <row r="9025" spans="8:28" customFormat="1" ht="12.75">
      <c r="H9025" s="507"/>
      <c r="P9025" s="507"/>
      <c r="R9025" s="507"/>
    </row>
    <row r="9026" spans="8:28" customFormat="1" ht="12.75">
      <c r="H9026" s="507"/>
      <c r="P9026" s="507"/>
      <c r="R9026" s="507"/>
      <c r="S9026" s="507"/>
    </row>
    <row r="9027" spans="8:28" customFormat="1" ht="12.75">
      <c r="H9027" s="507"/>
      <c r="R9027" s="507"/>
      <c r="S9027" s="507"/>
    </row>
    <row r="9028" spans="8:28" customFormat="1" ht="12.75">
      <c r="H9028" s="507"/>
      <c r="P9028" s="507"/>
      <c r="R9028" s="507"/>
      <c r="S9028" s="507"/>
      <c r="AB9028" s="507"/>
    </row>
    <row r="9029" spans="8:28" customFormat="1" ht="12.75">
      <c r="H9029" s="507"/>
      <c r="P9029" s="507"/>
      <c r="R9029" s="507"/>
      <c r="S9029" s="507"/>
    </row>
    <row r="9030" spans="8:28" customFormat="1" ht="12.75">
      <c r="H9030" s="507"/>
      <c r="P9030" s="507"/>
      <c r="R9030" s="507"/>
      <c r="S9030" s="507"/>
    </row>
    <row r="9031" spans="8:28" customFormat="1" ht="12.75">
      <c r="H9031" s="507"/>
      <c r="P9031" s="507"/>
      <c r="R9031" s="507"/>
      <c r="S9031" s="507"/>
    </row>
    <row r="9032" spans="8:28" customFormat="1" ht="12.75">
      <c r="H9032" s="507"/>
      <c r="P9032" s="507"/>
      <c r="R9032" s="507"/>
    </row>
    <row r="9033" spans="8:28" customFormat="1" ht="12.75">
      <c r="H9033" s="507"/>
      <c r="P9033" s="507"/>
      <c r="R9033" s="507"/>
      <c r="S9033" s="507"/>
      <c r="AB9033" s="507"/>
    </row>
    <row r="9034" spans="8:28" customFormat="1" ht="12.75">
      <c r="H9034" s="507"/>
      <c r="P9034" s="507"/>
      <c r="R9034" s="507"/>
    </row>
    <row r="9035" spans="8:28" customFormat="1" ht="12.75">
      <c r="H9035" s="507"/>
      <c r="R9035" s="507"/>
    </row>
    <row r="9036" spans="8:28" customFormat="1" ht="12.75">
      <c r="H9036" s="507"/>
      <c r="P9036" s="507"/>
      <c r="R9036" s="507"/>
      <c r="S9036" s="507"/>
    </row>
    <row r="9037" spans="8:28" customFormat="1" ht="12.75">
      <c r="H9037" s="507"/>
      <c r="R9037" s="507"/>
    </row>
    <row r="9038" spans="8:28" customFormat="1" ht="12.75">
      <c r="H9038" s="507"/>
      <c r="P9038" s="507"/>
      <c r="R9038" s="507"/>
    </row>
    <row r="9039" spans="8:28" customFormat="1" ht="12.75">
      <c r="H9039" s="507"/>
      <c r="R9039" s="507"/>
    </row>
    <row r="9040" spans="8:28" customFormat="1" ht="12.75">
      <c r="H9040" s="507"/>
      <c r="P9040" s="507"/>
      <c r="R9040" s="507"/>
      <c r="S9040" s="507"/>
    </row>
    <row r="9041" spans="8:19" customFormat="1" ht="12.75">
      <c r="H9041" s="507"/>
      <c r="P9041" s="507"/>
      <c r="R9041" s="507"/>
      <c r="S9041" s="507"/>
    </row>
    <row r="9042" spans="8:19" customFormat="1" ht="12.75">
      <c r="H9042" s="507"/>
      <c r="P9042" s="507"/>
      <c r="R9042" s="507"/>
      <c r="S9042" s="507"/>
    </row>
    <row r="9043" spans="8:19" customFormat="1" ht="12.75">
      <c r="H9043" s="507"/>
      <c r="P9043" s="507"/>
      <c r="R9043" s="507"/>
    </row>
    <row r="9044" spans="8:19" customFormat="1" ht="12.75">
      <c r="H9044" s="507"/>
      <c r="P9044" s="507"/>
      <c r="R9044" s="507"/>
    </row>
    <row r="9045" spans="8:19" customFormat="1" ht="12.75">
      <c r="H9045" s="507"/>
      <c r="P9045" s="507"/>
      <c r="R9045" s="507"/>
    </row>
    <row r="9046" spans="8:19" customFormat="1" ht="12.75">
      <c r="H9046" s="507"/>
      <c r="P9046" s="507"/>
      <c r="R9046" s="507"/>
    </row>
    <row r="9047" spans="8:19" customFormat="1" ht="12.75">
      <c r="H9047" s="507"/>
      <c r="P9047" s="507"/>
      <c r="R9047" s="507"/>
      <c r="S9047" s="507"/>
    </row>
    <row r="9048" spans="8:19" customFormat="1" ht="12.75">
      <c r="H9048" s="507"/>
      <c r="R9048" s="507"/>
      <c r="S9048" s="507"/>
    </row>
    <row r="9049" spans="8:19" customFormat="1" ht="12.75">
      <c r="H9049" s="507"/>
      <c r="R9049" s="507"/>
    </row>
    <row r="9050" spans="8:19" customFormat="1" ht="12.75">
      <c r="H9050" s="507"/>
      <c r="P9050" s="507"/>
      <c r="R9050" s="507"/>
    </row>
    <row r="9051" spans="8:19" customFormat="1" ht="12.75">
      <c r="H9051" s="507"/>
      <c r="P9051" s="507"/>
      <c r="R9051" s="507"/>
    </row>
    <row r="9052" spans="8:19" customFormat="1" ht="12.75">
      <c r="H9052" s="507"/>
      <c r="R9052" s="507"/>
    </row>
    <row r="9053" spans="8:19" customFormat="1" ht="12.75">
      <c r="H9053" s="507"/>
      <c r="P9053" s="507"/>
      <c r="R9053" s="507"/>
    </row>
    <row r="9054" spans="8:19" customFormat="1" ht="12.75">
      <c r="H9054" s="507"/>
      <c r="R9054" s="507"/>
      <c r="S9054" s="507"/>
    </row>
    <row r="9055" spans="8:19" customFormat="1" ht="12.75">
      <c r="H9055" s="507"/>
      <c r="P9055" s="507"/>
      <c r="R9055" s="507"/>
    </row>
    <row r="9056" spans="8:19" customFormat="1" ht="12.75">
      <c r="H9056" s="507"/>
      <c r="P9056" s="507"/>
      <c r="R9056" s="507"/>
    </row>
    <row r="9057" spans="8:19" customFormat="1" ht="12.75">
      <c r="H9057" s="507"/>
      <c r="P9057" s="507"/>
      <c r="R9057" s="507"/>
      <c r="S9057" s="507"/>
    </row>
    <row r="9058" spans="8:19" customFormat="1" ht="12.75">
      <c r="H9058" s="507"/>
      <c r="P9058" s="507"/>
      <c r="R9058" s="507"/>
    </row>
    <row r="9059" spans="8:19" customFormat="1" ht="12.75">
      <c r="H9059" s="507"/>
      <c r="P9059" s="507"/>
      <c r="R9059" s="507"/>
    </row>
    <row r="9060" spans="8:19" customFormat="1" ht="12.75">
      <c r="H9060" s="507"/>
      <c r="P9060" s="507"/>
      <c r="R9060" s="507"/>
    </row>
    <row r="9061" spans="8:19" customFormat="1" ht="12.75">
      <c r="H9061" s="507"/>
      <c r="R9061" s="507"/>
      <c r="S9061" s="507"/>
    </row>
    <row r="9062" spans="8:19" customFormat="1" ht="12.75">
      <c r="H9062" s="507"/>
      <c r="P9062" s="507"/>
      <c r="R9062" s="507"/>
    </row>
    <row r="9063" spans="8:19" customFormat="1" ht="12.75">
      <c r="H9063" s="507"/>
      <c r="P9063" s="507"/>
      <c r="R9063" s="507"/>
      <c r="S9063" s="507"/>
    </row>
    <row r="9064" spans="8:19" customFormat="1" ht="12.75">
      <c r="H9064" s="507"/>
      <c r="P9064" s="507"/>
      <c r="R9064" s="507"/>
    </row>
    <row r="9065" spans="8:19" customFormat="1" ht="12.75">
      <c r="H9065" s="507"/>
      <c r="P9065" s="507"/>
      <c r="R9065" s="507"/>
    </row>
    <row r="9066" spans="8:19" customFormat="1" ht="12.75">
      <c r="H9066" s="507"/>
      <c r="R9066" s="507"/>
    </row>
    <row r="9067" spans="8:19" customFormat="1" ht="12.75">
      <c r="H9067" s="507"/>
      <c r="P9067" s="507"/>
      <c r="R9067" s="507"/>
      <c r="S9067" s="507"/>
    </row>
    <row r="9068" spans="8:19" customFormat="1" ht="12.75">
      <c r="H9068" s="507"/>
      <c r="P9068" s="507"/>
      <c r="R9068" s="507"/>
    </row>
    <row r="9069" spans="8:19" customFormat="1" ht="12.75">
      <c r="H9069" s="507"/>
      <c r="P9069" s="507"/>
      <c r="R9069" s="507"/>
    </row>
    <row r="9070" spans="8:19" customFormat="1" ht="12.75">
      <c r="H9070" s="507"/>
      <c r="P9070" s="507"/>
      <c r="R9070" s="507"/>
    </row>
    <row r="9071" spans="8:19" customFormat="1" ht="12.75">
      <c r="H9071" s="507"/>
      <c r="R9071" s="507"/>
      <c r="S9071" s="507"/>
    </row>
    <row r="9072" spans="8:19" customFormat="1" ht="12.75">
      <c r="H9072" s="507"/>
      <c r="P9072" s="507"/>
      <c r="R9072" s="507"/>
      <c r="S9072" s="507"/>
    </row>
    <row r="9073" spans="8:19" customFormat="1" ht="12.75">
      <c r="H9073" s="507"/>
      <c r="P9073" s="507"/>
      <c r="R9073" s="507"/>
      <c r="S9073" s="507"/>
    </row>
    <row r="9074" spans="8:19" customFormat="1" ht="12.75">
      <c r="H9074" s="507"/>
      <c r="P9074" s="507"/>
      <c r="R9074" s="507"/>
    </row>
    <row r="9075" spans="8:19" customFormat="1" ht="12.75">
      <c r="H9075" s="507"/>
      <c r="P9075" s="507"/>
      <c r="R9075" s="507"/>
      <c r="S9075" s="507"/>
    </row>
    <row r="9076" spans="8:19" customFormat="1" ht="12.75">
      <c r="H9076" s="507"/>
      <c r="P9076" s="507"/>
      <c r="R9076" s="507"/>
      <c r="S9076" s="507"/>
    </row>
    <row r="9077" spans="8:19" customFormat="1" ht="12.75">
      <c r="H9077" s="507"/>
      <c r="R9077" s="507"/>
    </row>
    <row r="9078" spans="8:19" customFormat="1" ht="12.75">
      <c r="H9078" s="507"/>
      <c r="P9078" s="507"/>
      <c r="R9078" s="507"/>
      <c r="S9078" s="507"/>
    </row>
    <row r="9079" spans="8:19" customFormat="1" ht="12.75">
      <c r="H9079" s="507"/>
      <c r="R9079" s="507"/>
      <c r="S9079" s="507"/>
    </row>
    <row r="9080" spans="8:19" customFormat="1" ht="12.75">
      <c r="H9080" s="507"/>
      <c r="P9080" s="507"/>
      <c r="R9080" s="507"/>
    </row>
    <row r="9081" spans="8:19" customFormat="1" ht="12.75">
      <c r="H9081" s="507"/>
      <c r="R9081" s="507"/>
      <c r="S9081" s="507"/>
    </row>
    <row r="9082" spans="8:19" customFormat="1" ht="12.75">
      <c r="H9082" s="507"/>
      <c r="R9082" s="507"/>
    </row>
    <row r="9083" spans="8:19" customFormat="1" ht="12.75">
      <c r="H9083" s="507"/>
      <c r="R9083" s="507"/>
    </row>
    <row r="9084" spans="8:19" customFormat="1" ht="12.75">
      <c r="H9084" s="507"/>
      <c r="P9084" s="507"/>
      <c r="R9084" s="507"/>
      <c r="S9084" s="507"/>
    </row>
    <row r="9085" spans="8:19" customFormat="1" ht="12.75">
      <c r="H9085" s="507"/>
      <c r="P9085" s="507"/>
      <c r="R9085" s="507"/>
      <c r="S9085" s="507"/>
    </row>
    <row r="9086" spans="8:19" customFormat="1" ht="12.75">
      <c r="H9086" s="507"/>
      <c r="P9086" s="507"/>
      <c r="R9086" s="507"/>
    </row>
    <row r="9087" spans="8:19" customFormat="1" ht="12.75">
      <c r="H9087" s="507"/>
      <c r="R9087" s="507"/>
      <c r="S9087" s="507"/>
    </row>
    <row r="9088" spans="8:19" customFormat="1" ht="12.75">
      <c r="H9088" s="507"/>
      <c r="P9088" s="507"/>
      <c r="R9088" s="507"/>
    </row>
    <row r="9089" spans="8:19" customFormat="1" ht="12.75">
      <c r="H9089" s="507"/>
      <c r="P9089" s="507"/>
      <c r="R9089" s="507"/>
    </row>
    <row r="9090" spans="8:19" customFormat="1" ht="12.75">
      <c r="H9090" s="507"/>
      <c r="P9090" s="507"/>
      <c r="R9090" s="507"/>
      <c r="S9090" s="507"/>
    </row>
    <row r="9091" spans="8:19" customFormat="1" ht="12.75">
      <c r="H9091" s="507"/>
      <c r="P9091" s="507"/>
      <c r="R9091" s="507"/>
    </row>
    <row r="9092" spans="8:19" customFormat="1" ht="12.75">
      <c r="H9092" s="507"/>
      <c r="P9092" s="507"/>
      <c r="R9092" s="507"/>
    </row>
    <row r="9093" spans="8:19" customFormat="1" ht="12.75">
      <c r="H9093" s="507"/>
      <c r="R9093" s="507"/>
      <c r="S9093" s="507"/>
    </row>
    <row r="9094" spans="8:19" customFormat="1" ht="12.75">
      <c r="H9094" s="507"/>
      <c r="P9094" s="507"/>
      <c r="R9094" s="507"/>
    </row>
    <row r="9095" spans="8:19" customFormat="1" ht="12.75">
      <c r="H9095" s="507"/>
      <c r="P9095" s="507"/>
      <c r="R9095" s="507"/>
    </row>
    <row r="9096" spans="8:19" customFormat="1" ht="12.75">
      <c r="H9096" s="507"/>
      <c r="P9096" s="507"/>
      <c r="R9096" s="507"/>
      <c r="S9096" s="507"/>
    </row>
    <row r="9097" spans="8:19" customFormat="1" ht="12.75">
      <c r="H9097" s="507"/>
      <c r="P9097" s="507"/>
      <c r="R9097" s="507"/>
      <c r="S9097" s="507"/>
    </row>
    <row r="9098" spans="8:19" customFormat="1" ht="12.75">
      <c r="H9098" s="507"/>
      <c r="P9098" s="507"/>
      <c r="R9098" s="507"/>
      <c r="S9098" s="507"/>
    </row>
    <row r="9099" spans="8:19" customFormat="1" ht="12.75">
      <c r="H9099" s="507"/>
      <c r="P9099" s="507"/>
      <c r="R9099" s="507"/>
    </row>
    <row r="9100" spans="8:19" customFormat="1" ht="12.75">
      <c r="H9100" s="507"/>
      <c r="P9100" s="507"/>
      <c r="R9100" s="507"/>
      <c r="S9100" s="507"/>
    </row>
    <row r="9101" spans="8:19" customFormat="1" ht="12.75">
      <c r="H9101" s="507"/>
      <c r="P9101" s="507"/>
      <c r="R9101" s="507"/>
      <c r="S9101" s="507"/>
    </row>
    <row r="9102" spans="8:19" customFormat="1" ht="12.75">
      <c r="H9102" s="507"/>
      <c r="R9102" s="507"/>
      <c r="S9102" s="507"/>
    </row>
    <row r="9103" spans="8:19" customFormat="1" ht="12.75">
      <c r="H9103" s="507"/>
      <c r="R9103" s="507"/>
      <c r="S9103" s="507"/>
    </row>
    <row r="9104" spans="8:19" customFormat="1" ht="12.75">
      <c r="H9104" s="507"/>
      <c r="R9104" s="507"/>
    </row>
    <row r="9105" spans="8:28" customFormat="1" ht="12.75">
      <c r="H9105" s="507"/>
      <c r="P9105" s="507"/>
      <c r="R9105" s="507"/>
      <c r="S9105" s="507"/>
    </row>
    <row r="9106" spans="8:28" customFormat="1" ht="12.75">
      <c r="H9106" s="507"/>
      <c r="R9106" s="507"/>
      <c r="S9106" s="507"/>
    </row>
    <row r="9107" spans="8:28" customFormat="1" ht="12.75">
      <c r="H9107" s="507"/>
      <c r="P9107" s="507"/>
      <c r="R9107" s="507"/>
    </row>
    <row r="9108" spans="8:28" customFormat="1" ht="12.75">
      <c r="H9108" s="507"/>
      <c r="P9108" s="507"/>
      <c r="R9108" s="507"/>
    </row>
    <row r="9109" spans="8:28" customFormat="1" ht="12.75">
      <c r="H9109" s="507"/>
      <c r="P9109" s="507"/>
      <c r="R9109" s="507"/>
      <c r="S9109" s="507"/>
    </row>
    <row r="9110" spans="8:28" customFormat="1" ht="12.75">
      <c r="H9110" s="507"/>
      <c r="P9110" s="507"/>
      <c r="R9110" s="507"/>
      <c r="S9110" s="507"/>
    </row>
    <row r="9111" spans="8:28" customFormat="1" ht="12.75">
      <c r="H9111" s="507"/>
      <c r="P9111" s="507"/>
      <c r="R9111" s="507"/>
      <c r="S9111" s="507"/>
    </row>
    <row r="9112" spans="8:28" customFormat="1" ht="12.75">
      <c r="H9112" s="507"/>
      <c r="P9112" s="507"/>
      <c r="R9112" s="507"/>
    </row>
    <row r="9113" spans="8:28" customFormat="1" ht="12.75">
      <c r="H9113" s="507"/>
      <c r="R9113" s="507"/>
      <c r="S9113" s="507"/>
    </row>
    <row r="9114" spans="8:28" customFormat="1" ht="12.75">
      <c r="H9114" s="507"/>
      <c r="P9114" s="507"/>
      <c r="R9114" s="507"/>
    </row>
    <row r="9115" spans="8:28" customFormat="1" ht="12.75">
      <c r="H9115" s="507"/>
      <c r="P9115" s="507"/>
      <c r="R9115" s="507"/>
    </row>
    <row r="9116" spans="8:28" customFormat="1" ht="12.75">
      <c r="H9116" s="507"/>
      <c r="P9116" s="507"/>
      <c r="R9116" s="507"/>
    </row>
    <row r="9117" spans="8:28" customFormat="1" ht="12.75">
      <c r="H9117" s="507"/>
      <c r="P9117" s="507"/>
      <c r="R9117" s="507"/>
    </row>
    <row r="9118" spans="8:28" customFormat="1" ht="12.75">
      <c r="H9118" s="507"/>
      <c r="P9118" s="507"/>
      <c r="R9118" s="507"/>
    </row>
    <row r="9119" spans="8:28" customFormat="1" ht="12.75">
      <c r="H9119" s="507"/>
      <c r="P9119" s="507"/>
      <c r="R9119" s="507"/>
      <c r="S9119" s="507"/>
      <c r="AB9119" s="507"/>
    </row>
    <row r="9120" spans="8:28" customFormat="1" ht="12.75">
      <c r="H9120" s="507"/>
      <c r="R9120" s="507"/>
    </row>
    <row r="9121" spans="8:28" customFormat="1" ht="12.75">
      <c r="H9121" s="507"/>
      <c r="P9121" s="507"/>
      <c r="R9121" s="507"/>
      <c r="S9121" s="507"/>
    </row>
    <row r="9122" spans="8:28" customFormat="1" ht="12.75">
      <c r="H9122" s="507"/>
      <c r="R9122" s="507"/>
      <c r="S9122" s="507"/>
    </row>
    <row r="9123" spans="8:28" customFormat="1" ht="12.75">
      <c r="H9123" s="507"/>
      <c r="R9123" s="507"/>
      <c r="S9123" s="507"/>
    </row>
    <row r="9124" spans="8:28" customFormat="1" ht="12.75">
      <c r="H9124" s="507"/>
      <c r="P9124" s="507"/>
      <c r="R9124" s="507"/>
    </row>
    <row r="9125" spans="8:28" customFormat="1" ht="12.75">
      <c r="H9125" s="507"/>
      <c r="R9125" s="507"/>
    </row>
    <row r="9126" spans="8:28" customFormat="1" ht="12.75">
      <c r="H9126" s="507"/>
      <c r="P9126" s="507"/>
      <c r="R9126" s="507"/>
    </row>
    <row r="9127" spans="8:28" customFormat="1" ht="12.75">
      <c r="H9127" s="507"/>
      <c r="R9127" s="507"/>
      <c r="S9127" s="507"/>
    </row>
    <row r="9128" spans="8:28" customFormat="1" ht="12.75">
      <c r="H9128" s="507"/>
      <c r="P9128" s="507"/>
      <c r="R9128" s="507"/>
      <c r="S9128" s="507"/>
    </row>
    <row r="9129" spans="8:28" customFormat="1" ht="12.75">
      <c r="H9129" s="507"/>
      <c r="P9129" s="507"/>
      <c r="R9129" s="507"/>
    </row>
    <row r="9130" spans="8:28" customFormat="1" ht="12.75">
      <c r="H9130" s="507"/>
      <c r="R9130" s="507"/>
      <c r="S9130" s="507"/>
    </row>
    <row r="9131" spans="8:28" customFormat="1" ht="12.75">
      <c r="H9131" s="507"/>
      <c r="R9131" s="507"/>
      <c r="S9131" s="507"/>
      <c r="AB9131" s="507"/>
    </row>
    <row r="9132" spans="8:28" customFormat="1" ht="12.75">
      <c r="H9132" s="507"/>
      <c r="R9132" s="507"/>
      <c r="S9132" s="507"/>
    </row>
    <row r="9133" spans="8:28" customFormat="1" ht="12.75">
      <c r="H9133" s="507"/>
      <c r="R9133" s="507"/>
      <c r="S9133" s="507"/>
    </row>
    <row r="9134" spans="8:28" customFormat="1" ht="12.75">
      <c r="H9134" s="507"/>
      <c r="P9134" s="507"/>
      <c r="R9134" s="507"/>
    </row>
    <row r="9135" spans="8:28" customFormat="1" ht="12.75">
      <c r="H9135" s="507"/>
      <c r="R9135" s="507"/>
    </row>
    <row r="9136" spans="8:28" customFormat="1" ht="12.75">
      <c r="H9136" s="507"/>
      <c r="P9136" s="507"/>
      <c r="R9136" s="507"/>
      <c r="S9136" s="507"/>
    </row>
    <row r="9137" spans="8:28" customFormat="1" ht="12.75">
      <c r="H9137" s="507"/>
      <c r="P9137" s="507"/>
      <c r="R9137" s="507"/>
    </row>
    <row r="9138" spans="8:28" customFormat="1" ht="12.75">
      <c r="H9138" s="507"/>
      <c r="P9138" s="507"/>
      <c r="R9138" s="507"/>
      <c r="S9138" s="507"/>
    </row>
    <row r="9139" spans="8:28" customFormat="1" ht="12.75">
      <c r="H9139" s="507"/>
      <c r="P9139" s="507"/>
      <c r="R9139" s="507"/>
    </row>
    <row r="9140" spans="8:28" customFormat="1" ht="12.75">
      <c r="H9140" s="507"/>
      <c r="R9140" s="507"/>
    </row>
    <row r="9141" spans="8:28" customFormat="1" ht="12.75">
      <c r="H9141" s="507"/>
      <c r="P9141" s="507"/>
      <c r="R9141" s="507"/>
    </row>
    <row r="9142" spans="8:28" customFormat="1" ht="12.75">
      <c r="H9142" s="507"/>
      <c r="R9142" s="507"/>
      <c r="S9142" s="507"/>
    </row>
    <row r="9143" spans="8:28" customFormat="1" ht="12.75">
      <c r="H9143" s="507"/>
      <c r="P9143" s="507"/>
      <c r="R9143" s="507"/>
      <c r="S9143" s="507"/>
    </row>
    <row r="9144" spans="8:28" customFormat="1" ht="12.75">
      <c r="H9144" s="507"/>
      <c r="P9144" s="507"/>
      <c r="R9144" s="507"/>
      <c r="S9144" s="507"/>
    </row>
    <row r="9145" spans="8:28" customFormat="1" ht="12.75">
      <c r="H9145" s="507"/>
      <c r="R9145" s="507"/>
      <c r="S9145" s="507"/>
    </row>
    <row r="9146" spans="8:28" customFormat="1" ht="12.75">
      <c r="H9146" s="507"/>
      <c r="P9146" s="507"/>
      <c r="R9146" s="507"/>
      <c r="S9146" s="507"/>
      <c r="AB9146" s="507"/>
    </row>
    <row r="9147" spans="8:28" customFormat="1" ht="12.75">
      <c r="H9147" s="507"/>
      <c r="P9147" s="507"/>
      <c r="R9147" s="507"/>
      <c r="S9147" s="507"/>
    </row>
    <row r="9148" spans="8:28" customFormat="1" ht="12.75">
      <c r="H9148" s="507"/>
      <c r="P9148" s="507"/>
      <c r="R9148" s="507"/>
      <c r="S9148" s="507"/>
    </row>
    <row r="9149" spans="8:28" customFormat="1" ht="12.75">
      <c r="H9149" s="507"/>
      <c r="P9149" s="507"/>
      <c r="R9149" s="507"/>
    </row>
    <row r="9150" spans="8:28" customFormat="1" ht="12.75">
      <c r="H9150" s="507"/>
      <c r="P9150" s="507"/>
      <c r="R9150" s="507"/>
      <c r="S9150" s="507"/>
    </row>
    <row r="9151" spans="8:28" customFormat="1" ht="12.75">
      <c r="H9151" s="507"/>
      <c r="R9151" s="507"/>
    </row>
    <row r="9152" spans="8:28" customFormat="1" ht="12.75">
      <c r="H9152" s="507"/>
      <c r="R9152" s="507"/>
      <c r="S9152" s="507"/>
    </row>
    <row r="9153" spans="8:19" customFormat="1" ht="12.75">
      <c r="H9153" s="507"/>
      <c r="P9153" s="507"/>
      <c r="R9153" s="507"/>
    </row>
    <row r="9154" spans="8:19" customFormat="1" ht="12.75">
      <c r="H9154" s="507"/>
      <c r="R9154" s="507"/>
      <c r="S9154" s="507"/>
    </row>
    <row r="9155" spans="8:19" customFormat="1" ht="12.75">
      <c r="H9155" s="507"/>
      <c r="R9155" s="507"/>
    </row>
    <row r="9156" spans="8:19" customFormat="1" ht="12.75">
      <c r="H9156" s="507"/>
      <c r="R9156" s="507"/>
      <c r="S9156" s="507"/>
    </row>
    <row r="9157" spans="8:19" customFormat="1" ht="12.75">
      <c r="H9157" s="507"/>
      <c r="R9157" s="507"/>
      <c r="S9157" s="507"/>
    </row>
    <row r="9158" spans="8:19" customFormat="1" ht="12.75">
      <c r="H9158" s="507"/>
      <c r="P9158" s="507"/>
      <c r="R9158" s="507"/>
      <c r="S9158" s="507"/>
    </row>
    <row r="9159" spans="8:19" customFormat="1" ht="12.75">
      <c r="H9159" s="507"/>
      <c r="R9159" s="507"/>
      <c r="S9159" s="507"/>
    </row>
    <row r="9160" spans="8:19" customFormat="1" ht="12.75">
      <c r="H9160" s="507"/>
      <c r="R9160" s="507"/>
      <c r="S9160" s="507"/>
    </row>
    <row r="9161" spans="8:19" customFormat="1" ht="12.75">
      <c r="H9161" s="507"/>
      <c r="P9161" s="507"/>
      <c r="R9161" s="507"/>
      <c r="S9161" s="507"/>
    </row>
    <row r="9162" spans="8:19" customFormat="1" ht="12.75">
      <c r="H9162" s="507"/>
      <c r="R9162" s="507"/>
      <c r="S9162" s="507"/>
    </row>
    <row r="9163" spans="8:19" customFormat="1" ht="12.75">
      <c r="H9163" s="507"/>
      <c r="P9163" s="507"/>
      <c r="R9163" s="507"/>
      <c r="S9163" s="507"/>
    </row>
    <row r="9164" spans="8:19" customFormat="1" ht="12.75">
      <c r="H9164" s="507"/>
      <c r="P9164" s="507"/>
      <c r="R9164" s="507"/>
      <c r="S9164" s="507"/>
    </row>
    <row r="9165" spans="8:19" customFormat="1" ht="12.75">
      <c r="H9165" s="507"/>
      <c r="R9165" s="507"/>
    </row>
    <row r="9166" spans="8:19" customFormat="1" ht="12.75">
      <c r="H9166" s="507"/>
      <c r="R9166" s="507"/>
      <c r="S9166" s="507"/>
    </row>
    <row r="9167" spans="8:19" customFormat="1" ht="12.75">
      <c r="H9167" s="507"/>
      <c r="P9167" s="507"/>
      <c r="R9167" s="507"/>
      <c r="S9167" s="507"/>
    </row>
    <row r="9168" spans="8:19" customFormat="1" ht="12.75">
      <c r="H9168" s="507"/>
      <c r="R9168" s="507"/>
    </row>
    <row r="9169" spans="8:28" customFormat="1" ht="12.75">
      <c r="H9169" s="507"/>
      <c r="R9169" s="507"/>
      <c r="S9169" s="507"/>
      <c r="AB9169" s="507"/>
    </row>
    <row r="9170" spans="8:28" customFormat="1" ht="12.75">
      <c r="H9170" s="507"/>
      <c r="R9170" s="507"/>
      <c r="S9170" s="507"/>
    </row>
    <row r="9171" spans="8:28" customFormat="1" ht="12.75">
      <c r="H9171" s="507"/>
      <c r="P9171" s="507"/>
      <c r="R9171" s="507"/>
    </row>
    <row r="9172" spans="8:28" customFormat="1" ht="12.75">
      <c r="H9172" s="507"/>
      <c r="P9172" s="507"/>
      <c r="R9172" s="507"/>
      <c r="S9172" s="507"/>
    </row>
    <row r="9173" spans="8:28" customFormat="1" ht="12.75">
      <c r="H9173" s="507"/>
      <c r="R9173" s="507"/>
      <c r="S9173" s="507"/>
    </row>
    <row r="9174" spans="8:28" customFormat="1" ht="12.75">
      <c r="H9174" s="507"/>
      <c r="R9174" s="507"/>
      <c r="S9174" s="507"/>
    </row>
    <row r="9175" spans="8:28" customFormat="1" ht="12.75">
      <c r="H9175" s="507"/>
      <c r="R9175" s="507"/>
      <c r="S9175" s="507"/>
    </row>
    <row r="9176" spans="8:28" customFormat="1" ht="12.75">
      <c r="H9176" s="507"/>
      <c r="P9176" s="507"/>
      <c r="R9176" s="507"/>
      <c r="S9176" s="507"/>
    </row>
    <row r="9177" spans="8:28" customFormat="1" ht="12.75">
      <c r="H9177" s="507"/>
      <c r="P9177" s="507"/>
      <c r="R9177" s="507"/>
    </row>
    <row r="9178" spans="8:28" customFormat="1" ht="12.75">
      <c r="H9178" s="507"/>
      <c r="P9178" s="507"/>
      <c r="R9178" s="507"/>
    </row>
    <row r="9179" spans="8:28" customFormat="1" ht="12.75">
      <c r="H9179" s="507"/>
      <c r="R9179" s="507"/>
      <c r="S9179" s="507"/>
    </row>
    <row r="9180" spans="8:28" customFormat="1" ht="12.75">
      <c r="H9180" s="507"/>
      <c r="P9180" s="507"/>
      <c r="R9180" s="507"/>
    </row>
    <row r="9181" spans="8:28" customFormat="1" ht="12.75">
      <c r="H9181" s="507"/>
      <c r="P9181" s="507"/>
      <c r="R9181" s="507"/>
      <c r="S9181" s="507"/>
      <c r="AB9181" s="507"/>
    </row>
    <row r="9182" spans="8:28" customFormat="1" ht="12.75">
      <c r="H9182" s="507"/>
      <c r="P9182" s="507"/>
      <c r="R9182" s="507"/>
      <c r="S9182" s="507"/>
    </row>
    <row r="9183" spans="8:28" customFormat="1" ht="12.75">
      <c r="H9183" s="507"/>
      <c r="P9183" s="507"/>
      <c r="R9183" s="507"/>
    </row>
    <row r="9184" spans="8:28" customFormat="1" ht="12.75">
      <c r="H9184" s="507"/>
      <c r="R9184" s="507"/>
      <c r="S9184" s="507"/>
    </row>
    <row r="9185" spans="8:28" customFormat="1" ht="12.75">
      <c r="H9185" s="507"/>
      <c r="P9185" s="507"/>
      <c r="R9185" s="507"/>
    </row>
    <row r="9186" spans="8:28" customFormat="1" ht="12.75">
      <c r="H9186" s="507"/>
      <c r="P9186" s="507"/>
      <c r="R9186" s="507"/>
    </row>
    <row r="9187" spans="8:28" customFormat="1" ht="12.75">
      <c r="H9187" s="507"/>
      <c r="P9187" s="507"/>
      <c r="R9187" s="507"/>
      <c r="S9187" s="507"/>
      <c r="AB9187" s="507"/>
    </row>
    <row r="9188" spans="8:28" customFormat="1" ht="12.75">
      <c r="H9188" s="507"/>
      <c r="R9188" s="507"/>
    </row>
    <row r="9189" spans="8:28" customFormat="1" ht="12.75">
      <c r="H9189" s="507"/>
      <c r="P9189" s="507"/>
      <c r="R9189" s="507"/>
    </row>
    <row r="9190" spans="8:28" customFormat="1" ht="12.75">
      <c r="H9190" s="507"/>
      <c r="P9190" s="507"/>
      <c r="R9190" s="507"/>
      <c r="S9190" s="507"/>
    </row>
    <row r="9191" spans="8:28" customFormat="1" ht="12.75">
      <c r="H9191" s="507"/>
      <c r="P9191" s="507"/>
      <c r="R9191" s="507"/>
    </row>
    <row r="9192" spans="8:28" customFormat="1" ht="12.75">
      <c r="H9192" s="507"/>
      <c r="R9192" s="507"/>
      <c r="S9192" s="507"/>
    </row>
    <row r="9193" spans="8:28" customFormat="1" ht="12.75">
      <c r="H9193" s="507"/>
      <c r="R9193" s="507"/>
    </row>
    <row r="9194" spans="8:28" customFormat="1" ht="12.75">
      <c r="H9194" s="507"/>
      <c r="P9194" s="507"/>
      <c r="R9194" s="507"/>
    </row>
    <row r="9195" spans="8:28" customFormat="1" ht="12.75">
      <c r="H9195" s="507"/>
      <c r="P9195" s="507"/>
      <c r="R9195" s="507"/>
    </row>
    <row r="9196" spans="8:28" customFormat="1" ht="12.75">
      <c r="H9196" s="507"/>
      <c r="P9196" s="507"/>
      <c r="R9196" s="507"/>
    </row>
    <row r="9197" spans="8:28" customFormat="1" ht="12.75">
      <c r="H9197" s="507"/>
      <c r="P9197" s="507"/>
      <c r="R9197" s="507"/>
      <c r="S9197" s="507"/>
      <c r="AB9197" s="507"/>
    </row>
    <row r="9198" spans="8:28" customFormat="1" ht="12.75">
      <c r="H9198" s="507"/>
      <c r="P9198" s="507"/>
      <c r="R9198" s="507"/>
    </row>
    <row r="9199" spans="8:28" customFormat="1" ht="12.75">
      <c r="H9199" s="507"/>
      <c r="P9199" s="507"/>
      <c r="R9199" s="507"/>
      <c r="S9199" s="507"/>
    </row>
    <row r="9200" spans="8:28" customFormat="1" ht="12.75">
      <c r="H9200" s="507"/>
      <c r="P9200" s="507"/>
      <c r="R9200" s="507"/>
      <c r="S9200" s="507"/>
      <c r="AB9200" s="507"/>
    </row>
    <row r="9201" spans="8:28" customFormat="1" ht="12.75">
      <c r="H9201" s="507"/>
      <c r="P9201" s="507"/>
      <c r="R9201" s="507"/>
    </row>
    <row r="9202" spans="8:28" customFormat="1" ht="12.75">
      <c r="H9202" s="507"/>
      <c r="P9202" s="507"/>
      <c r="R9202" s="507"/>
      <c r="S9202" s="507"/>
    </row>
    <row r="9203" spans="8:28" customFormat="1" ht="12.75">
      <c r="H9203" s="507"/>
      <c r="R9203" s="507"/>
      <c r="S9203" s="507"/>
    </row>
    <row r="9204" spans="8:28" customFormat="1" ht="12.75">
      <c r="H9204" s="507"/>
      <c r="P9204" s="507"/>
      <c r="R9204" s="507"/>
    </row>
    <row r="9205" spans="8:28" customFormat="1" ht="12.75">
      <c r="H9205" s="507"/>
      <c r="R9205" s="507"/>
    </row>
    <row r="9206" spans="8:28" customFormat="1" ht="12.75">
      <c r="H9206" s="507"/>
      <c r="P9206" s="507"/>
      <c r="R9206" s="507"/>
      <c r="S9206" s="507"/>
    </row>
    <row r="9207" spans="8:28" customFormat="1" ht="12.75">
      <c r="H9207" s="507"/>
      <c r="R9207" s="507"/>
    </row>
    <row r="9208" spans="8:28" customFormat="1" ht="12.75">
      <c r="H9208" s="507"/>
      <c r="R9208" s="507"/>
      <c r="S9208" s="507"/>
      <c r="AB9208" s="507"/>
    </row>
    <row r="9209" spans="8:28" customFormat="1" ht="12.75">
      <c r="H9209" s="507"/>
      <c r="P9209" s="507"/>
      <c r="R9209" s="507"/>
    </row>
    <row r="9210" spans="8:28" customFormat="1" ht="12.75">
      <c r="H9210" s="507"/>
      <c r="P9210" s="507"/>
      <c r="R9210" s="507"/>
    </row>
    <row r="9211" spans="8:28" customFormat="1" ht="12.75">
      <c r="H9211" s="507"/>
      <c r="P9211" s="507"/>
      <c r="R9211" s="507"/>
    </row>
    <row r="9212" spans="8:28" customFormat="1" ht="12.75">
      <c r="H9212" s="507"/>
      <c r="P9212" s="507"/>
      <c r="R9212" s="507"/>
    </row>
    <row r="9213" spans="8:28" customFormat="1" ht="12.75">
      <c r="H9213" s="507"/>
      <c r="P9213" s="507"/>
      <c r="R9213" s="507"/>
    </row>
    <row r="9214" spans="8:28" customFormat="1" ht="12.75">
      <c r="H9214" s="507"/>
      <c r="P9214" s="507"/>
      <c r="R9214" s="507"/>
      <c r="S9214" s="507"/>
    </row>
    <row r="9215" spans="8:28" customFormat="1" ht="12.75">
      <c r="H9215" s="507"/>
      <c r="P9215" s="507"/>
      <c r="R9215" s="507"/>
    </row>
    <row r="9216" spans="8:28" customFormat="1" ht="12.75">
      <c r="H9216" s="507"/>
      <c r="P9216" s="507"/>
      <c r="R9216" s="507"/>
      <c r="S9216" s="507"/>
    </row>
    <row r="9217" spans="8:19" customFormat="1" ht="12.75">
      <c r="H9217" s="507"/>
      <c r="P9217" s="507"/>
      <c r="R9217" s="507"/>
      <c r="S9217" s="507"/>
    </row>
    <row r="9218" spans="8:19" customFormat="1" ht="12.75">
      <c r="H9218" s="507"/>
      <c r="P9218" s="507"/>
      <c r="R9218" s="507"/>
    </row>
    <row r="9219" spans="8:19" customFormat="1" ht="12.75">
      <c r="H9219" s="507"/>
      <c r="P9219" s="507"/>
      <c r="R9219" s="507"/>
    </row>
    <row r="9220" spans="8:19" customFormat="1" ht="12.75">
      <c r="H9220" s="507"/>
      <c r="P9220" s="507"/>
      <c r="R9220" s="507"/>
      <c r="S9220" s="507"/>
    </row>
    <row r="9221" spans="8:19" customFormat="1" ht="12.75">
      <c r="H9221" s="507"/>
      <c r="P9221" s="507"/>
      <c r="R9221" s="507"/>
    </row>
    <row r="9222" spans="8:19" customFormat="1" ht="12.75">
      <c r="H9222" s="507"/>
      <c r="P9222" s="507"/>
      <c r="R9222" s="507"/>
    </row>
    <row r="9223" spans="8:19" customFormat="1" ht="12.75">
      <c r="H9223" s="507"/>
      <c r="P9223" s="507"/>
      <c r="R9223" s="507"/>
    </row>
    <row r="9224" spans="8:19" customFormat="1" ht="12.75">
      <c r="H9224" s="507"/>
      <c r="R9224" s="507"/>
      <c r="S9224" s="507"/>
    </row>
    <row r="9225" spans="8:19" customFormat="1" ht="12.75">
      <c r="H9225" s="507"/>
      <c r="P9225" s="507"/>
      <c r="R9225" s="507"/>
    </row>
    <row r="9226" spans="8:19" customFormat="1" ht="12.75">
      <c r="H9226" s="507"/>
      <c r="P9226" s="507"/>
      <c r="R9226" s="507"/>
    </row>
    <row r="9227" spans="8:19" customFormat="1" ht="12.75">
      <c r="H9227" s="507"/>
      <c r="P9227" s="507"/>
      <c r="R9227" s="507"/>
      <c r="S9227" s="507"/>
    </row>
    <row r="9228" spans="8:19" customFormat="1" ht="12.75">
      <c r="H9228" s="507"/>
      <c r="P9228" s="507"/>
      <c r="R9228" s="507"/>
      <c r="S9228" s="507"/>
    </row>
    <row r="9229" spans="8:19" customFormat="1" ht="12.75">
      <c r="H9229" s="507"/>
      <c r="P9229" s="507"/>
      <c r="R9229" s="507"/>
      <c r="S9229" s="507"/>
    </row>
    <row r="9230" spans="8:19" customFormat="1" ht="12.75">
      <c r="H9230" s="507"/>
      <c r="R9230" s="507"/>
      <c r="S9230" s="507"/>
    </row>
    <row r="9231" spans="8:19" customFormat="1" ht="12.75">
      <c r="H9231" s="507"/>
      <c r="R9231" s="507"/>
    </row>
    <row r="9232" spans="8:19" customFormat="1" ht="12.75">
      <c r="H9232" s="507"/>
      <c r="R9232" s="507"/>
      <c r="S9232" s="507"/>
    </row>
    <row r="9233" spans="8:28" customFormat="1" ht="12.75">
      <c r="H9233" s="507"/>
      <c r="P9233" s="507"/>
      <c r="R9233" s="507"/>
      <c r="S9233" s="507"/>
    </row>
    <row r="9234" spans="8:28" customFormat="1" ht="12.75">
      <c r="H9234" s="507"/>
      <c r="R9234" s="507"/>
      <c r="S9234" s="507"/>
    </row>
    <row r="9235" spans="8:28" customFormat="1" ht="12.75">
      <c r="H9235" s="507"/>
      <c r="P9235" s="507"/>
      <c r="R9235" s="507"/>
      <c r="S9235" s="507"/>
    </row>
    <row r="9236" spans="8:28" customFormat="1" ht="12.75">
      <c r="H9236" s="507"/>
      <c r="P9236" s="507"/>
      <c r="R9236" s="507"/>
      <c r="S9236" s="507"/>
    </row>
    <row r="9237" spans="8:28" customFormat="1" ht="12.75">
      <c r="H9237" s="507"/>
      <c r="P9237" s="507"/>
      <c r="R9237" s="507"/>
      <c r="S9237" s="507"/>
    </row>
    <row r="9238" spans="8:28" customFormat="1" ht="12.75">
      <c r="H9238" s="507"/>
      <c r="P9238" s="507"/>
      <c r="R9238" s="507"/>
    </row>
    <row r="9239" spans="8:28" customFormat="1" ht="12.75">
      <c r="H9239" s="507"/>
      <c r="P9239" s="507"/>
      <c r="R9239" s="507"/>
      <c r="S9239" s="507"/>
      <c r="AB9239" s="507"/>
    </row>
    <row r="9240" spans="8:28" customFormat="1" ht="12.75">
      <c r="H9240" s="507"/>
      <c r="R9240" s="507"/>
    </row>
    <row r="9241" spans="8:28" customFormat="1" ht="12.75">
      <c r="H9241" s="507"/>
      <c r="R9241" s="507"/>
      <c r="S9241" s="507"/>
    </row>
    <row r="9242" spans="8:28" customFormat="1" ht="12.75">
      <c r="H9242" s="507"/>
      <c r="P9242" s="507"/>
      <c r="R9242" s="507"/>
    </row>
    <row r="9243" spans="8:28" customFormat="1" ht="12.75">
      <c r="H9243" s="507"/>
      <c r="P9243" s="507"/>
      <c r="R9243" s="507"/>
    </row>
    <row r="9244" spans="8:28" customFormat="1" ht="12.75">
      <c r="H9244" s="507"/>
      <c r="R9244" s="507"/>
    </row>
    <row r="9245" spans="8:28" customFormat="1" ht="12.75">
      <c r="H9245" s="507"/>
      <c r="R9245" s="507"/>
      <c r="S9245" s="507"/>
    </row>
    <row r="9246" spans="8:28" customFormat="1" ht="12.75">
      <c r="H9246" s="507"/>
      <c r="P9246" s="507"/>
      <c r="R9246" s="507"/>
    </row>
    <row r="9247" spans="8:28" customFormat="1" ht="12.75">
      <c r="H9247" s="507"/>
      <c r="R9247" s="507"/>
    </row>
    <row r="9248" spans="8:28" customFormat="1" ht="12.75">
      <c r="H9248" s="507"/>
      <c r="P9248" s="507"/>
      <c r="R9248" s="507"/>
      <c r="S9248" s="507"/>
    </row>
    <row r="9249" spans="8:28" customFormat="1" ht="12.75">
      <c r="H9249" s="507"/>
      <c r="P9249" s="507"/>
      <c r="R9249" s="507"/>
      <c r="S9249" s="507"/>
    </row>
    <row r="9250" spans="8:28" customFormat="1" ht="12.75">
      <c r="H9250" s="507"/>
      <c r="P9250" s="507"/>
      <c r="R9250" s="507"/>
      <c r="S9250" s="507"/>
    </row>
    <row r="9251" spans="8:28" customFormat="1" ht="12.75">
      <c r="H9251" s="507"/>
      <c r="R9251" s="507"/>
    </row>
    <row r="9252" spans="8:28" customFormat="1" ht="12.75">
      <c r="H9252" s="507"/>
      <c r="P9252" s="507"/>
      <c r="R9252" s="507"/>
    </row>
    <row r="9253" spans="8:28" customFormat="1" ht="12.75">
      <c r="H9253" s="507"/>
      <c r="P9253" s="507"/>
      <c r="R9253" s="507"/>
    </row>
    <row r="9254" spans="8:28" customFormat="1" ht="12.75">
      <c r="H9254" s="507"/>
      <c r="P9254" s="507"/>
      <c r="R9254" s="507"/>
      <c r="S9254" s="507"/>
    </row>
    <row r="9255" spans="8:28" customFormat="1" ht="12.75">
      <c r="H9255" s="507"/>
      <c r="P9255" s="507"/>
      <c r="R9255" s="507"/>
      <c r="S9255" s="507"/>
    </row>
    <row r="9256" spans="8:28" customFormat="1" ht="12.75">
      <c r="H9256" s="507"/>
      <c r="P9256" s="507"/>
      <c r="R9256" s="507"/>
    </row>
    <row r="9257" spans="8:28" customFormat="1" ht="12.75">
      <c r="H9257" s="507"/>
      <c r="P9257" s="507"/>
      <c r="R9257" s="507"/>
    </row>
    <row r="9258" spans="8:28" customFormat="1" ht="12.75">
      <c r="H9258" s="507"/>
      <c r="R9258" s="507"/>
      <c r="S9258" s="507"/>
      <c r="AB9258" s="507"/>
    </row>
    <row r="9259" spans="8:28" customFormat="1" ht="12.75">
      <c r="H9259" s="507"/>
      <c r="R9259" s="507"/>
      <c r="S9259" s="507"/>
    </row>
    <row r="9260" spans="8:28" customFormat="1" ht="12.75">
      <c r="H9260" s="507"/>
      <c r="P9260" s="507"/>
      <c r="R9260" s="507"/>
      <c r="S9260" s="507"/>
    </row>
    <row r="9261" spans="8:28" customFormat="1" ht="12.75">
      <c r="H9261" s="507"/>
      <c r="R9261" s="507"/>
      <c r="S9261" s="507"/>
    </row>
    <row r="9262" spans="8:28" customFormat="1" ht="12.75">
      <c r="H9262" s="507"/>
      <c r="P9262" s="507"/>
      <c r="R9262" s="507"/>
      <c r="S9262" s="507"/>
    </row>
    <row r="9263" spans="8:28" customFormat="1" ht="12.75">
      <c r="H9263" s="507"/>
      <c r="P9263" s="507"/>
      <c r="R9263" s="507"/>
    </row>
    <row r="9264" spans="8:28" customFormat="1" ht="12.75">
      <c r="H9264" s="507"/>
      <c r="R9264" s="507"/>
      <c r="S9264" s="507"/>
    </row>
    <row r="9265" spans="8:28" customFormat="1" ht="12.75">
      <c r="H9265" s="507"/>
      <c r="R9265" s="507"/>
    </row>
    <row r="9266" spans="8:28" customFormat="1" ht="12.75">
      <c r="H9266" s="507"/>
      <c r="P9266" s="507"/>
      <c r="R9266" s="507"/>
    </row>
    <row r="9267" spans="8:28" customFormat="1" ht="12.75">
      <c r="H9267" s="507"/>
      <c r="P9267" s="507"/>
      <c r="R9267" s="507"/>
    </row>
    <row r="9268" spans="8:28" customFormat="1" ht="12.75">
      <c r="H9268" s="507"/>
      <c r="P9268" s="507"/>
      <c r="R9268" s="507"/>
      <c r="S9268" s="507"/>
      <c r="AB9268" s="507"/>
    </row>
    <row r="9269" spans="8:28" customFormat="1" ht="12.75">
      <c r="H9269" s="507"/>
      <c r="P9269" s="507"/>
      <c r="R9269" s="507"/>
    </row>
    <row r="9270" spans="8:28" customFormat="1" ht="12.75">
      <c r="H9270" s="507"/>
      <c r="P9270" s="507"/>
      <c r="R9270" s="507"/>
      <c r="S9270" s="507"/>
    </row>
    <row r="9271" spans="8:28" customFormat="1" ht="12.75">
      <c r="H9271" s="507"/>
      <c r="P9271" s="507"/>
      <c r="R9271" s="507"/>
    </row>
    <row r="9272" spans="8:28" customFormat="1" ht="12.75">
      <c r="H9272" s="507"/>
      <c r="P9272" s="507"/>
      <c r="R9272" s="507"/>
      <c r="S9272" s="507"/>
    </row>
    <row r="9273" spans="8:28" customFormat="1" ht="12.75">
      <c r="H9273" s="507"/>
      <c r="R9273" s="507"/>
    </row>
    <row r="9274" spans="8:28" customFormat="1" ht="12.75">
      <c r="H9274" s="507"/>
      <c r="P9274" s="507"/>
      <c r="R9274" s="507"/>
    </row>
    <row r="9275" spans="8:28" customFormat="1" ht="12.75">
      <c r="H9275" s="507"/>
      <c r="P9275" s="507"/>
      <c r="R9275" s="507"/>
      <c r="S9275" s="507"/>
    </row>
    <row r="9276" spans="8:28" customFormat="1" ht="12.75">
      <c r="H9276" s="507"/>
      <c r="R9276" s="507"/>
      <c r="S9276" s="507"/>
    </row>
    <row r="9277" spans="8:28" customFormat="1" ht="12.75">
      <c r="H9277" s="507"/>
      <c r="R9277" s="507"/>
      <c r="S9277" s="507"/>
    </row>
    <row r="9278" spans="8:28" customFormat="1" ht="12.75">
      <c r="H9278" s="507"/>
      <c r="R9278" s="507"/>
    </row>
    <row r="9279" spans="8:28" customFormat="1" ht="12.75">
      <c r="H9279" s="507"/>
      <c r="P9279" s="507"/>
      <c r="R9279" s="507"/>
    </row>
    <row r="9280" spans="8:28" customFormat="1" ht="12.75">
      <c r="H9280" s="507"/>
      <c r="P9280" s="507"/>
      <c r="R9280" s="507"/>
    </row>
    <row r="9281" spans="8:19" customFormat="1" ht="12.75">
      <c r="H9281" s="507"/>
      <c r="P9281" s="507"/>
      <c r="R9281" s="507"/>
      <c r="S9281" s="507"/>
    </row>
    <row r="9282" spans="8:19" customFormat="1" ht="12.75">
      <c r="H9282" s="507"/>
      <c r="R9282" s="507"/>
      <c r="S9282" s="507"/>
    </row>
    <row r="9283" spans="8:19" customFormat="1" ht="12.75">
      <c r="H9283" s="507"/>
      <c r="R9283" s="507"/>
      <c r="S9283" s="507"/>
    </row>
    <row r="9284" spans="8:19" customFormat="1" ht="12.75">
      <c r="H9284" s="507"/>
      <c r="R9284" s="507"/>
      <c r="S9284" s="507"/>
    </row>
    <row r="9285" spans="8:19" customFormat="1" ht="12.75">
      <c r="H9285" s="507"/>
      <c r="P9285" s="507"/>
      <c r="R9285" s="507"/>
    </row>
    <row r="9286" spans="8:19" customFormat="1" ht="12.75">
      <c r="H9286" s="507"/>
      <c r="P9286" s="507"/>
      <c r="R9286" s="507"/>
    </row>
    <row r="9287" spans="8:19" customFormat="1" ht="12.75">
      <c r="H9287" s="507"/>
      <c r="P9287" s="507"/>
      <c r="R9287" s="507"/>
    </row>
    <row r="9288" spans="8:19" customFormat="1" ht="12.75">
      <c r="H9288" s="507"/>
      <c r="P9288" s="507"/>
      <c r="R9288" s="507"/>
      <c r="S9288" s="507"/>
    </row>
    <row r="9289" spans="8:19" customFormat="1" ht="12.75">
      <c r="H9289" s="507"/>
      <c r="R9289" s="507"/>
    </row>
    <row r="9290" spans="8:19" customFormat="1" ht="12.75">
      <c r="H9290" s="507"/>
      <c r="R9290" s="507"/>
    </row>
    <row r="9291" spans="8:19" customFormat="1" ht="12.75">
      <c r="H9291" s="507"/>
      <c r="P9291" s="507"/>
      <c r="R9291" s="507"/>
    </row>
    <row r="9292" spans="8:19" customFormat="1" ht="12.75">
      <c r="H9292" s="507"/>
      <c r="R9292" s="507"/>
      <c r="S9292" s="507"/>
    </row>
    <row r="9293" spans="8:19" customFormat="1" ht="12.75">
      <c r="H9293" s="507"/>
      <c r="P9293" s="507"/>
      <c r="R9293" s="507"/>
    </row>
    <row r="9294" spans="8:19" customFormat="1" ht="12.75">
      <c r="H9294" s="507"/>
      <c r="P9294" s="507"/>
      <c r="R9294" s="507"/>
      <c r="S9294" s="507"/>
    </row>
    <row r="9295" spans="8:19" customFormat="1" ht="12.75">
      <c r="H9295" s="507"/>
      <c r="P9295" s="507"/>
      <c r="R9295" s="507"/>
      <c r="S9295" s="507"/>
    </row>
    <row r="9296" spans="8:19" customFormat="1" ht="12.75">
      <c r="H9296" s="507"/>
      <c r="R9296" s="507"/>
    </row>
    <row r="9297" spans="8:19" customFormat="1" ht="12.75">
      <c r="H9297" s="507"/>
      <c r="R9297" s="507"/>
      <c r="S9297" s="507"/>
    </row>
    <row r="9298" spans="8:19" customFormat="1" ht="12.75">
      <c r="H9298" s="507"/>
      <c r="R9298" s="507"/>
      <c r="S9298" s="507"/>
    </row>
    <row r="9299" spans="8:19" customFormat="1" ht="12.75">
      <c r="H9299" s="507"/>
      <c r="P9299" s="507"/>
      <c r="R9299" s="507"/>
      <c r="S9299" s="507"/>
    </row>
    <row r="9300" spans="8:19" customFormat="1" ht="12.75">
      <c r="H9300" s="507"/>
      <c r="P9300" s="507"/>
      <c r="R9300" s="507"/>
      <c r="S9300" s="507"/>
    </row>
    <row r="9301" spans="8:19" customFormat="1" ht="12.75">
      <c r="H9301" s="507"/>
      <c r="P9301" s="507"/>
      <c r="R9301" s="507"/>
    </row>
    <row r="9302" spans="8:19" customFormat="1" ht="12.75">
      <c r="H9302" s="507"/>
      <c r="R9302" s="507"/>
      <c r="S9302" s="507"/>
    </row>
    <row r="9303" spans="8:19" customFormat="1" ht="12.75">
      <c r="H9303" s="507"/>
      <c r="P9303" s="507"/>
      <c r="R9303" s="507"/>
    </row>
    <row r="9304" spans="8:19" customFormat="1" ht="12.75">
      <c r="H9304" s="507"/>
      <c r="P9304" s="507"/>
      <c r="R9304" s="507"/>
      <c r="S9304" s="507"/>
    </row>
    <row r="9305" spans="8:19" customFormat="1" ht="12.75">
      <c r="H9305" s="507"/>
      <c r="R9305" s="507"/>
      <c r="S9305" s="507"/>
    </row>
    <row r="9306" spans="8:19" customFormat="1" ht="12.75">
      <c r="H9306" s="507"/>
      <c r="P9306" s="507"/>
      <c r="R9306" s="507"/>
    </row>
    <row r="9307" spans="8:19" customFormat="1" ht="12.75">
      <c r="H9307" s="507"/>
      <c r="R9307" s="507"/>
      <c r="S9307" s="507"/>
    </row>
    <row r="9308" spans="8:19" customFormat="1" ht="12.75">
      <c r="H9308" s="507"/>
      <c r="P9308" s="507"/>
      <c r="R9308" s="507"/>
      <c r="S9308" s="507"/>
    </row>
    <row r="9309" spans="8:19" customFormat="1" ht="12.75">
      <c r="H9309" s="507"/>
      <c r="P9309" s="507"/>
      <c r="R9309" s="507"/>
    </row>
    <row r="9310" spans="8:19" customFormat="1" ht="12.75">
      <c r="H9310" s="507"/>
      <c r="R9310" s="507"/>
    </row>
    <row r="9311" spans="8:19" customFormat="1" ht="12.75">
      <c r="H9311" s="507"/>
      <c r="R9311" s="507"/>
      <c r="S9311" s="507"/>
    </row>
    <row r="9312" spans="8:19" customFormat="1" ht="12.75">
      <c r="H9312" s="507"/>
      <c r="P9312" s="507"/>
      <c r="R9312" s="507"/>
      <c r="S9312" s="507"/>
    </row>
    <row r="9313" spans="8:19" customFormat="1" ht="12.75">
      <c r="H9313" s="507"/>
      <c r="R9313" s="507"/>
      <c r="S9313" s="507"/>
    </row>
    <row r="9314" spans="8:19" customFormat="1" ht="12.75">
      <c r="H9314" s="507"/>
      <c r="P9314" s="507"/>
      <c r="R9314" s="507"/>
    </row>
    <row r="9315" spans="8:19" customFormat="1" ht="12.75">
      <c r="H9315" s="507"/>
      <c r="R9315" s="507"/>
      <c r="S9315" s="507"/>
    </row>
    <row r="9316" spans="8:19" customFormat="1" ht="12.75">
      <c r="H9316" s="507"/>
      <c r="P9316" s="507"/>
      <c r="R9316" s="507"/>
    </row>
    <row r="9317" spans="8:19" customFormat="1" ht="12.75">
      <c r="H9317" s="507"/>
      <c r="P9317" s="507"/>
      <c r="R9317" s="507"/>
    </row>
    <row r="9318" spans="8:19" customFormat="1" ht="12.75">
      <c r="H9318" s="507"/>
      <c r="P9318" s="507"/>
      <c r="R9318" s="507"/>
    </row>
    <row r="9319" spans="8:19" customFormat="1" ht="12.75">
      <c r="H9319" s="507"/>
      <c r="R9319" s="507"/>
      <c r="S9319" s="507"/>
    </row>
    <row r="9320" spans="8:19" customFormat="1" ht="12.75">
      <c r="H9320" s="507"/>
      <c r="P9320" s="507"/>
      <c r="R9320" s="507"/>
    </row>
    <row r="9321" spans="8:19" customFormat="1" ht="12.75">
      <c r="H9321" s="507"/>
      <c r="P9321" s="507"/>
      <c r="R9321" s="507"/>
      <c r="S9321" s="507"/>
    </row>
    <row r="9322" spans="8:19" customFormat="1" ht="12.75">
      <c r="H9322" s="507"/>
      <c r="P9322" s="507"/>
      <c r="R9322" s="507"/>
    </row>
    <row r="9323" spans="8:19" customFormat="1" ht="12.75">
      <c r="H9323" s="507"/>
      <c r="R9323" s="507"/>
    </row>
    <row r="9324" spans="8:19" customFormat="1" ht="12.75">
      <c r="H9324" s="507"/>
      <c r="P9324" s="507"/>
      <c r="R9324" s="507"/>
    </row>
    <row r="9325" spans="8:19" customFormat="1" ht="12.75">
      <c r="H9325" s="507"/>
      <c r="P9325" s="507"/>
      <c r="R9325" s="507"/>
    </row>
    <row r="9326" spans="8:19" customFormat="1" ht="12.75">
      <c r="H9326" s="507"/>
      <c r="R9326" s="507"/>
      <c r="S9326" s="507"/>
    </row>
    <row r="9327" spans="8:19" customFormat="1" ht="12.75">
      <c r="H9327" s="507"/>
      <c r="R9327" s="507"/>
      <c r="S9327" s="507"/>
    </row>
    <row r="9328" spans="8:19" customFormat="1" ht="12.75">
      <c r="H9328" s="507"/>
      <c r="P9328" s="507"/>
      <c r="R9328" s="507"/>
      <c r="S9328" s="507"/>
    </row>
    <row r="9329" spans="8:19" customFormat="1" ht="12.75">
      <c r="H9329" s="507"/>
      <c r="R9329" s="507"/>
    </row>
    <row r="9330" spans="8:19" customFormat="1" ht="12.75">
      <c r="H9330" s="507"/>
      <c r="P9330" s="507"/>
      <c r="R9330" s="507"/>
    </row>
    <row r="9331" spans="8:19" customFormat="1" ht="12.75">
      <c r="H9331" s="507"/>
      <c r="R9331" s="507"/>
      <c r="S9331" s="507"/>
    </row>
    <row r="9332" spans="8:19" customFormat="1" ht="12.75">
      <c r="H9332" s="507"/>
      <c r="R9332" s="507"/>
      <c r="S9332" s="507"/>
    </row>
    <row r="9333" spans="8:19" customFormat="1" ht="12.75">
      <c r="H9333" s="507"/>
      <c r="P9333" s="507"/>
      <c r="R9333" s="507"/>
    </row>
    <row r="9334" spans="8:19" customFormat="1" ht="12.75">
      <c r="H9334" s="507"/>
      <c r="P9334" s="507"/>
      <c r="R9334" s="507"/>
    </row>
    <row r="9335" spans="8:19" customFormat="1" ht="12.75">
      <c r="H9335" s="507"/>
      <c r="P9335" s="507"/>
      <c r="R9335" s="507"/>
    </row>
    <row r="9336" spans="8:19" customFormat="1" ht="12.75">
      <c r="H9336" s="507"/>
      <c r="R9336" s="507"/>
      <c r="S9336" s="507"/>
    </row>
    <row r="9337" spans="8:19" customFormat="1" ht="12.75">
      <c r="H9337" s="507"/>
      <c r="P9337" s="507"/>
      <c r="R9337" s="507"/>
      <c r="S9337" s="507"/>
    </row>
    <row r="9338" spans="8:19" customFormat="1" ht="12.75">
      <c r="H9338" s="507"/>
      <c r="P9338" s="507"/>
      <c r="R9338" s="507"/>
      <c r="S9338" s="507"/>
    </row>
    <row r="9339" spans="8:19" customFormat="1" ht="12.75">
      <c r="H9339" s="507"/>
      <c r="P9339" s="507"/>
      <c r="R9339" s="507"/>
    </row>
    <row r="9340" spans="8:19" customFormat="1" ht="12.75">
      <c r="H9340" s="507"/>
      <c r="R9340" s="507"/>
      <c r="S9340" s="507"/>
    </row>
    <row r="9341" spans="8:19" customFormat="1" ht="12.75">
      <c r="H9341" s="507"/>
      <c r="P9341" s="507"/>
      <c r="R9341" s="507"/>
      <c r="S9341" s="507"/>
    </row>
    <row r="9342" spans="8:19" customFormat="1" ht="12.75">
      <c r="H9342" s="507"/>
      <c r="R9342" s="507"/>
      <c r="S9342" s="507"/>
    </row>
    <row r="9343" spans="8:19" customFormat="1" ht="12.75">
      <c r="H9343" s="507"/>
      <c r="R9343" s="507"/>
      <c r="S9343" s="507"/>
    </row>
    <row r="9344" spans="8:19" customFormat="1" ht="12.75">
      <c r="H9344" s="507"/>
      <c r="R9344" s="507"/>
      <c r="S9344" s="507"/>
    </row>
    <row r="9345" spans="8:28" customFormat="1" ht="12.75">
      <c r="H9345" s="507"/>
      <c r="P9345" s="507"/>
      <c r="R9345" s="507"/>
      <c r="S9345" s="507"/>
    </row>
    <row r="9346" spans="8:28" customFormat="1" ht="12.75">
      <c r="H9346" s="507"/>
      <c r="P9346" s="507"/>
      <c r="R9346" s="507"/>
      <c r="S9346" s="507"/>
    </row>
    <row r="9347" spans="8:28" customFormat="1" ht="12.75">
      <c r="H9347" s="507"/>
      <c r="P9347" s="507"/>
      <c r="R9347" s="507"/>
    </row>
    <row r="9348" spans="8:28" customFormat="1" ht="12.75">
      <c r="H9348" s="507"/>
      <c r="P9348" s="507"/>
      <c r="R9348" s="507"/>
    </row>
    <row r="9349" spans="8:28" customFormat="1" ht="12.75">
      <c r="H9349" s="507"/>
      <c r="P9349" s="507"/>
      <c r="R9349" s="507"/>
    </row>
    <row r="9350" spans="8:28" customFormat="1" ht="12.75">
      <c r="H9350" s="507"/>
      <c r="P9350" s="507"/>
      <c r="R9350" s="507"/>
      <c r="AB9350" s="507"/>
    </row>
    <row r="9351" spans="8:28" customFormat="1" ht="12.75">
      <c r="H9351" s="507"/>
      <c r="P9351" s="507"/>
      <c r="R9351" s="507"/>
      <c r="S9351" s="507"/>
    </row>
    <row r="9352" spans="8:28" customFormat="1" ht="12.75">
      <c r="H9352" s="507"/>
      <c r="P9352" s="507"/>
      <c r="R9352" s="507"/>
    </row>
    <row r="9353" spans="8:28" customFormat="1" ht="12.75">
      <c r="H9353" s="507"/>
      <c r="R9353" s="507"/>
      <c r="S9353" s="507"/>
    </row>
    <row r="9354" spans="8:28" customFormat="1" ht="12.75">
      <c r="H9354" s="507"/>
      <c r="R9354" s="507"/>
      <c r="S9354" s="507"/>
    </row>
    <row r="9355" spans="8:28" customFormat="1" ht="12.75">
      <c r="H9355" s="507"/>
      <c r="R9355" s="507"/>
      <c r="S9355" s="507"/>
    </row>
    <row r="9356" spans="8:28" customFormat="1" ht="12.75">
      <c r="H9356" s="507"/>
      <c r="P9356" s="507"/>
      <c r="R9356" s="507"/>
      <c r="S9356" s="507"/>
    </row>
    <row r="9357" spans="8:28" customFormat="1" ht="12.75">
      <c r="H9357" s="507"/>
      <c r="R9357" s="507"/>
      <c r="S9357" s="507"/>
    </row>
    <row r="9358" spans="8:28" customFormat="1" ht="12.75">
      <c r="H9358" s="507"/>
      <c r="P9358" s="507"/>
      <c r="R9358" s="507"/>
    </row>
    <row r="9359" spans="8:28" customFormat="1" ht="12.75">
      <c r="H9359" s="507"/>
      <c r="R9359" s="507"/>
    </row>
    <row r="9360" spans="8:28" customFormat="1" ht="12.75">
      <c r="H9360" s="507"/>
      <c r="P9360" s="507"/>
      <c r="R9360" s="507"/>
      <c r="S9360" s="507"/>
    </row>
    <row r="9361" spans="8:19" customFormat="1" ht="12.75">
      <c r="H9361" s="507"/>
      <c r="P9361" s="507"/>
      <c r="R9361" s="507"/>
      <c r="S9361" s="507"/>
    </row>
    <row r="9362" spans="8:19" customFormat="1" ht="12.75">
      <c r="H9362" s="507"/>
      <c r="P9362" s="507"/>
      <c r="R9362" s="507"/>
    </row>
    <row r="9363" spans="8:19" customFormat="1" ht="12.75">
      <c r="H9363" s="507"/>
      <c r="P9363" s="507"/>
      <c r="R9363" s="507"/>
      <c r="S9363" s="507"/>
    </row>
    <row r="9364" spans="8:19" customFormat="1" ht="12.75">
      <c r="H9364" s="507"/>
      <c r="P9364" s="507"/>
      <c r="R9364" s="507"/>
    </row>
    <row r="9365" spans="8:19" customFormat="1" ht="12.75">
      <c r="H9365" s="507"/>
      <c r="P9365" s="507"/>
      <c r="R9365" s="507"/>
      <c r="S9365" s="507"/>
    </row>
    <row r="9366" spans="8:19" customFormat="1" ht="12.75">
      <c r="H9366" s="507"/>
      <c r="P9366" s="507"/>
      <c r="R9366" s="507"/>
    </row>
    <row r="9367" spans="8:19" customFormat="1" ht="12.75">
      <c r="H9367" s="507"/>
      <c r="R9367" s="507"/>
    </row>
    <row r="9368" spans="8:19" customFormat="1" ht="12.75">
      <c r="H9368" s="507"/>
      <c r="P9368" s="507"/>
      <c r="R9368" s="507"/>
      <c r="S9368" s="507"/>
    </row>
    <row r="9369" spans="8:19" customFormat="1" ht="12.75">
      <c r="H9369" s="507"/>
      <c r="P9369" s="507"/>
      <c r="R9369" s="507"/>
      <c r="S9369" s="507"/>
    </row>
    <row r="9370" spans="8:19" customFormat="1" ht="12.75">
      <c r="H9370" s="507"/>
      <c r="P9370" s="507"/>
      <c r="R9370" s="507"/>
    </row>
    <row r="9371" spans="8:19" customFormat="1" ht="12.75">
      <c r="H9371" s="507"/>
      <c r="P9371" s="507"/>
      <c r="R9371" s="507"/>
    </row>
    <row r="9372" spans="8:19" customFormat="1" ht="12.75">
      <c r="H9372" s="507"/>
      <c r="P9372" s="507"/>
      <c r="R9372" s="507"/>
      <c r="S9372" s="507"/>
    </row>
    <row r="9373" spans="8:19" customFormat="1" ht="12.75">
      <c r="H9373" s="507"/>
      <c r="R9373" s="507"/>
    </row>
    <row r="9374" spans="8:19" customFormat="1" ht="12.75">
      <c r="H9374" s="507"/>
      <c r="P9374" s="507"/>
      <c r="R9374" s="507"/>
    </row>
    <row r="9375" spans="8:19" customFormat="1" ht="12.75">
      <c r="H9375" s="507"/>
      <c r="P9375" s="507"/>
      <c r="R9375" s="507"/>
      <c r="S9375" s="507"/>
    </row>
    <row r="9376" spans="8:19" customFormat="1" ht="12.75">
      <c r="H9376" s="507"/>
      <c r="P9376" s="507"/>
      <c r="R9376" s="507"/>
    </row>
    <row r="9377" spans="8:19" customFormat="1" ht="12.75">
      <c r="H9377" s="507"/>
      <c r="P9377" s="507"/>
      <c r="R9377" s="507"/>
      <c r="S9377" s="507"/>
    </row>
    <row r="9378" spans="8:19" customFormat="1" ht="12.75">
      <c r="H9378" s="507"/>
      <c r="P9378" s="507"/>
      <c r="R9378" s="507"/>
      <c r="S9378" s="507"/>
    </row>
    <row r="9379" spans="8:19" customFormat="1" ht="12.75">
      <c r="H9379" s="507"/>
      <c r="R9379" s="507"/>
      <c r="S9379" s="507"/>
    </row>
    <row r="9380" spans="8:19" customFormat="1" ht="12.75">
      <c r="H9380" s="507"/>
      <c r="P9380" s="507"/>
      <c r="R9380" s="507"/>
    </row>
    <row r="9381" spans="8:19" customFormat="1" ht="12.75">
      <c r="H9381" s="507"/>
      <c r="R9381" s="507"/>
      <c r="S9381" s="507"/>
    </row>
    <row r="9382" spans="8:19" customFormat="1" ht="12.75">
      <c r="H9382" s="507"/>
      <c r="P9382" s="507"/>
      <c r="R9382" s="507"/>
    </row>
    <row r="9383" spans="8:19" customFormat="1" ht="12.75">
      <c r="H9383" s="507"/>
      <c r="P9383" s="507"/>
      <c r="R9383" s="507"/>
    </row>
    <row r="9384" spans="8:19" customFormat="1" ht="12.75">
      <c r="H9384" s="507"/>
      <c r="P9384" s="507"/>
      <c r="R9384" s="507"/>
    </row>
    <row r="9385" spans="8:19" customFormat="1" ht="12.75">
      <c r="H9385" s="507"/>
      <c r="P9385" s="507"/>
      <c r="R9385" s="507"/>
      <c r="S9385" s="507"/>
    </row>
    <row r="9386" spans="8:19" customFormat="1" ht="12.75">
      <c r="H9386" s="507"/>
      <c r="R9386" s="507"/>
      <c r="S9386" s="507"/>
    </row>
    <row r="9387" spans="8:19" customFormat="1" ht="12.75">
      <c r="H9387" s="507"/>
      <c r="P9387" s="507"/>
      <c r="R9387" s="507"/>
    </row>
    <row r="9388" spans="8:19" customFormat="1" ht="12.75">
      <c r="H9388" s="507"/>
      <c r="P9388" s="507"/>
      <c r="R9388" s="507"/>
    </row>
    <row r="9389" spans="8:19" customFormat="1" ht="12.75">
      <c r="H9389" s="507"/>
      <c r="R9389" s="507"/>
      <c r="S9389" s="507"/>
    </row>
    <row r="9390" spans="8:19" customFormat="1" ht="12.75">
      <c r="H9390" s="507"/>
      <c r="R9390" s="507"/>
    </row>
    <row r="9391" spans="8:19" customFormat="1" ht="12.75">
      <c r="H9391" s="507"/>
      <c r="P9391" s="507"/>
      <c r="R9391" s="507"/>
    </row>
    <row r="9392" spans="8:19" customFormat="1" ht="12.75">
      <c r="H9392" s="507"/>
      <c r="R9392" s="507"/>
      <c r="S9392" s="507"/>
    </row>
    <row r="9393" spans="8:19" customFormat="1" ht="12.75">
      <c r="H9393" s="507"/>
      <c r="P9393" s="507"/>
      <c r="R9393" s="507"/>
      <c r="S9393" s="507"/>
    </row>
    <row r="9394" spans="8:19" customFormat="1" ht="12.75">
      <c r="H9394" s="507"/>
      <c r="P9394" s="507"/>
      <c r="R9394" s="507"/>
      <c r="S9394" s="507"/>
    </row>
    <row r="9395" spans="8:19" customFormat="1" ht="12.75">
      <c r="H9395" s="507"/>
      <c r="P9395" s="507"/>
      <c r="R9395" s="507"/>
    </row>
    <row r="9396" spans="8:19" customFormat="1" ht="12.75">
      <c r="H9396" s="507"/>
      <c r="P9396" s="507"/>
      <c r="R9396" s="507"/>
    </row>
    <row r="9397" spans="8:19" customFormat="1" ht="12.75">
      <c r="H9397" s="507"/>
      <c r="R9397" s="507"/>
      <c r="S9397" s="507"/>
    </row>
    <row r="9398" spans="8:19" customFormat="1" ht="12.75">
      <c r="H9398" s="507"/>
      <c r="P9398" s="507"/>
      <c r="R9398" s="507"/>
      <c r="S9398" s="507"/>
    </row>
    <row r="9399" spans="8:19" customFormat="1" ht="12.75">
      <c r="H9399" s="507"/>
      <c r="R9399" s="507"/>
      <c r="S9399" s="507"/>
    </row>
    <row r="9400" spans="8:19" customFormat="1" ht="12.75">
      <c r="H9400" s="507"/>
      <c r="P9400" s="507"/>
      <c r="R9400" s="507"/>
    </row>
    <row r="9401" spans="8:19" customFormat="1" ht="12.75">
      <c r="H9401" s="507"/>
      <c r="R9401" s="507"/>
      <c r="S9401" s="507"/>
    </row>
    <row r="9402" spans="8:19" customFormat="1" ht="12.75">
      <c r="H9402" s="507"/>
      <c r="P9402" s="507"/>
      <c r="R9402" s="507"/>
    </row>
    <row r="9403" spans="8:19" customFormat="1" ht="12.75">
      <c r="H9403" s="507"/>
      <c r="P9403" s="507"/>
      <c r="R9403" s="507"/>
      <c r="S9403" s="507"/>
    </row>
    <row r="9404" spans="8:19" customFormat="1" ht="12.75">
      <c r="H9404" s="507"/>
      <c r="P9404" s="507"/>
      <c r="R9404" s="507"/>
    </row>
    <row r="9405" spans="8:19" customFormat="1" ht="12.75">
      <c r="H9405" s="507"/>
      <c r="P9405" s="507"/>
      <c r="R9405" s="507"/>
    </row>
    <row r="9406" spans="8:19" customFormat="1" ht="12.75">
      <c r="H9406" s="507"/>
      <c r="P9406" s="507"/>
      <c r="R9406" s="507"/>
    </row>
    <row r="9407" spans="8:19" customFormat="1" ht="12.75">
      <c r="H9407" s="507"/>
      <c r="P9407" s="507"/>
      <c r="R9407" s="507"/>
    </row>
    <row r="9408" spans="8:19" customFormat="1" ht="12.75">
      <c r="H9408" s="507"/>
      <c r="R9408" s="507"/>
    </row>
    <row r="9409" spans="8:19" customFormat="1" ht="12.75">
      <c r="H9409" s="507"/>
      <c r="P9409" s="507"/>
      <c r="R9409" s="507"/>
    </row>
    <row r="9410" spans="8:19" customFormat="1" ht="12.75">
      <c r="H9410" s="507"/>
      <c r="R9410" s="507"/>
      <c r="S9410" s="507"/>
    </row>
    <row r="9411" spans="8:19" customFormat="1" ht="12.75">
      <c r="H9411" s="507"/>
      <c r="P9411" s="507"/>
      <c r="R9411" s="507"/>
    </row>
    <row r="9412" spans="8:19" customFormat="1" ht="12.75">
      <c r="H9412" s="507"/>
      <c r="P9412" s="507"/>
      <c r="R9412" s="507"/>
      <c r="S9412" s="507"/>
    </row>
    <row r="9413" spans="8:19" customFormat="1" ht="12.75">
      <c r="H9413" s="507"/>
      <c r="P9413" s="507"/>
      <c r="R9413" s="507"/>
    </row>
    <row r="9414" spans="8:19" customFormat="1" ht="12.75">
      <c r="H9414" s="507"/>
      <c r="P9414" s="507"/>
      <c r="R9414" s="507"/>
    </row>
    <row r="9415" spans="8:19" customFormat="1" ht="12.75">
      <c r="H9415" s="507"/>
      <c r="P9415" s="507"/>
      <c r="R9415" s="507"/>
    </row>
    <row r="9416" spans="8:19" customFormat="1" ht="12.75">
      <c r="H9416" s="507"/>
      <c r="P9416" s="507"/>
      <c r="R9416" s="507"/>
    </row>
    <row r="9417" spans="8:19" customFormat="1" ht="12.75">
      <c r="H9417" s="507"/>
      <c r="P9417" s="507"/>
      <c r="R9417" s="507"/>
      <c r="S9417" s="507"/>
    </row>
    <row r="9418" spans="8:19" customFormat="1" ht="12.75">
      <c r="H9418" s="507"/>
      <c r="P9418" s="507"/>
      <c r="R9418" s="507"/>
      <c r="S9418" s="507"/>
    </row>
    <row r="9419" spans="8:19" customFormat="1" ht="12.75">
      <c r="H9419" s="507"/>
      <c r="P9419" s="507"/>
      <c r="R9419" s="507"/>
    </row>
    <row r="9420" spans="8:19" customFormat="1" ht="12.75">
      <c r="H9420" s="507"/>
      <c r="P9420" s="507"/>
      <c r="R9420" s="507"/>
      <c r="S9420" s="507"/>
    </row>
    <row r="9421" spans="8:19" customFormat="1" ht="12.75">
      <c r="H9421" s="507"/>
      <c r="P9421" s="507"/>
      <c r="R9421" s="507"/>
    </row>
    <row r="9422" spans="8:19" customFormat="1" ht="12.75">
      <c r="H9422" s="507"/>
      <c r="P9422" s="507"/>
      <c r="R9422" s="507"/>
    </row>
    <row r="9423" spans="8:19" customFormat="1" ht="12.75">
      <c r="H9423" s="507"/>
      <c r="R9423" s="507"/>
      <c r="S9423" s="507"/>
    </row>
    <row r="9424" spans="8:19" customFormat="1" ht="12.75">
      <c r="H9424" s="507"/>
      <c r="P9424" s="507"/>
      <c r="R9424" s="507"/>
    </row>
    <row r="9425" spans="8:28" customFormat="1" ht="12.75">
      <c r="H9425" s="507"/>
      <c r="P9425" s="507"/>
      <c r="R9425" s="507"/>
      <c r="S9425" s="507"/>
    </row>
    <row r="9426" spans="8:28" customFormat="1" ht="12.75">
      <c r="H9426" s="507"/>
      <c r="R9426" s="507"/>
      <c r="S9426" s="507"/>
    </row>
    <row r="9427" spans="8:28" customFormat="1" ht="12.75">
      <c r="H9427" s="507"/>
      <c r="R9427" s="507"/>
    </row>
    <row r="9428" spans="8:28" customFormat="1" ht="12.75">
      <c r="H9428" s="507"/>
      <c r="R9428" s="507"/>
    </row>
    <row r="9429" spans="8:28" customFormat="1" ht="12.75">
      <c r="H9429" s="507"/>
      <c r="R9429" s="507"/>
    </row>
    <row r="9430" spans="8:28" customFormat="1" ht="12.75">
      <c r="H9430" s="507"/>
      <c r="P9430" s="507"/>
      <c r="R9430" s="507"/>
    </row>
    <row r="9431" spans="8:28" customFormat="1" ht="12.75">
      <c r="H9431" s="507"/>
      <c r="P9431" s="507"/>
      <c r="R9431" s="507"/>
    </row>
    <row r="9432" spans="8:28" customFormat="1" ht="12.75">
      <c r="H9432" s="507"/>
      <c r="P9432" s="507"/>
      <c r="R9432" s="507"/>
      <c r="S9432" s="507"/>
    </row>
    <row r="9433" spans="8:28" customFormat="1" ht="12.75">
      <c r="H9433" s="507"/>
      <c r="P9433" s="507"/>
      <c r="R9433" s="507"/>
    </row>
    <row r="9434" spans="8:28" customFormat="1" ht="12.75">
      <c r="H9434" s="507"/>
      <c r="P9434" s="507"/>
      <c r="R9434" s="507"/>
      <c r="S9434" s="507"/>
      <c r="AB9434" s="507"/>
    </row>
    <row r="9435" spans="8:28" customFormat="1" ht="12.75">
      <c r="H9435" s="507"/>
      <c r="R9435" s="507"/>
      <c r="S9435" s="507"/>
      <c r="AB9435" s="507"/>
    </row>
    <row r="9436" spans="8:28" customFormat="1" ht="12.75">
      <c r="H9436" s="507"/>
      <c r="R9436" s="507"/>
      <c r="S9436" s="507"/>
    </row>
    <row r="9437" spans="8:28" customFormat="1" ht="12.75">
      <c r="H9437" s="507"/>
      <c r="P9437" s="507"/>
      <c r="R9437" s="507"/>
      <c r="S9437" s="507"/>
    </row>
    <row r="9438" spans="8:28" customFormat="1" ht="12.75">
      <c r="H9438" s="507"/>
      <c r="R9438" s="507"/>
      <c r="S9438" s="507"/>
    </row>
    <row r="9439" spans="8:28" customFormat="1" ht="12.75">
      <c r="H9439" s="507"/>
      <c r="R9439" s="507"/>
    </row>
    <row r="9440" spans="8:28" customFormat="1" ht="12.75">
      <c r="H9440" s="507"/>
      <c r="P9440" s="507"/>
      <c r="R9440" s="507"/>
      <c r="S9440" s="507"/>
    </row>
    <row r="9441" spans="8:28" customFormat="1" ht="12.75">
      <c r="H9441" s="507"/>
      <c r="R9441" s="507"/>
    </row>
    <row r="9442" spans="8:28" customFormat="1" ht="12.75">
      <c r="H9442" s="507"/>
      <c r="P9442" s="507"/>
      <c r="R9442" s="507"/>
    </row>
    <row r="9443" spans="8:28" customFormat="1" ht="12.75">
      <c r="H9443" s="507"/>
      <c r="R9443" s="507"/>
      <c r="S9443" s="507"/>
    </row>
    <row r="9444" spans="8:28" customFormat="1" ht="12.75">
      <c r="H9444" s="507"/>
      <c r="R9444" s="507"/>
    </row>
    <row r="9445" spans="8:28" customFormat="1" ht="12.75">
      <c r="H9445" s="507"/>
      <c r="R9445" s="507"/>
      <c r="S9445" s="507"/>
      <c r="AB9445" s="507"/>
    </row>
    <row r="9446" spans="8:28" customFormat="1" ht="12.75">
      <c r="H9446" s="507"/>
      <c r="P9446" s="507"/>
      <c r="R9446" s="507"/>
      <c r="S9446" s="507"/>
    </row>
    <row r="9447" spans="8:28" customFormat="1" ht="12.75">
      <c r="H9447" s="507"/>
      <c r="R9447" s="507"/>
    </row>
    <row r="9448" spans="8:28" customFormat="1" ht="12.75">
      <c r="H9448" s="507"/>
      <c r="R9448" s="507"/>
      <c r="S9448" s="507"/>
    </row>
    <row r="9449" spans="8:28" customFormat="1" ht="12.75">
      <c r="H9449" s="507"/>
      <c r="P9449" s="507"/>
      <c r="R9449" s="507"/>
    </row>
    <row r="9450" spans="8:28" customFormat="1" ht="12.75">
      <c r="H9450" s="507"/>
      <c r="R9450" s="507"/>
      <c r="S9450" s="507"/>
    </row>
    <row r="9451" spans="8:28" customFormat="1" ht="12.75">
      <c r="H9451" s="507"/>
      <c r="P9451" s="507"/>
      <c r="R9451" s="507"/>
    </row>
    <row r="9452" spans="8:28" customFormat="1" ht="12.75">
      <c r="H9452" s="507"/>
      <c r="P9452" s="507"/>
      <c r="R9452" s="507"/>
      <c r="S9452" s="507"/>
    </row>
    <row r="9453" spans="8:28" customFormat="1" ht="12.75">
      <c r="H9453" s="507"/>
      <c r="P9453" s="507"/>
      <c r="R9453" s="507"/>
    </row>
    <row r="9454" spans="8:28" customFormat="1" ht="12.75">
      <c r="H9454" s="507"/>
      <c r="R9454" s="507"/>
    </row>
    <row r="9455" spans="8:28" customFormat="1" ht="12.75">
      <c r="H9455" s="507"/>
      <c r="R9455" s="507"/>
    </row>
    <row r="9456" spans="8:28" customFormat="1" ht="12.75">
      <c r="H9456" s="507"/>
      <c r="R9456" s="507"/>
    </row>
    <row r="9457" spans="8:19" customFormat="1" ht="12.75">
      <c r="H9457" s="507"/>
      <c r="P9457" s="507"/>
      <c r="R9457" s="507"/>
      <c r="S9457" s="507"/>
    </row>
    <row r="9458" spans="8:19" customFormat="1" ht="12.75">
      <c r="H9458" s="507"/>
      <c r="P9458" s="507"/>
      <c r="R9458" s="507"/>
    </row>
    <row r="9459" spans="8:19" customFormat="1" ht="12.75">
      <c r="H9459" s="507"/>
      <c r="P9459" s="507"/>
      <c r="R9459" s="507"/>
    </row>
    <row r="9460" spans="8:19" customFormat="1" ht="12.75">
      <c r="H9460" s="507"/>
      <c r="P9460" s="507"/>
      <c r="R9460" s="507"/>
      <c r="S9460" s="507"/>
    </row>
    <row r="9461" spans="8:19" customFormat="1" ht="12.75">
      <c r="H9461" s="507"/>
      <c r="P9461" s="507"/>
      <c r="R9461" s="507"/>
    </row>
    <row r="9462" spans="8:19" customFormat="1" ht="12.75">
      <c r="H9462" s="507"/>
      <c r="P9462" s="507"/>
      <c r="R9462" s="507"/>
      <c r="S9462" s="507"/>
    </row>
    <row r="9463" spans="8:19" customFormat="1" ht="12.75">
      <c r="H9463" s="507"/>
      <c r="P9463" s="507"/>
      <c r="R9463" s="507"/>
      <c r="S9463" s="507"/>
    </row>
    <row r="9464" spans="8:19" customFormat="1" ht="12.75">
      <c r="H9464" s="507"/>
      <c r="P9464" s="507"/>
      <c r="R9464" s="507"/>
    </row>
    <row r="9465" spans="8:19" customFormat="1" ht="12.75">
      <c r="H9465" s="507"/>
      <c r="P9465" s="507"/>
      <c r="R9465" s="507"/>
    </row>
    <row r="9466" spans="8:19" customFormat="1" ht="12.75">
      <c r="H9466" s="507"/>
      <c r="P9466" s="507"/>
      <c r="R9466" s="507"/>
    </row>
    <row r="9467" spans="8:19" customFormat="1" ht="12.75">
      <c r="H9467" s="507"/>
      <c r="P9467" s="507"/>
      <c r="R9467" s="507"/>
      <c r="S9467" s="507"/>
    </row>
    <row r="9468" spans="8:19" customFormat="1" ht="12.75">
      <c r="H9468" s="507"/>
      <c r="P9468" s="507"/>
      <c r="R9468" s="507"/>
    </row>
    <row r="9469" spans="8:19" customFormat="1" ht="12.75">
      <c r="H9469" s="507"/>
      <c r="R9469" s="507"/>
    </row>
    <row r="9470" spans="8:19" customFormat="1" ht="12.75">
      <c r="H9470" s="507"/>
      <c r="R9470" s="507"/>
      <c r="S9470" s="507"/>
    </row>
    <row r="9471" spans="8:19" customFormat="1" ht="12.75">
      <c r="H9471" s="507"/>
      <c r="P9471" s="507"/>
      <c r="R9471" s="507"/>
      <c r="S9471" s="507"/>
    </row>
    <row r="9472" spans="8:19" customFormat="1" ht="12.75">
      <c r="H9472" s="507"/>
      <c r="P9472" s="507"/>
      <c r="R9472" s="507"/>
    </row>
    <row r="9473" spans="8:28" customFormat="1" ht="12.75">
      <c r="H9473" s="507"/>
      <c r="R9473" s="507"/>
      <c r="S9473" s="507"/>
    </row>
    <row r="9474" spans="8:28" customFormat="1" ht="12.75">
      <c r="H9474" s="507"/>
      <c r="P9474" s="507"/>
      <c r="R9474" s="507"/>
      <c r="S9474" s="507"/>
      <c r="AB9474" s="507"/>
    </row>
    <row r="9475" spans="8:28" customFormat="1" ht="12.75">
      <c r="H9475" s="507"/>
      <c r="P9475" s="507"/>
      <c r="R9475" s="507"/>
      <c r="S9475" s="507"/>
    </row>
    <row r="9476" spans="8:28" customFormat="1" ht="12.75">
      <c r="H9476" s="507"/>
      <c r="P9476" s="507"/>
      <c r="R9476" s="507"/>
    </row>
    <row r="9477" spans="8:28" customFormat="1" ht="12.75">
      <c r="H9477" s="507"/>
      <c r="P9477" s="507"/>
      <c r="R9477" s="507"/>
    </row>
    <row r="9478" spans="8:28" customFormat="1" ht="12.75">
      <c r="H9478" s="507"/>
      <c r="P9478" s="507"/>
      <c r="R9478" s="507"/>
    </row>
    <row r="9479" spans="8:28" customFormat="1" ht="12.75">
      <c r="H9479" s="507"/>
      <c r="P9479" s="507"/>
      <c r="R9479" s="507"/>
    </row>
    <row r="9480" spans="8:28" customFormat="1" ht="12.75">
      <c r="H9480" s="507"/>
      <c r="P9480" s="507"/>
      <c r="R9480" s="507"/>
      <c r="S9480" s="507"/>
    </row>
    <row r="9481" spans="8:28" customFormat="1" ht="12.75">
      <c r="H9481" s="507"/>
      <c r="R9481" s="507"/>
      <c r="S9481" s="507"/>
    </row>
    <row r="9482" spans="8:28" customFormat="1" ht="12.75">
      <c r="H9482" s="507"/>
      <c r="R9482" s="507"/>
      <c r="S9482" s="507"/>
    </row>
    <row r="9483" spans="8:28" customFormat="1" ht="12.75">
      <c r="H9483" s="507"/>
      <c r="R9483" s="507"/>
      <c r="S9483" s="507"/>
    </row>
    <row r="9484" spans="8:28" customFormat="1" ht="12.75">
      <c r="H9484" s="507"/>
      <c r="P9484" s="507"/>
      <c r="R9484" s="507"/>
    </row>
    <row r="9485" spans="8:28" customFormat="1" ht="12.75">
      <c r="H9485" s="507"/>
      <c r="P9485" s="507"/>
      <c r="R9485" s="507"/>
    </row>
    <row r="9486" spans="8:28" customFormat="1" ht="12.75">
      <c r="H9486" s="507"/>
      <c r="R9486" s="507"/>
      <c r="S9486" s="507"/>
    </row>
    <row r="9487" spans="8:28" customFormat="1" ht="12.75">
      <c r="H9487" s="507"/>
      <c r="R9487" s="507"/>
    </row>
    <row r="9488" spans="8:28" customFormat="1" ht="12.75">
      <c r="H9488" s="507"/>
      <c r="P9488" s="507"/>
      <c r="R9488" s="507"/>
      <c r="S9488" s="507"/>
    </row>
    <row r="9489" spans="8:28" customFormat="1" ht="12.75">
      <c r="H9489" s="507"/>
      <c r="P9489" s="507"/>
      <c r="R9489" s="507"/>
      <c r="S9489" s="507"/>
    </row>
    <row r="9490" spans="8:28" customFormat="1" ht="12.75">
      <c r="H9490" s="507"/>
      <c r="P9490" s="507"/>
      <c r="R9490" s="507"/>
    </row>
    <row r="9491" spans="8:28" customFormat="1" ht="12.75">
      <c r="H9491" s="507"/>
      <c r="P9491" s="507"/>
      <c r="R9491" s="507"/>
      <c r="S9491" s="507"/>
      <c r="AB9491" s="507"/>
    </row>
    <row r="9492" spans="8:28" customFormat="1" ht="12.75">
      <c r="H9492" s="507"/>
      <c r="P9492" s="507"/>
      <c r="R9492" s="507"/>
      <c r="S9492" s="507"/>
    </row>
    <row r="9493" spans="8:28" customFormat="1" ht="12.75">
      <c r="H9493" s="507"/>
      <c r="P9493" s="507"/>
      <c r="R9493" s="507"/>
    </row>
    <row r="9494" spans="8:28" customFormat="1" ht="12.75">
      <c r="H9494" s="507"/>
      <c r="P9494" s="507"/>
      <c r="R9494" s="507"/>
    </row>
    <row r="9495" spans="8:28" customFormat="1" ht="12.75">
      <c r="H9495" s="507"/>
      <c r="P9495" s="507"/>
      <c r="R9495" s="507"/>
      <c r="S9495" s="507"/>
    </row>
    <row r="9496" spans="8:28" customFormat="1" ht="12.75">
      <c r="H9496" s="507"/>
      <c r="R9496" s="507"/>
      <c r="S9496" s="507"/>
    </row>
    <row r="9497" spans="8:28" customFormat="1" ht="12.75">
      <c r="H9497" s="507"/>
      <c r="R9497" s="507"/>
    </row>
    <row r="9498" spans="8:28" customFormat="1" ht="12.75">
      <c r="H9498" s="507"/>
      <c r="P9498" s="507"/>
      <c r="R9498" s="507"/>
    </row>
    <row r="9499" spans="8:28" customFormat="1" ht="12.75">
      <c r="H9499" s="507"/>
      <c r="P9499" s="507"/>
      <c r="R9499" s="507"/>
    </row>
    <row r="9500" spans="8:28" customFormat="1" ht="12.75">
      <c r="H9500" s="507"/>
      <c r="P9500" s="507"/>
      <c r="R9500" s="507"/>
      <c r="S9500" s="507"/>
    </row>
    <row r="9501" spans="8:28" customFormat="1" ht="12.75">
      <c r="H9501" s="507"/>
      <c r="P9501" s="507"/>
      <c r="R9501" s="507"/>
      <c r="S9501" s="507"/>
    </row>
    <row r="9502" spans="8:28" customFormat="1" ht="12.75">
      <c r="H9502" s="507"/>
      <c r="R9502" s="507"/>
    </row>
    <row r="9503" spans="8:28" customFormat="1" ht="12.75">
      <c r="H9503" s="507"/>
      <c r="R9503" s="507"/>
      <c r="S9503" s="507"/>
    </row>
    <row r="9504" spans="8:28" customFormat="1" ht="12.75">
      <c r="H9504" s="507"/>
      <c r="P9504" s="507"/>
      <c r="R9504" s="507"/>
      <c r="S9504" s="507"/>
    </row>
    <row r="9505" spans="8:28" customFormat="1" ht="12.75">
      <c r="H9505" s="507"/>
      <c r="P9505" s="507"/>
      <c r="R9505" s="507"/>
      <c r="S9505" s="507"/>
    </row>
    <row r="9506" spans="8:28" customFormat="1" ht="12.75">
      <c r="H9506" s="507"/>
      <c r="R9506" s="507"/>
    </row>
    <row r="9507" spans="8:28" customFormat="1" ht="12.75">
      <c r="H9507" s="507"/>
      <c r="R9507" s="507"/>
      <c r="S9507" s="507"/>
    </row>
    <row r="9508" spans="8:28" customFormat="1" ht="12.75">
      <c r="H9508" s="507"/>
      <c r="R9508" s="507"/>
      <c r="S9508" s="507"/>
    </row>
    <row r="9509" spans="8:28" customFormat="1" ht="12.75">
      <c r="H9509" s="507"/>
      <c r="R9509" s="507"/>
      <c r="S9509" s="507"/>
    </row>
    <row r="9510" spans="8:28" customFormat="1" ht="12.75">
      <c r="H9510" s="507"/>
      <c r="R9510" s="507"/>
      <c r="S9510" s="507"/>
    </row>
    <row r="9511" spans="8:28" customFormat="1" ht="12.75">
      <c r="H9511" s="507"/>
      <c r="R9511" s="507"/>
      <c r="S9511" s="507"/>
    </row>
    <row r="9512" spans="8:28" customFormat="1" ht="12.75">
      <c r="H9512" s="507"/>
      <c r="P9512" s="507"/>
      <c r="R9512" s="507"/>
      <c r="S9512" s="507"/>
      <c r="AB9512" s="507"/>
    </row>
    <row r="9513" spans="8:28" customFormat="1" ht="12.75">
      <c r="H9513" s="507"/>
      <c r="R9513" s="507"/>
      <c r="S9513" s="507"/>
    </row>
    <row r="9514" spans="8:28" customFormat="1" ht="12.75">
      <c r="H9514" s="507"/>
      <c r="R9514" s="507"/>
      <c r="S9514" s="507"/>
      <c r="AB9514" s="507"/>
    </row>
    <row r="9515" spans="8:28" customFormat="1" ht="12.75">
      <c r="H9515" s="507"/>
      <c r="R9515" s="507"/>
    </row>
    <row r="9516" spans="8:28" customFormat="1" ht="12.75">
      <c r="H9516" s="507"/>
      <c r="P9516" s="507"/>
      <c r="R9516" s="507"/>
    </row>
    <row r="9517" spans="8:28" customFormat="1" ht="12.75">
      <c r="H9517" s="507"/>
      <c r="P9517" s="507"/>
      <c r="R9517" s="507"/>
      <c r="S9517" s="507"/>
    </row>
    <row r="9518" spans="8:28" customFormat="1" ht="12.75">
      <c r="H9518" s="507"/>
      <c r="P9518" s="507"/>
      <c r="R9518" s="507"/>
    </row>
    <row r="9519" spans="8:28" customFormat="1" ht="12.75">
      <c r="H9519" s="507"/>
      <c r="P9519" s="507"/>
      <c r="R9519" s="507"/>
    </row>
    <row r="9520" spans="8:28" customFormat="1" ht="12.75">
      <c r="H9520" s="507"/>
      <c r="P9520" s="507"/>
      <c r="R9520" s="507"/>
    </row>
    <row r="9521" spans="8:19" customFormat="1" ht="12.75">
      <c r="H9521" s="507"/>
      <c r="P9521" s="507"/>
      <c r="R9521" s="507"/>
    </row>
    <row r="9522" spans="8:19" customFormat="1" ht="12.75">
      <c r="H9522" s="507"/>
      <c r="P9522" s="507"/>
      <c r="R9522" s="507"/>
    </row>
    <row r="9523" spans="8:19" customFormat="1" ht="12.75">
      <c r="H9523" s="507"/>
      <c r="R9523" s="507"/>
    </row>
    <row r="9524" spans="8:19" customFormat="1" ht="12.75">
      <c r="H9524" s="507"/>
      <c r="P9524" s="507"/>
      <c r="R9524" s="507"/>
      <c r="S9524" s="507"/>
    </row>
    <row r="9525" spans="8:19" customFormat="1" ht="12.75">
      <c r="H9525" s="507"/>
      <c r="P9525" s="507"/>
      <c r="R9525" s="507"/>
      <c r="S9525" s="507"/>
    </row>
    <row r="9526" spans="8:19" customFormat="1" ht="12.75">
      <c r="H9526" s="507"/>
      <c r="P9526" s="507"/>
      <c r="R9526" s="507"/>
    </row>
    <row r="9527" spans="8:19" customFormat="1" ht="12.75">
      <c r="H9527" s="507"/>
      <c r="P9527" s="507"/>
      <c r="R9527" s="507"/>
    </row>
    <row r="9528" spans="8:19" customFormat="1" ht="12.75">
      <c r="H9528" s="507"/>
      <c r="P9528" s="507"/>
      <c r="R9528" s="507"/>
    </row>
    <row r="9529" spans="8:19" customFormat="1" ht="12.75">
      <c r="H9529" s="507"/>
      <c r="P9529" s="507"/>
      <c r="R9529" s="507"/>
    </row>
    <row r="9530" spans="8:19" customFormat="1" ht="12.75">
      <c r="H9530" s="507"/>
      <c r="P9530" s="507"/>
      <c r="R9530" s="507"/>
      <c r="S9530" s="507"/>
    </row>
    <row r="9531" spans="8:19" customFormat="1" ht="12.75">
      <c r="H9531" s="507"/>
      <c r="R9531" s="507"/>
      <c r="S9531" s="507"/>
    </row>
    <row r="9532" spans="8:19" customFormat="1" ht="12.75">
      <c r="H9532" s="507"/>
      <c r="P9532" s="507"/>
      <c r="R9532" s="507"/>
    </row>
    <row r="9533" spans="8:19" customFormat="1" ht="12.75">
      <c r="H9533" s="507"/>
      <c r="P9533" s="507"/>
      <c r="R9533" s="507"/>
    </row>
    <row r="9534" spans="8:19" customFormat="1" ht="12.75">
      <c r="H9534" s="507"/>
      <c r="R9534" s="507"/>
    </row>
    <row r="9535" spans="8:19" customFormat="1" ht="12.75">
      <c r="H9535" s="507"/>
      <c r="P9535" s="507"/>
      <c r="R9535" s="507"/>
      <c r="S9535" s="507"/>
    </row>
    <row r="9536" spans="8:19" customFormat="1" ht="12.75">
      <c r="H9536" s="507"/>
      <c r="P9536" s="507"/>
      <c r="R9536" s="507"/>
      <c r="S9536" s="507"/>
    </row>
    <row r="9537" spans="8:28" customFormat="1" ht="12.75">
      <c r="H9537" s="507"/>
      <c r="P9537" s="507"/>
      <c r="R9537" s="507"/>
    </row>
    <row r="9538" spans="8:28" customFormat="1" ht="12.75">
      <c r="H9538" s="507"/>
      <c r="P9538" s="507"/>
      <c r="R9538" s="507"/>
      <c r="S9538" s="507"/>
    </row>
    <row r="9539" spans="8:28" customFormat="1" ht="12.75">
      <c r="H9539" s="507"/>
      <c r="R9539" s="507"/>
      <c r="S9539" s="507"/>
    </row>
    <row r="9540" spans="8:28" customFormat="1" ht="12.75">
      <c r="H9540" s="507"/>
      <c r="P9540" s="507"/>
      <c r="R9540" s="507"/>
      <c r="S9540" s="507"/>
    </row>
    <row r="9541" spans="8:28" customFormat="1" ht="12.75">
      <c r="H9541" s="507"/>
      <c r="R9541" s="507"/>
    </row>
    <row r="9542" spans="8:28" customFormat="1" ht="12.75">
      <c r="H9542" s="507"/>
      <c r="R9542" s="507"/>
      <c r="S9542" s="507"/>
    </row>
    <row r="9543" spans="8:28" customFormat="1" ht="12.75">
      <c r="H9543" s="507"/>
      <c r="P9543" s="507"/>
      <c r="R9543" s="507"/>
      <c r="S9543" s="507"/>
      <c r="AB9543" s="507"/>
    </row>
    <row r="9544" spans="8:28" customFormat="1" ht="12.75">
      <c r="H9544" s="507"/>
      <c r="P9544" s="507"/>
      <c r="R9544" s="507"/>
    </row>
    <row r="9545" spans="8:28" customFormat="1" ht="12.75">
      <c r="H9545" s="507"/>
      <c r="P9545" s="507"/>
      <c r="R9545" s="507"/>
      <c r="S9545" s="507"/>
    </row>
    <row r="9546" spans="8:28" customFormat="1" ht="12.75">
      <c r="H9546" s="507"/>
      <c r="R9546" s="507"/>
      <c r="S9546" s="507"/>
    </row>
    <row r="9547" spans="8:28" customFormat="1" ht="12.75">
      <c r="H9547" s="507"/>
      <c r="P9547" s="507"/>
      <c r="R9547" s="507"/>
      <c r="S9547" s="507"/>
    </row>
    <row r="9548" spans="8:28" customFormat="1" ht="12.75">
      <c r="H9548" s="507"/>
      <c r="P9548" s="507"/>
      <c r="R9548" s="507"/>
      <c r="S9548" s="507"/>
      <c r="AB9548" s="507"/>
    </row>
    <row r="9549" spans="8:28" customFormat="1" ht="12.75">
      <c r="H9549" s="507"/>
      <c r="R9549" s="507"/>
      <c r="S9549" s="507"/>
    </row>
    <row r="9550" spans="8:28" customFormat="1" ht="12.75">
      <c r="H9550" s="507"/>
      <c r="P9550" s="507"/>
      <c r="R9550" s="507"/>
      <c r="S9550" s="507"/>
    </row>
    <row r="9551" spans="8:28" customFormat="1" ht="12.75">
      <c r="H9551" s="507"/>
      <c r="R9551" s="507"/>
      <c r="S9551" s="507"/>
    </row>
    <row r="9552" spans="8:28" customFormat="1" ht="12.75">
      <c r="H9552" s="507"/>
      <c r="R9552" s="507"/>
      <c r="S9552" s="507"/>
    </row>
    <row r="9553" spans="8:28" customFormat="1" ht="12.75">
      <c r="H9553" s="507"/>
      <c r="R9553" s="507"/>
      <c r="S9553" s="507"/>
    </row>
    <row r="9554" spans="8:28" customFormat="1" ht="12.75">
      <c r="H9554" s="507"/>
      <c r="P9554" s="507"/>
      <c r="R9554" s="507"/>
    </row>
    <row r="9555" spans="8:28" customFormat="1" ht="12.75">
      <c r="H9555" s="507"/>
      <c r="P9555" s="507"/>
      <c r="R9555" s="507"/>
    </row>
    <row r="9556" spans="8:28" customFormat="1" ht="12.75">
      <c r="H9556" s="507"/>
      <c r="P9556" s="507"/>
      <c r="R9556" s="507"/>
      <c r="S9556" s="507"/>
    </row>
    <row r="9557" spans="8:28" customFormat="1" ht="12.75">
      <c r="H9557" s="507"/>
      <c r="P9557" s="507"/>
      <c r="R9557" s="507"/>
      <c r="S9557" s="507"/>
    </row>
    <row r="9558" spans="8:28" customFormat="1" ht="12.75">
      <c r="H9558" s="507"/>
      <c r="P9558" s="507"/>
      <c r="R9558" s="507"/>
    </row>
    <row r="9559" spans="8:28" customFormat="1" ht="12.75">
      <c r="H9559" s="507"/>
      <c r="P9559" s="507"/>
      <c r="R9559" s="507"/>
      <c r="AB9559" s="507"/>
    </row>
    <row r="9560" spans="8:28" customFormat="1" ht="12.75">
      <c r="H9560" s="507"/>
      <c r="R9560" s="507"/>
    </row>
    <row r="9561" spans="8:28" customFormat="1" ht="12.75">
      <c r="H9561" s="507"/>
      <c r="P9561" s="507"/>
      <c r="R9561" s="507"/>
    </row>
    <row r="9562" spans="8:28" customFormat="1" ht="12.75">
      <c r="H9562" s="507"/>
      <c r="P9562" s="507"/>
      <c r="R9562" s="507"/>
      <c r="S9562" s="507"/>
    </row>
    <row r="9563" spans="8:28" customFormat="1" ht="12.75">
      <c r="H9563" s="507"/>
      <c r="R9563" s="507"/>
      <c r="S9563" s="507"/>
    </row>
    <row r="9564" spans="8:28" customFormat="1" ht="12.75">
      <c r="H9564" s="507"/>
      <c r="P9564" s="507"/>
      <c r="R9564" s="507"/>
    </row>
    <row r="9565" spans="8:28" customFormat="1" ht="12.75">
      <c r="H9565" s="507"/>
      <c r="P9565" s="507"/>
      <c r="R9565" s="507"/>
    </row>
    <row r="9566" spans="8:28" customFormat="1" ht="12.75">
      <c r="H9566" s="507"/>
      <c r="R9566" s="507"/>
      <c r="S9566" s="507"/>
    </row>
    <row r="9567" spans="8:28" customFormat="1" ht="12.75">
      <c r="H9567" s="507"/>
      <c r="P9567" s="507"/>
      <c r="R9567" s="507"/>
    </row>
    <row r="9568" spans="8:28" customFormat="1" ht="12.75">
      <c r="H9568" s="507"/>
      <c r="P9568" s="507"/>
      <c r="R9568" s="507"/>
    </row>
    <row r="9569" spans="8:28" customFormat="1" ht="12.75">
      <c r="H9569" s="507"/>
      <c r="P9569" s="507"/>
      <c r="R9569" s="507"/>
      <c r="S9569" s="507"/>
    </row>
    <row r="9570" spans="8:28" customFormat="1" ht="12.75">
      <c r="H9570" s="507"/>
      <c r="R9570" s="507"/>
      <c r="S9570" s="507"/>
    </row>
    <row r="9571" spans="8:28" customFormat="1" ht="12.75">
      <c r="H9571" s="507"/>
      <c r="P9571" s="507"/>
      <c r="R9571" s="507"/>
      <c r="S9571" s="507"/>
    </row>
    <row r="9572" spans="8:28" customFormat="1" ht="12.75">
      <c r="H9572" s="507"/>
      <c r="R9572" s="507"/>
      <c r="S9572" s="507"/>
      <c r="AB9572" s="507"/>
    </row>
    <row r="9573" spans="8:28" customFormat="1" ht="12.75">
      <c r="H9573" s="507"/>
      <c r="R9573" s="507"/>
      <c r="S9573" s="507"/>
    </row>
    <row r="9574" spans="8:28" customFormat="1" ht="12.75">
      <c r="H9574" s="507"/>
      <c r="P9574" s="507"/>
      <c r="R9574" s="507"/>
      <c r="S9574" s="507"/>
      <c r="AB9574" s="507"/>
    </row>
    <row r="9575" spans="8:28" customFormat="1" ht="12.75">
      <c r="H9575" s="507"/>
      <c r="P9575" s="507"/>
      <c r="R9575" s="507"/>
      <c r="S9575" s="507"/>
      <c r="AB9575" s="507"/>
    </row>
    <row r="9576" spans="8:28" customFormat="1" ht="12.75">
      <c r="H9576" s="507"/>
      <c r="R9576" s="507"/>
    </row>
    <row r="9577" spans="8:28" customFormat="1" ht="12.75">
      <c r="H9577" s="507"/>
      <c r="P9577" s="507"/>
      <c r="R9577" s="507"/>
    </row>
    <row r="9578" spans="8:28" customFormat="1" ht="12.75">
      <c r="H9578" s="507"/>
      <c r="P9578" s="507"/>
      <c r="R9578" s="507"/>
    </row>
    <row r="9579" spans="8:28" customFormat="1" ht="12.75">
      <c r="H9579" s="507"/>
      <c r="P9579" s="507"/>
      <c r="R9579" s="507"/>
      <c r="S9579" s="507"/>
    </row>
    <row r="9580" spans="8:28" customFormat="1" ht="12.75">
      <c r="H9580" s="507"/>
      <c r="R9580" s="507"/>
      <c r="S9580" s="507"/>
    </row>
    <row r="9581" spans="8:28" customFormat="1" ht="12.75">
      <c r="H9581" s="507"/>
      <c r="R9581" s="507"/>
      <c r="S9581" s="507"/>
    </row>
    <row r="9582" spans="8:28" customFormat="1" ht="12.75">
      <c r="H9582" s="507"/>
      <c r="P9582" s="507"/>
      <c r="R9582" s="507"/>
      <c r="S9582" s="507"/>
    </row>
    <row r="9583" spans="8:28" customFormat="1" ht="12.75">
      <c r="H9583" s="507"/>
      <c r="P9583" s="507"/>
      <c r="R9583" s="507"/>
    </row>
    <row r="9584" spans="8:28" customFormat="1" ht="12.75">
      <c r="H9584" s="507"/>
      <c r="P9584" s="507"/>
      <c r="R9584" s="507"/>
    </row>
    <row r="9585" spans="8:19" customFormat="1" ht="12.75">
      <c r="H9585" s="507"/>
      <c r="P9585" s="507"/>
      <c r="R9585" s="507"/>
      <c r="S9585" s="507"/>
    </row>
    <row r="9586" spans="8:19" customFormat="1" ht="12.75">
      <c r="H9586" s="507"/>
      <c r="P9586" s="507"/>
      <c r="R9586" s="507"/>
      <c r="S9586" s="507"/>
    </row>
    <row r="9587" spans="8:19" customFormat="1" ht="12.75">
      <c r="H9587" s="507"/>
      <c r="P9587" s="507"/>
      <c r="R9587" s="507"/>
      <c r="S9587" s="507"/>
    </row>
    <row r="9588" spans="8:19" customFormat="1" ht="12.75">
      <c r="H9588" s="507"/>
      <c r="R9588" s="507"/>
      <c r="S9588" s="507"/>
    </row>
    <row r="9589" spans="8:19" customFormat="1" ht="12.75">
      <c r="H9589" s="507"/>
      <c r="P9589" s="507"/>
      <c r="R9589" s="507"/>
      <c r="S9589" s="507"/>
    </row>
    <row r="9590" spans="8:19" customFormat="1" ht="12.75">
      <c r="H9590" s="507"/>
      <c r="P9590" s="507"/>
      <c r="R9590" s="507"/>
    </row>
    <row r="9591" spans="8:19" customFormat="1" ht="12.75">
      <c r="H9591" s="507"/>
      <c r="P9591" s="507"/>
      <c r="R9591" s="507"/>
      <c r="S9591" s="507"/>
    </row>
    <row r="9592" spans="8:19" customFormat="1" ht="12.75">
      <c r="H9592" s="507"/>
      <c r="P9592" s="507"/>
      <c r="R9592" s="507"/>
      <c r="S9592" s="507"/>
    </row>
    <row r="9593" spans="8:19" customFormat="1" ht="12.75">
      <c r="H9593" s="507"/>
      <c r="R9593" s="507"/>
      <c r="S9593" s="507"/>
    </row>
    <row r="9594" spans="8:19" customFormat="1" ht="12.75">
      <c r="H9594" s="507"/>
      <c r="P9594" s="507"/>
      <c r="R9594" s="507"/>
      <c r="S9594" s="507"/>
    </row>
    <row r="9595" spans="8:19" customFormat="1" ht="12.75">
      <c r="H9595" s="507"/>
      <c r="R9595" s="507"/>
      <c r="S9595" s="507"/>
    </row>
    <row r="9596" spans="8:19" customFormat="1" ht="12.75">
      <c r="H9596" s="507"/>
      <c r="P9596" s="507"/>
      <c r="R9596" s="507"/>
      <c r="S9596" s="507"/>
    </row>
    <row r="9597" spans="8:19" customFormat="1" ht="12.75">
      <c r="H9597" s="507"/>
      <c r="P9597" s="507"/>
      <c r="R9597" s="507"/>
    </row>
    <row r="9598" spans="8:19" customFormat="1" ht="12.75">
      <c r="H9598" s="507"/>
      <c r="R9598" s="507"/>
      <c r="S9598" s="507"/>
    </row>
    <row r="9599" spans="8:19" customFormat="1" ht="12.75">
      <c r="H9599" s="507"/>
      <c r="P9599" s="507"/>
      <c r="R9599" s="507"/>
      <c r="S9599" s="507"/>
    </row>
    <row r="9600" spans="8:19" customFormat="1" ht="12.75">
      <c r="H9600" s="507"/>
      <c r="P9600" s="507"/>
      <c r="R9600" s="507"/>
      <c r="S9600" s="507"/>
    </row>
    <row r="9601" spans="8:19" customFormat="1" ht="12.75">
      <c r="H9601" s="507"/>
      <c r="P9601" s="507"/>
      <c r="R9601" s="507"/>
    </row>
    <row r="9602" spans="8:19" customFormat="1" ht="12.75">
      <c r="H9602" s="507"/>
      <c r="R9602" s="507"/>
      <c r="S9602" s="507"/>
    </row>
    <row r="9603" spans="8:19" customFormat="1" ht="12.75">
      <c r="H9603" s="507"/>
      <c r="R9603" s="507"/>
      <c r="S9603" s="507"/>
    </row>
    <row r="9604" spans="8:19" customFormat="1" ht="12.75">
      <c r="H9604" s="507"/>
      <c r="R9604" s="507"/>
      <c r="S9604" s="507"/>
    </row>
    <row r="9605" spans="8:19" customFormat="1" ht="12.75">
      <c r="H9605" s="507"/>
      <c r="P9605" s="507"/>
      <c r="R9605" s="507"/>
    </row>
    <row r="9606" spans="8:19" customFormat="1" ht="12.75">
      <c r="H9606" s="507"/>
      <c r="R9606" s="507"/>
    </row>
    <row r="9607" spans="8:19" customFormat="1" ht="12.75">
      <c r="H9607" s="507"/>
      <c r="P9607" s="507"/>
      <c r="R9607" s="507"/>
      <c r="S9607" s="507"/>
    </row>
    <row r="9608" spans="8:19" customFormat="1" ht="12.75">
      <c r="H9608" s="507"/>
      <c r="P9608" s="507"/>
      <c r="R9608" s="507"/>
      <c r="S9608" s="507"/>
    </row>
    <row r="9609" spans="8:19" customFormat="1" ht="12.75">
      <c r="H9609" s="507"/>
      <c r="P9609" s="507"/>
      <c r="R9609" s="507"/>
    </row>
    <row r="9610" spans="8:19" customFormat="1" ht="12.75">
      <c r="H9610" s="507"/>
      <c r="P9610" s="507"/>
      <c r="R9610" s="507"/>
      <c r="S9610" s="507"/>
    </row>
    <row r="9611" spans="8:19" customFormat="1" ht="12.75">
      <c r="H9611" s="507"/>
      <c r="R9611" s="507"/>
      <c r="S9611" s="507"/>
    </row>
    <row r="9612" spans="8:19" customFormat="1" ht="12.75">
      <c r="H9612" s="507"/>
      <c r="R9612" s="507"/>
    </row>
    <row r="9613" spans="8:19" customFormat="1" ht="12.75">
      <c r="H9613" s="507"/>
      <c r="P9613" s="507"/>
      <c r="R9613" s="507"/>
    </row>
    <row r="9614" spans="8:19" customFormat="1" ht="12.75">
      <c r="H9614" s="507"/>
      <c r="P9614" s="507"/>
      <c r="R9614" s="507"/>
    </row>
    <row r="9615" spans="8:19" customFormat="1" ht="12.75">
      <c r="H9615" s="507"/>
      <c r="P9615" s="507"/>
      <c r="R9615" s="507"/>
    </row>
    <row r="9616" spans="8:19" customFormat="1" ht="12.75">
      <c r="H9616" s="507"/>
      <c r="P9616" s="507"/>
      <c r="R9616" s="507"/>
    </row>
    <row r="9617" spans="8:28" customFormat="1" ht="12.75">
      <c r="H9617" s="507"/>
      <c r="R9617" s="507"/>
    </row>
    <row r="9618" spans="8:28" customFormat="1" ht="12.75">
      <c r="H9618" s="507"/>
      <c r="P9618" s="507"/>
      <c r="R9618" s="507"/>
    </row>
    <row r="9619" spans="8:28" customFormat="1" ht="12.75">
      <c r="H9619" s="507"/>
      <c r="R9619" s="507"/>
    </row>
    <row r="9620" spans="8:28" customFormat="1" ht="12.75">
      <c r="H9620" s="507"/>
      <c r="R9620" s="507"/>
    </row>
    <row r="9621" spans="8:28" customFormat="1" ht="12.75">
      <c r="H9621" s="507"/>
      <c r="P9621" s="507"/>
      <c r="R9621" s="507"/>
      <c r="S9621" s="507"/>
      <c r="AB9621" s="507"/>
    </row>
    <row r="9622" spans="8:28" customFormat="1" ht="12.75">
      <c r="H9622" s="507"/>
      <c r="P9622" s="507"/>
      <c r="R9622" s="507"/>
    </row>
    <row r="9623" spans="8:28" customFormat="1" ht="12.75">
      <c r="H9623" s="507"/>
      <c r="P9623" s="507"/>
      <c r="R9623" s="507"/>
    </row>
    <row r="9624" spans="8:28" customFormat="1" ht="12.75">
      <c r="H9624" s="507"/>
      <c r="R9624" s="507"/>
    </row>
    <row r="9625" spans="8:28" customFormat="1" ht="12.75">
      <c r="H9625" s="507"/>
      <c r="R9625" s="507"/>
      <c r="S9625" s="507"/>
    </row>
    <row r="9626" spans="8:28" customFormat="1" ht="12.75">
      <c r="H9626" s="507"/>
      <c r="P9626" s="507"/>
      <c r="R9626" s="507"/>
    </row>
    <row r="9627" spans="8:28" customFormat="1" ht="12.75">
      <c r="H9627" s="507"/>
      <c r="P9627" s="507"/>
      <c r="R9627" s="507"/>
    </row>
    <row r="9628" spans="8:28" customFormat="1" ht="12.75">
      <c r="H9628" s="507"/>
      <c r="P9628" s="507"/>
      <c r="R9628" s="507"/>
      <c r="S9628" s="507"/>
    </row>
    <row r="9629" spans="8:28" customFormat="1" ht="12.75">
      <c r="H9629" s="507"/>
      <c r="P9629" s="507"/>
      <c r="R9629" s="507"/>
      <c r="S9629" s="507"/>
    </row>
    <row r="9630" spans="8:28" customFormat="1" ht="12.75">
      <c r="H9630" s="507"/>
      <c r="R9630" s="507"/>
    </row>
    <row r="9631" spans="8:28" customFormat="1" ht="12.75">
      <c r="H9631" s="507"/>
      <c r="P9631" s="507"/>
      <c r="R9631" s="507"/>
    </row>
    <row r="9632" spans="8:28" customFormat="1" ht="12.75">
      <c r="H9632" s="507"/>
      <c r="R9632" s="507"/>
    </row>
    <row r="9633" spans="8:28" customFormat="1" ht="12.75">
      <c r="H9633" s="507"/>
      <c r="R9633" s="507"/>
    </row>
    <row r="9634" spans="8:28" customFormat="1" ht="12.75">
      <c r="H9634" s="507"/>
      <c r="R9634" s="507"/>
    </row>
    <row r="9635" spans="8:28" customFormat="1" ht="12.75">
      <c r="H9635" s="507"/>
      <c r="R9635" s="507"/>
      <c r="S9635" s="507"/>
    </row>
    <row r="9636" spans="8:28" customFormat="1" ht="12.75">
      <c r="H9636" s="507"/>
      <c r="P9636" s="507"/>
      <c r="R9636" s="507"/>
    </row>
    <row r="9637" spans="8:28" customFormat="1" ht="12.75">
      <c r="H9637" s="507"/>
      <c r="P9637" s="507"/>
      <c r="R9637" s="507"/>
    </row>
    <row r="9638" spans="8:28" customFormat="1" ht="12.75">
      <c r="H9638" s="507"/>
      <c r="P9638" s="507"/>
      <c r="R9638" s="507"/>
      <c r="S9638" s="507"/>
    </row>
    <row r="9639" spans="8:28" customFormat="1" ht="12.75">
      <c r="H9639" s="507"/>
      <c r="P9639" s="507"/>
      <c r="R9639" s="507"/>
      <c r="S9639" s="507"/>
    </row>
    <row r="9640" spans="8:28" customFormat="1" ht="12.75">
      <c r="H9640" s="507"/>
      <c r="R9640" s="507"/>
      <c r="S9640" s="507"/>
    </row>
    <row r="9641" spans="8:28" customFormat="1" ht="12.75">
      <c r="H9641" s="507"/>
      <c r="R9641" s="507"/>
      <c r="S9641" s="507"/>
    </row>
    <row r="9642" spans="8:28" customFormat="1" ht="12.75">
      <c r="H9642" s="507"/>
      <c r="R9642" s="507"/>
      <c r="S9642" s="507"/>
    </row>
    <row r="9643" spans="8:28" customFormat="1" ht="12.75">
      <c r="H9643" s="507"/>
      <c r="P9643" s="507"/>
      <c r="R9643" s="507"/>
      <c r="S9643" s="507"/>
      <c r="AB9643" s="507"/>
    </row>
    <row r="9644" spans="8:28" customFormat="1" ht="12.75">
      <c r="H9644" s="507"/>
      <c r="R9644" s="507"/>
    </row>
    <row r="9645" spans="8:28" customFormat="1" ht="12.75">
      <c r="H9645" s="507"/>
      <c r="P9645" s="507"/>
      <c r="R9645" s="507"/>
      <c r="S9645" s="507"/>
    </row>
    <row r="9646" spans="8:28" customFormat="1" ht="12.75">
      <c r="H9646" s="507"/>
      <c r="P9646" s="507"/>
      <c r="R9646" s="507"/>
      <c r="S9646" s="507"/>
    </row>
    <row r="9647" spans="8:28" customFormat="1" ht="12.75">
      <c r="H9647" s="507"/>
      <c r="P9647" s="507"/>
      <c r="R9647" s="507"/>
      <c r="S9647" s="507"/>
    </row>
    <row r="9648" spans="8:28" customFormat="1" ht="12.75">
      <c r="H9648" s="507"/>
      <c r="P9648" s="507"/>
      <c r="R9648" s="507"/>
    </row>
    <row r="9649" spans="8:19" customFormat="1" ht="12.75">
      <c r="H9649" s="507"/>
      <c r="P9649" s="507"/>
      <c r="R9649" s="507"/>
    </row>
    <row r="9650" spans="8:19" customFormat="1" ht="12.75">
      <c r="H9650" s="507"/>
      <c r="P9650" s="507"/>
      <c r="R9650" s="507"/>
      <c r="S9650" s="507"/>
    </row>
    <row r="9651" spans="8:19" customFormat="1" ht="12.75">
      <c r="H9651" s="507"/>
      <c r="P9651" s="507"/>
      <c r="R9651" s="507"/>
    </row>
    <row r="9652" spans="8:19" customFormat="1" ht="12.75">
      <c r="H9652" s="507"/>
      <c r="R9652" s="507"/>
      <c r="S9652" s="507"/>
    </row>
    <row r="9653" spans="8:19" customFormat="1" ht="12.75">
      <c r="H9653" s="507"/>
      <c r="P9653" s="507"/>
      <c r="R9653" s="507"/>
    </row>
    <row r="9654" spans="8:19" customFormat="1" ht="12.75">
      <c r="H9654" s="507"/>
      <c r="P9654" s="507"/>
      <c r="R9654" s="507"/>
    </row>
    <row r="9655" spans="8:19" customFormat="1" ht="12.75">
      <c r="H9655" s="507"/>
      <c r="R9655" s="507"/>
    </row>
    <row r="9656" spans="8:19" customFormat="1" ht="12.75">
      <c r="H9656" s="507"/>
      <c r="P9656" s="507"/>
      <c r="R9656" s="507"/>
      <c r="S9656" s="507"/>
    </row>
    <row r="9657" spans="8:19" customFormat="1" ht="12.75">
      <c r="H9657" s="507"/>
      <c r="P9657" s="507"/>
      <c r="R9657" s="507"/>
    </row>
    <row r="9658" spans="8:19" customFormat="1" ht="12.75">
      <c r="H9658" s="507"/>
      <c r="P9658" s="507"/>
      <c r="R9658" s="507"/>
      <c r="S9658" s="507"/>
    </row>
    <row r="9659" spans="8:19" customFormat="1" ht="12.75">
      <c r="H9659" s="507"/>
      <c r="R9659" s="507"/>
      <c r="S9659" s="507"/>
    </row>
    <row r="9660" spans="8:19" customFormat="1" ht="12.75">
      <c r="H9660" s="507"/>
      <c r="P9660" s="507"/>
      <c r="R9660" s="507"/>
    </row>
    <row r="9661" spans="8:19" customFormat="1" ht="12.75">
      <c r="H9661" s="507"/>
      <c r="P9661" s="507"/>
      <c r="R9661" s="507"/>
    </row>
    <row r="9662" spans="8:19" customFormat="1" ht="12.75">
      <c r="H9662" s="507"/>
      <c r="P9662" s="507"/>
      <c r="R9662" s="507"/>
    </row>
    <row r="9663" spans="8:19" customFormat="1" ht="12.75">
      <c r="H9663" s="507"/>
      <c r="P9663" s="507"/>
      <c r="R9663" s="507"/>
    </row>
    <row r="9664" spans="8:19" customFormat="1" ht="12.75">
      <c r="H9664" s="507"/>
      <c r="P9664" s="507"/>
      <c r="R9664" s="507"/>
    </row>
    <row r="9665" spans="8:19" customFormat="1" ht="12.75">
      <c r="H9665" s="507"/>
      <c r="P9665" s="507"/>
      <c r="R9665" s="507"/>
      <c r="S9665" s="507"/>
    </row>
    <row r="9666" spans="8:19" customFormat="1" ht="12.75">
      <c r="H9666" s="507"/>
      <c r="P9666" s="507"/>
      <c r="R9666" s="507"/>
    </row>
    <row r="9667" spans="8:19" customFormat="1" ht="12.75">
      <c r="H9667" s="507"/>
      <c r="R9667" s="507"/>
    </row>
    <row r="9668" spans="8:19" customFormat="1" ht="12.75">
      <c r="H9668" s="507"/>
      <c r="P9668" s="507"/>
      <c r="R9668" s="507"/>
    </row>
    <row r="9669" spans="8:19" customFormat="1" ht="12.75">
      <c r="H9669" s="507"/>
      <c r="P9669" s="507"/>
      <c r="R9669" s="507"/>
      <c r="S9669" s="507"/>
    </row>
    <row r="9670" spans="8:19" customFormat="1" ht="12.75">
      <c r="H9670" s="507"/>
      <c r="P9670" s="507"/>
      <c r="R9670" s="507"/>
    </row>
    <row r="9671" spans="8:19" customFormat="1" ht="12.75">
      <c r="H9671" s="507"/>
      <c r="P9671" s="507"/>
      <c r="R9671" s="507"/>
      <c r="S9671" s="507"/>
    </row>
    <row r="9672" spans="8:19" customFormat="1" ht="12.75">
      <c r="H9672" s="507"/>
      <c r="R9672" s="507"/>
      <c r="S9672" s="507"/>
    </row>
    <row r="9673" spans="8:19" customFormat="1" ht="12.75">
      <c r="H9673" s="507"/>
      <c r="P9673" s="507"/>
      <c r="R9673" s="507"/>
    </row>
    <row r="9674" spans="8:19" customFormat="1" ht="12.75">
      <c r="H9674" s="507"/>
      <c r="R9674" s="507"/>
      <c r="S9674" s="507"/>
    </row>
    <row r="9675" spans="8:19" customFormat="1" ht="12.75">
      <c r="H9675" s="507"/>
      <c r="P9675" s="507"/>
      <c r="R9675" s="507"/>
      <c r="S9675" s="507"/>
    </row>
    <row r="9676" spans="8:19" customFormat="1" ht="12.75">
      <c r="H9676" s="507"/>
      <c r="R9676" s="507"/>
      <c r="S9676" s="507"/>
    </row>
    <row r="9677" spans="8:19" customFormat="1" ht="12.75">
      <c r="H9677" s="507"/>
      <c r="P9677" s="507"/>
      <c r="R9677" s="507"/>
      <c r="S9677" s="507"/>
    </row>
    <row r="9678" spans="8:19" customFormat="1" ht="12.75">
      <c r="H9678" s="507"/>
      <c r="P9678" s="507"/>
      <c r="R9678" s="507"/>
      <c r="S9678" s="507"/>
    </row>
    <row r="9679" spans="8:19" customFormat="1" ht="12.75">
      <c r="H9679" s="507"/>
      <c r="P9679" s="507"/>
      <c r="R9679" s="507"/>
    </row>
    <row r="9680" spans="8:19" customFormat="1" ht="12.75">
      <c r="H9680" s="507"/>
      <c r="P9680" s="507"/>
      <c r="R9680" s="507"/>
    </row>
    <row r="9681" spans="8:28" customFormat="1" ht="12.75">
      <c r="H9681" s="507"/>
      <c r="R9681" s="507"/>
    </row>
    <row r="9682" spans="8:28" customFormat="1" ht="12.75">
      <c r="H9682" s="507"/>
      <c r="P9682" s="507"/>
      <c r="R9682" s="507"/>
      <c r="S9682" s="507"/>
    </row>
    <row r="9683" spans="8:28" customFormat="1" ht="12.75">
      <c r="H9683" s="507"/>
      <c r="P9683" s="507"/>
      <c r="R9683" s="507"/>
      <c r="S9683" s="507"/>
    </row>
    <row r="9684" spans="8:28" customFormat="1" ht="12.75">
      <c r="H9684" s="507"/>
      <c r="P9684" s="507"/>
      <c r="R9684" s="507"/>
    </row>
    <row r="9685" spans="8:28" customFormat="1" ht="12.75">
      <c r="H9685" s="507"/>
      <c r="P9685" s="507"/>
      <c r="R9685" s="507"/>
    </row>
    <row r="9686" spans="8:28" customFormat="1" ht="12.75">
      <c r="H9686" s="507"/>
      <c r="P9686" s="507"/>
      <c r="R9686" s="507"/>
      <c r="S9686" s="507"/>
    </row>
    <row r="9687" spans="8:28" customFormat="1" ht="12.75">
      <c r="H9687" s="507"/>
      <c r="P9687" s="507"/>
      <c r="R9687" s="507"/>
      <c r="S9687" s="507"/>
    </row>
    <row r="9688" spans="8:28" customFormat="1" ht="12.75">
      <c r="H9688" s="507"/>
      <c r="R9688" s="507"/>
      <c r="S9688" s="507"/>
    </row>
    <row r="9689" spans="8:28" customFormat="1" ht="12.75">
      <c r="H9689" s="507"/>
      <c r="P9689" s="507"/>
      <c r="R9689" s="507"/>
    </row>
    <row r="9690" spans="8:28" customFormat="1" ht="12.75">
      <c r="H9690" s="507"/>
      <c r="P9690" s="507"/>
      <c r="R9690" s="507"/>
    </row>
    <row r="9691" spans="8:28" customFormat="1" ht="12.75">
      <c r="H9691" s="507"/>
      <c r="P9691" s="507"/>
      <c r="R9691" s="507"/>
    </row>
    <row r="9692" spans="8:28" customFormat="1" ht="12.75">
      <c r="H9692" s="507"/>
      <c r="R9692" s="507"/>
    </row>
    <row r="9693" spans="8:28" customFormat="1" ht="12.75">
      <c r="H9693" s="507"/>
      <c r="R9693" s="507"/>
    </row>
    <row r="9694" spans="8:28" customFormat="1" ht="12.75">
      <c r="H9694" s="507"/>
      <c r="P9694" s="507"/>
      <c r="R9694" s="507"/>
      <c r="S9694" s="507"/>
      <c r="AB9694" s="507"/>
    </row>
    <row r="9695" spans="8:28" customFormat="1" ht="12.75">
      <c r="H9695" s="507"/>
      <c r="R9695" s="507"/>
      <c r="S9695" s="507"/>
    </row>
    <row r="9696" spans="8:28" customFormat="1" ht="12.75">
      <c r="H9696" s="507"/>
      <c r="P9696" s="507"/>
      <c r="R9696" s="507"/>
      <c r="S9696" s="507"/>
    </row>
    <row r="9697" spans="8:19" customFormat="1" ht="12.75">
      <c r="H9697" s="507"/>
      <c r="P9697" s="507"/>
      <c r="R9697" s="507"/>
    </row>
    <row r="9698" spans="8:19" customFormat="1" ht="12.75">
      <c r="H9698" s="507"/>
      <c r="P9698" s="507"/>
      <c r="R9698" s="507"/>
      <c r="S9698" s="507"/>
    </row>
    <row r="9699" spans="8:19" customFormat="1" ht="12.75">
      <c r="H9699" s="507"/>
      <c r="P9699" s="507"/>
      <c r="R9699" s="507"/>
    </row>
    <row r="9700" spans="8:19" customFormat="1" ht="12.75">
      <c r="H9700" s="507"/>
      <c r="P9700" s="507"/>
      <c r="R9700" s="507"/>
      <c r="S9700" s="507"/>
    </row>
    <row r="9701" spans="8:19" customFormat="1" ht="12.75">
      <c r="H9701" s="507"/>
      <c r="R9701" s="507"/>
      <c r="S9701" s="507"/>
    </row>
    <row r="9702" spans="8:19" customFormat="1" ht="12.75">
      <c r="H9702" s="507"/>
      <c r="R9702" s="507"/>
    </row>
    <row r="9703" spans="8:19" customFormat="1" ht="12.75">
      <c r="H9703" s="507"/>
      <c r="P9703" s="507"/>
      <c r="R9703" s="507"/>
      <c r="S9703" s="507"/>
    </row>
    <row r="9704" spans="8:19" customFormat="1" ht="12.75">
      <c r="H9704" s="507"/>
      <c r="P9704" s="507"/>
      <c r="R9704" s="507"/>
      <c r="S9704" s="507"/>
    </row>
    <row r="9705" spans="8:19" customFormat="1" ht="12.75">
      <c r="H9705" s="507"/>
      <c r="P9705" s="507"/>
      <c r="R9705" s="507"/>
      <c r="S9705" s="507"/>
    </row>
    <row r="9706" spans="8:19" customFormat="1" ht="12.75">
      <c r="H9706" s="507"/>
      <c r="P9706" s="507"/>
      <c r="R9706" s="507"/>
    </row>
    <row r="9707" spans="8:19" customFormat="1" ht="12.75">
      <c r="H9707" s="507"/>
      <c r="R9707" s="507"/>
    </row>
    <row r="9708" spans="8:19" customFormat="1" ht="12.75">
      <c r="H9708" s="507"/>
      <c r="P9708" s="507"/>
      <c r="R9708" s="507"/>
    </row>
    <row r="9709" spans="8:19" customFormat="1" ht="12.75">
      <c r="H9709" s="507"/>
      <c r="P9709" s="507"/>
      <c r="R9709" s="507"/>
      <c r="S9709" s="507"/>
    </row>
    <row r="9710" spans="8:19" customFormat="1" ht="12.75">
      <c r="H9710" s="507"/>
      <c r="P9710" s="507"/>
      <c r="R9710" s="507"/>
      <c r="S9710" s="507"/>
    </row>
    <row r="9711" spans="8:19" customFormat="1" ht="12.75">
      <c r="H9711" s="507"/>
      <c r="P9711" s="507"/>
      <c r="R9711" s="507"/>
      <c r="S9711" s="507"/>
    </row>
    <row r="9712" spans="8:19" customFormat="1" ht="12.75">
      <c r="H9712" s="507"/>
      <c r="R9712" s="507"/>
    </row>
    <row r="9713" spans="8:28" customFormat="1" ht="12.75">
      <c r="H9713" s="507"/>
      <c r="R9713" s="507"/>
    </row>
    <row r="9714" spans="8:28" customFormat="1" ht="12.75">
      <c r="H9714" s="507"/>
      <c r="P9714" s="507"/>
      <c r="R9714" s="507"/>
    </row>
    <row r="9715" spans="8:28" customFormat="1" ht="12.75">
      <c r="H9715" s="507"/>
      <c r="P9715" s="507"/>
      <c r="R9715" s="507"/>
      <c r="S9715" s="507"/>
    </row>
    <row r="9716" spans="8:28" customFormat="1" ht="12.75">
      <c r="H9716" s="507"/>
      <c r="P9716" s="507"/>
      <c r="R9716" s="507"/>
      <c r="S9716" s="507"/>
    </row>
    <row r="9717" spans="8:28" customFormat="1" ht="12.75">
      <c r="H9717" s="507"/>
      <c r="R9717" s="507"/>
      <c r="S9717" s="507"/>
    </row>
    <row r="9718" spans="8:28" customFormat="1" ht="12.75">
      <c r="H9718" s="507"/>
      <c r="P9718" s="507"/>
      <c r="R9718" s="507"/>
      <c r="S9718" s="507"/>
    </row>
    <row r="9719" spans="8:28" customFormat="1" ht="12.75">
      <c r="H9719" s="507"/>
      <c r="P9719" s="507"/>
      <c r="R9719" s="507"/>
      <c r="S9719" s="507"/>
      <c r="AB9719" s="507"/>
    </row>
    <row r="9720" spans="8:28" customFormat="1" ht="12.75">
      <c r="H9720" s="507"/>
      <c r="P9720" s="507"/>
      <c r="R9720" s="507"/>
      <c r="S9720" s="507"/>
      <c r="AB9720" s="507"/>
    </row>
    <row r="9721" spans="8:28" customFormat="1" ht="12.75">
      <c r="H9721" s="507"/>
      <c r="R9721" s="507"/>
      <c r="S9721" s="507"/>
    </row>
    <row r="9722" spans="8:28" customFormat="1" ht="12.75">
      <c r="H9722" s="507"/>
      <c r="P9722" s="507"/>
      <c r="R9722" s="507"/>
    </row>
    <row r="9723" spans="8:28" customFormat="1" ht="12.75">
      <c r="H9723" s="507"/>
      <c r="P9723" s="507"/>
      <c r="R9723" s="507"/>
    </row>
    <row r="9724" spans="8:28" customFormat="1" ht="12.75">
      <c r="H9724" s="507"/>
      <c r="P9724" s="507"/>
      <c r="R9724" s="507"/>
    </row>
    <row r="9725" spans="8:28" customFormat="1" ht="12.75">
      <c r="H9725" s="507"/>
      <c r="P9725" s="507"/>
      <c r="R9725" s="507"/>
    </row>
    <row r="9726" spans="8:28" customFormat="1" ht="12.75">
      <c r="H9726" s="507"/>
      <c r="P9726" s="507"/>
      <c r="R9726" s="507"/>
    </row>
    <row r="9727" spans="8:28" customFormat="1" ht="12.75">
      <c r="H9727" s="507"/>
      <c r="R9727" s="507"/>
    </row>
    <row r="9728" spans="8:28" customFormat="1" ht="12.75">
      <c r="H9728" s="507"/>
      <c r="P9728" s="507"/>
      <c r="R9728" s="507"/>
    </row>
    <row r="9729" spans="8:28" customFormat="1" ht="12.75">
      <c r="H9729" s="507"/>
      <c r="P9729" s="507"/>
      <c r="R9729" s="507"/>
      <c r="S9729" s="507"/>
    </row>
    <row r="9730" spans="8:28" customFormat="1" ht="12.75">
      <c r="H9730" s="507"/>
      <c r="P9730" s="507"/>
      <c r="R9730" s="507"/>
      <c r="S9730" s="507"/>
      <c r="AB9730" s="507"/>
    </row>
    <row r="9731" spans="8:28" customFormat="1" ht="12.75">
      <c r="H9731" s="507"/>
      <c r="P9731" s="507"/>
      <c r="R9731" s="507"/>
      <c r="S9731" s="507"/>
    </row>
    <row r="9732" spans="8:28" customFormat="1" ht="12.75">
      <c r="H9732" s="507"/>
      <c r="R9732" s="507"/>
    </row>
    <row r="9733" spans="8:28" customFormat="1" ht="12.75">
      <c r="H9733" s="507"/>
      <c r="R9733" s="507"/>
    </row>
    <row r="9734" spans="8:28" customFormat="1" ht="12.75">
      <c r="H9734" s="507"/>
      <c r="R9734" s="507"/>
    </row>
    <row r="9735" spans="8:28" customFormat="1" ht="12.75">
      <c r="H9735" s="507"/>
      <c r="P9735" s="507"/>
      <c r="R9735" s="507"/>
      <c r="S9735" s="507"/>
      <c r="AB9735" s="507"/>
    </row>
    <row r="9736" spans="8:28" customFormat="1" ht="12.75">
      <c r="H9736" s="507"/>
      <c r="P9736" s="507"/>
      <c r="R9736" s="507"/>
    </row>
    <row r="9737" spans="8:28" customFormat="1" ht="12.75">
      <c r="H9737" s="507"/>
      <c r="P9737" s="507"/>
      <c r="R9737" s="507"/>
    </row>
    <row r="9738" spans="8:28" customFormat="1" ht="12.75">
      <c r="H9738" s="507"/>
      <c r="P9738" s="507"/>
      <c r="R9738" s="507"/>
    </row>
    <row r="9739" spans="8:28" customFormat="1" ht="12.75">
      <c r="H9739" s="507"/>
      <c r="P9739" s="507"/>
      <c r="R9739" s="507"/>
    </row>
    <row r="9740" spans="8:28" customFormat="1" ht="12.75">
      <c r="H9740" s="507"/>
      <c r="P9740" s="507"/>
      <c r="R9740" s="507"/>
      <c r="S9740" s="507"/>
    </row>
    <row r="9741" spans="8:28" customFormat="1" ht="12.75">
      <c r="H9741" s="507"/>
      <c r="P9741" s="507"/>
      <c r="R9741" s="507"/>
      <c r="S9741" s="507"/>
    </row>
    <row r="9742" spans="8:28" customFormat="1" ht="12.75">
      <c r="H9742" s="507"/>
      <c r="P9742" s="507"/>
      <c r="R9742" s="507"/>
      <c r="S9742" s="507"/>
    </row>
    <row r="9743" spans="8:28" customFormat="1" ht="12.75">
      <c r="H9743" s="507"/>
      <c r="P9743" s="507"/>
      <c r="R9743" s="507"/>
      <c r="S9743" s="507"/>
      <c r="AB9743" s="507"/>
    </row>
    <row r="9744" spans="8:28" customFormat="1" ht="12.75">
      <c r="H9744" s="507"/>
      <c r="R9744" s="507"/>
    </row>
    <row r="9745" spans="8:28" customFormat="1" ht="12.75">
      <c r="H9745" s="507"/>
      <c r="P9745" s="507"/>
      <c r="R9745" s="507"/>
      <c r="S9745" s="507"/>
      <c r="AB9745" s="507"/>
    </row>
    <row r="9746" spans="8:28" customFormat="1" ht="12.75">
      <c r="H9746" s="507"/>
      <c r="P9746" s="507"/>
      <c r="R9746" s="507"/>
      <c r="S9746" s="507"/>
      <c r="AB9746" s="507"/>
    </row>
    <row r="9747" spans="8:28" customFormat="1" ht="12.75">
      <c r="H9747" s="507"/>
      <c r="P9747" s="507"/>
      <c r="R9747" s="507"/>
    </row>
    <row r="9748" spans="8:28" customFormat="1" ht="12.75">
      <c r="H9748" s="507"/>
      <c r="P9748" s="507"/>
      <c r="R9748" s="507"/>
      <c r="S9748" s="507"/>
    </row>
    <row r="9749" spans="8:28" customFormat="1" ht="12.75">
      <c r="H9749" s="507"/>
      <c r="P9749" s="507"/>
      <c r="R9749" s="507"/>
    </row>
    <row r="9750" spans="8:28" customFormat="1" ht="12.75">
      <c r="H9750" s="507"/>
      <c r="P9750" s="507"/>
      <c r="R9750" s="507"/>
    </row>
    <row r="9751" spans="8:28" customFormat="1" ht="12.75">
      <c r="H9751" s="507"/>
      <c r="P9751" s="507"/>
      <c r="R9751" s="507"/>
    </row>
    <row r="9752" spans="8:28" customFormat="1" ht="12.75">
      <c r="H9752" s="507"/>
      <c r="P9752" s="507"/>
      <c r="R9752" s="507"/>
      <c r="S9752" s="507"/>
    </row>
    <row r="9753" spans="8:28" customFormat="1" ht="12.75">
      <c r="H9753" s="507"/>
      <c r="P9753" s="507"/>
      <c r="R9753" s="507"/>
    </row>
    <row r="9754" spans="8:28" customFormat="1" ht="12.75">
      <c r="H9754" s="507"/>
      <c r="R9754" s="507"/>
      <c r="S9754" s="507"/>
    </row>
    <row r="9755" spans="8:28" customFormat="1" ht="12.75">
      <c r="H9755" s="507"/>
      <c r="R9755" s="507"/>
      <c r="S9755" s="507"/>
    </row>
    <row r="9756" spans="8:28" customFormat="1" ht="12.75">
      <c r="H9756" s="507"/>
      <c r="P9756" s="507"/>
      <c r="R9756" s="507"/>
      <c r="S9756" s="507"/>
    </row>
    <row r="9757" spans="8:28" customFormat="1" ht="12.75">
      <c r="H9757" s="507"/>
      <c r="P9757" s="507"/>
      <c r="R9757" s="507"/>
      <c r="S9757" s="507"/>
    </row>
    <row r="9758" spans="8:28" customFormat="1" ht="12.75">
      <c r="H9758" s="507"/>
      <c r="P9758" s="507"/>
      <c r="R9758" s="507"/>
      <c r="S9758" s="507"/>
    </row>
    <row r="9759" spans="8:28" customFormat="1" ht="12.75">
      <c r="H9759" s="507"/>
      <c r="P9759" s="507"/>
      <c r="R9759" s="507"/>
    </row>
    <row r="9760" spans="8:28" customFormat="1" ht="12.75">
      <c r="H9760" s="507"/>
      <c r="R9760" s="507"/>
    </row>
    <row r="9761" spans="8:28" customFormat="1" ht="12.75">
      <c r="H9761" s="507"/>
      <c r="P9761" s="507"/>
      <c r="R9761" s="507"/>
      <c r="S9761" s="507"/>
    </row>
    <row r="9762" spans="8:28" customFormat="1" ht="12.75">
      <c r="H9762" s="507"/>
      <c r="P9762" s="507"/>
      <c r="R9762" s="507"/>
      <c r="S9762" s="507"/>
      <c r="AB9762" s="507"/>
    </row>
    <row r="9763" spans="8:28" customFormat="1" ht="12.75">
      <c r="H9763" s="507"/>
      <c r="P9763" s="507"/>
      <c r="R9763" s="507"/>
    </row>
    <row r="9764" spans="8:28" customFormat="1" ht="12.75">
      <c r="H9764" s="507"/>
      <c r="R9764" s="507"/>
      <c r="S9764" s="507"/>
    </row>
    <row r="9765" spans="8:28" customFormat="1" ht="12.75">
      <c r="H9765" s="507"/>
      <c r="R9765" s="507"/>
      <c r="S9765" s="507"/>
    </row>
    <row r="9766" spans="8:28" customFormat="1" ht="12.75">
      <c r="H9766" s="507"/>
      <c r="P9766" s="507"/>
      <c r="R9766" s="507"/>
      <c r="S9766" s="507"/>
    </row>
    <row r="9767" spans="8:28" customFormat="1" ht="12.75">
      <c r="H9767" s="507"/>
      <c r="P9767" s="507"/>
      <c r="R9767" s="507"/>
    </row>
    <row r="9768" spans="8:28" customFormat="1" ht="12.75">
      <c r="H9768" s="507"/>
      <c r="P9768" s="507"/>
      <c r="R9768" s="507"/>
    </row>
    <row r="9769" spans="8:28" customFormat="1" ht="12.75">
      <c r="H9769" s="507"/>
      <c r="P9769" s="507"/>
      <c r="R9769" s="507"/>
      <c r="S9769" s="507"/>
    </row>
    <row r="9770" spans="8:28" customFormat="1" ht="12.75">
      <c r="H9770" s="507"/>
      <c r="P9770" s="507"/>
      <c r="R9770" s="507"/>
    </row>
    <row r="9771" spans="8:28" customFormat="1" ht="12.75">
      <c r="H9771" s="507"/>
      <c r="P9771" s="507"/>
      <c r="R9771" s="507"/>
    </row>
    <row r="9772" spans="8:28" customFormat="1" ht="12.75">
      <c r="H9772" s="507"/>
      <c r="R9772" s="507"/>
    </row>
    <row r="9773" spans="8:28" customFormat="1" ht="12.75">
      <c r="H9773" s="507"/>
      <c r="P9773" s="507"/>
      <c r="R9773" s="507"/>
      <c r="S9773" s="507"/>
    </row>
    <row r="9774" spans="8:28" customFormat="1" ht="12.75">
      <c r="H9774" s="507"/>
      <c r="P9774" s="507"/>
      <c r="R9774" s="507"/>
      <c r="S9774" s="507"/>
      <c r="AB9774" s="507"/>
    </row>
    <row r="9775" spans="8:28" customFormat="1" ht="12.75">
      <c r="H9775" s="507"/>
      <c r="P9775" s="507"/>
      <c r="R9775" s="507"/>
    </row>
    <row r="9776" spans="8:28" customFormat="1" ht="12.75">
      <c r="H9776" s="507"/>
      <c r="R9776" s="507"/>
      <c r="S9776" s="507"/>
    </row>
    <row r="9777" spans="8:28" customFormat="1" ht="12.75">
      <c r="H9777" s="507"/>
      <c r="P9777" s="507"/>
      <c r="R9777" s="507"/>
    </row>
    <row r="9778" spans="8:28" customFormat="1" ht="12.75">
      <c r="H9778" s="507"/>
      <c r="R9778" s="507"/>
    </row>
    <row r="9779" spans="8:28" customFormat="1" ht="12.75">
      <c r="H9779" s="507"/>
      <c r="P9779" s="507"/>
      <c r="R9779" s="507"/>
      <c r="S9779" s="507"/>
    </row>
    <row r="9780" spans="8:28" customFormat="1" ht="12.75">
      <c r="H9780" s="507"/>
      <c r="P9780" s="507"/>
      <c r="R9780" s="507"/>
      <c r="S9780" s="507"/>
    </row>
    <row r="9781" spans="8:28" customFormat="1" ht="12.75">
      <c r="H9781" s="507"/>
      <c r="P9781" s="507"/>
      <c r="R9781" s="507"/>
    </row>
    <row r="9782" spans="8:28" customFormat="1" ht="12.75">
      <c r="H9782" s="507"/>
      <c r="R9782" s="507"/>
      <c r="S9782" s="507"/>
    </row>
    <row r="9783" spans="8:28" customFormat="1" ht="12.75">
      <c r="H9783" s="507"/>
      <c r="P9783" s="507"/>
      <c r="R9783" s="507"/>
      <c r="S9783" s="507"/>
      <c r="AB9783" s="507"/>
    </row>
    <row r="9784" spans="8:28" customFormat="1" ht="12.75">
      <c r="H9784" s="507"/>
      <c r="P9784" s="507"/>
      <c r="R9784" s="507"/>
      <c r="S9784" s="507"/>
    </row>
    <row r="9785" spans="8:28" customFormat="1" ht="12.75">
      <c r="H9785" s="507"/>
      <c r="P9785" s="507"/>
      <c r="R9785" s="507"/>
    </row>
    <row r="9786" spans="8:28" customFormat="1" ht="12.75">
      <c r="H9786" s="507"/>
      <c r="R9786" s="507"/>
      <c r="S9786" s="507"/>
    </row>
    <row r="9787" spans="8:28" customFormat="1" ht="12.75">
      <c r="H9787" s="507"/>
      <c r="P9787" s="507"/>
      <c r="R9787" s="507"/>
      <c r="S9787" s="507"/>
    </row>
    <row r="9788" spans="8:28" customFormat="1" ht="12.75">
      <c r="H9788" s="507"/>
      <c r="R9788" s="507"/>
      <c r="S9788" s="507"/>
    </row>
    <row r="9789" spans="8:28" customFormat="1" ht="12.75">
      <c r="H9789" s="507"/>
      <c r="P9789" s="507"/>
      <c r="R9789" s="507"/>
    </row>
    <row r="9790" spans="8:28" customFormat="1" ht="12.75">
      <c r="H9790" s="507"/>
      <c r="R9790" s="507"/>
    </row>
    <row r="9791" spans="8:28" customFormat="1" ht="12.75">
      <c r="H9791" s="507"/>
      <c r="R9791" s="507"/>
      <c r="S9791" s="507"/>
    </row>
    <row r="9792" spans="8:28" customFormat="1" ht="12.75">
      <c r="H9792" s="507"/>
      <c r="P9792" s="507"/>
      <c r="R9792" s="507"/>
    </row>
    <row r="9793" spans="8:28" customFormat="1" ht="12.75">
      <c r="H9793" s="507"/>
      <c r="R9793" s="507"/>
    </row>
    <row r="9794" spans="8:28" customFormat="1" ht="12.75">
      <c r="H9794" s="507"/>
      <c r="P9794" s="507"/>
      <c r="R9794" s="507"/>
      <c r="S9794" s="507"/>
      <c r="AB9794" s="507"/>
    </row>
    <row r="9795" spans="8:28" customFormat="1" ht="12.75">
      <c r="H9795" s="507"/>
      <c r="P9795" s="507"/>
      <c r="R9795" s="507"/>
    </row>
    <row r="9796" spans="8:28" customFormat="1" ht="12.75">
      <c r="H9796" s="507"/>
      <c r="P9796" s="507"/>
      <c r="R9796" s="507"/>
      <c r="S9796" s="507"/>
    </row>
    <row r="9797" spans="8:28" customFormat="1" ht="12.75">
      <c r="H9797" s="507"/>
      <c r="R9797" s="507"/>
      <c r="S9797" s="507"/>
    </row>
    <row r="9798" spans="8:28" customFormat="1" ht="12.75">
      <c r="H9798" s="507"/>
      <c r="P9798" s="507"/>
      <c r="R9798" s="507"/>
      <c r="S9798" s="507"/>
    </row>
    <row r="9799" spans="8:28" customFormat="1" ht="12.75">
      <c r="H9799" s="507"/>
      <c r="R9799" s="507"/>
    </row>
    <row r="9800" spans="8:28" customFormat="1" ht="12.75">
      <c r="H9800" s="507"/>
      <c r="R9800" s="507"/>
    </row>
    <row r="9801" spans="8:28" customFormat="1" ht="12.75">
      <c r="H9801" s="507"/>
      <c r="P9801" s="507"/>
      <c r="R9801" s="507"/>
    </row>
    <row r="9802" spans="8:28" customFormat="1" ht="12.75">
      <c r="H9802" s="507"/>
      <c r="P9802" s="507"/>
      <c r="R9802" s="507"/>
    </row>
    <row r="9803" spans="8:28" customFormat="1" ht="12.75">
      <c r="H9803" s="507"/>
      <c r="P9803" s="507"/>
      <c r="R9803" s="507"/>
      <c r="S9803" s="507"/>
    </row>
    <row r="9804" spans="8:28" customFormat="1" ht="12.75">
      <c r="H9804" s="507"/>
      <c r="P9804" s="507"/>
      <c r="R9804" s="507"/>
      <c r="S9804" s="507"/>
    </row>
    <row r="9805" spans="8:28" customFormat="1" ht="12.75">
      <c r="H9805" s="507"/>
      <c r="R9805" s="507"/>
      <c r="S9805" s="507"/>
    </row>
    <row r="9806" spans="8:28" customFormat="1" ht="12.75">
      <c r="H9806" s="507"/>
      <c r="R9806" s="507"/>
      <c r="S9806" s="507"/>
      <c r="AB9806" s="507"/>
    </row>
    <row r="9807" spans="8:28" customFormat="1" ht="12.75">
      <c r="H9807" s="507"/>
      <c r="P9807" s="507"/>
      <c r="R9807" s="507"/>
    </row>
    <row r="9808" spans="8:28" customFormat="1" ht="12.75">
      <c r="H9808" s="507"/>
      <c r="P9808" s="507"/>
      <c r="R9808" s="507"/>
    </row>
    <row r="9809" spans="8:28" customFormat="1" ht="12.75">
      <c r="H9809" s="507"/>
      <c r="P9809" s="507"/>
      <c r="R9809" s="507"/>
    </row>
    <row r="9810" spans="8:28" customFormat="1" ht="12.75">
      <c r="H9810" s="507"/>
      <c r="P9810" s="507"/>
      <c r="R9810" s="507"/>
    </row>
    <row r="9811" spans="8:28" customFormat="1" ht="12.75">
      <c r="H9811" s="507"/>
      <c r="P9811" s="507"/>
      <c r="R9811" s="507"/>
      <c r="S9811" s="507"/>
    </row>
    <row r="9812" spans="8:28" customFormat="1" ht="12.75">
      <c r="H9812" s="507"/>
      <c r="P9812" s="507"/>
      <c r="R9812" s="507"/>
      <c r="S9812" s="507"/>
      <c r="AB9812" s="507"/>
    </row>
    <row r="9813" spans="8:28" customFormat="1" ht="12.75">
      <c r="H9813" s="507"/>
      <c r="P9813" s="507"/>
      <c r="R9813" s="507"/>
      <c r="S9813" s="507"/>
    </row>
    <row r="9814" spans="8:28" customFormat="1" ht="12.75">
      <c r="H9814" s="507"/>
      <c r="R9814" s="507"/>
    </row>
    <row r="9815" spans="8:28" customFormat="1" ht="12.75">
      <c r="H9815" s="507"/>
      <c r="P9815" s="507"/>
      <c r="R9815" s="507"/>
      <c r="S9815" s="507"/>
    </row>
    <row r="9816" spans="8:28" customFormat="1" ht="12.75">
      <c r="H9816" s="507"/>
      <c r="P9816" s="507"/>
      <c r="R9816" s="507"/>
    </row>
    <row r="9817" spans="8:28" customFormat="1" ht="12.75">
      <c r="H9817" s="507"/>
      <c r="P9817" s="507"/>
      <c r="R9817" s="507"/>
      <c r="S9817" s="507"/>
    </row>
    <row r="9818" spans="8:28" customFormat="1" ht="12.75">
      <c r="H9818" s="507"/>
      <c r="P9818" s="507"/>
      <c r="R9818" s="507"/>
    </row>
    <row r="9819" spans="8:28" customFormat="1" ht="12.75">
      <c r="H9819" s="507"/>
      <c r="R9819" s="507"/>
      <c r="S9819" s="507"/>
      <c r="AB9819" s="507"/>
    </row>
    <row r="9820" spans="8:28" customFormat="1" ht="12.75">
      <c r="H9820" s="507"/>
      <c r="P9820" s="507"/>
      <c r="R9820" s="507"/>
      <c r="S9820" s="507"/>
    </row>
    <row r="9821" spans="8:28" customFormat="1" ht="12.75">
      <c r="H9821" s="507"/>
      <c r="P9821" s="507"/>
      <c r="R9821" s="507"/>
    </row>
    <row r="9822" spans="8:28" customFormat="1" ht="12.75">
      <c r="H9822" s="507"/>
      <c r="R9822" s="507"/>
      <c r="S9822" s="507"/>
    </row>
    <row r="9823" spans="8:28" customFormat="1" ht="12.75">
      <c r="H9823" s="507"/>
      <c r="R9823" s="507"/>
      <c r="S9823" s="507"/>
    </row>
    <row r="9824" spans="8:28" customFormat="1" ht="12.75">
      <c r="H9824" s="507"/>
      <c r="R9824" s="507"/>
      <c r="S9824" s="507"/>
    </row>
    <row r="9825" spans="8:19" customFormat="1" ht="12.75">
      <c r="H9825" s="507"/>
      <c r="P9825" s="507"/>
      <c r="R9825" s="507"/>
    </row>
    <row r="9826" spans="8:19" customFormat="1" ht="12.75">
      <c r="H9826" s="507"/>
      <c r="P9826" s="507"/>
      <c r="R9826" s="507"/>
    </row>
    <row r="9827" spans="8:19" customFormat="1" ht="12.75">
      <c r="H9827" s="507"/>
      <c r="P9827" s="507"/>
      <c r="R9827" s="507"/>
    </row>
    <row r="9828" spans="8:19" customFormat="1" ht="12.75">
      <c r="H9828" s="507"/>
      <c r="P9828" s="507"/>
      <c r="R9828" s="507"/>
    </row>
    <row r="9829" spans="8:19" customFormat="1" ht="12.75">
      <c r="H9829" s="507"/>
      <c r="P9829" s="507"/>
      <c r="R9829" s="507"/>
      <c r="S9829" s="507"/>
    </row>
    <row r="9830" spans="8:19" customFormat="1" ht="12.75">
      <c r="H9830" s="507"/>
      <c r="P9830" s="507"/>
      <c r="R9830" s="507"/>
      <c r="S9830" s="507"/>
    </row>
    <row r="9831" spans="8:19" customFormat="1" ht="12.75">
      <c r="H9831" s="507"/>
      <c r="R9831" s="507"/>
      <c r="S9831" s="507"/>
    </row>
    <row r="9832" spans="8:19" customFormat="1" ht="12.75">
      <c r="H9832" s="507"/>
      <c r="R9832" s="507"/>
    </row>
    <row r="9833" spans="8:19" customFormat="1" ht="12.75">
      <c r="H9833" s="507"/>
      <c r="R9833" s="507"/>
      <c r="S9833" s="507"/>
    </row>
    <row r="9834" spans="8:19" customFormat="1" ht="12.75">
      <c r="H9834" s="507"/>
      <c r="P9834" s="507"/>
      <c r="R9834" s="507"/>
    </row>
    <row r="9835" spans="8:19" customFormat="1" ht="12.75">
      <c r="H9835" s="507"/>
      <c r="P9835" s="507"/>
      <c r="R9835" s="507"/>
    </row>
    <row r="9836" spans="8:19" customFormat="1" ht="12.75">
      <c r="H9836" s="507"/>
      <c r="R9836" s="507"/>
      <c r="S9836" s="507"/>
    </row>
    <row r="9837" spans="8:19" customFormat="1" ht="12.75">
      <c r="H9837" s="507"/>
      <c r="P9837" s="507"/>
      <c r="R9837" s="507"/>
    </row>
    <row r="9838" spans="8:19" customFormat="1" ht="12.75">
      <c r="H9838" s="507"/>
      <c r="R9838" s="507"/>
      <c r="S9838" s="507"/>
    </row>
    <row r="9839" spans="8:19" customFormat="1" ht="12.75">
      <c r="H9839" s="507"/>
      <c r="R9839" s="507"/>
      <c r="S9839" s="507"/>
    </row>
    <row r="9840" spans="8:19" customFormat="1" ht="12.75">
      <c r="H9840" s="507"/>
      <c r="P9840" s="507"/>
      <c r="R9840" s="507"/>
    </row>
    <row r="9841" spans="8:28" customFormat="1" ht="12.75">
      <c r="H9841" s="507"/>
      <c r="P9841" s="507"/>
      <c r="R9841" s="507"/>
    </row>
    <row r="9842" spans="8:28" customFormat="1" ht="12.75">
      <c r="H9842" s="507"/>
      <c r="R9842" s="507"/>
      <c r="S9842" s="507"/>
    </row>
    <row r="9843" spans="8:28" customFormat="1" ht="12.75">
      <c r="H9843" s="507"/>
      <c r="R9843" s="507"/>
      <c r="S9843" s="507"/>
    </row>
    <row r="9844" spans="8:28" customFormat="1" ht="12.75">
      <c r="H9844" s="507"/>
      <c r="R9844" s="507"/>
      <c r="S9844" s="507"/>
      <c r="AB9844" s="507"/>
    </row>
    <row r="9845" spans="8:28" customFormat="1" ht="12.75">
      <c r="H9845" s="507"/>
      <c r="P9845" s="507"/>
      <c r="R9845" s="507"/>
    </row>
    <row r="9846" spans="8:28" customFormat="1" ht="12.75">
      <c r="H9846" s="507"/>
      <c r="P9846" s="507"/>
      <c r="R9846" s="507"/>
      <c r="S9846" s="507"/>
    </row>
    <row r="9847" spans="8:28" customFormat="1" ht="12.75">
      <c r="H9847" s="507"/>
      <c r="R9847" s="507"/>
      <c r="S9847" s="507"/>
    </row>
    <row r="9848" spans="8:28" customFormat="1" ht="12.75">
      <c r="H9848" s="507"/>
      <c r="P9848" s="507"/>
      <c r="R9848" s="507"/>
    </row>
    <row r="9849" spans="8:28" customFormat="1" ht="12.75">
      <c r="H9849" s="507"/>
      <c r="P9849" s="507"/>
      <c r="R9849" s="507"/>
    </row>
    <row r="9850" spans="8:28" customFormat="1" ht="12.75">
      <c r="H9850" s="507"/>
      <c r="R9850" s="507"/>
      <c r="S9850" s="507"/>
    </row>
    <row r="9851" spans="8:28" customFormat="1" ht="12.75">
      <c r="H9851" s="507"/>
      <c r="R9851" s="507"/>
    </row>
    <row r="9852" spans="8:28" customFormat="1" ht="12.75">
      <c r="H9852" s="507"/>
      <c r="R9852" s="507"/>
      <c r="S9852" s="507"/>
    </row>
    <row r="9853" spans="8:28" customFormat="1" ht="12.75">
      <c r="H9853" s="507"/>
      <c r="R9853" s="507"/>
    </row>
    <row r="9854" spans="8:28" customFormat="1" ht="12.75">
      <c r="H9854" s="507"/>
      <c r="P9854" s="507"/>
      <c r="R9854" s="507"/>
    </row>
    <row r="9855" spans="8:28" customFormat="1" ht="12.75">
      <c r="H9855" s="507"/>
      <c r="R9855" s="507"/>
      <c r="S9855" s="507"/>
    </row>
    <row r="9856" spans="8:28" customFormat="1" ht="12.75">
      <c r="H9856" s="507"/>
      <c r="P9856" s="507"/>
      <c r="R9856" s="507"/>
    </row>
    <row r="9857" spans="8:19" customFormat="1" ht="12.75">
      <c r="H9857" s="507"/>
      <c r="P9857" s="507"/>
      <c r="R9857" s="507"/>
      <c r="S9857" s="507"/>
    </row>
    <row r="9858" spans="8:19" customFormat="1" ht="12.75">
      <c r="H9858" s="507"/>
      <c r="P9858" s="507"/>
      <c r="R9858" s="507"/>
    </row>
    <row r="9859" spans="8:19" customFormat="1" ht="12.75">
      <c r="H9859" s="507"/>
      <c r="R9859" s="507"/>
      <c r="S9859" s="507"/>
    </row>
    <row r="9860" spans="8:19" customFormat="1" ht="12.75">
      <c r="H9860" s="507"/>
      <c r="P9860" s="507"/>
      <c r="R9860" s="507"/>
      <c r="S9860" s="507"/>
    </row>
    <row r="9861" spans="8:19" customFormat="1" ht="12.75">
      <c r="H9861" s="507"/>
      <c r="P9861" s="507"/>
      <c r="R9861" s="507"/>
      <c r="S9861" s="507"/>
    </row>
    <row r="9862" spans="8:19" customFormat="1" ht="12.75">
      <c r="H9862" s="507"/>
      <c r="R9862" s="507"/>
      <c r="S9862" s="507"/>
    </row>
    <row r="9863" spans="8:19" customFormat="1" ht="12.75">
      <c r="H9863" s="507"/>
      <c r="R9863" s="507"/>
      <c r="S9863" s="507"/>
    </row>
    <row r="9864" spans="8:19" customFormat="1" ht="12.75">
      <c r="H9864" s="507"/>
      <c r="P9864" s="507"/>
      <c r="R9864" s="507"/>
    </row>
    <row r="9865" spans="8:19" customFormat="1" ht="12.75">
      <c r="H9865" s="507"/>
      <c r="P9865" s="507"/>
      <c r="R9865" s="507"/>
    </row>
    <row r="9866" spans="8:19" customFormat="1" ht="12.75">
      <c r="H9866" s="507"/>
      <c r="P9866" s="507"/>
      <c r="R9866" s="507"/>
      <c r="S9866" s="507"/>
    </row>
    <row r="9867" spans="8:19" customFormat="1" ht="12.75">
      <c r="H9867" s="507"/>
      <c r="P9867" s="507"/>
      <c r="R9867" s="507"/>
      <c r="S9867" s="507"/>
    </row>
    <row r="9868" spans="8:19" customFormat="1" ht="12.75">
      <c r="H9868" s="507"/>
      <c r="P9868" s="507"/>
      <c r="R9868" s="507"/>
    </row>
    <row r="9869" spans="8:19" customFormat="1" ht="12.75">
      <c r="H9869" s="507"/>
      <c r="P9869" s="507"/>
      <c r="R9869" s="507"/>
    </row>
    <row r="9870" spans="8:19" customFormat="1" ht="12.75">
      <c r="H9870" s="507"/>
      <c r="P9870" s="507"/>
      <c r="R9870" s="507"/>
    </row>
    <row r="9871" spans="8:19" customFormat="1" ht="12.75">
      <c r="H9871" s="507"/>
      <c r="R9871" s="507"/>
      <c r="S9871" s="507"/>
    </row>
    <row r="9872" spans="8:19" customFormat="1" ht="12.75">
      <c r="H9872" s="507"/>
      <c r="R9872" s="507"/>
    </row>
    <row r="9873" spans="8:28" customFormat="1" ht="12.75">
      <c r="H9873" s="507"/>
      <c r="P9873" s="507"/>
      <c r="R9873" s="507"/>
      <c r="S9873" s="507"/>
    </row>
    <row r="9874" spans="8:28" customFormat="1" ht="12.75">
      <c r="H9874" s="507"/>
      <c r="P9874" s="507"/>
      <c r="R9874" s="507"/>
      <c r="S9874" s="507"/>
    </row>
    <row r="9875" spans="8:28" customFormat="1" ht="12.75">
      <c r="H9875" s="507"/>
      <c r="P9875" s="507"/>
      <c r="R9875" s="507"/>
      <c r="S9875" s="507"/>
    </row>
    <row r="9876" spans="8:28" customFormat="1" ht="12.75">
      <c r="H9876" s="507"/>
      <c r="P9876" s="507"/>
      <c r="R9876" s="507"/>
      <c r="S9876" s="507"/>
    </row>
    <row r="9877" spans="8:28" customFormat="1" ht="12.75">
      <c r="H9877" s="507"/>
      <c r="R9877" s="507"/>
      <c r="S9877" s="507"/>
    </row>
    <row r="9878" spans="8:28" customFormat="1" ht="12.75">
      <c r="H9878" s="507"/>
      <c r="P9878" s="507"/>
      <c r="R9878" s="507"/>
    </row>
    <row r="9879" spans="8:28" customFormat="1" ht="12.75">
      <c r="H9879" s="507"/>
      <c r="R9879" s="507"/>
      <c r="S9879" s="507"/>
    </row>
    <row r="9880" spans="8:28" customFormat="1" ht="12.75">
      <c r="H9880" s="507"/>
      <c r="P9880" s="507"/>
      <c r="R9880" s="507"/>
    </row>
    <row r="9881" spans="8:28" customFormat="1" ht="12.75">
      <c r="H9881" s="507"/>
      <c r="P9881" s="507"/>
      <c r="R9881" s="507"/>
    </row>
    <row r="9882" spans="8:28" customFormat="1" ht="12.75">
      <c r="H9882" s="507"/>
      <c r="P9882" s="507"/>
      <c r="R9882" s="507"/>
    </row>
    <row r="9883" spans="8:28" customFormat="1" ht="12.75">
      <c r="H9883" s="507"/>
      <c r="P9883" s="507"/>
      <c r="R9883" s="507"/>
      <c r="S9883" s="507"/>
    </row>
    <row r="9884" spans="8:28" customFormat="1" ht="12.75">
      <c r="H9884" s="507"/>
      <c r="P9884" s="507"/>
      <c r="R9884" s="507"/>
      <c r="S9884" s="507"/>
    </row>
    <row r="9885" spans="8:28" customFormat="1" ht="12.75">
      <c r="H9885" s="507"/>
      <c r="P9885" s="507"/>
      <c r="R9885" s="507"/>
      <c r="S9885" s="507"/>
    </row>
    <row r="9886" spans="8:28" customFormat="1" ht="12.75">
      <c r="H9886" s="507"/>
      <c r="P9886" s="507"/>
      <c r="R9886" s="507"/>
      <c r="S9886" s="507"/>
    </row>
    <row r="9887" spans="8:28" customFormat="1" ht="12.75">
      <c r="H9887" s="507"/>
      <c r="R9887" s="507"/>
    </row>
    <row r="9888" spans="8:28" customFormat="1" ht="12.75">
      <c r="H9888" s="507"/>
      <c r="P9888" s="507"/>
      <c r="R9888" s="507"/>
      <c r="S9888" s="507"/>
      <c r="AB9888" s="507"/>
    </row>
    <row r="9889" spans="8:28" customFormat="1" ht="12.75">
      <c r="H9889" s="507"/>
      <c r="P9889" s="507"/>
      <c r="R9889" s="507"/>
      <c r="S9889" s="507"/>
      <c r="AB9889" s="507"/>
    </row>
    <row r="9890" spans="8:28" customFormat="1" ht="12.75">
      <c r="H9890" s="507"/>
      <c r="R9890" s="507"/>
      <c r="S9890" s="507"/>
    </row>
    <row r="9891" spans="8:28" customFormat="1" ht="12.75">
      <c r="H9891" s="507"/>
      <c r="P9891" s="507"/>
      <c r="R9891" s="507"/>
    </row>
    <row r="9892" spans="8:28" customFormat="1" ht="12.75">
      <c r="H9892" s="507"/>
      <c r="P9892" s="507"/>
      <c r="R9892" s="507"/>
    </row>
    <row r="9893" spans="8:28" customFormat="1" ht="12.75">
      <c r="H9893" s="507"/>
      <c r="P9893" s="507"/>
      <c r="R9893" s="507"/>
    </row>
    <row r="9894" spans="8:28" customFormat="1" ht="12.75">
      <c r="H9894" s="507"/>
      <c r="P9894" s="507"/>
      <c r="R9894" s="507"/>
    </row>
    <row r="9895" spans="8:28" customFormat="1" ht="12.75">
      <c r="H9895" s="507"/>
      <c r="P9895" s="507"/>
      <c r="R9895" s="507"/>
      <c r="S9895" s="507"/>
    </row>
    <row r="9896" spans="8:28" customFormat="1" ht="12.75">
      <c r="H9896" s="507"/>
      <c r="P9896" s="507"/>
      <c r="R9896" s="507"/>
    </row>
    <row r="9897" spans="8:28" customFormat="1" ht="12.75">
      <c r="H9897" s="507"/>
      <c r="R9897" s="507"/>
      <c r="S9897" s="507"/>
    </row>
    <row r="9898" spans="8:28" customFormat="1" ht="12.75">
      <c r="H9898" s="507"/>
      <c r="P9898" s="507"/>
      <c r="R9898" s="507"/>
    </row>
    <row r="9899" spans="8:28" customFormat="1" ht="12.75">
      <c r="H9899" s="507"/>
      <c r="P9899" s="507"/>
      <c r="R9899" s="507"/>
    </row>
    <row r="9900" spans="8:28" customFormat="1" ht="12.75">
      <c r="H9900" s="507"/>
      <c r="R9900" s="507"/>
      <c r="S9900" s="507"/>
    </row>
    <row r="9901" spans="8:28" customFormat="1" ht="12.75">
      <c r="H9901" s="507"/>
      <c r="P9901" s="507"/>
      <c r="R9901" s="507"/>
      <c r="S9901" s="507"/>
    </row>
    <row r="9902" spans="8:28" customFormat="1" ht="12.75">
      <c r="H9902" s="507"/>
      <c r="R9902" s="507"/>
      <c r="S9902" s="507"/>
    </row>
    <row r="9903" spans="8:28" customFormat="1" ht="12.75">
      <c r="H9903" s="507"/>
      <c r="R9903" s="507"/>
      <c r="S9903" s="507"/>
    </row>
    <row r="9904" spans="8:28" customFormat="1" ht="12.75">
      <c r="H9904" s="507"/>
      <c r="R9904" s="507"/>
      <c r="S9904" s="507"/>
      <c r="AB9904" s="507"/>
    </row>
    <row r="9905" spans="8:19" customFormat="1" ht="12.75">
      <c r="H9905" s="507"/>
      <c r="R9905" s="507"/>
      <c r="S9905" s="507"/>
    </row>
    <row r="9906" spans="8:19" customFormat="1" ht="12.75">
      <c r="H9906" s="507"/>
      <c r="R9906" s="507"/>
      <c r="S9906" s="507"/>
    </row>
    <row r="9907" spans="8:19" customFormat="1" ht="12.75">
      <c r="H9907" s="507"/>
      <c r="P9907" s="507"/>
      <c r="R9907" s="507"/>
      <c r="S9907" s="507"/>
    </row>
    <row r="9908" spans="8:19" customFormat="1" ht="12.75">
      <c r="H9908" s="507"/>
      <c r="P9908" s="507"/>
      <c r="R9908" s="507"/>
    </row>
    <row r="9909" spans="8:19" customFormat="1" ht="12.75">
      <c r="H9909" s="507"/>
      <c r="R9909" s="507"/>
    </row>
    <row r="9910" spans="8:19" customFormat="1" ht="12.75">
      <c r="H9910" s="507"/>
      <c r="R9910" s="507"/>
      <c r="S9910" s="507"/>
    </row>
    <row r="9911" spans="8:19" customFormat="1" ht="12.75">
      <c r="H9911" s="507"/>
      <c r="R9911" s="507"/>
    </row>
    <row r="9912" spans="8:19" customFormat="1" ht="12.75">
      <c r="H9912" s="507"/>
      <c r="P9912" s="507"/>
      <c r="R9912" s="507"/>
    </row>
    <row r="9913" spans="8:19" customFormat="1" ht="12.75">
      <c r="H9913" s="507"/>
      <c r="P9913" s="507"/>
      <c r="R9913" s="507"/>
    </row>
    <row r="9914" spans="8:19" customFormat="1" ht="12.75">
      <c r="H9914" s="507"/>
      <c r="R9914" s="507"/>
      <c r="S9914" s="507"/>
    </row>
    <row r="9915" spans="8:19" customFormat="1" ht="12.75">
      <c r="H9915" s="507"/>
      <c r="P9915" s="507"/>
      <c r="R9915" s="507"/>
      <c r="S9915" s="507"/>
    </row>
    <row r="9916" spans="8:19" customFormat="1" ht="12.75">
      <c r="H9916" s="507"/>
      <c r="P9916" s="507"/>
      <c r="R9916" s="507"/>
    </row>
    <row r="9917" spans="8:19" customFormat="1" ht="12.75">
      <c r="H9917" s="507"/>
      <c r="R9917" s="507"/>
      <c r="S9917" s="507"/>
    </row>
    <row r="9918" spans="8:19" customFormat="1" ht="12.75">
      <c r="H9918" s="507"/>
      <c r="R9918" s="507"/>
    </row>
    <row r="9919" spans="8:19" customFormat="1" ht="12.75">
      <c r="H9919" s="507"/>
      <c r="P9919" s="507"/>
      <c r="R9919" s="507"/>
    </row>
    <row r="9920" spans="8:19" customFormat="1" ht="12.75">
      <c r="H9920" s="507"/>
      <c r="R9920" s="507"/>
    </row>
    <row r="9921" spans="8:28" customFormat="1" ht="12.75">
      <c r="H9921" s="507"/>
      <c r="P9921" s="507"/>
      <c r="R9921" s="507"/>
    </row>
    <row r="9922" spans="8:28" customFormat="1" ht="12.75">
      <c r="H9922" s="507"/>
      <c r="R9922" s="507"/>
    </row>
    <row r="9923" spans="8:28" customFormat="1" ht="12.75">
      <c r="H9923" s="507"/>
      <c r="P9923" s="507"/>
      <c r="R9923" s="507"/>
    </row>
    <row r="9924" spans="8:28" customFormat="1" ht="12.75">
      <c r="H9924" s="507"/>
      <c r="R9924" s="507"/>
      <c r="S9924" s="507"/>
    </row>
    <row r="9925" spans="8:28" customFormat="1" ht="12.75">
      <c r="H9925" s="507"/>
      <c r="R9925" s="507"/>
    </row>
    <row r="9926" spans="8:28" customFormat="1" ht="12.75">
      <c r="H9926" s="507"/>
      <c r="R9926" s="507"/>
    </row>
    <row r="9927" spans="8:28" customFormat="1" ht="12.75">
      <c r="H9927" s="507"/>
      <c r="R9927" s="507"/>
    </row>
    <row r="9928" spans="8:28" customFormat="1" ht="12.75">
      <c r="H9928" s="507"/>
      <c r="P9928" s="507"/>
      <c r="R9928" s="507"/>
      <c r="S9928" s="507"/>
    </row>
    <row r="9929" spans="8:28" customFormat="1" ht="12.75">
      <c r="H9929" s="507"/>
      <c r="P9929" s="507"/>
      <c r="R9929" s="507"/>
      <c r="S9929" s="507"/>
    </row>
    <row r="9930" spans="8:28" customFormat="1" ht="12.75">
      <c r="H9930" s="507"/>
      <c r="P9930" s="507"/>
      <c r="R9930" s="507"/>
      <c r="S9930" s="507"/>
    </row>
    <row r="9931" spans="8:28" customFormat="1" ht="12.75">
      <c r="H9931" s="507"/>
      <c r="P9931" s="507"/>
      <c r="R9931" s="507"/>
      <c r="S9931" s="507"/>
    </row>
    <row r="9932" spans="8:28" customFormat="1" ht="12.75">
      <c r="H9932" s="507"/>
      <c r="P9932" s="507"/>
      <c r="R9932" s="507"/>
      <c r="AB9932" s="507"/>
    </row>
    <row r="9933" spans="8:28" customFormat="1" ht="12.75">
      <c r="H9933" s="507"/>
      <c r="R9933" s="507"/>
      <c r="S9933" s="507"/>
    </row>
    <row r="9934" spans="8:28" customFormat="1" ht="12.75">
      <c r="H9934" s="507"/>
      <c r="P9934" s="507"/>
      <c r="R9934" s="507"/>
    </row>
    <row r="9935" spans="8:28" customFormat="1" ht="12.75">
      <c r="H9935" s="507"/>
      <c r="R9935" s="507"/>
      <c r="S9935" s="507"/>
    </row>
    <row r="9936" spans="8:28" customFormat="1" ht="12.75">
      <c r="H9936" s="507"/>
      <c r="P9936" s="507"/>
      <c r="R9936" s="507"/>
    </row>
    <row r="9937" spans="8:28" customFormat="1" ht="12.75">
      <c r="H9937" s="507"/>
      <c r="P9937" s="507"/>
      <c r="R9937" s="507"/>
    </row>
    <row r="9938" spans="8:28" customFormat="1" ht="12.75">
      <c r="H9938" s="507"/>
      <c r="R9938" s="507"/>
      <c r="S9938" s="507"/>
    </row>
    <row r="9939" spans="8:28" customFormat="1" ht="12.75">
      <c r="H9939" s="507"/>
      <c r="R9939" s="507"/>
      <c r="S9939" s="507"/>
    </row>
    <row r="9940" spans="8:28" customFormat="1" ht="12.75">
      <c r="H9940" s="507"/>
      <c r="P9940" s="507"/>
      <c r="R9940" s="507"/>
    </row>
    <row r="9941" spans="8:28" customFormat="1" ht="12.75">
      <c r="H9941" s="507"/>
      <c r="R9941" s="507"/>
      <c r="S9941" s="507"/>
    </row>
    <row r="9942" spans="8:28" customFormat="1" ht="12.75">
      <c r="H9942" s="507"/>
      <c r="P9942" s="507"/>
      <c r="R9942" s="507"/>
    </row>
    <row r="9943" spans="8:28" customFormat="1" ht="12.75">
      <c r="H9943" s="507"/>
      <c r="P9943" s="507"/>
      <c r="R9943" s="507"/>
    </row>
    <row r="9944" spans="8:28" customFormat="1" ht="12.75">
      <c r="H9944" s="507"/>
      <c r="P9944" s="507"/>
      <c r="R9944" s="507"/>
    </row>
    <row r="9945" spans="8:28" customFormat="1" ht="12.75">
      <c r="H9945" s="507"/>
      <c r="R9945" s="507"/>
      <c r="S9945" s="507"/>
    </row>
    <row r="9946" spans="8:28" customFormat="1" ht="12.75">
      <c r="H9946" s="507"/>
      <c r="P9946" s="507"/>
      <c r="R9946" s="507"/>
      <c r="AB9946" s="507"/>
    </row>
    <row r="9947" spans="8:28" customFormat="1" ht="12.75">
      <c r="H9947" s="507"/>
      <c r="R9947" s="507"/>
    </row>
    <row r="9948" spans="8:28" customFormat="1" ht="12.75">
      <c r="H9948" s="507"/>
      <c r="P9948" s="507"/>
      <c r="R9948" s="507"/>
      <c r="S9948" s="507"/>
    </row>
    <row r="9949" spans="8:28" customFormat="1" ht="12.75">
      <c r="H9949" s="507"/>
      <c r="R9949" s="507"/>
      <c r="S9949" s="507"/>
    </row>
    <row r="9950" spans="8:28" customFormat="1" ht="12.75">
      <c r="H9950" s="507"/>
      <c r="R9950" s="507"/>
    </row>
    <row r="9951" spans="8:28" customFormat="1" ht="12.75">
      <c r="H9951" s="507"/>
      <c r="P9951" s="507"/>
      <c r="R9951" s="507"/>
      <c r="S9951" s="507"/>
    </row>
    <row r="9952" spans="8:28" customFormat="1" ht="12.75">
      <c r="H9952" s="507"/>
      <c r="P9952" s="507"/>
      <c r="R9952" s="507"/>
      <c r="S9952" s="507"/>
    </row>
    <row r="9953" spans="8:28" customFormat="1" ht="12.75">
      <c r="H9953" s="507"/>
      <c r="P9953" s="507"/>
      <c r="R9953" s="507"/>
    </row>
    <row r="9954" spans="8:28" customFormat="1" ht="12.75">
      <c r="H9954" s="507"/>
      <c r="P9954" s="507"/>
      <c r="R9954" s="507"/>
      <c r="AB9954" s="507"/>
    </row>
    <row r="9955" spans="8:28" customFormat="1" ht="12.75">
      <c r="H9955" s="507"/>
      <c r="R9955" s="507"/>
      <c r="S9955" s="507"/>
    </row>
    <row r="9956" spans="8:28" customFormat="1" ht="12.75">
      <c r="H9956" s="507"/>
      <c r="R9956" s="507"/>
      <c r="S9956" s="507"/>
    </row>
    <row r="9957" spans="8:28" customFormat="1" ht="12.75">
      <c r="H9957" s="507"/>
      <c r="P9957" s="507"/>
      <c r="R9957" s="507"/>
      <c r="S9957" s="507"/>
    </row>
    <row r="9958" spans="8:28" customFormat="1" ht="12.75">
      <c r="H9958" s="507"/>
      <c r="R9958" s="507"/>
      <c r="S9958" s="507"/>
    </row>
    <row r="9959" spans="8:28" customFormat="1" ht="12.75">
      <c r="H9959" s="507"/>
      <c r="R9959" s="507"/>
      <c r="S9959" s="507"/>
    </row>
    <row r="9960" spans="8:28" customFormat="1" ht="12.75">
      <c r="H9960" s="507"/>
      <c r="P9960" s="507"/>
      <c r="R9960" s="507"/>
    </row>
    <row r="9961" spans="8:28" customFormat="1" ht="12.75">
      <c r="H9961" s="507"/>
      <c r="R9961" s="507"/>
    </row>
    <row r="9962" spans="8:28" customFormat="1" ht="12.75">
      <c r="H9962" s="507"/>
      <c r="P9962" s="507"/>
      <c r="R9962" s="507"/>
      <c r="S9962" s="507"/>
    </row>
    <row r="9963" spans="8:28" customFormat="1" ht="12.75">
      <c r="H9963" s="507"/>
      <c r="R9963" s="507"/>
    </row>
    <row r="9964" spans="8:28" customFormat="1" ht="12.75">
      <c r="H9964" s="507"/>
      <c r="P9964" s="507"/>
      <c r="R9964" s="507"/>
    </row>
    <row r="9965" spans="8:28" customFormat="1" ht="12.75">
      <c r="H9965" s="507"/>
      <c r="P9965" s="507"/>
      <c r="R9965" s="507"/>
    </row>
    <row r="9966" spans="8:28" customFormat="1" ht="12.75">
      <c r="H9966" s="507"/>
      <c r="P9966" s="507"/>
      <c r="R9966" s="507"/>
      <c r="S9966" s="507"/>
      <c r="AB9966" s="507"/>
    </row>
    <row r="9967" spans="8:28" customFormat="1" ht="12.75">
      <c r="H9967" s="507"/>
      <c r="P9967" s="507"/>
      <c r="R9967" s="507"/>
    </row>
    <row r="9968" spans="8:28" customFormat="1" ht="12.75">
      <c r="H9968" s="507"/>
      <c r="R9968" s="507"/>
      <c r="S9968" s="507"/>
    </row>
    <row r="9969" spans="8:28" customFormat="1" ht="12.75">
      <c r="H9969" s="507"/>
      <c r="P9969" s="507"/>
      <c r="R9969" s="507"/>
    </row>
    <row r="9970" spans="8:28" customFormat="1" ht="12.75">
      <c r="H9970" s="507"/>
      <c r="P9970" s="507"/>
      <c r="R9970" s="507"/>
    </row>
    <row r="9971" spans="8:28" customFormat="1" ht="12.75">
      <c r="H9971" s="507"/>
      <c r="P9971" s="507"/>
      <c r="R9971" s="507"/>
      <c r="S9971" s="507"/>
    </row>
    <row r="9972" spans="8:28" customFormat="1" ht="12.75">
      <c r="H9972" s="507"/>
      <c r="R9972" s="507"/>
      <c r="S9972" s="507"/>
    </row>
    <row r="9973" spans="8:28" customFormat="1" ht="12.75">
      <c r="H9973" s="507"/>
      <c r="P9973" s="507"/>
      <c r="R9973" s="507"/>
    </row>
    <row r="9974" spans="8:28" customFormat="1" ht="12.75">
      <c r="H9974" s="507"/>
      <c r="P9974" s="507"/>
      <c r="R9974" s="507"/>
    </row>
    <row r="9975" spans="8:28" customFormat="1" ht="12.75">
      <c r="H9975" s="507"/>
      <c r="P9975" s="507"/>
      <c r="R9975" s="507"/>
      <c r="AB9975" s="507"/>
    </row>
    <row r="9976" spans="8:28" customFormat="1" ht="12.75">
      <c r="H9976" s="507"/>
      <c r="P9976" s="507"/>
      <c r="R9976" s="507"/>
    </row>
    <row r="9977" spans="8:28" customFormat="1" ht="12.75">
      <c r="H9977" s="507"/>
      <c r="R9977" s="507"/>
      <c r="S9977" s="507"/>
    </row>
    <row r="9978" spans="8:28" customFormat="1" ht="12.75">
      <c r="H9978" s="507"/>
      <c r="P9978" s="507"/>
      <c r="R9978" s="507"/>
    </row>
    <row r="9979" spans="8:28" customFormat="1" ht="12.75">
      <c r="H9979" s="507"/>
      <c r="P9979" s="507"/>
      <c r="R9979" s="507"/>
    </row>
    <row r="9980" spans="8:28" customFormat="1" ht="12.75">
      <c r="H9980" s="507"/>
      <c r="P9980" s="507"/>
      <c r="R9980" s="507"/>
    </row>
    <row r="9981" spans="8:28" customFormat="1" ht="12.75">
      <c r="H9981" s="507"/>
      <c r="R9981" s="507"/>
      <c r="S9981" s="507"/>
    </row>
    <row r="9982" spans="8:28" customFormat="1" ht="12.75">
      <c r="H9982" s="507"/>
      <c r="R9982" s="507"/>
      <c r="S9982" s="507"/>
    </row>
    <row r="9983" spans="8:28" customFormat="1" ht="12.75">
      <c r="H9983" s="507"/>
      <c r="P9983" s="507"/>
      <c r="R9983" s="507"/>
    </row>
    <row r="9984" spans="8:28" customFormat="1" ht="12.75">
      <c r="H9984" s="507"/>
      <c r="P9984" s="507"/>
      <c r="R9984" s="507"/>
    </row>
    <row r="9985" spans="8:19" customFormat="1" ht="12.75">
      <c r="H9985" s="507"/>
      <c r="P9985" s="507"/>
      <c r="R9985" s="507"/>
      <c r="S9985" s="507"/>
    </row>
    <row r="9986" spans="8:19" customFormat="1" ht="12.75">
      <c r="H9986" s="507"/>
      <c r="P9986" s="507"/>
      <c r="R9986" s="507"/>
      <c r="S9986" s="507"/>
    </row>
    <row r="9987" spans="8:19" customFormat="1" ht="12.75">
      <c r="H9987" s="507"/>
      <c r="P9987" s="507"/>
      <c r="R9987" s="507"/>
      <c r="S9987" s="507"/>
    </row>
    <row r="9988" spans="8:19" customFormat="1" ht="12.75">
      <c r="H9988" s="507"/>
      <c r="P9988" s="507"/>
      <c r="R9988" s="507"/>
      <c r="S9988" s="507"/>
    </row>
    <row r="9989" spans="8:19" customFormat="1" ht="12.75">
      <c r="H9989" s="507"/>
      <c r="P9989" s="507"/>
      <c r="R9989" s="507"/>
      <c r="S9989" s="507"/>
    </row>
    <row r="9990" spans="8:19" customFormat="1" ht="12.75">
      <c r="H9990" s="507"/>
      <c r="R9990" s="507"/>
      <c r="S9990" s="507"/>
    </row>
    <row r="9991" spans="8:19" customFormat="1" ht="12.75">
      <c r="H9991" s="507"/>
      <c r="P9991" s="507"/>
      <c r="R9991" s="507"/>
    </row>
    <row r="9992" spans="8:19" customFormat="1" ht="12.75">
      <c r="H9992" s="507"/>
      <c r="P9992" s="507"/>
      <c r="R9992" s="507"/>
      <c r="S9992" s="507"/>
    </row>
    <row r="9993" spans="8:19" customFormat="1" ht="12.75">
      <c r="H9993" s="507"/>
      <c r="P9993" s="507"/>
      <c r="R9993" s="507"/>
    </row>
    <row r="9994" spans="8:19" customFormat="1" ht="12.75">
      <c r="H9994" s="507"/>
      <c r="P9994" s="507"/>
      <c r="R9994" s="507"/>
      <c r="S9994" s="507"/>
    </row>
    <row r="9995" spans="8:19" customFormat="1" ht="12.75">
      <c r="H9995" s="507"/>
      <c r="R9995" s="507"/>
    </row>
    <row r="9996" spans="8:19" customFormat="1" ht="12.75">
      <c r="H9996" s="507"/>
      <c r="P9996" s="507"/>
      <c r="R9996" s="507"/>
      <c r="S9996" s="507"/>
    </row>
    <row r="9997" spans="8:19" customFormat="1" ht="12.75">
      <c r="H9997" s="507"/>
      <c r="P9997" s="507"/>
      <c r="R9997" s="507"/>
    </row>
    <row r="9998" spans="8:19" customFormat="1" ht="12.75">
      <c r="H9998" s="507"/>
      <c r="R9998" s="507"/>
    </row>
    <row r="9999" spans="8:19" customFormat="1" ht="12.75">
      <c r="H9999" s="507"/>
      <c r="P9999" s="507"/>
      <c r="R9999" s="507"/>
      <c r="S9999" s="507"/>
    </row>
    <row r="10000" spans="8:19" customFormat="1" ht="12.75">
      <c r="H10000" s="507"/>
      <c r="P10000" s="507"/>
      <c r="R10000" s="507"/>
    </row>
    <row r="10001" spans="8:28" customFormat="1" ht="12.75">
      <c r="H10001" s="507"/>
      <c r="R10001" s="507"/>
      <c r="S10001" s="507"/>
    </row>
    <row r="10002" spans="8:28" customFormat="1" ht="12.75">
      <c r="H10002" s="507"/>
      <c r="P10002" s="507"/>
      <c r="R10002" s="507"/>
      <c r="S10002" s="507"/>
    </row>
    <row r="10003" spans="8:28" customFormat="1" ht="12.75">
      <c r="H10003" s="507"/>
      <c r="P10003" s="507"/>
      <c r="R10003" s="507"/>
      <c r="S10003" s="507"/>
    </row>
    <row r="10004" spans="8:28" customFormat="1" ht="12.75">
      <c r="H10004" s="507"/>
      <c r="P10004" s="507"/>
      <c r="R10004" s="507"/>
      <c r="S10004" s="507"/>
    </row>
    <row r="10005" spans="8:28" customFormat="1" ht="12.75">
      <c r="H10005" s="507"/>
      <c r="R10005" s="507"/>
      <c r="S10005" s="507"/>
    </row>
    <row r="10006" spans="8:28" customFormat="1" ht="12.75">
      <c r="H10006" s="507"/>
      <c r="P10006" s="507"/>
      <c r="R10006" s="507"/>
      <c r="S10006" s="507"/>
    </row>
    <row r="10007" spans="8:28" customFormat="1" ht="12.75">
      <c r="H10007" s="507"/>
      <c r="R10007" s="507"/>
      <c r="S10007" s="507"/>
    </row>
    <row r="10008" spans="8:28" customFormat="1" ht="12.75">
      <c r="H10008" s="507"/>
      <c r="R10008" s="507"/>
    </row>
    <row r="10009" spans="8:28" customFormat="1" ht="12.75">
      <c r="H10009" s="507"/>
      <c r="P10009" s="507"/>
      <c r="R10009" s="507"/>
      <c r="S10009" s="507"/>
      <c r="AB10009" s="507"/>
    </row>
    <row r="10010" spans="8:28" customFormat="1" ht="12.75">
      <c r="H10010" s="507"/>
      <c r="R10010" s="507"/>
      <c r="S10010" s="507"/>
    </row>
    <row r="10011" spans="8:28" customFormat="1" ht="12.75">
      <c r="H10011" s="507"/>
      <c r="P10011" s="507"/>
      <c r="R10011" s="507"/>
      <c r="S10011" s="507"/>
    </row>
    <row r="10012" spans="8:28" customFormat="1" ht="12.75">
      <c r="H10012" s="507"/>
      <c r="P10012" s="507"/>
      <c r="R10012" s="507"/>
      <c r="AB10012" s="507"/>
    </row>
    <row r="10013" spans="8:28" customFormat="1" ht="12.75">
      <c r="H10013" s="507"/>
      <c r="R10013" s="507"/>
      <c r="S10013" s="507"/>
    </row>
    <row r="10014" spans="8:28" customFormat="1" ht="12.75">
      <c r="H10014" s="507"/>
      <c r="P10014" s="507"/>
      <c r="R10014" s="507"/>
      <c r="S10014" s="507"/>
    </row>
    <row r="10015" spans="8:28" customFormat="1" ht="12.75">
      <c r="H10015" s="507"/>
      <c r="P10015" s="507"/>
      <c r="R10015" s="507"/>
      <c r="S10015" s="507"/>
    </row>
    <row r="10016" spans="8:28" customFormat="1" ht="12.75">
      <c r="H10016" s="507"/>
      <c r="R10016" s="507"/>
    </row>
    <row r="10017" spans="8:19" customFormat="1" ht="12.75">
      <c r="H10017" s="507"/>
      <c r="P10017" s="507"/>
      <c r="R10017" s="507"/>
      <c r="S10017" s="507"/>
    </row>
    <row r="10018" spans="8:19" customFormat="1" ht="12.75">
      <c r="H10018" s="507"/>
      <c r="P10018" s="507"/>
      <c r="R10018" s="507"/>
    </row>
    <row r="10019" spans="8:19" customFormat="1" ht="12.75">
      <c r="H10019" s="507"/>
      <c r="R10019" s="507"/>
      <c r="S10019" s="507"/>
    </row>
    <row r="10020" spans="8:19" customFormat="1" ht="12.75">
      <c r="H10020" s="507"/>
      <c r="P10020" s="507"/>
      <c r="R10020" s="507"/>
      <c r="S10020" s="507"/>
    </row>
    <row r="10021" spans="8:19" customFormat="1" ht="12.75">
      <c r="H10021" s="507"/>
      <c r="P10021" s="507"/>
      <c r="R10021" s="507"/>
    </row>
    <row r="10022" spans="8:19" customFormat="1" ht="12.75">
      <c r="H10022" s="507"/>
      <c r="R10022" s="507"/>
    </row>
    <row r="10023" spans="8:19" customFormat="1" ht="12.75">
      <c r="H10023" s="507"/>
      <c r="P10023" s="507"/>
      <c r="R10023" s="507"/>
      <c r="S10023" s="507"/>
    </row>
    <row r="10024" spans="8:19" customFormat="1" ht="12.75">
      <c r="H10024" s="507"/>
      <c r="R10024" s="507"/>
      <c r="S10024" s="507"/>
    </row>
    <row r="10025" spans="8:19" customFormat="1" ht="12.75">
      <c r="H10025" s="507"/>
      <c r="P10025" s="507"/>
      <c r="R10025" s="507"/>
      <c r="S10025" s="507"/>
    </row>
    <row r="10026" spans="8:19" customFormat="1" ht="12.75">
      <c r="H10026" s="507"/>
      <c r="R10026" s="507"/>
      <c r="S10026" s="507"/>
    </row>
    <row r="10027" spans="8:19" customFormat="1" ht="12.75">
      <c r="H10027" s="507"/>
      <c r="R10027" s="507"/>
    </row>
    <row r="10028" spans="8:19" customFormat="1" ht="12.75">
      <c r="H10028" s="507"/>
      <c r="R10028" s="507"/>
    </row>
    <row r="10029" spans="8:19" customFormat="1" ht="12.75">
      <c r="H10029" s="507"/>
      <c r="P10029" s="507"/>
      <c r="R10029" s="507"/>
    </row>
    <row r="10030" spans="8:19" customFormat="1" ht="12.75">
      <c r="H10030" s="507"/>
      <c r="P10030" s="507"/>
      <c r="R10030" s="507"/>
    </row>
    <row r="10031" spans="8:19" customFormat="1" ht="12.75">
      <c r="H10031" s="507"/>
      <c r="R10031" s="507"/>
      <c r="S10031" s="507"/>
    </row>
    <row r="10032" spans="8:19" customFormat="1" ht="12.75">
      <c r="H10032" s="507"/>
      <c r="P10032" s="507"/>
      <c r="R10032" s="507"/>
      <c r="S10032" s="507"/>
    </row>
    <row r="10033" spans="8:36" customFormat="1" ht="12.75">
      <c r="H10033" s="507"/>
      <c r="P10033" s="507"/>
      <c r="R10033" s="507"/>
      <c r="S10033" s="507"/>
    </row>
    <row r="10034" spans="8:36" customFormat="1" ht="12.75">
      <c r="H10034" s="507"/>
      <c r="R10034" s="507"/>
      <c r="S10034" s="507"/>
    </row>
    <row r="10035" spans="8:36" customFormat="1" ht="12.75">
      <c r="H10035" s="507"/>
      <c r="P10035" s="507"/>
      <c r="R10035" s="507"/>
      <c r="S10035" s="507"/>
    </row>
    <row r="10036" spans="8:36" customFormat="1" ht="12.75">
      <c r="H10036" s="507"/>
      <c r="R10036" s="507"/>
      <c r="S10036" s="507"/>
    </row>
    <row r="10037" spans="8:36" customFormat="1" ht="12.75">
      <c r="H10037" s="507"/>
      <c r="R10037" s="507"/>
      <c r="S10037" s="507"/>
    </row>
    <row r="10038" spans="8:36" customFormat="1" ht="12.75">
      <c r="H10038" s="507"/>
      <c r="P10038" s="507"/>
      <c r="R10038" s="507"/>
    </row>
    <row r="10039" spans="8:36" customFormat="1" ht="12.75">
      <c r="H10039" s="507"/>
      <c r="P10039" s="507"/>
      <c r="R10039" s="507"/>
    </row>
    <row r="10040" spans="8:36" customFormat="1" ht="12.75">
      <c r="H10040" s="507"/>
      <c r="P10040" s="507"/>
      <c r="R10040" s="507"/>
      <c r="S10040" s="507"/>
    </row>
    <row r="10041" spans="8:36" customFormat="1" ht="12.75">
      <c r="H10041" s="507"/>
      <c r="R10041" s="507"/>
    </row>
    <row r="10042" spans="8:36" customFormat="1" ht="12.75">
      <c r="H10042" s="507"/>
      <c r="P10042" s="507"/>
      <c r="R10042" s="507"/>
    </row>
    <row r="10043" spans="8:36" customFormat="1" ht="12.75">
      <c r="H10043" s="507"/>
      <c r="P10043" s="507"/>
      <c r="R10043" s="507"/>
      <c r="S10043" s="507"/>
    </row>
    <row r="10044" spans="8:36" customFormat="1" ht="12.75">
      <c r="H10044" s="507"/>
      <c r="R10044" s="507"/>
      <c r="S10044" s="507"/>
    </row>
    <row r="10045" spans="8:36" customFormat="1" ht="12.75">
      <c r="H10045" s="507"/>
      <c r="R10045" s="507"/>
      <c r="S10045" s="507"/>
      <c r="AJ10045" s="508"/>
    </row>
    <row r="10046" spans="8:36" customFormat="1" ht="12.75">
      <c r="H10046" s="507"/>
      <c r="P10046" s="507"/>
      <c r="R10046" s="507"/>
    </row>
    <row r="10047" spans="8:36" customFormat="1" ht="12.75">
      <c r="H10047" s="507"/>
      <c r="R10047" s="507"/>
      <c r="S10047" s="507"/>
    </row>
    <row r="10048" spans="8:36" customFormat="1" ht="12.75">
      <c r="H10048" s="507"/>
      <c r="R10048" s="507"/>
      <c r="S10048" s="507"/>
    </row>
    <row r="10049" spans="8:19" customFormat="1" ht="12.75">
      <c r="H10049" s="507"/>
      <c r="P10049" s="507"/>
      <c r="R10049" s="507"/>
      <c r="S10049" s="507"/>
    </row>
    <row r="10050" spans="8:19" customFormat="1" ht="12.75">
      <c r="H10050" s="507"/>
      <c r="P10050" s="507"/>
      <c r="R10050" s="507"/>
      <c r="S10050" s="507"/>
    </row>
    <row r="10051" spans="8:19" customFormat="1" ht="12.75">
      <c r="H10051" s="507"/>
      <c r="R10051" s="507"/>
    </row>
    <row r="10052" spans="8:19" customFormat="1" ht="12.75">
      <c r="H10052" s="507"/>
      <c r="P10052" s="507"/>
      <c r="R10052" s="507"/>
      <c r="S10052" s="507"/>
    </row>
    <row r="10053" spans="8:19" customFormat="1" ht="12.75">
      <c r="H10053" s="507"/>
      <c r="P10053" s="507"/>
      <c r="R10053" s="507"/>
    </row>
    <row r="10054" spans="8:19" customFormat="1" ht="12.75">
      <c r="H10054" s="507"/>
      <c r="R10054" s="507"/>
    </row>
    <row r="10055" spans="8:19" customFormat="1" ht="12.75">
      <c r="H10055" s="507"/>
      <c r="R10055" s="507"/>
      <c r="S10055" s="507"/>
    </row>
    <row r="10056" spans="8:19" customFormat="1" ht="12.75">
      <c r="H10056" s="507"/>
      <c r="P10056" s="507"/>
      <c r="R10056" s="507"/>
      <c r="S10056" s="507"/>
    </row>
    <row r="10057" spans="8:19" customFormat="1" ht="12.75">
      <c r="H10057" s="507"/>
      <c r="P10057" s="507"/>
      <c r="R10057" s="507"/>
      <c r="S10057" s="507"/>
    </row>
    <row r="10058" spans="8:19" customFormat="1" ht="12.75">
      <c r="H10058" s="507"/>
      <c r="R10058" s="507"/>
      <c r="S10058" s="507"/>
    </row>
    <row r="10059" spans="8:19" customFormat="1" ht="12.75">
      <c r="H10059" s="507"/>
      <c r="R10059" s="507"/>
    </row>
    <row r="10060" spans="8:19" customFormat="1" ht="12.75">
      <c r="H10060" s="507"/>
      <c r="P10060" s="507"/>
      <c r="R10060" s="507"/>
    </row>
    <row r="10061" spans="8:19" customFormat="1" ht="12.75">
      <c r="H10061" s="507"/>
      <c r="P10061" s="507"/>
      <c r="R10061" s="507"/>
    </row>
    <row r="10062" spans="8:19" customFormat="1" ht="12.75">
      <c r="H10062" s="507"/>
      <c r="P10062" s="507"/>
      <c r="R10062" s="507"/>
      <c r="S10062" s="507"/>
    </row>
    <row r="10063" spans="8:19" customFormat="1" ht="12.75">
      <c r="H10063" s="507"/>
      <c r="P10063" s="507"/>
      <c r="R10063" s="507"/>
    </row>
    <row r="10064" spans="8:19" customFormat="1" ht="12.75">
      <c r="H10064" s="507"/>
      <c r="R10064" s="507"/>
      <c r="S10064" s="507"/>
    </row>
    <row r="10065" spans="8:19" customFormat="1" ht="12.75">
      <c r="H10065" s="507"/>
      <c r="P10065" s="507"/>
      <c r="R10065" s="507"/>
      <c r="S10065" s="507"/>
    </row>
    <row r="10066" spans="8:19" customFormat="1" ht="12.75">
      <c r="H10066" s="507"/>
      <c r="P10066" s="507"/>
      <c r="R10066" s="507"/>
    </row>
    <row r="10067" spans="8:19" customFormat="1" ht="12.75">
      <c r="H10067" s="507"/>
      <c r="R10067" s="507"/>
    </row>
    <row r="10068" spans="8:19" customFormat="1" ht="12.75">
      <c r="H10068" s="507"/>
      <c r="R10068" s="507"/>
    </row>
    <row r="10069" spans="8:19" customFormat="1" ht="12.75">
      <c r="H10069" s="507"/>
      <c r="R10069" s="507"/>
    </row>
    <row r="10070" spans="8:19" customFormat="1" ht="12.75">
      <c r="H10070" s="507"/>
      <c r="P10070" s="507"/>
      <c r="R10070" s="507"/>
      <c r="S10070" s="507"/>
    </row>
    <row r="10071" spans="8:19" customFormat="1" ht="12.75">
      <c r="H10071" s="507"/>
      <c r="R10071" s="507"/>
      <c r="S10071" s="507"/>
    </row>
    <row r="10072" spans="8:19" customFormat="1" ht="12.75">
      <c r="H10072" s="507"/>
      <c r="R10072" s="507"/>
      <c r="S10072" s="507"/>
    </row>
    <row r="10073" spans="8:19" customFormat="1" ht="12.75">
      <c r="H10073" s="507"/>
      <c r="P10073" s="507"/>
      <c r="R10073" s="507"/>
      <c r="S10073" s="507"/>
    </row>
    <row r="10074" spans="8:19" customFormat="1" ht="12.75">
      <c r="H10074" s="507"/>
      <c r="P10074" s="507"/>
      <c r="R10074" s="507"/>
    </row>
    <row r="10075" spans="8:19" customFormat="1" ht="12.75">
      <c r="H10075" s="507"/>
      <c r="P10075" s="507"/>
      <c r="R10075" s="507"/>
    </row>
    <row r="10076" spans="8:19" customFormat="1" ht="12.75">
      <c r="H10076" s="507"/>
      <c r="R10076" s="507"/>
      <c r="S10076" s="507"/>
    </row>
    <row r="10077" spans="8:19" customFormat="1" ht="12.75">
      <c r="H10077" s="507"/>
      <c r="P10077" s="507"/>
      <c r="R10077" s="507"/>
      <c r="S10077" s="507"/>
    </row>
    <row r="10078" spans="8:19" customFormat="1" ht="12.75">
      <c r="H10078" s="507"/>
      <c r="R10078" s="507"/>
    </row>
    <row r="10079" spans="8:19" customFormat="1" ht="12.75">
      <c r="H10079" s="507"/>
      <c r="P10079" s="507"/>
      <c r="R10079" s="507"/>
      <c r="S10079" s="507"/>
    </row>
    <row r="10080" spans="8:19" customFormat="1" ht="12.75">
      <c r="H10080" s="507"/>
      <c r="P10080" s="507"/>
      <c r="R10080" s="507"/>
    </row>
    <row r="10081" spans="8:28" customFormat="1" ht="12.75">
      <c r="H10081" s="507"/>
      <c r="P10081" s="507"/>
      <c r="R10081" s="507"/>
    </row>
    <row r="10082" spans="8:28" customFormat="1" ht="12.75">
      <c r="H10082" s="507"/>
      <c r="P10082" s="507"/>
      <c r="R10082" s="507"/>
      <c r="S10082" s="507"/>
    </row>
    <row r="10083" spans="8:28" customFormat="1" ht="12.75">
      <c r="H10083" s="507"/>
      <c r="P10083" s="507"/>
      <c r="R10083" s="507"/>
    </row>
    <row r="10084" spans="8:28" customFormat="1" ht="12.75">
      <c r="H10084" s="507"/>
      <c r="P10084" s="507"/>
      <c r="R10084" s="507"/>
    </row>
    <row r="10085" spans="8:28" customFormat="1" ht="12.75">
      <c r="H10085" s="507"/>
      <c r="P10085" s="507"/>
      <c r="R10085" s="507"/>
    </row>
    <row r="10086" spans="8:28" customFormat="1" ht="12.75">
      <c r="H10086" s="507"/>
      <c r="P10086" s="507"/>
      <c r="R10086" s="507"/>
    </row>
    <row r="10087" spans="8:28" customFormat="1" ht="12.75">
      <c r="H10087" s="507"/>
      <c r="P10087" s="507"/>
      <c r="R10087" s="507"/>
      <c r="AB10087" s="507"/>
    </row>
    <row r="10088" spans="8:28" customFormat="1" ht="12.75">
      <c r="H10088" s="507"/>
      <c r="P10088" s="507"/>
      <c r="R10088" s="507"/>
    </row>
    <row r="10089" spans="8:28" customFormat="1" ht="12.75">
      <c r="H10089" s="507"/>
      <c r="P10089" s="507"/>
      <c r="R10089" s="507"/>
    </row>
    <row r="10090" spans="8:28" customFormat="1" ht="12.75">
      <c r="H10090" s="507"/>
      <c r="P10090" s="507"/>
      <c r="R10090" s="507"/>
      <c r="S10090" s="507"/>
      <c r="AB10090" s="507"/>
    </row>
    <row r="10091" spans="8:28" customFormat="1" ht="12.75">
      <c r="H10091" s="507"/>
      <c r="P10091" s="507"/>
      <c r="R10091" s="507"/>
    </row>
    <row r="10092" spans="8:28" customFormat="1" ht="12.75">
      <c r="H10092" s="507"/>
      <c r="R10092" s="507"/>
      <c r="S10092" s="507"/>
    </row>
    <row r="10093" spans="8:28" customFormat="1" ht="12.75">
      <c r="H10093" s="507"/>
      <c r="P10093" s="507"/>
      <c r="R10093" s="507"/>
    </row>
    <row r="10094" spans="8:28" customFormat="1" ht="12.75">
      <c r="H10094" s="507"/>
      <c r="P10094" s="507"/>
      <c r="R10094" s="507"/>
    </row>
    <row r="10095" spans="8:28" customFormat="1" ht="12.75">
      <c r="H10095" s="507"/>
      <c r="P10095" s="507"/>
      <c r="R10095" s="507"/>
      <c r="S10095" s="507"/>
    </row>
    <row r="10096" spans="8:28" customFormat="1" ht="12.75">
      <c r="H10096" s="507"/>
      <c r="P10096" s="507"/>
      <c r="R10096" s="507"/>
    </row>
    <row r="10097" spans="8:28" customFormat="1" ht="12.75">
      <c r="H10097" s="507"/>
      <c r="P10097" s="507"/>
      <c r="R10097" s="507"/>
      <c r="S10097" s="507"/>
    </row>
    <row r="10098" spans="8:28" customFormat="1" ht="12.75">
      <c r="H10098" s="507"/>
      <c r="P10098" s="507"/>
      <c r="R10098" s="507"/>
    </row>
    <row r="10099" spans="8:28" customFormat="1" ht="12.75">
      <c r="H10099" s="507"/>
      <c r="P10099" s="507"/>
      <c r="R10099" s="507"/>
      <c r="S10099" s="507"/>
    </row>
    <row r="10100" spans="8:28" customFormat="1" ht="12.75">
      <c r="H10100" s="507"/>
      <c r="R10100" s="507"/>
      <c r="S10100" s="507"/>
      <c r="AB10100" s="507"/>
    </row>
    <row r="10101" spans="8:28" customFormat="1" ht="12.75">
      <c r="H10101" s="507"/>
      <c r="R10101" s="507"/>
      <c r="S10101" s="507"/>
    </row>
    <row r="10102" spans="8:28" customFormat="1" ht="12.75">
      <c r="H10102" s="507"/>
      <c r="R10102" s="507"/>
      <c r="S10102" s="507"/>
    </row>
    <row r="10103" spans="8:28" customFormat="1" ht="12.75">
      <c r="H10103" s="507"/>
      <c r="P10103" s="507"/>
      <c r="R10103" s="507"/>
      <c r="S10103" s="507"/>
    </row>
    <row r="10104" spans="8:28" customFormat="1" ht="12.75">
      <c r="H10104" s="507"/>
      <c r="R10104" s="507"/>
    </row>
    <row r="10105" spans="8:28" customFormat="1" ht="12.75">
      <c r="H10105" s="507"/>
      <c r="R10105" s="507"/>
    </row>
    <row r="10106" spans="8:28" customFormat="1" ht="12.75">
      <c r="H10106" s="507"/>
      <c r="P10106" s="507"/>
      <c r="R10106" s="507"/>
      <c r="S10106" s="507"/>
    </row>
    <row r="10107" spans="8:28" customFormat="1" ht="12.75">
      <c r="H10107" s="507"/>
      <c r="P10107" s="507"/>
      <c r="R10107" s="507"/>
      <c r="S10107" s="507"/>
      <c r="AB10107" s="507"/>
    </row>
    <row r="10108" spans="8:28" customFormat="1" ht="12.75">
      <c r="H10108" s="507"/>
      <c r="P10108" s="507"/>
      <c r="R10108" s="507"/>
    </row>
    <row r="10109" spans="8:28" customFormat="1" ht="12.75">
      <c r="H10109" s="507"/>
      <c r="P10109" s="507"/>
      <c r="R10109" s="507"/>
      <c r="S10109" s="507"/>
    </row>
    <row r="10110" spans="8:28" customFormat="1" ht="12.75">
      <c r="H10110" s="507"/>
      <c r="R10110" s="507"/>
    </row>
    <row r="10111" spans="8:28" customFormat="1" ht="12.75">
      <c r="H10111" s="507"/>
      <c r="P10111" s="507"/>
      <c r="R10111" s="507"/>
      <c r="S10111" s="507"/>
    </row>
    <row r="10112" spans="8:28" customFormat="1" ht="12.75">
      <c r="H10112" s="507"/>
      <c r="P10112" s="507"/>
      <c r="R10112" s="507"/>
    </row>
    <row r="10113" spans="8:28" customFormat="1" ht="12.75">
      <c r="H10113" s="507"/>
      <c r="R10113" s="507"/>
    </row>
    <row r="10114" spans="8:28" customFormat="1" ht="12.75">
      <c r="H10114" s="507"/>
      <c r="R10114" s="507"/>
    </row>
    <row r="10115" spans="8:28" customFormat="1" ht="12.75">
      <c r="H10115" s="507"/>
      <c r="P10115" s="507"/>
      <c r="R10115" s="507"/>
      <c r="S10115" s="507"/>
    </row>
    <row r="10116" spans="8:28" customFormat="1" ht="12.75">
      <c r="H10116" s="507"/>
      <c r="P10116" s="507"/>
      <c r="R10116" s="507"/>
      <c r="S10116" s="507"/>
    </row>
    <row r="10117" spans="8:28" customFormat="1" ht="12.75">
      <c r="H10117" s="507"/>
      <c r="P10117" s="507"/>
      <c r="R10117" s="507"/>
    </row>
    <row r="10118" spans="8:28" customFormat="1" ht="12.75">
      <c r="H10118" s="507"/>
      <c r="R10118" s="507"/>
      <c r="S10118" s="507"/>
    </row>
    <row r="10119" spans="8:28" customFormat="1" ht="12.75">
      <c r="H10119" s="507"/>
      <c r="R10119" s="507"/>
      <c r="S10119" s="507"/>
    </row>
    <row r="10120" spans="8:28" customFormat="1" ht="12.75">
      <c r="H10120" s="507"/>
      <c r="P10120" s="507"/>
      <c r="R10120" s="507"/>
    </row>
    <row r="10121" spans="8:28" customFormat="1" ht="12.75">
      <c r="H10121" s="507"/>
      <c r="P10121" s="507"/>
      <c r="R10121" s="507"/>
      <c r="S10121" s="507"/>
    </row>
    <row r="10122" spans="8:28" customFormat="1" ht="12.75">
      <c r="H10122" s="507"/>
      <c r="P10122" s="507"/>
      <c r="R10122" s="507"/>
      <c r="S10122" s="507"/>
      <c r="AB10122" s="507"/>
    </row>
    <row r="10123" spans="8:28" customFormat="1" ht="12.75">
      <c r="H10123" s="507"/>
      <c r="R10123" s="507"/>
      <c r="S10123" s="507"/>
    </row>
    <row r="10124" spans="8:28" customFormat="1" ht="12.75">
      <c r="H10124" s="507"/>
      <c r="P10124" s="507"/>
      <c r="R10124" s="507"/>
    </row>
    <row r="10125" spans="8:28" customFormat="1" ht="12.75">
      <c r="H10125" s="507"/>
      <c r="R10125" s="507"/>
      <c r="S10125" s="507"/>
    </row>
    <row r="10126" spans="8:28" customFormat="1" ht="12.75">
      <c r="H10126" s="507"/>
      <c r="P10126" s="507"/>
      <c r="R10126" s="507"/>
      <c r="S10126" s="507"/>
    </row>
    <row r="10127" spans="8:28" customFormat="1" ht="12.75">
      <c r="H10127" s="507"/>
      <c r="P10127" s="507"/>
      <c r="R10127" s="507"/>
      <c r="S10127" s="507"/>
    </row>
    <row r="10128" spans="8:28" customFormat="1" ht="12.75">
      <c r="H10128" s="507"/>
      <c r="P10128" s="507"/>
      <c r="R10128" s="507"/>
      <c r="S10128" s="507"/>
    </row>
    <row r="10129" spans="8:28" customFormat="1" ht="12.75">
      <c r="H10129" s="507"/>
      <c r="R10129" s="507"/>
      <c r="S10129" s="507"/>
    </row>
    <row r="10130" spans="8:28" customFormat="1" ht="12.75">
      <c r="H10130" s="507"/>
      <c r="P10130" s="507"/>
      <c r="R10130" s="507"/>
      <c r="S10130" s="507"/>
    </row>
    <row r="10131" spans="8:28" customFormat="1" ht="12.75">
      <c r="H10131" s="507"/>
      <c r="P10131" s="507"/>
      <c r="R10131" s="507"/>
      <c r="S10131" s="507"/>
    </row>
    <row r="10132" spans="8:28" customFormat="1" ht="12.75">
      <c r="H10132" s="507"/>
      <c r="P10132" s="507"/>
      <c r="R10132" s="507"/>
      <c r="S10132" s="507"/>
    </row>
    <row r="10133" spans="8:28" customFormat="1" ht="12.75">
      <c r="H10133" s="507"/>
      <c r="P10133" s="507"/>
      <c r="R10133" s="507"/>
      <c r="S10133" s="507"/>
    </row>
    <row r="10134" spans="8:28" customFormat="1" ht="12.75">
      <c r="H10134" s="507"/>
      <c r="P10134" s="507"/>
      <c r="R10134" s="507"/>
      <c r="S10134" s="507"/>
    </row>
    <row r="10135" spans="8:28" customFormat="1" ht="12.75">
      <c r="H10135" s="507"/>
      <c r="P10135" s="507"/>
      <c r="R10135" s="507"/>
      <c r="S10135" s="507"/>
    </row>
    <row r="10136" spans="8:28" customFormat="1" ht="12.75">
      <c r="H10136" s="507"/>
      <c r="P10136" s="507"/>
      <c r="R10136" s="507"/>
    </row>
    <row r="10137" spans="8:28" customFormat="1" ht="12.75">
      <c r="H10137" s="507"/>
      <c r="P10137" s="507"/>
      <c r="R10137" s="507"/>
    </row>
    <row r="10138" spans="8:28" customFormat="1" ht="12.75">
      <c r="H10138" s="507"/>
      <c r="P10138" s="507"/>
      <c r="R10138" s="507"/>
      <c r="S10138" s="507"/>
    </row>
    <row r="10139" spans="8:28" customFormat="1" ht="12.75">
      <c r="H10139" s="507"/>
      <c r="R10139" s="507"/>
    </row>
    <row r="10140" spans="8:28" customFormat="1" ht="12.75">
      <c r="H10140" s="507"/>
      <c r="R10140" s="507"/>
      <c r="S10140" s="507"/>
    </row>
    <row r="10141" spans="8:28" customFormat="1" ht="12.75">
      <c r="H10141" s="507"/>
      <c r="P10141" s="507"/>
      <c r="R10141" s="507"/>
    </row>
    <row r="10142" spans="8:28" customFormat="1" ht="12.75">
      <c r="H10142" s="507"/>
      <c r="P10142" s="507"/>
      <c r="R10142" s="507"/>
    </row>
    <row r="10143" spans="8:28" customFormat="1" ht="12.75">
      <c r="H10143" s="507"/>
      <c r="P10143" s="507"/>
      <c r="R10143" s="507"/>
    </row>
    <row r="10144" spans="8:28" customFormat="1" ht="12.75">
      <c r="H10144" s="507"/>
      <c r="P10144" s="507"/>
      <c r="R10144" s="507"/>
      <c r="S10144" s="507"/>
      <c r="AB10144" s="507"/>
    </row>
    <row r="10145" spans="8:19" customFormat="1" ht="12.75">
      <c r="H10145" s="507"/>
      <c r="P10145" s="507"/>
      <c r="R10145" s="507"/>
    </row>
    <row r="10146" spans="8:19" customFormat="1" ht="12.75">
      <c r="H10146" s="507"/>
      <c r="R10146" s="507"/>
    </row>
    <row r="10147" spans="8:19" customFormat="1" ht="12.75">
      <c r="H10147" s="507"/>
      <c r="R10147" s="507"/>
    </row>
    <row r="10148" spans="8:19" customFormat="1" ht="12.75">
      <c r="H10148" s="507"/>
      <c r="P10148" s="507"/>
      <c r="R10148" s="507"/>
    </row>
    <row r="10149" spans="8:19" customFormat="1" ht="12.75">
      <c r="H10149" s="507"/>
      <c r="R10149" s="507"/>
    </row>
    <row r="10150" spans="8:19" customFormat="1" ht="12.75">
      <c r="H10150" s="507"/>
      <c r="R10150" s="507"/>
    </row>
    <row r="10151" spans="8:19" customFormat="1" ht="12.75">
      <c r="H10151" s="507"/>
      <c r="R10151" s="507"/>
    </row>
    <row r="10152" spans="8:19" customFormat="1" ht="12.75">
      <c r="H10152" s="507"/>
      <c r="P10152" s="507"/>
      <c r="R10152" s="507"/>
      <c r="S10152" s="507"/>
    </row>
    <row r="10153" spans="8:19" customFormat="1" ht="12.75">
      <c r="H10153" s="507"/>
      <c r="P10153" s="507"/>
      <c r="R10153" s="507"/>
      <c r="S10153" s="507"/>
    </row>
    <row r="10154" spans="8:19" customFormat="1" ht="12.75">
      <c r="H10154" s="507"/>
      <c r="P10154" s="507"/>
      <c r="R10154" s="507"/>
    </row>
    <row r="10155" spans="8:19" customFormat="1" ht="12.75">
      <c r="H10155" s="507"/>
      <c r="P10155" s="507"/>
      <c r="R10155" s="507"/>
    </row>
    <row r="10156" spans="8:19" customFormat="1" ht="12.75">
      <c r="H10156" s="507"/>
      <c r="P10156" s="507"/>
      <c r="R10156" s="507"/>
    </row>
    <row r="10157" spans="8:19" customFormat="1" ht="12.75">
      <c r="H10157" s="507"/>
      <c r="R10157" s="507"/>
    </row>
    <row r="10158" spans="8:19" customFormat="1" ht="12.75">
      <c r="H10158" s="507"/>
      <c r="R10158" s="507"/>
    </row>
    <row r="10159" spans="8:19" customFormat="1" ht="12.75">
      <c r="H10159" s="507"/>
      <c r="P10159" s="507"/>
      <c r="R10159" s="507"/>
      <c r="S10159" s="507"/>
    </row>
    <row r="10160" spans="8:19" customFormat="1" ht="12.75">
      <c r="H10160" s="507"/>
      <c r="R10160" s="507"/>
      <c r="S10160" s="507"/>
    </row>
    <row r="10161" spans="8:19" customFormat="1" ht="12.75">
      <c r="H10161" s="507"/>
      <c r="R10161" s="507"/>
      <c r="S10161" s="507"/>
    </row>
    <row r="10162" spans="8:19" customFormat="1" ht="12.75">
      <c r="H10162" s="507"/>
      <c r="P10162" s="507"/>
      <c r="R10162" s="507"/>
    </row>
    <row r="10163" spans="8:19" customFormat="1" ht="12.75">
      <c r="H10163" s="507"/>
      <c r="P10163" s="507"/>
      <c r="R10163" s="507"/>
      <c r="S10163" s="507"/>
    </row>
    <row r="10164" spans="8:19" customFormat="1" ht="12.75">
      <c r="H10164" s="507"/>
      <c r="R10164" s="507"/>
      <c r="S10164" s="507"/>
    </row>
    <row r="10165" spans="8:19" customFormat="1" ht="12.75">
      <c r="H10165" s="507"/>
      <c r="R10165" s="507"/>
      <c r="S10165" s="507"/>
    </row>
    <row r="10166" spans="8:19" customFormat="1" ht="12.75">
      <c r="H10166" s="507"/>
      <c r="P10166" s="507"/>
      <c r="R10166" s="507"/>
      <c r="S10166" s="507"/>
    </row>
    <row r="10167" spans="8:19" customFormat="1" ht="12.75">
      <c r="H10167" s="507"/>
      <c r="P10167" s="507"/>
      <c r="R10167" s="507"/>
    </row>
    <row r="10168" spans="8:19" customFormat="1" ht="12.75">
      <c r="H10168" s="507"/>
      <c r="R10168" s="507"/>
      <c r="S10168" s="507"/>
    </row>
    <row r="10169" spans="8:19" customFormat="1" ht="12.75">
      <c r="H10169" s="507"/>
      <c r="P10169" s="507"/>
      <c r="R10169" s="507"/>
      <c r="S10169" s="507"/>
    </row>
    <row r="10170" spans="8:19" customFormat="1" ht="12.75">
      <c r="H10170" s="507"/>
      <c r="P10170" s="507"/>
      <c r="R10170" s="507"/>
      <c r="S10170" s="507"/>
    </row>
    <row r="10171" spans="8:19" customFormat="1" ht="12.75">
      <c r="H10171" s="507"/>
      <c r="P10171" s="507"/>
      <c r="R10171" s="507"/>
      <c r="S10171" s="507"/>
    </row>
    <row r="10172" spans="8:19" customFormat="1" ht="12.75">
      <c r="H10172" s="507"/>
      <c r="R10172" s="507"/>
    </row>
    <row r="10173" spans="8:19" customFormat="1" ht="12.75">
      <c r="H10173" s="507"/>
      <c r="R10173" s="507"/>
      <c r="S10173" s="507"/>
    </row>
    <row r="10174" spans="8:19" customFormat="1" ht="12.75">
      <c r="H10174" s="507"/>
      <c r="P10174" s="507"/>
      <c r="R10174" s="507"/>
    </row>
    <row r="10175" spans="8:19" customFormat="1" ht="12.75">
      <c r="H10175" s="507"/>
      <c r="P10175" s="507"/>
      <c r="R10175" s="507"/>
    </row>
    <row r="10176" spans="8:19" customFormat="1" ht="12.75">
      <c r="H10176" s="507"/>
      <c r="R10176" s="507"/>
    </row>
    <row r="10177" spans="8:28" customFormat="1" ht="12.75">
      <c r="H10177" s="507"/>
      <c r="R10177" s="507"/>
      <c r="S10177" s="507"/>
    </row>
    <row r="10178" spans="8:28" customFormat="1" ht="12.75">
      <c r="H10178" s="507"/>
      <c r="R10178" s="507"/>
      <c r="S10178" s="507"/>
    </row>
    <row r="10179" spans="8:28" customFormat="1" ht="12.75">
      <c r="H10179" s="507"/>
      <c r="P10179" s="507"/>
      <c r="R10179" s="507"/>
      <c r="S10179" s="507"/>
    </row>
    <row r="10180" spans="8:28" customFormat="1" ht="12.75">
      <c r="H10180" s="507"/>
      <c r="P10180" s="507"/>
      <c r="R10180" s="507"/>
    </row>
    <row r="10181" spans="8:28" customFormat="1" ht="12.75">
      <c r="H10181" s="507"/>
      <c r="P10181" s="507"/>
      <c r="R10181" s="507"/>
    </row>
    <row r="10182" spans="8:28" customFormat="1" ht="12.75">
      <c r="H10182" s="507"/>
      <c r="P10182" s="507"/>
      <c r="R10182" s="507"/>
      <c r="S10182" s="507"/>
      <c r="AB10182" s="507"/>
    </row>
    <row r="10183" spans="8:28" customFormat="1" ht="12.75">
      <c r="H10183" s="507"/>
      <c r="P10183" s="507"/>
      <c r="R10183" s="507"/>
      <c r="S10183" s="507"/>
    </row>
    <row r="10184" spans="8:28" customFormat="1" ht="12.75">
      <c r="H10184" s="507"/>
      <c r="R10184" s="507"/>
      <c r="S10184" s="507"/>
    </row>
    <row r="10185" spans="8:28" customFormat="1" ht="12.75">
      <c r="H10185" s="507"/>
      <c r="R10185" s="507"/>
      <c r="S10185" s="507"/>
    </row>
    <row r="10186" spans="8:28" customFormat="1" ht="12.75">
      <c r="H10186" s="507"/>
      <c r="R10186" s="507"/>
      <c r="S10186" s="507"/>
    </row>
    <row r="10187" spans="8:28" customFormat="1" ht="12.75">
      <c r="H10187" s="507"/>
      <c r="P10187" s="507"/>
      <c r="R10187" s="507"/>
    </row>
    <row r="10188" spans="8:28" customFormat="1" ht="12.75">
      <c r="H10188" s="507"/>
      <c r="P10188" s="507"/>
      <c r="R10188" s="507"/>
    </row>
    <row r="10189" spans="8:28" customFormat="1" ht="12.75">
      <c r="H10189" s="507"/>
      <c r="R10189" s="507"/>
    </row>
    <row r="10190" spans="8:28" customFormat="1" ht="12.75">
      <c r="H10190" s="507"/>
      <c r="P10190" s="507"/>
      <c r="R10190" s="507"/>
    </row>
    <row r="10191" spans="8:28" customFormat="1" ht="12.75">
      <c r="H10191" s="507"/>
      <c r="R10191" s="507"/>
    </row>
    <row r="10192" spans="8:28" customFormat="1" ht="12.75">
      <c r="H10192" s="507"/>
      <c r="R10192" s="507"/>
      <c r="S10192" s="507"/>
    </row>
    <row r="10193" spans="8:28" customFormat="1" ht="12.75">
      <c r="H10193" s="507"/>
      <c r="P10193" s="507"/>
      <c r="R10193" s="507"/>
      <c r="S10193" s="507"/>
      <c r="AB10193" s="507"/>
    </row>
    <row r="10194" spans="8:28" customFormat="1" ht="12.75">
      <c r="H10194" s="507"/>
      <c r="P10194" s="507"/>
      <c r="R10194" s="507"/>
      <c r="S10194" s="507"/>
    </row>
    <row r="10195" spans="8:28" customFormat="1" ht="12.75">
      <c r="H10195" s="507"/>
      <c r="P10195" s="507"/>
      <c r="R10195" s="507"/>
      <c r="S10195" s="507"/>
    </row>
    <row r="10196" spans="8:28" customFormat="1" ht="12.75">
      <c r="H10196" s="507"/>
      <c r="P10196" s="507"/>
      <c r="R10196" s="507"/>
    </row>
    <row r="10197" spans="8:28" customFormat="1" ht="12.75">
      <c r="H10197" s="507"/>
      <c r="P10197" s="507"/>
      <c r="R10197" s="507"/>
    </row>
    <row r="10198" spans="8:28" customFormat="1" ht="12.75">
      <c r="H10198" s="507"/>
      <c r="R10198" s="507"/>
      <c r="S10198" s="507"/>
    </row>
    <row r="10199" spans="8:28" customFormat="1" ht="12.75">
      <c r="H10199" s="507"/>
      <c r="P10199" s="507"/>
      <c r="R10199" s="507"/>
    </row>
    <row r="10200" spans="8:28" customFormat="1" ht="12.75">
      <c r="H10200" s="507"/>
      <c r="R10200" s="507"/>
      <c r="S10200" s="507"/>
    </row>
    <row r="10201" spans="8:28" customFormat="1" ht="12.75">
      <c r="H10201" s="507"/>
      <c r="P10201" s="507"/>
      <c r="R10201" s="507"/>
    </row>
    <row r="10202" spans="8:28" customFormat="1" ht="12.75">
      <c r="H10202" s="507"/>
      <c r="P10202" s="507"/>
      <c r="R10202" s="507"/>
    </row>
    <row r="10203" spans="8:28" customFormat="1" ht="12.75">
      <c r="H10203" s="507"/>
      <c r="P10203" s="507"/>
      <c r="R10203" s="507"/>
    </row>
    <row r="10204" spans="8:28" customFormat="1" ht="12.75">
      <c r="H10204" s="507"/>
      <c r="R10204" s="507"/>
    </row>
    <row r="10205" spans="8:28" customFormat="1" ht="12.75">
      <c r="H10205" s="507"/>
      <c r="P10205" s="507"/>
      <c r="R10205" s="507"/>
    </row>
    <row r="10206" spans="8:28" customFormat="1" ht="12.75">
      <c r="H10206" s="507"/>
      <c r="R10206" s="507"/>
      <c r="S10206" s="507"/>
    </row>
    <row r="10207" spans="8:28" customFormat="1" ht="12.75">
      <c r="H10207" s="507"/>
      <c r="P10207" s="507"/>
      <c r="R10207" s="507"/>
    </row>
    <row r="10208" spans="8:28" customFormat="1" ht="12.75">
      <c r="H10208" s="507"/>
      <c r="P10208" s="507"/>
      <c r="R10208" s="507"/>
    </row>
    <row r="10209" spans="8:28" customFormat="1" ht="12.75">
      <c r="H10209" s="507"/>
      <c r="P10209" s="507"/>
      <c r="R10209" s="507"/>
    </row>
    <row r="10210" spans="8:28" customFormat="1" ht="12.75">
      <c r="H10210" s="507"/>
      <c r="R10210" s="507"/>
      <c r="S10210" s="507"/>
    </row>
    <row r="10211" spans="8:28" customFormat="1" ht="12.75">
      <c r="H10211" s="507"/>
      <c r="R10211" s="507"/>
    </row>
    <row r="10212" spans="8:28" customFormat="1" ht="12.75">
      <c r="H10212" s="507"/>
      <c r="P10212" s="507"/>
      <c r="R10212" s="507"/>
    </row>
    <row r="10213" spans="8:28" customFormat="1" ht="12.75">
      <c r="H10213" s="507"/>
      <c r="P10213" s="507"/>
      <c r="R10213" s="507"/>
    </row>
    <row r="10214" spans="8:28" customFormat="1" ht="12.75">
      <c r="H10214" s="507"/>
      <c r="P10214" s="507"/>
      <c r="R10214" s="507"/>
    </row>
    <row r="10215" spans="8:28" customFormat="1" ht="12.75">
      <c r="H10215" s="507"/>
      <c r="P10215" s="507"/>
      <c r="R10215" s="507"/>
      <c r="S10215" s="507"/>
      <c r="AB10215" s="507"/>
    </row>
    <row r="10216" spans="8:28" customFormat="1" ht="12.75">
      <c r="H10216" s="507"/>
      <c r="R10216" s="507"/>
      <c r="S10216" s="507"/>
    </row>
    <row r="10217" spans="8:28" customFormat="1" ht="12.75">
      <c r="H10217" s="507"/>
      <c r="R10217" s="507"/>
      <c r="S10217" s="507"/>
    </row>
    <row r="10218" spans="8:28" customFormat="1" ht="12.75">
      <c r="H10218" s="507"/>
      <c r="P10218" s="507"/>
      <c r="R10218" s="507"/>
      <c r="S10218" s="507"/>
    </row>
    <row r="10219" spans="8:28" customFormat="1" ht="12.75">
      <c r="H10219" s="507"/>
      <c r="P10219" s="507"/>
      <c r="R10219" s="507"/>
      <c r="S10219" s="507"/>
    </row>
    <row r="10220" spans="8:28" customFormat="1" ht="12.75">
      <c r="H10220" s="507"/>
      <c r="P10220" s="507"/>
      <c r="R10220" s="507"/>
    </row>
    <row r="10221" spans="8:28" customFormat="1" ht="12.75">
      <c r="H10221" s="507"/>
      <c r="R10221" s="507"/>
      <c r="S10221" s="507"/>
      <c r="AB10221" s="507"/>
    </row>
    <row r="10222" spans="8:28" customFormat="1" ht="12.75">
      <c r="H10222" s="507"/>
      <c r="P10222" s="507"/>
      <c r="R10222" s="507"/>
      <c r="S10222" s="507"/>
      <c r="AB10222" s="507"/>
    </row>
    <row r="10223" spans="8:28" customFormat="1" ht="12.75">
      <c r="H10223" s="507"/>
      <c r="P10223" s="507"/>
      <c r="R10223" s="507"/>
      <c r="S10223" s="507"/>
    </row>
    <row r="10224" spans="8:28" customFormat="1" ht="12.75">
      <c r="H10224" s="507"/>
      <c r="P10224" s="507"/>
      <c r="R10224" s="507"/>
    </row>
    <row r="10225" spans="8:19" customFormat="1" ht="12.75">
      <c r="H10225" s="507"/>
      <c r="P10225" s="507"/>
      <c r="R10225" s="507"/>
    </row>
    <row r="10226" spans="8:19" customFormat="1" ht="12.75">
      <c r="H10226" s="507"/>
      <c r="P10226" s="507"/>
      <c r="R10226" s="507"/>
    </row>
    <row r="10227" spans="8:19" customFormat="1" ht="12.75">
      <c r="H10227" s="507"/>
      <c r="P10227" s="507"/>
      <c r="R10227" s="507"/>
    </row>
    <row r="10228" spans="8:19" customFormat="1" ht="12.75">
      <c r="H10228" s="507"/>
      <c r="R10228" s="507"/>
      <c r="S10228" s="507"/>
    </row>
    <row r="10229" spans="8:19" customFormat="1" ht="12.75">
      <c r="H10229" s="507"/>
      <c r="P10229" s="507"/>
      <c r="R10229" s="507"/>
    </row>
    <row r="10230" spans="8:19" customFormat="1" ht="12.75">
      <c r="H10230" s="507"/>
      <c r="R10230" s="507"/>
      <c r="S10230" s="507"/>
    </row>
    <row r="10231" spans="8:19" customFormat="1" ht="12.75">
      <c r="H10231" s="507"/>
      <c r="R10231" s="507"/>
      <c r="S10231" s="507"/>
    </row>
    <row r="10232" spans="8:19" customFormat="1" ht="12.75">
      <c r="H10232" s="507"/>
      <c r="P10232" s="507"/>
      <c r="R10232" s="507"/>
    </row>
    <row r="10233" spans="8:19" customFormat="1" ht="12.75">
      <c r="H10233" s="507"/>
      <c r="P10233" s="507"/>
      <c r="R10233" s="507"/>
      <c r="S10233" s="507"/>
    </row>
    <row r="10234" spans="8:19" customFormat="1" ht="12.75">
      <c r="H10234" s="507"/>
      <c r="P10234" s="507"/>
      <c r="R10234" s="507"/>
    </row>
    <row r="10235" spans="8:19" customFormat="1" ht="12.75">
      <c r="H10235" s="507"/>
      <c r="R10235" s="507"/>
      <c r="S10235" s="507"/>
    </row>
    <row r="10236" spans="8:19" customFormat="1" ht="12.75">
      <c r="H10236" s="507"/>
      <c r="P10236" s="507"/>
      <c r="R10236" s="507"/>
      <c r="S10236" s="507"/>
    </row>
    <row r="10237" spans="8:19" customFormat="1" ht="12.75">
      <c r="H10237" s="507"/>
      <c r="P10237" s="507"/>
      <c r="R10237" s="507"/>
      <c r="S10237" s="507"/>
    </row>
    <row r="10238" spans="8:19" customFormat="1" ht="12.75">
      <c r="H10238" s="507"/>
      <c r="R10238" s="507"/>
      <c r="S10238" s="507"/>
    </row>
    <row r="10239" spans="8:19" customFormat="1" ht="12.75">
      <c r="H10239" s="507"/>
      <c r="R10239" s="507"/>
      <c r="S10239" s="507"/>
    </row>
    <row r="10240" spans="8:19" customFormat="1" ht="12.75">
      <c r="H10240" s="507"/>
      <c r="P10240" s="507"/>
      <c r="R10240" s="507"/>
      <c r="S10240" s="507"/>
    </row>
    <row r="10241" spans="8:19" customFormat="1" ht="12.75">
      <c r="H10241" s="507"/>
      <c r="R10241" s="507"/>
      <c r="S10241" s="507"/>
    </row>
    <row r="10242" spans="8:19" customFormat="1" ht="12.75">
      <c r="H10242" s="507"/>
      <c r="R10242" s="507"/>
      <c r="S10242" s="507"/>
    </row>
    <row r="10243" spans="8:19" customFormat="1" ht="12.75">
      <c r="H10243" s="507"/>
      <c r="P10243" s="507"/>
      <c r="R10243" s="507"/>
    </row>
    <row r="10244" spans="8:19" customFormat="1" ht="12.75">
      <c r="H10244" s="507"/>
      <c r="P10244" s="507"/>
      <c r="R10244" s="507"/>
    </row>
    <row r="10245" spans="8:19" customFormat="1" ht="12.75">
      <c r="H10245" s="507"/>
      <c r="P10245" s="507"/>
      <c r="R10245" s="507"/>
      <c r="S10245" s="507"/>
    </row>
    <row r="10246" spans="8:19" customFormat="1" ht="12.75">
      <c r="H10246" s="507"/>
      <c r="P10246" s="507"/>
      <c r="R10246" s="507"/>
    </row>
    <row r="10247" spans="8:19" customFormat="1" ht="12.75">
      <c r="H10247" s="507"/>
      <c r="P10247" s="507"/>
      <c r="R10247" s="507"/>
      <c r="S10247" s="507"/>
    </row>
    <row r="10248" spans="8:19" customFormat="1" ht="12.75">
      <c r="H10248" s="507"/>
      <c r="P10248" s="507"/>
      <c r="R10248" s="507"/>
      <c r="S10248" s="507"/>
    </row>
    <row r="10249" spans="8:19" customFormat="1" ht="12.75">
      <c r="H10249" s="507"/>
      <c r="R10249" s="507"/>
    </row>
    <row r="10250" spans="8:19" customFormat="1" ht="12.75">
      <c r="H10250" s="507"/>
      <c r="R10250" s="507"/>
      <c r="S10250" s="507"/>
    </row>
    <row r="10251" spans="8:19" customFormat="1" ht="12.75">
      <c r="H10251" s="507"/>
      <c r="R10251" s="507"/>
    </row>
    <row r="10252" spans="8:19" customFormat="1" ht="12.75">
      <c r="H10252" s="507"/>
      <c r="P10252" s="507"/>
      <c r="R10252" s="507"/>
    </row>
    <row r="10253" spans="8:19" customFormat="1" ht="12.75">
      <c r="H10253" s="507"/>
      <c r="P10253" s="507"/>
      <c r="R10253" s="507"/>
      <c r="S10253" s="507"/>
    </row>
    <row r="10254" spans="8:19" customFormat="1" ht="12.75">
      <c r="H10254" s="507"/>
      <c r="P10254" s="507"/>
      <c r="R10254" s="507"/>
      <c r="S10254" s="507"/>
    </row>
    <row r="10255" spans="8:19" customFormat="1" ht="12.75">
      <c r="H10255" s="507"/>
      <c r="R10255" s="507"/>
      <c r="S10255" s="507"/>
    </row>
    <row r="10256" spans="8:19" customFormat="1" ht="12.75">
      <c r="H10256" s="507"/>
      <c r="R10256" s="507"/>
    </row>
    <row r="10257" spans="8:28" customFormat="1" ht="12.75">
      <c r="H10257" s="507"/>
      <c r="P10257" s="507"/>
      <c r="R10257" s="507"/>
      <c r="S10257" s="507"/>
    </row>
    <row r="10258" spans="8:28" customFormat="1" ht="12.75">
      <c r="H10258" s="507"/>
      <c r="P10258" s="507"/>
      <c r="R10258" s="507"/>
      <c r="S10258" s="507"/>
    </row>
    <row r="10259" spans="8:28" customFormat="1" ht="12.75">
      <c r="H10259" s="507"/>
      <c r="P10259" s="507"/>
      <c r="R10259" s="507"/>
      <c r="S10259" s="507"/>
    </row>
    <row r="10260" spans="8:28" customFormat="1" ht="12.75">
      <c r="H10260" s="507"/>
      <c r="P10260" s="507"/>
      <c r="R10260" s="507"/>
      <c r="S10260" s="507"/>
    </row>
    <row r="10261" spans="8:28" customFormat="1" ht="12.75">
      <c r="H10261" s="507"/>
      <c r="R10261" s="507"/>
    </row>
    <row r="10262" spans="8:28" customFormat="1" ht="12.75">
      <c r="H10262" s="507"/>
      <c r="P10262" s="507"/>
      <c r="R10262" s="507"/>
    </row>
    <row r="10263" spans="8:28" customFormat="1" ht="12.75">
      <c r="H10263" s="507"/>
      <c r="R10263" s="507"/>
    </row>
    <row r="10264" spans="8:28" customFormat="1" ht="12.75">
      <c r="H10264" s="507"/>
      <c r="P10264" s="507"/>
      <c r="R10264" s="507"/>
    </row>
    <row r="10265" spans="8:28" customFormat="1" ht="12.75">
      <c r="H10265" s="507"/>
      <c r="P10265" s="507"/>
      <c r="R10265" s="507"/>
    </row>
    <row r="10266" spans="8:28" customFormat="1" ht="12.75">
      <c r="H10266" s="507"/>
      <c r="P10266" s="507"/>
      <c r="R10266" s="507"/>
    </row>
    <row r="10267" spans="8:28" customFormat="1" ht="12.75">
      <c r="H10267" s="507"/>
      <c r="P10267" s="507"/>
      <c r="R10267" s="507"/>
      <c r="S10267" s="507"/>
    </row>
    <row r="10268" spans="8:28" customFormat="1" ht="12.75">
      <c r="H10268" s="507"/>
      <c r="P10268" s="507"/>
      <c r="R10268" s="507"/>
    </row>
    <row r="10269" spans="8:28" customFormat="1" ht="12.75">
      <c r="H10269" s="507"/>
      <c r="P10269" s="507"/>
      <c r="R10269" s="507"/>
      <c r="S10269" s="507"/>
      <c r="AB10269" s="507"/>
    </row>
    <row r="10270" spans="8:28" customFormat="1" ht="12.75">
      <c r="H10270" s="507"/>
      <c r="P10270" s="507"/>
      <c r="R10270" s="507"/>
      <c r="S10270" s="507"/>
    </row>
    <row r="10271" spans="8:28" customFormat="1" ht="12.75">
      <c r="H10271" s="507"/>
      <c r="P10271" s="507"/>
      <c r="R10271" s="507"/>
      <c r="S10271" s="507"/>
    </row>
    <row r="10272" spans="8:28" customFormat="1" ht="12.75">
      <c r="H10272" s="507"/>
      <c r="P10272" s="507"/>
      <c r="R10272" s="507"/>
      <c r="S10272" s="507"/>
    </row>
    <row r="10273" spans="8:28" customFormat="1" ht="12.75">
      <c r="H10273" s="507"/>
      <c r="P10273" s="507"/>
      <c r="R10273" s="507"/>
      <c r="S10273" s="507"/>
      <c r="AB10273" s="507"/>
    </row>
    <row r="10274" spans="8:28" customFormat="1" ht="12.75">
      <c r="H10274" s="507"/>
      <c r="R10274" s="507"/>
    </row>
    <row r="10275" spans="8:28" customFormat="1" ht="12.75">
      <c r="H10275" s="507"/>
      <c r="R10275" s="507"/>
    </row>
    <row r="10276" spans="8:28" customFormat="1" ht="12.75">
      <c r="H10276" s="507"/>
      <c r="P10276" s="507"/>
      <c r="R10276" s="507"/>
      <c r="S10276" s="507"/>
    </row>
    <row r="10277" spans="8:28" customFormat="1" ht="12.75">
      <c r="H10277" s="507"/>
      <c r="R10277" s="507"/>
    </row>
    <row r="10278" spans="8:28" customFormat="1" ht="12.75">
      <c r="H10278" s="507"/>
      <c r="P10278" s="507"/>
      <c r="R10278" s="507"/>
    </row>
    <row r="10279" spans="8:28" customFormat="1" ht="12.75">
      <c r="H10279" s="507"/>
      <c r="P10279" s="507"/>
      <c r="R10279" s="507"/>
    </row>
    <row r="10280" spans="8:28" customFormat="1" ht="12.75">
      <c r="H10280" s="507"/>
      <c r="P10280" s="507"/>
      <c r="R10280" s="507"/>
      <c r="S10280" s="507"/>
    </row>
    <row r="10281" spans="8:28" customFormat="1" ht="12.75">
      <c r="H10281" s="507"/>
      <c r="P10281" s="507"/>
      <c r="R10281" s="507"/>
      <c r="S10281" s="507"/>
      <c r="AB10281" s="507"/>
    </row>
    <row r="10282" spans="8:28" customFormat="1" ht="12.75">
      <c r="H10282" s="507"/>
      <c r="R10282" s="507"/>
      <c r="S10282" s="507"/>
    </row>
    <row r="10283" spans="8:28" customFormat="1" ht="12.75">
      <c r="H10283" s="507"/>
      <c r="R10283" s="507"/>
      <c r="S10283" s="507"/>
    </row>
    <row r="10284" spans="8:28" customFormat="1" ht="12.75">
      <c r="H10284" s="507"/>
      <c r="P10284" s="507"/>
      <c r="R10284" s="507"/>
    </row>
    <row r="10285" spans="8:28" customFormat="1" ht="12.75">
      <c r="H10285" s="507"/>
      <c r="P10285" s="507"/>
      <c r="R10285" s="507"/>
    </row>
    <row r="10286" spans="8:28" customFormat="1" ht="12.75">
      <c r="H10286" s="507"/>
      <c r="P10286" s="507"/>
      <c r="R10286" s="507"/>
    </row>
    <row r="10287" spans="8:28" customFormat="1" ht="12.75">
      <c r="H10287" s="507"/>
      <c r="R10287" s="507"/>
    </row>
    <row r="10288" spans="8:28" customFormat="1" ht="12.75">
      <c r="H10288" s="507"/>
      <c r="R10288" s="507"/>
      <c r="S10288" s="507"/>
    </row>
    <row r="10289" spans="8:19" customFormat="1" ht="12.75">
      <c r="H10289" s="507"/>
      <c r="P10289" s="507"/>
      <c r="R10289" s="507"/>
    </row>
    <row r="10290" spans="8:19" customFormat="1" ht="12.75">
      <c r="H10290" s="507"/>
      <c r="P10290" s="507"/>
      <c r="R10290" s="507"/>
    </row>
    <row r="10291" spans="8:19" customFormat="1" ht="12.75">
      <c r="H10291" s="507"/>
      <c r="P10291" s="507"/>
      <c r="R10291" s="507"/>
      <c r="S10291" s="507"/>
    </row>
    <row r="10292" spans="8:19" customFormat="1" ht="12.75">
      <c r="H10292" s="507"/>
      <c r="P10292" s="507"/>
      <c r="R10292" s="507"/>
      <c r="S10292" s="507"/>
    </row>
    <row r="10293" spans="8:19" customFormat="1" ht="12.75">
      <c r="H10293" s="507"/>
      <c r="R10293" s="507"/>
      <c r="S10293" s="507"/>
    </row>
    <row r="10294" spans="8:19" customFormat="1" ht="12.75">
      <c r="H10294" s="507"/>
      <c r="R10294" s="507"/>
    </row>
    <row r="10295" spans="8:19" customFormat="1" ht="12.75">
      <c r="H10295" s="507"/>
      <c r="R10295" s="507"/>
      <c r="S10295" s="507"/>
    </row>
    <row r="10296" spans="8:19" customFormat="1" ht="12.75">
      <c r="H10296" s="507"/>
      <c r="P10296" s="507"/>
      <c r="R10296" s="507"/>
      <c r="S10296" s="507"/>
    </row>
    <row r="10297" spans="8:19" customFormat="1" ht="12.75">
      <c r="H10297" s="507"/>
      <c r="P10297" s="507"/>
      <c r="R10297" s="507"/>
    </row>
    <row r="10298" spans="8:19" customFormat="1" ht="12.75">
      <c r="H10298" s="507"/>
      <c r="P10298" s="507"/>
      <c r="R10298" s="507"/>
    </row>
    <row r="10299" spans="8:19" customFormat="1" ht="12.75">
      <c r="H10299" s="507"/>
      <c r="P10299" s="507"/>
      <c r="R10299" s="507"/>
      <c r="S10299" s="507"/>
    </row>
    <row r="10300" spans="8:19" customFormat="1" ht="12.75">
      <c r="H10300" s="507"/>
      <c r="P10300" s="507"/>
      <c r="R10300" s="507"/>
      <c r="S10300" s="507"/>
    </row>
    <row r="10301" spans="8:19" customFormat="1" ht="12.75">
      <c r="H10301" s="507"/>
      <c r="P10301" s="507"/>
      <c r="R10301" s="507"/>
      <c r="S10301" s="507"/>
    </row>
    <row r="10302" spans="8:19" customFormat="1" ht="12.75">
      <c r="H10302" s="507"/>
      <c r="R10302" s="507"/>
    </row>
    <row r="10303" spans="8:19" customFormat="1" ht="12.75">
      <c r="H10303" s="507"/>
      <c r="R10303" s="507"/>
      <c r="S10303" s="507"/>
    </row>
    <row r="10304" spans="8:19" customFormat="1" ht="12.75">
      <c r="H10304" s="507"/>
      <c r="P10304" s="507"/>
      <c r="R10304" s="507"/>
    </row>
    <row r="10305" spans="8:19" customFormat="1" ht="12.75">
      <c r="H10305" s="507"/>
      <c r="P10305" s="507"/>
      <c r="R10305" s="507"/>
    </row>
    <row r="10306" spans="8:19" customFormat="1" ht="12.75">
      <c r="H10306" s="507"/>
      <c r="P10306" s="507"/>
      <c r="R10306" s="507"/>
    </row>
    <row r="10307" spans="8:19" customFormat="1" ht="12.75">
      <c r="H10307" s="507"/>
      <c r="P10307" s="507"/>
      <c r="R10307" s="507"/>
      <c r="S10307" s="507"/>
    </row>
    <row r="10308" spans="8:19" customFormat="1" ht="12.75">
      <c r="H10308" s="507"/>
      <c r="R10308" s="507"/>
      <c r="S10308" s="507"/>
    </row>
    <row r="10309" spans="8:19" customFormat="1" ht="12.75">
      <c r="H10309" s="507"/>
      <c r="P10309" s="507"/>
      <c r="R10309" s="507"/>
      <c r="S10309" s="507"/>
    </row>
    <row r="10310" spans="8:19" customFormat="1" ht="12.75">
      <c r="H10310" s="507"/>
      <c r="R10310" s="507"/>
      <c r="S10310" s="507"/>
    </row>
    <row r="10311" spans="8:19" customFormat="1" ht="12.75">
      <c r="H10311" s="507"/>
      <c r="P10311" s="507"/>
      <c r="R10311" s="507"/>
    </row>
    <row r="10312" spans="8:19" customFormat="1" ht="12.75">
      <c r="H10312" s="507"/>
      <c r="R10312" s="507"/>
      <c r="S10312" s="507"/>
    </row>
    <row r="10313" spans="8:19" customFormat="1" ht="12.75">
      <c r="H10313" s="507"/>
      <c r="R10313" s="507"/>
      <c r="S10313" s="507"/>
    </row>
    <row r="10314" spans="8:19" customFormat="1" ht="12.75">
      <c r="H10314" s="507"/>
      <c r="P10314" s="507"/>
      <c r="R10314" s="507"/>
    </row>
    <row r="10315" spans="8:19" customFormat="1" ht="12.75">
      <c r="H10315" s="507"/>
      <c r="P10315" s="507"/>
      <c r="R10315" s="507"/>
    </row>
    <row r="10316" spans="8:19" customFormat="1" ht="12.75">
      <c r="H10316" s="507"/>
      <c r="R10316" s="507"/>
    </row>
    <row r="10317" spans="8:19" customFormat="1" ht="12.75">
      <c r="H10317" s="507"/>
      <c r="P10317" s="507"/>
      <c r="R10317" s="507"/>
    </row>
    <row r="10318" spans="8:19" customFormat="1" ht="12.75">
      <c r="H10318" s="507"/>
      <c r="R10318" s="507"/>
    </row>
    <row r="10319" spans="8:19" customFormat="1" ht="12.75">
      <c r="H10319" s="507"/>
      <c r="R10319" s="507"/>
    </row>
    <row r="10320" spans="8:19" customFormat="1" ht="12.75">
      <c r="H10320" s="507"/>
      <c r="P10320" s="507"/>
      <c r="R10320" s="507"/>
      <c r="S10320" s="507"/>
    </row>
    <row r="10321" spans="8:28" customFormat="1" ht="12.75">
      <c r="H10321" s="507"/>
      <c r="R10321" s="507"/>
    </row>
    <row r="10322" spans="8:28" customFormat="1" ht="12.75">
      <c r="H10322" s="507"/>
      <c r="R10322" s="507"/>
    </row>
    <row r="10323" spans="8:28" customFormat="1" ht="12.75">
      <c r="H10323" s="507"/>
      <c r="P10323" s="507"/>
      <c r="R10323" s="507"/>
      <c r="S10323" s="507"/>
      <c r="AB10323" s="507"/>
    </row>
    <row r="10324" spans="8:28" customFormat="1" ht="12.75">
      <c r="H10324" s="507"/>
      <c r="P10324" s="507"/>
      <c r="R10324" s="507"/>
      <c r="S10324" s="507"/>
    </row>
    <row r="10325" spans="8:28" customFormat="1" ht="12.75">
      <c r="H10325" s="507"/>
      <c r="R10325" s="507"/>
      <c r="S10325" s="507"/>
    </row>
    <row r="10326" spans="8:28" customFormat="1" ht="12.75">
      <c r="H10326" s="507"/>
      <c r="P10326" s="507"/>
      <c r="R10326" s="507"/>
      <c r="S10326" s="507"/>
    </row>
    <row r="10327" spans="8:28" customFormat="1" ht="12.75">
      <c r="H10327" s="507"/>
      <c r="P10327" s="507"/>
      <c r="R10327" s="507"/>
      <c r="S10327" s="507"/>
    </row>
    <row r="10328" spans="8:28" customFormat="1" ht="12.75">
      <c r="H10328" s="507"/>
      <c r="P10328" s="507"/>
      <c r="R10328" s="507"/>
      <c r="S10328" s="507"/>
    </row>
    <row r="10329" spans="8:28" customFormat="1" ht="12.75">
      <c r="H10329" s="507"/>
      <c r="P10329" s="507"/>
      <c r="R10329" s="507"/>
    </row>
    <row r="10330" spans="8:28" customFormat="1" ht="12.75">
      <c r="H10330" s="507"/>
      <c r="P10330" s="507"/>
      <c r="R10330" s="507"/>
    </row>
    <row r="10331" spans="8:28" customFormat="1" ht="12.75">
      <c r="H10331" s="507"/>
      <c r="R10331" s="507"/>
      <c r="S10331" s="507"/>
    </row>
    <row r="10332" spans="8:28" customFormat="1" ht="12.75">
      <c r="H10332" s="507"/>
      <c r="P10332" s="507"/>
      <c r="R10332" s="507"/>
    </row>
    <row r="10333" spans="8:28" customFormat="1" ht="12.75">
      <c r="H10333" s="507"/>
      <c r="R10333" s="507"/>
      <c r="S10333" s="507"/>
    </row>
    <row r="10334" spans="8:28" customFormat="1" ht="12.75">
      <c r="H10334" s="507"/>
      <c r="R10334" s="507"/>
    </row>
    <row r="10335" spans="8:28" customFormat="1" ht="12.75">
      <c r="H10335" s="507"/>
      <c r="R10335" s="507"/>
    </row>
    <row r="10336" spans="8:28" customFormat="1" ht="12.75">
      <c r="H10336" s="507"/>
      <c r="P10336" s="507"/>
      <c r="R10336" s="507"/>
    </row>
    <row r="10337" spans="8:28" customFormat="1" ht="12.75">
      <c r="H10337" s="507"/>
      <c r="P10337" s="507"/>
      <c r="R10337" s="507"/>
      <c r="S10337" s="507"/>
    </row>
    <row r="10338" spans="8:28" customFormat="1" ht="12.75">
      <c r="H10338" s="507"/>
      <c r="P10338" s="507"/>
      <c r="R10338" s="507"/>
    </row>
    <row r="10339" spans="8:28" customFormat="1" ht="12.75">
      <c r="H10339" s="507"/>
      <c r="P10339" s="507"/>
      <c r="R10339" s="507"/>
    </row>
    <row r="10340" spans="8:28" customFormat="1" ht="12.75">
      <c r="H10340" s="507"/>
      <c r="P10340" s="507"/>
      <c r="R10340" s="507"/>
      <c r="S10340" s="507"/>
    </row>
    <row r="10341" spans="8:28" customFormat="1" ht="12.75">
      <c r="H10341" s="507"/>
      <c r="R10341" s="507"/>
      <c r="S10341" s="507"/>
    </row>
    <row r="10342" spans="8:28" customFormat="1" ht="12.75">
      <c r="H10342" s="507"/>
      <c r="R10342" s="507"/>
      <c r="S10342" s="507"/>
      <c r="AB10342" s="507"/>
    </row>
    <row r="10343" spans="8:28" customFormat="1" ht="12.75">
      <c r="H10343" s="507"/>
      <c r="P10343" s="507"/>
      <c r="R10343" s="507"/>
    </row>
    <row r="10344" spans="8:28" customFormat="1" ht="12.75">
      <c r="H10344" s="507"/>
      <c r="P10344" s="507"/>
      <c r="R10344" s="507"/>
      <c r="S10344" s="507"/>
    </row>
    <row r="10345" spans="8:28" customFormat="1" ht="12.75">
      <c r="H10345" s="507"/>
      <c r="P10345" s="507"/>
      <c r="R10345" s="507"/>
    </row>
    <row r="10346" spans="8:28" customFormat="1" ht="12.75">
      <c r="H10346" s="507"/>
      <c r="P10346" s="507"/>
      <c r="R10346" s="507"/>
      <c r="S10346" s="507"/>
    </row>
    <row r="10347" spans="8:28" customFormat="1" ht="12.75">
      <c r="H10347" s="507"/>
      <c r="P10347" s="507"/>
      <c r="R10347" s="507"/>
    </row>
    <row r="10348" spans="8:28" customFormat="1" ht="12.75">
      <c r="H10348" s="507"/>
      <c r="P10348" s="507"/>
      <c r="R10348" s="507"/>
    </row>
    <row r="10349" spans="8:28" customFormat="1" ht="12.75">
      <c r="H10349" s="507"/>
      <c r="P10349" s="507"/>
      <c r="R10349" s="507"/>
      <c r="S10349" s="507"/>
    </row>
    <row r="10350" spans="8:28" customFormat="1" ht="12.75">
      <c r="H10350" s="507"/>
      <c r="R10350" s="507"/>
      <c r="S10350" s="507"/>
      <c r="AB10350" s="507"/>
    </row>
    <row r="10351" spans="8:28" customFormat="1" ht="12.75">
      <c r="H10351" s="507"/>
      <c r="R10351" s="507"/>
      <c r="S10351" s="507"/>
    </row>
    <row r="10352" spans="8:28" customFormat="1" ht="12.75">
      <c r="H10352" s="507"/>
      <c r="R10352" s="507"/>
    </row>
    <row r="10353" spans="8:19" customFormat="1" ht="12.75">
      <c r="H10353" s="507"/>
      <c r="R10353" s="507"/>
      <c r="S10353" s="507"/>
    </row>
    <row r="10354" spans="8:19" customFormat="1" ht="12.75">
      <c r="H10354" s="507"/>
      <c r="R10354" s="507"/>
      <c r="S10354" s="507"/>
    </row>
    <row r="10355" spans="8:19" customFormat="1" ht="12.75">
      <c r="H10355" s="507"/>
      <c r="R10355" s="507"/>
      <c r="S10355" s="507"/>
    </row>
    <row r="10356" spans="8:19" customFormat="1" ht="12.75">
      <c r="H10356" s="507"/>
      <c r="R10356" s="507"/>
      <c r="S10356" s="507"/>
    </row>
    <row r="10357" spans="8:19" customFormat="1" ht="12.75">
      <c r="H10357" s="507"/>
      <c r="P10357" s="507"/>
      <c r="R10357" s="507"/>
    </row>
    <row r="10358" spans="8:19" customFormat="1" ht="12.75">
      <c r="H10358" s="507"/>
      <c r="P10358" s="507"/>
      <c r="R10358" s="507"/>
      <c r="S10358" s="507"/>
    </row>
    <row r="10359" spans="8:19" customFormat="1" ht="12.75">
      <c r="H10359" s="507"/>
      <c r="P10359" s="507"/>
      <c r="R10359" s="507"/>
    </row>
    <row r="10360" spans="8:19" customFormat="1" ht="12.75">
      <c r="H10360" s="507"/>
      <c r="P10360" s="507"/>
      <c r="R10360" s="507"/>
    </row>
    <row r="10361" spans="8:19" customFormat="1" ht="12.75">
      <c r="H10361" s="507"/>
      <c r="R10361" s="507"/>
      <c r="S10361" s="507"/>
    </row>
    <row r="10362" spans="8:19" customFormat="1" ht="12.75">
      <c r="H10362" s="507"/>
      <c r="P10362" s="507"/>
      <c r="R10362" s="507"/>
      <c r="S10362" s="507"/>
    </row>
    <row r="10363" spans="8:19" customFormat="1" ht="12.75">
      <c r="H10363" s="507"/>
      <c r="P10363" s="507"/>
      <c r="R10363" s="507"/>
    </row>
    <row r="10364" spans="8:19" customFormat="1" ht="12.75">
      <c r="H10364" s="507"/>
      <c r="P10364" s="507"/>
      <c r="R10364" s="507"/>
      <c r="S10364" s="507"/>
    </row>
    <row r="10365" spans="8:19" customFormat="1" ht="12.75">
      <c r="H10365" s="507"/>
      <c r="P10365" s="507"/>
      <c r="R10365" s="507"/>
      <c r="S10365" s="507"/>
    </row>
    <row r="10366" spans="8:19" customFormat="1" ht="12.75">
      <c r="H10366" s="507"/>
      <c r="P10366" s="507"/>
      <c r="R10366" s="507"/>
      <c r="S10366" s="507"/>
    </row>
    <row r="10367" spans="8:19" customFormat="1" ht="12.75">
      <c r="H10367" s="507"/>
      <c r="R10367" s="507"/>
      <c r="S10367" s="507"/>
    </row>
    <row r="10368" spans="8:19" customFormat="1" ht="12.75">
      <c r="H10368" s="507"/>
      <c r="R10368" s="507"/>
      <c r="S10368" s="507"/>
    </row>
    <row r="10369" spans="8:19" customFormat="1" ht="12.75">
      <c r="H10369" s="507"/>
      <c r="R10369" s="507"/>
      <c r="S10369" s="507"/>
    </row>
    <row r="10370" spans="8:19" customFormat="1" ht="12.75">
      <c r="H10370" s="507"/>
      <c r="P10370" s="507"/>
      <c r="R10370" s="507"/>
      <c r="S10370" s="507"/>
    </row>
    <row r="10371" spans="8:19" customFormat="1" ht="12.75">
      <c r="H10371" s="507"/>
      <c r="P10371" s="507"/>
      <c r="R10371" s="507"/>
      <c r="S10371" s="507"/>
    </row>
    <row r="10372" spans="8:19" customFormat="1" ht="12.75">
      <c r="H10372" s="507"/>
      <c r="R10372" s="507"/>
    </row>
    <row r="10373" spans="8:19" customFormat="1" ht="12.75">
      <c r="H10373" s="507"/>
      <c r="R10373" s="507"/>
    </row>
    <row r="10374" spans="8:19" customFormat="1" ht="12.75">
      <c r="H10374" s="507"/>
      <c r="R10374" s="507"/>
    </row>
    <row r="10375" spans="8:19" customFormat="1" ht="12.75">
      <c r="H10375" s="507"/>
      <c r="P10375" s="507"/>
      <c r="R10375" s="507"/>
    </row>
    <row r="10376" spans="8:19" customFormat="1" ht="12.75">
      <c r="H10376" s="507"/>
      <c r="P10376" s="507"/>
      <c r="R10376" s="507"/>
    </row>
    <row r="10377" spans="8:19" customFormat="1" ht="12.75">
      <c r="H10377" s="507"/>
      <c r="P10377" s="507"/>
      <c r="R10377" s="507"/>
      <c r="S10377" s="507"/>
    </row>
    <row r="10378" spans="8:19" customFormat="1" ht="12.75">
      <c r="H10378" s="507"/>
      <c r="P10378" s="507"/>
      <c r="R10378" s="507"/>
      <c r="S10378" s="507"/>
    </row>
    <row r="10379" spans="8:19" customFormat="1" ht="12.75">
      <c r="H10379" s="507"/>
      <c r="R10379" s="507"/>
      <c r="S10379" s="507"/>
    </row>
    <row r="10380" spans="8:19" customFormat="1" ht="12.75">
      <c r="H10380" s="507"/>
      <c r="P10380" s="507"/>
      <c r="R10380" s="507"/>
      <c r="S10380" s="507"/>
    </row>
    <row r="10381" spans="8:19" customFormat="1" ht="12.75">
      <c r="H10381" s="507"/>
      <c r="P10381" s="507"/>
      <c r="R10381" s="507"/>
    </row>
    <row r="10382" spans="8:19" customFormat="1" ht="12.75">
      <c r="H10382" s="507"/>
      <c r="P10382" s="507"/>
      <c r="R10382" s="507"/>
      <c r="S10382" s="507"/>
    </row>
    <row r="10383" spans="8:19" customFormat="1" ht="12.75">
      <c r="H10383" s="507"/>
      <c r="P10383" s="507"/>
      <c r="R10383" s="507"/>
    </row>
    <row r="10384" spans="8:19" customFormat="1" ht="12.75">
      <c r="H10384" s="507"/>
      <c r="R10384" s="507"/>
    </row>
    <row r="10385" spans="8:28" customFormat="1" ht="12.75">
      <c r="H10385" s="507"/>
      <c r="P10385" s="507"/>
      <c r="R10385" s="507"/>
    </row>
    <row r="10386" spans="8:28" customFormat="1" ht="12.75">
      <c r="H10386" s="507"/>
      <c r="P10386" s="507"/>
      <c r="R10386" s="507"/>
    </row>
    <row r="10387" spans="8:28" customFormat="1" ht="12.75">
      <c r="H10387" s="507"/>
      <c r="P10387" s="507"/>
      <c r="R10387" s="507"/>
      <c r="S10387" s="507"/>
      <c r="AB10387" s="507"/>
    </row>
    <row r="10388" spans="8:28" customFormat="1" ht="12.75">
      <c r="H10388" s="507"/>
      <c r="P10388" s="507"/>
      <c r="R10388" s="507"/>
      <c r="S10388" s="507"/>
    </row>
    <row r="10389" spans="8:28" customFormat="1" ht="12.75">
      <c r="H10389" s="507"/>
      <c r="R10389" s="507"/>
    </row>
    <row r="10390" spans="8:28" customFormat="1" ht="12.75">
      <c r="H10390" s="507"/>
      <c r="P10390" s="507"/>
      <c r="R10390" s="507"/>
      <c r="S10390" s="507"/>
    </row>
    <row r="10391" spans="8:28" customFormat="1" ht="12.75">
      <c r="H10391" s="507"/>
      <c r="P10391" s="507"/>
      <c r="R10391" s="507"/>
    </row>
    <row r="10392" spans="8:28" customFormat="1" ht="12.75">
      <c r="H10392" s="507"/>
      <c r="P10392" s="507"/>
      <c r="R10392" s="507"/>
      <c r="S10392" s="507"/>
    </row>
    <row r="10393" spans="8:28" customFormat="1" ht="12.75">
      <c r="H10393" s="507"/>
      <c r="P10393" s="507"/>
      <c r="R10393" s="507"/>
      <c r="S10393" s="507"/>
    </row>
    <row r="10394" spans="8:28" customFormat="1" ht="12.75">
      <c r="H10394" s="507"/>
      <c r="R10394" s="507"/>
    </row>
    <row r="10395" spans="8:28" customFormat="1" ht="12.75">
      <c r="H10395" s="507"/>
      <c r="P10395" s="507"/>
      <c r="R10395" s="507"/>
    </row>
    <row r="10396" spans="8:28" customFormat="1" ht="12.75">
      <c r="H10396" s="507"/>
      <c r="P10396" s="507"/>
      <c r="R10396" s="507"/>
    </row>
    <row r="10397" spans="8:28" customFormat="1" ht="12.75">
      <c r="H10397" s="507"/>
      <c r="P10397" s="507"/>
      <c r="R10397" s="507"/>
      <c r="S10397" s="507"/>
    </row>
    <row r="10398" spans="8:28" customFormat="1" ht="12.75">
      <c r="H10398" s="507"/>
      <c r="R10398" s="507"/>
      <c r="S10398" s="507"/>
    </row>
    <row r="10399" spans="8:28" customFormat="1" ht="12.75">
      <c r="H10399" s="507"/>
      <c r="P10399" s="507"/>
      <c r="R10399" s="507"/>
      <c r="S10399" s="507"/>
    </row>
    <row r="10400" spans="8:28" customFormat="1" ht="12.75">
      <c r="H10400" s="507"/>
      <c r="R10400" s="507"/>
    </row>
    <row r="10401" spans="8:19" customFormat="1" ht="12.75">
      <c r="H10401" s="507"/>
      <c r="P10401" s="507"/>
      <c r="R10401" s="507"/>
    </row>
    <row r="10402" spans="8:19" customFormat="1" ht="12.75">
      <c r="H10402" s="507"/>
      <c r="R10402" s="507"/>
      <c r="S10402" s="507"/>
    </row>
    <row r="10403" spans="8:19" customFormat="1" ht="12.75">
      <c r="H10403" s="507"/>
      <c r="R10403" s="507"/>
      <c r="S10403" s="507"/>
    </row>
    <row r="10404" spans="8:19" customFormat="1" ht="12.75">
      <c r="H10404" s="507"/>
      <c r="P10404" s="507"/>
      <c r="R10404" s="507"/>
    </row>
    <row r="10405" spans="8:19" customFormat="1" ht="12.75">
      <c r="H10405" s="507"/>
      <c r="P10405" s="507"/>
      <c r="R10405" s="507"/>
    </row>
    <row r="10406" spans="8:19" customFormat="1" ht="12.75">
      <c r="H10406" s="507"/>
      <c r="R10406" s="507"/>
      <c r="S10406" s="507"/>
    </row>
    <row r="10407" spans="8:19" customFormat="1" ht="12.75">
      <c r="H10407" s="507"/>
      <c r="R10407" s="507"/>
      <c r="S10407" s="507"/>
    </row>
    <row r="10408" spans="8:19" customFormat="1" ht="12.75">
      <c r="H10408" s="507"/>
      <c r="P10408" s="507"/>
      <c r="R10408" s="507"/>
      <c r="S10408" s="507"/>
    </row>
    <row r="10409" spans="8:19" customFormat="1" ht="12.75">
      <c r="H10409" s="507"/>
      <c r="R10409" s="507"/>
      <c r="S10409" s="507"/>
    </row>
    <row r="10410" spans="8:19" customFormat="1" ht="12.75">
      <c r="H10410" s="507"/>
      <c r="P10410" s="507"/>
      <c r="R10410" s="507"/>
    </row>
    <row r="10411" spans="8:19" customFormat="1" ht="12.75">
      <c r="H10411" s="507"/>
      <c r="P10411" s="507"/>
      <c r="R10411" s="507"/>
    </row>
    <row r="10412" spans="8:19" customFormat="1" ht="12.75">
      <c r="H10412" s="507"/>
      <c r="P10412" s="507"/>
      <c r="R10412" s="507"/>
      <c r="S10412" s="507"/>
    </row>
    <row r="10413" spans="8:19" customFormat="1" ht="12.75">
      <c r="H10413" s="507"/>
      <c r="R10413" s="507"/>
      <c r="S10413" s="507"/>
    </row>
    <row r="10414" spans="8:19" customFormat="1" ht="12.75">
      <c r="H10414" s="507"/>
      <c r="P10414" s="507"/>
      <c r="R10414" s="507"/>
    </row>
    <row r="10415" spans="8:19" customFormat="1" ht="12.75">
      <c r="H10415" s="507"/>
      <c r="P10415" s="507"/>
      <c r="R10415" s="507"/>
      <c r="S10415" s="507"/>
    </row>
    <row r="10416" spans="8:19" customFormat="1" ht="12.75">
      <c r="H10416" s="507"/>
      <c r="P10416" s="507"/>
      <c r="R10416" s="507"/>
      <c r="S10416" s="507"/>
    </row>
    <row r="10417" spans="8:28" customFormat="1" ht="12.75">
      <c r="H10417" s="507"/>
      <c r="R10417" s="507"/>
      <c r="S10417" s="507"/>
    </row>
    <row r="10418" spans="8:28" customFormat="1" ht="12.75">
      <c r="H10418" s="507"/>
      <c r="P10418" s="507"/>
      <c r="R10418" s="507"/>
    </row>
    <row r="10419" spans="8:28" customFormat="1" ht="12.75">
      <c r="H10419" s="507"/>
      <c r="R10419" s="507"/>
    </row>
    <row r="10420" spans="8:28" customFormat="1" ht="12.75">
      <c r="H10420" s="507"/>
      <c r="R10420" s="507"/>
      <c r="S10420" s="507"/>
    </row>
    <row r="10421" spans="8:28" customFormat="1" ht="12.75">
      <c r="H10421" s="507"/>
      <c r="P10421" s="507"/>
      <c r="R10421" s="507"/>
    </row>
    <row r="10422" spans="8:28" customFormat="1" ht="12.75">
      <c r="H10422" s="507"/>
      <c r="P10422" s="507"/>
      <c r="R10422" s="507"/>
      <c r="S10422" s="507"/>
    </row>
    <row r="10423" spans="8:28" customFormat="1" ht="12.75">
      <c r="H10423" s="507"/>
      <c r="P10423" s="507"/>
      <c r="R10423" s="507"/>
      <c r="S10423" s="507"/>
    </row>
    <row r="10424" spans="8:28" customFormat="1" ht="12.75">
      <c r="H10424" s="507"/>
      <c r="R10424" s="507"/>
      <c r="S10424" s="507"/>
      <c r="AB10424" s="507"/>
    </row>
    <row r="10425" spans="8:28" customFormat="1" ht="12.75">
      <c r="H10425" s="507"/>
      <c r="P10425" s="507"/>
      <c r="R10425" s="507"/>
      <c r="S10425" s="507"/>
    </row>
    <row r="10426" spans="8:28" customFormat="1" ht="12.75">
      <c r="H10426" s="507"/>
      <c r="P10426" s="507"/>
      <c r="R10426" s="507"/>
      <c r="S10426" s="507"/>
    </row>
    <row r="10427" spans="8:28" customFormat="1" ht="12.75">
      <c r="H10427" s="507"/>
      <c r="P10427" s="507"/>
      <c r="R10427" s="507"/>
    </row>
    <row r="10428" spans="8:28" customFormat="1" ht="12.75">
      <c r="H10428" s="507"/>
      <c r="P10428" s="507"/>
      <c r="R10428" s="507"/>
    </row>
    <row r="10429" spans="8:28" customFormat="1" ht="12.75">
      <c r="H10429" s="507"/>
      <c r="P10429" s="507"/>
      <c r="R10429" s="507"/>
      <c r="S10429" s="507"/>
    </row>
    <row r="10430" spans="8:28" customFormat="1" ht="12.75">
      <c r="H10430" s="507"/>
      <c r="R10430" s="507"/>
      <c r="S10430" s="507"/>
    </row>
    <row r="10431" spans="8:28" customFormat="1" ht="12.75">
      <c r="H10431" s="507"/>
      <c r="P10431" s="507"/>
      <c r="R10431" s="507"/>
    </row>
    <row r="10432" spans="8:28" customFormat="1" ht="12.75">
      <c r="H10432" s="507"/>
      <c r="R10432" s="507"/>
      <c r="S10432" s="507"/>
    </row>
    <row r="10433" spans="8:19" customFormat="1" ht="12.75">
      <c r="H10433" s="507"/>
      <c r="P10433" s="507"/>
      <c r="R10433" s="507"/>
    </row>
    <row r="10434" spans="8:19" customFormat="1" ht="12.75">
      <c r="H10434" s="507"/>
      <c r="P10434" s="507"/>
      <c r="R10434" s="507"/>
      <c r="S10434" s="507"/>
    </row>
    <row r="10435" spans="8:19" customFormat="1" ht="12.75">
      <c r="H10435" s="507"/>
      <c r="P10435" s="507"/>
      <c r="R10435" s="507"/>
      <c r="S10435" s="507"/>
    </row>
    <row r="10436" spans="8:19" customFormat="1" ht="12.75">
      <c r="H10436" s="507"/>
      <c r="P10436" s="507"/>
      <c r="R10436" s="507"/>
    </row>
    <row r="10437" spans="8:19" customFormat="1" ht="12.75">
      <c r="H10437" s="507"/>
      <c r="P10437" s="507"/>
      <c r="R10437" s="507"/>
      <c r="S10437" s="507"/>
    </row>
    <row r="10438" spans="8:19" customFormat="1" ht="12.75">
      <c r="H10438" s="507"/>
      <c r="P10438" s="507"/>
      <c r="R10438" s="507"/>
      <c r="S10438" s="507"/>
    </row>
    <row r="10439" spans="8:19" customFormat="1" ht="12.75">
      <c r="H10439" s="507"/>
      <c r="R10439" s="507"/>
    </row>
    <row r="10440" spans="8:19" customFormat="1" ht="12.75">
      <c r="H10440" s="507"/>
      <c r="P10440" s="507"/>
      <c r="R10440" s="507"/>
      <c r="S10440" s="507"/>
    </row>
    <row r="10441" spans="8:19" customFormat="1" ht="12.75">
      <c r="H10441" s="507"/>
      <c r="P10441" s="507"/>
      <c r="R10441" s="507"/>
    </row>
    <row r="10442" spans="8:19" customFormat="1" ht="12.75">
      <c r="H10442" s="507"/>
      <c r="P10442" s="507"/>
      <c r="R10442" s="507"/>
    </row>
    <row r="10443" spans="8:19" customFormat="1" ht="12.75">
      <c r="H10443" s="507"/>
      <c r="R10443" s="507"/>
      <c r="S10443" s="507"/>
    </row>
    <row r="10444" spans="8:19" customFormat="1" ht="12.75">
      <c r="H10444" s="507"/>
      <c r="R10444" s="507"/>
      <c r="S10444" s="507"/>
    </row>
    <row r="10445" spans="8:19" customFormat="1" ht="12.75">
      <c r="H10445" s="507"/>
      <c r="P10445" s="507"/>
      <c r="R10445" s="507"/>
    </row>
    <row r="10446" spans="8:19" customFormat="1" ht="12.75">
      <c r="H10446" s="507"/>
      <c r="R10446" s="507"/>
    </row>
    <row r="10447" spans="8:19" customFormat="1" ht="12.75">
      <c r="H10447" s="507"/>
      <c r="R10447" s="507"/>
    </row>
    <row r="10448" spans="8:19" customFormat="1" ht="12.75">
      <c r="H10448" s="507"/>
      <c r="P10448" s="507"/>
      <c r="R10448" s="507"/>
    </row>
    <row r="10449" spans="8:28" customFormat="1" ht="12.75">
      <c r="H10449" s="507"/>
      <c r="P10449" s="507"/>
      <c r="R10449" s="507"/>
    </row>
    <row r="10450" spans="8:28" customFormat="1" ht="12.75">
      <c r="H10450" s="507"/>
      <c r="R10450" s="507"/>
      <c r="S10450" s="507"/>
    </row>
    <row r="10451" spans="8:28" customFormat="1" ht="12.75">
      <c r="H10451" s="507"/>
      <c r="P10451" s="507"/>
      <c r="R10451" s="507"/>
    </row>
    <row r="10452" spans="8:28" customFormat="1" ht="12.75">
      <c r="H10452" s="507"/>
      <c r="P10452" s="507"/>
      <c r="R10452" s="507"/>
      <c r="S10452" s="507"/>
    </row>
    <row r="10453" spans="8:28" customFormat="1" ht="12.75">
      <c r="H10453" s="507"/>
      <c r="R10453" s="507"/>
      <c r="S10453" s="507"/>
    </row>
    <row r="10454" spans="8:28" customFormat="1" ht="12.75">
      <c r="H10454" s="507"/>
      <c r="P10454" s="507"/>
      <c r="R10454" s="507"/>
      <c r="S10454" s="507"/>
    </row>
    <row r="10455" spans="8:28" customFormat="1" ht="12.75">
      <c r="H10455" s="507"/>
      <c r="P10455" s="507"/>
      <c r="R10455" s="507"/>
      <c r="AB10455" s="507"/>
    </row>
    <row r="10456" spans="8:28" customFormat="1" ht="12.75">
      <c r="H10456" s="507"/>
      <c r="P10456" s="507"/>
      <c r="R10456" s="507"/>
    </row>
    <row r="10457" spans="8:28" customFormat="1" ht="12.75">
      <c r="H10457" s="507"/>
      <c r="P10457" s="507"/>
      <c r="R10457" s="507"/>
    </row>
    <row r="10458" spans="8:28" customFormat="1" ht="12.75">
      <c r="H10458" s="507"/>
      <c r="P10458" s="507"/>
      <c r="R10458" s="507"/>
    </row>
    <row r="10459" spans="8:28" customFormat="1" ht="12.75">
      <c r="H10459" s="507"/>
      <c r="P10459" s="507"/>
      <c r="R10459" s="507"/>
    </row>
    <row r="10460" spans="8:28" customFormat="1" ht="12.75">
      <c r="H10460" s="507"/>
      <c r="R10460" s="507"/>
    </row>
    <row r="10461" spans="8:28" customFormat="1" ht="12.75">
      <c r="H10461" s="507"/>
      <c r="R10461" s="507"/>
      <c r="S10461" s="507"/>
    </row>
    <row r="10462" spans="8:28" customFormat="1" ht="12.75">
      <c r="H10462" s="507"/>
      <c r="R10462" s="507"/>
      <c r="S10462" s="507"/>
    </row>
    <row r="10463" spans="8:28" customFormat="1" ht="12.75">
      <c r="H10463" s="507"/>
      <c r="R10463" s="507"/>
      <c r="S10463" s="507"/>
    </row>
    <row r="10464" spans="8:28" customFormat="1" ht="12.75">
      <c r="H10464" s="507"/>
      <c r="P10464" s="507"/>
      <c r="R10464" s="507"/>
      <c r="S10464" s="507"/>
    </row>
    <row r="10465" spans="8:19" customFormat="1" ht="12.75">
      <c r="H10465" s="507"/>
      <c r="P10465" s="507"/>
      <c r="R10465" s="507"/>
    </row>
    <row r="10466" spans="8:19" customFormat="1" ht="12.75">
      <c r="H10466" s="507"/>
      <c r="R10466" s="507"/>
    </row>
    <row r="10467" spans="8:19" customFormat="1" ht="12.75">
      <c r="H10467" s="507"/>
      <c r="P10467" s="507"/>
      <c r="R10467" s="507"/>
    </row>
    <row r="10468" spans="8:19" customFormat="1" ht="12.75">
      <c r="H10468" s="507"/>
      <c r="R10468" s="507"/>
      <c r="S10468" s="507"/>
    </row>
    <row r="10469" spans="8:19" customFormat="1" ht="12.75">
      <c r="H10469" s="507"/>
      <c r="P10469" s="507"/>
      <c r="R10469" s="507"/>
      <c r="S10469" s="507"/>
    </row>
    <row r="10470" spans="8:19" customFormat="1" ht="12.75">
      <c r="H10470" s="507"/>
      <c r="R10470" s="507"/>
      <c r="S10470" s="507"/>
    </row>
    <row r="10471" spans="8:19" customFormat="1" ht="12.75">
      <c r="H10471" s="507"/>
      <c r="P10471" s="507"/>
      <c r="R10471" s="507"/>
      <c r="S10471" s="507"/>
    </row>
    <row r="10472" spans="8:19" customFormat="1" ht="12.75">
      <c r="H10472" s="507"/>
      <c r="R10472" s="507"/>
      <c r="S10472" s="507"/>
    </row>
    <row r="10473" spans="8:19" customFormat="1" ht="12.75">
      <c r="H10473" s="507"/>
      <c r="P10473" s="507"/>
      <c r="R10473" s="507"/>
      <c r="S10473" s="507"/>
    </row>
    <row r="10474" spans="8:19" customFormat="1" ht="12.75">
      <c r="H10474" s="507"/>
      <c r="R10474" s="507"/>
    </row>
    <row r="10475" spans="8:19" customFormat="1" ht="12.75">
      <c r="H10475" s="507"/>
      <c r="R10475" s="507"/>
      <c r="S10475" s="507"/>
    </row>
    <row r="10476" spans="8:19" customFormat="1" ht="12.75">
      <c r="H10476" s="507"/>
      <c r="P10476" s="507"/>
      <c r="R10476" s="507"/>
    </row>
    <row r="10477" spans="8:19" customFormat="1" ht="12.75">
      <c r="H10477" s="507"/>
      <c r="P10477" s="507"/>
      <c r="R10477" s="507"/>
    </row>
    <row r="10478" spans="8:19" customFormat="1" ht="12.75">
      <c r="H10478" s="507"/>
      <c r="R10478" s="507"/>
      <c r="S10478" s="507"/>
    </row>
    <row r="10479" spans="8:19" customFormat="1" ht="12.75">
      <c r="H10479" s="507"/>
      <c r="R10479" s="507"/>
      <c r="S10479" s="507"/>
    </row>
    <row r="10480" spans="8:19" customFormat="1" ht="12.75">
      <c r="H10480" s="507"/>
      <c r="P10480" s="507"/>
      <c r="R10480" s="507"/>
    </row>
    <row r="10481" spans="8:28" customFormat="1" ht="12.75">
      <c r="H10481" s="507"/>
      <c r="P10481" s="507"/>
      <c r="R10481" s="507"/>
    </row>
    <row r="10482" spans="8:28" customFormat="1" ht="12.75">
      <c r="H10482" s="507"/>
      <c r="P10482" s="507"/>
      <c r="R10482" s="507"/>
    </row>
    <row r="10483" spans="8:28" customFormat="1" ht="12.75">
      <c r="H10483" s="507"/>
      <c r="P10483" s="507"/>
      <c r="R10483" s="507"/>
    </row>
    <row r="10484" spans="8:28" customFormat="1" ht="12.75">
      <c r="H10484" s="507"/>
      <c r="P10484" s="507"/>
      <c r="R10484" s="507"/>
      <c r="S10484" s="507"/>
    </row>
    <row r="10485" spans="8:28" customFormat="1" ht="12.75">
      <c r="H10485" s="507"/>
      <c r="P10485" s="507"/>
      <c r="R10485" s="507"/>
      <c r="S10485" s="507"/>
    </row>
    <row r="10486" spans="8:28" customFormat="1" ht="12.75">
      <c r="H10486" s="507"/>
      <c r="P10486" s="507"/>
      <c r="R10486" s="507"/>
    </row>
    <row r="10487" spans="8:28" customFormat="1" ht="12.75">
      <c r="H10487" s="507"/>
      <c r="P10487" s="507"/>
      <c r="R10487" s="507"/>
    </row>
    <row r="10488" spans="8:28" customFormat="1" ht="12.75">
      <c r="H10488" s="507"/>
      <c r="P10488" s="507"/>
      <c r="R10488" s="507"/>
      <c r="S10488" s="507"/>
    </row>
    <row r="10489" spans="8:28" customFormat="1" ht="12.75">
      <c r="H10489" s="507"/>
      <c r="P10489" s="507"/>
      <c r="R10489" s="507"/>
      <c r="S10489" s="507"/>
    </row>
    <row r="10490" spans="8:28" customFormat="1" ht="12.75">
      <c r="H10490" s="507"/>
      <c r="P10490" s="507"/>
      <c r="R10490" s="507"/>
    </row>
    <row r="10491" spans="8:28" customFormat="1" ht="12.75">
      <c r="H10491" s="507"/>
      <c r="P10491" s="507"/>
      <c r="R10491" s="507"/>
    </row>
    <row r="10492" spans="8:28" customFormat="1" ht="12.75">
      <c r="H10492" s="507"/>
      <c r="R10492" s="507"/>
      <c r="S10492" s="507"/>
    </row>
    <row r="10493" spans="8:28" customFormat="1" ht="12.75">
      <c r="H10493" s="507"/>
      <c r="P10493" s="507"/>
      <c r="R10493" s="507"/>
      <c r="S10493" s="507"/>
      <c r="AB10493" s="507"/>
    </row>
    <row r="10494" spans="8:28" customFormat="1" ht="12.75">
      <c r="H10494" s="507"/>
      <c r="R10494" s="507"/>
    </row>
    <row r="10495" spans="8:28" customFormat="1" ht="12.75">
      <c r="H10495" s="507"/>
      <c r="R10495" s="507"/>
      <c r="S10495" s="507"/>
    </row>
    <row r="10496" spans="8:28" customFormat="1" ht="12.75">
      <c r="H10496" s="507"/>
      <c r="R10496" s="507"/>
      <c r="S10496" s="507"/>
    </row>
    <row r="10497" spans="8:28" customFormat="1" ht="12.75">
      <c r="H10497" s="507"/>
      <c r="P10497" s="507"/>
      <c r="R10497" s="507"/>
    </row>
    <row r="10498" spans="8:28" customFormat="1" ht="12.75">
      <c r="H10498" s="507"/>
      <c r="P10498" s="507"/>
      <c r="R10498" s="507"/>
      <c r="S10498" s="507"/>
      <c r="AB10498" s="507"/>
    </row>
    <row r="10499" spans="8:28" customFormat="1" ht="12.75">
      <c r="H10499" s="507"/>
      <c r="P10499" s="507"/>
      <c r="R10499" s="507"/>
    </row>
    <row r="10500" spans="8:28" customFormat="1" ht="12.75">
      <c r="H10500" s="507"/>
      <c r="R10500" s="507"/>
      <c r="S10500" s="507"/>
    </row>
    <row r="10501" spans="8:28" customFormat="1" ht="12.75">
      <c r="H10501" s="507"/>
      <c r="P10501" s="507"/>
      <c r="R10501" s="507"/>
    </row>
    <row r="10502" spans="8:28" customFormat="1" ht="12.75">
      <c r="H10502" s="507"/>
      <c r="R10502" s="507"/>
      <c r="S10502" s="507"/>
    </row>
    <row r="10503" spans="8:28" customFormat="1" ht="12.75">
      <c r="H10503" s="507"/>
      <c r="P10503" s="507"/>
      <c r="R10503" s="507"/>
    </row>
    <row r="10504" spans="8:28" customFormat="1" ht="12.75">
      <c r="H10504" s="507"/>
      <c r="P10504" s="507"/>
      <c r="R10504" s="507"/>
    </row>
    <row r="10505" spans="8:28" customFormat="1" ht="12.75">
      <c r="H10505" s="507"/>
      <c r="P10505" s="507"/>
      <c r="R10505" s="507"/>
      <c r="S10505" s="507"/>
    </row>
    <row r="10506" spans="8:28" customFormat="1" ht="12.75">
      <c r="H10506" s="507"/>
      <c r="P10506" s="507"/>
      <c r="R10506" s="507"/>
    </row>
    <row r="10507" spans="8:28" customFormat="1" ht="12.75">
      <c r="H10507" s="507"/>
      <c r="P10507" s="507"/>
      <c r="R10507" s="507"/>
    </row>
    <row r="10508" spans="8:28" customFormat="1" ht="12.75">
      <c r="H10508" s="507"/>
      <c r="P10508" s="507"/>
      <c r="R10508" s="507"/>
    </row>
    <row r="10509" spans="8:28" customFormat="1" ht="12.75">
      <c r="H10509" s="507"/>
      <c r="P10509" s="507"/>
      <c r="R10509" s="507"/>
    </row>
    <row r="10510" spans="8:28" customFormat="1" ht="12.75">
      <c r="H10510" s="507"/>
      <c r="P10510" s="507"/>
      <c r="R10510" s="507"/>
    </row>
    <row r="10511" spans="8:28" customFormat="1" ht="12.75">
      <c r="H10511" s="507"/>
      <c r="P10511" s="507"/>
      <c r="R10511" s="507"/>
      <c r="S10511" s="507"/>
    </row>
    <row r="10512" spans="8:28" customFormat="1" ht="12.75">
      <c r="H10512" s="507"/>
      <c r="R10512" s="507"/>
      <c r="S10512" s="507"/>
      <c r="AB10512" s="507"/>
    </row>
    <row r="10513" spans="8:19" customFormat="1" ht="12.75">
      <c r="H10513" s="507"/>
      <c r="P10513" s="507"/>
      <c r="R10513" s="507"/>
    </row>
    <row r="10514" spans="8:19" customFormat="1" ht="12.75">
      <c r="H10514" s="507"/>
      <c r="R10514" s="507"/>
      <c r="S10514" s="507"/>
    </row>
    <row r="10515" spans="8:19" customFormat="1" ht="12.75">
      <c r="H10515" s="507"/>
      <c r="P10515" s="507"/>
      <c r="R10515" s="507"/>
    </row>
    <row r="10516" spans="8:19" customFormat="1" ht="12.75">
      <c r="H10516" s="507"/>
      <c r="P10516" s="507"/>
      <c r="R10516" s="507"/>
    </row>
    <row r="10517" spans="8:19" customFormat="1" ht="12.75">
      <c r="H10517" s="507"/>
      <c r="R10517" s="507"/>
      <c r="S10517" s="507"/>
    </row>
    <row r="10518" spans="8:19" customFormat="1" ht="12.75">
      <c r="H10518" s="507"/>
      <c r="P10518" s="507"/>
      <c r="R10518" s="507"/>
    </row>
    <row r="10519" spans="8:19" customFormat="1" ht="12.75">
      <c r="H10519" s="507"/>
      <c r="R10519" s="507"/>
      <c r="S10519" s="507"/>
    </row>
    <row r="10520" spans="8:19" customFormat="1" ht="12.75">
      <c r="H10520" s="507"/>
      <c r="P10520" s="507"/>
      <c r="R10520" s="507"/>
    </row>
    <row r="10521" spans="8:19" customFormat="1" ht="12.75">
      <c r="H10521" s="507"/>
      <c r="P10521" s="507"/>
      <c r="R10521" s="507"/>
      <c r="S10521" s="507"/>
    </row>
    <row r="10522" spans="8:19" customFormat="1" ht="12.75">
      <c r="H10522" s="507"/>
      <c r="P10522" s="507"/>
      <c r="R10522" s="507"/>
      <c r="S10522" s="507"/>
    </row>
    <row r="10523" spans="8:19" customFormat="1" ht="12.75">
      <c r="H10523" s="507"/>
      <c r="P10523" s="507"/>
      <c r="R10523" s="507"/>
      <c r="S10523" s="507"/>
    </row>
    <row r="10524" spans="8:19" customFormat="1" ht="12.75">
      <c r="H10524" s="507"/>
      <c r="P10524" s="507"/>
      <c r="R10524" s="507"/>
      <c r="S10524" s="507"/>
    </row>
    <row r="10525" spans="8:19" customFormat="1" ht="12.75">
      <c r="H10525" s="507"/>
      <c r="P10525" s="507"/>
      <c r="R10525" s="507"/>
      <c r="S10525" s="507"/>
    </row>
    <row r="10526" spans="8:19" customFormat="1" ht="12.75">
      <c r="H10526" s="507"/>
      <c r="R10526" s="507"/>
      <c r="S10526" s="507"/>
    </row>
    <row r="10527" spans="8:19" customFormat="1" ht="12.75">
      <c r="H10527" s="507"/>
      <c r="P10527" s="507"/>
      <c r="R10527" s="507"/>
      <c r="S10527" s="507"/>
    </row>
    <row r="10528" spans="8:19" customFormat="1" ht="12.75">
      <c r="H10528" s="507"/>
      <c r="R10528" s="507"/>
      <c r="S10528" s="507"/>
    </row>
    <row r="10529" spans="8:19" customFormat="1" ht="12.75">
      <c r="H10529" s="507"/>
      <c r="P10529" s="507"/>
      <c r="R10529" s="507"/>
    </row>
    <row r="10530" spans="8:19" customFormat="1" ht="12.75">
      <c r="H10530" s="507"/>
      <c r="P10530" s="507"/>
      <c r="R10530" s="507"/>
    </row>
    <row r="10531" spans="8:19" customFormat="1" ht="12.75">
      <c r="H10531" s="507"/>
      <c r="R10531" s="507"/>
      <c r="S10531" s="507"/>
    </row>
    <row r="10532" spans="8:19" customFormat="1" ht="12.75">
      <c r="H10532" s="507"/>
      <c r="R10532" s="507"/>
    </row>
    <row r="10533" spans="8:19" customFormat="1" ht="12.75">
      <c r="H10533" s="507"/>
      <c r="P10533" s="507"/>
      <c r="R10533" s="507"/>
    </row>
    <row r="10534" spans="8:19" customFormat="1" ht="12.75">
      <c r="H10534" s="507"/>
      <c r="R10534" s="507"/>
    </row>
    <row r="10535" spans="8:19" customFormat="1" ht="12.75">
      <c r="H10535" s="507"/>
      <c r="R10535" s="507"/>
    </row>
    <row r="10536" spans="8:19" customFormat="1" ht="12.75">
      <c r="H10536" s="507"/>
      <c r="P10536" s="507"/>
      <c r="R10536" s="507"/>
      <c r="S10536" s="507"/>
    </row>
    <row r="10537" spans="8:19" customFormat="1" ht="12.75">
      <c r="H10537" s="507"/>
      <c r="R10537" s="507"/>
      <c r="S10537" s="507"/>
    </row>
    <row r="10538" spans="8:19" customFormat="1" ht="12.75">
      <c r="H10538" s="507"/>
      <c r="R10538" s="507"/>
      <c r="S10538" s="507"/>
    </row>
    <row r="10539" spans="8:19" customFormat="1" ht="12.75">
      <c r="H10539" s="507"/>
      <c r="P10539" s="507"/>
      <c r="R10539" s="507"/>
    </row>
    <row r="10540" spans="8:19" customFormat="1" ht="12.75">
      <c r="H10540" s="507"/>
      <c r="P10540" s="507"/>
      <c r="R10540" s="507"/>
    </row>
    <row r="10541" spans="8:19" customFormat="1" ht="12.75">
      <c r="H10541" s="507"/>
      <c r="P10541" s="507"/>
      <c r="R10541" s="507"/>
    </row>
    <row r="10542" spans="8:19" customFormat="1" ht="12.75">
      <c r="H10542" s="507"/>
      <c r="P10542" s="507"/>
      <c r="R10542" s="507"/>
    </row>
    <row r="10543" spans="8:19" customFormat="1" ht="12.75">
      <c r="H10543" s="507"/>
      <c r="P10543" s="507"/>
      <c r="R10543" s="507"/>
      <c r="S10543" s="507"/>
    </row>
    <row r="10544" spans="8:19" customFormat="1" ht="12.75">
      <c r="H10544" s="507"/>
      <c r="P10544" s="507"/>
      <c r="R10544" s="507"/>
      <c r="S10544" s="507"/>
    </row>
    <row r="10545" spans="8:28" customFormat="1" ht="12.75">
      <c r="H10545" s="507"/>
      <c r="P10545" s="507"/>
      <c r="R10545" s="507"/>
      <c r="S10545" s="507"/>
    </row>
    <row r="10546" spans="8:28" customFormat="1" ht="12.75">
      <c r="H10546" s="507"/>
      <c r="P10546" s="507"/>
      <c r="R10546" s="507"/>
    </row>
    <row r="10547" spans="8:28" customFormat="1" ht="12.75">
      <c r="H10547" s="507"/>
      <c r="P10547" s="507"/>
      <c r="R10547" s="507"/>
      <c r="S10547" s="507"/>
    </row>
    <row r="10548" spans="8:28" customFormat="1" ht="12.75">
      <c r="H10548" s="507"/>
      <c r="R10548" s="507"/>
      <c r="S10548" s="507"/>
    </row>
    <row r="10549" spans="8:28" customFormat="1" ht="12.75">
      <c r="H10549" s="507"/>
      <c r="P10549" s="507"/>
      <c r="R10549" s="507"/>
    </row>
    <row r="10550" spans="8:28" customFormat="1" ht="12.75">
      <c r="H10550" s="507"/>
      <c r="P10550" s="507"/>
      <c r="R10550" s="507"/>
    </row>
    <row r="10551" spans="8:28" customFormat="1" ht="12.75">
      <c r="H10551" s="507"/>
      <c r="P10551" s="507"/>
      <c r="R10551" s="507"/>
      <c r="S10551" s="507"/>
      <c r="AB10551" s="507"/>
    </row>
    <row r="10552" spans="8:28" customFormat="1" ht="12.75">
      <c r="H10552" s="507"/>
      <c r="P10552" s="507"/>
      <c r="R10552" s="507"/>
      <c r="S10552" s="507"/>
    </row>
    <row r="10553" spans="8:28" customFormat="1" ht="12.75">
      <c r="H10553" s="507"/>
      <c r="R10553" s="507"/>
      <c r="S10553" s="507"/>
    </row>
    <row r="10554" spans="8:28" customFormat="1" ht="12.75">
      <c r="H10554" s="507"/>
      <c r="P10554" s="507"/>
      <c r="R10554" s="507"/>
    </row>
    <row r="10555" spans="8:28" customFormat="1" ht="12.75">
      <c r="H10555" s="507"/>
      <c r="P10555" s="507"/>
      <c r="R10555" s="507"/>
    </row>
    <row r="10556" spans="8:28" customFormat="1" ht="12.75">
      <c r="H10556" s="507"/>
      <c r="P10556" s="507"/>
      <c r="R10556" s="507"/>
    </row>
    <row r="10557" spans="8:28" customFormat="1" ht="12.75">
      <c r="H10557" s="507"/>
      <c r="P10557" s="507"/>
      <c r="R10557" s="507"/>
    </row>
    <row r="10558" spans="8:28" customFormat="1" ht="12.75">
      <c r="H10558" s="507"/>
      <c r="R10558" s="507"/>
      <c r="S10558" s="507"/>
    </row>
    <row r="10559" spans="8:28" customFormat="1" ht="12.75">
      <c r="H10559" s="507"/>
      <c r="P10559" s="507"/>
      <c r="R10559" s="507"/>
    </row>
    <row r="10560" spans="8:28" customFormat="1" ht="12.75">
      <c r="H10560" s="507"/>
      <c r="R10560" s="507"/>
      <c r="S10560" s="507"/>
    </row>
    <row r="10561" spans="8:28" customFormat="1" ht="12.75">
      <c r="H10561" s="507"/>
      <c r="P10561" s="507"/>
      <c r="R10561" s="507"/>
    </row>
    <row r="10562" spans="8:28" customFormat="1" ht="12.75">
      <c r="H10562" s="507"/>
      <c r="R10562" s="507"/>
      <c r="S10562" s="507"/>
    </row>
    <row r="10563" spans="8:28" customFormat="1" ht="12.75">
      <c r="H10563" s="507"/>
      <c r="P10563" s="507"/>
      <c r="R10563" s="507"/>
      <c r="S10563" s="507"/>
    </row>
    <row r="10564" spans="8:28" customFormat="1" ht="12.75">
      <c r="H10564" s="507"/>
      <c r="P10564" s="507"/>
      <c r="R10564" s="507"/>
    </row>
    <row r="10565" spans="8:28" customFormat="1" ht="12.75">
      <c r="H10565" s="507"/>
      <c r="R10565" s="507"/>
    </row>
    <row r="10566" spans="8:28" customFormat="1" ht="12.75">
      <c r="H10566" s="507"/>
      <c r="P10566" s="507"/>
      <c r="R10566" s="507"/>
    </row>
    <row r="10567" spans="8:28" customFormat="1" ht="12.75">
      <c r="H10567" s="507"/>
      <c r="R10567" s="507"/>
      <c r="S10567" s="507"/>
      <c r="AB10567" s="507"/>
    </row>
    <row r="10568" spans="8:28" customFormat="1" ht="12.75">
      <c r="H10568" s="507"/>
      <c r="R10568" s="507"/>
      <c r="S10568" s="507"/>
    </row>
    <row r="10569" spans="8:28" customFormat="1" ht="12.75">
      <c r="H10569" s="507"/>
      <c r="P10569" s="507"/>
      <c r="R10569" s="507"/>
      <c r="S10569" s="507"/>
    </row>
    <row r="10570" spans="8:28" customFormat="1" ht="12.75">
      <c r="H10570" s="507"/>
      <c r="P10570" s="507"/>
      <c r="R10570" s="507"/>
      <c r="S10570" s="507"/>
      <c r="AB10570" s="507"/>
    </row>
    <row r="10571" spans="8:28" customFormat="1" ht="12.75">
      <c r="H10571" s="507"/>
      <c r="P10571" s="507"/>
      <c r="R10571" s="507"/>
      <c r="S10571" s="507"/>
    </row>
    <row r="10572" spans="8:28" customFormat="1" ht="12.75">
      <c r="H10572" s="507"/>
      <c r="R10572" s="507"/>
    </row>
    <row r="10573" spans="8:28" customFormat="1" ht="12.75">
      <c r="H10573" s="507"/>
      <c r="R10573" s="507"/>
    </row>
    <row r="10574" spans="8:28" customFormat="1" ht="12.75">
      <c r="H10574" s="507"/>
      <c r="R10574" s="507"/>
      <c r="S10574" s="507"/>
    </row>
    <row r="10575" spans="8:28" customFormat="1" ht="12.75">
      <c r="H10575" s="507"/>
      <c r="P10575" s="507"/>
      <c r="R10575" s="507"/>
      <c r="S10575" s="507"/>
      <c r="AB10575" s="507"/>
    </row>
    <row r="10576" spans="8:28" customFormat="1" ht="12.75">
      <c r="H10576" s="507"/>
      <c r="R10576" s="507"/>
      <c r="S10576" s="507"/>
    </row>
    <row r="10577" spans="8:19" customFormat="1" ht="12.75">
      <c r="H10577" s="507"/>
      <c r="P10577" s="507"/>
      <c r="R10577" s="507"/>
    </row>
    <row r="10578" spans="8:19" customFormat="1" ht="12.75">
      <c r="H10578" s="507"/>
      <c r="P10578" s="507"/>
      <c r="R10578" s="507"/>
      <c r="S10578" s="507"/>
    </row>
    <row r="10579" spans="8:19" customFormat="1" ht="12.75">
      <c r="H10579" s="507"/>
      <c r="P10579" s="507"/>
      <c r="R10579" s="507"/>
      <c r="S10579" s="507"/>
    </row>
    <row r="10580" spans="8:19" customFormat="1" ht="12.75">
      <c r="H10580" s="507"/>
      <c r="P10580" s="507"/>
      <c r="R10580" s="507"/>
    </row>
    <row r="10581" spans="8:19" customFormat="1" ht="12.75">
      <c r="H10581" s="507"/>
      <c r="P10581" s="507"/>
      <c r="R10581" s="507"/>
    </row>
    <row r="10582" spans="8:19" customFormat="1" ht="12.75">
      <c r="H10582" s="507"/>
      <c r="P10582" s="507"/>
      <c r="R10582" s="507"/>
      <c r="S10582" s="507"/>
    </row>
    <row r="10583" spans="8:19" customFormat="1" ht="12.75">
      <c r="H10583" s="507"/>
      <c r="P10583" s="507"/>
      <c r="R10583" s="507"/>
      <c r="S10583" s="507"/>
    </row>
    <row r="10584" spans="8:19" customFormat="1" ht="12.75">
      <c r="H10584" s="507"/>
      <c r="P10584" s="507"/>
      <c r="R10584" s="507"/>
      <c r="S10584" s="507"/>
    </row>
    <row r="10585" spans="8:19" customFormat="1" ht="12.75">
      <c r="H10585" s="507"/>
      <c r="P10585" s="507"/>
      <c r="R10585" s="507"/>
      <c r="S10585" s="507"/>
    </row>
    <row r="10586" spans="8:19" customFormat="1" ht="12.75">
      <c r="H10586" s="507"/>
      <c r="P10586" s="507"/>
      <c r="R10586" s="507"/>
    </row>
    <row r="10587" spans="8:19" customFormat="1" ht="12.75">
      <c r="H10587" s="507"/>
      <c r="P10587" s="507"/>
      <c r="R10587" s="507"/>
      <c r="S10587" s="507"/>
    </row>
    <row r="10588" spans="8:19" customFormat="1" ht="12.75">
      <c r="H10588" s="507"/>
      <c r="P10588" s="507"/>
      <c r="R10588" s="507"/>
      <c r="S10588" s="507"/>
    </row>
    <row r="10589" spans="8:19" customFormat="1" ht="12.75">
      <c r="H10589" s="507"/>
      <c r="R10589" s="507"/>
      <c r="S10589" s="507"/>
    </row>
    <row r="10590" spans="8:19" customFormat="1" ht="12.75">
      <c r="H10590" s="507"/>
      <c r="R10590" s="507"/>
      <c r="S10590" s="507"/>
    </row>
    <row r="10591" spans="8:19" customFormat="1" ht="12.75">
      <c r="H10591" s="507"/>
      <c r="P10591" s="507"/>
      <c r="R10591" s="507"/>
    </row>
    <row r="10592" spans="8:19" customFormat="1" ht="12.75">
      <c r="H10592" s="507"/>
      <c r="R10592" s="507"/>
      <c r="S10592" s="507"/>
    </row>
    <row r="10593" spans="8:28" customFormat="1" ht="12.75">
      <c r="H10593" s="507"/>
      <c r="R10593" s="507"/>
      <c r="S10593" s="507"/>
    </row>
    <row r="10594" spans="8:28" customFormat="1" ht="12.75">
      <c r="H10594" s="507"/>
      <c r="R10594" s="507"/>
      <c r="S10594" s="507"/>
    </row>
    <row r="10595" spans="8:28" customFormat="1" ht="12.75">
      <c r="H10595" s="507"/>
      <c r="R10595" s="507"/>
      <c r="S10595" s="507"/>
    </row>
    <row r="10596" spans="8:28" customFormat="1" ht="12.75">
      <c r="H10596" s="507"/>
      <c r="R10596" s="507"/>
      <c r="S10596" s="507"/>
    </row>
    <row r="10597" spans="8:28" customFormat="1" ht="12.75">
      <c r="H10597" s="507"/>
      <c r="P10597" s="507"/>
      <c r="R10597" s="507"/>
    </row>
    <row r="10598" spans="8:28" customFormat="1" ht="12.75">
      <c r="H10598" s="507"/>
      <c r="R10598" s="507"/>
      <c r="S10598" s="507"/>
    </row>
    <row r="10599" spans="8:28" customFormat="1" ht="12.75">
      <c r="H10599" s="507"/>
      <c r="P10599" s="507"/>
      <c r="R10599" s="507"/>
    </row>
    <row r="10600" spans="8:28" customFormat="1" ht="12.75">
      <c r="H10600" s="507"/>
      <c r="P10600" s="507"/>
      <c r="R10600" s="507"/>
    </row>
    <row r="10601" spans="8:28" customFormat="1" ht="12.75">
      <c r="H10601" s="507"/>
      <c r="R10601" s="507"/>
      <c r="S10601" s="507"/>
    </row>
    <row r="10602" spans="8:28" customFormat="1" ht="12.75">
      <c r="H10602" s="507"/>
      <c r="P10602" s="507"/>
      <c r="R10602" s="507"/>
      <c r="S10602" s="507"/>
    </row>
    <row r="10603" spans="8:28" customFormat="1" ht="12.75">
      <c r="H10603" s="507"/>
      <c r="R10603" s="507"/>
      <c r="S10603" s="507"/>
      <c r="AB10603" s="507"/>
    </row>
    <row r="10604" spans="8:28" customFormat="1" ht="12.75">
      <c r="H10604" s="507"/>
      <c r="P10604" s="507"/>
      <c r="R10604" s="507"/>
      <c r="S10604" s="507"/>
    </row>
    <row r="10605" spans="8:28" customFormat="1" ht="12.75">
      <c r="H10605" s="507"/>
      <c r="P10605" s="507"/>
      <c r="R10605" s="507"/>
      <c r="S10605" s="507"/>
    </row>
    <row r="10606" spans="8:28" customFormat="1" ht="12.75">
      <c r="H10606" s="507"/>
      <c r="P10606" s="507"/>
      <c r="R10606" s="507"/>
    </row>
    <row r="10607" spans="8:28" customFormat="1" ht="12.75">
      <c r="H10607" s="507"/>
      <c r="P10607" s="507"/>
      <c r="R10607" s="507"/>
      <c r="S10607" s="507"/>
    </row>
    <row r="10608" spans="8:28" customFormat="1" ht="12.75">
      <c r="H10608" s="507"/>
      <c r="P10608" s="507"/>
      <c r="R10608" s="507"/>
      <c r="S10608" s="507"/>
    </row>
    <row r="10609" spans="8:19" customFormat="1" ht="12.75">
      <c r="H10609" s="507"/>
      <c r="P10609" s="507"/>
      <c r="R10609" s="507"/>
      <c r="S10609" s="507"/>
    </row>
    <row r="10610" spans="8:19" customFormat="1" ht="12.75">
      <c r="H10610" s="507"/>
      <c r="P10610" s="507"/>
      <c r="R10610" s="507"/>
      <c r="S10610" s="507"/>
    </row>
    <row r="10611" spans="8:19" customFormat="1" ht="12.75">
      <c r="H10611" s="507"/>
      <c r="P10611" s="507"/>
      <c r="R10611" s="507"/>
    </row>
    <row r="10612" spans="8:19" customFormat="1" ht="12.75">
      <c r="H10612" s="507"/>
      <c r="P10612" s="507"/>
      <c r="R10612" s="507"/>
    </row>
    <row r="10613" spans="8:19" customFormat="1" ht="12.75">
      <c r="H10613" s="507"/>
      <c r="P10613" s="507"/>
      <c r="R10613" s="507"/>
    </row>
    <row r="10614" spans="8:19" customFormat="1" ht="12.75">
      <c r="H10614" s="507"/>
      <c r="R10614" s="507"/>
      <c r="S10614" s="507"/>
    </row>
    <row r="10615" spans="8:19" customFormat="1" ht="12.75">
      <c r="H10615" s="507"/>
      <c r="P10615" s="507"/>
      <c r="R10615" s="507"/>
    </row>
    <row r="10616" spans="8:19" customFormat="1" ht="12.75">
      <c r="H10616" s="507"/>
      <c r="R10616" s="507"/>
      <c r="S10616" s="507"/>
    </row>
    <row r="10617" spans="8:19" customFormat="1" ht="12.75">
      <c r="H10617" s="507"/>
      <c r="R10617" s="507"/>
      <c r="S10617" s="507"/>
    </row>
    <row r="10618" spans="8:19" customFormat="1" ht="12.75">
      <c r="H10618" s="507"/>
      <c r="R10618" s="507"/>
      <c r="S10618" s="507"/>
    </row>
    <row r="10619" spans="8:19" customFormat="1" ht="12.75">
      <c r="H10619" s="507"/>
      <c r="R10619" s="507"/>
      <c r="S10619" s="507"/>
    </row>
    <row r="10620" spans="8:19" customFormat="1" ht="12.75">
      <c r="H10620" s="507"/>
      <c r="P10620" s="507"/>
      <c r="R10620" s="507"/>
      <c r="S10620" s="507"/>
    </row>
    <row r="10621" spans="8:19" customFormat="1" ht="12.75">
      <c r="H10621" s="507"/>
      <c r="P10621" s="507"/>
      <c r="R10621" s="507"/>
    </row>
    <row r="10622" spans="8:19" customFormat="1" ht="12.75">
      <c r="H10622" s="507"/>
      <c r="P10622" s="507"/>
      <c r="R10622" s="507"/>
      <c r="S10622" s="507"/>
    </row>
    <row r="10623" spans="8:19" customFormat="1" ht="12.75">
      <c r="H10623" s="507"/>
      <c r="P10623" s="507"/>
      <c r="R10623" s="507"/>
    </row>
    <row r="10624" spans="8:19" customFormat="1" ht="12.75">
      <c r="H10624" s="507"/>
      <c r="P10624" s="507"/>
      <c r="R10624" s="507"/>
      <c r="S10624" s="507"/>
    </row>
    <row r="10625" spans="8:19" customFormat="1" ht="12.75">
      <c r="H10625" s="507"/>
      <c r="P10625" s="507"/>
      <c r="R10625" s="507"/>
    </row>
    <row r="10626" spans="8:19" customFormat="1" ht="12.75">
      <c r="H10626" s="507"/>
      <c r="P10626" s="507"/>
      <c r="R10626" s="507"/>
    </row>
    <row r="10627" spans="8:19" customFormat="1" ht="12.75">
      <c r="H10627" s="507"/>
      <c r="P10627" s="507"/>
      <c r="R10627" s="507"/>
      <c r="S10627" s="507"/>
    </row>
    <row r="10628" spans="8:19" customFormat="1" ht="12.75">
      <c r="H10628" s="507"/>
      <c r="R10628" s="507"/>
      <c r="S10628" s="507"/>
    </row>
    <row r="10629" spans="8:19" customFormat="1" ht="12.75">
      <c r="H10629" s="507"/>
      <c r="P10629" s="507"/>
      <c r="R10629" s="507"/>
      <c r="S10629" s="507"/>
    </row>
    <row r="10630" spans="8:19" customFormat="1" ht="12.75">
      <c r="H10630" s="507"/>
      <c r="P10630" s="507"/>
      <c r="R10630" s="507"/>
      <c r="S10630" s="507"/>
    </row>
    <row r="10631" spans="8:19" customFormat="1" ht="12.75">
      <c r="H10631" s="507"/>
      <c r="P10631" s="507"/>
      <c r="R10631" s="507"/>
      <c r="S10631" s="507"/>
    </row>
    <row r="10632" spans="8:19" customFormat="1" ht="12.75">
      <c r="H10632" s="507"/>
      <c r="P10632" s="507"/>
      <c r="R10632" s="507"/>
    </row>
    <row r="10633" spans="8:19" customFormat="1" ht="12.75">
      <c r="H10633" s="507"/>
      <c r="R10633" s="507"/>
    </row>
    <row r="10634" spans="8:19" customFormat="1" ht="12.75">
      <c r="H10634" s="507"/>
      <c r="R10634" s="507"/>
      <c r="S10634" s="507"/>
    </row>
    <row r="10635" spans="8:19" customFormat="1" ht="12.75">
      <c r="H10635" s="507"/>
      <c r="R10635" s="507"/>
      <c r="S10635" s="507"/>
    </row>
    <row r="10636" spans="8:19" customFormat="1" ht="12.75">
      <c r="H10636" s="507"/>
      <c r="P10636" s="507"/>
      <c r="R10636" s="507"/>
    </row>
    <row r="10637" spans="8:19" customFormat="1" ht="12.75">
      <c r="H10637" s="507"/>
      <c r="R10637" s="507"/>
      <c r="S10637" s="507"/>
    </row>
    <row r="10638" spans="8:19" customFormat="1" ht="12.75">
      <c r="H10638" s="507"/>
      <c r="P10638" s="507"/>
      <c r="R10638" s="507"/>
      <c r="S10638" s="507"/>
    </row>
    <row r="10639" spans="8:19" customFormat="1" ht="12.75">
      <c r="H10639" s="507"/>
      <c r="R10639" s="507"/>
      <c r="S10639" s="507"/>
    </row>
    <row r="10640" spans="8:19" customFormat="1" ht="12.75">
      <c r="H10640" s="507"/>
      <c r="P10640" s="507"/>
      <c r="R10640" s="507"/>
      <c r="S10640" s="507"/>
    </row>
    <row r="10641" spans="8:19" customFormat="1" ht="12.75">
      <c r="H10641" s="507"/>
      <c r="P10641" s="507"/>
      <c r="R10641" s="507"/>
      <c r="S10641" s="507"/>
    </row>
    <row r="10642" spans="8:19" customFormat="1" ht="12.75">
      <c r="H10642" s="507"/>
      <c r="P10642" s="507"/>
      <c r="R10642" s="507"/>
    </row>
    <row r="10643" spans="8:19" customFormat="1" ht="12.75">
      <c r="H10643" s="507"/>
      <c r="P10643" s="507"/>
      <c r="R10643" s="507"/>
      <c r="S10643" s="507"/>
    </row>
    <row r="10644" spans="8:19" customFormat="1" ht="12.75">
      <c r="H10644" s="507"/>
      <c r="P10644" s="507"/>
      <c r="R10644" s="507"/>
    </row>
    <row r="10645" spans="8:19" customFormat="1" ht="12.75">
      <c r="H10645" s="507"/>
      <c r="R10645" s="507"/>
      <c r="S10645" s="507"/>
    </row>
    <row r="10646" spans="8:19" customFormat="1" ht="12.75">
      <c r="H10646" s="507"/>
      <c r="R10646" s="507"/>
      <c r="S10646" s="507"/>
    </row>
    <row r="10647" spans="8:19" customFormat="1" ht="12.75">
      <c r="H10647" s="507"/>
      <c r="P10647" s="507"/>
      <c r="R10647" s="507"/>
    </row>
    <row r="10648" spans="8:19" customFormat="1" ht="12.75">
      <c r="H10648" s="507"/>
      <c r="P10648" s="507"/>
      <c r="R10648" s="507"/>
      <c r="S10648" s="507"/>
    </row>
    <row r="10649" spans="8:19" customFormat="1" ht="12.75">
      <c r="H10649" s="507"/>
      <c r="P10649" s="507"/>
      <c r="R10649" s="507"/>
      <c r="S10649" s="507"/>
    </row>
    <row r="10650" spans="8:19" customFormat="1" ht="12.75">
      <c r="H10650" s="507"/>
      <c r="R10650" s="507"/>
      <c r="S10650" s="507"/>
    </row>
    <row r="10651" spans="8:19" customFormat="1" ht="12.75">
      <c r="H10651" s="507"/>
      <c r="R10651" s="507"/>
    </row>
    <row r="10652" spans="8:19" customFormat="1" ht="12.75">
      <c r="H10652" s="507"/>
      <c r="P10652" s="507"/>
      <c r="R10652" s="507"/>
    </row>
    <row r="10653" spans="8:19" customFormat="1" ht="12.75">
      <c r="H10653" s="507"/>
      <c r="P10653" s="507"/>
      <c r="R10653" s="507"/>
    </row>
    <row r="10654" spans="8:19" customFormat="1" ht="12.75">
      <c r="H10654" s="507"/>
      <c r="P10654" s="507"/>
      <c r="R10654" s="507"/>
    </row>
    <row r="10655" spans="8:19" customFormat="1" ht="12.75">
      <c r="H10655" s="507"/>
      <c r="P10655" s="507"/>
      <c r="R10655" s="507"/>
      <c r="S10655" s="507"/>
    </row>
    <row r="10656" spans="8:19" customFormat="1" ht="12.75">
      <c r="H10656" s="507"/>
      <c r="R10656" s="507"/>
    </row>
    <row r="10657" spans="8:19" customFormat="1" ht="12.75">
      <c r="H10657" s="507"/>
      <c r="P10657" s="507"/>
      <c r="R10657" s="507"/>
    </row>
    <row r="10658" spans="8:19" customFormat="1" ht="12.75">
      <c r="H10658" s="507"/>
      <c r="P10658" s="507"/>
      <c r="R10658" s="507"/>
    </row>
    <row r="10659" spans="8:19" customFormat="1" ht="12.75">
      <c r="H10659" s="507"/>
      <c r="P10659" s="507"/>
      <c r="R10659" s="507"/>
    </row>
    <row r="10660" spans="8:19" customFormat="1" ht="12.75">
      <c r="H10660" s="507"/>
      <c r="P10660" s="507"/>
      <c r="R10660" s="507"/>
    </row>
    <row r="10661" spans="8:19" customFormat="1" ht="12.75">
      <c r="H10661" s="507"/>
      <c r="R10661" s="507"/>
      <c r="S10661" s="507"/>
    </row>
    <row r="10662" spans="8:19" customFormat="1" ht="12.75">
      <c r="H10662" s="507"/>
      <c r="R10662" s="507"/>
    </row>
    <row r="10663" spans="8:19" customFormat="1" ht="12.75">
      <c r="H10663" s="507"/>
      <c r="R10663" s="507"/>
    </row>
    <row r="10664" spans="8:19" customFormat="1" ht="12.75">
      <c r="H10664" s="507"/>
      <c r="P10664" s="507"/>
      <c r="R10664" s="507"/>
    </row>
    <row r="10665" spans="8:19" customFormat="1" ht="12.75">
      <c r="H10665" s="507"/>
      <c r="P10665" s="507"/>
      <c r="R10665" s="507"/>
    </row>
    <row r="10666" spans="8:19" customFormat="1" ht="12.75">
      <c r="H10666" s="507"/>
      <c r="R10666" s="507"/>
    </row>
    <row r="10667" spans="8:19" customFormat="1" ht="12.75">
      <c r="H10667" s="507"/>
      <c r="P10667" s="507"/>
      <c r="R10667" s="507"/>
      <c r="S10667" s="507"/>
    </row>
    <row r="10668" spans="8:19" customFormat="1" ht="12.75">
      <c r="H10668" s="507"/>
      <c r="P10668" s="507"/>
      <c r="R10668" s="507"/>
    </row>
    <row r="10669" spans="8:19" customFormat="1" ht="12.75">
      <c r="H10669" s="507"/>
      <c r="P10669" s="507"/>
      <c r="R10669" s="507"/>
    </row>
    <row r="10670" spans="8:19" customFormat="1" ht="12.75">
      <c r="H10670" s="507"/>
      <c r="R10670" s="507"/>
      <c r="S10670" s="507"/>
    </row>
    <row r="10671" spans="8:19" customFormat="1" ht="12.75">
      <c r="H10671" s="507"/>
      <c r="P10671" s="507"/>
      <c r="R10671" s="507"/>
    </row>
    <row r="10672" spans="8:19" customFormat="1" ht="12.75">
      <c r="H10672" s="507"/>
      <c r="P10672" s="507"/>
      <c r="R10672" s="507"/>
    </row>
    <row r="10673" spans="8:19" customFormat="1" ht="12.75">
      <c r="H10673" s="507"/>
      <c r="R10673" s="507"/>
      <c r="S10673" s="507"/>
    </row>
    <row r="10674" spans="8:19" customFormat="1" ht="12.75">
      <c r="H10674" s="507"/>
      <c r="P10674" s="507"/>
      <c r="R10674" s="507"/>
      <c r="S10674" s="507"/>
    </row>
    <row r="10675" spans="8:19" customFormat="1" ht="12.75">
      <c r="H10675" s="507"/>
      <c r="P10675" s="507"/>
      <c r="R10675" s="507"/>
    </row>
    <row r="10676" spans="8:19" customFormat="1" ht="12.75">
      <c r="H10676" s="507"/>
      <c r="P10676" s="507"/>
      <c r="R10676" s="507"/>
      <c r="S10676" s="507"/>
    </row>
    <row r="10677" spans="8:19" customFormat="1" ht="12.75">
      <c r="H10677" s="507"/>
      <c r="P10677" s="507"/>
      <c r="R10677" s="507"/>
      <c r="S10677" s="507"/>
    </row>
    <row r="10678" spans="8:19" customFormat="1" ht="12.75">
      <c r="H10678" s="507"/>
      <c r="P10678" s="507"/>
      <c r="R10678" s="507"/>
      <c r="S10678" s="507"/>
    </row>
    <row r="10679" spans="8:19" customFormat="1" ht="12.75">
      <c r="H10679" s="507"/>
      <c r="P10679" s="507"/>
      <c r="R10679" s="507"/>
    </row>
    <row r="10680" spans="8:19" customFormat="1" ht="12.75">
      <c r="H10680" s="507"/>
      <c r="R10680" s="507"/>
    </row>
    <row r="10681" spans="8:19" customFormat="1" ht="12.75">
      <c r="H10681" s="507"/>
      <c r="P10681" s="507"/>
      <c r="R10681" s="507"/>
    </row>
    <row r="10682" spans="8:19" customFormat="1" ht="12.75">
      <c r="H10682" s="507"/>
      <c r="P10682" s="507"/>
      <c r="R10682" s="507"/>
    </row>
    <row r="10683" spans="8:19" customFormat="1" ht="12.75">
      <c r="H10683" s="507"/>
      <c r="P10683" s="507"/>
      <c r="R10683" s="507"/>
    </row>
    <row r="10684" spans="8:19" customFormat="1" ht="12.75">
      <c r="H10684" s="507"/>
      <c r="R10684" s="507"/>
    </row>
    <row r="10685" spans="8:19" customFormat="1" ht="12.75">
      <c r="H10685" s="507"/>
      <c r="R10685" s="507"/>
      <c r="S10685" s="507"/>
    </row>
    <row r="10686" spans="8:19" customFormat="1" ht="12.75">
      <c r="H10686" s="507"/>
      <c r="R10686" s="507"/>
    </row>
    <row r="10687" spans="8:19" customFormat="1" ht="12.75">
      <c r="H10687" s="507"/>
      <c r="P10687" s="507"/>
      <c r="R10687" s="507"/>
    </row>
    <row r="10688" spans="8:19" customFormat="1" ht="12.75">
      <c r="H10688" s="507"/>
      <c r="P10688" s="507"/>
      <c r="R10688" s="507"/>
      <c r="S10688" s="507"/>
    </row>
    <row r="10689" spans="8:19" customFormat="1" ht="12.75">
      <c r="H10689" s="507"/>
      <c r="P10689" s="507"/>
      <c r="R10689" s="507"/>
    </row>
    <row r="10690" spans="8:19" customFormat="1" ht="12.75">
      <c r="H10690" s="507"/>
      <c r="R10690" s="507"/>
    </row>
    <row r="10691" spans="8:19" customFormat="1" ht="12.75">
      <c r="H10691" s="507"/>
      <c r="R10691" s="507"/>
    </row>
    <row r="10692" spans="8:19" customFormat="1" ht="12.75">
      <c r="H10692" s="507"/>
      <c r="R10692" s="507"/>
    </row>
    <row r="10693" spans="8:19" customFormat="1" ht="12.75">
      <c r="H10693" s="507"/>
      <c r="P10693" s="507"/>
      <c r="R10693" s="507"/>
    </row>
    <row r="10694" spans="8:19" customFormat="1" ht="12.75">
      <c r="H10694" s="507"/>
      <c r="R10694" s="507"/>
      <c r="S10694" s="507"/>
    </row>
    <row r="10695" spans="8:19" customFormat="1" ht="12.75">
      <c r="H10695" s="507"/>
      <c r="R10695" s="507"/>
    </row>
    <row r="10696" spans="8:19" customFormat="1" ht="12.75">
      <c r="H10696" s="507"/>
      <c r="R10696" s="507"/>
      <c r="S10696" s="507"/>
    </row>
    <row r="10697" spans="8:19" customFormat="1" ht="12.75">
      <c r="H10697" s="507"/>
      <c r="R10697" s="507"/>
    </row>
    <row r="10698" spans="8:19" customFormat="1" ht="12.75">
      <c r="H10698" s="507"/>
      <c r="R10698" s="507"/>
    </row>
    <row r="10699" spans="8:19" customFormat="1" ht="12.75">
      <c r="H10699" s="507"/>
      <c r="P10699" s="507"/>
      <c r="R10699" s="507"/>
    </row>
    <row r="10700" spans="8:19" customFormat="1" ht="12.75">
      <c r="H10700" s="507"/>
      <c r="P10700" s="507"/>
      <c r="R10700" s="507"/>
    </row>
    <row r="10701" spans="8:19" customFormat="1" ht="12.75">
      <c r="H10701" s="507"/>
      <c r="R10701" s="507"/>
    </row>
    <row r="10702" spans="8:19" customFormat="1" ht="12.75">
      <c r="H10702" s="507"/>
      <c r="P10702" s="507"/>
      <c r="R10702" s="507"/>
      <c r="S10702" s="507"/>
    </row>
    <row r="10703" spans="8:19" customFormat="1" ht="12.75">
      <c r="H10703" s="507"/>
      <c r="R10703" s="507"/>
      <c r="S10703" s="507"/>
    </row>
    <row r="10704" spans="8:19" customFormat="1" ht="12.75">
      <c r="H10704" s="507"/>
      <c r="P10704" s="507"/>
      <c r="R10704" s="507"/>
    </row>
    <row r="10705" spans="8:28" customFormat="1" ht="12.75">
      <c r="H10705" s="507"/>
      <c r="R10705" s="507"/>
      <c r="S10705" s="507"/>
    </row>
    <row r="10706" spans="8:28" customFormat="1" ht="12.75">
      <c r="H10706" s="507"/>
      <c r="R10706" s="507"/>
      <c r="S10706" s="507"/>
    </row>
    <row r="10707" spans="8:28" customFormat="1" ht="12.75">
      <c r="H10707" s="507"/>
      <c r="P10707" s="507"/>
      <c r="R10707" s="507"/>
      <c r="AB10707" s="507"/>
    </row>
    <row r="10708" spans="8:28" customFormat="1" ht="12.75">
      <c r="H10708" s="507"/>
      <c r="R10708" s="507"/>
      <c r="S10708" s="507"/>
    </row>
    <row r="10709" spans="8:28" customFormat="1" ht="12.75">
      <c r="H10709" s="507"/>
      <c r="P10709" s="507"/>
      <c r="R10709" s="507"/>
      <c r="S10709" s="507"/>
    </row>
    <row r="10710" spans="8:28" customFormat="1" ht="12.75">
      <c r="H10710" s="507"/>
      <c r="R10710" s="507"/>
      <c r="S10710" s="507"/>
      <c r="AB10710" s="507"/>
    </row>
    <row r="10711" spans="8:28" customFormat="1" ht="12.75">
      <c r="H10711" s="507"/>
      <c r="P10711" s="507"/>
      <c r="R10711" s="507"/>
    </row>
    <row r="10712" spans="8:28" customFormat="1" ht="12.75">
      <c r="H10712" s="507"/>
      <c r="R10712" s="507"/>
      <c r="S10712" s="507"/>
    </row>
    <row r="10713" spans="8:28" customFormat="1" ht="12.75">
      <c r="H10713" s="507"/>
      <c r="P10713" s="507"/>
      <c r="R10713" s="507"/>
    </row>
    <row r="10714" spans="8:28" customFormat="1" ht="12.75">
      <c r="H10714" s="507"/>
      <c r="P10714" s="507"/>
      <c r="R10714" s="507"/>
    </row>
    <row r="10715" spans="8:28" customFormat="1" ht="12.75">
      <c r="H10715" s="507"/>
      <c r="P10715" s="507"/>
      <c r="R10715" s="507"/>
      <c r="S10715" s="507"/>
    </row>
    <row r="10716" spans="8:28" customFormat="1" ht="12.75">
      <c r="H10716" s="507"/>
      <c r="R10716" s="507"/>
      <c r="S10716" s="507"/>
    </row>
    <row r="10717" spans="8:28" customFormat="1" ht="12.75">
      <c r="H10717" s="507"/>
      <c r="R10717" s="507"/>
    </row>
    <row r="10718" spans="8:28" customFormat="1" ht="12.75">
      <c r="H10718" s="507"/>
      <c r="R10718" s="507"/>
    </row>
    <row r="10719" spans="8:28" customFormat="1" ht="12.75">
      <c r="H10719" s="507"/>
      <c r="P10719" s="507"/>
      <c r="R10719" s="507"/>
      <c r="S10719" s="507"/>
    </row>
    <row r="10720" spans="8:28" customFormat="1" ht="12.75">
      <c r="H10720" s="507"/>
      <c r="P10720" s="507"/>
      <c r="R10720" s="507"/>
      <c r="S10720" s="507"/>
    </row>
    <row r="10721" spans="8:19" customFormat="1" ht="12.75">
      <c r="H10721" s="507"/>
      <c r="R10721" s="507"/>
    </row>
    <row r="10722" spans="8:19" customFormat="1" ht="12.75">
      <c r="H10722" s="507"/>
      <c r="P10722" s="507"/>
      <c r="R10722" s="507"/>
    </row>
    <row r="10723" spans="8:19" customFormat="1" ht="12.75">
      <c r="H10723" s="507"/>
      <c r="R10723" s="507"/>
      <c r="S10723" s="507"/>
    </row>
    <row r="10724" spans="8:19" customFormat="1" ht="12.75">
      <c r="H10724" s="507"/>
      <c r="R10724" s="507"/>
      <c r="S10724" s="507"/>
    </row>
    <row r="10725" spans="8:19" customFormat="1" ht="12.75">
      <c r="H10725" s="507"/>
      <c r="P10725" s="507"/>
      <c r="R10725" s="507"/>
      <c r="S10725" s="507"/>
    </row>
    <row r="10726" spans="8:19" customFormat="1" ht="12.75">
      <c r="H10726" s="507"/>
      <c r="P10726" s="507"/>
      <c r="R10726" s="507"/>
      <c r="S10726" s="507"/>
    </row>
    <row r="10727" spans="8:19" customFormat="1" ht="12.75">
      <c r="H10727" s="507"/>
      <c r="P10727" s="507"/>
      <c r="R10727" s="507"/>
      <c r="S10727" s="507"/>
    </row>
    <row r="10728" spans="8:19" customFormat="1" ht="12.75">
      <c r="H10728" s="507"/>
      <c r="P10728" s="507"/>
      <c r="R10728" s="507"/>
      <c r="S10728" s="507"/>
    </row>
    <row r="10729" spans="8:19" customFormat="1" ht="12.75">
      <c r="H10729" s="507"/>
      <c r="P10729" s="507"/>
      <c r="R10729" s="507"/>
      <c r="S10729" s="507"/>
    </row>
    <row r="10730" spans="8:19" customFormat="1" ht="12.75">
      <c r="H10730" s="507"/>
      <c r="R10730" s="507"/>
      <c r="S10730" s="507"/>
    </row>
    <row r="10731" spans="8:19" customFormat="1" ht="12.75">
      <c r="H10731" s="507"/>
      <c r="R10731" s="507"/>
    </row>
    <row r="10732" spans="8:19" customFormat="1" ht="12.75">
      <c r="H10732" s="507"/>
      <c r="P10732" s="507"/>
      <c r="R10732" s="507"/>
      <c r="S10732" s="507"/>
    </row>
    <row r="10733" spans="8:19" customFormat="1" ht="12.75">
      <c r="H10733" s="507"/>
      <c r="R10733" s="507"/>
      <c r="S10733" s="507"/>
    </row>
    <row r="10734" spans="8:19" customFormat="1" ht="12.75">
      <c r="H10734" s="507"/>
      <c r="P10734" s="507"/>
      <c r="R10734" s="507"/>
      <c r="S10734" s="507"/>
    </row>
    <row r="10735" spans="8:19" customFormat="1" ht="12.75">
      <c r="H10735" s="507"/>
      <c r="P10735" s="507"/>
      <c r="R10735" s="507"/>
    </row>
    <row r="10736" spans="8:19" customFormat="1" ht="12.75">
      <c r="H10736" s="507"/>
      <c r="P10736" s="507"/>
      <c r="R10736" s="507"/>
      <c r="S10736" s="507"/>
    </row>
    <row r="10737" spans="8:19" customFormat="1" ht="12.75">
      <c r="H10737" s="507"/>
      <c r="P10737" s="507"/>
      <c r="R10737" s="507"/>
    </row>
    <row r="10738" spans="8:19" customFormat="1" ht="12.75">
      <c r="H10738" s="507"/>
      <c r="P10738" s="507"/>
      <c r="R10738" s="507"/>
    </row>
    <row r="10739" spans="8:19" customFormat="1" ht="12.75">
      <c r="H10739" s="507"/>
      <c r="P10739" s="507"/>
      <c r="R10739" s="507"/>
    </row>
    <row r="10740" spans="8:19" customFormat="1" ht="12.75">
      <c r="H10740" s="507"/>
      <c r="P10740" s="507"/>
      <c r="R10740" s="507"/>
    </row>
    <row r="10741" spans="8:19" customFormat="1" ht="12.75">
      <c r="H10741" s="507"/>
      <c r="P10741" s="507"/>
      <c r="R10741" s="507"/>
    </row>
    <row r="10742" spans="8:19" customFormat="1" ht="12.75">
      <c r="H10742" s="507"/>
      <c r="P10742" s="507"/>
      <c r="R10742" s="507"/>
    </row>
    <row r="10743" spans="8:19" customFormat="1" ht="12.75">
      <c r="H10743" s="507"/>
      <c r="P10743" s="507"/>
      <c r="R10743" s="507"/>
    </row>
    <row r="10744" spans="8:19" customFormat="1" ht="12.75">
      <c r="H10744" s="507"/>
      <c r="P10744" s="507"/>
      <c r="R10744" s="507"/>
      <c r="S10744" s="507"/>
    </row>
    <row r="10745" spans="8:19" customFormat="1" ht="12.75">
      <c r="H10745" s="507"/>
      <c r="R10745" s="507"/>
    </row>
    <row r="10746" spans="8:19" customFormat="1" ht="12.75">
      <c r="H10746" s="507"/>
      <c r="R10746" s="507"/>
      <c r="S10746" s="507"/>
    </row>
    <row r="10747" spans="8:19" customFormat="1" ht="12.75">
      <c r="H10747" s="507"/>
      <c r="R10747" s="507"/>
      <c r="S10747" s="507"/>
    </row>
    <row r="10748" spans="8:19" customFormat="1" ht="12.75">
      <c r="H10748" s="507"/>
      <c r="P10748" s="507"/>
      <c r="R10748" s="507"/>
      <c r="S10748" s="507"/>
    </row>
    <row r="10749" spans="8:19" customFormat="1" ht="12.75">
      <c r="H10749" s="507"/>
      <c r="P10749" s="507"/>
      <c r="R10749" s="507"/>
    </row>
    <row r="10750" spans="8:19" customFormat="1" ht="12.75">
      <c r="H10750" s="507"/>
      <c r="P10750" s="507"/>
      <c r="R10750" s="507"/>
    </row>
    <row r="10751" spans="8:19" customFormat="1" ht="12.75">
      <c r="H10751" s="507"/>
      <c r="R10751" s="507"/>
    </row>
    <row r="10752" spans="8:19" customFormat="1" ht="12.75">
      <c r="H10752" s="507"/>
      <c r="P10752" s="507"/>
      <c r="R10752" s="507"/>
      <c r="S10752" s="507"/>
    </row>
    <row r="10753" spans="8:28" customFormat="1" ht="12.75">
      <c r="H10753" s="507"/>
      <c r="R10753" s="507"/>
      <c r="S10753" s="507"/>
    </row>
    <row r="10754" spans="8:28" customFormat="1" ht="12.75">
      <c r="H10754" s="507"/>
      <c r="R10754" s="507"/>
      <c r="S10754" s="507"/>
    </row>
    <row r="10755" spans="8:28" customFormat="1" ht="12.75">
      <c r="H10755" s="507"/>
      <c r="P10755" s="507"/>
      <c r="R10755" s="507"/>
    </row>
    <row r="10756" spans="8:28" customFormat="1" ht="12.75">
      <c r="H10756" s="507"/>
      <c r="R10756" s="507"/>
      <c r="S10756" s="507"/>
      <c r="AB10756" s="507"/>
    </row>
    <row r="10757" spans="8:28" customFormat="1" ht="12.75">
      <c r="H10757" s="507"/>
      <c r="R10757" s="507"/>
      <c r="S10757" s="507"/>
    </row>
    <row r="10758" spans="8:28" customFormat="1" ht="12.75">
      <c r="H10758" s="507"/>
      <c r="P10758" s="507"/>
      <c r="R10758" s="507"/>
    </row>
    <row r="10759" spans="8:28" customFormat="1" ht="12.75">
      <c r="H10759" s="507"/>
      <c r="P10759" s="507"/>
      <c r="R10759" s="507"/>
    </row>
    <row r="10760" spans="8:28" customFormat="1" ht="12.75">
      <c r="H10760" s="507"/>
      <c r="R10760" s="507"/>
      <c r="S10760" s="507"/>
    </row>
    <row r="10761" spans="8:28" customFormat="1" ht="12.75">
      <c r="H10761" s="507"/>
      <c r="R10761" s="507"/>
      <c r="S10761" s="507"/>
    </row>
    <row r="10762" spans="8:28" customFormat="1" ht="12.75">
      <c r="H10762" s="507"/>
      <c r="P10762" s="507"/>
      <c r="R10762" s="507"/>
      <c r="S10762" s="507"/>
    </row>
    <row r="10763" spans="8:28" customFormat="1" ht="12.75">
      <c r="H10763" s="507"/>
      <c r="R10763" s="507"/>
      <c r="AB10763" s="507"/>
    </row>
    <row r="10764" spans="8:28" customFormat="1" ht="12.75">
      <c r="H10764" s="507"/>
      <c r="P10764" s="507"/>
      <c r="R10764" s="507"/>
    </row>
    <row r="10765" spans="8:28" customFormat="1" ht="12.75">
      <c r="H10765" s="507"/>
      <c r="P10765" s="507"/>
      <c r="R10765" s="507"/>
      <c r="S10765" s="507"/>
    </row>
    <row r="10766" spans="8:28" customFormat="1" ht="12.75">
      <c r="H10766" s="507"/>
      <c r="P10766" s="507"/>
      <c r="R10766" s="507"/>
    </row>
    <row r="10767" spans="8:28" customFormat="1" ht="12.75">
      <c r="H10767" s="507"/>
      <c r="P10767" s="507"/>
      <c r="R10767" s="507"/>
    </row>
    <row r="10768" spans="8:28" customFormat="1" ht="12.75">
      <c r="H10768" s="507"/>
      <c r="P10768" s="507"/>
      <c r="R10768" s="507"/>
      <c r="S10768" s="507"/>
      <c r="AB10768" s="507"/>
    </row>
    <row r="10769" spans="8:28" customFormat="1" ht="12.75">
      <c r="H10769" s="507"/>
      <c r="R10769" s="507"/>
    </row>
    <row r="10770" spans="8:28" customFormat="1" ht="12.75">
      <c r="H10770" s="507"/>
      <c r="P10770" s="507"/>
      <c r="R10770" s="507"/>
      <c r="S10770" s="507"/>
    </row>
    <row r="10771" spans="8:28" customFormat="1" ht="12.75">
      <c r="H10771" s="507"/>
      <c r="P10771" s="507"/>
      <c r="R10771" s="507"/>
    </row>
    <row r="10772" spans="8:28" customFormat="1" ht="12.75">
      <c r="H10772" s="507"/>
      <c r="R10772" s="507"/>
      <c r="S10772" s="507"/>
    </row>
    <row r="10773" spans="8:28" customFormat="1" ht="12.75">
      <c r="H10773" s="507"/>
      <c r="P10773" s="507"/>
      <c r="R10773" s="507"/>
      <c r="S10773" s="507"/>
    </row>
    <row r="10774" spans="8:28" customFormat="1" ht="12.75">
      <c r="H10774" s="507"/>
      <c r="P10774" s="507"/>
      <c r="R10774" s="507"/>
      <c r="S10774" s="507"/>
      <c r="AB10774" s="507"/>
    </row>
    <row r="10775" spans="8:28" customFormat="1" ht="12.75">
      <c r="H10775" s="507"/>
      <c r="P10775" s="507"/>
      <c r="R10775" s="507"/>
      <c r="S10775" s="507"/>
    </row>
    <row r="10776" spans="8:28" customFormat="1" ht="12.75">
      <c r="H10776" s="507"/>
      <c r="P10776" s="507"/>
      <c r="R10776" s="507"/>
      <c r="S10776" s="507"/>
    </row>
    <row r="10777" spans="8:28" customFormat="1" ht="12.75">
      <c r="H10777" s="507"/>
      <c r="P10777" s="507"/>
      <c r="R10777" s="507"/>
    </row>
    <row r="10778" spans="8:28" customFormat="1" ht="12.75">
      <c r="H10778" s="507"/>
      <c r="R10778" s="507"/>
    </row>
    <row r="10779" spans="8:28" customFormat="1" ht="12.75">
      <c r="H10779" s="507"/>
      <c r="P10779" s="507"/>
      <c r="R10779" s="507"/>
      <c r="S10779" s="507"/>
    </row>
    <row r="10780" spans="8:28" customFormat="1" ht="12.75">
      <c r="H10780" s="507"/>
      <c r="P10780" s="507"/>
      <c r="R10780" s="507"/>
      <c r="S10780" s="507"/>
    </row>
    <row r="10781" spans="8:28" customFormat="1" ht="12.75">
      <c r="H10781" s="507"/>
      <c r="P10781" s="507"/>
      <c r="R10781" s="507"/>
    </row>
    <row r="10782" spans="8:28" customFormat="1" ht="12.75">
      <c r="H10782" s="507"/>
      <c r="P10782" s="507"/>
      <c r="R10782" s="507"/>
      <c r="S10782" s="507"/>
    </row>
    <row r="10783" spans="8:28" customFormat="1" ht="12.75">
      <c r="H10783" s="507"/>
      <c r="R10783" s="507"/>
      <c r="S10783" s="507"/>
    </row>
    <row r="10784" spans="8:28" customFormat="1" ht="12.75">
      <c r="H10784" s="507"/>
      <c r="P10784" s="507"/>
      <c r="R10784" s="507"/>
      <c r="S10784" s="507"/>
    </row>
    <row r="10785" spans="8:19" customFormat="1" ht="12.75">
      <c r="H10785" s="507"/>
      <c r="P10785" s="507"/>
      <c r="R10785" s="507"/>
      <c r="S10785" s="507"/>
    </row>
    <row r="10786" spans="8:19" customFormat="1" ht="12.75">
      <c r="H10786" s="507"/>
      <c r="P10786" s="507"/>
      <c r="R10786" s="507"/>
    </row>
    <row r="10787" spans="8:19" customFormat="1" ht="12.75">
      <c r="H10787" s="507"/>
      <c r="P10787" s="507"/>
      <c r="R10787" s="507"/>
    </row>
    <row r="10788" spans="8:19" customFormat="1" ht="12.75">
      <c r="H10788" s="507"/>
      <c r="R10788" s="507"/>
    </row>
    <row r="10789" spans="8:19" customFormat="1" ht="12.75">
      <c r="H10789" s="507"/>
      <c r="P10789" s="507"/>
      <c r="R10789" s="507"/>
    </row>
    <row r="10790" spans="8:19" customFormat="1" ht="12.75">
      <c r="H10790" s="507"/>
      <c r="P10790" s="507"/>
      <c r="R10790" s="507"/>
    </row>
    <row r="10791" spans="8:19" customFormat="1" ht="12.75">
      <c r="H10791" s="507"/>
      <c r="P10791" s="507"/>
      <c r="R10791" s="507"/>
    </row>
    <row r="10792" spans="8:19" customFormat="1" ht="12.75">
      <c r="H10792" s="507"/>
      <c r="P10792" s="507"/>
      <c r="R10792" s="507"/>
      <c r="S10792" s="507"/>
    </row>
    <row r="10793" spans="8:19" customFormat="1" ht="12.75">
      <c r="H10793" s="507"/>
      <c r="R10793" s="507"/>
      <c r="S10793" s="507"/>
    </row>
    <row r="10794" spans="8:19" customFormat="1" ht="12.75">
      <c r="H10794" s="507"/>
      <c r="R10794" s="507"/>
    </row>
    <row r="10795" spans="8:19" customFormat="1" ht="12.75">
      <c r="H10795" s="507"/>
      <c r="P10795" s="507"/>
      <c r="R10795" s="507"/>
      <c r="S10795" s="507"/>
    </row>
    <row r="10796" spans="8:19" customFormat="1" ht="12.75">
      <c r="H10796" s="507"/>
      <c r="P10796" s="507"/>
      <c r="R10796" s="507"/>
    </row>
    <row r="10797" spans="8:19" customFormat="1" ht="12.75">
      <c r="H10797" s="507"/>
      <c r="P10797" s="507"/>
      <c r="R10797" s="507"/>
      <c r="S10797" s="507"/>
    </row>
    <row r="10798" spans="8:19" customFormat="1" ht="12.75">
      <c r="H10798" s="507"/>
      <c r="P10798" s="507"/>
      <c r="R10798" s="507"/>
      <c r="S10798" s="507"/>
    </row>
    <row r="10799" spans="8:19" customFormat="1" ht="12.75">
      <c r="H10799" s="507"/>
      <c r="P10799" s="507"/>
      <c r="R10799" s="507"/>
    </row>
    <row r="10800" spans="8:19" customFormat="1" ht="12.75">
      <c r="H10800" s="507"/>
      <c r="R10800" s="507"/>
    </row>
    <row r="10801" spans="8:19" customFormat="1" ht="12.75">
      <c r="H10801" s="507"/>
      <c r="P10801" s="507"/>
      <c r="R10801" s="507"/>
    </row>
    <row r="10802" spans="8:19" customFormat="1" ht="12.75">
      <c r="H10802" s="507"/>
      <c r="R10802" s="507"/>
      <c r="S10802" s="507"/>
    </row>
    <row r="10803" spans="8:19" customFormat="1" ht="12.75">
      <c r="H10803" s="507"/>
      <c r="R10803" s="507"/>
    </row>
    <row r="10804" spans="8:19" customFormat="1" ht="12.75">
      <c r="H10804" s="507"/>
      <c r="P10804" s="507"/>
      <c r="R10804" s="507"/>
    </row>
    <row r="10805" spans="8:19" customFormat="1" ht="12.75">
      <c r="H10805" s="507"/>
      <c r="P10805" s="507"/>
      <c r="R10805" s="507"/>
      <c r="S10805" s="507"/>
    </row>
    <row r="10806" spans="8:19" customFormat="1" ht="12.75">
      <c r="H10806" s="507"/>
      <c r="R10806" s="507"/>
      <c r="S10806" s="507"/>
    </row>
    <row r="10807" spans="8:19" customFormat="1" ht="12.75">
      <c r="H10807" s="507"/>
      <c r="R10807" s="507"/>
    </row>
    <row r="10808" spans="8:19" customFormat="1" ht="12.75">
      <c r="H10808" s="507"/>
      <c r="P10808" s="507"/>
      <c r="R10808" s="507"/>
    </row>
    <row r="10809" spans="8:19" customFormat="1" ht="12.75">
      <c r="H10809" s="507"/>
      <c r="P10809" s="507"/>
      <c r="R10809" s="507"/>
      <c r="S10809" s="507"/>
    </row>
    <row r="10810" spans="8:19" customFormat="1" ht="12.75">
      <c r="H10810" s="507"/>
      <c r="P10810" s="507"/>
      <c r="R10810" s="507"/>
    </row>
    <row r="10811" spans="8:19" customFormat="1" ht="12.75">
      <c r="H10811" s="507"/>
      <c r="P10811" s="507"/>
      <c r="R10811" s="507"/>
    </row>
    <row r="10812" spans="8:19" customFormat="1" ht="12.75">
      <c r="H10812" s="507"/>
      <c r="P10812" s="507"/>
      <c r="R10812" s="507"/>
    </row>
    <row r="10813" spans="8:19" customFormat="1" ht="12.75">
      <c r="H10813" s="507"/>
      <c r="P10813" s="507"/>
      <c r="R10813" s="507"/>
    </row>
    <row r="10814" spans="8:19" customFormat="1" ht="12.75">
      <c r="H10814" s="507"/>
      <c r="P10814" s="507"/>
      <c r="R10814" s="507"/>
    </row>
    <row r="10815" spans="8:19" customFormat="1" ht="12.75">
      <c r="H10815" s="507"/>
      <c r="P10815" s="507"/>
      <c r="R10815" s="507"/>
      <c r="S10815" s="507"/>
    </row>
    <row r="10816" spans="8:19" customFormat="1" ht="12.75">
      <c r="H10816" s="507"/>
      <c r="P10816" s="507"/>
      <c r="R10816" s="507"/>
      <c r="S10816" s="507"/>
    </row>
    <row r="10817" spans="8:19" customFormat="1" ht="12.75">
      <c r="H10817" s="507"/>
      <c r="P10817" s="507"/>
      <c r="R10817" s="507"/>
    </row>
    <row r="10818" spans="8:19" customFormat="1" ht="12.75">
      <c r="H10818" s="507"/>
      <c r="P10818" s="507"/>
      <c r="R10818" s="507"/>
      <c r="S10818" s="507"/>
    </row>
    <row r="10819" spans="8:19" customFormat="1" ht="12.75">
      <c r="H10819" s="507"/>
      <c r="P10819" s="507"/>
      <c r="R10819" s="507"/>
      <c r="S10819" s="507"/>
    </row>
    <row r="10820" spans="8:19" customFormat="1" ht="12.75">
      <c r="H10820" s="507"/>
      <c r="R10820" s="507"/>
    </row>
    <row r="10821" spans="8:19" customFormat="1" ht="12.75">
      <c r="H10821" s="507"/>
      <c r="R10821" s="507"/>
      <c r="S10821" s="507"/>
    </row>
    <row r="10822" spans="8:19" customFormat="1" ht="12.75">
      <c r="H10822" s="507"/>
      <c r="R10822" s="507"/>
    </row>
    <row r="10823" spans="8:19" customFormat="1" ht="12.75">
      <c r="H10823" s="507"/>
      <c r="R10823" s="507"/>
      <c r="S10823" s="507"/>
    </row>
    <row r="10824" spans="8:19" customFormat="1" ht="12.75">
      <c r="H10824" s="507"/>
      <c r="P10824" s="507"/>
      <c r="R10824" s="507"/>
      <c r="S10824" s="507"/>
    </row>
    <row r="10825" spans="8:19" customFormat="1" ht="12.75">
      <c r="H10825" s="507"/>
      <c r="R10825" s="507"/>
      <c r="S10825" s="507"/>
    </row>
    <row r="10826" spans="8:19" customFormat="1" ht="12.75">
      <c r="H10826" s="507"/>
      <c r="P10826" s="507"/>
      <c r="R10826" s="507"/>
    </row>
    <row r="10827" spans="8:19" customFormat="1" ht="12.75">
      <c r="H10827" s="507"/>
      <c r="P10827" s="507"/>
      <c r="R10827" s="507"/>
    </row>
    <row r="10828" spans="8:19" customFormat="1" ht="12.75">
      <c r="H10828" s="507"/>
      <c r="P10828" s="507"/>
      <c r="R10828" s="507"/>
      <c r="S10828" s="507"/>
    </row>
    <row r="10829" spans="8:19" customFormat="1" ht="12.75">
      <c r="H10829" s="507"/>
      <c r="P10829" s="507"/>
      <c r="R10829" s="507"/>
    </row>
    <row r="10830" spans="8:19" customFormat="1" ht="12.75">
      <c r="H10830" s="507"/>
      <c r="P10830" s="507"/>
      <c r="R10830" s="507"/>
    </row>
    <row r="10831" spans="8:19" customFormat="1" ht="12.75">
      <c r="H10831" s="507"/>
      <c r="P10831" s="507"/>
      <c r="R10831" s="507"/>
      <c r="S10831" s="507"/>
    </row>
    <row r="10832" spans="8:19" customFormat="1" ht="12.75">
      <c r="H10832" s="507"/>
      <c r="P10832" s="507"/>
      <c r="R10832" s="507"/>
    </row>
    <row r="10833" spans="8:28" customFormat="1" ht="12.75">
      <c r="H10833" s="507"/>
      <c r="P10833" s="507"/>
      <c r="R10833" s="507"/>
      <c r="S10833" s="507"/>
    </row>
    <row r="10834" spans="8:28" customFormat="1" ht="12.75">
      <c r="H10834" s="507"/>
      <c r="R10834" s="507"/>
      <c r="S10834" s="507"/>
      <c r="AB10834" s="507"/>
    </row>
    <row r="10835" spans="8:28" customFormat="1" ht="12.75">
      <c r="H10835" s="507"/>
      <c r="P10835" s="507"/>
      <c r="R10835" s="507"/>
      <c r="S10835" s="507"/>
    </row>
    <row r="10836" spans="8:28" customFormat="1" ht="12.75">
      <c r="H10836" s="507"/>
      <c r="R10836" s="507"/>
      <c r="S10836" s="507"/>
    </row>
    <row r="10837" spans="8:28" customFormat="1" ht="12.75">
      <c r="H10837" s="507"/>
      <c r="R10837" s="507"/>
    </row>
    <row r="10838" spans="8:28" customFormat="1" ht="12.75">
      <c r="H10838" s="507"/>
      <c r="P10838" s="507"/>
      <c r="R10838" s="507"/>
      <c r="S10838" s="507"/>
    </row>
    <row r="10839" spans="8:28" customFormat="1" ht="12.75">
      <c r="H10839" s="507"/>
      <c r="P10839" s="507"/>
      <c r="R10839" s="507"/>
    </row>
    <row r="10840" spans="8:28" customFormat="1" ht="12.75">
      <c r="H10840" s="507"/>
      <c r="R10840" s="507"/>
    </row>
    <row r="10841" spans="8:28" customFormat="1" ht="12.75">
      <c r="H10841" s="507"/>
      <c r="R10841" s="507"/>
    </row>
    <row r="10842" spans="8:28" customFormat="1" ht="12.75">
      <c r="H10842" s="507"/>
      <c r="P10842" s="507"/>
      <c r="R10842" s="507"/>
    </row>
    <row r="10843" spans="8:28" customFormat="1" ht="12.75">
      <c r="H10843" s="507"/>
      <c r="P10843" s="507"/>
      <c r="R10843" s="507"/>
      <c r="S10843" s="507"/>
    </row>
    <row r="10844" spans="8:28" customFormat="1" ht="12.75">
      <c r="H10844" s="507"/>
      <c r="P10844" s="507"/>
      <c r="R10844" s="507"/>
      <c r="S10844" s="507"/>
    </row>
    <row r="10845" spans="8:28" customFormat="1" ht="12.75">
      <c r="H10845" s="507"/>
      <c r="P10845" s="507"/>
      <c r="R10845" s="507"/>
      <c r="S10845" s="507"/>
    </row>
    <row r="10846" spans="8:28" customFormat="1" ht="12.75">
      <c r="H10846" s="507"/>
      <c r="P10846" s="507"/>
      <c r="R10846" s="507"/>
    </row>
    <row r="10847" spans="8:28" customFormat="1" ht="12.75">
      <c r="H10847" s="507"/>
      <c r="R10847" s="507"/>
      <c r="S10847" s="507"/>
    </row>
    <row r="10848" spans="8:28" customFormat="1" ht="12.75">
      <c r="H10848" s="507"/>
      <c r="R10848" s="507"/>
      <c r="S10848" s="507"/>
    </row>
    <row r="10849" spans="8:28" customFormat="1" ht="12.75">
      <c r="H10849" s="507"/>
      <c r="R10849" s="507"/>
    </row>
    <row r="10850" spans="8:28" customFormat="1" ht="12.75">
      <c r="H10850" s="507"/>
      <c r="P10850" s="507"/>
      <c r="R10850" s="507"/>
    </row>
    <row r="10851" spans="8:28" customFormat="1" ht="12.75">
      <c r="H10851" s="507"/>
      <c r="P10851" s="507"/>
      <c r="R10851" s="507"/>
      <c r="S10851" s="507"/>
    </row>
    <row r="10852" spans="8:28" customFormat="1" ht="12.75">
      <c r="H10852" s="507"/>
      <c r="R10852" s="507"/>
    </row>
    <row r="10853" spans="8:28" customFormat="1" ht="12.75">
      <c r="H10853" s="507"/>
      <c r="R10853" s="507"/>
      <c r="S10853" s="507"/>
    </row>
    <row r="10854" spans="8:28" customFormat="1" ht="12.75">
      <c r="H10854" s="507"/>
      <c r="P10854" s="507"/>
      <c r="R10854" s="507"/>
      <c r="S10854" s="507"/>
    </row>
    <row r="10855" spans="8:28" customFormat="1" ht="12.75">
      <c r="H10855" s="507"/>
      <c r="P10855" s="507"/>
      <c r="R10855" s="507"/>
    </row>
    <row r="10856" spans="8:28" customFormat="1" ht="12.75">
      <c r="H10856" s="507"/>
      <c r="P10856" s="507"/>
      <c r="R10856" s="507"/>
    </row>
    <row r="10857" spans="8:28" customFormat="1" ht="12.75">
      <c r="H10857" s="507"/>
      <c r="P10857" s="507"/>
      <c r="R10857" s="507"/>
    </row>
    <row r="10858" spans="8:28" customFormat="1" ht="12.75">
      <c r="H10858" s="507"/>
      <c r="P10858" s="507"/>
      <c r="R10858" s="507"/>
      <c r="S10858" s="507"/>
    </row>
    <row r="10859" spans="8:28" customFormat="1" ht="12.75">
      <c r="H10859" s="507"/>
      <c r="P10859" s="507"/>
      <c r="R10859" s="507"/>
      <c r="S10859" s="507"/>
    </row>
    <row r="10860" spans="8:28" customFormat="1" ht="12.75">
      <c r="H10860" s="507"/>
      <c r="P10860" s="507"/>
      <c r="R10860" s="507"/>
      <c r="S10860" s="507"/>
    </row>
    <row r="10861" spans="8:28" customFormat="1" ht="12.75">
      <c r="H10861" s="507"/>
      <c r="R10861" s="507"/>
      <c r="S10861" s="507"/>
    </row>
    <row r="10862" spans="8:28" customFormat="1" ht="12.75">
      <c r="H10862" s="507"/>
      <c r="P10862" s="507"/>
      <c r="R10862" s="507"/>
      <c r="S10862" s="507"/>
    </row>
    <row r="10863" spans="8:28" customFormat="1" ht="12.75">
      <c r="H10863" s="507"/>
      <c r="R10863" s="507"/>
    </row>
    <row r="10864" spans="8:28" customFormat="1" ht="12.75">
      <c r="H10864" s="507"/>
      <c r="P10864" s="507"/>
      <c r="R10864" s="507"/>
      <c r="AB10864" s="507"/>
    </row>
    <row r="10865" spans="8:28" customFormat="1" ht="12.75">
      <c r="H10865" s="507"/>
      <c r="R10865" s="507"/>
      <c r="S10865" s="507"/>
    </row>
    <row r="10866" spans="8:28" customFormat="1" ht="12.75">
      <c r="H10866" s="507"/>
      <c r="P10866" s="507"/>
      <c r="R10866" s="507"/>
      <c r="AB10866" s="507"/>
    </row>
    <row r="10867" spans="8:28" customFormat="1" ht="12.75">
      <c r="H10867" s="507"/>
      <c r="R10867" s="507"/>
      <c r="S10867" s="507"/>
    </row>
    <row r="10868" spans="8:28" customFormat="1" ht="12.75">
      <c r="H10868" s="507"/>
      <c r="R10868" s="507"/>
    </row>
    <row r="10869" spans="8:28" customFormat="1" ht="12.75">
      <c r="H10869" s="507"/>
      <c r="R10869" s="507"/>
      <c r="S10869" s="507"/>
    </row>
    <row r="10870" spans="8:28" customFormat="1" ht="12.75">
      <c r="H10870" s="507"/>
      <c r="R10870" s="507"/>
    </row>
    <row r="10871" spans="8:28" customFormat="1" ht="12.75">
      <c r="H10871" s="507"/>
      <c r="P10871" s="507"/>
      <c r="R10871" s="507"/>
      <c r="S10871" s="507"/>
    </row>
    <row r="10872" spans="8:28" customFormat="1" ht="12.75">
      <c r="H10872" s="507"/>
      <c r="P10872" s="507"/>
      <c r="R10872" s="507"/>
      <c r="S10872" s="507"/>
      <c r="AB10872" s="507"/>
    </row>
    <row r="10873" spans="8:28" customFormat="1" ht="12.75">
      <c r="H10873" s="507"/>
      <c r="R10873" s="507"/>
      <c r="S10873" s="507"/>
    </row>
    <row r="10874" spans="8:28" customFormat="1" ht="12.75">
      <c r="H10874" s="507"/>
      <c r="R10874" s="507"/>
    </row>
    <row r="10875" spans="8:28" customFormat="1" ht="12.75">
      <c r="H10875" s="507"/>
      <c r="P10875" s="507"/>
      <c r="R10875" s="507"/>
      <c r="S10875" s="507"/>
    </row>
    <row r="10876" spans="8:28" customFormat="1" ht="12.75">
      <c r="H10876" s="507"/>
      <c r="P10876" s="507"/>
      <c r="R10876" s="507"/>
      <c r="S10876" s="507"/>
    </row>
    <row r="10877" spans="8:28" customFormat="1" ht="12.75">
      <c r="H10877" s="507"/>
      <c r="P10877" s="507"/>
      <c r="R10877" s="507"/>
      <c r="S10877" s="507"/>
      <c r="AB10877" s="507"/>
    </row>
    <row r="10878" spans="8:28" customFormat="1" ht="12.75">
      <c r="H10878" s="507"/>
      <c r="P10878" s="507"/>
      <c r="R10878" s="507"/>
      <c r="S10878" s="507"/>
    </row>
    <row r="10879" spans="8:28" customFormat="1" ht="12.75">
      <c r="H10879" s="507"/>
      <c r="P10879" s="507"/>
      <c r="R10879" s="507"/>
      <c r="S10879" s="507"/>
    </row>
    <row r="10880" spans="8:28" customFormat="1" ht="12.75">
      <c r="H10880" s="507"/>
      <c r="R10880" s="507"/>
    </row>
    <row r="10881" spans="8:19" customFormat="1" ht="12.75">
      <c r="H10881" s="507"/>
      <c r="P10881" s="507"/>
      <c r="R10881" s="507"/>
      <c r="S10881" s="507"/>
    </row>
    <row r="10882" spans="8:19" customFormat="1" ht="12.75">
      <c r="H10882" s="507"/>
      <c r="P10882" s="507"/>
      <c r="R10882" s="507"/>
      <c r="S10882" s="507"/>
    </row>
    <row r="10883" spans="8:19" customFormat="1" ht="12.75">
      <c r="H10883" s="507"/>
      <c r="R10883" s="507"/>
      <c r="S10883" s="507"/>
    </row>
    <row r="10884" spans="8:19" customFormat="1" ht="12.75">
      <c r="H10884" s="507"/>
      <c r="P10884" s="507"/>
      <c r="R10884" s="507"/>
    </row>
    <row r="10885" spans="8:19" customFormat="1" ht="12.75">
      <c r="H10885" s="507"/>
      <c r="R10885" s="507"/>
      <c r="S10885" s="507"/>
    </row>
    <row r="10886" spans="8:19" customFormat="1" ht="12.75">
      <c r="H10886" s="507"/>
      <c r="R10886" s="507"/>
    </row>
    <row r="10887" spans="8:19" customFormat="1" ht="12.75">
      <c r="H10887" s="507"/>
      <c r="R10887" s="507"/>
      <c r="S10887" s="507"/>
    </row>
    <row r="10888" spans="8:19" customFormat="1" ht="12.75">
      <c r="H10888" s="507"/>
      <c r="P10888" s="507"/>
      <c r="R10888" s="507"/>
    </row>
    <row r="10889" spans="8:19" customFormat="1" ht="12.75">
      <c r="H10889" s="507"/>
      <c r="P10889" s="507"/>
      <c r="R10889" s="507"/>
      <c r="S10889" s="507"/>
    </row>
    <row r="10890" spans="8:19" customFormat="1" ht="12.75">
      <c r="H10890" s="507"/>
      <c r="R10890" s="507"/>
      <c r="S10890" s="507"/>
    </row>
    <row r="10891" spans="8:19" customFormat="1" ht="12.75">
      <c r="H10891" s="507"/>
      <c r="R10891" s="507"/>
      <c r="S10891" s="507"/>
    </row>
    <row r="10892" spans="8:19" customFormat="1" ht="12.75">
      <c r="H10892" s="507"/>
      <c r="P10892" s="507"/>
      <c r="R10892" s="507"/>
      <c r="S10892" s="507"/>
    </row>
    <row r="10893" spans="8:19" customFormat="1" ht="12.75">
      <c r="H10893" s="507"/>
      <c r="R10893" s="507"/>
      <c r="S10893" s="507"/>
    </row>
    <row r="10894" spans="8:19" customFormat="1" ht="12.75">
      <c r="H10894" s="507"/>
      <c r="P10894" s="507"/>
      <c r="R10894" s="507"/>
      <c r="S10894" s="507"/>
    </row>
    <row r="10895" spans="8:19" customFormat="1" ht="12.75">
      <c r="H10895" s="507"/>
      <c r="P10895" s="507"/>
      <c r="R10895" s="507"/>
      <c r="S10895" s="507"/>
    </row>
    <row r="10896" spans="8:19" customFormat="1" ht="12.75">
      <c r="H10896" s="507"/>
      <c r="R10896" s="507"/>
      <c r="S10896" s="507"/>
    </row>
    <row r="10897" spans="8:28" customFormat="1" ht="12.75">
      <c r="H10897" s="507"/>
      <c r="P10897" s="507"/>
      <c r="R10897" s="507"/>
      <c r="S10897" s="507"/>
    </row>
    <row r="10898" spans="8:28" customFormat="1" ht="12.75">
      <c r="H10898" s="507"/>
      <c r="R10898" s="507"/>
      <c r="S10898" s="507"/>
    </row>
    <row r="10899" spans="8:28" customFormat="1" ht="12.75">
      <c r="H10899" s="507"/>
      <c r="P10899" s="507"/>
      <c r="R10899" s="507"/>
      <c r="S10899" s="507"/>
    </row>
    <row r="10900" spans="8:28" customFormat="1" ht="12.75">
      <c r="H10900" s="507"/>
      <c r="R10900" s="507"/>
      <c r="S10900" s="507"/>
    </row>
    <row r="10901" spans="8:28" customFormat="1" ht="12.75">
      <c r="H10901" s="507"/>
      <c r="P10901" s="507"/>
      <c r="R10901" s="507"/>
      <c r="S10901" s="507"/>
    </row>
    <row r="10902" spans="8:28" customFormat="1" ht="12.75">
      <c r="H10902" s="507"/>
      <c r="R10902" s="507"/>
      <c r="S10902" s="507"/>
    </row>
    <row r="10903" spans="8:28" customFormat="1" ht="12.75">
      <c r="H10903" s="507"/>
      <c r="P10903" s="507"/>
      <c r="R10903" s="507"/>
      <c r="S10903" s="507"/>
    </row>
    <row r="10904" spans="8:28" customFormat="1" ht="12.75">
      <c r="H10904" s="507"/>
      <c r="R10904" s="507"/>
      <c r="S10904" s="507"/>
    </row>
    <row r="10905" spans="8:28" customFormat="1" ht="12.75">
      <c r="H10905" s="507"/>
      <c r="R10905" s="507"/>
    </row>
    <row r="10906" spans="8:28" customFormat="1" ht="12.75">
      <c r="H10906" s="507"/>
      <c r="P10906" s="507"/>
      <c r="R10906" s="507"/>
    </row>
    <row r="10907" spans="8:28" customFormat="1" ht="12.75">
      <c r="H10907" s="507"/>
      <c r="P10907" s="507"/>
      <c r="R10907" s="507"/>
      <c r="S10907" s="507"/>
    </row>
    <row r="10908" spans="8:28" customFormat="1" ht="12.75">
      <c r="H10908" s="507"/>
      <c r="P10908" s="507"/>
      <c r="R10908" s="507"/>
      <c r="S10908" s="507"/>
    </row>
    <row r="10909" spans="8:28" customFormat="1" ht="12.75">
      <c r="H10909" s="507"/>
      <c r="R10909" s="507"/>
    </row>
    <row r="10910" spans="8:28" customFormat="1" ht="12.75">
      <c r="H10910" s="507"/>
      <c r="P10910" s="507"/>
      <c r="R10910" s="507"/>
      <c r="S10910" s="507"/>
      <c r="AB10910" s="507"/>
    </row>
    <row r="10911" spans="8:28" customFormat="1" ht="12.75">
      <c r="H10911" s="507"/>
      <c r="P10911" s="507"/>
      <c r="R10911" s="507"/>
      <c r="S10911" s="507"/>
    </row>
    <row r="10912" spans="8:28" customFormat="1" ht="12.75">
      <c r="H10912" s="507"/>
      <c r="P10912" s="507"/>
      <c r="R10912" s="507"/>
      <c r="S10912" s="507"/>
    </row>
    <row r="10913" spans="8:28" customFormat="1" ht="12.75">
      <c r="H10913" s="507"/>
      <c r="R10913" s="507"/>
    </row>
    <row r="10914" spans="8:28" customFormat="1" ht="12.75">
      <c r="H10914" s="507"/>
      <c r="P10914" s="507"/>
      <c r="R10914" s="507"/>
    </row>
    <row r="10915" spans="8:28" customFormat="1" ht="12.75">
      <c r="H10915" s="507"/>
      <c r="P10915" s="507"/>
      <c r="R10915" s="507"/>
    </row>
    <row r="10916" spans="8:28" customFormat="1" ht="12.75">
      <c r="H10916" s="507"/>
      <c r="R10916" s="507"/>
    </row>
    <row r="10917" spans="8:28" customFormat="1" ht="12.75">
      <c r="H10917" s="507"/>
      <c r="R10917" s="507"/>
      <c r="S10917" s="507"/>
    </row>
    <row r="10918" spans="8:28" customFormat="1" ht="12.75">
      <c r="H10918" s="507"/>
      <c r="P10918" s="507"/>
      <c r="R10918" s="507"/>
    </row>
    <row r="10919" spans="8:28" customFormat="1" ht="12.75">
      <c r="H10919" s="507"/>
      <c r="P10919" s="507"/>
      <c r="R10919" s="507"/>
      <c r="S10919" s="507"/>
    </row>
    <row r="10920" spans="8:28" customFormat="1" ht="12.75">
      <c r="H10920" s="507"/>
      <c r="P10920" s="507"/>
      <c r="R10920" s="507"/>
      <c r="S10920" s="507"/>
    </row>
    <row r="10921" spans="8:28" customFormat="1" ht="12.75">
      <c r="H10921" s="507"/>
      <c r="R10921" s="507"/>
      <c r="S10921" s="507"/>
    </row>
    <row r="10922" spans="8:28" customFormat="1" ht="12.75">
      <c r="H10922" s="507"/>
      <c r="P10922" s="507"/>
      <c r="R10922" s="507"/>
      <c r="S10922" s="507"/>
    </row>
    <row r="10923" spans="8:28" customFormat="1" ht="12.75">
      <c r="H10923" s="507"/>
      <c r="R10923" s="507"/>
      <c r="S10923" s="507"/>
      <c r="AB10923" s="507"/>
    </row>
    <row r="10924" spans="8:28" customFormat="1" ht="12.75">
      <c r="H10924" s="507"/>
      <c r="P10924" s="507"/>
      <c r="R10924" s="507"/>
      <c r="AB10924" s="507"/>
    </row>
    <row r="10925" spans="8:28" customFormat="1" ht="12.75">
      <c r="H10925" s="507"/>
      <c r="P10925" s="507"/>
      <c r="R10925" s="507"/>
      <c r="S10925" s="507"/>
    </row>
    <row r="10926" spans="8:28" customFormat="1" ht="12.75">
      <c r="H10926" s="507"/>
      <c r="P10926" s="507"/>
      <c r="R10926" s="507"/>
    </row>
    <row r="10927" spans="8:28" customFormat="1" ht="12.75">
      <c r="H10927" s="507"/>
      <c r="R10927" s="507"/>
      <c r="S10927" s="507"/>
    </row>
    <row r="10928" spans="8:28" customFormat="1" ht="12.75">
      <c r="H10928" s="507"/>
      <c r="R10928" s="507"/>
    </row>
    <row r="10929" spans="8:28" customFormat="1" ht="12.75">
      <c r="H10929" s="507"/>
      <c r="R10929" s="507"/>
      <c r="S10929" s="507"/>
    </row>
    <row r="10930" spans="8:28" customFormat="1" ht="12.75">
      <c r="H10930" s="507"/>
      <c r="P10930" s="507"/>
      <c r="R10930" s="507"/>
      <c r="S10930" s="507"/>
      <c r="AB10930" s="507"/>
    </row>
    <row r="10931" spans="8:28" customFormat="1" ht="12.75">
      <c r="H10931" s="507"/>
      <c r="P10931" s="507"/>
      <c r="R10931" s="507"/>
    </row>
    <row r="10932" spans="8:28" customFormat="1" ht="12.75">
      <c r="H10932" s="507"/>
      <c r="P10932" s="507"/>
      <c r="R10932" s="507"/>
      <c r="S10932" s="507"/>
      <c r="AB10932" s="507"/>
    </row>
    <row r="10933" spans="8:28" customFormat="1" ht="12.75">
      <c r="H10933" s="507"/>
      <c r="P10933" s="507"/>
      <c r="R10933" s="507"/>
    </row>
    <row r="10934" spans="8:28" customFormat="1" ht="12.75">
      <c r="H10934" s="507"/>
      <c r="P10934" s="507"/>
      <c r="R10934" s="507"/>
    </row>
    <row r="10935" spans="8:28" customFormat="1" ht="12.75">
      <c r="H10935" s="507"/>
      <c r="P10935" s="507"/>
      <c r="R10935" s="507"/>
    </row>
    <row r="10936" spans="8:28" customFormat="1" ht="12.75">
      <c r="H10936" s="507"/>
      <c r="P10936" s="507"/>
      <c r="R10936" s="507"/>
      <c r="S10936" s="507"/>
    </row>
    <row r="10937" spans="8:28" customFormat="1" ht="12.75">
      <c r="H10937" s="507"/>
      <c r="P10937" s="507"/>
      <c r="R10937" s="507"/>
    </row>
    <row r="10938" spans="8:28" customFormat="1" ht="12.75">
      <c r="H10938" s="507"/>
      <c r="R10938" s="507"/>
    </row>
    <row r="10939" spans="8:28" customFormat="1" ht="12.75">
      <c r="H10939" s="507"/>
      <c r="P10939" s="507"/>
      <c r="R10939" s="507"/>
      <c r="S10939" s="507"/>
    </row>
    <row r="10940" spans="8:28" customFormat="1" ht="12.75">
      <c r="H10940" s="507"/>
      <c r="P10940" s="507"/>
      <c r="R10940" s="507"/>
    </row>
    <row r="10941" spans="8:28" customFormat="1" ht="12.75">
      <c r="H10941" s="507"/>
      <c r="R10941" s="507"/>
      <c r="S10941" s="507"/>
    </row>
    <row r="10942" spans="8:28" customFormat="1" ht="12.75">
      <c r="H10942" s="507"/>
      <c r="P10942" s="507"/>
      <c r="R10942" s="507"/>
      <c r="S10942" s="507"/>
    </row>
    <row r="10943" spans="8:28" customFormat="1" ht="12.75">
      <c r="H10943" s="507"/>
      <c r="R10943" s="507"/>
      <c r="S10943" s="507"/>
    </row>
    <row r="10944" spans="8:28" customFormat="1" ht="12.75">
      <c r="H10944" s="507"/>
      <c r="P10944" s="507"/>
      <c r="R10944" s="507"/>
      <c r="S10944" s="507"/>
    </row>
    <row r="10945" spans="8:19" customFormat="1" ht="12.75">
      <c r="H10945" s="507"/>
      <c r="P10945" s="507"/>
      <c r="R10945" s="507"/>
    </row>
    <row r="10946" spans="8:19" customFormat="1" ht="12.75">
      <c r="H10946" s="507"/>
      <c r="P10946" s="507"/>
      <c r="R10946" s="507"/>
    </row>
    <row r="10947" spans="8:19" customFormat="1" ht="12.75">
      <c r="H10947" s="507"/>
      <c r="R10947" s="507"/>
      <c r="S10947" s="507"/>
    </row>
    <row r="10948" spans="8:19" customFormat="1" ht="12.75">
      <c r="H10948" s="507"/>
      <c r="P10948" s="507"/>
      <c r="R10948" s="507"/>
    </row>
    <row r="10949" spans="8:19" customFormat="1" ht="12.75">
      <c r="H10949" s="507"/>
      <c r="P10949" s="507"/>
      <c r="R10949" s="507"/>
    </row>
    <row r="10950" spans="8:19" customFormat="1" ht="12.75">
      <c r="H10950" s="507"/>
      <c r="R10950" s="507"/>
      <c r="S10950" s="507"/>
    </row>
    <row r="10951" spans="8:19" customFormat="1" ht="12.75">
      <c r="H10951" s="507"/>
      <c r="P10951" s="507"/>
      <c r="R10951" s="507"/>
      <c r="S10951" s="507"/>
    </row>
    <row r="10952" spans="8:19" customFormat="1" ht="12.75">
      <c r="H10952" s="507"/>
      <c r="R10952" s="507"/>
      <c r="S10952" s="507"/>
    </row>
    <row r="10953" spans="8:19" customFormat="1" ht="12.75">
      <c r="H10953" s="507"/>
      <c r="P10953" s="507"/>
      <c r="R10953" s="507"/>
      <c r="S10953" s="507"/>
    </row>
    <row r="10954" spans="8:19" customFormat="1" ht="12.75">
      <c r="H10954" s="507"/>
      <c r="R10954" s="507"/>
    </row>
    <row r="10955" spans="8:19" customFormat="1" ht="12.75">
      <c r="H10955" s="507"/>
      <c r="R10955" s="507"/>
      <c r="S10955" s="507"/>
    </row>
    <row r="10956" spans="8:19" customFormat="1" ht="12.75">
      <c r="H10956" s="507"/>
      <c r="R10956" s="507"/>
      <c r="S10956" s="507"/>
    </row>
    <row r="10957" spans="8:19" customFormat="1" ht="12.75">
      <c r="H10957" s="507"/>
      <c r="P10957" s="507"/>
      <c r="R10957" s="507"/>
    </row>
    <row r="10958" spans="8:19" customFormat="1" ht="12.75">
      <c r="H10958" s="507"/>
      <c r="R10958" s="507"/>
      <c r="S10958" s="507"/>
    </row>
    <row r="10959" spans="8:19" customFormat="1" ht="12.75">
      <c r="H10959" s="507"/>
      <c r="P10959" s="507"/>
      <c r="R10959" s="507"/>
    </row>
    <row r="10960" spans="8:19" customFormat="1" ht="12.75">
      <c r="H10960" s="507"/>
      <c r="P10960" s="507"/>
      <c r="R10960" s="507"/>
    </row>
    <row r="10961" spans="8:19" customFormat="1" ht="12.75">
      <c r="H10961" s="507"/>
      <c r="P10961" s="507"/>
      <c r="R10961" s="507"/>
    </row>
    <row r="10962" spans="8:19" customFormat="1" ht="12.75">
      <c r="H10962" s="507"/>
      <c r="P10962" s="507"/>
      <c r="R10962" s="507"/>
    </row>
    <row r="10963" spans="8:19" customFormat="1" ht="12.75">
      <c r="H10963" s="507"/>
      <c r="P10963" s="507"/>
      <c r="R10963" s="507"/>
    </row>
    <row r="10964" spans="8:19" customFormat="1" ht="12.75">
      <c r="H10964" s="507"/>
      <c r="R10964" s="507"/>
      <c r="S10964" s="507"/>
    </row>
    <row r="10965" spans="8:19" customFormat="1" ht="12.75">
      <c r="H10965" s="507"/>
      <c r="R10965" s="507"/>
    </row>
    <row r="10966" spans="8:19" customFormat="1" ht="12.75">
      <c r="H10966" s="507"/>
      <c r="P10966" s="507"/>
      <c r="R10966" s="507"/>
    </row>
    <row r="10967" spans="8:19" customFormat="1" ht="12.75">
      <c r="H10967" s="507"/>
      <c r="R10967" s="507"/>
      <c r="S10967" s="507"/>
    </row>
    <row r="10968" spans="8:19" customFormat="1" ht="12.75">
      <c r="H10968" s="507"/>
      <c r="P10968" s="507"/>
      <c r="R10968" s="507"/>
    </row>
    <row r="10969" spans="8:19" customFormat="1" ht="12.75">
      <c r="H10969" s="507"/>
      <c r="R10969" s="507"/>
      <c r="S10969" s="507"/>
    </row>
    <row r="10970" spans="8:19" customFormat="1" ht="12.75">
      <c r="H10970" s="507"/>
      <c r="R10970" s="507"/>
      <c r="S10970" s="507"/>
    </row>
    <row r="10971" spans="8:19" customFormat="1" ht="12.75">
      <c r="H10971" s="507"/>
      <c r="P10971" s="507"/>
      <c r="R10971" s="507"/>
      <c r="S10971" s="507"/>
    </row>
    <row r="10972" spans="8:19" customFormat="1" ht="12.75">
      <c r="H10972" s="507"/>
      <c r="P10972" s="507"/>
      <c r="R10972" s="507"/>
      <c r="S10972" s="507"/>
    </row>
    <row r="10973" spans="8:19" customFormat="1" ht="12.75">
      <c r="H10973" s="507"/>
      <c r="R10973" s="507"/>
      <c r="S10973" s="507"/>
    </row>
    <row r="10974" spans="8:19" customFormat="1" ht="12.75">
      <c r="H10974" s="507"/>
      <c r="P10974" s="507"/>
      <c r="R10974" s="507"/>
    </row>
    <row r="10975" spans="8:19" customFormat="1" ht="12.75">
      <c r="H10975" s="507"/>
      <c r="R10975" s="507"/>
      <c r="S10975" s="507"/>
    </row>
    <row r="10976" spans="8:19" customFormat="1" ht="12.75">
      <c r="H10976" s="507"/>
      <c r="P10976" s="507"/>
      <c r="R10976" s="507"/>
      <c r="S10976" s="507"/>
    </row>
    <row r="10977" spans="8:19" customFormat="1" ht="12.75">
      <c r="H10977" s="507"/>
      <c r="P10977" s="507"/>
      <c r="R10977" s="507"/>
    </row>
    <row r="10978" spans="8:19" customFormat="1" ht="12.75">
      <c r="H10978" s="507"/>
      <c r="P10978" s="507"/>
      <c r="R10978" s="507"/>
    </row>
    <row r="10979" spans="8:19" customFormat="1" ht="12.75">
      <c r="H10979" s="507"/>
      <c r="P10979" s="507"/>
      <c r="R10979" s="507"/>
      <c r="S10979" s="507"/>
    </row>
    <row r="10980" spans="8:19" customFormat="1" ht="12.75">
      <c r="H10980" s="507"/>
      <c r="R10980" s="507"/>
      <c r="S10980" s="507"/>
    </row>
    <row r="10981" spans="8:19" customFormat="1" ht="12.75">
      <c r="H10981" s="507"/>
      <c r="P10981" s="507"/>
      <c r="R10981" s="507"/>
      <c r="S10981" s="507"/>
    </row>
    <row r="10982" spans="8:19" customFormat="1" ht="12.75">
      <c r="H10982" s="507"/>
      <c r="P10982" s="507"/>
      <c r="R10982" s="507"/>
    </row>
    <row r="10983" spans="8:19" customFormat="1" ht="12.75">
      <c r="H10983" s="507"/>
      <c r="R10983" s="507"/>
    </row>
    <row r="10984" spans="8:19" customFormat="1" ht="12.75">
      <c r="H10984" s="507"/>
      <c r="P10984" s="507"/>
      <c r="R10984" s="507"/>
      <c r="S10984" s="507"/>
    </row>
    <row r="10985" spans="8:19" customFormat="1" ht="12.75">
      <c r="H10985" s="507"/>
      <c r="P10985" s="507"/>
      <c r="R10985" s="507"/>
    </row>
    <row r="10986" spans="8:19" customFormat="1" ht="12.75">
      <c r="H10986" s="507"/>
      <c r="R10986" s="507"/>
      <c r="S10986" s="507"/>
    </row>
    <row r="10987" spans="8:19" customFormat="1" ht="12.75">
      <c r="H10987" s="507"/>
      <c r="P10987" s="507"/>
      <c r="R10987" s="507"/>
      <c r="S10987" s="507"/>
    </row>
    <row r="10988" spans="8:19" customFormat="1" ht="12.75">
      <c r="H10988" s="507"/>
      <c r="P10988" s="507"/>
      <c r="R10988" s="507"/>
    </row>
    <row r="10989" spans="8:19" customFormat="1" ht="12.75">
      <c r="H10989" s="507"/>
      <c r="P10989" s="507"/>
      <c r="R10989" s="507"/>
      <c r="S10989" s="507"/>
    </row>
    <row r="10990" spans="8:19" customFormat="1" ht="12.75">
      <c r="H10990" s="507"/>
      <c r="P10990" s="507"/>
      <c r="R10990" s="507"/>
    </row>
    <row r="10991" spans="8:19" customFormat="1" ht="12.75">
      <c r="H10991" s="507"/>
      <c r="R10991" s="507"/>
      <c r="S10991" s="507"/>
    </row>
    <row r="10992" spans="8:19" customFormat="1" ht="12.75">
      <c r="H10992" s="507"/>
      <c r="R10992" s="507"/>
      <c r="S10992" s="507"/>
    </row>
    <row r="10993" spans="8:28" customFormat="1" ht="12.75">
      <c r="H10993" s="507"/>
      <c r="P10993" s="507"/>
      <c r="R10993" s="507"/>
      <c r="S10993" s="507"/>
    </row>
    <row r="10994" spans="8:28" customFormat="1" ht="12.75">
      <c r="H10994" s="507"/>
      <c r="P10994" s="507"/>
      <c r="R10994" s="507"/>
    </row>
    <row r="10995" spans="8:28" customFormat="1" ht="12.75">
      <c r="H10995" s="507"/>
      <c r="P10995" s="507"/>
      <c r="R10995" s="507"/>
      <c r="S10995" s="507"/>
    </row>
    <row r="10996" spans="8:28" customFormat="1" ht="12.75">
      <c r="H10996" s="507"/>
      <c r="P10996" s="507"/>
      <c r="R10996" s="507"/>
      <c r="S10996" s="507"/>
      <c r="AB10996" s="507"/>
    </row>
    <row r="10997" spans="8:28" customFormat="1" ht="12.75">
      <c r="H10997" s="507"/>
      <c r="R10997" s="507"/>
    </row>
    <row r="10998" spans="8:28" customFormat="1" ht="12.75">
      <c r="H10998" s="507"/>
      <c r="P10998" s="507"/>
      <c r="R10998" s="507"/>
      <c r="S10998" s="507"/>
      <c r="AB10998" s="507"/>
    </row>
    <row r="10999" spans="8:28" customFormat="1" ht="12.75">
      <c r="H10999" s="507"/>
      <c r="R10999" s="507"/>
      <c r="S10999" s="507"/>
    </row>
    <row r="11000" spans="8:28" customFormat="1" ht="12.75">
      <c r="H11000" s="507"/>
      <c r="P11000" s="507"/>
      <c r="R11000" s="507"/>
    </row>
    <row r="11001" spans="8:28" customFormat="1" ht="12.75">
      <c r="H11001" s="507"/>
      <c r="R11001" s="507"/>
      <c r="S11001" s="507"/>
    </row>
    <row r="11002" spans="8:28" customFormat="1" ht="12.75">
      <c r="H11002" s="507"/>
      <c r="P11002" s="507"/>
      <c r="R11002" s="507"/>
      <c r="S11002" s="507"/>
    </row>
    <row r="11003" spans="8:28" customFormat="1" ht="12.75">
      <c r="H11003" s="507"/>
      <c r="R11003" s="507"/>
    </row>
    <row r="11004" spans="8:28" customFormat="1" ht="12.75">
      <c r="H11004" s="507"/>
      <c r="P11004" s="507"/>
      <c r="R11004" s="507"/>
      <c r="S11004" s="507"/>
    </row>
    <row r="11005" spans="8:28" customFormat="1" ht="12.75">
      <c r="H11005" s="507"/>
      <c r="P11005" s="507"/>
      <c r="R11005" s="507"/>
    </row>
    <row r="11006" spans="8:28" customFormat="1" ht="12.75">
      <c r="H11006" s="507"/>
      <c r="R11006" s="507"/>
    </row>
    <row r="11007" spans="8:28" customFormat="1" ht="12.75">
      <c r="H11007" s="507"/>
      <c r="R11007" s="507"/>
    </row>
    <row r="11008" spans="8:28" customFormat="1" ht="12.75">
      <c r="H11008" s="507"/>
      <c r="R11008" s="507"/>
    </row>
    <row r="11009" spans="8:19" customFormat="1" ht="12.75">
      <c r="H11009" s="507"/>
      <c r="P11009" s="507"/>
      <c r="R11009" s="507"/>
      <c r="S11009" s="507"/>
    </row>
    <row r="11010" spans="8:19" customFormat="1" ht="12.75">
      <c r="H11010" s="507"/>
      <c r="P11010" s="507"/>
      <c r="R11010" s="507"/>
      <c r="S11010" s="507"/>
    </row>
    <row r="11011" spans="8:19" customFormat="1" ht="12.75">
      <c r="H11011" s="507"/>
      <c r="P11011" s="507"/>
      <c r="R11011" s="507"/>
      <c r="S11011" s="507"/>
    </row>
    <row r="11012" spans="8:19" customFormat="1" ht="12.75">
      <c r="H11012" s="507"/>
      <c r="P11012" s="507"/>
      <c r="R11012" s="507"/>
    </row>
    <row r="11013" spans="8:19" customFormat="1" ht="12.75">
      <c r="H11013" s="507"/>
      <c r="P11013" s="507"/>
      <c r="R11013" s="507"/>
      <c r="S11013" s="507"/>
    </row>
    <row r="11014" spans="8:19" customFormat="1" ht="12.75">
      <c r="H11014" s="507"/>
      <c r="R11014" s="507"/>
      <c r="S11014" s="507"/>
    </row>
    <row r="11015" spans="8:19" customFormat="1" ht="12.75">
      <c r="H11015" s="507"/>
      <c r="P11015" s="507"/>
      <c r="R11015" s="507"/>
    </row>
    <row r="11016" spans="8:19" customFormat="1" ht="12.75">
      <c r="H11016" s="507"/>
      <c r="R11016" s="507"/>
    </row>
    <row r="11017" spans="8:19" customFormat="1" ht="12.75">
      <c r="H11017" s="507"/>
      <c r="P11017" s="507"/>
      <c r="R11017" s="507"/>
      <c r="S11017" s="507"/>
    </row>
    <row r="11018" spans="8:19" customFormat="1" ht="12.75">
      <c r="H11018" s="507"/>
      <c r="R11018" s="507"/>
    </row>
    <row r="11019" spans="8:19" customFormat="1" ht="12.75">
      <c r="H11019" s="507"/>
      <c r="P11019" s="507"/>
      <c r="R11019" s="507"/>
    </row>
    <row r="11020" spans="8:19" customFormat="1" ht="12.75">
      <c r="H11020" s="507"/>
      <c r="P11020" s="507"/>
      <c r="R11020" s="507"/>
      <c r="S11020" s="507"/>
    </row>
    <row r="11021" spans="8:19" customFormat="1" ht="12.75">
      <c r="H11021" s="507"/>
      <c r="R11021" s="507"/>
      <c r="S11021" s="507"/>
    </row>
    <row r="11022" spans="8:19" customFormat="1" ht="12.75">
      <c r="H11022" s="507"/>
      <c r="P11022" s="507"/>
      <c r="R11022" s="507"/>
      <c r="S11022" s="507"/>
    </row>
    <row r="11023" spans="8:19" customFormat="1" ht="12.75">
      <c r="H11023" s="507"/>
      <c r="P11023" s="507"/>
      <c r="R11023" s="507"/>
    </row>
    <row r="11024" spans="8:19" customFormat="1" ht="12.75">
      <c r="H11024" s="507"/>
      <c r="P11024" s="507"/>
      <c r="R11024" s="507"/>
      <c r="S11024" s="507"/>
    </row>
    <row r="11025" spans="8:19" customFormat="1" ht="12.75">
      <c r="H11025" s="507"/>
      <c r="R11025" s="507"/>
    </row>
    <row r="11026" spans="8:19" customFormat="1" ht="12.75">
      <c r="H11026" s="507"/>
      <c r="P11026" s="507"/>
      <c r="R11026" s="507"/>
      <c r="S11026" s="507"/>
    </row>
    <row r="11027" spans="8:19" customFormat="1" ht="12.75">
      <c r="H11027" s="507"/>
      <c r="R11027" s="507"/>
      <c r="S11027" s="507"/>
    </row>
    <row r="11028" spans="8:19" customFormat="1" ht="12.75">
      <c r="H11028" s="507"/>
      <c r="P11028" s="507"/>
      <c r="R11028" s="507"/>
    </row>
    <row r="11029" spans="8:19" customFormat="1" ht="12.75">
      <c r="H11029" s="507"/>
      <c r="P11029" s="507"/>
      <c r="R11029" s="507"/>
      <c r="S11029" s="507"/>
    </row>
    <row r="11030" spans="8:19" customFormat="1" ht="12.75">
      <c r="H11030" s="507"/>
      <c r="R11030" s="507"/>
      <c r="S11030" s="507"/>
    </row>
    <row r="11031" spans="8:19" customFormat="1" ht="12.75">
      <c r="H11031" s="507"/>
      <c r="R11031" s="507"/>
    </row>
    <row r="11032" spans="8:19" customFormat="1" ht="12.75">
      <c r="H11032" s="507"/>
      <c r="R11032" s="507"/>
    </row>
    <row r="11033" spans="8:19" customFormat="1" ht="12.75">
      <c r="H11033" s="507"/>
      <c r="P11033" s="507"/>
      <c r="R11033" s="507"/>
    </row>
    <row r="11034" spans="8:19" customFormat="1" ht="12.75">
      <c r="H11034" s="507"/>
      <c r="R11034" s="507"/>
      <c r="S11034" s="507"/>
    </row>
    <row r="11035" spans="8:19" customFormat="1" ht="12.75">
      <c r="H11035" s="507"/>
      <c r="R11035" s="507"/>
      <c r="S11035" s="507"/>
    </row>
    <row r="11036" spans="8:19" customFormat="1" ht="12.75">
      <c r="H11036" s="507"/>
      <c r="P11036" s="507"/>
      <c r="R11036" s="507"/>
      <c r="S11036" s="507"/>
    </row>
    <row r="11037" spans="8:19" customFormat="1" ht="12.75">
      <c r="H11037" s="507"/>
      <c r="R11037" s="507"/>
    </row>
    <row r="11038" spans="8:19" customFormat="1" ht="12.75">
      <c r="H11038" s="507"/>
      <c r="P11038" s="507"/>
      <c r="R11038" s="507"/>
    </row>
    <row r="11039" spans="8:19" customFormat="1" ht="12.75">
      <c r="H11039" s="507"/>
      <c r="P11039" s="507"/>
      <c r="R11039" s="507"/>
    </row>
    <row r="11040" spans="8:19" customFormat="1" ht="12.75">
      <c r="H11040" s="507"/>
      <c r="R11040" s="507"/>
    </row>
    <row r="11041" spans="8:19" customFormat="1" ht="12.75">
      <c r="H11041" s="507"/>
      <c r="P11041" s="507"/>
      <c r="R11041" s="507"/>
      <c r="S11041" s="507"/>
    </row>
    <row r="11042" spans="8:19" customFormat="1" ht="12.75">
      <c r="H11042" s="507"/>
      <c r="P11042" s="507"/>
      <c r="R11042" s="507"/>
    </row>
    <row r="11043" spans="8:19" customFormat="1" ht="12.75">
      <c r="H11043" s="507"/>
      <c r="P11043" s="507"/>
      <c r="R11043" s="507"/>
    </row>
    <row r="11044" spans="8:19" customFormat="1" ht="12.75">
      <c r="H11044" s="507"/>
      <c r="P11044" s="507"/>
      <c r="R11044" s="507"/>
    </row>
    <row r="11045" spans="8:19" customFormat="1" ht="12.75">
      <c r="H11045" s="507"/>
      <c r="P11045" s="507"/>
      <c r="R11045" s="507"/>
    </row>
    <row r="11046" spans="8:19" customFormat="1" ht="12.75">
      <c r="H11046" s="507"/>
      <c r="P11046" s="507"/>
      <c r="R11046" s="507"/>
      <c r="S11046" s="507"/>
    </row>
    <row r="11047" spans="8:19" customFormat="1" ht="12.75">
      <c r="H11047" s="507"/>
      <c r="R11047" s="507"/>
      <c r="S11047" s="507"/>
    </row>
    <row r="11048" spans="8:19" customFormat="1" ht="12.75">
      <c r="H11048" s="507"/>
      <c r="P11048" s="507"/>
      <c r="R11048" s="507"/>
    </row>
    <row r="11049" spans="8:19" customFormat="1" ht="12.75">
      <c r="H11049" s="507"/>
      <c r="R11049" s="507"/>
      <c r="S11049" s="507"/>
    </row>
    <row r="11050" spans="8:19" customFormat="1" ht="12.75">
      <c r="H11050" s="507"/>
      <c r="P11050" s="507"/>
      <c r="R11050" s="507"/>
    </row>
    <row r="11051" spans="8:19" customFormat="1" ht="12.75">
      <c r="H11051" s="507"/>
      <c r="R11051" s="507"/>
      <c r="S11051" s="507"/>
    </row>
    <row r="11052" spans="8:19" customFormat="1" ht="12.75">
      <c r="H11052" s="507"/>
      <c r="R11052" s="507"/>
      <c r="S11052" s="507"/>
    </row>
    <row r="11053" spans="8:19" customFormat="1" ht="12.75">
      <c r="H11053" s="507"/>
      <c r="P11053" s="507"/>
      <c r="R11053" s="507"/>
    </row>
    <row r="11054" spans="8:19" customFormat="1" ht="12.75">
      <c r="H11054" s="507"/>
      <c r="P11054" s="507"/>
      <c r="R11054" s="507"/>
    </row>
    <row r="11055" spans="8:19" customFormat="1" ht="12.75">
      <c r="H11055" s="507"/>
      <c r="R11055" s="507"/>
      <c r="S11055" s="507"/>
    </row>
    <row r="11056" spans="8:19" customFormat="1" ht="12.75">
      <c r="H11056" s="507"/>
      <c r="R11056" s="507"/>
    </row>
    <row r="11057" spans="8:28" customFormat="1" ht="12.75">
      <c r="H11057" s="507"/>
      <c r="R11057" s="507"/>
      <c r="S11057" s="507"/>
    </row>
    <row r="11058" spans="8:28" customFormat="1" ht="12.75">
      <c r="H11058" s="507"/>
      <c r="P11058" s="507"/>
      <c r="R11058" s="507"/>
      <c r="S11058" s="507"/>
    </row>
    <row r="11059" spans="8:28" customFormat="1" ht="12.75">
      <c r="H11059" s="507"/>
      <c r="P11059" s="507"/>
      <c r="R11059" s="507"/>
    </row>
    <row r="11060" spans="8:28" customFormat="1" ht="12.75">
      <c r="H11060" s="507"/>
      <c r="P11060" s="507"/>
      <c r="R11060" s="507"/>
      <c r="AB11060" s="507"/>
    </row>
    <row r="11061" spans="8:28" customFormat="1" ht="12.75">
      <c r="H11061" s="507"/>
      <c r="R11061" s="507"/>
      <c r="S11061" s="507"/>
    </row>
    <row r="11062" spans="8:28" customFormat="1" ht="12.75">
      <c r="H11062" s="507"/>
      <c r="R11062" s="507"/>
      <c r="S11062" s="507"/>
    </row>
    <row r="11063" spans="8:28" customFormat="1" ht="12.75">
      <c r="H11063" s="507"/>
      <c r="R11063" s="507"/>
    </row>
    <row r="11064" spans="8:28" customFormat="1" ht="12.75">
      <c r="H11064" s="507"/>
      <c r="P11064" s="507"/>
      <c r="R11064" s="507"/>
    </row>
    <row r="11065" spans="8:28" customFormat="1" ht="12.75">
      <c r="H11065" s="507"/>
      <c r="P11065" s="507"/>
      <c r="R11065" s="507"/>
      <c r="S11065" s="507"/>
    </row>
    <row r="11066" spans="8:28" customFormat="1" ht="12.75">
      <c r="H11066" s="507"/>
      <c r="P11066" s="507"/>
      <c r="R11066" s="507"/>
    </row>
    <row r="11067" spans="8:28" customFormat="1" ht="12.75">
      <c r="H11067" s="507"/>
      <c r="P11067" s="507"/>
      <c r="R11067" s="507"/>
    </row>
    <row r="11068" spans="8:28" customFormat="1" ht="12.75">
      <c r="H11068" s="507"/>
      <c r="P11068" s="507"/>
      <c r="R11068" s="507"/>
      <c r="S11068" s="507"/>
    </row>
    <row r="11069" spans="8:28" customFormat="1" ht="12.75">
      <c r="H11069" s="507"/>
      <c r="P11069" s="507"/>
      <c r="R11069" s="507"/>
      <c r="S11069" s="507"/>
    </row>
    <row r="11070" spans="8:28" customFormat="1" ht="12.75">
      <c r="H11070" s="507"/>
      <c r="R11070" s="507"/>
    </row>
    <row r="11071" spans="8:28" customFormat="1" ht="12.75">
      <c r="H11071" s="507"/>
      <c r="P11071" s="507"/>
      <c r="R11071" s="507"/>
      <c r="S11071" s="507"/>
    </row>
    <row r="11072" spans="8:28" customFormat="1" ht="12.75">
      <c r="H11072" s="507"/>
      <c r="R11072" s="507"/>
      <c r="S11072" s="507"/>
    </row>
    <row r="11073" spans="8:19" customFormat="1" ht="12.75">
      <c r="H11073" s="507"/>
      <c r="R11073" s="507"/>
    </row>
    <row r="11074" spans="8:19" customFormat="1" ht="12.75">
      <c r="H11074" s="507"/>
      <c r="R11074" s="507"/>
      <c r="S11074" s="507"/>
    </row>
    <row r="11075" spans="8:19" customFormat="1" ht="12.75">
      <c r="H11075" s="507"/>
      <c r="R11075" s="507"/>
      <c r="S11075" s="507"/>
    </row>
    <row r="11076" spans="8:19" customFormat="1" ht="12.75">
      <c r="H11076" s="507"/>
      <c r="P11076" s="507"/>
      <c r="R11076" s="507"/>
    </row>
    <row r="11077" spans="8:19" customFormat="1" ht="12.75">
      <c r="H11077" s="507"/>
      <c r="P11077" s="507"/>
      <c r="R11077" s="507"/>
      <c r="S11077" s="507"/>
    </row>
    <row r="11078" spans="8:19" customFormat="1" ht="12.75">
      <c r="H11078" s="507"/>
      <c r="P11078" s="507"/>
      <c r="R11078" s="507"/>
    </row>
    <row r="11079" spans="8:19" customFormat="1" ht="12.75">
      <c r="H11079" s="507"/>
      <c r="P11079" s="507"/>
      <c r="R11079" s="507"/>
      <c r="S11079" s="507"/>
    </row>
    <row r="11080" spans="8:19" customFormat="1" ht="12.75">
      <c r="H11080" s="507"/>
      <c r="R11080" s="507"/>
      <c r="S11080" s="507"/>
    </row>
    <row r="11081" spans="8:19" customFormat="1" ht="12.75">
      <c r="H11081" s="507"/>
      <c r="P11081" s="507"/>
      <c r="R11081" s="507"/>
    </row>
    <row r="11082" spans="8:19" customFormat="1" ht="12.75">
      <c r="H11082" s="507"/>
      <c r="R11082" s="507"/>
      <c r="S11082" s="507"/>
    </row>
    <row r="11083" spans="8:19" customFormat="1" ht="12.75">
      <c r="H11083" s="507"/>
      <c r="P11083" s="507"/>
      <c r="R11083" s="507"/>
      <c r="S11083" s="507"/>
    </row>
    <row r="11084" spans="8:19" customFormat="1" ht="12.75">
      <c r="H11084" s="507"/>
      <c r="P11084" s="507"/>
      <c r="R11084" s="507"/>
    </row>
    <row r="11085" spans="8:19" customFormat="1" ht="12.75">
      <c r="H11085" s="507"/>
      <c r="P11085" s="507"/>
      <c r="R11085" s="507"/>
    </row>
    <row r="11086" spans="8:19" customFormat="1" ht="12.75">
      <c r="H11086" s="507"/>
      <c r="P11086" s="507"/>
      <c r="R11086" s="507"/>
    </row>
    <row r="11087" spans="8:19" customFormat="1" ht="12.75">
      <c r="H11087" s="507"/>
      <c r="P11087" s="507"/>
      <c r="R11087" s="507"/>
    </row>
    <row r="11088" spans="8:19" customFormat="1" ht="12.75">
      <c r="H11088" s="507"/>
      <c r="R11088" s="507"/>
    </row>
    <row r="11089" spans="8:19" customFormat="1" ht="12.75">
      <c r="H11089" s="507"/>
      <c r="R11089" s="507"/>
    </row>
    <row r="11090" spans="8:19" customFormat="1" ht="12.75">
      <c r="H11090" s="507"/>
      <c r="R11090" s="507"/>
      <c r="S11090" s="507"/>
    </row>
    <row r="11091" spans="8:19" customFormat="1" ht="12.75">
      <c r="H11091" s="507"/>
      <c r="P11091" s="507"/>
      <c r="R11091" s="507"/>
    </row>
    <row r="11092" spans="8:19" customFormat="1" ht="12.75">
      <c r="H11092" s="507"/>
      <c r="R11092" s="507"/>
      <c r="S11092" s="507"/>
    </row>
    <row r="11093" spans="8:19" customFormat="1" ht="12.75">
      <c r="H11093" s="507"/>
      <c r="R11093" s="507"/>
      <c r="S11093" s="507"/>
    </row>
    <row r="11094" spans="8:19" customFormat="1" ht="12.75">
      <c r="H11094" s="507"/>
      <c r="P11094" s="507"/>
      <c r="R11094" s="507"/>
    </row>
    <row r="11095" spans="8:19" customFormat="1" ht="12.75">
      <c r="H11095" s="507"/>
      <c r="P11095" s="507"/>
      <c r="R11095" s="507"/>
    </row>
    <row r="11096" spans="8:19" customFormat="1" ht="12.75">
      <c r="H11096" s="507"/>
      <c r="P11096" s="507"/>
      <c r="R11096" s="507"/>
    </row>
    <row r="11097" spans="8:19" customFormat="1" ht="12.75">
      <c r="H11097" s="507"/>
      <c r="P11097" s="507"/>
      <c r="R11097" s="507"/>
      <c r="S11097" s="507"/>
    </row>
    <row r="11098" spans="8:19" customFormat="1" ht="12.75">
      <c r="H11098" s="507"/>
      <c r="R11098" s="507"/>
      <c r="S11098" s="507"/>
    </row>
    <row r="11099" spans="8:19" customFormat="1" ht="12.75">
      <c r="H11099" s="507"/>
      <c r="R11099" s="507"/>
    </row>
    <row r="11100" spans="8:19" customFormat="1" ht="12.75">
      <c r="H11100" s="507"/>
      <c r="P11100" s="507"/>
      <c r="R11100" s="507"/>
      <c r="S11100" s="507"/>
    </row>
    <row r="11101" spans="8:19" customFormat="1" ht="12.75">
      <c r="H11101" s="507"/>
      <c r="P11101" s="507"/>
      <c r="R11101" s="507"/>
    </row>
    <row r="11102" spans="8:19" customFormat="1" ht="12.75">
      <c r="H11102" s="507"/>
      <c r="P11102" s="507"/>
      <c r="R11102" s="507"/>
      <c r="S11102" s="507"/>
    </row>
    <row r="11103" spans="8:19" customFormat="1" ht="12.75">
      <c r="H11103" s="507"/>
      <c r="R11103" s="507"/>
    </row>
    <row r="11104" spans="8:19" customFormat="1" ht="12.75">
      <c r="H11104" s="507"/>
      <c r="P11104" s="507"/>
      <c r="R11104" s="507"/>
      <c r="S11104" s="507"/>
    </row>
    <row r="11105" spans="8:28" customFormat="1" ht="12.75">
      <c r="H11105" s="507"/>
      <c r="P11105" s="507"/>
      <c r="R11105" s="507"/>
    </row>
    <row r="11106" spans="8:28" customFormat="1" ht="12.75">
      <c r="H11106" s="507"/>
      <c r="P11106" s="507"/>
      <c r="R11106" s="507"/>
    </row>
    <row r="11107" spans="8:28" customFormat="1" ht="12.75">
      <c r="H11107" s="507"/>
      <c r="P11107" s="507"/>
      <c r="R11107" s="507"/>
    </row>
    <row r="11108" spans="8:28" customFormat="1" ht="12.75">
      <c r="H11108" s="507"/>
      <c r="P11108" s="507"/>
      <c r="R11108" s="507"/>
      <c r="S11108" s="507"/>
    </row>
    <row r="11109" spans="8:28" customFormat="1" ht="12.75">
      <c r="H11109" s="507"/>
      <c r="P11109" s="507"/>
      <c r="R11109" s="507"/>
      <c r="S11109" s="507"/>
    </row>
    <row r="11110" spans="8:28" customFormat="1" ht="12.75">
      <c r="H11110" s="507"/>
      <c r="P11110" s="507"/>
      <c r="R11110" s="507"/>
    </row>
    <row r="11111" spans="8:28" customFormat="1" ht="12.75">
      <c r="H11111" s="507"/>
      <c r="P11111" s="507"/>
      <c r="R11111" s="507"/>
    </row>
    <row r="11112" spans="8:28" customFormat="1" ht="12.75">
      <c r="H11112" s="507"/>
      <c r="R11112" s="507"/>
      <c r="S11112" s="507"/>
    </row>
    <row r="11113" spans="8:28" customFormat="1" ht="12.75">
      <c r="H11113" s="507"/>
      <c r="P11113" s="507"/>
      <c r="R11113" s="507"/>
      <c r="S11113" s="507"/>
    </row>
    <row r="11114" spans="8:28" customFormat="1" ht="12.75">
      <c r="H11114" s="507"/>
      <c r="P11114" s="507"/>
      <c r="R11114" s="507"/>
    </row>
    <row r="11115" spans="8:28" customFormat="1" ht="12.75">
      <c r="H11115" s="507"/>
      <c r="P11115" s="507"/>
      <c r="R11115" s="507"/>
      <c r="S11115" s="507"/>
      <c r="AB11115" s="507"/>
    </row>
    <row r="11116" spans="8:28" customFormat="1" ht="12.75">
      <c r="H11116" s="507"/>
      <c r="R11116" s="507"/>
    </row>
    <row r="11117" spans="8:28" customFormat="1" ht="12.75">
      <c r="H11117" s="507"/>
      <c r="P11117" s="507"/>
      <c r="R11117" s="507"/>
      <c r="S11117" s="507"/>
      <c r="AB11117" s="507"/>
    </row>
    <row r="11118" spans="8:28" customFormat="1" ht="12.75">
      <c r="H11118" s="507"/>
      <c r="P11118" s="507"/>
      <c r="R11118" s="507"/>
      <c r="S11118" s="507"/>
    </row>
    <row r="11119" spans="8:28" customFormat="1" ht="12.75">
      <c r="H11119" s="507"/>
      <c r="R11119" s="507"/>
      <c r="S11119" s="507"/>
    </row>
    <row r="11120" spans="8:28" customFormat="1" ht="12.75">
      <c r="H11120" s="507"/>
      <c r="P11120" s="507"/>
      <c r="R11120" s="507"/>
    </row>
    <row r="11121" spans="8:28" customFormat="1" ht="12.75">
      <c r="H11121" s="507"/>
      <c r="R11121" s="507"/>
      <c r="S11121" s="507"/>
    </row>
    <row r="11122" spans="8:28" customFormat="1" ht="12.75">
      <c r="H11122" s="507"/>
      <c r="R11122" s="507"/>
      <c r="S11122" s="507"/>
      <c r="AB11122" s="507"/>
    </row>
    <row r="11123" spans="8:28" customFormat="1" ht="12.75">
      <c r="H11123" s="507"/>
      <c r="P11123" s="507"/>
      <c r="R11123" s="507"/>
      <c r="S11123" s="507"/>
    </row>
    <row r="11124" spans="8:28" customFormat="1" ht="12.75">
      <c r="H11124" s="507"/>
      <c r="P11124" s="507"/>
      <c r="R11124" s="507"/>
    </row>
    <row r="11125" spans="8:28" customFormat="1" ht="12.75">
      <c r="H11125" s="507"/>
      <c r="R11125" s="507"/>
      <c r="S11125" s="507"/>
    </row>
    <row r="11126" spans="8:28" customFormat="1" ht="12.75">
      <c r="H11126" s="507"/>
      <c r="P11126" s="507"/>
      <c r="R11126" s="507"/>
      <c r="AB11126" s="507"/>
    </row>
    <row r="11127" spans="8:28" customFormat="1" ht="12.75">
      <c r="H11127" s="507"/>
      <c r="P11127" s="507"/>
      <c r="R11127" s="507"/>
      <c r="S11127" s="507"/>
    </row>
    <row r="11128" spans="8:28" customFormat="1" ht="12.75">
      <c r="H11128" s="507"/>
      <c r="R11128" s="507"/>
      <c r="S11128" s="507"/>
    </row>
    <row r="11129" spans="8:28" customFormat="1" ht="12.75">
      <c r="H11129" s="507"/>
      <c r="P11129" s="507"/>
      <c r="R11129" s="507"/>
    </row>
    <row r="11130" spans="8:28" customFormat="1" ht="12.75">
      <c r="H11130" s="507"/>
      <c r="R11130" s="507"/>
      <c r="S11130" s="507"/>
    </row>
    <row r="11131" spans="8:28" customFormat="1" ht="12.75">
      <c r="H11131" s="507"/>
      <c r="P11131" s="507"/>
      <c r="R11131" s="507"/>
      <c r="S11131" s="507"/>
    </row>
    <row r="11132" spans="8:28" customFormat="1" ht="12.75">
      <c r="H11132" s="507"/>
      <c r="R11132" s="507"/>
      <c r="S11132" s="507"/>
    </row>
    <row r="11133" spans="8:28" customFormat="1" ht="12.75">
      <c r="H11133" s="507"/>
      <c r="P11133" s="507"/>
      <c r="R11133" s="507"/>
    </row>
    <row r="11134" spans="8:28" customFormat="1" ht="12.75">
      <c r="H11134" s="507"/>
      <c r="P11134" s="507"/>
      <c r="R11134" s="507"/>
      <c r="S11134" s="507"/>
    </row>
    <row r="11135" spans="8:28" customFormat="1" ht="12.75">
      <c r="H11135" s="507"/>
      <c r="P11135" s="507"/>
      <c r="R11135" s="507"/>
      <c r="S11135" s="507"/>
    </row>
    <row r="11136" spans="8:28" customFormat="1" ht="12.75">
      <c r="H11136" s="507"/>
      <c r="P11136" s="507"/>
      <c r="R11136" s="507"/>
      <c r="S11136" s="507"/>
      <c r="AB11136" s="507"/>
    </row>
    <row r="11137" spans="8:28" customFormat="1" ht="12.75">
      <c r="H11137" s="507"/>
      <c r="P11137" s="507"/>
      <c r="R11137" s="507"/>
    </row>
    <row r="11138" spans="8:28" customFormat="1" ht="12.75">
      <c r="H11138" s="507"/>
      <c r="P11138" s="507"/>
      <c r="R11138" s="507"/>
    </row>
    <row r="11139" spans="8:28" customFormat="1" ht="12.75">
      <c r="H11139" s="507"/>
      <c r="R11139" s="507"/>
    </row>
    <row r="11140" spans="8:28" customFormat="1" ht="12.75">
      <c r="H11140" s="507"/>
      <c r="P11140" s="507"/>
      <c r="R11140" s="507"/>
      <c r="S11140" s="507"/>
    </row>
    <row r="11141" spans="8:28" customFormat="1" ht="12.75">
      <c r="H11141" s="507"/>
      <c r="R11141" s="507"/>
      <c r="S11141" s="507"/>
    </row>
    <row r="11142" spans="8:28" customFormat="1" ht="12.75">
      <c r="H11142" s="507"/>
      <c r="P11142" s="507"/>
      <c r="R11142" s="507"/>
      <c r="S11142" s="507"/>
    </row>
    <row r="11143" spans="8:28" customFormat="1" ht="12.75">
      <c r="H11143" s="507"/>
      <c r="R11143" s="507"/>
      <c r="S11143" s="507"/>
    </row>
    <row r="11144" spans="8:28" customFormat="1" ht="12.75">
      <c r="H11144" s="507"/>
      <c r="R11144" s="507"/>
      <c r="S11144" s="507"/>
    </row>
    <row r="11145" spans="8:28" customFormat="1" ht="12.75">
      <c r="H11145" s="507"/>
      <c r="P11145" s="507"/>
      <c r="R11145" s="507"/>
      <c r="S11145" s="507"/>
    </row>
    <row r="11146" spans="8:28" customFormat="1" ht="12.75">
      <c r="H11146" s="507"/>
      <c r="R11146" s="507"/>
      <c r="S11146" s="507"/>
    </row>
    <row r="11147" spans="8:28" customFormat="1" ht="12.75">
      <c r="H11147" s="507"/>
      <c r="P11147" s="507"/>
      <c r="R11147" s="507"/>
      <c r="S11147" s="507"/>
      <c r="AB11147" s="507"/>
    </row>
    <row r="11148" spans="8:28" customFormat="1" ht="12.75">
      <c r="H11148" s="507"/>
      <c r="P11148" s="507"/>
      <c r="R11148" s="507"/>
    </row>
    <row r="11149" spans="8:28" customFormat="1" ht="12.75">
      <c r="H11149" s="507"/>
      <c r="P11149" s="507"/>
      <c r="R11149" s="507"/>
    </row>
    <row r="11150" spans="8:28" customFormat="1" ht="12.75">
      <c r="H11150" s="507"/>
      <c r="R11150" s="507"/>
      <c r="S11150" s="507"/>
    </row>
    <row r="11151" spans="8:28" customFormat="1" ht="12.75">
      <c r="H11151" s="507"/>
      <c r="P11151" s="507"/>
      <c r="R11151" s="507"/>
      <c r="S11151" s="507"/>
    </row>
    <row r="11152" spans="8:28" customFormat="1" ht="12.75">
      <c r="H11152" s="507"/>
      <c r="P11152" s="507"/>
      <c r="R11152" s="507"/>
      <c r="S11152" s="507"/>
    </row>
    <row r="11153" spans="8:28" customFormat="1" ht="12.75">
      <c r="H11153" s="507"/>
      <c r="P11153" s="507"/>
      <c r="R11153" s="507"/>
    </row>
    <row r="11154" spans="8:28" customFormat="1" ht="12.75">
      <c r="H11154" s="507"/>
      <c r="P11154" s="507"/>
      <c r="R11154" s="507"/>
      <c r="S11154" s="507"/>
    </row>
    <row r="11155" spans="8:28" customFormat="1" ht="12.75">
      <c r="H11155" s="507"/>
      <c r="P11155" s="507"/>
      <c r="R11155" s="507"/>
    </row>
    <row r="11156" spans="8:28" customFormat="1" ht="12.75">
      <c r="H11156" s="507"/>
      <c r="R11156" s="507"/>
    </row>
    <row r="11157" spans="8:28" customFormat="1" ht="12.75">
      <c r="H11157" s="507"/>
      <c r="P11157" s="507"/>
      <c r="R11157" s="507"/>
      <c r="S11157" s="507"/>
      <c r="AB11157" s="507"/>
    </row>
    <row r="11158" spans="8:28" customFormat="1" ht="12.75">
      <c r="H11158" s="507"/>
      <c r="R11158" s="507"/>
      <c r="S11158" s="507"/>
    </row>
    <row r="11159" spans="8:28" customFormat="1" ht="12.75">
      <c r="H11159" s="507"/>
      <c r="P11159" s="507"/>
      <c r="R11159" s="507"/>
    </row>
    <row r="11160" spans="8:28" customFormat="1" ht="12.75">
      <c r="H11160" s="507"/>
      <c r="P11160" s="507"/>
      <c r="R11160" s="507"/>
      <c r="S11160" s="507"/>
    </row>
    <row r="11161" spans="8:28" customFormat="1" ht="12.75">
      <c r="H11161" s="507"/>
      <c r="P11161" s="507"/>
      <c r="R11161" s="507"/>
      <c r="S11161" s="507"/>
    </row>
    <row r="11162" spans="8:28" customFormat="1" ht="12.75">
      <c r="H11162" s="507"/>
      <c r="R11162" s="507"/>
      <c r="S11162" s="507"/>
      <c r="AB11162" s="507"/>
    </row>
    <row r="11163" spans="8:28" customFormat="1" ht="12.75">
      <c r="H11163" s="507"/>
      <c r="P11163" s="507"/>
      <c r="R11163" s="507"/>
      <c r="S11163" s="507"/>
      <c r="AB11163" s="507"/>
    </row>
    <row r="11164" spans="8:28" customFormat="1" ht="12.75">
      <c r="H11164" s="507"/>
      <c r="R11164" s="507"/>
      <c r="S11164" s="507"/>
    </row>
    <row r="11165" spans="8:28" customFormat="1" ht="12.75">
      <c r="H11165" s="507"/>
      <c r="P11165" s="507"/>
      <c r="R11165" s="507"/>
    </row>
    <row r="11166" spans="8:28" customFormat="1" ht="12.75">
      <c r="H11166" s="507"/>
      <c r="R11166" s="507"/>
      <c r="S11166" s="507"/>
    </row>
    <row r="11167" spans="8:28" customFormat="1" ht="12.75">
      <c r="H11167" s="507"/>
      <c r="P11167" s="507"/>
      <c r="R11167" s="507"/>
    </row>
    <row r="11168" spans="8:28" customFormat="1" ht="12.75">
      <c r="H11168" s="507"/>
      <c r="P11168" s="507"/>
      <c r="R11168" s="507"/>
      <c r="S11168" s="507"/>
    </row>
    <row r="11169" spans="8:19" customFormat="1" ht="12.75">
      <c r="H11169" s="507"/>
      <c r="P11169" s="507"/>
      <c r="R11169" s="507"/>
    </row>
    <row r="11170" spans="8:19" customFormat="1" ht="12.75">
      <c r="H11170" s="507"/>
      <c r="P11170" s="507"/>
      <c r="R11170" s="507"/>
      <c r="S11170" s="507"/>
    </row>
    <row r="11171" spans="8:19" customFormat="1" ht="12.75">
      <c r="H11171" s="507"/>
      <c r="P11171" s="507"/>
      <c r="R11171" s="507"/>
      <c r="S11171" s="507"/>
    </row>
    <row r="11172" spans="8:19" customFormat="1" ht="12.75">
      <c r="H11172" s="507"/>
      <c r="R11172" s="507"/>
    </row>
    <row r="11173" spans="8:19" customFormat="1" ht="12.75">
      <c r="H11173" s="507"/>
      <c r="P11173" s="507"/>
      <c r="R11173" s="507"/>
      <c r="S11173" s="507"/>
    </row>
    <row r="11174" spans="8:19" customFormat="1" ht="12.75">
      <c r="H11174" s="507"/>
      <c r="P11174" s="507"/>
      <c r="R11174" s="507"/>
    </row>
    <row r="11175" spans="8:19" customFormat="1" ht="12.75">
      <c r="H11175" s="507"/>
      <c r="P11175" s="507"/>
      <c r="R11175" s="507"/>
    </row>
    <row r="11176" spans="8:19" customFormat="1" ht="12.75">
      <c r="H11176" s="507"/>
      <c r="R11176" s="507"/>
      <c r="S11176" s="507"/>
    </row>
    <row r="11177" spans="8:19" customFormat="1" ht="12.75">
      <c r="H11177" s="507"/>
      <c r="P11177" s="507"/>
      <c r="R11177" s="507"/>
      <c r="S11177" s="507"/>
    </row>
    <row r="11178" spans="8:19" customFormat="1" ht="12.75">
      <c r="H11178" s="507"/>
      <c r="R11178" s="507"/>
    </row>
    <row r="11179" spans="8:19" customFormat="1" ht="12.75">
      <c r="H11179" s="507"/>
      <c r="R11179" s="507"/>
    </row>
    <row r="11180" spans="8:19" customFormat="1" ht="12.75">
      <c r="H11180" s="507"/>
      <c r="P11180" s="507"/>
      <c r="R11180" s="507"/>
      <c r="S11180" s="507"/>
    </row>
    <row r="11181" spans="8:19" customFormat="1" ht="12.75">
      <c r="H11181" s="507"/>
      <c r="P11181" s="507"/>
      <c r="R11181" s="507"/>
    </row>
    <row r="11182" spans="8:19" customFormat="1" ht="12.75">
      <c r="H11182" s="507"/>
      <c r="P11182" s="507"/>
      <c r="R11182" s="507"/>
      <c r="S11182" s="507"/>
    </row>
    <row r="11183" spans="8:19" customFormat="1" ht="12.75">
      <c r="H11183" s="507"/>
      <c r="P11183" s="507"/>
      <c r="R11183" s="507"/>
      <c r="S11183" s="507"/>
    </row>
    <row r="11184" spans="8:19" customFormat="1" ht="12.75">
      <c r="H11184" s="507"/>
      <c r="P11184" s="507"/>
      <c r="R11184" s="507"/>
      <c r="S11184" s="507"/>
    </row>
    <row r="11185" spans="8:19" customFormat="1" ht="12.75">
      <c r="H11185" s="507"/>
      <c r="R11185" s="507"/>
      <c r="S11185" s="507"/>
    </row>
    <row r="11186" spans="8:19" customFormat="1" ht="12.75">
      <c r="H11186" s="507"/>
      <c r="P11186" s="507"/>
      <c r="R11186" s="507"/>
    </row>
    <row r="11187" spans="8:19" customFormat="1" ht="12.75">
      <c r="H11187" s="507"/>
      <c r="P11187" s="507"/>
      <c r="R11187" s="507"/>
    </row>
    <row r="11188" spans="8:19" customFormat="1" ht="12.75">
      <c r="H11188" s="507"/>
      <c r="P11188" s="507"/>
      <c r="R11188" s="507"/>
    </row>
    <row r="11189" spans="8:19" customFormat="1" ht="12.75">
      <c r="H11189" s="507"/>
      <c r="P11189" s="507"/>
      <c r="R11189" s="507"/>
      <c r="S11189" s="507"/>
    </row>
    <row r="11190" spans="8:19" customFormat="1" ht="12.75">
      <c r="H11190" s="507"/>
      <c r="P11190" s="507"/>
      <c r="R11190" s="507"/>
    </row>
    <row r="11191" spans="8:19" customFormat="1" ht="12.75">
      <c r="H11191" s="507"/>
      <c r="P11191" s="507"/>
      <c r="R11191" s="507"/>
      <c r="S11191" s="507"/>
    </row>
    <row r="11192" spans="8:19" customFormat="1" ht="12.75">
      <c r="H11192" s="507"/>
      <c r="R11192" s="507"/>
      <c r="S11192" s="507"/>
    </row>
    <row r="11193" spans="8:19" customFormat="1" ht="12.75">
      <c r="H11193" s="507"/>
      <c r="P11193" s="507"/>
      <c r="R11193" s="507"/>
    </row>
    <row r="11194" spans="8:19" customFormat="1" ht="12.75">
      <c r="H11194" s="507"/>
      <c r="P11194" s="507"/>
      <c r="R11194" s="507"/>
      <c r="S11194" s="507"/>
    </row>
    <row r="11195" spans="8:19" customFormat="1" ht="12.75">
      <c r="H11195" s="507"/>
      <c r="P11195" s="507"/>
      <c r="R11195" s="507"/>
    </row>
    <row r="11196" spans="8:19" customFormat="1" ht="12.75">
      <c r="H11196" s="507"/>
      <c r="P11196" s="507"/>
      <c r="R11196" s="507"/>
    </row>
    <row r="11197" spans="8:19" customFormat="1" ht="12.75">
      <c r="H11197" s="507"/>
      <c r="P11197" s="507"/>
      <c r="R11197" s="507"/>
    </row>
    <row r="11198" spans="8:19" customFormat="1" ht="12.75">
      <c r="H11198" s="507"/>
      <c r="P11198" s="507"/>
      <c r="R11198" s="507"/>
    </row>
    <row r="11199" spans="8:19" customFormat="1" ht="12.75">
      <c r="H11199" s="507"/>
      <c r="P11199" s="507"/>
      <c r="R11199" s="507"/>
    </row>
    <row r="11200" spans="8:19" customFormat="1" ht="12.75">
      <c r="H11200" s="507"/>
      <c r="R11200" s="507"/>
      <c r="S11200" s="507"/>
    </row>
    <row r="11201" spans="8:28" customFormat="1" ht="12.75">
      <c r="H11201" s="507"/>
      <c r="P11201" s="507"/>
      <c r="R11201" s="507"/>
      <c r="S11201" s="507"/>
    </row>
    <row r="11202" spans="8:28" customFormat="1" ht="12.75">
      <c r="H11202" s="507"/>
      <c r="P11202" s="507"/>
      <c r="R11202" s="507"/>
    </row>
    <row r="11203" spans="8:28" customFormat="1" ht="12.75">
      <c r="H11203" s="507"/>
      <c r="P11203" s="507"/>
      <c r="R11203" s="507"/>
    </row>
    <row r="11204" spans="8:28" customFormat="1" ht="12.75">
      <c r="H11204" s="507"/>
      <c r="R11204" s="507"/>
      <c r="S11204" s="507"/>
    </row>
    <row r="11205" spans="8:28" customFormat="1" ht="12.75">
      <c r="H11205" s="507"/>
      <c r="P11205" s="507"/>
      <c r="R11205" s="507"/>
      <c r="S11205" s="507"/>
      <c r="AB11205" s="507"/>
    </row>
    <row r="11206" spans="8:28" customFormat="1" ht="12.75">
      <c r="H11206" s="507"/>
      <c r="R11206" s="507"/>
      <c r="S11206" s="507"/>
    </row>
    <row r="11207" spans="8:28" customFormat="1" ht="12.75">
      <c r="H11207" s="507"/>
      <c r="R11207" s="507"/>
    </row>
    <row r="11208" spans="8:28" customFormat="1" ht="12.75">
      <c r="H11208" s="507"/>
      <c r="P11208" s="507"/>
      <c r="R11208" s="507"/>
      <c r="S11208" s="507"/>
      <c r="AB11208" s="507"/>
    </row>
    <row r="11209" spans="8:28" customFormat="1" ht="12.75">
      <c r="H11209" s="507"/>
      <c r="R11209" s="507"/>
      <c r="S11209" s="507"/>
    </row>
    <row r="11210" spans="8:28" customFormat="1" ht="12.75">
      <c r="H11210" s="507"/>
      <c r="R11210" s="507"/>
    </row>
    <row r="11211" spans="8:28" customFormat="1" ht="12.75">
      <c r="H11211" s="507"/>
      <c r="P11211" s="507"/>
      <c r="R11211" s="507"/>
      <c r="S11211" s="507"/>
    </row>
    <row r="11212" spans="8:28" customFormat="1" ht="12.75">
      <c r="H11212" s="507"/>
      <c r="P11212" s="507"/>
      <c r="R11212" s="507"/>
      <c r="S11212" s="507"/>
    </row>
    <row r="11213" spans="8:28" customFormat="1" ht="12.75">
      <c r="H11213" s="507"/>
      <c r="P11213" s="507"/>
      <c r="R11213" s="507"/>
    </row>
    <row r="11214" spans="8:28" customFormat="1" ht="12.75">
      <c r="H11214" s="507"/>
      <c r="P11214" s="507"/>
      <c r="R11214" s="507"/>
      <c r="S11214" s="507"/>
    </row>
    <row r="11215" spans="8:28" customFormat="1" ht="12.75">
      <c r="H11215" s="507"/>
      <c r="R11215" s="507"/>
      <c r="S11215" s="507"/>
    </row>
    <row r="11216" spans="8:28" customFormat="1" ht="12.75">
      <c r="H11216" s="507"/>
      <c r="P11216" s="507"/>
      <c r="R11216" s="507"/>
    </row>
    <row r="11217" spans="8:19" customFormat="1" ht="12.75">
      <c r="H11217" s="507"/>
      <c r="P11217" s="507"/>
      <c r="R11217" s="507"/>
    </row>
    <row r="11218" spans="8:19" customFormat="1" ht="12.75">
      <c r="H11218" s="507"/>
      <c r="P11218" s="507"/>
      <c r="R11218" s="507"/>
    </row>
    <row r="11219" spans="8:19" customFormat="1" ht="12.75">
      <c r="H11219" s="507"/>
      <c r="R11219" s="507"/>
    </row>
    <row r="11220" spans="8:19" customFormat="1" ht="12.75">
      <c r="H11220" s="507"/>
      <c r="P11220" s="507"/>
      <c r="R11220" s="507"/>
    </row>
    <row r="11221" spans="8:19" customFormat="1" ht="12.75">
      <c r="H11221" s="507"/>
      <c r="P11221" s="507"/>
      <c r="R11221" s="507"/>
      <c r="S11221" s="507"/>
    </row>
    <row r="11222" spans="8:19" customFormat="1" ht="12.75">
      <c r="H11222" s="507"/>
      <c r="R11222" s="507"/>
      <c r="S11222" s="507"/>
    </row>
    <row r="11223" spans="8:19" customFormat="1" ht="12.75">
      <c r="H11223" s="507"/>
      <c r="R11223" s="507"/>
      <c r="S11223" s="507"/>
    </row>
    <row r="11224" spans="8:19" customFormat="1" ht="12.75">
      <c r="H11224" s="507"/>
      <c r="R11224" s="507"/>
    </row>
    <row r="11225" spans="8:19" customFormat="1" ht="12.75">
      <c r="H11225" s="507"/>
      <c r="R11225" s="507"/>
      <c r="S11225" s="507"/>
    </row>
    <row r="11226" spans="8:19" customFormat="1" ht="12.75">
      <c r="H11226" s="507"/>
      <c r="R11226" s="507"/>
    </row>
    <row r="11227" spans="8:19" customFormat="1" ht="12.75">
      <c r="H11227" s="507"/>
      <c r="P11227" s="507"/>
      <c r="R11227" s="507"/>
      <c r="S11227" s="507"/>
    </row>
    <row r="11228" spans="8:19" customFormat="1" ht="12.75">
      <c r="H11228" s="507"/>
      <c r="P11228" s="507"/>
      <c r="R11228" s="507"/>
    </row>
    <row r="11229" spans="8:19" customFormat="1" ht="12.75">
      <c r="H11229" s="507"/>
      <c r="R11229" s="507"/>
    </row>
    <row r="11230" spans="8:19" customFormat="1" ht="12.75">
      <c r="H11230" s="507"/>
      <c r="R11230" s="507"/>
      <c r="S11230" s="507"/>
    </row>
    <row r="11231" spans="8:19" customFormat="1" ht="12.75">
      <c r="H11231" s="507"/>
      <c r="P11231" s="507"/>
      <c r="R11231" s="507"/>
      <c r="S11231" s="507"/>
    </row>
    <row r="11232" spans="8:19" customFormat="1" ht="12.75">
      <c r="H11232" s="507"/>
      <c r="R11232" s="507"/>
      <c r="S11232" s="507"/>
    </row>
    <row r="11233" spans="8:28" customFormat="1" ht="12.75">
      <c r="H11233" s="507"/>
      <c r="R11233" s="507"/>
      <c r="S11233" s="507"/>
    </row>
    <row r="11234" spans="8:28" customFormat="1" ht="12.75">
      <c r="H11234" s="507"/>
      <c r="R11234" s="507"/>
    </row>
    <row r="11235" spans="8:28" customFormat="1" ht="12.75">
      <c r="H11235" s="507"/>
      <c r="R11235" s="507"/>
      <c r="S11235" s="507"/>
    </row>
    <row r="11236" spans="8:28" customFormat="1" ht="12.75">
      <c r="H11236" s="507"/>
      <c r="P11236" s="507"/>
      <c r="R11236" s="507"/>
    </row>
    <row r="11237" spans="8:28" customFormat="1" ht="12.75">
      <c r="H11237" s="507"/>
      <c r="R11237" s="507"/>
      <c r="S11237" s="507"/>
    </row>
    <row r="11238" spans="8:28" customFormat="1" ht="12.75">
      <c r="H11238" s="507"/>
      <c r="P11238" s="507"/>
      <c r="R11238" s="507"/>
    </row>
    <row r="11239" spans="8:28" customFormat="1" ht="12.75">
      <c r="H11239" s="507"/>
      <c r="R11239" s="507"/>
      <c r="S11239" s="507"/>
    </row>
    <row r="11240" spans="8:28" customFormat="1" ht="12.75">
      <c r="H11240" s="507"/>
      <c r="R11240" s="507"/>
      <c r="S11240" s="507"/>
    </row>
    <row r="11241" spans="8:28" customFormat="1" ht="12.75">
      <c r="H11241" s="507"/>
      <c r="P11241" s="507"/>
      <c r="R11241" s="507"/>
      <c r="S11241" s="507"/>
    </row>
    <row r="11242" spans="8:28" customFormat="1" ht="12.75">
      <c r="H11242" s="507"/>
      <c r="P11242" s="507"/>
      <c r="R11242" s="507"/>
      <c r="S11242" s="507"/>
    </row>
    <row r="11243" spans="8:28" customFormat="1" ht="12.75">
      <c r="H11243" s="507"/>
      <c r="P11243" s="507"/>
      <c r="R11243" s="507"/>
      <c r="S11243" s="507"/>
    </row>
    <row r="11244" spans="8:28" customFormat="1" ht="12.75">
      <c r="H11244" s="507"/>
      <c r="P11244" s="507"/>
      <c r="R11244" s="507"/>
      <c r="S11244" s="507"/>
      <c r="AB11244" s="507"/>
    </row>
    <row r="11245" spans="8:28" customFormat="1" ht="12.75">
      <c r="H11245" s="507"/>
      <c r="P11245" s="507"/>
      <c r="R11245" s="507"/>
      <c r="S11245" s="507"/>
    </row>
    <row r="11246" spans="8:28" customFormat="1" ht="12.75">
      <c r="H11246" s="507"/>
      <c r="P11246" s="507"/>
      <c r="R11246" s="507"/>
    </row>
    <row r="11247" spans="8:28" customFormat="1" ht="12.75">
      <c r="H11247" s="507"/>
      <c r="P11247" s="507"/>
      <c r="R11247" s="507"/>
    </row>
    <row r="11248" spans="8:28" customFormat="1" ht="12.75">
      <c r="H11248" s="507"/>
      <c r="P11248" s="507"/>
      <c r="R11248" s="507"/>
      <c r="S11248" s="507"/>
    </row>
    <row r="11249" spans="8:28" customFormat="1" ht="12.75">
      <c r="H11249" s="507"/>
      <c r="P11249" s="507"/>
      <c r="R11249" s="507"/>
      <c r="S11249" s="507"/>
    </row>
    <row r="11250" spans="8:28" customFormat="1" ht="12.75">
      <c r="H11250" s="507"/>
      <c r="P11250" s="507"/>
      <c r="R11250" s="507"/>
      <c r="S11250" s="507"/>
    </row>
    <row r="11251" spans="8:28" customFormat="1" ht="12.75">
      <c r="H11251" s="507"/>
      <c r="P11251" s="507"/>
      <c r="R11251" s="507"/>
    </row>
    <row r="11252" spans="8:28" customFormat="1" ht="12.75">
      <c r="H11252" s="507"/>
      <c r="R11252" s="507"/>
    </row>
    <row r="11253" spans="8:28" customFormat="1" ht="12.75">
      <c r="H11253" s="507"/>
      <c r="R11253" s="507"/>
    </row>
    <row r="11254" spans="8:28" customFormat="1" ht="12.75">
      <c r="H11254" s="507"/>
      <c r="P11254" s="507"/>
      <c r="R11254" s="507"/>
      <c r="S11254" s="507"/>
    </row>
    <row r="11255" spans="8:28" customFormat="1" ht="12.75">
      <c r="H11255" s="507"/>
      <c r="P11255" s="507"/>
      <c r="R11255" s="507"/>
    </row>
    <row r="11256" spans="8:28" customFormat="1" ht="12.75">
      <c r="H11256" s="507"/>
      <c r="R11256" s="507"/>
      <c r="S11256" s="507"/>
    </row>
    <row r="11257" spans="8:28" customFormat="1" ht="12.75">
      <c r="H11257" s="507"/>
      <c r="P11257" s="507"/>
      <c r="R11257" s="507"/>
      <c r="S11257" s="507"/>
    </row>
    <row r="11258" spans="8:28" customFormat="1" ht="12.75">
      <c r="H11258" s="507"/>
      <c r="P11258" s="507"/>
      <c r="R11258" s="507"/>
      <c r="S11258" s="507"/>
    </row>
    <row r="11259" spans="8:28" customFormat="1" ht="12.75">
      <c r="H11259" s="507"/>
      <c r="R11259" s="507"/>
      <c r="S11259" s="507"/>
    </row>
    <row r="11260" spans="8:28" customFormat="1" ht="12.75">
      <c r="H11260" s="507"/>
      <c r="R11260" s="507"/>
    </row>
    <row r="11261" spans="8:28" customFormat="1" ht="12.75">
      <c r="H11261" s="507"/>
      <c r="P11261" s="507"/>
      <c r="R11261" s="507"/>
      <c r="S11261" s="507"/>
    </row>
    <row r="11262" spans="8:28" customFormat="1" ht="12.75">
      <c r="H11262" s="507"/>
      <c r="R11262" s="507"/>
      <c r="S11262" s="507"/>
      <c r="AB11262" s="507"/>
    </row>
    <row r="11263" spans="8:28" customFormat="1" ht="12.75">
      <c r="H11263" s="507"/>
      <c r="R11263" s="507"/>
    </row>
    <row r="11264" spans="8:28" customFormat="1" ht="12.75">
      <c r="H11264" s="507"/>
      <c r="P11264" s="507"/>
      <c r="R11264" s="507"/>
      <c r="S11264" s="507"/>
    </row>
    <row r="11265" spans="8:19" customFormat="1" ht="12.75">
      <c r="H11265" s="507"/>
      <c r="P11265" s="507"/>
      <c r="R11265" s="507"/>
      <c r="S11265" s="507"/>
    </row>
    <row r="11266" spans="8:19" customFormat="1" ht="12.75">
      <c r="H11266" s="507"/>
      <c r="P11266" s="507"/>
      <c r="R11266" s="507"/>
      <c r="S11266" s="507"/>
    </row>
    <row r="11267" spans="8:19" customFormat="1" ht="12.75">
      <c r="H11267" s="507"/>
      <c r="R11267" s="507"/>
      <c r="S11267" s="507"/>
    </row>
    <row r="11268" spans="8:19" customFormat="1" ht="12.75">
      <c r="H11268" s="507"/>
      <c r="R11268" s="507"/>
      <c r="S11268" s="507"/>
    </row>
    <row r="11269" spans="8:19" customFormat="1" ht="12.75">
      <c r="H11269" s="507"/>
      <c r="R11269" s="507"/>
    </row>
    <row r="11270" spans="8:19" customFormat="1" ht="12.75">
      <c r="H11270" s="507"/>
      <c r="P11270" s="507"/>
      <c r="R11270" s="507"/>
    </row>
    <row r="11271" spans="8:19" customFormat="1" ht="12.75">
      <c r="H11271" s="507"/>
      <c r="P11271" s="507"/>
      <c r="R11271" s="507"/>
      <c r="S11271" s="507"/>
    </row>
    <row r="11272" spans="8:19" customFormat="1" ht="12.75">
      <c r="H11272" s="507"/>
      <c r="R11272" s="507"/>
      <c r="S11272" s="507"/>
    </row>
    <row r="11273" spans="8:19" customFormat="1" ht="12.75">
      <c r="H11273" s="507"/>
      <c r="P11273" s="507"/>
      <c r="R11273" s="507"/>
      <c r="S11273" s="507"/>
    </row>
    <row r="11274" spans="8:19" customFormat="1" ht="12.75">
      <c r="H11274" s="507"/>
      <c r="P11274" s="507"/>
      <c r="R11274" s="507"/>
    </row>
    <row r="11275" spans="8:19" customFormat="1" ht="12.75">
      <c r="H11275" s="507"/>
      <c r="R11275" s="507"/>
      <c r="S11275" s="507"/>
    </row>
    <row r="11276" spans="8:19" customFormat="1" ht="12.75">
      <c r="H11276" s="507"/>
      <c r="P11276" s="507"/>
      <c r="R11276" s="507"/>
      <c r="S11276" s="507"/>
    </row>
    <row r="11277" spans="8:19" customFormat="1" ht="12.75">
      <c r="H11277" s="507"/>
      <c r="P11277" s="507"/>
      <c r="R11277" s="507"/>
      <c r="S11277" s="507"/>
    </row>
    <row r="11278" spans="8:19" customFormat="1" ht="12.75">
      <c r="H11278" s="507"/>
      <c r="P11278" s="507"/>
      <c r="R11278" s="507"/>
      <c r="S11278" s="507"/>
    </row>
    <row r="11279" spans="8:19" customFormat="1" ht="12.75">
      <c r="H11279" s="507"/>
      <c r="P11279" s="507"/>
      <c r="R11279" s="507"/>
      <c r="S11279" s="507"/>
    </row>
    <row r="11280" spans="8:19" customFormat="1" ht="12.75">
      <c r="H11280" s="507"/>
      <c r="R11280" s="507"/>
      <c r="S11280" s="507"/>
    </row>
    <row r="11281" spans="8:28" customFormat="1" ht="12.75">
      <c r="H11281" s="507"/>
      <c r="P11281" s="507"/>
      <c r="R11281" s="507"/>
      <c r="S11281" s="507"/>
    </row>
    <row r="11282" spans="8:28" customFormat="1" ht="12.75">
      <c r="H11282" s="507"/>
      <c r="R11282" s="507"/>
      <c r="S11282" s="507"/>
      <c r="AB11282" s="507"/>
    </row>
    <row r="11283" spans="8:28" customFormat="1" ht="12.75">
      <c r="H11283" s="507"/>
      <c r="P11283" s="507"/>
      <c r="R11283" s="507"/>
      <c r="S11283" s="507"/>
    </row>
    <row r="11284" spans="8:28" customFormat="1" ht="12.75">
      <c r="H11284" s="507"/>
      <c r="R11284" s="507"/>
    </row>
    <row r="11285" spans="8:28" customFormat="1" ht="12.75">
      <c r="H11285" s="507"/>
      <c r="P11285" s="507"/>
      <c r="R11285" s="507"/>
      <c r="S11285" s="507"/>
      <c r="AB11285" s="507"/>
    </row>
    <row r="11286" spans="8:28" customFormat="1" ht="12.75">
      <c r="H11286" s="507"/>
      <c r="P11286" s="507"/>
      <c r="R11286" s="507"/>
      <c r="S11286" s="507"/>
      <c r="AB11286" s="507"/>
    </row>
    <row r="11287" spans="8:28" customFormat="1" ht="12.75">
      <c r="H11287" s="507"/>
      <c r="P11287" s="507"/>
      <c r="R11287" s="507"/>
      <c r="S11287" s="507"/>
    </row>
    <row r="11288" spans="8:28" customFormat="1" ht="12.75">
      <c r="H11288" s="507"/>
      <c r="P11288" s="507"/>
      <c r="R11288" s="507"/>
    </row>
    <row r="11289" spans="8:28" customFormat="1" ht="12.75">
      <c r="H11289" s="507"/>
      <c r="P11289" s="507"/>
      <c r="R11289" s="507"/>
    </row>
    <row r="11290" spans="8:28" customFormat="1" ht="12.75">
      <c r="H11290" s="507"/>
      <c r="P11290" s="507"/>
      <c r="R11290" s="507"/>
      <c r="S11290" s="507"/>
    </row>
    <row r="11291" spans="8:28" customFormat="1" ht="12.75">
      <c r="H11291" s="507"/>
      <c r="P11291" s="507"/>
      <c r="R11291" s="507"/>
    </row>
    <row r="11292" spans="8:28" customFormat="1" ht="12.75">
      <c r="H11292" s="507"/>
      <c r="P11292" s="507"/>
      <c r="R11292" s="507"/>
    </row>
    <row r="11293" spans="8:28" customFormat="1" ht="12.75">
      <c r="H11293" s="507"/>
      <c r="R11293" s="507"/>
    </row>
    <row r="11294" spans="8:28" customFormat="1" ht="12.75">
      <c r="H11294" s="507"/>
      <c r="R11294" s="507"/>
      <c r="S11294" s="507"/>
    </row>
    <row r="11295" spans="8:28" customFormat="1" ht="12.75">
      <c r="H11295" s="507"/>
      <c r="R11295" s="507"/>
    </row>
    <row r="11296" spans="8:28" customFormat="1" ht="12.75">
      <c r="H11296" s="507"/>
      <c r="P11296" s="507"/>
      <c r="R11296" s="507"/>
      <c r="S11296" s="507"/>
    </row>
    <row r="11297" spans="8:19" customFormat="1" ht="12.75">
      <c r="H11297" s="507"/>
      <c r="P11297" s="507"/>
      <c r="R11297" s="507"/>
      <c r="S11297" s="507"/>
    </row>
    <row r="11298" spans="8:19" customFormat="1" ht="12.75">
      <c r="H11298" s="507"/>
      <c r="P11298" s="507"/>
      <c r="R11298" s="507"/>
      <c r="S11298" s="507"/>
    </row>
    <row r="11299" spans="8:19" customFormat="1" ht="12.75">
      <c r="H11299" s="507"/>
      <c r="R11299" s="507"/>
      <c r="S11299" s="507"/>
    </row>
    <row r="11300" spans="8:19" customFormat="1" ht="12.75">
      <c r="H11300" s="507"/>
      <c r="R11300" s="507"/>
    </row>
    <row r="11301" spans="8:19" customFormat="1" ht="12.75">
      <c r="H11301" s="507"/>
      <c r="P11301" s="507"/>
      <c r="R11301" s="507"/>
      <c r="S11301" s="507"/>
    </row>
    <row r="11302" spans="8:19" customFormat="1" ht="12.75">
      <c r="H11302" s="507"/>
      <c r="P11302" s="507"/>
      <c r="R11302" s="507"/>
    </row>
    <row r="11303" spans="8:19" customFormat="1" ht="12.75">
      <c r="H11303" s="507"/>
      <c r="P11303" s="507"/>
      <c r="R11303" s="507"/>
    </row>
    <row r="11304" spans="8:19" customFormat="1" ht="12.75">
      <c r="H11304" s="507"/>
      <c r="P11304" s="507"/>
      <c r="R11304" s="507"/>
      <c r="S11304" s="507"/>
    </row>
    <row r="11305" spans="8:19" customFormat="1" ht="12.75">
      <c r="H11305" s="507"/>
      <c r="R11305" s="507"/>
      <c r="S11305" s="507"/>
    </row>
    <row r="11306" spans="8:19" customFormat="1" ht="12.75">
      <c r="H11306" s="507"/>
      <c r="P11306" s="507"/>
      <c r="R11306" s="507"/>
    </row>
    <row r="11307" spans="8:19" customFormat="1" ht="12.75">
      <c r="H11307" s="507"/>
      <c r="P11307" s="507"/>
      <c r="R11307" s="507"/>
      <c r="S11307" s="507"/>
    </row>
    <row r="11308" spans="8:19" customFormat="1" ht="12.75">
      <c r="H11308" s="507"/>
      <c r="P11308" s="507"/>
      <c r="R11308" s="507"/>
    </row>
    <row r="11309" spans="8:19" customFormat="1" ht="12.75">
      <c r="H11309" s="507"/>
      <c r="R11309" s="507"/>
      <c r="S11309" s="507"/>
    </row>
    <row r="11310" spans="8:19" customFormat="1" ht="12.75">
      <c r="H11310" s="507"/>
      <c r="P11310" s="507"/>
      <c r="R11310" s="507"/>
    </row>
    <row r="11311" spans="8:19" customFormat="1" ht="12.75">
      <c r="H11311" s="507"/>
      <c r="P11311" s="507"/>
      <c r="R11311" s="507"/>
    </row>
    <row r="11312" spans="8:19" customFormat="1" ht="12.75">
      <c r="H11312" s="507"/>
      <c r="P11312" s="507"/>
      <c r="R11312" s="507"/>
      <c r="S11312" s="507"/>
    </row>
    <row r="11313" spans="8:28" customFormat="1" ht="12.75">
      <c r="H11313" s="507"/>
      <c r="R11313" s="507"/>
    </row>
    <row r="11314" spans="8:28" customFormat="1" ht="12.75">
      <c r="H11314" s="507"/>
      <c r="P11314" s="507"/>
      <c r="R11314" s="507"/>
      <c r="S11314" s="507"/>
      <c r="AB11314" s="507"/>
    </row>
    <row r="11315" spans="8:28" customFormat="1" ht="12.75">
      <c r="H11315" s="507"/>
      <c r="P11315" s="507"/>
      <c r="R11315" s="507"/>
      <c r="S11315" s="507"/>
      <c r="AB11315" s="507"/>
    </row>
    <row r="11316" spans="8:28" customFormat="1" ht="12.75">
      <c r="H11316" s="507"/>
      <c r="P11316" s="507"/>
      <c r="R11316" s="507"/>
      <c r="S11316" s="507"/>
    </row>
    <row r="11317" spans="8:28" customFormat="1" ht="12.75">
      <c r="H11317" s="507"/>
      <c r="R11317" s="507"/>
      <c r="S11317" s="507"/>
    </row>
    <row r="11318" spans="8:28" customFormat="1" ht="12.75">
      <c r="H11318" s="507"/>
      <c r="P11318" s="507"/>
      <c r="R11318" s="507"/>
    </row>
    <row r="11319" spans="8:28" customFormat="1" ht="12.75">
      <c r="H11319" s="507"/>
      <c r="P11319" s="507"/>
      <c r="R11319" s="507"/>
      <c r="S11319" s="507"/>
    </row>
    <row r="11320" spans="8:28" customFormat="1" ht="12.75">
      <c r="H11320" s="507"/>
      <c r="R11320" s="507"/>
      <c r="S11320" s="507"/>
    </row>
    <row r="11321" spans="8:28" customFormat="1" ht="12.75">
      <c r="H11321" s="507"/>
      <c r="R11321" s="507"/>
      <c r="S11321" s="507"/>
    </row>
    <row r="11322" spans="8:28" customFormat="1" ht="12.75">
      <c r="H11322" s="507"/>
      <c r="P11322" s="507"/>
      <c r="R11322" s="507"/>
    </row>
    <row r="11323" spans="8:28" customFormat="1" ht="12.75">
      <c r="H11323" s="507"/>
      <c r="P11323" s="507"/>
      <c r="R11323" s="507"/>
      <c r="S11323" s="507"/>
      <c r="AB11323" s="507"/>
    </row>
    <row r="11324" spans="8:28" customFormat="1" ht="12.75">
      <c r="H11324" s="507"/>
      <c r="R11324" s="507"/>
      <c r="S11324" s="507"/>
    </row>
    <row r="11325" spans="8:28" customFormat="1" ht="12.75">
      <c r="H11325" s="507"/>
      <c r="P11325" s="507"/>
      <c r="R11325" s="507"/>
      <c r="S11325" s="507"/>
    </row>
    <row r="11326" spans="8:28" customFormat="1" ht="12.75">
      <c r="H11326" s="507"/>
      <c r="R11326" s="507"/>
      <c r="S11326" s="507"/>
    </row>
    <row r="11327" spans="8:28" customFormat="1" ht="12.75">
      <c r="H11327" s="507"/>
      <c r="P11327" s="507"/>
      <c r="R11327" s="507"/>
    </row>
    <row r="11328" spans="8:28" customFormat="1" ht="12.75">
      <c r="H11328" s="507"/>
      <c r="R11328" s="507"/>
    </row>
    <row r="11329" spans="8:28" customFormat="1" ht="12.75">
      <c r="H11329" s="507"/>
      <c r="R11329" s="507"/>
      <c r="S11329" s="507"/>
    </row>
    <row r="11330" spans="8:28" customFormat="1" ht="12.75">
      <c r="H11330" s="507"/>
      <c r="P11330" s="507"/>
      <c r="R11330" s="507"/>
      <c r="S11330" s="507"/>
    </row>
    <row r="11331" spans="8:28" customFormat="1" ht="12.75">
      <c r="H11331" s="507"/>
      <c r="P11331" s="507"/>
      <c r="R11331" s="507"/>
    </row>
    <row r="11332" spans="8:28" customFormat="1" ht="12.75">
      <c r="H11332" s="507"/>
      <c r="R11332" s="507"/>
      <c r="S11332" s="507"/>
    </row>
    <row r="11333" spans="8:28" customFormat="1" ht="12.75">
      <c r="H11333" s="507"/>
      <c r="P11333" s="507"/>
      <c r="R11333" s="507"/>
      <c r="S11333" s="507"/>
    </row>
    <row r="11334" spans="8:28" customFormat="1" ht="12.75">
      <c r="H11334" s="507"/>
      <c r="P11334" s="507"/>
      <c r="R11334" s="507"/>
    </row>
    <row r="11335" spans="8:28" customFormat="1" ht="12.75">
      <c r="H11335" s="507"/>
      <c r="R11335" s="507"/>
      <c r="S11335" s="507"/>
    </row>
    <row r="11336" spans="8:28" customFormat="1" ht="12.75">
      <c r="H11336" s="507"/>
      <c r="P11336" s="507"/>
      <c r="R11336" s="507"/>
    </row>
    <row r="11337" spans="8:28" customFormat="1" ht="12.75">
      <c r="H11337" s="507"/>
      <c r="R11337" s="507"/>
      <c r="S11337" s="507"/>
    </row>
    <row r="11338" spans="8:28" customFormat="1" ht="12.75">
      <c r="H11338" s="507"/>
      <c r="P11338" s="507"/>
      <c r="R11338" s="507"/>
      <c r="S11338" s="507"/>
    </row>
    <row r="11339" spans="8:28" customFormat="1" ht="12.75">
      <c r="H11339" s="507"/>
      <c r="P11339" s="507"/>
      <c r="R11339" s="507"/>
    </row>
    <row r="11340" spans="8:28" customFormat="1" ht="12.75">
      <c r="H11340" s="507"/>
      <c r="P11340" s="507"/>
      <c r="R11340" s="507"/>
      <c r="S11340" s="507"/>
      <c r="AB11340" s="507"/>
    </row>
    <row r="11341" spans="8:28" customFormat="1" ht="12.75">
      <c r="H11341" s="507"/>
      <c r="R11341" s="507"/>
      <c r="S11341" s="507"/>
    </row>
    <row r="11342" spans="8:28" customFormat="1" ht="12.75">
      <c r="H11342" s="507"/>
      <c r="P11342" s="507"/>
      <c r="R11342" s="507"/>
    </row>
    <row r="11343" spans="8:28" customFormat="1" ht="12.75">
      <c r="H11343" s="507"/>
      <c r="P11343" s="507"/>
      <c r="R11343" s="507"/>
    </row>
    <row r="11344" spans="8:28" customFormat="1" ht="12.75">
      <c r="H11344" s="507"/>
      <c r="R11344" s="507"/>
      <c r="S11344" s="507"/>
    </row>
    <row r="11345" spans="8:28" customFormat="1" ht="12.75">
      <c r="H11345" s="507"/>
      <c r="P11345" s="507"/>
      <c r="R11345" s="507"/>
      <c r="S11345" s="507"/>
      <c r="AB11345" s="507"/>
    </row>
    <row r="11346" spans="8:28" customFormat="1" ht="12.75">
      <c r="H11346" s="507"/>
      <c r="P11346" s="507"/>
      <c r="R11346" s="507"/>
    </row>
    <row r="11347" spans="8:28" customFormat="1" ht="12.75">
      <c r="H11347" s="507"/>
      <c r="P11347" s="507"/>
      <c r="R11347" s="507"/>
      <c r="S11347" s="507"/>
    </row>
    <row r="11348" spans="8:28" customFormat="1" ht="12.75">
      <c r="H11348" s="507"/>
      <c r="P11348" s="507"/>
      <c r="R11348" s="507"/>
    </row>
    <row r="11349" spans="8:28" customFormat="1" ht="12.75">
      <c r="H11349" s="507"/>
      <c r="R11349" s="507"/>
      <c r="S11349" s="507"/>
    </row>
    <row r="11350" spans="8:28" customFormat="1" ht="12.75">
      <c r="H11350" s="507"/>
      <c r="P11350" s="507"/>
      <c r="R11350" s="507"/>
    </row>
    <row r="11351" spans="8:28" customFormat="1" ht="12.75">
      <c r="H11351" s="507"/>
      <c r="P11351" s="507"/>
      <c r="R11351" s="507"/>
      <c r="S11351" s="507"/>
    </row>
    <row r="11352" spans="8:28" customFormat="1" ht="12.75">
      <c r="H11352" s="507"/>
      <c r="R11352" s="507"/>
      <c r="S11352" s="507"/>
    </row>
    <row r="11353" spans="8:28" customFormat="1" ht="12.75">
      <c r="H11353" s="507"/>
      <c r="P11353" s="507"/>
      <c r="R11353" s="507"/>
      <c r="S11353" s="507"/>
    </row>
    <row r="11354" spans="8:28" customFormat="1" ht="12.75">
      <c r="H11354" s="507"/>
      <c r="P11354" s="507"/>
      <c r="R11354" s="507"/>
      <c r="S11354" s="507"/>
    </row>
    <row r="11355" spans="8:28" customFormat="1" ht="12.75">
      <c r="H11355" s="507"/>
      <c r="R11355" s="507"/>
    </row>
    <row r="11356" spans="8:28" customFormat="1" ht="12.75">
      <c r="H11356" s="507"/>
      <c r="P11356" s="507"/>
      <c r="R11356" s="507"/>
      <c r="S11356" s="507"/>
      <c r="AB11356" s="507"/>
    </row>
    <row r="11357" spans="8:28" customFormat="1" ht="12.75">
      <c r="H11357" s="507"/>
      <c r="R11357" s="507"/>
    </row>
    <row r="11358" spans="8:28" customFormat="1" ht="12.75">
      <c r="H11358" s="507"/>
      <c r="P11358" s="507"/>
      <c r="R11358" s="507"/>
    </row>
    <row r="11359" spans="8:28" customFormat="1" ht="12.75">
      <c r="H11359" s="507"/>
      <c r="R11359" s="507"/>
    </row>
    <row r="11360" spans="8:28" customFormat="1" ht="12.75">
      <c r="H11360" s="507"/>
      <c r="P11360" s="507"/>
      <c r="R11360" s="507"/>
      <c r="S11360" s="507"/>
    </row>
    <row r="11361" spans="8:19" customFormat="1" ht="12.75">
      <c r="H11361" s="507"/>
      <c r="R11361" s="507"/>
      <c r="S11361" s="507"/>
    </row>
    <row r="11362" spans="8:19" customFormat="1" ht="12.75">
      <c r="H11362" s="507"/>
      <c r="P11362" s="507"/>
      <c r="R11362" s="507"/>
      <c r="S11362" s="507"/>
    </row>
    <row r="11363" spans="8:19" customFormat="1" ht="12.75">
      <c r="H11363" s="507"/>
      <c r="R11363" s="507"/>
      <c r="S11363" s="507"/>
    </row>
    <row r="11364" spans="8:19" customFormat="1" ht="12.75">
      <c r="H11364" s="507"/>
      <c r="R11364" s="507"/>
      <c r="S11364" s="507"/>
    </row>
    <row r="11365" spans="8:19" customFormat="1" ht="12.75">
      <c r="H11365" s="507"/>
      <c r="P11365" s="507"/>
      <c r="R11365" s="507"/>
    </row>
    <row r="11366" spans="8:19" customFormat="1" ht="12.75">
      <c r="H11366" s="507"/>
      <c r="R11366" s="507"/>
      <c r="S11366" s="507"/>
    </row>
    <row r="11367" spans="8:19" customFormat="1" ht="12.75">
      <c r="H11367" s="507"/>
      <c r="P11367" s="507"/>
      <c r="R11367" s="507"/>
    </row>
    <row r="11368" spans="8:19" customFormat="1" ht="12.75">
      <c r="H11368" s="507"/>
      <c r="P11368" s="507"/>
      <c r="R11368" s="507"/>
    </row>
    <row r="11369" spans="8:19" customFormat="1" ht="12.75">
      <c r="H11369" s="507"/>
      <c r="P11369" s="507"/>
      <c r="R11369" s="507"/>
    </row>
    <row r="11370" spans="8:19" customFormat="1" ht="12.75">
      <c r="H11370" s="507"/>
      <c r="P11370" s="507"/>
      <c r="R11370" s="507"/>
    </row>
    <row r="11371" spans="8:19" customFormat="1" ht="12.75">
      <c r="H11371" s="507"/>
      <c r="R11371" s="507"/>
      <c r="S11371" s="507"/>
    </row>
    <row r="11372" spans="8:19" customFormat="1" ht="12.75">
      <c r="H11372" s="507"/>
      <c r="R11372" s="507"/>
      <c r="S11372" s="507"/>
    </row>
    <row r="11373" spans="8:19" customFormat="1" ht="12.75">
      <c r="H11373" s="507"/>
      <c r="R11373" s="507"/>
      <c r="S11373" s="507"/>
    </row>
    <row r="11374" spans="8:19" customFormat="1" ht="12.75">
      <c r="H11374" s="507"/>
      <c r="P11374" s="507"/>
      <c r="R11374" s="507"/>
    </row>
    <row r="11375" spans="8:19" customFormat="1" ht="12.75">
      <c r="H11375" s="507"/>
      <c r="R11375" s="507"/>
      <c r="S11375" s="507"/>
    </row>
    <row r="11376" spans="8:19" customFormat="1" ht="12.75">
      <c r="H11376" s="507"/>
      <c r="P11376" s="507"/>
      <c r="R11376" s="507"/>
    </row>
    <row r="11377" spans="8:28" customFormat="1" ht="12.75">
      <c r="H11377" s="507"/>
      <c r="P11377" s="507"/>
      <c r="R11377" s="507"/>
    </row>
    <row r="11378" spans="8:28" customFormat="1" ht="12.75">
      <c r="H11378" s="507"/>
      <c r="P11378" s="507"/>
      <c r="R11378" s="507"/>
    </row>
    <row r="11379" spans="8:28" customFormat="1" ht="12.75">
      <c r="H11379" s="507"/>
      <c r="P11379" s="507"/>
      <c r="R11379" s="507"/>
      <c r="S11379" s="507"/>
    </row>
    <row r="11380" spans="8:28" customFormat="1" ht="12.75">
      <c r="H11380" s="507"/>
      <c r="P11380" s="507"/>
      <c r="R11380" s="507"/>
      <c r="S11380" s="507"/>
    </row>
    <row r="11381" spans="8:28" customFormat="1" ht="12.75">
      <c r="H11381" s="507"/>
      <c r="P11381" s="507"/>
      <c r="R11381" s="507"/>
      <c r="S11381" s="507"/>
    </row>
    <row r="11382" spans="8:28" customFormat="1" ht="12.75">
      <c r="H11382" s="507"/>
      <c r="P11382" s="507"/>
      <c r="R11382" s="507"/>
      <c r="S11382" s="507"/>
    </row>
    <row r="11383" spans="8:28" customFormat="1" ht="12.75">
      <c r="H11383" s="507"/>
      <c r="P11383" s="507"/>
      <c r="R11383" s="507"/>
      <c r="AB11383" s="507"/>
    </row>
    <row r="11384" spans="8:28" customFormat="1" ht="12.75">
      <c r="H11384" s="507"/>
      <c r="P11384" s="507"/>
      <c r="R11384" s="507"/>
      <c r="S11384" s="507"/>
    </row>
    <row r="11385" spans="8:28" customFormat="1" ht="12.75">
      <c r="H11385" s="507"/>
      <c r="P11385" s="507"/>
      <c r="R11385" s="507"/>
    </row>
    <row r="11386" spans="8:28" customFormat="1" ht="12.75">
      <c r="H11386" s="507"/>
      <c r="R11386" s="507"/>
      <c r="S11386" s="507"/>
    </row>
    <row r="11387" spans="8:28" customFormat="1" ht="12.75">
      <c r="H11387" s="507"/>
      <c r="P11387" s="507"/>
      <c r="R11387" s="507"/>
      <c r="S11387" s="507"/>
    </row>
    <row r="11388" spans="8:28" customFormat="1" ht="12.75">
      <c r="H11388" s="507"/>
      <c r="R11388" s="507"/>
      <c r="S11388" s="507"/>
    </row>
    <row r="11389" spans="8:28" customFormat="1" ht="12.75">
      <c r="H11389" s="507"/>
      <c r="P11389" s="507"/>
      <c r="R11389" s="507"/>
      <c r="S11389" s="507"/>
    </row>
    <row r="11390" spans="8:28" customFormat="1" ht="12.75">
      <c r="H11390" s="507"/>
      <c r="R11390" s="507"/>
      <c r="S11390" s="507"/>
    </row>
    <row r="11391" spans="8:28" customFormat="1" ht="12.75">
      <c r="H11391" s="507"/>
      <c r="P11391" s="507"/>
      <c r="R11391" s="507"/>
    </row>
    <row r="11392" spans="8:28" customFormat="1" ht="12.75">
      <c r="H11392" s="507"/>
      <c r="R11392" s="507"/>
      <c r="S11392" s="507"/>
    </row>
    <row r="11393" spans="8:28" customFormat="1" ht="12.75">
      <c r="H11393" s="507"/>
      <c r="P11393" s="507"/>
      <c r="R11393" s="507"/>
    </row>
    <row r="11394" spans="8:28" customFormat="1" ht="12.75">
      <c r="H11394" s="507"/>
      <c r="P11394" s="507"/>
      <c r="R11394" s="507"/>
    </row>
    <row r="11395" spans="8:28" customFormat="1" ht="12.75">
      <c r="H11395" s="507"/>
      <c r="P11395" s="507"/>
      <c r="R11395" s="507"/>
    </row>
    <row r="11396" spans="8:28" customFormat="1" ht="12.75">
      <c r="H11396" s="507"/>
      <c r="P11396" s="507"/>
      <c r="R11396" s="507"/>
    </row>
    <row r="11397" spans="8:28" customFormat="1" ht="12.75">
      <c r="H11397" s="507"/>
      <c r="P11397" s="507"/>
      <c r="R11397" s="507"/>
    </row>
    <row r="11398" spans="8:28" customFormat="1" ht="12.75">
      <c r="H11398" s="507"/>
      <c r="P11398" s="507"/>
      <c r="R11398" s="507"/>
    </row>
    <row r="11399" spans="8:28" customFormat="1" ht="12.75">
      <c r="H11399" s="507"/>
      <c r="P11399" s="507"/>
      <c r="R11399" s="507"/>
      <c r="S11399" s="507"/>
    </row>
    <row r="11400" spans="8:28" customFormat="1" ht="12.75">
      <c r="H11400" s="507"/>
      <c r="P11400" s="507"/>
      <c r="R11400" s="507"/>
      <c r="S11400" s="507"/>
    </row>
    <row r="11401" spans="8:28" customFormat="1" ht="12.75">
      <c r="H11401" s="507"/>
      <c r="P11401" s="507"/>
      <c r="R11401" s="507"/>
      <c r="S11401" s="507"/>
    </row>
    <row r="11402" spans="8:28" customFormat="1" ht="12.75">
      <c r="H11402" s="507"/>
      <c r="P11402" s="507"/>
      <c r="R11402" s="507"/>
      <c r="S11402" s="507"/>
    </row>
    <row r="11403" spans="8:28" customFormat="1" ht="12.75">
      <c r="H11403" s="507"/>
      <c r="P11403" s="507"/>
      <c r="R11403" s="507"/>
    </row>
    <row r="11404" spans="8:28" customFormat="1" ht="12.75">
      <c r="H11404" s="507"/>
      <c r="R11404" s="507"/>
    </row>
    <row r="11405" spans="8:28" customFormat="1" ht="12.75">
      <c r="H11405" s="507"/>
      <c r="P11405" s="507"/>
      <c r="R11405" s="507"/>
      <c r="S11405" s="507"/>
    </row>
    <row r="11406" spans="8:28" customFormat="1" ht="12.75">
      <c r="H11406" s="507"/>
      <c r="R11406" s="507"/>
      <c r="S11406" s="507"/>
      <c r="AB11406" s="507"/>
    </row>
    <row r="11407" spans="8:28" customFormat="1" ht="12.75">
      <c r="H11407" s="507"/>
      <c r="R11407" s="507"/>
      <c r="S11407" s="507"/>
    </row>
    <row r="11408" spans="8:28" customFormat="1" ht="12.75">
      <c r="H11408" s="507"/>
      <c r="P11408" s="507"/>
      <c r="R11408" s="507"/>
    </row>
    <row r="11409" spans="8:28" customFormat="1" ht="12.75">
      <c r="H11409" s="507"/>
      <c r="R11409" s="507"/>
      <c r="S11409" s="507"/>
    </row>
    <row r="11410" spans="8:28" customFormat="1" ht="12.75">
      <c r="H11410" s="507"/>
      <c r="R11410" s="507"/>
      <c r="S11410" s="507"/>
    </row>
    <row r="11411" spans="8:28" customFormat="1" ht="12.75">
      <c r="H11411" s="507"/>
      <c r="R11411" s="507"/>
    </row>
    <row r="11412" spans="8:28" customFormat="1" ht="12.75">
      <c r="H11412" s="507"/>
      <c r="P11412" s="507"/>
      <c r="R11412" s="507"/>
      <c r="S11412" s="507"/>
    </row>
    <row r="11413" spans="8:28" customFormat="1" ht="12.75">
      <c r="H11413" s="507"/>
      <c r="R11413" s="507"/>
    </row>
    <row r="11414" spans="8:28" customFormat="1" ht="12.75">
      <c r="H11414" s="507"/>
      <c r="P11414" s="507"/>
      <c r="R11414" s="507"/>
    </row>
    <row r="11415" spans="8:28" customFormat="1" ht="12.75">
      <c r="H11415" s="507"/>
      <c r="P11415" s="507"/>
      <c r="R11415" s="507"/>
      <c r="AB11415" s="507"/>
    </row>
    <row r="11416" spans="8:28" customFormat="1" ht="12.75">
      <c r="H11416" s="507"/>
      <c r="P11416" s="507"/>
      <c r="R11416" s="507"/>
    </row>
    <row r="11417" spans="8:28" customFormat="1" ht="12.75">
      <c r="H11417" s="507"/>
      <c r="P11417" s="507"/>
      <c r="R11417" s="507"/>
      <c r="S11417" s="507"/>
      <c r="AB11417" s="507"/>
    </row>
    <row r="11418" spans="8:28" customFormat="1" ht="12.75">
      <c r="H11418" s="507"/>
      <c r="R11418" s="507"/>
      <c r="S11418" s="507"/>
    </row>
    <row r="11419" spans="8:28" customFormat="1" ht="12.75">
      <c r="H11419" s="507"/>
      <c r="R11419" s="507"/>
    </row>
    <row r="11420" spans="8:28" customFormat="1" ht="12.75">
      <c r="H11420" s="507"/>
      <c r="P11420" s="507"/>
      <c r="R11420" s="507"/>
      <c r="S11420" s="507"/>
    </row>
    <row r="11421" spans="8:28" customFormat="1" ht="12.75">
      <c r="H11421" s="507"/>
      <c r="R11421" s="507"/>
    </row>
    <row r="11422" spans="8:28" customFormat="1" ht="12.75">
      <c r="H11422" s="507"/>
      <c r="P11422" s="507"/>
      <c r="R11422" s="507"/>
    </row>
    <row r="11423" spans="8:28" customFormat="1" ht="12.75">
      <c r="H11423" s="507"/>
      <c r="P11423" s="507"/>
      <c r="R11423" s="507"/>
    </row>
    <row r="11424" spans="8:28" customFormat="1" ht="12.75">
      <c r="H11424" s="507"/>
      <c r="R11424" s="507"/>
      <c r="S11424" s="507"/>
    </row>
    <row r="11425" spans="8:28" customFormat="1" ht="12.75">
      <c r="H11425" s="507"/>
      <c r="R11425" s="507"/>
      <c r="S11425" s="507"/>
    </row>
    <row r="11426" spans="8:28" customFormat="1" ht="12.75">
      <c r="H11426" s="507"/>
      <c r="R11426" s="507"/>
      <c r="S11426" s="507"/>
    </row>
    <row r="11427" spans="8:28" customFormat="1" ht="12.75">
      <c r="H11427" s="507"/>
      <c r="R11427" s="507"/>
      <c r="S11427" s="507"/>
      <c r="AB11427" s="507"/>
    </row>
    <row r="11428" spans="8:28" customFormat="1" ht="12.75">
      <c r="H11428" s="507"/>
      <c r="P11428" s="507"/>
      <c r="R11428" s="507"/>
    </row>
    <row r="11429" spans="8:28" customFormat="1" ht="12.75">
      <c r="H11429" s="507"/>
      <c r="P11429" s="507"/>
      <c r="R11429" s="507"/>
      <c r="S11429" s="507"/>
    </row>
    <row r="11430" spans="8:28" customFormat="1" ht="12.75">
      <c r="H11430" s="507"/>
      <c r="P11430" s="507"/>
      <c r="R11430" s="507"/>
      <c r="S11430" s="507"/>
      <c r="AB11430" s="507"/>
    </row>
    <row r="11431" spans="8:28" customFormat="1" ht="12.75">
      <c r="H11431" s="507"/>
      <c r="P11431" s="507"/>
      <c r="R11431" s="507"/>
      <c r="S11431" s="507"/>
      <c r="AB11431" s="507"/>
    </row>
    <row r="11432" spans="8:28" customFormat="1" ht="12.75">
      <c r="H11432" s="507"/>
      <c r="P11432" s="507"/>
      <c r="R11432" s="507"/>
      <c r="S11432" s="507"/>
    </row>
    <row r="11433" spans="8:28" customFormat="1" ht="12.75">
      <c r="H11433" s="507"/>
      <c r="R11433" s="507"/>
      <c r="S11433" s="507"/>
    </row>
    <row r="11434" spans="8:28" customFormat="1" ht="12.75">
      <c r="H11434" s="507"/>
      <c r="P11434" s="507"/>
      <c r="R11434" s="507"/>
      <c r="S11434" s="507"/>
    </row>
    <row r="11435" spans="8:28" customFormat="1" ht="12.75">
      <c r="H11435" s="507"/>
      <c r="P11435" s="507"/>
      <c r="R11435" s="507"/>
      <c r="S11435" s="507"/>
    </row>
    <row r="11436" spans="8:28" customFormat="1" ht="12.75">
      <c r="H11436" s="507"/>
      <c r="R11436" s="507"/>
      <c r="S11436" s="507"/>
    </row>
    <row r="11437" spans="8:28" customFormat="1" ht="12.75">
      <c r="H11437" s="507"/>
      <c r="P11437" s="507"/>
      <c r="R11437" s="507"/>
      <c r="S11437" s="507"/>
    </row>
    <row r="11438" spans="8:28" customFormat="1" ht="12.75">
      <c r="H11438" s="507"/>
      <c r="R11438" s="507"/>
      <c r="S11438" s="507"/>
    </row>
    <row r="11439" spans="8:28" customFormat="1" ht="12.75">
      <c r="H11439" s="507"/>
      <c r="R11439" s="507"/>
      <c r="S11439" s="507"/>
    </row>
    <row r="11440" spans="8:28" customFormat="1" ht="12.75">
      <c r="H11440" s="507"/>
      <c r="P11440" s="507"/>
      <c r="R11440" s="507"/>
      <c r="S11440" s="507"/>
    </row>
    <row r="11441" spans="8:28" customFormat="1" ht="12.75">
      <c r="H11441" s="507"/>
      <c r="R11441" s="507"/>
    </row>
    <row r="11442" spans="8:28" customFormat="1" ht="12.75">
      <c r="H11442" s="507"/>
      <c r="P11442" s="507"/>
      <c r="R11442" s="507"/>
      <c r="S11442" s="507"/>
    </row>
    <row r="11443" spans="8:28" customFormat="1" ht="12.75">
      <c r="H11443" s="507"/>
      <c r="P11443" s="507"/>
      <c r="R11443" s="507"/>
      <c r="S11443" s="507"/>
    </row>
    <row r="11444" spans="8:28" customFormat="1" ht="12.75">
      <c r="H11444" s="507"/>
      <c r="P11444" s="507"/>
      <c r="R11444" s="507"/>
    </row>
    <row r="11445" spans="8:28" customFormat="1" ht="12.75">
      <c r="H11445" s="507"/>
      <c r="P11445" s="507"/>
      <c r="R11445" s="507"/>
    </row>
    <row r="11446" spans="8:28" customFormat="1" ht="12.75">
      <c r="H11446" s="507"/>
      <c r="R11446" s="507"/>
    </row>
    <row r="11447" spans="8:28" customFormat="1" ht="12.75">
      <c r="H11447" s="507"/>
      <c r="P11447" s="507"/>
      <c r="R11447" s="507"/>
      <c r="S11447" s="507"/>
    </row>
    <row r="11448" spans="8:28" customFormat="1" ht="12.75">
      <c r="H11448" s="507"/>
      <c r="P11448" s="507"/>
      <c r="R11448" s="507"/>
    </row>
    <row r="11449" spans="8:28" customFormat="1" ht="12.75">
      <c r="H11449" s="507"/>
      <c r="R11449" s="507"/>
      <c r="S11449" s="507"/>
    </row>
    <row r="11450" spans="8:28" customFormat="1" ht="12.75">
      <c r="H11450" s="507"/>
      <c r="P11450" s="507"/>
      <c r="R11450" s="507"/>
      <c r="S11450" s="507"/>
    </row>
    <row r="11451" spans="8:28" customFormat="1" ht="12.75">
      <c r="H11451" s="507"/>
      <c r="R11451" s="507"/>
      <c r="S11451" s="507"/>
    </row>
    <row r="11452" spans="8:28" customFormat="1" ht="12.75">
      <c r="H11452" s="507"/>
      <c r="P11452" s="507"/>
      <c r="R11452" s="507"/>
      <c r="S11452" s="507"/>
    </row>
    <row r="11453" spans="8:28" customFormat="1" ht="12.75">
      <c r="H11453" s="507"/>
      <c r="P11453" s="507"/>
      <c r="R11453" s="507"/>
      <c r="AB11453" s="507"/>
    </row>
    <row r="11454" spans="8:28" customFormat="1" ht="12.75">
      <c r="H11454" s="507"/>
      <c r="P11454" s="507"/>
      <c r="R11454" s="507"/>
      <c r="S11454" s="507"/>
    </row>
    <row r="11455" spans="8:28" customFormat="1" ht="12.75">
      <c r="H11455" s="507"/>
      <c r="P11455" s="507"/>
      <c r="R11455" s="507"/>
    </row>
    <row r="11456" spans="8:28" customFormat="1" ht="12.75">
      <c r="H11456" s="507"/>
      <c r="P11456" s="507"/>
      <c r="R11456" s="507"/>
    </row>
    <row r="11457" spans="8:28" customFormat="1" ht="12.75">
      <c r="H11457" s="507"/>
      <c r="P11457" s="507"/>
      <c r="R11457" s="507"/>
    </row>
    <row r="11458" spans="8:28" customFormat="1" ht="12.75">
      <c r="H11458" s="507"/>
      <c r="P11458" s="507"/>
      <c r="R11458" s="507"/>
    </row>
    <row r="11459" spans="8:28" customFormat="1" ht="12.75">
      <c r="H11459" s="507"/>
      <c r="P11459" s="507"/>
      <c r="R11459" s="507"/>
    </row>
    <row r="11460" spans="8:28" customFormat="1" ht="12.75">
      <c r="H11460" s="507"/>
      <c r="R11460" s="507"/>
      <c r="S11460" s="507"/>
    </row>
    <row r="11461" spans="8:28" customFormat="1" ht="12.75">
      <c r="H11461" s="507"/>
      <c r="R11461" s="507"/>
      <c r="S11461" s="507"/>
    </row>
    <row r="11462" spans="8:28" customFormat="1" ht="12.75">
      <c r="H11462" s="507"/>
      <c r="P11462" s="507"/>
      <c r="R11462" s="507"/>
      <c r="S11462" s="507"/>
    </row>
    <row r="11463" spans="8:28" customFormat="1" ht="12.75">
      <c r="H11463" s="507"/>
      <c r="P11463" s="507"/>
      <c r="R11463" s="507"/>
      <c r="S11463" s="507"/>
    </row>
    <row r="11464" spans="8:28" customFormat="1" ht="12.75">
      <c r="H11464" s="507"/>
      <c r="P11464" s="507"/>
      <c r="R11464" s="507"/>
      <c r="S11464" s="507"/>
    </row>
    <row r="11465" spans="8:28" customFormat="1" ht="12.75">
      <c r="H11465" s="507"/>
      <c r="P11465" s="507"/>
      <c r="R11465" s="507"/>
      <c r="S11465" s="507"/>
    </row>
    <row r="11466" spans="8:28" customFormat="1" ht="12.75">
      <c r="H11466" s="507"/>
      <c r="P11466" s="507"/>
      <c r="R11466" s="507"/>
    </row>
    <row r="11467" spans="8:28" customFormat="1" ht="12.75">
      <c r="H11467" s="507"/>
      <c r="R11467" s="507"/>
      <c r="S11467" s="507"/>
    </row>
    <row r="11468" spans="8:28" customFormat="1" ht="12.75">
      <c r="H11468" s="507"/>
      <c r="P11468" s="507"/>
      <c r="R11468" s="507"/>
      <c r="S11468" s="507"/>
    </row>
    <row r="11469" spans="8:28" customFormat="1" ht="12.75">
      <c r="H11469" s="507"/>
      <c r="P11469" s="507"/>
      <c r="R11469" s="507"/>
    </row>
    <row r="11470" spans="8:28" customFormat="1" ht="12.75">
      <c r="H11470" s="507"/>
      <c r="P11470" s="507"/>
      <c r="R11470" s="507"/>
      <c r="S11470" s="507"/>
      <c r="AB11470" s="507"/>
    </row>
    <row r="11471" spans="8:28" customFormat="1" ht="12.75">
      <c r="H11471" s="507"/>
      <c r="P11471" s="507"/>
      <c r="R11471" s="507"/>
      <c r="S11471" s="507"/>
    </row>
    <row r="11472" spans="8:28" customFormat="1" ht="12.75">
      <c r="H11472" s="507"/>
      <c r="P11472" s="507"/>
      <c r="R11472" s="507"/>
      <c r="S11472" s="507"/>
    </row>
    <row r="11473" spans="8:19" customFormat="1" ht="12.75">
      <c r="H11473" s="507"/>
      <c r="R11473" s="507"/>
    </row>
    <row r="11474" spans="8:19" customFormat="1" ht="12.75">
      <c r="H11474" s="507"/>
      <c r="P11474" s="507"/>
      <c r="R11474" s="507"/>
    </row>
    <row r="11475" spans="8:19" customFormat="1" ht="12.75">
      <c r="H11475" s="507"/>
      <c r="R11475" s="507"/>
      <c r="S11475" s="507"/>
    </row>
    <row r="11476" spans="8:19" customFormat="1" ht="12.75">
      <c r="H11476" s="507"/>
      <c r="R11476" s="507"/>
      <c r="S11476" s="507"/>
    </row>
    <row r="11477" spans="8:19" customFormat="1" ht="12.75">
      <c r="H11477" s="507"/>
      <c r="P11477" s="507"/>
      <c r="R11477" s="507"/>
    </row>
    <row r="11478" spans="8:19" customFormat="1" ht="12.75">
      <c r="H11478" s="507"/>
      <c r="R11478" s="507"/>
    </row>
    <row r="11479" spans="8:19" customFormat="1" ht="12.75">
      <c r="H11479" s="507"/>
      <c r="P11479" s="507"/>
      <c r="R11479" s="507"/>
    </row>
    <row r="11480" spans="8:19" customFormat="1" ht="12.75">
      <c r="H11480" s="507"/>
      <c r="R11480" s="507"/>
      <c r="S11480" s="507"/>
    </row>
    <row r="11481" spans="8:19" customFormat="1" ht="12.75">
      <c r="H11481" s="507"/>
      <c r="P11481" s="507"/>
      <c r="R11481" s="507"/>
    </row>
    <row r="11482" spans="8:19" customFormat="1" ht="12.75">
      <c r="H11482" s="507"/>
      <c r="P11482" s="507"/>
      <c r="R11482" s="507"/>
    </row>
    <row r="11483" spans="8:19" customFormat="1" ht="12.75">
      <c r="H11483" s="507"/>
      <c r="P11483" s="507"/>
      <c r="R11483" s="507"/>
      <c r="S11483" s="507"/>
    </row>
    <row r="11484" spans="8:19" customFormat="1" ht="12.75">
      <c r="H11484" s="507"/>
      <c r="P11484" s="507"/>
      <c r="R11484" s="507"/>
    </row>
    <row r="11485" spans="8:19" customFormat="1" ht="12.75">
      <c r="H11485" s="507"/>
      <c r="P11485" s="507"/>
      <c r="R11485" s="507"/>
    </row>
    <row r="11486" spans="8:19" customFormat="1" ht="12.75">
      <c r="H11486" s="507"/>
      <c r="P11486" s="507"/>
      <c r="R11486" s="507"/>
    </row>
    <row r="11487" spans="8:19" customFormat="1" ht="12.75">
      <c r="H11487" s="507"/>
      <c r="R11487" s="507"/>
      <c r="S11487" s="507"/>
    </row>
    <row r="11488" spans="8:19" customFormat="1" ht="12.75">
      <c r="H11488" s="507"/>
      <c r="P11488" s="507"/>
      <c r="R11488" s="507"/>
      <c r="S11488" s="507"/>
    </row>
    <row r="11489" spans="8:19" customFormat="1" ht="12.75">
      <c r="H11489" s="507"/>
      <c r="P11489" s="507"/>
      <c r="R11489" s="507"/>
      <c r="S11489" s="507"/>
    </row>
    <row r="11490" spans="8:19" customFormat="1" ht="12.75">
      <c r="H11490" s="507"/>
      <c r="P11490" s="507"/>
      <c r="R11490" s="507"/>
      <c r="S11490" s="507"/>
    </row>
    <row r="11491" spans="8:19" customFormat="1" ht="12.75">
      <c r="H11491" s="507"/>
      <c r="P11491" s="507"/>
      <c r="R11491" s="507"/>
      <c r="S11491" s="507"/>
    </row>
    <row r="11492" spans="8:19" customFormat="1" ht="12.75">
      <c r="H11492" s="507"/>
      <c r="P11492" s="507"/>
      <c r="R11492" s="507"/>
      <c r="S11492" s="507"/>
    </row>
    <row r="11493" spans="8:19" customFormat="1" ht="12.75">
      <c r="H11493" s="507"/>
      <c r="P11493" s="507"/>
      <c r="R11493" s="507"/>
    </row>
    <row r="11494" spans="8:19" customFormat="1" ht="12.75">
      <c r="H11494" s="507"/>
      <c r="P11494" s="507"/>
      <c r="R11494" s="507"/>
    </row>
    <row r="11495" spans="8:19" customFormat="1" ht="12.75">
      <c r="H11495" s="507"/>
      <c r="R11495" s="507"/>
      <c r="S11495" s="507"/>
    </row>
    <row r="11496" spans="8:19" customFormat="1" ht="12.75">
      <c r="H11496" s="507"/>
      <c r="P11496" s="507"/>
      <c r="R11496" s="507"/>
    </row>
    <row r="11497" spans="8:19" customFormat="1" ht="12.75">
      <c r="H11497" s="507"/>
      <c r="R11497" s="507"/>
      <c r="S11497" s="507"/>
    </row>
    <row r="11498" spans="8:19" customFormat="1" ht="12.75">
      <c r="H11498" s="507"/>
      <c r="P11498" s="507"/>
      <c r="R11498" s="507"/>
      <c r="S11498" s="507"/>
    </row>
    <row r="11499" spans="8:19" customFormat="1" ht="12.75">
      <c r="H11499" s="507"/>
      <c r="P11499" s="507"/>
      <c r="R11499" s="507"/>
    </row>
    <row r="11500" spans="8:19" customFormat="1" ht="12.75">
      <c r="H11500" s="507"/>
      <c r="P11500" s="507"/>
      <c r="R11500" s="507"/>
    </row>
    <row r="11501" spans="8:19" customFormat="1" ht="12.75">
      <c r="H11501" s="507"/>
      <c r="P11501" s="507"/>
      <c r="R11501" s="507"/>
      <c r="S11501" s="507"/>
    </row>
    <row r="11502" spans="8:19" customFormat="1" ht="12.75">
      <c r="H11502" s="507"/>
      <c r="P11502" s="507"/>
      <c r="R11502" s="507"/>
      <c r="S11502" s="507"/>
    </row>
    <row r="11503" spans="8:19" customFormat="1" ht="12.75">
      <c r="H11503" s="507"/>
      <c r="P11503" s="507"/>
      <c r="R11503" s="507"/>
    </row>
    <row r="11504" spans="8:19" customFormat="1" ht="12.75">
      <c r="H11504" s="507"/>
      <c r="P11504" s="507"/>
      <c r="R11504" s="507"/>
    </row>
    <row r="11505" spans="8:28" customFormat="1" ht="12.75">
      <c r="H11505" s="507"/>
      <c r="P11505" s="507"/>
      <c r="R11505" s="507"/>
      <c r="S11505" s="507"/>
    </row>
    <row r="11506" spans="8:28" customFormat="1" ht="12.75">
      <c r="H11506" s="507"/>
      <c r="R11506" s="507"/>
      <c r="S11506" s="507"/>
    </row>
    <row r="11507" spans="8:28" customFormat="1" ht="12.75">
      <c r="H11507" s="507"/>
      <c r="P11507" s="507"/>
      <c r="R11507" s="507"/>
    </row>
    <row r="11508" spans="8:28" customFormat="1" ht="12.75">
      <c r="H11508" s="507"/>
      <c r="P11508" s="507"/>
      <c r="R11508" s="507"/>
    </row>
    <row r="11509" spans="8:28" customFormat="1" ht="12.75">
      <c r="H11509" s="507"/>
      <c r="P11509" s="507"/>
      <c r="R11509" s="507"/>
      <c r="S11509" s="507"/>
    </row>
    <row r="11510" spans="8:28" customFormat="1" ht="12.75">
      <c r="H11510" s="507"/>
      <c r="P11510" s="507"/>
      <c r="R11510" s="507"/>
      <c r="S11510" s="507"/>
      <c r="AB11510" s="507"/>
    </row>
    <row r="11511" spans="8:28" customFormat="1" ht="12.75">
      <c r="H11511" s="507"/>
      <c r="R11511" s="507"/>
      <c r="S11511" s="507"/>
    </row>
    <row r="11512" spans="8:28" customFormat="1" ht="12.75">
      <c r="H11512" s="507"/>
      <c r="P11512" s="507"/>
      <c r="R11512" s="507"/>
      <c r="S11512" s="507"/>
    </row>
    <row r="11513" spans="8:28" customFormat="1" ht="12.75">
      <c r="H11513" s="507"/>
      <c r="P11513" s="507"/>
      <c r="R11513" s="507"/>
    </row>
    <row r="11514" spans="8:28" customFormat="1" ht="12.75">
      <c r="H11514" s="507"/>
      <c r="P11514" s="507"/>
      <c r="R11514" s="507"/>
    </row>
    <row r="11515" spans="8:28" customFormat="1" ht="12.75">
      <c r="H11515" s="507"/>
      <c r="P11515" s="507"/>
      <c r="R11515" s="507"/>
    </row>
    <row r="11516" spans="8:28" customFormat="1" ht="12.75">
      <c r="H11516" s="507"/>
      <c r="R11516" s="507"/>
    </row>
    <row r="11517" spans="8:28" customFormat="1" ht="12.75">
      <c r="H11517" s="507"/>
      <c r="R11517" s="507"/>
      <c r="S11517" s="507"/>
    </row>
    <row r="11518" spans="8:28" customFormat="1" ht="12.75">
      <c r="H11518" s="507"/>
      <c r="R11518" s="507"/>
      <c r="S11518" s="507"/>
    </row>
    <row r="11519" spans="8:28" customFormat="1" ht="12.75">
      <c r="H11519" s="507"/>
      <c r="P11519" s="507"/>
      <c r="R11519" s="507"/>
    </row>
    <row r="11520" spans="8:28" customFormat="1" ht="12.75">
      <c r="H11520" s="507"/>
      <c r="R11520" s="507"/>
    </row>
    <row r="11521" spans="8:19" customFormat="1" ht="12.75">
      <c r="H11521" s="507"/>
      <c r="P11521" s="507"/>
      <c r="R11521" s="507"/>
    </row>
    <row r="11522" spans="8:19" customFormat="1" ht="12.75">
      <c r="H11522" s="507"/>
      <c r="P11522" s="507"/>
      <c r="R11522" s="507"/>
    </row>
    <row r="11523" spans="8:19" customFormat="1" ht="12.75">
      <c r="H11523" s="507"/>
      <c r="P11523" s="507"/>
      <c r="R11523" s="507"/>
    </row>
    <row r="11524" spans="8:19" customFormat="1" ht="12.75">
      <c r="H11524" s="507"/>
      <c r="P11524" s="507"/>
      <c r="R11524" s="507"/>
      <c r="S11524" s="507"/>
    </row>
    <row r="11525" spans="8:19" customFormat="1" ht="12.75">
      <c r="H11525" s="507"/>
      <c r="R11525" s="507"/>
      <c r="S11525" s="507"/>
    </row>
    <row r="11526" spans="8:19" customFormat="1" ht="12.75">
      <c r="H11526" s="507"/>
      <c r="P11526" s="507"/>
      <c r="R11526" s="507"/>
    </row>
    <row r="11527" spans="8:19" customFormat="1" ht="12.75">
      <c r="H11527" s="507"/>
      <c r="R11527" s="507"/>
      <c r="S11527" s="507"/>
    </row>
    <row r="11528" spans="8:19" customFormat="1" ht="12.75">
      <c r="H11528" s="507"/>
      <c r="P11528" s="507"/>
      <c r="R11528" s="507"/>
    </row>
    <row r="11529" spans="8:19" customFormat="1" ht="12.75">
      <c r="H11529" s="507"/>
      <c r="P11529" s="507"/>
      <c r="R11529" s="507"/>
    </row>
    <row r="11530" spans="8:19" customFormat="1" ht="12.75">
      <c r="H11530" s="507"/>
      <c r="R11530" s="507"/>
      <c r="S11530" s="507"/>
    </row>
    <row r="11531" spans="8:19" customFormat="1" ht="12.75">
      <c r="H11531" s="507"/>
      <c r="R11531" s="507"/>
    </row>
    <row r="11532" spans="8:19" customFormat="1" ht="12.75">
      <c r="H11532" s="507"/>
      <c r="R11532" s="507"/>
    </row>
    <row r="11533" spans="8:19" customFormat="1" ht="12.75">
      <c r="H11533" s="507"/>
      <c r="P11533" s="507"/>
      <c r="R11533" s="507"/>
      <c r="S11533" s="507"/>
    </row>
    <row r="11534" spans="8:19" customFormat="1" ht="12.75">
      <c r="H11534" s="507"/>
      <c r="P11534" s="507"/>
      <c r="R11534" s="507"/>
    </row>
    <row r="11535" spans="8:19" customFormat="1" ht="12.75">
      <c r="H11535" s="507"/>
      <c r="P11535" s="507"/>
      <c r="R11535" s="507"/>
    </row>
    <row r="11536" spans="8:19" customFormat="1" ht="12.75">
      <c r="H11536" s="507"/>
      <c r="P11536" s="507"/>
      <c r="R11536" s="507"/>
    </row>
    <row r="11537" spans="8:19" customFormat="1" ht="12.75">
      <c r="H11537" s="507"/>
      <c r="P11537" s="507"/>
      <c r="R11537" s="507"/>
      <c r="S11537" s="507"/>
    </row>
    <row r="11538" spans="8:19" customFormat="1" ht="12.75">
      <c r="H11538" s="507"/>
      <c r="P11538" s="507"/>
      <c r="R11538" s="507"/>
      <c r="S11538" s="507"/>
    </row>
    <row r="11539" spans="8:19" customFormat="1" ht="12.75">
      <c r="H11539" s="507"/>
      <c r="R11539" s="507"/>
      <c r="S11539" s="507"/>
    </row>
    <row r="11540" spans="8:19" customFormat="1" ht="12.75">
      <c r="H11540" s="507"/>
      <c r="R11540" s="507"/>
      <c r="S11540" s="507"/>
    </row>
    <row r="11541" spans="8:19" customFormat="1" ht="12.75">
      <c r="H11541" s="507"/>
      <c r="P11541" s="507"/>
      <c r="R11541" s="507"/>
    </row>
    <row r="11542" spans="8:19" customFormat="1" ht="12.75">
      <c r="H11542" s="507"/>
      <c r="P11542" s="507"/>
      <c r="R11542" s="507"/>
      <c r="S11542" s="507"/>
    </row>
    <row r="11543" spans="8:19" customFormat="1" ht="12.75">
      <c r="H11543" s="507"/>
      <c r="R11543" s="507"/>
      <c r="S11543" s="507"/>
    </row>
    <row r="11544" spans="8:19" customFormat="1" ht="12.75">
      <c r="H11544" s="507"/>
      <c r="R11544" s="507"/>
      <c r="S11544" s="507"/>
    </row>
    <row r="11545" spans="8:19" customFormat="1" ht="12.75">
      <c r="H11545" s="507"/>
      <c r="R11545" s="507"/>
      <c r="S11545" s="507"/>
    </row>
    <row r="11546" spans="8:19" customFormat="1" ht="12.75">
      <c r="H11546" s="507"/>
      <c r="R11546" s="507"/>
      <c r="S11546" s="507"/>
    </row>
    <row r="11547" spans="8:19" customFormat="1" ht="12.75">
      <c r="H11547" s="507"/>
      <c r="R11547" s="507"/>
      <c r="S11547" s="507"/>
    </row>
    <row r="11548" spans="8:19" customFormat="1" ht="12.75">
      <c r="H11548" s="507"/>
      <c r="R11548" s="507"/>
    </row>
    <row r="11549" spans="8:19" customFormat="1" ht="12.75">
      <c r="H11549" s="507"/>
      <c r="R11549" s="507"/>
    </row>
    <row r="11550" spans="8:19" customFormat="1" ht="12.75">
      <c r="H11550" s="507"/>
      <c r="R11550" s="507"/>
      <c r="S11550" s="507"/>
    </row>
    <row r="11551" spans="8:19" customFormat="1" ht="12.75">
      <c r="H11551" s="507"/>
      <c r="R11551" s="507"/>
      <c r="S11551" s="507"/>
    </row>
    <row r="11552" spans="8:19" customFormat="1" ht="12.75">
      <c r="H11552" s="507"/>
      <c r="P11552" s="507"/>
      <c r="R11552" s="507"/>
    </row>
    <row r="11553" spans="8:28" customFormat="1" ht="12.75">
      <c r="H11553" s="507"/>
      <c r="P11553" s="507"/>
      <c r="R11553" s="507"/>
      <c r="S11553" s="507"/>
    </row>
    <row r="11554" spans="8:28" customFormat="1" ht="12.75">
      <c r="H11554" s="507"/>
      <c r="R11554" s="507"/>
      <c r="S11554" s="507"/>
    </row>
    <row r="11555" spans="8:28" customFormat="1" ht="12.75">
      <c r="H11555" s="507"/>
      <c r="P11555" s="507"/>
      <c r="R11555" s="507"/>
    </row>
    <row r="11556" spans="8:28" customFormat="1" ht="12.75">
      <c r="H11556" s="507"/>
      <c r="P11556" s="507"/>
      <c r="R11556" s="507"/>
      <c r="S11556" s="507"/>
    </row>
    <row r="11557" spans="8:28" customFormat="1" ht="12.75">
      <c r="H11557" s="507"/>
      <c r="P11557" s="507"/>
      <c r="R11557" s="507"/>
      <c r="S11557" s="507"/>
      <c r="AB11557" s="507"/>
    </row>
    <row r="11558" spans="8:28" customFormat="1" ht="12.75">
      <c r="H11558" s="507"/>
      <c r="P11558" s="507"/>
      <c r="R11558" s="507"/>
      <c r="S11558" s="507"/>
    </row>
    <row r="11559" spans="8:28" customFormat="1" ht="12.75">
      <c r="H11559" s="507"/>
      <c r="P11559" s="507"/>
      <c r="R11559" s="507"/>
    </row>
    <row r="11560" spans="8:28" customFormat="1" ht="12.75">
      <c r="H11560" s="507"/>
      <c r="P11560" s="507"/>
      <c r="R11560" s="507"/>
      <c r="S11560" s="507"/>
    </row>
    <row r="11561" spans="8:28" customFormat="1" ht="12.75">
      <c r="H11561" s="507"/>
      <c r="P11561" s="507"/>
      <c r="R11561" s="507"/>
    </row>
    <row r="11562" spans="8:28" customFormat="1" ht="12.75">
      <c r="H11562" s="507"/>
      <c r="P11562" s="507"/>
      <c r="R11562" s="507"/>
    </row>
    <row r="11563" spans="8:28" customFormat="1" ht="12.75">
      <c r="H11563" s="507"/>
      <c r="P11563" s="507"/>
      <c r="R11563" s="507"/>
    </row>
    <row r="11564" spans="8:28" customFormat="1" ht="12.75">
      <c r="H11564" s="507"/>
      <c r="P11564" s="507"/>
      <c r="R11564" s="507"/>
    </row>
    <row r="11565" spans="8:28" customFormat="1" ht="12.75">
      <c r="H11565" s="507"/>
      <c r="P11565" s="507"/>
      <c r="R11565" s="507"/>
    </row>
    <row r="11566" spans="8:28" customFormat="1" ht="12.75">
      <c r="H11566" s="507"/>
      <c r="P11566" s="507"/>
      <c r="R11566" s="507"/>
    </row>
    <row r="11567" spans="8:28" customFormat="1" ht="12.75">
      <c r="H11567" s="507"/>
      <c r="R11567" s="507"/>
      <c r="S11567" s="507"/>
    </row>
    <row r="11568" spans="8:28" customFormat="1" ht="12.75">
      <c r="H11568" s="507"/>
      <c r="R11568" s="507"/>
    </row>
    <row r="11569" spans="8:28" customFormat="1" ht="12.75">
      <c r="H11569" s="507"/>
      <c r="P11569" s="507"/>
      <c r="R11569" s="507"/>
    </row>
    <row r="11570" spans="8:28" customFormat="1" ht="12.75">
      <c r="H11570" s="507"/>
      <c r="P11570" s="507"/>
      <c r="R11570" s="507"/>
    </row>
    <row r="11571" spans="8:28" customFormat="1" ht="12.75">
      <c r="H11571" s="507"/>
      <c r="P11571" s="507"/>
      <c r="R11571" s="507"/>
    </row>
    <row r="11572" spans="8:28" customFormat="1" ht="12.75">
      <c r="H11572" s="507"/>
      <c r="R11572" s="507"/>
      <c r="S11572" s="507"/>
      <c r="AB11572" s="507"/>
    </row>
    <row r="11573" spans="8:28" customFormat="1" ht="12.75">
      <c r="H11573" s="507"/>
      <c r="P11573" s="507"/>
      <c r="R11573" s="507"/>
    </row>
    <row r="11574" spans="8:28" customFormat="1" ht="12.75">
      <c r="H11574" s="507"/>
      <c r="P11574" s="507"/>
      <c r="R11574" s="507"/>
      <c r="AB11574" s="507"/>
    </row>
    <row r="11575" spans="8:28" customFormat="1" ht="12.75">
      <c r="H11575" s="507"/>
      <c r="P11575" s="507"/>
      <c r="R11575" s="507"/>
      <c r="S11575" s="507"/>
    </row>
    <row r="11576" spans="8:28" customFormat="1" ht="12.75">
      <c r="H11576" s="507"/>
      <c r="R11576" s="507"/>
    </row>
    <row r="11577" spans="8:28" customFormat="1" ht="12.75">
      <c r="H11577" s="507"/>
      <c r="P11577" s="507"/>
      <c r="R11577" s="507"/>
      <c r="S11577" s="507"/>
    </row>
    <row r="11578" spans="8:28" customFormat="1" ht="12.75">
      <c r="H11578" s="507"/>
      <c r="P11578" s="507"/>
      <c r="R11578" s="507"/>
      <c r="S11578" s="507"/>
    </row>
    <row r="11579" spans="8:28" customFormat="1" ht="12.75">
      <c r="H11579" s="507"/>
      <c r="R11579" s="507"/>
      <c r="S11579" s="507"/>
    </row>
    <row r="11580" spans="8:28" customFormat="1" ht="12.75">
      <c r="H11580" s="507"/>
      <c r="R11580" s="507"/>
    </row>
    <row r="11581" spans="8:28" customFormat="1" ht="12.75">
      <c r="H11581" s="507"/>
      <c r="P11581" s="507"/>
      <c r="R11581" s="507"/>
    </row>
    <row r="11582" spans="8:28" customFormat="1" ht="12.75">
      <c r="H11582" s="507"/>
      <c r="P11582" s="507"/>
      <c r="R11582" s="507"/>
    </row>
    <row r="11583" spans="8:28" customFormat="1" ht="12.75">
      <c r="H11583" s="507"/>
      <c r="R11583" s="507"/>
    </row>
    <row r="11584" spans="8:28" customFormat="1" ht="12.75">
      <c r="H11584" s="507"/>
      <c r="R11584" s="507"/>
      <c r="S11584" s="507"/>
    </row>
    <row r="11585" spans="8:28" customFormat="1" ht="12.75">
      <c r="H11585" s="507"/>
      <c r="R11585" s="507"/>
      <c r="S11585" s="507"/>
      <c r="AB11585" s="507"/>
    </row>
    <row r="11586" spans="8:28" customFormat="1" ht="12.75">
      <c r="H11586" s="507"/>
      <c r="P11586" s="507"/>
      <c r="R11586" s="507"/>
    </row>
    <row r="11587" spans="8:28" customFormat="1" ht="12.75">
      <c r="H11587" s="507"/>
      <c r="R11587" s="507"/>
    </row>
    <row r="11588" spans="8:28" customFormat="1" ht="12.75">
      <c r="H11588" s="507"/>
      <c r="P11588" s="507"/>
      <c r="R11588" s="507"/>
    </row>
    <row r="11589" spans="8:28" customFormat="1" ht="12.75">
      <c r="H11589" s="507"/>
      <c r="R11589" s="507"/>
    </row>
    <row r="11590" spans="8:28" customFormat="1" ht="12.75">
      <c r="H11590" s="507"/>
      <c r="P11590" s="507"/>
      <c r="R11590" s="507"/>
      <c r="S11590" s="507"/>
      <c r="AB11590" s="507"/>
    </row>
    <row r="11591" spans="8:28" customFormat="1" ht="12.75">
      <c r="H11591" s="507"/>
      <c r="R11591" s="507"/>
    </row>
    <row r="11592" spans="8:28" customFormat="1" ht="12.75">
      <c r="H11592" s="507"/>
      <c r="P11592" s="507"/>
      <c r="R11592" s="507"/>
      <c r="S11592" s="507"/>
    </row>
    <row r="11593" spans="8:28" customFormat="1" ht="12.75">
      <c r="H11593" s="507"/>
      <c r="P11593" s="507"/>
      <c r="R11593" s="507"/>
      <c r="S11593" s="507"/>
      <c r="AB11593" s="507"/>
    </row>
    <row r="11594" spans="8:28" customFormat="1" ht="12.75">
      <c r="H11594" s="507"/>
      <c r="P11594" s="507"/>
      <c r="R11594" s="507"/>
      <c r="S11594" s="507"/>
    </row>
    <row r="11595" spans="8:28" customFormat="1" ht="12.75">
      <c r="H11595" s="507"/>
      <c r="P11595" s="507"/>
      <c r="R11595" s="507"/>
      <c r="S11595" s="507"/>
    </row>
    <row r="11596" spans="8:28" customFormat="1" ht="12.75">
      <c r="H11596" s="507"/>
      <c r="P11596" s="507"/>
      <c r="R11596" s="507"/>
      <c r="S11596" s="507"/>
    </row>
    <row r="11597" spans="8:28" customFormat="1" ht="12.75">
      <c r="H11597" s="507"/>
      <c r="R11597" s="507"/>
    </row>
    <row r="11598" spans="8:28" customFormat="1" ht="12.75">
      <c r="H11598" s="507"/>
      <c r="P11598" s="507"/>
      <c r="R11598" s="507"/>
      <c r="S11598" s="507"/>
      <c r="AB11598" s="507"/>
    </row>
    <row r="11599" spans="8:28" customFormat="1" ht="12.75">
      <c r="H11599" s="507"/>
      <c r="P11599" s="507"/>
      <c r="R11599" s="507"/>
      <c r="S11599" s="507"/>
    </row>
    <row r="11600" spans="8:28" customFormat="1" ht="12.75">
      <c r="H11600" s="507"/>
      <c r="P11600" s="507"/>
      <c r="R11600" s="507"/>
    </row>
    <row r="11601" spans="8:28" customFormat="1" ht="12.75">
      <c r="H11601" s="507"/>
      <c r="R11601" s="507"/>
    </row>
    <row r="11602" spans="8:28" customFormat="1" ht="12.75">
      <c r="H11602" s="507"/>
      <c r="R11602" s="507"/>
      <c r="S11602" s="507"/>
    </row>
    <row r="11603" spans="8:28" customFormat="1" ht="12.75">
      <c r="H11603" s="507"/>
      <c r="P11603" s="507"/>
      <c r="R11603" s="507"/>
      <c r="S11603" s="507"/>
    </row>
    <row r="11604" spans="8:28" customFormat="1" ht="12.75">
      <c r="H11604" s="507"/>
      <c r="R11604" s="507"/>
    </row>
    <row r="11605" spans="8:28" customFormat="1" ht="12.75">
      <c r="H11605" s="507"/>
      <c r="P11605" s="507"/>
      <c r="R11605" s="507"/>
    </row>
    <row r="11606" spans="8:28" customFormat="1" ht="12.75">
      <c r="H11606" s="507"/>
      <c r="P11606" s="507"/>
      <c r="R11606" s="507"/>
    </row>
    <row r="11607" spans="8:28" customFormat="1" ht="12.75">
      <c r="H11607" s="507"/>
      <c r="P11607" s="507"/>
      <c r="R11607" s="507"/>
    </row>
    <row r="11608" spans="8:28" customFormat="1" ht="12.75">
      <c r="H11608" s="507"/>
      <c r="P11608" s="507"/>
      <c r="R11608" s="507"/>
      <c r="S11608" s="507"/>
    </row>
    <row r="11609" spans="8:28" customFormat="1" ht="12.75">
      <c r="H11609" s="507"/>
      <c r="P11609" s="507"/>
      <c r="R11609" s="507"/>
      <c r="S11609" s="507"/>
      <c r="AB11609" s="507"/>
    </row>
    <row r="11610" spans="8:28" customFormat="1" ht="12.75">
      <c r="H11610" s="507"/>
      <c r="R11610" s="507"/>
    </row>
    <row r="11611" spans="8:28" customFormat="1" ht="12.75">
      <c r="H11611" s="507"/>
      <c r="R11611" s="507"/>
      <c r="S11611" s="507"/>
    </row>
    <row r="11612" spans="8:28" customFormat="1" ht="12.75">
      <c r="H11612" s="507"/>
      <c r="R11612" s="507"/>
    </row>
    <row r="11613" spans="8:28" customFormat="1" ht="12.75">
      <c r="H11613" s="507"/>
      <c r="P11613" s="507"/>
      <c r="R11613" s="507"/>
    </row>
    <row r="11614" spans="8:28" customFormat="1" ht="12.75">
      <c r="H11614" s="507"/>
      <c r="R11614" s="507"/>
      <c r="S11614" s="507"/>
    </row>
    <row r="11615" spans="8:28" customFormat="1" ht="12.75">
      <c r="H11615" s="507"/>
      <c r="P11615" s="507"/>
      <c r="R11615" s="507"/>
      <c r="S11615" s="507"/>
    </row>
    <row r="11616" spans="8:28" customFormat="1" ht="12.75">
      <c r="H11616" s="507"/>
      <c r="P11616" s="507"/>
      <c r="R11616" s="507"/>
    </row>
    <row r="11617" spans="8:28" customFormat="1" ht="12.75">
      <c r="H11617" s="507"/>
      <c r="R11617" s="507"/>
      <c r="S11617" s="507"/>
    </row>
    <row r="11618" spans="8:28" customFormat="1" ht="12.75">
      <c r="H11618" s="507"/>
      <c r="R11618" s="507"/>
      <c r="S11618" s="507"/>
      <c r="AB11618" s="507"/>
    </row>
    <row r="11619" spans="8:28" customFormat="1" ht="12.75">
      <c r="H11619" s="507"/>
      <c r="P11619" s="507"/>
      <c r="R11619" s="507"/>
    </row>
    <row r="11620" spans="8:28" customFormat="1" ht="12.75">
      <c r="H11620" s="507"/>
      <c r="P11620" s="507"/>
      <c r="R11620" s="507"/>
    </row>
    <row r="11621" spans="8:28" customFormat="1" ht="12.75">
      <c r="H11621" s="507"/>
      <c r="P11621" s="507"/>
      <c r="R11621" s="507"/>
    </row>
    <row r="11622" spans="8:28" customFormat="1" ht="12.75">
      <c r="H11622" s="507"/>
      <c r="P11622" s="507"/>
      <c r="R11622" s="507"/>
    </row>
    <row r="11623" spans="8:28" customFormat="1" ht="12.75">
      <c r="H11623" s="507"/>
      <c r="P11623" s="507"/>
      <c r="R11623" s="507"/>
    </row>
    <row r="11624" spans="8:28" customFormat="1" ht="12.75">
      <c r="H11624" s="507"/>
      <c r="R11624" s="507"/>
    </row>
    <row r="11625" spans="8:28" customFormat="1" ht="12.75">
      <c r="H11625" s="507"/>
      <c r="P11625" s="507"/>
      <c r="R11625" s="507"/>
      <c r="S11625" s="507"/>
    </row>
    <row r="11626" spans="8:28" customFormat="1" ht="12.75">
      <c r="H11626" s="507"/>
      <c r="P11626" s="507"/>
      <c r="R11626" s="507"/>
      <c r="S11626" s="507"/>
    </row>
    <row r="11627" spans="8:28" customFormat="1" ht="12.75">
      <c r="H11627" s="507"/>
      <c r="P11627" s="507"/>
      <c r="R11627" s="507"/>
      <c r="S11627" s="507"/>
    </row>
    <row r="11628" spans="8:28" customFormat="1" ht="12.75">
      <c r="H11628" s="507"/>
      <c r="P11628" s="507"/>
      <c r="R11628" s="507"/>
    </row>
    <row r="11629" spans="8:28" customFormat="1" ht="12.75">
      <c r="H11629" s="507"/>
      <c r="R11629" s="507"/>
      <c r="S11629" s="507"/>
    </row>
    <row r="11630" spans="8:28" customFormat="1" ht="12.75">
      <c r="H11630" s="507"/>
      <c r="R11630" s="507"/>
    </row>
    <row r="11631" spans="8:28" customFormat="1" ht="12.75">
      <c r="H11631" s="507"/>
      <c r="P11631" s="507"/>
      <c r="R11631" s="507"/>
    </row>
    <row r="11632" spans="8:28" customFormat="1" ht="12.75">
      <c r="H11632" s="507"/>
      <c r="R11632" s="507"/>
      <c r="S11632" s="507"/>
    </row>
    <row r="11633" spans="8:19" customFormat="1" ht="12.75">
      <c r="H11633" s="507"/>
      <c r="P11633" s="507"/>
      <c r="R11633" s="507"/>
    </row>
    <row r="11634" spans="8:19" customFormat="1" ht="12.75">
      <c r="H11634" s="507"/>
      <c r="P11634" s="507"/>
      <c r="R11634" s="507"/>
      <c r="S11634" s="507"/>
    </row>
    <row r="11635" spans="8:19" customFormat="1" ht="12.75">
      <c r="H11635" s="507"/>
      <c r="P11635" s="507"/>
      <c r="R11635" s="507"/>
    </row>
    <row r="11636" spans="8:19" customFormat="1" ht="12.75">
      <c r="H11636" s="507"/>
      <c r="P11636" s="507"/>
      <c r="R11636" s="507"/>
    </row>
    <row r="11637" spans="8:19" customFormat="1" ht="12.75">
      <c r="H11637" s="507"/>
      <c r="P11637" s="507"/>
      <c r="R11637" s="507"/>
      <c r="S11637" s="507"/>
    </row>
    <row r="11638" spans="8:19" customFormat="1" ht="12.75">
      <c r="H11638" s="507"/>
      <c r="P11638" s="507"/>
      <c r="R11638" s="507"/>
    </row>
    <row r="11639" spans="8:19" customFormat="1" ht="12.75">
      <c r="H11639" s="507"/>
      <c r="P11639" s="507"/>
      <c r="R11639" s="507"/>
    </row>
    <row r="11640" spans="8:19" customFormat="1" ht="12.75">
      <c r="H11640" s="507"/>
      <c r="P11640" s="507"/>
      <c r="R11640" s="507"/>
      <c r="S11640" s="507"/>
    </row>
    <row r="11641" spans="8:19" customFormat="1" ht="12.75">
      <c r="H11641" s="507"/>
      <c r="P11641" s="507"/>
      <c r="R11641" s="507"/>
    </row>
    <row r="11642" spans="8:19" customFormat="1" ht="12.75">
      <c r="H11642" s="507"/>
      <c r="P11642" s="507"/>
      <c r="R11642" s="507"/>
      <c r="S11642" s="507"/>
    </row>
    <row r="11643" spans="8:19" customFormat="1" ht="12.75">
      <c r="H11643" s="507"/>
      <c r="P11643" s="507"/>
      <c r="R11643" s="507"/>
      <c r="S11643" s="507"/>
    </row>
    <row r="11644" spans="8:19" customFormat="1" ht="12.75">
      <c r="H11644" s="507"/>
      <c r="R11644" s="507"/>
      <c r="S11644" s="507"/>
    </row>
    <row r="11645" spans="8:19" customFormat="1" ht="12.75">
      <c r="H11645" s="507"/>
      <c r="R11645" s="507"/>
      <c r="S11645" s="507"/>
    </row>
    <row r="11646" spans="8:19" customFormat="1" ht="12.75">
      <c r="H11646" s="507"/>
      <c r="P11646" s="507"/>
      <c r="R11646" s="507"/>
      <c r="S11646" s="507"/>
    </row>
    <row r="11647" spans="8:19" customFormat="1" ht="12.75">
      <c r="H11647" s="507"/>
      <c r="P11647" s="507"/>
      <c r="R11647" s="507"/>
      <c r="S11647" s="507"/>
    </row>
    <row r="11648" spans="8:19" customFormat="1" ht="12.75">
      <c r="H11648" s="507"/>
      <c r="P11648" s="507"/>
      <c r="R11648" s="507"/>
    </row>
    <row r="11649" spans="8:28" customFormat="1" ht="12.75">
      <c r="H11649" s="507"/>
      <c r="R11649" s="507"/>
      <c r="S11649" s="507"/>
    </row>
    <row r="11650" spans="8:28" customFormat="1" ht="12.75">
      <c r="H11650" s="507"/>
      <c r="R11650" s="507"/>
    </row>
    <row r="11651" spans="8:28" customFormat="1" ht="12.75">
      <c r="H11651" s="507"/>
      <c r="R11651" s="507"/>
      <c r="S11651" s="507"/>
    </row>
    <row r="11652" spans="8:28" customFormat="1" ht="12.75">
      <c r="H11652" s="507"/>
      <c r="P11652" s="507"/>
      <c r="R11652" s="507"/>
    </row>
    <row r="11653" spans="8:28" customFormat="1" ht="12.75">
      <c r="H11653" s="507"/>
      <c r="P11653" s="507"/>
      <c r="R11653" s="507"/>
    </row>
    <row r="11654" spans="8:28" customFormat="1" ht="12.75">
      <c r="H11654" s="507"/>
      <c r="R11654" s="507"/>
      <c r="S11654" s="507"/>
    </row>
    <row r="11655" spans="8:28" customFormat="1" ht="12.75">
      <c r="H11655" s="507"/>
      <c r="P11655" s="507"/>
      <c r="R11655" s="507"/>
      <c r="S11655" s="507"/>
    </row>
    <row r="11656" spans="8:28" customFormat="1" ht="12.75">
      <c r="H11656" s="507"/>
      <c r="P11656" s="507"/>
      <c r="R11656" s="507"/>
      <c r="S11656" s="507"/>
    </row>
    <row r="11657" spans="8:28" customFormat="1" ht="12.75">
      <c r="H11657" s="507"/>
      <c r="P11657" s="507"/>
      <c r="R11657" s="507"/>
    </row>
    <row r="11658" spans="8:28" customFormat="1" ht="12.75">
      <c r="H11658" s="507"/>
      <c r="P11658" s="507"/>
      <c r="R11658" s="507"/>
    </row>
    <row r="11659" spans="8:28" customFormat="1" ht="12.75">
      <c r="H11659" s="507"/>
      <c r="R11659" s="507"/>
    </row>
    <row r="11660" spans="8:28" customFormat="1" ht="12.75">
      <c r="H11660" s="507"/>
      <c r="P11660" s="507"/>
      <c r="R11660" s="507"/>
    </row>
    <row r="11661" spans="8:28" customFormat="1" ht="12.75">
      <c r="H11661" s="507"/>
      <c r="R11661" s="507"/>
      <c r="S11661" s="507"/>
    </row>
    <row r="11662" spans="8:28" customFormat="1" ht="12.75">
      <c r="H11662" s="507"/>
      <c r="R11662" s="507"/>
      <c r="S11662" s="507"/>
    </row>
    <row r="11663" spans="8:28" customFormat="1" ht="12.75">
      <c r="H11663" s="507"/>
      <c r="P11663" s="507"/>
      <c r="R11663" s="507"/>
      <c r="S11663" s="507"/>
    </row>
    <row r="11664" spans="8:28" customFormat="1" ht="12.75">
      <c r="H11664" s="507"/>
      <c r="P11664" s="507"/>
      <c r="R11664" s="507"/>
      <c r="S11664" s="507"/>
      <c r="AB11664" s="507"/>
    </row>
    <row r="11665" spans="8:28" customFormat="1" ht="12.75">
      <c r="H11665" s="507"/>
      <c r="P11665" s="507"/>
      <c r="R11665" s="507"/>
      <c r="S11665" s="507"/>
      <c r="AB11665" s="507"/>
    </row>
    <row r="11666" spans="8:28" customFormat="1" ht="12.75">
      <c r="H11666" s="507"/>
      <c r="R11666" s="507"/>
    </row>
    <row r="11667" spans="8:28" customFormat="1" ht="12.75">
      <c r="H11667" s="507"/>
      <c r="P11667" s="507"/>
      <c r="R11667" s="507"/>
      <c r="S11667" s="507"/>
      <c r="AB11667" s="507"/>
    </row>
    <row r="11668" spans="8:28" customFormat="1" ht="12.75">
      <c r="H11668" s="507"/>
      <c r="R11668" s="507"/>
      <c r="S11668" s="507"/>
    </row>
    <row r="11669" spans="8:28" customFormat="1" ht="12.75">
      <c r="H11669" s="507"/>
      <c r="P11669" s="507"/>
      <c r="R11669" s="507"/>
    </row>
    <row r="11670" spans="8:28" customFormat="1" ht="12.75">
      <c r="H11670" s="507"/>
      <c r="R11670" s="507"/>
    </row>
    <row r="11671" spans="8:28" customFormat="1" ht="12.75">
      <c r="H11671" s="507"/>
      <c r="R11671" s="507"/>
      <c r="S11671" s="507"/>
    </row>
    <row r="11672" spans="8:28" customFormat="1" ht="12.75">
      <c r="H11672" s="507"/>
      <c r="R11672" s="507"/>
      <c r="S11672" s="507"/>
    </row>
    <row r="11673" spans="8:28" customFormat="1" ht="12.75">
      <c r="H11673" s="507"/>
      <c r="R11673" s="507"/>
    </row>
    <row r="11674" spans="8:28" customFormat="1" ht="12.75">
      <c r="H11674" s="507"/>
      <c r="P11674" s="507"/>
      <c r="R11674" s="507"/>
    </row>
    <row r="11675" spans="8:28" customFormat="1" ht="12.75">
      <c r="H11675" s="507"/>
      <c r="P11675" s="507"/>
      <c r="R11675" s="507"/>
    </row>
    <row r="11676" spans="8:28" customFormat="1" ht="12.75">
      <c r="H11676" s="507"/>
      <c r="P11676" s="507"/>
      <c r="R11676" s="507"/>
    </row>
    <row r="11677" spans="8:28" customFormat="1" ht="12.75">
      <c r="H11677" s="507"/>
      <c r="P11677" s="507"/>
      <c r="R11677" s="507"/>
    </row>
    <row r="11678" spans="8:28" customFormat="1" ht="12.75">
      <c r="H11678" s="507"/>
      <c r="P11678" s="507"/>
      <c r="R11678" s="507"/>
      <c r="S11678" s="507"/>
    </row>
    <row r="11679" spans="8:28" customFormat="1" ht="12.75">
      <c r="H11679" s="507"/>
      <c r="P11679" s="507"/>
      <c r="R11679" s="507"/>
      <c r="S11679" s="507"/>
    </row>
    <row r="11680" spans="8:28" customFormat="1" ht="12.75">
      <c r="H11680" s="507"/>
      <c r="P11680" s="507"/>
      <c r="R11680" s="507"/>
    </row>
    <row r="11681" spans="8:28" customFormat="1" ht="12.75">
      <c r="H11681" s="507"/>
      <c r="P11681" s="507"/>
      <c r="R11681" s="507"/>
      <c r="S11681" s="507"/>
    </row>
    <row r="11682" spans="8:28" customFormat="1" ht="12.75">
      <c r="H11682" s="507"/>
      <c r="P11682" s="507"/>
      <c r="R11682" s="507"/>
      <c r="S11682" s="507"/>
    </row>
    <row r="11683" spans="8:28" customFormat="1" ht="12.75">
      <c r="H11683" s="507"/>
      <c r="P11683" s="507"/>
      <c r="R11683" s="507"/>
    </row>
    <row r="11684" spans="8:28" customFormat="1" ht="12.75">
      <c r="H11684" s="507"/>
      <c r="P11684" s="507"/>
      <c r="R11684" s="507"/>
    </row>
    <row r="11685" spans="8:28" customFormat="1" ht="12.75">
      <c r="H11685" s="507"/>
      <c r="R11685" s="507"/>
      <c r="S11685" s="507"/>
      <c r="AB11685" s="507"/>
    </row>
    <row r="11686" spans="8:28" customFormat="1" ht="12.75">
      <c r="H11686" s="507"/>
      <c r="R11686" s="507"/>
      <c r="S11686" s="507"/>
    </row>
    <row r="11687" spans="8:28" customFormat="1" ht="12.75">
      <c r="H11687" s="507"/>
      <c r="P11687" s="507"/>
      <c r="R11687" s="507"/>
    </row>
    <row r="11688" spans="8:28" customFormat="1" ht="12.75">
      <c r="H11688" s="507"/>
      <c r="R11688" s="507"/>
    </row>
    <row r="11689" spans="8:28" customFormat="1" ht="12.75">
      <c r="H11689" s="507"/>
      <c r="P11689" s="507"/>
      <c r="R11689" s="507"/>
      <c r="S11689" s="507"/>
    </row>
    <row r="11690" spans="8:28" customFormat="1" ht="12.75">
      <c r="H11690" s="507"/>
      <c r="R11690" s="507"/>
      <c r="S11690" s="507"/>
    </row>
    <row r="11691" spans="8:28" customFormat="1" ht="12.75">
      <c r="H11691" s="507"/>
      <c r="R11691" s="507"/>
      <c r="S11691" s="507"/>
    </row>
    <row r="11692" spans="8:28" customFormat="1" ht="12.75">
      <c r="H11692" s="507"/>
      <c r="R11692" s="507"/>
      <c r="S11692" s="507"/>
      <c r="AB11692" s="507"/>
    </row>
    <row r="11693" spans="8:28" customFormat="1" ht="12.75">
      <c r="H11693" s="507"/>
      <c r="R11693" s="507"/>
    </row>
    <row r="11694" spans="8:28" customFormat="1" ht="12.75">
      <c r="H11694" s="507"/>
      <c r="R11694" s="507"/>
      <c r="S11694" s="507"/>
    </row>
    <row r="11695" spans="8:28" customFormat="1" ht="12.75">
      <c r="H11695" s="507"/>
      <c r="R11695" s="507"/>
      <c r="S11695" s="507"/>
    </row>
    <row r="11696" spans="8:28" customFormat="1" ht="12.75">
      <c r="H11696" s="507"/>
      <c r="P11696" s="507"/>
      <c r="R11696" s="507"/>
      <c r="S11696" s="507"/>
    </row>
    <row r="11697" spans="8:19" customFormat="1" ht="12.75">
      <c r="H11697" s="507"/>
      <c r="R11697" s="507"/>
      <c r="S11697" s="507"/>
    </row>
    <row r="11698" spans="8:19" customFormat="1" ht="12.75">
      <c r="H11698" s="507"/>
      <c r="R11698" s="507"/>
    </row>
    <row r="11699" spans="8:19" customFormat="1" ht="12.75">
      <c r="H11699" s="507"/>
      <c r="P11699" s="507"/>
      <c r="R11699" s="507"/>
      <c r="S11699" s="507"/>
    </row>
    <row r="11700" spans="8:19" customFormat="1" ht="12.75">
      <c r="H11700" s="507"/>
      <c r="P11700" s="507"/>
      <c r="R11700" s="507"/>
      <c r="S11700" s="507"/>
    </row>
    <row r="11701" spans="8:19" customFormat="1" ht="12.75">
      <c r="H11701" s="507"/>
      <c r="P11701" s="507"/>
      <c r="R11701" s="507"/>
    </row>
    <row r="11702" spans="8:19" customFormat="1" ht="12.75">
      <c r="H11702" s="507"/>
      <c r="P11702" s="507"/>
      <c r="R11702" s="507"/>
      <c r="S11702" s="507"/>
    </row>
    <row r="11703" spans="8:19" customFormat="1" ht="12.75">
      <c r="H11703" s="507"/>
      <c r="R11703" s="507"/>
      <c r="S11703" s="507"/>
    </row>
    <row r="11704" spans="8:19" customFormat="1" ht="12.75">
      <c r="H11704" s="507"/>
      <c r="P11704" s="507"/>
      <c r="R11704" s="507"/>
    </row>
    <row r="11705" spans="8:19" customFormat="1" ht="12.75">
      <c r="H11705" s="507"/>
      <c r="P11705" s="507"/>
      <c r="R11705" s="507"/>
      <c r="S11705" s="507"/>
    </row>
    <row r="11706" spans="8:19" customFormat="1" ht="12.75">
      <c r="H11706" s="507"/>
      <c r="P11706" s="507"/>
      <c r="R11706" s="507"/>
      <c r="S11706" s="507"/>
    </row>
    <row r="11707" spans="8:19" customFormat="1" ht="12.75">
      <c r="H11707" s="507"/>
      <c r="R11707" s="507"/>
      <c r="S11707" s="507"/>
    </row>
    <row r="11708" spans="8:19" customFormat="1" ht="12.75">
      <c r="H11708" s="507"/>
      <c r="P11708" s="507"/>
      <c r="R11708" s="507"/>
      <c r="S11708" s="507"/>
    </row>
    <row r="11709" spans="8:19" customFormat="1" ht="12.75">
      <c r="H11709" s="507"/>
      <c r="R11709" s="507"/>
    </row>
    <row r="11710" spans="8:19" customFormat="1" ht="12.75">
      <c r="H11710" s="507"/>
      <c r="R11710" s="507"/>
    </row>
    <row r="11711" spans="8:19" customFormat="1" ht="12.75">
      <c r="H11711" s="507"/>
      <c r="P11711" s="507"/>
      <c r="R11711" s="507"/>
    </row>
    <row r="11712" spans="8:19" customFormat="1" ht="12.75">
      <c r="H11712" s="507"/>
      <c r="P11712" s="507"/>
      <c r="R11712" s="507"/>
    </row>
    <row r="11713" spans="8:28" customFormat="1" ht="12.75">
      <c r="H11713" s="507"/>
      <c r="P11713" s="507"/>
      <c r="R11713" s="507"/>
      <c r="S11713" s="507"/>
    </row>
    <row r="11714" spans="8:28" customFormat="1" ht="12.75">
      <c r="H11714" s="507"/>
      <c r="P11714" s="507"/>
      <c r="R11714" s="507"/>
    </row>
    <row r="11715" spans="8:28" customFormat="1" ht="12.75">
      <c r="H11715" s="507"/>
      <c r="R11715" s="507"/>
      <c r="S11715" s="507"/>
    </row>
    <row r="11716" spans="8:28" customFormat="1" ht="12.75">
      <c r="H11716" s="507"/>
      <c r="P11716" s="507"/>
      <c r="R11716" s="507"/>
      <c r="S11716" s="507"/>
    </row>
    <row r="11717" spans="8:28" customFormat="1" ht="12.75">
      <c r="H11717" s="507"/>
      <c r="P11717" s="507"/>
      <c r="R11717" s="507"/>
      <c r="S11717" s="507"/>
    </row>
    <row r="11718" spans="8:28" customFormat="1" ht="12.75">
      <c r="H11718" s="507"/>
      <c r="R11718" s="507"/>
      <c r="S11718" s="507"/>
    </row>
    <row r="11719" spans="8:28" customFormat="1" ht="12.75">
      <c r="H11719" s="507"/>
      <c r="P11719" s="507"/>
      <c r="R11719" s="507"/>
    </row>
    <row r="11720" spans="8:28" customFormat="1" ht="12.75">
      <c r="H11720" s="507"/>
      <c r="P11720" s="507"/>
      <c r="R11720" s="507"/>
    </row>
    <row r="11721" spans="8:28" customFormat="1" ht="12.75">
      <c r="H11721" s="507"/>
      <c r="P11721" s="507"/>
      <c r="R11721" s="507"/>
    </row>
    <row r="11722" spans="8:28" customFormat="1" ht="12.75">
      <c r="H11722" s="507"/>
      <c r="R11722" s="507"/>
      <c r="S11722" s="507"/>
    </row>
    <row r="11723" spans="8:28" customFormat="1" ht="12.75">
      <c r="H11723" s="507"/>
      <c r="P11723" s="507"/>
      <c r="R11723" s="507"/>
    </row>
    <row r="11724" spans="8:28" customFormat="1" ht="12.75">
      <c r="H11724" s="507"/>
      <c r="P11724" s="507"/>
      <c r="R11724" s="507"/>
      <c r="AB11724" s="507"/>
    </row>
    <row r="11725" spans="8:28" customFormat="1" ht="12.75">
      <c r="H11725" s="507"/>
      <c r="P11725" s="507"/>
      <c r="R11725" s="507"/>
    </row>
    <row r="11726" spans="8:28" customFormat="1" ht="12.75">
      <c r="H11726" s="507"/>
      <c r="R11726" s="507"/>
      <c r="S11726" s="507"/>
    </row>
    <row r="11727" spans="8:28" customFormat="1" ht="12.75">
      <c r="H11727" s="507"/>
      <c r="R11727" s="507"/>
      <c r="S11727" s="507"/>
    </row>
    <row r="11728" spans="8:28" customFormat="1" ht="12.75">
      <c r="H11728" s="507"/>
      <c r="R11728" s="507"/>
      <c r="S11728" s="507"/>
    </row>
    <row r="11729" spans="8:19" customFormat="1" ht="12.75">
      <c r="H11729" s="507"/>
      <c r="P11729" s="507"/>
      <c r="R11729" s="507"/>
    </row>
    <row r="11730" spans="8:19" customFormat="1" ht="12.75">
      <c r="H11730" s="507"/>
      <c r="P11730" s="507"/>
      <c r="R11730" s="507"/>
      <c r="S11730" s="507"/>
    </row>
    <row r="11731" spans="8:19" customFormat="1" ht="12.75">
      <c r="H11731" s="507"/>
      <c r="P11731" s="507"/>
      <c r="R11731" s="507"/>
    </row>
    <row r="11732" spans="8:19" customFormat="1" ht="12.75">
      <c r="H11732" s="507"/>
      <c r="R11732" s="507"/>
      <c r="S11732" s="507"/>
    </row>
    <row r="11733" spans="8:19" customFormat="1" ht="12.75">
      <c r="H11733" s="507"/>
      <c r="P11733" s="507"/>
      <c r="R11733" s="507"/>
      <c r="S11733" s="507"/>
    </row>
    <row r="11734" spans="8:19" customFormat="1" ht="12.75">
      <c r="H11734" s="507"/>
      <c r="P11734" s="507"/>
      <c r="R11734" s="507"/>
    </row>
    <row r="11735" spans="8:19" customFormat="1" ht="12.75">
      <c r="H11735" s="507"/>
      <c r="P11735" s="507"/>
      <c r="R11735" s="507"/>
    </row>
    <row r="11736" spans="8:19" customFormat="1" ht="12.75">
      <c r="H11736" s="507"/>
      <c r="P11736" s="507"/>
      <c r="R11736" s="507"/>
      <c r="S11736" s="507"/>
    </row>
    <row r="11737" spans="8:19" customFormat="1" ht="12.75">
      <c r="H11737" s="507"/>
      <c r="P11737" s="507"/>
      <c r="R11737" s="507"/>
    </row>
    <row r="11738" spans="8:19" customFormat="1" ht="12.75">
      <c r="H11738" s="507"/>
      <c r="P11738" s="507"/>
      <c r="R11738" s="507"/>
    </row>
    <row r="11739" spans="8:19" customFormat="1" ht="12.75">
      <c r="H11739" s="507"/>
      <c r="P11739" s="507"/>
      <c r="R11739" s="507"/>
    </row>
    <row r="11740" spans="8:19" customFormat="1" ht="12.75">
      <c r="H11740" s="507"/>
      <c r="P11740" s="507"/>
      <c r="R11740" s="507"/>
      <c r="S11740" s="507"/>
    </row>
    <row r="11741" spans="8:19" customFormat="1" ht="12.75">
      <c r="H11741" s="507"/>
      <c r="R11741" s="507"/>
    </row>
    <row r="11742" spans="8:19" customFormat="1" ht="12.75">
      <c r="H11742" s="507"/>
      <c r="R11742" s="507"/>
    </row>
    <row r="11743" spans="8:19" customFormat="1" ht="12.75">
      <c r="H11743" s="507"/>
      <c r="P11743" s="507"/>
      <c r="R11743" s="507"/>
    </row>
    <row r="11744" spans="8:19" customFormat="1" ht="12.75">
      <c r="H11744" s="507"/>
      <c r="P11744" s="507"/>
      <c r="R11744" s="507"/>
    </row>
    <row r="11745" spans="8:28" customFormat="1" ht="12.75">
      <c r="H11745" s="507"/>
      <c r="P11745" s="507"/>
      <c r="R11745" s="507"/>
      <c r="AB11745" s="507"/>
    </row>
    <row r="11746" spans="8:28" customFormat="1" ht="12.75">
      <c r="H11746" s="507"/>
      <c r="P11746" s="507"/>
      <c r="R11746" s="507"/>
      <c r="S11746" s="507"/>
    </row>
    <row r="11747" spans="8:28" customFormat="1" ht="12.75">
      <c r="H11747" s="507"/>
      <c r="P11747" s="507"/>
      <c r="R11747" s="507"/>
    </row>
    <row r="11748" spans="8:28" customFormat="1" ht="12.75">
      <c r="H11748" s="507"/>
      <c r="R11748" s="507"/>
      <c r="S11748" s="507"/>
    </row>
    <row r="11749" spans="8:28" customFormat="1" ht="12.75">
      <c r="H11749" s="507"/>
      <c r="P11749" s="507"/>
      <c r="R11749" s="507"/>
    </row>
    <row r="11750" spans="8:28" customFormat="1" ht="12.75">
      <c r="H11750" s="507"/>
      <c r="P11750" s="507"/>
      <c r="R11750" s="507"/>
      <c r="S11750" s="507"/>
    </row>
    <row r="11751" spans="8:28" customFormat="1" ht="12.75">
      <c r="H11751" s="507"/>
      <c r="P11751" s="507"/>
      <c r="R11751" s="507"/>
    </row>
    <row r="11752" spans="8:28" customFormat="1" ht="12.75">
      <c r="H11752" s="507"/>
      <c r="R11752" s="507"/>
    </row>
    <row r="11753" spans="8:28" customFormat="1" ht="12.75">
      <c r="H11753" s="507"/>
      <c r="P11753" s="507"/>
      <c r="R11753" s="507"/>
    </row>
    <row r="11754" spans="8:28" customFormat="1" ht="12.75">
      <c r="H11754" s="507"/>
      <c r="R11754" s="507"/>
    </row>
    <row r="11755" spans="8:28" customFormat="1" ht="12.75">
      <c r="H11755" s="507"/>
      <c r="R11755" s="507"/>
      <c r="S11755" s="507"/>
    </row>
    <row r="11756" spans="8:28" customFormat="1" ht="12.75">
      <c r="H11756" s="507"/>
      <c r="P11756" s="507"/>
      <c r="R11756" s="507"/>
      <c r="S11756" s="507"/>
      <c r="AB11756" s="507"/>
    </row>
    <row r="11757" spans="8:28" customFormat="1" ht="12.75">
      <c r="H11757" s="507"/>
      <c r="P11757" s="507"/>
      <c r="R11757" s="507"/>
    </row>
    <row r="11758" spans="8:28" customFormat="1" ht="12.75">
      <c r="H11758" s="507"/>
      <c r="R11758" s="507"/>
      <c r="S11758" s="507"/>
    </row>
    <row r="11759" spans="8:28" customFormat="1" ht="12.75">
      <c r="H11759" s="507"/>
      <c r="P11759" s="507"/>
      <c r="R11759" s="507"/>
    </row>
    <row r="11760" spans="8:28" customFormat="1" ht="12.75">
      <c r="H11760" s="507"/>
      <c r="P11760" s="507"/>
      <c r="R11760" s="507"/>
    </row>
    <row r="11761" spans="8:28" customFormat="1" ht="12.75">
      <c r="H11761" s="507"/>
      <c r="P11761" s="507"/>
      <c r="R11761" s="507"/>
      <c r="S11761" s="507"/>
    </row>
    <row r="11762" spans="8:28" customFormat="1" ht="12.75">
      <c r="H11762" s="507"/>
      <c r="P11762" s="507"/>
      <c r="R11762" s="507"/>
    </row>
    <row r="11763" spans="8:28" customFormat="1" ht="12.75">
      <c r="H11763" s="507"/>
      <c r="P11763" s="507"/>
      <c r="R11763" s="507"/>
    </row>
    <row r="11764" spans="8:28" customFormat="1" ht="12.75">
      <c r="H11764" s="507"/>
      <c r="R11764" s="507"/>
      <c r="S11764" s="507"/>
      <c r="AB11764" s="507"/>
    </row>
    <row r="11765" spans="8:28" customFormat="1" ht="12.75">
      <c r="H11765" s="507"/>
      <c r="R11765" s="507"/>
      <c r="S11765" s="507"/>
      <c r="AB11765" s="507"/>
    </row>
    <row r="11766" spans="8:28" customFormat="1" ht="12.75">
      <c r="H11766" s="507"/>
      <c r="P11766" s="507"/>
      <c r="R11766" s="507"/>
      <c r="S11766" s="507"/>
    </row>
    <row r="11767" spans="8:28" customFormat="1" ht="12.75">
      <c r="H11767" s="507"/>
      <c r="P11767" s="507"/>
      <c r="R11767" s="507"/>
      <c r="S11767" s="507"/>
    </row>
    <row r="11768" spans="8:28" customFormat="1" ht="12.75">
      <c r="H11768" s="507"/>
      <c r="R11768" s="507"/>
      <c r="S11768" s="507"/>
    </row>
    <row r="11769" spans="8:28" customFormat="1" ht="12.75">
      <c r="H11769" s="507"/>
      <c r="P11769" s="507"/>
      <c r="R11769" s="507"/>
    </row>
    <row r="11770" spans="8:28" customFormat="1" ht="12.75">
      <c r="H11770" s="507"/>
      <c r="P11770" s="507"/>
      <c r="R11770" s="507"/>
      <c r="S11770" s="507"/>
    </row>
    <row r="11771" spans="8:28" customFormat="1" ht="12.75">
      <c r="H11771" s="507"/>
      <c r="P11771" s="507"/>
      <c r="R11771" s="507"/>
      <c r="S11771" s="507"/>
    </row>
    <row r="11772" spans="8:28" customFormat="1" ht="12.75">
      <c r="H11772" s="507"/>
      <c r="P11772" s="507"/>
      <c r="R11772" s="507"/>
    </row>
    <row r="11773" spans="8:28" customFormat="1" ht="12.75">
      <c r="H11773" s="507"/>
      <c r="P11773" s="507"/>
      <c r="R11773" s="507"/>
    </row>
    <row r="11774" spans="8:28" customFormat="1" ht="12.75">
      <c r="H11774" s="507"/>
      <c r="P11774" s="507"/>
      <c r="R11774" s="507"/>
    </row>
    <row r="11775" spans="8:28" customFormat="1" ht="12.75">
      <c r="H11775" s="507"/>
      <c r="P11775" s="507"/>
      <c r="R11775" s="507"/>
      <c r="S11775" s="507"/>
      <c r="AB11775" s="507"/>
    </row>
    <row r="11776" spans="8:28" customFormat="1" ht="12.75">
      <c r="H11776" s="507"/>
      <c r="P11776" s="507"/>
      <c r="R11776" s="507"/>
      <c r="S11776" s="507"/>
      <c r="AB11776" s="507"/>
    </row>
    <row r="11777" spans="8:28" customFormat="1" ht="12.75">
      <c r="H11777" s="507"/>
      <c r="P11777" s="507"/>
      <c r="R11777" s="507"/>
    </row>
    <row r="11778" spans="8:28" customFormat="1" ht="12.75">
      <c r="H11778" s="507"/>
      <c r="P11778" s="507"/>
      <c r="R11778" s="507"/>
    </row>
    <row r="11779" spans="8:28" customFormat="1" ht="12.75">
      <c r="H11779" s="507"/>
      <c r="P11779" s="507"/>
      <c r="R11779" s="507"/>
      <c r="S11779" s="507"/>
    </row>
    <row r="11780" spans="8:28" customFormat="1" ht="12.75">
      <c r="H11780" s="507"/>
      <c r="R11780" s="507"/>
      <c r="S11780" s="507"/>
    </row>
    <row r="11781" spans="8:28" customFormat="1" ht="12.75">
      <c r="H11781" s="507"/>
      <c r="R11781" s="507"/>
      <c r="S11781" s="507"/>
    </row>
    <row r="11782" spans="8:28" customFormat="1" ht="12.75">
      <c r="H11782" s="507"/>
      <c r="R11782" s="507"/>
    </row>
    <row r="11783" spans="8:28" customFormat="1" ht="12.75">
      <c r="H11783" s="507"/>
      <c r="R11783" s="507"/>
      <c r="S11783" s="507"/>
    </row>
    <row r="11784" spans="8:28" customFormat="1" ht="12.75">
      <c r="H11784" s="507"/>
      <c r="R11784" s="507"/>
      <c r="S11784" s="507"/>
    </row>
    <row r="11785" spans="8:28" customFormat="1" ht="12.75">
      <c r="H11785" s="507"/>
      <c r="P11785" s="507"/>
      <c r="R11785" s="507"/>
      <c r="S11785" s="507"/>
    </row>
    <row r="11786" spans="8:28" customFormat="1" ht="12.75">
      <c r="H11786" s="507"/>
      <c r="R11786" s="507"/>
      <c r="S11786" s="507"/>
      <c r="AB11786" s="507"/>
    </row>
    <row r="11787" spans="8:28" customFormat="1" ht="12.75">
      <c r="H11787" s="507"/>
      <c r="R11787" s="507"/>
      <c r="S11787" s="507"/>
    </row>
    <row r="11788" spans="8:28" customFormat="1" ht="12.75">
      <c r="H11788" s="507"/>
      <c r="P11788" s="507"/>
      <c r="R11788" s="507"/>
    </row>
    <row r="11789" spans="8:28" customFormat="1" ht="12.75">
      <c r="H11789" s="507"/>
      <c r="P11789" s="507"/>
      <c r="R11789" s="507"/>
    </row>
    <row r="11790" spans="8:28" customFormat="1" ht="12.75">
      <c r="H11790" s="507"/>
      <c r="P11790" s="507"/>
      <c r="R11790" s="507"/>
    </row>
    <row r="11791" spans="8:28" customFormat="1" ht="12.75">
      <c r="H11791" s="507"/>
      <c r="R11791" s="507"/>
      <c r="S11791" s="507"/>
    </row>
    <row r="11792" spans="8:28" customFormat="1" ht="12.75">
      <c r="H11792" s="507"/>
      <c r="P11792" s="507"/>
      <c r="R11792" s="507"/>
      <c r="S11792" s="507"/>
      <c r="AB11792" s="507"/>
    </row>
    <row r="11793" spans="8:28" customFormat="1" ht="12.75">
      <c r="H11793" s="507"/>
      <c r="R11793" s="507"/>
      <c r="S11793" s="507"/>
    </row>
    <row r="11794" spans="8:28" customFormat="1" ht="12.75">
      <c r="H11794" s="507"/>
      <c r="P11794" s="507"/>
      <c r="R11794" s="507"/>
      <c r="S11794" s="507"/>
    </row>
    <row r="11795" spans="8:28" customFormat="1" ht="12.75">
      <c r="H11795" s="507"/>
      <c r="P11795" s="507"/>
      <c r="R11795" s="507"/>
      <c r="S11795" s="507"/>
    </row>
    <row r="11796" spans="8:28" customFormat="1" ht="12.75">
      <c r="H11796" s="507"/>
      <c r="P11796" s="507"/>
      <c r="R11796" s="507"/>
    </row>
    <row r="11797" spans="8:28" customFormat="1" ht="12.75">
      <c r="H11797" s="507"/>
      <c r="R11797" s="507"/>
      <c r="S11797" s="507"/>
      <c r="AB11797" s="507"/>
    </row>
    <row r="11798" spans="8:28" customFormat="1" ht="12.75">
      <c r="H11798" s="507"/>
      <c r="P11798" s="507"/>
      <c r="R11798" s="507"/>
    </row>
    <row r="11799" spans="8:28" customFormat="1" ht="12.75">
      <c r="H11799" s="507"/>
      <c r="R11799" s="507"/>
      <c r="S11799" s="507"/>
    </row>
    <row r="11800" spans="8:28" customFormat="1" ht="12.75">
      <c r="H11800" s="507"/>
      <c r="P11800" s="507"/>
      <c r="R11800" s="507"/>
      <c r="S11800" s="507"/>
    </row>
    <row r="11801" spans="8:28" customFormat="1" ht="12.75">
      <c r="H11801" s="507"/>
      <c r="R11801" s="507"/>
      <c r="S11801" s="507"/>
    </row>
    <row r="11802" spans="8:28" customFormat="1" ht="12.75">
      <c r="H11802" s="507"/>
      <c r="P11802" s="507"/>
      <c r="R11802" s="507"/>
      <c r="S11802" s="507"/>
    </row>
    <row r="11803" spans="8:28" customFormat="1" ht="12.75">
      <c r="H11803" s="507"/>
      <c r="P11803" s="507"/>
      <c r="R11803" s="507"/>
    </row>
    <row r="11804" spans="8:28" customFormat="1" ht="12.75">
      <c r="H11804" s="507"/>
      <c r="R11804" s="507"/>
      <c r="S11804" s="507"/>
      <c r="AB11804" s="507"/>
    </row>
    <row r="11805" spans="8:28" customFormat="1" ht="12.75">
      <c r="H11805" s="507"/>
      <c r="P11805" s="507"/>
      <c r="R11805" s="507"/>
    </row>
    <row r="11806" spans="8:28" customFormat="1" ht="12.75">
      <c r="H11806" s="507"/>
      <c r="R11806" s="507"/>
    </row>
    <row r="11807" spans="8:28" customFormat="1" ht="12.75">
      <c r="H11807" s="507"/>
      <c r="P11807" s="507"/>
      <c r="R11807" s="507"/>
      <c r="S11807" s="507"/>
    </row>
    <row r="11808" spans="8:28" customFormat="1" ht="12.75">
      <c r="H11808" s="507"/>
      <c r="P11808" s="507"/>
      <c r="R11808" s="507"/>
      <c r="S11808" s="507"/>
    </row>
    <row r="11809" spans="8:19" customFormat="1" ht="12.75">
      <c r="H11809" s="507"/>
      <c r="P11809" s="507"/>
      <c r="R11809" s="507"/>
    </row>
    <row r="11810" spans="8:19" customFormat="1" ht="12.75">
      <c r="H11810" s="507"/>
      <c r="P11810" s="507"/>
      <c r="R11810" s="507"/>
    </row>
    <row r="11811" spans="8:19" customFormat="1" ht="12.75">
      <c r="H11811" s="507"/>
      <c r="P11811" s="507"/>
      <c r="R11811" s="507"/>
    </row>
    <row r="11812" spans="8:19" customFormat="1" ht="12.75">
      <c r="H11812" s="507"/>
      <c r="P11812" s="507"/>
      <c r="R11812" s="507"/>
    </row>
    <row r="11813" spans="8:19" customFormat="1" ht="12.75">
      <c r="H11813" s="507"/>
      <c r="P11813" s="507"/>
      <c r="R11813" s="507"/>
    </row>
    <row r="11814" spans="8:19" customFormat="1" ht="12.75">
      <c r="H11814" s="507"/>
      <c r="R11814" s="507"/>
      <c r="S11814" s="507"/>
    </row>
    <row r="11815" spans="8:19" customFormat="1" ht="12.75">
      <c r="H11815" s="507"/>
      <c r="P11815" s="507"/>
      <c r="R11815" s="507"/>
      <c r="S11815" s="507"/>
    </row>
    <row r="11816" spans="8:19" customFormat="1" ht="12.75">
      <c r="H11816" s="507"/>
      <c r="P11816" s="507"/>
      <c r="R11816" s="507"/>
    </row>
    <row r="11817" spans="8:19" customFormat="1" ht="12.75">
      <c r="H11817" s="507"/>
      <c r="P11817" s="507"/>
      <c r="R11817" s="507"/>
    </row>
    <row r="11818" spans="8:19" customFormat="1" ht="12.75">
      <c r="H11818" s="507"/>
      <c r="P11818" s="507"/>
      <c r="R11818" s="507"/>
    </row>
    <row r="11819" spans="8:19" customFormat="1" ht="12.75">
      <c r="H11819" s="507"/>
      <c r="P11819" s="507"/>
      <c r="R11819" s="507"/>
      <c r="S11819" s="507"/>
    </row>
    <row r="11820" spans="8:19" customFormat="1" ht="12.75">
      <c r="H11820" s="507"/>
      <c r="P11820" s="507"/>
      <c r="R11820" s="507"/>
    </row>
    <row r="11821" spans="8:19" customFormat="1" ht="12.75">
      <c r="H11821" s="507"/>
      <c r="P11821" s="507"/>
      <c r="R11821" s="507"/>
    </row>
    <row r="11822" spans="8:19" customFormat="1" ht="12.75">
      <c r="H11822" s="507"/>
      <c r="P11822" s="507"/>
      <c r="R11822" s="507"/>
      <c r="S11822" s="507"/>
    </row>
    <row r="11823" spans="8:19" customFormat="1" ht="12.75">
      <c r="H11823" s="507"/>
      <c r="P11823" s="507"/>
      <c r="R11823" s="507"/>
    </row>
    <row r="11824" spans="8:19" customFormat="1" ht="12.75">
      <c r="H11824" s="507"/>
      <c r="R11824" s="507"/>
      <c r="S11824" s="507"/>
    </row>
    <row r="11825" spans="8:28" customFormat="1" ht="12.75">
      <c r="H11825" s="507"/>
      <c r="R11825" s="507"/>
      <c r="S11825" s="507"/>
    </row>
    <row r="11826" spans="8:28" customFormat="1" ht="12.75">
      <c r="H11826" s="507"/>
      <c r="P11826" s="507"/>
      <c r="R11826" s="507"/>
      <c r="S11826" s="507"/>
    </row>
    <row r="11827" spans="8:28" customFormat="1" ht="12.75">
      <c r="H11827" s="507"/>
      <c r="P11827" s="507"/>
      <c r="R11827" s="507"/>
      <c r="S11827" s="507"/>
    </row>
    <row r="11828" spans="8:28" customFormat="1" ht="12.75">
      <c r="H11828" s="507"/>
      <c r="P11828" s="507"/>
      <c r="R11828" s="507"/>
    </row>
    <row r="11829" spans="8:28" customFormat="1" ht="12.75">
      <c r="H11829" s="507"/>
      <c r="P11829" s="507"/>
      <c r="R11829" s="507"/>
      <c r="S11829" s="507"/>
      <c r="AB11829" s="507"/>
    </row>
    <row r="11830" spans="8:28" customFormat="1" ht="12.75">
      <c r="H11830" s="507"/>
      <c r="R11830" s="507"/>
    </row>
    <row r="11831" spans="8:28" customFormat="1" ht="12.75">
      <c r="H11831" s="507"/>
      <c r="R11831" s="507"/>
      <c r="S11831" s="507"/>
    </row>
    <row r="11832" spans="8:28" customFormat="1" ht="12.75">
      <c r="H11832" s="507"/>
      <c r="P11832" s="507"/>
      <c r="R11832" s="507"/>
    </row>
    <row r="11833" spans="8:28" customFormat="1" ht="12.75">
      <c r="H11833" s="507"/>
      <c r="P11833" s="507"/>
      <c r="R11833" s="507"/>
    </row>
    <row r="11834" spans="8:28" customFormat="1" ht="12.75">
      <c r="H11834" s="507"/>
      <c r="R11834" s="507"/>
      <c r="S11834" s="507"/>
    </row>
    <row r="11835" spans="8:28" customFormat="1" ht="12.75">
      <c r="H11835" s="507"/>
      <c r="P11835" s="507"/>
      <c r="R11835" s="507"/>
      <c r="S11835" s="507"/>
    </row>
    <row r="11836" spans="8:28" customFormat="1" ht="12.75">
      <c r="H11836" s="507"/>
      <c r="R11836" s="507"/>
    </row>
    <row r="11837" spans="8:28" customFormat="1" ht="12.75">
      <c r="H11837" s="507"/>
      <c r="P11837" s="507"/>
      <c r="R11837" s="507"/>
    </row>
    <row r="11838" spans="8:28" customFormat="1" ht="12.75">
      <c r="H11838" s="507"/>
      <c r="R11838" s="507"/>
      <c r="S11838" s="507"/>
    </row>
    <row r="11839" spans="8:28" customFormat="1" ht="12.75">
      <c r="H11839" s="507"/>
      <c r="R11839" s="507"/>
      <c r="S11839" s="507"/>
    </row>
    <row r="11840" spans="8:28" customFormat="1" ht="12.75">
      <c r="H11840" s="507"/>
      <c r="P11840" s="507"/>
      <c r="R11840" s="507"/>
      <c r="S11840" s="507"/>
    </row>
    <row r="11841" spans="8:28" customFormat="1" ht="12.75">
      <c r="H11841" s="507"/>
      <c r="P11841" s="507"/>
      <c r="R11841" s="507"/>
    </row>
    <row r="11842" spans="8:28" customFormat="1" ht="12.75">
      <c r="H11842" s="507"/>
      <c r="P11842" s="507"/>
      <c r="R11842" s="507"/>
    </row>
    <row r="11843" spans="8:28" customFormat="1" ht="12.75">
      <c r="H11843" s="507"/>
      <c r="R11843" s="507"/>
    </row>
    <row r="11844" spans="8:28" customFormat="1" ht="12.75">
      <c r="H11844" s="507"/>
      <c r="P11844" s="507"/>
      <c r="R11844" s="507"/>
      <c r="S11844" s="507"/>
      <c r="AB11844" s="507"/>
    </row>
    <row r="11845" spans="8:28" customFormat="1" ht="12.75">
      <c r="H11845" s="507"/>
      <c r="R11845" s="507"/>
    </row>
    <row r="11846" spans="8:28" customFormat="1" ht="12.75">
      <c r="H11846" s="507"/>
      <c r="R11846" s="507"/>
      <c r="S11846" s="507"/>
    </row>
    <row r="11847" spans="8:28" customFormat="1" ht="12.75">
      <c r="H11847" s="507"/>
      <c r="P11847" s="507"/>
      <c r="R11847" s="507"/>
      <c r="S11847" s="507"/>
    </row>
    <row r="11848" spans="8:28" customFormat="1" ht="12.75">
      <c r="H11848" s="507"/>
      <c r="R11848" s="507"/>
      <c r="S11848" s="507"/>
    </row>
    <row r="11849" spans="8:28" customFormat="1" ht="12.75">
      <c r="H11849" s="507"/>
      <c r="R11849" s="507"/>
    </row>
    <row r="11850" spans="8:28" customFormat="1" ht="12.75">
      <c r="H11850" s="507"/>
      <c r="R11850" s="507"/>
      <c r="S11850" s="507"/>
      <c r="AB11850" s="507"/>
    </row>
    <row r="11851" spans="8:28" customFormat="1" ht="12.75">
      <c r="H11851" s="507"/>
      <c r="R11851" s="507"/>
    </row>
    <row r="11852" spans="8:28" customFormat="1" ht="12.75">
      <c r="H11852" s="507"/>
      <c r="P11852" s="507"/>
      <c r="R11852" s="507"/>
      <c r="S11852" s="507"/>
    </row>
    <row r="11853" spans="8:28" customFormat="1" ht="12.75">
      <c r="H11853" s="507"/>
      <c r="R11853" s="507"/>
      <c r="S11853" s="507"/>
    </row>
    <row r="11854" spans="8:28" customFormat="1" ht="12.75">
      <c r="H11854" s="507"/>
      <c r="P11854" s="507"/>
      <c r="R11854" s="507"/>
    </row>
    <row r="11855" spans="8:28" customFormat="1" ht="12.75">
      <c r="H11855" s="507"/>
      <c r="P11855" s="507"/>
      <c r="R11855" s="507"/>
    </row>
    <row r="11856" spans="8:28" customFormat="1" ht="12.75">
      <c r="H11856" s="507"/>
      <c r="P11856" s="507"/>
      <c r="R11856" s="507"/>
      <c r="AB11856" s="507"/>
    </row>
    <row r="11857" spans="8:19" customFormat="1" ht="12.75">
      <c r="H11857" s="507"/>
      <c r="R11857" s="507"/>
      <c r="S11857" s="507"/>
    </row>
    <row r="11858" spans="8:19" customFormat="1" ht="12.75">
      <c r="H11858" s="507"/>
      <c r="R11858" s="507"/>
      <c r="S11858" s="507"/>
    </row>
    <row r="11859" spans="8:19" customFormat="1" ht="12.75">
      <c r="H11859" s="507"/>
      <c r="R11859" s="507"/>
    </row>
    <row r="11860" spans="8:19" customFormat="1" ht="12.75">
      <c r="H11860" s="507"/>
      <c r="P11860" s="507"/>
      <c r="R11860" s="507"/>
    </row>
    <row r="11861" spans="8:19" customFormat="1" ht="12.75">
      <c r="H11861" s="507"/>
      <c r="P11861" s="507"/>
      <c r="R11861" s="507"/>
      <c r="S11861" s="507"/>
    </row>
    <row r="11862" spans="8:19" customFormat="1" ht="12.75">
      <c r="H11862" s="507"/>
      <c r="P11862" s="507"/>
      <c r="R11862" s="507"/>
      <c r="S11862" s="507"/>
    </row>
    <row r="11863" spans="8:19" customFormat="1" ht="12.75">
      <c r="H11863" s="507"/>
      <c r="P11863" s="507"/>
      <c r="R11863" s="507"/>
    </row>
    <row r="11864" spans="8:19" customFormat="1" ht="12.75">
      <c r="H11864" s="507"/>
      <c r="R11864" s="507"/>
      <c r="S11864" s="507"/>
    </row>
    <row r="11865" spans="8:19" customFormat="1" ht="12.75">
      <c r="H11865" s="507"/>
      <c r="R11865" s="507"/>
      <c r="S11865" s="507"/>
    </row>
    <row r="11866" spans="8:19" customFormat="1" ht="12.75">
      <c r="H11866" s="507"/>
      <c r="P11866" s="507"/>
      <c r="R11866" s="507"/>
      <c r="S11866" s="507"/>
    </row>
    <row r="11867" spans="8:19" customFormat="1" ht="12.75">
      <c r="H11867" s="507"/>
      <c r="R11867" s="507"/>
    </row>
    <row r="11868" spans="8:19" customFormat="1" ht="12.75">
      <c r="H11868" s="507"/>
      <c r="P11868" s="507"/>
      <c r="R11868" s="507"/>
    </row>
    <row r="11869" spans="8:19" customFormat="1" ht="12.75">
      <c r="H11869" s="507"/>
      <c r="R11869" s="507"/>
    </row>
    <row r="11870" spans="8:19" customFormat="1" ht="12.75">
      <c r="H11870" s="507"/>
      <c r="P11870" s="507"/>
      <c r="R11870" s="507"/>
      <c r="S11870" s="507"/>
    </row>
    <row r="11871" spans="8:19" customFormat="1" ht="12.75">
      <c r="H11871" s="507"/>
      <c r="P11871" s="507"/>
      <c r="R11871" s="507"/>
    </row>
    <row r="11872" spans="8:19" customFormat="1" ht="12.75">
      <c r="H11872" s="507"/>
      <c r="P11872" s="507"/>
      <c r="R11872" s="507"/>
    </row>
    <row r="11873" spans="8:19" customFormat="1" ht="12.75">
      <c r="H11873" s="507"/>
      <c r="R11873" s="507"/>
      <c r="S11873" s="507"/>
    </row>
    <row r="11874" spans="8:19" customFormat="1" ht="12.75">
      <c r="H11874" s="507"/>
      <c r="P11874" s="507"/>
      <c r="R11874" s="507"/>
    </row>
    <row r="11875" spans="8:19" customFormat="1" ht="12.75">
      <c r="H11875" s="507"/>
      <c r="R11875" s="507"/>
    </row>
    <row r="11876" spans="8:19" customFormat="1" ht="12.75">
      <c r="H11876" s="507"/>
      <c r="R11876" s="507"/>
      <c r="S11876" s="507"/>
    </row>
    <row r="11877" spans="8:19" customFormat="1" ht="12.75">
      <c r="H11877" s="507"/>
      <c r="P11877" s="507"/>
      <c r="R11877" s="507"/>
      <c r="S11877" s="507"/>
    </row>
    <row r="11878" spans="8:19" customFormat="1" ht="12.75">
      <c r="H11878" s="507"/>
      <c r="R11878" s="507"/>
      <c r="S11878" s="507"/>
    </row>
    <row r="11879" spans="8:19" customFormat="1" ht="12.75">
      <c r="H11879" s="507"/>
      <c r="P11879" s="507"/>
      <c r="R11879" s="507"/>
      <c r="S11879" s="507"/>
    </row>
    <row r="11880" spans="8:19" customFormat="1" ht="12.75">
      <c r="H11880" s="507"/>
      <c r="P11880" s="507"/>
      <c r="R11880" s="507"/>
    </row>
    <row r="11881" spans="8:19" customFormat="1" ht="12.75">
      <c r="H11881" s="507"/>
      <c r="P11881" s="507"/>
      <c r="R11881" s="507"/>
    </row>
    <row r="11882" spans="8:19" customFormat="1" ht="12.75">
      <c r="H11882" s="507"/>
      <c r="R11882" s="507"/>
      <c r="S11882" s="507"/>
    </row>
    <row r="11883" spans="8:19" customFormat="1" ht="12.75">
      <c r="H11883" s="507"/>
      <c r="P11883" s="507"/>
      <c r="R11883" s="507"/>
      <c r="S11883" s="507"/>
    </row>
    <row r="11884" spans="8:19" customFormat="1" ht="12.75">
      <c r="H11884" s="507"/>
      <c r="R11884" s="507"/>
    </row>
    <row r="11885" spans="8:19" customFormat="1" ht="12.75">
      <c r="H11885" s="507"/>
      <c r="P11885" s="507"/>
      <c r="R11885" s="507"/>
    </row>
    <row r="11886" spans="8:19" customFormat="1" ht="12.75">
      <c r="H11886" s="507"/>
      <c r="P11886" s="507"/>
      <c r="R11886" s="507"/>
      <c r="S11886" s="507"/>
    </row>
    <row r="11887" spans="8:19" customFormat="1" ht="12.75">
      <c r="H11887" s="507"/>
      <c r="P11887" s="507"/>
      <c r="R11887" s="507"/>
      <c r="S11887" s="507"/>
    </row>
    <row r="11888" spans="8:19" customFormat="1" ht="12.75">
      <c r="H11888" s="507"/>
      <c r="P11888" s="507"/>
      <c r="R11888" s="507"/>
      <c r="S11888" s="507"/>
    </row>
    <row r="11889" spans="8:28" customFormat="1" ht="12.75">
      <c r="H11889" s="507"/>
      <c r="P11889" s="507"/>
      <c r="R11889" s="507"/>
    </row>
    <row r="11890" spans="8:28" customFormat="1" ht="12.75">
      <c r="H11890" s="507"/>
      <c r="R11890" s="507"/>
      <c r="S11890" s="507"/>
    </row>
    <row r="11891" spans="8:28" customFormat="1" ht="12.75">
      <c r="H11891" s="507"/>
      <c r="P11891" s="507"/>
      <c r="R11891" s="507"/>
    </row>
    <row r="11892" spans="8:28" customFormat="1" ht="12.75">
      <c r="H11892" s="507"/>
      <c r="R11892" s="507"/>
    </row>
    <row r="11893" spans="8:28" customFormat="1" ht="12.75">
      <c r="H11893" s="507"/>
      <c r="R11893" s="507"/>
      <c r="S11893" s="507"/>
    </row>
    <row r="11894" spans="8:28" customFormat="1" ht="12.75">
      <c r="H11894" s="507"/>
      <c r="P11894" s="507"/>
      <c r="R11894" s="507"/>
    </row>
    <row r="11895" spans="8:28" customFormat="1" ht="12.75">
      <c r="H11895" s="507"/>
      <c r="P11895" s="507"/>
      <c r="R11895" s="507"/>
    </row>
    <row r="11896" spans="8:28" customFormat="1" ht="12.75">
      <c r="H11896" s="507"/>
      <c r="P11896" s="507"/>
      <c r="R11896" s="507"/>
      <c r="S11896" s="507"/>
    </row>
    <row r="11897" spans="8:28" customFormat="1" ht="12.75">
      <c r="H11897" s="507"/>
      <c r="P11897" s="507"/>
      <c r="R11897" s="507"/>
    </row>
    <row r="11898" spans="8:28" customFormat="1" ht="12.75">
      <c r="H11898" s="507"/>
      <c r="P11898" s="507"/>
      <c r="R11898" s="507"/>
      <c r="S11898" s="507"/>
    </row>
    <row r="11899" spans="8:28" customFormat="1" ht="12.75">
      <c r="H11899" s="507"/>
      <c r="P11899" s="507"/>
      <c r="R11899" s="507"/>
      <c r="S11899" s="507"/>
    </row>
    <row r="11900" spans="8:28" customFormat="1" ht="12.75">
      <c r="H11900" s="507"/>
      <c r="P11900" s="507"/>
      <c r="R11900" s="507"/>
      <c r="AB11900" s="507"/>
    </row>
    <row r="11901" spans="8:28" customFormat="1" ht="12.75">
      <c r="H11901" s="507"/>
      <c r="P11901" s="507"/>
      <c r="R11901" s="507"/>
    </row>
    <row r="11902" spans="8:28" customFormat="1" ht="12.75">
      <c r="H11902" s="507"/>
      <c r="R11902" s="507"/>
      <c r="S11902" s="507"/>
    </row>
    <row r="11903" spans="8:28" customFormat="1" ht="12.75">
      <c r="H11903" s="507"/>
      <c r="P11903" s="507"/>
      <c r="R11903" s="507"/>
    </row>
    <row r="11904" spans="8:28" customFormat="1" ht="12.75">
      <c r="H11904" s="507"/>
      <c r="R11904" s="507"/>
      <c r="S11904" s="507"/>
    </row>
    <row r="11905" spans="8:28" customFormat="1" ht="12.75">
      <c r="H11905" s="507"/>
      <c r="P11905" s="507"/>
      <c r="R11905" s="507"/>
      <c r="S11905" s="507"/>
    </row>
    <row r="11906" spans="8:28" customFormat="1" ht="12.75">
      <c r="H11906" s="507"/>
      <c r="P11906" s="507"/>
      <c r="R11906" s="507"/>
    </row>
    <row r="11907" spans="8:28" customFormat="1" ht="12.75">
      <c r="H11907" s="507"/>
      <c r="P11907" s="507"/>
      <c r="R11907" s="507"/>
      <c r="AB11907" s="507"/>
    </row>
    <row r="11908" spans="8:28" customFormat="1" ht="12.75">
      <c r="H11908" s="507"/>
      <c r="P11908" s="507"/>
      <c r="R11908" s="507"/>
    </row>
    <row r="11909" spans="8:28" customFormat="1" ht="12.75">
      <c r="H11909" s="507"/>
      <c r="P11909" s="507"/>
      <c r="R11909" s="507"/>
    </row>
    <row r="11910" spans="8:28" customFormat="1" ht="12.75">
      <c r="H11910" s="507"/>
      <c r="P11910" s="507"/>
      <c r="R11910" s="507"/>
    </row>
    <row r="11911" spans="8:28" customFormat="1" ht="12.75">
      <c r="H11911" s="507"/>
      <c r="R11911" s="507"/>
      <c r="S11911" s="507"/>
    </row>
    <row r="11912" spans="8:28" customFormat="1" ht="12.75">
      <c r="H11912" s="507"/>
      <c r="P11912" s="507"/>
      <c r="R11912" s="507"/>
      <c r="S11912" s="507"/>
    </row>
    <row r="11913" spans="8:28" customFormat="1" ht="12.75">
      <c r="H11913" s="507"/>
      <c r="P11913" s="507"/>
      <c r="R11913" s="507"/>
      <c r="S11913" s="507"/>
    </row>
    <row r="11914" spans="8:28" customFormat="1" ht="12.75">
      <c r="H11914" s="507"/>
      <c r="P11914" s="507"/>
      <c r="R11914" s="507"/>
    </row>
    <row r="11915" spans="8:28" customFormat="1" ht="12.75">
      <c r="H11915" s="507"/>
      <c r="R11915" s="507"/>
    </row>
    <row r="11916" spans="8:28" customFormat="1" ht="12.75">
      <c r="H11916" s="507"/>
      <c r="R11916" s="507"/>
      <c r="S11916" s="507"/>
    </row>
    <row r="11917" spans="8:28" customFormat="1" ht="12.75">
      <c r="H11917" s="507"/>
      <c r="P11917" s="507"/>
      <c r="R11917" s="507"/>
    </row>
    <row r="11918" spans="8:28" customFormat="1" ht="12.75">
      <c r="H11918" s="507"/>
      <c r="P11918" s="507"/>
      <c r="R11918" s="507"/>
    </row>
    <row r="11919" spans="8:28" customFormat="1" ht="12.75">
      <c r="H11919" s="507"/>
      <c r="P11919" s="507"/>
      <c r="R11919" s="507"/>
    </row>
    <row r="11920" spans="8:28" customFormat="1" ht="12.75">
      <c r="H11920" s="507"/>
      <c r="P11920" s="507"/>
      <c r="R11920" s="507"/>
    </row>
    <row r="11921" spans="8:28" customFormat="1" ht="12.75">
      <c r="H11921" s="507"/>
      <c r="R11921" s="507"/>
      <c r="S11921" s="507"/>
    </row>
    <row r="11922" spans="8:28" customFormat="1" ht="12.75">
      <c r="H11922" s="507"/>
      <c r="P11922" s="507"/>
      <c r="R11922" s="507"/>
      <c r="S11922" s="507"/>
    </row>
    <row r="11923" spans="8:28" customFormat="1" ht="12.75">
      <c r="H11923" s="507"/>
      <c r="R11923" s="507"/>
      <c r="S11923" s="507"/>
      <c r="AB11923" s="507"/>
    </row>
    <row r="11924" spans="8:28" customFormat="1" ht="12.75">
      <c r="H11924" s="507"/>
      <c r="R11924" s="507"/>
      <c r="S11924" s="507"/>
    </row>
    <row r="11925" spans="8:28" customFormat="1" ht="12.75">
      <c r="H11925" s="507"/>
      <c r="P11925" s="507"/>
      <c r="R11925" s="507"/>
    </row>
    <row r="11926" spans="8:28" customFormat="1" ht="12.75">
      <c r="H11926" s="507"/>
      <c r="P11926" s="507"/>
      <c r="R11926" s="507"/>
      <c r="S11926" s="507"/>
    </row>
    <row r="11927" spans="8:28" customFormat="1" ht="12.75">
      <c r="H11927" s="507"/>
      <c r="P11927" s="507"/>
      <c r="R11927" s="507"/>
    </row>
    <row r="11928" spans="8:28" customFormat="1" ht="12.75">
      <c r="H11928" s="507"/>
      <c r="R11928" s="507"/>
      <c r="S11928" s="507"/>
    </row>
    <row r="11929" spans="8:28" customFormat="1" ht="12.75">
      <c r="H11929" s="507"/>
      <c r="R11929" s="507"/>
      <c r="S11929" s="507"/>
    </row>
    <row r="11930" spans="8:28" customFormat="1" ht="12.75">
      <c r="H11930" s="507"/>
      <c r="P11930" s="507"/>
      <c r="R11930" s="507"/>
    </row>
    <row r="11931" spans="8:28" customFormat="1" ht="12.75">
      <c r="H11931" s="507"/>
      <c r="R11931" s="507"/>
      <c r="S11931" s="507"/>
    </row>
    <row r="11932" spans="8:28" customFormat="1" ht="12.75">
      <c r="H11932" s="507"/>
      <c r="R11932" s="507"/>
      <c r="S11932" s="507"/>
    </row>
    <row r="11933" spans="8:28" customFormat="1" ht="12.75">
      <c r="H11933" s="507"/>
      <c r="R11933" s="507"/>
      <c r="S11933" s="507"/>
    </row>
    <row r="11934" spans="8:28" customFormat="1" ht="12.75">
      <c r="H11934" s="507"/>
      <c r="P11934" s="507"/>
      <c r="R11934" s="507"/>
    </row>
    <row r="11935" spans="8:28" customFormat="1" ht="12.75">
      <c r="H11935" s="507"/>
      <c r="P11935" s="507"/>
      <c r="R11935" s="507"/>
    </row>
    <row r="11936" spans="8:28" customFormat="1" ht="12.75">
      <c r="H11936" s="507"/>
      <c r="P11936" s="507"/>
      <c r="R11936" s="507"/>
      <c r="S11936" s="507"/>
    </row>
    <row r="11937" spans="8:28" customFormat="1" ht="12.75">
      <c r="H11937" s="507"/>
      <c r="P11937" s="507"/>
      <c r="R11937" s="507"/>
    </row>
    <row r="11938" spans="8:28" customFormat="1" ht="12.75">
      <c r="H11938" s="507"/>
      <c r="P11938" s="507"/>
      <c r="R11938" s="507"/>
    </row>
    <row r="11939" spans="8:28" customFormat="1" ht="12.75">
      <c r="H11939" s="507"/>
      <c r="P11939" s="507"/>
      <c r="R11939" s="507"/>
      <c r="S11939" s="507"/>
    </row>
    <row r="11940" spans="8:28" customFormat="1" ht="12.75">
      <c r="H11940" s="507"/>
      <c r="R11940" s="507"/>
      <c r="S11940" s="507"/>
    </row>
    <row r="11941" spans="8:28" customFormat="1" ht="12.75">
      <c r="H11941" s="507"/>
      <c r="R11941" s="507"/>
      <c r="S11941" s="507"/>
    </row>
    <row r="11942" spans="8:28" customFormat="1" ht="12.75">
      <c r="H11942" s="507"/>
      <c r="R11942" s="507"/>
    </row>
    <row r="11943" spans="8:28" customFormat="1" ht="12.75">
      <c r="H11943" s="507"/>
      <c r="R11943" s="507"/>
      <c r="S11943" s="507"/>
    </row>
    <row r="11944" spans="8:28" customFormat="1" ht="12.75">
      <c r="H11944" s="507"/>
      <c r="P11944" s="507"/>
      <c r="R11944" s="507"/>
    </row>
    <row r="11945" spans="8:28" customFormat="1" ht="12.75">
      <c r="H11945" s="507"/>
      <c r="P11945" s="507"/>
      <c r="R11945" s="507"/>
      <c r="S11945" s="507"/>
      <c r="AB11945" s="507"/>
    </row>
    <row r="11946" spans="8:28" customFormat="1" ht="12.75">
      <c r="H11946" s="507"/>
      <c r="R11946" s="507"/>
    </row>
    <row r="11947" spans="8:28" customFormat="1" ht="12.75">
      <c r="H11947" s="507"/>
      <c r="P11947" s="507"/>
      <c r="R11947" s="507"/>
      <c r="S11947" s="507"/>
    </row>
    <row r="11948" spans="8:28" customFormat="1" ht="12.75">
      <c r="H11948" s="507"/>
      <c r="R11948" s="507"/>
    </row>
    <row r="11949" spans="8:28" customFormat="1" ht="12.75">
      <c r="H11949" s="507"/>
      <c r="R11949" s="507"/>
      <c r="S11949" s="507"/>
    </row>
    <row r="11950" spans="8:28" customFormat="1" ht="12.75">
      <c r="H11950" s="507"/>
      <c r="R11950" s="507"/>
      <c r="S11950" s="507"/>
    </row>
    <row r="11951" spans="8:28" customFormat="1" ht="12.75">
      <c r="H11951" s="507"/>
      <c r="R11951" s="507"/>
    </row>
    <row r="11952" spans="8:28" customFormat="1" ht="12.75">
      <c r="H11952" s="507"/>
      <c r="P11952" s="507"/>
      <c r="R11952" s="507"/>
    </row>
    <row r="11953" spans="8:28" customFormat="1" ht="12.75">
      <c r="H11953" s="507"/>
      <c r="R11953" s="507"/>
    </row>
    <row r="11954" spans="8:28" customFormat="1" ht="12.75">
      <c r="H11954" s="507"/>
      <c r="P11954" s="507"/>
      <c r="R11954" s="507"/>
      <c r="S11954" s="507"/>
    </row>
    <row r="11955" spans="8:28" customFormat="1" ht="12.75">
      <c r="H11955" s="507"/>
      <c r="R11955" s="507"/>
      <c r="S11955" s="507"/>
    </row>
    <row r="11956" spans="8:28" customFormat="1" ht="12.75">
      <c r="H11956" s="507"/>
      <c r="P11956" s="507"/>
      <c r="R11956" s="507"/>
    </row>
    <row r="11957" spans="8:28" customFormat="1" ht="12.75">
      <c r="H11957" s="507"/>
      <c r="P11957" s="507"/>
      <c r="R11957" s="507"/>
      <c r="S11957" s="507"/>
      <c r="AB11957" s="507"/>
    </row>
    <row r="11958" spans="8:28" customFormat="1" ht="12.75">
      <c r="H11958" s="507"/>
      <c r="P11958" s="507"/>
      <c r="R11958" s="507"/>
      <c r="S11958" s="507"/>
    </row>
    <row r="11959" spans="8:28" customFormat="1" ht="12.75">
      <c r="H11959" s="507"/>
      <c r="P11959" s="507"/>
      <c r="R11959" s="507"/>
    </row>
    <row r="11960" spans="8:28" customFormat="1" ht="12.75">
      <c r="H11960" s="507"/>
      <c r="P11960" s="507"/>
      <c r="R11960" s="507"/>
      <c r="S11960" s="507"/>
    </row>
    <row r="11961" spans="8:28" customFormat="1" ht="12.75">
      <c r="H11961" s="507"/>
      <c r="P11961" s="507"/>
      <c r="R11961" s="507"/>
    </row>
    <row r="11962" spans="8:28" customFormat="1" ht="12.75">
      <c r="H11962" s="507"/>
      <c r="R11962" s="507"/>
    </row>
    <row r="11963" spans="8:28" customFormat="1" ht="12.75">
      <c r="H11963" s="507"/>
      <c r="P11963" s="507"/>
      <c r="R11963" s="507"/>
      <c r="S11963" s="507"/>
    </row>
    <row r="11964" spans="8:28" customFormat="1" ht="12.75">
      <c r="H11964" s="507"/>
      <c r="R11964" s="507"/>
    </row>
    <row r="11965" spans="8:28" customFormat="1" ht="12.75">
      <c r="H11965" s="507"/>
      <c r="P11965" s="507"/>
      <c r="R11965" s="507"/>
    </row>
    <row r="11966" spans="8:28" customFormat="1" ht="12.75">
      <c r="H11966" s="507"/>
      <c r="R11966" s="507"/>
      <c r="S11966" s="507"/>
    </row>
    <row r="11967" spans="8:28" customFormat="1" ht="12.75">
      <c r="H11967" s="507"/>
      <c r="R11967" s="507"/>
      <c r="S11967" s="507"/>
    </row>
    <row r="11968" spans="8:28" customFormat="1" ht="12.75">
      <c r="H11968" s="507"/>
      <c r="P11968" s="507"/>
      <c r="R11968" s="507"/>
      <c r="S11968" s="507"/>
      <c r="AB11968" s="507"/>
    </row>
    <row r="11969" spans="8:28" customFormat="1" ht="12.75">
      <c r="H11969" s="507"/>
      <c r="R11969" s="507"/>
    </row>
    <row r="11970" spans="8:28" customFormat="1" ht="12.75">
      <c r="H11970" s="507"/>
      <c r="P11970" s="507"/>
      <c r="R11970" s="507"/>
      <c r="S11970" s="507"/>
    </row>
    <row r="11971" spans="8:28" customFormat="1" ht="12.75">
      <c r="H11971" s="507"/>
      <c r="P11971" s="507"/>
      <c r="R11971" s="507"/>
    </row>
    <row r="11972" spans="8:28" customFormat="1" ht="12.75">
      <c r="H11972" s="507"/>
      <c r="R11972" s="507"/>
      <c r="S11972" s="507"/>
    </row>
    <row r="11973" spans="8:28" customFormat="1" ht="12.75">
      <c r="H11973" s="507"/>
      <c r="P11973" s="507"/>
      <c r="R11973" s="507"/>
      <c r="S11973" s="507"/>
      <c r="AB11973" s="507"/>
    </row>
    <row r="11974" spans="8:28" customFormat="1" ht="12.75">
      <c r="H11974" s="507"/>
      <c r="R11974" s="507"/>
      <c r="S11974" s="507"/>
    </row>
    <row r="11975" spans="8:28" customFormat="1" ht="12.75">
      <c r="H11975" s="507"/>
      <c r="P11975" s="507"/>
      <c r="R11975" s="507"/>
    </row>
    <row r="11976" spans="8:28" customFormat="1" ht="12.75">
      <c r="H11976" s="507"/>
      <c r="P11976" s="507"/>
      <c r="R11976" s="507"/>
      <c r="S11976" s="507"/>
      <c r="AB11976" s="507"/>
    </row>
    <row r="11977" spans="8:28" customFormat="1" ht="12.75">
      <c r="H11977" s="507"/>
      <c r="P11977" s="507"/>
      <c r="R11977" s="507"/>
      <c r="S11977" s="507"/>
    </row>
    <row r="11978" spans="8:28" customFormat="1" ht="12.75">
      <c r="H11978" s="507"/>
      <c r="P11978" s="507"/>
      <c r="R11978" s="507"/>
      <c r="S11978" s="507"/>
    </row>
    <row r="11979" spans="8:28" customFormat="1" ht="12.75">
      <c r="H11979" s="507"/>
      <c r="P11979" s="507"/>
      <c r="R11979" s="507"/>
      <c r="S11979" s="507"/>
    </row>
    <row r="11980" spans="8:28" customFormat="1" ht="12.75">
      <c r="H11980" s="507"/>
      <c r="R11980" s="507"/>
    </row>
    <row r="11981" spans="8:28" customFormat="1" ht="12.75">
      <c r="H11981" s="507"/>
      <c r="R11981" s="507"/>
      <c r="S11981" s="507"/>
    </row>
    <row r="11982" spans="8:28" customFormat="1" ht="12.75">
      <c r="H11982" s="507"/>
      <c r="R11982" s="507"/>
    </row>
    <row r="11983" spans="8:28" customFormat="1" ht="12.75">
      <c r="H11983" s="507"/>
      <c r="P11983" s="507"/>
      <c r="R11983" s="507"/>
    </row>
    <row r="11984" spans="8:28" customFormat="1" ht="12.75">
      <c r="H11984" s="507"/>
      <c r="P11984" s="507"/>
      <c r="R11984" s="507"/>
      <c r="S11984" s="507"/>
    </row>
    <row r="11985" spans="8:28" customFormat="1" ht="12.75">
      <c r="H11985" s="507"/>
      <c r="P11985" s="507"/>
      <c r="R11985" s="507"/>
    </row>
    <row r="11986" spans="8:28" customFormat="1" ht="12.75">
      <c r="H11986" s="507"/>
      <c r="P11986" s="507"/>
      <c r="R11986" s="507"/>
    </row>
    <row r="11987" spans="8:28" customFormat="1" ht="12.75">
      <c r="H11987" s="507"/>
      <c r="P11987" s="507"/>
      <c r="R11987" s="507"/>
      <c r="S11987" s="507"/>
    </row>
    <row r="11988" spans="8:28" customFormat="1" ht="12.75">
      <c r="H11988" s="507"/>
      <c r="R11988" s="507"/>
      <c r="S11988" s="507"/>
    </row>
    <row r="11989" spans="8:28" customFormat="1" ht="12.75">
      <c r="H11989" s="507"/>
      <c r="P11989" s="507"/>
      <c r="R11989" s="507"/>
    </row>
    <row r="11990" spans="8:28" customFormat="1" ht="12.75">
      <c r="H11990" s="507"/>
      <c r="R11990" s="507"/>
      <c r="S11990" s="507"/>
    </row>
    <row r="11991" spans="8:28" customFormat="1" ht="12.75">
      <c r="H11991" s="507"/>
      <c r="R11991" s="507"/>
      <c r="S11991" s="507"/>
      <c r="AB11991" s="507"/>
    </row>
    <row r="11992" spans="8:28" customFormat="1" ht="12.75">
      <c r="H11992" s="507"/>
      <c r="P11992" s="507"/>
      <c r="R11992" s="507"/>
    </row>
    <row r="11993" spans="8:28" customFormat="1" ht="12.75">
      <c r="H11993" s="507"/>
      <c r="P11993" s="507"/>
      <c r="R11993" s="507"/>
      <c r="AB11993" s="507"/>
    </row>
    <row r="11994" spans="8:28" customFormat="1" ht="12.75">
      <c r="H11994" s="507"/>
      <c r="P11994" s="507"/>
      <c r="R11994" s="507"/>
      <c r="AB11994" s="507"/>
    </row>
    <row r="11995" spans="8:28" customFormat="1" ht="12.75">
      <c r="H11995" s="507"/>
      <c r="P11995" s="507"/>
      <c r="R11995" s="507"/>
      <c r="S11995" s="507"/>
    </row>
    <row r="11996" spans="8:28" customFormat="1" ht="12.75">
      <c r="H11996" s="507"/>
      <c r="P11996" s="507"/>
      <c r="R11996" s="507"/>
      <c r="S11996" s="507"/>
      <c r="AB11996" s="507"/>
    </row>
    <row r="11997" spans="8:28" customFormat="1" ht="12.75">
      <c r="H11997" s="507"/>
      <c r="P11997" s="507"/>
      <c r="R11997" s="507"/>
    </row>
    <row r="11998" spans="8:28" customFormat="1" ht="12.75">
      <c r="H11998" s="507"/>
      <c r="R11998" s="507"/>
      <c r="S11998" s="507"/>
    </row>
    <row r="11999" spans="8:28" customFormat="1" ht="12.75">
      <c r="H11999" s="507"/>
      <c r="R11999" s="507"/>
      <c r="S11999" s="507"/>
    </row>
    <row r="12000" spans="8:28" customFormat="1" ht="12.75">
      <c r="H12000" s="507"/>
      <c r="P12000" s="507"/>
      <c r="R12000" s="507"/>
      <c r="S12000" s="507"/>
    </row>
    <row r="12001" spans="8:19" customFormat="1" ht="12.75">
      <c r="H12001" s="507"/>
      <c r="P12001" s="507"/>
      <c r="R12001" s="507"/>
    </row>
    <row r="12002" spans="8:19" customFormat="1" ht="12.75">
      <c r="H12002" s="507"/>
      <c r="R12002" s="507"/>
    </row>
    <row r="12003" spans="8:19" customFormat="1" ht="12.75">
      <c r="H12003" s="507"/>
      <c r="R12003" s="507"/>
      <c r="S12003" s="507"/>
    </row>
    <row r="12004" spans="8:19" customFormat="1" ht="12.75">
      <c r="H12004" s="507"/>
      <c r="P12004" s="507"/>
      <c r="R12004" s="507"/>
    </row>
    <row r="12005" spans="8:19" customFormat="1" ht="12.75">
      <c r="H12005" s="507"/>
      <c r="P12005" s="507"/>
      <c r="R12005" s="507"/>
      <c r="S12005" s="507"/>
    </row>
    <row r="12006" spans="8:19" customFormat="1" ht="12.75">
      <c r="H12006" s="507"/>
      <c r="R12006" s="507"/>
      <c r="S12006" s="507"/>
    </row>
    <row r="12007" spans="8:19" customFormat="1" ht="12.75">
      <c r="H12007" s="507"/>
      <c r="P12007" s="507"/>
      <c r="R12007" s="507"/>
      <c r="S12007" s="507"/>
    </row>
    <row r="12008" spans="8:19" customFormat="1" ht="12.75">
      <c r="H12008" s="507"/>
      <c r="P12008" s="507"/>
      <c r="R12008" s="507"/>
    </row>
    <row r="12009" spans="8:19" customFormat="1" ht="12.75">
      <c r="H12009" s="507"/>
      <c r="P12009" s="507"/>
      <c r="R12009" s="507"/>
      <c r="S12009" s="507"/>
    </row>
    <row r="12010" spans="8:19" customFormat="1" ht="12.75">
      <c r="H12010" s="507"/>
      <c r="P12010" s="507"/>
      <c r="R12010" s="507"/>
    </row>
    <row r="12011" spans="8:19" customFormat="1" ht="12.75">
      <c r="H12011" s="507"/>
      <c r="P12011" s="507"/>
      <c r="R12011" s="507"/>
    </row>
    <row r="12012" spans="8:19" customFormat="1" ht="12.75">
      <c r="H12012" s="507"/>
      <c r="P12012" s="507"/>
      <c r="R12012" s="507"/>
      <c r="S12012" s="507"/>
    </row>
    <row r="12013" spans="8:19" customFormat="1" ht="12.75">
      <c r="H12013" s="507"/>
      <c r="R12013" s="507"/>
      <c r="S12013" s="507"/>
    </row>
    <row r="12014" spans="8:19" customFormat="1" ht="12.75">
      <c r="H12014" s="507"/>
      <c r="P12014" s="507"/>
      <c r="R12014" s="507"/>
      <c r="S12014" s="507"/>
    </row>
    <row r="12015" spans="8:19" customFormat="1" ht="12.75">
      <c r="H12015" s="507"/>
      <c r="P12015" s="507"/>
      <c r="R12015" s="507"/>
    </row>
    <row r="12016" spans="8:19" customFormat="1" ht="12.75">
      <c r="H12016" s="507"/>
      <c r="P12016" s="507"/>
      <c r="R12016" s="507"/>
      <c r="S12016" s="507"/>
    </row>
    <row r="12017" spans="8:28" customFormat="1" ht="12.75">
      <c r="H12017" s="507"/>
      <c r="P12017" s="507"/>
      <c r="R12017" s="507"/>
    </row>
    <row r="12018" spans="8:28" customFormat="1" ht="12.75">
      <c r="H12018" s="507"/>
      <c r="P12018" s="507"/>
      <c r="R12018" s="507"/>
      <c r="S12018" s="507"/>
    </row>
    <row r="12019" spans="8:28" customFormat="1" ht="12.75">
      <c r="H12019" s="507"/>
      <c r="P12019" s="507"/>
      <c r="R12019" s="507"/>
      <c r="S12019" s="507"/>
      <c r="AB12019" s="507"/>
    </row>
    <row r="12020" spans="8:28" customFormat="1" ht="12.75">
      <c r="H12020" s="507"/>
      <c r="R12020" s="507"/>
      <c r="S12020" s="507"/>
    </row>
    <row r="12021" spans="8:28" customFormat="1" ht="12.75">
      <c r="H12021" s="507"/>
      <c r="R12021" s="507"/>
      <c r="S12021" s="507"/>
    </row>
    <row r="12022" spans="8:28" customFormat="1" ht="12.75">
      <c r="H12022" s="507"/>
      <c r="R12022" s="507"/>
      <c r="S12022" s="507"/>
    </row>
    <row r="12023" spans="8:28" customFormat="1" ht="12.75">
      <c r="H12023" s="507"/>
      <c r="P12023" s="507"/>
      <c r="R12023" s="507"/>
    </row>
    <row r="12024" spans="8:28" customFormat="1" ht="12.75">
      <c r="H12024" s="507"/>
      <c r="R12024" s="507"/>
      <c r="S12024" s="507"/>
    </row>
    <row r="12025" spans="8:28" customFormat="1" ht="12.75">
      <c r="H12025" s="507"/>
      <c r="P12025" s="507"/>
      <c r="R12025" s="507"/>
      <c r="S12025" s="507"/>
    </row>
    <row r="12026" spans="8:28" customFormat="1" ht="12.75">
      <c r="H12026" s="507"/>
      <c r="P12026" s="507"/>
      <c r="R12026" s="507"/>
      <c r="S12026" s="507"/>
    </row>
    <row r="12027" spans="8:28" customFormat="1" ht="12.75">
      <c r="H12027" s="507"/>
      <c r="P12027" s="507"/>
      <c r="R12027" s="507"/>
    </row>
    <row r="12028" spans="8:28" customFormat="1" ht="12.75">
      <c r="H12028" s="507"/>
      <c r="R12028" s="507"/>
      <c r="S12028" s="507"/>
    </row>
    <row r="12029" spans="8:28" customFormat="1" ht="12.75">
      <c r="H12029" s="507"/>
      <c r="R12029" s="507"/>
      <c r="S12029" s="507"/>
    </row>
    <row r="12030" spans="8:28" customFormat="1" ht="12.75">
      <c r="H12030" s="507"/>
      <c r="R12030" s="507"/>
    </row>
    <row r="12031" spans="8:28" customFormat="1" ht="12.75">
      <c r="H12031" s="507"/>
      <c r="P12031" s="507"/>
      <c r="R12031" s="507"/>
    </row>
    <row r="12032" spans="8:28" customFormat="1" ht="12.75">
      <c r="H12032" s="507"/>
      <c r="P12032" s="507"/>
      <c r="R12032" s="507"/>
      <c r="S12032" s="507"/>
    </row>
    <row r="12033" spans="8:28" customFormat="1" ht="12.75">
      <c r="H12033" s="507"/>
      <c r="P12033" s="507"/>
      <c r="R12033" s="507"/>
    </row>
    <row r="12034" spans="8:28" customFormat="1" ht="12.75">
      <c r="H12034" s="507"/>
      <c r="R12034" s="507"/>
      <c r="S12034" s="507"/>
    </row>
    <row r="12035" spans="8:28" customFormat="1" ht="12.75">
      <c r="H12035" s="507"/>
      <c r="P12035" s="507"/>
      <c r="R12035" s="507"/>
    </row>
    <row r="12036" spans="8:28" customFormat="1" ht="12.75">
      <c r="H12036" s="507"/>
      <c r="R12036" s="507"/>
    </row>
    <row r="12037" spans="8:28" customFormat="1" ht="12.75">
      <c r="H12037" s="507"/>
      <c r="P12037" s="507"/>
      <c r="R12037" s="507"/>
    </row>
    <row r="12038" spans="8:28" customFormat="1" ht="12.75">
      <c r="H12038" s="507"/>
      <c r="P12038" s="507"/>
      <c r="R12038" s="507"/>
      <c r="S12038" s="507"/>
    </row>
    <row r="12039" spans="8:28" customFormat="1" ht="12.75">
      <c r="H12039" s="507"/>
      <c r="P12039" s="507"/>
      <c r="R12039" s="507"/>
      <c r="S12039" s="507"/>
    </row>
    <row r="12040" spans="8:28" customFormat="1" ht="12.75">
      <c r="H12040" s="507"/>
      <c r="R12040" s="507"/>
      <c r="S12040" s="507"/>
    </row>
    <row r="12041" spans="8:28" customFormat="1" ht="12.75">
      <c r="H12041" s="507"/>
      <c r="R12041" s="507"/>
    </row>
    <row r="12042" spans="8:28" customFormat="1" ht="12.75">
      <c r="H12042" s="507"/>
      <c r="P12042" s="507"/>
      <c r="R12042" s="507"/>
    </row>
    <row r="12043" spans="8:28" customFormat="1" ht="12.75">
      <c r="H12043" s="507"/>
      <c r="P12043" s="507"/>
      <c r="R12043" s="507"/>
    </row>
    <row r="12044" spans="8:28" customFormat="1" ht="12.75">
      <c r="H12044" s="507"/>
      <c r="P12044" s="507"/>
      <c r="R12044" s="507"/>
    </row>
    <row r="12045" spans="8:28" customFormat="1" ht="12.75">
      <c r="H12045" s="507"/>
      <c r="R12045" s="507"/>
      <c r="S12045" s="507"/>
      <c r="AB12045" s="507"/>
    </row>
    <row r="12046" spans="8:28" customFormat="1" ht="12.75">
      <c r="H12046" s="507"/>
      <c r="P12046" s="507"/>
      <c r="R12046" s="507"/>
      <c r="S12046" s="507"/>
    </row>
    <row r="12047" spans="8:28" customFormat="1" ht="12.75">
      <c r="H12047" s="507"/>
      <c r="R12047" s="507"/>
    </row>
    <row r="12048" spans="8:28" customFormat="1" ht="12.75">
      <c r="H12048" s="507"/>
      <c r="P12048" s="507"/>
      <c r="R12048" s="507"/>
    </row>
    <row r="12049" spans="8:19" customFormat="1" ht="12.75">
      <c r="H12049" s="507"/>
      <c r="P12049" s="507"/>
      <c r="R12049" s="507"/>
    </row>
    <row r="12050" spans="8:19" customFormat="1" ht="12.75">
      <c r="H12050" s="507"/>
      <c r="P12050" s="507"/>
      <c r="R12050" s="507"/>
      <c r="S12050" s="507"/>
    </row>
    <row r="12051" spans="8:19" customFormat="1" ht="12.75">
      <c r="H12051" s="507"/>
      <c r="R12051" s="507"/>
      <c r="S12051" s="507"/>
    </row>
    <row r="12052" spans="8:19" customFormat="1" ht="12.75">
      <c r="H12052" s="507"/>
      <c r="P12052" s="507"/>
      <c r="R12052" s="507"/>
    </row>
    <row r="12053" spans="8:19" customFormat="1" ht="12.75">
      <c r="H12053" s="507"/>
      <c r="P12053" s="507"/>
      <c r="R12053" s="507"/>
    </row>
    <row r="12054" spans="8:19" customFormat="1" ht="12.75">
      <c r="H12054" s="507"/>
      <c r="R12054" s="507"/>
    </row>
    <row r="12055" spans="8:19" customFormat="1" ht="12.75">
      <c r="H12055" s="507"/>
      <c r="R12055" s="507"/>
      <c r="S12055" s="507"/>
    </row>
    <row r="12056" spans="8:19" customFormat="1" ht="12.75">
      <c r="H12056" s="507"/>
      <c r="P12056" s="507"/>
      <c r="R12056" s="507"/>
    </row>
    <row r="12057" spans="8:19" customFormat="1" ht="12.75">
      <c r="H12057" s="507"/>
      <c r="R12057" s="507"/>
      <c r="S12057" s="507"/>
    </row>
    <row r="12058" spans="8:19" customFormat="1" ht="12.75">
      <c r="H12058" s="507"/>
      <c r="R12058" s="507"/>
      <c r="S12058" s="507"/>
    </row>
    <row r="12059" spans="8:19" customFormat="1" ht="12.75">
      <c r="H12059" s="507"/>
      <c r="P12059" s="507"/>
      <c r="R12059" s="507"/>
      <c r="S12059" s="507"/>
    </row>
    <row r="12060" spans="8:19" customFormat="1" ht="12.75">
      <c r="H12060" s="507"/>
      <c r="P12060" s="507"/>
      <c r="R12060" s="507"/>
      <c r="S12060" s="507"/>
    </row>
    <row r="12061" spans="8:19" customFormat="1" ht="12.75">
      <c r="H12061" s="507"/>
      <c r="R12061" s="507"/>
    </row>
    <row r="12062" spans="8:19" customFormat="1" ht="12.75">
      <c r="H12062" s="507"/>
      <c r="P12062" s="507"/>
      <c r="R12062" s="507"/>
    </row>
    <row r="12063" spans="8:19" customFormat="1" ht="12.75">
      <c r="H12063" s="507"/>
      <c r="P12063" s="507"/>
      <c r="R12063" s="507"/>
    </row>
    <row r="12064" spans="8:19" customFormat="1" ht="12.75">
      <c r="H12064" s="507"/>
      <c r="P12064" s="507"/>
      <c r="R12064" s="507"/>
      <c r="S12064" s="507"/>
    </row>
    <row r="12065" spans="8:28" customFormat="1" ht="12.75">
      <c r="H12065" s="507"/>
      <c r="P12065" s="507"/>
      <c r="R12065" s="507"/>
    </row>
    <row r="12066" spans="8:28" customFormat="1" ht="12.75">
      <c r="H12066" s="507"/>
      <c r="P12066" s="507"/>
      <c r="R12066" s="507"/>
      <c r="S12066" s="507"/>
    </row>
    <row r="12067" spans="8:28" customFormat="1" ht="12.75">
      <c r="H12067" s="507"/>
      <c r="R12067" s="507"/>
      <c r="S12067" s="507"/>
    </row>
    <row r="12068" spans="8:28" customFormat="1" ht="12.75">
      <c r="H12068" s="507"/>
      <c r="R12068" s="507"/>
      <c r="S12068" s="507"/>
    </row>
    <row r="12069" spans="8:28" customFormat="1" ht="12.75">
      <c r="H12069" s="507"/>
      <c r="R12069" s="507"/>
      <c r="S12069" s="507"/>
    </row>
    <row r="12070" spans="8:28" customFormat="1" ht="12.75">
      <c r="H12070" s="507"/>
      <c r="R12070" s="507"/>
    </row>
    <row r="12071" spans="8:28" customFormat="1" ht="12.75">
      <c r="H12071" s="507"/>
      <c r="P12071" s="507"/>
      <c r="R12071" s="507"/>
    </row>
    <row r="12072" spans="8:28" customFormat="1" ht="12.75">
      <c r="H12072" s="507"/>
      <c r="R12072" s="507"/>
      <c r="S12072" s="507"/>
    </row>
    <row r="12073" spans="8:28" customFormat="1" ht="12.75">
      <c r="H12073" s="507"/>
      <c r="P12073" s="507"/>
      <c r="R12073" s="507"/>
      <c r="S12073" s="507"/>
    </row>
    <row r="12074" spans="8:28" customFormat="1" ht="12.75">
      <c r="H12074" s="507"/>
      <c r="P12074" s="507"/>
      <c r="R12074" s="507"/>
      <c r="S12074" s="507"/>
      <c r="AB12074" s="507"/>
    </row>
    <row r="12075" spans="8:28" customFormat="1" ht="12.75">
      <c r="H12075" s="507"/>
      <c r="R12075" s="507"/>
      <c r="S12075" s="507"/>
    </row>
    <row r="12076" spans="8:28" customFormat="1" ht="12.75">
      <c r="H12076" s="507"/>
      <c r="R12076" s="507"/>
    </row>
    <row r="12077" spans="8:28" customFormat="1" ht="12.75">
      <c r="H12077" s="507"/>
      <c r="P12077" s="507"/>
      <c r="R12077" s="507"/>
    </row>
    <row r="12078" spans="8:28" customFormat="1" ht="12.75">
      <c r="H12078" s="507"/>
      <c r="P12078" s="507"/>
      <c r="R12078" s="507"/>
    </row>
    <row r="12079" spans="8:28" customFormat="1" ht="12.75">
      <c r="H12079" s="507"/>
      <c r="R12079" s="507"/>
    </row>
    <row r="12080" spans="8:28" customFormat="1" ht="12.75">
      <c r="H12080" s="507"/>
      <c r="P12080" s="507"/>
      <c r="R12080" s="507"/>
    </row>
    <row r="12081" spans="8:19" customFormat="1" ht="12.75">
      <c r="H12081" s="507"/>
      <c r="P12081" s="507"/>
      <c r="R12081" s="507"/>
      <c r="S12081" s="507"/>
    </row>
    <row r="12082" spans="8:19" customFormat="1" ht="12.75">
      <c r="H12082" s="507"/>
      <c r="R12082" s="507"/>
      <c r="S12082" s="507"/>
    </row>
    <row r="12083" spans="8:19" customFormat="1" ht="12.75">
      <c r="H12083" s="507"/>
      <c r="P12083" s="507"/>
      <c r="R12083" s="507"/>
    </row>
    <row r="12084" spans="8:19" customFormat="1" ht="12.75">
      <c r="H12084" s="507"/>
      <c r="R12084" s="507"/>
    </row>
    <row r="12085" spans="8:19" customFormat="1" ht="12.75">
      <c r="H12085" s="507"/>
      <c r="R12085" s="507"/>
      <c r="S12085" s="507"/>
    </row>
    <row r="12086" spans="8:19" customFormat="1" ht="12.75">
      <c r="H12086" s="507"/>
      <c r="P12086" s="507"/>
      <c r="R12086" s="507"/>
      <c r="S12086" s="507"/>
    </row>
    <row r="12087" spans="8:19" customFormat="1" ht="12.75">
      <c r="H12087" s="507"/>
      <c r="P12087" s="507"/>
      <c r="R12087" s="507"/>
    </row>
    <row r="12088" spans="8:19" customFormat="1" ht="12.75">
      <c r="H12088" s="507"/>
      <c r="P12088" s="507"/>
      <c r="R12088" s="507"/>
    </row>
    <row r="12089" spans="8:19" customFormat="1" ht="12.75">
      <c r="H12089" s="507"/>
      <c r="P12089" s="507"/>
      <c r="R12089" s="507"/>
    </row>
    <row r="12090" spans="8:19" customFormat="1" ht="12.75">
      <c r="H12090" s="507"/>
      <c r="P12090" s="507"/>
      <c r="R12090" s="507"/>
      <c r="S12090" s="507"/>
    </row>
    <row r="12091" spans="8:19" customFormat="1" ht="12.75">
      <c r="H12091" s="507"/>
      <c r="R12091" s="507"/>
      <c r="S12091" s="507"/>
    </row>
    <row r="12092" spans="8:19" customFormat="1" ht="12.75">
      <c r="H12092" s="507"/>
      <c r="P12092" s="507"/>
      <c r="R12092" s="507"/>
    </row>
    <row r="12093" spans="8:19" customFormat="1" ht="12.75">
      <c r="H12093" s="507"/>
      <c r="R12093" s="507"/>
    </row>
    <row r="12094" spans="8:19" customFormat="1" ht="12.75">
      <c r="H12094" s="507"/>
      <c r="R12094" s="507"/>
      <c r="S12094" s="507"/>
    </row>
    <row r="12095" spans="8:19" customFormat="1" ht="12.75">
      <c r="H12095" s="507"/>
      <c r="R12095" s="507"/>
    </row>
    <row r="12096" spans="8:19" customFormat="1" ht="12.75">
      <c r="H12096" s="507"/>
      <c r="R12096" s="507"/>
      <c r="S12096" s="507"/>
    </row>
    <row r="12097" spans="8:19" customFormat="1" ht="12.75">
      <c r="H12097" s="507"/>
      <c r="P12097" s="507"/>
      <c r="R12097" s="507"/>
    </row>
    <row r="12098" spans="8:19" customFormat="1" ht="12.75">
      <c r="H12098" s="507"/>
      <c r="P12098" s="507"/>
      <c r="R12098" s="507"/>
      <c r="S12098" s="507"/>
    </row>
    <row r="12099" spans="8:19" customFormat="1" ht="12.75">
      <c r="H12099" s="507"/>
      <c r="P12099" s="507"/>
      <c r="R12099" s="507"/>
    </row>
    <row r="12100" spans="8:19" customFormat="1" ht="12.75">
      <c r="H12100" s="507"/>
      <c r="R12100" s="507"/>
    </row>
    <row r="12101" spans="8:19" customFormat="1" ht="12.75">
      <c r="H12101" s="507"/>
      <c r="P12101" s="507"/>
      <c r="R12101" s="507"/>
    </row>
    <row r="12102" spans="8:19" customFormat="1" ht="12.75">
      <c r="H12102" s="507"/>
      <c r="P12102" s="507"/>
      <c r="R12102" s="507"/>
    </row>
    <row r="12103" spans="8:19" customFormat="1" ht="12.75">
      <c r="H12103" s="507"/>
      <c r="R12103" s="507"/>
    </row>
    <row r="12104" spans="8:19" customFormat="1" ht="12.75">
      <c r="H12104" s="507"/>
      <c r="P12104" s="507"/>
      <c r="R12104" s="507"/>
    </row>
    <row r="12105" spans="8:19" customFormat="1" ht="12.75">
      <c r="H12105" s="507"/>
      <c r="R12105" s="507"/>
      <c r="S12105" s="507"/>
    </row>
    <row r="12106" spans="8:19" customFormat="1" ht="12.75">
      <c r="H12106" s="507"/>
      <c r="R12106" s="507"/>
      <c r="S12106" s="507"/>
    </row>
    <row r="12107" spans="8:19" customFormat="1" ht="12.75">
      <c r="H12107" s="507"/>
      <c r="P12107" s="507"/>
      <c r="R12107" s="507"/>
      <c r="S12107" s="507"/>
    </row>
    <row r="12108" spans="8:19" customFormat="1" ht="12.75">
      <c r="H12108" s="507"/>
      <c r="P12108" s="507"/>
      <c r="R12108" s="507"/>
      <c r="S12108" s="507"/>
    </row>
    <row r="12109" spans="8:19" customFormat="1" ht="12.75">
      <c r="H12109" s="507"/>
      <c r="R12109" s="507"/>
      <c r="S12109" s="507"/>
    </row>
    <row r="12110" spans="8:19" customFormat="1" ht="12.75">
      <c r="H12110" s="507"/>
      <c r="P12110" s="507"/>
      <c r="R12110" s="507"/>
      <c r="S12110" s="507"/>
    </row>
    <row r="12111" spans="8:19" customFormat="1" ht="12.75">
      <c r="H12111" s="507"/>
      <c r="R12111" s="507"/>
      <c r="S12111" s="507"/>
    </row>
    <row r="12112" spans="8:19" customFormat="1" ht="12.75">
      <c r="H12112" s="507"/>
      <c r="R12112" s="507"/>
      <c r="S12112" s="507"/>
    </row>
    <row r="12113" spans="8:19" customFormat="1" ht="12.75">
      <c r="H12113" s="507"/>
      <c r="P12113" s="507"/>
      <c r="R12113" s="507"/>
    </row>
    <row r="12114" spans="8:19" customFormat="1" ht="12.75">
      <c r="H12114" s="507"/>
      <c r="P12114" s="507"/>
      <c r="R12114" s="507"/>
      <c r="S12114" s="507"/>
    </row>
    <row r="12115" spans="8:19" customFormat="1" ht="12.75">
      <c r="H12115" s="507"/>
      <c r="P12115" s="507"/>
      <c r="R12115" s="507"/>
    </row>
    <row r="12116" spans="8:19" customFormat="1" ht="12.75">
      <c r="H12116" s="507"/>
      <c r="P12116" s="507"/>
      <c r="R12116" s="507"/>
    </row>
    <row r="12117" spans="8:19" customFormat="1" ht="12.75">
      <c r="H12117" s="507"/>
      <c r="P12117" s="507"/>
      <c r="R12117" s="507"/>
      <c r="S12117" s="507"/>
    </row>
    <row r="12118" spans="8:19" customFormat="1" ht="12.75">
      <c r="H12118" s="507"/>
      <c r="P12118" s="507"/>
      <c r="R12118" s="507"/>
    </row>
    <row r="12119" spans="8:19" customFormat="1" ht="12.75">
      <c r="H12119" s="507"/>
      <c r="P12119" s="507"/>
      <c r="R12119" s="507"/>
      <c r="S12119" s="507"/>
    </row>
    <row r="12120" spans="8:19" customFormat="1" ht="12.75">
      <c r="H12120" s="507"/>
      <c r="R12120" s="507"/>
      <c r="S12120" s="507"/>
    </row>
    <row r="12121" spans="8:19" customFormat="1" ht="12.75">
      <c r="H12121" s="507"/>
      <c r="P12121" s="507"/>
      <c r="R12121" s="507"/>
      <c r="S12121" s="507"/>
    </row>
    <row r="12122" spans="8:19" customFormat="1" ht="12.75">
      <c r="H12122" s="507"/>
      <c r="P12122" s="507"/>
      <c r="R12122" s="507"/>
    </row>
    <row r="12123" spans="8:19" customFormat="1" ht="12.75">
      <c r="H12123" s="507"/>
      <c r="P12123" s="507"/>
      <c r="R12123" s="507"/>
    </row>
    <row r="12124" spans="8:19" customFormat="1" ht="12.75">
      <c r="H12124" s="507"/>
      <c r="R12124" s="507"/>
    </row>
    <row r="12125" spans="8:19" customFormat="1" ht="12.75">
      <c r="H12125" s="507"/>
      <c r="R12125" s="507"/>
      <c r="S12125" s="507"/>
    </row>
    <row r="12126" spans="8:19" customFormat="1" ht="12.75">
      <c r="H12126" s="507"/>
      <c r="R12126" s="507"/>
      <c r="S12126" s="507"/>
    </row>
    <row r="12127" spans="8:19" customFormat="1" ht="12.75">
      <c r="H12127" s="507"/>
      <c r="P12127" s="507"/>
      <c r="R12127" s="507"/>
    </row>
    <row r="12128" spans="8:19" customFormat="1" ht="12.75">
      <c r="H12128" s="507"/>
      <c r="P12128" s="507"/>
      <c r="R12128" s="507"/>
    </row>
    <row r="12129" spans="8:19" customFormat="1" ht="12.75">
      <c r="H12129" s="507"/>
      <c r="P12129" s="507"/>
      <c r="R12129" s="507"/>
      <c r="S12129" s="507"/>
    </row>
    <row r="12130" spans="8:19" customFormat="1" ht="12.75">
      <c r="H12130" s="507"/>
      <c r="P12130" s="507"/>
      <c r="R12130" s="507"/>
    </row>
    <row r="12131" spans="8:19" customFormat="1" ht="12.75">
      <c r="H12131" s="507"/>
      <c r="P12131" s="507"/>
      <c r="R12131" s="507"/>
      <c r="S12131" s="507"/>
    </row>
    <row r="12132" spans="8:19" customFormat="1" ht="12.75">
      <c r="H12132" s="507"/>
      <c r="P12132" s="507"/>
      <c r="R12132" s="507"/>
      <c r="S12132" s="507"/>
    </row>
    <row r="12133" spans="8:19" customFormat="1" ht="12.75">
      <c r="H12133" s="507"/>
      <c r="P12133" s="507"/>
      <c r="R12133" s="507"/>
    </row>
    <row r="12134" spans="8:19" customFormat="1" ht="12.75">
      <c r="H12134" s="507"/>
      <c r="P12134" s="507"/>
      <c r="R12134" s="507"/>
    </row>
    <row r="12135" spans="8:19" customFormat="1" ht="12.75">
      <c r="H12135" s="507"/>
      <c r="P12135" s="507"/>
      <c r="R12135" s="507"/>
      <c r="S12135" s="507"/>
    </row>
    <row r="12136" spans="8:19" customFormat="1" ht="12.75">
      <c r="H12136" s="507"/>
      <c r="P12136" s="507"/>
      <c r="R12136" s="507"/>
    </row>
    <row r="12137" spans="8:19" customFormat="1" ht="12.75">
      <c r="H12137" s="507"/>
      <c r="P12137" s="507"/>
      <c r="R12137" s="507"/>
    </row>
    <row r="12138" spans="8:19" customFormat="1" ht="12.75">
      <c r="H12138" s="507"/>
      <c r="R12138" s="507"/>
      <c r="S12138" s="507"/>
    </row>
    <row r="12139" spans="8:19" customFormat="1" ht="12.75">
      <c r="H12139" s="507"/>
      <c r="R12139" s="507"/>
    </row>
    <row r="12140" spans="8:19" customFormat="1" ht="12.75">
      <c r="H12140" s="507"/>
      <c r="R12140" s="507"/>
    </row>
    <row r="12141" spans="8:19" customFormat="1" ht="12.75">
      <c r="H12141" s="507"/>
      <c r="R12141" s="507"/>
      <c r="S12141" s="507"/>
    </row>
    <row r="12142" spans="8:19" customFormat="1" ht="12.75">
      <c r="H12142" s="507"/>
      <c r="P12142" s="507"/>
      <c r="R12142" s="507"/>
      <c r="S12142" s="507"/>
    </row>
    <row r="12143" spans="8:19" customFormat="1" ht="12.75">
      <c r="H12143" s="507"/>
      <c r="R12143" s="507"/>
      <c r="S12143" s="507"/>
    </row>
    <row r="12144" spans="8:19" customFormat="1" ht="12.75">
      <c r="H12144" s="507"/>
      <c r="P12144" s="507"/>
      <c r="R12144" s="507"/>
      <c r="S12144" s="507"/>
    </row>
    <row r="12145" spans="8:28" customFormat="1" ht="12.75">
      <c r="H12145" s="507"/>
      <c r="P12145" s="507"/>
      <c r="R12145" s="507"/>
    </row>
    <row r="12146" spans="8:28" customFormat="1" ht="12.75">
      <c r="H12146" s="507"/>
      <c r="P12146" s="507"/>
      <c r="R12146" s="507"/>
    </row>
    <row r="12147" spans="8:28" customFormat="1" ht="12.75">
      <c r="H12147" s="507"/>
      <c r="P12147" s="507"/>
      <c r="R12147" s="507"/>
      <c r="S12147" s="507"/>
      <c r="AB12147" s="507"/>
    </row>
    <row r="12148" spans="8:28" customFormat="1" ht="12.75">
      <c r="H12148" s="507"/>
      <c r="P12148" s="507"/>
      <c r="R12148" s="507"/>
      <c r="AB12148" s="507"/>
    </row>
    <row r="12149" spans="8:28" customFormat="1" ht="12.75">
      <c r="H12149" s="507"/>
      <c r="R12149" s="507"/>
      <c r="S12149" s="507"/>
    </row>
    <row r="12150" spans="8:28" customFormat="1" ht="12.75">
      <c r="H12150" s="507"/>
      <c r="P12150" s="507"/>
      <c r="R12150" s="507"/>
    </row>
    <row r="12151" spans="8:28" customFormat="1" ht="12.75">
      <c r="H12151" s="507"/>
      <c r="P12151" s="507"/>
      <c r="R12151" s="507"/>
      <c r="S12151" s="507"/>
    </row>
    <row r="12152" spans="8:28" customFormat="1" ht="12.75">
      <c r="H12152" s="507"/>
      <c r="R12152" s="507"/>
      <c r="S12152" s="507"/>
    </row>
    <row r="12153" spans="8:28" customFormat="1" ht="12.75">
      <c r="H12153" s="507"/>
      <c r="R12153" s="507"/>
      <c r="S12153" s="507"/>
    </row>
    <row r="12154" spans="8:28" customFormat="1" ht="12.75">
      <c r="H12154" s="507"/>
      <c r="R12154" s="507"/>
      <c r="S12154" s="507"/>
    </row>
    <row r="12155" spans="8:28" customFormat="1" ht="12.75">
      <c r="H12155" s="507"/>
      <c r="P12155" s="507"/>
      <c r="R12155" s="507"/>
      <c r="S12155" s="507"/>
    </row>
    <row r="12156" spans="8:28" customFormat="1" ht="12.75">
      <c r="H12156" s="507"/>
      <c r="R12156" s="507"/>
      <c r="S12156" s="507"/>
    </row>
    <row r="12157" spans="8:28" customFormat="1" ht="12.75">
      <c r="H12157" s="507"/>
      <c r="P12157" s="507"/>
      <c r="R12157" s="507"/>
    </row>
    <row r="12158" spans="8:28" customFormat="1" ht="12.75">
      <c r="H12158" s="507"/>
      <c r="R12158" s="507"/>
    </row>
    <row r="12159" spans="8:28" customFormat="1" ht="12.75">
      <c r="H12159" s="507"/>
      <c r="R12159" s="507"/>
    </row>
    <row r="12160" spans="8:28" customFormat="1" ht="12.75">
      <c r="H12160" s="507"/>
      <c r="P12160" s="507"/>
      <c r="R12160" s="507"/>
      <c r="S12160" s="507"/>
    </row>
    <row r="12161" spans="8:19" customFormat="1" ht="12.75">
      <c r="H12161" s="507"/>
      <c r="P12161" s="507"/>
      <c r="R12161" s="507"/>
    </row>
    <row r="12162" spans="8:19" customFormat="1" ht="12.75">
      <c r="H12162" s="507"/>
      <c r="R12162" s="507"/>
      <c r="S12162" s="507"/>
    </row>
    <row r="12163" spans="8:19" customFormat="1" ht="12.75">
      <c r="H12163" s="507"/>
      <c r="P12163" s="507"/>
      <c r="R12163" s="507"/>
    </row>
    <row r="12164" spans="8:19" customFormat="1" ht="12.75">
      <c r="H12164" s="507"/>
      <c r="P12164" s="507"/>
      <c r="R12164" s="507"/>
    </row>
    <row r="12165" spans="8:19" customFormat="1" ht="12.75">
      <c r="H12165" s="507"/>
      <c r="R12165" s="507"/>
      <c r="S12165" s="507"/>
    </row>
    <row r="12166" spans="8:19" customFormat="1" ht="12.75">
      <c r="H12166" s="507"/>
      <c r="P12166" s="507"/>
      <c r="R12166" s="507"/>
    </row>
    <row r="12167" spans="8:19" customFormat="1" ht="12.75">
      <c r="H12167" s="507"/>
      <c r="R12167" s="507"/>
    </row>
    <row r="12168" spans="8:19" customFormat="1" ht="12.75">
      <c r="H12168" s="507"/>
      <c r="R12168" s="507"/>
      <c r="S12168" s="507"/>
    </row>
    <row r="12169" spans="8:19" customFormat="1" ht="12.75">
      <c r="H12169" s="507"/>
      <c r="P12169" s="507"/>
      <c r="R12169" s="507"/>
    </row>
    <row r="12170" spans="8:19" customFormat="1" ht="12.75">
      <c r="H12170" s="507"/>
      <c r="R12170" s="507"/>
    </row>
    <row r="12171" spans="8:19" customFormat="1" ht="12.75">
      <c r="H12171" s="507"/>
      <c r="P12171" s="507"/>
      <c r="R12171" s="507"/>
    </row>
    <row r="12172" spans="8:19" customFormat="1" ht="12.75">
      <c r="H12172" s="507"/>
      <c r="R12172" s="507"/>
      <c r="S12172" s="507"/>
    </row>
    <row r="12173" spans="8:19" customFormat="1" ht="12.75">
      <c r="H12173" s="507"/>
      <c r="P12173" s="507"/>
      <c r="R12173" s="507"/>
    </row>
    <row r="12174" spans="8:19" customFormat="1" ht="12.75">
      <c r="H12174" s="507"/>
      <c r="P12174" s="507"/>
      <c r="R12174" s="507"/>
    </row>
    <row r="12175" spans="8:19" customFormat="1" ht="12.75">
      <c r="H12175" s="507"/>
      <c r="P12175" s="507"/>
      <c r="R12175" s="507"/>
    </row>
    <row r="12176" spans="8:19" customFormat="1" ht="12.75">
      <c r="H12176" s="507"/>
      <c r="P12176" s="507"/>
      <c r="R12176" s="507"/>
    </row>
    <row r="12177" spans="8:28" customFormat="1" ht="12.75">
      <c r="H12177" s="507"/>
      <c r="P12177" s="507"/>
      <c r="R12177" s="507"/>
      <c r="S12177" s="507"/>
      <c r="AB12177" s="507"/>
    </row>
    <row r="12178" spans="8:28" customFormat="1" ht="12.75">
      <c r="H12178" s="507"/>
      <c r="R12178" s="507"/>
      <c r="S12178" s="507"/>
    </row>
    <row r="12179" spans="8:28" customFormat="1" ht="12.75">
      <c r="H12179" s="507"/>
      <c r="R12179" s="507"/>
    </row>
    <row r="12180" spans="8:28" customFormat="1" ht="12.75">
      <c r="H12180" s="507"/>
      <c r="R12180" s="507"/>
      <c r="S12180" s="507"/>
    </row>
    <row r="12181" spans="8:28" customFormat="1" ht="12.75">
      <c r="H12181" s="507"/>
      <c r="R12181" s="507"/>
      <c r="S12181" s="507"/>
    </row>
    <row r="12182" spans="8:28" customFormat="1" ht="12.75">
      <c r="H12182" s="507"/>
      <c r="R12182" s="507"/>
    </row>
    <row r="12183" spans="8:28" customFormat="1" ht="12.75">
      <c r="H12183" s="507"/>
      <c r="R12183" s="507"/>
      <c r="S12183" s="507"/>
    </row>
    <row r="12184" spans="8:28" customFormat="1" ht="12.75">
      <c r="H12184" s="507"/>
      <c r="P12184" s="507"/>
      <c r="R12184" s="507"/>
      <c r="S12184" s="507"/>
    </row>
    <row r="12185" spans="8:28" customFormat="1" ht="12.75">
      <c r="H12185" s="507"/>
      <c r="R12185" s="507"/>
      <c r="S12185" s="507"/>
    </row>
    <row r="12186" spans="8:28" customFormat="1" ht="12.75">
      <c r="H12186" s="507"/>
      <c r="P12186" s="507"/>
      <c r="R12186" s="507"/>
      <c r="S12186" s="507"/>
    </row>
    <row r="12187" spans="8:28" customFormat="1" ht="12.75">
      <c r="H12187" s="507"/>
      <c r="P12187" s="507"/>
      <c r="R12187" s="507"/>
    </row>
    <row r="12188" spans="8:28" customFormat="1" ht="12.75">
      <c r="H12188" s="507"/>
      <c r="P12188" s="507"/>
      <c r="R12188" s="507"/>
    </row>
    <row r="12189" spans="8:28" customFormat="1" ht="12.75">
      <c r="H12189" s="507"/>
      <c r="P12189" s="507"/>
      <c r="R12189" s="507"/>
      <c r="S12189" s="507"/>
      <c r="AB12189" s="507"/>
    </row>
    <row r="12190" spans="8:28" customFormat="1" ht="12.75">
      <c r="H12190" s="507"/>
      <c r="P12190" s="507"/>
      <c r="R12190" s="507"/>
      <c r="S12190" s="507"/>
      <c r="AB12190" s="507"/>
    </row>
    <row r="12191" spans="8:28" customFormat="1" ht="12.75">
      <c r="H12191" s="507"/>
      <c r="P12191" s="507"/>
      <c r="R12191" s="507"/>
      <c r="S12191" s="507"/>
      <c r="AB12191" s="507"/>
    </row>
    <row r="12192" spans="8:28" customFormat="1" ht="12.75">
      <c r="H12192" s="507"/>
      <c r="P12192" s="507"/>
      <c r="R12192" s="507"/>
      <c r="S12192" s="507"/>
      <c r="AB12192" s="507"/>
    </row>
    <row r="12193" spans="8:19" customFormat="1" ht="12.75">
      <c r="H12193" s="507"/>
      <c r="R12193" s="507"/>
      <c r="S12193" s="507"/>
    </row>
    <row r="12194" spans="8:19" customFormat="1" ht="12.75">
      <c r="H12194" s="507"/>
      <c r="P12194" s="507"/>
      <c r="R12194" s="507"/>
    </row>
    <row r="12195" spans="8:19" customFormat="1" ht="12.75">
      <c r="H12195" s="507"/>
      <c r="P12195" s="507"/>
      <c r="R12195" s="507"/>
    </row>
    <row r="12196" spans="8:19" customFormat="1" ht="12.75">
      <c r="H12196" s="507"/>
      <c r="P12196" s="507"/>
      <c r="R12196" s="507"/>
    </row>
    <row r="12197" spans="8:19" customFormat="1" ht="12.75">
      <c r="H12197" s="507"/>
      <c r="P12197" s="507"/>
      <c r="R12197" s="507"/>
      <c r="S12197" s="507"/>
    </row>
    <row r="12198" spans="8:19" customFormat="1" ht="12.75">
      <c r="H12198" s="507"/>
      <c r="R12198" s="507"/>
      <c r="S12198" s="507"/>
    </row>
    <row r="12199" spans="8:19" customFormat="1" ht="12.75">
      <c r="H12199" s="507"/>
      <c r="P12199" s="507"/>
      <c r="R12199" s="507"/>
    </row>
    <row r="12200" spans="8:19" customFormat="1" ht="12.75">
      <c r="H12200" s="507"/>
      <c r="P12200" s="507"/>
      <c r="R12200" s="507"/>
    </row>
    <row r="12201" spans="8:19" customFormat="1" ht="12.75">
      <c r="H12201" s="507"/>
      <c r="P12201" s="507"/>
      <c r="R12201" s="507"/>
    </row>
    <row r="12202" spans="8:19" customFormat="1" ht="12.75">
      <c r="H12202" s="507"/>
      <c r="P12202" s="507"/>
      <c r="R12202" s="507"/>
      <c r="S12202" s="507"/>
    </row>
    <row r="12203" spans="8:19" customFormat="1" ht="12.75">
      <c r="H12203" s="507"/>
      <c r="R12203" s="507"/>
      <c r="S12203" s="507"/>
    </row>
    <row r="12204" spans="8:19" customFormat="1" ht="12.75">
      <c r="H12204" s="507"/>
      <c r="P12204" s="507"/>
      <c r="R12204" s="507"/>
      <c r="S12204" s="507"/>
    </row>
    <row r="12205" spans="8:19" customFormat="1" ht="12.75">
      <c r="H12205" s="507"/>
      <c r="R12205" s="507"/>
      <c r="S12205" s="507"/>
    </row>
    <row r="12206" spans="8:19" customFormat="1" ht="12.75">
      <c r="H12206" s="507"/>
      <c r="P12206" s="507"/>
      <c r="R12206" s="507"/>
      <c r="S12206" s="507"/>
    </row>
    <row r="12207" spans="8:19" customFormat="1" ht="12.75">
      <c r="H12207" s="507"/>
      <c r="P12207" s="507"/>
      <c r="R12207" s="507"/>
    </row>
    <row r="12208" spans="8:19" customFormat="1" ht="12.75">
      <c r="H12208" s="507"/>
      <c r="R12208" s="507"/>
      <c r="S12208" s="507"/>
    </row>
    <row r="12209" spans="8:28" customFormat="1" ht="12.75">
      <c r="H12209" s="507"/>
      <c r="R12209" s="507"/>
    </row>
    <row r="12210" spans="8:28" customFormat="1" ht="12.75">
      <c r="H12210" s="507"/>
      <c r="P12210" s="507"/>
      <c r="R12210" s="507"/>
    </row>
    <row r="12211" spans="8:28" customFormat="1" ht="12.75">
      <c r="H12211" s="507"/>
      <c r="R12211" s="507"/>
      <c r="S12211" s="507"/>
    </row>
    <row r="12212" spans="8:28" customFormat="1" ht="12.75">
      <c r="H12212" s="507"/>
      <c r="R12212" s="507"/>
      <c r="S12212" s="507"/>
    </row>
    <row r="12213" spans="8:28" customFormat="1" ht="12.75">
      <c r="H12213" s="507"/>
      <c r="R12213" s="507"/>
      <c r="S12213" s="507"/>
    </row>
    <row r="12214" spans="8:28" customFormat="1" ht="12.75">
      <c r="H12214" s="507"/>
      <c r="P12214" s="507"/>
      <c r="R12214" s="507"/>
      <c r="S12214" s="507"/>
    </row>
    <row r="12215" spans="8:28" customFormat="1" ht="12.75">
      <c r="H12215" s="507"/>
      <c r="R12215" s="507"/>
      <c r="S12215" s="507"/>
      <c r="AB12215" s="507"/>
    </row>
    <row r="12216" spans="8:28" customFormat="1" ht="12.75">
      <c r="H12216" s="507"/>
      <c r="P12216" s="507"/>
      <c r="R12216" s="507"/>
      <c r="S12216" s="507"/>
    </row>
    <row r="12217" spans="8:28" customFormat="1" ht="12.75">
      <c r="H12217" s="507"/>
      <c r="R12217" s="507"/>
      <c r="S12217" s="507"/>
    </row>
    <row r="12218" spans="8:28" customFormat="1" ht="12.75">
      <c r="H12218" s="507"/>
      <c r="R12218" s="507"/>
      <c r="S12218" s="507"/>
    </row>
    <row r="12219" spans="8:28" customFormat="1" ht="12.75">
      <c r="H12219" s="507"/>
      <c r="P12219" s="507"/>
      <c r="R12219" s="507"/>
    </row>
    <row r="12220" spans="8:28" customFormat="1" ht="12.75">
      <c r="H12220" s="507"/>
      <c r="R12220" s="507"/>
      <c r="S12220" s="507"/>
    </row>
    <row r="12221" spans="8:28" customFormat="1" ht="12.75">
      <c r="H12221" s="507"/>
      <c r="P12221" s="507"/>
      <c r="R12221" s="507"/>
      <c r="S12221" s="507"/>
    </row>
    <row r="12222" spans="8:28" customFormat="1" ht="12.75">
      <c r="H12222" s="507"/>
      <c r="P12222" s="507"/>
      <c r="R12222" s="507"/>
    </row>
    <row r="12223" spans="8:28" customFormat="1" ht="12.75">
      <c r="H12223" s="507"/>
      <c r="R12223" s="507"/>
      <c r="S12223" s="507"/>
    </row>
    <row r="12224" spans="8:28" customFormat="1" ht="12.75">
      <c r="H12224" s="507"/>
      <c r="P12224" s="507"/>
      <c r="R12224" s="507"/>
    </row>
    <row r="12225" spans="8:28" customFormat="1" ht="12.75">
      <c r="H12225" s="507"/>
      <c r="R12225" s="507"/>
      <c r="S12225" s="507"/>
    </row>
    <row r="12226" spans="8:28" customFormat="1" ht="12.75">
      <c r="H12226" s="507"/>
      <c r="R12226" s="507"/>
      <c r="S12226" s="507"/>
    </row>
    <row r="12227" spans="8:28" customFormat="1" ht="12.75">
      <c r="H12227" s="507"/>
      <c r="P12227" s="507"/>
      <c r="R12227" s="507"/>
    </row>
    <row r="12228" spans="8:28" customFormat="1" ht="12.75">
      <c r="H12228" s="507"/>
      <c r="P12228" s="507"/>
      <c r="R12228" s="507"/>
      <c r="S12228" s="507"/>
    </row>
    <row r="12229" spans="8:28" customFormat="1" ht="12.75">
      <c r="H12229" s="507"/>
      <c r="P12229" s="507"/>
      <c r="R12229" s="507"/>
    </row>
    <row r="12230" spans="8:28" customFormat="1" ht="12.75">
      <c r="H12230" s="507"/>
      <c r="P12230" s="507"/>
      <c r="R12230" s="507"/>
      <c r="S12230" s="507"/>
    </row>
    <row r="12231" spans="8:28" customFormat="1" ht="12.75">
      <c r="H12231" s="507"/>
      <c r="R12231" s="507"/>
      <c r="S12231" s="507"/>
      <c r="AB12231" s="507"/>
    </row>
    <row r="12232" spans="8:28" customFormat="1" ht="12.75">
      <c r="H12232" s="507"/>
      <c r="P12232" s="507"/>
      <c r="R12232" s="507"/>
      <c r="S12232" s="507"/>
    </row>
    <row r="12233" spans="8:28" customFormat="1" ht="12.75">
      <c r="H12233" s="507"/>
      <c r="P12233" s="507"/>
      <c r="R12233" s="507"/>
      <c r="S12233" s="507"/>
    </row>
    <row r="12234" spans="8:28" customFormat="1" ht="12.75">
      <c r="H12234" s="507"/>
      <c r="P12234" s="507"/>
      <c r="R12234" s="507"/>
      <c r="S12234" s="507"/>
    </row>
    <row r="12235" spans="8:28" customFormat="1" ht="12.75">
      <c r="H12235" s="507"/>
      <c r="P12235" s="507"/>
      <c r="R12235" s="507"/>
      <c r="S12235" s="507"/>
    </row>
    <row r="12236" spans="8:28" customFormat="1" ht="12.75">
      <c r="H12236" s="507"/>
      <c r="P12236" s="507"/>
      <c r="R12236" s="507"/>
    </row>
    <row r="12237" spans="8:28" customFormat="1" ht="12.75">
      <c r="H12237" s="507"/>
      <c r="R12237" s="507"/>
      <c r="S12237" s="507"/>
    </row>
    <row r="12238" spans="8:28" customFormat="1" ht="12.75">
      <c r="H12238" s="507"/>
      <c r="P12238" s="507"/>
      <c r="R12238" s="507"/>
      <c r="S12238" s="507"/>
    </row>
    <row r="12239" spans="8:28" customFormat="1" ht="12.75">
      <c r="H12239" s="507"/>
      <c r="P12239" s="507"/>
      <c r="R12239" s="507"/>
    </row>
    <row r="12240" spans="8:28" customFormat="1" ht="12.75">
      <c r="H12240" s="507"/>
      <c r="P12240" s="507"/>
      <c r="R12240" s="507"/>
      <c r="S12240" s="507"/>
    </row>
    <row r="12241" spans="8:19" customFormat="1" ht="12.75">
      <c r="H12241" s="507"/>
      <c r="R12241" s="507"/>
    </row>
    <row r="12242" spans="8:19" customFormat="1" ht="12.75">
      <c r="H12242" s="507"/>
      <c r="P12242" s="507"/>
      <c r="R12242" s="507"/>
      <c r="S12242" s="507"/>
    </row>
    <row r="12243" spans="8:19" customFormat="1" ht="12.75">
      <c r="H12243" s="507"/>
      <c r="R12243" s="507"/>
    </row>
    <row r="12244" spans="8:19" customFormat="1" ht="12.75">
      <c r="H12244" s="507"/>
      <c r="P12244" s="507"/>
      <c r="R12244" s="507"/>
      <c r="S12244" s="507"/>
    </row>
    <row r="12245" spans="8:19" customFormat="1" ht="12.75">
      <c r="H12245" s="507"/>
      <c r="P12245" s="507"/>
      <c r="R12245" s="507"/>
    </row>
    <row r="12246" spans="8:19" customFormat="1" ht="12.75">
      <c r="H12246" s="507"/>
      <c r="R12246" s="507"/>
    </row>
    <row r="12247" spans="8:19" customFormat="1" ht="12.75">
      <c r="H12247" s="507"/>
      <c r="P12247" s="507"/>
      <c r="R12247" s="507"/>
    </row>
    <row r="12248" spans="8:19" customFormat="1" ht="12.75">
      <c r="H12248" s="507"/>
      <c r="P12248" s="507"/>
      <c r="R12248" s="507"/>
      <c r="S12248" s="507"/>
    </row>
    <row r="12249" spans="8:19" customFormat="1" ht="12.75">
      <c r="H12249" s="507"/>
      <c r="P12249" s="507"/>
      <c r="R12249" s="507"/>
    </row>
    <row r="12250" spans="8:19" customFormat="1" ht="12.75">
      <c r="H12250" s="507"/>
      <c r="P12250" s="507"/>
      <c r="R12250" s="507"/>
    </row>
    <row r="12251" spans="8:19" customFormat="1" ht="12.75">
      <c r="H12251" s="507"/>
      <c r="R12251" s="507"/>
      <c r="S12251" s="507"/>
    </row>
    <row r="12252" spans="8:19" customFormat="1" ht="12.75">
      <c r="H12252" s="507"/>
      <c r="R12252" s="507"/>
    </row>
    <row r="12253" spans="8:19" customFormat="1" ht="12.75">
      <c r="H12253" s="507"/>
      <c r="R12253" s="507"/>
    </row>
    <row r="12254" spans="8:19" customFormat="1" ht="12.75">
      <c r="H12254" s="507"/>
      <c r="P12254" s="507"/>
      <c r="R12254" s="507"/>
    </row>
    <row r="12255" spans="8:19" customFormat="1" ht="12.75">
      <c r="H12255" s="507"/>
      <c r="P12255" s="507"/>
      <c r="R12255" s="507"/>
    </row>
    <row r="12256" spans="8:19" customFormat="1" ht="12.75">
      <c r="H12256" s="507"/>
      <c r="R12256" s="507"/>
      <c r="S12256" s="507"/>
    </row>
    <row r="12257" spans="8:28" customFormat="1" ht="12.75">
      <c r="H12257" s="507"/>
      <c r="R12257" s="507"/>
      <c r="S12257" s="507"/>
    </row>
    <row r="12258" spans="8:28" customFormat="1" ht="12.75">
      <c r="H12258" s="507"/>
      <c r="P12258" s="507"/>
      <c r="R12258" s="507"/>
    </row>
    <row r="12259" spans="8:28" customFormat="1" ht="12.75">
      <c r="H12259" s="507"/>
      <c r="P12259" s="507"/>
      <c r="R12259" s="507"/>
      <c r="S12259" s="507"/>
    </row>
    <row r="12260" spans="8:28" customFormat="1" ht="12.75">
      <c r="H12260" s="507"/>
      <c r="P12260" s="507"/>
      <c r="R12260" s="507"/>
      <c r="S12260" s="507"/>
    </row>
    <row r="12261" spans="8:28" customFormat="1" ht="12.75">
      <c r="H12261" s="507"/>
      <c r="P12261" s="507"/>
      <c r="R12261" s="507"/>
      <c r="S12261" s="507"/>
    </row>
    <row r="12262" spans="8:28" customFormat="1" ht="12.75">
      <c r="H12262" s="507"/>
      <c r="P12262" s="507"/>
      <c r="R12262" s="507"/>
    </row>
    <row r="12263" spans="8:28" customFormat="1" ht="12.75">
      <c r="H12263" s="507"/>
      <c r="P12263" s="507"/>
      <c r="R12263" s="507"/>
      <c r="S12263" s="507"/>
      <c r="AB12263" s="507"/>
    </row>
    <row r="12264" spans="8:28" customFormat="1" ht="12.75">
      <c r="H12264" s="507"/>
      <c r="P12264" s="507"/>
      <c r="R12264" s="507"/>
      <c r="S12264" s="507"/>
      <c r="AB12264" s="507"/>
    </row>
    <row r="12265" spans="8:28" customFormat="1" ht="12.75">
      <c r="H12265" s="507"/>
      <c r="P12265" s="507"/>
      <c r="R12265" s="507"/>
    </row>
    <row r="12266" spans="8:28" customFormat="1" ht="12.75">
      <c r="H12266" s="507"/>
      <c r="P12266" s="507"/>
      <c r="R12266" s="507"/>
    </row>
    <row r="12267" spans="8:28" customFormat="1" ht="12.75">
      <c r="H12267" s="507"/>
      <c r="R12267" s="507"/>
      <c r="S12267" s="507"/>
    </row>
    <row r="12268" spans="8:28" customFormat="1" ht="12.75">
      <c r="H12268" s="507"/>
      <c r="P12268" s="507"/>
      <c r="R12268" s="507"/>
    </row>
    <row r="12269" spans="8:28" customFormat="1" ht="12.75">
      <c r="H12269" s="507"/>
      <c r="P12269" s="507"/>
      <c r="R12269" s="507"/>
      <c r="S12269" s="507"/>
    </row>
    <row r="12270" spans="8:28" customFormat="1" ht="12.75">
      <c r="H12270" s="507"/>
      <c r="P12270" s="507"/>
      <c r="R12270" s="507"/>
      <c r="S12270" s="507"/>
      <c r="AB12270" s="507"/>
    </row>
    <row r="12271" spans="8:28" customFormat="1" ht="12.75">
      <c r="H12271" s="507"/>
      <c r="R12271" s="507"/>
      <c r="S12271" s="507"/>
      <c r="AB12271" s="507"/>
    </row>
    <row r="12272" spans="8:28" customFormat="1" ht="12.75">
      <c r="H12272" s="507"/>
      <c r="P12272" s="507"/>
      <c r="R12272" s="507"/>
      <c r="S12272" s="507"/>
    </row>
    <row r="12273" spans="8:19" customFormat="1" ht="12.75">
      <c r="H12273" s="507"/>
      <c r="P12273" s="507"/>
      <c r="R12273" s="507"/>
      <c r="S12273" s="507"/>
    </row>
    <row r="12274" spans="8:19" customFormat="1" ht="12.75">
      <c r="H12274" s="507"/>
      <c r="P12274" s="507"/>
      <c r="R12274" s="507"/>
    </row>
    <row r="12275" spans="8:19" customFormat="1" ht="12.75">
      <c r="H12275" s="507"/>
      <c r="P12275" s="507"/>
      <c r="R12275" s="507"/>
    </row>
    <row r="12276" spans="8:19" customFormat="1" ht="12.75">
      <c r="H12276" s="507"/>
      <c r="P12276" s="507"/>
      <c r="R12276" s="507"/>
      <c r="S12276" s="507"/>
    </row>
    <row r="12277" spans="8:19" customFormat="1" ht="12.75">
      <c r="H12277" s="507"/>
      <c r="P12277" s="507"/>
      <c r="R12277" s="507"/>
    </row>
    <row r="12278" spans="8:19" customFormat="1" ht="12.75">
      <c r="H12278" s="507"/>
      <c r="P12278" s="507"/>
      <c r="R12278" s="507"/>
    </row>
    <row r="12279" spans="8:19" customFormat="1" ht="12.75">
      <c r="H12279" s="507"/>
      <c r="P12279" s="507"/>
      <c r="R12279" s="507"/>
      <c r="S12279" s="507"/>
    </row>
    <row r="12280" spans="8:19" customFormat="1" ht="12.75">
      <c r="H12280" s="507"/>
      <c r="P12280" s="507"/>
      <c r="R12280" s="507"/>
    </row>
    <row r="12281" spans="8:19" customFormat="1" ht="12.75">
      <c r="H12281" s="507"/>
      <c r="P12281" s="507"/>
      <c r="R12281" s="507"/>
      <c r="S12281" s="507"/>
    </row>
    <row r="12282" spans="8:19" customFormat="1" ht="12.75">
      <c r="H12282" s="507"/>
      <c r="P12282" s="507"/>
      <c r="R12282" s="507"/>
    </row>
    <row r="12283" spans="8:19" customFormat="1" ht="12.75">
      <c r="H12283" s="507"/>
      <c r="P12283" s="507"/>
      <c r="R12283" s="507"/>
    </row>
    <row r="12284" spans="8:19" customFormat="1" ht="12.75">
      <c r="H12284" s="507"/>
      <c r="R12284" s="507"/>
      <c r="S12284" s="507"/>
    </row>
    <row r="12285" spans="8:19" customFormat="1" ht="12.75">
      <c r="H12285" s="507"/>
      <c r="R12285" s="507"/>
      <c r="S12285" s="507"/>
    </row>
    <row r="12286" spans="8:19" customFormat="1" ht="12.75">
      <c r="H12286" s="507"/>
      <c r="R12286" s="507"/>
    </row>
    <row r="12287" spans="8:19" customFormat="1" ht="12.75">
      <c r="H12287" s="507"/>
      <c r="P12287" s="507"/>
      <c r="R12287" s="507"/>
      <c r="S12287" s="507"/>
    </row>
    <row r="12288" spans="8:19" customFormat="1" ht="12.75">
      <c r="H12288" s="507"/>
      <c r="P12288" s="507"/>
      <c r="R12288" s="507"/>
      <c r="S12288" s="507"/>
    </row>
    <row r="12289" spans="8:28" customFormat="1" ht="12.75">
      <c r="H12289" s="507"/>
      <c r="P12289" s="507"/>
      <c r="R12289" s="507"/>
    </row>
    <row r="12290" spans="8:28" customFormat="1" ht="12.75">
      <c r="H12290" s="507"/>
      <c r="P12290" s="507"/>
      <c r="R12290" s="507"/>
    </row>
    <row r="12291" spans="8:28" customFormat="1" ht="12.75">
      <c r="H12291" s="507"/>
      <c r="P12291" s="507"/>
      <c r="R12291" s="507"/>
      <c r="S12291" s="507"/>
    </row>
    <row r="12292" spans="8:28" customFormat="1" ht="12.75">
      <c r="H12292" s="507"/>
      <c r="P12292" s="507"/>
      <c r="R12292" s="507"/>
    </row>
    <row r="12293" spans="8:28" customFormat="1" ht="12.75">
      <c r="H12293" s="507"/>
      <c r="R12293" s="507"/>
      <c r="S12293" s="507"/>
    </row>
    <row r="12294" spans="8:28" customFormat="1" ht="12.75">
      <c r="H12294" s="507"/>
      <c r="P12294" s="507"/>
      <c r="R12294" s="507"/>
      <c r="S12294" s="507"/>
    </row>
    <row r="12295" spans="8:28" customFormat="1" ht="12.75">
      <c r="H12295" s="507"/>
      <c r="P12295" s="507"/>
      <c r="R12295" s="507"/>
    </row>
    <row r="12296" spans="8:28" customFormat="1" ht="12.75">
      <c r="H12296" s="507"/>
      <c r="P12296" s="507"/>
      <c r="R12296" s="507"/>
    </row>
    <row r="12297" spans="8:28" customFormat="1" ht="12.75">
      <c r="H12297" s="507"/>
      <c r="P12297" s="507"/>
      <c r="R12297" s="507"/>
      <c r="S12297" s="507"/>
    </row>
    <row r="12298" spans="8:28" customFormat="1" ht="12.75">
      <c r="H12298" s="507"/>
      <c r="P12298" s="507"/>
      <c r="R12298" s="507"/>
      <c r="S12298" s="507"/>
      <c r="AB12298" s="507"/>
    </row>
    <row r="12299" spans="8:28" customFormat="1" ht="12.75">
      <c r="H12299" s="507"/>
      <c r="P12299" s="507"/>
      <c r="R12299" s="507"/>
    </row>
    <row r="12300" spans="8:28" customFormat="1" ht="12.75">
      <c r="H12300" s="507"/>
      <c r="P12300" s="507"/>
      <c r="R12300" s="507"/>
    </row>
    <row r="12301" spans="8:28" customFormat="1" ht="12.75">
      <c r="H12301" s="507"/>
      <c r="R12301" s="507"/>
    </row>
    <row r="12302" spans="8:28" customFormat="1" ht="12.75">
      <c r="H12302" s="507"/>
      <c r="P12302" s="507"/>
      <c r="R12302" s="507"/>
      <c r="S12302" s="507"/>
    </row>
    <row r="12303" spans="8:28" customFormat="1" ht="12.75">
      <c r="H12303" s="507"/>
      <c r="P12303" s="507"/>
      <c r="R12303" s="507"/>
      <c r="S12303" s="507"/>
    </row>
    <row r="12304" spans="8:28" customFormat="1" ht="12.75">
      <c r="H12304" s="507"/>
      <c r="R12304" s="507"/>
      <c r="S12304" s="507"/>
    </row>
    <row r="12305" spans="8:28" customFormat="1" ht="12.75">
      <c r="H12305" s="507"/>
      <c r="R12305" s="507"/>
    </row>
    <row r="12306" spans="8:28" customFormat="1" ht="12.75">
      <c r="H12306" s="507"/>
      <c r="P12306" s="507"/>
      <c r="R12306" s="507"/>
    </row>
    <row r="12307" spans="8:28" customFormat="1" ht="12.75">
      <c r="H12307" s="507"/>
      <c r="P12307" s="507"/>
      <c r="R12307" s="507"/>
      <c r="S12307" s="507"/>
    </row>
    <row r="12308" spans="8:28" customFormat="1" ht="12.75">
      <c r="H12308" s="507"/>
      <c r="R12308" s="507"/>
      <c r="S12308" s="507"/>
    </row>
    <row r="12309" spans="8:28" customFormat="1" ht="12.75">
      <c r="H12309" s="507"/>
      <c r="P12309" s="507"/>
      <c r="R12309" s="507"/>
      <c r="S12309" s="507"/>
    </row>
    <row r="12310" spans="8:28" customFormat="1" ht="12.75">
      <c r="H12310" s="507"/>
      <c r="R12310" s="507"/>
    </row>
    <row r="12311" spans="8:28" customFormat="1" ht="12.75">
      <c r="H12311" s="507"/>
      <c r="P12311" s="507"/>
      <c r="R12311" s="507"/>
    </row>
    <row r="12312" spans="8:28" customFormat="1" ht="12.75">
      <c r="H12312" s="507"/>
      <c r="P12312" s="507"/>
      <c r="R12312" s="507"/>
    </row>
    <row r="12313" spans="8:28" customFormat="1" ht="12.75">
      <c r="H12313" s="507"/>
      <c r="R12313" s="507"/>
    </row>
    <row r="12314" spans="8:28" customFormat="1" ht="12.75">
      <c r="H12314" s="507"/>
      <c r="P12314" s="507"/>
      <c r="R12314" s="507"/>
    </row>
    <row r="12315" spans="8:28" customFormat="1" ht="12.75">
      <c r="H12315" s="507"/>
      <c r="P12315" s="507"/>
      <c r="R12315" s="507"/>
    </row>
    <row r="12316" spans="8:28" customFormat="1" ht="12.75">
      <c r="H12316" s="507"/>
      <c r="R12316" s="507"/>
      <c r="S12316" s="507"/>
    </row>
    <row r="12317" spans="8:28" customFormat="1" ht="12.75">
      <c r="H12317" s="507"/>
      <c r="P12317" s="507"/>
      <c r="R12317" s="507"/>
      <c r="S12317" s="507"/>
      <c r="AB12317" s="507"/>
    </row>
    <row r="12318" spans="8:28" customFormat="1" ht="12.75">
      <c r="H12318" s="507"/>
      <c r="R12318" s="507"/>
      <c r="S12318" s="507"/>
    </row>
    <row r="12319" spans="8:28" customFormat="1" ht="12.75">
      <c r="H12319" s="507"/>
      <c r="P12319" s="507"/>
      <c r="R12319" s="507"/>
      <c r="S12319" s="507"/>
    </row>
    <row r="12320" spans="8:28" customFormat="1" ht="12.75">
      <c r="H12320" s="507"/>
      <c r="P12320" s="507"/>
      <c r="R12320" s="507"/>
    </row>
    <row r="12321" spans="8:19" customFormat="1" ht="12.75">
      <c r="H12321" s="507"/>
      <c r="R12321" s="507"/>
      <c r="S12321" s="507"/>
    </row>
    <row r="12322" spans="8:19" customFormat="1" ht="12.75">
      <c r="H12322" s="507"/>
      <c r="P12322" s="507"/>
      <c r="R12322" s="507"/>
      <c r="S12322" s="507"/>
    </row>
    <row r="12323" spans="8:19" customFormat="1" ht="12.75">
      <c r="H12323" s="507"/>
      <c r="P12323" s="507"/>
      <c r="R12323" s="507"/>
    </row>
    <row r="12324" spans="8:19" customFormat="1" ht="12.75">
      <c r="H12324" s="507"/>
      <c r="R12324" s="507"/>
    </row>
    <row r="12325" spans="8:19" customFormat="1" ht="12.75">
      <c r="H12325" s="507"/>
      <c r="P12325" s="507"/>
      <c r="R12325" s="507"/>
    </row>
    <row r="12326" spans="8:19" customFormat="1" ht="12.75">
      <c r="H12326" s="507"/>
      <c r="P12326" s="507"/>
      <c r="R12326" s="507"/>
    </row>
    <row r="12327" spans="8:19" customFormat="1" ht="12.75">
      <c r="H12327" s="507"/>
      <c r="P12327" s="507"/>
      <c r="R12327" s="507"/>
      <c r="S12327" s="507"/>
    </row>
    <row r="12328" spans="8:19" customFormat="1" ht="12.75">
      <c r="H12328" s="507"/>
      <c r="P12328" s="507"/>
      <c r="R12328" s="507"/>
    </row>
    <row r="12329" spans="8:19" customFormat="1" ht="12.75">
      <c r="H12329" s="507"/>
      <c r="R12329" s="507"/>
      <c r="S12329" s="507"/>
    </row>
    <row r="12330" spans="8:19" customFormat="1" ht="12.75">
      <c r="H12330" s="507"/>
      <c r="P12330" s="507"/>
      <c r="R12330" s="507"/>
      <c r="S12330" s="507"/>
    </row>
    <row r="12331" spans="8:19" customFormat="1" ht="12.75">
      <c r="H12331" s="507"/>
      <c r="P12331" s="507"/>
      <c r="R12331" s="507"/>
    </row>
    <row r="12332" spans="8:19" customFormat="1" ht="12.75">
      <c r="H12332" s="507"/>
      <c r="P12332" s="507"/>
      <c r="R12332" s="507"/>
      <c r="S12332" s="507"/>
    </row>
    <row r="12333" spans="8:19" customFormat="1" ht="12.75">
      <c r="H12333" s="507"/>
      <c r="R12333" s="507"/>
    </row>
    <row r="12334" spans="8:19" customFormat="1" ht="12.75">
      <c r="H12334" s="507"/>
      <c r="P12334" s="507"/>
      <c r="R12334" s="507"/>
      <c r="S12334" s="507"/>
    </row>
    <row r="12335" spans="8:19" customFormat="1" ht="12.75">
      <c r="H12335" s="507"/>
      <c r="P12335" s="507"/>
      <c r="R12335" s="507"/>
    </row>
    <row r="12336" spans="8:19" customFormat="1" ht="12.75">
      <c r="H12336" s="507"/>
      <c r="R12336" s="507"/>
      <c r="S12336" s="507"/>
    </row>
    <row r="12337" spans="8:19" customFormat="1" ht="12.75">
      <c r="H12337" s="507"/>
      <c r="P12337" s="507"/>
      <c r="R12337" s="507"/>
    </row>
    <row r="12338" spans="8:19" customFormat="1" ht="12.75">
      <c r="H12338" s="507"/>
      <c r="P12338" s="507"/>
      <c r="R12338" s="507"/>
    </row>
    <row r="12339" spans="8:19" customFormat="1" ht="12.75">
      <c r="H12339" s="507"/>
      <c r="P12339" s="507"/>
      <c r="R12339" s="507"/>
      <c r="S12339" s="507"/>
    </row>
    <row r="12340" spans="8:19" customFormat="1" ht="12.75">
      <c r="H12340" s="507"/>
      <c r="P12340" s="507"/>
      <c r="R12340" s="507"/>
    </row>
    <row r="12341" spans="8:19" customFormat="1" ht="12.75">
      <c r="H12341" s="507"/>
      <c r="P12341" s="507"/>
      <c r="R12341" s="507"/>
    </row>
    <row r="12342" spans="8:19" customFormat="1" ht="12.75">
      <c r="H12342" s="507"/>
      <c r="R12342" s="507"/>
      <c r="S12342" s="507"/>
    </row>
    <row r="12343" spans="8:19" customFormat="1" ht="12.75">
      <c r="H12343" s="507"/>
      <c r="P12343" s="507"/>
      <c r="R12343" s="507"/>
      <c r="S12343" s="507"/>
    </row>
    <row r="12344" spans="8:19" customFormat="1" ht="12.75">
      <c r="H12344" s="507"/>
      <c r="R12344" s="507"/>
      <c r="S12344" s="507"/>
    </row>
    <row r="12345" spans="8:19" customFormat="1" ht="12.75">
      <c r="H12345" s="507"/>
      <c r="P12345" s="507"/>
      <c r="R12345" s="507"/>
      <c r="S12345" s="507"/>
    </row>
    <row r="12346" spans="8:19" customFormat="1" ht="12.75">
      <c r="H12346" s="507"/>
      <c r="P12346" s="507"/>
      <c r="R12346" s="507"/>
      <c r="S12346" s="507"/>
    </row>
    <row r="12347" spans="8:19" customFormat="1" ht="12.75">
      <c r="H12347" s="507"/>
      <c r="R12347" s="507"/>
      <c r="S12347" s="507"/>
    </row>
    <row r="12348" spans="8:19" customFormat="1" ht="12.75">
      <c r="H12348" s="507"/>
      <c r="P12348" s="507"/>
      <c r="R12348" s="507"/>
    </row>
    <row r="12349" spans="8:19" customFormat="1" ht="12.75">
      <c r="H12349" s="507"/>
      <c r="R12349" s="507"/>
    </row>
    <row r="12350" spans="8:19" customFormat="1" ht="12.75">
      <c r="H12350" s="507"/>
      <c r="P12350" s="507"/>
      <c r="R12350" s="507"/>
    </row>
    <row r="12351" spans="8:19" customFormat="1" ht="12.75">
      <c r="H12351" s="507"/>
      <c r="P12351" s="507"/>
      <c r="R12351" s="507"/>
    </row>
    <row r="12352" spans="8:19" customFormat="1" ht="12.75">
      <c r="H12352" s="507"/>
      <c r="R12352" s="507"/>
      <c r="S12352" s="507"/>
    </row>
    <row r="12353" spans="8:28" customFormat="1" ht="12.75">
      <c r="H12353" s="507"/>
      <c r="P12353" s="507"/>
      <c r="R12353" s="507"/>
      <c r="S12353" s="507"/>
    </row>
    <row r="12354" spans="8:28" customFormat="1" ht="12.75">
      <c r="H12354" s="507"/>
      <c r="P12354" s="507"/>
      <c r="R12354" s="507"/>
      <c r="S12354" s="507"/>
    </row>
    <row r="12355" spans="8:28" customFormat="1" ht="12.75">
      <c r="H12355" s="507"/>
      <c r="P12355" s="507"/>
      <c r="R12355" s="507"/>
      <c r="S12355" s="507"/>
    </row>
    <row r="12356" spans="8:28" customFormat="1" ht="12.75">
      <c r="H12356" s="507"/>
      <c r="P12356" s="507"/>
      <c r="R12356" s="507"/>
      <c r="S12356" s="507"/>
    </row>
    <row r="12357" spans="8:28" customFormat="1" ht="12.75">
      <c r="H12357" s="507"/>
      <c r="P12357" s="507"/>
      <c r="R12357" s="507"/>
      <c r="S12357" s="507"/>
      <c r="AB12357" s="507"/>
    </row>
    <row r="12358" spans="8:28" customFormat="1" ht="12.75">
      <c r="H12358" s="507"/>
      <c r="P12358" s="507"/>
      <c r="R12358" s="507"/>
    </row>
    <row r="12359" spans="8:28" customFormat="1" ht="12.75">
      <c r="H12359" s="507"/>
      <c r="P12359" s="507"/>
      <c r="R12359" s="507"/>
    </row>
    <row r="12360" spans="8:28" customFormat="1" ht="12.75">
      <c r="H12360" s="507"/>
      <c r="R12360" s="507"/>
    </row>
    <row r="12361" spans="8:28" customFormat="1" ht="12.75">
      <c r="H12361" s="507"/>
      <c r="P12361" s="507"/>
      <c r="R12361" s="507"/>
    </row>
    <row r="12362" spans="8:28" customFormat="1" ht="12.75">
      <c r="H12362" s="507"/>
      <c r="R12362" s="507"/>
      <c r="S12362" s="507"/>
    </row>
    <row r="12363" spans="8:28" customFormat="1" ht="12.75">
      <c r="H12363" s="507"/>
      <c r="R12363" s="507"/>
      <c r="S12363" s="507"/>
      <c r="AB12363" s="507"/>
    </row>
    <row r="12364" spans="8:28" customFormat="1" ht="12.75">
      <c r="H12364" s="507"/>
      <c r="P12364" s="507"/>
      <c r="R12364" s="507"/>
      <c r="S12364" s="507"/>
    </row>
    <row r="12365" spans="8:28" customFormat="1" ht="12.75">
      <c r="H12365" s="507"/>
      <c r="R12365" s="507"/>
      <c r="S12365" s="507"/>
    </row>
    <row r="12366" spans="8:28" customFormat="1" ht="12.75">
      <c r="H12366" s="507"/>
      <c r="R12366" s="507"/>
      <c r="S12366" s="507"/>
    </row>
    <row r="12367" spans="8:28" customFormat="1" ht="12.75">
      <c r="H12367" s="507"/>
      <c r="R12367" s="507"/>
      <c r="S12367" s="507"/>
    </row>
    <row r="12368" spans="8:28" customFormat="1" ht="12.75">
      <c r="H12368" s="507"/>
      <c r="P12368" s="507"/>
      <c r="R12368" s="507"/>
      <c r="S12368" s="507"/>
    </row>
    <row r="12369" spans="8:28" customFormat="1" ht="12.75">
      <c r="H12369" s="507"/>
      <c r="P12369" s="507"/>
      <c r="R12369" s="507"/>
      <c r="S12369" s="507"/>
    </row>
    <row r="12370" spans="8:28" customFormat="1" ht="12.75">
      <c r="H12370" s="507"/>
      <c r="R12370" s="507"/>
      <c r="S12370" s="507"/>
    </row>
    <row r="12371" spans="8:28" customFormat="1" ht="12.75">
      <c r="H12371" s="507"/>
      <c r="P12371" s="507"/>
      <c r="R12371" s="507"/>
    </row>
    <row r="12372" spans="8:28" customFormat="1" ht="12.75">
      <c r="H12372" s="507"/>
      <c r="R12372" s="507"/>
      <c r="S12372" s="507"/>
    </row>
    <row r="12373" spans="8:28" customFormat="1" ht="12.75">
      <c r="H12373" s="507"/>
      <c r="R12373" s="507"/>
      <c r="S12373" s="507"/>
    </row>
    <row r="12374" spans="8:28" customFormat="1" ht="12.75">
      <c r="H12374" s="507"/>
      <c r="R12374" s="507"/>
      <c r="S12374" s="507"/>
    </row>
    <row r="12375" spans="8:28" customFormat="1" ht="12.75">
      <c r="H12375" s="507"/>
      <c r="P12375" s="507"/>
      <c r="R12375" s="507"/>
    </row>
    <row r="12376" spans="8:28" customFormat="1" ht="12.75">
      <c r="H12376" s="507"/>
      <c r="R12376" s="507"/>
    </row>
    <row r="12377" spans="8:28" customFormat="1" ht="12.75">
      <c r="H12377" s="507"/>
      <c r="R12377" s="507"/>
      <c r="S12377" s="507"/>
      <c r="AB12377" s="507"/>
    </row>
    <row r="12378" spans="8:28" customFormat="1" ht="12.75">
      <c r="H12378" s="507"/>
      <c r="P12378" s="507"/>
      <c r="R12378" s="507"/>
      <c r="S12378" s="507"/>
    </row>
    <row r="12379" spans="8:28" customFormat="1" ht="12.75">
      <c r="H12379" s="507"/>
      <c r="P12379" s="507"/>
      <c r="R12379" s="507"/>
      <c r="S12379" s="507"/>
      <c r="AB12379" s="507"/>
    </row>
    <row r="12380" spans="8:28" customFormat="1" ht="12.75">
      <c r="H12380" s="507"/>
      <c r="R12380" s="507"/>
    </row>
    <row r="12381" spans="8:28" customFormat="1" ht="12.75">
      <c r="H12381" s="507"/>
      <c r="R12381" s="507"/>
    </row>
    <row r="12382" spans="8:28" customFormat="1" ht="12.75">
      <c r="H12382" s="507"/>
      <c r="P12382" s="507"/>
      <c r="R12382" s="507"/>
    </row>
    <row r="12383" spans="8:28" customFormat="1" ht="12.75">
      <c r="H12383" s="507"/>
      <c r="P12383" s="507"/>
      <c r="R12383" s="507"/>
      <c r="S12383" s="507"/>
    </row>
    <row r="12384" spans="8:28" customFormat="1" ht="12.75">
      <c r="H12384" s="507"/>
      <c r="P12384" s="507"/>
      <c r="R12384" s="507"/>
      <c r="S12384" s="507"/>
    </row>
    <row r="12385" spans="8:19" customFormat="1" ht="12.75">
      <c r="H12385" s="507"/>
      <c r="R12385" s="507"/>
    </row>
    <row r="12386" spans="8:19" customFormat="1" ht="12.75">
      <c r="H12386" s="507"/>
      <c r="P12386" s="507"/>
      <c r="R12386" s="507"/>
      <c r="S12386" s="507"/>
    </row>
    <row r="12387" spans="8:19" customFormat="1" ht="12.75">
      <c r="H12387" s="507"/>
      <c r="P12387" s="507"/>
      <c r="R12387" s="507"/>
      <c r="S12387" s="507"/>
    </row>
    <row r="12388" spans="8:19" customFormat="1" ht="12.75">
      <c r="H12388" s="507"/>
      <c r="R12388" s="507"/>
    </row>
    <row r="12389" spans="8:19" customFormat="1" ht="12.75">
      <c r="H12389" s="507"/>
      <c r="P12389" s="507"/>
      <c r="R12389" s="507"/>
    </row>
    <row r="12390" spans="8:19" customFormat="1" ht="12.75">
      <c r="H12390" s="507"/>
      <c r="P12390" s="507"/>
      <c r="R12390" s="507"/>
      <c r="S12390" s="507"/>
    </row>
    <row r="12391" spans="8:19" customFormat="1" ht="12.75">
      <c r="H12391" s="507"/>
      <c r="R12391" s="507"/>
      <c r="S12391" s="507"/>
    </row>
    <row r="12392" spans="8:19" customFormat="1" ht="12.75">
      <c r="H12392" s="507"/>
      <c r="P12392" s="507"/>
      <c r="R12392" s="507"/>
    </row>
    <row r="12393" spans="8:19" customFormat="1" ht="12.75">
      <c r="H12393" s="507"/>
      <c r="P12393" s="507"/>
      <c r="R12393" s="507"/>
    </row>
    <row r="12394" spans="8:19" customFormat="1" ht="12.75">
      <c r="H12394" s="507"/>
      <c r="P12394" s="507"/>
      <c r="R12394" s="507"/>
      <c r="S12394" s="507"/>
    </row>
    <row r="12395" spans="8:19" customFormat="1" ht="12.75">
      <c r="H12395" s="507"/>
      <c r="P12395" s="507"/>
      <c r="R12395" s="507"/>
      <c r="S12395" s="507"/>
    </row>
    <row r="12396" spans="8:19" customFormat="1" ht="12.75">
      <c r="H12396" s="507"/>
      <c r="P12396" s="507"/>
      <c r="R12396" s="507"/>
    </row>
    <row r="12397" spans="8:19" customFormat="1" ht="12.75">
      <c r="H12397" s="507"/>
      <c r="R12397" s="507"/>
      <c r="S12397" s="507"/>
    </row>
    <row r="12398" spans="8:19" customFormat="1" ht="12.75">
      <c r="H12398" s="507"/>
      <c r="R12398" s="507"/>
    </row>
    <row r="12399" spans="8:19" customFormat="1" ht="12.75">
      <c r="H12399" s="507"/>
      <c r="R12399" s="507"/>
      <c r="S12399" s="507"/>
    </row>
    <row r="12400" spans="8:19" customFormat="1" ht="12.75">
      <c r="H12400" s="507"/>
      <c r="R12400" s="507"/>
      <c r="S12400" s="507"/>
    </row>
    <row r="12401" spans="8:28" customFormat="1" ht="12.75">
      <c r="H12401" s="507"/>
      <c r="P12401" s="507"/>
      <c r="R12401" s="507"/>
    </row>
    <row r="12402" spans="8:28" customFormat="1" ht="12.75">
      <c r="H12402" s="507"/>
      <c r="R12402" s="507"/>
      <c r="S12402" s="507"/>
      <c r="AB12402" s="507"/>
    </row>
    <row r="12403" spans="8:28" customFormat="1" ht="12.75">
      <c r="H12403" s="507"/>
      <c r="P12403" s="507"/>
      <c r="R12403" s="507"/>
    </row>
    <row r="12404" spans="8:28" customFormat="1" ht="12.75">
      <c r="H12404" s="507"/>
      <c r="P12404" s="507"/>
      <c r="R12404" s="507"/>
    </row>
    <row r="12405" spans="8:28" customFormat="1" ht="12.75">
      <c r="H12405" s="507"/>
      <c r="P12405" s="507"/>
      <c r="R12405" s="507"/>
      <c r="S12405" s="507"/>
      <c r="AB12405" s="507"/>
    </row>
    <row r="12406" spans="8:28" customFormat="1" ht="12.75">
      <c r="H12406" s="507"/>
      <c r="P12406" s="507"/>
      <c r="R12406" s="507"/>
      <c r="S12406" s="507"/>
      <c r="AB12406" s="507"/>
    </row>
    <row r="12407" spans="8:28" customFormat="1" ht="12.75">
      <c r="H12407" s="507"/>
      <c r="P12407" s="507"/>
      <c r="R12407" s="507"/>
    </row>
    <row r="12408" spans="8:28" customFormat="1" ht="12.75">
      <c r="H12408" s="507"/>
      <c r="P12408" s="507"/>
      <c r="R12408" s="507"/>
      <c r="S12408" s="507"/>
    </row>
    <row r="12409" spans="8:28" customFormat="1" ht="12.75">
      <c r="H12409" s="507"/>
      <c r="P12409" s="507"/>
      <c r="R12409" s="507"/>
    </row>
    <row r="12410" spans="8:28" customFormat="1" ht="12.75">
      <c r="H12410" s="507"/>
      <c r="R12410" s="507"/>
    </row>
    <row r="12411" spans="8:28" customFormat="1" ht="12.75">
      <c r="H12411" s="507"/>
      <c r="R12411" s="507"/>
      <c r="S12411" s="507"/>
    </row>
    <row r="12412" spans="8:28" customFormat="1" ht="12.75">
      <c r="H12412" s="507"/>
      <c r="P12412" s="507"/>
      <c r="R12412" s="507"/>
      <c r="S12412" s="507"/>
    </row>
    <row r="12413" spans="8:28" customFormat="1" ht="12.75">
      <c r="H12413" s="507"/>
      <c r="P12413" s="507"/>
      <c r="R12413" s="507"/>
      <c r="S12413" s="507"/>
    </row>
    <row r="12414" spans="8:28" customFormat="1" ht="12.75">
      <c r="H12414" s="507"/>
      <c r="P12414" s="507"/>
      <c r="R12414" s="507"/>
    </row>
    <row r="12415" spans="8:28" customFormat="1" ht="12.75">
      <c r="H12415" s="507"/>
      <c r="R12415" s="507"/>
      <c r="S12415" s="507"/>
    </row>
    <row r="12416" spans="8:28" customFormat="1" ht="12.75">
      <c r="H12416" s="507"/>
      <c r="P12416" s="507"/>
      <c r="R12416" s="507"/>
    </row>
    <row r="12417" spans="8:28" customFormat="1" ht="12.75">
      <c r="H12417" s="507"/>
      <c r="R12417" s="507"/>
      <c r="S12417" s="507"/>
    </row>
    <row r="12418" spans="8:28" customFormat="1" ht="12.75">
      <c r="H12418" s="507"/>
      <c r="P12418" s="507"/>
      <c r="R12418" s="507"/>
    </row>
    <row r="12419" spans="8:28" customFormat="1" ht="12.75">
      <c r="H12419" s="507"/>
      <c r="R12419" s="507"/>
    </row>
    <row r="12420" spans="8:28" customFormat="1" ht="12.75">
      <c r="H12420" s="507"/>
      <c r="P12420" s="507"/>
      <c r="R12420" s="507"/>
    </row>
    <row r="12421" spans="8:28" customFormat="1" ht="12.75">
      <c r="H12421" s="507"/>
      <c r="R12421" s="507"/>
      <c r="S12421" s="507"/>
    </row>
    <row r="12422" spans="8:28" customFormat="1" ht="12.75">
      <c r="H12422" s="507"/>
      <c r="R12422" s="507"/>
    </row>
    <row r="12423" spans="8:28" customFormat="1" ht="12.75">
      <c r="H12423" s="507"/>
      <c r="R12423" s="507"/>
      <c r="S12423" s="507"/>
    </row>
    <row r="12424" spans="8:28" customFormat="1" ht="12.75">
      <c r="H12424" s="507"/>
      <c r="P12424" s="507"/>
      <c r="R12424" s="507"/>
      <c r="AB12424" s="507"/>
    </row>
    <row r="12425" spans="8:28" customFormat="1" ht="12.75">
      <c r="H12425" s="507"/>
      <c r="P12425" s="507"/>
      <c r="R12425" s="507"/>
      <c r="S12425" s="507"/>
    </row>
    <row r="12426" spans="8:28" customFormat="1" ht="12.75">
      <c r="H12426" s="507"/>
      <c r="P12426" s="507"/>
      <c r="R12426" s="507"/>
      <c r="S12426" s="507"/>
      <c r="AB12426" s="507"/>
    </row>
    <row r="12427" spans="8:28" customFormat="1" ht="12.75">
      <c r="H12427" s="507"/>
      <c r="R12427" s="507"/>
      <c r="S12427" s="507"/>
    </row>
    <row r="12428" spans="8:28" customFormat="1" ht="12.75">
      <c r="H12428" s="507"/>
      <c r="R12428" s="507"/>
    </row>
    <row r="12429" spans="8:28" customFormat="1" ht="12.75">
      <c r="H12429" s="507"/>
      <c r="R12429" s="507"/>
      <c r="S12429" s="507"/>
    </row>
    <row r="12430" spans="8:28" customFormat="1" ht="12.75">
      <c r="H12430" s="507"/>
      <c r="R12430" s="507"/>
      <c r="S12430" s="507"/>
      <c r="AB12430" s="507"/>
    </row>
    <row r="12431" spans="8:28" customFormat="1" ht="12.75">
      <c r="H12431" s="507"/>
      <c r="P12431" s="507"/>
      <c r="R12431" s="507"/>
      <c r="S12431" s="507"/>
    </row>
    <row r="12432" spans="8:28" customFormat="1" ht="12.75">
      <c r="H12432" s="507"/>
      <c r="P12432" s="507"/>
      <c r="R12432" s="507"/>
    </row>
    <row r="12433" spans="8:19" customFormat="1" ht="12.75">
      <c r="H12433" s="507"/>
      <c r="P12433" s="507"/>
      <c r="R12433" s="507"/>
    </row>
    <row r="12434" spans="8:19" customFormat="1" ht="12.75">
      <c r="H12434" s="507"/>
      <c r="P12434" s="507"/>
      <c r="R12434" s="507"/>
      <c r="S12434" s="507"/>
    </row>
    <row r="12435" spans="8:19" customFormat="1" ht="12.75">
      <c r="H12435" s="507"/>
      <c r="R12435" s="507"/>
    </row>
    <row r="12436" spans="8:19" customFormat="1" ht="12.75">
      <c r="H12436" s="507"/>
      <c r="P12436" s="507"/>
      <c r="R12436" s="507"/>
      <c r="S12436" s="507"/>
    </row>
    <row r="12437" spans="8:19" customFormat="1" ht="12.75">
      <c r="H12437" s="507"/>
      <c r="R12437" s="507"/>
    </row>
    <row r="12438" spans="8:19" customFormat="1" ht="12.75">
      <c r="H12438" s="507"/>
      <c r="P12438" s="507"/>
      <c r="R12438" s="507"/>
      <c r="S12438" s="507"/>
    </row>
    <row r="12439" spans="8:19" customFormat="1" ht="12.75">
      <c r="H12439" s="507"/>
      <c r="P12439" s="507"/>
      <c r="R12439" s="507"/>
    </row>
    <row r="12440" spans="8:19" customFormat="1" ht="12.75">
      <c r="H12440" s="507"/>
      <c r="P12440" s="507"/>
      <c r="R12440" s="507"/>
    </row>
    <row r="12441" spans="8:19" customFormat="1" ht="12.75">
      <c r="H12441" s="507"/>
      <c r="P12441" s="507"/>
      <c r="R12441" s="507"/>
      <c r="S12441" s="507"/>
    </row>
    <row r="12442" spans="8:19" customFormat="1" ht="12.75">
      <c r="H12442" s="507"/>
      <c r="R12442" s="507"/>
      <c r="S12442" s="507"/>
    </row>
    <row r="12443" spans="8:19" customFormat="1" ht="12.75">
      <c r="H12443" s="507"/>
      <c r="P12443" s="507"/>
      <c r="R12443" s="507"/>
    </row>
    <row r="12444" spans="8:19" customFormat="1" ht="12.75">
      <c r="H12444" s="507"/>
      <c r="P12444" s="507"/>
      <c r="R12444" s="507"/>
    </row>
    <row r="12445" spans="8:19" customFormat="1" ht="12.75">
      <c r="H12445" s="507"/>
      <c r="R12445" s="507"/>
    </row>
    <row r="12446" spans="8:19" customFormat="1" ht="12.75">
      <c r="H12446" s="507"/>
      <c r="P12446" s="507"/>
      <c r="R12446" s="507"/>
      <c r="S12446" s="507"/>
    </row>
    <row r="12447" spans="8:19" customFormat="1" ht="12.75">
      <c r="H12447" s="507"/>
      <c r="P12447" s="507"/>
      <c r="R12447" s="507"/>
    </row>
    <row r="12448" spans="8:19" customFormat="1" ht="12.75">
      <c r="H12448" s="507"/>
      <c r="P12448" s="507"/>
      <c r="R12448" s="507"/>
    </row>
    <row r="12449" spans="8:28" customFormat="1" ht="12.75">
      <c r="H12449" s="507"/>
      <c r="P12449" s="507"/>
      <c r="R12449" s="507"/>
      <c r="S12449" s="507"/>
    </row>
    <row r="12450" spans="8:28" customFormat="1" ht="12.75">
      <c r="H12450" s="507"/>
      <c r="P12450" s="507"/>
      <c r="R12450" s="507"/>
    </row>
    <row r="12451" spans="8:28" customFormat="1" ht="12.75">
      <c r="H12451" s="507"/>
      <c r="P12451" s="507"/>
      <c r="R12451" s="507"/>
      <c r="S12451" s="507"/>
    </row>
    <row r="12452" spans="8:28" customFormat="1" ht="12.75">
      <c r="H12452" s="507"/>
      <c r="P12452" s="507"/>
      <c r="R12452" s="507"/>
    </row>
    <row r="12453" spans="8:28" customFormat="1" ht="12.75">
      <c r="H12453" s="507"/>
      <c r="P12453" s="507"/>
      <c r="R12453" s="507"/>
      <c r="S12453" s="507"/>
      <c r="AB12453" s="507"/>
    </row>
    <row r="12454" spans="8:28" customFormat="1" ht="12.75">
      <c r="H12454" s="507"/>
      <c r="P12454" s="507"/>
      <c r="R12454" s="507"/>
      <c r="S12454" s="507"/>
      <c r="AB12454" s="507"/>
    </row>
    <row r="12455" spans="8:28" customFormat="1" ht="12.75">
      <c r="H12455" s="507"/>
      <c r="R12455" s="507"/>
      <c r="S12455" s="507"/>
    </row>
    <row r="12456" spans="8:28" customFormat="1" ht="12.75">
      <c r="H12456" s="507"/>
      <c r="P12456" s="507"/>
      <c r="R12456" s="507"/>
    </row>
    <row r="12457" spans="8:28" customFormat="1" ht="12.75">
      <c r="H12457" s="507"/>
      <c r="P12457" s="507"/>
      <c r="R12457" s="507"/>
    </row>
    <row r="12458" spans="8:28" customFormat="1" ht="12.75">
      <c r="H12458" s="507"/>
      <c r="P12458" s="507"/>
      <c r="R12458" s="507"/>
    </row>
    <row r="12459" spans="8:28" customFormat="1" ht="12.75">
      <c r="H12459" s="507"/>
      <c r="P12459" s="507"/>
      <c r="R12459" s="507"/>
      <c r="S12459" s="507"/>
      <c r="AB12459" s="507"/>
    </row>
    <row r="12460" spans="8:28" customFormat="1" ht="12.75">
      <c r="H12460" s="507"/>
      <c r="P12460" s="507"/>
      <c r="R12460" s="507"/>
    </row>
    <row r="12461" spans="8:28" customFormat="1" ht="12.75">
      <c r="H12461" s="507"/>
      <c r="R12461" s="507"/>
      <c r="S12461" s="507"/>
    </row>
    <row r="12462" spans="8:28" customFormat="1" ht="12.75">
      <c r="H12462" s="507"/>
      <c r="R12462" s="507"/>
      <c r="S12462" s="507"/>
    </row>
    <row r="12463" spans="8:28" customFormat="1" ht="12.75">
      <c r="H12463" s="507"/>
      <c r="R12463" s="507"/>
      <c r="S12463" s="507"/>
    </row>
    <row r="12464" spans="8:28" customFormat="1" ht="12.75">
      <c r="H12464" s="507"/>
      <c r="R12464" s="507"/>
    </row>
    <row r="12465" spans="8:28" customFormat="1" ht="12.75">
      <c r="H12465" s="507"/>
      <c r="P12465" s="507"/>
      <c r="R12465" s="507"/>
    </row>
    <row r="12466" spans="8:28" customFormat="1" ht="12.75">
      <c r="H12466" s="507"/>
      <c r="P12466" s="507"/>
      <c r="R12466" s="507"/>
      <c r="S12466" s="507"/>
    </row>
    <row r="12467" spans="8:28" customFormat="1" ht="12.75">
      <c r="H12467" s="507"/>
      <c r="R12467" s="507"/>
    </row>
    <row r="12468" spans="8:28" customFormat="1" ht="12.75">
      <c r="H12468" s="507"/>
      <c r="P12468" s="507"/>
      <c r="R12468" s="507"/>
      <c r="S12468" s="507"/>
    </row>
    <row r="12469" spans="8:28" customFormat="1" ht="12.75">
      <c r="H12469" s="507"/>
      <c r="P12469" s="507"/>
      <c r="R12469" s="507"/>
    </row>
    <row r="12470" spans="8:28" customFormat="1" ht="12.75">
      <c r="H12470" s="507"/>
      <c r="R12470" s="507"/>
    </row>
    <row r="12471" spans="8:28" customFormat="1" ht="12.75">
      <c r="H12471" s="507"/>
      <c r="P12471" s="507"/>
      <c r="R12471" s="507"/>
      <c r="S12471" s="507"/>
    </row>
    <row r="12472" spans="8:28" customFormat="1" ht="12.75">
      <c r="H12472" s="507"/>
      <c r="P12472" s="507"/>
      <c r="R12472" s="507"/>
      <c r="S12472" s="507"/>
    </row>
    <row r="12473" spans="8:28" customFormat="1" ht="12.75">
      <c r="H12473" s="507"/>
      <c r="R12473" s="507"/>
      <c r="S12473" s="507"/>
    </row>
    <row r="12474" spans="8:28" customFormat="1" ht="12.75">
      <c r="H12474" s="507"/>
      <c r="P12474" s="507"/>
      <c r="R12474" s="507"/>
    </row>
    <row r="12475" spans="8:28" customFormat="1" ht="12.75">
      <c r="H12475" s="507"/>
      <c r="P12475" s="507"/>
      <c r="R12475" s="507"/>
    </row>
    <row r="12476" spans="8:28" customFormat="1" ht="12.75">
      <c r="H12476" s="507"/>
      <c r="P12476" s="507"/>
      <c r="R12476" s="507"/>
      <c r="S12476" s="507"/>
    </row>
    <row r="12477" spans="8:28" customFormat="1" ht="12.75">
      <c r="H12477" s="507"/>
      <c r="P12477" s="507"/>
      <c r="R12477" s="507"/>
      <c r="S12477" s="507"/>
      <c r="AB12477" s="507"/>
    </row>
    <row r="12478" spans="8:28" customFormat="1" ht="12.75">
      <c r="H12478" s="507"/>
      <c r="R12478" s="507"/>
      <c r="S12478" s="507"/>
    </row>
    <row r="12479" spans="8:28" customFormat="1" ht="12.75">
      <c r="H12479" s="507"/>
      <c r="P12479" s="507"/>
      <c r="R12479" s="507"/>
      <c r="S12479" s="507"/>
      <c r="AB12479" s="507"/>
    </row>
    <row r="12480" spans="8:28" customFormat="1" ht="12.75">
      <c r="H12480" s="507"/>
      <c r="P12480" s="507"/>
      <c r="R12480" s="507"/>
      <c r="S12480" s="507"/>
    </row>
    <row r="12481" spans="8:28" customFormat="1" ht="12.75">
      <c r="H12481" s="507"/>
      <c r="P12481" s="507"/>
      <c r="R12481" s="507"/>
      <c r="S12481" s="507"/>
      <c r="AB12481" s="507"/>
    </row>
    <row r="12482" spans="8:28" customFormat="1" ht="12.75">
      <c r="H12482" s="507"/>
      <c r="P12482" s="507"/>
      <c r="R12482" s="507"/>
    </row>
    <row r="12483" spans="8:28" customFormat="1" ht="12.75">
      <c r="H12483" s="507"/>
      <c r="P12483" s="507"/>
      <c r="R12483" s="507"/>
    </row>
    <row r="12484" spans="8:28" customFormat="1" ht="12.75">
      <c r="H12484" s="507"/>
      <c r="P12484" s="507"/>
      <c r="R12484" s="507"/>
    </row>
    <row r="12485" spans="8:28" customFormat="1" ht="12.75">
      <c r="H12485" s="507"/>
      <c r="P12485" s="507"/>
      <c r="R12485" s="507"/>
      <c r="S12485" s="507"/>
    </row>
    <row r="12486" spans="8:28" customFormat="1" ht="12.75">
      <c r="H12486" s="507"/>
      <c r="P12486" s="507"/>
      <c r="R12486" s="507"/>
    </row>
    <row r="12487" spans="8:28" customFormat="1" ht="12.75">
      <c r="H12487" s="507"/>
      <c r="P12487" s="507"/>
      <c r="R12487" s="507"/>
    </row>
    <row r="12488" spans="8:28" customFormat="1" ht="12.75">
      <c r="H12488" s="507"/>
      <c r="R12488" s="507"/>
    </row>
    <row r="12489" spans="8:28" customFormat="1" ht="12.75">
      <c r="H12489" s="507"/>
      <c r="P12489" s="507"/>
      <c r="R12489" s="507"/>
      <c r="S12489" s="507"/>
    </row>
    <row r="12490" spans="8:28" customFormat="1" ht="12.75">
      <c r="H12490" s="507"/>
      <c r="P12490" s="507"/>
      <c r="R12490" s="507"/>
      <c r="S12490" s="507"/>
    </row>
    <row r="12491" spans="8:28" customFormat="1" ht="12.75">
      <c r="H12491" s="507"/>
      <c r="P12491" s="507"/>
      <c r="R12491" s="507"/>
    </row>
    <row r="12492" spans="8:28" customFormat="1" ht="12.75">
      <c r="H12492" s="507"/>
      <c r="R12492" s="507"/>
    </row>
    <row r="12493" spans="8:28" customFormat="1" ht="12.75">
      <c r="H12493" s="507"/>
      <c r="P12493" s="507"/>
      <c r="R12493" s="507"/>
      <c r="S12493" s="507"/>
    </row>
    <row r="12494" spans="8:28" customFormat="1" ht="12.75">
      <c r="H12494" s="507"/>
      <c r="R12494" s="507"/>
      <c r="S12494" s="507"/>
    </row>
    <row r="12495" spans="8:28" customFormat="1" ht="12.75">
      <c r="H12495" s="507"/>
      <c r="R12495" s="507"/>
      <c r="S12495" s="507"/>
    </row>
    <row r="12496" spans="8:28" customFormat="1" ht="12.75">
      <c r="H12496" s="507"/>
      <c r="P12496" s="507"/>
      <c r="R12496" s="507"/>
    </row>
    <row r="12497" spans="8:28" customFormat="1" ht="12.75">
      <c r="H12497" s="507"/>
      <c r="P12497" s="507"/>
      <c r="R12497" s="507"/>
    </row>
    <row r="12498" spans="8:28" customFormat="1" ht="12.75">
      <c r="H12498" s="507"/>
      <c r="R12498" s="507"/>
      <c r="S12498" s="507"/>
    </row>
    <row r="12499" spans="8:28" customFormat="1" ht="12.75">
      <c r="H12499" s="507"/>
      <c r="R12499" s="507"/>
      <c r="S12499" s="507"/>
    </row>
    <row r="12500" spans="8:28" customFormat="1" ht="12.75">
      <c r="H12500" s="507"/>
      <c r="P12500" s="507"/>
      <c r="R12500" s="507"/>
      <c r="S12500" s="507"/>
    </row>
    <row r="12501" spans="8:28" customFormat="1" ht="12.75">
      <c r="H12501" s="507"/>
      <c r="P12501" s="507"/>
      <c r="R12501" s="507"/>
      <c r="S12501" s="507"/>
      <c r="AB12501" s="507"/>
    </row>
    <row r="12502" spans="8:28" customFormat="1" ht="12.75">
      <c r="H12502" s="507"/>
      <c r="P12502" s="507"/>
      <c r="R12502" s="507"/>
      <c r="S12502" s="507"/>
    </row>
    <row r="12503" spans="8:28" customFormat="1" ht="12.75">
      <c r="H12503" s="507"/>
      <c r="R12503" s="507"/>
    </row>
    <row r="12504" spans="8:28" customFormat="1" ht="12.75">
      <c r="H12504" s="507"/>
      <c r="P12504" s="507"/>
      <c r="R12504" s="507"/>
    </row>
    <row r="12505" spans="8:28" customFormat="1" ht="12.75">
      <c r="H12505" s="507"/>
      <c r="R12505" s="507"/>
      <c r="S12505" s="507"/>
    </row>
    <row r="12506" spans="8:28" customFormat="1" ht="12.75">
      <c r="H12506" s="507"/>
      <c r="R12506" s="507"/>
      <c r="S12506" s="507"/>
    </row>
    <row r="12507" spans="8:28" customFormat="1" ht="12.75">
      <c r="H12507" s="507"/>
      <c r="R12507" s="507"/>
      <c r="S12507" s="507"/>
    </row>
    <row r="12508" spans="8:28" customFormat="1" ht="12.75">
      <c r="H12508" s="507"/>
      <c r="P12508" s="507"/>
      <c r="R12508" s="507"/>
      <c r="S12508" s="507"/>
    </row>
    <row r="12509" spans="8:28" customFormat="1" ht="12.75">
      <c r="H12509" s="507"/>
      <c r="P12509" s="507"/>
      <c r="R12509" s="507"/>
    </row>
    <row r="12510" spans="8:28" customFormat="1" ht="12.75">
      <c r="H12510" s="507"/>
      <c r="P12510" s="507"/>
      <c r="R12510" s="507"/>
      <c r="S12510" s="507"/>
    </row>
    <row r="12511" spans="8:28" customFormat="1" ht="12.75">
      <c r="H12511" s="507"/>
      <c r="R12511" s="507"/>
      <c r="S12511" s="507"/>
    </row>
    <row r="12512" spans="8:28" customFormat="1" ht="12.75">
      <c r="H12512" s="507"/>
      <c r="P12512" s="507"/>
      <c r="R12512" s="507"/>
    </row>
    <row r="12513" spans="8:19" customFormat="1" ht="12.75">
      <c r="H12513" s="507"/>
      <c r="P12513" s="507"/>
      <c r="R12513" s="507"/>
      <c r="S12513" s="507"/>
    </row>
    <row r="12514" spans="8:19" customFormat="1" ht="12.75">
      <c r="H12514" s="507"/>
      <c r="P12514" s="507"/>
      <c r="R12514" s="507"/>
      <c r="S12514" s="507"/>
    </row>
    <row r="12515" spans="8:19" customFormat="1" ht="12.75">
      <c r="H12515" s="507"/>
      <c r="R12515" s="507"/>
    </row>
    <row r="12516" spans="8:19" customFormat="1" ht="12.75">
      <c r="H12516" s="507"/>
      <c r="P12516" s="507"/>
      <c r="R12516" s="507"/>
    </row>
    <row r="12517" spans="8:19" customFormat="1" ht="12.75">
      <c r="H12517" s="507"/>
      <c r="P12517" s="507"/>
      <c r="R12517" s="507"/>
    </row>
    <row r="12518" spans="8:19" customFormat="1" ht="12.75">
      <c r="H12518" s="507"/>
      <c r="P12518" s="507"/>
      <c r="R12518" s="507"/>
    </row>
    <row r="12519" spans="8:19" customFormat="1" ht="12.75">
      <c r="H12519" s="507"/>
      <c r="P12519" s="507"/>
      <c r="R12519" s="507"/>
      <c r="S12519" s="507"/>
    </row>
    <row r="12520" spans="8:19" customFormat="1" ht="12.75">
      <c r="H12520" s="507"/>
      <c r="R12520" s="507"/>
    </row>
    <row r="12521" spans="8:19" customFormat="1" ht="12.75">
      <c r="H12521" s="507"/>
      <c r="R12521" s="507"/>
    </row>
    <row r="12522" spans="8:19" customFormat="1" ht="12.75">
      <c r="H12522" s="507"/>
      <c r="P12522" s="507"/>
      <c r="R12522" s="507"/>
      <c r="S12522" s="507"/>
    </row>
    <row r="12523" spans="8:19" customFormat="1" ht="12.75">
      <c r="H12523" s="507"/>
      <c r="R12523" s="507"/>
    </row>
    <row r="12524" spans="8:19" customFormat="1" ht="12.75">
      <c r="H12524" s="507"/>
      <c r="R12524" s="507"/>
    </row>
    <row r="12525" spans="8:19" customFormat="1" ht="12.75">
      <c r="H12525" s="507"/>
      <c r="P12525" s="507"/>
      <c r="R12525" s="507"/>
    </row>
    <row r="12526" spans="8:19" customFormat="1" ht="12.75">
      <c r="H12526" s="507"/>
      <c r="R12526" s="507"/>
    </row>
    <row r="12527" spans="8:19" customFormat="1" ht="12.75">
      <c r="H12527" s="507"/>
      <c r="P12527" s="507"/>
      <c r="R12527" s="507"/>
    </row>
    <row r="12528" spans="8:19" customFormat="1" ht="12.75">
      <c r="H12528" s="507"/>
      <c r="P12528" s="507"/>
      <c r="R12528" s="507"/>
    </row>
    <row r="12529" spans="8:28" customFormat="1" ht="12.75">
      <c r="H12529" s="507"/>
      <c r="P12529" s="507"/>
      <c r="R12529" s="507"/>
      <c r="S12529" s="507"/>
    </row>
    <row r="12530" spans="8:28" customFormat="1" ht="12.75">
      <c r="H12530" s="507"/>
      <c r="P12530" s="507"/>
      <c r="R12530" s="507"/>
    </row>
    <row r="12531" spans="8:28" customFormat="1" ht="12.75">
      <c r="H12531" s="507"/>
      <c r="P12531" s="507"/>
      <c r="R12531" s="507"/>
    </row>
    <row r="12532" spans="8:28" customFormat="1" ht="12.75">
      <c r="H12532" s="507"/>
      <c r="R12532" s="507"/>
      <c r="S12532" s="507"/>
    </row>
    <row r="12533" spans="8:28" customFormat="1" ht="12.75">
      <c r="H12533" s="507"/>
      <c r="P12533" s="507"/>
      <c r="R12533" s="507"/>
      <c r="S12533" s="507"/>
    </row>
    <row r="12534" spans="8:28" customFormat="1" ht="12.75">
      <c r="H12534" s="507"/>
      <c r="P12534" s="507"/>
      <c r="R12534" s="507"/>
      <c r="S12534" s="507"/>
      <c r="AB12534" s="507"/>
    </row>
    <row r="12535" spans="8:28" customFormat="1" ht="12.75">
      <c r="H12535" s="507"/>
      <c r="P12535" s="507"/>
      <c r="R12535" s="507"/>
      <c r="S12535" s="507"/>
    </row>
    <row r="12536" spans="8:28" customFormat="1" ht="12.75">
      <c r="H12536" s="507"/>
      <c r="P12536" s="507"/>
      <c r="R12536" s="507"/>
    </row>
    <row r="12537" spans="8:28" customFormat="1" ht="12.75">
      <c r="H12537" s="507"/>
      <c r="R12537" s="507"/>
      <c r="S12537" s="507"/>
    </row>
    <row r="12538" spans="8:28" customFormat="1" ht="12.75">
      <c r="H12538" s="507"/>
      <c r="P12538" s="507"/>
      <c r="R12538" s="507"/>
    </row>
    <row r="12539" spans="8:28" customFormat="1" ht="12.75">
      <c r="H12539" s="507"/>
      <c r="P12539" s="507"/>
      <c r="R12539" s="507"/>
    </row>
    <row r="12540" spans="8:28" customFormat="1" ht="12.75">
      <c r="H12540" s="507"/>
      <c r="P12540" s="507"/>
      <c r="R12540" s="507"/>
    </row>
    <row r="12541" spans="8:28" customFormat="1" ht="12.75">
      <c r="H12541" s="507"/>
      <c r="P12541" s="507"/>
      <c r="R12541" s="507"/>
    </row>
    <row r="12542" spans="8:28" customFormat="1" ht="12.75">
      <c r="H12542" s="507"/>
      <c r="P12542" s="507"/>
      <c r="R12542" s="507"/>
      <c r="S12542" s="507"/>
    </row>
    <row r="12543" spans="8:28" customFormat="1" ht="12.75">
      <c r="H12543" s="507"/>
      <c r="P12543" s="507"/>
      <c r="R12543" s="507"/>
      <c r="S12543" s="507"/>
    </row>
    <row r="12544" spans="8:28" customFormat="1" ht="12.75">
      <c r="H12544" s="507"/>
      <c r="P12544" s="507"/>
      <c r="R12544" s="507"/>
      <c r="S12544" s="507"/>
    </row>
    <row r="12545" spans="8:28" customFormat="1" ht="12.75">
      <c r="H12545" s="507"/>
      <c r="R12545" s="507"/>
      <c r="S12545" s="507"/>
    </row>
    <row r="12546" spans="8:28" customFormat="1" ht="12.75">
      <c r="H12546" s="507"/>
      <c r="R12546" s="507"/>
    </row>
    <row r="12547" spans="8:28" customFormat="1" ht="12.75">
      <c r="H12547" s="507"/>
      <c r="P12547" s="507"/>
      <c r="R12547" s="507"/>
    </row>
    <row r="12548" spans="8:28" customFormat="1" ht="12.75">
      <c r="H12548" s="507"/>
      <c r="P12548" s="507"/>
      <c r="R12548" s="507"/>
    </row>
    <row r="12549" spans="8:28" customFormat="1" ht="12.75">
      <c r="H12549" s="507"/>
      <c r="P12549" s="507"/>
      <c r="R12549" s="507"/>
    </row>
    <row r="12550" spans="8:28" customFormat="1" ht="12.75">
      <c r="H12550" s="507"/>
      <c r="P12550" s="507"/>
      <c r="R12550" s="507"/>
    </row>
    <row r="12551" spans="8:28" customFormat="1" ht="12.75">
      <c r="H12551" s="507"/>
      <c r="R12551" s="507"/>
      <c r="S12551" s="507"/>
    </row>
    <row r="12552" spans="8:28" customFormat="1" ht="12.75">
      <c r="H12552" s="507"/>
      <c r="P12552" s="507"/>
      <c r="R12552" s="507"/>
    </row>
    <row r="12553" spans="8:28" customFormat="1" ht="12.75">
      <c r="H12553" s="507"/>
      <c r="P12553" s="507"/>
      <c r="R12553" s="507"/>
      <c r="S12553" s="507"/>
    </row>
    <row r="12554" spans="8:28" customFormat="1" ht="12.75">
      <c r="H12554" s="507"/>
      <c r="P12554" s="507"/>
      <c r="R12554" s="507"/>
    </row>
    <row r="12555" spans="8:28" customFormat="1" ht="12.75">
      <c r="H12555" s="507"/>
      <c r="R12555" s="507"/>
    </row>
    <row r="12556" spans="8:28" customFormat="1" ht="12.75">
      <c r="H12556" s="507"/>
      <c r="P12556" s="507"/>
      <c r="R12556" s="507"/>
    </row>
    <row r="12557" spans="8:28" customFormat="1" ht="12.75">
      <c r="H12557" s="507"/>
      <c r="R12557" s="507"/>
    </row>
    <row r="12558" spans="8:28" customFormat="1" ht="12.75">
      <c r="H12558" s="507"/>
      <c r="P12558" s="507"/>
      <c r="R12558" s="507"/>
      <c r="S12558" s="507"/>
    </row>
    <row r="12559" spans="8:28" customFormat="1" ht="12.75">
      <c r="H12559" s="507"/>
      <c r="R12559" s="507"/>
      <c r="S12559" s="507"/>
      <c r="AB12559" s="507"/>
    </row>
    <row r="12560" spans="8:28" customFormat="1" ht="12.75">
      <c r="H12560" s="507"/>
      <c r="P12560" s="507"/>
      <c r="R12560" s="507"/>
      <c r="S12560" s="507"/>
    </row>
    <row r="12561" spans="8:28" customFormat="1" ht="12.75">
      <c r="H12561" s="507"/>
      <c r="P12561" s="507"/>
      <c r="R12561" s="507"/>
      <c r="S12561" s="507"/>
    </row>
    <row r="12562" spans="8:28" customFormat="1" ht="12.75">
      <c r="H12562" s="507"/>
      <c r="P12562" s="507"/>
      <c r="R12562" s="507"/>
      <c r="S12562" s="507"/>
      <c r="AB12562" s="507"/>
    </row>
    <row r="12563" spans="8:28" customFormat="1" ht="12.75">
      <c r="H12563" s="507"/>
      <c r="P12563" s="507"/>
      <c r="R12563" s="507"/>
      <c r="S12563" s="507"/>
    </row>
    <row r="12564" spans="8:28" customFormat="1" ht="12.75">
      <c r="H12564" s="507"/>
      <c r="R12564" s="507"/>
      <c r="S12564" s="507"/>
    </row>
    <row r="12565" spans="8:28" customFormat="1" ht="12.75">
      <c r="H12565" s="507"/>
      <c r="P12565" s="507"/>
      <c r="R12565" s="507"/>
    </row>
    <row r="12566" spans="8:28" customFormat="1" ht="12.75">
      <c r="H12566" s="507"/>
      <c r="P12566" s="507"/>
      <c r="R12566" s="507"/>
      <c r="S12566" s="507"/>
    </row>
    <row r="12567" spans="8:28" customFormat="1" ht="12.75">
      <c r="H12567" s="507"/>
      <c r="R12567" s="507"/>
      <c r="S12567" s="507"/>
    </row>
    <row r="12568" spans="8:28" customFormat="1" ht="12.75">
      <c r="H12568" s="507"/>
      <c r="P12568" s="507"/>
      <c r="R12568" s="507"/>
      <c r="S12568" s="507"/>
    </row>
    <row r="12569" spans="8:28" customFormat="1" ht="12.75">
      <c r="H12569" s="507"/>
      <c r="P12569" s="507"/>
      <c r="R12569" s="507"/>
    </row>
    <row r="12570" spans="8:28" customFormat="1" ht="12.75">
      <c r="H12570" s="507"/>
      <c r="R12570" s="507"/>
      <c r="S12570" s="507"/>
    </row>
    <row r="12571" spans="8:28" customFormat="1" ht="12.75">
      <c r="H12571" s="507"/>
      <c r="P12571" s="507"/>
      <c r="R12571" s="507"/>
    </row>
    <row r="12572" spans="8:28" customFormat="1" ht="12.75">
      <c r="H12572" s="507"/>
      <c r="P12572" s="507"/>
      <c r="R12572" s="507"/>
    </row>
    <row r="12573" spans="8:28" customFormat="1" ht="12.75">
      <c r="H12573" s="507"/>
      <c r="P12573" s="507"/>
      <c r="R12573" s="507"/>
      <c r="S12573" s="507"/>
    </row>
    <row r="12574" spans="8:28" customFormat="1" ht="12.75">
      <c r="H12574" s="507"/>
      <c r="R12574" s="507"/>
      <c r="S12574" s="507"/>
      <c r="AB12574" s="507"/>
    </row>
    <row r="12575" spans="8:28" customFormat="1" ht="12.75">
      <c r="H12575" s="507"/>
      <c r="P12575" s="507"/>
      <c r="R12575" s="507"/>
      <c r="S12575" s="507"/>
    </row>
    <row r="12576" spans="8:28" customFormat="1" ht="12.75">
      <c r="H12576" s="507"/>
      <c r="P12576" s="507"/>
      <c r="R12576" s="507"/>
      <c r="S12576" s="507"/>
    </row>
    <row r="12577" spans="8:19" customFormat="1" ht="12.75">
      <c r="H12577" s="507"/>
      <c r="P12577" s="507"/>
      <c r="R12577" s="507"/>
      <c r="S12577" s="507"/>
    </row>
    <row r="12578" spans="8:19" customFormat="1" ht="12.75">
      <c r="H12578" s="507"/>
      <c r="P12578" s="507"/>
      <c r="R12578" s="507"/>
      <c r="S12578" s="507"/>
    </row>
    <row r="12579" spans="8:19" customFormat="1" ht="12.75">
      <c r="H12579" s="507"/>
      <c r="P12579" s="507"/>
      <c r="R12579" s="507"/>
    </row>
    <row r="12580" spans="8:19" customFormat="1" ht="12.75">
      <c r="H12580" s="507"/>
      <c r="P12580" s="507"/>
      <c r="R12580" s="507"/>
      <c r="S12580" s="507"/>
    </row>
    <row r="12581" spans="8:19" customFormat="1" ht="12.75">
      <c r="H12581" s="507"/>
      <c r="P12581" s="507"/>
      <c r="R12581" s="507"/>
      <c r="S12581" s="507"/>
    </row>
    <row r="12582" spans="8:19" customFormat="1" ht="12.75">
      <c r="H12582" s="507"/>
      <c r="P12582" s="507"/>
      <c r="R12582" s="507"/>
    </row>
    <row r="12583" spans="8:19" customFormat="1" ht="12.75">
      <c r="H12583" s="507"/>
      <c r="R12583" s="507"/>
    </row>
    <row r="12584" spans="8:19" customFormat="1" ht="12.75">
      <c r="H12584" s="507"/>
      <c r="R12584" s="507"/>
    </row>
    <row r="12585" spans="8:19" customFormat="1" ht="12.75">
      <c r="H12585" s="507"/>
      <c r="R12585" s="507"/>
      <c r="S12585" s="507"/>
    </row>
    <row r="12586" spans="8:19" customFormat="1" ht="12.75">
      <c r="H12586" s="507"/>
      <c r="R12586" s="507"/>
    </row>
    <row r="12587" spans="8:19" customFormat="1" ht="12.75">
      <c r="H12587" s="507"/>
      <c r="P12587" s="507"/>
      <c r="R12587" s="507"/>
    </row>
    <row r="12588" spans="8:19" customFormat="1" ht="12.75">
      <c r="H12588" s="507"/>
      <c r="P12588" s="507"/>
      <c r="R12588" s="507"/>
      <c r="S12588" s="507"/>
    </row>
    <row r="12589" spans="8:19" customFormat="1" ht="12.75">
      <c r="H12589" s="507"/>
      <c r="R12589" s="507"/>
    </row>
    <row r="12590" spans="8:19" customFormat="1" ht="12.75">
      <c r="H12590" s="507"/>
      <c r="R12590" s="507"/>
      <c r="S12590" s="507"/>
    </row>
    <row r="12591" spans="8:19" customFormat="1" ht="12.75">
      <c r="H12591" s="507"/>
      <c r="R12591" s="507"/>
      <c r="S12591" s="507"/>
    </row>
    <row r="12592" spans="8:19" customFormat="1" ht="12.75">
      <c r="H12592" s="507"/>
      <c r="P12592" s="507"/>
      <c r="R12592" s="507"/>
    </row>
    <row r="12593" spans="8:19" customFormat="1" ht="12.75">
      <c r="H12593" s="507"/>
      <c r="P12593" s="507"/>
      <c r="R12593" s="507"/>
    </row>
    <row r="12594" spans="8:19" customFormat="1" ht="12.75">
      <c r="H12594" s="507"/>
      <c r="R12594" s="507"/>
      <c r="S12594" s="507"/>
    </row>
    <row r="12595" spans="8:19" customFormat="1" ht="12.75">
      <c r="H12595" s="507"/>
      <c r="R12595" s="507"/>
      <c r="S12595" s="507"/>
    </row>
    <row r="12596" spans="8:19" customFormat="1" ht="12.75">
      <c r="H12596" s="507"/>
      <c r="R12596" s="507"/>
    </row>
    <row r="12597" spans="8:19" customFormat="1" ht="12.75">
      <c r="H12597" s="507"/>
      <c r="P12597" s="507"/>
      <c r="R12597" s="507"/>
      <c r="S12597" s="507"/>
    </row>
    <row r="12598" spans="8:19" customFormat="1" ht="12.75">
      <c r="H12598" s="507"/>
      <c r="P12598" s="507"/>
      <c r="R12598" s="507"/>
      <c r="S12598" s="507"/>
    </row>
    <row r="12599" spans="8:19" customFormat="1" ht="12.75">
      <c r="H12599" s="507"/>
      <c r="P12599" s="507"/>
      <c r="R12599" s="507"/>
      <c r="S12599" s="507"/>
    </row>
    <row r="12600" spans="8:19" customFormat="1" ht="12.75">
      <c r="H12600" s="507"/>
      <c r="P12600" s="507"/>
      <c r="R12600" s="507"/>
    </row>
    <row r="12601" spans="8:19" customFormat="1" ht="12.75">
      <c r="H12601" s="507"/>
      <c r="P12601" s="507"/>
      <c r="R12601" s="507"/>
      <c r="S12601" s="507"/>
    </row>
    <row r="12602" spans="8:19" customFormat="1" ht="12.75">
      <c r="H12602" s="507"/>
      <c r="P12602" s="507"/>
      <c r="R12602" s="507"/>
    </row>
    <row r="12603" spans="8:19" customFormat="1" ht="12.75">
      <c r="H12603" s="507"/>
      <c r="R12603" s="507"/>
    </row>
    <row r="12604" spans="8:19" customFormat="1" ht="12.75">
      <c r="H12604" s="507"/>
      <c r="R12604" s="507"/>
    </row>
    <row r="12605" spans="8:19" customFormat="1" ht="12.75">
      <c r="H12605" s="507"/>
      <c r="P12605" s="507"/>
      <c r="R12605" s="507"/>
      <c r="S12605" s="507"/>
    </row>
    <row r="12606" spans="8:19" customFormat="1" ht="12.75">
      <c r="H12606" s="507"/>
      <c r="P12606" s="507"/>
      <c r="R12606" s="507"/>
      <c r="S12606" s="507"/>
    </row>
    <row r="12607" spans="8:19" customFormat="1" ht="12.75">
      <c r="H12607" s="507"/>
      <c r="R12607" s="507"/>
      <c r="S12607" s="507"/>
    </row>
    <row r="12608" spans="8:19" customFormat="1" ht="12.75">
      <c r="H12608" s="507"/>
      <c r="P12608" s="507"/>
      <c r="R12608" s="507"/>
    </row>
    <row r="12609" spans="8:28" customFormat="1" ht="12.75">
      <c r="H12609" s="507"/>
      <c r="P12609" s="507"/>
      <c r="R12609" s="507"/>
    </row>
    <row r="12610" spans="8:28" customFormat="1" ht="12.75">
      <c r="H12610" s="507"/>
      <c r="P12610" s="507"/>
      <c r="R12610" s="507"/>
      <c r="S12610" s="507"/>
    </row>
    <row r="12611" spans="8:28" customFormat="1" ht="12.75">
      <c r="H12611" s="507"/>
      <c r="P12611" s="507"/>
      <c r="R12611" s="507"/>
      <c r="S12611" s="507"/>
    </row>
    <row r="12612" spans="8:28" customFormat="1" ht="12.75">
      <c r="H12612" s="507"/>
      <c r="P12612" s="507"/>
      <c r="R12612" s="507"/>
      <c r="S12612" s="507"/>
      <c r="AB12612" s="507"/>
    </row>
    <row r="12613" spans="8:28" customFormat="1" ht="12.75">
      <c r="H12613" s="507"/>
      <c r="R12613" s="507"/>
    </row>
    <row r="12614" spans="8:28" customFormat="1" ht="12.75">
      <c r="H12614" s="507"/>
      <c r="P12614" s="507"/>
      <c r="R12614" s="507"/>
    </row>
    <row r="12615" spans="8:28" customFormat="1" ht="12.75">
      <c r="H12615" s="507"/>
      <c r="P12615" s="507"/>
      <c r="R12615" s="507"/>
    </row>
    <row r="12616" spans="8:28" customFormat="1" ht="12.75">
      <c r="H12616" s="507"/>
      <c r="P12616" s="507"/>
      <c r="R12616" s="507"/>
    </row>
    <row r="12617" spans="8:28" customFormat="1" ht="12.75">
      <c r="H12617" s="507"/>
      <c r="P12617" s="507"/>
      <c r="R12617" s="507"/>
      <c r="S12617" s="507"/>
    </row>
    <row r="12618" spans="8:28" customFormat="1" ht="12.75">
      <c r="H12618" s="507"/>
      <c r="R12618" s="507"/>
      <c r="S12618" s="507"/>
    </row>
    <row r="12619" spans="8:28" customFormat="1" ht="12.75">
      <c r="H12619" s="507"/>
      <c r="P12619" s="507"/>
      <c r="R12619" s="507"/>
      <c r="S12619" s="507"/>
    </row>
    <row r="12620" spans="8:28" customFormat="1" ht="12.75">
      <c r="H12620" s="507"/>
      <c r="P12620" s="507"/>
      <c r="R12620" s="507"/>
      <c r="S12620" s="507"/>
    </row>
    <row r="12621" spans="8:28" customFormat="1" ht="12.75">
      <c r="H12621" s="507"/>
      <c r="P12621" s="507"/>
      <c r="R12621" s="507"/>
    </row>
    <row r="12622" spans="8:28" customFormat="1" ht="12.75">
      <c r="H12622" s="507"/>
      <c r="P12622" s="507"/>
      <c r="R12622" s="507"/>
      <c r="S12622" s="507"/>
    </row>
    <row r="12623" spans="8:28" customFormat="1" ht="12.75">
      <c r="H12623" s="507"/>
      <c r="P12623" s="507"/>
      <c r="R12623" s="507"/>
      <c r="S12623" s="507"/>
    </row>
    <row r="12624" spans="8:28" customFormat="1" ht="12.75">
      <c r="H12624" s="507"/>
      <c r="P12624" s="507"/>
      <c r="R12624" s="507"/>
      <c r="S12624" s="507"/>
    </row>
    <row r="12625" spans="8:19" customFormat="1" ht="12.75">
      <c r="H12625" s="507"/>
      <c r="P12625" s="507"/>
      <c r="R12625" s="507"/>
      <c r="S12625" s="507"/>
    </row>
    <row r="12626" spans="8:19" customFormat="1" ht="12.75">
      <c r="H12626" s="507"/>
      <c r="R12626" s="507"/>
    </row>
    <row r="12627" spans="8:19" customFormat="1" ht="12.75">
      <c r="H12627" s="507"/>
      <c r="P12627" s="507"/>
      <c r="R12627" s="507"/>
    </row>
    <row r="12628" spans="8:19" customFormat="1" ht="12.75">
      <c r="H12628" s="507"/>
      <c r="P12628" s="507"/>
      <c r="R12628" s="507"/>
    </row>
    <row r="12629" spans="8:19" customFormat="1" ht="12.75">
      <c r="H12629" s="507"/>
      <c r="P12629" s="507"/>
      <c r="R12629" s="507"/>
    </row>
    <row r="12630" spans="8:19" customFormat="1" ht="12.75">
      <c r="H12630" s="507"/>
      <c r="P12630" s="507"/>
      <c r="R12630" s="507"/>
      <c r="S12630" s="507"/>
    </row>
    <row r="12631" spans="8:19" customFormat="1" ht="12.75">
      <c r="H12631" s="507"/>
      <c r="P12631" s="507"/>
      <c r="R12631" s="507"/>
    </row>
    <row r="12632" spans="8:19" customFormat="1" ht="12.75">
      <c r="H12632" s="507"/>
      <c r="R12632" s="507"/>
      <c r="S12632" s="507"/>
    </row>
    <row r="12633" spans="8:19" customFormat="1" ht="12.75">
      <c r="H12633" s="507"/>
      <c r="R12633" s="507"/>
      <c r="S12633" s="507"/>
    </row>
    <row r="12634" spans="8:19" customFormat="1" ht="12.75">
      <c r="H12634" s="507"/>
      <c r="P12634" s="507"/>
      <c r="R12634" s="507"/>
    </row>
    <row r="12635" spans="8:19" customFormat="1" ht="12.75">
      <c r="H12635" s="507"/>
      <c r="P12635" s="507"/>
      <c r="R12635" s="507"/>
    </row>
    <row r="12636" spans="8:19" customFormat="1" ht="12.75">
      <c r="H12636" s="507"/>
      <c r="P12636" s="507"/>
      <c r="R12636" s="507"/>
      <c r="S12636" s="507"/>
    </row>
    <row r="12637" spans="8:19" customFormat="1" ht="12.75">
      <c r="H12637" s="507"/>
      <c r="P12637" s="507"/>
      <c r="R12637" s="507"/>
    </row>
    <row r="12638" spans="8:19" customFormat="1" ht="12.75">
      <c r="H12638" s="507"/>
      <c r="P12638" s="507"/>
      <c r="R12638" s="507"/>
    </row>
    <row r="12639" spans="8:19" customFormat="1" ht="12.75">
      <c r="H12639" s="507"/>
      <c r="R12639" s="507"/>
      <c r="S12639" s="507"/>
    </row>
    <row r="12640" spans="8:19" customFormat="1" ht="12.75">
      <c r="H12640" s="507"/>
      <c r="P12640" s="507"/>
      <c r="R12640" s="507"/>
    </row>
    <row r="12641" spans="8:19" customFormat="1" ht="12.75">
      <c r="H12641" s="507"/>
      <c r="P12641" s="507"/>
      <c r="R12641" s="507"/>
      <c r="S12641" s="507"/>
    </row>
    <row r="12642" spans="8:19" customFormat="1" ht="12.75">
      <c r="H12642" s="507"/>
      <c r="P12642" s="507"/>
      <c r="R12642" s="507"/>
      <c r="S12642" s="507"/>
    </row>
    <row r="12643" spans="8:19" customFormat="1" ht="12.75">
      <c r="H12643" s="507"/>
      <c r="P12643" s="507"/>
      <c r="R12643" s="507"/>
      <c r="S12643" s="507"/>
    </row>
    <row r="12644" spans="8:19" customFormat="1" ht="12.75">
      <c r="H12644" s="507"/>
      <c r="P12644" s="507"/>
      <c r="R12644" s="507"/>
      <c r="S12644" s="507"/>
    </row>
    <row r="12645" spans="8:19" customFormat="1" ht="12.75">
      <c r="H12645" s="507"/>
      <c r="P12645" s="507"/>
      <c r="R12645" s="507"/>
    </row>
    <row r="12646" spans="8:19" customFormat="1" ht="12.75">
      <c r="H12646" s="507"/>
      <c r="P12646" s="507"/>
      <c r="R12646" s="507"/>
      <c r="S12646" s="507"/>
    </row>
    <row r="12647" spans="8:19" customFormat="1" ht="12.75">
      <c r="H12647" s="507"/>
      <c r="P12647" s="507"/>
      <c r="R12647" s="507"/>
    </row>
    <row r="12648" spans="8:19" customFormat="1" ht="12.75">
      <c r="H12648" s="507"/>
      <c r="P12648" s="507"/>
      <c r="R12648" s="507"/>
    </row>
    <row r="12649" spans="8:19" customFormat="1" ht="12.75">
      <c r="H12649" s="507"/>
      <c r="P12649" s="507"/>
      <c r="R12649" s="507"/>
    </row>
    <row r="12650" spans="8:19" customFormat="1" ht="12.75">
      <c r="H12650" s="507"/>
      <c r="P12650" s="507"/>
      <c r="R12650" s="507"/>
      <c r="S12650" s="507"/>
    </row>
    <row r="12651" spans="8:19" customFormat="1" ht="12.75">
      <c r="H12651" s="507"/>
      <c r="P12651" s="507"/>
      <c r="R12651" s="507"/>
    </row>
    <row r="12652" spans="8:19" customFormat="1" ht="12.75">
      <c r="H12652" s="507"/>
      <c r="P12652" s="507"/>
      <c r="R12652" s="507"/>
    </row>
    <row r="12653" spans="8:19" customFormat="1" ht="12.75">
      <c r="H12653" s="507"/>
      <c r="P12653" s="507"/>
      <c r="R12653" s="507"/>
    </row>
    <row r="12654" spans="8:19" customFormat="1" ht="12.75">
      <c r="H12654" s="507"/>
      <c r="P12654" s="507"/>
      <c r="R12654" s="507"/>
      <c r="S12654" s="507"/>
    </row>
    <row r="12655" spans="8:19" customFormat="1" ht="12.75">
      <c r="H12655" s="507"/>
      <c r="P12655" s="507"/>
      <c r="R12655" s="507"/>
      <c r="S12655" s="507"/>
    </row>
    <row r="12656" spans="8:19" customFormat="1" ht="12.75">
      <c r="H12656" s="507"/>
      <c r="P12656" s="507"/>
      <c r="R12656" s="507"/>
      <c r="S12656" s="507"/>
    </row>
    <row r="12657" spans="8:19" customFormat="1" ht="12.75">
      <c r="H12657" s="507"/>
      <c r="P12657" s="507"/>
      <c r="R12657" s="507"/>
      <c r="S12657" s="507"/>
    </row>
    <row r="12658" spans="8:19" customFormat="1" ht="12.75">
      <c r="H12658" s="507"/>
      <c r="R12658" s="507"/>
    </row>
    <row r="12659" spans="8:19" customFormat="1" ht="12.75">
      <c r="H12659" s="507"/>
      <c r="P12659" s="507"/>
      <c r="R12659" s="507"/>
    </row>
    <row r="12660" spans="8:19" customFormat="1" ht="12.75">
      <c r="H12660" s="507"/>
      <c r="R12660" s="507"/>
      <c r="S12660" s="507"/>
    </row>
    <row r="12661" spans="8:19" customFormat="1" ht="12.75">
      <c r="H12661" s="507"/>
      <c r="R12661" s="507"/>
      <c r="S12661" s="507"/>
    </row>
    <row r="12662" spans="8:19" customFormat="1" ht="12.75">
      <c r="H12662" s="507"/>
      <c r="P12662" s="507"/>
      <c r="R12662" s="507"/>
      <c r="S12662" s="507"/>
    </row>
    <row r="12663" spans="8:19" customFormat="1" ht="12.75">
      <c r="H12663" s="507"/>
      <c r="R12663" s="507"/>
      <c r="S12663" s="507"/>
    </row>
    <row r="12664" spans="8:19" customFormat="1" ht="12.75">
      <c r="H12664" s="507"/>
      <c r="R12664" s="507"/>
    </row>
    <row r="12665" spans="8:19" customFormat="1" ht="12.75">
      <c r="H12665" s="507"/>
      <c r="P12665" s="507"/>
      <c r="R12665" s="507"/>
    </row>
    <row r="12666" spans="8:19" customFormat="1" ht="12.75">
      <c r="H12666" s="507"/>
      <c r="P12666" s="507"/>
      <c r="R12666" s="507"/>
    </row>
    <row r="12667" spans="8:19" customFormat="1" ht="12.75">
      <c r="H12667" s="507"/>
      <c r="P12667" s="507"/>
      <c r="R12667" s="507"/>
    </row>
    <row r="12668" spans="8:19" customFormat="1" ht="12.75">
      <c r="H12668" s="507"/>
      <c r="P12668" s="507"/>
      <c r="R12668" s="507"/>
    </row>
    <row r="12669" spans="8:19" customFormat="1" ht="12.75">
      <c r="H12669" s="507"/>
      <c r="P12669" s="507"/>
      <c r="R12669" s="507"/>
      <c r="S12669" s="507"/>
    </row>
    <row r="12670" spans="8:19" customFormat="1" ht="12.75">
      <c r="H12670" s="507"/>
      <c r="R12670" s="507"/>
      <c r="S12670" s="507"/>
    </row>
    <row r="12671" spans="8:19" customFormat="1" ht="12.75">
      <c r="H12671" s="507"/>
      <c r="P12671" s="507"/>
      <c r="R12671" s="507"/>
    </row>
    <row r="12672" spans="8:19" customFormat="1" ht="12.75">
      <c r="H12672" s="507"/>
      <c r="P12672" s="507"/>
      <c r="R12672" s="507"/>
    </row>
    <row r="12673" spans="8:28" customFormat="1" ht="12.75">
      <c r="H12673" s="507"/>
      <c r="P12673" s="507"/>
      <c r="R12673" s="507"/>
      <c r="S12673" s="507"/>
    </row>
    <row r="12674" spans="8:28" customFormat="1" ht="12.75">
      <c r="H12674" s="507"/>
      <c r="R12674" s="507"/>
      <c r="S12674" s="507"/>
    </row>
    <row r="12675" spans="8:28" customFormat="1" ht="12.75">
      <c r="H12675" s="507"/>
      <c r="P12675" s="507"/>
      <c r="R12675" s="507"/>
      <c r="S12675" s="507"/>
    </row>
    <row r="12676" spans="8:28" customFormat="1" ht="12.75">
      <c r="H12676" s="507"/>
      <c r="R12676" s="507"/>
    </row>
    <row r="12677" spans="8:28" customFormat="1" ht="12.75">
      <c r="H12677" s="507"/>
      <c r="P12677" s="507"/>
      <c r="R12677" s="507"/>
    </row>
    <row r="12678" spans="8:28" customFormat="1" ht="12.75">
      <c r="H12678" s="507"/>
      <c r="P12678" s="507"/>
      <c r="R12678" s="507"/>
    </row>
    <row r="12679" spans="8:28" customFormat="1" ht="12.75">
      <c r="H12679" s="507"/>
      <c r="R12679" s="507"/>
    </row>
    <row r="12680" spans="8:28" customFormat="1" ht="12.75">
      <c r="H12680" s="507"/>
      <c r="P12680" s="507"/>
      <c r="R12680" s="507"/>
    </row>
    <row r="12681" spans="8:28" customFormat="1" ht="12.75">
      <c r="H12681" s="507"/>
      <c r="P12681" s="507"/>
      <c r="R12681" s="507"/>
    </row>
    <row r="12682" spans="8:28" customFormat="1" ht="12.75">
      <c r="H12682" s="507"/>
      <c r="R12682" s="507"/>
    </row>
    <row r="12683" spans="8:28" customFormat="1" ht="12.75">
      <c r="H12683" s="507"/>
      <c r="P12683" s="507"/>
      <c r="R12683" s="507"/>
      <c r="S12683" s="507"/>
    </row>
    <row r="12684" spans="8:28" customFormat="1" ht="12.75">
      <c r="H12684" s="507"/>
      <c r="R12684" s="507"/>
      <c r="S12684" s="507"/>
    </row>
    <row r="12685" spans="8:28" customFormat="1" ht="12.75">
      <c r="H12685" s="507"/>
      <c r="P12685" s="507"/>
      <c r="R12685" s="507"/>
      <c r="S12685" s="507"/>
      <c r="AB12685" s="507"/>
    </row>
    <row r="12686" spans="8:28" customFormat="1" ht="12.75">
      <c r="H12686" s="507"/>
      <c r="P12686" s="507"/>
      <c r="R12686" s="507"/>
    </row>
    <row r="12687" spans="8:28" customFormat="1" ht="12.75">
      <c r="H12687" s="507"/>
      <c r="P12687" s="507"/>
      <c r="R12687" s="507"/>
    </row>
    <row r="12688" spans="8:28" customFormat="1" ht="12.75">
      <c r="H12688" s="507"/>
      <c r="R12688" s="507"/>
      <c r="S12688" s="507"/>
    </row>
    <row r="12689" spans="8:28" customFormat="1" ht="12.75">
      <c r="H12689" s="507"/>
      <c r="R12689" s="507"/>
      <c r="S12689" s="507"/>
      <c r="AB12689" s="507"/>
    </row>
    <row r="12690" spans="8:28" customFormat="1" ht="12.75">
      <c r="H12690" s="507"/>
      <c r="P12690" s="507"/>
      <c r="R12690" s="507"/>
      <c r="S12690" s="507"/>
    </row>
    <row r="12691" spans="8:28" customFormat="1" ht="12.75">
      <c r="H12691" s="507"/>
      <c r="P12691" s="507"/>
      <c r="R12691" s="507"/>
    </row>
    <row r="12692" spans="8:28" customFormat="1" ht="12.75">
      <c r="H12692" s="507"/>
      <c r="P12692" s="507"/>
      <c r="R12692" s="507"/>
    </row>
    <row r="12693" spans="8:28" customFormat="1" ht="12.75">
      <c r="H12693" s="507"/>
      <c r="P12693" s="507"/>
      <c r="R12693" s="507"/>
      <c r="S12693" s="507"/>
    </row>
    <row r="12694" spans="8:28" customFormat="1" ht="12.75">
      <c r="H12694" s="507"/>
      <c r="P12694" s="507"/>
      <c r="R12694" s="507"/>
    </row>
    <row r="12695" spans="8:28" customFormat="1" ht="12.75">
      <c r="H12695" s="507"/>
      <c r="P12695" s="507"/>
      <c r="R12695" s="507"/>
      <c r="S12695" s="507"/>
    </row>
    <row r="12696" spans="8:28" customFormat="1" ht="12.75">
      <c r="H12696" s="507"/>
      <c r="P12696" s="507"/>
      <c r="R12696" s="507"/>
      <c r="S12696" s="507"/>
      <c r="AB12696" s="507"/>
    </row>
    <row r="12697" spans="8:28" customFormat="1" ht="12.75">
      <c r="H12697" s="507"/>
      <c r="R12697" s="507"/>
      <c r="S12697" s="507"/>
    </row>
    <row r="12698" spans="8:28" customFormat="1" ht="12.75">
      <c r="H12698" s="507"/>
      <c r="R12698" s="507"/>
      <c r="S12698" s="507"/>
    </row>
    <row r="12699" spans="8:28" customFormat="1" ht="12.75">
      <c r="H12699" s="507"/>
      <c r="P12699" s="507"/>
      <c r="R12699" s="507"/>
    </row>
    <row r="12700" spans="8:28" customFormat="1" ht="12.75">
      <c r="H12700" s="507"/>
      <c r="P12700" s="507"/>
      <c r="R12700" s="507"/>
      <c r="S12700" s="507"/>
    </row>
    <row r="12701" spans="8:28" customFormat="1" ht="12.75">
      <c r="H12701" s="507"/>
      <c r="P12701" s="507"/>
      <c r="R12701" s="507"/>
      <c r="S12701" s="507"/>
    </row>
    <row r="12702" spans="8:28" customFormat="1" ht="12.75">
      <c r="H12702" s="507"/>
      <c r="R12702" s="507"/>
    </row>
    <row r="12703" spans="8:28" customFormat="1" ht="12.75">
      <c r="H12703" s="507"/>
      <c r="P12703" s="507"/>
      <c r="R12703" s="507"/>
    </row>
    <row r="12704" spans="8:28" customFormat="1" ht="12.75">
      <c r="H12704" s="507"/>
      <c r="P12704" s="507"/>
      <c r="R12704" s="507"/>
      <c r="S12704" s="507"/>
    </row>
    <row r="12705" spans="8:19" customFormat="1" ht="12.75">
      <c r="H12705" s="507"/>
      <c r="P12705" s="507"/>
      <c r="R12705" s="507"/>
      <c r="S12705" s="507"/>
    </row>
    <row r="12706" spans="8:19" customFormat="1" ht="12.75">
      <c r="H12706" s="507"/>
      <c r="P12706" s="507"/>
      <c r="R12706" s="507"/>
    </row>
    <row r="12707" spans="8:19" customFormat="1" ht="12.75">
      <c r="H12707" s="507"/>
      <c r="P12707" s="507"/>
      <c r="R12707" s="507"/>
      <c r="S12707" s="507"/>
    </row>
    <row r="12708" spans="8:19" customFormat="1" ht="12.75">
      <c r="H12708" s="507"/>
      <c r="P12708" s="507"/>
      <c r="R12708" s="507"/>
      <c r="S12708" s="507"/>
    </row>
    <row r="12709" spans="8:19" customFormat="1" ht="12.75">
      <c r="H12709" s="507"/>
      <c r="P12709" s="507"/>
      <c r="R12709" s="507"/>
      <c r="S12709" s="507"/>
    </row>
    <row r="12710" spans="8:19" customFormat="1" ht="12.75">
      <c r="H12710" s="507"/>
      <c r="P12710" s="507"/>
      <c r="R12710" s="507"/>
      <c r="S12710" s="507"/>
    </row>
    <row r="12711" spans="8:19" customFormat="1" ht="12.75">
      <c r="H12711" s="507"/>
      <c r="R12711" s="507"/>
      <c r="S12711" s="507"/>
    </row>
    <row r="12712" spans="8:19" customFormat="1" ht="12.75">
      <c r="H12712" s="507"/>
      <c r="R12712" s="507"/>
      <c r="S12712" s="507"/>
    </row>
    <row r="12713" spans="8:19" customFormat="1" ht="12.75">
      <c r="H12713" s="507"/>
      <c r="R12713" s="507"/>
      <c r="S12713" s="507"/>
    </row>
    <row r="12714" spans="8:19" customFormat="1" ht="12.75">
      <c r="H12714" s="507"/>
      <c r="R12714" s="507"/>
    </row>
    <row r="12715" spans="8:19" customFormat="1" ht="12.75">
      <c r="H12715" s="507"/>
      <c r="P12715" s="507"/>
      <c r="R12715" s="507"/>
      <c r="S12715" s="507"/>
    </row>
    <row r="12716" spans="8:19" customFormat="1" ht="12.75">
      <c r="H12716" s="507"/>
      <c r="P12716" s="507"/>
      <c r="R12716" s="507"/>
      <c r="S12716" s="507"/>
    </row>
    <row r="12717" spans="8:19" customFormat="1" ht="12.75">
      <c r="H12717" s="507"/>
      <c r="R12717" s="507"/>
    </row>
    <row r="12718" spans="8:19" customFormat="1" ht="12.75">
      <c r="H12718" s="507"/>
      <c r="R12718" s="507"/>
    </row>
    <row r="12719" spans="8:19" customFormat="1" ht="12.75">
      <c r="H12719" s="507"/>
      <c r="P12719" s="507"/>
      <c r="R12719" s="507"/>
    </row>
    <row r="12720" spans="8:19" customFormat="1" ht="12.75">
      <c r="H12720" s="507"/>
      <c r="P12720" s="507"/>
      <c r="R12720" s="507"/>
      <c r="S12720" s="507"/>
    </row>
    <row r="12721" spans="8:28" customFormat="1" ht="12.75">
      <c r="H12721" s="507"/>
      <c r="R12721" s="507"/>
      <c r="S12721" s="507"/>
    </row>
    <row r="12722" spans="8:28" customFormat="1" ht="12.75">
      <c r="H12722" s="507"/>
      <c r="P12722" s="507"/>
      <c r="R12722" s="507"/>
    </row>
    <row r="12723" spans="8:28" customFormat="1" ht="12.75">
      <c r="H12723" s="507"/>
      <c r="P12723" s="507"/>
      <c r="R12723" s="507"/>
      <c r="S12723" s="507"/>
      <c r="AB12723" s="507"/>
    </row>
    <row r="12724" spans="8:28" customFormat="1" ht="12.75">
      <c r="H12724" s="507"/>
      <c r="P12724" s="507"/>
      <c r="R12724" s="507"/>
      <c r="S12724" s="507"/>
    </row>
    <row r="12725" spans="8:28" customFormat="1" ht="12.75">
      <c r="H12725" s="507"/>
      <c r="R12725" s="507"/>
    </row>
    <row r="12726" spans="8:28" customFormat="1" ht="12.75">
      <c r="H12726" s="507"/>
      <c r="P12726" s="507"/>
      <c r="R12726" s="507"/>
      <c r="S12726" s="507"/>
    </row>
    <row r="12727" spans="8:28" customFormat="1" ht="12.75">
      <c r="H12727" s="507"/>
      <c r="P12727" s="507"/>
      <c r="R12727" s="507"/>
    </row>
    <row r="12728" spans="8:28" customFormat="1" ht="12.75">
      <c r="H12728" s="507"/>
      <c r="R12728" s="507"/>
      <c r="S12728" s="507"/>
    </row>
    <row r="12729" spans="8:28" customFormat="1" ht="12.75">
      <c r="H12729" s="507"/>
      <c r="P12729" s="507"/>
      <c r="R12729" s="507"/>
      <c r="S12729" s="507"/>
    </row>
    <row r="12730" spans="8:28" customFormat="1" ht="12.75">
      <c r="H12730" s="507"/>
      <c r="P12730" s="507"/>
      <c r="R12730" s="507"/>
    </row>
    <row r="12731" spans="8:28" customFormat="1" ht="12.75">
      <c r="H12731" s="507"/>
      <c r="P12731" s="507"/>
      <c r="R12731" s="507"/>
    </row>
    <row r="12732" spans="8:28" customFormat="1" ht="12.75">
      <c r="H12732" s="507"/>
      <c r="P12732" s="507"/>
      <c r="R12732" s="507"/>
      <c r="S12732" s="507"/>
      <c r="AB12732" s="507"/>
    </row>
    <row r="12733" spans="8:28" customFormat="1" ht="12.75">
      <c r="H12733" s="507"/>
      <c r="P12733" s="507"/>
      <c r="R12733" s="507"/>
      <c r="S12733" s="507"/>
    </row>
    <row r="12734" spans="8:28" customFormat="1" ht="12.75">
      <c r="H12734" s="507"/>
      <c r="R12734" s="507"/>
      <c r="S12734" s="507"/>
    </row>
    <row r="12735" spans="8:28" customFormat="1" ht="12.75">
      <c r="H12735" s="507"/>
      <c r="P12735" s="507"/>
      <c r="R12735" s="507"/>
      <c r="S12735" s="507"/>
    </row>
    <row r="12736" spans="8:28" customFormat="1" ht="12.75">
      <c r="H12736" s="507"/>
      <c r="R12736" s="507"/>
      <c r="S12736" s="507"/>
    </row>
    <row r="12737" spans="8:28" customFormat="1" ht="12.75">
      <c r="H12737" s="507"/>
      <c r="P12737" s="507"/>
      <c r="R12737" s="507"/>
      <c r="S12737" s="507"/>
    </row>
    <row r="12738" spans="8:28" customFormat="1" ht="12.75">
      <c r="H12738" s="507"/>
      <c r="P12738" s="507"/>
      <c r="R12738" s="507"/>
    </row>
    <row r="12739" spans="8:28" customFormat="1" ht="12.75">
      <c r="H12739" s="507"/>
      <c r="P12739" s="507"/>
      <c r="R12739" s="507"/>
    </row>
    <row r="12740" spans="8:28" customFormat="1" ht="12.75">
      <c r="H12740" s="507"/>
      <c r="R12740" s="507"/>
    </row>
    <row r="12741" spans="8:28" customFormat="1" ht="12.75">
      <c r="H12741" s="507"/>
      <c r="P12741" s="507"/>
      <c r="R12741" s="507"/>
    </row>
    <row r="12742" spans="8:28" customFormat="1" ht="12.75">
      <c r="H12742" s="507"/>
      <c r="P12742" s="507"/>
      <c r="R12742" s="507"/>
    </row>
    <row r="12743" spans="8:28" customFormat="1" ht="12.75">
      <c r="H12743" s="507"/>
      <c r="P12743" s="507"/>
      <c r="R12743" s="507"/>
      <c r="S12743" s="507"/>
    </row>
    <row r="12744" spans="8:28" customFormat="1" ht="12.75">
      <c r="H12744" s="507"/>
      <c r="P12744" s="507"/>
      <c r="R12744" s="507"/>
    </row>
    <row r="12745" spans="8:28" customFormat="1" ht="12.75">
      <c r="H12745" s="507"/>
      <c r="R12745" s="507"/>
      <c r="S12745" s="507"/>
      <c r="AB12745" s="507"/>
    </row>
    <row r="12746" spans="8:28" customFormat="1" ht="12.75">
      <c r="H12746" s="507"/>
      <c r="R12746" s="507"/>
      <c r="S12746" s="507"/>
    </row>
    <row r="12747" spans="8:28" customFormat="1" ht="12.75">
      <c r="H12747" s="507"/>
      <c r="P12747" s="507"/>
      <c r="R12747" s="507"/>
      <c r="S12747" s="507"/>
    </row>
    <row r="12748" spans="8:28" customFormat="1" ht="12.75">
      <c r="H12748" s="507"/>
      <c r="P12748" s="507"/>
      <c r="R12748" s="507"/>
      <c r="S12748" s="507"/>
      <c r="AB12748" s="507"/>
    </row>
    <row r="12749" spans="8:28" customFormat="1" ht="12.75">
      <c r="H12749" s="507"/>
      <c r="P12749" s="507"/>
      <c r="R12749" s="507"/>
      <c r="S12749" s="507"/>
    </row>
    <row r="12750" spans="8:28" customFormat="1" ht="12.75">
      <c r="H12750" s="507"/>
      <c r="P12750" s="507"/>
      <c r="R12750" s="507"/>
      <c r="S12750" s="507"/>
    </row>
    <row r="12751" spans="8:28" customFormat="1" ht="12.75">
      <c r="H12751" s="507"/>
      <c r="R12751" s="507"/>
      <c r="S12751" s="507"/>
    </row>
    <row r="12752" spans="8:28" customFormat="1" ht="12.75">
      <c r="H12752" s="507"/>
      <c r="R12752" s="507"/>
    </row>
    <row r="12753" spans="8:28" customFormat="1" ht="12.75">
      <c r="H12753" s="507"/>
      <c r="P12753" s="507"/>
      <c r="R12753" s="507"/>
      <c r="S12753" s="507"/>
    </row>
    <row r="12754" spans="8:28" customFormat="1" ht="12.75">
      <c r="H12754" s="507"/>
      <c r="R12754" s="507"/>
    </row>
    <row r="12755" spans="8:28" customFormat="1" ht="12.75">
      <c r="H12755" s="507"/>
      <c r="R12755" s="507"/>
    </row>
    <row r="12756" spans="8:28" customFormat="1" ht="12.75">
      <c r="H12756" s="507"/>
      <c r="P12756" s="507"/>
      <c r="R12756" s="507"/>
    </row>
    <row r="12757" spans="8:28" customFormat="1" ht="12.75">
      <c r="H12757" s="507"/>
      <c r="R12757" s="507"/>
      <c r="S12757" s="507"/>
    </row>
    <row r="12758" spans="8:28" customFormat="1" ht="12.75">
      <c r="H12758" s="507"/>
      <c r="P12758" s="507"/>
      <c r="R12758" s="507"/>
      <c r="S12758" s="507"/>
      <c r="AB12758" s="507"/>
    </row>
    <row r="12759" spans="8:28" customFormat="1" ht="12.75">
      <c r="H12759" s="507"/>
      <c r="P12759" s="507"/>
      <c r="R12759" s="507"/>
      <c r="S12759" s="507"/>
    </row>
    <row r="12760" spans="8:28" customFormat="1" ht="12.75">
      <c r="H12760" s="507"/>
      <c r="R12760" s="507"/>
    </row>
    <row r="12761" spans="8:28" customFormat="1" ht="12.75">
      <c r="H12761" s="507"/>
      <c r="P12761" s="507"/>
      <c r="R12761" s="507"/>
    </row>
    <row r="12762" spans="8:28" customFormat="1" ht="12.75">
      <c r="H12762" s="507"/>
      <c r="R12762" s="507"/>
      <c r="S12762" s="507"/>
      <c r="AB12762" s="507"/>
    </row>
    <row r="12763" spans="8:28" customFormat="1" ht="12.75">
      <c r="H12763" s="507"/>
      <c r="P12763" s="507"/>
      <c r="R12763" s="507"/>
      <c r="S12763" s="507"/>
    </row>
    <row r="12764" spans="8:28" customFormat="1" ht="12.75">
      <c r="H12764" s="507"/>
      <c r="R12764" s="507"/>
      <c r="S12764" s="507"/>
    </row>
    <row r="12765" spans="8:28" customFormat="1" ht="12.75">
      <c r="H12765" s="507"/>
      <c r="P12765" s="507"/>
      <c r="R12765" s="507"/>
    </row>
    <row r="12766" spans="8:28" customFormat="1" ht="12.75">
      <c r="H12766" s="507"/>
      <c r="R12766" s="507"/>
    </row>
    <row r="12767" spans="8:28" customFormat="1" ht="12.75">
      <c r="H12767" s="507"/>
      <c r="P12767" s="507"/>
      <c r="R12767" s="507"/>
      <c r="S12767" s="507"/>
    </row>
    <row r="12768" spans="8:28" customFormat="1" ht="12.75">
      <c r="H12768" s="507"/>
      <c r="P12768" s="507"/>
      <c r="R12768" s="507"/>
    </row>
    <row r="12769" spans="8:28" customFormat="1" ht="12.75">
      <c r="H12769" s="507"/>
      <c r="P12769" s="507"/>
      <c r="R12769" s="507"/>
    </row>
    <row r="12770" spans="8:28" customFormat="1" ht="12.75">
      <c r="H12770" s="507"/>
      <c r="R12770" s="507"/>
      <c r="S12770" s="507"/>
    </row>
    <row r="12771" spans="8:28" customFormat="1" ht="12.75">
      <c r="H12771" s="507"/>
      <c r="P12771" s="507"/>
      <c r="R12771" s="507"/>
      <c r="S12771" s="507"/>
    </row>
    <row r="12772" spans="8:28" customFormat="1" ht="12.75">
      <c r="H12772" s="507"/>
      <c r="P12772" s="507"/>
      <c r="R12772" s="507"/>
      <c r="S12772" s="507"/>
    </row>
    <row r="12773" spans="8:28" customFormat="1" ht="12.75">
      <c r="H12773" s="507"/>
      <c r="P12773" s="507"/>
      <c r="R12773" s="507"/>
      <c r="S12773" s="507"/>
    </row>
    <row r="12774" spans="8:28" customFormat="1" ht="12.75">
      <c r="H12774" s="507"/>
      <c r="P12774" s="507"/>
      <c r="R12774" s="507"/>
    </row>
    <row r="12775" spans="8:28" customFormat="1" ht="12.75">
      <c r="H12775" s="507"/>
      <c r="P12775" s="507"/>
      <c r="R12775" s="507"/>
    </row>
    <row r="12776" spans="8:28" customFormat="1" ht="12.75">
      <c r="H12776" s="507"/>
      <c r="R12776" s="507"/>
    </row>
    <row r="12777" spans="8:28" customFormat="1" ht="12.75">
      <c r="H12777" s="507"/>
      <c r="P12777" s="507"/>
      <c r="R12777" s="507"/>
      <c r="S12777" s="507"/>
    </row>
    <row r="12778" spans="8:28" customFormat="1" ht="12.75">
      <c r="H12778" s="507"/>
      <c r="R12778" s="507"/>
      <c r="S12778" s="507"/>
      <c r="AB12778" s="507"/>
    </row>
    <row r="12779" spans="8:28" customFormat="1" ht="12.75">
      <c r="H12779" s="507"/>
      <c r="R12779" s="507"/>
      <c r="S12779" s="507"/>
      <c r="AB12779" s="507"/>
    </row>
    <row r="12780" spans="8:28" customFormat="1" ht="12.75">
      <c r="H12780" s="507"/>
      <c r="P12780" s="507"/>
      <c r="R12780" s="507"/>
      <c r="S12780" s="507"/>
      <c r="AB12780" s="507"/>
    </row>
    <row r="12781" spans="8:28" customFormat="1" ht="12.75">
      <c r="H12781" s="507"/>
      <c r="R12781" s="507"/>
    </row>
    <row r="12782" spans="8:28" customFormat="1" ht="12.75">
      <c r="H12782" s="507"/>
      <c r="P12782" s="507"/>
      <c r="R12782" s="507"/>
    </row>
    <row r="12783" spans="8:28" customFormat="1" ht="12.75">
      <c r="H12783" s="507"/>
      <c r="P12783" s="507"/>
      <c r="R12783" s="507"/>
    </row>
    <row r="12784" spans="8:28" customFormat="1" ht="12.75">
      <c r="H12784" s="507"/>
      <c r="P12784" s="507"/>
      <c r="R12784" s="507"/>
      <c r="S12784" s="507"/>
    </row>
    <row r="12785" spans="8:19" customFormat="1" ht="12.75">
      <c r="H12785" s="507"/>
      <c r="R12785" s="507"/>
    </row>
    <row r="12786" spans="8:19" customFormat="1" ht="12.75">
      <c r="H12786" s="507"/>
      <c r="P12786" s="507"/>
      <c r="R12786" s="507"/>
    </row>
    <row r="12787" spans="8:19" customFormat="1" ht="12.75">
      <c r="H12787" s="507"/>
      <c r="P12787" s="507"/>
      <c r="R12787" s="507"/>
      <c r="S12787" s="507"/>
    </row>
    <row r="12788" spans="8:19" customFormat="1" ht="12.75">
      <c r="H12788" s="507"/>
      <c r="R12788" s="507"/>
      <c r="S12788" s="507"/>
    </row>
    <row r="12789" spans="8:19" customFormat="1" ht="12.75">
      <c r="H12789" s="507"/>
      <c r="P12789" s="507"/>
      <c r="R12789" s="507"/>
    </row>
    <row r="12790" spans="8:19" customFormat="1" ht="12.75">
      <c r="H12790" s="507"/>
      <c r="P12790" s="507"/>
      <c r="R12790" s="507"/>
      <c r="S12790" s="507"/>
    </row>
    <row r="12791" spans="8:19" customFormat="1" ht="12.75">
      <c r="H12791" s="507"/>
      <c r="R12791" s="507"/>
    </row>
    <row r="12792" spans="8:19" customFormat="1" ht="12.75">
      <c r="H12792" s="507"/>
      <c r="P12792" s="507"/>
      <c r="R12792" s="507"/>
      <c r="S12792" s="507"/>
    </row>
    <row r="12793" spans="8:19" customFormat="1" ht="12.75">
      <c r="H12793" s="507"/>
      <c r="P12793" s="507"/>
      <c r="R12793" s="507"/>
      <c r="S12793" s="507"/>
    </row>
    <row r="12794" spans="8:19" customFormat="1" ht="12.75">
      <c r="H12794" s="507"/>
      <c r="P12794" s="507"/>
      <c r="R12794" s="507"/>
      <c r="S12794" s="507"/>
    </row>
    <row r="12795" spans="8:19" customFormat="1" ht="12.75">
      <c r="H12795" s="507"/>
      <c r="P12795" s="507"/>
      <c r="R12795" s="507"/>
    </row>
    <row r="12796" spans="8:19" customFormat="1" ht="12.75">
      <c r="H12796" s="507"/>
      <c r="R12796" s="507"/>
    </row>
    <row r="12797" spans="8:19" customFormat="1" ht="12.75">
      <c r="H12797" s="507"/>
      <c r="R12797" s="507"/>
      <c r="S12797" s="507"/>
    </row>
    <row r="12798" spans="8:19" customFormat="1" ht="12.75">
      <c r="H12798" s="507"/>
      <c r="P12798" s="507"/>
      <c r="R12798" s="507"/>
    </row>
    <row r="12799" spans="8:19" customFormat="1" ht="12.75">
      <c r="H12799" s="507"/>
      <c r="P12799" s="507"/>
      <c r="R12799" s="507"/>
    </row>
    <row r="12800" spans="8:19" customFormat="1" ht="12.75">
      <c r="H12800" s="507"/>
      <c r="P12800" s="507"/>
      <c r="R12800" s="507"/>
    </row>
    <row r="12801" spans="8:28" customFormat="1" ht="12.75">
      <c r="H12801" s="507"/>
      <c r="R12801" s="507"/>
      <c r="S12801" s="507"/>
    </row>
    <row r="12802" spans="8:28" customFormat="1" ht="12.75">
      <c r="H12802" s="507"/>
      <c r="P12802" s="507"/>
      <c r="R12802" s="507"/>
    </row>
    <row r="12803" spans="8:28" customFormat="1" ht="12.75">
      <c r="H12803" s="507"/>
      <c r="R12803" s="507"/>
      <c r="S12803" s="507"/>
    </row>
    <row r="12804" spans="8:28" customFormat="1" ht="12.75">
      <c r="H12804" s="507"/>
      <c r="P12804" s="507"/>
      <c r="R12804" s="507"/>
    </row>
    <row r="12805" spans="8:28" customFormat="1" ht="12.75">
      <c r="H12805" s="507"/>
      <c r="R12805" s="507"/>
      <c r="S12805" s="507"/>
    </row>
    <row r="12806" spans="8:28" customFormat="1" ht="12.75">
      <c r="H12806" s="507"/>
      <c r="P12806" s="507"/>
      <c r="R12806" s="507"/>
      <c r="S12806" s="507"/>
    </row>
    <row r="12807" spans="8:28" customFormat="1" ht="12.75">
      <c r="H12807" s="507"/>
      <c r="R12807" s="507"/>
      <c r="S12807" s="507"/>
    </row>
    <row r="12808" spans="8:28" customFormat="1" ht="12.75">
      <c r="H12808" s="507"/>
      <c r="P12808" s="507"/>
      <c r="R12808" s="507"/>
      <c r="S12808" s="507"/>
      <c r="AB12808" s="507"/>
    </row>
    <row r="12809" spans="8:28" customFormat="1" ht="12.75">
      <c r="H12809" s="507"/>
      <c r="P12809" s="507"/>
      <c r="R12809" s="507"/>
      <c r="S12809" s="507"/>
    </row>
    <row r="12810" spans="8:28" customFormat="1" ht="12.75">
      <c r="H12810" s="507"/>
      <c r="P12810" s="507"/>
      <c r="R12810" s="507"/>
      <c r="S12810" s="507"/>
      <c r="AB12810" s="507"/>
    </row>
    <row r="12811" spans="8:28" customFormat="1" ht="12.75">
      <c r="H12811" s="507"/>
      <c r="R12811" s="507"/>
      <c r="S12811" s="507"/>
    </row>
    <row r="12812" spans="8:28" customFormat="1" ht="12.75">
      <c r="H12812" s="507"/>
      <c r="P12812" s="507"/>
      <c r="R12812" s="507"/>
      <c r="S12812" s="507"/>
    </row>
    <row r="12813" spans="8:28" customFormat="1" ht="12.75">
      <c r="H12813" s="507"/>
      <c r="R12813" s="507"/>
      <c r="S12813" s="507"/>
    </row>
    <row r="12814" spans="8:28" customFormat="1" ht="12.75">
      <c r="H12814" s="507"/>
      <c r="P12814" s="507"/>
      <c r="R12814" s="507"/>
      <c r="S12814" s="507"/>
    </row>
    <row r="12815" spans="8:28" customFormat="1" ht="12.75">
      <c r="H12815" s="507"/>
      <c r="P12815" s="507"/>
      <c r="R12815" s="507"/>
      <c r="S12815" s="507"/>
    </row>
    <row r="12816" spans="8:28" customFormat="1" ht="12.75">
      <c r="H12816" s="507"/>
      <c r="R12816" s="507"/>
      <c r="S12816" s="507"/>
    </row>
    <row r="12817" spans="8:28" customFormat="1" ht="12.75">
      <c r="H12817" s="507"/>
      <c r="R12817" s="507"/>
      <c r="S12817" s="507"/>
    </row>
    <row r="12818" spans="8:28" customFormat="1" ht="12.75">
      <c r="H12818" s="507"/>
      <c r="P12818" s="507"/>
      <c r="R12818" s="507"/>
      <c r="S12818" s="507"/>
    </row>
    <row r="12819" spans="8:28" customFormat="1" ht="12.75">
      <c r="H12819" s="507"/>
      <c r="P12819" s="507"/>
      <c r="R12819" s="507"/>
    </row>
    <row r="12820" spans="8:28" customFormat="1" ht="12.75">
      <c r="H12820" s="507"/>
      <c r="P12820" s="507"/>
      <c r="R12820" s="507"/>
      <c r="S12820" s="507"/>
      <c r="AB12820" s="507"/>
    </row>
    <row r="12821" spans="8:28" customFormat="1" ht="12.75">
      <c r="H12821" s="507"/>
      <c r="R12821" s="507"/>
    </row>
    <row r="12822" spans="8:28" customFormat="1" ht="12.75">
      <c r="H12822" s="507"/>
      <c r="R12822" s="507"/>
      <c r="S12822" s="507"/>
    </row>
    <row r="12823" spans="8:28" customFormat="1" ht="12.75">
      <c r="H12823" s="507"/>
      <c r="R12823" s="507"/>
      <c r="S12823" s="507"/>
    </row>
    <row r="12824" spans="8:28" customFormat="1" ht="12.75">
      <c r="H12824" s="507"/>
      <c r="R12824" s="507"/>
    </row>
    <row r="12825" spans="8:28" customFormat="1" ht="12.75">
      <c r="H12825" s="507"/>
      <c r="P12825" s="507"/>
      <c r="R12825" s="507"/>
    </row>
    <row r="12826" spans="8:28" customFormat="1" ht="12.75">
      <c r="H12826" s="507"/>
      <c r="P12826" s="507"/>
      <c r="R12826" s="507"/>
    </row>
    <row r="12827" spans="8:28" customFormat="1" ht="12.75">
      <c r="H12827" s="507"/>
      <c r="R12827" s="507"/>
      <c r="S12827" s="507"/>
    </row>
    <row r="12828" spans="8:28" customFormat="1" ht="12.75">
      <c r="H12828" s="507"/>
      <c r="P12828" s="507"/>
      <c r="R12828" s="507"/>
    </row>
    <row r="12829" spans="8:28" customFormat="1" ht="12.75">
      <c r="H12829" s="507"/>
      <c r="R12829" s="507"/>
    </row>
    <row r="12830" spans="8:28" customFormat="1" ht="12.75">
      <c r="H12830" s="507"/>
      <c r="R12830" s="507"/>
    </row>
    <row r="12831" spans="8:28" customFormat="1" ht="12.75">
      <c r="H12831" s="507"/>
      <c r="P12831" s="507"/>
      <c r="R12831" s="507"/>
    </row>
    <row r="12832" spans="8:28" customFormat="1" ht="12.75">
      <c r="H12832" s="507"/>
      <c r="P12832" s="507"/>
      <c r="R12832" s="507"/>
      <c r="S12832" s="507"/>
      <c r="AB12832" s="507"/>
    </row>
    <row r="12833" spans="8:19" customFormat="1" ht="12.75">
      <c r="H12833" s="507"/>
      <c r="R12833" s="507"/>
      <c r="S12833" s="507"/>
    </row>
    <row r="12834" spans="8:19" customFormat="1" ht="12.75">
      <c r="H12834" s="507"/>
      <c r="P12834" s="507"/>
      <c r="R12834" s="507"/>
    </row>
    <row r="12835" spans="8:19" customFormat="1" ht="12.75">
      <c r="H12835" s="507"/>
      <c r="R12835" s="507"/>
      <c r="S12835" s="507"/>
    </row>
    <row r="12836" spans="8:19" customFormat="1" ht="12.75">
      <c r="H12836" s="507"/>
      <c r="R12836" s="507"/>
      <c r="S12836" s="507"/>
    </row>
    <row r="12837" spans="8:19" customFormat="1" ht="12.75">
      <c r="H12837" s="507"/>
      <c r="R12837" s="507"/>
      <c r="S12837" s="507"/>
    </row>
    <row r="12838" spans="8:19" customFormat="1" ht="12.75">
      <c r="H12838" s="507"/>
      <c r="R12838" s="507"/>
    </row>
    <row r="12839" spans="8:19" customFormat="1" ht="12.75">
      <c r="H12839" s="507"/>
      <c r="P12839" s="507"/>
      <c r="R12839" s="507"/>
      <c r="S12839" s="507"/>
    </row>
    <row r="12840" spans="8:19" customFormat="1" ht="12.75">
      <c r="H12840" s="507"/>
      <c r="P12840" s="507"/>
      <c r="R12840" s="507"/>
      <c r="S12840" s="507"/>
    </row>
    <row r="12841" spans="8:19" customFormat="1" ht="12.75">
      <c r="H12841" s="507"/>
      <c r="R12841" s="507"/>
    </row>
    <row r="12842" spans="8:19" customFormat="1" ht="12.75">
      <c r="H12842" s="507"/>
      <c r="R12842" s="507"/>
      <c r="S12842" s="507"/>
    </row>
    <row r="12843" spans="8:19" customFormat="1" ht="12.75">
      <c r="H12843" s="507"/>
      <c r="R12843" s="507"/>
      <c r="S12843" s="507"/>
    </row>
    <row r="12844" spans="8:19" customFormat="1" ht="12.75">
      <c r="H12844" s="507"/>
      <c r="P12844" s="507"/>
      <c r="R12844" s="507"/>
      <c r="S12844" s="507"/>
    </row>
    <row r="12845" spans="8:19" customFormat="1" ht="12.75">
      <c r="H12845" s="507"/>
      <c r="P12845" s="507"/>
      <c r="R12845" s="507"/>
    </row>
    <row r="12846" spans="8:19" customFormat="1" ht="12.75">
      <c r="H12846" s="507"/>
      <c r="R12846" s="507"/>
    </row>
    <row r="12847" spans="8:19" customFormat="1" ht="12.75">
      <c r="H12847" s="507"/>
      <c r="P12847" s="507"/>
      <c r="R12847" s="507"/>
    </row>
    <row r="12848" spans="8:19" customFormat="1" ht="12.75">
      <c r="H12848" s="507"/>
      <c r="P12848" s="507"/>
      <c r="R12848" s="507"/>
    </row>
    <row r="12849" spans="8:28" customFormat="1" ht="12.75">
      <c r="H12849" s="507"/>
      <c r="P12849" s="507"/>
      <c r="R12849" s="507"/>
      <c r="S12849" s="507"/>
    </row>
    <row r="12850" spans="8:28" customFormat="1" ht="12.75">
      <c r="H12850" s="507"/>
      <c r="P12850" s="507"/>
      <c r="R12850" s="507"/>
    </row>
    <row r="12851" spans="8:28" customFormat="1" ht="12.75">
      <c r="H12851" s="507"/>
      <c r="R12851" s="507"/>
      <c r="S12851" s="507"/>
    </row>
    <row r="12852" spans="8:28" customFormat="1" ht="12.75">
      <c r="H12852" s="507"/>
      <c r="R12852" s="507"/>
      <c r="S12852" s="507"/>
    </row>
    <row r="12853" spans="8:28" customFormat="1" ht="12.75">
      <c r="H12853" s="507"/>
      <c r="P12853" s="507"/>
      <c r="R12853" s="507"/>
    </row>
    <row r="12854" spans="8:28" customFormat="1" ht="12.75">
      <c r="H12854" s="507"/>
      <c r="P12854" s="507"/>
      <c r="R12854" s="507"/>
      <c r="S12854" s="507"/>
    </row>
    <row r="12855" spans="8:28" customFormat="1" ht="12.75">
      <c r="H12855" s="507"/>
      <c r="P12855" s="507"/>
      <c r="R12855" s="507"/>
      <c r="S12855" s="507"/>
      <c r="AB12855" s="507"/>
    </row>
    <row r="12856" spans="8:28" customFormat="1" ht="12.75">
      <c r="H12856" s="507"/>
      <c r="R12856" s="507"/>
      <c r="S12856" s="507"/>
    </row>
    <row r="12857" spans="8:28" customFormat="1" ht="12.75">
      <c r="H12857" s="507"/>
      <c r="P12857" s="507"/>
      <c r="R12857" s="507"/>
      <c r="S12857" s="507"/>
    </row>
    <row r="12858" spans="8:28" customFormat="1" ht="12.75">
      <c r="H12858" s="507"/>
      <c r="P12858" s="507"/>
      <c r="R12858" s="507"/>
      <c r="S12858" s="507"/>
    </row>
    <row r="12859" spans="8:28" customFormat="1" ht="12.75">
      <c r="H12859" s="507"/>
      <c r="P12859" s="507"/>
      <c r="R12859" s="507"/>
      <c r="S12859" s="507"/>
    </row>
    <row r="12860" spans="8:28" customFormat="1" ht="12.75">
      <c r="H12860" s="507"/>
      <c r="R12860" s="507"/>
      <c r="S12860" s="507"/>
    </row>
    <row r="12861" spans="8:28" customFormat="1" ht="12.75">
      <c r="H12861" s="507"/>
      <c r="R12861" s="507"/>
      <c r="S12861" s="507"/>
    </row>
    <row r="12862" spans="8:28" customFormat="1" ht="12.75">
      <c r="H12862" s="507"/>
      <c r="P12862" s="507"/>
      <c r="R12862" s="507"/>
    </row>
    <row r="12863" spans="8:28" customFormat="1" ht="12.75">
      <c r="H12863" s="507"/>
      <c r="R12863" s="507"/>
    </row>
    <row r="12864" spans="8:28" customFormat="1" ht="12.75">
      <c r="H12864" s="507"/>
      <c r="P12864" s="507"/>
      <c r="R12864" s="507"/>
      <c r="S12864" s="507"/>
    </row>
    <row r="12865" spans="8:28" customFormat="1" ht="12.75">
      <c r="H12865" s="507"/>
      <c r="P12865" s="507"/>
      <c r="R12865" s="507"/>
      <c r="S12865" s="507"/>
      <c r="AB12865" s="507"/>
    </row>
    <row r="12866" spans="8:28" customFormat="1" ht="12.75">
      <c r="H12866" s="507"/>
      <c r="P12866" s="507"/>
      <c r="R12866" s="507"/>
      <c r="S12866" s="507"/>
    </row>
    <row r="12867" spans="8:28" customFormat="1" ht="12.75">
      <c r="H12867" s="507"/>
      <c r="P12867" s="507"/>
      <c r="R12867" s="507"/>
      <c r="S12867" s="507"/>
    </row>
    <row r="12868" spans="8:28" customFormat="1" ht="12.75">
      <c r="H12868" s="507"/>
      <c r="R12868" s="507"/>
      <c r="S12868" s="507"/>
    </row>
    <row r="12869" spans="8:28" customFormat="1" ht="12.75">
      <c r="H12869" s="507"/>
      <c r="R12869" s="507"/>
      <c r="S12869" s="507"/>
      <c r="AB12869" s="507"/>
    </row>
    <row r="12870" spans="8:28" customFormat="1" ht="12.75">
      <c r="H12870" s="507"/>
      <c r="P12870" s="507"/>
      <c r="R12870" s="507"/>
    </row>
    <row r="12871" spans="8:28" customFormat="1" ht="12.75">
      <c r="H12871" s="507"/>
      <c r="P12871" s="507"/>
      <c r="R12871" s="507"/>
      <c r="S12871" s="507"/>
    </row>
    <row r="12872" spans="8:28" customFormat="1" ht="12.75">
      <c r="H12872" s="507"/>
      <c r="P12872" s="507"/>
      <c r="R12872" s="507"/>
    </row>
    <row r="12873" spans="8:28" customFormat="1" ht="12.75">
      <c r="H12873" s="507"/>
      <c r="P12873" s="507"/>
      <c r="R12873" s="507"/>
      <c r="S12873" s="507"/>
    </row>
    <row r="12874" spans="8:28" customFormat="1" ht="12.75">
      <c r="H12874" s="507"/>
      <c r="R12874" s="507"/>
    </row>
    <row r="12875" spans="8:28" customFormat="1" ht="12.75">
      <c r="H12875" s="507"/>
      <c r="P12875" s="507"/>
      <c r="R12875" s="507"/>
      <c r="S12875" s="507"/>
    </row>
    <row r="12876" spans="8:28" customFormat="1" ht="12.75">
      <c r="H12876" s="507"/>
      <c r="P12876" s="507"/>
      <c r="R12876" s="507"/>
    </row>
    <row r="12877" spans="8:28" customFormat="1" ht="12.75">
      <c r="H12877" s="507"/>
      <c r="P12877" s="507"/>
      <c r="R12877" s="507"/>
      <c r="S12877" s="507"/>
    </row>
    <row r="12878" spans="8:28" customFormat="1" ht="12.75">
      <c r="H12878" s="507"/>
      <c r="R12878" s="507"/>
    </row>
    <row r="12879" spans="8:28" customFormat="1" ht="12.75">
      <c r="H12879" s="507"/>
      <c r="P12879" s="507"/>
      <c r="R12879" s="507"/>
    </row>
    <row r="12880" spans="8:28" customFormat="1" ht="12.75">
      <c r="H12880" s="507"/>
      <c r="P12880" s="507"/>
      <c r="R12880" s="507"/>
      <c r="S12880" s="507"/>
    </row>
    <row r="12881" spans="8:28" customFormat="1" ht="12.75">
      <c r="H12881" s="507"/>
      <c r="P12881" s="507"/>
      <c r="R12881" s="507"/>
    </row>
    <row r="12882" spans="8:28" customFormat="1" ht="12.75">
      <c r="H12882" s="507"/>
      <c r="P12882" s="507"/>
      <c r="R12882" s="507"/>
    </row>
    <row r="12883" spans="8:28" customFormat="1" ht="12.75">
      <c r="H12883" s="507"/>
      <c r="P12883" s="507"/>
      <c r="R12883" s="507"/>
    </row>
    <row r="12884" spans="8:28" customFormat="1" ht="12.75">
      <c r="H12884" s="507"/>
      <c r="P12884" s="507"/>
      <c r="R12884" s="507"/>
      <c r="S12884" s="507"/>
    </row>
    <row r="12885" spans="8:28" customFormat="1" ht="12.75">
      <c r="H12885" s="507"/>
      <c r="R12885" s="507"/>
      <c r="S12885" s="507"/>
    </row>
    <row r="12886" spans="8:28" customFormat="1" ht="12.75">
      <c r="H12886" s="507"/>
      <c r="P12886" s="507"/>
      <c r="R12886" s="507"/>
    </row>
    <row r="12887" spans="8:28" customFormat="1" ht="12.75">
      <c r="H12887" s="507"/>
      <c r="P12887" s="507"/>
      <c r="R12887" s="507"/>
      <c r="S12887" s="507"/>
    </row>
    <row r="12888" spans="8:28" customFormat="1" ht="12.75">
      <c r="H12888" s="507"/>
      <c r="R12888" s="507"/>
      <c r="S12888" s="507"/>
    </row>
    <row r="12889" spans="8:28" customFormat="1" ht="12.75">
      <c r="H12889" s="507"/>
      <c r="R12889" s="507"/>
      <c r="S12889" s="507"/>
    </row>
    <row r="12890" spans="8:28" customFormat="1" ht="12.75">
      <c r="H12890" s="507"/>
      <c r="R12890" s="507"/>
    </row>
    <row r="12891" spans="8:28" customFormat="1" ht="12.75">
      <c r="H12891" s="507"/>
      <c r="P12891" s="507"/>
      <c r="R12891" s="507"/>
    </row>
    <row r="12892" spans="8:28" customFormat="1" ht="12.75">
      <c r="H12892" s="507"/>
      <c r="R12892" s="507"/>
    </row>
    <row r="12893" spans="8:28" customFormat="1" ht="12.75">
      <c r="H12893" s="507"/>
      <c r="R12893" s="507"/>
      <c r="S12893" s="507"/>
      <c r="AB12893" s="507"/>
    </row>
    <row r="12894" spans="8:28" customFormat="1" ht="12.75">
      <c r="H12894" s="507"/>
      <c r="P12894" s="507"/>
      <c r="R12894" s="507"/>
    </row>
    <row r="12895" spans="8:28" customFormat="1" ht="12.75">
      <c r="H12895" s="507"/>
      <c r="R12895" s="507"/>
    </row>
    <row r="12896" spans="8:28" customFormat="1" ht="12.75">
      <c r="H12896" s="507"/>
      <c r="P12896" s="507"/>
      <c r="R12896" s="507"/>
      <c r="S12896" s="507"/>
    </row>
    <row r="12897" spans="8:28" customFormat="1" ht="12.75">
      <c r="H12897" s="507"/>
      <c r="P12897" s="507"/>
      <c r="R12897" s="507"/>
    </row>
    <row r="12898" spans="8:28" customFormat="1" ht="12.75">
      <c r="H12898" s="507"/>
      <c r="P12898" s="507"/>
      <c r="R12898" s="507"/>
    </row>
    <row r="12899" spans="8:28" customFormat="1" ht="12.75">
      <c r="H12899" s="507"/>
      <c r="R12899" s="507"/>
    </row>
    <row r="12900" spans="8:28" customFormat="1" ht="12.75">
      <c r="H12900" s="507"/>
      <c r="R12900" s="507"/>
      <c r="S12900" s="507"/>
    </row>
    <row r="12901" spans="8:28" customFormat="1" ht="12.75">
      <c r="H12901" s="507"/>
      <c r="R12901" s="507"/>
      <c r="S12901" s="507"/>
    </row>
    <row r="12902" spans="8:28" customFormat="1" ht="12.75">
      <c r="H12902" s="507"/>
      <c r="P12902" s="507"/>
      <c r="R12902" s="507"/>
      <c r="S12902" s="507"/>
    </row>
    <row r="12903" spans="8:28" customFormat="1" ht="12.75">
      <c r="H12903" s="507"/>
      <c r="R12903" s="507"/>
    </row>
    <row r="12904" spans="8:28" customFormat="1" ht="12.75">
      <c r="H12904" s="507"/>
      <c r="P12904" s="507"/>
      <c r="R12904" s="507"/>
      <c r="S12904" s="507"/>
    </row>
    <row r="12905" spans="8:28" customFormat="1" ht="12.75">
      <c r="H12905" s="507"/>
      <c r="R12905" s="507"/>
    </row>
    <row r="12906" spans="8:28" customFormat="1" ht="12.75">
      <c r="H12906" s="507"/>
      <c r="R12906" s="507"/>
      <c r="S12906" s="507"/>
    </row>
    <row r="12907" spans="8:28" customFormat="1" ht="12.75">
      <c r="H12907" s="507"/>
      <c r="P12907" s="507"/>
      <c r="R12907" s="507"/>
      <c r="S12907" s="507"/>
    </row>
    <row r="12908" spans="8:28" customFormat="1" ht="12.75">
      <c r="H12908" s="507"/>
      <c r="P12908" s="507"/>
      <c r="R12908" s="507"/>
      <c r="S12908" s="507"/>
    </row>
    <row r="12909" spans="8:28" customFormat="1" ht="12.75">
      <c r="H12909" s="507"/>
      <c r="P12909" s="507"/>
      <c r="R12909" s="507"/>
      <c r="S12909" s="507"/>
      <c r="AB12909" s="507"/>
    </row>
    <row r="12910" spans="8:28" customFormat="1" ht="12.75">
      <c r="H12910" s="507"/>
      <c r="P12910" s="507"/>
      <c r="R12910" s="507"/>
    </row>
    <row r="12911" spans="8:28" customFormat="1" ht="12.75">
      <c r="H12911" s="507"/>
      <c r="R12911" s="507"/>
    </row>
    <row r="12912" spans="8:28" customFormat="1" ht="12.75">
      <c r="H12912" s="507"/>
      <c r="P12912" s="507"/>
      <c r="R12912" s="507"/>
      <c r="S12912" s="507"/>
    </row>
    <row r="12913" spans="8:28" customFormat="1" ht="12.75">
      <c r="H12913" s="507"/>
      <c r="P12913" s="507"/>
      <c r="R12913" s="507"/>
    </row>
    <row r="12914" spans="8:28" customFormat="1" ht="12.75">
      <c r="H12914" s="507"/>
      <c r="P12914" s="507"/>
      <c r="R12914" s="507"/>
      <c r="S12914" s="507"/>
    </row>
    <row r="12915" spans="8:28" customFormat="1" ht="12.75">
      <c r="H12915" s="507"/>
      <c r="R12915" s="507"/>
      <c r="S12915" s="507"/>
    </row>
    <row r="12916" spans="8:28" customFormat="1" ht="12.75">
      <c r="H12916" s="507"/>
      <c r="R12916" s="507"/>
      <c r="S12916" s="507"/>
    </row>
    <row r="12917" spans="8:28" customFormat="1" ht="12.75">
      <c r="H12917" s="507"/>
      <c r="P12917" s="507"/>
      <c r="R12917" s="507"/>
    </row>
    <row r="12918" spans="8:28" customFormat="1" ht="12.75">
      <c r="H12918" s="507"/>
      <c r="P12918" s="507"/>
      <c r="R12918" s="507"/>
    </row>
    <row r="12919" spans="8:28" customFormat="1" ht="12.75">
      <c r="H12919" s="507"/>
      <c r="P12919" s="507"/>
      <c r="R12919" s="507"/>
      <c r="S12919" s="507"/>
    </row>
    <row r="12920" spans="8:28" customFormat="1" ht="12.75">
      <c r="H12920" s="507"/>
      <c r="P12920" s="507"/>
      <c r="R12920" s="507"/>
      <c r="S12920" s="507"/>
    </row>
    <row r="12921" spans="8:28" customFormat="1" ht="12.75">
      <c r="H12921" s="507"/>
      <c r="R12921" s="507"/>
      <c r="S12921" s="507"/>
    </row>
    <row r="12922" spans="8:28" customFormat="1" ht="12.75">
      <c r="H12922" s="507"/>
      <c r="P12922" s="507"/>
      <c r="R12922" s="507"/>
      <c r="S12922" s="507"/>
    </row>
    <row r="12923" spans="8:28" customFormat="1" ht="12.75">
      <c r="H12923" s="507"/>
      <c r="P12923" s="507"/>
      <c r="R12923" s="507"/>
      <c r="S12923" s="507"/>
    </row>
    <row r="12924" spans="8:28" customFormat="1" ht="12.75">
      <c r="H12924" s="507"/>
      <c r="P12924" s="507"/>
      <c r="R12924" s="507"/>
      <c r="S12924" s="507"/>
    </row>
    <row r="12925" spans="8:28" customFormat="1" ht="12.75">
      <c r="H12925" s="507"/>
      <c r="P12925" s="507"/>
      <c r="R12925" s="507"/>
    </row>
    <row r="12926" spans="8:28" customFormat="1" ht="12.75">
      <c r="H12926" s="507"/>
      <c r="R12926" s="507"/>
      <c r="S12926" s="507"/>
    </row>
    <row r="12927" spans="8:28" customFormat="1" ht="12.75">
      <c r="H12927" s="507"/>
      <c r="P12927" s="507"/>
      <c r="R12927" s="507"/>
      <c r="S12927" s="507"/>
    </row>
    <row r="12928" spans="8:28" customFormat="1" ht="12.75">
      <c r="H12928" s="507"/>
      <c r="P12928" s="507"/>
      <c r="R12928" s="507"/>
      <c r="S12928" s="507"/>
      <c r="AB12928" s="507"/>
    </row>
    <row r="12929" spans="8:19" customFormat="1" ht="12.75">
      <c r="H12929" s="507"/>
      <c r="P12929" s="507"/>
      <c r="R12929" s="507"/>
      <c r="S12929" s="507"/>
    </row>
    <row r="12930" spans="8:19" customFormat="1" ht="12.75">
      <c r="H12930" s="507"/>
      <c r="R12930" s="507"/>
      <c r="S12930" s="507"/>
    </row>
    <row r="12931" spans="8:19" customFormat="1" ht="12.75">
      <c r="H12931" s="507"/>
      <c r="P12931" s="507"/>
      <c r="R12931" s="507"/>
      <c r="S12931" s="507"/>
    </row>
    <row r="12932" spans="8:19" customFormat="1" ht="12.75">
      <c r="H12932" s="507"/>
      <c r="P12932" s="507"/>
      <c r="R12932" s="507"/>
      <c r="S12932" s="507"/>
    </row>
    <row r="12933" spans="8:19" customFormat="1" ht="12.75">
      <c r="H12933" s="507"/>
      <c r="R12933" s="507"/>
    </row>
    <row r="12934" spans="8:19" customFormat="1" ht="12.75">
      <c r="H12934" s="507"/>
      <c r="P12934" s="507"/>
      <c r="R12934" s="507"/>
      <c r="S12934" s="507"/>
    </row>
    <row r="12935" spans="8:19" customFormat="1" ht="12.75">
      <c r="H12935" s="507"/>
      <c r="P12935" s="507"/>
      <c r="R12935" s="507"/>
      <c r="S12935" s="507"/>
    </row>
    <row r="12936" spans="8:19" customFormat="1" ht="12.75">
      <c r="H12936" s="507"/>
      <c r="P12936" s="507"/>
      <c r="R12936" s="507"/>
      <c r="S12936" s="507"/>
    </row>
    <row r="12937" spans="8:19" customFormat="1" ht="12.75">
      <c r="H12937" s="507"/>
      <c r="P12937" s="507"/>
      <c r="R12937" s="507"/>
    </row>
    <row r="12938" spans="8:19" customFormat="1" ht="12.75">
      <c r="H12938" s="507"/>
      <c r="R12938" s="507"/>
      <c r="S12938" s="507"/>
    </row>
    <row r="12939" spans="8:19" customFormat="1" ht="12.75">
      <c r="H12939" s="507"/>
      <c r="P12939" s="507"/>
      <c r="R12939" s="507"/>
      <c r="S12939" s="507"/>
    </row>
    <row r="12940" spans="8:19" customFormat="1" ht="12.75">
      <c r="H12940" s="507"/>
      <c r="P12940" s="507"/>
      <c r="R12940" s="507"/>
      <c r="S12940" s="507"/>
    </row>
    <row r="12941" spans="8:19" customFormat="1" ht="12.75">
      <c r="H12941" s="507"/>
      <c r="R12941" s="507"/>
    </row>
    <row r="12942" spans="8:19" customFormat="1" ht="12.75">
      <c r="H12942" s="507"/>
      <c r="R12942" s="507"/>
    </row>
    <row r="12943" spans="8:19" customFormat="1" ht="12.75">
      <c r="H12943" s="507"/>
      <c r="R12943" s="507"/>
    </row>
    <row r="12944" spans="8:19" customFormat="1" ht="12.75">
      <c r="H12944" s="507"/>
      <c r="P12944" s="507"/>
      <c r="R12944" s="507"/>
    </row>
    <row r="12945" spans="8:28" customFormat="1" ht="12.75">
      <c r="H12945" s="507"/>
      <c r="P12945" s="507"/>
      <c r="R12945" s="507"/>
    </row>
    <row r="12946" spans="8:28" customFormat="1" ht="12.75">
      <c r="H12946" s="507"/>
      <c r="P12946" s="507"/>
      <c r="R12946" s="507"/>
      <c r="S12946" s="507"/>
    </row>
    <row r="12947" spans="8:28" customFormat="1" ht="12.75">
      <c r="H12947" s="507"/>
      <c r="P12947" s="507"/>
      <c r="R12947" s="507"/>
      <c r="S12947" s="507"/>
    </row>
    <row r="12948" spans="8:28" customFormat="1" ht="12.75">
      <c r="H12948" s="507"/>
      <c r="P12948" s="507"/>
      <c r="R12948" s="507"/>
    </row>
    <row r="12949" spans="8:28" customFormat="1" ht="12.75">
      <c r="H12949" s="507"/>
      <c r="P12949" s="507"/>
      <c r="R12949" s="507"/>
      <c r="S12949" s="507"/>
    </row>
    <row r="12950" spans="8:28" customFormat="1" ht="12.75">
      <c r="H12950" s="507"/>
      <c r="R12950" s="507"/>
      <c r="S12950" s="507"/>
    </row>
    <row r="12951" spans="8:28" customFormat="1" ht="12.75">
      <c r="H12951" s="507"/>
      <c r="R12951" s="507"/>
      <c r="S12951" s="507"/>
    </row>
    <row r="12952" spans="8:28" customFormat="1" ht="12.75">
      <c r="H12952" s="507"/>
      <c r="P12952" s="507"/>
      <c r="R12952" s="507"/>
      <c r="S12952" s="507"/>
    </row>
    <row r="12953" spans="8:28" customFormat="1" ht="12.75">
      <c r="H12953" s="507"/>
      <c r="R12953" s="507"/>
      <c r="S12953" s="507"/>
    </row>
    <row r="12954" spans="8:28" customFormat="1" ht="12.75">
      <c r="H12954" s="507"/>
      <c r="P12954" s="507"/>
      <c r="R12954" s="507"/>
      <c r="S12954" s="507"/>
    </row>
    <row r="12955" spans="8:28" customFormat="1" ht="12.75">
      <c r="H12955" s="507"/>
      <c r="P12955" s="507"/>
      <c r="R12955" s="507"/>
      <c r="S12955" s="507"/>
    </row>
    <row r="12956" spans="8:28" customFormat="1" ht="12.75">
      <c r="H12956" s="507"/>
      <c r="P12956" s="507"/>
      <c r="R12956" s="507"/>
      <c r="S12956" s="507"/>
      <c r="AB12956" s="507"/>
    </row>
    <row r="12957" spans="8:28" customFormat="1" ht="12.75">
      <c r="H12957" s="507"/>
      <c r="P12957" s="507"/>
      <c r="R12957" s="507"/>
    </row>
    <row r="12958" spans="8:28" customFormat="1" ht="12.75">
      <c r="H12958" s="507"/>
      <c r="P12958" s="507"/>
      <c r="R12958" s="507"/>
    </row>
    <row r="12959" spans="8:28" customFormat="1" ht="12.75">
      <c r="H12959" s="507"/>
      <c r="P12959" s="507"/>
      <c r="R12959" s="507"/>
      <c r="S12959" s="507"/>
    </row>
    <row r="12960" spans="8:28" customFormat="1" ht="12.75">
      <c r="H12960" s="507"/>
      <c r="P12960" s="507"/>
      <c r="R12960" s="507"/>
      <c r="S12960" s="507"/>
    </row>
    <row r="12961" spans="8:28" customFormat="1" ht="12.75">
      <c r="H12961" s="507"/>
      <c r="P12961" s="507"/>
      <c r="R12961" s="507"/>
    </row>
    <row r="12962" spans="8:28" customFormat="1" ht="12.75">
      <c r="H12962" s="507"/>
      <c r="P12962" s="507"/>
      <c r="R12962" s="507"/>
      <c r="S12962" s="507"/>
    </row>
    <row r="12963" spans="8:28" customFormat="1" ht="12.75">
      <c r="H12963" s="507"/>
      <c r="P12963" s="507"/>
      <c r="R12963" s="507"/>
    </row>
    <row r="12964" spans="8:28" customFormat="1" ht="12.75">
      <c r="H12964" s="507"/>
      <c r="P12964" s="507"/>
      <c r="R12964" s="507"/>
    </row>
    <row r="12965" spans="8:28" customFormat="1" ht="12.75">
      <c r="H12965" s="507"/>
      <c r="P12965" s="507"/>
      <c r="R12965" s="507"/>
    </row>
    <row r="12966" spans="8:28" customFormat="1" ht="12.75">
      <c r="H12966" s="507"/>
      <c r="P12966" s="507"/>
      <c r="R12966" s="507"/>
    </row>
    <row r="12967" spans="8:28" customFormat="1" ht="12.75">
      <c r="H12967" s="507"/>
      <c r="P12967" s="507"/>
      <c r="R12967" s="507"/>
      <c r="S12967" s="507"/>
    </row>
    <row r="12968" spans="8:28" customFormat="1" ht="12.75">
      <c r="H12968" s="507"/>
      <c r="P12968" s="507"/>
      <c r="R12968" s="507"/>
      <c r="S12968" s="507"/>
    </row>
    <row r="12969" spans="8:28" customFormat="1" ht="12.75">
      <c r="H12969" s="507"/>
      <c r="R12969" s="507"/>
      <c r="S12969" s="507"/>
    </row>
    <row r="12970" spans="8:28" customFormat="1" ht="12.75">
      <c r="H12970" s="507"/>
      <c r="R12970" s="507"/>
      <c r="S12970" s="507"/>
    </row>
    <row r="12971" spans="8:28" customFormat="1" ht="12.75">
      <c r="H12971" s="507"/>
      <c r="R12971" s="507"/>
    </row>
    <row r="12972" spans="8:28" customFormat="1" ht="12.75">
      <c r="H12972" s="507"/>
      <c r="R12972" s="507"/>
      <c r="S12972" s="507"/>
    </row>
    <row r="12973" spans="8:28" customFormat="1" ht="12.75">
      <c r="H12973" s="507"/>
      <c r="P12973" s="507"/>
      <c r="R12973" s="507"/>
    </row>
    <row r="12974" spans="8:28" customFormat="1" ht="12.75">
      <c r="H12974" s="507"/>
      <c r="P12974" s="507"/>
      <c r="R12974" s="507"/>
      <c r="S12974" s="507"/>
      <c r="AB12974" s="507"/>
    </row>
    <row r="12975" spans="8:28" customFormat="1" ht="12.75">
      <c r="H12975" s="507"/>
      <c r="P12975" s="507"/>
      <c r="R12975" s="507"/>
    </row>
    <row r="12976" spans="8:28" customFormat="1" ht="12.75">
      <c r="H12976" s="507"/>
      <c r="R12976" s="507"/>
      <c r="S12976" s="507"/>
    </row>
    <row r="12977" spans="8:28" customFormat="1" ht="12.75">
      <c r="H12977" s="507"/>
      <c r="P12977" s="507"/>
      <c r="R12977" s="507"/>
      <c r="S12977" s="507"/>
    </row>
    <row r="12978" spans="8:28" customFormat="1" ht="12.75">
      <c r="H12978" s="507"/>
      <c r="P12978" s="507"/>
      <c r="R12978" s="507"/>
    </row>
    <row r="12979" spans="8:28" customFormat="1" ht="12.75">
      <c r="H12979" s="507"/>
      <c r="R12979" s="507"/>
    </row>
    <row r="12980" spans="8:28" customFormat="1" ht="12.75">
      <c r="H12980" s="507"/>
      <c r="P12980" s="507"/>
      <c r="R12980" s="507"/>
      <c r="S12980" s="507"/>
    </row>
    <row r="12981" spans="8:28" customFormat="1" ht="12.75">
      <c r="H12981" s="507"/>
      <c r="R12981" s="507"/>
      <c r="S12981" s="507"/>
      <c r="AB12981" s="507"/>
    </row>
    <row r="12982" spans="8:28" customFormat="1" ht="12.75">
      <c r="H12982" s="507"/>
      <c r="R12982" s="507"/>
    </row>
    <row r="12983" spans="8:28" customFormat="1" ht="12.75">
      <c r="H12983" s="507"/>
      <c r="P12983" s="507"/>
      <c r="R12983" s="507"/>
      <c r="S12983" s="507"/>
    </row>
    <row r="12984" spans="8:28" customFormat="1" ht="12.75">
      <c r="H12984" s="507"/>
      <c r="R12984" s="507"/>
      <c r="S12984" s="507"/>
    </row>
    <row r="12985" spans="8:28" customFormat="1" ht="12.75">
      <c r="H12985" s="507"/>
      <c r="R12985" s="507"/>
    </row>
    <row r="12986" spans="8:28" customFormat="1" ht="12.75">
      <c r="H12986" s="507"/>
      <c r="P12986" s="507"/>
      <c r="R12986" s="507"/>
      <c r="S12986" s="507"/>
    </row>
    <row r="12987" spans="8:28" customFormat="1" ht="12.75">
      <c r="H12987" s="507"/>
      <c r="R12987" s="507"/>
      <c r="S12987" s="507"/>
    </row>
    <row r="12988" spans="8:28" customFormat="1" ht="12.75">
      <c r="H12988" s="507"/>
      <c r="P12988" s="507"/>
      <c r="R12988" s="507"/>
    </row>
    <row r="12989" spans="8:28" customFormat="1" ht="12.75">
      <c r="H12989" s="507"/>
      <c r="P12989" s="507"/>
      <c r="R12989" s="507"/>
      <c r="S12989" s="507"/>
    </row>
    <row r="12990" spans="8:28" customFormat="1" ht="12.75">
      <c r="H12990" s="507"/>
      <c r="R12990" s="507"/>
    </row>
    <row r="12991" spans="8:28" customFormat="1" ht="12.75">
      <c r="H12991" s="507"/>
      <c r="P12991" s="507"/>
      <c r="R12991" s="507"/>
    </row>
    <row r="12992" spans="8:28" customFormat="1" ht="12.75">
      <c r="H12992" s="507"/>
      <c r="P12992" s="507"/>
      <c r="R12992" s="507"/>
    </row>
    <row r="12993" spans="8:28" customFormat="1" ht="12.75">
      <c r="H12993" s="507"/>
      <c r="R12993" s="507"/>
      <c r="S12993" s="507"/>
    </row>
    <row r="12994" spans="8:28" customFormat="1" ht="12.75">
      <c r="H12994" s="507"/>
      <c r="P12994" s="507"/>
      <c r="R12994" s="507"/>
    </row>
    <row r="12995" spans="8:28" customFormat="1" ht="12.75">
      <c r="H12995" s="507"/>
      <c r="P12995" s="507"/>
      <c r="R12995" s="507"/>
      <c r="AB12995" s="507"/>
    </row>
    <row r="12996" spans="8:28" customFormat="1" ht="12.75">
      <c r="H12996" s="507"/>
      <c r="P12996" s="507"/>
      <c r="R12996" s="507"/>
      <c r="S12996" s="507"/>
    </row>
    <row r="12997" spans="8:28" customFormat="1" ht="12.75">
      <c r="H12997" s="507"/>
      <c r="R12997" s="507"/>
    </row>
    <row r="12998" spans="8:28" customFormat="1" ht="12.75">
      <c r="H12998" s="507"/>
      <c r="P12998" s="507"/>
      <c r="R12998" s="507"/>
      <c r="S12998" s="507"/>
    </row>
    <row r="12999" spans="8:28" customFormat="1" ht="12.75">
      <c r="H12999" s="507"/>
      <c r="P12999" s="507"/>
      <c r="R12999" s="507"/>
    </row>
    <row r="13000" spans="8:28" customFormat="1" ht="12.75">
      <c r="H13000" s="507"/>
      <c r="R13000" s="507"/>
    </row>
    <row r="13001" spans="8:28" customFormat="1" ht="12.75">
      <c r="H13001" s="507"/>
      <c r="P13001" s="507"/>
      <c r="R13001" s="507"/>
    </row>
    <row r="13002" spans="8:28" customFormat="1" ht="12.75">
      <c r="H13002" s="507"/>
      <c r="R13002" s="507"/>
      <c r="S13002" s="507"/>
    </row>
    <row r="13003" spans="8:28" customFormat="1" ht="12.75">
      <c r="H13003" s="507"/>
      <c r="R13003" s="507"/>
    </row>
    <row r="13004" spans="8:28" customFormat="1" ht="12.75">
      <c r="H13004" s="507"/>
      <c r="R13004" s="507"/>
      <c r="S13004" s="507"/>
    </row>
    <row r="13005" spans="8:28" customFormat="1" ht="12.75">
      <c r="H13005" s="507"/>
      <c r="R13005" s="507"/>
    </row>
    <row r="13006" spans="8:28" customFormat="1" ht="12.75">
      <c r="H13006" s="507"/>
      <c r="R13006" s="507"/>
    </row>
    <row r="13007" spans="8:28" customFormat="1" ht="12.75">
      <c r="H13007" s="507"/>
      <c r="R13007" s="507"/>
      <c r="S13007" s="507"/>
    </row>
    <row r="13008" spans="8:28" customFormat="1" ht="12.75">
      <c r="H13008" s="507"/>
      <c r="P13008" s="507"/>
      <c r="R13008" s="507"/>
    </row>
    <row r="13009" spans="8:19" customFormat="1" ht="12.75">
      <c r="H13009" s="507"/>
      <c r="P13009" s="507"/>
      <c r="R13009" s="507"/>
    </row>
    <row r="13010" spans="8:19" customFormat="1" ht="12.75">
      <c r="H13010" s="507"/>
      <c r="R13010" s="507"/>
      <c r="S13010" s="507"/>
    </row>
    <row r="13011" spans="8:19" customFormat="1" ht="12.75">
      <c r="H13011" s="507"/>
      <c r="P13011" s="507"/>
      <c r="R13011" s="507"/>
      <c r="S13011" s="507"/>
    </row>
    <row r="13012" spans="8:19" customFormat="1" ht="12.75">
      <c r="H13012" s="507"/>
      <c r="R13012" s="507"/>
    </row>
    <row r="13013" spans="8:19" customFormat="1" ht="12.75">
      <c r="H13013" s="507"/>
      <c r="P13013" s="507"/>
      <c r="R13013" s="507"/>
      <c r="S13013" s="507"/>
    </row>
    <row r="13014" spans="8:19" customFormat="1" ht="12.75">
      <c r="H13014" s="507"/>
      <c r="P13014" s="507"/>
      <c r="R13014" s="507"/>
      <c r="S13014" s="507"/>
    </row>
    <row r="13015" spans="8:19" customFormat="1" ht="12.75">
      <c r="H13015" s="507"/>
      <c r="R13015" s="507"/>
      <c r="S13015" s="507"/>
    </row>
    <row r="13016" spans="8:19" customFormat="1" ht="12.75">
      <c r="H13016" s="507"/>
      <c r="R13016" s="507"/>
      <c r="S13016" s="507"/>
    </row>
    <row r="13017" spans="8:19" customFormat="1" ht="12.75">
      <c r="H13017" s="507"/>
      <c r="R13017" s="507"/>
      <c r="S13017" s="507"/>
    </row>
    <row r="13018" spans="8:19" customFormat="1" ht="12.75">
      <c r="H13018" s="507"/>
      <c r="P13018" s="507"/>
      <c r="R13018" s="507"/>
      <c r="S13018" s="507"/>
    </row>
    <row r="13019" spans="8:19" customFormat="1" ht="12.75">
      <c r="H13019" s="507"/>
      <c r="P13019" s="507"/>
      <c r="R13019" s="507"/>
    </row>
    <row r="13020" spans="8:19" customFormat="1" ht="12.75">
      <c r="H13020" s="507"/>
      <c r="P13020" s="507"/>
      <c r="R13020" s="507"/>
    </row>
    <row r="13021" spans="8:19" customFormat="1" ht="12.75">
      <c r="H13021" s="507"/>
      <c r="P13021" s="507"/>
      <c r="R13021" s="507"/>
      <c r="S13021" s="507"/>
    </row>
    <row r="13022" spans="8:19" customFormat="1" ht="12.75">
      <c r="H13022" s="507"/>
      <c r="R13022" s="507"/>
      <c r="S13022" s="507"/>
    </row>
    <row r="13023" spans="8:19" customFormat="1" ht="12.75">
      <c r="H13023" s="507"/>
      <c r="P13023" s="507"/>
      <c r="R13023" s="507"/>
    </row>
    <row r="13024" spans="8:19" customFormat="1" ht="12.75">
      <c r="H13024" s="507"/>
      <c r="P13024" s="507"/>
      <c r="R13024" s="507"/>
    </row>
    <row r="13025" spans="8:28" customFormat="1" ht="12.75">
      <c r="H13025" s="507"/>
      <c r="R13025" s="507"/>
      <c r="S13025" s="507"/>
    </row>
    <row r="13026" spans="8:28" customFormat="1" ht="12.75">
      <c r="H13026" s="507"/>
      <c r="P13026" s="507"/>
      <c r="R13026" s="507"/>
    </row>
    <row r="13027" spans="8:28" customFormat="1" ht="12.75">
      <c r="H13027" s="507"/>
      <c r="P13027" s="507"/>
      <c r="R13027" s="507"/>
    </row>
    <row r="13028" spans="8:28" customFormat="1" ht="12.75">
      <c r="H13028" s="507"/>
      <c r="R13028" s="507"/>
    </row>
    <row r="13029" spans="8:28" customFormat="1" ht="12.75">
      <c r="H13029" s="507"/>
      <c r="P13029" s="507"/>
      <c r="R13029" s="507"/>
    </row>
    <row r="13030" spans="8:28" customFormat="1" ht="12.75">
      <c r="H13030" s="507"/>
      <c r="P13030" s="507"/>
      <c r="R13030" s="507"/>
      <c r="S13030" s="507"/>
    </row>
    <row r="13031" spans="8:28" customFormat="1" ht="12.75">
      <c r="H13031" s="507"/>
      <c r="P13031" s="507"/>
      <c r="R13031" s="507"/>
      <c r="S13031" s="507"/>
    </row>
    <row r="13032" spans="8:28" customFormat="1" ht="12.75">
      <c r="H13032" s="507"/>
      <c r="P13032" s="507"/>
      <c r="R13032" s="507"/>
    </row>
    <row r="13033" spans="8:28" customFormat="1" ht="12.75">
      <c r="H13033" s="507"/>
      <c r="P13033" s="507"/>
      <c r="R13033" s="507"/>
    </row>
    <row r="13034" spans="8:28" customFormat="1" ht="12.75">
      <c r="H13034" s="507"/>
      <c r="P13034" s="507"/>
      <c r="R13034" s="507"/>
      <c r="S13034" s="507"/>
    </row>
    <row r="13035" spans="8:28" customFormat="1" ht="12.75">
      <c r="H13035" s="507"/>
      <c r="P13035" s="507"/>
      <c r="R13035" s="507"/>
    </row>
    <row r="13036" spans="8:28" customFormat="1" ht="12.75">
      <c r="H13036" s="507"/>
      <c r="P13036" s="507"/>
      <c r="R13036" s="507"/>
      <c r="AB13036" s="507"/>
    </row>
    <row r="13037" spans="8:28" customFormat="1" ht="12.75">
      <c r="H13037" s="507"/>
      <c r="P13037" s="507"/>
      <c r="R13037" s="507"/>
      <c r="S13037" s="507"/>
    </row>
    <row r="13038" spans="8:28" customFormat="1" ht="12.75">
      <c r="H13038" s="507"/>
      <c r="R13038" s="507"/>
    </row>
    <row r="13039" spans="8:28" customFormat="1" ht="12.75">
      <c r="H13039" s="507"/>
      <c r="P13039" s="507"/>
      <c r="R13039" s="507"/>
    </row>
    <row r="13040" spans="8:28" customFormat="1" ht="12.75">
      <c r="H13040" s="507"/>
      <c r="P13040" s="507"/>
      <c r="R13040" s="507"/>
      <c r="S13040" s="507"/>
    </row>
    <row r="13041" spans="8:28" customFormat="1" ht="12.75">
      <c r="H13041" s="507"/>
      <c r="P13041" s="507"/>
      <c r="R13041" s="507"/>
    </row>
    <row r="13042" spans="8:28" customFormat="1" ht="12.75">
      <c r="H13042" s="507"/>
      <c r="R13042" s="507"/>
    </row>
    <row r="13043" spans="8:28" customFormat="1" ht="12.75">
      <c r="H13043" s="507"/>
      <c r="P13043" s="507"/>
      <c r="R13043" s="507"/>
    </row>
    <row r="13044" spans="8:28" customFormat="1" ht="12.75">
      <c r="H13044" s="507"/>
      <c r="P13044" s="507"/>
      <c r="R13044" s="507"/>
    </row>
    <row r="13045" spans="8:28" customFormat="1" ht="12.75">
      <c r="H13045" s="507"/>
      <c r="P13045" s="507"/>
      <c r="R13045" s="507"/>
    </row>
    <row r="13046" spans="8:28" customFormat="1" ht="12.75">
      <c r="H13046" s="507"/>
      <c r="R13046" s="507"/>
      <c r="S13046" s="507"/>
    </row>
    <row r="13047" spans="8:28" customFormat="1" ht="12.75">
      <c r="H13047" s="507"/>
      <c r="P13047" s="507"/>
      <c r="R13047" s="507"/>
      <c r="S13047" s="507"/>
    </row>
    <row r="13048" spans="8:28" customFormat="1" ht="12.75">
      <c r="H13048" s="507"/>
      <c r="R13048" s="507"/>
      <c r="S13048" s="507"/>
    </row>
    <row r="13049" spans="8:28" customFormat="1" ht="12.75">
      <c r="H13049" s="507"/>
      <c r="R13049" s="507"/>
    </row>
    <row r="13050" spans="8:28" customFormat="1" ht="12.75">
      <c r="H13050" s="507"/>
      <c r="R13050" s="507"/>
    </row>
    <row r="13051" spans="8:28" customFormat="1" ht="12.75">
      <c r="H13051" s="507"/>
      <c r="P13051" s="507"/>
      <c r="R13051" s="507"/>
    </row>
    <row r="13052" spans="8:28" customFormat="1" ht="12.75">
      <c r="H13052" s="507"/>
      <c r="R13052" s="507"/>
      <c r="S13052" s="507"/>
      <c r="AB13052" s="507"/>
    </row>
    <row r="13053" spans="8:28" customFormat="1" ht="12.75">
      <c r="H13053" s="507"/>
      <c r="P13053" s="507"/>
      <c r="R13053" s="507"/>
    </row>
    <row r="13054" spans="8:28" customFormat="1" ht="12.75">
      <c r="H13054" s="507"/>
      <c r="R13054" s="507"/>
    </row>
    <row r="13055" spans="8:28" customFormat="1" ht="12.75">
      <c r="H13055" s="507"/>
      <c r="P13055" s="507"/>
      <c r="R13055" s="507"/>
    </row>
    <row r="13056" spans="8:28" customFormat="1" ht="12.75">
      <c r="H13056" s="507"/>
      <c r="P13056" s="507"/>
      <c r="R13056" s="507"/>
      <c r="S13056" s="507"/>
    </row>
    <row r="13057" spans="8:28" customFormat="1" ht="12.75">
      <c r="H13057" s="507"/>
      <c r="R13057" s="507"/>
      <c r="S13057" s="507"/>
    </row>
    <row r="13058" spans="8:28" customFormat="1" ht="12.75">
      <c r="H13058" s="507"/>
      <c r="P13058" s="507"/>
      <c r="R13058" s="507"/>
    </row>
    <row r="13059" spans="8:28" customFormat="1" ht="12.75">
      <c r="H13059" s="507"/>
      <c r="P13059" s="507"/>
      <c r="R13059" s="507"/>
      <c r="S13059" s="507"/>
    </row>
    <row r="13060" spans="8:28" customFormat="1" ht="12.75">
      <c r="H13060" s="507"/>
      <c r="P13060" s="507"/>
      <c r="R13060" s="507"/>
    </row>
    <row r="13061" spans="8:28" customFormat="1" ht="12.75">
      <c r="H13061" s="507"/>
      <c r="P13061" s="507"/>
      <c r="R13061" s="507"/>
    </row>
    <row r="13062" spans="8:28" customFormat="1" ht="12.75">
      <c r="H13062" s="507"/>
      <c r="R13062" s="507"/>
    </row>
    <row r="13063" spans="8:28" customFormat="1" ht="12.75">
      <c r="H13063" s="507"/>
      <c r="P13063" s="507"/>
      <c r="R13063" s="507"/>
      <c r="S13063" s="507"/>
    </row>
    <row r="13064" spans="8:28" customFormat="1" ht="12.75">
      <c r="H13064" s="507"/>
      <c r="P13064" s="507"/>
      <c r="R13064" s="507"/>
      <c r="S13064" s="507"/>
      <c r="AB13064" s="507"/>
    </row>
    <row r="13065" spans="8:28" customFormat="1" ht="12.75">
      <c r="H13065" s="507"/>
      <c r="P13065" s="507"/>
      <c r="R13065" s="507"/>
    </row>
    <row r="13066" spans="8:28" customFormat="1" ht="12.75">
      <c r="H13066" s="507"/>
      <c r="P13066" s="507"/>
      <c r="R13066" s="507"/>
    </row>
    <row r="13067" spans="8:28" customFormat="1" ht="12.75">
      <c r="H13067" s="507"/>
      <c r="R13067" s="507"/>
      <c r="S13067" s="507"/>
    </row>
    <row r="13068" spans="8:28" customFormat="1" ht="12.75">
      <c r="H13068" s="507"/>
      <c r="P13068" s="507"/>
      <c r="R13068" s="507"/>
    </row>
    <row r="13069" spans="8:28" customFormat="1" ht="12.75">
      <c r="H13069" s="507"/>
      <c r="P13069" s="507"/>
      <c r="R13069" s="507"/>
      <c r="S13069" s="507"/>
    </row>
    <row r="13070" spans="8:28" customFormat="1" ht="12.75">
      <c r="H13070" s="507"/>
      <c r="P13070" s="507"/>
      <c r="R13070" s="507"/>
    </row>
    <row r="13071" spans="8:28" customFormat="1" ht="12.75">
      <c r="H13071" s="507"/>
      <c r="R13071" s="507"/>
    </row>
    <row r="13072" spans="8:28" customFormat="1" ht="12.75">
      <c r="H13072" s="507"/>
      <c r="P13072" s="507"/>
      <c r="R13072" s="507"/>
      <c r="S13072" s="507"/>
    </row>
    <row r="13073" spans="8:28" customFormat="1" ht="12.75">
      <c r="H13073" s="507"/>
      <c r="R13073" s="507"/>
      <c r="S13073" s="507"/>
      <c r="AB13073" s="507"/>
    </row>
    <row r="13074" spans="8:28" customFormat="1" ht="12.75">
      <c r="H13074" s="507"/>
      <c r="R13074" s="507"/>
      <c r="S13074" s="507"/>
    </row>
    <row r="13075" spans="8:28" customFormat="1" ht="12.75">
      <c r="H13075" s="507"/>
      <c r="P13075" s="507"/>
      <c r="R13075" s="507"/>
    </row>
    <row r="13076" spans="8:28" customFormat="1" ht="12.75">
      <c r="H13076" s="507"/>
      <c r="P13076" s="507"/>
      <c r="R13076" s="507"/>
      <c r="S13076" s="507"/>
    </row>
    <row r="13077" spans="8:28" customFormat="1" ht="12.75">
      <c r="H13077" s="507"/>
      <c r="P13077" s="507"/>
      <c r="R13077" s="507"/>
    </row>
    <row r="13078" spans="8:28" customFormat="1" ht="12.75">
      <c r="H13078" s="507"/>
      <c r="P13078" s="507"/>
      <c r="R13078" s="507"/>
    </row>
    <row r="13079" spans="8:28" customFormat="1" ht="12.75">
      <c r="H13079" s="507"/>
      <c r="P13079" s="507"/>
      <c r="R13079" s="507"/>
    </row>
    <row r="13080" spans="8:28" customFormat="1" ht="12.75">
      <c r="H13080" s="507"/>
      <c r="P13080" s="507"/>
      <c r="R13080" s="507"/>
      <c r="S13080" s="507"/>
    </row>
    <row r="13081" spans="8:28" customFormat="1" ht="12.75">
      <c r="H13081" s="507"/>
      <c r="R13081" s="507"/>
    </row>
    <row r="13082" spans="8:28" customFormat="1" ht="12.75">
      <c r="H13082" s="507"/>
      <c r="R13082" s="507"/>
    </row>
    <row r="13083" spans="8:28" customFormat="1" ht="12.75">
      <c r="H13083" s="507"/>
      <c r="P13083" s="507"/>
      <c r="R13083" s="507"/>
    </row>
    <row r="13084" spans="8:28" customFormat="1" ht="12.75">
      <c r="H13084" s="507"/>
      <c r="P13084" s="507"/>
      <c r="R13084" s="507"/>
    </row>
    <row r="13085" spans="8:28" customFormat="1" ht="12.75">
      <c r="H13085" s="507"/>
      <c r="R13085" s="507"/>
      <c r="S13085" s="507"/>
    </row>
    <row r="13086" spans="8:28" customFormat="1" ht="12.75">
      <c r="H13086" s="507"/>
      <c r="P13086" s="507"/>
      <c r="R13086" s="507"/>
    </row>
    <row r="13087" spans="8:28" customFormat="1" ht="12.75">
      <c r="H13087" s="507"/>
      <c r="R13087" s="507"/>
      <c r="S13087" s="507"/>
    </row>
    <row r="13088" spans="8:28" customFormat="1" ht="12.75">
      <c r="H13088" s="507"/>
      <c r="P13088" s="507"/>
      <c r="R13088" s="507"/>
      <c r="S13088" s="507"/>
    </row>
    <row r="13089" spans="8:28" customFormat="1" ht="12.75">
      <c r="H13089" s="507"/>
      <c r="R13089" s="507"/>
      <c r="S13089" s="507"/>
    </row>
    <row r="13090" spans="8:28" customFormat="1" ht="12.75">
      <c r="H13090" s="507"/>
      <c r="R13090" s="507"/>
      <c r="S13090" s="507"/>
    </row>
    <row r="13091" spans="8:28" customFormat="1" ht="12.75">
      <c r="H13091" s="507"/>
      <c r="R13091" s="507"/>
      <c r="S13091" s="507"/>
    </row>
    <row r="13092" spans="8:28" customFormat="1" ht="12.75">
      <c r="H13092" s="507"/>
      <c r="P13092" s="507"/>
      <c r="R13092" s="507"/>
    </row>
    <row r="13093" spans="8:28" customFormat="1" ht="12.75">
      <c r="H13093" s="507"/>
      <c r="P13093" s="507"/>
      <c r="R13093" s="507"/>
    </row>
    <row r="13094" spans="8:28" customFormat="1" ht="12.75">
      <c r="H13094" s="507"/>
      <c r="P13094" s="507"/>
      <c r="R13094" s="507"/>
      <c r="S13094" s="507"/>
    </row>
    <row r="13095" spans="8:28" customFormat="1" ht="12.75">
      <c r="H13095" s="507"/>
      <c r="R13095" s="507"/>
      <c r="S13095" s="507"/>
    </row>
    <row r="13096" spans="8:28" customFormat="1" ht="12.75">
      <c r="H13096" s="507"/>
      <c r="P13096" s="507"/>
      <c r="R13096" s="507"/>
    </row>
    <row r="13097" spans="8:28" customFormat="1" ht="12.75">
      <c r="H13097" s="507"/>
      <c r="R13097" s="507"/>
      <c r="S13097" s="507"/>
    </row>
    <row r="13098" spans="8:28" customFormat="1" ht="12.75">
      <c r="H13098" s="507"/>
      <c r="R13098" s="507"/>
      <c r="S13098" s="507"/>
    </row>
    <row r="13099" spans="8:28" customFormat="1" ht="12.75">
      <c r="H13099" s="507"/>
      <c r="P13099" s="507"/>
      <c r="R13099" s="507"/>
      <c r="S13099" s="507"/>
      <c r="AB13099" s="507"/>
    </row>
    <row r="13100" spans="8:28" customFormat="1" ht="12.75">
      <c r="H13100" s="507"/>
      <c r="P13100" s="507"/>
      <c r="R13100" s="507"/>
      <c r="S13100" s="507"/>
    </row>
    <row r="13101" spans="8:28" customFormat="1" ht="12.75">
      <c r="H13101" s="507"/>
      <c r="R13101" s="507"/>
      <c r="S13101" s="507"/>
    </row>
    <row r="13102" spans="8:28" customFormat="1" ht="12.75">
      <c r="H13102" s="507"/>
      <c r="R13102" s="507"/>
    </row>
    <row r="13103" spans="8:28" customFormat="1" ht="12.75">
      <c r="H13103" s="507"/>
      <c r="R13103" s="507"/>
      <c r="S13103" s="507"/>
    </row>
    <row r="13104" spans="8:28" customFormat="1" ht="12.75">
      <c r="H13104" s="507"/>
      <c r="P13104" s="507"/>
      <c r="R13104" s="507"/>
      <c r="S13104" s="507"/>
    </row>
    <row r="13105" spans="8:19" customFormat="1" ht="12.75">
      <c r="H13105" s="507"/>
      <c r="P13105" s="507"/>
      <c r="R13105" s="507"/>
    </row>
    <row r="13106" spans="8:19" customFormat="1" ht="12.75">
      <c r="H13106" s="507"/>
      <c r="P13106" s="507"/>
      <c r="R13106" s="507"/>
    </row>
    <row r="13107" spans="8:19" customFormat="1" ht="12.75">
      <c r="H13107" s="507"/>
      <c r="P13107" s="507"/>
      <c r="R13107" s="507"/>
      <c r="S13107" s="507"/>
    </row>
    <row r="13108" spans="8:19" customFormat="1" ht="12.75">
      <c r="H13108" s="507"/>
      <c r="P13108" s="507"/>
      <c r="R13108" s="507"/>
    </row>
    <row r="13109" spans="8:19" customFormat="1" ht="12.75">
      <c r="H13109" s="507"/>
      <c r="P13109" s="507"/>
      <c r="R13109" s="507"/>
    </row>
    <row r="13110" spans="8:19" customFormat="1" ht="12.75">
      <c r="H13110" s="507"/>
      <c r="P13110" s="507"/>
      <c r="R13110" s="507"/>
    </row>
    <row r="13111" spans="8:19" customFormat="1" ht="12.75">
      <c r="H13111" s="507"/>
      <c r="R13111" s="507"/>
    </row>
    <row r="13112" spans="8:19" customFormat="1" ht="12.75">
      <c r="H13112" s="507"/>
      <c r="P13112" s="507"/>
      <c r="R13112" s="507"/>
    </row>
    <row r="13113" spans="8:19" customFormat="1" ht="12.75">
      <c r="H13113" s="507"/>
      <c r="P13113" s="507"/>
      <c r="R13113" s="507"/>
    </row>
    <row r="13114" spans="8:19" customFormat="1" ht="12.75">
      <c r="H13114" s="507"/>
      <c r="P13114" s="507"/>
      <c r="R13114" s="507"/>
      <c r="S13114" s="507"/>
    </row>
    <row r="13115" spans="8:19" customFormat="1" ht="12.75">
      <c r="H13115" s="507"/>
      <c r="P13115" s="507"/>
      <c r="R13115" s="507"/>
    </row>
    <row r="13116" spans="8:19" customFormat="1" ht="12.75">
      <c r="H13116" s="507"/>
      <c r="R13116" s="507"/>
      <c r="S13116" s="507"/>
    </row>
    <row r="13117" spans="8:19" customFormat="1" ht="12.75">
      <c r="H13117" s="507"/>
      <c r="R13117" s="507"/>
      <c r="S13117" s="507"/>
    </row>
    <row r="13118" spans="8:19" customFormat="1" ht="12.75">
      <c r="H13118" s="507"/>
      <c r="P13118" s="507"/>
      <c r="R13118" s="507"/>
      <c r="S13118" s="507"/>
    </row>
    <row r="13119" spans="8:19" customFormat="1" ht="12.75">
      <c r="H13119" s="507"/>
      <c r="P13119" s="507"/>
      <c r="R13119" s="507"/>
    </row>
    <row r="13120" spans="8:19" customFormat="1" ht="12.75">
      <c r="H13120" s="507"/>
      <c r="R13120" s="507"/>
      <c r="S13120" s="507"/>
    </row>
    <row r="13121" spans="8:28" customFormat="1" ht="12.75">
      <c r="H13121" s="507"/>
      <c r="P13121" s="507"/>
      <c r="R13121" s="507"/>
      <c r="S13121" s="507"/>
    </row>
    <row r="13122" spans="8:28" customFormat="1" ht="12.75">
      <c r="H13122" s="507"/>
      <c r="R13122" s="507"/>
      <c r="S13122" s="507"/>
    </row>
    <row r="13123" spans="8:28" customFormat="1" ht="12.75">
      <c r="H13123" s="507"/>
      <c r="P13123" s="507"/>
      <c r="R13123" s="507"/>
      <c r="S13123" s="507"/>
    </row>
    <row r="13124" spans="8:28" customFormat="1" ht="12.75">
      <c r="H13124" s="507"/>
      <c r="P13124" s="507"/>
      <c r="R13124" s="507"/>
      <c r="S13124" s="507"/>
    </row>
    <row r="13125" spans="8:28" customFormat="1" ht="12.75">
      <c r="H13125" s="507"/>
      <c r="P13125" s="507"/>
      <c r="R13125" s="507"/>
      <c r="S13125" s="507"/>
      <c r="AB13125" s="507"/>
    </row>
    <row r="13126" spans="8:28" customFormat="1" ht="12.75">
      <c r="H13126" s="507"/>
      <c r="P13126" s="507"/>
      <c r="R13126" s="507"/>
    </row>
    <row r="13127" spans="8:28" customFormat="1" ht="12.75">
      <c r="H13127" s="507"/>
      <c r="P13127" s="507"/>
      <c r="R13127" s="507"/>
    </row>
    <row r="13128" spans="8:28" customFormat="1" ht="12.75">
      <c r="H13128" s="507"/>
      <c r="R13128" s="507"/>
      <c r="S13128" s="507"/>
    </row>
    <row r="13129" spans="8:28" customFormat="1" ht="12.75">
      <c r="H13129" s="507"/>
      <c r="R13129" s="507"/>
      <c r="S13129" s="507"/>
    </row>
    <row r="13130" spans="8:28" customFormat="1" ht="12.75">
      <c r="H13130" s="507"/>
      <c r="P13130" s="507"/>
      <c r="R13130" s="507"/>
    </row>
    <row r="13131" spans="8:28" customFormat="1" ht="12.75">
      <c r="H13131" s="507"/>
      <c r="P13131" s="507"/>
      <c r="R13131" s="507"/>
      <c r="S13131" s="507"/>
    </row>
    <row r="13132" spans="8:28" customFormat="1" ht="12.75">
      <c r="H13132" s="507"/>
      <c r="R13132" s="507"/>
    </row>
    <row r="13133" spans="8:28" customFormat="1" ht="12.75">
      <c r="H13133" s="507"/>
      <c r="P13133" s="507"/>
      <c r="R13133" s="507"/>
      <c r="S13133" s="507"/>
    </row>
    <row r="13134" spans="8:28" customFormat="1" ht="12.75">
      <c r="H13134" s="507"/>
      <c r="P13134" s="507"/>
      <c r="R13134" s="507"/>
      <c r="S13134" s="507"/>
    </row>
    <row r="13135" spans="8:28" customFormat="1" ht="12.75">
      <c r="H13135" s="507"/>
      <c r="P13135" s="507"/>
      <c r="R13135" s="507"/>
    </row>
    <row r="13136" spans="8:28" customFormat="1" ht="12.75">
      <c r="H13136" s="507"/>
      <c r="P13136" s="507"/>
      <c r="R13136" s="507"/>
      <c r="S13136" s="507"/>
    </row>
    <row r="13137" spans="8:19" customFormat="1" ht="12.75">
      <c r="H13137" s="507"/>
      <c r="R13137" s="507"/>
    </row>
    <row r="13138" spans="8:19" customFormat="1" ht="12.75">
      <c r="H13138" s="507"/>
      <c r="P13138" s="507"/>
      <c r="R13138" s="507"/>
    </row>
    <row r="13139" spans="8:19" customFormat="1" ht="12.75">
      <c r="H13139" s="507"/>
      <c r="P13139" s="507"/>
      <c r="R13139" s="507"/>
    </row>
    <row r="13140" spans="8:19" customFormat="1" ht="12.75">
      <c r="H13140" s="507"/>
      <c r="P13140" s="507"/>
      <c r="R13140" s="507"/>
    </row>
    <row r="13141" spans="8:19" customFormat="1" ht="12.75">
      <c r="H13141" s="507"/>
      <c r="R13141" s="507"/>
      <c r="S13141" s="507"/>
    </row>
    <row r="13142" spans="8:19" customFormat="1" ht="12.75">
      <c r="H13142" s="507"/>
      <c r="P13142" s="507"/>
      <c r="R13142" s="507"/>
      <c r="S13142" s="507"/>
    </row>
    <row r="13143" spans="8:19" customFormat="1" ht="12.75">
      <c r="H13143" s="507"/>
      <c r="R13143" s="507"/>
    </row>
    <row r="13144" spans="8:19" customFormat="1" ht="12.75">
      <c r="H13144" s="507"/>
      <c r="R13144" s="507"/>
    </row>
    <row r="13145" spans="8:19" customFormat="1" ht="12.75">
      <c r="H13145" s="507"/>
      <c r="R13145" s="507"/>
      <c r="S13145" s="507"/>
    </row>
    <row r="13146" spans="8:19" customFormat="1" ht="12.75">
      <c r="H13146" s="507"/>
      <c r="P13146" s="507"/>
      <c r="R13146" s="507"/>
      <c r="S13146" s="507"/>
    </row>
    <row r="13147" spans="8:19" customFormat="1" ht="12.75">
      <c r="H13147" s="507"/>
      <c r="P13147" s="507"/>
      <c r="R13147" s="507"/>
    </row>
    <row r="13148" spans="8:19" customFormat="1" ht="12.75">
      <c r="H13148" s="507"/>
      <c r="R13148" s="507"/>
      <c r="S13148" s="507"/>
    </row>
    <row r="13149" spans="8:19" customFormat="1" ht="12.75">
      <c r="H13149" s="507"/>
      <c r="R13149" s="507"/>
    </row>
    <row r="13150" spans="8:19" customFormat="1" ht="12.75">
      <c r="H13150" s="507"/>
      <c r="P13150" s="507"/>
      <c r="R13150" s="507"/>
      <c r="S13150" s="507"/>
    </row>
    <row r="13151" spans="8:19" customFormat="1" ht="12.75">
      <c r="H13151" s="507"/>
      <c r="R13151" s="507"/>
      <c r="S13151" s="507"/>
    </row>
    <row r="13152" spans="8:19" customFormat="1" ht="12.75">
      <c r="H13152" s="507"/>
      <c r="R13152" s="507"/>
    </row>
    <row r="13153" spans="8:19" customFormat="1" ht="12.75">
      <c r="H13153" s="507"/>
      <c r="P13153" s="507"/>
      <c r="R13153" s="507"/>
    </row>
    <row r="13154" spans="8:19" customFormat="1" ht="12.75">
      <c r="H13154" s="507"/>
      <c r="R13154" s="507"/>
    </row>
    <row r="13155" spans="8:19" customFormat="1" ht="12.75">
      <c r="H13155" s="507"/>
      <c r="R13155" s="507"/>
    </row>
    <row r="13156" spans="8:19" customFormat="1" ht="12.75">
      <c r="H13156" s="507"/>
      <c r="P13156" s="507"/>
      <c r="R13156" s="507"/>
    </row>
    <row r="13157" spans="8:19" customFormat="1" ht="12.75">
      <c r="H13157" s="507"/>
      <c r="P13157" s="507"/>
      <c r="R13157" s="507"/>
    </row>
    <row r="13158" spans="8:19" customFormat="1" ht="12.75">
      <c r="H13158" s="507"/>
      <c r="P13158" s="507"/>
      <c r="R13158" s="507"/>
    </row>
    <row r="13159" spans="8:19" customFormat="1" ht="12.75">
      <c r="H13159" s="507"/>
      <c r="P13159" s="507"/>
      <c r="R13159" s="507"/>
    </row>
    <row r="13160" spans="8:19" customFormat="1" ht="12.75">
      <c r="H13160" s="507"/>
      <c r="P13160" s="507"/>
      <c r="R13160" s="507"/>
      <c r="S13160" s="507"/>
    </row>
    <row r="13161" spans="8:19" customFormat="1" ht="12.75">
      <c r="H13161" s="507"/>
      <c r="P13161" s="507"/>
      <c r="R13161" s="507"/>
    </row>
    <row r="13162" spans="8:19" customFormat="1" ht="12.75">
      <c r="H13162" s="507"/>
      <c r="R13162" s="507"/>
      <c r="S13162" s="507"/>
    </row>
    <row r="13163" spans="8:19" customFormat="1" ht="12.75">
      <c r="H13163" s="507"/>
      <c r="P13163" s="507"/>
      <c r="R13163" s="507"/>
      <c r="S13163" s="507"/>
    </row>
    <row r="13164" spans="8:19" customFormat="1" ht="12.75">
      <c r="H13164" s="507"/>
      <c r="P13164" s="507"/>
      <c r="R13164" s="507"/>
      <c r="S13164" s="507"/>
    </row>
    <row r="13165" spans="8:19" customFormat="1" ht="12.75">
      <c r="H13165" s="507"/>
      <c r="R13165" s="507"/>
    </row>
    <row r="13166" spans="8:19" customFormat="1" ht="12.75">
      <c r="H13166" s="507"/>
      <c r="P13166" s="507"/>
      <c r="R13166" s="507"/>
      <c r="S13166" s="507"/>
    </row>
    <row r="13167" spans="8:19" customFormat="1" ht="12.75">
      <c r="H13167" s="507"/>
      <c r="R13167" s="507"/>
    </row>
    <row r="13168" spans="8:19" customFormat="1" ht="12.75">
      <c r="H13168" s="507"/>
      <c r="R13168" s="507"/>
      <c r="S13168" s="507"/>
    </row>
    <row r="13169" spans="8:28" customFormat="1" ht="12.75">
      <c r="H13169" s="507"/>
      <c r="R13169" s="507"/>
      <c r="S13169" s="507"/>
    </row>
    <row r="13170" spans="8:28" customFormat="1" ht="12.75">
      <c r="H13170" s="507"/>
      <c r="R13170" s="507"/>
      <c r="S13170" s="507"/>
    </row>
    <row r="13171" spans="8:28" customFormat="1" ht="12.75">
      <c r="H13171" s="507"/>
      <c r="P13171" s="507"/>
      <c r="R13171" s="507"/>
    </row>
    <row r="13172" spans="8:28" customFormat="1" ht="12.75">
      <c r="H13172" s="507"/>
      <c r="P13172" s="507"/>
      <c r="R13172" s="507"/>
    </row>
    <row r="13173" spans="8:28" customFormat="1" ht="12.75">
      <c r="H13173" s="507"/>
      <c r="P13173" s="507"/>
      <c r="R13173" s="507"/>
    </row>
    <row r="13174" spans="8:28" customFormat="1" ht="12.75">
      <c r="H13174" s="507"/>
      <c r="R13174" s="507"/>
    </row>
    <row r="13175" spans="8:28" customFormat="1" ht="12.75">
      <c r="H13175" s="507"/>
      <c r="P13175" s="507"/>
      <c r="R13175" s="507"/>
      <c r="S13175" s="507"/>
      <c r="AB13175" s="507"/>
    </row>
    <row r="13176" spans="8:28" customFormat="1" ht="12.75">
      <c r="H13176" s="507"/>
      <c r="P13176" s="507"/>
      <c r="R13176" s="507"/>
      <c r="S13176" s="507"/>
    </row>
    <row r="13177" spans="8:28" customFormat="1" ht="12.75">
      <c r="H13177" s="507"/>
      <c r="R13177" s="507"/>
      <c r="S13177" s="507"/>
    </row>
    <row r="13178" spans="8:28" customFormat="1" ht="12.75">
      <c r="H13178" s="507"/>
      <c r="R13178" s="507"/>
      <c r="S13178" s="507"/>
    </row>
    <row r="13179" spans="8:28" customFormat="1" ht="12.75">
      <c r="H13179" s="507"/>
      <c r="P13179" s="507"/>
      <c r="R13179" s="507"/>
    </row>
    <row r="13180" spans="8:28" customFormat="1" ht="12.75">
      <c r="H13180" s="507"/>
      <c r="P13180" s="507"/>
      <c r="R13180" s="507"/>
    </row>
    <row r="13181" spans="8:28" customFormat="1" ht="12.75">
      <c r="H13181" s="507"/>
      <c r="R13181" s="507"/>
      <c r="S13181" s="507"/>
    </row>
    <row r="13182" spans="8:28" customFormat="1" ht="12.75">
      <c r="H13182" s="507"/>
      <c r="P13182" s="507"/>
      <c r="R13182" s="507"/>
    </row>
    <row r="13183" spans="8:28" customFormat="1" ht="12.75">
      <c r="H13183" s="507"/>
      <c r="R13183" s="507"/>
    </row>
    <row r="13184" spans="8:28" customFormat="1" ht="12.75">
      <c r="H13184" s="507"/>
      <c r="R13184" s="507"/>
      <c r="S13184" s="507"/>
    </row>
    <row r="13185" spans="8:19" customFormat="1" ht="12.75">
      <c r="H13185" s="507"/>
      <c r="P13185" s="507"/>
      <c r="R13185" s="507"/>
    </row>
    <row r="13186" spans="8:19" customFormat="1" ht="12.75">
      <c r="H13186" s="507"/>
      <c r="P13186" s="507"/>
      <c r="R13186" s="507"/>
      <c r="S13186" s="507"/>
    </row>
    <row r="13187" spans="8:19" customFormat="1" ht="12.75">
      <c r="H13187" s="507"/>
      <c r="P13187" s="507"/>
      <c r="R13187" s="507"/>
    </row>
    <row r="13188" spans="8:19" customFormat="1" ht="12.75">
      <c r="H13188" s="507"/>
      <c r="R13188" s="507"/>
      <c r="S13188" s="507"/>
    </row>
    <row r="13189" spans="8:19" customFormat="1" ht="12.75">
      <c r="H13189" s="507"/>
      <c r="P13189" s="507"/>
      <c r="R13189" s="507"/>
    </row>
    <row r="13190" spans="8:19" customFormat="1" ht="12.75">
      <c r="H13190" s="507"/>
      <c r="P13190" s="507"/>
      <c r="R13190" s="507"/>
    </row>
    <row r="13191" spans="8:19" customFormat="1" ht="12.75">
      <c r="H13191" s="507"/>
      <c r="P13191" s="507"/>
      <c r="R13191" s="507"/>
      <c r="S13191" s="507"/>
    </row>
    <row r="13192" spans="8:19" customFormat="1" ht="12.75">
      <c r="H13192" s="507"/>
      <c r="P13192" s="507"/>
      <c r="R13192" s="507"/>
    </row>
    <row r="13193" spans="8:19" customFormat="1" ht="12.75">
      <c r="H13193" s="507"/>
      <c r="P13193" s="507"/>
      <c r="R13193" s="507"/>
    </row>
    <row r="13194" spans="8:19" customFormat="1" ht="12.75">
      <c r="H13194" s="507"/>
      <c r="R13194" s="507"/>
      <c r="S13194" s="507"/>
    </row>
    <row r="13195" spans="8:19" customFormat="1" ht="12.75">
      <c r="H13195" s="507"/>
      <c r="R13195" s="507"/>
      <c r="S13195" s="507"/>
    </row>
    <row r="13196" spans="8:19" customFormat="1" ht="12.75">
      <c r="H13196" s="507"/>
      <c r="P13196" s="507"/>
      <c r="R13196" s="507"/>
      <c r="S13196" s="507"/>
    </row>
    <row r="13197" spans="8:19" customFormat="1" ht="12.75">
      <c r="H13197" s="507"/>
      <c r="P13197" s="507"/>
      <c r="R13197" s="507"/>
      <c r="S13197" s="507"/>
    </row>
    <row r="13198" spans="8:19" customFormat="1" ht="12.75">
      <c r="H13198" s="507"/>
      <c r="P13198" s="507"/>
      <c r="R13198" s="507"/>
      <c r="S13198" s="507"/>
    </row>
    <row r="13199" spans="8:19" customFormat="1" ht="12.75">
      <c r="H13199" s="507"/>
      <c r="P13199" s="507"/>
      <c r="R13199" s="507"/>
      <c r="S13199" s="507"/>
    </row>
    <row r="13200" spans="8:19" customFormat="1" ht="12.75">
      <c r="H13200" s="507"/>
      <c r="P13200" s="507"/>
      <c r="R13200" s="507"/>
    </row>
    <row r="13201" spans="8:28" customFormat="1" ht="12.75">
      <c r="H13201" s="507"/>
      <c r="P13201" s="507"/>
      <c r="R13201" s="507"/>
      <c r="S13201" s="507"/>
    </row>
    <row r="13202" spans="8:28" customFormat="1" ht="12.75">
      <c r="H13202" s="507"/>
      <c r="P13202" s="507"/>
      <c r="R13202" s="507"/>
      <c r="S13202" s="507"/>
    </row>
    <row r="13203" spans="8:28" customFormat="1" ht="12.75">
      <c r="H13203" s="507"/>
      <c r="R13203" s="507"/>
    </row>
    <row r="13204" spans="8:28" customFormat="1" ht="12.75">
      <c r="H13204" s="507"/>
      <c r="R13204" s="507"/>
    </row>
    <row r="13205" spans="8:28" customFormat="1" ht="12.75">
      <c r="H13205" s="507"/>
      <c r="P13205" s="507"/>
      <c r="R13205" s="507"/>
      <c r="S13205" s="507"/>
      <c r="AB13205" s="507"/>
    </row>
    <row r="13206" spans="8:28" customFormat="1" ht="12.75">
      <c r="H13206" s="507"/>
      <c r="R13206" s="507"/>
    </row>
    <row r="13207" spans="8:28" customFormat="1" ht="12.75">
      <c r="H13207" s="507"/>
      <c r="P13207" s="507"/>
      <c r="R13207" s="507"/>
      <c r="S13207" s="507"/>
    </row>
    <row r="13208" spans="8:28" customFormat="1" ht="12.75">
      <c r="H13208" s="507"/>
      <c r="P13208" s="507"/>
      <c r="R13208" s="507"/>
    </row>
    <row r="13209" spans="8:28" customFormat="1" ht="12.75">
      <c r="H13209" s="507"/>
      <c r="P13209" s="507"/>
      <c r="R13209" s="507"/>
    </row>
    <row r="13210" spans="8:28" customFormat="1" ht="12.75">
      <c r="H13210" s="507"/>
      <c r="P13210" s="507"/>
      <c r="R13210" s="507"/>
    </row>
    <row r="13211" spans="8:28" customFormat="1" ht="12.75">
      <c r="H13211" s="507"/>
      <c r="P13211" s="507"/>
      <c r="R13211" s="507"/>
      <c r="S13211" s="507"/>
      <c r="AB13211" s="507"/>
    </row>
    <row r="13212" spans="8:28" customFormat="1" ht="12.75">
      <c r="H13212" s="507"/>
      <c r="P13212" s="507"/>
      <c r="R13212" s="507"/>
    </row>
    <row r="13213" spans="8:28" customFormat="1" ht="12.75">
      <c r="H13213" s="507"/>
      <c r="R13213" s="507"/>
    </row>
    <row r="13214" spans="8:28" customFormat="1" ht="12.75">
      <c r="H13214" s="507"/>
      <c r="R13214" s="507"/>
      <c r="S13214" s="507"/>
    </row>
    <row r="13215" spans="8:28" customFormat="1" ht="12.75">
      <c r="H13215" s="507"/>
      <c r="P13215" s="507"/>
      <c r="R13215" s="507"/>
      <c r="S13215" s="507"/>
    </row>
    <row r="13216" spans="8:28" customFormat="1" ht="12.75">
      <c r="H13216" s="507"/>
      <c r="P13216" s="507"/>
      <c r="R13216" s="507"/>
    </row>
    <row r="13217" spans="8:19" customFormat="1" ht="12.75">
      <c r="H13217" s="507"/>
      <c r="R13217" s="507"/>
    </row>
    <row r="13218" spans="8:19" customFormat="1" ht="12.75">
      <c r="H13218" s="507"/>
      <c r="R13218" s="507"/>
    </row>
    <row r="13219" spans="8:19" customFormat="1" ht="12.75">
      <c r="H13219" s="507"/>
      <c r="R13219" s="507"/>
      <c r="S13219" s="507"/>
    </row>
    <row r="13220" spans="8:19" customFormat="1" ht="12.75">
      <c r="H13220" s="507"/>
      <c r="P13220" s="507"/>
      <c r="R13220" s="507"/>
    </row>
    <row r="13221" spans="8:19" customFormat="1" ht="12.75">
      <c r="H13221" s="507"/>
      <c r="P13221" s="507"/>
      <c r="R13221" s="507"/>
      <c r="S13221" s="507"/>
    </row>
    <row r="13222" spans="8:19" customFormat="1" ht="12.75">
      <c r="H13222" s="507"/>
      <c r="P13222" s="507"/>
      <c r="R13222" s="507"/>
    </row>
    <row r="13223" spans="8:19" customFormat="1" ht="12.75">
      <c r="H13223" s="507"/>
      <c r="P13223" s="507"/>
      <c r="R13223" s="507"/>
      <c r="S13223" s="507"/>
    </row>
    <row r="13224" spans="8:19" customFormat="1" ht="12.75">
      <c r="H13224" s="507"/>
      <c r="P13224" s="507"/>
      <c r="R13224" s="507"/>
      <c r="S13224" s="507"/>
    </row>
    <row r="13225" spans="8:19" customFormat="1" ht="12.75">
      <c r="H13225" s="507"/>
      <c r="R13225" s="507"/>
      <c r="S13225" s="507"/>
    </row>
    <row r="13226" spans="8:19" customFormat="1" ht="12.75">
      <c r="H13226" s="507"/>
      <c r="P13226" s="507"/>
      <c r="R13226" s="507"/>
    </row>
    <row r="13227" spans="8:19" customFormat="1" ht="12.75">
      <c r="H13227" s="507"/>
      <c r="P13227" s="507"/>
      <c r="R13227" s="507"/>
      <c r="S13227" s="507"/>
    </row>
    <row r="13228" spans="8:19" customFormat="1" ht="12.75">
      <c r="H13228" s="507"/>
      <c r="R13228" s="507"/>
      <c r="S13228" s="507"/>
    </row>
    <row r="13229" spans="8:19" customFormat="1" ht="12.75">
      <c r="H13229" s="507"/>
      <c r="R13229" s="507"/>
      <c r="S13229" s="507"/>
    </row>
    <row r="13230" spans="8:19" customFormat="1" ht="12.75">
      <c r="H13230" s="507"/>
      <c r="P13230" s="507"/>
      <c r="R13230" s="507"/>
      <c r="S13230" s="507"/>
    </row>
    <row r="13231" spans="8:19" customFormat="1" ht="12.75">
      <c r="H13231" s="507"/>
      <c r="R13231" s="507"/>
    </row>
    <row r="13232" spans="8:19" customFormat="1" ht="12.75">
      <c r="H13232" s="507"/>
      <c r="R13232" s="507"/>
    </row>
    <row r="13233" spans="8:19" customFormat="1" ht="12.75">
      <c r="H13233" s="507"/>
      <c r="P13233" s="507"/>
      <c r="R13233" s="507"/>
    </row>
    <row r="13234" spans="8:19" customFormat="1" ht="12.75">
      <c r="H13234" s="507"/>
      <c r="R13234" s="507"/>
      <c r="S13234" s="507"/>
    </row>
    <row r="13235" spans="8:19" customFormat="1" ht="12.75">
      <c r="H13235" s="507"/>
      <c r="P13235" s="507"/>
      <c r="R13235" s="507"/>
      <c r="S13235" s="507"/>
    </row>
    <row r="13236" spans="8:19" customFormat="1" ht="12.75">
      <c r="H13236" s="507"/>
      <c r="R13236" s="507"/>
    </row>
    <row r="13237" spans="8:19" customFormat="1" ht="12.75">
      <c r="H13237" s="507"/>
      <c r="R13237" s="507"/>
      <c r="S13237" s="507"/>
    </row>
    <row r="13238" spans="8:19" customFormat="1" ht="12.75">
      <c r="H13238" s="507"/>
      <c r="R13238" s="507"/>
      <c r="S13238" s="507"/>
    </row>
    <row r="13239" spans="8:19" customFormat="1" ht="12.75">
      <c r="H13239" s="507"/>
      <c r="P13239" s="507"/>
      <c r="R13239" s="507"/>
      <c r="S13239" s="507"/>
    </row>
    <row r="13240" spans="8:19" customFormat="1" ht="12.75">
      <c r="H13240" s="507"/>
      <c r="R13240" s="507"/>
      <c r="S13240" s="507"/>
    </row>
    <row r="13241" spans="8:19" customFormat="1" ht="12.75">
      <c r="H13241" s="507"/>
      <c r="P13241" s="507"/>
      <c r="R13241" s="507"/>
    </row>
    <row r="13242" spans="8:19" customFormat="1" ht="12.75">
      <c r="H13242" s="507"/>
      <c r="P13242" s="507"/>
      <c r="R13242" s="507"/>
    </row>
    <row r="13243" spans="8:19" customFormat="1" ht="12.75">
      <c r="H13243" s="507"/>
      <c r="R13243" s="507"/>
      <c r="S13243" s="507"/>
    </row>
    <row r="13244" spans="8:19" customFormat="1" ht="12.75">
      <c r="H13244" s="507"/>
      <c r="P13244" s="507"/>
      <c r="R13244" s="507"/>
      <c r="S13244" s="507"/>
    </row>
    <row r="13245" spans="8:19" customFormat="1" ht="12.75">
      <c r="H13245" s="507"/>
      <c r="R13245" s="507"/>
      <c r="S13245" s="507"/>
    </row>
    <row r="13246" spans="8:19" customFormat="1" ht="12.75">
      <c r="H13246" s="507"/>
      <c r="R13246" s="507"/>
    </row>
    <row r="13247" spans="8:19" customFormat="1" ht="12.75">
      <c r="H13247" s="507"/>
      <c r="P13247" s="507"/>
      <c r="R13247" s="507"/>
    </row>
    <row r="13248" spans="8:19" customFormat="1" ht="12.75">
      <c r="H13248" s="507"/>
      <c r="P13248" s="507"/>
      <c r="R13248" s="507"/>
    </row>
    <row r="13249" spans="8:28" customFormat="1" ht="12.75">
      <c r="H13249" s="507"/>
      <c r="P13249" s="507"/>
      <c r="R13249" s="507"/>
    </row>
    <row r="13250" spans="8:28" customFormat="1" ht="12.75">
      <c r="H13250" s="507"/>
      <c r="P13250" s="507"/>
      <c r="R13250" s="507"/>
    </row>
    <row r="13251" spans="8:28" customFormat="1" ht="12.75">
      <c r="H13251" s="507"/>
      <c r="P13251" s="507"/>
      <c r="R13251" s="507"/>
      <c r="S13251" s="507"/>
      <c r="AB13251" s="507"/>
    </row>
    <row r="13252" spans="8:28" customFormat="1" ht="12.75">
      <c r="H13252" s="507"/>
      <c r="P13252" s="507"/>
      <c r="R13252" s="507"/>
    </row>
    <row r="13253" spans="8:28" customFormat="1" ht="12.75">
      <c r="H13253" s="507"/>
      <c r="P13253" s="507"/>
      <c r="R13253" s="507"/>
    </row>
    <row r="13254" spans="8:28" customFormat="1" ht="12.75">
      <c r="H13254" s="507"/>
      <c r="R13254" s="507"/>
      <c r="S13254" s="507"/>
    </row>
    <row r="13255" spans="8:28" customFormat="1" ht="12.75">
      <c r="H13255" s="507"/>
      <c r="P13255" s="507"/>
      <c r="R13255" s="507"/>
      <c r="S13255" s="507"/>
    </row>
    <row r="13256" spans="8:28" customFormat="1" ht="12.75">
      <c r="H13256" s="507"/>
      <c r="P13256" s="507"/>
      <c r="R13256" s="507"/>
      <c r="S13256" s="507"/>
    </row>
    <row r="13257" spans="8:28" customFormat="1" ht="12.75">
      <c r="H13257" s="507"/>
      <c r="R13257" s="507"/>
      <c r="S13257" s="507"/>
    </row>
    <row r="13258" spans="8:28" customFormat="1" ht="12.75">
      <c r="H13258" s="507"/>
      <c r="P13258" s="507"/>
      <c r="R13258" s="507"/>
    </row>
    <row r="13259" spans="8:28" customFormat="1" ht="12.75">
      <c r="H13259" s="507"/>
      <c r="P13259" s="507"/>
      <c r="R13259" s="507"/>
      <c r="S13259" s="507"/>
      <c r="AB13259" s="507"/>
    </row>
    <row r="13260" spans="8:28" customFormat="1" ht="12.75">
      <c r="H13260" s="507"/>
      <c r="P13260" s="507"/>
      <c r="R13260" s="507"/>
    </row>
    <row r="13261" spans="8:28" customFormat="1" ht="12.75">
      <c r="H13261" s="507"/>
      <c r="R13261" s="507"/>
    </row>
    <row r="13262" spans="8:28" customFormat="1" ht="12.75">
      <c r="H13262" s="507"/>
      <c r="P13262" s="507"/>
      <c r="R13262" s="507"/>
    </row>
    <row r="13263" spans="8:28" customFormat="1" ht="12.75">
      <c r="H13263" s="507"/>
      <c r="P13263" s="507"/>
      <c r="R13263" s="507"/>
    </row>
    <row r="13264" spans="8:28" customFormat="1" ht="12.75">
      <c r="H13264" s="507"/>
      <c r="P13264" s="507"/>
      <c r="R13264" s="507"/>
      <c r="S13264" s="507"/>
    </row>
    <row r="13265" spans="8:19" customFormat="1" ht="12.75">
      <c r="H13265" s="507"/>
      <c r="R13265" s="507"/>
      <c r="S13265" s="507"/>
    </row>
    <row r="13266" spans="8:19" customFormat="1" ht="12.75">
      <c r="H13266" s="507"/>
      <c r="P13266" s="507"/>
      <c r="R13266" s="507"/>
    </row>
    <row r="13267" spans="8:19" customFormat="1" ht="12.75">
      <c r="H13267" s="507"/>
      <c r="P13267" s="507"/>
      <c r="R13267" s="507"/>
      <c r="S13267" s="507"/>
    </row>
    <row r="13268" spans="8:19" customFormat="1" ht="12.75">
      <c r="H13268" s="507"/>
      <c r="R13268" s="507"/>
    </row>
    <row r="13269" spans="8:19" customFormat="1" ht="12.75">
      <c r="H13269" s="507"/>
      <c r="R13269" s="507"/>
    </row>
    <row r="13270" spans="8:19" customFormat="1" ht="12.75">
      <c r="H13270" s="507"/>
      <c r="P13270" s="507"/>
      <c r="R13270" s="507"/>
    </row>
    <row r="13271" spans="8:19" customFormat="1" ht="12.75">
      <c r="H13271" s="507"/>
      <c r="P13271" s="507"/>
      <c r="R13271" s="507"/>
    </row>
    <row r="13272" spans="8:19" customFormat="1" ht="12.75">
      <c r="H13272" s="507"/>
      <c r="R13272" s="507"/>
      <c r="S13272" s="507"/>
    </row>
    <row r="13273" spans="8:19" customFormat="1" ht="12.75">
      <c r="H13273" s="507"/>
      <c r="R13273" s="507"/>
      <c r="S13273" s="507"/>
    </row>
    <row r="13274" spans="8:19" customFormat="1" ht="12.75">
      <c r="H13274" s="507"/>
      <c r="P13274" s="507"/>
      <c r="R13274" s="507"/>
      <c r="S13274" s="507"/>
    </row>
    <row r="13275" spans="8:19" customFormat="1" ht="12.75">
      <c r="H13275" s="507"/>
      <c r="R13275" s="507"/>
      <c r="S13275" s="507"/>
    </row>
    <row r="13276" spans="8:19" customFormat="1" ht="12.75">
      <c r="H13276" s="507"/>
      <c r="P13276" s="507"/>
      <c r="R13276" s="507"/>
      <c r="S13276" s="507"/>
    </row>
    <row r="13277" spans="8:19" customFormat="1" ht="12.75">
      <c r="H13277" s="507"/>
      <c r="P13277" s="507"/>
      <c r="R13277" s="507"/>
    </row>
    <row r="13278" spans="8:19" customFormat="1" ht="12.75">
      <c r="H13278" s="507"/>
      <c r="P13278" s="507"/>
      <c r="R13278" s="507"/>
    </row>
    <row r="13279" spans="8:19" customFormat="1" ht="12.75">
      <c r="H13279" s="507"/>
      <c r="R13279" s="507"/>
      <c r="S13279" s="507"/>
    </row>
    <row r="13280" spans="8:19" customFormat="1" ht="12.75">
      <c r="H13280" s="507"/>
      <c r="R13280" s="507"/>
      <c r="S13280" s="507"/>
    </row>
    <row r="13281" spans="8:28" customFormat="1" ht="12.75">
      <c r="H13281" s="507"/>
      <c r="P13281" s="507"/>
      <c r="R13281" s="507"/>
    </row>
    <row r="13282" spans="8:28" customFormat="1" ht="12.75">
      <c r="H13282" s="507"/>
      <c r="R13282" s="507"/>
      <c r="S13282" s="507"/>
    </row>
    <row r="13283" spans="8:28" customFormat="1" ht="12.75">
      <c r="H13283" s="507"/>
      <c r="R13283" s="507"/>
      <c r="S13283" s="507"/>
    </row>
    <row r="13284" spans="8:28" customFormat="1" ht="12.75">
      <c r="H13284" s="507"/>
      <c r="P13284" s="507"/>
      <c r="R13284" s="507"/>
      <c r="S13284" s="507"/>
    </row>
    <row r="13285" spans="8:28" customFormat="1" ht="12.75">
      <c r="H13285" s="507"/>
      <c r="R13285" s="507"/>
      <c r="S13285" s="507"/>
    </row>
    <row r="13286" spans="8:28" customFormat="1" ht="12.75">
      <c r="H13286" s="507"/>
      <c r="P13286" s="507"/>
      <c r="R13286" s="507"/>
    </row>
    <row r="13287" spans="8:28" customFormat="1" ht="12.75">
      <c r="H13287" s="507"/>
      <c r="P13287" s="507"/>
      <c r="R13287" s="507"/>
    </row>
    <row r="13288" spans="8:28" customFormat="1" ht="12.75">
      <c r="H13288" s="507"/>
      <c r="P13288" s="507"/>
      <c r="R13288" s="507"/>
      <c r="S13288" s="507"/>
    </row>
    <row r="13289" spans="8:28" customFormat="1" ht="12.75">
      <c r="H13289" s="507"/>
      <c r="P13289" s="507"/>
      <c r="R13289" s="507"/>
      <c r="S13289" s="507"/>
      <c r="AB13289" s="507"/>
    </row>
    <row r="13290" spans="8:28" customFormat="1" ht="12.75">
      <c r="H13290" s="507"/>
      <c r="P13290" s="507"/>
      <c r="R13290" s="507"/>
    </row>
    <row r="13291" spans="8:28" customFormat="1" ht="12.75">
      <c r="H13291" s="507"/>
      <c r="P13291" s="507"/>
      <c r="R13291" s="507"/>
    </row>
    <row r="13292" spans="8:28" customFormat="1" ht="12.75">
      <c r="H13292" s="507"/>
      <c r="P13292" s="507"/>
      <c r="R13292" s="507"/>
    </row>
    <row r="13293" spans="8:28" customFormat="1" ht="12.75">
      <c r="H13293" s="507"/>
      <c r="P13293" s="507"/>
      <c r="R13293" s="507"/>
    </row>
    <row r="13294" spans="8:28" customFormat="1" ht="12.75">
      <c r="H13294" s="507"/>
      <c r="P13294" s="507"/>
      <c r="R13294" s="507"/>
      <c r="S13294" s="507"/>
    </row>
    <row r="13295" spans="8:28" customFormat="1" ht="12.75">
      <c r="H13295" s="507"/>
      <c r="P13295" s="507"/>
      <c r="R13295" s="507"/>
      <c r="S13295" s="507"/>
    </row>
    <row r="13296" spans="8:28" customFormat="1" ht="12.75">
      <c r="H13296" s="507"/>
      <c r="R13296" s="507"/>
      <c r="S13296" s="507"/>
    </row>
    <row r="13297" spans="8:19" customFormat="1" ht="12.75">
      <c r="H13297" s="507"/>
      <c r="P13297" s="507"/>
      <c r="R13297" s="507"/>
    </row>
    <row r="13298" spans="8:19" customFormat="1" ht="12.75">
      <c r="H13298" s="507"/>
      <c r="P13298" s="507"/>
      <c r="R13298" s="507"/>
    </row>
    <row r="13299" spans="8:19" customFormat="1" ht="12.75">
      <c r="H13299" s="507"/>
      <c r="P13299" s="507"/>
      <c r="R13299" s="507"/>
    </row>
    <row r="13300" spans="8:19" customFormat="1" ht="12.75">
      <c r="H13300" s="507"/>
      <c r="P13300" s="507"/>
      <c r="R13300" s="507"/>
    </row>
    <row r="13301" spans="8:19" customFormat="1" ht="12.75">
      <c r="H13301" s="507"/>
      <c r="P13301" s="507"/>
      <c r="R13301" s="507"/>
      <c r="S13301" s="507"/>
    </row>
    <row r="13302" spans="8:19" customFormat="1" ht="12.75">
      <c r="H13302" s="507"/>
      <c r="P13302" s="507"/>
      <c r="R13302" s="507"/>
    </row>
    <row r="13303" spans="8:19" customFormat="1" ht="12.75">
      <c r="H13303" s="507"/>
      <c r="P13303" s="507"/>
      <c r="R13303" s="507"/>
    </row>
    <row r="13304" spans="8:19" customFormat="1" ht="12.75">
      <c r="H13304" s="507"/>
      <c r="P13304" s="507"/>
      <c r="R13304" s="507"/>
      <c r="S13304" s="507"/>
    </row>
    <row r="13305" spans="8:19" customFormat="1" ht="12.75">
      <c r="H13305" s="507"/>
      <c r="R13305" s="507"/>
      <c r="S13305" s="507"/>
    </row>
    <row r="13306" spans="8:19" customFormat="1" ht="12.75">
      <c r="H13306" s="507"/>
      <c r="P13306" s="507"/>
      <c r="R13306" s="507"/>
    </row>
    <row r="13307" spans="8:19" customFormat="1" ht="12.75">
      <c r="H13307" s="507"/>
      <c r="P13307" s="507"/>
      <c r="R13307" s="507"/>
    </row>
    <row r="13308" spans="8:19" customFormat="1" ht="12.75">
      <c r="H13308" s="507"/>
      <c r="R13308" s="507"/>
      <c r="S13308" s="507"/>
    </row>
    <row r="13309" spans="8:19" customFormat="1" ht="12.75">
      <c r="H13309" s="507"/>
      <c r="P13309" s="507"/>
      <c r="R13309" s="507"/>
      <c r="S13309" s="507"/>
    </row>
    <row r="13310" spans="8:19" customFormat="1" ht="12.75">
      <c r="H13310" s="507"/>
      <c r="R13310" s="507"/>
    </row>
    <row r="13311" spans="8:19" customFormat="1" ht="12.75">
      <c r="H13311" s="507"/>
      <c r="R13311" s="507"/>
      <c r="S13311" s="507"/>
    </row>
    <row r="13312" spans="8:19" customFormat="1" ht="12.75">
      <c r="H13312" s="507"/>
      <c r="P13312" s="507"/>
      <c r="R13312" s="507"/>
    </row>
    <row r="13313" spans="8:28" customFormat="1" ht="12.75">
      <c r="H13313" s="507"/>
      <c r="P13313" s="507"/>
      <c r="R13313" s="507"/>
    </row>
    <row r="13314" spans="8:28" customFormat="1" ht="12.75">
      <c r="H13314" s="507"/>
      <c r="P13314" s="507"/>
      <c r="R13314" s="507"/>
      <c r="S13314" s="507"/>
    </row>
    <row r="13315" spans="8:28" customFormat="1" ht="12.75">
      <c r="H13315" s="507"/>
      <c r="P13315" s="507"/>
      <c r="R13315" s="507"/>
    </row>
    <row r="13316" spans="8:28" customFormat="1" ht="12.75">
      <c r="H13316" s="507"/>
      <c r="P13316" s="507"/>
      <c r="R13316" s="507"/>
      <c r="S13316" s="507"/>
    </row>
    <row r="13317" spans="8:28" customFormat="1" ht="12.75">
      <c r="H13317" s="507"/>
      <c r="P13317" s="507"/>
      <c r="R13317" s="507"/>
      <c r="S13317" s="507"/>
    </row>
    <row r="13318" spans="8:28" customFormat="1" ht="12.75">
      <c r="H13318" s="507"/>
      <c r="P13318" s="507"/>
      <c r="R13318" s="507"/>
    </row>
    <row r="13319" spans="8:28" customFormat="1" ht="12.75">
      <c r="H13319" s="507"/>
      <c r="R13319" s="507"/>
      <c r="S13319" s="507"/>
    </row>
    <row r="13320" spans="8:28" customFormat="1" ht="12.75">
      <c r="H13320" s="507"/>
      <c r="R13320" s="507"/>
      <c r="S13320" s="507"/>
    </row>
    <row r="13321" spans="8:28" customFormat="1" ht="12.75">
      <c r="H13321" s="507"/>
      <c r="P13321" s="507"/>
      <c r="R13321" s="507"/>
      <c r="S13321" s="507"/>
      <c r="AB13321" s="507"/>
    </row>
    <row r="13322" spans="8:28" customFormat="1" ht="12.75">
      <c r="H13322" s="507"/>
      <c r="P13322" s="507"/>
      <c r="R13322" s="507"/>
    </row>
    <row r="13323" spans="8:28" customFormat="1" ht="12.75">
      <c r="H13323" s="507"/>
      <c r="P13323" s="507"/>
      <c r="R13323" s="507"/>
    </row>
    <row r="13324" spans="8:28" customFormat="1" ht="12.75">
      <c r="H13324" s="507"/>
      <c r="P13324" s="507"/>
      <c r="R13324" s="507"/>
      <c r="S13324" s="507"/>
    </row>
    <row r="13325" spans="8:28" customFormat="1" ht="12.75">
      <c r="H13325" s="507"/>
      <c r="P13325" s="507"/>
      <c r="R13325" s="507"/>
    </row>
    <row r="13326" spans="8:28" customFormat="1" ht="12.75">
      <c r="H13326" s="507"/>
      <c r="R13326" s="507"/>
    </row>
    <row r="13327" spans="8:28" customFormat="1" ht="12.75">
      <c r="H13327" s="507"/>
      <c r="P13327" s="507"/>
      <c r="R13327" s="507"/>
    </row>
    <row r="13328" spans="8:28" customFormat="1" ht="12.75">
      <c r="H13328" s="507"/>
      <c r="P13328" s="507"/>
      <c r="R13328" s="507"/>
      <c r="S13328" s="507"/>
      <c r="AB13328" s="507"/>
    </row>
    <row r="13329" spans="8:19" customFormat="1" ht="12.75">
      <c r="H13329" s="507"/>
      <c r="P13329" s="507"/>
      <c r="R13329" s="507"/>
    </row>
    <row r="13330" spans="8:19" customFormat="1" ht="12.75">
      <c r="H13330" s="507"/>
      <c r="R13330" s="507"/>
      <c r="S13330" s="507"/>
    </row>
    <row r="13331" spans="8:19" customFormat="1" ht="12.75">
      <c r="H13331" s="507"/>
      <c r="P13331" s="507"/>
      <c r="R13331" s="507"/>
    </row>
    <row r="13332" spans="8:19" customFormat="1" ht="12.75">
      <c r="H13332" s="507"/>
      <c r="R13332" s="507"/>
    </row>
    <row r="13333" spans="8:19" customFormat="1" ht="12.75">
      <c r="H13333" s="507"/>
      <c r="P13333" s="507"/>
      <c r="R13333" s="507"/>
      <c r="S13333" s="507"/>
    </row>
    <row r="13334" spans="8:19" customFormat="1" ht="12.75">
      <c r="H13334" s="507"/>
      <c r="R13334" s="507"/>
      <c r="S13334" s="507"/>
    </row>
    <row r="13335" spans="8:19" customFormat="1" ht="12.75">
      <c r="H13335" s="507"/>
      <c r="P13335" s="507"/>
      <c r="R13335" s="507"/>
    </row>
    <row r="13336" spans="8:19" customFormat="1" ht="12.75">
      <c r="H13336" s="507"/>
      <c r="P13336" s="507"/>
      <c r="R13336" s="507"/>
    </row>
    <row r="13337" spans="8:19" customFormat="1" ht="12.75">
      <c r="H13337" s="507"/>
      <c r="P13337" s="507"/>
      <c r="R13337" s="507"/>
      <c r="S13337" s="507"/>
    </row>
    <row r="13338" spans="8:19" customFormat="1" ht="12.75">
      <c r="H13338" s="507"/>
      <c r="P13338" s="507"/>
      <c r="R13338" s="507"/>
      <c r="S13338" s="507"/>
    </row>
    <row r="13339" spans="8:19" customFormat="1" ht="12.75">
      <c r="H13339" s="507"/>
      <c r="P13339" s="507"/>
      <c r="R13339" s="507"/>
    </row>
    <row r="13340" spans="8:19" customFormat="1" ht="12.75">
      <c r="H13340" s="507"/>
      <c r="P13340" s="507"/>
      <c r="R13340" s="507"/>
    </row>
    <row r="13341" spans="8:19" customFormat="1" ht="12.75">
      <c r="H13341" s="507"/>
      <c r="R13341" s="507"/>
      <c r="S13341" s="507"/>
    </row>
    <row r="13342" spans="8:19" customFormat="1" ht="12.75">
      <c r="H13342" s="507"/>
      <c r="R13342" s="507"/>
    </row>
    <row r="13343" spans="8:19" customFormat="1" ht="12.75">
      <c r="H13343" s="507"/>
      <c r="P13343" s="507"/>
      <c r="R13343" s="507"/>
    </row>
    <row r="13344" spans="8:19" customFormat="1" ht="12.75">
      <c r="H13344" s="507"/>
      <c r="P13344" s="507"/>
      <c r="R13344" s="507"/>
      <c r="S13344" s="507"/>
    </row>
    <row r="13345" spans="8:19" customFormat="1" ht="12.75">
      <c r="H13345" s="507"/>
      <c r="P13345" s="507"/>
      <c r="R13345" s="507"/>
    </row>
    <row r="13346" spans="8:19" customFormat="1" ht="12.75">
      <c r="H13346" s="507"/>
      <c r="P13346" s="507"/>
      <c r="R13346" s="507"/>
      <c r="S13346" s="507"/>
    </row>
    <row r="13347" spans="8:19" customFormat="1" ht="12.75">
      <c r="H13347" s="507"/>
      <c r="P13347" s="507"/>
      <c r="R13347" s="507"/>
    </row>
    <row r="13348" spans="8:19" customFormat="1" ht="12.75">
      <c r="H13348" s="507"/>
      <c r="R13348" s="507"/>
    </row>
    <row r="13349" spans="8:19" customFormat="1" ht="12.75">
      <c r="H13349" s="507"/>
      <c r="P13349" s="507"/>
      <c r="R13349" s="507"/>
      <c r="S13349" s="507"/>
    </row>
    <row r="13350" spans="8:19" customFormat="1" ht="12.75">
      <c r="H13350" s="507"/>
      <c r="P13350" s="507"/>
      <c r="R13350" s="507"/>
    </row>
    <row r="13351" spans="8:19" customFormat="1" ht="12.75">
      <c r="H13351" s="507"/>
      <c r="R13351" s="507"/>
      <c r="S13351" s="507"/>
    </row>
    <row r="13352" spans="8:19" customFormat="1" ht="12.75">
      <c r="H13352" s="507"/>
      <c r="R13352" s="507"/>
      <c r="S13352" s="507"/>
    </row>
    <row r="13353" spans="8:19" customFormat="1" ht="12.75">
      <c r="H13353" s="507"/>
      <c r="R13353" s="507"/>
      <c r="S13353" s="507"/>
    </row>
    <row r="13354" spans="8:19" customFormat="1" ht="12.75">
      <c r="H13354" s="507"/>
      <c r="P13354" s="507"/>
      <c r="R13354" s="507"/>
      <c r="S13354" s="507"/>
    </row>
    <row r="13355" spans="8:19" customFormat="1" ht="12.75">
      <c r="H13355" s="507"/>
      <c r="P13355" s="507"/>
      <c r="R13355" s="507"/>
    </row>
    <row r="13356" spans="8:19" customFormat="1" ht="12.75">
      <c r="H13356" s="507"/>
      <c r="P13356" s="507"/>
      <c r="R13356" s="507"/>
    </row>
    <row r="13357" spans="8:19" customFormat="1" ht="12.75">
      <c r="H13357" s="507"/>
      <c r="R13357" s="507"/>
    </row>
    <row r="13358" spans="8:19" customFormat="1" ht="12.75">
      <c r="H13358" s="507"/>
      <c r="R13358" s="507"/>
    </row>
    <row r="13359" spans="8:19" customFormat="1" ht="12.75">
      <c r="H13359" s="507"/>
      <c r="P13359" s="507"/>
      <c r="R13359" s="507"/>
      <c r="S13359" s="507"/>
    </row>
    <row r="13360" spans="8:19" customFormat="1" ht="12.75">
      <c r="H13360" s="507"/>
      <c r="R13360" s="507"/>
      <c r="S13360" s="507"/>
    </row>
    <row r="13361" spans="8:28" customFormat="1" ht="12.75">
      <c r="H13361" s="507"/>
      <c r="P13361" s="507"/>
      <c r="R13361" s="507"/>
    </row>
    <row r="13362" spans="8:28" customFormat="1" ht="12.75">
      <c r="H13362" s="507"/>
      <c r="P13362" s="507"/>
      <c r="R13362" s="507"/>
      <c r="S13362" s="507"/>
    </row>
    <row r="13363" spans="8:28" customFormat="1" ht="12.75">
      <c r="H13363" s="507"/>
      <c r="P13363" s="507"/>
      <c r="R13363" s="507"/>
    </row>
    <row r="13364" spans="8:28" customFormat="1" ht="12.75">
      <c r="H13364" s="507"/>
      <c r="R13364" s="507"/>
    </row>
    <row r="13365" spans="8:28" customFormat="1" ht="12.75">
      <c r="H13365" s="507"/>
      <c r="R13365" s="507"/>
      <c r="S13365" s="507"/>
    </row>
    <row r="13366" spans="8:28" customFormat="1" ht="12.75">
      <c r="H13366" s="507"/>
      <c r="P13366" s="507"/>
      <c r="R13366" s="507"/>
      <c r="S13366" s="507"/>
    </row>
    <row r="13367" spans="8:28" customFormat="1" ht="12.75">
      <c r="H13367" s="507"/>
      <c r="P13367" s="507"/>
      <c r="R13367" s="507"/>
    </row>
    <row r="13368" spans="8:28" customFormat="1" ht="12.75">
      <c r="H13368" s="507"/>
      <c r="R13368" s="507"/>
    </row>
    <row r="13369" spans="8:28" customFormat="1" ht="12.75">
      <c r="H13369" s="507"/>
      <c r="R13369" s="507"/>
    </row>
    <row r="13370" spans="8:28" customFormat="1" ht="12.75">
      <c r="H13370" s="507"/>
      <c r="R13370" s="507"/>
      <c r="S13370" s="507"/>
    </row>
    <row r="13371" spans="8:28" customFormat="1" ht="12.75">
      <c r="H13371" s="507"/>
      <c r="P13371" s="507"/>
      <c r="R13371" s="507"/>
      <c r="S13371" s="507"/>
      <c r="AB13371" s="507"/>
    </row>
    <row r="13372" spans="8:28" customFormat="1" ht="12.75">
      <c r="H13372" s="507"/>
      <c r="R13372" s="507"/>
      <c r="S13372" s="507"/>
    </row>
    <row r="13373" spans="8:28" customFormat="1" ht="12.75">
      <c r="H13373" s="507"/>
      <c r="R13373" s="507"/>
    </row>
    <row r="13374" spans="8:28" customFormat="1" ht="12.75">
      <c r="H13374" s="507"/>
      <c r="P13374" s="507"/>
      <c r="R13374" s="507"/>
      <c r="S13374" s="507"/>
    </row>
    <row r="13375" spans="8:28" customFormat="1" ht="12.75">
      <c r="H13375" s="507"/>
      <c r="R13375" s="507"/>
    </row>
    <row r="13376" spans="8:28" customFormat="1" ht="12.75">
      <c r="H13376" s="507"/>
      <c r="P13376" s="507"/>
      <c r="R13376" s="507"/>
      <c r="S13376" s="507"/>
    </row>
    <row r="13377" spans="8:28" customFormat="1" ht="12.75">
      <c r="H13377" s="507"/>
      <c r="P13377" s="507"/>
      <c r="R13377" s="507"/>
      <c r="S13377" s="507"/>
    </row>
    <row r="13378" spans="8:28" customFormat="1" ht="12.75">
      <c r="H13378" s="507"/>
      <c r="R13378" s="507"/>
      <c r="S13378" s="507"/>
    </row>
    <row r="13379" spans="8:28" customFormat="1" ht="12.75">
      <c r="H13379" s="507"/>
      <c r="P13379" s="507"/>
      <c r="R13379" s="507"/>
      <c r="S13379" s="507"/>
    </row>
    <row r="13380" spans="8:28" customFormat="1" ht="12.75">
      <c r="H13380" s="507"/>
      <c r="P13380" s="507"/>
      <c r="R13380" s="507"/>
      <c r="S13380" s="507"/>
    </row>
    <row r="13381" spans="8:28" customFormat="1" ht="12.75">
      <c r="H13381" s="507"/>
      <c r="P13381" s="507"/>
      <c r="R13381" s="507"/>
      <c r="S13381" s="507"/>
    </row>
    <row r="13382" spans="8:28" customFormat="1" ht="12.75">
      <c r="H13382" s="507"/>
      <c r="P13382" s="507"/>
      <c r="R13382" s="507"/>
      <c r="S13382" s="507"/>
    </row>
    <row r="13383" spans="8:28" customFormat="1" ht="12.75">
      <c r="H13383" s="507"/>
      <c r="R13383" s="507"/>
      <c r="S13383" s="507"/>
    </row>
    <row r="13384" spans="8:28" customFormat="1" ht="12.75">
      <c r="H13384" s="507"/>
      <c r="P13384" s="507"/>
      <c r="R13384" s="507"/>
    </row>
    <row r="13385" spans="8:28" customFormat="1" ht="12.75">
      <c r="H13385" s="507"/>
      <c r="P13385" s="507"/>
      <c r="R13385" s="507"/>
      <c r="S13385" s="507"/>
    </row>
    <row r="13386" spans="8:28" customFormat="1" ht="12.75">
      <c r="H13386" s="507"/>
      <c r="R13386" s="507"/>
    </row>
    <row r="13387" spans="8:28" customFormat="1" ht="12.75">
      <c r="H13387" s="507"/>
      <c r="P13387" s="507"/>
      <c r="R13387" s="507"/>
      <c r="S13387" s="507"/>
      <c r="AB13387" s="507"/>
    </row>
    <row r="13388" spans="8:28" customFormat="1" ht="12.75">
      <c r="H13388" s="507"/>
      <c r="P13388" s="507"/>
      <c r="R13388" s="507"/>
      <c r="S13388" s="507"/>
    </row>
    <row r="13389" spans="8:28" customFormat="1" ht="12.75">
      <c r="H13389" s="507"/>
      <c r="P13389" s="507"/>
      <c r="R13389" s="507"/>
      <c r="S13389" s="507"/>
    </row>
    <row r="13390" spans="8:28" customFormat="1" ht="12.75">
      <c r="H13390" s="507"/>
      <c r="P13390" s="507"/>
      <c r="R13390" s="507"/>
      <c r="S13390" s="507"/>
    </row>
    <row r="13391" spans="8:28" customFormat="1" ht="12.75">
      <c r="H13391" s="507"/>
      <c r="R13391" s="507"/>
      <c r="S13391" s="507"/>
    </row>
    <row r="13392" spans="8:28" customFormat="1" ht="12.75">
      <c r="H13392" s="507"/>
      <c r="P13392" s="507"/>
      <c r="R13392" s="507"/>
      <c r="S13392" s="507"/>
    </row>
    <row r="13393" spans="8:19" customFormat="1" ht="12.75">
      <c r="H13393" s="507"/>
      <c r="P13393" s="507"/>
      <c r="R13393" s="507"/>
      <c r="S13393" s="507"/>
    </row>
    <row r="13394" spans="8:19" customFormat="1" ht="12.75">
      <c r="H13394" s="507"/>
      <c r="P13394" s="507"/>
      <c r="R13394" s="507"/>
    </row>
    <row r="13395" spans="8:19" customFormat="1" ht="12.75">
      <c r="H13395" s="507"/>
      <c r="P13395" s="507"/>
      <c r="R13395" s="507"/>
      <c r="S13395" s="507"/>
    </row>
    <row r="13396" spans="8:19" customFormat="1" ht="12.75">
      <c r="H13396" s="507"/>
      <c r="P13396" s="507"/>
      <c r="R13396" s="507"/>
    </row>
    <row r="13397" spans="8:19" customFormat="1" ht="12.75">
      <c r="H13397" s="507"/>
      <c r="R13397" s="507"/>
      <c r="S13397" s="507"/>
    </row>
    <row r="13398" spans="8:19" customFormat="1" ht="12.75">
      <c r="H13398" s="507"/>
      <c r="P13398" s="507"/>
      <c r="R13398" s="507"/>
      <c r="S13398" s="507"/>
    </row>
    <row r="13399" spans="8:19" customFormat="1" ht="12.75">
      <c r="H13399" s="507"/>
      <c r="P13399" s="507"/>
      <c r="R13399" s="507"/>
      <c r="S13399" s="507"/>
    </row>
    <row r="13400" spans="8:19" customFormat="1" ht="12.75">
      <c r="H13400" s="507"/>
      <c r="R13400" s="507"/>
      <c r="S13400" s="507"/>
    </row>
    <row r="13401" spans="8:19" customFormat="1" ht="12.75">
      <c r="H13401" s="507"/>
      <c r="P13401" s="507"/>
      <c r="R13401" s="507"/>
      <c r="S13401" s="507"/>
    </row>
    <row r="13402" spans="8:19" customFormat="1" ht="12.75">
      <c r="H13402" s="507"/>
      <c r="R13402" s="507"/>
      <c r="S13402" s="507"/>
    </row>
    <row r="13403" spans="8:19" customFormat="1" ht="12.75">
      <c r="H13403" s="507"/>
      <c r="P13403" s="507"/>
      <c r="R13403" s="507"/>
    </row>
    <row r="13404" spans="8:19" customFormat="1" ht="12.75">
      <c r="H13404" s="507"/>
      <c r="R13404" s="507"/>
      <c r="S13404" s="507"/>
    </row>
    <row r="13405" spans="8:19" customFormat="1" ht="12.75">
      <c r="H13405" s="507"/>
      <c r="P13405" s="507"/>
      <c r="R13405" s="507"/>
    </row>
    <row r="13406" spans="8:19" customFormat="1" ht="12.75">
      <c r="H13406" s="507"/>
      <c r="P13406" s="507"/>
      <c r="R13406" s="507"/>
      <c r="S13406" s="507"/>
    </row>
    <row r="13407" spans="8:19" customFormat="1" ht="12.75">
      <c r="H13407" s="507"/>
      <c r="R13407" s="507"/>
      <c r="S13407" s="507"/>
    </row>
    <row r="13408" spans="8:19" customFormat="1" ht="12.75">
      <c r="H13408" s="507"/>
      <c r="P13408" s="507"/>
      <c r="R13408" s="507"/>
    </row>
    <row r="13409" spans="8:28" customFormat="1" ht="12.75">
      <c r="H13409" s="507"/>
      <c r="P13409" s="507"/>
      <c r="R13409" s="507"/>
    </row>
    <row r="13410" spans="8:28" customFormat="1" ht="12.75">
      <c r="H13410" s="507"/>
      <c r="P13410" s="507"/>
      <c r="R13410" s="507"/>
    </row>
    <row r="13411" spans="8:28" customFormat="1" ht="12.75">
      <c r="H13411" s="507"/>
      <c r="P13411" s="507"/>
      <c r="R13411" s="507"/>
    </row>
    <row r="13412" spans="8:28" customFormat="1" ht="12.75">
      <c r="H13412" s="507"/>
      <c r="P13412" s="507"/>
      <c r="R13412" s="507"/>
      <c r="S13412" s="507"/>
    </row>
    <row r="13413" spans="8:28" customFormat="1" ht="12.75">
      <c r="H13413" s="507"/>
      <c r="R13413" s="507"/>
      <c r="S13413" s="507"/>
    </row>
    <row r="13414" spans="8:28" customFormat="1" ht="12.75">
      <c r="H13414" s="507"/>
      <c r="R13414" s="507"/>
      <c r="S13414" s="507"/>
    </row>
    <row r="13415" spans="8:28" customFormat="1" ht="12.75">
      <c r="H13415" s="507"/>
      <c r="P13415" s="507"/>
      <c r="R13415" s="507"/>
    </row>
    <row r="13416" spans="8:28" customFormat="1" ht="12.75">
      <c r="H13416" s="507"/>
      <c r="P13416" s="507"/>
      <c r="R13416" s="507"/>
      <c r="S13416" s="507"/>
    </row>
    <row r="13417" spans="8:28" customFormat="1" ht="12.75">
      <c r="H13417" s="507"/>
      <c r="P13417" s="507"/>
      <c r="R13417" s="507"/>
      <c r="S13417" s="507"/>
      <c r="AB13417" s="507"/>
    </row>
    <row r="13418" spans="8:28" customFormat="1" ht="12.75">
      <c r="H13418" s="507"/>
      <c r="P13418" s="507"/>
      <c r="R13418" s="507"/>
    </row>
    <row r="13419" spans="8:28" customFormat="1" ht="12.75">
      <c r="H13419" s="507"/>
      <c r="P13419" s="507"/>
      <c r="R13419" s="507"/>
    </row>
    <row r="13420" spans="8:28" customFormat="1" ht="12.75">
      <c r="H13420" s="507"/>
      <c r="P13420" s="507"/>
      <c r="R13420" s="507"/>
      <c r="S13420" s="507"/>
    </row>
    <row r="13421" spans="8:28" customFormat="1" ht="12.75">
      <c r="H13421" s="507"/>
      <c r="P13421" s="507"/>
      <c r="R13421" s="507"/>
    </row>
    <row r="13422" spans="8:28" customFormat="1" ht="12.75">
      <c r="H13422" s="507"/>
      <c r="P13422" s="507"/>
      <c r="R13422" s="507"/>
    </row>
    <row r="13423" spans="8:28" customFormat="1" ht="12.75">
      <c r="H13423" s="507"/>
      <c r="P13423" s="507"/>
      <c r="R13423" s="507"/>
    </row>
    <row r="13424" spans="8:28" customFormat="1" ht="12.75">
      <c r="H13424" s="507"/>
      <c r="P13424" s="507"/>
      <c r="R13424" s="507"/>
    </row>
    <row r="13425" spans="8:28" customFormat="1" ht="12.75">
      <c r="H13425" s="507"/>
      <c r="P13425" s="507"/>
      <c r="R13425" s="507"/>
      <c r="S13425" s="507"/>
    </row>
    <row r="13426" spans="8:28" customFormat="1" ht="12.75">
      <c r="H13426" s="507"/>
      <c r="P13426" s="507"/>
      <c r="R13426" s="507"/>
    </row>
    <row r="13427" spans="8:28" customFormat="1" ht="12.75">
      <c r="H13427" s="507"/>
      <c r="P13427" s="507"/>
      <c r="R13427" s="507"/>
    </row>
    <row r="13428" spans="8:28" customFormat="1" ht="12.75">
      <c r="H13428" s="507"/>
      <c r="P13428" s="507"/>
      <c r="R13428" s="507"/>
      <c r="AB13428" s="507"/>
    </row>
    <row r="13429" spans="8:28" customFormat="1" ht="12.75">
      <c r="H13429" s="507"/>
      <c r="P13429" s="507"/>
      <c r="R13429" s="507"/>
    </row>
    <row r="13430" spans="8:28" customFormat="1" ht="12.75">
      <c r="H13430" s="507"/>
      <c r="R13430" s="507"/>
    </row>
    <row r="13431" spans="8:28" customFormat="1" ht="12.75">
      <c r="H13431" s="507"/>
      <c r="R13431" s="507"/>
    </row>
    <row r="13432" spans="8:28" customFormat="1" ht="12.75">
      <c r="H13432" s="507"/>
      <c r="P13432" s="507"/>
      <c r="R13432" s="507"/>
    </row>
    <row r="13433" spans="8:28" customFormat="1" ht="12.75">
      <c r="H13433" s="507"/>
      <c r="P13433" s="507"/>
      <c r="R13433" s="507"/>
    </row>
    <row r="13434" spans="8:28" customFormat="1" ht="12.75">
      <c r="H13434" s="507"/>
      <c r="P13434" s="507"/>
      <c r="R13434" s="507"/>
    </row>
    <row r="13435" spans="8:28" customFormat="1" ht="12.75">
      <c r="H13435" s="507"/>
      <c r="P13435" s="507"/>
      <c r="R13435" s="507"/>
      <c r="S13435" s="507"/>
    </row>
    <row r="13436" spans="8:28" customFormat="1" ht="12.75">
      <c r="H13436" s="507"/>
      <c r="P13436" s="507"/>
      <c r="R13436" s="507"/>
    </row>
    <row r="13437" spans="8:28" customFormat="1" ht="12.75">
      <c r="H13437" s="507"/>
      <c r="R13437" s="507"/>
      <c r="S13437" s="507"/>
    </row>
    <row r="13438" spans="8:28" customFormat="1" ht="12.75">
      <c r="H13438" s="507"/>
      <c r="P13438" s="507"/>
      <c r="R13438" s="507"/>
      <c r="S13438" s="507"/>
    </row>
    <row r="13439" spans="8:28" customFormat="1" ht="12.75">
      <c r="H13439" s="507"/>
      <c r="P13439" s="507"/>
      <c r="R13439" s="507"/>
    </row>
    <row r="13440" spans="8:28" customFormat="1" ht="12.75">
      <c r="H13440" s="507"/>
      <c r="P13440" s="507"/>
      <c r="R13440" s="507"/>
    </row>
    <row r="13441" spans="8:28" customFormat="1" ht="12.75">
      <c r="H13441" s="507"/>
      <c r="R13441" s="507"/>
    </row>
    <row r="13442" spans="8:28" customFormat="1" ht="12.75">
      <c r="H13442" s="507"/>
      <c r="R13442" s="507"/>
    </row>
    <row r="13443" spans="8:28" customFormat="1" ht="12.75">
      <c r="H13443" s="507"/>
      <c r="P13443" s="507"/>
      <c r="R13443" s="507"/>
      <c r="S13443" s="507"/>
    </row>
    <row r="13444" spans="8:28" customFormat="1" ht="12.75">
      <c r="H13444" s="507"/>
      <c r="P13444" s="507"/>
      <c r="R13444" s="507"/>
      <c r="S13444" s="507"/>
      <c r="AB13444" s="507"/>
    </row>
    <row r="13445" spans="8:28" customFormat="1" ht="12.75">
      <c r="H13445" s="507"/>
      <c r="P13445" s="507"/>
      <c r="R13445" s="507"/>
    </row>
    <row r="13446" spans="8:28" customFormat="1" ht="12.75">
      <c r="H13446" s="507"/>
      <c r="P13446" s="507"/>
      <c r="R13446" s="507"/>
    </row>
    <row r="13447" spans="8:28" customFormat="1" ht="12.75">
      <c r="H13447" s="507"/>
      <c r="R13447" s="507"/>
      <c r="S13447" s="507"/>
    </row>
    <row r="13448" spans="8:28" customFormat="1" ht="12.75">
      <c r="H13448" s="507"/>
      <c r="R13448" s="507"/>
    </row>
    <row r="13449" spans="8:28" customFormat="1" ht="12.75">
      <c r="H13449" s="507"/>
      <c r="R13449" s="507"/>
      <c r="S13449" s="507"/>
    </row>
    <row r="13450" spans="8:28" customFormat="1" ht="12.75">
      <c r="H13450" s="507"/>
      <c r="R13450" s="507"/>
      <c r="S13450" s="507"/>
    </row>
    <row r="13451" spans="8:28" customFormat="1" ht="12.75">
      <c r="H13451" s="507"/>
      <c r="P13451" s="507"/>
      <c r="R13451" s="507"/>
    </row>
    <row r="13452" spans="8:28" customFormat="1" ht="12.75">
      <c r="H13452" s="507"/>
      <c r="P13452" s="507"/>
      <c r="R13452" s="507"/>
    </row>
    <row r="13453" spans="8:28" customFormat="1" ht="12.75">
      <c r="H13453" s="507"/>
      <c r="P13453" s="507"/>
      <c r="R13453" s="507"/>
      <c r="S13453" s="507"/>
    </row>
    <row r="13454" spans="8:28" customFormat="1" ht="12.75">
      <c r="H13454" s="507"/>
      <c r="P13454" s="507"/>
      <c r="R13454" s="507"/>
    </row>
    <row r="13455" spans="8:28" customFormat="1" ht="12.75">
      <c r="H13455" s="507"/>
      <c r="P13455" s="507"/>
      <c r="R13455" s="507"/>
      <c r="S13455" s="507"/>
    </row>
    <row r="13456" spans="8:28" customFormat="1" ht="12.75">
      <c r="H13456" s="507"/>
      <c r="P13456" s="507"/>
      <c r="R13456" s="507"/>
    </row>
    <row r="13457" spans="8:28" customFormat="1" ht="12.75">
      <c r="H13457" s="507"/>
      <c r="P13457" s="507"/>
      <c r="R13457" s="507"/>
      <c r="AB13457" s="507"/>
    </row>
    <row r="13458" spans="8:28" customFormat="1" ht="12.75">
      <c r="H13458" s="507"/>
      <c r="P13458" s="507"/>
      <c r="R13458" s="507"/>
      <c r="S13458" s="507"/>
      <c r="AB13458" s="507"/>
    </row>
    <row r="13459" spans="8:28" customFormat="1" ht="12.75">
      <c r="H13459" s="507"/>
      <c r="R13459" s="507"/>
      <c r="S13459" s="507"/>
    </row>
    <row r="13460" spans="8:28" customFormat="1" ht="12.75">
      <c r="H13460" s="507"/>
      <c r="P13460" s="507"/>
      <c r="R13460" s="507"/>
    </row>
    <row r="13461" spans="8:28" customFormat="1" ht="12.75">
      <c r="H13461" s="507"/>
      <c r="P13461" s="507"/>
      <c r="R13461" s="507"/>
    </row>
    <row r="13462" spans="8:28" customFormat="1" ht="12.75">
      <c r="H13462" s="507"/>
      <c r="R13462" s="507"/>
      <c r="S13462" s="507"/>
    </row>
    <row r="13463" spans="8:28" customFormat="1" ht="12.75">
      <c r="H13463" s="507"/>
      <c r="P13463" s="507"/>
      <c r="R13463" s="507"/>
      <c r="S13463" s="507"/>
    </row>
    <row r="13464" spans="8:28" customFormat="1" ht="12.75">
      <c r="H13464" s="507"/>
      <c r="P13464" s="507"/>
      <c r="R13464" s="507"/>
      <c r="S13464" s="507"/>
    </row>
    <row r="13465" spans="8:28" customFormat="1" ht="12.75">
      <c r="H13465" s="507"/>
      <c r="R13465" s="507"/>
      <c r="S13465" s="507"/>
    </row>
    <row r="13466" spans="8:28" customFormat="1" ht="12.75">
      <c r="H13466" s="507"/>
      <c r="R13466" s="507"/>
      <c r="S13466" s="507"/>
    </row>
    <row r="13467" spans="8:28" customFormat="1" ht="12.75">
      <c r="H13467" s="507"/>
      <c r="R13467" s="507"/>
      <c r="S13467" s="507"/>
    </row>
    <row r="13468" spans="8:28" customFormat="1" ht="12.75">
      <c r="H13468" s="507"/>
      <c r="P13468" s="507"/>
      <c r="R13468" s="507"/>
    </row>
    <row r="13469" spans="8:28" customFormat="1" ht="12.75">
      <c r="H13469" s="507"/>
      <c r="P13469" s="507"/>
      <c r="R13469" s="507"/>
    </row>
    <row r="13470" spans="8:28" customFormat="1" ht="12.75">
      <c r="H13470" s="507"/>
      <c r="P13470" s="507"/>
      <c r="R13470" s="507"/>
    </row>
    <row r="13471" spans="8:28" customFormat="1" ht="12.75">
      <c r="H13471" s="507"/>
      <c r="P13471" s="507"/>
      <c r="R13471" s="507"/>
    </row>
    <row r="13472" spans="8:28" customFormat="1" ht="12.75">
      <c r="H13472" s="507"/>
      <c r="R13472" s="507"/>
      <c r="S13472" s="507"/>
    </row>
    <row r="13473" spans="8:19" customFormat="1" ht="12.75">
      <c r="H13473" s="507"/>
      <c r="P13473" s="507"/>
      <c r="R13473" s="507"/>
    </row>
    <row r="13474" spans="8:19" customFormat="1" ht="12.75">
      <c r="H13474" s="507"/>
      <c r="P13474" s="507"/>
      <c r="R13474" s="507"/>
    </row>
    <row r="13475" spans="8:19" customFormat="1" ht="12.75">
      <c r="H13475" s="507"/>
      <c r="P13475" s="507"/>
      <c r="R13475" s="507"/>
      <c r="S13475" s="507"/>
    </row>
    <row r="13476" spans="8:19" customFormat="1" ht="12.75">
      <c r="H13476" s="507"/>
      <c r="P13476" s="507"/>
      <c r="R13476" s="507"/>
      <c r="S13476" s="507"/>
    </row>
    <row r="13477" spans="8:19" customFormat="1" ht="12.75">
      <c r="H13477" s="507"/>
      <c r="P13477" s="507"/>
      <c r="R13477" s="507"/>
      <c r="S13477" s="507"/>
    </row>
    <row r="13478" spans="8:19" customFormat="1" ht="12.75">
      <c r="H13478" s="507"/>
      <c r="P13478" s="507"/>
      <c r="R13478" s="507"/>
    </row>
    <row r="13479" spans="8:19" customFormat="1" ht="12.75">
      <c r="H13479" s="507"/>
      <c r="R13479" s="507"/>
    </row>
    <row r="13480" spans="8:19" customFormat="1" ht="12.75">
      <c r="H13480" s="507"/>
      <c r="P13480" s="507"/>
      <c r="R13480" s="507"/>
      <c r="S13480" s="507"/>
    </row>
    <row r="13481" spans="8:19" customFormat="1" ht="12.75">
      <c r="H13481" s="507"/>
      <c r="P13481" s="507"/>
      <c r="R13481" s="507"/>
    </row>
    <row r="13482" spans="8:19" customFormat="1" ht="12.75">
      <c r="H13482" s="507"/>
      <c r="P13482" s="507"/>
      <c r="R13482" s="507"/>
      <c r="S13482" s="507"/>
    </row>
    <row r="13483" spans="8:19" customFormat="1" ht="12.75">
      <c r="H13483" s="507"/>
      <c r="R13483" s="507"/>
      <c r="S13483" s="507"/>
    </row>
    <row r="13484" spans="8:19" customFormat="1" ht="12.75">
      <c r="H13484" s="507"/>
      <c r="P13484" s="507"/>
      <c r="R13484" s="507"/>
      <c r="S13484" s="507"/>
    </row>
    <row r="13485" spans="8:19" customFormat="1" ht="12.75">
      <c r="H13485" s="507"/>
      <c r="P13485" s="507"/>
      <c r="R13485" s="507"/>
      <c r="S13485" s="507"/>
    </row>
    <row r="13486" spans="8:19" customFormat="1" ht="12.75">
      <c r="H13486" s="507"/>
      <c r="P13486" s="507"/>
      <c r="R13486" s="507"/>
      <c r="S13486" s="507"/>
    </row>
    <row r="13487" spans="8:19" customFormat="1" ht="12.75">
      <c r="H13487" s="507"/>
      <c r="R13487" s="507"/>
      <c r="S13487" s="507"/>
    </row>
    <row r="13488" spans="8:19" customFormat="1" ht="12.75">
      <c r="H13488" s="507"/>
      <c r="P13488" s="507"/>
      <c r="R13488" s="507"/>
    </row>
    <row r="13489" spans="8:19" customFormat="1" ht="12.75">
      <c r="H13489" s="507"/>
      <c r="P13489" s="507"/>
      <c r="R13489" s="507"/>
    </row>
    <row r="13490" spans="8:19" customFormat="1" ht="12.75">
      <c r="H13490" s="507"/>
      <c r="P13490" s="507"/>
      <c r="R13490" s="507"/>
    </row>
    <row r="13491" spans="8:19" customFormat="1" ht="12.75">
      <c r="H13491" s="507"/>
      <c r="R13491" s="507"/>
    </row>
    <row r="13492" spans="8:19" customFormat="1" ht="12.75">
      <c r="H13492" s="507"/>
      <c r="R13492" s="507"/>
      <c r="S13492" s="507"/>
    </row>
    <row r="13493" spans="8:19" customFormat="1" ht="12.75">
      <c r="H13493" s="507"/>
      <c r="R13493" s="507"/>
    </row>
    <row r="13494" spans="8:19" customFormat="1" ht="12.75">
      <c r="H13494" s="507"/>
      <c r="P13494" s="507"/>
      <c r="R13494" s="507"/>
      <c r="S13494" s="507"/>
    </row>
    <row r="13495" spans="8:19" customFormat="1" ht="12.75">
      <c r="H13495" s="507"/>
      <c r="R13495" s="507"/>
    </row>
    <row r="13496" spans="8:19" customFormat="1" ht="12.75">
      <c r="H13496" s="507"/>
      <c r="P13496" s="507"/>
      <c r="R13496" s="507"/>
    </row>
    <row r="13497" spans="8:19" customFormat="1" ht="12.75">
      <c r="H13497" s="507"/>
      <c r="R13497" s="507"/>
      <c r="S13497" s="507"/>
    </row>
    <row r="13498" spans="8:19" customFormat="1" ht="12.75">
      <c r="H13498" s="507"/>
      <c r="P13498" s="507"/>
      <c r="R13498" s="507"/>
    </row>
    <row r="13499" spans="8:19" customFormat="1" ht="12.75">
      <c r="H13499" s="507"/>
      <c r="P13499" s="507"/>
      <c r="R13499" s="507"/>
    </row>
    <row r="13500" spans="8:19" customFormat="1" ht="12.75">
      <c r="H13500" s="507"/>
      <c r="P13500" s="507"/>
      <c r="R13500" s="507"/>
      <c r="S13500" s="507"/>
    </row>
    <row r="13501" spans="8:19" customFormat="1" ht="12.75">
      <c r="H13501" s="507"/>
      <c r="P13501" s="507"/>
      <c r="R13501" s="507"/>
    </row>
    <row r="13502" spans="8:19" customFormat="1" ht="12.75">
      <c r="H13502" s="507"/>
      <c r="P13502" s="507"/>
      <c r="R13502" s="507"/>
    </row>
    <row r="13503" spans="8:19" customFormat="1" ht="12.75">
      <c r="H13503" s="507"/>
      <c r="R13503" s="507"/>
      <c r="S13503" s="507"/>
    </row>
    <row r="13504" spans="8:19" customFormat="1" ht="12.75">
      <c r="H13504" s="507"/>
      <c r="P13504" s="507"/>
      <c r="R13504" s="507"/>
    </row>
    <row r="13505" spans="8:28" customFormat="1" ht="12.75">
      <c r="H13505" s="507"/>
      <c r="R13505" s="507"/>
      <c r="S13505" s="507"/>
    </row>
    <row r="13506" spans="8:28" customFormat="1" ht="12.75">
      <c r="H13506" s="507"/>
      <c r="R13506" s="507"/>
      <c r="S13506" s="507"/>
    </row>
    <row r="13507" spans="8:28" customFormat="1" ht="12.75">
      <c r="H13507" s="507"/>
      <c r="P13507" s="507"/>
      <c r="R13507" s="507"/>
      <c r="S13507" s="507"/>
    </row>
    <row r="13508" spans="8:28" customFormat="1" ht="12.75">
      <c r="H13508" s="507"/>
      <c r="R13508" s="507"/>
      <c r="S13508" s="507"/>
      <c r="AB13508" s="507"/>
    </row>
    <row r="13509" spans="8:28" customFormat="1" ht="12.75">
      <c r="H13509" s="507"/>
      <c r="P13509" s="507"/>
      <c r="R13509" s="507"/>
      <c r="S13509" s="507"/>
    </row>
    <row r="13510" spans="8:28" customFormat="1" ht="12.75">
      <c r="H13510" s="507"/>
      <c r="P13510" s="507"/>
      <c r="R13510" s="507"/>
    </row>
    <row r="13511" spans="8:28" customFormat="1" ht="12.75">
      <c r="H13511" s="507"/>
      <c r="R13511" s="507"/>
    </row>
    <row r="13512" spans="8:28" customFormat="1" ht="12.75">
      <c r="H13512" s="507"/>
      <c r="R13512" s="507"/>
      <c r="S13512" s="507"/>
    </row>
    <row r="13513" spans="8:28" customFormat="1" ht="12.75">
      <c r="H13513" s="507"/>
      <c r="P13513" s="507"/>
      <c r="R13513" s="507"/>
    </row>
    <row r="13514" spans="8:28" customFormat="1" ht="12.75">
      <c r="H13514" s="507"/>
      <c r="R13514" s="507"/>
      <c r="S13514" s="507"/>
    </row>
    <row r="13515" spans="8:28" customFormat="1" ht="12.75">
      <c r="H13515" s="507"/>
      <c r="P13515" s="507"/>
      <c r="R13515" s="507"/>
    </row>
    <row r="13516" spans="8:28" customFormat="1" ht="12.75">
      <c r="H13516" s="507"/>
      <c r="P13516" s="507"/>
      <c r="R13516" s="507"/>
    </row>
    <row r="13517" spans="8:28" customFormat="1" ht="12.75">
      <c r="H13517" s="507"/>
      <c r="P13517" s="507"/>
      <c r="R13517" s="507"/>
      <c r="S13517" s="507"/>
    </row>
    <row r="13518" spans="8:28" customFormat="1" ht="12.75">
      <c r="H13518" s="507"/>
      <c r="R13518" s="507"/>
      <c r="S13518" s="507"/>
    </row>
    <row r="13519" spans="8:28" customFormat="1" ht="12.75">
      <c r="H13519" s="507"/>
      <c r="P13519" s="507"/>
      <c r="R13519" s="507"/>
    </row>
    <row r="13520" spans="8:28" customFormat="1" ht="12.75">
      <c r="H13520" s="507"/>
      <c r="P13520" s="507"/>
      <c r="R13520" s="507"/>
      <c r="S13520" s="507"/>
    </row>
    <row r="13521" spans="8:19" customFormat="1" ht="12.75">
      <c r="H13521" s="507"/>
      <c r="R13521" s="507"/>
      <c r="S13521" s="507"/>
    </row>
    <row r="13522" spans="8:19" customFormat="1" ht="12.75">
      <c r="H13522" s="507"/>
      <c r="R13522" s="507"/>
      <c r="S13522" s="507"/>
    </row>
    <row r="13523" spans="8:19" customFormat="1" ht="12.75">
      <c r="H13523" s="507"/>
      <c r="P13523" s="507"/>
      <c r="R13523" s="507"/>
    </row>
    <row r="13524" spans="8:19" customFormat="1" ht="12.75">
      <c r="H13524" s="507"/>
      <c r="R13524" s="507"/>
      <c r="S13524" s="507"/>
    </row>
    <row r="13525" spans="8:19" customFormat="1" ht="12.75">
      <c r="H13525" s="507"/>
      <c r="R13525" s="507"/>
    </row>
    <row r="13526" spans="8:19" customFormat="1" ht="12.75">
      <c r="H13526" s="507"/>
      <c r="P13526" s="507"/>
      <c r="R13526" s="507"/>
      <c r="S13526" s="507"/>
    </row>
    <row r="13527" spans="8:19" customFormat="1" ht="12.75">
      <c r="H13527" s="507"/>
      <c r="P13527" s="507"/>
      <c r="R13527" s="507"/>
      <c r="S13527" s="507"/>
    </row>
    <row r="13528" spans="8:19" customFormat="1" ht="12.75">
      <c r="H13528" s="507"/>
      <c r="P13528" s="507"/>
      <c r="R13528" s="507"/>
      <c r="S13528" s="507"/>
    </row>
    <row r="13529" spans="8:19" customFormat="1" ht="12.75">
      <c r="H13529" s="507"/>
      <c r="R13529" s="507"/>
      <c r="S13529" s="507"/>
    </row>
    <row r="13530" spans="8:19" customFormat="1" ht="12.75">
      <c r="H13530" s="507"/>
      <c r="P13530" s="507"/>
      <c r="R13530" s="507"/>
      <c r="S13530" s="507"/>
    </row>
    <row r="13531" spans="8:19" customFormat="1" ht="12.75">
      <c r="H13531" s="507"/>
      <c r="P13531" s="507"/>
      <c r="R13531" s="507"/>
      <c r="S13531" s="507"/>
    </row>
    <row r="13532" spans="8:19" customFormat="1" ht="12.75">
      <c r="H13532" s="507"/>
      <c r="R13532" s="507"/>
      <c r="S13532" s="507"/>
    </row>
    <row r="13533" spans="8:19" customFormat="1" ht="12.75">
      <c r="H13533" s="507"/>
      <c r="P13533" s="507"/>
      <c r="R13533" s="507"/>
      <c r="S13533" s="507"/>
    </row>
    <row r="13534" spans="8:19" customFormat="1" ht="12.75">
      <c r="H13534" s="507"/>
      <c r="R13534" s="507"/>
      <c r="S13534" s="507"/>
    </row>
    <row r="13535" spans="8:19" customFormat="1" ht="12.75">
      <c r="H13535" s="507"/>
      <c r="P13535" s="507"/>
      <c r="R13535" s="507"/>
      <c r="S13535" s="507"/>
    </row>
    <row r="13536" spans="8:19" customFormat="1" ht="12.75">
      <c r="H13536" s="507"/>
      <c r="P13536" s="507"/>
      <c r="R13536" s="507"/>
      <c r="S13536" s="507"/>
    </row>
    <row r="13537" spans="8:28" customFormat="1" ht="12.75">
      <c r="H13537" s="507"/>
      <c r="P13537" s="507"/>
      <c r="R13537" s="507"/>
    </row>
    <row r="13538" spans="8:28" customFormat="1" ht="12.75">
      <c r="H13538" s="507"/>
      <c r="P13538" s="507"/>
      <c r="R13538" s="507"/>
    </row>
    <row r="13539" spans="8:28" customFormat="1" ht="12.75">
      <c r="H13539" s="507"/>
      <c r="P13539" s="507"/>
      <c r="R13539" s="507"/>
      <c r="S13539" s="507"/>
    </row>
    <row r="13540" spans="8:28" customFormat="1" ht="12.75">
      <c r="H13540" s="507"/>
      <c r="P13540" s="507"/>
      <c r="R13540" s="507"/>
      <c r="AB13540" s="507"/>
    </row>
    <row r="13541" spans="8:28" customFormat="1" ht="12.75">
      <c r="H13541" s="507"/>
      <c r="P13541" s="507"/>
      <c r="R13541" s="507"/>
    </row>
    <row r="13542" spans="8:28" customFormat="1" ht="12.75">
      <c r="H13542" s="507"/>
      <c r="R13542" s="507"/>
      <c r="S13542" s="507"/>
    </row>
    <row r="13543" spans="8:28" customFormat="1" ht="12.75">
      <c r="H13543" s="507"/>
      <c r="P13543" s="507"/>
      <c r="R13543" s="507"/>
    </row>
    <row r="13544" spans="8:28" customFormat="1" ht="12.75">
      <c r="H13544" s="507"/>
      <c r="P13544" s="507"/>
      <c r="R13544" s="507"/>
      <c r="S13544" s="507"/>
    </row>
    <row r="13545" spans="8:28" customFormat="1" ht="12.75">
      <c r="H13545" s="507"/>
      <c r="P13545" s="507"/>
      <c r="R13545" s="507"/>
    </row>
    <row r="13546" spans="8:28" customFormat="1" ht="12.75">
      <c r="H13546" s="507"/>
      <c r="P13546" s="507"/>
      <c r="R13546" s="507"/>
      <c r="S13546" s="507"/>
    </row>
    <row r="13547" spans="8:28" customFormat="1" ht="12.75">
      <c r="H13547" s="507"/>
      <c r="P13547" s="507"/>
      <c r="R13547" s="507"/>
      <c r="S13547" s="507"/>
    </row>
    <row r="13548" spans="8:28" customFormat="1" ht="12.75">
      <c r="H13548" s="507"/>
      <c r="P13548" s="507"/>
      <c r="R13548" s="507"/>
    </row>
    <row r="13549" spans="8:28" customFormat="1" ht="12.75">
      <c r="H13549" s="507"/>
      <c r="P13549" s="507"/>
      <c r="R13549" s="507"/>
    </row>
    <row r="13550" spans="8:28" customFormat="1" ht="12.75">
      <c r="H13550" s="507"/>
      <c r="R13550" s="507"/>
      <c r="S13550" s="507"/>
    </row>
    <row r="13551" spans="8:28" customFormat="1" ht="12.75">
      <c r="H13551" s="507"/>
      <c r="P13551" s="507"/>
      <c r="R13551" s="507"/>
    </row>
    <row r="13552" spans="8:28" customFormat="1" ht="12.75">
      <c r="H13552" s="507"/>
      <c r="P13552" s="507"/>
      <c r="R13552" s="507"/>
    </row>
    <row r="13553" spans="8:28" customFormat="1" ht="12.75">
      <c r="H13553" s="507"/>
      <c r="R13553" s="507"/>
    </row>
    <row r="13554" spans="8:28" customFormat="1" ht="12.75">
      <c r="H13554" s="507"/>
      <c r="R13554" s="507"/>
      <c r="S13554" s="507"/>
    </row>
    <row r="13555" spans="8:28" customFormat="1" ht="12.75">
      <c r="H13555" s="507"/>
      <c r="P13555" s="507"/>
      <c r="R13555" s="507"/>
      <c r="S13555" s="507"/>
    </row>
    <row r="13556" spans="8:28" customFormat="1" ht="12.75">
      <c r="H13556" s="507"/>
      <c r="R13556" s="507"/>
      <c r="S13556" s="507"/>
    </row>
    <row r="13557" spans="8:28" customFormat="1" ht="12.75">
      <c r="H13557" s="507"/>
      <c r="P13557" s="507"/>
      <c r="R13557" s="507"/>
    </row>
    <row r="13558" spans="8:28" customFormat="1" ht="12.75">
      <c r="H13558" s="507"/>
      <c r="P13558" s="507"/>
      <c r="R13558" s="507"/>
      <c r="S13558" s="507"/>
    </row>
    <row r="13559" spans="8:28" customFormat="1" ht="12.75">
      <c r="H13559" s="507"/>
      <c r="P13559" s="507"/>
      <c r="R13559" s="507"/>
    </row>
    <row r="13560" spans="8:28" customFormat="1" ht="12.75">
      <c r="H13560" s="507"/>
      <c r="P13560" s="507"/>
      <c r="R13560" s="507"/>
      <c r="S13560" s="507"/>
    </row>
    <row r="13561" spans="8:28" customFormat="1" ht="12.75">
      <c r="H13561" s="507"/>
      <c r="P13561" s="507"/>
      <c r="R13561" s="507"/>
      <c r="S13561" s="507"/>
    </row>
    <row r="13562" spans="8:28" customFormat="1" ht="12.75">
      <c r="H13562" s="507"/>
      <c r="R13562" s="507"/>
    </row>
    <row r="13563" spans="8:28" customFormat="1" ht="12.75">
      <c r="H13563" s="507"/>
      <c r="P13563" s="507"/>
      <c r="R13563" s="507"/>
      <c r="S13563" s="507"/>
    </row>
    <row r="13564" spans="8:28" customFormat="1" ht="12.75">
      <c r="H13564" s="507"/>
      <c r="P13564" s="507"/>
      <c r="R13564" s="507"/>
    </row>
    <row r="13565" spans="8:28" customFormat="1" ht="12.75">
      <c r="H13565" s="507"/>
      <c r="R13565" s="507"/>
    </row>
    <row r="13566" spans="8:28" customFormat="1" ht="12.75">
      <c r="H13566" s="507"/>
      <c r="P13566" s="507"/>
      <c r="R13566" s="507"/>
    </row>
    <row r="13567" spans="8:28" customFormat="1" ht="12.75">
      <c r="H13567" s="507"/>
      <c r="R13567" s="507"/>
    </row>
    <row r="13568" spans="8:28" customFormat="1" ht="12.75">
      <c r="H13568" s="507"/>
      <c r="P13568" s="507"/>
      <c r="R13568" s="507"/>
      <c r="S13568" s="507"/>
      <c r="AB13568" s="507"/>
    </row>
    <row r="13569" spans="8:28" customFormat="1" ht="12.75">
      <c r="H13569" s="507"/>
      <c r="R13569" s="507"/>
      <c r="S13569" s="507"/>
    </row>
    <row r="13570" spans="8:28" customFormat="1" ht="12.75">
      <c r="H13570" s="507"/>
      <c r="P13570" s="507"/>
      <c r="R13570" s="507"/>
      <c r="S13570" s="507"/>
      <c r="AB13570" s="507"/>
    </row>
    <row r="13571" spans="8:28" customFormat="1" ht="12.75">
      <c r="H13571" s="507"/>
      <c r="P13571" s="507"/>
      <c r="R13571" s="507"/>
      <c r="S13571" s="507"/>
    </row>
    <row r="13572" spans="8:28" customFormat="1" ht="12.75">
      <c r="H13572" s="507"/>
      <c r="P13572" s="507"/>
      <c r="R13572" s="507"/>
      <c r="S13572" s="507"/>
    </row>
    <row r="13573" spans="8:28" customFormat="1" ht="12.75">
      <c r="H13573" s="507"/>
      <c r="P13573" s="507"/>
      <c r="R13573" s="507"/>
    </row>
    <row r="13574" spans="8:28" customFormat="1" ht="12.75">
      <c r="H13574" s="507"/>
      <c r="P13574" s="507"/>
      <c r="R13574" s="507"/>
      <c r="S13574" s="507"/>
    </row>
    <row r="13575" spans="8:28" customFormat="1" ht="12.75">
      <c r="H13575" s="507"/>
      <c r="R13575" s="507"/>
    </row>
    <row r="13576" spans="8:28" customFormat="1" ht="12.75">
      <c r="H13576" s="507"/>
      <c r="P13576" s="507"/>
      <c r="R13576" s="507"/>
      <c r="S13576" s="507"/>
      <c r="AB13576" s="507"/>
    </row>
    <row r="13577" spans="8:28" customFormat="1" ht="12.75">
      <c r="H13577" s="507"/>
      <c r="R13577" s="507"/>
    </row>
    <row r="13578" spans="8:28" customFormat="1" ht="12.75">
      <c r="H13578" s="507"/>
      <c r="R13578" s="507"/>
    </row>
    <row r="13579" spans="8:28" customFormat="1" ht="12.75">
      <c r="H13579" s="507"/>
      <c r="P13579" s="507"/>
      <c r="R13579" s="507"/>
      <c r="S13579" s="507"/>
    </row>
    <row r="13580" spans="8:28" customFormat="1" ht="12.75">
      <c r="H13580" s="507"/>
      <c r="P13580" s="507"/>
      <c r="R13580" s="507"/>
      <c r="S13580" s="507"/>
      <c r="AB13580" s="507"/>
    </row>
    <row r="13581" spans="8:28" customFormat="1" ht="12.75">
      <c r="H13581" s="507"/>
      <c r="P13581" s="507"/>
      <c r="R13581" s="507"/>
      <c r="S13581" s="507"/>
    </row>
    <row r="13582" spans="8:28" customFormat="1" ht="12.75">
      <c r="H13582" s="507"/>
      <c r="R13582" s="507"/>
      <c r="S13582" s="507"/>
    </row>
    <row r="13583" spans="8:28" customFormat="1" ht="12.75">
      <c r="H13583" s="507"/>
      <c r="P13583" s="507"/>
      <c r="R13583" s="507"/>
    </row>
    <row r="13584" spans="8:28" customFormat="1" ht="12.75">
      <c r="H13584" s="507"/>
      <c r="P13584" s="507"/>
      <c r="R13584" s="507"/>
      <c r="S13584" s="507"/>
    </row>
    <row r="13585" spans="8:28" customFormat="1" ht="12.75">
      <c r="H13585" s="507"/>
      <c r="P13585" s="507"/>
      <c r="R13585" s="507"/>
      <c r="S13585" s="507"/>
    </row>
    <row r="13586" spans="8:28" customFormat="1" ht="12.75">
      <c r="H13586" s="507"/>
      <c r="P13586" s="507"/>
      <c r="R13586" s="507"/>
    </row>
    <row r="13587" spans="8:28" customFormat="1" ht="12.75">
      <c r="H13587" s="507"/>
      <c r="P13587" s="507"/>
      <c r="R13587" s="507"/>
    </row>
    <row r="13588" spans="8:28" customFormat="1" ht="12.75">
      <c r="H13588" s="507"/>
      <c r="P13588" s="507"/>
      <c r="R13588" s="507"/>
    </row>
    <row r="13589" spans="8:28" customFormat="1" ht="12.75">
      <c r="H13589" s="507"/>
      <c r="P13589" s="507"/>
      <c r="R13589" s="507"/>
      <c r="S13589" s="507"/>
      <c r="AB13589" s="507"/>
    </row>
    <row r="13590" spans="8:28" customFormat="1" ht="12.75">
      <c r="H13590" s="507"/>
      <c r="R13590" s="507"/>
    </row>
    <row r="13591" spans="8:28" customFormat="1" ht="12.75">
      <c r="H13591" s="507"/>
      <c r="R13591" s="507"/>
      <c r="S13591" s="507"/>
    </row>
    <row r="13592" spans="8:28" customFormat="1" ht="12.75">
      <c r="H13592" s="507"/>
      <c r="P13592" s="507"/>
      <c r="R13592" s="507"/>
      <c r="S13592" s="507"/>
    </row>
    <row r="13593" spans="8:28" customFormat="1" ht="12.75">
      <c r="H13593" s="507"/>
      <c r="R13593" s="507"/>
      <c r="S13593" s="507"/>
    </row>
    <row r="13594" spans="8:28" customFormat="1" ht="12.75">
      <c r="H13594" s="507"/>
      <c r="P13594" s="507"/>
      <c r="R13594" s="507"/>
      <c r="S13594" s="507"/>
    </row>
    <row r="13595" spans="8:28" customFormat="1" ht="12.75">
      <c r="H13595" s="507"/>
      <c r="R13595" s="507"/>
      <c r="S13595" s="507"/>
    </row>
    <row r="13596" spans="8:28" customFormat="1" ht="12.75">
      <c r="H13596" s="507"/>
      <c r="R13596" s="507"/>
      <c r="S13596" s="507"/>
    </row>
    <row r="13597" spans="8:28" customFormat="1" ht="12.75">
      <c r="H13597" s="507"/>
      <c r="P13597" s="507"/>
      <c r="R13597" s="507"/>
    </row>
    <row r="13598" spans="8:28" customFormat="1" ht="12.75">
      <c r="H13598" s="507"/>
      <c r="R13598" s="507"/>
      <c r="S13598" s="507"/>
    </row>
    <row r="13599" spans="8:28" customFormat="1" ht="12.75">
      <c r="H13599" s="507"/>
      <c r="P13599" s="507"/>
      <c r="R13599" s="507"/>
      <c r="S13599" s="507"/>
      <c r="AB13599" s="507"/>
    </row>
    <row r="13600" spans="8:28" customFormat="1" ht="12.75">
      <c r="H13600" s="507"/>
      <c r="P13600" s="507"/>
      <c r="R13600" s="507"/>
    </row>
    <row r="13601" spans="8:19" customFormat="1" ht="12.75">
      <c r="H13601" s="507"/>
      <c r="P13601" s="507"/>
      <c r="R13601" s="507"/>
      <c r="S13601" s="507"/>
    </row>
    <row r="13602" spans="8:19" customFormat="1" ht="12.75">
      <c r="H13602" s="507"/>
      <c r="R13602" s="507"/>
      <c r="S13602" s="507"/>
    </row>
    <row r="13603" spans="8:19" customFormat="1" ht="12.75">
      <c r="H13603" s="507"/>
      <c r="R13603" s="507"/>
      <c r="S13603" s="507"/>
    </row>
    <row r="13604" spans="8:19" customFormat="1" ht="12.75">
      <c r="H13604" s="507"/>
      <c r="P13604" s="507"/>
      <c r="R13604" s="507"/>
      <c r="S13604" s="507"/>
    </row>
    <row r="13605" spans="8:19" customFormat="1" ht="12.75">
      <c r="H13605" s="507"/>
      <c r="P13605" s="507"/>
      <c r="R13605" s="507"/>
      <c r="S13605" s="507"/>
    </row>
    <row r="13606" spans="8:19" customFormat="1" ht="12.75">
      <c r="H13606" s="507"/>
      <c r="P13606" s="507"/>
      <c r="R13606" s="507"/>
      <c r="S13606" s="507"/>
    </row>
    <row r="13607" spans="8:19" customFormat="1" ht="12.75">
      <c r="H13607" s="507"/>
      <c r="R13607" s="507"/>
      <c r="S13607" s="507"/>
    </row>
    <row r="13608" spans="8:19" customFormat="1" ht="12.75">
      <c r="H13608" s="507"/>
      <c r="R13608" s="507"/>
    </row>
    <row r="13609" spans="8:19" customFormat="1" ht="12.75">
      <c r="H13609" s="507"/>
      <c r="P13609" s="507"/>
      <c r="R13609" s="507"/>
      <c r="S13609" s="507"/>
    </row>
    <row r="13610" spans="8:19" customFormat="1" ht="12.75">
      <c r="H13610" s="507"/>
      <c r="P13610" s="507"/>
      <c r="R13610" s="507"/>
      <c r="S13610" s="507"/>
    </row>
    <row r="13611" spans="8:19" customFormat="1" ht="12.75">
      <c r="H13611" s="507"/>
      <c r="P13611" s="507"/>
      <c r="R13611" s="507"/>
      <c r="S13611" s="507"/>
    </row>
    <row r="13612" spans="8:19" customFormat="1" ht="12.75">
      <c r="H13612" s="507"/>
      <c r="R13612" s="507"/>
      <c r="S13612" s="507"/>
    </row>
    <row r="13613" spans="8:19" customFormat="1" ht="12.75">
      <c r="H13613" s="507"/>
      <c r="P13613" s="507"/>
      <c r="R13613" s="507"/>
      <c r="S13613" s="507"/>
    </row>
    <row r="13614" spans="8:19" customFormat="1" ht="12.75">
      <c r="H13614" s="507"/>
      <c r="P13614" s="507"/>
      <c r="R13614" s="507"/>
      <c r="S13614" s="507"/>
    </row>
    <row r="13615" spans="8:19" customFormat="1" ht="12.75">
      <c r="H13615" s="507"/>
      <c r="P13615" s="507"/>
      <c r="R13615" s="507"/>
      <c r="S13615" s="507"/>
    </row>
    <row r="13616" spans="8:19" customFormat="1" ht="12.75">
      <c r="H13616" s="507"/>
      <c r="R13616" s="507"/>
      <c r="S13616" s="507"/>
    </row>
    <row r="13617" spans="8:28" customFormat="1" ht="12.75">
      <c r="H13617" s="507"/>
      <c r="P13617" s="507"/>
      <c r="R13617" s="507"/>
      <c r="S13617" s="507"/>
    </row>
    <row r="13618" spans="8:28" customFormat="1" ht="12.75">
      <c r="H13618" s="507"/>
      <c r="R13618" s="507"/>
      <c r="S13618" s="507"/>
    </row>
    <row r="13619" spans="8:28" customFormat="1" ht="12.75">
      <c r="H13619" s="507"/>
      <c r="P13619" s="507"/>
      <c r="R13619" s="507"/>
      <c r="S13619" s="507"/>
    </row>
    <row r="13620" spans="8:28" customFormat="1" ht="12.75">
      <c r="H13620" s="507"/>
      <c r="R13620" s="507"/>
      <c r="S13620" s="507"/>
    </row>
    <row r="13621" spans="8:28" customFormat="1" ht="12.75">
      <c r="H13621" s="507"/>
      <c r="R13621" s="507"/>
      <c r="S13621" s="507"/>
    </row>
    <row r="13622" spans="8:28" customFormat="1" ht="12.75">
      <c r="H13622" s="507"/>
      <c r="R13622" s="507"/>
    </row>
    <row r="13623" spans="8:28" customFormat="1" ht="12.75">
      <c r="H13623" s="507"/>
      <c r="R13623" s="507"/>
    </row>
    <row r="13624" spans="8:28" customFormat="1" ht="12.75">
      <c r="H13624" s="507"/>
      <c r="P13624" s="507"/>
      <c r="R13624" s="507"/>
    </row>
    <row r="13625" spans="8:28" customFormat="1" ht="12.75">
      <c r="H13625" s="507"/>
      <c r="P13625" s="507"/>
      <c r="R13625" s="507"/>
      <c r="S13625" s="507"/>
      <c r="AB13625" s="507"/>
    </row>
    <row r="13626" spans="8:28" customFormat="1" ht="12.75">
      <c r="H13626" s="507"/>
      <c r="R13626" s="507"/>
      <c r="S13626" s="507"/>
    </row>
    <row r="13627" spans="8:28" customFormat="1" ht="12.75">
      <c r="H13627" s="507"/>
      <c r="P13627" s="507"/>
      <c r="R13627" s="507"/>
      <c r="AB13627" s="507"/>
    </row>
    <row r="13628" spans="8:28" customFormat="1" ht="12.75">
      <c r="H13628" s="507"/>
      <c r="R13628" s="507"/>
      <c r="S13628" s="507"/>
    </row>
    <row r="13629" spans="8:28" customFormat="1" ht="12.75">
      <c r="H13629" s="507"/>
      <c r="R13629" s="507"/>
    </row>
    <row r="13630" spans="8:28" customFormat="1" ht="12.75">
      <c r="H13630" s="507"/>
      <c r="P13630" s="507"/>
      <c r="R13630" s="507"/>
      <c r="S13630" s="507"/>
      <c r="AB13630" s="507"/>
    </row>
    <row r="13631" spans="8:28" customFormat="1" ht="12.75">
      <c r="H13631" s="507"/>
      <c r="P13631" s="507"/>
      <c r="R13631" s="507"/>
      <c r="S13631" s="507"/>
    </row>
    <row r="13632" spans="8:28" customFormat="1" ht="12.75">
      <c r="H13632" s="507"/>
      <c r="R13632" s="507"/>
    </row>
    <row r="13633" spans="8:19" customFormat="1" ht="12.75">
      <c r="H13633" s="507"/>
      <c r="P13633" s="507"/>
      <c r="R13633" s="507"/>
      <c r="S13633" s="507"/>
    </row>
    <row r="13634" spans="8:19" customFormat="1" ht="12.75">
      <c r="H13634" s="507"/>
      <c r="P13634" s="507"/>
      <c r="R13634" s="507"/>
    </row>
    <row r="13635" spans="8:19" customFormat="1" ht="12.75">
      <c r="H13635" s="507"/>
      <c r="P13635" s="507"/>
      <c r="R13635" s="507"/>
    </row>
    <row r="13636" spans="8:19" customFormat="1" ht="12.75">
      <c r="H13636" s="507"/>
      <c r="R13636" s="507"/>
      <c r="S13636" s="507"/>
    </row>
    <row r="13637" spans="8:19" customFormat="1" ht="12.75">
      <c r="H13637" s="507"/>
      <c r="R13637" s="507"/>
      <c r="S13637" s="507"/>
    </row>
    <row r="13638" spans="8:19" customFormat="1" ht="12.75">
      <c r="H13638" s="507"/>
      <c r="P13638" s="507"/>
      <c r="R13638" s="507"/>
    </row>
    <row r="13639" spans="8:19" customFormat="1" ht="12.75">
      <c r="H13639" s="507"/>
      <c r="R13639" s="507"/>
      <c r="S13639" s="507"/>
    </row>
    <row r="13640" spans="8:19" customFormat="1" ht="12.75">
      <c r="H13640" s="507"/>
      <c r="R13640" s="507"/>
    </row>
    <row r="13641" spans="8:19" customFormat="1" ht="12.75">
      <c r="H13641" s="507"/>
      <c r="P13641" s="507"/>
      <c r="R13641" s="507"/>
    </row>
    <row r="13642" spans="8:19" customFormat="1" ht="12.75">
      <c r="H13642" s="507"/>
      <c r="P13642" s="507"/>
      <c r="R13642" s="507"/>
    </row>
    <row r="13643" spans="8:19" customFormat="1" ht="12.75">
      <c r="H13643" s="507"/>
      <c r="P13643" s="507"/>
      <c r="R13643" s="507"/>
    </row>
    <row r="13644" spans="8:19" customFormat="1" ht="12.75">
      <c r="H13644" s="507"/>
      <c r="R13644" s="507"/>
    </row>
    <row r="13645" spans="8:19" customFormat="1" ht="12.75">
      <c r="H13645" s="507"/>
      <c r="R13645" s="507"/>
    </row>
    <row r="13646" spans="8:19" customFormat="1" ht="12.75">
      <c r="H13646" s="507"/>
      <c r="P13646" s="507"/>
      <c r="R13646" s="507"/>
    </row>
    <row r="13647" spans="8:19" customFormat="1" ht="12.75">
      <c r="H13647" s="507"/>
      <c r="R13647" s="507"/>
      <c r="S13647" s="507"/>
    </row>
    <row r="13648" spans="8:19" customFormat="1" ht="12.75">
      <c r="H13648" s="507"/>
      <c r="P13648" s="507"/>
      <c r="R13648" s="507"/>
      <c r="S13648" s="507"/>
    </row>
    <row r="13649" spans="8:19" customFormat="1" ht="12.75">
      <c r="H13649" s="507"/>
      <c r="P13649" s="507"/>
      <c r="R13649" s="507"/>
      <c r="S13649" s="507"/>
    </row>
    <row r="13650" spans="8:19" customFormat="1" ht="12.75">
      <c r="H13650" s="507"/>
      <c r="P13650" s="507"/>
      <c r="R13650" s="507"/>
    </row>
    <row r="13651" spans="8:19" customFormat="1" ht="12.75">
      <c r="H13651" s="507"/>
      <c r="R13651" s="507"/>
      <c r="S13651" s="507"/>
    </row>
    <row r="13652" spans="8:19" customFormat="1" ht="12.75">
      <c r="H13652" s="507"/>
      <c r="R13652" s="507"/>
      <c r="S13652" s="507"/>
    </row>
    <row r="13653" spans="8:19" customFormat="1" ht="12.75">
      <c r="H13653" s="507"/>
      <c r="P13653" s="507"/>
      <c r="R13653" s="507"/>
    </row>
    <row r="13654" spans="8:19" customFormat="1" ht="12.75">
      <c r="H13654" s="507"/>
      <c r="R13654" s="507"/>
    </row>
    <row r="13655" spans="8:19" customFormat="1" ht="12.75">
      <c r="H13655" s="507"/>
      <c r="R13655" s="507"/>
      <c r="S13655" s="507"/>
    </row>
    <row r="13656" spans="8:19" customFormat="1" ht="12.75">
      <c r="H13656" s="507"/>
      <c r="P13656" s="507"/>
      <c r="R13656" s="507"/>
      <c r="S13656" s="507"/>
    </row>
    <row r="13657" spans="8:19" customFormat="1" ht="12.75">
      <c r="H13657" s="507"/>
      <c r="R13657" s="507"/>
      <c r="S13657" s="507"/>
    </row>
    <row r="13658" spans="8:19" customFormat="1" ht="12.75">
      <c r="H13658" s="507"/>
      <c r="P13658" s="507"/>
      <c r="R13658" s="507"/>
    </row>
    <row r="13659" spans="8:19" customFormat="1" ht="12.75">
      <c r="H13659" s="507"/>
      <c r="R13659" s="507"/>
    </row>
    <row r="13660" spans="8:19" customFormat="1" ht="12.75">
      <c r="H13660" s="507"/>
      <c r="R13660" s="507"/>
    </row>
    <row r="13661" spans="8:19" customFormat="1" ht="12.75">
      <c r="H13661" s="507"/>
      <c r="P13661" s="507"/>
      <c r="R13661" s="507"/>
      <c r="S13661" s="507"/>
    </row>
    <row r="13662" spans="8:19" customFormat="1" ht="12.75">
      <c r="H13662" s="507"/>
      <c r="P13662" s="507"/>
      <c r="R13662" s="507"/>
      <c r="S13662" s="507"/>
    </row>
    <row r="13663" spans="8:19" customFormat="1" ht="12.75">
      <c r="H13663" s="507"/>
      <c r="P13663" s="507"/>
      <c r="R13663" s="507"/>
      <c r="S13663" s="507"/>
    </row>
    <row r="13664" spans="8:19" customFormat="1" ht="12.75">
      <c r="H13664" s="507"/>
      <c r="R13664" s="507"/>
      <c r="S13664" s="507"/>
    </row>
    <row r="13665" spans="8:19" customFormat="1" ht="12.75">
      <c r="H13665" s="507"/>
      <c r="P13665" s="507"/>
      <c r="R13665" s="507"/>
    </row>
    <row r="13666" spans="8:19" customFormat="1" ht="12.75">
      <c r="H13666" s="507"/>
      <c r="P13666" s="507"/>
      <c r="R13666" s="507"/>
    </row>
    <row r="13667" spans="8:19" customFormat="1" ht="12.75">
      <c r="H13667" s="507"/>
      <c r="P13667" s="507"/>
      <c r="R13667" s="507"/>
    </row>
    <row r="13668" spans="8:19" customFormat="1" ht="12.75">
      <c r="H13668" s="507"/>
      <c r="P13668" s="507"/>
      <c r="R13668" s="507"/>
      <c r="S13668" s="507"/>
    </row>
    <row r="13669" spans="8:19" customFormat="1" ht="12.75">
      <c r="H13669" s="507"/>
      <c r="P13669" s="507"/>
      <c r="R13669" s="507"/>
    </row>
    <row r="13670" spans="8:19" customFormat="1" ht="12.75">
      <c r="H13670" s="507"/>
      <c r="R13670" s="507"/>
      <c r="S13670" s="507"/>
    </row>
    <row r="13671" spans="8:19" customFormat="1" ht="12.75">
      <c r="H13671" s="507"/>
      <c r="P13671" s="507"/>
      <c r="R13671" s="507"/>
    </row>
    <row r="13672" spans="8:19" customFormat="1" ht="12.75">
      <c r="H13672" s="507"/>
      <c r="R13672" s="507"/>
    </row>
    <row r="13673" spans="8:19" customFormat="1" ht="12.75">
      <c r="H13673" s="507"/>
      <c r="P13673" s="507"/>
      <c r="R13673" s="507"/>
    </row>
    <row r="13674" spans="8:19" customFormat="1" ht="12.75">
      <c r="H13674" s="507"/>
      <c r="P13674" s="507"/>
      <c r="R13674" s="507"/>
    </row>
    <row r="13675" spans="8:19" customFormat="1" ht="12.75">
      <c r="H13675" s="507"/>
      <c r="R13675" s="507"/>
    </row>
    <row r="13676" spans="8:19" customFormat="1" ht="12.75">
      <c r="H13676" s="507"/>
      <c r="P13676" s="507"/>
      <c r="R13676" s="507"/>
    </row>
    <row r="13677" spans="8:19" customFormat="1" ht="12.75">
      <c r="H13677" s="507"/>
      <c r="R13677" s="507"/>
      <c r="S13677" s="507"/>
    </row>
    <row r="13678" spans="8:19" customFormat="1" ht="12.75">
      <c r="H13678" s="507"/>
      <c r="P13678" s="507"/>
      <c r="R13678" s="507"/>
    </row>
    <row r="13679" spans="8:19" customFormat="1" ht="12.75">
      <c r="H13679" s="507"/>
      <c r="P13679" s="507"/>
      <c r="R13679" s="507"/>
      <c r="S13679" s="507"/>
    </row>
    <row r="13680" spans="8:19" customFormat="1" ht="12.75">
      <c r="H13680" s="507"/>
      <c r="R13680" s="507"/>
      <c r="S13680" s="507"/>
    </row>
    <row r="13681" spans="8:28" customFormat="1" ht="12.75">
      <c r="H13681" s="507"/>
      <c r="R13681" s="507"/>
      <c r="S13681" s="507"/>
    </row>
    <row r="13682" spans="8:28" customFormat="1" ht="12.75">
      <c r="H13682" s="507"/>
      <c r="P13682" s="507"/>
      <c r="R13682" s="507"/>
    </row>
    <row r="13683" spans="8:28" customFormat="1" ht="12.75">
      <c r="H13683" s="507"/>
      <c r="P13683" s="507"/>
      <c r="R13683" s="507"/>
    </row>
    <row r="13684" spans="8:28" customFormat="1" ht="12.75">
      <c r="H13684" s="507"/>
      <c r="R13684" s="507"/>
      <c r="S13684" s="507"/>
    </row>
    <row r="13685" spans="8:28" customFormat="1" ht="12.75">
      <c r="H13685" s="507"/>
      <c r="P13685" s="507"/>
      <c r="R13685" s="507"/>
      <c r="S13685" s="507"/>
    </row>
    <row r="13686" spans="8:28" customFormat="1" ht="12.75">
      <c r="H13686" s="507"/>
      <c r="R13686" s="507"/>
    </row>
    <row r="13687" spans="8:28" customFormat="1" ht="12.75">
      <c r="H13687" s="507"/>
      <c r="R13687" s="507"/>
      <c r="S13687" s="507"/>
    </row>
    <row r="13688" spans="8:28" customFormat="1" ht="12.75">
      <c r="H13688" s="507"/>
      <c r="P13688" s="507"/>
      <c r="R13688" s="507"/>
    </row>
    <row r="13689" spans="8:28" customFormat="1" ht="12.75">
      <c r="H13689" s="507"/>
      <c r="R13689" s="507"/>
    </row>
    <row r="13690" spans="8:28" customFormat="1" ht="12.75">
      <c r="H13690" s="507"/>
      <c r="P13690" s="507"/>
      <c r="R13690" s="507"/>
      <c r="S13690" s="507"/>
      <c r="AB13690" s="507"/>
    </row>
    <row r="13691" spans="8:28" customFormat="1" ht="12.75">
      <c r="H13691" s="507"/>
      <c r="R13691" s="507"/>
      <c r="S13691" s="507"/>
    </row>
    <row r="13692" spans="8:28" customFormat="1" ht="12.75">
      <c r="H13692" s="507"/>
      <c r="P13692" s="507"/>
      <c r="R13692" s="507"/>
      <c r="S13692" s="507"/>
    </row>
    <row r="13693" spans="8:28" customFormat="1" ht="12.75">
      <c r="H13693" s="507"/>
      <c r="P13693" s="507"/>
      <c r="R13693" s="507"/>
      <c r="S13693" s="507"/>
    </row>
    <row r="13694" spans="8:28" customFormat="1" ht="12.75">
      <c r="H13694" s="507"/>
      <c r="P13694" s="507"/>
      <c r="R13694" s="507"/>
    </row>
    <row r="13695" spans="8:28" customFormat="1" ht="12.75">
      <c r="H13695" s="507"/>
      <c r="R13695" s="507"/>
      <c r="S13695" s="507"/>
    </row>
    <row r="13696" spans="8:28" customFormat="1" ht="12.75">
      <c r="H13696" s="507"/>
      <c r="R13696" s="507"/>
    </row>
    <row r="13697" spans="8:28" customFormat="1" ht="12.75">
      <c r="H13697" s="507"/>
      <c r="P13697" s="507"/>
      <c r="R13697" s="507"/>
      <c r="S13697" s="507"/>
    </row>
    <row r="13698" spans="8:28" customFormat="1" ht="12.75">
      <c r="H13698" s="507"/>
      <c r="P13698" s="507"/>
      <c r="R13698" s="507"/>
      <c r="S13698" s="507"/>
    </row>
    <row r="13699" spans="8:28" customFormat="1" ht="12.75">
      <c r="H13699" s="507"/>
      <c r="R13699" s="507"/>
      <c r="S13699" s="507"/>
    </row>
    <row r="13700" spans="8:28" customFormat="1" ht="12.75">
      <c r="H13700" s="507"/>
      <c r="P13700" s="507"/>
      <c r="R13700" s="507"/>
      <c r="S13700" s="507"/>
    </row>
    <row r="13701" spans="8:28" customFormat="1" ht="12.75">
      <c r="H13701" s="507"/>
      <c r="P13701" s="507"/>
      <c r="R13701" s="507"/>
      <c r="S13701" s="507"/>
    </row>
    <row r="13702" spans="8:28" customFormat="1" ht="12.75">
      <c r="H13702" s="507"/>
      <c r="R13702" s="507"/>
      <c r="S13702" s="507"/>
    </row>
    <row r="13703" spans="8:28" customFormat="1" ht="12.75">
      <c r="H13703" s="507"/>
      <c r="P13703" s="507"/>
      <c r="R13703" s="507"/>
      <c r="S13703" s="507"/>
    </row>
    <row r="13704" spans="8:28" customFormat="1" ht="12.75">
      <c r="H13704" s="507"/>
      <c r="P13704" s="507"/>
      <c r="R13704" s="507"/>
      <c r="S13704" s="507"/>
    </row>
    <row r="13705" spans="8:28" customFormat="1" ht="12.75">
      <c r="H13705" s="507"/>
      <c r="P13705" s="507"/>
      <c r="R13705" s="507"/>
      <c r="S13705" s="507"/>
      <c r="AB13705" s="507"/>
    </row>
    <row r="13706" spans="8:28" customFormat="1" ht="12.75">
      <c r="H13706" s="507"/>
      <c r="P13706" s="507"/>
      <c r="R13706" s="507"/>
    </row>
    <row r="13707" spans="8:28" customFormat="1" ht="12.75">
      <c r="H13707" s="507"/>
      <c r="R13707" s="507"/>
      <c r="S13707" s="507"/>
    </row>
    <row r="13708" spans="8:28" customFormat="1" ht="12.75">
      <c r="H13708" s="507"/>
      <c r="P13708" s="507"/>
      <c r="R13708" s="507"/>
      <c r="S13708" s="507"/>
    </row>
    <row r="13709" spans="8:28" customFormat="1" ht="12.75">
      <c r="H13709" s="507"/>
      <c r="P13709" s="507"/>
      <c r="R13709" s="507"/>
    </row>
    <row r="13710" spans="8:28" customFormat="1" ht="12.75">
      <c r="H13710" s="507"/>
      <c r="R13710" s="507"/>
      <c r="S13710" s="507"/>
    </row>
    <row r="13711" spans="8:28" customFormat="1" ht="12.75">
      <c r="H13711" s="507"/>
      <c r="P13711" s="507"/>
      <c r="R13711" s="507"/>
      <c r="S13711" s="507"/>
    </row>
    <row r="13712" spans="8:28" customFormat="1" ht="12.75">
      <c r="H13712" s="507"/>
      <c r="P13712" s="507"/>
      <c r="R13712" s="507"/>
    </row>
    <row r="13713" spans="8:19" customFormat="1" ht="12.75">
      <c r="H13713" s="507"/>
      <c r="R13713" s="507"/>
    </row>
    <row r="13714" spans="8:19" customFormat="1" ht="12.75">
      <c r="H13714" s="507"/>
      <c r="P13714" s="507"/>
      <c r="R13714" s="507"/>
    </row>
    <row r="13715" spans="8:19" customFormat="1" ht="12.75">
      <c r="H13715" s="507"/>
      <c r="P13715" s="507"/>
      <c r="R13715" s="507"/>
      <c r="S13715" s="507"/>
    </row>
    <row r="13716" spans="8:19" customFormat="1" ht="12.75">
      <c r="H13716" s="507"/>
      <c r="P13716" s="507"/>
      <c r="R13716" s="507"/>
    </row>
    <row r="13717" spans="8:19" customFormat="1" ht="12.75">
      <c r="H13717" s="507"/>
      <c r="P13717" s="507"/>
      <c r="R13717" s="507"/>
    </row>
    <row r="13718" spans="8:19" customFormat="1" ht="12.75">
      <c r="H13718" s="507"/>
      <c r="P13718" s="507"/>
      <c r="R13718" s="507"/>
      <c r="S13718" s="507"/>
    </row>
    <row r="13719" spans="8:19" customFormat="1" ht="12.75">
      <c r="H13719" s="507"/>
      <c r="P13719" s="507"/>
      <c r="R13719" s="507"/>
    </row>
    <row r="13720" spans="8:19" customFormat="1" ht="12.75">
      <c r="H13720" s="507"/>
      <c r="P13720" s="507"/>
      <c r="R13720" s="507"/>
      <c r="S13720" s="507"/>
    </row>
    <row r="13721" spans="8:19" customFormat="1" ht="12.75">
      <c r="H13721" s="507"/>
      <c r="P13721" s="507"/>
      <c r="R13721" s="507"/>
      <c r="S13721" s="507"/>
    </row>
    <row r="13722" spans="8:19" customFormat="1" ht="12.75">
      <c r="H13722" s="507"/>
      <c r="P13722" s="507"/>
      <c r="R13722" s="507"/>
    </row>
    <row r="13723" spans="8:19" customFormat="1" ht="12.75">
      <c r="H13723" s="507"/>
      <c r="P13723" s="507"/>
      <c r="R13723" s="507"/>
    </row>
    <row r="13724" spans="8:19" customFormat="1" ht="12.75">
      <c r="H13724" s="507"/>
      <c r="R13724" s="507"/>
      <c r="S13724" s="507"/>
    </row>
    <row r="13725" spans="8:19" customFormat="1" ht="12.75">
      <c r="H13725" s="507"/>
      <c r="P13725" s="507"/>
      <c r="R13725" s="507"/>
    </row>
    <row r="13726" spans="8:19" customFormat="1" ht="12.75">
      <c r="H13726" s="507"/>
      <c r="P13726" s="507"/>
      <c r="R13726" s="507"/>
    </row>
    <row r="13727" spans="8:19" customFormat="1" ht="12.75">
      <c r="H13727" s="507"/>
      <c r="R13727" s="507"/>
      <c r="S13727" s="507"/>
    </row>
    <row r="13728" spans="8:19" customFormat="1" ht="12.75">
      <c r="H13728" s="507"/>
      <c r="R13728" s="507"/>
      <c r="S13728" s="507"/>
    </row>
    <row r="13729" spans="8:28" customFormat="1" ht="12.75">
      <c r="H13729" s="507"/>
      <c r="P13729" s="507"/>
      <c r="R13729" s="507"/>
    </row>
    <row r="13730" spans="8:28" customFormat="1" ht="12.75">
      <c r="H13730" s="507"/>
      <c r="P13730" s="507"/>
      <c r="R13730" s="507"/>
    </row>
    <row r="13731" spans="8:28" customFormat="1" ht="12.75">
      <c r="H13731" s="507"/>
      <c r="P13731" s="507"/>
      <c r="R13731" s="507"/>
      <c r="S13731" s="507"/>
      <c r="AB13731" s="507"/>
    </row>
    <row r="13732" spans="8:28" customFormat="1" ht="12.75">
      <c r="H13732" s="507"/>
      <c r="R13732" s="507"/>
    </row>
    <row r="13733" spans="8:28" customFormat="1" ht="12.75">
      <c r="H13733" s="507"/>
      <c r="P13733" s="507"/>
      <c r="R13733" s="507"/>
    </row>
    <row r="13734" spans="8:28" customFormat="1" ht="12.75">
      <c r="H13734" s="507"/>
      <c r="P13734" s="507"/>
      <c r="R13734" s="507"/>
    </row>
    <row r="13735" spans="8:28" customFormat="1" ht="12.75">
      <c r="H13735" s="507"/>
      <c r="P13735" s="507"/>
      <c r="R13735" s="507"/>
      <c r="S13735" s="507"/>
    </row>
    <row r="13736" spans="8:28" customFormat="1" ht="12.75">
      <c r="H13736" s="507"/>
      <c r="R13736" s="507"/>
      <c r="S13736" s="507"/>
    </row>
    <row r="13737" spans="8:28" customFormat="1" ht="12.75">
      <c r="H13737" s="507"/>
      <c r="P13737" s="507"/>
      <c r="R13737" s="507"/>
    </row>
    <row r="13738" spans="8:28" customFormat="1" ht="12.75">
      <c r="H13738" s="507"/>
      <c r="P13738" s="507"/>
      <c r="R13738" s="507"/>
    </row>
    <row r="13739" spans="8:28" customFormat="1" ht="12.75">
      <c r="H13739" s="507"/>
      <c r="R13739" s="507"/>
      <c r="S13739" s="507"/>
    </row>
    <row r="13740" spans="8:28" customFormat="1" ht="12.75">
      <c r="H13740" s="507"/>
      <c r="P13740" s="507"/>
      <c r="R13740" s="507"/>
    </row>
    <row r="13741" spans="8:28" customFormat="1" ht="12.75">
      <c r="H13741" s="507"/>
      <c r="P13741" s="507"/>
      <c r="R13741" s="507"/>
    </row>
    <row r="13742" spans="8:28" customFormat="1" ht="12.75">
      <c r="H13742" s="507"/>
      <c r="P13742" s="507"/>
      <c r="R13742" s="507"/>
    </row>
    <row r="13743" spans="8:28" customFormat="1" ht="12.75">
      <c r="H13743" s="507"/>
      <c r="P13743" s="507"/>
      <c r="R13743" s="507"/>
      <c r="S13743" s="507"/>
    </row>
    <row r="13744" spans="8:28" customFormat="1" ht="12.75">
      <c r="H13744" s="507"/>
      <c r="P13744" s="507"/>
      <c r="R13744" s="507"/>
      <c r="S13744" s="507"/>
    </row>
    <row r="13745" spans="8:19" customFormat="1" ht="12.75">
      <c r="H13745" s="507"/>
      <c r="R13745" s="507"/>
      <c r="S13745" s="507"/>
    </row>
    <row r="13746" spans="8:19" customFormat="1" ht="12.75">
      <c r="H13746" s="507"/>
      <c r="P13746" s="507"/>
      <c r="R13746" s="507"/>
    </row>
    <row r="13747" spans="8:19" customFormat="1" ht="12.75">
      <c r="H13747" s="507"/>
      <c r="P13747" s="507"/>
      <c r="R13747" s="507"/>
    </row>
    <row r="13748" spans="8:19" customFormat="1" ht="12.75">
      <c r="H13748" s="507"/>
      <c r="P13748" s="507"/>
      <c r="R13748" s="507"/>
      <c r="S13748" s="507"/>
    </row>
    <row r="13749" spans="8:19" customFormat="1" ht="12.75">
      <c r="H13749" s="507"/>
      <c r="P13749" s="507"/>
      <c r="R13749" s="507"/>
      <c r="S13749" s="507"/>
    </row>
    <row r="13750" spans="8:19" customFormat="1" ht="12.75">
      <c r="H13750" s="507"/>
      <c r="P13750" s="507"/>
      <c r="R13750" s="507"/>
      <c r="S13750" s="507"/>
    </row>
    <row r="13751" spans="8:19" customFormat="1" ht="12.75">
      <c r="H13751" s="507"/>
      <c r="P13751" s="507"/>
      <c r="R13751" s="507"/>
    </row>
    <row r="13752" spans="8:19" customFormat="1" ht="12.75">
      <c r="H13752" s="507"/>
      <c r="P13752" s="507"/>
      <c r="R13752" s="507"/>
      <c r="S13752" s="507"/>
    </row>
    <row r="13753" spans="8:19" customFormat="1" ht="12.75">
      <c r="H13753" s="507"/>
      <c r="P13753" s="507"/>
      <c r="R13753" s="507"/>
      <c r="S13753" s="507"/>
    </row>
    <row r="13754" spans="8:19" customFormat="1" ht="12.75">
      <c r="H13754" s="507"/>
      <c r="R13754" s="507"/>
      <c r="S13754" s="507"/>
    </row>
    <row r="13755" spans="8:19" customFormat="1" ht="12.75">
      <c r="H13755" s="507"/>
      <c r="P13755" s="507"/>
      <c r="R13755" s="507"/>
      <c r="S13755" s="507"/>
    </row>
    <row r="13756" spans="8:19" customFormat="1" ht="12.75">
      <c r="H13756" s="507"/>
      <c r="P13756" s="507"/>
      <c r="R13756" s="507"/>
    </row>
    <row r="13757" spans="8:19" customFormat="1" ht="12.75">
      <c r="H13757" s="507"/>
      <c r="R13757" s="507"/>
      <c r="S13757" s="507"/>
    </row>
    <row r="13758" spans="8:19" customFormat="1" ht="12.75">
      <c r="H13758" s="507"/>
      <c r="P13758" s="507"/>
      <c r="R13758" s="507"/>
    </row>
    <row r="13759" spans="8:19" customFormat="1" ht="12.75">
      <c r="H13759" s="507"/>
      <c r="P13759" s="507"/>
      <c r="R13759" s="507"/>
    </row>
    <row r="13760" spans="8:19" customFormat="1" ht="12.75">
      <c r="H13760" s="507"/>
      <c r="R13760" s="507"/>
      <c r="S13760" s="507"/>
    </row>
    <row r="13761" spans="8:28" customFormat="1" ht="12.75">
      <c r="H13761" s="507"/>
      <c r="P13761" s="507"/>
      <c r="R13761" s="507"/>
    </row>
    <row r="13762" spans="8:28" customFormat="1" ht="12.75">
      <c r="H13762" s="507"/>
      <c r="P13762" s="507"/>
      <c r="R13762" s="507"/>
    </row>
    <row r="13763" spans="8:28" customFormat="1" ht="12.75">
      <c r="H13763" s="507"/>
      <c r="P13763" s="507"/>
      <c r="R13763" s="507"/>
    </row>
    <row r="13764" spans="8:28" customFormat="1" ht="12.75">
      <c r="H13764" s="507"/>
      <c r="P13764" s="507"/>
      <c r="R13764" s="507"/>
    </row>
    <row r="13765" spans="8:28" customFormat="1" ht="12.75">
      <c r="H13765" s="507"/>
      <c r="P13765" s="507"/>
      <c r="R13765" s="507"/>
      <c r="S13765" s="507"/>
    </row>
    <row r="13766" spans="8:28" customFormat="1" ht="12.75">
      <c r="H13766" s="507"/>
      <c r="P13766" s="507"/>
      <c r="R13766" s="507"/>
    </row>
    <row r="13767" spans="8:28" customFormat="1" ht="12.75">
      <c r="H13767" s="507"/>
      <c r="P13767" s="507"/>
      <c r="R13767" s="507"/>
    </row>
    <row r="13768" spans="8:28" customFormat="1" ht="12.75">
      <c r="H13768" s="507"/>
      <c r="R13768" s="507"/>
    </row>
    <row r="13769" spans="8:28" customFormat="1" ht="12.75">
      <c r="H13769" s="507"/>
      <c r="P13769" s="507"/>
      <c r="R13769" s="507"/>
    </row>
    <row r="13770" spans="8:28" customFormat="1" ht="12.75">
      <c r="H13770" s="507"/>
      <c r="P13770" s="507"/>
      <c r="R13770" s="507"/>
      <c r="S13770" s="507"/>
      <c r="AB13770" s="507"/>
    </row>
    <row r="13771" spans="8:28" customFormat="1" ht="12.75">
      <c r="H13771" s="507"/>
      <c r="P13771" s="507"/>
      <c r="R13771" s="507"/>
      <c r="S13771" s="507"/>
    </row>
    <row r="13772" spans="8:28" customFormat="1" ht="12.75">
      <c r="H13772" s="507"/>
      <c r="P13772" s="507"/>
      <c r="R13772" s="507"/>
      <c r="S13772" s="507"/>
    </row>
    <row r="13773" spans="8:28" customFormat="1" ht="12.75">
      <c r="H13773" s="507"/>
      <c r="R13773" s="507"/>
    </row>
    <row r="13774" spans="8:28" customFormat="1" ht="12.75">
      <c r="H13774" s="507"/>
      <c r="R13774" s="507"/>
      <c r="S13774" s="507"/>
    </row>
    <row r="13775" spans="8:28" customFormat="1" ht="12.75">
      <c r="H13775" s="507"/>
      <c r="R13775" s="507"/>
      <c r="S13775" s="507"/>
    </row>
    <row r="13776" spans="8:28" customFormat="1" ht="12.75">
      <c r="H13776" s="507"/>
      <c r="P13776" s="507"/>
      <c r="R13776" s="507"/>
    </row>
    <row r="13777" spans="8:19" customFormat="1" ht="12.75">
      <c r="H13777" s="507"/>
      <c r="R13777" s="507"/>
    </row>
    <row r="13778" spans="8:19" customFormat="1" ht="12.75">
      <c r="H13778" s="507"/>
      <c r="P13778" s="507"/>
      <c r="R13778" s="507"/>
    </row>
    <row r="13779" spans="8:19" customFormat="1" ht="12.75">
      <c r="H13779" s="507"/>
      <c r="P13779" s="507"/>
      <c r="R13779" s="507"/>
      <c r="S13779" s="507"/>
    </row>
    <row r="13780" spans="8:19" customFormat="1" ht="12.75">
      <c r="H13780" s="507"/>
      <c r="P13780" s="507"/>
      <c r="R13780" s="507"/>
    </row>
    <row r="13781" spans="8:19" customFormat="1" ht="12.75">
      <c r="H13781" s="507"/>
      <c r="P13781" s="507"/>
      <c r="R13781" s="507"/>
    </row>
    <row r="13782" spans="8:19" customFormat="1" ht="12.75">
      <c r="H13782" s="507"/>
      <c r="R13782" s="507"/>
      <c r="S13782" s="507"/>
    </row>
    <row r="13783" spans="8:19" customFormat="1" ht="12.75">
      <c r="H13783" s="507"/>
      <c r="R13783" s="507"/>
      <c r="S13783" s="507"/>
    </row>
    <row r="13784" spans="8:19" customFormat="1" ht="12.75">
      <c r="H13784" s="507"/>
      <c r="R13784" s="507"/>
      <c r="S13784" s="507"/>
    </row>
    <row r="13785" spans="8:19" customFormat="1" ht="12.75">
      <c r="H13785" s="507"/>
      <c r="P13785" s="507"/>
      <c r="R13785" s="507"/>
      <c r="S13785" s="507"/>
    </row>
    <row r="13786" spans="8:19" customFormat="1" ht="12.75">
      <c r="H13786" s="507"/>
      <c r="R13786" s="507"/>
      <c r="S13786" s="507"/>
    </row>
    <row r="13787" spans="8:19" customFormat="1" ht="12.75">
      <c r="H13787" s="507"/>
      <c r="P13787" s="507"/>
      <c r="R13787" s="507"/>
    </row>
    <row r="13788" spans="8:19" customFormat="1" ht="12.75">
      <c r="H13788" s="507"/>
      <c r="R13788" s="507"/>
      <c r="S13788" s="507"/>
    </row>
    <row r="13789" spans="8:19" customFormat="1" ht="12.75">
      <c r="H13789" s="507"/>
      <c r="R13789" s="507"/>
      <c r="S13789" s="507"/>
    </row>
    <row r="13790" spans="8:19" customFormat="1" ht="12.75">
      <c r="H13790" s="507"/>
      <c r="P13790" s="507"/>
      <c r="R13790" s="507"/>
      <c r="S13790" s="507"/>
    </row>
    <row r="13791" spans="8:19" customFormat="1" ht="12.75">
      <c r="H13791" s="507"/>
      <c r="P13791" s="507"/>
      <c r="R13791" s="507"/>
      <c r="S13791" s="507"/>
    </row>
    <row r="13792" spans="8:19" customFormat="1" ht="12.75">
      <c r="H13792" s="507"/>
      <c r="P13792" s="507"/>
      <c r="R13792" s="507"/>
    </row>
    <row r="13793" spans="8:28" customFormat="1" ht="12.75">
      <c r="H13793" s="507"/>
      <c r="R13793" s="507"/>
      <c r="S13793" s="507"/>
    </row>
    <row r="13794" spans="8:28" customFormat="1" ht="12.75">
      <c r="H13794" s="507"/>
      <c r="R13794" s="507"/>
      <c r="S13794" s="507"/>
    </row>
    <row r="13795" spans="8:28" customFormat="1" ht="12.75">
      <c r="H13795" s="507"/>
      <c r="R13795" s="507"/>
    </row>
    <row r="13796" spans="8:28" customFormat="1" ht="12.75">
      <c r="H13796" s="507"/>
      <c r="R13796" s="507"/>
    </row>
    <row r="13797" spans="8:28" customFormat="1" ht="12.75">
      <c r="H13797" s="507"/>
      <c r="R13797" s="507"/>
    </row>
    <row r="13798" spans="8:28" customFormat="1" ht="12.75">
      <c r="H13798" s="507"/>
      <c r="R13798" s="507"/>
    </row>
    <row r="13799" spans="8:28" customFormat="1" ht="12.75">
      <c r="H13799" s="507"/>
      <c r="P13799" s="507"/>
      <c r="R13799" s="507"/>
      <c r="S13799" s="507"/>
    </row>
    <row r="13800" spans="8:28" customFormat="1" ht="12.75">
      <c r="H13800" s="507"/>
      <c r="P13800" s="507"/>
      <c r="R13800" s="507"/>
      <c r="S13800" s="507"/>
    </row>
    <row r="13801" spans="8:28" customFormat="1" ht="12.75">
      <c r="H13801" s="507"/>
      <c r="P13801" s="507"/>
      <c r="R13801" s="507"/>
      <c r="S13801" s="507"/>
    </row>
    <row r="13802" spans="8:28" customFormat="1" ht="12.75">
      <c r="H13802" s="507"/>
      <c r="P13802" s="507"/>
      <c r="R13802" s="507"/>
      <c r="S13802" s="507"/>
      <c r="AB13802" s="507"/>
    </row>
    <row r="13803" spans="8:28" customFormat="1" ht="12.75">
      <c r="H13803" s="507"/>
      <c r="P13803" s="507"/>
      <c r="R13803" s="507"/>
    </row>
    <row r="13804" spans="8:28" customFormat="1" ht="12.75">
      <c r="H13804" s="507"/>
      <c r="P13804" s="507"/>
      <c r="R13804" s="507"/>
      <c r="S13804" s="507"/>
    </row>
    <row r="13805" spans="8:28" customFormat="1" ht="12.75">
      <c r="H13805" s="507"/>
      <c r="P13805" s="507"/>
      <c r="R13805" s="507"/>
      <c r="S13805" s="507"/>
    </row>
    <row r="13806" spans="8:28" customFormat="1" ht="12.75">
      <c r="H13806" s="507"/>
      <c r="P13806" s="507"/>
      <c r="R13806" s="507"/>
    </row>
    <row r="13807" spans="8:28" customFormat="1" ht="12.75">
      <c r="H13807" s="507"/>
      <c r="P13807" s="507"/>
      <c r="R13807" s="507"/>
    </row>
    <row r="13808" spans="8:28" customFormat="1" ht="12.75">
      <c r="H13808" s="507"/>
      <c r="P13808" s="507"/>
      <c r="R13808" s="507"/>
    </row>
    <row r="13809" spans="8:36" customFormat="1" ht="12.75">
      <c r="H13809" s="507"/>
      <c r="P13809" s="507"/>
      <c r="R13809" s="507"/>
      <c r="S13809" s="507"/>
    </row>
    <row r="13810" spans="8:36" customFormat="1" ht="12.75">
      <c r="H13810" s="507"/>
      <c r="R13810" s="507"/>
    </row>
    <row r="13811" spans="8:36" customFormat="1" ht="12.75">
      <c r="H13811" s="507"/>
      <c r="P13811" s="507"/>
      <c r="R13811" s="507"/>
    </row>
    <row r="13812" spans="8:36" customFormat="1" ht="12.75">
      <c r="H13812" s="507"/>
      <c r="R13812" s="507"/>
      <c r="S13812" s="507"/>
    </row>
    <row r="13813" spans="8:36" customFormat="1" ht="12.75">
      <c r="H13813" s="507"/>
      <c r="R13813" s="507"/>
      <c r="S13813" s="507"/>
    </row>
    <row r="13814" spans="8:36" customFormat="1" ht="12.75">
      <c r="H13814" s="507"/>
      <c r="R13814" s="507"/>
      <c r="S13814" s="507"/>
    </row>
    <row r="13815" spans="8:36" customFormat="1" ht="12.75">
      <c r="H13815" s="507"/>
      <c r="R13815" s="507"/>
      <c r="S13815" s="507"/>
    </row>
    <row r="13816" spans="8:36" customFormat="1" ht="12.75">
      <c r="H13816" s="507"/>
      <c r="P13816" s="507"/>
      <c r="R13816" s="507"/>
    </row>
    <row r="13817" spans="8:36" customFormat="1" ht="12.75">
      <c r="H13817" s="507"/>
      <c r="P13817" s="507"/>
      <c r="R13817" s="507"/>
      <c r="S13817" s="507"/>
    </row>
    <row r="13818" spans="8:36" customFormat="1" ht="12.75">
      <c r="H13818" s="507"/>
      <c r="P13818" s="507"/>
      <c r="R13818" s="507"/>
    </row>
    <row r="13819" spans="8:36" customFormat="1" ht="12.75">
      <c r="H13819" s="507"/>
      <c r="P13819" s="507"/>
      <c r="R13819" s="507"/>
    </row>
    <row r="13820" spans="8:36" customFormat="1" ht="12.75">
      <c r="H13820" s="507"/>
      <c r="P13820" s="507"/>
      <c r="R13820" s="507"/>
      <c r="S13820" s="507"/>
      <c r="AB13820" s="507"/>
    </row>
    <row r="13821" spans="8:36" customFormat="1" ht="12.75">
      <c r="H13821" s="507"/>
      <c r="P13821" s="507"/>
      <c r="R13821" s="507"/>
    </row>
    <row r="13822" spans="8:36" customFormat="1" ht="12.75">
      <c r="H13822" s="507"/>
      <c r="R13822" s="507"/>
    </row>
    <row r="13823" spans="8:36" customFormat="1" ht="12.75">
      <c r="H13823" s="507"/>
      <c r="P13823" s="507"/>
      <c r="R13823" s="507"/>
    </row>
    <row r="13824" spans="8:36" customFormat="1" ht="12.75">
      <c r="H13824" s="507"/>
      <c r="P13824" s="507"/>
      <c r="R13824" s="507"/>
      <c r="AJ13824" s="508"/>
    </row>
    <row r="13825" spans="8:19" customFormat="1" ht="12.75">
      <c r="H13825" s="507"/>
      <c r="P13825" s="507"/>
      <c r="R13825" s="507"/>
      <c r="S13825" s="507"/>
    </row>
    <row r="13826" spans="8:19" customFormat="1" ht="12.75">
      <c r="H13826" s="507"/>
      <c r="R13826" s="507"/>
      <c r="S13826" s="507"/>
    </row>
    <row r="13827" spans="8:19" customFormat="1" ht="12.75">
      <c r="H13827" s="507"/>
      <c r="R13827" s="507"/>
      <c r="S13827" s="507"/>
    </row>
    <row r="13828" spans="8:19" customFormat="1" ht="12.75">
      <c r="H13828" s="507"/>
      <c r="P13828" s="507"/>
      <c r="R13828" s="507"/>
    </row>
    <row r="13829" spans="8:19" customFormat="1" ht="12.75">
      <c r="H13829" s="507"/>
      <c r="P13829" s="507"/>
      <c r="R13829" s="507"/>
      <c r="S13829" s="507"/>
    </row>
    <row r="13830" spans="8:19" customFormat="1" ht="12.75">
      <c r="H13830" s="507"/>
      <c r="P13830" s="507"/>
      <c r="R13830" s="507"/>
      <c r="S13830" s="507"/>
    </row>
    <row r="13831" spans="8:19" customFormat="1" ht="12.75">
      <c r="H13831" s="507"/>
      <c r="P13831" s="507"/>
      <c r="R13831" s="507"/>
    </row>
    <row r="13832" spans="8:19" customFormat="1" ht="12.75">
      <c r="H13832" s="507"/>
      <c r="P13832" s="507"/>
      <c r="R13832" s="507"/>
      <c r="S13832" s="507"/>
    </row>
    <row r="13833" spans="8:19" customFormat="1" ht="12.75">
      <c r="H13833" s="507"/>
      <c r="P13833" s="507"/>
      <c r="R13833" s="507"/>
      <c r="S13833" s="507"/>
    </row>
    <row r="13834" spans="8:19" customFormat="1" ht="12.75">
      <c r="H13834" s="507"/>
      <c r="R13834" s="507"/>
    </row>
    <row r="13835" spans="8:19" customFormat="1" ht="12.75">
      <c r="H13835" s="507"/>
      <c r="P13835" s="507"/>
      <c r="R13835" s="507"/>
    </row>
    <row r="13836" spans="8:19" customFormat="1" ht="12.75">
      <c r="H13836" s="507"/>
      <c r="P13836" s="507"/>
      <c r="R13836" s="507"/>
    </row>
    <row r="13837" spans="8:19" customFormat="1" ht="12.75">
      <c r="H13837" s="507"/>
      <c r="P13837" s="507"/>
      <c r="R13837" s="507"/>
      <c r="S13837" s="507"/>
    </row>
    <row r="13838" spans="8:19" customFormat="1" ht="12.75">
      <c r="H13838" s="507"/>
      <c r="P13838" s="507"/>
      <c r="R13838" s="507"/>
    </row>
    <row r="13839" spans="8:19" customFormat="1" ht="12.75">
      <c r="H13839" s="507"/>
      <c r="P13839" s="507"/>
      <c r="R13839" s="507"/>
      <c r="S13839" s="507"/>
    </row>
    <row r="13840" spans="8:19" customFormat="1" ht="12.75">
      <c r="H13840" s="507"/>
      <c r="P13840" s="507"/>
      <c r="R13840" s="507"/>
      <c r="S13840" s="507"/>
    </row>
    <row r="13841" spans="8:19" customFormat="1" ht="12.75">
      <c r="H13841" s="507"/>
      <c r="R13841" s="507"/>
      <c r="S13841" s="507"/>
    </row>
    <row r="13842" spans="8:19" customFormat="1" ht="12.75">
      <c r="H13842" s="507"/>
      <c r="P13842" s="507"/>
      <c r="R13842" s="507"/>
      <c r="S13842" s="507"/>
    </row>
    <row r="13843" spans="8:19" customFormat="1" ht="12.75">
      <c r="H13843" s="507"/>
      <c r="P13843" s="507"/>
      <c r="R13843" s="507"/>
    </row>
    <row r="13844" spans="8:19" customFormat="1" ht="12.75">
      <c r="H13844" s="507"/>
      <c r="P13844" s="507"/>
      <c r="R13844" s="507"/>
      <c r="S13844" s="507"/>
    </row>
    <row r="13845" spans="8:19" customFormat="1" ht="12.75">
      <c r="H13845" s="507"/>
      <c r="R13845" s="507"/>
      <c r="S13845" s="507"/>
    </row>
    <row r="13846" spans="8:19" customFormat="1" ht="12.75">
      <c r="H13846" s="507"/>
      <c r="R13846" s="507"/>
      <c r="S13846" s="507"/>
    </row>
    <row r="13847" spans="8:19" customFormat="1" ht="12.75">
      <c r="H13847" s="507"/>
      <c r="R13847" s="507"/>
      <c r="S13847" s="507"/>
    </row>
    <row r="13848" spans="8:19" customFormat="1" ht="12.75">
      <c r="H13848" s="507"/>
      <c r="P13848" s="507"/>
      <c r="R13848" s="507"/>
      <c r="S13848" s="507"/>
    </row>
    <row r="13849" spans="8:19" customFormat="1" ht="12.75">
      <c r="H13849" s="507"/>
      <c r="R13849" s="507"/>
    </row>
    <row r="13850" spans="8:19" customFormat="1" ht="12.75">
      <c r="H13850" s="507"/>
      <c r="P13850" s="507"/>
      <c r="R13850" s="507"/>
      <c r="S13850" s="507"/>
    </row>
    <row r="13851" spans="8:19" customFormat="1" ht="12.75">
      <c r="H13851" s="507"/>
      <c r="R13851" s="507"/>
      <c r="S13851" s="507"/>
    </row>
    <row r="13852" spans="8:19" customFormat="1" ht="12.75">
      <c r="H13852" s="507"/>
      <c r="R13852" s="507"/>
    </row>
    <row r="13853" spans="8:19" customFormat="1" ht="12.75">
      <c r="H13853" s="507"/>
      <c r="R13853" s="507"/>
      <c r="S13853" s="507"/>
    </row>
    <row r="13854" spans="8:19" customFormat="1" ht="12.75">
      <c r="H13854" s="507"/>
      <c r="R13854" s="507"/>
    </row>
    <row r="13855" spans="8:19" customFormat="1" ht="12.75">
      <c r="H13855" s="507"/>
      <c r="R13855" s="507"/>
      <c r="S13855" s="507"/>
    </row>
    <row r="13856" spans="8:19" customFormat="1" ht="12.75">
      <c r="H13856" s="507"/>
      <c r="R13856" s="507"/>
    </row>
    <row r="13857" spans="8:28" customFormat="1" ht="12.75">
      <c r="H13857" s="507"/>
      <c r="R13857" s="507"/>
    </row>
    <row r="13858" spans="8:28" customFormat="1" ht="12.75">
      <c r="H13858" s="507"/>
      <c r="P13858" s="507"/>
      <c r="R13858" s="507"/>
    </row>
    <row r="13859" spans="8:28" customFormat="1" ht="12.75">
      <c r="H13859" s="507"/>
      <c r="P13859" s="507"/>
      <c r="R13859" s="507"/>
      <c r="S13859" s="507"/>
      <c r="AB13859" s="507"/>
    </row>
    <row r="13860" spans="8:28" customFormat="1" ht="12.75">
      <c r="H13860" s="507"/>
      <c r="P13860" s="507"/>
      <c r="R13860" s="507"/>
    </row>
    <row r="13861" spans="8:28" customFormat="1" ht="12.75">
      <c r="H13861" s="507"/>
      <c r="P13861" s="507"/>
      <c r="R13861" s="507"/>
    </row>
    <row r="13862" spans="8:28" customFormat="1" ht="12.75">
      <c r="H13862" s="507"/>
      <c r="R13862" s="507"/>
    </row>
    <row r="13863" spans="8:28" customFormat="1" ht="12.75">
      <c r="H13863" s="507"/>
      <c r="R13863" s="507"/>
      <c r="S13863" s="507"/>
    </row>
    <row r="13864" spans="8:28" customFormat="1" ht="12.75">
      <c r="H13864" s="507"/>
      <c r="P13864" s="507"/>
      <c r="R13864" s="507"/>
    </row>
    <row r="13865" spans="8:28" customFormat="1" ht="12.75">
      <c r="H13865" s="507"/>
      <c r="P13865" s="507"/>
      <c r="R13865" s="507"/>
    </row>
    <row r="13866" spans="8:28" customFormat="1" ht="12.75">
      <c r="H13866" s="507"/>
      <c r="R13866" s="507"/>
      <c r="S13866" s="507"/>
    </row>
    <row r="13867" spans="8:28" customFormat="1" ht="12.75">
      <c r="H13867" s="507"/>
      <c r="R13867" s="507"/>
      <c r="S13867" s="507"/>
    </row>
    <row r="13868" spans="8:28" customFormat="1" ht="12.75">
      <c r="H13868" s="507"/>
      <c r="P13868" s="507"/>
      <c r="R13868" s="507"/>
    </row>
    <row r="13869" spans="8:28" customFormat="1" ht="12.75">
      <c r="H13869" s="507"/>
      <c r="P13869" s="507"/>
      <c r="R13869" s="507"/>
    </row>
    <row r="13870" spans="8:28" customFormat="1" ht="12.75">
      <c r="H13870" s="507"/>
      <c r="R13870" s="507"/>
      <c r="S13870" s="507"/>
      <c r="AB13870" s="507"/>
    </row>
    <row r="13871" spans="8:28" customFormat="1" ht="12.75">
      <c r="H13871" s="507"/>
      <c r="P13871" s="507"/>
      <c r="R13871" s="507"/>
      <c r="S13871" s="507"/>
    </row>
    <row r="13872" spans="8:28" customFormat="1" ht="12.75">
      <c r="H13872" s="507"/>
      <c r="P13872" s="507"/>
      <c r="R13872" s="507"/>
      <c r="S13872" s="507"/>
    </row>
    <row r="13873" spans="8:19" customFormat="1" ht="12.75">
      <c r="H13873" s="507"/>
      <c r="P13873" s="507"/>
      <c r="R13873" s="507"/>
      <c r="S13873" s="507"/>
    </row>
    <row r="13874" spans="8:19" customFormat="1" ht="12.75">
      <c r="H13874" s="507"/>
      <c r="P13874" s="507"/>
      <c r="R13874" s="507"/>
      <c r="S13874" s="507"/>
    </row>
    <row r="13875" spans="8:19" customFormat="1" ht="12.75">
      <c r="H13875" s="507"/>
      <c r="P13875" s="507"/>
      <c r="R13875" s="507"/>
      <c r="S13875" s="507"/>
    </row>
    <row r="13876" spans="8:19" customFormat="1" ht="12.75">
      <c r="H13876" s="507"/>
      <c r="P13876" s="507"/>
      <c r="R13876" s="507"/>
      <c r="S13876" s="507"/>
    </row>
    <row r="13877" spans="8:19" customFormat="1" ht="12.75">
      <c r="H13877" s="507"/>
      <c r="P13877" s="507"/>
      <c r="R13877" s="507"/>
    </row>
    <row r="13878" spans="8:19" customFormat="1" ht="12.75">
      <c r="H13878" s="507"/>
      <c r="P13878" s="507"/>
      <c r="R13878" s="507"/>
    </row>
    <row r="13879" spans="8:19" customFormat="1" ht="12.75">
      <c r="H13879" s="507"/>
      <c r="P13879" s="507"/>
      <c r="R13879" s="507"/>
    </row>
    <row r="13880" spans="8:19" customFormat="1" ht="12.75">
      <c r="H13880" s="507"/>
      <c r="P13880" s="507"/>
      <c r="R13880" s="507"/>
      <c r="S13880" s="507"/>
    </row>
    <row r="13881" spans="8:19" customFormat="1" ht="12.75">
      <c r="H13881" s="507"/>
      <c r="R13881" s="507"/>
      <c r="S13881" s="507"/>
    </row>
    <row r="13882" spans="8:19" customFormat="1" ht="12.75">
      <c r="H13882" s="507"/>
      <c r="P13882" s="507"/>
      <c r="R13882" s="507"/>
      <c r="S13882" s="507"/>
    </row>
    <row r="13883" spans="8:19" customFormat="1" ht="12.75">
      <c r="H13883" s="507"/>
      <c r="P13883" s="507"/>
      <c r="R13883" s="507"/>
      <c r="S13883" s="507"/>
    </row>
    <row r="13884" spans="8:19" customFormat="1" ht="12.75">
      <c r="H13884" s="507"/>
      <c r="R13884" s="507"/>
      <c r="S13884" s="507"/>
    </row>
    <row r="13885" spans="8:19" customFormat="1" ht="12.75">
      <c r="H13885" s="507"/>
      <c r="P13885" s="507"/>
      <c r="R13885" s="507"/>
      <c r="S13885" s="507"/>
    </row>
    <row r="13886" spans="8:19" customFormat="1" ht="12.75">
      <c r="H13886" s="507"/>
      <c r="P13886" s="507"/>
      <c r="R13886" s="507"/>
      <c r="S13886" s="507"/>
    </row>
    <row r="13887" spans="8:19" customFormat="1" ht="12.75">
      <c r="H13887" s="507"/>
      <c r="P13887" s="507"/>
      <c r="R13887" s="507"/>
    </row>
    <row r="13888" spans="8:19" customFormat="1" ht="12.75">
      <c r="H13888" s="507"/>
      <c r="P13888" s="507"/>
      <c r="R13888" s="507"/>
    </row>
    <row r="13889" spans="8:19" customFormat="1" ht="12.75">
      <c r="H13889" s="507"/>
      <c r="P13889" s="507"/>
      <c r="R13889" s="507"/>
    </row>
    <row r="13890" spans="8:19" customFormat="1" ht="12.75">
      <c r="H13890" s="507"/>
      <c r="P13890" s="507"/>
      <c r="R13890" s="507"/>
    </row>
    <row r="13891" spans="8:19" customFormat="1" ht="12.75">
      <c r="H13891" s="507"/>
      <c r="P13891" s="507"/>
      <c r="R13891" s="507"/>
    </row>
    <row r="13892" spans="8:19" customFormat="1" ht="12.75">
      <c r="H13892" s="507"/>
      <c r="R13892" s="507"/>
    </row>
    <row r="13893" spans="8:19" customFormat="1" ht="12.75">
      <c r="H13893" s="507"/>
      <c r="R13893" s="507"/>
    </row>
    <row r="13894" spans="8:19" customFormat="1" ht="12.75">
      <c r="H13894" s="507"/>
      <c r="P13894" s="507"/>
      <c r="R13894" s="507"/>
      <c r="S13894" s="507"/>
    </row>
    <row r="13895" spans="8:19" customFormat="1" ht="12.75">
      <c r="H13895" s="507"/>
      <c r="R13895" s="507"/>
    </row>
    <row r="13896" spans="8:19" customFormat="1" ht="12.75">
      <c r="H13896" s="507"/>
      <c r="R13896" s="507"/>
      <c r="S13896" s="507"/>
    </row>
    <row r="13897" spans="8:19" customFormat="1" ht="12.75">
      <c r="H13897" s="507"/>
      <c r="P13897" s="507"/>
      <c r="R13897" s="507"/>
    </row>
    <row r="13898" spans="8:19" customFormat="1" ht="12.75">
      <c r="H13898" s="507"/>
      <c r="P13898" s="507"/>
      <c r="R13898" s="507"/>
      <c r="S13898" s="507"/>
    </row>
    <row r="13899" spans="8:19" customFormat="1" ht="12.75">
      <c r="H13899" s="507"/>
      <c r="R13899" s="507"/>
      <c r="S13899" s="507"/>
    </row>
    <row r="13900" spans="8:19" customFormat="1" ht="12.75">
      <c r="H13900" s="507"/>
      <c r="P13900" s="507"/>
      <c r="R13900" s="507"/>
      <c r="S13900" s="507"/>
    </row>
    <row r="13901" spans="8:19" customFormat="1" ht="12.75">
      <c r="H13901" s="507"/>
      <c r="P13901" s="507"/>
      <c r="R13901" s="507"/>
    </row>
    <row r="13902" spans="8:19" customFormat="1" ht="12.75">
      <c r="H13902" s="507"/>
      <c r="P13902" s="507"/>
      <c r="R13902" s="507"/>
    </row>
    <row r="13903" spans="8:19" customFormat="1" ht="12.75">
      <c r="H13903" s="507"/>
      <c r="P13903" s="507"/>
      <c r="R13903" s="507"/>
      <c r="S13903" s="507"/>
    </row>
    <row r="13904" spans="8:19" customFormat="1" ht="12.75">
      <c r="H13904" s="507"/>
      <c r="R13904" s="507"/>
      <c r="S13904" s="507"/>
    </row>
    <row r="13905" spans="8:28" customFormat="1" ht="12.75">
      <c r="H13905" s="507"/>
      <c r="P13905" s="507"/>
      <c r="R13905" s="507"/>
      <c r="S13905" s="507"/>
    </row>
    <row r="13906" spans="8:28" customFormat="1" ht="12.75">
      <c r="H13906" s="507"/>
      <c r="P13906" s="507"/>
      <c r="R13906" s="507"/>
    </row>
    <row r="13907" spans="8:28" customFormat="1" ht="12.75">
      <c r="H13907" s="507"/>
      <c r="P13907" s="507"/>
      <c r="R13907" s="507"/>
    </row>
    <row r="13908" spans="8:28" customFormat="1" ht="12.75">
      <c r="H13908" s="507"/>
      <c r="R13908" s="507"/>
    </row>
    <row r="13909" spans="8:28" customFormat="1" ht="12.75">
      <c r="H13909" s="507"/>
      <c r="P13909" s="507"/>
      <c r="R13909" s="507"/>
    </row>
    <row r="13910" spans="8:28" customFormat="1" ht="12.75">
      <c r="H13910" s="507"/>
      <c r="P13910" s="507"/>
      <c r="R13910" s="507"/>
    </row>
    <row r="13911" spans="8:28" customFormat="1" ht="12.75">
      <c r="H13911" s="507"/>
      <c r="R13911" s="507"/>
    </row>
    <row r="13912" spans="8:28" customFormat="1" ht="12.75">
      <c r="H13912" s="507"/>
      <c r="P13912" s="507"/>
      <c r="R13912" s="507"/>
      <c r="AB13912" s="507"/>
    </row>
    <row r="13913" spans="8:28" customFormat="1" ht="12.75">
      <c r="H13913" s="507"/>
      <c r="P13913" s="507"/>
      <c r="R13913" s="507"/>
      <c r="S13913" s="507"/>
    </row>
    <row r="13914" spans="8:28" customFormat="1" ht="12.75">
      <c r="H13914" s="507"/>
      <c r="P13914" s="507"/>
      <c r="R13914" s="507"/>
      <c r="S13914" s="507"/>
    </row>
    <row r="13915" spans="8:28" customFormat="1" ht="12.75">
      <c r="H13915" s="507"/>
      <c r="P13915" s="507"/>
      <c r="R13915" s="507"/>
    </row>
    <row r="13916" spans="8:28" customFormat="1" ht="12.75">
      <c r="H13916" s="507"/>
      <c r="P13916" s="507"/>
      <c r="R13916" s="507"/>
    </row>
    <row r="13917" spans="8:28" customFormat="1" ht="12.75">
      <c r="H13917" s="507"/>
      <c r="R13917" s="507"/>
    </row>
    <row r="13918" spans="8:28" customFormat="1" ht="12.75">
      <c r="H13918" s="507"/>
      <c r="P13918" s="507"/>
      <c r="R13918" s="507"/>
      <c r="S13918" s="507"/>
      <c r="AB13918" s="507"/>
    </row>
    <row r="13919" spans="8:28" customFormat="1" ht="12.75">
      <c r="H13919" s="507"/>
      <c r="P13919" s="507"/>
      <c r="R13919" s="507"/>
    </row>
    <row r="13920" spans="8:28" customFormat="1" ht="12.75">
      <c r="H13920" s="507"/>
      <c r="R13920" s="507"/>
      <c r="S13920" s="507"/>
    </row>
    <row r="13921" spans="8:28" customFormat="1" ht="12.75">
      <c r="H13921" s="507"/>
      <c r="P13921" s="507"/>
      <c r="R13921" s="507"/>
    </row>
    <row r="13922" spans="8:28" customFormat="1" ht="12.75">
      <c r="H13922" s="507"/>
      <c r="P13922" s="507"/>
      <c r="R13922" s="507"/>
    </row>
    <row r="13923" spans="8:28" customFormat="1" ht="12.75">
      <c r="H13923" s="507"/>
      <c r="P13923" s="507"/>
      <c r="R13923" s="507"/>
      <c r="AB13923" s="507"/>
    </row>
    <row r="13924" spans="8:28" customFormat="1" ht="12.75">
      <c r="H13924" s="507"/>
      <c r="R13924" s="507"/>
      <c r="S13924" s="507"/>
    </row>
    <row r="13925" spans="8:28" customFormat="1" ht="12.75">
      <c r="H13925" s="507"/>
      <c r="R13925" s="507"/>
      <c r="S13925" s="507"/>
    </row>
    <row r="13926" spans="8:28" customFormat="1" ht="12.75">
      <c r="H13926" s="507"/>
      <c r="P13926" s="507"/>
      <c r="R13926" s="507"/>
    </row>
    <row r="13927" spans="8:28" customFormat="1" ht="12.75">
      <c r="H13927" s="507"/>
      <c r="R13927" s="507"/>
    </row>
    <row r="13928" spans="8:28" customFormat="1" ht="12.75">
      <c r="H13928" s="507"/>
      <c r="R13928" s="507"/>
      <c r="S13928" s="507"/>
    </row>
    <row r="13929" spans="8:28" customFormat="1" ht="12.75">
      <c r="H13929" s="507"/>
      <c r="P13929" s="507"/>
      <c r="R13929" s="507"/>
      <c r="S13929" s="507"/>
    </row>
    <row r="13930" spans="8:28" customFormat="1" ht="12.75">
      <c r="H13930" s="507"/>
      <c r="P13930" s="507"/>
      <c r="R13930" s="507"/>
    </row>
    <row r="13931" spans="8:28" customFormat="1" ht="12.75">
      <c r="H13931" s="507"/>
      <c r="P13931" s="507"/>
      <c r="R13931" s="507"/>
    </row>
    <row r="13932" spans="8:28" customFormat="1" ht="12.75">
      <c r="H13932" s="507"/>
      <c r="P13932" s="507"/>
      <c r="R13932" s="507"/>
    </row>
    <row r="13933" spans="8:28" customFormat="1" ht="12.75">
      <c r="H13933" s="507"/>
      <c r="P13933" s="507"/>
      <c r="R13933" s="507"/>
    </row>
    <row r="13934" spans="8:28" customFormat="1" ht="12.75">
      <c r="H13934" s="507"/>
      <c r="P13934" s="507"/>
      <c r="R13934" s="507"/>
      <c r="S13934" s="507"/>
    </row>
    <row r="13935" spans="8:28" customFormat="1" ht="12.75">
      <c r="H13935" s="507"/>
      <c r="R13935" s="507"/>
      <c r="S13935" s="507"/>
    </row>
    <row r="13936" spans="8:28" customFormat="1" ht="12.75">
      <c r="H13936" s="507"/>
      <c r="P13936" s="507"/>
      <c r="R13936" s="507"/>
      <c r="S13936" s="507"/>
    </row>
    <row r="13937" spans="8:28" customFormat="1" ht="12.75">
      <c r="H13937" s="507"/>
      <c r="R13937" s="507"/>
      <c r="S13937" s="507"/>
    </row>
    <row r="13938" spans="8:28" customFormat="1" ht="12.75">
      <c r="H13938" s="507"/>
      <c r="P13938" s="507"/>
      <c r="R13938" s="507"/>
      <c r="S13938" s="507"/>
    </row>
    <row r="13939" spans="8:28" customFormat="1" ht="12.75">
      <c r="H13939" s="507"/>
      <c r="R13939" s="507"/>
      <c r="S13939" s="507"/>
    </row>
    <row r="13940" spans="8:28" customFormat="1" ht="12.75">
      <c r="H13940" s="507"/>
      <c r="P13940" s="507"/>
      <c r="R13940" s="507"/>
    </row>
    <row r="13941" spans="8:28" customFormat="1" ht="12.75">
      <c r="H13941" s="507"/>
      <c r="P13941" s="507"/>
      <c r="R13941" s="507"/>
      <c r="S13941" s="507"/>
    </row>
    <row r="13942" spans="8:28" customFormat="1" ht="12.75">
      <c r="H13942" s="507"/>
      <c r="R13942" s="507"/>
      <c r="S13942" s="507"/>
    </row>
    <row r="13943" spans="8:28" customFormat="1" ht="12.75">
      <c r="H13943" s="507"/>
      <c r="R13943" s="507"/>
      <c r="S13943" s="507"/>
    </row>
    <row r="13944" spans="8:28" customFormat="1" ht="12.75">
      <c r="H13944" s="507"/>
      <c r="P13944" s="507"/>
      <c r="R13944" s="507"/>
    </row>
    <row r="13945" spans="8:28" customFormat="1" ht="12.75">
      <c r="H13945" s="507"/>
      <c r="R13945" s="507"/>
    </row>
    <row r="13946" spans="8:28" customFormat="1" ht="12.75">
      <c r="H13946" s="507"/>
      <c r="P13946" s="507"/>
      <c r="R13946" s="507"/>
      <c r="S13946" s="507"/>
    </row>
    <row r="13947" spans="8:28" customFormat="1" ht="12.75">
      <c r="H13947" s="507"/>
      <c r="P13947" s="507"/>
      <c r="R13947" s="507"/>
      <c r="S13947" s="507"/>
    </row>
    <row r="13948" spans="8:28" customFormat="1" ht="12.75">
      <c r="H13948" s="507"/>
      <c r="P13948" s="507"/>
      <c r="R13948" s="507"/>
      <c r="S13948" s="507"/>
    </row>
    <row r="13949" spans="8:28" customFormat="1" ht="12.75">
      <c r="H13949" s="507"/>
      <c r="P13949" s="507"/>
      <c r="R13949" s="507"/>
    </row>
    <row r="13950" spans="8:28" customFormat="1" ht="12.75">
      <c r="H13950" s="507"/>
      <c r="P13950" s="507"/>
      <c r="R13950" s="507"/>
      <c r="AB13950" s="507"/>
    </row>
    <row r="13951" spans="8:28" customFormat="1" ht="12.75">
      <c r="H13951" s="507"/>
      <c r="P13951" s="507"/>
      <c r="R13951" s="507"/>
      <c r="S13951" s="507"/>
    </row>
    <row r="13952" spans="8:28" customFormat="1" ht="12.75">
      <c r="H13952" s="507"/>
      <c r="P13952" s="507"/>
      <c r="R13952" s="507"/>
      <c r="S13952" s="507"/>
    </row>
    <row r="13953" spans="8:28" customFormat="1" ht="12.75">
      <c r="H13953" s="507"/>
      <c r="P13953" s="507"/>
      <c r="R13953" s="507"/>
      <c r="S13953" s="507"/>
    </row>
    <row r="13954" spans="8:28" customFormat="1" ht="12.75">
      <c r="H13954" s="507"/>
      <c r="P13954" s="507"/>
      <c r="R13954" s="507"/>
      <c r="S13954" s="507"/>
    </row>
    <row r="13955" spans="8:28" customFormat="1" ht="12.75">
      <c r="H13955" s="507"/>
      <c r="P13955" s="507"/>
      <c r="R13955" s="507"/>
    </row>
    <row r="13956" spans="8:28" customFormat="1" ht="12.75">
      <c r="H13956" s="507"/>
      <c r="P13956" s="507"/>
      <c r="R13956" s="507"/>
      <c r="S13956" s="507"/>
    </row>
    <row r="13957" spans="8:28" customFormat="1" ht="12.75">
      <c r="H13957" s="507"/>
      <c r="R13957" s="507"/>
      <c r="S13957" s="507"/>
    </row>
    <row r="13958" spans="8:28" customFormat="1" ht="12.75">
      <c r="H13958" s="507"/>
      <c r="R13958" s="507"/>
      <c r="S13958" s="507"/>
    </row>
    <row r="13959" spans="8:28" customFormat="1" ht="12.75">
      <c r="H13959" s="507"/>
      <c r="R13959" s="507"/>
    </row>
    <row r="13960" spans="8:28" customFormat="1" ht="12.75">
      <c r="H13960" s="507"/>
      <c r="R13960" s="507"/>
      <c r="S13960" s="507"/>
    </row>
    <row r="13961" spans="8:28" customFormat="1" ht="12.75">
      <c r="H13961" s="507"/>
      <c r="R13961" s="507"/>
      <c r="S13961" s="507"/>
    </row>
    <row r="13962" spans="8:28" customFormat="1" ht="12.75">
      <c r="H13962" s="507"/>
      <c r="P13962" s="507"/>
      <c r="R13962" s="507"/>
      <c r="S13962" s="507"/>
    </row>
    <row r="13963" spans="8:28" customFormat="1" ht="12.75">
      <c r="H13963" s="507"/>
      <c r="P13963" s="507"/>
      <c r="R13963" s="507"/>
      <c r="S13963" s="507"/>
    </row>
    <row r="13964" spans="8:28" customFormat="1" ht="12.75">
      <c r="H13964" s="507"/>
      <c r="P13964" s="507"/>
      <c r="R13964" s="507"/>
      <c r="S13964" s="507"/>
    </row>
    <row r="13965" spans="8:28" customFormat="1" ht="12.75">
      <c r="H13965" s="507"/>
      <c r="P13965" s="507"/>
      <c r="R13965" s="507"/>
    </row>
    <row r="13966" spans="8:28" customFormat="1" ht="12.75">
      <c r="H13966" s="507"/>
      <c r="P13966" s="507"/>
      <c r="R13966" s="507"/>
      <c r="S13966" s="507"/>
    </row>
    <row r="13967" spans="8:28" customFormat="1" ht="12.75">
      <c r="H13967" s="507"/>
      <c r="P13967" s="507"/>
      <c r="R13967" s="507"/>
      <c r="S13967" s="507"/>
      <c r="AB13967" s="507"/>
    </row>
    <row r="13968" spans="8:28" customFormat="1" ht="12.75">
      <c r="H13968" s="507"/>
      <c r="P13968" s="507"/>
      <c r="R13968" s="507"/>
    </row>
    <row r="13969" spans="8:28" customFormat="1" ht="12.75">
      <c r="H13969" s="507"/>
      <c r="P13969" s="507"/>
      <c r="R13969" s="507"/>
    </row>
    <row r="13970" spans="8:28" customFormat="1" ht="12.75">
      <c r="H13970" s="507"/>
      <c r="P13970" s="507"/>
      <c r="R13970" s="507"/>
      <c r="S13970" s="507"/>
    </row>
    <row r="13971" spans="8:28" customFormat="1" ht="12.75">
      <c r="H13971" s="507"/>
      <c r="R13971" s="507"/>
    </row>
    <row r="13972" spans="8:28" customFormat="1" ht="12.75">
      <c r="H13972" s="507"/>
      <c r="P13972" s="507"/>
      <c r="R13972" s="507"/>
      <c r="S13972" s="507"/>
    </row>
    <row r="13973" spans="8:28" customFormat="1" ht="12.75">
      <c r="H13973" s="507"/>
      <c r="P13973" s="507"/>
      <c r="R13973" s="507"/>
      <c r="S13973" s="507"/>
      <c r="AB13973" s="507"/>
    </row>
    <row r="13974" spans="8:28" customFormat="1" ht="12.75">
      <c r="H13974" s="507"/>
      <c r="P13974" s="507"/>
      <c r="R13974" s="507"/>
    </row>
    <row r="13975" spans="8:28" customFormat="1" ht="12.75">
      <c r="H13975" s="507"/>
      <c r="P13975" s="507"/>
      <c r="R13975" s="507"/>
    </row>
    <row r="13976" spans="8:28" customFormat="1" ht="12.75">
      <c r="H13976" s="507"/>
      <c r="P13976" s="507"/>
      <c r="R13976" s="507"/>
    </row>
    <row r="13977" spans="8:28" customFormat="1" ht="12.75">
      <c r="H13977" s="507"/>
      <c r="P13977" s="507"/>
      <c r="R13977" s="507"/>
      <c r="S13977" s="507"/>
    </row>
    <row r="13978" spans="8:28" customFormat="1" ht="12.75">
      <c r="H13978" s="507"/>
      <c r="P13978" s="507"/>
      <c r="R13978" s="507"/>
    </row>
    <row r="13979" spans="8:28" customFormat="1" ht="12.75">
      <c r="H13979" s="507"/>
      <c r="P13979" s="507"/>
      <c r="R13979" s="507"/>
    </row>
    <row r="13980" spans="8:28" customFormat="1" ht="12.75">
      <c r="H13980" s="507"/>
      <c r="R13980" s="507"/>
    </row>
    <row r="13981" spans="8:28" customFormat="1" ht="12.75">
      <c r="H13981" s="507"/>
      <c r="P13981" s="507"/>
      <c r="R13981" s="507"/>
    </row>
    <row r="13982" spans="8:28" customFormat="1" ht="12.75">
      <c r="H13982" s="507"/>
      <c r="R13982" s="507"/>
      <c r="S13982" s="507"/>
    </row>
    <row r="13983" spans="8:28" customFormat="1" ht="12.75">
      <c r="H13983" s="507"/>
      <c r="R13983" s="507"/>
      <c r="S13983" s="507"/>
    </row>
    <row r="13984" spans="8:28" customFormat="1" ht="12.75">
      <c r="H13984" s="507"/>
      <c r="R13984" s="507"/>
      <c r="S13984" s="507"/>
    </row>
    <row r="13985" spans="8:28" customFormat="1" ht="12.75">
      <c r="H13985" s="507"/>
      <c r="R13985" s="507"/>
    </row>
    <row r="13986" spans="8:28" customFormat="1" ht="12.75">
      <c r="H13986" s="507"/>
      <c r="R13986" s="507"/>
      <c r="S13986" s="507"/>
    </row>
    <row r="13987" spans="8:28" customFormat="1" ht="12.75">
      <c r="H13987" s="507"/>
      <c r="R13987" s="507"/>
    </row>
    <row r="13988" spans="8:28" customFormat="1" ht="12.75">
      <c r="H13988" s="507"/>
      <c r="R13988" s="507"/>
      <c r="S13988" s="507"/>
    </row>
    <row r="13989" spans="8:28" customFormat="1" ht="12.75">
      <c r="H13989" s="507"/>
      <c r="P13989" s="507"/>
      <c r="R13989" s="507"/>
    </row>
    <row r="13990" spans="8:28" customFormat="1" ht="12.75">
      <c r="H13990" s="507"/>
      <c r="P13990" s="507"/>
      <c r="R13990" s="507"/>
    </row>
    <row r="13991" spans="8:28" customFormat="1" ht="12.75">
      <c r="H13991" s="507"/>
      <c r="P13991" s="507"/>
      <c r="R13991" s="507"/>
      <c r="S13991" s="507"/>
    </row>
    <row r="13992" spans="8:28" customFormat="1" ht="12.75">
      <c r="H13992" s="507"/>
      <c r="R13992" s="507"/>
    </row>
    <row r="13993" spans="8:28" customFormat="1" ht="12.75">
      <c r="H13993" s="507"/>
      <c r="R13993" s="507"/>
      <c r="S13993" s="507"/>
    </row>
    <row r="13994" spans="8:28" customFormat="1" ht="12.75">
      <c r="H13994" s="507"/>
      <c r="P13994" s="507"/>
      <c r="R13994" s="507"/>
      <c r="S13994" s="507"/>
    </row>
    <row r="13995" spans="8:28" customFormat="1" ht="12.75">
      <c r="H13995" s="507"/>
      <c r="P13995" s="507"/>
      <c r="R13995" s="507"/>
      <c r="S13995" s="507"/>
      <c r="AB13995" s="507"/>
    </row>
    <row r="13996" spans="8:28" customFormat="1" ht="12.75">
      <c r="H13996" s="507"/>
      <c r="R13996" s="507"/>
    </row>
    <row r="13997" spans="8:28" customFormat="1" ht="12.75">
      <c r="H13997" s="507"/>
      <c r="P13997" s="507"/>
      <c r="R13997" s="507"/>
    </row>
    <row r="13998" spans="8:28" customFormat="1" ht="12.75">
      <c r="H13998" s="507"/>
      <c r="P13998" s="507"/>
      <c r="R13998" s="507"/>
    </row>
    <row r="13999" spans="8:28" customFormat="1" ht="12.75">
      <c r="H13999" s="507"/>
      <c r="P13999" s="507"/>
      <c r="R13999" s="507"/>
    </row>
    <row r="14000" spans="8:28" customFormat="1" ht="12.75">
      <c r="H14000" s="507"/>
      <c r="P14000" s="507"/>
      <c r="R14000" s="507"/>
      <c r="S14000" s="507"/>
    </row>
    <row r="14001" spans="8:28" customFormat="1" ht="12.75">
      <c r="H14001" s="507"/>
      <c r="P14001" s="507"/>
      <c r="R14001" s="507"/>
      <c r="S14001" s="507"/>
    </row>
    <row r="14002" spans="8:28" customFormat="1" ht="12.75">
      <c r="H14002" s="507"/>
      <c r="P14002" s="507"/>
      <c r="R14002" s="507"/>
      <c r="S14002" s="507"/>
    </row>
    <row r="14003" spans="8:28" customFormat="1" ht="12.75">
      <c r="H14003" s="507"/>
      <c r="P14003" s="507"/>
      <c r="R14003" s="507"/>
      <c r="S14003" s="507"/>
    </row>
    <row r="14004" spans="8:28" customFormat="1" ht="12.75">
      <c r="H14004" s="507"/>
      <c r="R14004" s="507"/>
      <c r="S14004" s="507"/>
    </row>
    <row r="14005" spans="8:28" customFormat="1" ht="12.75">
      <c r="H14005" s="507"/>
      <c r="P14005" s="507"/>
      <c r="R14005" s="507"/>
    </row>
    <row r="14006" spans="8:28" customFormat="1" ht="12.75">
      <c r="H14006" s="507"/>
      <c r="P14006" s="507"/>
      <c r="R14006" s="507"/>
    </row>
    <row r="14007" spans="8:28" customFormat="1" ht="12.75">
      <c r="H14007" s="507"/>
      <c r="R14007" s="507"/>
      <c r="S14007" s="507"/>
    </row>
    <row r="14008" spans="8:28" customFormat="1" ht="12.75">
      <c r="H14008" s="507"/>
      <c r="P14008" s="507"/>
      <c r="R14008" s="507"/>
      <c r="AB14008" s="507"/>
    </row>
    <row r="14009" spans="8:28" customFormat="1" ht="12.75">
      <c r="H14009" s="507"/>
      <c r="P14009" s="507"/>
      <c r="R14009" s="507"/>
      <c r="S14009" s="507"/>
    </row>
    <row r="14010" spans="8:28" customFormat="1" ht="12.75">
      <c r="H14010" s="507"/>
      <c r="P14010" s="507"/>
      <c r="R14010" s="507"/>
      <c r="S14010" s="507"/>
    </row>
    <row r="14011" spans="8:28" customFormat="1" ht="12.75">
      <c r="H14011" s="507"/>
      <c r="P14011" s="507"/>
      <c r="R14011" s="507"/>
    </row>
    <row r="14012" spans="8:28" customFormat="1" ht="12.75">
      <c r="H14012" s="507"/>
      <c r="P14012" s="507"/>
      <c r="R14012" s="507"/>
    </row>
    <row r="14013" spans="8:28" customFormat="1" ht="12.75">
      <c r="H14013" s="507"/>
      <c r="R14013" s="507"/>
      <c r="S14013" s="507"/>
    </row>
    <row r="14014" spans="8:28" customFormat="1" ht="12.75">
      <c r="H14014" s="507"/>
      <c r="P14014" s="507"/>
      <c r="R14014" s="507"/>
    </row>
    <row r="14015" spans="8:28" customFormat="1" ht="12.75">
      <c r="H14015" s="507"/>
      <c r="P14015" s="507"/>
      <c r="R14015" s="507"/>
      <c r="S14015" s="507"/>
    </row>
    <row r="14016" spans="8:28" customFormat="1" ht="12.75">
      <c r="H14016" s="507"/>
      <c r="P14016" s="507"/>
      <c r="R14016" s="507"/>
    </row>
    <row r="14017" spans="8:19" customFormat="1" ht="12.75">
      <c r="H14017" s="507"/>
      <c r="R14017" s="507"/>
      <c r="S14017" s="507"/>
    </row>
    <row r="14018" spans="8:19" customFormat="1" ht="12.75">
      <c r="H14018" s="507"/>
      <c r="P14018" s="507"/>
      <c r="R14018" s="507"/>
      <c r="S14018" s="507"/>
    </row>
    <row r="14019" spans="8:19" customFormat="1" ht="12.75">
      <c r="H14019" s="507"/>
      <c r="P14019" s="507"/>
      <c r="R14019" s="507"/>
      <c r="S14019" s="507"/>
    </row>
    <row r="14020" spans="8:19" customFormat="1" ht="12.75">
      <c r="H14020" s="507"/>
      <c r="P14020" s="507"/>
      <c r="R14020" s="507"/>
      <c r="S14020" s="507"/>
    </row>
    <row r="14021" spans="8:19" customFormat="1" ht="12.75">
      <c r="H14021" s="507"/>
      <c r="P14021" s="507"/>
      <c r="R14021" s="507"/>
    </row>
    <row r="14022" spans="8:19" customFormat="1" ht="12.75">
      <c r="H14022" s="507"/>
      <c r="R14022" s="507"/>
    </row>
    <row r="14023" spans="8:19" customFormat="1" ht="12.75">
      <c r="H14023" s="507"/>
      <c r="R14023" s="507"/>
      <c r="S14023" s="507"/>
    </row>
    <row r="14024" spans="8:19" customFormat="1" ht="12.75">
      <c r="H14024" s="507"/>
      <c r="R14024" s="507"/>
      <c r="S14024" s="507"/>
    </row>
    <row r="14025" spans="8:19" customFormat="1" ht="12.75">
      <c r="H14025" s="507"/>
      <c r="P14025" s="507"/>
      <c r="R14025" s="507"/>
      <c r="S14025" s="507"/>
    </row>
    <row r="14026" spans="8:19" customFormat="1" ht="12.75">
      <c r="H14026" s="507"/>
      <c r="P14026" s="507"/>
      <c r="R14026" s="507"/>
    </row>
    <row r="14027" spans="8:19" customFormat="1" ht="12.75">
      <c r="H14027" s="507"/>
      <c r="R14027" s="507"/>
    </row>
    <row r="14028" spans="8:19" customFormat="1" ht="12.75">
      <c r="H14028" s="507"/>
      <c r="R14028" s="507"/>
      <c r="S14028" s="507"/>
    </row>
    <row r="14029" spans="8:19" customFormat="1" ht="12.75">
      <c r="H14029" s="507"/>
      <c r="P14029" s="507"/>
      <c r="R14029" s="507"/>
    </row>
    <row r="14030" spans="8:19" customFormat="1" ht="12.75">
      <c r="H14030" s="507"/>
      <c r="P14030" s="507"/>
      <c r="R14030" s="507"/>
    </row>
    <row r="14031" spans="8:19" customFormat="1" ht="12.75">
      <c r="H14031" s="507"/>
      <c r="P14031" s="507"/>
      <c r="R14031" s="507"/>
      <c r="S14031" s="507"/>
    </row>
    <row r="14032" spans="8:19" customFormat="1" ht="12.75">
      <c r="H14032" s="507"/>
      <c r="P14032" s="507"/>
      <c r="R14032" s="507"/>
    </row>
    <row r="14033" spans="8:19" customFormat="1" ht="12.75">
      <c r="H14033" s="507"/>
      <c r="P14033" s="507"/>
      <c r="R14033" s="507"/>
      <c r="S14033" s="507"/>
    </row>
    <row r="14034" spans="8:19" customFormat="1" ht="12.75">
      <c r="H14034" s="507"/>
      <c r="P14034" s="507"/>
      <c r="R14034" s="507"/>
    </row>
    <row r="14035" spans="8:19" customFormat="1" ht="12.75">
      <c r="H14035" s="507"/>
      <c r="P14035" s="507"/>
      <c r="R14035" s="507"/>
      <c r="S14035" s="507"/>
    </row>
    <row r="14036" spans="8:19" customFormat="1" ht="12.75">
      <c r="H14036" s="507"/>
      <c r="R14036" s="507"/>
    </row>
    <row r="14037" spans="8:19" customFormat="1" ht="12.75">
      <c r="H14037" s="507"/>
      <c r="P14037" s="507"/>
      <c r="R14037" s="507"/>
      <c r="S14037" s="507"/>
    </row>
    <row r="14038" spans="8:19" customFormat="1" ht="12.75">
      <c r="H14038" s="507"/>
      <c r="R14038" s="507"/>
      <c r="S14038" s="507"/>
    </row>
    <row r="14039" spans="8:19" customFormat="1" ht="12.75">
      <c r="H14039" s="507"/>
      <c r="P14039" s="507"/>
      <c r="R14039" s="507"/>
    </row>
    <row r="14040" spans="8:19" customFormat="1" ht="12.75">
      <c r="H14040" s="507"/>
      <c r="R14040" s="507"/>
      <c r="S14040" s="507"/>
    </row>
    <row r="14041" spans="8:19" customFormat="1" ht="12.75">
      <c r="H14041" s="507"/>
      <c r="P14041" s="507"/>
      <c r="R14041" s="507"/>
      <c r="S14041" s="507"/>
    </row>
    <row r="14042" spans="8:19" customFormat="1" ht="12.75">
      <c r="H14042" s="507"/>
      <c r="P14042" s="507"/>
      <c r="R14042" s="507"/>
    </row>
    <row r="14043" spans="8:19" customFormat="1" ht="12.75">
      <c r="H14043" s="507"/>
      <c r="P14043" s="507"/>
      <c r="R14043" s="507"/>
      <c r="S14043" s="507"/>
    </row>
    <row r="14044" spans="8:19" customFormat="1" ht="12.75">
      <c r="H14044" s="507"/>
      <c r="P14044" s="507"/>
      <c r="R14044" s="507"/>
      <c r="S14044" s="507"/>
    </row>
    <row r="14045" spans="8:19" customFormat="1" ht="12.75">
      <c r="H14045" s="507"/>
      <c r="P14045" s="507"/>
      <c r="R14045" s="507"/>
      <c r="S14045" s="507"/>
    </row>
    <row r="14046" spans="8:19" customFormat="1" ht="12.75">
      <c r="H14046" s="507"/>
      <c r="P14046" s="507"/>
      <c r="R14046" s="507"/>
      <c r="S14046" s="507"/>
    </row>
    <row r="14047" spans="8:19" customFormat="1" ht="12.75">
      <c r="H14047" s="507"/>
      <c r="P14047" s="507"/>
      <c r="R14047" s="507"/>
      <c r="S14047" s="507"/>
    </row>
    <row r="14048" spans="8:19" customFormat="1" ht="12.75">
      <c r="H14048" s="507"/>
      <c r="R14048" s="507"/>
      <c r="S14048" s="507"/>
    </row>
    <row r="14049" spans="8:28" customFormat="1" ht="12.75">
      <c r="H14049" s="507"/>
      <c r="P14049" s="507"/>
      <c r="R14049" s="507"/>
    </row>
    <row r="14050" spans="8:28" customFormat="1" ht="12.75">
      <c r="H14050" s="507"/>
      <c r="P14050" s="507"/>
      <c r="R14050" s="507"/>
      <c r="S14050" s="507"/>
    </row>
    <row r="14051" spans="8:28" customFormat="1" ht="12.75">
      <c r="H14051" s="507"/>
      <c r="P14051" s="507"/>
      <c r="R14051" s="507"/>
      <c r="S14051" s="507"/>
    </row>
    <row r="14052" spans="8:28" customFormat="1" ht="12.75">
      <c r="H14052" s="507"/>
      <c r="R14052" s="507"/>
      <c r="S14052" s="507"/>
    </row>
    <row r="14053" spans="8:28" customFormat="1" ht="12.75">
      <c r="H14053" s="507"/>
      <c r="R14053" s="507"/>
    </row>
    <row r="14054" spans="8:28" customFormat="1" ht="12.75">
      <c r="H14054" s="507"/>
      <c r="P14054" s="507"/>
      <c r="R14054" s="507"/>
      <c r="S14054" s="507"/>
    </row>
    <row r="14055" spans="8:28" customFormat="1" ht="12.75">
      <c r="H14055" s="507"/>
      <c r="P14055" s="507"/>
      <c r="R14055" s="507"/>
      <c r="S14055" s="507"/>
      <c r="AB14055" s="507"/>
    </row>
    <row r="14056" spans="8:28" customFormat="1" ht="12.75">
      <c r="H14056" s="507"/>
      <c r="R14056" s="507"/>
    </row>
    <row r="14057" spans="8:28" customFormat="1" ht="12.75">
      <c r="H14057" s="507"/>
      <c r="R14057" s="507"/>
      <c r="S14057" s="507"/>
    </row>
    <row r="14058" spans="8:28" customFormat="1" ht="12.75">
      <c r="H14058" s="507"/>
      <c r="R14058" s="507"/>
    </row>
    <row r="14059" spans="8:28" customFormat="1" ht="12.75">
      <c r="H14059" s="507"/>
      <c r="R14059" s="507"/>
      <c r="S14059" s="507"/>
    </row>
    <row r="14060" spans="8:28" customFormat="1" ht="12.75">
      <c r="H14060" s="507"/>
      <c r="R14060" s="507"/>
      <c r="S14060" s="507"/>
    </row>
    <row r="14061" spans="8:28" customFormat="1" ht="12.75">
      <c r="H14061" s="507"/>
      <c r="P14061" s="507"/>
      <c r="R14061" s="507"/>
      <c r="S14061" s="507"/>
    </row>
    <row r="14062" spans="8:28" customFormat="1" ht="12.75">
      <c r="H14062" s="507"/>
      <c r="P14062" s="507"/>
      <c r="R14062" s="507"/>
      <c r="S14062" s="507"/>
    </row>
    <row r="14063" spans="8:28" customFormat="1" ht="12.75">
      <c r="H14063" s="507"/>
      <c r="P14063" s="507"/>
      <c r="R14063" s="507"/>
      <c r="S14063" s="507"/>
    </row>
    <row r="14064" spans="8:28" customFormat="1" ht="12.75">
      <c r="H14064" s="507"/>
      <c r="R14064" s="507"/>
      <c r="S14064" s="507"/>
    </row>
    <row r="14065" spans="8:28" customFormat="1" ht="12.75">
      <c r="H14065" s="507"/>
      <c r="R14065" s="507"/>
      <c r="S14065" s="507"/>
    </row>
    <row r="14066" spans="8:28" customFormat="1" ht="12.75">
      <c r="H14066" s="507"/>
      <c r="P14066" s="507"/>
      <c r="R14066" s="507"/>
      <c r="S14066" s="507"/>
    </row>
    <row r="14067" spans="8:28" customFormat="1" ht="12.75">
      <c r="H14067" s="507"/>
      <c r="P14067" s="507"/>
      <c r="R14067" s="507"/>
      <c r="S14067" s="507"/>
    </row>
    <row r="14068" spans="8:28" customFormat="1" ht="12.75">
      <c r="H14068" s="507"/>
      <c r="P14068" s="507"/>
      <c r="R14068" s="507"/>
    </row>
    <row r="14069" spans="8:28" customFormat="1" ht="12.75">
      <c r="H14069" s="507"/>
      <c r="P14069" s="507"/>
      <c r="R14069" s="507"/>
      <c r="S14069" s="507"/>
    </row>
    <row r="14070" spans="8:28" customFormat="1" ht="12.75">
      <c r="H14070" s="507"/>
      <c r="P14070" s="507"/>
      <c r="R14070" s="507"/>
    </row>
    <row r="14071" spans="8:28" customFormat="1" ht="12.75">
      <c r="H14071" s="507"/>
      <c r="P14071" s="507"/>
      <c r="R14071" s="507"/>
      <c r="S14071" s="507"/>
    </row>
    <row r="14072" spans="8:28" customFormat="1" ht="12.75">
      <c r="H14072" s="507"/>
      <c r="R14072" s="507"/>
      <c r="S14072" s="507"/>
    </row>
    <row r="14073" spans="8:28" customFormat="1" ht="12.75">
      <c r="H14073" s="507"/>
      <c r="R14073" s="507"/>
      <c r="S14073" s="507"/>
      <c r="AB14073" s="507"/>
    </row>
    <row r="14074" spans="8:28" customFormat="1" ht="12.75">
      <c r="H14074" s="507"/>
      <c r="R14074" s="507"/>
      <c r="S14074" s="507"/>
    </row>
    <row r="14075" spans="8:28" customFormat="1" ht="12.75">
      <c r="H14075" s="507"/>
      <c r="R14075" s="507"/>
      <c r="S14075" s="507"/>
    </row>
    <row r="14076" spans="8:28" customFormat="1" ht="12.75">
      <c r="H14076" s="507"/>
      <c r="P14076" s="507"/>
      <c r="R14076" s="507"/>
    </row>
    <row r="14077" spans="8:28" customFormat="1" ht="12.75">
      <c r="H14077" s="507"/>
      <c r="R14077" s="507"/>
      <c r="S14077" s="507"/>
    </row>
    <row r="14078" spans="8:28" customFormat="1" ht="12.75">
      <c r="H14078" s="507"/>
      <c r="R14078" s="507"/>
    </row>
    <row r="14079" spans="8:28" customFormat="1" ht="12.75">
      <c r="H14079" s="507"/>
      <c r="P14079" s="507"/>
      <c r="R14079" s="507"/>
    </row>
    <row r="14080" spans="8:28" customFormat="1" ht="12.75">
      <c r="H14080" s="507"/>
      <c r="R14080" s="507"/>
    </row>
    <row r="14081" spans="8:28" customFormat="1" ht="12.75">
      <c r="H14081" s="507"/>
      <c r="P14081" s="507"/>
      <c r="R14081" s="507"/>
    </row>
    <row r="14082" spans="8:28" customFormat="1" ht="12.75">
      <c r="H14082" s="507"/>
      <c r="R14082" s="507"/>
    </row>
    <row r="14083" spans="8:28" customFormat="1" ht="12.75">
      <c r="H14083" s="507"/>
      <c r="P14083" s="507"/>
      <c r="R14083" s="507"/>
    </row>
    <row r="14084" spans="8:28" customFormat="1" ht="12.75">
      <c r="H14084" s="507"/>
      <c r="P14084" s="507"/>
      <c r="R14084" s="507"/>
      <c r="S14084" s="507"/>
    </row>
    <row r="14085" spans="8:28" customFormat="1" ht="12.75">
      <c r="H14085" s="507"/>
      <c r="P14085" s="507"/>
      <c r="R14085" s="507"/>
      <c r="S14085" s="507"/>
    </row>
    <row r="14086" spans="8:28" customFormat="1" ht="12.75">
      <c r="H14086" s="507"/>
      <c r="P14086" s="507"/>
      <c r="R14086" s="507"/>
    </row>
    <row r="14087" spans="8:28" customFormat="1" ht="12.75">
      <c r="H14087" s="507"/>
      <c r="P14087" s="507"/>
      <c r="R14087" s="507"/>
    </row>
    <row r="14088" spans="8:28" customFormat="1" ht="12.75">
      <c r="H14088" s="507"/>
      <c r="P14088" s="507"/>
      <c r="R14088" s="507"/>
      <c r="S14088" s="507"/>
    </row>
    <row r="14089" spans="8:28" customFormat="1" ht="12.75">
      <c r="H14089" s="507"/>
      <c r="P14089" s="507"/>
      <c r="R14089" s="507"/>
      <c r="S14089" s="507"/>
      <c r="AB14089" s="507"/>
    </row>
    <row r="14090" spans="8:28" customFormat="1" ht="12.75">
      <c r="H14090" s="507"/>
      <c r="P14090" s="507"/>
      <c r="R14090" s="507"/>
    </row>
    <row r="14091" spans="8:28" customFormat="1" ht="12.75">
      <c r="H14091" s="507"/>
      <c r="P14091" s="507"/>
      <c r="R14091" s="507"/>
    </row>
    <row r="14092" spans="8:28" customFormat="1" ht="12.75">
      <c r="H14092" s="507"/>
      <c r="P14092" s="507"/>
      <c r="R14092" s="507"/>
    </row>
    <row r="14093" spans="8:28" customFormat="1" ht="12.75">
      <c r="H14093" s="507"/>
      <c r="P14093" s="507"/>
      <c r="R14093" s="507"/>
      <c r="S14093" s="507"/>
    </row>
    <row r="14094" spans="8:28" customFormat="1" ht="12.75">
      <c r="H14094" s="507"/>
      <c r="R14094" s="507"/>
      <c r="S14094" s="507"/>
    </row>
    <row r="14095" spans="8:28" customFormat="1" ht="12.75">
      <c r="H14095" s="507"/>
      <c r="R14095" s="507"/>
      <c r="S14095" s="507"/>
    </row>
    <row r="14096" spans="8:28" customFormat="1" ht="12.75">
      <c r="H14096" s="507"/>
      <c r="P14096" s="507"/>
      <c r="R14096" s="507"/>
      <c r="S14096" s="507"/>
    </row>
    <row r="14097" spans="8:28" customFormat="1" ht="12.75">
      <c r="H14097" s="507"/>
      <c r="P14097" s="507"/>
      <c r="R14097" s="507"/>
      <c r="S14097" s="507"/>
    </row>
    <row r="14098" spans="8:28" customFormat="1" ht="12.75">
      <c r="H14098" s="507"/>
      <c r="P14098" s="507"/>
      <c r="R14098" s="507"/>
    </row>
    <row r="14099" spans="8:28" customFormat="1" ht="12.75">
      <c r="H14099" s="507"/>
      <c r="P14099" s="507"/>
      <c r="R14099" s="507"/>
    </row>
    <row r="14100" spans="8:28" customFormat="1" ht="12.75">
      <c r="H14100" s="507"/>
      <c r="P14100" s="507"/>
      <c r="R14100" s="507"/>
    </row>
    <row r="14101" spans="8:28" customFormat="1" ht="12.75">
      <c r="H14101" s="507"/>
      <c r="P14101" s="507"/>
      <c r="R14101" s="507"/>
    </row>
    <row r="14102" spans="8:28" customFormat="1" ht="12.75">
      <c r="H14102" s="507"/>
      <c r="R14102" s="507"/>
      <c r="S14102" s="507"/>
    </row>
    <row r="14103" spans="8:28" customFormat="1" ht="12.75">
      <c r="H14103" s="507"/>
      <c r="P14103" s="507"/>
      <c r="R14103" s="507"/>
      <c r="S14103" s="507"/>
    </row>
    <row r="14104" spans="8:28" customFormat="1" ht="12.75">
      <c r="H14104" s="507"/>
      <c r="R14104" s="507"/>
      <c r="S14104" s="507"/>
    </row>
    <row r="14105" spans="8:28" customFormat="1" ht="12.75">
      <c r="H14105" s="507"/>
      <c r="P14105" s="507"/>
      <c r="R14105" s="507"/>
    </row>
    <row r="14106" spans="8:28" customFormat="1" ht="12.75">
      <c r="H14106" s="507"/>
      <c r="R14106" s="507"/>
      <c r="S14106" s="507"/>
    </row>
    <row r="14107" spans="8:28" customFormat="1" ht="12.75">
      <c r="H14107" s="507"/>
      <c r="P14107" s="507"/>
      <c r="R14107" s="507"/>
      <c r="S14107" s="507"/>
    </row>
    <row r="14108" spans="8:28" customFormat="1" ht="12.75">
      <c r="H14108" s="507"/>
      <c r="R14108" s="507"/>
      <c r="S14108" s="507"/>
      <c r="AB14108" s="507"/>
    </row>
    <row r="14109" spans="8:28" customFormat="1" ht="12.75">
      <c r="H14109" s="507"/>
      <c r="R14109" s="507"/>
    </row>
    <row r="14110" spans="8:28" customFormat="1" ht="12.75">
      <c r="H14110" s="507"/>
      <c r="P14110" s="507"/>
      <c r="R14110" s="507"/>
    </row>
    <row r="14111" spans="8:28" customFormat="1" ht="12.75">
      <c r="H14111" s="507"/>
      <c r="P14111" s="507"/>
      <c r="R14111" s="507"/>
    </row>
    <row r="14112" spans="8:28" customFormat="1" ht="12.75">
      <c r="H14112" s="507"/>
      <c r="R14112" s="507"/>
      <c r="S14112" s="507"/>
    </row>
    <row r="14113" spans="8:28" customFormat="1" ht="12.75">
      <c r="H14113" s="507"/>
      <c r="P14113" s="507"/>
      <c r="R14113" s="507"/>
    </row>
    <row r="14114" spans="8:28" customFormat="1" ht="12.75">
      <c r="H14114" s="507"/>
      <c r="P14114" s="507"/>
      <c r="R14114" s="507"/>
    </row>
    <row r="14115" spans="8:28" customFormat="1" ht="12.75">
      <c r="H14115" s="507"/>
      <c r="P14115" s="507"/>
      <c r="R14115" s="507"/>
    </row>
    <row r="14116" spans="8:28" customFormat="1" ht="12.75">
      <c r="H14116" s="507"/>
      <c r="P14116" s="507"/>
      <c r="R14116" s="507"/>
      <c r="S14116" s="507"/>
      <c r="AB14116" s="507"/>
    </row>
    <row r="14117" spans="8:28" customFormat="1" ht="12.75">
      <c r="H14117" s="507"/>
      <c r="P14117" s="507"/>
      <c r="R14117" s="507"/>
      <c r="S14117" s="507"/>
      <c r="AB14117" s="507"/>
    </row>
    <row r="14118" spans="8:28" customFormat="1" ht="12.75">
      <c r="H14118" s="507"/>
      <c r="P14118" s="507"/>
      <c r="R14118" s="507"/>
      <c r="S14118" s="507"/>
      <c r="AB14118" s="507"/>
    </row>
    <row r="14119" spans="8:28" customFormat="1" ht="12.75">
      <c r="H14119" s="507"/>
      <c r="P14119" s="507"/>
      <c r="R14119" s="507"/>
    </row>
    <row r="14120" spans="8:28" customFormat="1" ht="12.75">
      <c r="H14120" s="507"/>
      <c r="P14120" s="507"/>
      <c r="R14120" s="507"/>
    </row>
    <row r="14121" spans="8:28" customFormat="1" ht="12.75">
      <c r="H14121" s="507"/>
      <c r="P14121" s="507"/>
      <c r="R14121" s="507"/>
      <c r="S14121" s="507"/>
    </row>
    <row r="14122" spans="8:28" customFormat="1" ht="12.75">
      <c r="H14122" s="507"/>
      <c r="P14122" s="507"/>
      <c r="R14122" s="507"/>
    </row>
    <row r="14123" spans="8:28" customFormat="1" ht="12.75">
      <c r="H14123" s="507"/>
      <c r="R14123" s="507"/>
    </row>
    <row r="14124" spans="8:28" customFormat="1" ht="12.75">
      <c r="H14124" s="507"/>
      <c r="P14124" s="507"/>
      <c r="R14124" s="507"/>
      <c r="S14124" s="507"/>
    </row>
    <row r="14125" spans="8:28" customFormat="1" ht="12.75">
      <c r="H14125" s="507"/>
      <c r="P14125" s="507"/>
      <c r="R14125" s="507"/>
    </row>
    <row r="14126" spans="8:28" customFormat="1" ht="12.75">
      <c r="H14126" s="507"/>
      <c r="R14126" s="507"/>
    </row>
    <row r="14127" spans="8:28" customFormat="1" ht="12.75">
      <c r="H14127" s="507"/>
      <c r="P14127" s="507"/>
      <c r="R14127" s="507"/>
    </row>
    <row r="14128" spans="8:28" customFormat="1" ht="12.75">
      <c r="H14128" s="507"/>
      <c r="R14128" s="507"/>
    </row>
    <row r="14129" spans="8:28" customFormat="1" ht="12.75">
      <c r="H14129" s="507"/>
      <c r="R14129" s="507"/>
    </row>
    <row r="14130" spans="8:28" customFormat="1" ht="12.75">
      <c r="H14130" s="507"/>
      <c r="R14130" s="507"/>
    </row>
    <row r="14131" spans="8:28" customFormat="1" ht="12.75">
      <c r="H14131" s="507"/>
      <c r="P14131" s="507"/>
      <c r="R14131" s="507"/>
      <c r="S14131" s="507"/>
    </row>
    <row r="14132" spans="8:28" customFormat="1" ht="12.75">
      <c r="H14132" s="507"/>
      <c r="R14132" s="507"/>
    </row>
    <row r="14133" spans="8:28" customFormat="1" ht="12.75">
      <c r="H14133" s="507"/>
      <c r="P14133" s="507"/>
      <c r="R14133" s="507"/>
      <c r="S14133" s="507"/>
      <c r="AB14133" s="507"/>
    </row>
    <row r="14134" spans="8:28" customFormat="1" ht="12.75">
      <c r="H14134" s="507"/>
      <c r="P14134" s="507"/>
      <c r="R14134" s="507"/>
    </row>
    <row r="14135" spans="8:28" customFormat="1" ht="12.75">
      <c r="H14135" s="507"/>
      <c r="P14135" s="507"/>
      <c r="R14135" s="507"/>
    </row>
    <row r="14136" spans="8:28" customFormat="1" ht="12.75">
      <c r="H14136" s="507"/>
      <c r="P14136" s="507"/>
      <c r="R14136" s="507"/>
      <c r="AB14136" s="507"/>
    </row>
    <row r="14137" spans="8:28" customFormat="1" ht="12.75">
      <c r="H14137" s="507"/>
      <c r="R14137" s="507"/>
      <c r="S14137" s="507"/>
    </row>
    <row r="14138" spans="8:28" customFormat="1" ht="12.75">
      <c r="H14138" s="507"/>
      <c r="R14138" s="507"/>
    </row>
    <row r="14139" spans="8:28" customFormat="1" ht="12.75">
      <c r="H14139" s="507"/>
      <c r="R14139" s="507"/>
    </row>
    <row r="14140" spans="8:28" customFormat="1" ht="12.75">
      <c r="H14140" s="507"/>
      <c r="R14140" s="507"/>
    </row>
    <row r="14141" spans="8:28" customFormat="1" ht="12.75">
      <c r="H14141" s="507"/>
      <c r="R14141" s="507"/>
      <c r="S14141" s="507"/>
    </row>
    <row r="14142" spans="8:28" customFormat="1" ht="12.75">
      <c r="H14142" s="507"/>
      <c r="P14142" s="507"/>
      <c r="R14142" s="507"/>
      <c r="S14142" s="507"/>
    </row>
    <row r="14143" spans="8:28" customFormat="1" ht="12.75">
      <c r="H14143" s="507"/>
      <c r="R14143" s="507"/>
      <c r="S14143" s="507"/>
    </row>
    <row r="14144" spans="8:28" customFormat="1" ht="12.75">
      <c r="H14144" s="507"/>
      <c r="P14144" s="507"/>
      <c r="R14144" s="507"/>
    </row>
    <row r="14145" spans="8:28" customFormat="1" ht="12.75">
      <c r="H14145" s="507"/>
      <c r="R14145" s="507"/>
      <c r="S14145" s="507"/>
    </row>
    <row r="14146" spans="8:28" customFormat="1" ht="12.75">
      <c r="H14146" s="507"/>
      <c r="P14146" s="507"/>
      <c r="R14146" s="507"/>
      <c r="S14146" s="507"/>
    </row>
    <row r="14147" spans="8:28" customFormat="1" ht="12.75">
      <c r="H14147" s="507"/>
      <c r="P14147" s="507"/>
      <c r="R14147" s="507"/>
    </row>
    <row r="14148" spans="8:28" customFormat="1" ht="12.75">
      <c r="H14148" s="507"/>
      <c r="R14148" s="507"/>
      <c r="S14148" s="507"/>
      <c r="AB14148" s="507"/>
    </row>
    <row r="14149" spans="8:28" customFormat="1" ht="12.75">
      <c r="H14149" s="507"/>
      <c r="P14149" s="507"/>
      <c r="R14149" s="507"/>
    </row>
    <row r="14150" spans="8:28" customFormat="1" ht="12.75">
      <c r="H14150" s="507"/>
      <c r="P14150" s="507"/>
      <c r="R14150" s="507"/>
    </row>
    <row r="14151" spans="8:28" customFormat="1" ht="12.75">
      <c r="H14151" s="507"/>
      <c r="R14151" s="507"/>
      <c r="S14151" s="507"/>
    </row>
    <row r="14152" spans="8:28" customFormat="1" ht="12.75">
      <c r="H14152" s="507"/>
      <c r="R14152" s="507"/>
      <c r="S14152" s="507"/>
    </row>
    <row r="14153" spans="8:28" customFormat="1" ht="12.75">
      <c r="H14153" s="507"/>
      <c r="P14153" s="507"/>
      <c r="R14153" s="507"/>
      <c r="S14153" s="507"/>
    </row>
    <row r="14154" spans="8:28" customFormat="1" ht="12.75">
      <c r="H14154" s="507"/>
      <c r="P14154" s="507"/>
      <c r="R14154" s="507"/>
      <c r="S14154" s="507"/>
    </row>
    <row r="14155" spans="8:28" customFormat="1" ht="12.75">
      <c r="H14155" s="507"/>
      <c r="P14155" s="507"/>
      <c r="R14155" s="507"/>
      <c r="S14155" s="507"/>
    </row>
    <row r="14156" spans="8:28" customFormat="1" ht="12.75">
      <c r="H14156" s="507"/>
      <c r="P14156" s="507"/>
      <c r="R14156" s="507"/>
      <c r="S14156" s="507"/>
    </row>
    <row r="14157" spans="8:28" customFormat="1" ht="12.75">
      <c r="H14157" s="507"/>
      <c r="R14157" s="507"/>
      <c r="S14157" s="507"/>
    </row>
    <row r="14158" spans="8:28" customFormat="1" ht="12.75">
      <c r="H14158" s="507"/>
      <c r="R14158" s="507"/>
      <c r="S14158" s="507"/>
    </row>
    <row r="14159" spans="8:28" customFormat="1" ht="12.75">
      <c r="H14159" s="507"/>
      <c r="R14159" s="507"/>
      <c r="S14159" s="507"/>
    </row>
    <row r="14160" spans="8:28" customFormat="1" ht="12.75">
      <c r="H14160" s="507"/>
      <c r="P14160" s="507"/>
      <c r="R14160" s="507"/>
    </row>
    <row r="14161" spans="8:36" customFormat="1" ht="12.75">
      <c r="H14161" s="507"/>
      <c r="R14161" s="507"/>
      <c r="S14161" s="507"/>
    </row>
    <row r="14162" spans="8:36" customFormat="1" ht="12.75">
      <c r="H14162" s="507"/>
      <c r="P14162" s="507"/>
      <c r="R14162" s="507"/>
    </row>
    <row r="14163" spans="8:36" customFormat="1" ht="12.75">
      <c r="H14163" s="507"/>
      <c r="P14163" s="507"/>
      <c r="R14163" s="507"/>
    </row>
    <row r="14164" spans="8:36" customFormat="1" ht="12.75">
      <c r="H14164" s="507"/>
      <c r="R14164" s="507"/>
    </row>
    <row r="14165" spans="8:36" customFormat="1" ht="12.75">
      <c r="H14165" s="507"/>
      <c r="R14165" s="507"/>
      <c r="S14165" s="507"/>
    </row>
    <row r="14166" spans="8:36" customFormat="1" ht="12.75">
      <c r="H14166" s="507"/>
      <c r="P14166" s="507"/>
      <c r="R14166" s="507"/>
    </row>
    <row r="14167" spans="8:36" customFormat="1" ht="12.75">
      <c r="H14167" s="507"/>
      <c r="R14167" s="507"/>
    </row>
    <row r="14168" spans="8:36" customFormat="1" ht="12.75">
      <c r="H14168" s="507"/>
      <c r="R14168" s="507"/>
      <c r="S14168" s="507"/>
    </row>
    <row r="14169" spans="8:36" customFormat="1" ht="12.75">
      <c r="H14169" s="507"/>
      <c r="R14169" s="507"/>
      <c r="S14169" s="507"/>
      <c r="AB14169" s="507"/>
    </row>
    <row r="14170" spans="8:36" customFormat="1" ht="12.75">
      <c r="H14170" s="507"/>
      <c r="R14170" s="507"/>
    </row>
    <row r="14171" spans="8:36" customFormat="1" ht="12.75">
      <c r="H14171" s="507"/>
      <c r="P14171" s="507"/>
      <c r="R14171" s="507"/>
      <c r="S14171" s="507"/>
    </row>
    <row r="14172" spans="8:36" customFormat="1" ht="12.75">
      <c r="H14172" s="507"/>
      <c r="R14172" s="507"/>
    </row>
    <row r="14173" spans="8:36" customFormat="1" ht="12.75">
      <c r="H14173" s="507"/>
      <c r="P14173" s="507"/>
      <c r="R14173" s="507"/>
      <c r="S14173" s="507"/>
      <c r="AB14173" s="507"/>
    </row>
    <row r="14174" spans="8:36" customFormat="1" ht="12.75">
      <c r="H14174" s="507"/>
      <c r="R14174" s="507"/>
      <c r="S14174" s="507"/>
      <c r="AJ14174" s="508"/>
    </row>
    <row r="14175" spans="8:36" customFormat="1" ht="12.75">
      <c r="H14175" s="507"/>
      <c r="P14175" s="507"/>
      <c r="R14175" s="507"/>
      <c r="S14175" s="507"/>
    </row>
    <row r="14176" spans="8:36" customFormat="1" ht="12.75">
      <c r="H14176" s="507"/>
      <c r="P14176" s="507"/>
      <c r="R14176" s="507"/>
    </row>
    <row r="14177" spans="8:28" customFormat="1" ht="12.75">
      <c r="H14177" s="507"/>
      <c r="P14177" s="507"/>
      <c r="R14177" s="507"/>
    </row>
    <row r="14178" spans="8:28" customFormat="1" ht="12.75">
      <c r="H14178" s="507"/>
      <c r="P14178" s="507"/>
      <c r="R14178" s="507"/>
    </row>
    <row r="14179" spans="8:28" customFormat="1" ht="12.75">
      <c r="H14179" s="507"/>
      <c r="R14179" s="507"/>
      <c r="S14179" s="507"/>
    </row>
    <row r="14180" spans="8:28" customFormat="1" ht="12.75">
      <c r="H14180" s="507"/>
      <c r="R14180" s="507"/>
    </row>
    <row r="14181" spans="8:28" customFormat="1" ht="12.75">
      <c r="H14181" s="507"/>
      <c r="R14181" s="507"/>
      <c r="S14181" s="507"/>
    </row>
    <row r="14182" spans="8:28" customFormat="1" ht="12.75">
      <c r="H14182" s="507"/>
      <c r="P14182" s="507"/>
      <c r="R14182" s="507"/>
    </row>
    <row r="14183" spans="8:28" customFormat="1" ht="12.75">
      <c r="H14183" s="507"/>
      <c r="P14183" s="507"/>
      <c r="R14183" s="507"/>
    </row>
    <row r="14184" spans="8:28" customFormat="1" ht="12.75">
      <c r="H14184" s="507"/>
      <c r="R14184" s="507"/>
      <c r="S14184" s="507"/>
      <c r="AB14184" s="507"/>
    </row>
    <row r="14185" spans="8:28" customFormat="1" ht="12.75">
      <c r="H14185" s="507"/>
      <c r="P14185" s="507"/>
      <c r="R14185" s="507"/>
    </row>
    <row r="14186" spans="8:28" customFormat="1" ht="12.75">
      <c r="H14186" s="507"/>
      <c r="P14186" s="507"/>
      <c r="R14186" s="507"/>
    </row>
    <row r="14187" spans="8:28" customFormat="1" ht="12.75">
      <c r="H14187" s="507"/>
      <c r="P14187" s="507"/>
      <c r="R14187" s="507"/>
      <c r="S14187" s="507"/>
    </row>
    <row r="14188" spans="8:28" customFormat="1" ht="12.75">
      <c r="H14188" s="507"/>
      <c r="R14188" s="507"/>
      <c r="S14188" s="507"/>
    </row>
    <row r="14189" spans="8:28" customFormat="1" ht="12.75">
      <c r="H14189" s="507"/>
      <c r="P14189" s="507"/>
      <c r="R14189" s="507"/>
    </row>
    <row r="14190" spans="8:28" customFormat="1" ht="12.75">
      <c r="H14190" s="507"/>
      <c r="P14190" s="507"/>
      <c r="R14190" s="507"/>
    </row>
    <row r="14191" spans="8:28" customFormat="1" ht="12.75">
      <c r="H14191" s="507"/>
      <c r="P14191" s="507"/>
      <c r="R14191" s="507"/>
    </row>
    <row r="14192" spans="8:28" customFormat="1" ht="12.75">
      <c r="H14192" s="507"/>
      <c r="R14192" s="507"/>
    </row>
    <row r="14193" spans="8:19" customFormat="1" ht="12.75">
      <c r="H14193" s="507"/>
      <c r="P14193" s="507"/>
      <c r="R14193" s="507"/>
    </row>
    <row r="14194" spans="8:19" customFormat="1" ht="12.75">
      <c r="H14194" s="507"/>
      <c r="P14194" s="507"/>
      <c r="R14194" s="507"/>
      <c r="S14194" s="507"/>
    </row>
    <row r="14195" spans="8:19" customFormat="1" ht="12.75">
      <c r="H14195" s="507"/>
      <c r="R14195" s="507"/>
      <c r="S14195" s="507"/>
    </row>
    <row r="14196" spans="8:19" customFormat="1" ht="12.75">
      <c r="H14196" s="507"/>
      <c r="P14196" s="507"/>
      <c r="R14196" s="507"/>
    </row>
    <row r="14197" spans="8:19" customFormat="1" ht="12.75">
      <c r="H14197" s="507"/>
      <c r="P14197" s="507"/>
      <c r="R14197" s="507"/>
    </row>
    <row r="14198" spans="8:19" customFormat="1" ht="12.75">
      <c r="H14198" s="507"/>
      <c r="P14198" s="507"/>
      <c r="R14198" s="507"/>
      <c r="S14198" s="507"/>
    </row>
    <row r="14199" spans="8:19" customFormat="1" ht="12.75">
      <c r="H14199" s="507"/>
      <c r="P14199" s="507"/>
      <c r="R14199" s="507"/>
      <c r="S14199" s="507"/>
    </row>
    <row r="14200" spans="8:19" customFormat="1" ht="12.75">
      <c r="H14200" s="507"/>
      <c r="P14200" s="507"/>
      <c r="R14200" s="507"/>
    </row>
    <row r="14201" spans="8:19" customFormat="1" ht="12.75">
      <c r="H14201" s="507"/>
      <c r="P14201" s="507"/>
      <c r="R14201" s="507"/>
      <c r="S14201" s="507"/>
    </row>
    <row r="14202" spans="8:19" customFormat="1" ht="12.75">
      <c r="H14202" s="507"/>
      <c r="P14202" s="507"/>
      <c r="R14202" s="507"/>
    </row>
    <row r="14203" spans="8:19" customFormat="1" ht="12.75">
      <c r="H14203" s="507"/>
      <c r="R14203" s="507"/>
    </row>
    <row r="14204" spans="8:19" customFormat="1" ht="12.75">
      <c r="H14204" s="507"/>
      <c r="R14204" s="507"/>
      <c r="S14204" s="507"/>
    </row>
    <row r="14205" spans="8:19" customFormat="1" ht="12.75">
      <c r="H14205" s="507"/>
      <c r="P14205" s="507"/>
      <c r="R14205" s="507"/>
    </row>
    <row r="14206" spans="8:19" customFormat="1" ht="12.75">
      <c r="H14206" s="507"/>
      <c r="P14206" s="507"/>
      <c r="R14206" s="507"/>
    </row>
    <row r="14207" spans="8:19" customFormat="1" ht="12.75">
      <c r="H14207" s="507"/>
      <c r="R14207" s="507"/>
    </row>
    <row r="14208" spans="8:19" customFormat="1" ht="12.75">
      <c r="H14208" s="507"/>
      <c r="P14208" s="507"/>
      <c r="R14208" s="507"/>
    </row>
    <row r="14209" spans="8:28" customFormat="1" ht="12.75">
      <c r="H14209" s="507"/>
      <c r="P14209" s="507"/>
      <c r="R14209" s="507"/>
      <c r="S14209" s="507"/>
    </row>
    <row r="14210" spans="8:28" customFormat="1" ht="12.75">
      <c r="H14210" s="507"/>
      <c r="P14210" s="507"/>
      <c r="R14210" s="507"/>
    </row>
    <row r="14211" spans="8:28" customFormat="1" ht="12.75">
      <c r="H14211" s="507"/>
      <c r="R14211" s="507"/>
      <c r="S14211" s="507"/>
      <c r="AB14211" s="507"/>
    </row>
    <row r="14212" spans="8:28" customFormat="1" ht="12.75">
      <c r="H14212" s="507"/>
      <c r="P14212" s="507"/>
      <c r="R14212" s="507"/>
    </row>
    <row r="14213" spans="8:28" customFormat="1" ht="12.75">
      <c r="H14213" s="507"/>
      <c r="P14213" s="507"/>
      <c r="R14213" s="507"/>
      <c r="S14213" s="507"/>
      <c r="AB14213" s="507"/>
    </row>
    <row r="14214" spans="8:28" customFormat="1" ht="12.75">
      <c r="H14214" s="507"/>
      <c r="P14214" s="507"/>
      <c r="R14214" s="507"/>
      <c r="S14214" s="507"/>
    </row>
    <row r="14215" spans="8:28" customFormat="1" ht="12.75">
      <c r="H14215" s="507"/>
      <c r="P14215" s="507"/>
      <c r="R14215" s="507"/>
      <c r="S14215" s="507"/>
    </row>
    <row r="14216" spans="8:28" customFormat="1" ht="12.75">
      <c r="H14216" s="507"/>
      <c r="P14216" s="507"/>
      <c r="R14216" s="507"/>
    </row>
    <row r="14217" spans="8:28" customFormat="1" ht="12.75">
      <c r="H14217" s="507"/>
      <c r="P14217" s="507"/>
      <c r="R14217" s="507"/>
    </row>
    <row r="14218" spans="8:28" customFormat="1" ht="12.75">
      <c r="H14218" s="507"/>
      <c r="P14218" s="507"/>
      <c r="R14218" s="507"/>
      <c r="S14218" s="507"/>
    </row>
    <row r="14219" spans="8:28" customFormat="1" ht="12.75">
      <c r="H14219" s="507"/>
      <c r="R14219" s="507"/>
      <c r="S14219" s="507"/>
    </row>
    <row r="14220" spans="8:28" customFormat="1" ht="12.75">
      <c r="H14220" s="507"/>
      <c r="P14220" s="507"/>
      <c r="R14220" s="507"/>
    </row>
    <row r="14221" spans="8:28" customFormat="1" ht="12.75">
      <c r="H14221" s="507"/>
      <c r="P14221" s="507"/>
      <c r="R14221" s="507"/>
    </row>
    <row r="14222" spans="8:28" customFormat="1" ht="12.75">
      <c r="H14222" s="507"/>
      <c r="P14222" s="507"/>
      <c r="R14222" s="507"/>
    </row>
    <row r="14223" spans="8:28" customFormat="1" ht="12.75">
      <c r="H14223" s="507"/>
      <c r="P14223" s="507"/>
      <c r="R14223" s="507"/>
    </row>
    <row r="14224" spans="8:28" customFormat="1" ht="12.75">
      <c r="H14224" s="507"/>
      <c r="P14224" s="507"/>
      <c r="R14224" s="507"/>
      <c r="S14224" s="507"/>
    </row>
    <row r="14225" spans="8:19" customFormat="1" ht="12.75">
      <c r="H14225" s="507"/>
      <c r="R14225" s="507"/>
    </row>
    <row r="14226" spans="8:19" customFormat="1" ht="12.75">
      <c r="H14226" s="507"/>
      <c r="P14226" s="507"/>
      <c r="R14226" s="507"/>
      <c r="S14226" s="507"/>
    </row>
    <row r="14227" spans="8:19" customFormat="1" ht="12.75">
      <c r="H14227" s="507"/>
      <c r="R14227" s="507"/>
      <c r="S14227" s="507"/>
    </row>
    <row r="14228" spans="8:19" customFormat="1" ht="12.75">
      <c r="H14228" s="507"/>
      <c r="P14228" s="507"/>
      <c r="R14228" s="507"/>
      <c r="S14228" s="507"/>
    </row>
    <row r="14229" spans="8:19" customFormat="1" ht="12.75">
      <c r="H14229" s="507"/>
      <c r="P14229" s="507"/>
      <c r="R14229" s="507"/>
      <c r="S14229" s="507"/>
    </row>
    <row r="14230" spans="8:19" customFormat="1" ht="12.75">
      <c r="H14230" s="507"/>
      <c r="P14230" s="507"/>
      <c r="R14230" s="507"/>
    </row>
    <row r="14231" spans="8:19" customFormat="1" ht="12.75">
      <c r="H14231" s="507"/>
      <c r="P14231" s="507"/>
      <c r="R14231" s="507"/>
    </row>
    <row r="14232" spans="8:19" customFormat="1" ht="12.75">
      <c r="H14232" s="507"/>
      <c r="P14232" s="507"/>
      <c r="R14232" s="507"/>
      <c r="S14232" s="507"/>
    </row>
    <row r="14233" spans="8:19" customFormat="1" ht="12.75">
      <c r="H14233" s="507"/>
      <c r="R14233" s="507"/>
      <c r="S14233" s="507"/>
    </row>
    <row r="14234" spans="8:19" customFormat="1" ht="12.75">
      <c r="H14234" s="507"/>
      <c r="P14234" s="507"/>
      <c r="R14234" s="507"/>
    </row>
    <row r="14235" spans="8:19" customFormat="1" ht="12.75">
      <c r="H14235" s="507"/>
      <c r="R14235" s="507"/>
    </row>
    <row r="14236" spans="8:19" customFormat="1" ht="12.75">
      <c r="H14236" s="507"/>
      <c r="P14236" s="507"/>
      <c r="R14236" s="507"/>
    </row>
    <row r="14237" spans="8:19" customFormat="1" ht="12.75">
      <c r="H14237" s="507"/>
      <c r="R14237" s="507"/>
    </row>
    <row r="14238" spans="8:19" customFormat="1" ht="12.75">
      <c r="H14238" s="507"/>
      <c r="R14238" s="507"/>
    </row>
    <row r="14239" spans="8:19" customFormat="1" ht="12.75">
      <c r="H14239" s="507"/>
      <c r="P14239" s="507"/>
      <c r="R14239" s="507"/>
      <c r="S14239" s="507"/>
    </row>
    <row r="14240" spans="8:19" customFormat="1" ht="12.75">
      <c r="H14240" s="507"/>
      <c r="P14240" s="507"/>
      <c r="R14240" s="507"/>
      <c r="S14240" s="507"/>
    </row>
    <row r="14241" spans="8:28" customFormat="1" ht="12.75">
      <c r="H14241" s="507"/>
      <c r="P14241" s="507"/>
      <c r="R14241" s="507"/>
    </row>
    <row r="14242" spans="8:28" customFormat="1" ht="12.75">
      <c r="H14242" s="507"/>
      <c r="P14242" s="507"/>
      <c r="R14242" s="507"/>
    </row>
    <row r="14243" spans="8:28" customFormat="1" ht="12.75">
      <c r="H14243" s="507"/>
      <c r="P14243" s="507"/>
      <c r="R14243" s="507"/>
    </row>
    <row r="14244" spans="8:28" customFormat="1" ht="12.75">
      <c r="H14244" s="507"/>
      <c r="R14244" s="507"/>
      <c r="S14244" s="507"/>
    </row>
    <row r="14245" spans="8:28" customFormat="1" ht="12.75">
      <c r="H14245" s="507"/>
      <c r="R14245" s="507"/>
      <c r="S14245" s="507"/>
    </row>
    <row r="14246" spans="8:28" customFormat="1" ht="12.75">
      <c r="H14246" s="507"/>
      <c r="P14246" s="507"/>
      <c r="R14246" s="507"/>
      <c r="S14246" s="507"/>
      <c r="AB14246" s="507"/>
    </row>
    <row r="14247" spans="8:28" customFormat="1" ht="12.75">
      <c r="H14247" s="507"/>
      <c r="P14247" s="507"/>
      <c r="R14247" s="507"/>
    </row>
    <row r="14248" spans="8:28" customFormat="1" ht="12.75">
      <c r="H14248" s="507"/>
      <c r="P14248" s="507"/>
      <c r="R14248" s="507"/>
      <c r="S14248" s="507"/>
    </row>
    <row r="14249" spans="8:28" customFormat="1" ht="12.75">
      <c r="H14249" s="507"/>
      <c r="P14249" s="507"/>
      <c r="R14249" s="507"/>
      <c r="S14249" s="507"/>
    </row>
    <row r="14250" spans="8:28" customFormat="1" ht="12.75">
      <c r="H14250" s="507"/>
      <c r="R14250" s="507"/>
    </row>
    <row r="14251" spans="8:28" customFormat="1" ht="12.75">
      <c r="H14251" s="507"/>
      <c r="P14251" s="507"/>
      <c r="R14251" s="507"/>
      <c r="S14251" s="507"/>
    </row>
    <row r="14252" spans="8:28" customFormat="1" ht="12.75">
      <c r="H14252" s="507"/>
      <c r="P14252" s="507"/>
      <c r="R14252" s="507"/>
    </row>
    <row r="14253" spans="8:28" customFormat="1" ht="12.75">
      <c r="H14253" s="507"/>
      <c r="P14253" s="507"/>
      <c r="R14253" s="507"/>
      <c r="S14253" s="507"/>
    </row>
    <row r="14254" spans="8:28" customFormat="1" ht="12.75">
      <c r="H14254" s="507"/>
      <c r="P14254" s="507"/>
      <c r="R14254" s="507"/>
      <c r="S14254" s="507"/>
    </row>
    <row r="14255" spans="8:28" customFormat="1" ht="12.75">
      <c r="H14255" s="507"/>
      <c r="R14255" s="507"/>
    </row>
    <row r="14256" spans="8:28" customFormat="1" ht="12.75">
      <c r="H14256" s="507"/>
      <c r="P14256" s="507"/>
      <c r="R14256" s="507"/>
    </row>
    <row r="14257" spans="8:19" customFormat="1" ht="12.75">
      <c r="H14257" s="507"/>
      <c r="R14257" s="507"/>
    </row>
    <row r="14258" spans="8:19" customFormat="1" ht="12.75">
      <c r="H14258" s="507"/>
      <c r="P14258" s="507"/>
      <c r="R14258" s="507"/>
    </row>
    <row r="14259" spans="8:19" customFormat="1" ht="12.75">
      <c r="H14259" s="507"/>
      <c r="P14259" s="507"/>
      <c r="R14259" s="507"/>
    </row>
    <row r="14260" spans="8:19" customFormat="1" ht="12.75">
      <c r="H14260" s="507"/>
      <c r="R14260" s="507"/>
      <c r="S14260" s="507"/>
    </row>
    <row r="14261" spans="8:19" customFormat="1" ht="12.75">
      <c r="H14261" s="507"/>
      <c r="P14261" s="507"/>
      <c r="R14261" s="507"/>
    </row>
    <row r="14262" spans="8:19" customFormat="1" ht="12.75">
      <c r="H14262" s="507"/>
      <c r="P14262" s="507"/>
      <c r="R14262" s="507"/>
    </row>
    <row r="14263" spans="8:19" customFormat="1" ht="12.75">
      <c r="H14263" s="507"/>
      <c r="R14263" s="507"/>
    </row>
    <row r="14264" spans="8:19" customFormat="1" ht="12.75">
      <c r="H14264" s="507"/>
      <c r="P14264" s="507"/>
      <c r="R14264" s="507"/>
      <c r="S14264" s="507"/>
    </row>
    <row r="14265" spans="8:19" customFormat="1" ht="12.75">
      <c r="H14265" s="507"/>
      <c r="R14265" s="507"/>
    </row>
    <row r="14266" spans="8:19" customFormat="1" ht="12.75">
      <c r="H14266" s="507"/>
      <c r="P14266" s="507"/>
      <c r="R14266" s="507"/>
    </row>
    <row r="14267" spans="8:19" customFormat="1" ht="12.75">
      <c r="H14267" s="507"/>
      <c r="P14267" s="507"/>
      <c r="R14267" s="507"/>
    </row>
    <row r="14268" spans="8:19" customFormat="1" ht="12.75">
      <c r="H14268" s="507"/>
      <c r="P14268" s="507"/>
      <c r="R14268" s="507"/>
    </row>
    <row r="14269" spans="8:19" customFormat="1" ht="12.75">
      <c r="H14269" s="507"/>
      <c r="P14269" s="507"/>
      <c r="R14269" s="507"/>
      <c r="S14269" s="507"/>
    </row>
    <row r="14270" spans="8:19" customFormat="1" ht="12.75">
      <c r="H14270" s="507"/>
      <c r="P14270" s="507"/>
      <c r="R14270" s="507"/>
      <c r="S14270" s="507"/>
    </row>
    <row r="14271" spans="8:19" customFormat="1" ht="12.75">
      <c r="H14271" s="507"/>
      <c r="P14271" s="507"/>
      <c r="R14271" s="507"/>
      <c r="S14271" s="507"/>
    </row>
    <row r="14272" spans="8:19" customFormat="1" ht="12.75">
      <c r="H14272" s="507"/>
      <c r="P14272" s="507"/>
      <c r="R14272" s="507"/>
      <c r="S14272" s="507"/>
    </row>
    <row r="14273" spans="8:19" customFormat="1" ht="12.75">
      <c r="H14273" s="507"/>
      <c r="P14273" s="507"/>
      <c r="R14273" s="507"/>
    </row>
    <row r="14274" spans="8:19" customFormat="1" ht="12.75">
      <c r="H14274" s="507"/>
      <c r="P14274" s="507"/>
      <c r="R14274" s="507"/>
    </row>
    <row r="14275" spans="8:19" customFormat="1" ht="12.75">
      <c r="H14275" s="507"/>
      <c r="P14275" s="507"/>
      <c r="R14275" s="507"/>
    </row>
    <row r="14276" spans="8:19" customFormat="1" ht="12.75">
      <c r="H14276" s="507"/>
      <c r="R14276" s="507"/>
    </row>
    <row r="14277" spans="8:19" customFormat="1" ht="12.75">
      <c r="H14277" s="507"/>
      <c r="P14277" s="507"/>
      <c r="R14277" s="507"/>
    </row>
    <row r="14278" spans="8:19" customFormat="1" ht="12.75">
      <c r="H14278" s="507"/>
      <c r="R14278" s="507"/>
    </row>
    <row r="14279" spans="8:19" customFormat="1" ht="12.75">
      <c r="H14279" s="507"/>
      <c r="P14279" s="507"/>
      <c r="R14279" s="507"/>
    </row>
    <row r="14280" spans="8:19" customFormat="1" ht="12.75">
      <c r="H14280" s="507"/>
      <c r="R14280" s="507"/>
      <c r="S14280" s="507"/>
    </row>
    <row r="14281" spans="8:19" customFormat="1" ht="12.75">
      <c r="H14281" s="507"/>
      <c r="P14281" s="507"/>
      <c r="R14281" s="507"/>
    </row>
    <row r="14282" spans="8:19" customFormat="1" ht="12.75">
      <c r="H14282" s="507"/>
      <c r="R14282" s="507"/>
    </row>
    <row r="14283" spans="8:19" customFormat="1" ht="12.75">
      <c r="H14283" s="507"/>
      <c r="R14283" s="507"/>
    </row>
    <row r="14284" spans="8:19" customFormat="1" ht="12.75">
      <c r="H14284" s="507"/>
      <c r="P14284" s="507"/>
      <c r="R14284" s="507"/>
      <c r="S14284" s="507"/>
    </row>
    <row r="14285" spans="8:19" customFormat="1" ht="12.75">
      <c r="H14285" s="507"/>
      <c r="P14285" s="507"/>
      <c r="R14285" s="507"/>
      <c r="S14285" s="507"/>
    </row>
    <row r="14286" spans="8:19" customFormat="1" ht="12.75">
      <c r="H14286" s="507"/>
      <c r="R14286" s="507"/>
      <c r="S14286" s="507"/>
    </row>
    <row r="14287" spans="8:19" customFormat="1" ht="12.75">
      <c r="H14287" s="507"/>
      <c r="R14287" s="507"/>
      <c r="S14287" s="507"/>
    </row>
    <row r="14288" spans="8:19" customFormat="1" ht="12.75">
      <c r="H14288" s="507"/>
      <c r="P14288" s="507"/>
      <c r="R14288" s="507"/>
    </row>
    <row r="14289" spans="8:28" customFormat="1" ht="12.75">
      <c r="H14289" s="507"/>
      <c r="P14289" s="507"/>
      <c r="R14289" s="507"/>
    </row>
    <row r="14290" spans="8:28" customFormat="1" ht="12.75">
      <c r="H14290" s="507"/>
      <c r="R14290" s="507"/>
      <c r="S14290" s="507"/>
    </row>
    <row r="14291" spans="8:28" customFormat="1" ht="12.75">
      <c r="H14291" s="507"/>
      <c r="P14291" s="507"/>
      <c r="R14291" s="507"/>
    </row>
    <row r="14292" spans="8:28" customFormat="1" ht="12.75">
      <c r="H14292" s="507"/>
      <c r="R14292" s="507"/>
    </row>
    <row r="14293" spans="8:28" customFormat="1" ht="12.75">
      <c r="H14293" s="507"/>
      <c r="R14293" s="507"/>
    </row>
    <row r="14294" spans="8:28" customFormat="1" ht="12.75">
      <c r="H14294" s="507"/>
      <c r="P14294" s="507"/>
      <c r="R14294" s="507"/>
      <c r="S14294" s="507"/>
    </row>
    <row r="14295" spans="8:28" customFormat="1" ht="12.75">
      <c r="H14295" s="507"/>
      <c r="R14295" s="507"/>
      <c r="S14295" s="507"/>
    </row>
    <row r="14296" spans="8:28" customFormat="1" ht="12.75">
      <c r="H14296" s="507"/>
      <c r="P14296" s="507"/>
      <c r="R14296" s="507"/>
    </row>
    <row r="14297" spans="8:28" customFormat="1" ht="12.75">
      <c r="H14297" s="507"/>
      <c r="P14297" s="507"/>
      <c r="R14297" s="507"/>
    </row>
    <row r="14298" spans="8:28" customFormat="1" ht="12.75">
      <c r="H14298" s="507"/>
      <c r="P14298" s="507"/>
      <c r="R14298" s="507"/>
      <c r="S14298" s="507"/>
    </row>
    <row r="14299" spans="8:28" customFormat="1" ht="12.75">
      <c r="H14299" s="507"/>
      <c r="R14299" s="507"/>
      <c r="S14299" s="507"/>
    </row>
    <row r="14300" spans="8:28" customFormat="1" ht="12.75">
      <c r="H14300" s="507"/>
      <c r="R14300" s="507"/>
      <c r="S14300" s="507"/>
    </row>
    <row r="14301" spans="8:28" customFormat="1" ht="12.75">
      <c r="H14301" s="507"/>
      <c r="P14301" s="507"/>
      <c r="R14301" s="507"/>
    </row>
    <row r="14302" spans="8:28" customFormat="1" ht="12.75">
      <c r="H14302" s="507"/>
      <c r="R14302" s="507"/>
      <c r="S14302" s="507"/>
      <c r="AB14302" s="507"/>
    </row>
    <row r="14303" spans="8:28" customFormat="1" ht="12.75">
      <c r="H14303" s="507"/>
      <c r="R14303" s="507"/>
      <c r="S14303" s="507"/>
    </row>
    <row r="14304" spans="8:28" customFormat="1" ht="12.75">
      <c r="H14304" s="507"/>
      <c r="P14304" s="507"/>
      <c r="R14304" s="507"/>
      <c r="S14304" s="507"/>
    </row>
    <row r="14305" spans="8:28" customFormat="1" ht="12.75">
      <c r="H14305" s="507"/>
      <c r="P14305" s="507"/>
      <c r="R14305" s="507"/>
      <c r="S14305" s="507"/>
      <c r="AB14305" s="507"/>
    </row>
    <row r="14306" spans="8:28" customFormat="1" ht="12.75">
      <c r="H14306" s="507"/>
      <c r="P14306" s="507"/>
      <c r="R14306" s="507"/>
    </row>
    <row r="14307" spans="8:28" customFormat="1" ht="12.75">
      <c r="H14307" s="507"/>
      <c r="P14307" s="507"/>
      <c r="R14307" s="507"/>
    </row>
    <row r="14308" spans="8:28" customFormat="1" ht="12.75">
      <c r="H14308" s="507"/>
      <c r="R14308" s="507"/>
      <c r="S14308" s="507"/>
    </row>
    <row r="14309" spans="8:28" customFormat="1" ht="12.75">
      <c r="H14309" s="507"/>
      <c r="P14309" s="507"/>
      <c r="R14309" s="507"/>
    </row>
    <row r="14310" spans="8:28" customFormat="1" ht="12.75">
      <c r="H14310" s="507"/>
      <c r="P14310" s="507"/>
      <c r="R14310" s="507"/>
      <c r="S14310" s="507"/>
    </row>
    <row r="14311" spans="8:28" customFormat="1" ht="12.75">
      <c r="H14311" s="507"/>
      <c r="P14311" s="507"/>
      <c r="R14311" s="507"/>
      <c r="S14311" s="507"/>
    </row>
    <row r="14312" spans="8:28" customFormat="1" ht="12.75">
      <c r="H14312" s="507"/>
      <c r="R14312" s="507"/>
    </row>
    <row r="14313" spans="8:28" customFormat="1" ht="12.75">
      <c r="H14313" s="507"/>
      <c r="P14313" s="507"/>
      <c r="R14313" s="507"/>
    </row>
    <row r="14314" spans="8:28" customFormat="1" ht="12.75">
      <c r="H14314" s="507"/>
      <c r="R14314" s="507"/>
      <c r="S14314" s="507"/>
    </row>
    <row r="14315" spans="8:28" customFormat="1" ht="12.75">
      <c r="H14315" s="507"/>
      <c r="P14315" s="507"/>
      <c r="R14315" s="507"/>
    </row>
    <row r="14316" spans="8:28" customFormat="1" ht="12.75">
      <c r="H14316" s="507"/>
      <c r="P14316" s="507"/>
      <c r="R14316" s="507"/>
    </row>
    <row r="14317" spans="8:28" customFormat="1" ht="12.75">
      <c r="H14317" s="507"/>
      <c r="P14317" s="507"/>
      <c r="R14317" s="507"/>
    </row>
    <row r="14318" spans="8:28" customFormat="1" ht="12.75">
      <c r="H14318" s="507"/>
      <c r="P14318" s="507"/>
      <c r="R14318" s="507"/>
      <c r="S14318" s="507"/>
    </row>
    <row r="14319" spans="8:28" customFormat="1" ht="12.75">
      <c r="H14319" s="507"/>
      <c r="P14319" s="507"/>
      <c r="R14319" s="507"/>
    </row>
    <row r="14320" spans="8:28" customFormat="1" ht="12.75">
      <c r="H14320" s="507"/>
      <c r="P14320" s="507"/>
      <c r="R14320" s="507"/>
      <c r="S14320" s="507"/>
    </row>
    <row r="14321" spans="8:28" customFormat="1" ht="12.75">
      <c r="H14321" s="507"/>
      <c r="R14321" s="507"/>
      <c r="S14321" s="507"/>
    </row>
    <row r="14322" spans="8:28" customFormat="1" ht="12.75">
      <c r="H14322" s="507"/>
      <c r="P14322" s="507"/>
      <c r="R14322" s="507"/>
      <c r="S14322" s="507"/>
    </row>
    <row r="14323" spans="8:28" customFormat="1" ht="12.75">
      <c r="H14323" s="507"/>
      <c r="P14323" s="507"/>
      <c r="R14323" s="507"/>
      <c r="S14323" s="507"/>
    </row>
    <row r="14324" spans="8:28" customFormat="1" ht="12.75">
      <c r="H14324" s="507"/>
      <c r="P14324" s="507"/>
      <c r="R14324" s="507"/>
      <c r="S14324" s="507"/>
      <c r="AB14324" s="507"/>
    </row>
    <row r="14325" spans="8:28" customFormat="1" ht="12.75">
      <c r="H14325" s="507"/>
      <c r="P14325" s="507"/>
      <c r="R14325" s="507"/>
    </row>
    <row r="14326" spans="8:28" customFormat="1" ht="12.75">
      <c r="H14326" s="507"/>
      <c r="P14326" s="507"/>
      <c r="R14326" s="507"/>
    </row>
    <row r="14327" spans="8:28" customFormat="1" ht="12.75">
      <c r="H14327" s="507"/>
      <c r="P14327" s="507"/>
      <c r="R14327" s="507"/>
    </row>
    <row r="14328" spans="8:28" customFormat="1" ht="12.75">
      <c r="H14328" s="507"/>
      <c r="P14328" s="507"/>
      <c r="R14328" s="507"/>
    </row>
    <row r="14329" spans="8:28" customFormat="1" ht="12.75">
      <c r="H14329" s="507"/>
      <c r="P14329" s="507"/>
      <c r="R14329" s="507"/>
      <c r="S14329" s="507"/>
    </row>
    <row r="14330" spans="8:28" customFormat="1" ht="12.75">
      <c r="H14330" s="507"/>
      <c r="R14330" s="507"/>
    </row>
    <row r="14331" spans="8:28" customFormat="1" ht="12.75">
      <c r="H14331" s="507"/>
      <c r="P14331" s="507"/>
      <c r="R14331" s="507"/>
      <c r="S14331" s="507"/>
    </row>
    <row r="14332" spans="8:28" customFormat="1" ht="12.75">
      <c r="H14332" s="507"/>
      <c r="R14332" s="507"/>
      <c r="S14332" s="507"/>
    </row>
    <row r="14333" spans="8:28" customFormat="1" ht="12.75">
      <c r="H14333" s="507"/>
      <c r="P14333" s="507"/>
      <c r="R14333" s="507"/>
      <c r="S14333" s="507"/>
    </row>
    <row r="14334" spans="8:28" customFormat="1" ht="12.75">
      <c r="H14334" s="507"/>
      <c r="P14334" s="507"/>
      <c r="R14334" s="507"/>
      <c r="S14334" s="507"/>
    </row>
    <row r="14335" spans="8:28" customFormat="1" ht="12.75">
      <c r="H14335" s="507"/>
      <c r="P14335" s="507"/>
      <c r="R14335" s="507"/>
    </row>
    <row r="14336" spans="8:28" customFormat="1" ht="12.75">
      <c r="H14336" s="507"/>
      <c r="P14336" s="507"/>
      <c r="R14336" s="507"/>
    </row>
    <row r="14337" spans="8:28" customFormat="1" ht="12.75">
      <c r="H14337" s="507"/>
      <c r="P14337" s="507"/>
      <c r="R14337" s="507"/>
      <c r="S14337" s="507"/>
    </row>
    <row r="14338" spans="8:28" customFormat="1" ht="12.75">
      <c r="H14338" s="507"/>
      <c r="P14338" s="507"/>
      <c r="R14338" s="507"/>
      <c r="S14338" s="507"/>
    </row>
    <row r="14339" spans="8:28" customFormat="1" ht="12.75">
      <c r="H14339" s="507"/>
      <c r="P14339" s="507"/>
      <c r="R14339" s="507"/>
      <c r="S14339" s="507"/>
    </row>
    <row r="14340" spans="8:28" customFormat="1" ht="12.75">
      <c r="H14340" s="507"/>
      <c r="P14340" s="507"/>
      <c r="R14340" s="507"/>
    </row>
    <row r="14341" spans="8:28" customFormat="1" ht="12.75">
      <c r="H14341" s="507"/>
      <c r="R14341" s="507"/>
    </row>
    <row r="14342" spans="8:28" customFormat="1" ht="12.75">
      <c r="H14342" s="507"/>
      <c r="P14342" s="507"/>
      <c r="R14342" s="507"/>
    </row>
    <row r="14343" spans="8:28" customFormat="1" ht="12.75">
      <c r="H14343" s="507"/>
      <c r="P14343" s="507"/>
      <c r="R14343" s="507"/>
      <c r="S14343" s="507"/>
    </row>
    <row r="14344" spans="8:28" customFormat="1" ht="12.75">
      <c r="H14344" s="507"/>
      <c r="P14344" s="507"/>
      <c r="R14344" s="507"/>
      <c r="S14344" s="507"/>
      <c r="AB14344" s="507"/>
    </row>
    <row r="14345" spans="8:28" customFormat="1" ht="12.75">
      <c r="H14345" s="507"/>
      <c r="R14345" s="507"/>
    </row>
    <row r="14346" spans="8:28" customFormat="1" ht="12.75">
      <c r="H14346" s="507"/>
      <c r="P14346" s="507"/>
      <c r="R14346" s="507"/>
      <c r="S14346" s="507"/>
    </row>
    <row r="14347" spans="8:28" customFormat="1" ht="12.75">
      <c r="H14347" s="507"/>
      <c r="P14347" s="507"/>
      <c r="R14347" s="507"/>
    </row>
    <row r="14348" spans="8:28" customFormat="1" ht="12.75">
      <c r="H14348" s="507"/>
      <c r="R14348" s="507"/>
      <c r="S14348" s="507"/>
    </row>
    <row r="14349" spans="8:28" customFormat="1" ht="12.75">
      <c r="H14349" s="507"/>
      <c r="P14349" s="507"/>
      <c r="R14349" s="507"/>
    </row>
    <row r="14350" spans="8:28" customFormat="1" ht="12.75">
      <c r="H14350" s="507"/>
      <c r="P14350" s="507"/>
      <c r="R14350" s="507"/>
      <c r="S14350" s="507"/>
    </row>
    <row r="14351" spans="8:28" customFormat="1" ht="12.75">
      <c r="H14351" s="507"/>
      <c r="P14351" s="507"/>
      <c r="R14351" s="507"/>
      <c r="S14351" s="507"/>
    </row>
    <row r="14352" spans="8:28" customFormat="1" ht="12.75">
      <c r="H14352" s="507"/>
      <c r="R14352" s="507"/>
      <c r="S14352" s="507"/>
    </row>
    <row r="14353" spans="8:19" customFormat="1" ht="12.75">
      <c r="H14353" s="507"/>
      <c r="P14353" s="507"/>
      <c r="R14353" s="507"/>
    </row>
    <row r="14354" spans="8:19" customFormat="1" ht="12.75">
      <c r="H14354" s="507"/>
      <c r="R14354" s="507"/>
    </row>
    <row r="14355" spans="8:19" customFormat="1" ht="12.75">
      <c r="H14355" s="507"/>
      <c r="P14355" s="507"/>
      <c r="R14355" s="507"/>
      <c r="S14355" s="507"/>
    </row>
    <row r="14356" spans="8:19" customFormat="1" ht="12.75">
      <c r="H14356" s="507"/>
      <c r="P14356" s="507"/>
      <c r="R14356" s="507"/>
    </row>
    <row r="14357" spans="8:19" customFormat="1" ht="12.75">
      <c r="H14357" s="507"/>
      <c r="R14357" s="507"/>
      <c r="S14357" s="507"/>
    </row>
    <row r="14358" spans="8:19" customFormat="1" ht="12.75">
      <c r="H14358" s="507"/>
      <c r="P14358" s="507"/>
      <c r="R14358" s="507"/>
      <c r="S14358" s="507"/>
    </row>
    <row r="14359" spans="8:19" customFormat="1" ht="12.75">
      <c r="H14359" s="507"/>
      <c r="P14359" s="507"/>
      <c r="R14359" s="507"/>
      <c r="S14359" s="507"/>
    </row>
    <row r="14360" spans="8:19" customFormat="1" ht="12.75">
      <c r="H14360" s="507"/>
      <c r="R14360" s="507"/>
    </row>
    <row r="14361" spans="8:19" customFormat="1" ht="12.75">
      <c r="H14361" s="507"/>
      <c r="P14361" s="507"/>
      <c r="R14361" s="507"/>
    </row>
    <row r="14362" spans="8:19" customFormat="1" ht="12.75">
      <c r="H14362" s="507"/>
      <c r="R14362" s="507"/>
      <c r="S14362" s="507"/>
    </row>
    <row r="14363" spans="8:19" customFormat="1" ht="12.75">
      <c r="H14363" s="507"/>
      <c r="P14363" s="507"/>
      <c r="R14363" s="507"/>
    </row>
    <row r="14364" spans="8:19" customFormat="1" ht="12.75">
      <c r="H14364" s="507"/>
      <c r="P14364" s="507"/>
      <c r="R14364" s="507"/>
    </row>
    <row r="14365" spans="8:19" customFormat="1" ht="12.75">
      <c r="H14365" s="507"/>
      <c r="P14365" s="507"/>
      <c r="R14365" s="507"/>
      <c r="S14365" s="507"/>
    </row>
    <row r="14366" spans="8:19" customFormat="1" ht="12.75">
      <c r="H14366" s="507"/>
      <c r="P14366" s="507"/>
      <c r="R14366" s="507"/>
    </row>
    <row r="14367" spans="8:19" customFormat="1" ht="12.75">
      <c r="H14367" s="507"/>
      <c r="P14367" s="507"/>
      <c r="R14367" s="507"/>
    </row>
    <row r="14368" spans="8:19" customFormat="1" ht="12.75">
      <c r="H14368" s="507"/>
      <c r="R14368" s="507"/>
      <c r="S14368" s="507"/>
    </row>
    <row r="14369" spans="8:19" customFormat="1" ht="12.75">
      <c r="H14369" s="507"/>
      <c r="R14369" s="507"/>
      <c r="S14369" s="507"/>
    </row>
    <row r="14370" spans="8:19" customFormat="1" ht="12.75">
      <c r="H14370" s="507"/>
      <c r="P14370" s="507"/>
      <c r="R14370" s="507"/>
    </row>
    <row r="14371" spans="8:19" customFormat="1" ht="12.75">
      <c r="H14371" s="507"/>
      <c r="P14371" s="507"/>
      <c r="R14371" s="507"/>
    </row>
    <row r="14372" spans="8:19" customFormat="1" ht="12.75">
      <c r="H14372" s="507"/>
      <c r="P14372" s="507"/>
      <c r="R14372" s="507"/>
    </row>
    <row r="14373" spans="8:19" customFormat="1" ht="12.75">
      <c r="H14373" s="507"/>
      <c r="R14373" s="507"/>
    </row>
    <row r="14374" spans="8:19" customFormat="1" ht="12.75">
      <c r="H14374" s="507"/>
      <c r="R14374" s="507"/>
      <c r="S14374" s="507"/>
    </row>
    <row r="14375" spans="8:19" customFormat="1" ht="12.75">
      <c r="H14375" s="507"/>
      <c r="P14375" s="507"/>
      <c r="R14375" s="507"/>
    </row>
    <row r="14376" spans="8:19" customFormat="1" ht="12.75">
      <c r="H14376" s="507"/>
      <c r="P14376" s="507"/>
      <c r="R14376" s="507"/>
      <c r="S14376" s="507"/>
    </row>
    <row r="14377" spans="8:19" customFormat="1" ht="12.75">
      <c r="H14377" s="507"/>
      <c r="P14377" s="507"/>
      <c r="R14377" s="507"/>
      <c r="S14377" s="507"/>
    </row>
    <row r="14378" spans="8:19" customFormat="1" ht="12.75">
      <c r="H14378" s="507"/>
      <c r="P14378" s="507"/>
      <c r="R14378" s="507"/>
      <c r="S14378" s="507"/>
    </row>
    <row r="14379" spans="8:19" customFormat="1" ht="12.75">
      <c r="H14379" s="507"/>
      <c r="P14379" s="507"/>
      <c r="R14379" s="507"/>
      <c r="S14379" s="507"/>
    </row>
    <row r="14380" spans="8:19" customFormat="1" ht="12.75">
      <c r="H14380" s="507"/>
      <c r="P14380" s="507"/>
      <c r="R14380" s="507"/>
      <c r="S14380" s="507"/>
    </row>
    <row r="14381" spans="8:19" customFormat="1" ht="12.75">
      <c r="H14381" s="507"/>
      <c r="R14381" s="507"/>
    </row>
    <row r="14382" spans="8:19" customFormat="1" ht="12.75">
      <c r="H14382" s="507"/>
      <c r="P14382" s="507"/>
      <c r="R14382" s="507"/>
      <c r="S14382" s="507"/>
    </row>
    <row r="14383" spans="8:19" customFormat="1" ht="12.75">
      <c r="H14383" s="507"/>
      <c r="P14383" s="507"/>
      <c r="R14383" s="507"/>
    </row>
    <row r="14384" spans="8:19" customFormat="1" ht="12.75">
      <c r="H14384" s="507"/>
      <c r="P14384" s="507"/>
      <c r="R14384" s="507"/>
    </row>
    <row r="14385" spans="8:28" customFormat="1" ht="12.75">
      <c r="H14385" s="507"/>
      <c r="R14385" s="507"/>
      <c r="S14385" s="507"/>
    </row>
    <row r="14386" spans="8:28" customFormat="1" ht="12.75">
      <c r="H14386" s="507"/>
      <c r="R14386" s="507"/>
      <c r="S14386" s="507"/>
    </row>
    <row r="14387" spans="8:28" customFormat="1" ht="12.75">
      <c r="H14387" s="507"/>
      <c r="P14387" s="507"/>
      <c r="R14387" s="507"/>
      <c r="S14387" s="507"/>
    </row>
    <row r="14388" spans="8:28" customFormat="1" ht="12.75">
      <c r="H14388" s="507"/>
      <c r="P14388" s="507"/>
      <c r="R14388" s="507"/>
      <c r="S14388" s="507"/>
    </row>
    <row r="14389" spans="8:28" customFormat="1" ht="12.75">
      <c r="H14389" s="507"/>
      <c r="P14389" s="507"/>
      <c r="R14389" s="507"/>
    </row>
    <row r="14390" spans="8:28" customFormat="1" ht="12.75">
      <c r="H14390" s="507"/>
      <c r="P14390" s="507"/>
      <c r="R14390" s="507"/>
    </row>
    <row r="14391" spans="8:28" customFormat="1" ht="12.75">
      <c r="H14391" s="507"/>
      <c r="R14391" s="507"/>
      <c r="S14391" s="507"/>
    </row>
    <row r="14392" spans="8:28" customFormat="1" ht="12.75">
      <c r="H14392" s="507"/>
      <c r="P14392" s="507"/>
      <c r="R14392" s="507"/>
    </row>
    <row r="14393" spans="8:28" customFormat="1" ht="12.75">
      <c r="H14393" s="507"/>
      <c r="P14393" s="507"/>
      <c r="R14393" s="507"/>
    </row>
    <row r="14394" spans="8:28" customFormat="1" ht="12.75">
      <c r="H14394" s="507"/>
      <c r="P14394" s="507"/>
      <c r="R14394" s="507"/>
    </row>
    <row r="14395" spans="8:28" customFormat="1" ht="12.75">
      <c r="H14395" s="507"/>
      <c r="R14395" s="507"/>
      <c r="S14395" s="507"/>
    </row>
    <row r="14396" spans="8:28" customFormat="1" ht="12.75">
      <c r="H14396" s="507"/>
      <c r="R14396" s="507"/>
      <c r="S14396" s="507"/>
    </row>
    <row r="14397" spans="8:28" customFormat="1" ht="12.75">
      <c r="H14397" s="507"/>
      <c r="R14397" s="507"/>
    </row>
    <row r="14398" spans="8:28" customFormat="1" ht="12.75">
      <c r="H14398" s="507"/>
      <c r="R14398" s="507"/>
      <c r="S14398" s="507"/>
      <c r="AB14398" s="507"/>
    </row>
    <row r="14399" spans="8:28" customFormat="1" ht="12.75">
      <c r="H14399" s="507"/>
      <c r="P14399" s="507"/>
      <c r="R14399" s="507"/>
      <c r="S14399" s="507"/>
    </row>
    <row r="14400" spans="8:28" customFormat="1" ht="12.75">
      <c r="H14400" s="507"/>
      <c r="R14400" s="507"/>
      <c r="S14400" s="507"/>
    </row>
    <row r="14401" spans="8:28" customFormat="1" ht="12.75">
      <c r="H14401" s="507"/>
      <c r="P14401" s="507"/>
      <c r="R14401" s="507"/>
      <c r="S14401" s="507"/>
      <c r="AB14401" s="507"/>
    </row>
    <row r="14402" spans="8:28" customFormat="1" ht="12.75">
      <c r="H14402" s="507"/>
      <c r="R14402" s="507"/>
    </row>
    <row r="14403" spans="8:28" customFormat="1" ht="12.75">
      <c r="H14403" s="507"/>
      <c r="P14403" s="507"/>
      <c r="R14403" s="507"/>
    </row>
    <row r="14404" spans="8:28" customFormat="1" ht="12.75">
      <c r="H14404" s="507"/>
      <c r="P14404" s="507"/>
      <c r="R14404" s="507"/>
    </row>
    <row r="14405" spans="8:28" customFormat="1" ht="12.75">
      <c r="H14405" s="507"/>
      <c r="R14405" s="507"/>
      <c r="S14405" s="507"/>
    </row>
    <row r="14406" spans="8:28" customFormat="1" ht="12.75">
      <c r="H14406" s="507"/>
      <c r="R14406" s="507"/>
    </row>
    <row r="14407" spans="8:28" customFormat="1" ht="12.75">
      <c r="H14407" s="507"/>
      <c r="R14407" s="507"/>
      <c r="S14407" s="507"/>
    </row>
    <row r="14408" spans="8:28" customFormat="1" ht="12.75">
      <c r="H14408" s="507"/>
      <c r="R14408" s="507"/>
    </row>
    <row r="14409" spans="8:28" customFormat="1" ht="12.75">
      <c r="H14409" s="507"/>
      <c r="P14409" s="507"/>
      <c r="R14409" s="507"/>
    </row>
    <row r="14410" spans="8:28" customFormat="1" ht="12.75">
      <c r="H14410" s="507"/>
      <c r="P14410" s="507"/>
      <c r="R14410" s="507"/>
    </row>
    <row r="14411" spans="8:28" customFormat="1" ht="12.75">
      <c r="H14411" s="507"/>
      <c r="P14411" s="507"/>
      <c r="R14411" s="507"/>
    </row>
    <row r="14412" spans="8:28" customFormat="1" ht="12.75">
      <c r="H14412" s="507"/>
      <c r="P14412" s="507"/>
      <c r="R14412" s="507"/>
    </row>
    <row r="14413" spans="8:28" customFormat="1" ht="12.75">
      <c r="H14413" s="507"/>
      <c r="P14413" s="507"/>
      <c r="R14413" s="507"/>
    </row>
    <row r="14414" spans="8:28" customFormat="1" ht="12.75">
      <c r="H14414" s="507"/>
      <c r="P14414" s="507"/>
      <c r="R14414" s="507"/>
    </row>
    <row r="14415" spans="8:28" customFormat="1" ht="12.75">
      <c r="H14415" s="507"/>
      <c r="P14415" s="507"/>
      <c r="R14415" s="507"/>
    </row>
    <row r="14416" spans="8:28" customFormat="1" ht="12.75">
      <c r="H14416" s="507"/>
      <c r="P14416" s="507"/>
      <c r="R14416" s="507"/>
      <c r="S14416" s="507"/>
    </row>
    <row r="14417" spans="8:28" customFormat="1" ht="12.75">
      <c r="H14417" s="507"/>
      <c r="P14417" s="507"/>
      <c r="R14417" s="507"/>
      <c r="S14417" s="507"/>
    </row>
    <row r="14418" spans="8:28" customFormat="1" ht="12.75">
      <c r="H14418" s="507"/>
      <c r="P14418" s="507"/>
      <c r="R14418" s="507"/>
      <c r="S14418" s="507"/>
    </row>
    <row r="14419" spans="8:28" customFormat="1" ht="12.75">
      <c r="H14419" s="507"/>
      <c r="P14419" s="507"/>
      <c r="R14419" s="507"/>
    </row>
    <row r="14420" spans="8:28" customFormat="1" ht="12.75">
      <c r="H14420" s="507"/>
      <c r="P14420" s="507"/>
      <c r="R14420" s="507"/>
    </row>
    <row r="14421" spans="8:28" customFormat="1" ht="12.75">
      <c r="H14421" s="507"/>
      <c r="P14421" s="507"/>
      <c r="R14421" s="507"/>
      <c r="S14421" s="507"/>
    </row>
    <row r="14422" spans="8:28" customFormat="1" ht="12.75">
      <c r="H14422" s="507"/>
      <c r="P14422" s="507"/>
      <c r="R14422" s="507"/>
      <c r="S14422" s="507"/>
    </row>
    <row r="14423" spans="8:28" customFormat="1" ht="12.75">
      <c r="H14423" s="507"/>
      <c r="P14423" s="507"/>
      <c r="R14423" s="507"/>
    </row>
    <row r="14424" spans="8:28" customFormat="1" ht="12.75">
      <c r="H14424" s="507"/>
      <c r="R14424" s="507"/>
      <c r="S14424" s="507"/>
      <c r="AB14424" s="507"/>
    </row>
    <row r="14425" spans="8:28" customFormat="1" ht="12.75">
      <c r="H14425" s="507"/>
      <c r="R14425" s="507"/>
      <c r="S14425" s="507"/>
      <c r="AB14425" s="507"/>
    </row>
    <row r="14426" spans="8:28" customFormat="1" ht="12.75">
      <c r="H14426" s="507"/>
      <c r="P14426" s="507"/>
      <c r="R14426" s="507"/>
    </row>
    <row r="14427" spans="8:28" customFormat="1" ht="12.75">
      <c r="H14427" s="507"/>
      <c r="P14427" s="507"/>
      <c r="R14427" s="507"/>
    </row>
    <row r="14428" spans="8:28" customFormat="1" ht="12.75">
      <c r="H14428" s="507"/>
      <c r="R14428" s="507"/>
    </row>
    <row r="14429" spans="8:28" customFormat="1" ht="12.75">
      <c r="H14429" s="507"/>
      <c r="R14429" s="507"/>
      <c r="S14429" s="507"/>
    </row>
    <row r="14430" spans="8:28" customFormat="1" ht="12.75">
      <c r="H14430" s="507"/>
      <c r="R14430" s="507"/>
      <c r="S14430" s="507"/>
    </row>
    <row r="14431" spans="8:28" customFormat="1" ht="12.75">
      <c r="H14431" s="507"/>
      <c r="P14431" s="507"/>
      <c r="R14431" s="507"/>
      <c r="S14431" s="507"/>
      <c r="AB14431" s="507"/>
    </row>
    <row r="14432" spans="8:28" customFormat="1" ht="12.75">
      <c r="H14432" s="507"/>
      <c r="P14432" s="507"/>
      <c r="R14432" s="507"/>
      <c r="S14432" s="507"/>
    </row>
    <row r="14433" spans="8:28" customFormat="1" ht="12.75">
      <c r="H14433" s="507"/>
      <c r="P14433" s="507"/>
      <c r="R14433" s="507"/>
    </row>
    <row r="14434" spans="8:28" customFormat="1" ht="12.75">
      <c r="H14434" s="507"/>
      <c r="R14434" s="507"/>
      <c r="S14434" s="507"/>
    </row>
    <row r="14435" spans="8:28" customFormat="1" ht="12.75">
      <c r="H14435" s="507"/>
      <c r="R14435" s="507"/>
      <c r="S14435" s="507"/>
    </row>
    <row r="14436" spans="8:28" customFormat="1" ht="12.75">
      <c r="H14436" s="507"/>
      <c r="R14436" s="507"/>
    </row>
    <row r="14437" spans="8:28" customFormat="1" ht="12.75">
      <c r="H14437" s="507"/>
      <c r="R14437" s="507"/>
      <c r="S14437" s="507"/>
    </row>
    <row r="14438" spans="8:28" customFormat="1" ht="12.75">
      <c r="H14438" s="507"/>
      <c r="R14438" s="507"/>
      <c r="S14438" s="507"/>
    </row>
    <row r="14439" spans="8:28" customFormat="1" ht="12.75">
      <c r="H14439" s="507"/>
      <c r="P14439" s="507"/>
      <c r="R14439" s="507"/>
      <c r="S14439" s="507"/>
      <c r="AB14439" s="507"/>
    </row>
    <row r="14440" spans="8:28" customFormat="1" ht="12.75">
      <c r="H14440" s="507"/>
      <c r="P14440" s="507"/>
      <c r="R14440" s="507"/>
    </row>
    <row r="14441" spans="8:28" customFormat="1" ht="12.75">
      <c r="H14441" s="507"/>
      <c r="R14441" s="507"/>
      <c r="S14441" s="507"/>
    </row>
    <row r="14442" spans="8:28" customFormat="1" ht="12.75">
      <c r="H14442" s="507"/>
      <c r="P14442" s="507"/>
      <c r="R14442" s="507"/>
      <c r="S14442" s="507"/>
    </row>
    <row r="14443" spans="8:28" customFormat="1" ht="12.75">
      <c r="H14443" s="507"/>
      <c r="P14443" s="507"/>
      <c r="R14443" s="507"/>
    </row>
    <row r="14444" spans="8:28" customFormat="1" ht="12.75">
      <c r="H14444" s="507"/>
      <c r="R14444" s="507"/>
    </row>
    <row r="14445" spans="8:28" customFormat="1" ht="12.75">
      <c r="H14445" s="507"/>
      <c r="R14445" s="507"/>
      <c r="S14445" s="507"/>
    </row>
    <row r="14446" spans="8:28" customFormat="1" ht="12.75">
      <c r="H14446" s="507"/>
      <c r="P14446" s="507"/>
      <c r="R14446" s="507"/>
      <c r="S14446" s="507"/>
    </row>
    <row r="14447" spans="8:28" customFormat="1" ht="12.75">
      <c r="H14447" s="507"/>
      <c r="P14447" s="507"/>
      <c r="R14447" s="507"/>
      <c r="S14447" s="507"/>
    </row>
    <row r="14448" spans="8:28" customFormat="1" ht="12.75">
      <c r="H14448" s="507"/>
      <c r="P14448" s="507"/>
      <c r="R14448" s="507"/>
      <c r="S14448" s="507"/>
    </row>
    <row r="14449" spans="8:19" customFormat="1" ht="12.75">
      <c r="H14449" s="507"/>
      <c r="R14449" s="507"/>
      <c r="S14449" s="507"/>
    </row>
    <row r="14450" spans="8:19" customFormat="1" ht="12.75">
      <c r="H14450" s="507"/>
      <c r="P14450" s="507"/>
      <c r="R14450" s="507"/>
    </row>
    <row r="14451" spans="8:19" customFormat="1" ht="12.75">
      <c r="H14451" s="507"/>
      <c r="R14451" s="507"/>
      <c r="S14451" s="507"/>
    </row>
    <row r="14452" spans="8:19" customFormat="1" ht="12.75">
      <c r="H14452" s="507"/>
      <c r="P14452" s="507"/>
      <c r="R14452" s="507"/>
      <c r="S14452" s="507"/>
    </row>
    <row r="14453" spans="8:19" customFormat="1" ht="12.75">
      <c r="H14453" s="507"/>
      <c r="R14453" s="507"/>
    </row>
    <row r="14454" spans="8:19" customFormat="1" ht="12.75">
      <c r="H14454" s="507"/>
      <c r="P14454" s="507"/>
      <c r="R14454" s="507"/>
      <c r="S14454" s="507"/>
    </row>
    <row r="14455" spans="8:19" customFormat="1" ht="12.75">
      <c r="H14455" s="507"/>
      <c r="R14455" s="507"/>
    </row>
    <row r="14456" spans="8:19" customFormat="1" ht="12.75">
      <c r="H14456" s="507"/>
      <c r="P14456" s="507"/>
      <c r="R14456" s="507"/>
      <c r="S14456" s="507"/>
    </row>
    <row r="14457" spans="8:19" customFormat="1" ht="12.75">
      <c r="H14457" s="507"/>
      <c r="R14457" s="507"/>
      <c r="S14457" s="507"/>
    </row>
    <row r="14458" spans="8:19" customFormat="1" ht="12.75">
      <c r="H14458" s="507"/>
      <c r="P14458" s="507"/>
      <c r="R14458" s="507"/>
    </row>
    <row r="14459" spans="8:19" customFormat="1" ht="12.75">
      <c r="H14459" s="507"/>
      <c r="P14459" s="507"/>
      <c r="R14459" s="507"/>
      <c r="S14459" s="507"/>
    </row>
    <row r="14460" spans="8:19" customFormat="1" ht="12.75">
      <c r="H14460" s="507"/>
      <c r="P14460" s="507"/>
      <c r="R14460" s="507"/>
      <c r="S14460" s="507"/>
    </row>
    <row r="14461" spans="8:19" customFormat="1" ht="12.75">
      <c r="H14461" s="507"/>
      <c r="R14461" s="507"/>
    </row>
    <row r="14462" spans="8:19" customFormat="1" ht="12.75">
      <c r="H14462" s="507"/>
      <c r="P14462" s="507"/>
      <c r="R14462" s="507"/>
      <c r="S14462" s="507"/>
    </row>
    <row r="14463" spans="8:19" customFormat="1" ht="12.75">
      <c r="H14463" s="507"/>
      <c r="P14463" s="507"/>
      <c r="R14463" s="507"/>
      <c r="S14463" s="507"/>
    </row>
    <row r="14464" spans="8:19" customFormat="1" ht="12.75">
      <c r="H14464" s="507"/>
      <c r="R14464" s="507"/>
      <c r="S14464" s="507"/>
    </row>
    <row r="14465" spans="8:19" customFormat="1" ht="12.75">
      <c r="H14465" s="507"/>
      <c r="R14465" s="507"/>
      <c r="S14465" s="507"/>
    </row>
    <row r="14466" spans="8:19" customFormat="1" ht="12.75">
      <c r="H14466" s="507"/>
      <c r="R14466" s="507"/>
    </row>
    <row r="14467" spans="8:19" customFormat="1" ht="12.75">
      <c r="H14467" s="507"/>
      <c r="R14467" s="507"/>
    </row>
    <row r="14468" spans="8:19" customFormat="1" ht="12.75">
      <c r="H14468" s="507"/>
      <c r="P14468" s="507"/>
      <c r="R14468" s="507"/>
    </row>
    <row r="14469" spans="8:19" customFormat="1" ht="12.75">
      <c r="H14469" s="507"/>
      <c r="P14469" s="507"/>
      <c r="R14469" s="507"/>
      <c r="S14469" s="507"/>
    </row>
    <row r="14470" spans="8:19" customFormat="1" ht="12.75">
      <c r="H14470" s="507"/>
      <c r="R14470" s="507"/>
      <c r="S14470" s="507"/>
    </row>
    <row r="14471" spans="8:19" customFormat="1" ht="12.75">
      <c r="H14471" s="507"/>
      <c r="P14471" s="507"/>
      <c r="R14471" s="507"/>
    </row>
    <row r="14472" spans="8:19" customFormat="1" ht="12.75">
      <c r="H14472" s="507"/>
      <c r="R14472" s="507"/>
      <c r="S14472" s="507"/>
    </row>
    <row r="14473" spans="8:19" customFormat="1" ht="12.75">
      <c r="H14473" s="507"/>
      <c r="R14473" s="507"/>
      <c r="S14473" s="507"/>
    </row>
    <row r="14474" spans="8:19" customFormat="1" ht="12.75">
      <c r="H14474" s="507"/>
      <c r="P14474" s="507"/>
      <c r="R14474" s="507"/>
      <c r="S14474" s="507"/>
    </row>
    <row r="14475" spans="8:19" customFormat="1" ht="12.75">
      <c r="H14475" s="507"/>
      <c r="R14475" s="507"/>
      <c r="S14475" s="507"/>
    </row>
    <row r="14476" spans="8:19" customFormat="1" ht="12.75">
      <c r="H14476" s="507"/>
      <c r="P14476" s="507"/>
      <c r="R14476" s="507"/>
      <c r="S14476" s="507"/>
    </row>
    <row r="14477" spans="8:19" customFormat="1" ht="12.75">
      <c r="H14477" s="507"/>
      <c r="P14477" s="507"/>
      <c r="R14477" s="507"/>
      <c r="S14477" s="507"/>
    </row>
    <row r="14478" spans="8:19" customFormat="1" ht="12.75">
      <c r="H14478" s="507"/>
      <c r="P14478" s="507"/>
      <c r="R14478" s="507"/>
    </row>
    <row r="14479" spans="8:19" customFormat="1" ht="12.75">
      <c r="H14479" s="507"/>
      <c r="P14479" s="507"/>
      <c r="R14479" s="507"/>
    </row>
    <row r="14480" spans="8:19" customFormat="1" ht="12.75">
      <c r="H14480" s="507"/>
      <c r="P14480" s="507"/>
      <c r="R14480" s="507"/>
    </row>
    <row r="14481" spans="8:28" customFormat="1" ht="12.75">
      <c r="H14481" s="507"/>
      <c r="P14481" s="507"/>
      <c r="R14481" s="507"/>
    </row>
    <row r="14482" spans="8:28" customFormat="1" ht="12.75">
      <c r="H14482" s="507"/>
      <c r="P14482" s="507"/>
      <c r="R14482" s="507"/>
    </row>
    <row r="14483" spans="8:28" customFormat="1" ht="12.75">
      <c r="H14483" s="507"/>
      <c r="R14483" s="507"/>
      <c r="S14483" s="507"/>
    </row>
    <row r="14484" spans="8:28" customFormat="1" ht="12.75">
      <c r="H14484" s="507"/>
      <c r="P14484" s="507"/>
      <c r="R14484" s="507"/>
    </row>
    <row r="14485" spans="8:28" customFormat="1" ht="12.75">
      <c r="H14485" s="507"/>
      <c r="P14485" s="507"/>
      <c r="R14485" s="507"/>
      <c r="S14485" s="507"/>
    </row>
    <row r="14486" spans="8:28" customFormat="1" ht="12.75">
      <c r="H14486" s="507"/>
      <c r="P14486" s="507"/>
      <c r="R14486" s="507"/>
    </row>
    <row r="14487" spans="8:28" customFormat="1" ht="12.75">
      <c r="H14487" s="507"/>
      <c r="P14487" s="507"/>
      <c r="R14487" s="507"/>
      <c r="S14487" s="507"/>
    </row>
    <row r="14488" spans="8:28" customFormat="1" ht="12.75">
      <c r="H14488" s="507"/>
      <c r="R14488" s="507"/>
      <c r="S14488" s="507"/>
    </row>
    <row r="14489" spans="8:28" customFormat="1" ht="12.75">
      <c r="H14489" s="507"/>
      <c r="P14489" s="507"/>
      <c r="R14489" s="507"/>
      <c r="S14489" s="507"/>
    </row>
    <row r="14490" spans="8:28" customFormat="1" ht="12.75">
      <c r="H14490" s="507"/>
      <c r="R14490" s="507"/>
    </row>
    <row r="14491" spans="8:28" customFormat="1" ht="12.75">
      <c r="H14491" s="507"/>
      <c r="R14491" s="507"/>
    </row>
    <row r="14492" spans="8:28" customFormat="1" ht="12.75">
      <c r="H14492" s="507"/>
      <c r="P14492" s="507"/>
      <c r="R14492" s="507"/>
      <c r="AB14492" s="507"/>
    </row>
    <row r="14493" spans="8:28" customFormat="1" ht="12.75">
      <c r="H14493" s="507"/>
      <c r="P14493" s="507"/>
      <c r="R14493" s="507"/>
      <c r="S14493" s="507"/>
    </row>
    <row r="14494" spans="8:28" customFormat="1" ht="12.75">
      <c r="H14494" s="507"/>
      <c r="P14494" s="507"/>
      <c r="R14494" s="507"/>
    </row>
    <row r="14495" spans="8:28" customFormat="1" ht="12.75">
      <c r="H14495" s="507"/>
      <c r="P14495" s="507"/>
      <c r="R14495" s="507"/>
    </row>
    <row r="14496" spans="8:28" customFormat="1" ht="12.75">
      <c r="H14496" s="507"/>
      <c r="P14496" s="507"/>
      <c r="R14496" s="507"/>
      <c r="S14496" s="507"/>
    </row>
    <row r="14497" spans="8:19" customFormat="1" ht="12.75">
      <c r="H14497" s="507"/>
      <c r="P14497" s="507"/>
      <c r="R14497" s="507"/>
      <c r="S14497" s="507"/>
    </row>
    <row r="14498" spans="8:19" customFormat="1" ht="12.75">
      <c r="H14498" s="507"/>
      <c r="P14498" s="507"/>
      <c r="R14498" s="507"/>
    </row>
    <row r="14499" spans="8:19" customFormat="1" ht="12.75">
      <c r="H14499" s="507"/>
      <c r="R14499" s="507"/>
      <c r="S14499" s="507"/>
    </row>
    <row r="14500" spans="8:19" customFormat="1" ht="12.75">
      <c r="H14500" s="507"/>
      <c r="R14500" s="507"/>
      <c r="S14500" s="507"/>
    </row>
    <row r="14501" spans="8:19" customFormat="1" ht="12.75">
      <c r="H14501" s="507"/>
      <c r="R14501" s="507"/>
      <c r="S14501" s="507"/>
    </row>
    <row r="14502" spans="8:19" customFormat="1" ht="12.75">
      <c r="H14502" s="507"/>
      <c r="P14502" s="507"/>
      <c r="R14502" s="507"/>
      <c r="S14502" s="507"/>
    </row>
    <row r="14503" spans="8:19" customFormat="1" ht="12.75">
      <c r="H14503" s="507"/>
      <c r="P14503" s="507"/>
      <c r="R14503" s="507"/>
    </row>
    <row r="14504" spans="8:19" customFormat="1" ht="12.75">
      <c r="H14504" s="507"/>
      <c r="P14504" s="507"/>
      <c r="R14504" s="507"/>
      <c r="S14504" s="507"/>
    </row>
    <row r="14505" spans="8:19" customFormat="1" ht="12.75">
      <c r="H14505" s="507"/>
      <c r="P14505" s="507"/>
      <c r="R14505" s="507"/>
    </row>
    <row r="14506" spans="8:19" customFormat="1" ht="12.75">
      <c r="H14506" s="507"/>
      <c r="R14506" s="507"/>
    </row>
    <row r="14507" spans="8:19" customFormat="1" ht="12.75">
      <c r="H14507" s="507"/>
      <c r="R14507" s="507"/>
    </row>
    <row r="14508" spans="8:19" customFormat="1" ht="12.75">
      <c r="H14508" s="507"/>
      <c r="P14508" s="507"/>
      <c r="R14508" s="507"/>
      <c r="S14508" s="507"/>
    </row>
    <row r="14509" spans="8:19" customFormat="1" ht="12.75">
      <c r="H14509" s="507"/>
      <c r="P14509" s="507"/>
      <c r="R14509" s="507"/>
      <c r="S14509" s="507"/>
    </row>
    <row r="14510" spans="8:19" customFormat="1" ht="12.75">
      <c r="H14510" s="507"/>
      <c r="R14510" s="507"/>
    </row>
    <row r="14511" spans="8:19" customFormat="1" ht="12.75">
      <c r="H14511" s="507"/>
      <c r="R14511" s="507"/>
      <c r="S14511" s="507"/>
    </row>
    <row r="14512" spans="8:19" customFormat="1" ht="12.75">
      <c r="H14512" s="507"/>
      <c r="P14512" s="507"/>
      <c r="R14512" s="507"/>
      <c r="S14512" s="507"/>
    </row>
    <row r="14513" spans="8:28" customFormat="1" ht="12.75">
      <c r="H14513" s="507"/>
      <c r="R14513" s="507"/>
      <c r="S14513" s="507"/>
    </row>
    <row r="14514" spans="8:28" customFormat="1" ht="12.75">
      <c r="H14514" s="507"/>
      <c r="R14514" s="507"/>
    </row>
    <row r="14515" spans="8:28" customFormat="1" ht="12.75">
      <c r="H14515" s="507"/>
      <c r="P14515" s="507"/>
      <c r="R14515" s="507"/>
      <c r="S14515" s="507"/>
      <c r="AB14515" s="507"/>
    </row>
    <row r="14516" spans="8:28" customFormat="1" ht="12.75">
      <c r="H14516" s="507"/>
      <c r="R14516" s="507"/>
    </row>
    <row r="14517" spans="8:28" customFormat="1" ht="12.75">
      <c r="H14517" s="507"/>
      <c r="R14517" s="507"/>
      <c r="S14517" s="507"/>
    </row>
    <row r="14518" spans="8:28" customFormat="1" ht="12.75">
      <c r="H14518" s="507"/>
      <c r="R14518" s="507"/>
      <c r="S14518" s="507"/>
    </row>
    <row r="14519" spans="8:28" customFormat="1" ht="12.75">
      <c r="H14519" s="507"/>
      <c r="R14519" s="507"/>
      <c r="S14519" s="507"/>
    </row>
    <row r="14520" spans="8:28" customFormat="1" ht="12.75">
      <c r="H14520" s="507"/>
      <c r="R14520" s="507"/>
      <c r="S14520" s="507"/>
    </row>
    <row r="14521" spans="8:28" customFormat="1" ht="12.75">
      <c r="H14521" s="507"/>
      <c r="P14521" s="507"/>
      <c r="R14521" s="507"/>
      <c r="S14521" s="507"/>
    </row>
    <row r="14522" spans="8:28" customFormat="1" ht="12.75">
      <c r="H14522" s="507"/>
      <c r="R14522" s="507"/>
      <c r="S14522" s="507"/>
    </row>
    <row r="14523" spans="8:28" customFormat="1" ht="12.75">
      <c r="H14523" s="507"/>
      <c r="P14523" s="507"/>
      <c r="R14523" s="507"/>
      <c r="S14523" s="507"/>
    </row>
    <row r="14524" spans="8:28" customFormat="1" ht="12.75">
      <c r="H14524" s="507"/>
      <c r="R14524" s="507"/>
      <c r="S14524" s="507"/>
    </row>
    <row r="14525" spans="8:28" customFormat="1" ht="12.75">
      <c r="H14525" s="507"/>
      <c r="R14525" s="507"/>
    </row>
    <row r="14526" spans="8:28" customFormat="1" ht="12.75">
      <c r="H14526" s="507"/>
      <c r="P14526" s="507"/>
      <c r="R14526" s="507"/>
    </row>
    <row r="14527" spans="8:28" customFormat="1" ht="12.75">
      <c r="H14527" s="507"/>
      <c r="P14527" s="507"/>
      <c r="R14527" s="507"/>
    </row>
    <row r="14528" spans="8:28" customFormat="1" ht="12.75">
      <c r="H14528" s="507"/>
      <c r="P14528" s="507"/>
      <c r="R14528" s="507"/>
    </row>
    <row r="14529" spans="8:19" customFormat="1" ht="12.75">
      <c r="H14529" s="507"/>
      <c r="P14529" s="507"/>
      <c r="R14529" s="507"/>
    </row>
    <row r="14530" spans="8:19" customFormat="1" ht="12.75">
      <c r="H14530" s="507"/>
      <c r="P14530" s="507"/>
      <c r="R14530" s="507"/>
      <c r="S14530" s="507"/>
    </row>
    <row r="14531" spans="8:19" customFormat="1" ht="12.75">
      <c r="H14531" s="507"/>
      <c r="P14531" s="507"/>
      <c r="R14531" s="507"/>
    </row>
    <row r="14532" spans="8:19" customFormat="1" ht="12.75">
      <c r="H14532" s="507"/>
      <c r="P14532" s="507"/>
      <c r="R14532" s="507"/>
    </row>
    <row r="14533" spans="8:19" customFormat="1" ht="12.75">
      <c r="H14533" s="507"/>
      <c r="P14533" s="507"/>
      <c r="R14533" s="507"/>
      <c r="S14533" s="507"/>
    </row>
    <row r="14534" spans="8:19" customFormat="1" ht="12.75">
      <c r="H14534" s="507"/>
      <c r="P14534" s="507"/>
      <c r="R14534" s="507"/>
      <c r="S14534" s="507"/>
    </row>
    <row r="14535" spans="8:19" customFormat="1" ht="12.75">
      <c r="H14535" s="507"/>
      <c r="P14535" s="507"/>
      <c r="R14535" s="507"/>
    </row>
    <row r="14536" spans="8:19" customFormat="1" ht="12.75">
      <c r="H14536" s="507"/>
      <c r="R14536" s="507"/>
      <c r="S14536" s="507"/>
    </row>
    <row r="14537" spans="8:19" customFormat="1" ht="12.75">
      <c r="H14537" s="507"/>
      <c r="P14537" s="507"/>
      <c r="R14537" s="507"/>
    </row>
    <row r="14538" spans="8:19" customFormat="1" ht="12.75">
      <c r="H14538" s="507"/>
      <c r="P14538" s="507"/>
      <c r="R14538" s="507"/>
      <c r="S14538" s="507"/>
    </row>
    <row r="14539" spans="8:19" customFormat="1" ht="12.75">
      <c r="H14539" s="507"/>
      <c r="P14539" s="507"/>
      <c r="R14539" s="507"/>
      <c r="S14539" s="507"/>
    </row>
    <row r="14540" spans="8:19" customFormat="1" ht="12.75">
      <c r="H14540" s="507"/>
      <c r="P14540" s="507"/>
      <c r="R14540" s="507"/>
    </row>
    <row r="14541" spans="8:19" customFormat="1" ht="12.75">
      <c r="H14541" s="507"/>
      <c r="P14541" s="507"/>
      <c r="R14541" s="507"/>
    </row>
    <row r="14542" spans="8:19" customFormat="1" ht="12.75">
      <c r="H14542" s="507"/>
      <c r="R14542" s="507"/>
    </row>
    <row r="14543" spans="8:19" customFormat="1" ht="12.75">
      <c r="H14543" s="507"/>
      <c r="P14543" s="507"/>
      <c r="R14543" s="507"/>
    </row>
    <row r="14544" spans="8:19" customFormat="1" ht="12.75">
      <c r="H14544" s="507"/>
      <c r="R14544" s="507"/>
    </row>
    <row r="14545" spans="8:28" customFormat="1" ht="12.75">
      <c r="H14545" s="507"/>
      <c r="P14545" s="507"/>
      <c r="R14545" s="507"/>
      <c r="S14545" s="507"/>
    </row>
    <row r="14546" spans="8:28" customFormat="1" ht="12.75">
      <c r="H14546" s="507"/>
      <c r="P14546" s="507"/>
      <c r="R14546" s="507"/>
    </row>
    <row r="14547" spans="8:28" customFormat="1" ht="12.75">
      <c r="H14547" s="507"/>
      <c r="R14547" s="507"/>
      <c r="S14547" s="507"/>
    </row>
    <row r="14548" spans="8:28" customFormat="1" ht="12.75">
      <c r="H14548" s="507"/>
      <c r="P14548" s="507"/>
      <c r="R14548" s="507"/>
    </row>
    <row r="14549" spans="8:28" customFormat="1" ht="12.75">
      <c r="H14549" s="507"/>
      <c r="R14549" s="507"/>
      <c r="S14549" s="507"/>
    </row>
    <row r="14550" spans="8:28" customFormat="1" ht="12.75">
      <c r="H14550" s="507"/>
      <c r="R14550" s="507"/>
      <c r="S14550" s="507"/>
    </row>
    <row r="14551" spans="8:28" customFormat="1" ht="12.75">
      <c r="H14551" s="507"/>
      <c r="R14551" s="507"/>
      <c r="S14551" s="507"/>
    </row>
    <row r="14552" spans="8:28" customFormat="1" ht="12.75">
      <c r="H14552" s="507"/>
      <c r="P14552" s="507"/>
      <c r="R14552" s="507"/>
    </row>
    <row r="14553" spans="8:28" customFormat="1" ht="12.75">
      <c r="H14553" s="507"/>
      <c r="R14553" s="507"/>
      <c r="S14553" s="507"/>
    </row>
    <row r="14554" spans="8:28" customFormat="1" ht="12.75">
      <c r="H14554" s="507"/>
      <c r="P14554" s="507"/>
      <c r="R14554" s="507"/>
      <c r="S14554" s="507"/>
    </row>
    <row r="14555" spans="8:28" customFormat="1" ht="12.75">
      <c r="H14555" s="507"/>
      <c r="R14555" s="507"/>
      <c r="S14555" s="507"/>
    </row>
    <row r="14556" spans="8:28" customFormat="1" ht="12.75">
      <c r="H14556" s="507"/>
      <c r="R14556" s="507"/>
    </row>
    <row r="14557" spans="8:28" customFormat="1" ht="12.75">
      <c r="H14557" s="507"/>
      <c r="R14557" s="507"/>
      <c r="S14557" s="507"/>
    </row>
    <row r="14558" spans="8:28" customFormat="1" ht="12.75">
      <c r="H14558" s="507"/>
      <c r="P14558" s="507"/>
      <c r="R14558" s="507"/>
    </row>
    <row r="14559" spans="8:28" customFormat="1" ht="12.75">
      <c r="H14559" s="507"/>
      <c r="P14559" s="507"/>
      <c r="R14559" s="507"/>
      <c r="S14559" s="507"/>
    </row>
    <row r="14560" spans="8:28" customFormat="1" ht="12.75">
      <c r="H14560" s="507"/>
      <c r="P14560" s="507"/>
      <c r="R14560" s="507"/>
      <c r="AB14560" s="507"/>
    </row>
    <row r="14561" spans="8:28" customFormat="1" ht="12.75">
      <c r="H14561" s="507"/>
      <c r="P14561" s="507"/>
      <c r="R14561" s="507"/>
    </row>
    <row r="14562" spans="8:28" customFormat="1" ht="12.75">
      <c r="H14562" s="507"/>
      <c r="P14562" s="507"/>
      <c r="R14562" s="507"/>
    </row>
    <row r="14563" spans="8:28" customFormat="1" ht="12.75">
      <c r="H14563" s="507"/>
      <c r="P14563" s="507"/>
      <c r="R14563" s="507"/>
      <c r="S14563" s="507"/>
    </row>
    <row r="14564" spans="8:28" customFormat="1" ht="12.75">
      <c r="H14564" s="507"/>
      <c r="R14564" s="507"/>
      <c r="S14564" s="507"/>
    </row>
    <row r="14565" spans="8:28" customFormat="1" ht="12.75">
      <c r="H14565" s="507"/>
      <c r="R14565" s="507"/>
    </row>
    <row r="14566" spans="8:28" customFormat="1" ht="12.75">
      <c r="H14566" s="507"/>
      <c r="R14566" s="507"/>
      <c r="S14566" s="507"/>
    </row>
    <row r="14567" spans="8:28" customFormat="1" ht="12.75">
      <c r="H14567" s="507"/>
      <c r="P14567" s="507"/>
      <c r="R14567" s="507"/>
      <c r="S14567" s="507"/>
    </row>
    <row r="14568" spans="8:28" customFormat="1" ht="12.75">
      <c r="H14568" s="507"/>
      <c r="P14568" s="507"/>
      <c r="R14568" s="507"/>
      <c r="S14568" s="507"/>
      <c r="AB14568" s="507"/>
    </row>
    <row r="14569" spans="8:28" customFormat="1" ht="12.75">
      <c r="H14569" s="507"/>
      <c r="R14569" s="507"/>
    </row>
    <row r="14570" spans="8:28" customFormat="1" ht="12.75">
      <c r="H14570" s="507"/>
      <c r="P14570" s="507"/>
      <c r="R14570" s="507"/>
    </row>
    <row r="14571" spans="8:28" customFormat="1" ht="12.75">
      <c r="H14571" s="507"/>
      <c r="P14571" s="507"/>
      <c r="R14571" s="507"/>
      <c r="S14571" s="507"/>
    </row>
    <row r="14572" spans="8:28" customFormat="1" ht="12.75">
      <c r="H14572" s="507"/>
      <c r="P14572" s="507"/>
      <c r="R14572" s="507"/>
    </row>
    <row r="14573" spans="8:28" customFormat="1" ht="12.75">
      <c r="H14573" s="507"/>
      <c r="P14573" s="507"/>
      <c r="R14573" s="507"/>
    </row>
    <row r="14574" spans="8:28" customFormat="1" ht="12.75">
      <c r="H14574" s="507"/>
      <c r="R14574" s="507"/>
    </row>
    <row r="14575" spans="8:28" customFormat="1" ht="12.75">
      <c r="H14575" s="507"/>
      <c r="R14575" s="507"/>
    </row>
    <row r="14576" spans="8:28" customFormat="1" ht="12.75">
      <c r="H14576" s="507"/>
      <c r="R14576" s="507"/>
    </row>
    <row r="14577" spans="8:28" customFormat="1" ht="12.75">
      <c r="H14577" s="507"/>
      <c r="R14577" s="507"/>
    </row>
    <row r="14578" spans="8:28" customFormat="1" ht="12.75">
      <c r="H14578" s="507"/>
      <c r="P14578" s="507"/>
      <c r="R14578" s="507"/>
      <c r="S14578" s="507"/>
    </row>
    <row r="14579" spans="8:28" customFormat="1" ht="12.75">
      <c r="H14579" s="507"/>
      <c r="R14579" s="507"/>
      <c r="S14579" s="507"/>
    </row>
    <row r="14580" spans="8:28" customFormat="1" ht="12.75">
      <c r="H14580" s="507"/>
      <c r="R14580" s="507"/>
    </row>
    <row r="14581" spans="8:28" customFormat="1" ht="12.75">
      <c r="H14581" s="507"/>
      <c r="P14581" s="507"/>
      <c r="R14581" s="507"/>
      <c r="S14581" s="507"/>
    </row>
    <row r="14582" spans="8:28" customFormat="1" ht="12.75">
      <c r="H14582" s="507"/>
      <c r="P14582" s="507"/>
      <c r="R14582" s="507"/>
    </row>
    <row r="14583" spans="8:28" customFormat="1" ht="12.75">
      <c r="H14583" s="507"/>
      <c r="R14583" s="507"/>
      <c r="S14583" s="507"/>
    </row>
    <row r="14584" spans="8:28" customFormat="1" ht="12.75">
      <c r="H14584" s="507"/>
      <c r="R14584" s="507"/>
      <c r="S14584" s="507"/>
    </row>
    <row r="14585" spans="8:28" customFormat="1" ht="12.75">
      <c r="H14585" s="507"/>
      <c r="R14585" s="507"/>
      <c r="S14585" s="507"/>
    </row>
    <row r="14586" spans="8:28" customFormat="1" ht="12.75">
      <c r="H14586" s="507"/>
      <c r="P14586" s="507"/>
      <c r="R14586" s="507"/>
    </row>
    <row r="14587" spans="8:28" customFormat="1" ht="12.75">
      <c r="H14587" s="507"/>
      <c r="P14587" s="507"/>
      <c r="R14587" s="507"/>
    </row>
    <row r="14588" spans="8:28" customFormat="1" ht="12.75">
      <c r="H14588" s="507"/>
      <c r="P14588" s="507"/>
      <c r="R14588" s="507"/>
    </row>
    <row r="14589" spans="8:28" customFormat="1" ht="12.75">
      <c r="H14589" s="507"/>
      <c r="P14589" s="507"/>
      <c r="R14589" s="507"/>
      <c r="S14589" s="507"/>
    </row>
    <row r="14590" spans="8:28" customFormat="1" ht="12.75">
      <c r="H14590" s="507"/>
      <c r="P14590" s="507"/>
      <c r="R14590" s="507"/>
      <c r="S14590" s="507"/>
      <c r="AB14590" s="507"/>
    </row>
    <row r="14591" spans="8:28" customFormat="1" ht="12.75">
      <c r="H14591" s="507"/>
      <c r="P14591" s="507"/>
      <c r="R14591" s="507"/>
      <c r="S14591" s="507"/>
    </row>
    <row r="14592" spans="8:28" customFormat="1" ht="12.75">
      <c r="H14592" s="507"/>
      <c r="P14592" s="507"/>
      <c r="R14592" s="507"/>
    </row>
    <row r="14593" spans="8:19" customFormat="1" ht="12.75">
      <c r="H14593" s="507"/>
      <c r="P14593" s="507"/>
      <c r="R14593" s="507"/>
    </row>
    <row r="14594" spans="8:19" customFormat="1" ht="12.75">
      <c r="H14594" s="507"/>
      <c r="R14594" s="507"/>
      <c r="S14594" s="507"/>
    </row>
    <row r="14595" spans="8:19" customFormat="1" ht="12.75">
      <c r="H14595" s="507"/>
      <c r="P14595" s="507"/>
      <c r="R14595" s="507"/>
      <c r="S14595" s="507"/>
    </row>
    <row r="14596" spans="8:19" customFormat="1" ht="12.75">
      <c r="H14596" s="507"/>
      <c r="P14596" s="507"/>
      <c r="R14596" s="507"/>
    </row>
    <row r="14597" spans="8:19" customFormat="1" ht="12.75">
      <c r="H14597" s="507"/>
      <c r="R14597" s="507"/>
      <c r="S14597" s="507"/>
    </row>
    <row r="14598" spans="8:19" customFormat="1" ht="12.75">
      <c r="H14598" s="507"/>
      <c r="R14598" s="507"/>
      <c r="S14598" s="507"/>
    </row>
    <row r="14599" spans="8:19" customFormat="1" ht="12.75">
      <c r="H14599" s="507"/>
      <c r="P14599" s="507"/>
      <c r="R14599" s="507"/>
      <c r="S14599" s="507"/>
    </row>
    <row r="14600" spans="8:19" customFormat="1" ht="12.75">
      <c r="H14600" s="507"/>
      <c r="P14600" s="507"/>
      <c r="R14600" s="507"/>
    </row>
    <row r="14601" spans="8:19" customFormat="1" ht="12.75">
      <c r="H14601" s="507"/>
      <c r="R14601" s="507"/>
      <c r="S14601" s="507"/>
    </row>
    <row r="14602" spans="8:19" customFormat="1" ht="12.75">
      <c r="H14602" s="507"/>
      <c r="R14602" s="507"/>
      <c r="S14602" s="507"/>
    </row>
    <row r="14603" spans="8:19" customFormat="1" ht="12.75">
      <c r="H14603" s="507"/>
      <c r="P14603" s="507"/>
      <c r="R14603" s="507"/>
      <c r="S14603" s="507"/>
    </row>
    <row r="14604" spans="8:19" customFormat="1" ht="12.75">
      <c r="H14604" s="507"/>
      <c r="P14604" s="507"/>
      <c r="R14604" s="507"/>
    </row>
    <row r="14605" spans="8:19" customFormat="1" ht="12.75">
      <c r="H14605" s="507"/>
      <c r="P14605" s="507"/>
      <c r="R14605" s="507"/>
    </row>
    <row r="14606" spans="8:19" customFormat="1" ht="12.75">
      <c r="H14606" s="507"/>
      <c r="P14606" s="507"/>
      <c r="R14606" s="507"/>
      <c r="S14606" s="507"/>
    </row>
    <row r="14607" spans="8:19" customFormat="1" ht="12.75">
      <c r="H14607" s="507"/>
      <c r="P14607" s="507"/>
      <c r="R14607" s="507"/>
      <c r="S14607" s="507"/>
    </row>
    <row r="14608" spans="8:19" customFormat="1" ht="12.75">
      <c r="H14608" s="507"/>
      <c r="P14608" s="507"/>
      <c r="R14608" s="507"/>
    </row>
    <row r="14609" spans="8:19" customFormat="1" ht="12.75">
      <c r="H14609" s="507"/>
      <c r="P14609" s="507"/>
      <c r="R14609" s="507"/>
    </row>
    <row r="14610" spans="8:19" customFormat="1" ht="12.75">
      <c r="H14610" s="507"/>
      <c r="P14610" s="507"/>
      <c r="R14610" s="507"/>
    </row>
    <row r="14611" spans="8:19" customFormat="1" ht="12.75">
      <c r="H14611" s="507"/>
      <c r="R14611" s="507"/>
      <c r="S14611" s="507"/>
    </row>
    <row r="14612" spans="8:19" customFormat="1" ht="12.75">
      <c r="H14612" s="507"/>
      <c r="R14612" s="507"/>
      <c r="S14612" s="507"/>
    </row>
    <row r="14613" spans="8:19" customFormat="1" ht="12.75">
      <c r="H14613" s="507"/>
      <c r="P14613" s="507"/>
      <c r="R14613" s="507"/>
      <c r="S14613" s="507"/>
    </row>
    <row r="14614" spans="8:19" customFormat="1" ht="12.75">
      <c r="H14614" s="507"/>
      <c r="P14614" s="507"/>
      <c r="R14614" s="507"/>
    </row>
    <row r="14615" spans="8:19" customFormat="1" ht="12.75">
      <c r="H14615" s="507"/>
      <c r="P14615" s="507"/>
      <c r="R14615" s="507"/>
    </row>
    <row r="14616" spans="8:19" customFormat="1" ht="12.75">
      <c r="H14616" s="507"/>
      <c r="P14616" s="507"/>
      <c r="R14616" s="507"/>
      <c r="S14616" s="507"/>
    </row>
    <row r="14617" spans="8:19" customFormat="1" ht="12.75">
      <c r="H14617" s="507"/>
      <c r="P14617" s="507"/>
      <c r="R14617" s="507"/>
    </row>
    <row r="14618" spans="8:19" customFormat="1" ht="12.75">
      <c r="H14618" s="507"/>
      <c r="R14618" s="507"/>
      <c r="S14618" s="507"/>
    </row>
    <row r="14619" spans="8:19" customFormat="1" ht="12.75">
      <c r="H14619" s="507"/>
      <c r="P14619" s="507"/>
      <c r="R14619" s="507"/>
    </row>
    <row r="14620" spans="8:19" customFormat="1" ht="12.75">
      <c r="H14620" s="507"/>
      <c r="R14620" s="507"/>
      <c r="S14620" s="507"/>
    </row>
    <row r="14621" spans="8:19" customFormat="1" ht="12.75">
      <c r="H14621" s="507"/>
      <c r="P14621" s="507"/>
      <c r="R14621" s="507"/>
      <c r="S14621" s="507"/>
    </row>
    <row r="14622" spans="8:19" customFormat="1" ht="12.75">
      <c r="H14622" s="507"/>
      <c r="P14622" s="507"/>
      <c r="R14622" s="507"/>
      <c r="S14622" s="507"/>
    </row>
    <row r="14623" spans="8:19" customFormat="1" ht="12.75">
      <c r="H14623" s="507"/>
      <c r="R14623" s="507"/>
    </row>
    <row r="14624" spans="8:19" customFormat="1" ht="12.75">
      <c r="H14624" s="507"/>
      <c r="P14624" s="507"/>
      <c r="R14624" s="507"/>
    </row>
    <row r="14625" spans="8:28" customFormat="1" ht="12.75">
      <c r="H14625" s="507"/>
      <c r="P14625" s="507"/>
      <c r="R14625" s="507"/>
    </row>
    <row r="14626" spans="8:28" customFormat="1" ht="12.75">
      <c r="H14626" s="507"/>
      <c r="R14626" s="507"/>
    </row>
    <row r="14627" spans="8:28" customFormat="1" ht="12.75">
      <c r="H14627" s="507"/>
      <c r="R14627" s="507"/>
      <c r="S14627" s="507"/>
    </row>
    <row r="14628" spans="8:28" customFormat="1" ht="12.75">
      <c r="H14628" s="507"/>
      <c r="P14628" s="507"/>
      <c r="R14628" s="507"/>
      <c r="S14628" s="507"/>
    </row>
    <row r="14629" spans="8:28" customFormat="1" ht="12.75">
      <c r="H14629" s="507"/>
      <c r="P14629" s="507"/>
      <c r="R14629" s="507"/>
      <c r="S14629" s="507"/>
      <c r="AB14629" s="507"/>
    </row>
    <row r="14630" spans="8:28" customFormat="1" ht="12.75">
      <c r="H14630" s="507"/>
      <c r="R14630" s="507"/>
      <c r="S14630" s="507"/>
    </row>
    <row r="14631" spans="8:28" customFormat="1" ht="12.75">
      <c r="H14631" s="507"/>
      <c r="P14631" s="507"/>
      <c r="R14631" s="507"/>
      <c r="AB14631" s="507"/>
    </row>
    <row r="14632" spans="8:28" customFormat="1" ht="12.75">
      <c r="H14632" s="507"/>
      <c r="P14632" s="507"/>
      <c r="R14632" s="507"/>
    </row>
    <row r="14633" spans="8:28" customFormat="1" ht="12.75">
      <c r="H14633" s="507"/>
      <c r="R14633" s="507"/>
    </row>
    <row r="14634" spans="8:28" customFormat="1" ht="12.75">
      <c r="H14634" s="507"/>
      <c r="P14634" s="507"/>
      <c r="R14634" s="507"/>
    </row>
    <row r="14635" spans="8:28" customFormat="1" ht="12.75">
      <c r="H14635" s="507"/>
      <c r="R14635" s="507"/>
      <c r="S14635" s="507"/>
    </row>
    <row r="14636" spans="8:28" customFormat="1" ht="12.75">
      <c r="H14636" s="507"/>
      <c r="P14636" s="507"/>
      <c r="R14636" s="507"/>
      <c r="S14636" s="507"/>
    </row>
    <row r="14637" spans="8:28" customFormat="1" ht="12.75">
      <c r="H14637" s="507"/>
      <c r="R14637" s="507"/>
      <c r="S14637" s="507"/>
    </row>
    <row r="14638" spans="8:28" customFormat="1" ht="12.75">
      <c r="H14638" s="507"/>
      <c r="P14638" s="507"/>
      <c r="R14638" s="507"/>
    </row>
    <row r="14639" spans="8:28" customFormat="1" ht="12.75">
      <c r="H14639" s="507"/>
      <c r="P14639" s="507"/>
      <c r="R14639" s="507"/>
      <c r="S14639" s="507"/>
    </row>
    <row r="14640" spans="8:28" customFormat="1" ht="12.75">
      <c r="H14640" s="507"/>
      <c r="P14640" s="507"/>
      <c r="R14640" s="507"/>
    </row>
    <row r="14641" spans="8:28" customFormat="1" ht="12.75">
      <c r="H14641" s="507"/>
      <c r="P14641" s="507"/>
      <c r="R14641" s="507"/>
    </row>
    <row r="14642" spans="8:28" customFormat="1" ht="12.75">
      <c r="H14642" s="507"/>
      <c r="R14642" s="507"/>
    </row>
    <row r="14643" spans="8:28" customFormat="1" ht="12.75">
      <c r="H14643" s="507"/>
      <c r="P14643" s="507"/>
      <c r="R14643" s="507"/>
    </row>
    <row r="14644" spans="8:28" customFormat="1" ht="12.75">
      <c r="H14644" s="507"/>
      <c r="P14644" s="507"/>
      <c r="R14644" s="507"/>
    </row>
    <row r="14645" spans="8:28" customFormat="1" ht="12.75">
      <c r="H14645" s="507"/>
      <c r="P14645" s="507"/>
      <c r="R14645" s="507"/>
    </row>
    <row r="14646" spans="8:28" customFormat="1" ht="12.75">
      <c r="H14646" s="507"/>
      <c r="P14646" s="507"/>
      <c r="R14646" s="507"/>
      <c r="S14646" s="507"/>
    </row>
    <row r="14647" spans="8:28" customFormat="1" ht="12.75">
      <c r="H14647" s="507"/>
      <c r="R14647" s="507"/>
      <c r="S14647" s="507"/>
    </row>
    <row r="14648" spans="8:28" customFormat="1" ht="12.75">
      <c r="H14648" s="507"/>
      <c r="P14648" s="507"/>
      <c r="R14648" s="507"/>
      <c r="S14648" s="507"/>
      <c r="AB14648" s="507"/>
    </row>
    <row r="14649" spans="8:28" customFormat="1" ht="12.75">
      <c r="H14649" s="507"/>
      <c r="R14649" s="507"/>
    </row>
    <row r="14650" spans="8:28" customFormat="1" ht="12.75">
      <c r="H14650" s="507"/>
      <c r="P14650" s="507"/>
      <c r="R14650" s="507"/>
    </row>
    <row r="14651" spans="8:28" customFormat="1" ht="12.75">
      <c r="H14651" s="507"/>
      <c r="P14651" s="507"/>
      <c r="R14651" s="507"/>
    </row>
    <row r="14652" spans="8:28" customFormat="1" ht="12.75">
      <c r="H14652" s="507"/>
      <c r="P14652" s="507"/>
      <c r="R14652" s="507"/>
      <c r="S14652" s="507"/>
    </row>
    <row r="14653" spans="8:28" customFormat="1" ht="12.75">
      <c r="H14653" s="507"/>
      <c r="P14653" s="507"/>
      <c r="R14653" s="507"/>
      <c r="S14653" s="507"/>
    </row>
    <row r="14654" spans="8:28" customFormat="1" ht="12.75">
      <c r="H14654" s="507"/>
      <c r="R14654" s="507"/>
    </row>
    <row r="14655" spans="8:28" customFormat="1" ht="12.75">
      <c r="H14655" s="507"/>
      <c r="P14655" s="507"/>
      <c r="R14655" s="507"/>
    </row>
    <row r="14656" spans="8:28" customFormat="1" ht="12.75">
      <c r="H14656" s="507"/>
      <c r="R14656" s="507"/>
    </row>
    <row r="14657" spans="8:28" customFormat="1" ht="12.75">
      <c r="H14657" s="507"/>
      <c r="P14657" s="507"/>
      <c r="R14657" s="507"/>
      <c r="S14657" s="507"/>
    </row>
    <row r="14658" spans="8:28" customFormat="1" ht="12.75">
      <c r="H14658" s="507"/>
      <c r="P14658" s="507"/>
      <c r="R14658" s="507"/>
    </row>
    <row r="14659" spans="8:28" customFormat="1" ht="12.75">
      <c r="H14659" s="507"/>
      <c r="P14659" s="507"/>
      <c r="R14659" s="507"/>
      <c r="S14659" s="507"/>
      <c r="AB14659" s="507"/>
    </row>
    <row r="14660" spans="8:28" customFormat="1" ht="12.75">
      <c r="H14660" s="507"/>
      <c r="P14660" s="507"/>
      <c r="R14660" s="507"/>
    </row>
    <row r="14661" spans="8:28" customFormat="1" ht="12.75">
      <c r="H14661" s="507"/>
      <c r="P14661" s="507"/>
      <c r="R14661" s="507"/>
      <c r="S14661" s="507"/>
    </row>
    <row r="14662" spans="8:28" customFormat="1" ht="12.75">
      <c r="H14662" s="507"/>
      <c r="P14662" s="507"/>
      <c r="R14662" s="507"/>
    </row>
    <row r="14663" spans="8:28" customFormat="1" ht="12.75">
      <c r="H14663" s="507"/>
      <c r="R14663" s="507"/>
      <c r="S14663" s="507"/>
    </row>
    <row r="14664" spans="8:28" customFormat="1" ht="12.75">
      <c r="H14664" s="507"/>
      <c r="P14664" s="507"/>
      <c r="R14664" s="507"/>
    </row>
    <row r="14665" spans="8:28" customFormat="1" ht="12.75">
      <c r="H14665" s="507"/>
      <c r="R14665" s="507"/>
      <c r="S14665" s="507"/>
    </row>
    <row r="14666" spans="8:28" customFormat="1" ht="12.75">
      <c r="H14666" s="507"/>
      <c r="R14666" s="507"/>
      <c r="S14666" s="507"/>
    </row>
    <row r="14667" spans="8:28" customFormat="1" ht="12.75">
      <c r="H14667" s="507"/>
      <c r="R14667" s="507"/>
    </row>
    <row r="14668" spans="8:28" customFormat="1" ht="12.75">
      <c r="H14668" s="507"/>
      <c r="P14668" s="507"/>
      <c r="R14668" s="507"/>
      <c r="S14668" s="507"/>
    </row>
    <row r="14669" spans="8:28" customFormat="1" ht="12.75">
      <c r="H14669" s="507"/>
      <c r="R14669" s="507"/>
      <c r="S14669" s="507"/>
    </row>
    <row r="14670" spans="8:28" customFormat="1" ht="12.75">
      <c r="H14670" s="507"/>
      <c r="P14670" s="507"/>
      <c r="R14670" s="507"/>
    </row>
    <row r="14671" spans="8:28" customFormat="1" ht="12.75">
      <c r="H14671" s="507"/>
      <c r="P14671" s="507"/>
      <c r="R14671" s="507"/>
      <c r="S14671" s="507"/>
      <c r="AB14671" s="507"/>
    </row>
    <row r="14672" spans="8:28" customFormat="1" ht="12.75">
      <c r="H14672" s="507"/>
      <c r="P14672" s="507"/>
      <c r="R14672" s="507"/>
    </row>
    <row r="14673" spans="8:19" customFormat="1" ht="12.75">
      <c r="H14673" s="507"/>
      <c r="P14673" s="507"/>
      <c r="R14673" s="507"/>
      <c r="S14673" s="507"/>
    </row>
    <row r="14674" spans="8:19" customFormat="1" ht="12.75">
      <c r="H14674" s="507"/>
      <c r="R14674" s="507"/>
    </row>
    <row r="14675" spans="8:19" customFormat="1" ht="12.75">
      <c r="H14675" s="507"/>
      <c r="P14675" s="507"/>
      <c r="R14675" s="507"/>
    </row>
    <row r="14676" spans="8:19" customFormat="1" ht="12.75">
      <c r="H14676" s="507"/>
      <c r="P14676" s="507"/>
      <c r="R14676" s="507"/>
    </row>
    <row r="14677" spans="8:19" customFormat="1" ht="12.75">
      <c r="H14677" s="507"/>
      <c r="P14677" s="507"/>
      <c r="R14677" s="507"/>
      <c r="S14677" s="507"/>
    </row>
    <row r="14678" spans="8:19" customFormat="1" ht="12.75">
      <c r="H14678" s="507"/>
      <c r="P14678" s="507"/>
      <c r="R14678" s="507"/>
      <c r="S14678" s="507"/>
    </row>
    <row r="14679" spans="8:19" customFormat="1" ht="12.75">
      <c r="H14679" s="507"/>
      <c r="P14679" s="507"/>
      <c r="R14679" s="507"/>
    </row>
    <row r="14680" spans="8:19" customFormat="1" ht="12.75">
      <c r="H14680" s="507"/>
      <c r="P14680" s="507"/>
      <c r="R14680" s="507"/>
    </row>
    <row r="14681" spans="8:19" customFormat="1" ht="12.75">
      <c r="H14681" s="507"/>
      <c r="R14681" s="507"/>
    </row>
    <row r="14682" spans="8:19" customFormat="1" ht="12.75">
      <c r="H14682" s="507"/>
      <c r="P14682" s="507"/>
      <c r="R14682" s="507"/>
    </row>
    <row r="14683" spans="8:19" customFormat="1" ht="12.75">
      <c r="H14683" s="507"/>
      <c r="P14683" s="507"/>
      <c r="R14683" s="507"/>
    </row>
    <row r="14684" spans="8:19" customFormat="1" ht="12.75">
      <c r="H14684" s="507"/>
      <c r="P14684" s="507"/>
      <c r="R14684" s="507"/>
      <c r="S14684" s="507"/>
    </row>
    <row r="14685" spans="8:19" customFormat="1" ht="12.75">
      <c r="H14685" s="507"/>
      <c r="P14685" s="507"/>
      <c r="R14685" s="507"/>
    </row>
    <row r="14686" spans="8:19" customFormat="1" ht="12.75">
      <c r="H14686" s="507"/>
      <c r="R14686" s="507"/>
    </row>
    <row r="14687" spans="8:19" customFormat="1" ht="12.75">
      <c r="H14687" s="507"/>
      <c r="P14687" s="507"/>
      <c r="R14687" s="507"/>
      <c r="S14687" s="507"/>
    </row>
    <row r="14688" spans="8:19" customFormat="1" ht="12.75">
      <c r="H14688" s="507"/>
      <c r="R14688" s="507"/>
      <c r="S14688" s="507"/>
    </row>
    <row r="14689" spans="8:19" customFormat="1" ht="12.75">
      <c r="H14689" s="507"/>
      <c r="R14689" s="507"/>
      <c r="S14689" s="507"/>
    </row>
    <row r="14690" spans="8:19" customFormat="1" ht="12.75">
      <c r="H14690" s="507"/>
      <c r="P14690" s="507"/>
      <c r="R14690" s="507"/>
    </row>
    <row r="14691" spans="8:19" customFormat="1" ht="12.75">
      <c r="H14691" s="507"/>
      <c r="R14691" s="507"/>
      <c r="S14691" s="507"/>
    </row>
    <row r="14692" spans="8:19" customFormat="1" ht="12.75">
      <c r="H14692" s="507"/>
      <c r="P14692" s="507"/>
      <c r="R14692" s="507"/>
    </row>
    <row r="14693" spans="8:19" customFormat="1" ht="12.75">
      <c r="H14693" s="507"/>
      <c r="P14693" s="507"/>
      <c r="R14693" s="507"/>
    </row>
    <row r="14694" spans="8:19" customFormat="1" ht="12.75">
      <c r="H14694" s="507"/>
      <c r="P14694" s="507"/>
      <c r="R14694" s="507"/>
      <c r="S14694" s="507"/>
    </row>
    <row r="14695" spans="8:19" customFormat="1" ht="12.75">
      <c r="H14695" s="507"/>
      <c r="P14695" s="507"/>
      <c r="R14695" s="507"/>
    </row>
    <row r="14696" spans="8:19" customFormat="1" ht="12.75">
      <c r="H14696" s="507"/>
      <c r="P14696" s="507"/>
      <c r="R14696" s="507"/>
    </row>
    <row r="14697" spans="8:19" customFormat="1" ht="12.75">
      <c r="H14697" s="507"/>
      <c r="P14697" s="507"/>
      <c r="R14697" s="507"/>
    </row>
    <row r="14698" spans="8:19" customFormat="1" ht="12.75">
      <c r="H14698" s="507"/>
      <c r="P14698" s="507"/>
      <c r="R14698" s="507"/>
      <c r="S14698" s="507"/>
    </row>
    <row r="14699" spans="8:19" customFormat="1" ht="12.75">
      <c r="H14699" s="507"/>
      <c r="P14699" s="507"/>
      <c r="R14699" s="507"/>
      <c r="S14699" s="507"/>
    </row>
    <row r="14700" spans="8:19" customFormat="1" ht="12.75">
      <c r="H14700" s="507"/>
      <c r="P14700" s="507"/>
      <c r="R14700" s="507"/>
    </row>
    <row r="14701" spans="8:19" customFormat="1" ht="12.75">
      <c r="H14701" s="507"/>
      <c r="P14701" s="507"/>
      <c r="R14701" s="507"/>
      <c r="S14701" s="507"/>
    </row>
    <row r="14702" spans="8:19" customFormat="1" ht="12.75">
      <c r="H14702" s="507"/>
      <c r="P14702" s="507"/>
      <c r="R14702" s="507"/>
    </row>
    <row r="14703" spans="8:19" customFormat="1" ht="12.75">
      <c r="H14703" s="507"/>
      <c r="P14703" s="507"/>
      <c r="R14703" s="507"/>
      <c r="S14703" s="507"/>
    </row>
    <row r="14704" spans="8:19" customFormat="1" ht="12.75">
      <c r="H14704" s="507"/>
      <c r="P14704" s="507"/>
      <c r="R14704" s="507"/>
      <c r="S14704" s="507"/>
    </row>
    <row r="14705" spans="8:28" customFormat="1" ht="12.75">
      <c r="H14705" s="507"/>
      <c r="P14705" s="507"/>
      <c r="R14705" s="507"/>
    </row>
    <row r="14706" spans="8:28" customFormat="1" ht="12.75">
      <c r="H14706" s="507"/>
      <c r="R14706" s="507"/>
      <c r="S14706" s="507"/>
    </row>
    <row r="14707" spans="8:28" customFormat="1" ht="12.75">
      <c r="H14707" s="507"/>
      <c r="R14707" s="507"/>
    </row>
    <row r="14708" spans="8:28" customFormat="1" ht="12.75">
      <c r="H14708" s="507"/>
      <c r="R14708" s="507"/>
      <c r="S14708" s="507"/>
    </row>
    <row r="14709" spans="8:28" customFormat="1" ht="12.75">
      <c r="H14709" s="507"/>
      <c r="P14709" s="507"/>
      <c r="R14709" s="507"/>
      <c r="S14709" s="507"/>
      <c r="AB14709" s="507"/>
    </row>
    <row r="14710" spans="8:28" customFormat="1" ht="12.75">
      <c r="H14710" s="507"/>
      <c r="P14710" s="507"/>
      <c r="R14710" s="507"/>
    </row>
    <row r="14711" spans="8:28" customFormat="1" ht="12.75">
      <c r="H14711" s="507"/>
      <c r="R14711" s="507"/>
      <c r="S14711" s="507"/>
    </row>
    <row r="14712" spans="8:28" customFormat="1" ht="12.75">
      <c r="H14712" s="507"/>
      <c r="P14712" s="507"/>
      <c r="R14712" s="507"/>
      <c r="S14712" s="507"/>
    </row>
    <row r="14713" spans="8:28" customFormat="1" ht="12.75">
      <c r="H14713" s="507"/>
      <c r="P14713" s="507"/>
      <c r="R14713" s="507"/>
    </row>
    <row r="14714" spans="8:28" customFormat="1" ht="12.75">
      <c r="H14714" s="507"/>
      <c r="P14714" s="507"/>
      <c r="R14714" s="507"/>
    </row>
    <row r="14715" spans="8:28" customFormat="1" ht="12.75">
      <c r="H14715" s="507"/>
      <c r="R14715" s="507"/>
      <c r="S14715" s="507"/>
    </row>
    <row r="14716" spans="8:28" customFormat="1" ht="12.75">
      <c r="H14716" s="507"/>
      <c r="R14716" s="507"/>
    </row>
    <row r="14717" spans="8:28" customFormat="1" ht="12.75">
      <c r="H14717" s="507"/>
      <c r="P14717" s="507"/>
      <c r="R14717" s="507"/>
    </row>
    <row r="14718" spans="8:28" customFormat="1" ht="12.75">
      <c r="H14718" s="507"/>
      <c r="R14718" s="507"/>
      <c r="S14718" s="507"/>
    </row>
    <row r="14719" spans="8:28" customFormat="1" ht="12.75">
      <c r="H14719" s="507"/>
      <c r="P14719" s="507"/>
      <c r="R14719" s="507"/>
    </row>
    <row r="14720" spans="8:28" customFormat="1" ht="12.75">
      <c r="H14720" s="507"/>
      <c r="P14720" s="507"/>
      <c r="R14720" s="507"/>
      <c r="S14720" s="507"/>
      <c r="AB14720" s="507"/>
    </row>
    <row r="14721" spans="8:19" customFormat="1" ht="12.75">
      <c r="H14721" s="507"/>
      <c r="P14721" s="507"/>
      <c r="R14721" s="507"/>
    </row>
    <row r="14722" spans="8:19" customFormat="1" ht="12.75">
      <c r="H14722" s="507"/>
      <c r="P14722" s="507"/>
      <c r="R14722" s="507"/>
      <c r="S14722" s="507"/>
    </row>
    <row r="14723" spans="8:19" customFormat="1" ht="12.75">
      <c r="H14723" s="507"/>
      <c r="P14723" s="507"/>
      <c r="R14723" s="507"/>
    </row>
    <row r="14724" spans="8:19" customFormat="1" ht="12.75">
      <c r="H14724" s="507"/>
      <c r="P14724" s="507"/>
      <c r="R14724" s="507"/>
    </row>
    <row r="14725" spans="8:19" customFormat="1" ht="12.75">
      <c r="H14725" s="507"/>
      <c r="P14725" s="507"/>
      <c r="R14725" s="507"/>
      <c r="S14725" s="507"/>
    </row>
    <row r="14726" spans="8:19" customFormat="1" ht="12.75">
      <c r="H14726" s="507"/>
      <c r="R14726" s="507"/>
      <c r="S14726" s="507"/>
    </row>
    <row r="14727" spans="8:19" customFormat="1" ht="12.75">
      <c r="H14727" s="507"/>
      <c r="P14727" s="507"/>
      <c r="R14727" s="507"/>
    </row>
    <row r="14728" spans="8:19" customFormat="1" ht="12.75">
      <c r="H14728" s="507"/>
      <c r="R14728" s="507"/>
    </row>
    <row r="14729" spans="8:19" customFormat="1" ht="12.75">
      <c r="H14729" s="507"/>
      <c r="P14729" s="507"/>
      <c r="R14729" s="507"/>
      <c r="S14729" s="507"/>
    </row>
    <row r="14730" spans="8:19" customFormat="1" ht="12.75">
      <c r="H14730" s="507"/>
      <c r="P14730" s="507"/>
      <c r="R14730" s="507"/>
      <c r="S14730" s="507"/>
    </row>
    <row r="14731" spans="8:19" customFormat="1" ht="12.75">
      <c r="H14731" s="507"/>
      <c r="R14731" s="507"/>
      <c r="S14731" s="507"/>
    </row>
    <row r="14732" spans="8:19" customFormat="1" ht="12.75">
      <c r="H14732" s="507"/>
      <c r="R14732" s="507"/>
      <c r="S14732" s="507"/>
    </row>
    <row r="14733" spans="8:19" customFormat="1" ht="12.75">
      <c r="H14733" s="507"/>
      <c r="P14733" s="507"/>
      <c r="R14733" s="507"/>
    </row>
    <row r="14734" spans="8:19" customFormat="1" ht="12.75">
      <c r="H14734" s="507"/>
      <c r="R14734" s="507"/>
      <c r="S14734" s="507"/>
    </row>
    <row r="14735" spans="8:19" customFormat="1" ht="12.75">
      <c r="H14735" s="507"/>
      <c r="R14735" s="507"/>
      <c r="S14735" s="507"/>
    </row>
    <row r="14736" spans="8:19" customFormat="1" ht="12.75">
      <c r="H14736" s="507"/>
      <c r="R14736" s="507"/>
      <c r="S14736" s="507"/>
    </row>
    <row r="14737" spans="8:28" customFormat="1" ht="12.75">
      <c r="H14737" s="507"/>
      <c r="P14737" s="507"/>
      <c r="R14737" s="507"/>
    </row>
    <row r="14738" spans="8:28" customFormat="1" ht="12.75">
      <c r="H14738" s="507"/>
      <c r="R14738" s="507"/>
      <c r="S14738" s="507"/>
    </row>
    <row r="14739" spans="8:28" customFormat="1" ht="12.75">
      <c r="H14739" s="507"/>
      <c r="P14739" s="507"/>
      <c r="R14739" s="507"/>
      <c r="S14739" s="507"/>
      <c r="AB14739" s="507"/>
    </row>
    <row r="14740" spans="8:28" customFormat="1" ht="12.75">
      <c r="H14740" s="507"/>
      <c r="P14740" s="507"/>
      <c r="R14740" s="507"/>
    </row>
    <row r="14741" spans="8:28" customFormat="1" ht="12.75">
      <c r="H14741" s="507"/>
      <c r="R14741" s="507"/>
      <c r="S14741" s="507"/>
    </row>
    <row r="14742" spans="8:28" customFormat="1" ht="12.75">
      <c r="H14742" s="507"/>
      <c r="P14742" s="507"/>
      <c r="R14742" s="507"/>
    </row>
    <row r="14743" spans="8:28" customFormat="1" ht="12.75">
      <c r="H14743" s="507"/>
      <c r="P14743" s="507"/>
      <c r="R14743" s="507"/>
      <c r="S14743" s="507"/>
    </row>
    <row r="14744" spans="8:28" customFormat="1" ht="12.75">
      <c r="H14744" s="507"/>
      <c r="P14744" s="507"/>
      <c r="R14744" s="507"/>
    </row>
    <row r="14745" spans="8:28" customFormat="1" ht="12.75">
      <c r="H14745" s="507"/>
      <c r="P14745" s="507"/>
      <c r="R14745" s="507"/>
    </row>
    <row r="14746" spans="8:28" customFormat="1" ht="12.75">
      <c r="H14746" s="507"/>
      <c r="R14746" s="507"/>
    </row>
    <row r="14747" spans="8:28" customFormat="1" ht="12.75">
      <c r="H14747" s="507"/>
      <c r="P14747" s="507"/>
      <c r="R14747" s="507"/>
    </row>
    <row r="14748" spans="8:28" customFormat="1" ht="12.75">
      <c r="H14748" s="507"/>
      <c r="P14748" s="507"/>
      <c r="R14748" s="507"/>
      <c r="S14748" s="507"/>
    </row>
    <row r="14749" spans="8:28" customFormat="1" ht="12.75">
      <c r="H14749" s="507"/>
      <c r="P14749" s="507"/>
      <c r="R14749" s="507"/>
      <c r="S14749" s="507"/>
    </row>
    <row r="14750" spans="8:28" customFormat="1" ht="12.75">
      <c r="H14750" s="507"/>
      <c r="P14750" s="507"/>
      <c r="R14750" s="507"/>
    </row>
    <row r="14751" spans="8:28" customFormat="1" ht="12.75">
      <c r="H14751" s="507"/>
      <c r="P14751" s="507"/>
      <c r="R14751" s="507"/>
    </row>
    <row r="14752" spans="8:28" customFormat="1" ht="12.75">
      <c r="H14752" s="507"/>
      <c r="P14752" s="507"/>
      <c r="R14752" s="507"/>
      <c r="S14752" s="507"/>
    </row>
    <row r="14753" spans="8:28" customFormat="1" ht="12.75">
      <c r="H14753" s="507"/>
      <c r="R14753" s="507"/>
    </row>
    <row r="14754" spans="8:28" customFormat="1" ht="12.75">
      <c r="H14754" s="507"/>
      <c r="P14754" s="507"/>
      <c r="R14754" s="507"/>
      <c r="S14754" s="507"/>
    </row>
    <row r="14755" spans="8:28" customFormat="1" ht="12.75">
      <c r="H14755" s="507"/>
      <c r="P14755" s="507"/>
      <c r="R14755" s="507"/>
    </row>
    <row r="14756" spans="8:28" customFormat="1" ht="12.75">
      <c r="H14756" s="507"/>
      <c r="P14756" s="507"/>
      <c r="R14756" s="507"/>
      <c r="S14756" s="507"/>
    </row>
    <row r="14757" spans="8:28" customFormat="1" ht="12.75">
      <c r="H14757" s="507"/>
      <c r="P14757" s="507"/>
      <c r="R14757" s="507"/>
      <c r="S14757" s="507"/>
    </row>
    <row r="14758" spans="8:28" customFormat="1" ht="12.75">
      <c r="H14758" s="507"/>
      <c r="P14758" s="507"/>
      <c r="R14758" s="507"/>
    </row>
    <row r="14759" spans="8:28" customFormat="1" ht="12.75">
      <c r="H14759" s="507"/>
      <c r="P14759" s="507"/>
      <c r="R14759" s="507"/>
    </row>
    <row r="14760" spans="8:28" customFormat="1" ht="12.75">
      <c r="H14760" s="507"/>
      <c r="R14760" s="507"/>
      <c r="S14760" s="507"/>
    </row>
    <row r="14761" spans="8:28" customFormat="1" ht="12.75">
      <c r="H14761" s="507"/>
      <c r="P14761" s="507"/>
      <c r="R14761" s="507"/>
      <c r="S14761" s="507"/>
      <c r="AB14761" s="507"/>
    </row>
    <row r="14762" spans="8:28" customFormat="1" ht="12.75">
      <c r="H14762" s="507"/>
      <c r="R14762" s="507"/>
    </row>
    <row r="14763" spans="8:28" customFormat="1" ht="12.75">
      <c r="H14763" s="507"/>
      <c r="P14763" s="507"/>
      <c r="R14763" s="507"/>
    </row>
    <row r="14764" spans="8:28" customFormat="1" ht="12.75">
      <c r="H14764" s="507"/>
      <c r="P14764" s="507"/>
      <c r="R14764" s="507"/>
    </row>
    <row r="14765" spans="8:28" customFormat="1" ht="12.75">
      <c r="H14765" s="507"/>
      <c r="P14765" s="507"/>
      <c r="R14765" s="507"/>
    </row>
    <row r="14766" spans="8:28" customFormat="1" ht="12.75">
      <c r="H14766" s="507"/>
      <c r="R14766" s="507"/>
      <c r="S14766" s="507"/>
    </row>
    <row r="14767" spans="8:28" customFormat="1" ht="12.75">
      <c r="H14767" s="507"/>
      <c r="R14767" s="507"/>
      <c r="S14767" s="507"/>
    </row>
    <row r="14768" spans="8:28" customFormat="1" ht="12.75">
      <c r="H14768" s="507"/>
      <c r="P14768" s="507"/>
      <c r="R14768" s="507"/>
      <c r="S14768" s="507"/>
    </row>
    <row r="14769" spans="8:19" customFormat="1" ht="12.75">
      <c r="H14769" s="507"/>
      <c r="P14769" s="507"/>
      <c r="R14769" s="507"/>
    </row>
    <row r="14770" spans="8:19" customFormat="1" ht="12.75">
      <c r="H14770" s="507"/>
      <c r="R14770" s="507"/>
    </row>
    <row r="14771" spans="8:19" customFormat="1" ht="12.75">
      <c r="H14771" s="507"/>
      <c r="R14771" s="507"/>
      <c r="S14771" s="507"/>
    </row>
    <row r="14772" spans="8:19" customFormat="1" ht="12.75">
      <c r="H14772" s="507"/>
      <c r="R14772" s="507"/>
    </row>
    <row r="14773" spans="8:19" customFormat="1" ht="12.75">
      <c r="H14773" s="507"/>
      <c r="P14773" s="507"/>
      <c r="R14773" s="507"/>
    </row>
    <row r="14774" spans="8:19" customFormat="1" ht="12.75">
      <c r="H14774" s="507"/>
      <c r="P14774" s="507"/>
      <c r="R14774" s="507"/>
    </row>
    <row r="14775" spans="8:19" customFormat="1" ht="12.75">
      <c r="H14775" s="507"/>
      <c r="R14775" s="507"/>
      <c r="S14775" s="507"/>
    </row>
    <row r="14776" spans="8:19" customFormat="1" ht="12.75">
      <c r="H14776" s="507"/>
      <c r="P14776" s="507"/>
      <c r="R14776" s="507"/>
      <c r="S14776" s="507"/>
    </row>
    <row r="14777" spans="8:19" customFormat="1" ht="12.75">
      <c r="H14777" s="507"/>
      <c r="P14777" s="507"/>
      <c r="R14777" s="507"/>
      <c r="S14777" s="507"/>
    </row>
    <row r="14778" spans="8:19" customFormat="1" ht="12.75">
      <c r="H14778" s="507"/>
      <c r="P14778" s="507"/>
      <c r="R14778" s="507"/>
    </row>
    <row r="14779" spans="8:19" customFormat="1" ht="12.75">
      <c r="H14779" s="507"/>
      <c r="P14779" s="507"/>
      <c r="R14779" s="507"/>
    </row>
    <row r="14780" spans="8:19" customFormat="1" ht="12.75">
      <c r="H14780" s="507"/>
      <c r="P14780" s="507"/>
      <c r="R14780" s="507"/>
    </row>
    <row r="14781" spans="8:19" customFormat="1" ht="12.75">
      <c r="H14781" s="507"/>
      <c r="R14781" s="507"/>
    </row>
    <row r="14782" spans="8:19" customFormat="1" ht="12.75">
      <c r="H14782" s="507"/>
      <c r="R14782" s="507"/>
    </row>
    <row r="14783" spans="8:19" customFormat="1" ht="12.75">
      <c r="H14783" s="507"/>
      <c r="P14783" s="507"/>
      <c r="R14783" s="507"/>
      <c r="S14783" s="507"/>
    </row>
    <row r="14784" spans="8:19" customFormat="1" ht="12.75">
      <c r="H14784" s="507"/>
      <c r="P14784" s="507"/>
      <c r="R14784" s="507"/>
    </row>
    <row r="14785" spans="8:19" customFormat="1" ht="12.75">
      <c r="H14785" s="507"/>
      <c r="P14785" s="507"/>
      <c r="R14785" s="507"/>
      <c r="S14785" s="507"/>
    </row>
    <row r="14786" spans="8:19" customFormat="1" ht="12.75">
      <c r="H14786" s="507"/>
      <c r="P14786" s="507"/>
      <c r="R14786" s="507"/>
      <c r="S14786" s="507"/>
    </row>
    <row r="14787" spans="8:19" customFormat="1" ht="12.75">
      <c r="H14787" s="507"/>
      <c r="P14787" s="507"/>
      <c r="R14787" s="507"/>
      <c r="S14787" s="507"/>
    </row>
    <row r="14788" spans="8:19" customFormat="1" ht="12.75">
      <c r="H14788" s="507"/>
      <c r="P14788" s="507"/>
      <c r="R14788" s="507"/>
    </row>
    <row r="14789" spans="8:19" customFormat="1" ht="12.75">
      <c r="H14789" s="507"/>
      <c r="P14789" s="507"/>
      <c r="R14789" s="507"/>
    </row>
    <row r="14790" spans="8:19" customFormat="1" ht="12.75">
      <c r="H14790" s="507"/>
      <c r="P14790" s="507"/>
      <c r="R14790" s="507"/>
      <c r="S14790" s="507"/>
    </row>
    <row r="14791" spans="8:19" customFormat="1" ht="12.75">
      <c r="H14791" s="507"/>
      <c r="P14791" s="507"/>
      <c r="R14791" s="507"/>
    </row>
    <row r="14792" spans="8:19" customFormat="1" ht="12.75">
      <c r="H14792" s="507"/>
      <c r="R14792" s="507"/>
      <c r="S14792" s="507"/>
    </row>
    <row r="14793" spans="8:19" customFormat="1" ht="12.75">
      <c r="H14793" s="507"/>
      <c r="P14793" s="507"/>
      <c r="R14793" s="507"/>
      <c r="S14793" s="507"/>
    </row>
    <row r="14794" spans="8:19" customFormat="1" ht="12.75">
      <c r="H14794" s="507"/>
      <c r="P14794" s="507"/>
      <c r="R14794" s="507"/>
      <c r="S14794" s="507"/>
    </row>
    <row r="14795" spans="8:19" customFormat="1" ht="12.75">
      <c r="H14795" s="507"/>
      <c r="R14795" s="507"/>
    </row>
    <row r="14796" spans="8:19" customFormat="1" ht="12.75">
      <c r="H14796" s="507"/>
      <c r="R14796" s="507"/>
    </row>
    <row r="14797" spans="8:19" customFormat="1" ht="12.75">
      <c r="H14797" s="507"/>
      <c r="P14797" s="507"/>
      <c r="R14797" s="507"/>
    </row>
    <row r="14798" spans="8:19" customFormat="1" ht="12.75">
      <c r="H14798" s="507"/>
      <c r="R14798" s="507"/>
      <c r="S14798" s="507"/>
    </row>
    <row r="14799" spans="8:19" customFormat="1" ht="12.75">
      <c r="H14799" s="507"/>
      <c r="P14799" s="507"/>
      <c r="R14799" s="507"/>
      <c r="S14799" s="507"/>
    </row>
    <row r="14800" spans="8:19" customFormat="1" ht="12.75">
      <c r="H14800" s="507"/>
      <c r="P14800" s="507"/>
      <c r="R14800" s="507"/>
    </row>
    <row r="14801" spans="8:28" customFormat="1" ht="12.75">
      <c r="H14801" s="507"/>
      <c r="R14801" s="507"/>
      <c r="S14801" s="507"/>
    </row>
    <row r="14802" spans="8:28" customFormat="1" ht="12.75">
      <c r="H14802" s="507"/>
      <c r="P14802" s="507"/>
      <c r="R14802" s="507"/>
    </row>
    <row r="14803" spans="8:28" customFormat="1" ht="12.75">
      <c r="H14803" s="507"/>
      <c r="R14803" s="507"/>
      <c r="S14803" s="507"/>
    </row>
    <row r="14804" spans="8:28" customFormat="1" ht="12.75">
      <c r="H14804" s="507"/>
      <c r="P14804" s="507"/>
      <c r="R14804" s="507"/>
    </row>
    <row r="14805" spans="8:28" customFormat="1" ht="12.75">
      <c r="H14805" s="507"/>
      <c r="R14805" s="507"/>
    </row>
    <row r="14806" spans="8:28" customFormat="1" ht="12.75">
      <c r="H14806" s="507"/>
      <c r="P14806" s="507"/>
      <c r="R14806" s="507"/>
      <c r="S14806" s="507"/>
    </row>
    <row r="14807" spans="8:28" customFormat="1" ht="12.75">
      <c r="H14807" s="507"/>
      <c r="P14807" s="507"/>
      <c r="R14807" s="507"/>
    </row>
    <row r="14808" spans="8:28" customFormat="1" ht="12.75">
      <c r="H14808" s="507"/>
      <c r="P14808" s="507"/>
      <c r="R14808" s="507"/>
    </row>
    <row r="14809" spans="8:28" customFormat="1" ht="12.75">
      <c r="H14809" s="507"/>
      <c r="P14809" s="507"/>
      <c r="R14809" s="507"/>
      <c r="AB14809" s="507"/>
    </row>
    <row r="14810" spans="8:28" customFormat="1" ht="12.75">
      <c r="H14810" s="507"/>
      <c r="R14810" s="507"/>
      <c r="S14810" s="507"/>
    </row>
    <row r="14811" spans="8:28" customFormat="1" ht="12.75">
      <c r="H14811" s="507"/>
      <c r="P14811" s="507"/>
      <c r="R14811" s="507"/>
    </row>
    <row r="14812" spans="8:28" customFormat="1" ht="12.75">
      <c r="H14812" s="507"/>
      <c r="P14812" s="507"/>
      <c r="R14812" s="507"/>
    </row>
    <row r="14813" spans="8:28" customFormat="1" ht="12.75">
      <c r="H14813" s="507"/>
      <c r="R14813" s="507"/>
      <c r="S14813" s="507"/>
    </row>
    <row r="14814" spans="8:28" customFormat="1" ht="12.75">
      <c r="H14814" s="507"/>
      <c r="P14814" s="507"/>
      <c r="R14814" s="507"/>
      <c r="S14814" s="507"/>
      <c r="AB14814" s="507"/>
    </row>
    <row r="14815" spans="8:28" customFormat="1" ht="12.75">
      <c r="H14815" s="507"/>
      <c r="P14815" s="507"/>
      <c r="R14815" s="507"/>
    </row>
    <row r="14816" spans="8:28" customFormat="1" ht="12.75">
      <c r="H14816" s="507"/>
      <c r="P14816" s="507"/>
      <c r="R14816" s="507"/>
    </row>
    <row r="14817" spans="8:19" customFormat="1" ht="12.75">
      <c r="H14817" s="507"/>
      <c r="P14817" s="507"/>
      <c r="R14817" s="507"/>
      <c r="S14817" s="507"/>
    </row>
    <row r="14818" spans="8:19" customFormat="1" ht="12.75">
      <c r="H14818" s="507"/>
      <c r="P14818" s="507"/>
      <c r="R14818" s="507"/>
    </row>
    <row r="14819" spans="8:19" customFormat="1" ht="12.75">
      <c r="H14819" s="507"/>
      <c r="P14819" s="507"/>
      <c r="R14819" s="507"/>
      <c r="S14819" s="507"/>
    </row>
    <row r="14820" spans="8:19" customFormat="1" ht="12.75">
      <c r="H14820" s="507"/>
      <c r="P14820" s="507"/>
      <c r="R14820" s="507"/>
      <c r="S14820" s="507"/>
    </row>
    <row r="14821" spans="8:19" customFormat="1" ht="12.75">
      <c r="H14821" s="507"/>
      <c r="P14821" s="507"/>
      <c r="R14821" s="507"/>
    </row>
    <row r="14822" spans="8:19" customFormat="1" ht="12.75">
      <c r="H14822" s="507"/>
      <c r="P14822" s="507"/>
      <c r="R14822" s="507"/>
    </row>
    <row r="14823" spans="8:19" customFormat="1" ht="12.75">
      <c r="H14823" s="507"/>
      <c r="R14823" s="507"/>
    </row>
    <row r="14824" spans="8:19" customFormat="1" ht="12.75">
      <c r="H14824" s="507"/>
      <c r="P14824" s="507"/>
      <c r="R14824" s="507"/>
      <c r="S14824" s="507"/>
    </row>
    <row r="14825" spans="8:19" customFormat="1" ht="12.75">
      <c r="H14825" s="507"/>
      <c r="R14825" s="507"/>
    </row>
    <row r="14826" spans="8:19" customFormat="1" ht="12.75">
      <c r="H14826" s="507"/>
      <c r="P14826" s="507"/>
      <c r="R14826" s="507"/>
    </row>
    <row r="14827" spans="8:19" customFormat="1" ht="12.75">
      <c r="H14827" s="507"/>
      <c r="P14827" s="507"/>
      <c r="R14827" s="507"/>
      <c r="S14827" s="507"/>
    </row>
    <row r="14828" spans="8:19" customFormat="1" ht="12.75">
      <c r="H14828" s="507"/>
      <c r="P14828" s="507"/>
      <c r="R14828" s="507"/>
      <c r="S14828" s="507"/>
    </row>
    <row r="14829" spans="8:19" customFormat="1" ht="12.75">
      <c r="H14829" s="507"/>
      <c r="R14829" s="507"/>
      <c r="S14829" s="507"/>
    </row>
    <row r="14830" spans="8:19" customFormat="1" ht="12.75">
      <c r="H14830" s="507"/>
      <c r="P14830" s="507"/>
      <c r="R14830" s="507"/>
      <c r="S14830" s="507"/>
    </row>
    <row r="14831" spans="8:19" customFormat="1" ht="12.75">
      <c r="H14831" s="507"/>
      <c r="P14831" s="507"/>
      <c r="R14831" s="507"/>
      <c r="S14831" s="507"/>
    </row>
    <row r="14832" spans="8:19" customFormat="1" ht="12.75">
      <c r="H14832" s="507"/>
      <c r="R14832" s="507"/>
      <c r="S14832" s="507"/>
    </row>
    <row r="14833" spans="8:28" customFormat="1" ht="12.75">
      <c r="H14833" s="507"/>
      <c r="P14833" s="507"/>
      <c r="R14833" s="507"/>
      <c r="AB14833" s="507"/>
    </row>
    <row r="14834" spans="8:28" customFormat="1" ht="12.75">
      <c r="H14834" s="507"/>
      <c r="P14834" s="507"/>
      <c r="R14834" s="507"/>
    </row>
    <row r="14835" spans="8:28" customFormat="1" ht="12.75">
      <c r="H14835" s="507"/>
      <c r="P14835" s="507"/>
      <c r="R14835" s="507"/>
      <c r="S14835" s="507"/>
    </row>
    <row r="14836" spans="8:28" customFormat="1" ht="12.75">
      <c r="H14836" s="507"/>
      <c r="P14836" s="507"/>
      <c r="R14836" s="507"/>
    </row>
    <row r="14837" spans="8:28" customFormat="1" ht="12.75">
      <c r="H14837" s="507"/>
      <c r="R14837" s="507"/>
      <c r="S14837" s="507"/>
    </row>
    <row r="14838" spans="8:28" customFormat="1" ht="12.75">
      <c r="H14838" s="507"/>
      <c r="R14838" s="507"/>
      <c r="S14838" s="507"/>
    </row>
    <row r="14839" spans="8:28" customFormat="1" ht="12.75">
      <c r="H14839" s="507"/>
      <c r="P14839" s="507"/>
      <c r="R14839" s="507"/>
      <c r="S14839" s="507"/>
    </row>
    <row r="14840" spans="8:28" customFormat="1" ht="12.75">
      <c r="H14840" s="507"/>
      <c r="P14840" s="507"/>
      <c r="R14840" s="507"/>
    </row>
    <row r="14841" spans="8:28" customFormat="1" ht="12.75">
      <c r="H14841" s="507"/>
      <c r="R14841" s="507"/>
    </row>
    <row r="14842" spans="8:28" customFormat="1" ht="12.75">
      <c r="H14842" s="507"/>
      <c r="R14842" s="507"/>
      <c r="S14842" s="507"/>
    </row>
    <row r="14843" spans="8:28" customFormat="1" ht="12.75">
      <c r="H14843" s="507"/>
      <c r="R14843" s="507"/>
      <c r="S14843" s="507"/>
    </row>
    <row r="14844" spans="8:28" customFormat="1" ht="12.75">
      <c r="H14844" s="507"/>
      <c r="R14844" s="507"/>
      <c r="S14844" s="507"/>
    </row>
    <row r="14845" spans="8:28" customFormat="1" ht="12.75">
      <c r="H14845" s="507"/>
      <c r="P14845" s="507"/>
      <c r="R14845" s="507"/>
    </row>
    <row r="14846" spans="8:28" customFormat="1" ht="12.75">
      <c r="H14846" s="507"/>
      <c r="P14846" s="507"/>
      <c r="R14846" s="507"/>
    </row>
    <row r="14847" spans="8:28" customFormat="1" ht="12.75">
      <c r="H14847" s="507"/>
      <c r="P14847" s="507"/>
      <c r="R14847" s="507"/>
    </row>
    <row r="14848" spans="8:28" customFormat="1" ht="12.75">
      <c r="H14848" s="507"/>
      <c r="R14848" s="507"/>
      <c r="S14848" s="507"/>
    </row>
    <row r="14849" spans="8:28" customFormat="1" ht="12.75">
      <c r="H14849" s="507"/>
      <c r="R14849" s="507"/>
      <c r="S14849" s="507"/>
    </row>
    <row r="14850" spans="8:28" customFormat="1" ht="12.75">
      <c r="H14850" s="507"/>
      <c r="P14850" s="507"/>
      <c r="R14850" s="507"/>
    </row>
    <row r="14851" spans="8:28" customFormat="1" ht="12.75">
      <c r="H14851" s="507"/>
      <c r="P14851" s="507"/>
      <c r="R14851" s="507"/>
      <c r="S14851" s="507"/>
    </row>
    <row r="14852" spans="8:28" customFormat="1" ht="12.75">
      <c r="H14852" s="507"/>
      <c r="P14852" s="507"/>
      <c r="R14852" s="507"/>
      <c r="S14852" s="507"/>
    </row>
    <row r="14853" spans="8:28" customFormat="1" ht="12.75">
      <c r="H14853" s="507"/>
      <c r="P14853" s="507"/>
      <c r="R14853" s="507"/>
    </row>
    <row r="14854" spans="8:28" customFormat="1" ht="12.75">
      <c r="H14854" s="507"/>
      <c r="P14854" s="507"/>
      <c r="R14854" s="507"/>
      <c r="S14854" s="507"/>
    </row>
    <row r="14855" spans="8:28" customFormat="1" ht="12.75">
      <c r="H14855" s="507"/>
      <c r="P14855" s="507"/>
      <c r="R14855" s="507"/>
      <c r="S14855" s="507"/>
    </row>
    <row r="14856" spans="8:28" customFormat="1" ht="12.75">
      <c r="H14856" s="507"/>
      <c r="P14856" s="507"/>
      <c r="R14856" s="507"/>
    </row>
    <row r="14857" spans="8:28" customFormat="1" ht="12.75">
      <c r="H14857" s="507"/>
      <c r="P14857" s="507"/>
      <c r="R14857" s="507"/>
      <c r="S14857" s="507"/>
    </row>
    <row r="14858" spans="8:28" customFormat="1" ht="12.75">
      <c r="H14858" s="507"/>
      <c r="P14858" s="507"/>
      <c r="R14858" s="507"/>
      <c r="S14858" s="507"/>
    </row>
    <row r="14859" spans="8:28" customFormat="1" ht="12.75">
      <c r="H14859" s="507"/>
      <c r="P14859" s="507"/>
      <c r="R14859" s="507"/>
      <c r="S14859" s="507"/>
      <c r="AB14859" s="507"/>
    </row>
    <row r="14860" spans="8:28" customFormat="1" ht="12.75">
      <c r="H14860" s="507"/>
      <c r="P14860" s="507"/>
      <c r="R14860" s="507"/>
    </row>
    <row r="14861" spans="8:28" customFormat="1" ht="12.75">
      <c r="H14861" s="507"/>
      <c r="R14861" s="507"/>
      <c r="S14861" s="507"/>
    </row>
    <row r="14862" spans="8:28" customFormat="1" ht="12.75">
      <c r="H14862" s="507"/>
      <c r="R14862" s="507"/>
    </row>
    <row r="14863" spans="8:28" customFormat="1" ht="12.75">
      <c r="H14863" s="507"/>
      <c r="P14863" s="507"/>
      <c r="R14863" s="507"/>
      <c r="S14863" s="507"/>
    </row>
    <row r="14864" spans="8:28" customFormat="1" ht="12.75">
      <c r="H14864" s="507"/>
      <c r="P14864" s="507"/>
      <c r="R14864" s="507"/>
    </row>
    <row r="14865" spans="8:28" customFormat="1" ht="12.75">
      <c r="H14865" s="507"/>
      <c r="P14865" s="507"/>
      <c r="R14865" s="507"/>
      <c r="S14865" s="507"/>
    </row>
    <row r="14866" spans="8:28" customFormat="1" ht="12.75">
      <c r="H14866" s="507"/>
      <c r="P14866" s="507"/>
      <c r="R14866" s="507"/>
    </row>
    <row r="14867" spans="8:28" customFormat="1" ht="12.75">
      <c r="H14867" s="507"/>
      <c r="P14867" s="507"/>
      <c r="R14867" s="507"/>
      <c r="S14867" s="507"/>
    </row>
    <row r="14868" spans="8:28" customFormat="1" ht="12.75">
      <c r="H14868" s="507"/>
      <c r="P14868" s="507"/>
      <c r="R14868" s="507"/>
    </row>
    <row r="14869" spans="8:28" customFormat="1" ht="12.75">
      <c r="H14869" s="507"/>
      <c r="P14869" s="507"/>
      <c r="R14869" s="507"/>
      <c r="S14869" s="507"/>
    </row>
    <row r="14870" spans="8:28" customFormat="1" ht="12.75">
      <c r="H14870" s="507"/>
      <c r="R14870" s="507"/>
      <c r="S14870" s="507"/>
    </row>
    <row r="14871" spans="8:28" customFormat="1" ht="12.75">
      <c r="H14871" s="507"/>
      <c r="P14871" s="507"/>
      <c r="R14871" s="507"/>
    </row>
    <row r="14872" spans="8:28" customFormat="1" ht="12.75">
      <c r="H14872" s="507"/>
      <c r="P14872" s="507"/>
      <c r="R14872" s="507"/>
    </row>
    <row r="14873" spans="8:28" customFormat="1" ht="12.75">
      <c r="H14873" s="507"/>
      <c r="P14873" s="507"/>
      <c r="R14873" s="507"/>
      <c r="S14873" s="507"/>
      <c r="AB14873" s="507"/>
    </row>
    <row r="14874" spans="8:28" customFormat="1" ht="12.75">
      <c r="H14874" s="507"/>
      <c r="R14874" s="507"/>
      <c r="S14874" s="507"/>
    </row>
    <row r="14875" spans="8:28" customFormat="1" ht="12.75">
      <c r="H14875" s="507"/>
      <c r="R14875" s="507"/>
      <c r="S14875" s="507"/>
    </row>
    <row r="14876" spans="8:28" customFormat="1" ht="12.75">
      <c r="H14876" s="507"/>
      <c r="P14876" s="507"/>
      <c r="R14876" s="507"/>
      <c r="S14876" s="507"/>
    </row>
    <row r="14877" spans="8:28" customFormat="1" ht="12.75">
      <c r="H14877" s="507"/>
      <c r="R14877" s="507"/>
      <c r="S14877" s="507"/>
    </row>
    <row r="14878" spans="8:28" customFormat="1" ht="12.75">
      <c r="H14878" s="507"/>
      <c r="P14878" s="507"/>
      <c r="R14878" s="507"/>
    </row>
    <row r="14879" spans="8:28" customFormat="1" ht="12.75">
      <c r="H14879" s="507"/>
      <c r="P14879" s="507"/>
      <c r="R14879" s="507"/>
    </row>
    <row r="14880" spans="8:28" customFormat="1" ht="12.75">
      <c r="H14880" s="507"/>
      <c r="R14880" s="507"/>
      <c r="S14880" s="507"/>
    </row>
    <row r="14881" spans="8:28" customFormat="1" ht="12.75">
      <c r="H14881" s="507"/>
      <c r="R14881" s="507"/>
    </row>
    <row r="14882" spans="8:28" customFormat="1" ht="12.75">
      <c r="H14882" s="507"/>
      <c r="P14882" s="507"/>
      <c r="R14882" s="507"/>
      <c r="S14882" s="507"/>
      <c r="AB14882" s="507"/>
    </row>
    <row r="14883" spans="8:28" customFormat="1" ht="12.75">
      <c r="H14883" s="507"/>
      <c r="P14883" s="507"/>
      <c r="R14883" s="507"/>
    </row>
    <row r="14884" spans="8:28" customFormat="1" ht="12.75">
      <c r="H14884" s="507"/>
      <c r="P14884" s="507"/>
      <c r="R14884" s="507"/>
    </row>
    <row r="14885" spans="8:28" customFormat="1" ht="12.75">
      <c r="H14885" s="507"/>
      <c r="P14885" s="507"/>
      <c r="R14885" s="507"/>
    </row>
    <row r="14886" spans="8:28" customFormat="1" ht="12.75">
      <c r="H14886" s="507"/>
      <c r="R14886" s="507"/>
      <c r="S14886" s="507"/>
    </row>
    <row r="14887" spans="8:28" customFormat="1" ht="12.75">
      <c r="H14887" s="507"/>
      <c r="P14887" s="507"/>
      <c r="R14887" s="507"/>
    </row>
    <row r="14888" spans="8:28" customFormat="1" ht="12.75">
      <c r="H14888" s="507"/>
      <c r="R14888" s="507"/>
    </row>
    <row r="14889" spans="8:28" customFormat="1" ht="12.75">
      <c r="H14889" s="507"/>
      <c r="P14889" s="507"/>
      <c r="R14889" s="507"/>
      <c r="S14889" s="507"/>
    </row>
    <row r="14890" spans="8:28" customFormat="1" ht="12.75">
      <c r="H14890" s="507"/>
      <c r="R14890" s="507"/>
    </row>
    <row r="14891" spans="8:28" customFormat="1" ht="12.75">
      <c r="H14891" s="507"/>
      <c r="R14891" s="507"/>
    </row>
    <row r="14892" spans="8:28" customFormat="1" ht="12.75">
      <c r="H14892" s="507"/>
      <c r="P14892" s="507"/>
      <c r="R14892" s="507"/>
      <c r="S14892" s="507"/>
    </row>
    <row r="14893" spans="8:28" customFormat="1" ht="12.75">
      <c r="H14893" s="507"/>
      <c r="P14893" s="507"/>
      <c r="R14893" s="507"/>
      <c r="S14893" s="507"/>
    </row>
    <row r="14894" spans="8:28" customFormat="1" ht="12.75">
      <c r="H14894" s="507"/>
      <c r="R14894" s="507"/>
      <c r="S14894" s="507"/>
    </row>
    <row r="14895" spans="8:28" customFormat="1" ht="12.75">
      <c r="H14895" s="507"/>
      <c r="P14895" s="507"/>
      <c r="R14895" s="507"/>
    </row>
    <row r="14896" spans="8:28" customFormat="1" ht="12.75">
      <c r="H14896" s="507"/>
      <c r="R14896" s="507"/>
      <c r="S14896" s="507"/>
    </row>
    <row r="14897" spans="8:28" customFormat="1" ht="12.75">
      <c r="H14897" s="507"/>
      <c r="P14897" s="507"/>
      <c r="R14897" s="507"/>
      <c r="S14897" s="507"/>
    </row>
    <row r="14898" spans="8:28" customFormat="1" ht="12.75">
      <c r="H14898" s="507"/>
      <c r="P14898" s="507"/>
      <c r="R14898" s="507"/>
      <c r="S14898" s="507"/>
    </row>
    <row r="14899" spans="8:28" customFormat="1" ht="12.75">
      <c r="H14899" s="507"/>
      <c r="P14899" s="507"/>
      <c r="R14899" s="507"/>
    </row>
    <row r="14900" spans="8:28" customFormat="1" ht="12.75">
      <c r="H14900" s="507"/>
      <c r="R14900" s="507"/>
    </row>
    <row r="14901" spans="8:28" customFormat="1" ht="12.75">
      <c r="H14901" s="507"/>
      <c r="P14901" s="507"/>
      <c r="R14901" s="507"/>
    </row>
    <row r="14902" spans="8:28" customFormat="1" ht="12.75">
      <c r="H14902" s="507"/>
      <c r="P14902" s="507"/>
      <c r="R14902" s="507"/>
    </row>
    <row r="14903" spans="8:28" customFormat="1" ht="12.75">
      <c r="H14903" s="507"/>
      <c r="R14903" s="507"/>
    </row>
    <row r="14904" spans="8:28" customFormat="1" ht="12.75">
      <c r="H14904" s="507"/>
      <c r="P14904" s="507"/>
      <c r="R14904" s="507"/>
    </row>
    <row r="14905" spans="8:28" customFormat="1" ht="12.75">
      <c r="H14905" s="507"/>
      <c r="P14905" s="507"/>
      <c r="R14905" s="507"/>
      <c r="S14905" s="507"/>
    </row>
    <row r="14906" spans="8:28" customFormat="1" ht="12.75">
      <c r="H14906" s="507"/>
      <c r="P14906" s="507"/>
      <c r="R14906" s="507"/>
      <c r="S14906" s="507"/>
    </row>
    <row r="14907" spans="8:28" customFormat="1" ht="12.75">
      <c r="H14907" s="507"/>
      <c r="R14907" s="507"/>
      <c r="S14907" s="507"/>
    </row>
    <row r="14908" spans="8:28" customFormat="1" ht="12.75">
      <c r="H14908" s="507"/>
      <c r="P14908" s="507"/>
      <c r="R14908" s="507"/>
    </row>
    <row r="14909" spans="8:28" customFormat="1" ht="12.75">
      <c r="H14909" s="507"/>
      <c r="R14909" s="507"/>
      <c r="S14909" s="507"/>
    </row>
    <row r="14910" spans="8:28" customFormat="1" ht="12.75">
      <c r="H14910" s="507"/>
      <c r="P14910" s="507"/>
      <c r="R14910" s="507"/>
    </row>
    <row r="14911" spans="8:28" customFormat="1" ht="12.75">
      <c r="H14911" s="507"/>
      <c r="R14911" s="507"/>
      <c r="S14911" s="507"/>
      <c r="AB14911" s="507"/>
    </row>
    <row r="14912" spans="8:28" customFormat="1" ht="12.75">
      <c r="H14912" s="507"/>
      <c r="R14912" s="507"/>
      <c r="S14912" s="507"/>
    </row>
    <row r="14913" spans="8:28" customFormat="1" ht="12.75">
      <c r="H14913" s="507"/>
      <c r="P14913" s="507"/>
      <c r="R14913" s="507"/>
    </row>
    <row r="14914" spans="8:28" customFormat="1" ht="12.75">
      <c r="H14914" s="507"/>
      <c r="R14914" s="507"/>
    </row>
    <row r="14915" spans="8:28" customFormat="1" ht="12.75">
      <c r="H14915" s="507"/>
      <c r="P14915" s="507"/>
      <c r="R14915" s="507"/>
      <c r="S14915" s="507"/>
    </row>
    <row r="14916" spans="8:28" customFormat="1" ht="12.75">
      <c r="H14916" s="507"/>
      <c r="P14916" s="507"/>
      <c r="R14916" s="507"/>
    </row>
    <row r="14917" spans="8:28" customFormat="1" ht="12.75">
      <c r="H14917" s="507"/>
      <c r="P14917" s="507"/>
      <c r="R14917" s="507"/>
    </row>
    <row r="14918" spans="8:28" customFormat="1" ht="12.75">
      <c r="H14918" s="507"/>
      <c r="P14918" s="507"/>
      <c r="R14918" s="507"/>
    </row>
    <row r="14919" spans="8:28" customFormat="1" ht="12.75">
      <c r="H14919" s="507"/>
      <c r="R14919" s="507"/>
      <c r="S14919" s="507"/>
      <c r="AB14919" s="507"/>
    </row>
    <row r="14920" spans="8:28" customFormat="1" ht="12.75">
      <c r="H14920" s="507"/>
      <c r="R14920" s="507"/>
      <c r="S14920" s="507"/>
    </row>
    <row r="14921" spans="8:28" customFormat="1" ht="12.75">
      <c r="H14921" s="507"/>
      <c r="R14921" s="507"/>
      <c r="S14921" s="507"/>
    </row>
    <row r="14922" spans="8:28" customFormat="1" ht="12.75">
      <c r="H14922" s="507"/>
      <c r="P14922" s="507"/>
      <c r="R14922" s="507"/>
      <c r="S14922" s="507"/>
    </row>
    <row r="14923" spans="8:28" customFormat="1" ht="12.75">
      <c r="H14923" s="507"/>
      <c r="R14923" s="507"/>
      <c r="S14923" s="507"/>
    </row>
    <row r="14924" spans="8:28" customFormat="1" ht="12.75">
      <c r="H14924" s="507"/>
      <c r="P14924" s="507"/>
      <c r="R14924" s="507"/>
      <c r="S14924" s="507"/>
    </row>
    <row r="14925" spans="8:28" customFormat="1" ht="12.75">
      <c r="H14925" s="507"/>
      <c r="R14925" s="507"/>
    </row>
    <row r="14926" spans="8:28" customFormat="1" ht="12.75">
      <c r="H14926" s="507"/>
      <c r="P14926" s="507"/>
      <c r="R14926" s="507"/>
      <c r="S14926" s="507"/>
    </row>
    <row r="14927" spans="8:28" customFormat="1" ht="12.75">
      <c r="H14927" s="507"/>
      <c r="R14927" s="507"/>
      <c r="S14927" s="507"/>
    </row>
    <row r="14928" spans="8:28" customFormat="1" ht="12.75">
      <c r="H14928" s="507"/>
      <c r="P14928" s="507"/>
      <c r="R14928" s="507"/>
      <c r="S14928" s="507"/>
      <c r="AB14928" s="507"/>
    </row>
    <row r="14929" spans="8:28" customFormat="1" ht="12.75">
      <c r="H14929" s="507"/>
      <c r="P14929" s="507"/>
      <c r="R14929" s="507"/>
      <c r="S14929" s="507"/>
    </row>
    <row r="14930" spans="8:28" customFormat="1" ht="12.75">
      <c r="H14930" s="507"/>
      <c r="P14930" s="507"/>
      <c r="R14930" s="507"/>
      <c r="S14930" s="507"/>
    </row>
    <row r="14931" spans="8:28" customFormat="1" ht="12.75">
      <c r="H14931" s="507"/>
      <c r="P14931" s="507"/>
      <c r="R14931" s="507"/>
    </row>
    <row r="14932" spans="8:28" customFormat="1" ht="12.75">
      <c r="H14932" s="507"/>
      <c r="P14932" s="507"/>
      <c r="R14932" s="507"/>
    </row>
    <row r="14933" spans="8:28" customFormat="1" ht="12.75">
      <c r="H14933" s="507"/>
      <c r="R14933" s="507"/>
      <c r="S14933" s="507"/>
    </row>
    <row r="14934" spans="8:28" customFormat="1" ht="12.75">
      <c r="H14934" s="507"/>
      <c r="R14934" s="507"/>
    </row>
    <row r="14935" spans="8:28" customFormat="1" ht="12.75">
      <c r="H14935" s="507"/>
      <c r="P14935" s="507"/>
      <c r="R14935" s="507"/>
      <c r="S14935" s="507"/>
    </row>
    <row r="14936" spans="8:28" customFormat="1" ht="12.75">
      <c r="H14936" s="507"/>
      <c r="R14936" s="507"/>
      <c r="S14936" s="507"/>
    </row>
    <row r="14937" spans="8:28" customFormat="1" ht="12.75">
      <c r="H14937" s="507"/>
      <c r="R14937" s="507"/>
    </row>
    <row r="14938" spans="8:28" customFormat="1" ht="12.75">
      <c r="H14938" s="507"/>
      <c r="P14938" s="507"/>
      <c r="R14938" s="507"/>
      <c r="S14938" s="507"/>
    </row>
    <row r="14939" spans="8:28" customFormat="1" ht="12.75">
      <c r="H14939" s="507"/>
      <c r="P14939" s="507"/>
      <c r="R14939" s="507"/>
    </row>
    <row r="14940" spans="8:28" customFormat="1" ht="12.75">
      <c r="H14940" s="507"/>
      <c r="P14940" s="507"/>
      <c r="R14940" s="507"/>
    </row>
    <row r="14941" spans="8:28" customFormat="1" ht="12.75">
      <c r="H14941" s="507"/>
      <c r="P14941" s="507"/>
      <c r="R14941" s="507"/>
      <c r="S14941" s="507"/>
      <c r="AB14941" s="507"/>
    </row>
    <row r="14942" spans="8:28" customFormat="1" ht="12.75">
      <c r="H14942" s="507"/>
      <c r="P14942" s="507"/>
      <c r="R14942" s="507"/>
      <c r="S14942" s="507"/>
    </row>
    <row r="14943" spans="8:28" customFormat="1" ht="12.75">
      <c r="H14943" s="507"/>
      <c r="P14943" s="507"/>
      <c r="R14943" s="507"/>
    </row>
    <row r="14944" spans="8:28" customFormat="1" ht="12.75">
      <c r="H14944" s="507"/>
      <c r="P14944" s="507"/>
      <c r="R14944" s="507"/>
      <c r="S14944" s="507"/>
    </row>
    <row r="14945" spans="8:19" customFormat="1" ht="12.75">
      <c r="H14945" s="507"/>
      <c r="R14945" s="507"/>
      <c r="S14945" s="507"/>
    </row>
    <row r="14946" spans="8:19" customFormat="1" ht="12.75">
      <c r="H14946" s="507"/>
      <c r="R14946" s="507"/>
      <c r="S14946" s="507"/>
    </row>
    <row r="14947" spans="8:19" customFormat="1" ht="12.75">
      <c r="H14947" s="507"/>
      <c r="P14947" s="507"/>
      <c r="R14947" s="507"/>
      <c r="S14947" s="507"/>
    </row>
    <row r="14948" spans="8:19" customFormat="1" ht="12.75">
      <c r="H14948" s="507"/>
      <c r="P14948" s="507"/>
      <c r="R14948" s="507"/>
    </row>
    <row r="14949" spans="8:19" customFormat="1" ht="12.75">
      <c r="H14949" s="507"/>
      <c r="R14949" s="507"/>
      <c r="S14949" s="507"/>
    </row>
    <row r="14950" spans="8:19" customFormat="1" ht="12.75">
      <c r="H14950" s="507"/>
      <c r="P14950" s="507"/>
      <c r="R14950" s="507"/>
      <c r="S14950" s="507"/>
    </row>
    <row r="14951" spans="8:19" customFormat="1" ht="12.75">
      <c r="H14951" s="507"/>
      <c r="P14951" s="507"/>
      <c r="R14951" s="507"/>
    </row>
    <row r="14952" spans="8:19" customFormat="1" ht="12.75">
      <c r="H14952" s="507"/>
      <c r="R14952" s="507"/>
    </row>
    <row r="14953" spans="8:19" customFormat="1" ht="12.75">
      <c r="H14953" s="507"/>
      <c r="P14953" s="507"/>
      <c r="R14953" s="507"/>
      <c r="S14953" s="507"/>
    </row>
    <row r="14954" spans="8:19" customFormat="1" ht="12.75">
      <c r="H14954" s="507"/>
      <c r="R14954" s="507"/>
    </row>
    <row r="14955" spans="8:19" customFormat="1" ht="12.75">
      <c r="H14955" s="507"/>
      <c r="R14955" s="507"/>
    </row>
    <row r="14956" spans="8:19" customFormat="1" ht="12.75">
      <c r="H14956" s="507"/>
      <c r="P14956" s="507"/>
      <c r="R14956" s="507"/>
      <c r="S14956" s="507"/>
    </row>
    <row r="14957" spans="8:19" customFormat="1" ht="12.75">
      <c r="H14957" s="507"/>
      <c r="P14957" s="507"/>
      <c r="R14957" s="507"/>
      <c r="S14957" s="507"/>
    </row>
    <row r="14958" spans="8:19" customFormat="1" ht="12.75">
      <c r="H14958" s="507"/>
      <c r="R14958" s="507"/>
      <c r="S14958" s="507"/>
    </row>
    <row r="14959" spans="8:19" customFormat="1" ht="12.75">
      <c r="H14959" s="507"/>
      <c r="P14959" s="507"/>
      <c r="R14959" s="507"/>
      <c r="S14959" s="507"/>
    </row>
    <row r="14960" spans="8:19" customFormat="1" ht="12.75">
      <c r="H14960" s="507"/>
      <c r="P14960" s="507"/>
      <c r="R14960" s="507"/>
      <c r="S14960" s="507"/>
    </row>
    <row r="14961" spans="8:19" customFormat="1" ht="12.75">
      <c r="H14961" s="507"/>
      <c r="P14961" s="507"/>
      <c r="R14961" s="507"/>
    </row>
    <row r="14962" spans="8:19" customFormat="1" ht="12.75">
      <c r="H14962" s="507"/>
      <c r="R14962" s="507"/>
    </row>
    <row r="14963" spans="8:19" customFormat="1" ht="12.75">
      <c r="H14963" s="507"/>
      <c r="P14963" s="507"/>
      <c r="R14963" s="507"/>
      <c r="S14963" s="507"/>
    </row>
    <row r="14964" spans="8:19" customFormat="1" ht="12.75">
      <c r="H14964" s="507"/>
      <c r="R14964" s="507"/>
      <c r="S14964" s="507"/>
    </row>
    <row r="14965" spans="8:19" customFormat="1" ht="12.75">
      <c r="H14965" s="507"/>
      <c r="R14965" s="507"/>
      <c r="S14965" s="507"/>
    </row>
    <row r="14966" spans="8:19" customFormat="1" ht="12.75">
      <c r="H14966" s="507"/>
      <c r="R14966" s="507"/>
    </row>
    <row r="14967" spans="8:19" customFormat="1" ht="12.75">
      <c r="H14967" s="507"/>
      <c r="R14967" s="507"/>
      <c r="S14967" s="507"/>
    </row>
    <row r="14968" spans="8:19" customFormat="1" ht="12.75">
      <c r="H14968" s="507"/>
      <c r="R14968" s="507"/>
    </row>
    <row r="14969" spans="8:19" customFormat="1" ht="12.75">
      <c r="H14969" s="507"/>
      <c r="P14969" s="507"/>
      <c r="R14969" s="507"/>
      <c r="S14969" s="507"/>
    </row>
    <row r="14970" spans="8:19" customFormat="1" ht="12.75">
      <c r="H14970" s="507"/>
      <c r="R14970" s="507"/>
    </row>
    <row r="14971" spans="8:19" customFormat="1" ht="12.75">
      <c r="H14971" s="507"/>
      <c r="R14971" s="507"/>
    </row>
    <row r="14972" spans="8:19" customFormat="1" ht="12.75">
      <c r="H14972" s="507"/>
      <c r="P14972" s="507"/>
      <c r="R14972" s="507"/>
    </row>
    <row r="14973" spans="8:19" customFormat="1" ht="12.75">
      <c r="H14973" s="507"/>
      <c r="P14973" s="507"/>
      <c r="R14973" s="507"/>
      <c r="S14973" s="507"/>
    </row>
    <row r="14974" spans="8:19" customFormat="1" ht="12.75">
      <c r="H14974" s="507"/>
      <c r="P14974" s="507"/>
      <c r="R14974" s="507"/>
    </row>
    <row r="14975" spans="8:19" customFormat="1" ht="12.75">
      <c r="H14975" s="507"/>
      <c r="P14975" s="507"/>
      <c r="R14975" s="507"/>
    </row>
    <row r="14976" spans="8:19" customFormat="1" ht="12.75">
      <c r="H14976" s="507"/>
      <c r="R14976" s="507"/>
      <c r="S14976" s="507"/>
    </row>
    <row r="14977" spans="8:28" customFormat="1" ht="12.75">
      <c r="H14977" s="507"/>
      <c r="P14977" s="507"/>
      <c r="R14977" s="507"/>
    </row>
    <row r="14978" spans="8:28" customFormat="1" ht="12.75">
      <c r="H14978" s="507"/>
      <c r="R14978" s="507"/>
    </row>
    <row r="14979" spans="8:28" customFormat="1" ht="12.75">
      <c r="H14979" s="507"/>
      <c r="P14979" s="507"/>
      <c r="R14979" s="507"/>
    </row>
    <row r="14980" spans="8:28" customFormat="1" ht="12.75">
      <c r="H14980" s="507"/>
      <c r="P14980" s="507"/>
      <c r="R14980" s="507"/>
      <c r="AB14980" s="507"/>
    </row>
    <row r="14981" spans="8:28" customFormat="1" ht="12.75">
      <c r="H14981" s="507"/>
      <c r="P14981" s="507"/>
      <c r="R14981" s="507"/>
      <c r="S14981" s="507"/>
    </row>
    <row r="14982" spans="8:28" customFormat="1" ht="12.75">
      <c r="H14982" s="507"/>
      <c r="P14982" s="507"/>
      <c r="R14982" s="507"/>
      <c r="S14982" s="507"/>
    </row>
    <row r="14983" spans="8:28" customFormat="1" ht="12.75">
      <c r="H14983" s="507"/>
      <c r="P14983" s="507"/>
      <c r="R14983" s="507"/>
    </row>
    <row r="14984" spans="8:28" customFormat="1" ht="12.75">
      <c r="H14984" s="507"/>
      <c r="P14984" s="507"/>
      <c r="R14984" s="507"/>
    </row>
    <row r="14985" spans="8:28" customFormat="1" ht="12.75">
      <c r="H14985" s="507"/>
      <c r="P14985" s="507"/>
      <c r="R14985" s="507"/>
      <c r="S14985" s="507"/>
    </row>
    <row r="14986" spans="8:28" customFormat="1" ht="12.75">
      <c r="H14986" s="507"/>
      <c r="P14986" s="507"/>
      <c r="R14986" s="507"/>
    </row>
    <row r="14987" spans="8:28" customFormat="1" ht="12.75">
      <c r="H14987" s="507"/>
      <c r="R14987" s="507"/>
    </row>
    <row r="14988" spans="8:28" customFormat="1" ht="12.75">
      <c r="H14988" s="507"/>
      <c r="P14988" s="507"/>
      <c r="R14988" s="507"/>
      <c r="S14988" s="507"/>
    </row>
    <row r="14989" spans="8:28" customFormat="1" ht="12.75">
      <c r="H14989" s="507"/>
      <c r="P14989" s="507"/>
      <c r="R14989" s="507"/>
    </row>
    <row r="14990" spans="8:28" customFormat="1" ht="12.75">
      <c r="H14990" s="507"/>
      <c r="R14990" s="507"/>
    </row>
    <row r="14991" spans="8:28" customFormat="1" ht="12.75">
      <c r="H14991" s="507"/>
      <c r="R14991" s="507"/>
    </row>
    <row r="14992" spans="8:28" customFormat="1" ht="12.75">
      <c r="H14992" s="507"/>
      <c r="P14992" s="507"/>
      <c r="R14992" s="507"/>
      <c r="S14992" s="507"/>
    </row>
    <row r="14993" spans="8:28" customFormat="1" ht="12.75">
      <c r="H14993" s="507"/>
      <c r="P14993" s="507"/>
      <c r="R14993" s="507"/>
    </row>
    <row r="14994" spans="8:28" customFormat="1" ht="12.75">
      <c r="H14994" s="507"/>
      <c r="P14994" s="507"/>
      <c r="R14994" s="507"/>
      <c r="S14994" s="507"/>
    </row>
    <row r="14995" spans="8:28" customFormat="1" ht="12.75">
      <c r="H14995" s="507"/>
      <c r="P14995" s="507"/>
      <c r="R14995" s="507"/>
    </row>
    <row r="14996" spans="8:28" customFormat="1" ht="12.75">
      <c r="H14996" s="507"/>
      <c r="R14996" s="507"/>
    </row>
    <row r="14997" spans="8:28" customFormat="1" ht="12.75">
      <c r="H14997" s="507"/>
      <c r="P14997" s="507"/>
      <c r="R14997" s="507"/>
    </row>
    <row r="14998" spans="8:28" customFormat="1" ht="12.75">
      <c r="H14998" s="507"/>
      <c r="R14998" s="507"/>
    </row>
    <row r="14999" spans="8:28" customFormat="1" ht="12.75">
      <c r="H14999" s="507"/>
      <c r="P14999" s="507"/>
      <c r="R14999" s="507"/>
    </row>
    <row r="15000" spans="8:28" customFormat="1" ht="12.75">
      <c r="H15000" s="507"/>
      <c r="P15000" s="507"/>
      <c r="R15000" s="507"/>
    </row>
    <row r="15001" spans="8:28" customFormat="1" ht="12.75">
      <c r="H15001" s="507"/>
      <c r="R15001" s="507"/>
      <c r="S15001" s="507"/>
      <c r="AB15001" s="507"/>
    </row>
    <row r="15002" spans="8:28" customFormat="1" ht="12.75">
      <c r="H15002" s="507"/>
      <c r="P15002" s="507"/>
      <c r="R15002" s="507"/>
      <c r="S15002" s="507"/>
    </row>
    <row r="15003" spans="8:28" customFormat="1" ht="12.75">
      <c r="H15003" s="507"/>
      <c r="R15003" s="507"/>
      <c r="S15003" s="507"/>
    </row>
    <row r="15004" spans="8:28" customFormat="1" ht="12.75">
      <c r="H15004" s="507"/>
      <c r="P15004" s="507"/>
      <c r="R15004" s="507"/>
      <c r="S15004" s="507"/>
    </row>
    <row r="15005" spans="8:28" customFormat="1" ht="12.75">
      <c r="H15005" s="507"/>
      <c r="P15005" s="507"/>
      <c r="R15005" s="507"/>
    </row>
    <row r="15006" spans="8:28" customFormat="1" ht="12.75">
      <c r="H15006" s="507"/>
      <c r="R15006" s="507"/>
    </row>
    <row r="15007" spans="8:28" customFormat="1" ht="12.75">
      <c r="H15007" s="507"/>
      <c r="P15007" s="507"/>
      <c r="R15007" s="507"/>
      <c r="S15007" s="507"/>
    </row>
    <row r="15008" spans="8:28" customFormat="1" ht="12.75">
      <c r="H15008" s="507"/>
      <c r="P15008" s="507"/>
      <c r="R15008" s="507"/>
    </row>
    <row r="15009" spans="8:28" customFormat="1" ht="12.75">
      <c r="H15009" s="507"/>
      <c r="R15009" s="507"/>
      <c r="S15009" s="507"/>
    </row>
    <row r="15010" spans="8:28" customFormat="1" ht="12.75">
      <c r="H15010" s="507"/>
      <c r="P15010" s="507"/>
      <c r="R15010" s="507"/>
    </row>
    <row r="15011" spans="8:28" customFormat="1" ht="12.75">
      <c r="H15011" s="507"/>
      <c r="P15011" s="507"/>
      <c r="R15011" s="507"/>
    </row>
    <row r="15012" spans="8:28" customFormat="1" ht="12.75">
      <c r="H15012" s="507"/>
      <c r="P15012" s="507"/>
      <c r="R15012" s="507"/>
      <c r="S15012" s="507"/>
    </row>
    <row r="15013" spans="8:28" customFormat="1" ht="12.75">
      <c r="H15013" s="507"/>
      <c r="P15013" s="507"/>
      <c r="R15013" s="507"/>
    </row>
    <row r="15014" spans="8:28" customFormat="1" ht="12.75">
      <c r="H15014" s="507"/>
      <c r="P15014" s="507"/>
      <c r="R15014" s="507"/>
      <c r="S15014" s="507"/>
      <c r="AB15014" s="507"/>
    </row>
    <row r="15015" spans="8:28" customFormat="1" ht="12.75">
      <c r="H15015" s="507"/>
      <c r="P15015" s="507"/>
      <c r="R15015" s="507"/>
    </row>
    <row r="15016" spans="8:28" customFormat="1" ht="12.75">
      <c r="H15016" s="507"/>
      <c r="R15016" s="507"/>
    </row>
    <row r="15017" spans="8:28" customFormat="1" ht="12.75">
      <c r="H15017" s="507"/>
      <c r="P15017" s="507"/>
      <c r="R15017" s="507"/>
      <c r="S15017" s="507"/>
    </row>
    <row r="15018" spans="8:28" customFormat="1" ht="12.75">
      <c r="H15018" s="507"/>
      <c r="P15018" s="507"/>
      <c r="R15018" s="507"/>
    </row>
    <row r="15019" spans="8:28" customFormat="1" ht="12.75">
      <c r="H15019" s="507"/>
      <c r="P15019" s="507"/>
      <c r="R15019" s="507"/>
      <c r="S15019" s="507"/>
    </row>
    <row r="15020" spans="8:28" customFormat="1" ht="12.75">
      <c r="H15020" s="507"/>
      <c r="P15020" s="507"/>
      <c r="R15020" s="507"/>
    </row>
    <row r="15021" spans="8:28" customFormat="1" ht="12.75">
      <c r="H15021" s="507"/>
      <c r="P15021" s="507"/>
      <c r="R15021" s="507"/>
    </row>
    <row r="15022" spans="8:28" customFormat="1" ht="12.75">
      <c r="H15022" s="507"/>
      <c r="R15022" s="507"/>
    </row>
    <row r="15023" spans="8:28" customFormat="1" ht="12.75">
      <c r="H15023" s="507"/>
      <c r="P15023" s="507"/>
      <c r="R15023" s="507"/>
    </row>
    <row r="15024" spans="8:28" customFormat="1" ht="12.75">
      <c r="H15024" s="507"/>
      <c r="P15024" s="507"/>
      <c r="R15024" s="507"/>
    </row>
    <row r="15025" spans="8:28" customFormat="1" ht="12.75">
      <c r="H15025" s="507"/>
      <c r="P15025" s="507"/>
      <c r="R15025" s="507"/>
      <c r="S15025" s="507"/>
      <c r="AB15025" s="507"/>
    </row>
    <row r="15026" spans="8:28" customFormat="1" ht="12.75">
      <c r="H15026" s="507"/>
      <c r="P15026" s="507"/>
      <c r="R15026" s="507"/>
      <c r="S15026" s="507"/>
    </row>
    <row r="15027" spans="8:28" customFormat="1" ht="12.75">
      <c r="H15027" s="507"/>
      <c r="P15027" s="507"/>
      <c r="R15027" s="507"/>
    </row>
    <row r="15028" spans="8:28" customFormat="1" ht="12.75">
      <c r="H15028" s="507"/>
      <c r="P15028" s="507"/>
      <c r="R15028" s="507"/>
      <c r="S15028" s="507"/>
    </row>
    <row r="15029" spans="8:28" customFormat="1" ht="12.75">
      <c r="H15029" s="507"/>
      <c r="P15029" s="507"/>
      <c r="R15029" s="507"/>
      <c r="S15029" s="507"/>
      <c r="AB15029" s="507"/>
    </row>
    <row r="15030" spans="8:28" customFormat="1" ht="12.75">
      <c r="H15030" s="507"/>
      <c r="P15030" s="507"/>
      <c r="R15030" s="507"/>
      <c r="S15030" s="507"/>
    </row>
    <row r="15031" spans="8:28" customFormat="1" ht="12.75">
      <c r="H15031" s="507"/>
      <c r="P15031" s="507"/>
      <c r="R15031" s="507"/>
      <c r="S15031" s="507"/>
      <c r="AB15031" s="507"/>
    </row>
    <row r="15032" spans="8:28" customFormat="1" ht="12.75">
      <c r="H15032" s="507"/>
      <c r="P15032" s="507"/>
      <c r="R15032" s="507"/>
      <c r="S15032" s="507"/>
    </row>
    <row r="15033" spans="8:28" customFormat="1" ht="12.75">
      <c r="H15033" s="507"/>
      <c r="P15033" s="507"/>
      <c r="R15033" s="507"/>
    </row>
    <row r="15034" spans="8:28" customFormat="1" ht="12.75">
      <c r="H15034" s="507"/>
      <c r="P15034" s="507"/>
      <c r="R15034" s="507"/>
      <c r="S15034" s="507"/>
    </row>
    <row r="15035" spans="8:28" customFormat="1" ht="12.75">
      <c r="H15035" s="507"/>
      <c r="P15035" s="507"/>
      <c r="R15035" s="507"/>
    </row>
    <row r="15036" spans="8:28" customFormat="1" ht="12.75">
      <c r="H15036" s="507"/>
      <c r="P15036" s="507"/>
      <c r="R15036" s="507"/>
    </row>
    <row r="15037" spans="8:28" customFormat="1" ht="12.75">
      <c r="H15037" s="507"/>
      <c r="P15037" s="507"/>
      <c r="R15037" s="507"/>
    </row>
    <row r="15038" spans="8:28" customFormat="1" ht="12.75">
      <c r="H15038" s="507"/>
      <c r="P15038" s="507"/>
      <c r="R15038" s="507"/>
      <c r="S15038" s="507"/>
    </row>
    <row r="15039" spans="8:28" customFormat="1" ht="12.75">
      <c r="H15039" s="507"/>
      <c r="R15039" s="507"/>
    </row>
    <row r="15040" spans="8:28" customFormat="1" ht="12.75">
      <c r="H15040" s="507"/>
      <c r="P15040" s="507"/>
      <c r="R15040" s="507"/>
    </row>
    <row r="15041" spans="8:28" customFormat="1" ht="12.75">
      <c r="H15041" s="507"/>
      <c r="R15041" s="507"/>
      <c r="S15041" s="507"/>
    </row>
    <row r="15042" spans="8:28" customFormat="1" ht="12.75">
      <c r="H15042" s="507"/>
      <c r="R15042" s="507"/>
      <c r="S15042" s="507"/>
    </row>
    <row r="15043" spans="8:28" customFormat="1" ht="12.75">
      <c r="H15043" s="507"/>
      <c r="P15043" s="507"/>
      <c r="R15043" s="507"/>
    </row>
    <row r="15044" spans="8:28" customFormat="1" ht="12.75">
      <c r="H15044" s="507"/>
      <c r="P15044" s="507"/>
      <c r="R15044" s="507"/>
    </row>
    <row r="15045" spans="8:28" customFormat="1" ht="12.75">
      <c r="H15045" s="507"/>
      <c r="P15045" s="507"/>
      <c r="R15045" s="507"/>
      <c r="S15045" s="507"/>
    </row>
    <row r="15046" spans="8:28" customFormat="1" ht="12.75">
      <c r="H15046" s="507"/>
      <c r="R15046" s="507"/>
      <c r="S15046" s="507"/>
    </row>
    <row r="15047" spans="8:28" customFormat="1" ht="12.75">
      <c r="H15047" s="507"/>
      <c r="R15047" s="507"/>
      <c r="S15047" s="507"/>
    </row>
    <row r="15048" spans="8:28" customFormat="1" ht="12.75">
      <c r="H15048" s="507"/>
      <c r="P15048" s="507"/>
      <c r="R15048" s="507"/>
    </row>
    <row r="15049" spans="8:28" customFormat="1" ht="12.75">
      <c r="H15049" s="507"/>
      <c r="P15049" s="507"/>
      <c r="R15049" s="507"/>
      <c r="S15049" s="507"/>
    </row>
    <row r="15050" spans="8:28" customFormat="1" ht="12.75">
      <c r="H15050" s="507"/>
      <c r="R15050" s="507"/>
      <c r="S15050" s="507"/>
    </row>
    <row r="15051" spans="8:28" customFormat="1" ht="12.75">
      <c r="H15051" s="507"/>
      <c r="R15051" s="507"/>
    </row>
    <row r="15052" spans="8:28" customFormat="1" ht="12.75">
      <c r="H15052" s="507"/>
      <c r="P15052" s="507"/>
      <c r="R15052" s="507"/>
      <c r="S15052" s="507"/>
    </row>
    <row r="15053" spans="8:28" customFormat="1" ht="12.75">
      <c r="H15053" s="507"/>
      <c r="R15053" s="507"/>
      <c r="S15053" s="507"/>
    </row>
    <row r="15054" spans="8:28" customFormat="1" ht="12.75">
      <c r="H15054" s="507"/>
      <c r="P15054" s="507"/>
      <c r="R15054" s="507"/>
    </row>
    <row r="15055" spans="8:28" customFormat="1" ht="12.75">
      <c r="H15055" s="507"/>
      <c r="R15055" s="507"/>
      <c r="S15055" s="507"/>
    </row>
    <row r="15056" spans="8:28" customFormat="1" ht="12.75">
      <c r="H15056" s="507"/>
      <c r="P15056" s="507"/>
      <c r="R15056" s="507"/>
      <c r="S15056" s="507"/>
      <c r="AB15056" s="507"/>
    </row>
    <row r="15057" spans="8:28" customFormat="1" ht="12.75">
      <c r="H15057" s="507"/>
      <c r="R15057" s="507"/>
      <c r="S15057" s="507"/>
    </row>
    <row r="15058" spans="8:28" customFormat="1" ht="12.75">
      <c r="H15058" s="507"/>
      <c r="P15058" s="507"/>
      <c r="R15058" s="507"/>
      <c r="S15058" s="507"/>
      <c r="AB15058" s="507"/>
    </row>
    <row r="15059" spans="8:28" customFormat="1" ht="12.75">
      <c r="H15059" s="507"/>
      <c r="P15059" s="507"/>
      <c r="R15059" s="507"/>
    </row>
    <row r="15060" spans="8:28" customFormat="1" ht="12.75">
      <c r="H15060" s="507"/>
      <c r="P15060" s="507"/>
      <c r="R15060" s="507"/>
    </row>
    <row r="15061" spans="8:28" customFormat="1" ht="12.75">
      <c r="H15061" s="507"/>
      <c r="P15061" s="507"/>
      <c r="R15061" s="507"/>
      <c r="S15061" s="507"/>
    </row>
    <row r="15062" spans="8:28" customFormat="1" ht="12.75">
      <c r="H15062" s="507"/>
      <c r="P15062" s="507"/>
      <c r="R15062" s="507"/>
      <c r="S15062" s="507"/>
    </row>
    <row r="15063" spans="8:28" customFormat="1" ht="12.75">
      <c r="H15063" s="507"/>
      <c r="P15063" s="507"/>
      <c r="R15063" s="507"/>
      <c r="S15063" s="507"/>
    </row>
    <row r="15064" spans="8:28" customFormat="1" ht="12.75">
      <c r="H15064" s="507"/>
      <c r="R15064" s="507"/>
    </row>
    <row r="15065" spans="8:28" customFormat="1" ht="12.75">
      <c r="H15065" s="507"/>
      <c r="R15065" s="507"/>
      <c r="S15065" s="507"/>
    </row>
    <row r="15066" spans="8:28" customFormat="1" ht="12.75">
      <c r="H15066" s="507"/>
      <c r="P15066" s="507"/>
      <c r="R15066" s="507"/>
    </row>
    <row r="15067" spans="8:28" customFormat="1" ht="12.75">
      <c r="H15067" s="507"/>
      <c r="R15067" s="507"/>
      <c r="S15067" s="507"/>
    </row>
    <row r="15068" spans="8:28" customFormat="1" ht="12.75">
      <c r="H15068" s="507"/>
      <c r="P15068" s="507"/>
      <c r="R15068" s="507"/>
    </row>
    <row r="15069" spans="8:28" customFormat="1" ht="12.75">
      <c r="H15069" s="507"/>
      <c r="P15069" s="507"/>
      <c r="R15069" s="507"/>
      <c r="S15069" s="507"/>
    </row>
    <row r="15070" spans="8:28" customFormat="1" ht="12.75">
      <c r="H15070" s="507"/>
      <c r="P15070" s="507"/>
      <c r="R15070" s="507"/>
      <c r="S15070" s="507"/>
    </row>
    <row r="15071" spans="8:28" customFormat="1" ht="12.75">
      <c r="H15071" s="507"/>
      <c r="R15071" s="507"/>
      <c r="S15071" s="507"/>
    </row>
    <row r="15072" spans="8:28" customFormat="1" ht="12.75">
      <c r="H15072" s="507"/>
      <c r="R15072" s="507"/>
      <c r="S15072" s="507"/>
    </row>
    <row r="15073" spans="8:28" customFormat="1" ht="12.75">
      <c r="H15073" s="507"/>
      <c r="P15073" s="507"/>
      <c r="R15073" s="507"/>
    </row>
    <row r="15074" spans="8:28" customFormat="1" ht="12.75">
      <c r="H15074" s="507"/>
      <c r="P15074" s="507"/>
      <c r="R15074" s="507"/>
    </row>
    <row r="15075" spans="8:28" customFormat="1" ht="12.75">
      <c r="H15075" s="507"/>
      <c r="R15075" s="507"/>
      <c r="S15075" s="507"/>
    </row>
    <row r="15076" spans="8:28" customFormat="1" ht="12.75">
      <c r="H15076" s="507"/>
      <c r="P15076" s="507"/>
      <c r="R15076" s="507"/>
      <c r="S15076" s="507"/>
      <c r="AB15076" s="507"/>
    </row>
    <row r="15077" spans="8:28" customFormat="1" ht="12.75">
      <c r="H15077" s="507"/>
      <c r="R15077" s="507"/>
      <c r="S15077" s="507"/>
    </row>
    <row r="15078" spans="8:28" customFormat="1" ht="12.75">
      <c r="H15078" s="507"/>
      <c r="P15078" s="507"/>
      <c r="R15078" s="507"/>
    </row>
    <row r="15079" spans="8:28" customFormat="1" ht="12.75">
      <c r="H15079" s="507"/>
      <c r="P15079" s="507"/>
      <c r="R15079" s="507"/>
      <c r="S15079" s="507"/>
    </row>
    <row r="15080" spans="8:28" customFormat="1" ht="12.75">
      <c r="H15080" s="507"/>
      <c r="R15080" s="507"/>
      <c r="S15080" s="507"/>
    </row>
    <row r="15081" spans="8:28" customFormat="1" ht="12.75">
      <c r="H15081" s="507"/>
      <c r="P15081" s="507"/>
      <c r="R15081" s="507"/>
    </row>
    <row r="15082" spans="8:28" customFormat="1" ht="12.75">
      <c r="H15082" s="507"/>
      <c r="R15082" s="507"/>
      <c r="S15082" s="507"/>
    </row>
    <row r="15083" spans="8:28" customFormat="1" ht="12.75">
      <c r="H15083" s="507"/>
      <c r="R15083" s="507"/>
      <c r="S15083" s="507"/>
      <c r="AB15083" s="507"/>
    </row>
    <row r="15084" spans="8:28" customFormat="1" ht="12.75">
      <c r="H15084" s="507"/>
      <c r="R15084" s="507"/>
    </row>
    <row r="15085" spans="8:28" customFormat="1" ht="12.75">
      <c r="H15085" s="507"/>
      <c r="P15085" s="507"/>
      <c r="R15085" s="507"/>
    </row>
    <row r="15086" spans="8:28" customFormat="1" ht="12.75">
      <c r="H15086" s="507"/>
      <c r="P15086" s="507"/>
      <c r="R15086" s="507"/>
      <c r="S15086" s="507"/>
      <c r="AB15086" s="507"/>
    </row>
    <row r="15087" spans="8:28" customFormat="1" ht="12.75">
      <c r="H15087" s="507"/>
      <c r="P15087" s="507"/>
      <c r="R15087" s="507"/>
    </row>
    <row r="15088" spans="8:28" customFormat="1" ht="12.75">
      <c r="H15088" s="507"/>
      <c r="P15088" s="507"/>
      <c r="R15088" s="507"/>
      <c r="S15088" s="507"/>
    </row>
    <row r="15089" spans="8:28" customFormat="1" ht="12.75">
      <c r="H15089" s="507"/>
      <c r="P15089" s="507"/>
      <c r="R15089" s="507"/>
    </row>
    <row r="15090" spans="8:28" customFormat="1" ht="12.75">
      <c r="H15090" s="507"/>
      <c r="R15090" s="507"/>
      <c r="S15090" s="507"/>
    </row>
    <row r="15091" spans="8:28" customFormat="1" ht="12.75">
      <c r="H15091" s="507"/>
      <c r="R15091" s="507"/>
      <c r="S15091" s="507"/>
    </row>
    <row r="15092" spans="8:28" customFormat="1" ht="12.75">
      <c r="H15092" s="507"/>
      <c r="P15092" s="507"/>
      <c r="R15092" s="507"/>
    </row>
    <row r="15093" spans="8:28" customFormat="1" ht="12.75">
      <c r="H15093" s="507"/>
      <c r="P15093" s="507"/>
      <c r="R15093" s="507"/>
    </row>
    <row r="15094" spans="8:28" customFormat="1" ht="12.75">
      <c r="H15094" s="507"/>
      <c r="P15094" s="507"/>
      <c r="R15094" s="507"/>
      <c r="S15094" s="507"/>
    </row>
    <row r="15095" spans="8:28" customFormat="1" ht="12.75">
      <c r="H15095" s="507"/>
      <c r="P15095" s="507"/>
      <c r="R15095" s="507"/>
      <c r="S15095" s="507"/>
    </row>
    <row r="15096" spans="8:28" customFormat="1" ht="12.75">
      <c r="H15096" s="507"/>
      <c r="P15096" s="507"/>
      <c r="R15096" s="507"/>
    </row>
    <row r="15097" spans="8:28" customFormat="1" ht="12.75">
      <c r="H15097" s="507"/>
      <c r="P15097" s="507"/>
      <c r="R15097" s="507"/>
      <c r="S15097" s="507"/>
      <c r="AB15097" s="507"/>
    </row>
    <row r="15098" spans="8:28" customFormat="1" ht="12.75">
      <c r="H15098" s="507"/>
      <c r="R15098" s="507"/>
      <c r="S15098" s="507"/>
    </row>
    <row r="15099" spans="8:28" customFormat="1" ht="12.75">
      <c r="H15099" s="507"/>
      <c r="P15099" s="507"/>
      <c r="R15099" s="507"/>
      <c r="S15099" s="507"/>
    </row>
    <row r="15100" spans="8:28" customFormat="1" ht="12.75">
      <c r="H15100" s="507"/>
      <c r="P15100" s="507"/>
      <c r="R15100" s="507"/>
    </row>
    <row r="15101" spans="8:28" customFormat="1" ht="12.75">
      <c r="H15101" s="507"/>
      <c r="P15101" s="507"/>
      <c r="R15101" s="507"/>
    </row>
    <row r="15102" spans="8:28" customFormat="1" ht="12.75">
      <c r="H15102" s="507"/>
      <c r="P15102" s="507"/>
      <c r="R15102" s="507"/>
    </row>
    <row r="15103" spans="8:28" customFormat="1" ht="12.75">
      <c r="H15103" s="507"/>
      <c r="R15103" s="507"/>
    </row>
    <row r="15104" spans="8:28" customFormat="1" ht="12.75">
      <c r="H15104" s="507"/>
      <c r="P15104" s="507"/>
      <c r="R15104" s="507"/>
      <c r="S15104" s="507"/>
    </row>
    <row r="15105" spans="8:19" customFormat="1" ht="12.75">
      <c r="H15105" s="507"/>
      <c r="P15105" s="507"/>
      <c r="R15105" s="507"/>
      <c r="S15105" s="507"/>
    </row>
    <row r="15106" spans="8:19" customFormat="1" ht="12.75">
      <c r="H15106" s="507"/>
      <c r="P15106" s="507"/>
      <c r="R15106" s="507"/>
    </row>
    <row r="15107" spans="8:19" customFormat="1" ht="12.75">
      <c r="H15107" s="507"/>
      <c r="P15107" s="507"/>
      <c r="R15107" s="507"/>
      <c r="S15107" s="507"/>
    </row>
    <row r="15108" spans="8:19" customFormat="1" ht="12.75">
      <c r="H15108" s="507"/>
      <c r="P15108" s="507"/>
      <c r="R15108" s="507"/>
    </row>
    <row r="15109" spans="8:19" customFormat="1" ht="12.75">
      <c r="H15109" s="507"/>
      <c r="P15109" s="507"/>
      <c r="R15109" s="507"/>
    </row>
    <row r="15110" spans="8:19" customFormat="1" ht="12.75">
      <c r="H15110" s="507"/>
      <c r="P15110" s="507"/>
      <c r="R15110" s="507"/>
    </row>
    <row r="15111" spans="8:19" customFormat="1" ht="12.75">
      <c r="H15111" s="507"/>
      <c r="R15111" s="507"/>
      <c r="S15111" s="507"/>
    </row>
    <row r="15112" spans="8:19" customFormat="1" ht="12.75">
      <c r="H15112" s="507"/>
      <c r="R15112" s="507"/>
    </row>
    <row r="15113" spans="8:19" customFormat="1" ht="12.75">
      <c r="H15113" s="507"/>
      <c r="P15113" s="507"/>
      <c r="R15113" s="507"/>
      <c r="S15113" s="507"/>
    </row>
    <row r="15114" spans="8:19" customFormat="1" ht="12.75">
      <c r="H15114" s="507"/>
      <c r="P15114" s="507"/>
      <c r="R15114" s="507"/>
    </row>
    <row r="15115" spans="8:19" customFormat="1" ht="12.75">
      <c r="H15115" s="507"/>
      <c r="P15115" s="507"/>
      <c r="R15115" s="507"/>
    </row>
    <row r="15116" spans="8:19" customFormat="1" ht="12.75">
      <c r="H15116" s="507"/>
      <c r="P15116" s="507"/>
      <c r="R15116" s="507"/>
    </row>
    <row r="15117" spans="8:19" customFormat="1" ht="12.75">
      <c r="H15117" s="507"/>
      <c r="P15117" s="507"/>
      <c r="R15117" s="507"/>
      <c r="S15117" s="507"/>
    </row>
    <row r="15118" spans="8:19" customFormat="1" ht="12.75">
      <c r="H15118" s="507"/>
      <c r="P15118" s="507"/>
      <c r="R15118" s="507"/>
      <c r="S15118" s="507"/>
    </row>
    <row r="15119" spans="8:19" customFormat="1" ht="12.75">
      <c r="H15119" s="507"/>
      <c r="P15119" s="507"/>
      <c r="R15119" s="507"/>
      <c r="S15119" s="507"/>
    </row>
    <row r="15120" spans="8:19" customFormat="1" ht="12.75">
      <c r="H15120" s="507"/>
      <c r="P15120" s="507"/>
      <c r="R15120" s="507"/>
    </row>
    <row r="15121" spans="8:28" customFormat="1" ht="12.75">
      <c r="H15121" s="507"/>
      <c r="P15121" s="507"/>
      <c r="R15121" s="507"/>
    </row>
    <row r="15122" spans="8:28" customFormat="1" ht="12.75">
      <c r="H15122" s="507"/>
      <c r="P15122" s="507"/>
      <c r="R15122" s="507"/>
      <c r="S15122" s="507"/>
    </row>
    <row r="15123" spans="8:28" customFormat="1" ht="12.75">
      <c r="H15123" s="507"/>
      <c r="R15123" s="507"/>
      <c r="S15123" s="507"/>
    </row>
    <row r="15124" spans="8:28" customFormat="1" ht="12.75">
      <c r="H15124" s="507"/>
      <c r="P15124" s="507"/>
      <c r="R15124" s="507"/>
      <c r="S15124" s="507"/>
    </row>
    <row r="15125" spans="8:28" customFormat="1" ht="12.75">
      <c r="H15125" s="507"/>
      <c r="R15125" s="507"/>
      <c r="S15125" s="507"/>
    </row>
    <row r="15126" spans="8:28" customFormat="1" ht="12.75">
      <c r="H15126" s="507"/>
      <c r="P15126" s="507"/>
      <c r="R15126" s="507"/>
      <c r="S15126" s="507"/>
    </row>
    <row r="15127" spans="8:28" customFormat="1" ht="12.75">
      <c r="H15127" s="507"/>
      <c r="P15127" s="507"/>
      <c r="R15127" s="507"/>
    </row>
    <row r="15128" spans="8:28" customFormat="1" ht="12.75">
      <c r="H15128" s="507"/>
      <c r="P15128" s="507"/>
      <c r="R15128" s="507"/>
      <c r="S15128" s="507"/>
    </row>
    <row r="15129" spans="8:28" customFormat="1" ht="12.75">
      <c r="H15129" s="507"/>
      <c r="R15129" s="507"/>
      <c r="S15129" s="507"/>
      <c r="AB15129" s="507"/>
    </row>
    <row r="15130" spans="8:28" customFormat="1" ht="12.75">
      <c r="H15130" s="507"/>
      <c r="P15130" s="507"/>
      <c r="R15130" s="507"/>
    </row>
    <row r="15131" spans="8:28" customFormat="1" ht="12.75">
      <c r="H15131" s="507"/>
      <c r="P15131" s="507"/>
      <c r="R15131" s="507"/>
      <c r="S15131" s="507"/>
      <c r="AB15131" s="507"/>
    </row>
    <row r="15132" spans="8:28" customFormat="1" ht="12.75">
      <c r="H15132" s="507"/>
      <c r="P15132" s="507"/>
      <c r="R15132" s="507"/>
      <c r="S15132" s="507"/>
      <c r="AB15132" s="507"/>
    </row>
    <row r="15133" spans="8:28" customFormat="1" ht="12.75">
      <c r="H15133" s="507"/>
      <c r="P15133" s="507"/>
      <c r="R15133" s="507"/>
    </row>
    <row r="15134" spans="8:28" customFormat="1" ht="12.75">
      <c r="H15134" s="507"/>
      <c r="R15134" s="507"/>
    </row>
    <row r="15135" spans="8:28" customFormat="1" ht="12.75">
      <c r="H15135" s="507"/>
      <c r="P15135" s="507"/>
      <c r="R15135" s="507"/>
    </row>
    <row r="15136" spans="8:28" customFormat="1" ht="12.75">
      <c r="H15136" s="507"/>
      <c r="P15136" s="507"/>
      <c r="R15136" s="507"/>
      <c r="S15136" s="507"/>
    </row>
    <row r="15137" spans="8:28" customFormat="1" ht="12.75">
      <c r="H15137" s="507"/>
      <c r="P15137" s="507"/>
      <c r="R15137" s="507"/>
    </row>
    <row r="15138" spans="8:28" customFormat="1" ht="12.75">
      <c r="H15138" s="507"/>
      <c r="P15138" s="507"/>
      <c r="R15138" s="507"/>
    </row>
    <row r="15139" spans="8:28" customFormat="1" ht="12.75">
      <c r="H15139" s="507"/>
      <c r="P15139" s="507"/>
      <c r="R15139" s="507"/>
      <c r="S15139" s="507"/>
    </row>
    <row r="15140" spans="8:28" customFormat="1" ht="12.75">
      <c r="H15140" s="507"/>
      <c r="P15140" s="507"/>
      <c r="R15140" s="507"/>
    </row>
    <row r="15141" spans="8:28" customFormat="1" ht="12.75">
      <c r="H15141" s="507"/>
      <c r="R15141" s="507"/>
    </row>
    <row r="15142" spans="8:28" customFormat="1" ht="12.75">
      <c r="H15142" s="507"/>
      <c r="R15142" s="507"/>
      <c r="S15142" s="507"/>
    </row>
    <row r="15143" spans="8:28" customFormat="1" ht="12.75">
      <c r="H15143" s="507"/>
      <c r="P15143" s="507"/>
      <c r="R15143" s="507"/>
      <c r="S15143" s="507"/>
      <c r="AB15143" s="507"/>
    </row>
    <row r="15144" spans="8:28" customFormat="1" ht="12.75">
      <c r="H15144" s="507"/>
      <c r="P15144" s="507"/>
      <c r="R15144" s="507"/>
    </row>
    <row r="15145" spans="8:28" customFormat="1" ht="12.75">
      <c r="H15145" s="507"/>
      <c r="P15145" s="507"/>
      <c r="R15145" s="507"/>
    </row>
    <row r="15146" spans="8:28" customFormat="1" ht="12.75">
      <c r="H15146" s="507"/>
      <c r="R15146" s="507"/>
      <c r="S15146" s="507"/>
    </row>
    <row r="15147" spans="8:28" customFormat="1" ht="12.75">
      <c r="H15147" s="507"/>
      <c r="R15147" s="507"/>
      <c r="S15147" s="507"/>
    </row>
    <row r="15148" spans="8:28" customFormat="1" ht="12.75">
      <c r="H15148" s="507"/>
      <c r="P15148" s="507"/>
      <c r="R15148" s="507"/>
    </row>
    <row r="15149" spans="8:28" customFormat="1" ht="12.75">
      <c r="H15149" s="507"/>
      <c r="P15149" s="507"/>
      <c r="R15149" s="507"/>
    </row>
    <row r="15150" spans="8:28" customFormat="1" ht="12.75">
      <c r="H15150" s="507"/>
      <c r="P15150" s="507"/>
      <c r="R15150" s="507"/>
      <c r="S15150" s="507"/>
      <c r="AB15150" s="507"/>
    </row>
    <row r="15151" spans="8:28" customFormat="1" ht="12.75">
      <c r="H15151" s="507"/>
      <c r="R15151" s="507"/>
    </row>
    <row r="15152" spans="8:28" customFormat="1" ht="12.75">
      <c r="H15152" s="507"/>
      <c r="P15152" s="507"/>
      <c r="R15152" s="507"/>
    </row>
    <row r="15153" spans="8:28" customFormat="1" ht="12.75">
      <c r="H15153" s="507"/>
      <c r="P15153" s="507"/>
      <c r="R15153" s="507"/>
    </row>
    <row r="15154" spans="8:28" customFormat="1" ht="12.75">
      <c r="H15154" s="507"/>
      <c r="P15154" s="507"/>
      <c r="R15154" s="507"/>
      <c r="S15154" s="507"/>
    </row>
    <row r="15155" spans="8:28" customFormat="1" ht="12.75">
      <c r="H15155" s="507"/>
      <c r="P15155" s="507"/>
      <c r="R15155" s="507"/>
    </row>
    <row r="15156" spans="8:28" customFormat="1" ht="12.75">
      <c r="H15156" s="507"/>
      <c r="P15156" s="507"/>
      <c r="R15156" s="507"/>
      <c r="S15156" s="507"/>
    </row>
    <row r="15157" spans="8:28" customFormat="1" ht="12.75">
      <c r="H15157" s="507"/>
      <c r="P15157" s="507"/>
      <c r="R15157" s="507"/>
    </row>
    <row r="15158" spans="8:28" customFormat="1" ht="12.75">
      <c r="H15158" s="507"/>
      <c r="R15158" s="507"/>
      <c r="S15158" s="507"/>
    </row>
    <row r="15159" spans="8:28" customFormat="1" ht="12.75">
      <c r="H15159" s="507"/>
      <c r="R15159" s="507"/>
    </row>
    <row r="15160" spans="8:28" customFormat="1" ht="12.75">
      <c r="H15160" s="507"/>
      <c r="P15160" s="507"/>
      <c r="R15160" s="507"/>
    </row>
    <row r="15161" spans="8:28" customFormat="1" ht="12.75">
      <c r="H15161" s="507"/>
      <c r="P15161" s="507"/>
      <c r="R15161" s="507"/>
    </row>
    <row r="15162" spans="8:28" customFormat="1" ht="12.75">
      <c r="H15162" s="507"/>
      <c r="P15162" s="507"/>
      <c r="R15162" s="507"/>
    </row>
    <row r="15163" spans="8:28" customFormat="1" ht="12.75">
      <c r="H15163" s="507"/>
      <c r="P15163" s="507"/>
      <c r="R15163" s="507"/>
      <c r="S15163" s="507"/>
    </row>
    <row r="15164" spans="8:28" customFormat="1" ht="12.75">
      <c r="H15164" s="507"/>
      <c r="R15164" s="507"/>
    </row>
    <row r="15165" spans="8:28" customFormat="1" ht="12.75">
      <c r="H15165" s="507"/>
      <c r="P15165" s="507"/>
      <c r="R15165" s="507"/>
      <c r="S15165" s="507"/>
      <c r="AB15165" s="507"/>
    </row>
    <row r="15166" spans="8:28" customFormat="1" ht="12.75">
      <c r="H15166" s="507"/>
      <c r="P15166" s="507"/>
      <c r="R15166" s="507"/>
      <c r="S15166" s="507"/>
    </row>
    <row r="15167" spans="8:28" customFormat="1" ht="12.75">
      <c r="H15167" s="507"/>
      <c r="R15167" s="507"/>
    </row>
    <row r="15168" spans="8:28" customFormat="1" ht="12.75">
      <c r="H15168" s="507"/>
      <c r="P15168" s="507"/>
      <c r="R15168" s="507"/>
    </row>
    <row r="15169" spans="8:19" customFormat="1" ht="12.75">
      <c r="H15169" s="507"/>
      <c r="P15169" s="507"/>
      <c r="R15169" s="507"/>
      <c r="S15169" s="507"/>
    </row>
    <row r="15170" spans="8:19" customFormat="1" ht="12.75">
      <c r="H15170" s="507"/>
      <c r="P15170" s="507"/>
      <c r="R15170" s="507"/>
    </row>
    <row r="15171" spans="8:19" customFormat="1" ht="12.75">
      <c r="H15171" s="507"/>
      <c r="P15171" s="507"/>
      <c r="R15171" s="507"/>
    </row>
    <row r="15172" spans="8:19" customFormat="1" ht="12.75">
      <c r="H15172" s="507"/>
      <c r="R15172" s="507"/>
      <c r="S15172" s="507"/>
    </row>
    <row r="15173" spans="8:19" customFormat="1" ht="12.75">
      <c r="H15173" s="507"/>
      <c r="P15173" s="507"/>
      <c r="R15173" s="507"/>
    </row>
    <row r="15174" spans="8:19" customFormat="1" ht="12.75">
      <c r="H15174" s="507"/>
      <c r="R15174" s="507"/>
      <c r="S15174" s="507"/>
    </row>
    <row r="15175" spans="8:19" customFormat="1" ht="12.75">
      <c r="H15175" s="507"/>
      <c r="P15175" s="507"/>
      <c r="R15175" s="507"/>
    </row>
    <row r="15176" spans="8:19" customFormat="1" ht="12.75">
      <c r="H15176" s="507"/>
      <c r="R15176" s="507"/>
      <c r="S15176" s="507"/>
    </row>
    <row r="15177" spans="8:19" customFormat="1" ht="12.75">
      <c r="H15177" s="507"/>
      <c r="R15177" s="507"/>
      <c r="S15177" s="507"/>
    </row>
    <row r="15178" spans="8:19" customFormat="1" ht="12.75">
      <c r="H15178" s="507"/>
      <c r="R15178" s="507"/>
      <c r="S15178" s="507"/>
    </row>
    <row r="15179" spans="8:19" customFormat="1" ht="12.75">
      <c r="H15179" s="507"/>
      <c r="R15179" s="507"/>
    </row>
    <row r="15180" spans="8:19" customFormat="1" ht="12.75">
      <c r="H15180" s="507"/>
      <c r="P15180" s="507"/>
      <c r="R15180" s="507"/>
      <c r="S15180" s="507"/>
    </row>
    <row r="15181" spans="8:19" customFormat="1" ht="12.75">
      <c r="H15181" s="507"/>
      <c r="R15181" s="507"/>
      <c r="S15181" s="507"/>
    </row>
    <row r="15182" spans="8:19" customFormat="1" ht="12.75">
      <c r="H15182" s="507"/>
      <c r="P15182" s="507"/>
      <c r="R15182" s="507"/>
      <c r="S15182" s="507"/>
    </row>
    <row r="15183" spans="8:19" customFormat="1" ht="12.75">
      <c r="H15183" s="507"/>
      <c r="P15183" s="507"/>
      <c r="R15183" s="507"/>
      <c r="S15183" s="507"/>
    </row>
    <row r="15184" spans="8:19" customFormat="1" ht="12.75">
      <c r="H15184" s="507"/>
      <c r="R15184" s="507"/>
    </row>
    <row r="15185" spans="8:28" customFormat="1" ht="12.75">
      <c r="H15185" s="507"/>
      <c r="P15185" s="507"/>
      <c r="R15185" s="507"/>
    </row>
    <row r="15186" spans="8:28" customFormat="1" ht="12.75">
      <c r="H15186" s="507"/>
      <c r="P15186" s="507"/>
      <c r="R15186" s="507"/>
    </row>
    <row r="15187" spans="8:28" customFormat="1" ht="12.75">
      <c r="H15187" s="507"/>
      <c r="P15187" s="507"/>
      <c r="R15187" s="507"/>
      <c r="S15187" s="507"/>
    </row>
    <row r="15188" spans="8:28" customFormat="1" ht="12.75">
      <c r="H15188" s="507"/>
      <c r="P15188" s="507"/>
      <c r="R15188" s="507"/>
      <c r="S15188" s="507"/>
    </row>
    <row r="15189" spans="8:28" customFormat="1" ht="12.75">
      <c r="H15189" s="507"/>
      <c r="P15189" s="507"/>
      <c r="R15189" s="507"/>
    </row>
    <row r="15190" spans="8:28" customFormat="1" ht="12.75">
      <c r="H15190" s="507"/>
      <c r="R15190" s="507"/>
      <c r="S15190" s="507"/>
    </row>
    <row r="15191" spans="8:28" customFormat="1" ht="12.75">
      <c r="H15191" s="507"/>
      <c r="P15191" s="507"/>
      <c r="R15191" s="507"/>
      <c r="AB15191" s="507"/>
    </row>
    <row r="15192" spans="8:28" customFormat="1" ht="12.75">
      <c r="H15192" s="507"/>
      <c r="P15192" s="507"/>
      <c r="R15192" s="507"/>
      <c r="S15192" s="507"/>
    </row>
    <row r="15193" spans="8:28" customFormat="1" ht="12.75">
      <c r="H15193" s="507"/>
      <c r="P15193" s="507"/>
      <c r="R15193" s="507"/>
    </row>
    <row r="15194" spans="8:28" customFormat="1" ht="12.75">
      <c r="H15194" s="507"/>
      <c r="P15194" s="507"/>
      <c r="R15194" s="507"/>
    </row>
    <row r="15195" spans="8:28" customFormat="1" ht="12.75">
      <c r="H15195" s="507"/>
      <c r="P15195" s="507"/>
      <c r="R15195" s="507"/>
      <c r="AB15195" s="507"/>
    </row>
    <row r="15196" spans="8:28" customFormat="1" ht="12.75">
      <c r="H15196" s="507"/>
      <c r="R15196" s="507"/>
      <c r="S15196" s="507"/>
      <c r="AB15196" s="507"/>
    </row>
    <row r="15197" spans="8:28" customFormat="1" ht="12.75">
      <c r="H15197" s="507"/>
      <c r="R15197" s="507"/>
      <c r="S15197" s="507"/>
    </row>
    <row r="15198" spans="8:28" customFormat="1" ht="12.75">
      <c r="H15198" s="507"/>
      <c r="R15198" s="507"/>
      <c r="S15198" s="507"/>
    </row>
    <row r="15199" spans="8:28" customFormat="1" ht="12.75">
      <c r="H15199" s="507"/>
      <c r="P15199" s="507"/>
      <c r="R15199" s="507"/>
    </row>
    <row r="15200" spans="8:28" customFormat="1" ht="12.75">
      <c r="H15200" s="507"/>
      <c r="P15200" s="507"/>
      <c r="R15200" s="507"/>
      <c r="S15200" s="507"/>
    </row>
    <row r="15201" spans="8:19" customFormat="1" ht="12.75">
      <c r="H15201" s="507"/>
      <c r="P15201" s="507"/>
      <c r="R15201" s="507"/>
    </row>
    <row r="15202" spans="8:19" customFormat="1" ht="12.75">
      <c r="H15202" s="507"/>
      <c r="R15202" s="507"/>
      <c r="S15202" s="507"/>
    </row>
    <row r="15203" spans="8:19" customFormat="1" ht="12.75">
      <c r="H15203" s="507"/>
      <c r="P15203" s="507"/>
      <c r="R15203" s="507"/>
    </row>
    <row r="15204" spans="8:19" customFormat="1" ht="12.75">
      <c r="H15204" s="507"/>
      <c r="P15204" s="507"/>
      <c r="R15204" s="507"/>
    </row>
    <row r="15205" spans="8:19" customFormat="1" ht="12.75">
      <c r="H15205" s="507"/>
      <c r="P15205" s="507"/>
      <c r="R15205" s="507"/>
    </row>
    <row r="15206" spans="8:19" customFormat="1" ht="12.75">
      <c r="H15206" s="507"/>
      <c r="R15206" s="507"/>
      <c r="S15206" s="507"/>
    </row>
    <row r="15207" spans="8:19" customFormat="1" ht="12.75">
      <c r="H15207" s="507"/>
      <c r="P15207" s="507"/>
      <c r="R15207" s="507"/>
      <c r="S15207" s="507"/>
    </row>
    <row r="15208" spans="8:19" customFormat="1" ht="12.75">
      <c r="H15208" s="507"/>
      <c r="R15208" s="507"/>
      <c r="S15208" s="507"/>
    </row>
    <row r="15209" spans="8:19" customFormat="1" ht="12.75">
      <c r="H15209" s="507"/>
      <c r="P15209" s="507"/>
      <c r="R15209" s="507"/>
    </row>
    <row r="15210" spans="8:19" customFormat="1" ht="12.75">
      <c r="H15210" s="507"/>
      <c r="P15210" s="507"/>
      <c r="R15210" s="507"/>
      <c r="S15210" s="507"/>
    </row>
    <row r="15211" spans="8:19" customFormat="1" ht="12.75">
      <c r="H15211" s="507"/>
      <c r="R15211" s="507"/>
    </row>
    <row r="15212" spans="8:19" customFormat="1" ht="12.75">
      <c r="H15212" s="507"/>
      <c r="R15212" s="507"/>
      <c r="S15212" s="507"/>
    </row>
    <row r="15213" spans="8:19" customFormat="1" ht="12.75">
      <c r="H15213" s="507"/>
      <c r="P15213" s="507"/>
      <c r="R15213" s="507"/>
    </row>
    <row r="15214" spans="8:19" customFormat="1" ht="12.75">
      <c r="H15214" s="507"/>
      <c r="P15214" s="507"/>
      <c r="R15214" s="507"/>
    </row>
    <row r="15215" spans="8:19" customFormat="1" ht="12.75">
      <c r="H15215" s="507"/>
      <c r="P15215" s="507"/>
      <c r="R15215" s="507"/>
    </row>
    <row r="15216" spans="8:19" customFormat="1" ht="12.75">
      <c r="H15216" s="507"/>
      <c r="P15216" s="507"/>
      <c r="R15216" s="507"/>
      <c r="S15216" s="507"/>
    </row>
    <row r="15217" spans="8:19" customFormat="1" ht="12.75">
      <c r="H15217" s="507"/>
      <c r="P15217" s="507"/>
      <c r="R15217" s="507"/>
    </row>
    <row r="15218" spans="8:19" customFormat="1" ht="12.75">
      <c r="H15218" s="507"/>
      <c r="P15218" s="507"/>
      <c r="R15218" s="507"/>
    </row>
    <row r="15219" spans="8:19" customFormat="1" ht="12.75">
      <c r="H15219" s="507"/>
      <c r="R15219" s="507"/>
    </row>
    <row r="15220" spans="8:19" customFormat="1" ht="12.75">
      <c r="H15220" s="507"/>
      <c r="P15220" s="507"/>
      <c r="R15220" s="507"/>
    </row>
    <row r="15221" spans="8:19" customFormat="1" ht="12.75">
      <c r="H15221" s="507"/>
      <c r="P15221" s="507"/>
      <c r="R15221" s="507"/>
      <c r="S15221" s="507"/>
    </row>
    <row r="15222" spans="8:19" customFormat="1" ht="12.75">
      <c r="H15222" s="507"/>
      <c r="P15222" s="507"/>
      <c r="R15222" s="507"/>
    </row>
    <row r="15223" spans="8:19" customFormat="1" ht="12.75">
      <c r="H15223" s="507"/>
      <c r="R15223" s="507"/>
    </row>
    <row r="15224" spans="8:19" customFormat="1" ht="12.75">
      <c r="H15224" s="507"/>
      <c r="R15224" s="507"/>
      <c r="S15224" s="507"/>
    </row>
    <row r="15225" spans="8:19" customFormat="1" ht="12.75">
      <c r="H15225" s="507"/>
      <c r="R15225" s="507"/>
      <c r="S15225" s="507"/>
    </row>
    <row r="15226" spans="8:19" customFormat="1" ht="12.75">
      <c r="H15226" s="507"/>
      <c r="R15226" s="507"/>
      <c r="S15226" s="507"/>
    </row>
    <row r="15227" spans="8:19" customFormat="1" ht="12.75">
      <c r="H15227" s="507"/>
      <c r="R15227" s="507"/>
      <c r="S15227" s="507"/>
    </row>
    <row r="15228" spans="8:19" customFormat="1" ht="12.75">
      <c r="H15228" s="507"/>
      <c r="P15228" s="507"/>
      <c r="R15228" s="507"/>
    </row>
    <row r="15229" spans="8:19" customFormat="1" ht="12.75">
      <c r="H15229" s="507"/>
      <c r="P15229" s="507"/>
      <c r="R15229" s="507"/>
    </row>
    <row r="15230" spans="8:19" customFormat="1" ht="12.75">
      <c r="H15230" s="507"/>
      <c r="P15230" s="507"/>
      <c r="R15230" s="507"/>
      <c r="S15230" s="507"/>
    </row>
    <row r="15231" spans="8:19" customFormat="1" ht="12.75">
      <c r="H15231" s="507"/>
      <c r="P15231" s="507"/>
      <c r="R15231" s="507"/>
    </row>
    <row r="15232" spans="8:19" customFormat="1" ht="12.75">
      <c r="H15232" s="507"/>
      <c r="R15232" s="507"/>
      <c r="S15232" s="507"/>
    </row>
    <row r="15233" spans="8:28" customFormat="1" ht="12.75">
      <c r="H15233" s="507"/>
      <c r="R15233" s="507"/>
      <c r="S15233" s="507"/>
    </row>
    <row r="15234" spans="8:28" customFormat="1" ht="12.75">
      <c r="H15234" s="507"/>
      <c r="R15234" s="507"/>
      <c r="S15234" s="507"/>
    </row>
    <row r="15235" spans="8:28" customFormat="1" ht="12.75">
      <c r="H15235" s="507"/>
      <c r="P15235" s="507"/>
      <c r="R15235" s="507"/>
    </row>
    <row r="15236" spans="8:28" customFormat="1" ht="12.75">
      <c r="H15236" s="507"/>
      <c r="P15236" s="507"/>
      <c r="R15236" s="507"/>
    </row>
    <row r="15237" spans="8:28" customFormat="1" ht="12.75">
      <c r="H15237" s="507"/>
      <c r="R15237" s="507"/>
      <c r="S15237" s="507"/>
    </row>
    <row r="15238" spans="8:28" customFormat="1" ht="12.75">
      <c r="H15238" s="507"/>
      <c r="R15238" s="507"/>
      <c r="S15238" s="507"/>
    </row>
    <row r="15239" spans="8:28" customFormat="1" ht="12.75">
      <c r="H15239" s="507"/>
      <c r="P15239" s="507"/>
      <c r="R15239" s="507"/>
      <c r="S15239" s="507"/>
      <c r="AB15239" s="507"/>
    </row>
    <row r="15240" spans="8:28" customFormat="1" ht="12.75">
      <c r="H15240" s="507"/>
      <c r="P15240" s="507"/>
      <c r="R15240" s="507"/>
      <c r="S15240" s="507"/>
    </row>
    <row r="15241" spans="8:28" customFormat="1" ht="12.75">
      <c r="H15241" s="507"/>
      <c r="R15241" s="507"/>
      <c r="S15241" s="507"/>
    </row>
    <row r="15242" spans="8:28" customFormat="1" ht="12.75">
      <c r="H15242" s="507"/>
      <c r="P15242" s="507"/>
      <c r="R15242" s="507"/>
    </row>
    <row r="15243" spans="8:28" customFormat="1" ht="12.75">
      <c r="H15243" s="507"/>
      <c r="P15243" s="507"/>
      <c r="R15243" s="507"/>
      <c r="S15243" s="507"/>
    </row>
    <row r="15244" spans="8:28" customFormat="1" ht="12.75">
      <c r="H15244" s="507"/>
      <c r="P15244" s="507"/>
      <c r="R15244" s="507"/>
      <c r="S15244" s="507"/>
    </row>
    <row r="15245" spans="8:28" customFormat="1" ht="12.75">
      <c r="H15245" s="507"/>
      <c r="R15245" s="507"/>
    </row>
    <row r="15246" spans="8:28" customFormat="1" ht="12.75">
      <c r="H15246" s="507"/>
      <c r="P15246" s="507"/>
      <c r="R15246" s="507"/>
      <c r="S15246" s="507"/>
    </row>
    <row r="15247" spans="8:28" customFormat="1" ht="12.75">
      <c r="H15247" s="507"/>
      <c r="P15247" s="507"/>
      <c r="R15247" s="507"/>
    </row>
    <row r="15248" spans="8:28" customFormat="1" ht="12.75">
      <c r="H15248" s="507"/>
      <c r="P15248" s="507"/>
      <c r="R15248" s="507"/>
      <c r="S15248" s="507"/>
    </row>
    <row r="15249" spans="8:28" customFormat="1" ht="12.75">
      <c r="H15249" s="507"/>
      <c r="P15249" s="507"/>
      <c r="R15249" s="507"/>
      <c r="S15249" s="507"/>
    </row>
    <row r="15250" spans="8:28" customFormat="1" ht="12.75">
      <c r="H15250" s="507"/>
      <c r="P15250" s="507"/>
      <c r="R15250" s="507"/>
    </row>
    <row r="15251" spans="8:28" customFormat="1" ht="12.75">
      <c r="H15251" s="507"/>
      <c r="P15251" s="507"/>
      <c r="R15251" s="507"/>
      <c r="S15251" s="507"/>
    </row>
    <row r="15252" spans="8:28" customFormat="1" ht="12.75">
      <c r="H15252" s="507"/>
      <c r="R15252" s="507"/>
      <c r="S15252" s="507"/>
    </row>
    <row r="15253" spans="8:28" customFormat="1" ht="12.75">
      <c r="H15253" s="507"/>
      <c r="R15253" s="507"/>
      <c r="S15253" s="507"/>
    </row>
    <row r="15254" spans="8:28" customFormat="1" ht="12.75">
      <c r="H15254" s="507"/>
      <c r="P15254" s="507"/>
      <c r="R15254" s="507"/>
    </row>
    <row r="15255" spans="8:28" customFormat="1" ht="12.75">
      <c r="H15255" s="507"/>
      <c r="P15255" s="507"/>
      <c r="R15255" s="507"/>
      <c r="S15255" s="507"/>
      <c r="AB15255" s="507"/>
    </row>
    <row r="15256" spans="8:28" customFormat="1" ht="12.75">
      <c r="H15256" s="507"/>
      <c r="P15256" s="507"/>
      <c r="R15256" s="507"/>
    </row>
    <row r="15257" spans="8:28" customFormat="1" ht="12.75">
      <c r="H15257" s="507"/>
      <c r="P15257" s="507"/>
      <c r="R15257" s="507"/>
      <c r="S15257" s="507"/>
    </row>
    <row r="15258" spans="8:28" customFormat="1" ht="12.75">
      <c r="H15258" s="507"/>
      <c r="P15258" s="507"/>
      <c r="R15258" s="507"/>
      <c r="S15258" s="507"/>
    </row>
    <row r="15259" spans="8:28" customFormat="1" ht="12.75">
      <c r="H15259" s="507"/>
      <c r="P15259" s="507"/>
      <c r="R15259" s="507"/>
    </row>
    <row r="15260" spans="8:28" customFormat="1" ht="12.75">
      <c r="H15260" s="507"/>
      <c r="P15260" s="507"/>
      <c r="R15260" s="507"/>
      <c r="S15260" s="507"/>
    </row>
    <row r="15261" spans="8:28" customFormat="1" ht="12.75">
      <c r="H15261" s="507"/>
      <c r="R15261" s="507"/>
      <c r="S15261" s="507"/>
    </row>
    <row r="15262" spans="8:28" customFormat="1" ht="12.75">
      <c r="H15262" s="507"/>
      <c r="P15262" s="507"/>
      <c r="R15262" s="507"/>
      <c r="S15262" s="507"/>
    </row>
    <row r="15263" spans="8:28" customFormat="1" ht="12.75">
      <c r="H15263" s="507"/>
      <c r="R15263" s="507"/>
      <c r="S15263" s="507"/>
    </row>
    <row r="15264" spans="8:28" customFormat="1" ht="12.75">
      <c r="H15264" s="507"/>
      <c r="P15264" s="507"/>
      <c r="R15264" s="507"/>
    </row>
    <row r="15265" spans="8:19" customFormat="1" ht="12.75">
      <c r="H15265" s="507"/>
      <c r="R15265" s="507"/>
      <c r="S15265" s="507"/>
    </row>
    <row r="15266" spans="8:19" customFormat="1" ht="12.75">
      <c r="H15266" s="507"/>
      <c r="R15266" s="507"/>
    </row>
    <row r="15267" spans="8:19" customFormat="1" ht="12.75">
      <c r="H15267" s="507"/>
      <c r="R15267" s="507"/>
    </row>
    <row r="15268" spans="8:19" customFormat="1" ht="12.75">
      <c r="H15268" s="507"/>
      <c r="P15268" s="507"/>
      <c r="R15268" s="507"/>
      <c r="S15268" s="507"/>
    </row>
    <row r="15269" spans="8:19" customFormat="1" ht="12.75">
      <c r="H15269" s="507"/>
      <c r="P15269" s="507"/>
      <c r="R15269" s="507"/>
      <c r="S15269" s="507"/>
    </row>
    <row r="15270" spans="8:19" customFormat="1" ht="12.75">
      <c r="H15270" s="507"/>
      <c r="P15270" s="507"/>
      <c r="R15270" s="507"/>
      <c r="S15270" s="507"/>
    </row>
    <row r="15271" spans="8:19" customFormat="1" ht="12.75">
      <c r="H15271" s="507"/>
      <c r="R15271" s="507"/>
    </row>
    <row r="15272" spans="8:19" customFormat="1" ht="12.75">
      <c r="H15272" s="507"/>
      <c r="R15272" s="507"/>
      <c r="S15272" s="507"/>
    </row>
    <row r="15273" spans="8:19" customFormat="1" ht="12.75">
      <c r="H15273" s="507"/>
      <c r="R15273" s="507"/>
      <c r="S15273" s="507"/>
    </row>
    <row r="15274" spans="8:19" customFormat="1" ht="12.75">
      <c r="H15274" s="507"/>
      <c r="R15274" s="507"/>
    </row>
    <row r="15275" spans="8:19" customFormat="1" ht="12.75">
      <c r="H15275" s="507"/>
      <c r="P15275" s="507"/>
      <c r="R15275" s="507"/>
    </row>
    <row r="15276" spans="8:19" customFormat="1" ht="12.75">
      <c r="H15276" s="507"/>
      <c r="R15276" s="507"/>
    </row>
    <row r="15277" spans="8:19" customFormat="1" ht="12.75">
      <c r="H15277" s="507"/>
      <c r="P15277" s="507"/>
      <c r="R15277" s="507"/>
    </row>
    <row r="15278" spans="8:19" customFormat="1" ht="12.75">
      <c r="H15278" s="507"/>
      <c r="P15278" s="507"/>
      <c r="R15278" s="507"/>
    </row>
    <row r="15279" spans="8:19" customFormat="1" ht="12.75">
      <c r="H15279" s="507"/>
      <c r="P15279" s="507"/>
      <c r="R15279" s="507"/>
      <c r="S15279" s="507"/>
    </row>
    <row r="15280" spans="8:19" customFormat="1" ht="12.75">
      <c r="H15280" s="507"/>
      <c r="P15280" s="507"/>
      <c r="R15280" s="507"/>
    </row>
    <row r="15281" spans="8:28" customFormat="1" ht="12.75">
      <c r="H15281" s="507"/>
      <c r="P15281" s="507"/>
      <c r="R15281" s="507"/>
      <c r="S15281" s="507"/>
    </row>
    <row r="15282" spans="8:28" customFormat="1" ht="12.75">
      <c r="H15282" s="507"/>
      <c r="R15282" s="507"/>
    </row>
    <row r="15283" spans="8:28" customFormat="1" ht="12.75">
      <c r="H15283" s="507"/>
      <c r="P15283" s="507"/>
      <c r="R15283" s="507"/>
    </row>
    <row r="15284" spans="8:28" customFormat="1" ht="12.75">
      <c r="H15284" s="507"/>
      <c r="R15284" s="507"/>
    </row>
    <row r="15285" spans="8:28" customFormat="1" ht="12.75">
      <c r="H15285" s="507"/>
      <c r="R15285" s="507"/>
    </row>
    <row r="15286" spans="8:28" customFormat="1" ht="12.75">
      <c r="H15286" s="507"/>
      <c r="P15286" s="507"/>
      <c r="R15286" s="507"/>
      <c r="S15286" s="507"/>
    </row>
    <row r="15287" spans="8:28" customFormat="1" ht="12.75">
      <c r="H15287" s="507"/>
      <c r="R15287" s="507"/>
    </row>
    <row r="15288" spans="8:28" customFormat="1" ht="12.75">
      <c r="H15288" s="507"/>
      <c r="R15288" s="507"/>
    </row>
    <row r="15289" spans="8:28" customFormat="1" ht="12.75">
      <c r="H15289" s="507"/>
      <c r="R15289" s="507"/>
      <c r="S15289" s="507"/>
      <c r="AB15289" s="507"/>
    </row>
    <row r="15290" spans="8:28" customFormat="1" ht="12.75">
      <c r="H15290" s="507"/>
      <c r="R15290" s="507"/>
    </row>
    <row r="15291" spans="8:28" customFormat="1" ht="12.75">
      <c r="H15291" s="507"/>
      <c r="P15291" s="507"/>
      <c r="R15291" s="507"/>
    </row>
    <row r="15292" spans="8:28" customFormat="1" ht="12.75">
      <c r="H15292" s="507"/>
      <c r="P15292" s="507"/>
      <c r="R15292" s="507"/>
    </row>
    <row r="15293" spans="8:28" customFormat="1" ht="12.75">
      <c r="H15293" s="507"/>
      <c r="R15293" s="507"/>
      <c r="S15293" s="507"/>
    </row>
    <row r="15294" spans="8:28" customFormat="1" ht="12.75">
      <c r="H15294" s="507"/>
      <c r="P15294" s="507"/>
      <c r="R15294" s="507"/>
    </row>
    <row r="15295" spans="8:28" customFormat="1" ht="12.75">
      <c r="H15295" s="507"/>
      <c r="R15295" s="507"/>
      <c r="S15295" s="507"/>
    </row>
    <row r="15296" spans="8:28" customFormat="1" ht="12.75">
      <c r="H15296" s="507"/>
      <c r="P15296" s="507"/>
      <c r="R15296" s="507"/>
      <c r="S15296" s="507"/>
    </row>
    <row r="15297" spans="8:28" customFormat="1" ht="12.75">
      <c r="H15297" s="507"/>
      <c r="R15297" s="507"/>
      <c r="S15297" s="507"/>
    </row>
    <row r="15298" spans="8:28" customFormat="1" ht="12.75">
      <c r="H15298" s="507"/>
      <c r="R15298" s="507"/>
      <c r="S15298" s="507"/>
    </row>
    <row r="15299" spans="8:28" customFormat="1" ht="12.75">
      <c r="H15299" s="507"/>
      <c r="P15299" s="507"/>
      <c r="R15299" s="507"/>
      <c r="S15299" s="507"/>
    </row>
    <row r="15300" spans="8:28" customFormat="1" ht="12.75">
      <c r="H15300" s="507"/>
      <c r="P15300" s="507"/>
      <c r="R15300" s="507"/>
    </row>
    <row r="15301" spans="8:28" customFormat="1" ht="12.75">
      <c r="H15301" s="507"/>
      <c r="R15301" s="507"/>
      <c r="S15301" s="507"/>
    </row>
    <row r="15302" spans="8:28" customFormat="1" ht="12.75">
      <c r="H15302" s="507"/>
      <c r="P15302" s="507"/>
      <c r="R15302" s="507"/>
    </row>
    <row r="15303" spans="8:28" customFormat="1" ht="12.75">
      <c r="H15303" s="507"/>
      <c r="P15303" s="507"/>
      <c r="R15303" s="507"/>
      <c r="S15303" s="507"/>
      <c r="AB15303" s="507"/>
    </row>
    <row r="15304" spans="8:28" customFormat="1" ht="12.75">
      <c r="H15304" s="507"/>
      <c r="P15304" s="507"/>
      <c r="R15304" s="507"/>
      <c r="S15304" s="507"/>
    </row>
    <row r="15305" spans="8:28" customFormat="1" ht="12.75">
      <c r="H15305" s="507"/>
      <c r="R15305" s="507"/>
      <c r="S15305" s="507"/>
      <c r="AB15305" s="507"/>
    </row>
    <row r="15306" spans="8:28" customFormat="1" ht="12.75">
      <c r="H15306" s="507"/>
      <c r="R15306" s="507"/>
      <c r="S15306" s="507"/>
    </row>
    <row r="15307" spans="8:28" customFormat="1" ht="12.75">
      <c r="H15307" s="507"/>
      <c r="P15307" s="507"/>
      <c r="R15307" s="507"/>
      <c r="S15307" s="507"/>
    </row>
    <row r="15308" spans="8:28" customFormat="1" ht="12.75">
      <c r="H15308" s="507"/>
      <c r="P15308" s="507"/>
      <c r="R15308" s="507"/>
      <c r="S15308" s="507"/>
    </row>
    <row r="15309" spans="8:28" customFormat="1" ht="12.75">
      <c r="H15309" s="507"/>
      <c r="R15309" s="507"/>
      <c r="S15309" s="507"/>
    </row>
    <row r="15310" spans="8:28" customFormat="1" ht="12.75">
      <c r="H15310" s="507"/>
      <c r="P15310" s="507"/>
      <c r="R15310" s="507"/>
    </row>
    <row r="15311" spans="8:28" customFormat="1" ht="12.75">
      <c r="H15311" s="507"/>
      <c r="P15311" s="507"/>
      <c r="R15311" s="507"/>
    </row>
    <row r="15312" spans="8:28" customFormat="1" ht="12.75">
      <c r="H15312" s="507"/>
      <c r="P15312" s="507"/>
      <c r="R15312" s="507"/>
    </row>
    <row r="15313" spans="8:28" customFormat="1" ht="12.75">
      <c r="H15313" s="507"/>
      <c r="P15313" s="507"/>
      <c r="R15313" s="507"/>
    </row>
    <row r="15314" spans="8:28" customFormat="1" ht="12.75">
      <c r="H15314" s="507"/>
      <c r="P15314" s="507"/>
      <c r="R15314" s="507"/>
      <c r="S15314" s="507"/>
    </row>
    <row r="15315" spans="8:28" customFormat="1" ht="12.75">
      <c r="H15315" s="507"/>
      <c r="R15315" s="507"/>
      <c r="S15315" s="507"/>
    </row>
    <row r="15316" spans="8:28" customFormat="1" ht="12.75">
      <c r="H15316" s="507"/>
      <c r="P15316" s="507"/>
      <c r="R15316" s="507"/>
      <c r="S15316" s="507"/>
    </row>
    <row r="15317" spans="8:28" customFormat="1" ht="12.75">
      <c r="H15317" s="507"/>
      <c r="P15317" s="507"/>
      <c r="R15317" s="507"/>
    </row>
    <row r="15318" spans="8:28" customFormat="1" ht="12.75">
      <c r="H15318" s="507"/>
      <c r="R15318" s="507"/>
      <c r="S15318" s="507"/>
    </row>
    <row r="15319" spans="8:28" customFormat="1" ht="12.75">
      <c r="H15319" s="507"/>
      <c r="R15319" s="507"/>
      <c r="S15319" s="507"/>
    </row>
    <row r="15320" spans="8:28" customFormat="1" ht="12.75">
      <c r="H15320" s="507"/>
      <c r="R15320" s="507"/>
      <c r="S15320" s="507"/>
    </row>
    <row r="15321" spans="8:28" customFormat="1" ht="12.75">
      <c r="H15321" s="507"/>
      <c r="R15321" s="507"/>
      <c r="S15321" s="507"/>
    </row>
    <row r="15322" spans="8:28" customFormat="1" ht="12.75">
      <c r="H15322" s="507"/>
      <c r="P15322" s="507"/>
      <c r="R15322" s="507"/>
    </row>
    <row r="15323" spans="8:28" customFormat="1" ht="12.75">
      <c r="H15323" s="507"/>
      <c r="P15323" s="507"/>
      <c r="R15323" s="507"/>
    </row>
    <row r="15324" spans="8:28" customFormat="1" ht="12.75">
      <c r="H15324" s="507"/>
      <c r="P15324" s="507"/>
      <c r="R15324" s="507"/>
    </row>
    <row r="15325" spans="8:28" customFormat="1" ht="12.75">
      <c r="H15325" s="507"/>
      <c r="P15325" s="507"/>
      <c r="R15325" s="507"/>
      <c r="S15325" s="507"/>
      <c r="AB15325" s="507"/>
    </row>
    <row r="15326" spans="8:28" customFormat="1" ht="12.75">
      <c r="H15326" s="507"/>
      <c r="P15326" s="507"/>
      <c r="R15326" s="507"/>
      <c r="S15326" s="507"/>
      <c r="AB15326" s="507"/>
    </row>
    <row r="15327" spans="8:28" customFormat="1" ht="12.75">
      <c r="H15327" s="507"/>
      <c r="R15327" s="507"/>
      <c r="S15327" s="507"/>
      <c r="AB15327" s="507"/>
    </row>
    <row r="15328" spans="8:28" customFormat="1" ht="12.75">
      <c r="H15328" s="507"/>
      <c r="P15328" s="507"/>
      <c r="R15328" s="507"/>
      <c r="S15328" s="507"/>
    </row>
    <row r="15329" spans="8:28" customFormat="1" ht="12.75">
      <c r="H15329" s="507"/>
      <c r="R15329" s="507"/>
      <c r="S15329" s="507"/>
    </row>
    <row r="15330" spans="8:28" customFormat="1" ht="12.75">
      <c r="H15330" s="507"/>
      <c r="P15330" s="507"/>
      <c r="R15330" s="507"/>
      <c r="S15330" s="507"/>
    </row>
    <row r="15331" spans="8:28" customFormat="1" ht="12.75">
      <c r="H15331" s="507"/>
      <c r="R15331" s="507"/>
      <c r="S15331" s="507"/>
    </row>
    <row r="15332" spans="8:28" customFormat="1" ht="12.75">
      <c r="H15332" s="507"/>
      <c r="P15332" s="507"/>
      <c r="R15332" s="507"/>
      <c r="S15332" s="507"/>
    </row>
    <row r="15333" spans="8:28" customFormat="1" ht="12.75">
      <c r="H15333" s="507"/>
      <c r="P15333" s="507"/>
      <c r="R15333" s="507"/>
    </row>
    <row r="15334" spans="8:28" customFormat="1" ht="12.75">
      <c r="H15334" s="507"/>
      <c r="P15334" s="507"/>
      <c r="R15334" s="507"/>
    </row>
    <row r="15335" spans="8:28" customFormat="1" ht="12.75">
      <c r="H15335" s="507"/>
      <c r="P15335" s="507"/>
      <c r="R15335" s="507"/>
      <c r="AB15335" s="507"/>
    </row>
    <row r="15336" spans="8:28" customFormat="1" ht="12.75">
      <c r="H15336" s="507"/>
      <c r="P15336" s="507"/>
      <c r="R15336" s="507"/>
      <c r="S15336" s="507"/>
    </row>
    <row r="15337" spans="8:28" customFormat="1" ht="12.75">
      <c r="H15337" s="507"/>
      <c r="P15337" s="507"/>
      <c r="R15337" s="507"/>
    </row>
    <row r="15338" spans="8:28" customFormat="1" ht="12.75">
      <c r="H15338" s="507"/>
      <c r="P15338" s="507"/>
      <c r="R15338" s="507"/>
    </row>
    <row r="15339" spans="8:28" customFormat="1" ht="12.75">
      <c r="H15339" s="507"/>
      <c r="P15339" s="507"/>
      <c r="R15339" s="507"/>
      <c r="S15339" s="507"/>
    </row>
    <row r="15340" spans="8:28" customFormat="1" ht="12.75">
      <c r="H15340" s="507"/>
      <c r="P15340" s="507"/>
      <c r="R15340" s="507"/>
    </row>
    <row r="15341" spans="8:28" customFormat="1" ht="12.75">
      <c r="H15341" s="507"/>
      <c r="R15341" s="507"/>
    </row>
    <row r="15342" spans="8:28" customFormat="1" ht="12.75">
      <c r="H15342" s="507"/>
      <c r="P15342" s="507"/>
      <c r="R15342" s="507"/>
      <c r="S15342" s="507"/>
    </row>
    <row r="15343" spans="8:28" customFormat="1" ht="12.75">
      <c r="H15343" s="507"/>
      <c r="P15343" s="507"/>
      <c r="R15343" s="507"/>
    </row>
    <row r="15344" spans="8:28" customFormat="1" ht="12.75">
      <c r="H15344" s="507"/>
      <c r="P15344" s="507"/>
      <c r="R15344" s="507"/>
    </row>
    <row r="15345" spans="8:19" customFormat="1" ht="12.75">
      <c r="H15345" s="507"/>
      <c r="P15345" s="507"/>
      <c r="R15345" s="507"/>
    </row>
    <row r="15346" spans="8:19" customFormat="1" ht="12.75">
      <c r="H15346" s="507"/>
      <c r="P15346" s="507"/>
      <c r="R15346" s="507"/>
    </row>
    <row r="15347" spans="8:19" customFormat="1" ht="12.75">
      <c r="H15347" s="507"/>
      <c r="P15347" s="507"/>
      <c r="R15347" s="507"/>
    </row>
    <row r="15348" spans="8:19" customFormat="1" ht="12.75">
      <c r="H15348" s="507"/>
      <c r="P15348" s="507"/>
      <c r="R15348" s="507"/>
      <c r="S15348" s="507"/>
    </row>
    <row r="15349" spans="8:19" customFormat="1" ht="12.75">
      <c r="H15349" s="507"/>
      <c r="R15349" s="507"/>
      <c r="S15349" s="507"/>
    </row>
    <row r="15350" spans="8:19" customFormat="1" ht="12.75">
      <c r="H15350" s="507"/>
      <c r="P15350" s="507"/>
      <c r="R15350" s="507"/>
      <c r="S15350" s="507"/>
    </row>
    <row r="15351" spans="8:19" customFormat="1" ht="12.75">
      <c r="H15351" s="507"/>
      <c r="P15351" s="507"/>
      <c r="R15351" s="507"/>
      <c r="S15351" s="507"/>
    </row>
    <row r="15352" spans="8:19" customFormat="1" ht="12.75">
      <c r="H15352" s="507"/>
      <c r="P15352" s="507"/>
      <c r="R15352" s="507"/>
      <c r="S15352" s="507"/>
    </row>
    <row r="15353" spans="8:19" customFormat="1" ht="12.75">
      <c r="H15353" s="507"/>
      <c r="P15353" s="507"/>
      <c r="R15353" s="507"/>
    </row>
    <row r="15354" spans="8:19" customFormat="1" ht="12.75">
      <c r="H15354" s="507"/>
      <c r="R15354" s="507"/>
      <c r="S15354" s="507"/>
    </row>
    <row r="15355" spans="8:19" customFormat="1" ht="12.75">
      <c r="H15355" s="507"/>
      <c r="R15355" s="507"/>
      <c r="S15355" s="507"/>
    </row>
    <row r="15356" spans="8:19" customFormat="1" ht="12.75">
      <c r="H15356" s="507"/>
      <c r="P15356" s="507"/>
      <c r="R15356" s="507"/>
      <c r="S15356" s="507"/>
    </row>
    <row r="15357" spans="8:19" customFormat="1" ht="12.75">
      <c r="H15357" s="507"/>
      <c r="R15357" s="507"/>
    </row>
    <row r="15358" spans="8:19" customFormat="1" ht="12.75">
      <c r="H15358" s="507"/>
      <c r="R15358" s="507"/>
      <c r="S15358" s="507"/>
    </row>
    <row r="15359" spans="8:19" customFormat="1" ht="12.75">
      <c r="H15359" s="507"/>
      <c r="P15359" s="507"/>
      <c r="R15359" s="507"/>
    </row>
    <row r="15360" spans="8:19" customFormat="1" ht="12.75">
      <c r="H15360" s="507"/>
      <c r="P15360" s="507"/>
      <c r="R15360" s="507"/>
      <c r="S15360" s="507"/>
    </row>
    <row r="15361" spans="8:28" customFormat="1" ht="12.75">
      <c r="H15361" s="507"/>
      <c r="R15361" s="507"/>
      <c r="S15361" s="507"/>
    </row>
    <row r="15362" spans="8:28" customFormat="1" ht="12.75">
      <c r="H15362" s="507"/>
      <c r="P15362" s="507"/>
      <c r="R15362" s="507"/>
      <c r="S15362" s="507"/>
    </row>
    <row r="15363" spans="8:28" customFormat="1" ht="12.75">
      <c r="H15363" s="507"/>
      <c r="P15363" s="507"/>
      <c r="R15363" s="507"/>
    </row>
    <row r="15364" spans="8:28" customFormat="1" ht="12.75">
      <c r="H15364" s="507"/>
      <c r="P15364" s="507"/>
      <c r="R15364" s="507"/>
      <c r="S15364" s="507"/>
      <c r="AB15364" s="507"/>
    </row>
    <row r="15365" spans="8:28" customFormat="1" ht="12.75">
      <c r="H15365" s="507"/>
      <c r="R15365" s="507"/>
    </row>
    <row r="15366" spans="8:28" customFormat="1" ht="12.75">
      <c r="H15366" s="507"/>
      <c r="R15366" s="507"/>
      <c r="S15366" s="507"/>
    </row>
    <row r="15367" spans="8:28" customFormat="1" ht="12.75">
      <c r="H15367" s="507"/>
      <c r="P15367" s="507"/>
      <c r="R15367" s="507"/>
    </row>
    <row r="15368" spans="8:28" customFormat="1" ht="12.75">
      <c r="H15368" s="507"/>
      <c r="P15368" s="507"/>
      <c r="R15368" s="507"/>
      <c r="S15368" s="507"/>
    </row>
    <row r="15369" spans="8:28" customFormat="1" ht="12.75">
      <c r="H15369" s="507"/>
      <c r="R15369" s="507"/>
      <c r="S15369" s="507"/>
    </row>
    <row r="15370" spans="8:28" customFormat="1" ht="12.75">
      <c r="H15370" s="507"/>
      <c r="P15370" s="507"/>
      <c r="R15370" s="507"/>
      <c r="S15370" s="507"/>
    </row>
    <row r="15371" spans="8:28" customFormat="1" ht="12.75">
      <c r="H15371" s="507"/>
      <c r="R15371" s="507"/>
    </row>
    <row r="15372" spans="8:28" customFormat="1" ht="12.75">
      <c r="H15372" s="507"/>
      <c r="R15372" s="507"/>
    </row>
    <row r="15373" spans="8:28" customFormat="1" ht="12.75">
      <c r="H15373" s="507"/>
      <c r="R15373" s="507"/>
      <c r="S15373" s="507"/>
    </row>
    <row r="15374" spans="8:28" customFormat="1" ht="12.75">
      <c r="H15374" s="507"/>
      <c r="P15374" s="507"/>
      <c r="R15374" s="507"/>
    </row>
    <row r="15375" spans="8:28" customFormat="1" ht="12.75">
      <c r="H15375" s="507"/>
      <c r="P15375" s="507"/>
      <c r="R15375" s="507"/>
      <c r="S15375" s="507"/>
    </row>
    <row r="15376" spans="8:28" customFormat="1" ht="12.75">
      <c r="H15376" s="507"/>
      <c r="P15376" s="507"/>
      <c r="R15376" s="507"/>
      <c r="S15376" s="507"/>
    </row>
    <row r="15377" spans="8:28" customFormat="1" ht="12.75">
      <c r="H15377" s="507"/>
      <c r="P15377" s="507"/>
      <c r="R15377" s="507"/>
    </row>
    <row r="15378" spans="8:28" customFormat="1" ht="12.75">
      <c r="H15378" s="507"/>
      <c r="R15378" s="507"/>
      <c r="S15378" s="507"/>
    </row>
    <row r="15379" spans="8:28" customFormat="1" ht="12.75">
      <c r="H15379" s="507"/>
      <c r="R15379" s="507"/>
    </row>
    <row r="15380" spans="8:28" customFormat="1" ht="12.75">
      <c r="H15380" s="507"/>
      <c r="R15380" s="507"/>
    </row>
    <row r="15381" spans="8:28" customFormat="1" ht="12.75">
      <c r="H15381" s="507"/>
      <c r="P15381" s="507"/>
      <c r="R15381" s="507"/>
    </row>
    <row r="15382" spans="8:28" customFormat="1" ht="12.75">
      <c r="H15382" s="507"/>
      <c r="P15382" s="507"/>
      <c r="R15382" s="507"/>
    </row>
    <row r="15383" spans="8:28" customFormat="1" ht="12.75">
      <c r="H15383" s="507"/>
      <c r="R15383" s="507"/>
    </row>
    <row r="15384" spans="8:28" customFormat="1" ht="12.75">
      <c r="H15384" s="507"/>
      <c r="R15384" s="507"/>
    </row>
    <row r="15385" spans="8:28" customFormat="1" ht="12.75">
      <c r="H15385" s="507"/>
      <c r="R15385" s="507"/>
      <c r="S15385" s="507"/>
    </row>
    <row r="15386" spans="8:28" customFormat="1" ht="12.75">
      <c r="H15386" s="507"/>
      <c r="R15386" s="507"/>
      <c r="S15386" s="507"/>
    </row>
    <row r="15387" spans="8:28" customFormat="1" ht="12.75">
      <c r="H15387" s="507"/>
      <c r="R15387" s="507"/>
      <c r="S15387" s="507"/>
    </row>
    <row r="15388" spans="8:28" customFormat="1" ht="12.75">
      <c r="H15388" s="507"/>
      <c r="P15388" s="507"/>
      <c r="R15388" s="507"/>
      <c r="S15388" s="507"/>
      <c r="AB15388" s="507"/>
    </row>
    <row r="15389" spans="8:28" customFormat="1" ht="12.75">
      <c r="H15389" s="507"/>
      <c r="P15389" s="507"/>
      <c r="R15389" s="507"/>
    </row>
    <row r="15390" spans="8:28" customFormat="1" ht="12.75">
      <c r="H15390" s="507"/>
      <c r="P15390" s="507"/>
      <c r="R15390" s="507"/>
      <c r="S15390" s="507"/>
    </row>
    <row r="15391" spans="8:28" customFormat="1" ht="12.75">
      <c r="H15391" s="507"/>
      <c r="R15391" s="507"/>
    </row>
    <row r="15392" spans="8:28" customFormat="1" ht="12.75">
      <c r="H15392" s="507"/>
      <c r="R15392" s="507"/>
    </row>
    <row r="15393" spans="8:28" customFormat="1" ht="12.75">
      <c r="H15393" s="507"/>
      <c r="R15393" s="507"/>
      <c r="S15393" s="507"/>
    </row>
    <row r="15394" spans="8:28" customFormat="1" ht="12.75">
      <c r="H15394" s="507"/>
      <c r="R15394" s="507"/>
      <c r="S15394" s="507"/>
      <c r="AB15394" s="507"/>
    </row>
    <row r="15395" spans="8:28" customFormat="1" ht="12.75">
      <c r="H15395" s="507"/>
      <c r="R15395" s="507"/>
    </row>
    <row r="15396" spans="8:28" customFormat="1" ht="12.75">
      <c r="H15396" s="507"/>
      <c r="P15396" s="507"/>
      <c r="R15396" s="507"/>
      <c r="S15396" s="507"/>
      <c r="AB15396" s="507"/>
    </row>
    <row r="15397" spans="8:28" customFormat="1" ht="12.75">
      <c r="H15397" s="507"/>
      <c r="P15397" s="507"/>
      <c r="R15397" s="507"/>
    </row>
    <row r="15398" spans="8:28" customFormat="1" ht="12.75">
      <c r="H15398" s="507"/>
      <c r="R15398" s="507"/>
      <c r="S15398" s="507"/>
    </row>
    <row r="15399" spans="8:28" customFormat="1" ht="12.75">
      <c r="H15399" s="507"/>
      <c r="R15399" s="507"/>
    </row>
    <row r="15400" spans="8:28" customFormat="1" ht="12.75">
      <c r="H15400" s="507"/>
      <c r="R15400" s="507"/>
      <c r="S15400" s="507"/>
    </row>
    <row r="15401" spans="8:28" customFormat="1" ht="12.75">
      <c r="H15401" s="507"/>
      <c r="P15401" s="507"/>
      <c r="R15401" s="507"/>
      <c r="S15401" s="507"/>
    </row>
    <row r="15402" spans="8:28" customFormat="1" ht="12.75">
      <c r="H15402" s="507"/>
      <c r="R15402" s="507"/>
      <c r="S15402" s="507"/>
    </row>
    <row r="15403" spans="8:28" customFormat="1" ht="12.75">
      <c r="H15403" s="507"/>
      <c r="P15403" s="507"/>
      <c r="R15403" s="507"/>
      <c r="S15403" s="507"/>
    </row>
    <row r="15404" spans="8:28" customFormat="1" ht="12.75">
      <c r="H15404" s="507"/>
      <c r="R15404" s="507"/>
    </row>
    <row r="15405" spans="8:28" customFormat="1" ht="12.75">
      <c r="H15405" s="507"/>
      <c r="P15405" s="507"/>
      <c r="R15405" s="507"/>
      <c r="S15405" s="507"/>
    </row>
    <row r="15406" spans="8:28" customFormat="1" ht="12.75">
      <c r="H15406" s="507"/>
      <c r="P15406" s="507"/>
      <c r="R15406" s="507"/>
    </row>
    <row r="15407" spans="8:28" customFormat="1" ht="12.75">
      <c r="H15407" s="507"/>
      <c r="R15407" s="507"/>
      <c r="S15407" s="507"/>
    </row>
    <row r="15408" spans="8:28" customFormat="1" ht="12.75">
      <c r="H15408" s="507"/>
      <c r="P15408" s="507"/>
      <c r="R15408" s="507"/>
      <c r="S15408" s="507"/>
    </row>
    <row r="15409" spans="8:28" customFormat="1" ht="12.75">
      <c r="H15409" s="507"/>
      <c r="P15409" s="507"/>
      <c r="R15409" s="507"/>
      <c r="S15409" s="507"/>
    </row>
    <row r="15410" spans="8:28" customFormat="1" ht="12.75">
      <c r="H15410" s="507"/>
      <c r="P15410" s="507"/>
      <c r="R15410" s="507"/>
      <c r="S15410" s="507"/>
    </row>
    <row r="15411" spans="8:28" customFormat="1" ht="12.75">
      <c r="H15411" s="507"/>
      <c r="P15411" s="507"/>
      <c r="R15411" s="507"/>
    </row>
    <row r="15412" spans="8:28" customFormat="1" ht="12.75">
      <c r="H15412" s="507"/>
      <c r="R15412" s="507"/>
      <c r="S15412" s="507"/>
    </row>
    <row r="15413" spans="8:28" customFormat="1" ht="12.75">
      <c r="H15413" s="507"/>
      <c r="P15413" s="507"/>
      <c r="R15413" s="507"/>
      <c r="S15413" s="507"/>
    </row>
    <row r="15414" spans="8:28" customFormat="1" ht="12.75">
      <c r="H15414" s="507"/>
      <c r="P15414" s="507"/>
      <c r="R15414" s="507"/>
      <c r="S15414" s="507"/>
    </row>
    <row r="15415" spans="8:28" customFormat="1" ht="12.75">
      <c r="H15415" s="507"/>
      <c r="P15415" s="507"/>
      <c r="R15415" s="507"/>
    </row>
    <row r="15416" spans="8:28" customFormat="1" ht="12.75">
      <c r="H15416" s="507"/>
      <c r="P15416" s="507"/>
      <c r="R15416" s="507"/>
      <c r="S15416" s="507"/>
    </row>
    <row r="15417" spans="8:28" customFormat="1" ht="12.75">
      <c r="H15417" s="507"/>
      <c r="P15417" s="507"/>
      <c r="R15417" s="507"/>
      <c r="S15417" s="507"/>
    </row>
    <row r="15418" spans="8:28" customFormat="1" ht="12.75">
      <c r="H15418" s="507"/>
      <c r="R15418" s="507"/>
      <c r="S15418" s="507"/>
    </row>
    <row r="15419" spans="8:28" customFormat="1" ht="12.75">
      <c r="H15419" s="507"/>
      <c r="P15419" s="507"/>
      <c r="R15419" s="507"/>
    </row>
    <row r="15420" spans="8:28" customFormat="1" ht="12.75">
      <c r="H15420" s="507"/>
      <c r="P15420" s="507"/>
      <c r="R15420" s="507"/>
      <c r="S15420" s="507"/>
    </row>
    <row r="15421" spans="8:28" customFormat="1" ht="12.75">
      <c r="H15421" s="507"/>
      <c r="P15421" s="507"/>
      <c r="R15421" s="507"/>
    </row>
    <row r="15422" spans="8:28" customFormat="1" ht="12.75">
      <c r="H15422" s="507"/>
      <c r="P15422" s="507"/>
      <c r="R15422" s="507"/>
    </row>
    <row r="15423" spans="8:28" customFormat="1" ht="12.75">
      <c r="H15423" s="507"/>
      <c r="P15423" s="507"/>
      <c r="R15423" s="507"/>
      <c r="S15423" s="507"/>
    </row>
    <row r="15424" spans="8:28" customFormat="1" ht="12.75">
      <c r="H15424" s="507"/>
      <c r="P15424" s="507"/>
      <c r="R15424" s="507"/>
      <c r="S15424" s="507"/>
      <c r="AB15424" s="507"/>
    </row>
    <row r="15425" spans="8:19" customFormat="1" ht="12.75">
      <c r="H15425" s="507"/>
      <c r="P15425" s="507"/>
      <c r="R15425" s="507"/>
      <c r="S15425" s="507"/>
    </row>
    <row r="15426" spans="8:19" customFormat="1" ht="12.75">
      <c r="H15426" s="507"/>
      <c r="R15426" s="507"/>
    </row>
    <row r="15427" spans="8:19" customFormat="1" ht="12.75">
      <c r="H15427" s="507"/>
      <c r="R15427" s="507"/>
      <c r="S15427" s="507"/>
    </row>
    <row r="15428" spans="8:19" customFormat="1" ht="12.75">
      <c r="H15428" s="507"/>
      <c r="P15428" s="507"/>
      <c r="R15428" s="507"/>
    </row>
    <row r="15429" spans="8:19" customFormat="1" ht="12.75">
      <c r="H15429" s="507"/>
      <c r="P15429" s="507"/>
      <c r="R15429" s="507"/>
    </row>
    <row r="15430" spans="8:19" customFormat="1" ht="12.75">
      <c r="H15430" s="507"/>
      <c r="P15430" s="507"/>
      <c r="R15430" s="507"/>
      <c r="S15430" s="507"/>
    </row>
    <row r="15431" spans="8:19" customFormat="1" ht="12.75">
      <c r="H15431" s="507"/>
      <c r="P15431" s="507"/>
      <c r="R15431" s="507"/>
    </row>
    <row r="15432" spans="8:19" customFormat="1" ht="12.75">
      <c r="H15432" s="507"/>
      <c r="P15432" s="507"/>
      <c r="R15432" s="507"/>
    </row>
    <row r="15433" spans="8:19" customFormat="1" ht="12.75">
      <c r="H15433" s="507"/>
      <c r="P15433" s="507"/>
      <c r="R15433" s="507"/>
    </row>
    <row r="15434" spans="8:19" customFormat="1" ht="12.75">
      <c r="H15434" s="507"/>
      <c r="R15434" s="507"/>
      <c r="S15434" s="507"/>
    </row>
    <row r="15435" spans="8:19" customFormat="1" ht="12.75">
      <c r="H15435" s="507"/>
      <c r="R15435" s="507"/>
      <c r="S15435" s="507"/>
    </row>
    <row r="15436" spans="8:19" customFormat="1" ht="12.75">
      <c r="H15436" s="507"/>
      <c r="R15436" s="507"/>
      <c r="S15436" s="507"/>
    </row>
    <row r="15437" spans="8:19" customFormat="1" ht="12.75">
      <c r="H15437" s="507"/>
      <c r="P15437" s="507"/>
      <c r="R15437" s="507"/>
    </row>
    <row r="15438" spans="8:19" customFormat="1" ht="12.75">
      <c r="H15438" s="507"/>
      <c r="P15438" s="507"/>
      <c r="R15438" s="507"/>
      <c r="S15438" s="507"/>
    </row>
    <row r="15439" spans="8:19" customFormat="1" ht="12.75">
      <c r="H15439" s="507"/>
      <c r="P15439" s="507"/>
      <c r="R15439" s="507"/>
    </row>
    <row r="15440" spans="8:19" customFormat="1" ht="12.75">
      <c r="H15440" s="507"/>
      <c r="R15440" s="507"/>
      <c r="S15440" s="507"/>
    </row>
    <row r="15441" spans="8:28" customFormat="1" ht="12.75">
      <c r="H15441" s="507"/>
      <c r="P15441" s="507"/>
      <c r="R15441" s="507"/>
      <c r="S15441" s="507"/>
    </row>
    <row r="15442" spans="8:28" customFormat="1" ht="12.75">
      <c r="H15442" s="507"/>
      <c r="P15442" s="507"/>
      <c r="R15442" s="507"/>
    </row>
    <row r="15443" spans="8:28" customFormat="1" ht="12.75">
      <c r="H15443" s="507"/>
      <c r="P15443" s="507"/>
      <c r="R15443" s="507"/>
      <c r="S15443" s="507"/>
    </row>
    <row r="15444" spans="8:28" customFormat="1" ht="12.75">
      <c r="H15444" s="507"/>
      <c r="P15444" s="507"/>
      <c r="R15444" s="507"/>
    </row>
    <row r="15445" spans="8:28" customFormat="1" ht="12.75">
      <c r="H15445" s="507"/>
      <c r="P15445" s="507"/>
      <c r="R15445" s="507"/>
    </row>
    <row r="15446" spans="8:28" customFormat="1" ht="12.75">
      <c r="H15446" s="507"/>
      <c r="P15446" s="507"/>
      <c r="R15446" s="507"/>
      <c r="S15446" s="507"/>
    </row>
    <row r="15447" spans="8:28" customFormat="1" ht="12.75">
      <c r="H15447" s="507"/>
      <c r="P15447" s="507"/>
      <c r="R15447" s="507"/>
      <c r="S15447" s="507"/>
    </row>
    <row r="15448" spans="8:28" customFormat="1" ht="12.75">
      <c r="H15448" s="507"/>
      <c r="P15448" s="507"/>
      <c r="R15448" s="507"/>
      <c r="S15448" s="507"/>
      <c r="AB15448" s="507"/>
    </row>
    <row r="15449" spans="8:28" customFormat="1" ht="12.75">
      <c r="H15449" s="507"/>
      <c r="P15449" s="507"/>
      <c r="R15449" s="507"/>
    </row>
    <row r="15450" spans="8:28" customFormat="1" ht="12.75">
      <c r="H15450" s="507"/>
      <c r="R15450" s="507"/>
    </row>
    <row r="15451" spans="8:28" customFormat="1" ht="12.75">
      <c r="H15451" s="507"/>
      <c r="P15451" s="507"/>
      <c r="R15451" s="507"/>
    </row>
    <row r="15452" spans="8:28" customFormat="1" ht="12.75">
      <c r="H15452" s="507"/>
      <c r="P15452" s="507"/>
      <c r="R15452" s="507"/>
    </row>
    <row r="15453" spans="8:28" customFormat="1" ht="12.75">
      <c r="H15453" s="507"/>
      <c r="P15453" s="507"/>
      <c r="R15453" s="507"/>
      <c r="S15453" s="507"/>
    </row>
    <row r="15454" spans="8:28" customFormat="1" ht="12.75">
      <c r="H15454" s="507"/>
      <c r="P15454" s="507"/>
      <c r="R15454" s="507"/>
      <c r="S15454" s="507"/>
    </row>
    <row r="15455" spans="8:28" customFormat="1" ht="12.75">
      <c r="H15455" s="507"/>
      <c r="P15455" s="507"/>
      <c r="R15455" s="507"/>
      <c r="S15455" s="507"/>
      <c r="AB15455" s="507"/>
    </row>
    <row r="15456" spans="8:28" customFormat="1" ht="12.75">
      <c r="H15456" s="507"/>
      <c r="P15456" s="507"/>
      <c r="R15456" s="507"/>
      <c r="S15456" s="507"/>
      <c r="AB15456" s="507"/>
    </row>
    <row r="15457" spans="8:28" customFormat="1" ht="12.75">
      <c r="H15457" s="507"/>
      <c r="P15457" s="507"/>
      <c r="R15457" s="507"/>
    </row>
    <row r="15458" spans="8:28" customFormat="1" ht="12.75">
      <c r="H15458" s="507"/>
      <c r="P15458" s="507"/>
      <c r="R15458" s="507"/>
    </row>
    <row r="15459" spans="8:28" customFormat="1" ht="12.75">
      <c r="H15459" s="507"/>
      <c r="P15459" s="507"/>
      <c r="R15459" s="507"/>
    </row>
    <row r="15460" spans="8:28" customFormat="1" ht="12.75">
      <c r="H15460" s="507"/>
      <c r="R15460" s="507"/>
    </row>
    <row r="15461" spans="8:28" customFormat="1" ht="12.75">
      <c r="H15461" s="507"/>
      <c r="P15461" s="507"/>
      <c r="R15461" s="507"/>
    </row>
    <row r="15462" spans="8:28" customFormat="1" ht="12.75">
      <c r="H15462" s="507"/>
      <c r="P15462" s="507"/>
      <c r="R15462" s="507"/>
    </row>
    <row r="15463" spans="8:28" customFormat="1" ht="12.75">
      <c r="H15463" s="507"/>
      <c r="P15463" s="507"/>
      <c r="R15463" s="507"/>
    </row>
    <row r="15464" spans="8:28" customFormat="1" ht="12.75">
      <c r="H15464" s="507"/>
      <c r="R15464" s="507"/>
    </row>
    <row r="15465" spans="8:28" customFormat="1" ht="12.75">
      <c r="H15465" s="507"/>
      <c r="P15465" s="507"/>
      <c r="R15465" s="507"/>
      <c r="S15465" s="507"/>
      <c r="AB15465" s="507"/>
    </row>
    <row r="15466" spans="8:28" customFormat="1" ht="12.75">
      <c r="H15466" s="507"/>
      <c r="P15466" s="507"/>
      <c r="R15466" s="507"/>
    </row>
    <row r="15467" spans="8:28" customFormat="1" ht="12.75">
      <c r="H15467" s="507"/>
      <c r="R15467" s="507"/>
      <c r="S15467" s="507"/>
    </row>
    <row r="15468" spans="8:28" customFormat="1" ht="12.75">
      <c r="H15468" s="507"/>
      <c r="R15468" s="507"/>
    </row>
    <row r="15469" spans="8:28" customFormat="1" ht="12.75">
      <c r="H15469" s="507"/>
      <c r="R15469" s="507"/>
      <c r="S15469" s="507"/>
    </row>
    <row r="15470" spans="8:28" customFormat="1" ht="12.75">
      <c r="H15470" s="507"/>
      <c r="P15470" s="507"/>
      <c r="R15470" s="507"/>
    </row>
    <row r="15471" spans="8:28" customFormat="1" ht="12.75">
      <c r="H15471" s="507"/>
      <c r="P15471" s="507"/>
      <c r="R15471" s="507"/>
    </row>
    <row r="15472" spans="8:28" customFormat="1" ht="12.75">
      <c r="H15472" s="507"/>
      <c r="R15472" s="507"/>
      <c r="S15472" s="507"/>
    </row>
    <row r="15473" spans="8:28" customFormat="1" ht="12.75">
      <c r="H15473" s="507"/>
      <c r="P15473" s="507"/>
      <c r="R15473" s="507"/>
    </row>
    <row r="15474" spans="8:28" customFormat="1" ht="12.75">
      <c r="H15474" s="507"/>
      <c r="P15474" s="507"/>
      <c r="R15474" s="507"/>
    </row>
    <row r="15475" spans="8:28" customFormat="1" ht="12.75">
      <c r="H15475" s="507"/>
      <c r="P15475" s="507"/>
      <c r="R15475" s="507"/>
      <c r="S15475" s="507"/>
    </row>
    <row r="15476" spans="8:28" customFormat="1" ht="12.75">
      <c r="H15476" s="507"/>
      <c r="R15476" s="507"/>
      <c r="S15476" s="507"/>
    </row>
    <row r="15477" spans="8:28" customFormat="1" ht="12.75">
      <c r="H15477" s="507"/>
      <c r="R15477" s="507"/>
      <c r="S15477" s="507"/>
    </row>
    <row r="15478" spans="8:28" customFormat="1" ht="12.75">
      <c r="H15478" s="507"/>
      <c r="P15478" s="507"/>
      <c r="R15478" s="507"/>
    </row>
    <row r="15479" spans="8:28" customFormat="1" ht="12.75">
      <c r="H15479" s="507"/>
      <c r="R15479" s="507"/>
    </row>
    <row r="15480" spans="8:28" customFormat="1" ht="12.75">
      <c r="H15480" s="507"/>
      <c r="P15480" s="507"/>
      <c r="R15480" s="507"/>
    </row>
    <row r="15481" spans="8:28" customFormat="1" ht="12.75">
      <c r="H15481" s="507"/>
      <c r="R15481" s="507"/>
      <c r="S15481" s="507"/>
    </row>
    <row r="15482" spans="8:28" customFormat="1" ht="12.75">
      <c r="H15482" s="507"/>
      <c r="P15482" s="507"/>
      <c r="R15482" s="507"/>
      <c r="S15482" s="507"/>
    </row>
    <row r="15483" spans="8:28" customFormat="1" ht="12.75">
      <c r="H15483" s="507"/>
      <c r="P15483" s="507"/>
      <c r="R15483" s="507"/>
      <c r="S15483" s="507"/>
    </row>
    <row r="15484" spans="8:28" customFormat="1" ht="12.75">
      <c r="H15484" s="507"/>
      <c r="P15484" s="507"/>
      <c r="R15484" s="507"/>
      <c r="S15484" s="507"/>
    </row>
    <row r="15485" spans="8:28" customFormat="1" ht="12.75">
      <c r="H15485" s="507"/>
      <c r="R15485" s="507"/>
      <c r="S15485" s="507"/>
    </row>
    <row r="15486" spans="8:28" customFormat="1" ht="12.75">
      <c r="H15486" s="507"/>
      <c r="P15486" s="507"/>
      <c r="R15486" s="507"/>
      <c r="S15486" s="507"/>
      <c r="AB15486" s="507"/>
    </row>
    <row r="15487" spans="8:28" customFormat="1" ht="12.75">
      <c r="H15487" s="507"/>
      <c r="R15487" s="507"/>
      <c r="S15487" s="507"/>
    </row>
    <row r="15488" spans="8:28" customFormat="1" ht="12.75">
      <c r="H15488" s="507"/>
      <c r="P15488" s="507"/>
      <c r="R15488" s="507"/>
    </row>
    <row r="15489" spans="8:28" customFormat="1" ht="12.75">
      <c r="H15489" s="507"/>
      <c r="P15489" s="507"/>
      <c r="R15489" s="507"/>
      <c r="S15489" s="507"/>
    </row>
    <row r="15490" spans="8:28" customFormat="1" ht="12.75">
      <c r="H15490" s="507"/>
      <c r="R15490" s="507"/>
    </row>
    <row r="15491" spans="8:28" customFormat="1" ht="12.75">
      <c r="H15491" s="507"/>
      <c r="P15491" s="507"/>
      <c r="R15491" s="507"/>
    </row>
    <row r="15492" spans="8:28" customFormat="1" ht="12.75">
      <c r="H15492" s="507"/>
      <c r="P15492" s="507"/>
      <c r="R15492" s="507"/>
    </row>
    <row r="15493" spans="8:28" customFormat="1" ht="12.75">
      <c r="H15493" s="507"/>
      <c r="P15493" s="507"/>
      <c r="R15493" s="507"/>
      <c r="S15493" s="507"/>
    </row>
    <row r="15494" spans="8:28" customFormat="1" ht="12.75">
      <c r="H15494" s="507"/>
      <c r="P15494" s="507"/>
      <c r="R15494" s="507"/>
      <c r="S15494" s="507"/>
    </row>
    <row r="15495" spans="8:28" customFormat="1" ht="12.75">
      <c r="H15495" s="507"/>
      <c r="P15495" s="507"/>
      <c r="R15495" s="507"/>
      <c r="S15495" s="507"/>
    </row>
    <row r="15496" spans="8:28" customFormat="1" ht="12.75">
      <c r="H15496" s="507"/>
      <c r="R15496" s="507"/>
    </row>
    <row r="15497" spans="8:28" customFormat="1" ht="12.75">
      <c r="H15497" s="507"/>
      <c r="R15497" s="507"/>
      <c r="S15497" s="507"/>
    </row>
    <row r="15498" spans="8:28" customFormat="1" ht="12.75">
      <c r="H15498" s="507"/>
      <c r="P15498" s="507"/>
      <c r="R15498" s="507"/>
      <c r="S15498" s="507"/>
    </row>
    <row r="15499" spans="8:28" customFormat="1" ht="12.75">
      <c r="H15499" s="507"/>
      <c r="P15499" s="507"/>
      <c r="R15499" s="507"/>
    </row>
    <row r="15500" spans="8:28" customFormat="1" ht="12.75">
      <c r="H15500" s="507"/>
      <c r="R15500" s="507"/>
      <c r="S15500" s="507"/>
    </row>
    <row r="15501" spans="8:28" customFormat="1" ht="12.75">
      <c r="H15501" s="507"/>
      <c r="P15501" s="507"/>
      <c r="R15501" s="507"/>
      <c r="S15501" s="507"/>
    </row>
    <row r="15502" spans="8:28" customFormat="1" ht="12.75">
      <c r="H15502" s="507"/>
      <c r="P15502" s="507"/>
      <c r="R15502" s="507"/>
      <c r="S15502" s="507"/>
    </row>
    <row r="15503" spans="8:28" customFormat="1" ht="12.75">
      <c r="H15503" s="507"/>
      <c r="P15503" s="507"/>
      <c r="R15503" s="507"/>
      <c r="S15503" s="507"/>
    </row>
    <row r="15504" spans="8:28" customFormat="1" ht="12.75">
      <c r="H15504" s="507"/>
      <c r="P15504" s="507"/>
      <c r="R15504" s="507"/>
      <c r="AB15504" s="507"/>
    </row>
    <row r="15505" spans="8:28" customFormat="1" ht="12.75">
      <c r="H15505" s="507"/>
      <c r="R15505" s="507"/>
    </row>
    <row r="15506" spans="8:28" customFormat="1" ht="12.75">
      <c r="H15506" s="507"/>
      <c r="P15506" s="507"/>
      <c r="R15506" s="507"/>
    </row>
    <row r="15507" spans="8:28" customFormat="1" ht="12.75">
      <c r="H15507" s="507"/>
      <c r="R15507" s="507"/>
    </row>
    <row r="15508" spans="8:28" customFormat="1" ht="12.75">
      <c r="H15508" s="507"/>
      <c r="R15508" s="507"/>
    </row>
    <row r="15509" spans="8:28" customFormat="1" ht="12.75">
      <c r="H15509" s="507"/>
      <c r="P15509" s="507"/>
      <c r="R15509" s="507"/>
    </row>
    <row r="15510" spans="8:28" customFormat="1" ht="12.75">
      <c r="H15510" s="507"/>
      <c r="P15510" s="507"/>
      <c r="R15510" s="507"/>
      <c r="S15510" s="507"/>
    </row>
    <row r="15511" spans="8:28" customFormat="1" ht="12.75">
      <c r="H15511" s="507"/>
      <c r="P15511" s="507"/>
      <c r="R15511" s="507"/>
    </row>
    <row r="15512" spans="8:28" customFormat="1" ht="12.75">
      <c r="H15512" s="507"/>
      <c r="P15512" s="507"/>
      <c r="R15512" s="507"/>
      <c r="S15512" s="507"/>
    </row>
    <row r="15513" spans="8:28" customFormat="1" ht="12.75">
      <c r="H15513" s="507"/>
      <c r="P15513" s="507"/>
      <c r="R15513" s="507"/>
      <c r="S15513" s="507"/>
    </row>
    <row r="15514" spans="8:28" customFormat="1" ht="12.75">
      <c r="H15514" s="507"/>
      <c r="P15514" s="507"/>
      <c r="R15514" s="507"/>
      <c r="S15514" s="507"/>
    </row>
    <row r="15515" spans="8:28" customFormat="1" ht="12.75">
      <c r="H15515" s="507"/>
      <c r="P15515" s="507"/>
      <c r="R15515" s="507"/>
      <c r="S15515" s="507"/>
    </row>
    <row r="15516" spans="8:28" customFormat="1" ht="12.75">
      <c r="H15516" s="507"/>
      <c r="P15516" s="507"/>
      <c r="R15516" s="507"/>
      <c r="S15516" s="507"/>
    </row>
    <row r="15517" spans="8:28" customFormat="1" ht="12.75">
      <c r="H15517" s="507"/>
      <c r="P15517" s="507"/>
      <c r="R15517" s="507"/>
    </row>
    <row r="15518" spans="8:28" customFormat="1" ht="12.75">
      <c r="H15518" s="507"/>
      <c r="P15518" s="507"/>
      <c r="R15518" s="507"/>
    </row>
    <row r="15519" spans="8:28" customFormat="1" ht="12.75">
      <c r="H15519" s="507"/>
      <c r="P15519" s="507"/>
      <c r="R15519" s="507"/>
      <c r="S15519" s="507"/>
    </row>
    <row r="15520" spans="8:28" customFormat="1" ht="12.75">
      <c r="H15520" s="507"/>
      <c r="R15520" s="507"/>
      <c r="S15520" s="507"/>
      <c r="AB15520" s="507"/>
    </row>
    <row r="15521" spans="8:19" customFormat="1" ht="12.75">
      <c r="H15521" s="507"/>
      <c r="R15521" s="507"/>
      <c r="S15521" s="507"/>
    </row>
    <row r="15522" spans="8:19" customFormat="1" ht="12.75">
      <c r="H15522" s="507"/>
      <c r="P15522" s="507"/>
      <c r="R15522" s="507"/>
      <c r="S15522" s="507"/>
    </row>
    <row r="15523" spans="8:19" customFormat="1" ht="12.75">
      <c r="H15523" s="507"/>
      <c r="P15523" s="507"/>
      <c r="R15523" s="507"/>
    </row>
    <row r="15524" spans="8:19" customFormat="1" ht="12.75">
      <c r="H15524" s="507"/>
      <c r="P15524" s="507"/>
      <c r="R15524" s="507"/>
    </row>
    <row r="15525" spans="8:19" customFormat="1" ht="12.75">
      <c r="H15525" s="507"/>
      <c r="P15525" s="507"/>
      <c r="R15525" s="507"/>
      <c r="S15525" s="507"/>
    </row>
    <row r="15526" spans="8:19" customFormat="1" ht="12.75">
      <c r="H15526" s="507"/>
      <c r="R15526" s="507"/>
      <c r="S15526" s="507"/>
    </row>
    <row r="15527" spans="8:19" customFormat="1" ht="12.75">
      <c r="H15527" s="507"/>
      <c r="R15527" s="507"/>
      <c r="S15527" s="507"/>
    </row>
    <row r="15528" spans="8:19" customFormat="1" ht="12.75">
      <c r="H15528" s="507"/>
      <c r="P15528" s="507"/>
      <c r="R15528" s="507"/>
    </row>
    <row r="15529" spans="8:19" customFormat="1" ht="12.75">
      <c r="H15529" s="507"/>
      <c r="P15529" s="507"/>
      <c r="R15529" s="507"/>
    </row>
    <row r="15530" spans="8:19" customFormat="1" ht="12.75">
      <c r="H15530" s="507"/>
      <c r="R15530" s="507"/>
    </row>
    <row r="15531" spans="8:19" customFormat="1" ht="12.75">
      <c r="H15531" s="507"/>
      <c r="P15531" s="507"/>
      <c r="R15531" s="507"/>
    </row>
    <row r="15532" spans="8:19" customFormat="1" ht="12.75">
      <c r="H15532" s="507"/>
      <c r="R15532" s="507"/>
      <c r="S15532" s="507"/>
    </row>
    <row r="15533" spans="8:19" customFormat="1" ht="12.75">
      <c r="H15533" s="507"/>
      <c r="P15533" s="507"/>
      <c r="R15533" s="507"/>
    </row>
    <row r="15534" spans="8:19" customFormat="1" ht="12.75">
      <c r="H15534" s="507"/>
      <c r="P15534" s="507"/>
      <c r="R15534" s="507"/>
    </row>
    <row r="15535" spans="8:19" customFormat="1" ht="12.75">
      <c r="H15535" s="507"/>
      <c r="P15535" s="507"/>
      <c r="R15535" s="507"/>
    </row>
    <row r="15536" spans="8:19" customFormat="1" ht="12.75">
      <c r="H15536" s="507"/>
      <c r="P15536" s="507"/>
      <c r="R15536" s="507"/>
      <c r="S15536" s="507"/>
    </row>
    <row r="15537" spans="8:19" customFormat="1" ht="12.75">
      <c r="H15537" s="507"/>
      <c r="R15537" s="507"/>
      <c r="S15537" s="507"/>
    </row>
    <row r="15538" spans="8:19" customFormat="1" ht="12.75">
      <c r="H15538" s="507"/>
      <c r="R15538" s="507"/>
    </row>
    <row r="15539" spans="8:19" customFormat="1" ht="12.75">
      <c r="H15539" s="507"/>
      <c r="P15539" s="507"/>
      <c r="R15539" s="507"/>
    </row>
    <row r="15540" spans="8:19" customFormat="1" ht="12.75">
      <c r="H15540" s="507"/>
      <c r="P15540" s="507"/>
      <c r="R15540" s="507"/>
    </row>
    <row r="15541" spans="8:19" customFormat="1" ht="12.75">
      <c r="H15541" s="507"/>
      <c r="R15541" s="507"/>
    </row>
    <row r="15542" spans="8:19" customFormat="1" ht="12.75">
      <c r="H15542" s="507"/>
      <c r="R15542" s="507"/>
      <c r="S15542" s="507"/>
    </row>
    <row r="15543" spans="8:19" customFormat="1" ht="12.75">
      <c r="H15543" s="507"/>
      <c r="R15543" s="507"/>
      <c r="S15543" s="507"/>
    </row>
    <row r="15544" spans="8:19" customFormat="1" ht="12.75">
      <c r="H15544" s="507"/>
      <c r="P15544" s="507"/>
      <c r="R15544" s="507"/>
      <c r="S15544" s="507"/>
    </row>
    <row r="15545" spans="8:19" customFormat="1" ht="12.75">
      <c r="H15545" s="507"/>
      <c r="P15545" s="507"/>
      <c r="R15545" s="507"/>
    </row>
    <row r="15546" spans="8:19" customFormat="1" ht="12.75">
      <c r="H15546" s="507"/>
      <c r="R15546" s="507"/>
      <c r="S15546" s="507"/>
    </row>
    <row r="15547" spans="8:19" customFormat="1" ht="12.75">
      <c r="H15547" s="507"/>
      <c r="P15547" s="507"/>
      <c r="R15547" s="507"/>
    </row>
    <row r="15548" spans="8:19" customFormat="1" ht="12.75">
      <c r="H15548" s="507"/>
      <c r="P15548" s="507"/>
      <c r="R15548" s="507"/>
    </row>
    <row r="15549" spans="8:19" customFormat="1" ht="12.75">
      <c r="H15549" s="507"/>
      <c r="R15549" s="507"/>
    </row>
    <row r="15550" spans="8:19" customFormat="1" ht="12.75">
      <c r="H15550" s="507"/>
      <c r="R15550" s="507"/>
      <c r="S15550" s="507"/>
    </row>
    <row r="15551" spans="8:19" customFormat="1" ht="12.75">
      <c r="H15551" s="507"/>
      <c r="P15551" s="507"/>
      <c r="R15551" s="507"/>
    </row>
    <row r="15552" spans="8:19" customFormat="1" ht="12.75">
      <c r="H15552" s="507"/>
      <c r="P15552" s="507"/>
      <c r="R15552" s="507"/>
    </row>
    <row r="15553" spans="8:19" customFormat="1" ht="12.75">
      <c r="H15553" s="507"/>
      <c r="R15553" s="507"/>
    </row>
    <row r="15554" spans="8:19" customFormat="1" ht="12.75">
      <c r="H15554" s="507"/>
      <c r="P15554" s="507"/>
      <c r="R15554" s="507"/>
      <c r="S15554" s="507"/>
    </row>
    <row r="15555" spans="8:19" customFormat="1" ht="12.75">
      <c r="H15555" s="507"/>
      <c r="P15555" s="507"/>
      <c r="R15555" s="507"/>
      <c r="S15555" s="507"/>
    </row>
    <row r="15556" spans="8:19" customFormat="1" ht="12.75">
      <c r="H15556" s="507"/>
      <c r="P15556" s="507"/>
      <c r="R15556" s="507"/>
    </row>
    <row r="15557" spans="8:19" customFormat="1" ht="12.75">
      <c r="H15557" s="507"/>
      <c r="P15557" s="507"/>
      <c r="R15557" s="507"/>
    </row>
    <row r="15558" spans="8:19" customFormat="1" ht="12.75">
      <c r="H15558" s="507"/>
      <c r="P15558" s="507"/>
      <c r="R15558" s="507"/>
      <c r="S15558" s="507"/>
    </row>
    <row r="15559" spans="8:19" customFormat="1" ht="12.75">
      <c r="H15559" s="507"/>
      <c r="P15559" s="507"/>
      <c r="R15559" s="507"/>
    </row>
    <row r="15560" spans="8:19" customFormat="1" ht="12.75">
      <c r="H15560" s="507"/>
      <c r="P15560" s="507"/>
      <c r="R15560" s="507"/>
    </row>
    <row r="15561" spans="8:19" customFormat="1" ht="12.75">
      <c r="H15561" s="507"/>
      <c r="R15561" s="507"/>
      <c r="S15561" s="507"/>
    </row>
    <row r="15562" spans="8:19" customFormat="1" ht="12.75">
      <c r="H15562" s="507"/>
      <c r="R15562" s="507"/>
      <c r="S15562" s="507"/>
    </row>
    <row r="15563" spans="8:19" customFormat="1" ht="12.75">
      <c r="H15563" s="507"/>
      <c r="P15563" s="507"/>
      <c r="R15563" s="507"/>
      <c r="S15563" s="507"/>
    </row>
    <row r="15564" spans="8:19" customFormat="1" ht="12.75">
      <c r="H15564" s="507"/>
      <c r="R15564" s="507"/>
      <c r="S15564" s="507"/>
    </row>
    <row r="15565" spans="8:19" customFormat="1" ht="12.75">
      <c r="H15565" s="507"/>
      <c r="R15565" s="507"/>
      <c r="S15565" s="507"/>
    </row>
    <row r="15566" spans="8:19" customFormat="1" ht="12.75">
      <c r="H15566" s="507"/>
      <c r="R15566" s="507"/>
      <c r="S15566" s="507"/>
    </row>
    <row r="15567" spans="8:19" customFormat="1" ht="12.75">
      <c r="H15567" s="507"/>
      <c r="R15567" s="507"/>
    </row>
    <row r="15568" spans="8:19" customFormat="1" ht="12.75">
      <c r="H15568" s="507"/>
      <c r="P15568" s="507"/>
      <c r="R15568" s="507"/>
    </row>
    <row r="15569" spans="8:28" customFormat="1" ht="12.75">
      <c r="H15569" s="507"/>
      <c r="P15569" s="507"/>
      <c r="R15569" s="507"/>
      <c r="S15569" s="507"/>
    </row>
    <row r="15570" spans="8:28" customFormat="1" ht="12.75">
      <c r="H15570" s="507"/>
      <c r="P15570" s="507"/>
      <c r="R15570" s="507"/>
    </row>
    <row r="15571" spans="8:28" customFormat="1" ht="12.75">
      <c r="H15571" s="507"/>
      <c r="R15571" s="507"/>
    </row>
    <row r="15572" spans="8:28" customFormat="1" ht="12.75">
      <c r="H15572" s="507"/>
      <c r="R15572" s="507"/>
    </row>
    <row r="15573" spans="8:28" customFormat="1" ht="12.75">
      <c r="H15573" s="507"/>
      <c r="P15573" s="507"/>
      <c r="R15573" s="507"/>
      <c r="S15573" s="507"/>
    </row>
    <row r="15574" spans="8:28" customFormat="1" ht="12.75">
      <c r="H15574" s="507"/>
      <c r="P15574" s="507"/>
      <c r="R15574" s="507"/>
    </row>
    <row r="15575" spans="8:28" customFormat="1" ht="12.75">
      <c r="H15575" s="507"/>
      <c r="R15575" s="507"/>
      <c r="S15575" s="507"/>
    </row>
    <row r="15576" spans="8:28" customFormat="1" ht="12.75">
      <c r="H15576" s="507"/>
      <c r="P15576" s="507"/>
      <c r="R15576" s="507"/>
    </row>
    <row r="15577" spans="8:28" customFormat="1" ht="12.75">
      <c r="H15577" s="507"/>
      <c r="R15577" s="507"/>
      <c r="S15577" s="507"/>
    </row>
    <row r="15578" spans="8:28" customFormat="1" ht="12.75">
      <c r="H15578" s="507"/>
      <c r="R15578" s="507"/>
    </row>
    <row r="15579" spans="8:28" customFormat="1" ht="12.75">
      <c r="H15579" s="507"/>
      <c r="R15579" s="507"/>
      <c r="S15579" s="507"/>
    </row>
    <row r="15580" spans="8:28" customFormat="1" ht="12.75">
      <c r="H15580" s="507"/>
      <c r="R15580" s="507"/>
      <c r="S15580" s="507"/>
      <c r="AB15580" s="507"/>
    </row>
    <row r="15581" spans="8:28" customFormat="1" ht="12.75">
      <c r="H15581" s="507"/>
      <c r="P15581" s="507"/>
      <c r="R15581" s="507"/>
      <c r="S15581" s="507"/>
    </row>
    <row r="15582" spans="8:28" customFormat="1" ht="12.75">
      <c r="H15582" s="507"/>
      <c r="P15582" s="507"/>
      <c r="R15582" s="507"/>
    </row>
    <row r="15583" spans="8:28" customFormat="1" ht="12.75">
      <c r="H15583" s="507"/>
      <c r="R15583" s="507"/>
    </row>
    <row r="15584" spans="8:28" customFormat="1" ht="12.75">
      <c r="H15584" s="507"/>
      <c r="R15584" s="507"/>
      <c r="S15584" s="507"/>
    </row>
    <row r="15585" spans="8:28" customFormat="1" ht="12.75">
      <c r="H15585" s="507"/>
      <c r="P15585" s="507"/>
      <c r="R15585" s="507"/>
    </row>
    <row r="15586" spans="8:28" customFormat="1" ht="12.75">
      <c r="H15586" s="507"/>
      <c r="P15586" s="507"/>
      <c r="R15586" s="507"/>
    </row>
    <row r="15587" spans="8:28" customFormat="1" ht="12.75">
      <c r="H15587" s="507"/>
      <c r="P15587" s="507"/>
      <c r="R15587" s="507"/>
      <c r="S15587" s="507"/>
      <c r="AB15587" s="507"/>
    </row>
    <row r="15588" spans="8:28" customFormat="1" ht="12.75">
      <c r="H15588" s="507"/>
      <c r="P15588" s="507"/>
      <c r="R15588" s="507"/>
      <c r="S15588" s="507"/>
    </row>
    <row r="15589" spans="8:28" customFormat="1" ht="12.75">
      <c r="H15589" s="507"/>
      <c r="R15589" s="507"/>
    </row>
    <row r="15590" spans="8:28" customFormat="1" ht="12.75">
      <c r="H15590" s="507"/>
      <c r="P15590" s="507"/>
      <c r="R15590" s="507"/>
    </row>
    <row r="15591" spans="8:28" customFormat="1" ht="12.75">
      <c r="H15591" s="507"/>
      <c r="R15591" s="507"/>
      <c r="S15591" s="507"/>
    </row>
    <row r="15592" spans="8:28" customFormat="1" ht="12.75">
      <c r="H15592" s="507"/>
      <c r="R15592" s="507"/>
      <c r="S15592" s="507"/>
    </row>
    <row r="15593" spans="8:28" customFormat="1" ht="12.75">
      <c r="H15593" s="507"/>
      <c r="P15593" s="507"/>
      <c r="R15593" s="507"/>
    </row>
    <row r="15594" spans="8:28" customFormat="1" ht="12.75">
      <c r="H15594" s="507"/>
      <c r="P15594" s="507"/>
      <c r="R15594" s="507"/>
    </row>
    <row r="15595" spans="8:28" customFormat="1" ht="12.75">
      <c r="H15595" s="507"/>
      <c r="P15595" s="507"/>
      <c r="R15595" s="507"/>
      <c r="S15595" s="507"/>
    </row>
    <row r="15596" spans="8:28" customFormat="1" ht="12.75">
      <c r="H15596" s="507"/>
      <c r="R15596" s="507"/>
    </row>
    <row r="15597" spans="8:28" customFormat="1" ht="12.75">
      <c r="H15597" s="507"/>
      <c r="P15597" s="507"/>
      <c r="R15597" s="507"/>
    </row>
    <row r="15598" spans="8:28" customFormat="1" ht="12.75">
      <c r="H15598" s="507"/>
      <c r="R15598" s="507"/>
      <c r="S15598" s="507"/>
    </row>
    <row r="15599" spans="8:28" customFormat="1" ht="12.75">
      <c r="H15599" s="507"/>
      <c r="P15599" s="507"/>
      <c r="R15599" s="507"/>
    </row>
    <row r="15600" spans="8:28" customFormat="1" ht="12.75">
      <c r="H15600" s="507"/>
      <c r="R15600" s="507"/>
    </row>
    <row r="15601" spans="8:28" customFormat="1" ht="12.75">
      <c r="H15601" s="507"/>
      <c r="P15601" s="507"/>
      <c r="R15601" s="507"/>
      <c r="S15601" s="507"/>
    </row>
    <row r="15602" spans="8:28" customFormat="1" ht="12.75">
      <c r="H15602" s="507"/>
      <c r="P15602" s="507"/>
      <c r="R15602" s="507"/>
    </row>
    <row r="15603" spans="8:28" customFormat="1" ht="12.75">
      <c r="H15603" s="507"/>
      <c r="P15603" s="507"/>
      <c r="R15603" s="507"/>
      <c r="S15603" s="507"/>
    </row>
    <row r="15604" spans="8:28" customFormat="1" ht="12.75">
      <c r="H15604" s="507"/>
      <c r="P15604" s="507"/>
      <c r="R15604" s="507"/>
    </row>
    <row r="15605" spans="8:28" customFormat="1" ht="12.75">
      <c r="H15605" s="507"/>
      <c r="P15605" s="507"/>
      <c r="R15605" s="507"/>
      <c r="S15605" s="507"/>
    </row>
    <row r="15606" spans="8:28" customFormat="1" ht="12.75">
      <c r="H15606" s="507"/>
      <c r="R15606" s="507"/>
      <c r="S15606" s="507"/>
    </row>
    <row r="15607" spans="8:28" customFormat="1" ht="12.75">
      <c r="H15607" s="507"/>
      <c r="R15607" s="507"/>
      <c r="S15607" s="507"/>
    </row>
    <row r="15608" spans="8:28" customFormat="1" ht="12.75">
      <c r="H15608" s="507"/>
      <c r="P15608" s="507"/>
      <c r="R15608" s="507"/>
    </row>
    <row r="15609" spans="8:28" customFormat="1" ht="12.75">
      <c r="H15609" s="507"/>
      <c r="P15609" s="507"/>
      <c r="R15609" s="507"/>
    </row>
    <row r="15610" spans="8:28" customFormat="1" ht="12.75">
      <c r="H15610" s="507"/>
      <c r="R15610" s="507"/>
    </row>
    <row r="15611" spans="8:28" customFormat="1" ht="12.75">
      <c r="H15611" s="507"/>
      <c r="P15611" s="507"/>
      <c r="R15611" s="507"/>
    </row>
    <row r="15612" spans="8:28" customFormat="1" ht="12.75">
      <c r="H15612" s="507"/>
      <c r="P15612" s="507"/>
      <c r="R15612" s="507"/>
      <c r="S15612" s="507"/>
      <c r="AB15612" s="507"/>
    </row>
    <row r="15613" spans="8:28" customFormat="1" ht="12.75">
      <c r="H15613" s="507"/>
      <c r="R15613" s="507"/>
      <c r="S15613" s="507"/>
    </row>
    <row r="15614" spans="8:28" customFormat="1" ht="12.75">
      <c r="H15614" s="507"/>
      <c r="P15614" s="507"/>
      <c r="R15614" s="507"/>
    </row>
    <row r="15615" spans="8:28" customFormat="1" ht="12.75">
      <c r="H15615" s="507"/>
      <c r="P15615" s="507"/>
      <c r="R15615" s="507"/>
    </row>
    <row r="15616" spans="8:28" customFormat="1" ht="12.75">
      <c r="H15616" s="507"/>
      <c r="P15616" s="507"/>
      <c r="R15616" s="507"/>
    </row>
    <row r="15617" spans="8:19" customFormat="1" ht="12.75">
      <c r="H15617" s="507"/>
      <c r="P15617" s="507"/>
      <c r="R15617" s="507"/>
      <c r="S15617" s="507"/>
    </row>
    <row r="15618" spans="8:19" customFormat="1" ht="12.75">
      <c r="H15618" s="507"/>
      <c r="R15618" s="507"/>
    </row>
    <row r="15619" spans="8:19" customFormat="1" ht="12.75">
      <c r="H15619" s="507"/>
      <c r="P15619" s="507"/>
      <c r="R15619" s="507"/>
      <c r="S15619" s="507"/>
    </row>
    <row r="15620" spans="8:19" customFormat="1" ht="12.75">
      <c r="H15620" s="507"/>
      <c r="R15620" s="507"/>
      <c r="S15620" s="507"/>
    </row>
    <row r="15621" spans="8:19" customFormat="1" ht="12.75">
      <c r="H15621" s="507"/>
      <c r="P15621" s="507"/>
      <c r="R15621" s="507"/>
      <c r="S15621" s="507"/>
    </row>
    <row r="15622" spans="8:19" customFormat="1" ht="12.75">
      <c r="H15622" s="507"/>
      <c r="R15622" s="507"/>
      <c r="S15622" s="507"/>
    </row>
    <row r="15623" spans="8:19" customFormat="1" ht="12.75">
      <c r="H15623" s="507"/>
      <c r="P15623" s="507"/>
      <c r="R15623" s="507"/>
      <c r="S15623" s="507"/>
    </row>
    <row r="15624" spans="8:19" customFormat="1" ht="12.75">
      <c r="H15624" s="507"/>
      <c r="R15624" s="507"/>
    </row>
    <row r="15625" spans="8:19" customFormat="1" ht="12.75">
      <c r="H15625" s="507"/>
      <c r="P15625" s="507"/>
      <c r="R15625" s="507"/>
    </row>
    <row r="15626" spans="8:19" customFormat="1" ht="12.75">
      <c r="H15626" s="507"/>
      <c r="P15626" s="507"/>
      <c r="R15626" s="507"/>
    </row>
    <row r="15627" spans="8:19" customFormat="1" ht="12.75">
      <c r="H15627" s="507"/>
      <c r="P15627" s="507"/>
      <c r="R15627" s="507"/>
      <c r="S15627" s="507"/>
    </row>
    <row r="15628" spans="8:19" customFormat="1" ht="12.75">
      <c r="H15628" s="507"/>
      <c r="R15628" s="507"/>
    </row>
    <row r="15629" spans="8:19" customFormat="1" ht="12.75">
      <c r="H15629" s="507"/>
      <c r="R15629" s="507"/>
      <c r="S15629" s="507"/>
    </row>
    <row r="15630" spans="8:19" customFormat="1" ht="12.75">
      <c r="H15630" s="507"/>
      <c r="P15630" s="507"/>
      <c r="R15630" s="507"/>
      <c r="S15630" s="507"/>
    </row>
    <row r="15631" spans="8:19" customFormat="1" ht="12.75">
      <c r="H15631" s="507"/>
      <c r="P15631" s="507"/>
      <c r="R15631" s="507"/>
      <c r="S15631" s="507"/>
    </row>
    <row r="15632" spans="8:19" customFormat="1" ht="12.75">
      <c r="H15632" s="507"/>
      <c r="P15632" s="507"/>
      <c r="R15632" s="507"/>
      <c r="S15632" s="507"/>
    </row>
    <row r="15633" spans="8:28" customFormat="1" ht="12.75">
      <c r="H15633" s="507"/>
      <c r="P15633" s="507"/>
      <c r="R15633" s="507"/>
    </row>
    <row r="15634" spans="8:28" customFormat="1" ht="12.75">
      <c r="H15634" s="507"/>
      <c r="P15634" s="507"/>
      <c r="R15634" s="507"/>
      <c r="S15634" s="507"/>
    </row>
    <row r="15635" spans="8:28" customFormat="1" ht="12.75">
      <c r="H15635" s="507"/>
      <c r="P15635" s="507"/>
      <c r="R15635" s="507"/>
      <c r="S15635" s="507"/>
    </row>
    <row r="15636" spans="8:28" customFormat="1" ht="12.75">
      <c r="H15636" s="507"/>
      <c r="R15636" s="507"/>
    </row>
    <row r="15637" spans="8:28" customFormat="1" ht="12.75">
      <c r="H15637" s="507"/>
      <c r="P15637" s="507"/>
      <c r="R15637" s="507"/>
      <c r="S15637" s="507"/>
    </row>
    <row r="15638" spans="8:28" customFormat="1" ht="12.75">
      <c r="H15638" s="507"/>
      <c r="P15638" s="507"/>
      <c r="R15638" s="507"/>
      <c r="S15638" s="507"/>
      <c r="AB15638" s="507"/>
    </row>
    <row r="15639" spans="8:28" customFormat="1" ht="12.75">
      <c r="H15639" s="507"/>
      <c r="R15639" s="507"/>
      <c r="S15639" s="507"/>
    </row>
    <row r="15640" spans="8:28" customFormat="1" ht="12.75">
      <c r="H15640" s="507"/>
      <c r="R15640" s="507"/>
      <c r="S15640" s="507"/>
    </row>
    <row r="15641" spans="8:28" customFormat="1" ht="12.75">
      <c r="H15641" s="507"/>
      <c r="R15641" s="507"/>
      <c r="S15641" s="507"/>
    </row>
    <row r="15642" spans="8:28" customFormat="1" ht="12.75">
      <c r="H15642" s="507"/>
      <c r="P15642" s="507"/>
      <c r="R15642" s="507"/>
      <c r="S15642" s="507"/>
    </row>
    <row r="15643" spans="8:28" customFormat="1" ht="12.75">
      <c r="H15643" s="507"/>
      <c r="R15643" s="507"/>
      <c r="S15643" s="507"/>
    </row>
    <row r="15644" spans="8:28" customFormat="1" ht="12.75">
      <c r="H15644" s="507"/>
      <c r="R15644" s="507"/>
      <c r="S15644" s="507"/>
    </row>
    <row r="15645" spans="8:28" customFormat="1" ht="12.75">
      <c r="H15645" s="507"/>
      <c r="P15645" s="507"/>
      <c r="R15645" s="507"/>
      <c r="S15645" s="507"/>
    </row>
    <row r="15646" spans="8:28" customFormat="1" ht="12.75">
      <c r="H15646" s="507"/>
      <c r="P15646" s="507"/>
      <c r="R15646" s="507"/>
      <c r="S15646" s="507"/>
      <c r="AB15646" s="507"/>
    </row>
    <row r="15647" spans="8:28" customFormat="1" ht="12.75">
      <c r="H15647" s="507"/>
      <c r="P15647" s="507"/>
      <c r="R15647" s="507"/>
    </row>
    <row r="15648" spans="8:28" customFormat="1" ht="12.75">
      <c r="H15648" s="507"/>
      <c r="P15648" s="507"/>
      <c r="R15648" s="507"/>
    </row>
    <row r="15649" spans="8:28" customFormat="1" ht="12.75">
      <c r="H15649" s="507"/>
      <c r="P15649" s="507"/>
      <c r="R15649" s="507"/>
      <c r="S15649" s="507"/>
    </row>
    <row r="15650" spans="8:28" customFormat="1" ht="12.75">
      <c r="H15650" s="507"/>
      <c r="P15650" s="507"/>
      <c r="R15650" s="507"/>
    </row>
    <row r="15651" spans="8:28" customFormat="1" ht="12.75">
      <c r="H15651" s="507"/>
      <c r="P15651" s="507"/>
      <c r="R15651" s="507"/>
      <c r="S15651" s="507"/>
    </row>
    <row r="15652" spans="8:28" customFormat="1" ht="12.75">
      <c r="H15652" s="507"/>
      <c r="P15652" s="507"/>
      <c r="R15652" s="507"/>
      <c r="S15652" s="507"/>
    </row>
    <row r="15653" spans="8:28" customFormat="1" ht="12.75">
      <c r="H15653" s="507"/>
      <c r="P15653" s="507"/>
      <c r="R15653" s="507"/>
      <c r="S15653" s="507"/>
    </row>
    <row r="15654" spans="8:28" customFormat="1" ht="12.75">
      <c r="H15654" s="507"/>
      <c r="R15654" s="507"/>
    </row>
    <row r="15655" spans="8:28" customFormat="1" ht="12.75">
      <c r="H15655" s="507"/>
      <c r="P15655" s="507"/>
      <c r="R15655" s="507"/>
    </row>
    <row r="15656" spans="8:28" customFormat="1" ht="12.75">
      <c r="H15656" s="507"/>
      <c r="P15656" s="507"/>
      <c r="R15656" s="507"/>
    </row>
    <row r="15657" spans="8:28" customFormat="1" ht="12.75">
      <c r="H15657" s="507"/>
      <c r="P15657" s="507"/>
      <c r="R15657" s="507"/>
      <c r="S15657" s="507"/>
      <c r="AB15657" s="507"/>
    </row>
    <row r="15658" spans="8:28" customFormat="1" ht="12.75">
      <c r="H15658" s="507"/>
      <c r="R15658" s="507"/>
    </row>
    <row r="15659" spans="8:28" customFormat="1" ht="12.75">
      <c r="H15659" s="507"/>
      <c r="R15659" s="507"/>
      <c r="S15659" s="507"/>
    </row>
    <row r="15660" spans="8:28" customFormat="1" ht="12.75">
      <c r="H15660" s="507"/>
      <c r="P15660" s="507"/>
      <c r="R15660" s="507"/>
    </row>
    <row r="15661" spans="8:28" customFormat="1" ht="12.75">
      <c r="H15661" s="507"/>
      <c r="R15661" s="507"/>
      <c r="AB15661" s="507"/>
    </row>
    <row r="15662" spans="8:28" customFormat="1" ht="12.75">
      <c r="H15662" s="507"/>
      <c r="P15662" s="507"/>
      <c r="R15662" s="507"/>
    </row>
    <row r="15663" spans="8:28" customFormat="1" ht="12.75">
      <c r="H15663" s="507"/>
      <c r="R15663" s="507"/>
      <c r="S15663" s="507"/>
    </row>
    <row r="15664" spans="8:28" customFormat="1" ht="12.75">
      <c r="H15664" s="507"/>
      <c r="P15664" s="507"/>
      <c r="R15664" s="507"/>
      <c r="S15664" s="507"/>
    </row>
    <row r="15665" spans="8:28" customFormat="1" ht="12.75">
      <c r="H15665" s="507"/>
      <c r="P15665" s="507"/>
      <c r="R15665" s="507"/>
      <c r="S15665" s="507"/>
      <c r="AB15665" s="507"/>
    </row>
    <row r="15666" spans="8:28" customFormat="1" ht="12.75">
      <c r="H15666" s="507"/>
      <c r="P15666" s="507"/>
      <c r="R15666" s="507"/>
      <c r="S15666" s="507"/>
    </row>
    <row r="15667" spans="8:28" customFormat="1" ht="12.75">
      <c r="H15667" s="507"/>
      <c r="R15667" s="507"/>
      <c r="S15667" s="507"/>
    </row>
    <row r="15668" spans="8:28" customFormat="1" ht="12.75">
      <c r="H15668" s="507"/>
      <c r="P15668" s="507"/>
      <c r="R15668" s="507"/>
    </row>
    <row r="15669" spans="8:28" customFormat="1" ht="12.75">
      <c r="H15669" s="507"/>
      <c r="P15669" s="507"/>
      <c r="R15669" s="507"/>
      <c r="S15669" s="507"/>
    </row>
    <row r="15670" spans="8:28" customFormat="1" ht="12.75">
      <c r="H15670" s="507"/>
      <c r="P15670" s="507"/>
      <c r="R15670" s="507"/>
    </row>
    <row r="15671" spans="8:28" customFormat="1" ht="12.75">
      <c r="H15671" s="507"/>
      <c r="P15671" s="507"/>
      <c r="R15671" s="507"/>
    </row>
    <row r="15672" spans="8:28" customFormat="1" ht="12.75">
      <c r="H15672" s="507"/>
      <c r="P15672" s="507"/>
      <c r="R15672" s="507"/>
      <c r="S15672" s="507"/>
    </row>
    <row r="15673" spans="8:28" customFormat="1" ht="12.75">
      <c r="H15673" s="507"/>
      <c r="P15673" s="507"/>
      <c r="R15673" s="507"/>
      <c r="S15673" s="507"/>
    </row>
    <row r="15674" spans="8:28" customFormat="1" ht="12.75">
      <c r="H15674" s="507"/>
      <c r="R15674" s="507"/>
      <c r="S15674" s="507"/>
    </row>
    <row r="15675" spans="8:28" customFormat="1" ht="12.75">
      <c r="H15675" s="507"/>
      <c r="P15675" s="507"/>
      <c r="R15675" s="507"/>
      <c r="S15675" s="507"/>
      <c r="AB15675" s="507"/>
    </row>
    <row r="15676" spans="8:28" customFormat="1" ht="12.75">
      <c r="H15676" s="507"/>
      <c r="R15676" s="507"/>
      <c r="S15676" s="507"/>
    </row>
    <row r="15677" spans="8:28" customFormat="1" ht="12.75">
      <c r="H15677" s="507"/>
      <c r="R15677" s="507"/>
    </row>
    <row r="15678" spans="8:28" customFormat="1" ht="12.75">
      <c r="H15678" s="507"/>
      <c r="R15678" s="507"/>
    </row>
    <row r="15679" spans="8:28" customFormat="1" ht="12.75">
      <c r="H15679" s="507"/>
      <c r="P15679" s="507"/>
      <c r="R15679" s="507"/>
      <c r="S15679" s="507"/>
    </row>
    <row r="15680" spans="8:28" customFormat="1" ht="12.75">
      <c r="H15680" s="507"/>
      <c r="R15680" s="507"/>
    </row>
    <row r="15681" spans="8:28" customFormat="1" ht="12.75">
      <c r="H15681" s="507"/>
      <c r="P15681" s="507"/>
      <c r="R15681" s="507"/>
      <c r="S15681" s="507"/>
    </row>
    <row r="15682" spans="8:28" customFormat="1" ht="12.75">
      <c r="H15682" s="507"/>
      <c r="P15682" s="507"/>
      <c r="R15682" s="507"/>
    </row>
    <row r="15683" spans="8:28" customFormat="1" ht="12.75">
      <c r="H15683" s="507"/>
      <c r="P15683" s="507"/>
      <c r="R15683" s="507"/>
    </row>
    <row r="15684" spans="8:28" customFormat="1" ht="12.75">
      <c r="H15684" s="507"/>
      <c r="P15684" s="507"/>
      <c r="R15684" s="507"/>
    </row>
    <row r="15685" spans="8:28" customFormat="1" ht="12.75">
      <c r="H15685" s="507"/>
      <c r="R15685" s="507"/>
      <c r="S15685" s="507"/>
    </row>
    <row r="15686" spans="8:28" customFormat="1" ht="12.75">
      <c r="H15686" s="507"/>
      <c r="P15686" s="507"/>
      <c r="R15686" s="507"/>
    </row>
    <row r="15687" spans="8:28" customFormat="1" ht="12.75">
      <c r="H15687" s="507"/>
      <c r="P15687" s="507"/>
      <c r="R15687" s="507"/>
      <c r="S15687" s="507"/>
    </row>
    <row r="15688" spans="8:28" customFormat="1" ht="12.75">
      <c r="H15688" s="507"/>
      <c r="R15688" s="507"/>
      <c r="S15688" s="507"/>
    </row>
    <row r="15689" spans="8:28" customFormat="1" ht="12.75">
      <c r="H15689" s="507"/>
      <c r="R15689" s="507"/>
    </row>
    <row r="15690" spans="8:28" customFormat="1" ht="12.75">
      <c r="H15690" s="507"/>
      <c r="R15690" s="507"/>
      <c r="S15690" s="507"/>
      <c r="AB15690" s="507"/>
    </row>
    <row r="15691" spans="8:28" customFormat="1" ht="12.75">
      <c r="H15691" s="507"/>
      <c r="P15691" s="507"/>
      <c r="R15691" s="507"/>
      <c r="S15691" s="507"/>
      <c r="AB15691" s="507"/>
    </row>
    <row r="15692" spans="8:28" customFormat="1" ht="12.75">
      <c r="H15692" s="507"/>
      <c r="P15692" s="507"/>
      <c r="R15692" s="507"/>
    </row>
    <row r="15693" spans="8:28" customFormat="1" ht="12.75">
      <c r="H15693" s="507"/>
      <c r="P15693" s="507"/>
      <c r="R15693" s="507"/>
      <c r="S15693" s="507"/>
    </row>
    <row r="15694" spans="8:28" customFormat="1" ht="12.75">
      <c r="H15694" s="507"/>
      <c r="P15694" s="507"/>
      <c r="R15694" s="507"/>
    </row>
    <row r="15695" spans="8:28" customFormat="1" ht="12.75">
      <c r="H15695" s="507"/>
      <c r="P15695" s="507"/>
      <c r="R15695" s="507"/>
      <c r="S15695" s="507"/>
    </row>
    <row r="15696" spans="8:28" customFormat="1" ht="12.75">
      <c r="H15696" s="507"/>
      <c r="P15696" s="507"/>
      <c r="R15696" s="507"/>
    </row>
    <row r="15697" spans="8:28" customFormat="1" ht="12.75">
      <c r="H15697" s="507"/>
      <c r="P15697" s="507"/>
      <c r="R15697" s="507"/>
    </row>
    <row r="15698" spans="8:28" customFormat="1" ht="12.75">
      <c r="H15698" s="507"/>
      <c r="P15698" s="507"/>
      <c r="R15698" s="507"/>
      <c r="S15698" s="507"/>
    </row>
    <row r="15699" spans="8:28" customFormat="1" ht="12.75">
      <c r="H15699" s="507"/>
      <c r="P15699" s="507"/>
      <c r="R15699" s="507"/>
    </row>
    <row r="15700" spans="8:28" customFormat="1" ht="12.75">
      <c r="H15700" s="507"/>
      <c r="R15700" s="507"/>
      <c r="S15700" s="507"/>
    </row>
    <row r="15701" spans="8:28" customFormat="1" ht="12.75">
      <c r="H15701" s="507"/>
      <c r="P15701" s="507"/>
      <c r="R15701" s="507"/>
    </row>
    <row r="15702" spans="8:28" customFormat="1" ht="12.75">
      <c r="H15702" s="507"/>
      <c r="P15702" s="507"/>
      <c r="R15702" s="507"/>
      <c r="S15702" s="507"/>
    </row>
    <row r="15703" spans="8:28" customFormat="1" ht="12.75">
      <c r="H15703" s="507"/>
      <c r="P15703" s="507"/>
      <c r="R15703" s="507"/>
      <c r="S15703" s="507"/>
      <c r="AB15703" s="507"/>
    </row>
    <row r="15704" spans="8:28" customFormat="1" ht="12.75">
      <c r="H15704" s="507"/>
      <c r="R15704" s="507"/>
      <c r="S15704" s="507"/>
    </row>
    <row r="15705" spans="8:28" customFormat="1" ht="12.75">
      <c r="H15705" s="507"/>
      <c r="R15705" s="507"/>
    </row>
    <row r="15706" spans="8:28" customFormat="1" ht="12.75">
      <c r="H15706" s="507"/>
      <c r="P15706" s="507"/>
      <c r="R15706" s="507"/>
    </row>
    <row r="15707" spans="8:28" customFormat="1" ht="12.75">
      <c r="H15707" s="507"/>
      <c r="P15707" s="507"/>
      <c r="R15707" s="507"/>
    </row>
    <row r="15708" spans="8:28" customFormat="1" ht="12.75">
      <c r="H15708" s="507"/>
      <c r="P15708" s="507"/>
      <c r="R15708" s="507"/>
    </row>
    <row r="15709" spans="8:28" customFormat="1" ht="12.75">
      <c r="H15709" s="507"/>
      <c r="R15709" s="507"/>
      <c r="S15709" s="507"/>
    </row>
    <row r="15710" spans="8:28" customFormat="1" ht="12.75">
      <c r="H15710" s="507"/>
      <c r="R15710" s="507"/>
      <c r="S15710" s="507"/>
    </row>
    <row r="15711" spans="8:28" customFormat="1" ht="12.75">
      <c r="H15711" s="507"/>
      <c r="P15711" s="507"/>
      <c r="R15711" s="507"/>
      <c r="S15711" s="507"/>
    </row>
    <row r="15712" spans="8:28" customFormat="1" ht="12.75">
      <c r="H15712" s="507"/>
      <c r="P15712" s="507"/>
      <c r="R15712" s="507"/>
      <c r="S15712" s="507"/>
    </row>
    <row r="15713" spans="8:19" customFormat="1" ht="12.75">
      <c r="H15713" s="507"/>
      <c r="R15713" s="507"/>
      <c r="S15713" s="507"/>
    </row>
    <row r="15714" spans="8:19" customFormat="1" ht="12.75">
      <c r="H15714" s="507"/>
      <c r="R15714" s="507"/>
    </row>
    <row r="15715" spans="8:19" customFormat="1" ht="12.75">
      <c r="H15715" s="507"/>
      <c r="R15715" s="507"/>
      <c r="S15715" s="507"/>
    </row>
    <row r="15716" spans="8:19" customFormat="1" ht="12.75">
      <c r="H15716" s="507"/>
      <c r="R15716" s="507"/>
    </row>
    <row r="15717" spans="8:19" customFormat="1" ht="12.75">
      <c r="H15717" s="507"/>
      <c r="P15717" s="507"/>
      <c r="R15717" s="507"/>
    </row>
    <row r="15718" spans="8:19" customFormat="1" ht="12.75">
      <c r="H15718" s="507"/>
      <c r="R15718" s="507"/>
      <c r="S15718" s="507"/>
    </row>
    <row r="15719" spans="8:19" customFormat="1" ht="12.75">
      <c r="H15719" s="507"/>
      <c r="P15719" s="507"/>
      <c r="R15719" s="507"/>
    </row>
    <row r="15720" spans="8:19" customFormat="1" ht="12.75">
      <c r="H15720" s="507"/>
      <c r="R15720" s="507"/>
    </row>
    <row r="15721" spans="8:19" customFormat="1" ht="12.75">
      <c r="H15721" s="507"/>
      <c r="R15721" s="507"/>
      <c r="S15721" s="507"/>
    </row>
    <row r="15722" spans="8:19" customFormat="1" ht="12.75">
      <c r="H15722" s="507"/>
      <c r="R15722" s="507"/>
      <c r="S15722" s="507"/>
    </row>
    <row r="15723" spans="8:19" customFormat="1" ht="12.75">
      <c r="H15723" s="507"/>
      <c r="R15723" s="507"/>
    </row>
    <row r="15724" spans="8:19" customFormat="1" ht="12.75">
      <c r="H15724" s="507"/>
      <c r="R15724" s="507"/>
    </row>
    <row r="15725" spans="8:19" customFormat="1" ht="12.75">
      <c r="H15725" s="507"/>
      <c r="R15725" s="507"/>
    </row>
    <row r="15726" spans="8:19" customFormat="1" ht="12.75">
      <c r="H15726" s="507"/>
      <c r="R15726" s="507"/>
    </row>
    <row r="15727" spans="8:19" customFormat="1" ht="12.75">
      <c r="H15727" s="507"/>
      <c r="R15727" s="507"/>
    </row>
    <row r="15728" spans="8:19" customFormat="1" ht="12.75">
      <c r="H15728" s="507"/>
      <c r="P15728" s="507"/>
      <c r="R15728" s="507"/>
    </row>
    <row r="15729" spans="8:19" customFormat="1" ht="12.75">
      <c r="H15729" s="507"/>
      <c r="R15729" s="507"/>
    </row>
    <row r="15730" spans="8:19" customFormat="1" ht="12.75">
      <c r="H15730" s="507"/>
      <c r="R15730" s="507"/>
    </row>
    <row r="15731" spans="8:19" customFormat="1" ht="12.75">
      <c r="H15731" s="507"/>
      <c r="R15731" s="507"/>
      <c r="S15731" s="507"/>
    </row>
    <row r="15732" spans="8:19" customFormat="1" ht="12.75">
      <c r="H15732" s="507"/>
      <c r="R15732" s="507"/>
    </row>
    <row r="15733" spans="8:19" customFormat="1" ht="12.75">
      <c r="H15733" s="507"/>
      <c r="P15733" s="507"/>
      <c r="R15733" s="507"/>
    </row>
    <row r="15734" spans="8:19" customFormat="1" ht="12.75">
      <c r="H15734" s="507"/>
      <c r="R15734" s="507"/>
    </row>
    <row r="15735" spans="8:19" customFormat="1" ht="12.75">
      <c r="H15735" s="507"/>
      <c r="R15735" s="507"/>
    </row>
    <row r="15736" spans="8:19" customFormat="1" ht="12.75">
      <c r="H15736" s="507"/>
      <c r="R15736" s="507"/>
    </row>
    <row r="15737" spans="8:19" customFormat="1" ht="12.75">
      <c r="H15737" s="507"/>
      <c r="R15737" s="507"/>
      <c r="S15737" s="507"/>
    </row>
    <row r="15738" spans="8:19" customFormat="1" ht="12.75">
      <c r="H15738" s="507"/>
      <c r="P15738" s="507"/>
      <c r="R15738" s="507"/>
    </row>
    <row r="15739" spans="8:19" customFormat="1" ht="12.75">
      <c r="H15739" s="507"/>
      <c r="P15739" s="507"/>
      <c r="R15739" s="507"/>
    </row>
    <row r="15740" spans="8:19" customFormat="1" ht="12.75">
      <c r="H15740" s="507"/>
      <c r="P15740" s="507"/>
      <c r="R15740" s="507"/>
      <c r="S15740" s="507"/>
    </row>
    <row r="15741" spans="8:19" customFormat="1" ht="12.75">
      <c r="H15741" s="507"/>
      <c r="R15741" s="507"/>
    </row>
    <row r="15742" spans="8:19" customFormat="1" ht="12.75">
      <c r="H15742" s="507"/>
      <c r="P15742" s="507"/>
      <c r="R15742" s="507"/>
    </row>
    <row r="15743" spans="8:19" customFormat="1" ht="12.75">
      <c r="H15743" s="507"/>
      <c r="R15743" s="507"/>
    </row>
    <row r="15744" spans="8:19" customFormat="1" ht="12.75">
      <c r="H15744" s="507"/>
      <c r="R15744" s="507"/>
      <c r="S15744" s="507"/>
    </row>
    <row r="15745" spans="8:19" customFormat="1" ht="12.75">
      <c r="H15745" s="507"/>
      <c r="P15745" s="507"/>
      <c r="R15745" s="507"/>
    </row>
    <row r="15746" spans="8:19" customFormat="1" ht="12.75">
      <c r="H15746" s="507"/>
      <c r="R15746" s="507"/>
      <c r="S15746" s="507"/>
    </row>
    <row r="15747" spans="8:19" customFormat="1" ht="12.75">
      <c r="H15747" s="507"/>
      <c r="R15747" s="507"/>
    </row>
    <row r="15748" spans="8:19" customFormat="1" ht="12.75">
      <c r="H15748" s="507"/>
      <c r="R15748" s="507"/>
    </row>
    <row r="15749" spans="8:19" customFormat="1" ht="12.75">
      <c r="H15749" s="507"/>
      <c r="R15749" s="507"/>
    </row>
    <row r="15750" spans="8:19" customFormat="1" ht="12.75">
      <c r="H15750" s="507"/>
      <c r="R15750" s="507"/>
    </row>
    <row r="15751" spans="8:19" customFormat="1" ht="12.75">
      <c r="H15751" s="507"/>
      <c r="R15751" s="507"/>
      <c r="S15751" s="507"/>
    </row>
    <row r="15752" spans="8:19" customFormat="1" ht="12.75">
      <c r="H15752" s="507"/>
      <c r="R15752" s="507"/>
    </row>
    <row r="15753" spans="8:19" customFormat="1" ht="12.75">
      <c r="H15753" s="507"/>
      <c r="R15753" s="507"/>
    </row>
    <row r="15754" spans="8:19" customFormat="1" ht="12.75">
      <c r="H15754" s="507"/>
      <c r="P15754" s="507"/>
      <c r="R15754" s="507"/>
    </row>
    <row r="15755" spans="8:19" customFormat="1" ht="12.75">
      <c r="H15755" s="507"/>
      <c r="R15755" s="507"/>
    </row>
    <row r="15756" spans="8:19" customFormat="1" ht="12.75">
      <c r="H15756" s="507"/>
      <c r="R15756" s="507"/>
      <c r="S15756" s="507"/>
    </row>
    <row r="15757" spans="8:19" customFormat="1" ht="12.75">
      <c r="H15757" s="507"/>
      <c r="R15757" s="507"/>
      <c r="S15757" s="507"/>
    </row>
    <row r="15758" spans="8:19" customFormat="1" ht="12.75">
      <c r="H15758" s="507"/>
      <c r="P15758" s="507"/>
      <c r="R15758" s="507"/>
    </row>
    <row r="15759" spans="8:19" customFormat="1" ht="12.75">
      <c r="H15759" s="507"/>
      <c r="R15759" s="507"/>
      <c r="S15759" s="507"/>
    </row>
    <row r="15760" spans="8:19" customFormat="1" ht="12.75">
      <c r="H15760" s="507"/>
      <c r="R15760" s="507"/>
      <c r="S15760" s="507"/>
    </row>
    <row r="15761" spans="8:19" customFormat="1" ht="12.75">
      <c r="H15761" s="507"/>
      <c r="R15761" s="507"/>
    </row>
    <row r="15762" spans="8:19" customFormat="1" ht="12.75">
      <c r="H15762" s="507"/>
      <c r="R15762" s="507"/>
    </row>
    <row r="15763" spans="8:19" customFormat="1" ht="12.75">
      <c r="H15763" s="507"/>
      <c r="R15763" s="507"/>
    </row>
    <row r="15764" spans="8:19" customFormat="1" ht="12.75">
      <c r="H15764" s="507"/>
      <c r="R15764" s="507"/>
      <c r="S15764" s="507"/>
    </row>
    <row r="15765" spans="8:19" customFormat="1" ht="12.75">
      <c r="H15765" s="507"/>
      <c r="R15765" s="507"/>
    </row>
    <row r="15766" spans="8:19" customFormat="1" ht="12.75">
      <c r="H15766" s="507"/>
      <c r="R15766" s="507"/>
    </row>
    <row r="15767" spans="8:19" customFormat="1" ht="12.75">
      <c r="H15767" s="507"/>
      <c r="R15767" s="507"/>
    </row>
    <row r="15768" spans="8:19" customFormat="1" ht="12.75">
      <c r="H15768" s="507"/>
      <c r="R15768" s="507"/>
    </row>
    <row r="15769" spans="8:19" customFormat="1" ht="12.75">
      <c r="H15769" s="507"/>
      <c r="P15769" s="507"/>
      <c r="R15769" s="507"/>
      <c r="S15769" s="507"/>
    </row>
    <row r="15770" spans="8:19" customFormat="1" ht="12.75">
      <c r="H15770" s="507"/>
      <c r="P15770" s="507"/>
      <c r="R15770" s="507"/>
    </row>
    <row r="15771" spans="8:19" customFormat="1" ht="12.75">
      <c r="H15771" s="507"/>
      <c r="R15771" s="507"/>
    </row>
    <row r="15772" spans="8:19" customFormat="1" ht="12.75">
      <c r="H15772" s="507"/>
      <c r="R15772" s="507"/>
    </row>
    <row r="15773" spans="8:19" customFormat="1" ht="12.75">
      <c r="H15773" s="507"/>
      <c r="R15773" s="507"/>
    </row>
    <row r="15774" spans="8:19" customFormat="1" ht="12.75">
      <c r="H15774" s="507"/>
      <c r="R15774" s="507"/>
    </row>
    <row r="15775" spans="8:19" customFormat="1" ht="12.75">
      <c r="H15775" s="507"/>
      <c r="R15775" s="507"/>
    </row>
    <row r="15776" spans="8:19" customFormat="1" ht="12.75">
      <c r="H15776" s="507"/>
      <c r="R15776" s="507"/>
    </row>
    <row r="15777" spans="8:19" customFormat="1" ht="12.75">
      <c r="H15777" s="507"/>
      <c r="R15777" s="507"/>
      <c r="S15777" s="507"/>
    </row>
    <row r="15778" spans="8:19" customFormat="1" ht="12.75">
      <c r="H15778" s="507"/>
      <c r="R15778" s="507"/>
      <c r="S15778" s="507"/>
    </row>
    <row r="15779" spans="8:19" customFormat="1" ht="12.75">
      <c r="H15779" s="507"/>
      <c r="R15779" s="507"/>
    </row>
    <row r="15780" spans="8:19" customFormat="1" ht="12.75">
      <c r="H15780" s="507"/>
      <c r="P15780" s="507"/>
      <c r="R15780" s="507"/>
    </row>
    <row r="15781" spans="8:19" customFormat="1" ht="12.75">
      <c r="H15781" s="507"/>
      <c r="P15781" s="507"/>
      <c r="R15781" s="507"/>
      <c r="S15781" s="507"/>
    </row>
    <row r="15782" spans="8:19" customFormat="1" ht="12.75">
      <c r="H15782" s="507"/>
      <c r="P15782" s="507"/>
      <c r="R15782" s="507"/>
    </row>
    <row r="15783" spans="8:19" customFormat="1" ht="12.75">
      <c r="H15783" s="507"/>
      <c r="R15783" s="507"/>
    </row>
    <row r="15784" spans="8:19" customFormat="1" ht="12.75">
      <c r="H15784" s="507"/>
      <c r="P15784" s="507"/>
      <c r="R15784" s="507"/>
      <c r="S15784" s="507"/>
    </row>
    <row r="15785" spans="8:19" customFormat="1" ht="12.75">
      <c r="H15785" s="507"/>
      <c r="P15785" s="507"/>
      <c r="R15785" s="507"/>
    </row>
    <row r="15786" spans="8:19" customFormat="1" ht="12.75">
      <c r="H15786" s="507"/>
      <c r="R15786" s="507"/>
    </row>
    <row r="15787" spans="8:19" customFormat="1" ht="12.75">
      <c r="H15787" s="507"/>
      <c r="R15787" s="507"/>
    </row>
    <row r="15788" spans="8:19" customFormat="1" ht="12.75">
      <c r="H15788" s="507"/>
      <c r="R15788" s="507"/>
    </row>
    <row r="15789" spans="8:19" customFormat="1" ht="12.75">
      <c r="H15789" s="507"/>
      <c r="P15789" s="507"/>
      <c r="R15789" s="507"/>
    </row>
    <row r="15790" spans="8:19" customFormat="1" ht="12.75">
      <c r="H15790" s="507"/>
      <c r="R15790" s="507"/>
    </row>
    <row r="15791" spans="8:19" customFormat="1" ht="12.75">
      <c r="H15791" s="507"/>
      <c r="P15791" s="507"/>
      <c r="R15791" s="507"/>
      <c r="S15791" s="507"/>
    </row>
    <row r="15792" spans="8:19" customFormat="1" ht="12.75">
      <c r="H15792" s="507"/>
      <c r="R15792" s="507"/>
      <c r="S15792" s="507"/>
    </row>
    <row r="15793" spans="8:19" customFormat="1" ht="12.75">
      <c r="H15793" s="507"/>
      <c r="R15793" s="507"/>
      <c r="S15793" s="507"/>
    </row>
    <row r="15794" spans="8:19" customFormat="1" ht="12.75">
      <c r="H15794" s="507"/>
      <c r="R15794" s="507"/>
    </row>
    <row r="15795" spans="8:19" customFormat="1" ht="12.75">
      <c r="H15795" s="507"/>
      <c r="P15795" s="507"/>
      <c r="R15795" s="507"/>
    </row>
    <row r="15796" spans="8:19" customFormat="1" ht="12.75">
      <c r="H15796" s="507"/>
      <c r="P15796" s="507"/>
      <c r="R15796" s="507"/>
    </row>
    <row r="15797" spans="8:19" customFormat="1" ht="12.75">
      <c r="H15797" s="507"/>
      <c r="R15797" s="507"/>
    </row>
    <row r="15798" spans="8:19" customFormat="1" ht="12.75">
      <c r="H15798" s="507"/>
      <c r="P15798" s="507"/>
      <c r="R15798" s="507"/>
    </row>
    <row r="15799" spans="8:19" customFormat="1" ht="12.75">
      <c r="H15799" s="507"/>
      <c r="R15799" s="507"/>
      <c r="S15799" s="507"/>
    </row>
    <row r="15800" spans="8:19" customFormat="1" ht="12.75">
      <c r="H15800" s="507"/>
      <c r="R15800" s="507"/>
    </row>
    <row r="15801" spans="8:19" customFormat="1" ht="12.75">
      <c r="H15801" s="507"/>
      <c r="R15801" s="507"/>
    </row>
    <row r="15802" spans="8:19" customFormat="1" ht="12.75">
      <c r="H15802" s="507"/>
      <c r="R15802" s="507"/>
    </row>
    <row r="15803" spans="8:19" customFormat="1" ht="12.75">
      <c r="H15803" s="507"/>
      <c r="R15803" s="507"/>
    </row>
    <row r="15804" spans="8:19" customFormat="1" ht="12.75">
      <c r="H15804" s="507"/>
      <c r="R15804" s="507"/>
    </row>
    <row r="15805" spans="8:19" customFormat="1" ht="12.75">
      <c r="H15805" s="507"/>
      <c r="R15805" s="507"/>
    </row>
    <row r="15806" spans="8:19" customFormat="1" ht="12.75">
      <c r="H15806" s="507"/>
      <c r="R15806" s="507"/>
      <c r="S15806" s="507"/>
    </row>
    <row r="15807" spans="8:19" customFormat="1" ht="12.75">
      <c r="H15807" s="507"/>
      <c r="P15807" s="507"/>
      <c r="R15807" s="507"/>
      <c r="S15807" s="507"/>
    </row>
    <row r="15808" spans="8:19" customFormat="1" ht="12.75">
      <c r="H15808" s="507"/>
      <c r="P15808" s="507"/>
      <c r="R15808" s="507"/>
    </row>
    <row r="15809" spans="8:19" customFormat="1" ht="12.75">
      <c r="H15809" s="507"/>
      <c r="R15809" s="507"/>
      <c r="S15809" s="507"/>
    </row>
    <row r="15810" spans="8:19" customFormat="1" ht="12.75">
      <c r="H15810" s="507"/>
      <c r="R15810" s="507"/>
    </row>
    <row r="15811" spans="8:19" customFormat="1" ht="12.75">
      <c r="H15811" s="507"/>
      <c r="P15811" s="507"/>
      <c r="R15811" s="507"/>
      <c r="S15811" s="507"/>
    </row>
    <row r="15812" spans="8:19" customFormat="1" ht="12.75">
      <c r="H15812" s="507"/>
      <c r="R15812" s="507"/>
      <c r="S15812" s="507"/>
    </row>
    <row r="15813" spans="8:19" customFormat="1" ht="12.75">
      <c r="H15813" s="507"/>
      <c r="R15813" s="507"/>
    </row>
    <row r="15814" spans="8:19" customFormat="1" ht="12.75">
      <c r="H15814" s="507"/>
      <c r="P15814" s="507"/>
      <c r="R15814" s="507"/>
    </row>
    <row r="15815" spans="8:19" customFormat="1" ht="12.75">
      <c r="H15815" s="507"/>
      <c r="R15815" s="507"/>
    </row>
    <row r="15816" spans="8:19" customFormat="1" ht="12.75">
      <c r="H15816" s="507"/>
      <c r="R15816" s="507"/>
    </row>
    <row r="15817" spans="8:19" customFormat="1" ht="12.75">
      <c r="H15817" s="507"/>
      <c r="R15817" s="507"/>
    </row>
    <row r="15818" spans="8:19" customFormat="1" ht="12.75">
      <c r="H15818" s="507"/>
      <c r="R15818" s="507"/>
    </row>
    <row r="15819" spans="8:19" customFormat="1" ht="12.75">
      <c r="H15819" s="507"/>
      <c r="R15819" s="507"/>
    </row>
    <row r="15820" spans="8:19" customFormat="1" ht="12.75">
      <c r="H15820" s="507"/>
      <c r="R15820" s="507"/>
    </row>
    <row r="15821" spans="8:19" customFormat="1" ht="12.75">
      <c r="H15821" s="507"/>
      <c r="R15821" s="507"/>
    </row>
    <row r="15822" spans="8:19" customFormat="1" ht="12.75">
      <c r="H15822" s="507"/>
      <c r="R15822" s="507"/>
    </row>
    <row r="15823" spans="8:19" customFormat="1" ht="12.75">
      <c r="H15823" s="507"/>
      <c r="R15823" s="507"/>
    </row>
    <row r="15824" spans="8:19" customFormat="1" ht="12.75">
      <c r="H15824" s="507"/>
      <c r="R15824" s="507"/>
    </row>
    <row r="15825" spans="8:19" customFormat="1" ht="12.75">
      <c r="H15825" s="507"/>
      <c r="R15825" s="507"/>
      <c r="S15825" s="507"/>
    </row>
    <row r="15826" spans="8:19" customFormat="1" ht="12.75">
      <c r="H15826" s="507"/>
      <c r="R15826" s="507"/>
    </row>
    <row r="15827" spans="8:19" customFormat="1" ht="12.75">
      <c r="H15827" s="507"/>
      <c r="R15827" s="507"/>
    </row>
    <row r="15828" spans="8:19" customFormat="1" ht="12.75">
      <c r="H15828" s="507"/>
      <c r="R15828" s="507"/>
      <c r="S15828" s="507"/>
    </row>
    <row r="15829" spans="8:19" customFormat="1" ht="12.75">
      <c r="H15829" s="507"/>
      <c r="R15829" s="507"/>
      <c r="S15829" s="507"/>
    </row>
    <row r="15830" spans="8:19" customFormat="1" ht="12.75">
      <c r="H15830" s="507"/>
      <c r="R15830" s="507"/>
    </row>
    <row r="15831" spans="8:19" customFormat="1" ht="12.75">
      <c r="H15831" s="507"/>
      <c r="R15831" s="507"/>
    </row>
    <row r="15832" spans="8:19" customFormat="1" ht="12.75">
      <c r="H15832" s="507"/>
      <c r="R15832" s="507"/>
    </row>
    <row r="15833" spans="8:19" customFormat="1" ht="12.75">
      <c r="H15833" s="507"/>
      <c r="R15833" s="507"/>
      <c r="S15833" s="507"/>
    </row>
    <row r="15834" spans="8:19" customFormat="1" ht="12.75">
      <c r="H15834" s="507"/>
      <c r="P15834" s="507"/>
      <c r="R15834" s="507"/>
    </row>
    <row r="15835" spans="8:19" customFormat="1" ht="12.75">
      <c r="H15835" s="507"/>
      <c r="R15835" s="507"/>
      <c r="S15835" s="507"/>
    </row>
    <row r="15836" spans="8:19" customFormat="1" ht="12.75">
      <c r="H15836" s="507"/>
      <c r="P15836" s="507"/>
      <c r="R15836" s="507"/>
      <c r="S15836" s="507"/>
    </row>
    <row r="15837" spans="8:19" customFormat="1" ht="12.75">
      <c r="H15837" s="507"/>
      <c r="R15837" s="507"/>
      <c r="S15837" s="507"/>
    </row>
    <row r="15838" spans="8:19" customFormat="1" ht="12.75">
      <c r="H15838" s="507"/>
      <c r="R15838" s="507"/>
      <c r="S15838" s="507"/>
    </row>
    <row r="15839" spans="8:19" customFormat="1" ht="12.75">
      <c r="H15839" s="507"/>
      <c r="P15839" s="507"/>
      <c r="R15839" s="507"/>
    </row>
    <row r="15840" spans="8:19" customFormat="1" ht="12.75">
      <c r="H15840" s="507"/>
      <c r="R15840" s="507"/>
    </row>
    <row r="15841" spans="8:19" customFormat="1" ht="12.75">
      <c r="H15841" s="507"/>
      <c r="R15841" s="507"/>
    </row>
    <row r="15842" spans="8:19" customFormat="1" ht="12.75">
      <c r="H15842" s="507"/>
      <c r="R15842" s="507"/>
    </row>
    <row r="15843" spans="8:19" customFormat="1" ht="12.75">
      <c r="H15843" s="507"/>
      <c r="R15843" s="507"/>
    </row>
    <row r="15844" spans="8:19" customFormat="1" ht="12.75">
      <c r="H15844" s="507"/>
      <c r="R15844" s="507"/>
    </row>
    <row r="15845" spans="8:19" customFormat="1" ht="12.75">
      <c r="H15845" s="507"/>
      <c r="P15845" s="507"/>
      <c r="R15845" s="507"/>
    </row>
    <row r="15846" spans="8:19" customFormat="1" ht="12.75">
      <c r="H15846" s="507"/>
      <c r="R15846" s="507"/>
      <c r="S15846" s="507"/>
    </row>
    <row r="15847" spans="8:19" customFormat="1" ht="12.75">
      <c r="H15847" s="507"/>
      <c r="R15847" s="507"/>
    </row>
    <row r="15848" spans="8:19" customFormat="1" ht="12.75">
      <c r="H15848" s="507"/>
      <c r="R15848" s="507"/>
      <c r="S15848" s="507"/>
    </row>
    <row r="15849" spans="8:19" customFormat="1" ht="12.75">
      <c r="H15849" s="507"/>
      <c r="R15849" s="507"/>
    </row>
    <row r="15850" spans="8:19" customFormat="1" ht="12.75">
      <c r="H15850" s="507"/>
      <c r="R15850" s="507"/>
    </row>
    <row r="15851" spans="8:19" customFormat="1" ht="12.75">
      <c r="H15851" s="507"/>
      <c r="R15851" s="507"/>
    </row>
    <row r="15852" spans="8:19" customFormat="1" ht="12.75">
      <c r="H15852" s="507"/>
      <c r="R15852" s="507"/>
    </row>
    <row r="15853" spans="8:19" customFormat="1" ht="12.75">
      <c r="H15853" s="507"/>
      <c r="P15853" s="507"/>
      <c r="R15853" s="507"/>
      <c r="S15853" s="507"/>
    </row>
    <row r="15854" spans="8:19" customFormat="1" ht="12.75">
      <c r="H15854" s="507"/>
      <c r="R15854" s="507"/>
    </row>
    <row r="15855" spans="8:19" customFormat="1" ht="12.75">
      <c r="H15855" s="507"/>
      <c r="R15855" s="507"/>
    </row>
    <row r="15856" spans="8:19" customFormat="1" ht="12.75">
      <c r="H15856" s="507"/>
      <c r="R15856" s="507"/>
    </row>
    <row r="15857" spans="8:19" customFormat="1" ht="12.75">
      <c r="H15857" s="507"/>
      <c r="P15857" s="507"/>
      <c r="R15857" s="507"/>
    </row>
    <row r="15858" spans="8:19" customFormat="1" ht="12.75">
      <c r="H15858" s="507"/>
      <c r="P15858" s="507"/>
      <c r="R15858" s="507"/>
    </row>
    <row r="15859" spans="8:19" customFormat="1" ht="12.75">
      <c r="H15859" s="507"/>
      <c r="R15859" s="507"/>
    </row>
    <row r="15860" spans="8:19" customFormat="1" ht="12.75">
      <c r="H15860" s="507"/>
      <c r="P15860" s="507"/>
      <c r="R15860" s="507"/>
    </row>
    <row r="15861" spans="8:19" customFormat="1" ht="12.75">
      <c r="H15861" s="507"/>
      <c r="P15861" s="507"/>
      <c r="R15861" s="507"/>
    </row>
    <row r="15862" spans="8:19" customFormat="1" ht="12.75">
      <c r="H15862" s="507"/>
      <c r="R15862" s="507"/>
    </row>
    <row r="15863" spans="8:19" customFormat="1" ht="12.75">
      <c r="H15863" s="507"/>
      <c r="R15863" s="507"/>
    </row>
    <row r="15864" spans="8:19" customFormat="1" ht="12.75">
      <c r="H15864" s="507"/>
      <c r="R15864" s="507"/>
    </row>
    <row r="15865" spans="8:19" customFormat="1" ht="12.75">
      <c r="H15865" s="507"/>
      <c r="R15865" s="507"/>
    </row>
    <row r="15866" spans="8:19" customFormat="1" ht="12.75">
      <c r="H15866" s="507"/>
      <c r="P15866" s="507"/>
      <c r="R15866" s="507"/>
    </row>
    <row r="15867" spans="8:19" customFormat="1" ht="12.75">
      <c r="H15867" s="507"/>
      <c r="R15867" s="507"/>
      <c r="S15867" s="507"/>
    </row>
    <row r="15868" spans="8:19" customFormat="1" ht="12.75">
      <c r="H15868" s="507"/>
      <c r="R15868" s="507"/>
      <c r="S15868" s="507"/>
    </row>
    <row r="15869" spans="8:19" customFormat="1" ht="12.75">
      <c r="H15869" s="507"/>
      <c r="R15869" s="507"/>
      <c r="S15869" s="507"/>
    </row>
    <row r="15870" spans="8:19" customFormat="1" ht="12.75">
      <c r="H15870" s="507"/>
      <c r="R15870" s="507"/>
    </row>
    <row r="15871" spans="8:19" customFormat="1" ht="12.75">
      <c r="H15871" s="507"/>
      <c r="P15871" s="507"/>
      <c r="R15871" s="507"/>
    </row>
    <row r="15872" spans="8:19" customFormat="1" ht="12.75">
      <c r="H15872" s="507"/>
      <c r="R15872" s="507"/>
      <c r="S15872" s="507"/>
    </row>
    <row r="15873" spans="8:19" customFormat="1" ht="12.75">
      <c r="H15873" s="507"/>
      <c r="R15873" s="507"/>
    </row>
    <row r="15874" spans="8:19" customFormat="1" ht="12.75">
      <c r="H15874" s="507"/>
      <c r="R15874" s="507"/>
    </row>
    <row r="15875" spans="8:19" customFormat="1" ht="12.75">
      <c r="H15875" s="507"/>
      <c r="R15875" s="507"/>
    </row>
    <row r="15876" spans="8:19" customFormat="1" ht="12.75">
      <c r="H15876" s="507"/>
      <c r="P15876" s="507"/>
      <c r="R15876" s="507"/>
    </row>
    <row r="15877" spans="8:19" customFormat="1" ht="12.75">
      <c r="H15877" s="507"/>
      <c r="P15877" s="507"/>
      <c r="R15877" s="507"/>
    </row>
    <row r="15878" spans="8:19" customFormat="1" ht="12.75">
      <c r="H15878" s="507"/>
      <c r="R15878" s="507"/>
    </row>
    <row r="15879" spans="8:19" customFormat="1" ht="12.75">
      <c r="H15879" s="507"/>
      <c r="R15879" s="507"/>
      <c r="S15879" s="507"/>
    </row>
    <row r="15880" spans="8:19" customFormat="1" ht="12.75">
      <c r="H15880" s="507"/>
      <c r="R15880" s="507"/>
      <c r="S15880" s="507"/>
    </row>
    <row r="15881" spans="8:19" customFormat="1" ht="12.75">
      <c r="H15881" s="507"/>
      <c r="R15881" s="507"/>
    </row>
    <row r="15882" spans="8:19" customFormat="1" ht="12.75">
      <c r="H15882" s="507"/>
      <c r="R15882" s="507"/>
      <c r="S15882" s="507"/>
    </row>
    <row r="15883" spans="8:19" customFormat="1" ht="12.75">
      <c r="H15883" s="507"/>
      <c r="R15883" s="507"/>
      <c r="S15883" s="507"/>
    </row>
    <row r="15884" spans="8:19" customFormat="1" ht="12.75">
      <c r="H15884" s="507"/>
      <c r="R15884" s="507"/>
    </row>
    <row r="15885" spans="8:19" customFormat="1" ht="12.75">
      <c r="H15885" s="507"/>
      <c r="R15885" s="507"/>
      <c r="S15885" s="507"/>
    </row>
    <row r="15886" spans="8:19" customFormat="1" ht="12.75">
      <c r="H15886" s="507"/>
      <c r="R15886" s="507"/>
      <c r="S15886" s="507"/>
    </row>
    <row r="15887" spans="8:19" customFormat="1" ht="12.75">
      <c r="H15887" s="507"/>
      <c r="P15887" s="507"/>
      <c r="R15887" s="507"/>
      <c r="S15887" s="507"/>
    </row>
    <row r="15888" spans="8:19" customFormat="1" ht="12.75">
      <c r="H15888" s="507"/>
      <c r="P15888" s="507"/>
      <c r="R15888" s="507"/>
    </row>
    <row r="15889" spans="8:19" customFormat="1" ht="12.75">
      <c r="H15889" s="507"/>
      <c r="R15889" s="507"/>
    </row>
    <row r="15890" spans="8:19" customFormat="1" ht="12.75">
      <c r="H15890" s="507"/>
      <c r="P15890" s="507"/>
      <c r="R15890" s="507"/>
    </row>
    <row r="15891" spans="8:19" customFormat="1" ht="12.75">
      <c r="H15891" s="507"/>
      <c r="R15891" s="507"/>
    </row>
    <row r="15892" spans="8:19" customFormat="1" ht="12.75">
      <c r="H15892" s="507"/>
      <c r="R15892" s="507"/>
    </row>
    <row r="15893" spans="8:19" customFormat="1" ht="12.75">
      <c r="H15893" s="507"/>
      <c r="R15893" s="507"/>
    </row>
    <row r="15894" spans="8:19" customFormat="1" ht="12.75">
      <c r="H15894" s="507"/>
      <c r="R15894" s="507"/>
      <c r="S15894" s="507"/>
    </row>
    <row r="15895" spans="8:19" customFormat="1" ht="12.75">
      <c r="H15895" s="507"/>
      <c r="R15895" s="507"/>
      <c r="S15895" s="507"/>
    </row>
    <row r="15896" spans="8:19" customFormat="1" ht="12.75">
      <c r="H15896" s="507"/>
      <c r="R15896" s="507"/>
      <c r="S15896" s="507"/>
    </row>
    <row r="15897" spans="8:19" customFormat="1" ht="12.75">
      <c r="H15897" s="507"/>
      <c r="P15897" s="507"/>
      <c r="R15897" s="507"/>
    </row>
    <row r="15898" spans="8:19" customFormat="1" ht="12.75">
      <c r="H15898" s="507"/>
      <c r="R15898" s="507"/>
      <c r="S15898" s="507"/>
    </row>
    <row r="15899" spans="8:19" customFormat="1" ht="12.75">
      <c r="H15899" s="507"/>
      <c r="R15899" s="507"/>
      <c r="S15899" s="507"/>
    </row>
    <row r="15900" spans="8:19" customFormat="1" ht="12.75">
      <c r="H15900" s="507"/>
      <c r="R15900" s="507"/>
      <c r="S15900" s="507"/>
    </row>
    <row r="15901" spans="8:19" customFormat="1" ht="12.75">
      <c r="H15901" s="507"/>
      <c r="R15901" s="507"/>
      <c r="S15901" s="507"/>
    </row>
    <row r="15902" spans="8:19" customFormat="1" ht="12.75">
      <c r="H15902" s="507"/>
      <c r="P15902" s="507"/>
      <c r="R15902" s="507"/>
    </row>
    <row r="15903" spans="8:19" customFormat="1" ht="12.75">
      <c r="H15903" s="507"/>
      <c r="P15903" s="507"/>
      <c r="R15903" s="507"/>
    </row>
    <row r="15904" spans="8:19" customFormat="1" ht="12.75">
      <c r="H15904" s="507"/>
      <c r="R15904" s="507"/>
    </row>
    <row r="15905" spans="8:19" customFormat="1" ht="12.75">
      <c r="H15905" s="507"/>
      <c r="R15905" s="507"/>
    </row>
    <row r="15906" spans="8:19" customFormat="1" ht="12.75">
      <c r="H15906" s="507"/>
      <c r="R15906" s="507"/>
      <c r="S15906" s="507"/>
    </row>
    <row r="15907" spans="8:19" customFormat="1" ht="12.75">
      <c r="H15907" s="507"/>
      <c r="P15907" s="507"/>
      <c r="R15907" s="507"/>
    </row>
    <row r="15908" spans="8:19" customFormat="1" ht="12.75">
      <c r="H15908" s="507"/>
      <c r="R15908" s="507"/>
      <c r="S15908" s="507"/>
    </row>
    <row r="15909" spans="8:19" customFormat="1" ht="12.75">
      <c r="H15909" s="507"/>
      <c r="R15909" s="507"/>
      <c r="S15909" s="507"/>
    </row>
    <row r="15910" spans="8:19" customFormat="1" ht="12.75">
      <c r="H15910" s="507"/>
      <c r="R15910" s="507"/>
      <c r="S15910" s="507"/>
    </row>
    <row r="15911" spans="8:19" customFormat="1" ht="12.75">
      <c r="H15911" s="507"/>
      <c r="P15911" s="507"/>
      <c r="R15911" s="507"/>
    </row>
    <row r="15912" spans="8:19" customFormat="1" ht="12.75">
      <c r="H15912" s="507"/>
      <c r="R15912" s="507"/>
      <c r="S15912" s="507"/>
    </row>
    <row r="15913" spans="8:19" customFormat="1" ht="12.75">
      <c r="H15913" s="507"/>
      <c r="R15913" s="507"/>
      <c r="S15913" s="507"/>
    </row>
    <row r="15914" spans="8:19" customFormat="1" ht="12.75">
      <c r="H15914" s="507"/>
      <c r="R15914" s="507"/>
      <c r="S15914" s="507"/>
    </row>
    <row r="15915" spans="8:19" customFormat="1" ht="12.75">
      <c r="H15915" s="507"/>
      <c r="R15915" s="507"/>
    </row>
    <row r="15916" spans="8:19" customFormat="1" ht="12.75">
      <c r="H15916" s="507"/>
      <c r="R15916" s="507"/>
    </row>
    <row r="15917" spans="8:19" customFormat="1" ht="12.75">
      <c r="H15917" s="507"/>
      <c r="R15917" s="507"/>
      <c r="S15917" s="507"/>
    </row>
    <row r="15918" spans="8:19" customFormat="1" ht="12.75">
      <c r="H15918" s="507"/>
      <c r="P15918" s="507"/>
      <c r="R15918" s="507"/>
    </row>
    <row r="15919" spans="8:19" customFormat="1" ht="12.75">
      <c r="H15919" s="507"/>
      <c r="R15919" s="507"/>
      <c r="S15919" s="507"/>
    </row>
    <row r="15920" spans="8:19" customFormat="1" ht="12.75">
      <c r="H15920" s="507"/>
      <c r="P15920" s="507"/>
      <c r="R15920" s="507"/>
    </row>
    <row r="15921" spans="8:19" customFormat="1" ht="12.75">
      <c r="H15921" s="507"/>
      <c r="R15921" s="507"/>
    </row>
    <row r="15922" spans="8:19" customFormat="1" ht="12.75">
      <c r="H15922" s="507"/>
      <c r="P15922" s="507"/>
      <c r="R15922" s="507"/>
    </row>
    <row r="15923" spans="8:19" customFormat="1" ht="12.75">
      <c r="H15923" s="507"/>
      <c r="R15923" s="507"/>
    </row>
    <row r="15924" spans="8:19" customFormat="1" ht="12.75">
      <c r="H15924" s="507"/>
      <c r="P15924" s="507"/>
      <c r="R15924" s="507"/>
    </row>
    <row r="15925" spans="8:19" customFormat="1" ht="12.75">
      <c r="H15925" s="507"/>
      <c r="P15925" s="507"/>
      <c r="R15925" s="507"/>
    </row>
    <row r="15926" spans="8:19" customFormat="1" ht="12.75">
      <c r="H15926" s="507"/>
      <c r="P15926" s="507"/>
      <c r="R15926" s="507"/>
    </row>
    <row r="15927" spans="8:19" customFormat="1" ht="12.75">
      <c r="H15927" s="507"/>
      <c r="R15927" s="507"/>
    </row>
    <row r="15928" spans="8:19" customFormat="1" ht="12.75">
      <c r="H15928" s="507"/>
      <c r="P15928" s="507"/>
      <c r="R15928" s="507"/>
    </row>
    <row r="15929" spans="8:19" customFormat="1" ht="12.75">
      <c r="H15929" s="507"/>
      <c r="P15929" s="507"/>
      <c r="R15929" s="507"/>
    </row>
    <row r="15930" spans="8:19" customFormat="1" ht="12.75">
      <c r="H15930" s="507"/>
      <c r="R15930" s="507"/>
    </row>
    <row r="15931" spans="8:19" customFormat="1" ht="12.75">
      <c r="H15931" s="507"/>
      <c r="R15931" s="507"/>
      <c r="S15931" s="507"/>
    </row>
    <row r="15932" spans="8:19" customFormat="1" ht="12.75">
      <c r="H15932" s="507"/>
      <c r="P15932" s="507"/>
      <c r="R15932" s="507"/>
    </row>
    <row r="15933" spans="8:19" customFormat="1" ht="12.75">
      <c r="H15933" s="507"/>
      <c r="R15933" s="507"/>
    </row>
    <row r="15934" spans="8:19" customFormat="1" ht="12.75">
      <c r="H15934" s="507"/>
      <c r="R15934" s="507"/>
    </row>
    <row r="15935" spans="8:19" customFormat="1" ht="12.75">
      <c r="H15935" s="507"/>
      <c r="P15935" s="507"/>
      <c r="R15935" s="507"/>
    </row>
    <row r="15936" spans="8:19" customFormat="1" ht="12.75">
      <c r="H15936" s="507"/>
      <c r="R15936" s="507"/>
      <c r="S15936" s="507"/>
    </row>
    <row r="15937" spans="8:19" customFormat="1" ht="12.75">
      <c r="H15937" s="507"/>
      <c r="R15937" s="507"/>
      <c r="S15937" s="507"/>
    </row>
    <row r="15938" spans="8:19" customFormat="1" ht="12.75">
      <c r="H15938" s="507"/>
      <c r="P15938" s="507"/>
      <c r="R15938" s="507"/>
    </row>
    <row r="15939" spans="8:19" customFormat="1" ht="12.75">
      <c r="H15939" s="507"/>
      <c r="R15939" s="507"/>
    </row>
    <row r="15940" spans="8:19" customFormat="1" ht="12.75">
      <c r="H15940" s="507"/>
      <c r="P15940" s="507"/>
      <c r="R15940" s="507"/>
    </row>
    <row r="15941" spans="8:19" customFormat="1" ht="12.75">
      <c r="H15941" s="507"/>
      <c r="R15941" s="507"/>
    </row>
    <row r="15942" spans="8:19" customFormat="1" ht="12.75">
      <c r="H15942" s="507"/>
      <c r="P15942" s="507"/>
      <c r="R15942" s="507"/>
      <c r="S15942" s="507"/>
    </row>
    <row r="15943" spans="8:19" customFormat="1" ht="12.75">
      <c r="H15943" s="507"/>
      <c r="P15943" s="507"/>
      <c r="R15943" s="507"/>
    </row>
    <row r="15944" spans="8:19" customFormat="1" ht="12.75">
      <c r="H15944" s="507"/>
      <c r="R15944" s="507"/>
      <c r="S15944" s="507"/>
    </row>
    <row r="15945" spans="8:19" customFormat="1" ht="12.75">
      <c r="H15945" s="507"/>
      <c r="P15945" s="507"/>
      <c r="R15945" s="507"/>
    </row>
    <row r="15946" spans="8:19" customFormat="1" ht="12.75">
      <c r="H15946" s="507"/>
      <c r="P15946" s="507"/>
      <c r="R15946" s="507"/>
    </row>
    <row r="15947" spans="8:19" customFormat="1" ht="12.75">
      <c r="H15947" s="507"/>
      <c r="R15947" s="507"/>
    </row>
    <row r="15948" spans="8:19" customFormat="1" ht="12.75">
      <c r="H15948" s="507"/>
      <c r="R15948" s="507"/>
      <c r="S15948" s="507"/>
    </row>
    <row r="15949" spans="8:19" customFormat="1" ht="12.75">
      <c r="H15949" s="507"/>
      <c r="R15949" s="507"/>
      <c r="S15949" s="507"/>
    </row>
    <row r="15950" spans="8:19" customFormat="1" ht="12.75">
      <c r="H15950" s="507"/>
      <c r="R15950" s="507"/>
    </row>
    <row r="15951" spans="8:19" customFormat="1" ht="12.75">
      <c r="H15951" s="507"/>
      <c r="R15951" s="507"/>
    </row>
    <row r="15952" spans="8:19" customFormat="1" ht="12.75">
      <c r="H15952" s="507"/>
      <c r="R15952" s="507"/>
    </row>
    <row r="15953" spans="8:19" customFormat="1" ht="12.75">
      <c r="H15953" s="507"/>
      <c r="R15953" s="507"/>
    </row>
    <row r="15954" spans="8:19" customFormat="1" ht="12.75">
      <c r="H15954" s="507"/>
      <c r="R15954" s="507"/>
    </row>
    <row r="15955" spans="8:19" customFormat="1" ht="12.75">
      <c r="H15955" s="507"/>
      <c r="P15955" s="507"/>
      <c r="R15955" s="507"/>
    </row>
    <row r="15956" spans="8:19" customFormat="1" ht="12.75">
      <c r="H15956" s="507"/>
      <c r="R15956" s="507"/>
    </row>
    <row r="15957" spans="8:19" customFormat="1" ht="12.75">
      <c r="H15957" s="507"/>
      <c r="R15957" s="507"/>
      <c r="S15957" s="507"/>
    </row>
    <row r="15958" spans="8:19" customFormat="1" ht="12.75">
      <c r="H15958" s="507"/>
      <c r="P15958" s="507"/>
      <c r="R15958" s="507"/>
    </row>
    <row r="15959" spans="8:19" customFormat="1" ht="12.75">
      <c r="H15959" s="507"/>
      <c r="R15959" s="507"/>
      <c r="S15959" s="507"/>
    </row>
    <row r="15960" spans="8:19" customFormat="1" ht="12.75">
      <c r="H15960" s="507"/>
      <c r="R15960" s="507"/>
    </row>
    <row r="15961" spans="8:19" customFormat="1" ht="12.75">
      <c r="H15961" s="507"/>
      <c r="R15961" s="507"/>
    </row>
    <row r="15962" spans="8:19" customFormat="1" ht="12.75">
      <c r="H15962" s="507"/>
      <c r="R15962" s="507"/>
      <c r="S15962" s="507"/>
    </row>
    <row r="15963" spans="8:19" customFormat="1" ht="12.75">
      <c r="H15963" s="507"/>
      <c r="R15963" s="507"/>
    </row>
    <row r="15964" spans="8:19" customFormat="1" ht="12.75">
      <c r="H15964" s="507"/>
      <c r="P15964" s="507"/>
      <c r="R15964" s="507"/>
    </row>
    <row r="15965" spans="8:19" customFormat="1" ht="12.75">
      <c r="H15965" s="507"/>
      <c r="R15965" s="507"/>
    </row>
    <row r="15966" spans="8:19" customFormat="1" ht="12.75">
      <c r="H15966" s="507"/>
      <c r="R15966" s="507"/>
    </row>
    <row r="15967" spans="8:19" customFormat="1" ht="12.75">
      <c r="H15967" s="507"/>
      <c r="R15967" s="507"/>
      <c r="S15967" s="507"/>
    </row>
    <row r="15968" spans="8:19" customFormat="1" ht="12.75">
      <c r="H15968" s="507"/>
      <c r="P15968" s="507"/>
      <c r="R15968" s="507"/>
    </row>
    <row r="15969" spans="8:19" customFormat="1" ht="12.75">
      <c r="H15969" s="507"/>
      <c r="R15969" s="507"/>
    </row>
    <row r="15970" spans="8:19" customFormat="1" ht="12.75">
      <c r="H15970" s="507"/>
      <c r="R15970" s="507"/>
    </row>
    <row r="15971" spans="8:19" customFormat="1" ht="12.75">
      <c r="H15971" s="507"/>
      <c r="R15971" s="507"/>
    </row>
    <row r="15972" spans="8:19" customFormat="1" ht="12.75">
      <c r="H15972" s="507"/>
      <c r="R15972" s="507"/>
    </row>
    <row r="15973" spans="8:19" customFormat="1" ht="12.75">
      <c r="H15973" s="507"/>
      <c r="R15973" s="507"/>
      <c r="S15973" s="507"/>
    </row>
    <row r="15974" spans="8:19" customFormat="1" ht="12.75">
      <c r="H15974" s="507"/>
      <c r="R15974" s="507"/>
    </row>
    <row r="15975" spans="8:19" customFormat="1" ht="12.75">
      <c r="H15975" s="507"/>
      <c r="R15975" s="507"/>
    </row>
    <row r="15976" spans="8:19" customFormat="1" ht="12.75">
      <c r="H15976" s="507"/>
      <c r="R15976" s="507"/>
    </row>
    <row r="15977" spans="8:19" customFormat="1" ht="12.75">
      <c r="H15977" s="507"/>
      <c r="R15977" s="507"/>
    </row>
    <row r="15978" spans="8:19" customFormat="1" ht="12.75">
      <c r="H15978" s="507"/>
      <c r="R15978" s="507"/>
    </row>
    <row r="15979" spans="8:19" customFormat="1" ht="12.75">
      <c r="H15979" s="507"/>
      <c r="P15979" s="507"/>
      <c r="R15979" s="507"/>
    </row>
    <row r="15980" spans="8:19" customFormat="1" ht="12.75">
      <c r="H15980" s="507"/>
      <c r="R15980" s="507"/>
      <c r="S15980" s="507"/>
    </row>
    <row r="15981" spans="8:19" customFormat="1" ht="12.75">
      <c r="H15981" s="507"/>
      <c r="P15981" s="507"/>
      <c r="R15981" s="507"/>
    </row>
    <row r="15982" spans="8:19" customFormat="1" ht="12.75">
      <c r="H15982" s="507"/>
      <c r="R15982" s="507"/>
    </row>
    <row r="15983" spans="8:19" customFormat="1" ht="12.75">
      <c r="H15983" s="507"/>
      <c r="R15983" s="507"/>
    </row>
    <row r="15984" spans="8:19" customFormat="1" ht="12.75">
      <c r="H15984" s="507"/>
      <c r="R15984" s="507"/>
    </row>
    <row r="15985" spans="8:19" customFormat="1" ht="12.75">
      <c r="H15985" s="507"/>
      <c r="R15985" s="507"/>
    </row>
    <row r="15986" spans="8:19" customFormat="1" ht="12.75">
      <c r="H15986" s="507"/>
      <c r="R15986" s="507"/>
    </row>
    <row r="15987" spans="8:19" customFormat="1" ht="12.75">
      <c r="H15987" s="507"/>
      <c r="R15987" s="507"/>
    </row>
    <row r="15988" spans="8:19" customFormat="1" ht="12.75">
      <c r="H15988" s="507"/>
      <c r="R15988" s="507"/>
    </row>
    <row r="15989" spans="8:19" customFormat="1" ht="12.75">
      <c r="H15989" s="507"/>
      <c r="P15989" s="507"/>
      <c r="R15989" s="507"/>
    </row>
    <row r="15990" spans="8:19" customFormat="1" ht="12.75">
      <c r="H15990" s="507"/>
      <c r="R15990" s="507"/>
    </row>
    <row r="15991" spans="8:19" customFormat="1" ht="12.75">
      <c r="H15991" s="507"/>
      <c r="R15991" s="507"/>
    </row>
    <row r="15992" spans="8:19" customFormat="1" ht="12.75">
      <c r="H15992" s="507"/>
      <c r="R15992" s="507"/>
      <c r="S15992" s="507"/>
    </row>
    <row r="15993" spans="8:19" customFormat="1" ht="12.75">
      <c r="H15993" s="507"/>
      <c r="P15993" s="507"/>
      <c r="R15993" s="507"/>
    </row>
    <row r="15994" spans="8:19" customFormat="1" ht="12.75">
      <c r="H15994" s="507"/>
      <c r="R15994" s="507"/>
      <c r="S15994" s="507"/>
    </row>
    <row r="15995" spans="8:19" customFormat="1" ht="12.75">
      <c r="H15995" s="507"/>
      <c r="R15995" s="507"/>
      <c r="S15995" s="507"/>
    </row>
    <row r="15996" spans="8:19" customFormat="1" ht="12.75">
      <c r="H15996" s="507"/>
      <c r="R15996" s="507"/>
    </row>
    <row r="15997" spans="8:19" customFormat="1" ht="12.75">
      <c r="H15997" s="507"/>
      <c r="R15997" s="507"/>
      <c r="S15997" s="507"/>
    </row>
    <row r="15998" spans="8:19" customFormat="1" ht="12.75">
      <c r="H15998" s="507"/>
      <c r="P15998" s="507"/>
      <c r="R15998" s="507"/>
    </row>
    <row r="15999" spans="8:19" customFormat="1" ht="12.75">
      <c r="H15999" s="507"/>
      <c r="R15999" s="507"/>
    </row>
    <row r="16000" spans="8:19" customFormat="1" ht="12.75">
      <c r="H16000" s="507"/>
      <c r="P16000" s="507"/>
      <c r="R16000" s="507"/>
    </row>
    <row r="16001" spans="8:19" customFormat="1" ht="12.75">
      <c r="H16001" s="507"/>
      <c r="P16001" s="507"/>
      <c r="R16001" s="507"/>
      <c r="S16001" s="507"/>
    </row>
    <row r="16002" spans="8:19" customFormat="1" ht="12.75">
      <c r="H16002" s="507"/>
      <c r="R16002" s="507"/>
    </row>
    <row r="16003" spans="8:19" customFormat="1" ht="12.75">
      <c r="H16003" s="507"/>
      <c r="R16003" s="507"/>
      <c r="S16003" s="507"/>
    </row>
    <row r="16004" spans="8:19" customFormat="1" ht="12.75">
      <c r="H16004" s="507"/>
      <c r="R16004" s="507"/>
    </row>
    <row r="16005" spans="8:19" customFormat="1" ht="12.75">
      <c r="H16005" s="507"/>
      <c r="R16005" s="507"/>
    </row>
    <row r="16006" spans="8:19" customFormat="1" ht="12.75">
      <c r="H16006" s="507"/>
      <c r="R16006" s="507"/>
    </row>
    <row r="16007" spans="8:19" customFormat="1" ht="12.75">
      <c r="H16007" s="507"/>
      <c r="P16007" s="507"/>
      <c r="R16007" s="507"/>
    </row>
    <row r="16008" spans="8:19" customFormat="1" ht="12.75">
      <c r="H16008" s="507"/>
      <c r="R16008" s="507"/>
    </row>
    <row r="16009" spans="8:19" customFormat="1" ht="12.75">
      <c r="H16009" s="507"/>
      <c r="R16009" s="507"/>
    </row>
    <row r="16010" spans="8:19" customFormat="1" ht="12.75">
      <c r="H16010" s="507"/>
      <c r="R16010" s="507"/>
    </row>
    <row r="16011" spans="8:19" customFormat="1" ht="12.75">
      <c r="H16011" s="507"/>
      <c r="R16011" s="507"/>
    </row>
    <row r="16012" spans="8:19" customFormat="1" ht="12.75">
      <c r="H16012" s="507"/>
      <c r="P16012" s="507"/>
      <c r="R16012" s="507"/>
    </row>
    <row r="16013" spans="8:19" customFormat="1" ht="12.75">
      <c r="H16013" s="507"/>
      <c r="P16013" s="507"/>
      <c r="R16013" s="507"/>
      <c r="S16013" s="507"/>
    </row>
    <row r="16014" spans="8:19" customFormat="1" ht="12.75">
      <c r="H16014" s="507"/>
      <c r="R16014" s="507"/>
      <c r="S16014" s="507"/>
    </row>
    <row r="16015" spans="8:19" customFormat="1" ht="12.75">
      <c r="H16015" s="507"/>
      <c r="P16015" s="507"/>
      <c r="R16015" s="507"/>
    </row>
    <row r="16016" spans="8:19" customFormat="1" ht="12.75">
      <c r="H16016" s="507"/>
      <c r="P16016" s="507"/>
      <c r="R16016" s="507"/>
    </row>
    <row r="16017" spans="8:19" customFormat="1" ht="12.75">
      <c r="H16017" s="507"/>
      <c r="P16017" s="507"/>
      <c r="R16017" s="507"/>
    </row>
    <row r="16018" spans="8:19" customFormat="1" ht="12.75">
      <c r="H16018" s="507"/>
      <c r="R16018" s="507"/>
      <c r="S16018" s="507"/>
    </row>
    <row r="16019" spans="8:19" customFormat="1" ht="12.75">
      <c r="H16019" s="507"/>
      <c r="R16019" s="507"/>
      <c r="S16019" s="507"/>
    </row>
    <row r="16020" spans="8:19" customFormat="1" ht="12.75">
      <c r="H16020" s="507"/>
      <c r="P16020" s="507"/>
      <c r="R16020" s="507"/>
      <c r="S16020" s="507"/>
    </row>
    <row r="16021" spans="8:19" customFormat="1" ht="12.75">
      <c r="H16021" s="507"/>
      <c r="R16021" s="507"/>
      <c r="S16021" s="507"/>
    </row>
    <row r="16022" spans="8:19" customFormat="1" ht="12.75">
      <c r="H16022" s="507"/>
      <c r="R16022" s="507"/>
      <c r="S16022" s="507"/>
    </row>
    <row r="16023" spans="8:19" customFormat="1" ht="12.75">
      <c r="H16023" s="507"/>
      <c r="R16023" s="507"/>
      <c r="S16023" s="507"/>
    </row>
    <row r="16024" spans="8:19" customFormat="1" ht="12.75">
      <c r="H16024" s="507"/>
      <c r="R16024" s="507"/>
      <c r="S16024" s="507"/>
    </row>
    <row r="16025" spans="8:19" customFormat="1" ht="12.75">
      <c r="H16025" s="507"/>
      <c r="R16025" s="507"/>
    </row>
    <row r="16026" spans="8:19" customFormat="1" ht="12.75">
      <c r="H16026" s="507"/>
      <c r="R16026" s="507"/>
      <c r="S16026" s="507"/>
    </row>
    <row r="16027" spans="8:19" customFormat="1" ht="12.75">
      <c r="H16027" s="507"/>
      <c r="R16027" s="507"/>
      <c r="S16027" s="507"/>
    </row>
    <row r="16028" spans="8:19" customFormat="1" ht="12.75">
      <c r="H16028" s="507"/>
      <c r="R16028" s="507"/>
      <c r="S16028" s="507"/>
    </row>
    <row r="16029" spans="8:19" customFormat="1" ht="12.75">
      <c r="H16029" s="507"/>
      <c r="R16029" s="507"/>
    </row>
    <row r="16030" spans="8:19" customFormat="1" ht="12.75">
      <c r="H16030" s="507"/>
      <c r="P16030" s="507"/>
      <c r="R16030" s="507"/>
    </row>
    <row r="16031" spans="8:19" customFormat="1" ht="12.75">
      <c r="H16031" s="507"/>
      <c r="P16031" s="507"/>
      <c r="R16031" s="507"/>
    </row>
    <row r="16032" spans="8:19" customFormat="1" ht="12.75">
      <c r="H16032" s="507"/>
      <c r="R16032" s="507"/>
      <c r="S16032" s="507"/>
    </row>
    <row r="16033" spans="8:19" customFormat="1" ht="12.75">
      <c r="H16033" s="507"/>
      <c r="P16033" s="507"/>
      <c r="R16033" s="507"/>
    </row>
    <row r="16034" spans="8:19" customFormat="1" ht="12.75">
      <c r="H16034" s="507"/>
      <c r="R16034" s="507"/>
    </row>
    <row r="16035" spans="8:19" customFormat="1" ht="12.75">
      <c r="H16035" s="507"/>
      <c r="P16035" s="507"/>
      <c r="R16035" s="507"/>
      <c r="S16035" s="507"/>
    </row>
    <row r="16036" spans="8:19" customFormat="1" ht="12.75">
      <c r="H16036" s="507"/>
      <c r="R16036" s="507"/>
    </row>
    <row r="16037" spans="8:19" customFormat="1" ht="12.75">
      <c r="H16037" s="507"/>
      <c r="R16037" s="507"/>
      <c r="S16037" s="507"/>
    </row>
    <row r="16038" spans="8:19" customFormat="1" ht="12.75">
      <c r="H16038" s="507"/>
      <c r="P16038" s="507"/>
      <c r="R16038" s="507"/>
    </row>
    <row r="16039" spans="8:19" customFormat="1" ht="12.75">
      <c r="H16039" s="507"/>
      <c r="R16039" s="507"/>
    </row>
    <row r="16040" spans="8:19" customFormat="1" ht="12.75">
      <c r="H16040" s="507"/>
      <c r="R16040" s="507"/>
    </row>
    <row r="16041" spans="8:19" customFormat="1" ht="12.75">
      <c r="H16041" s="507"/>
      <c r="R16041" s="507"/>
    </row>
    <row r="16042" spans="8:19" customFormat="1" ht="12.75">
      <c r="H16042" s="507"/>
      <c r="R16042" s="507"/>
    </row>
    <row r="16043" spans="8:19" customFormat="1" ht="12.75">
      <c r="H16043" s="507"/>
      <c r="R16043" s="507"/>
      <c r="S16043" s="507"/>
    </row>
    <row r="16044" spans="8:19" customFormat="1" ht="12.75">
      <c r="H16044" s="507"/>
      <c r="P16044" s="507"/>
      <c r="R16044" s="507"/>
    </row>
    <row r="16045" spans="8:19" customFormat="1" ht="12.75">
      <c r="H16045" s="507"/>
      <c r="R16045" s="507"/>
      <c r="S16045" s="507"/>
    </row>
    <row r="16046" spans="8:19" customFormat="1" ht="12.75">
      <c r="H16046" s="507"/>
      <c r="P16046" s="507"/>
      <c r="R16046" s="507"/>
    </row>
    <row r="16047" spans="8:19" customFormat="1" ht="12.75">
      <c r="H16047" s="507"/>
      <c r="P16047" s="507"/>
      <c r="R16047" s="507"/>
    </row>
    <row r="16048" spans="8:19" customFormat="1" ht="12.75">
      <c r="H16048" s="507"/>
      <c r="R16048" s="507"/>
      <c r="S16048" s="507"/>
    </row>
    <row r="16049" spans="8:19" customFormat="1" ht="12.75">
      <c r="H16049" s="507"/>
      <c r="R16049" s="507"/>
    </row>
    <row r="16050" spans="8:19" customFormat="1" ht="12.75">
      <c r="H16050" s="507"/>
      <c r="R16050" s="507"/>
    </row>
    <row r="16051" spans="8:19" customFormat="1" ht="12.75">
      <c r="H16051" s="507"/>
      <c r="R16051" s="507"/>
      <c r="S16051" s="507"/>
    </row>
    <row r="16052" spans="8:19" customFormat="1" ht="12.75">
      <c r="H16052" s="507"/>
      <c r="R16052" s="507"/>
    </row>
    <row r="16053" spans="8:19" customFormat="1" ht="12.75">
      <c r="H16053" s="507"/>
      <c r="P16053" s="507"/>
      <c r="R16053" s="507"/>
      <c r="S16053" s="507"/>
    </row>
    <row r="16054" spans="8:19" customFormat="1" ht="12.75">
      <c r="H16054" s="507"/>
      <c r="R16054" s="507"/>
    </row>
    <row r="16055" spans="8:19" customFormat="1" ht="12.75">
      <c r="H16055" s="507"/>
      <c r="R16055" s="507"/>
    </row>
    <row r="16056" spans="8:19" customFormat="1" ht="12.75">
      <c r="H16056" s="507"/>
      <c r="P16056" s="507"/>
      <c r="R16056" s="507"/>
    </row>
    <row r="16057" spans="8:19" customFormat="1" ht="12.75">
      <c r="H16057" s="507"/>
      <c r="R16057" s="507"/>
    </row>
    <row r="16058" spans="8:19" customFormat="1" ht="12.75">
      <c r="H16058" s="507"/>
      <c r="P16058" s="507"/>
      <c r="R16058" s="507"/>
    </row>
    <row r="16059" spans="8:19" customFormat="1" ht="12.75">
      <c r="H16059" s="507"/>
      <c r="R16059" s="507"/>
      <c r="S16059" s="507"/>
    </row>
    <row r="16060" spans="8:19" customFormat="1" ht="12.75">
      <c r="H16060" s="507"/>
      <c r="R16060" s="507"/>
    </row>
    <row r="16061" spans="8:19" customFormat="1" ht="12.75">
      <c r="H16061" s="507"/>
      <c r="P16061" s="507"/>
      <c r="R16061" s="507"/>
    </row>
    <row r="16062" spans="8:19" customFormat="1" ht="12.75">
      <c r="H16062" s="507"/>
      <c r="R16062" s="507"/>
    </row>
    <row r="16063" spans="8:19" customFormat="1" ht="12.75">
      <c r="H16063" s="507"/>
      <c r="P16063" s="507"/>
      <c r="R16063" s="507"/>
    </row>
    <row r="16064" spans="8:19" customFormat="1" ht="12.75">
      <c r="H16064" s="507"/>
      <c r="R16064" s="507"/>
      <c r="S16064" s="507"/>
    </row>
    <row r="16065" spans="8:19" customFormat="1" ht="12.75">
      <c r="H16065" s="507"/>
      <c r="P16065" s="507"/>
      <c r="R16065" s="507"/>
    </row>
    <row r="16066" spans="8:19" customFormat="1" ht="12.75">
      <c r="H16066" s="507"/>
      <c r="R16066" s="507"/>
    </row>
    <row r="16067" spans="8:19" customFormat="1" ht="12.75">
      <c r="H16067" s="507"/>
      <c r="R16067" s="507"/>
    </row>
    <row r="16068" spans="8:19" customFormat="1" ht="12.75">
      <c r="H16068" s="507"/>
      <c r="P16068" s="507"/>
      <c r="R16068" s="507"/>
    </row>
    <row r="16069" spans="8:19" customFormat="1" ht="12.75">
      <c r="H16069" s="507"/>
      <c r="R16069" s="507"/>
    </row>
    <row r="16070" spans="8:19" customFormat="1" ht="12.75">
      <c r="H16070" s="507"/>
      <c r="P16070" s="507"/>
      <c r="R16070" s="507"/>
    </row>
    <row r="16071" spans="8:19" customFormat="1" ht="12.75">
      <c r="H16071" s="507"/>
      <c r="R16071" s="507"/>
      <c r="S16071" s="507"/>
    </row>
    <row r="16072" spans="8:19" customFormat="1" ht="12.75">
      <c r="H16072" s="507"/>
      <c r="R16072" s="507"/>
      <c r="S16072" s="507"/>
    </row>
    <row r="16073" spans="8:19" customFormat="1" ht="12.75">
      <c r="H16073" s="507"/>
      <c r="P16073" s="507"/>
      <c r="R16073" s="507"/>
    </row>
    <row r="16074" spans="8:19" customFormat="1" ht="12.75">
      <c r="H16074" s="507"/>
      <c r="R16074" s="507"/>
    </row>
    <row r="16075" spans="8:19" customFormat="1" ht="12.75">
      <c r="H16075" s="507"/>
      <c r="P16075" s="507"/>
      <c r="R16075" s="507"/>
    </row>
    <row r="16076" spans="8:19" customFormat="1" ht="12.75">
      <c r="H16076" s="507"/>
      <c r="P16076" s="507"/>
      <c r="R16076" s="507"/>
    </row>
    <row r="16077" spans="8:19" customFormat="1" ht="12.75">
      <c r="H16077" s="507"/>
      <c r="R16077" s="507"/>
    </row>
    <row r="16078" spans="8:19" customFormat="1" ht="12.75">
      <c r="H16078" s="507"/>
      <c r="R16078" s="507"/>
    </row>
    <row r="16079" spans="8:19" customFormat="1" ht="12.75">
      <c r="H16079" s="507"/>
      <c r="R16079" s="507"/>
    </row>
    <row r="16080" spans="8:19" customFormat="1" ht="12.75">
      <c r="H16080" s="507"/>
      <c r="R16080" s="507"/>
      <c r="S16080" s="507"/>
    </row>
    <row r="16081" spans="8:19" customFormat="1" ht="12.75">
      <c r="H16081" s="507"/>
      <c r="P16081" s="507"/>
      <c r="R16081" s="507"/>
    </row>
    <row r="16082" spans="8:19" customFormat="1" ht="12.75">
      <c r="H16082" s="507"/>
      <c r="P16082" s="507"/>
      <c r="R16082" s="507"/>
    </row>
    <row r="16083" spans="8:19" customFormat="1" ht="12.75">
      <c r="H16083" s="507"/>
      <c r="R16083" s="507"/>
    </row>
    <row r="16084" spans="8:19" customFormat="1" ht="12.75">
      <c r="H16084" s="507"/>
      <c r="R16084" s="507"/>
      <c r="S16084" s="507"/>
    </row>
    <row r="16085" spans="8:19" customFormat="1" ht="12.75">
      <c r="H16085" s="507"/>
      <c r="P16085" s="507"/>
      <c r="R16085" s="507"/>
      <c r="S16085" s="507"/>
    </row>
    <row r="16086" spans="8:19" customFormat="1" ht="12.75">
      <c r="H16086" s="507"/>
      <c r="R16086" s="507"/>
      <c r="S16086" s="507"/>
    </row>
    <row r="16087" spans="8:19" customFormat="1" ht="12.75">
      <c r="H16087" s="507"/>
      <c r="P16087" s="507"/>
      <c r="R16087" s="507"/>
    </row>
    <row r="16088" spans="8:19" customFormat="1" ht="12.75">
      <c r="H16088" s="507"/>
      <c r="R16088" s="507"/>
      <c r="S16088" s="507"/>
    </row>
    <row r="16089" spans="8:19" customFormat="1" ht="12.75">
      <c r="H16089" s="507"/>
      <c r="R16089" s="507"/>
    </row>
    <row r="16090" spans="8:19" customFormat="1" ht="12.75">
      <c r="H16090" s="507"/>
      <c r="R16090" s="507"/>
      <c r="S16090" s="507"/>
    </row>
    <row r="16091" spans="8:19" customFormat="1" ht="12.75">
      <c r="H16091" s="507"/>
      <c r="R16091" s="507"/>
    </row>
    <row r="16092" spans="8:19" customFormat="1" ht="12.75">
      <c r="H16092" s="507"/>
      <c r="R16092" s="507"/>
    </row>
    <row r="16093" spans="8:19" customFormat="1" ht="12.75">
      <c r="H16093" s="507"/>
      <c r="P16093" s="507"/>
      <c r="R16093" s="507"/>
    </row>
    <row r="16094" spans="8:19" customFormat="1" ht="12.75">
      <c r="H16094" s="507"/>
      <c r="R16094" s="507"/>
    </row>
    <row r="16095" spans="8:19" customFormat="1" ht="12.75">
      <c r="H16095" s="507"/>
      <c r="R16095" s="507"/>
      <c r="S16095" s="507"/>
    </row>
    <row r="16096" spans="8:19" customFormat="1" ht="12.75">
      <c r="H16096" s="507"/>
      <c r="R16096" s="507"/>
    </row>
    <row r="16097" spans="8:19" customFormat="1" ht="12.75">
      <c r="H16097" s="507"/>
      <c r="R16097" s="507"/>
      <c r="S16097" s="507"/>
    </row>
    <row r="16098" spans="8:19" customFormat="1" ht="12.75">
      <c r="H16098" s="507"/>
      <c r="P16098" s="507"/>
      <c r="R16098" s="507"/>
      <c r="S16098" s="507"/>
    </row>
    <row r="16099" spans="8:19" customFormat="1" ht="12.75">
      <c r="H16099" s="507"/>
      <c r="P16099" s="507"/>
      <c r="R16099" s="507"/>
    </row>
    <row r="16100" spans="8:19" customFormat="1" ht="12.75">
      <c r="H16100" s="507"/>
      <c r="R16100" s="507"/>
      <c r="S16100" s="507"/>
    </row>
    <row r="16101" spans="8:19" customFormat="1" ht="12.75">
      <c r="H16101" s="507"/>
      <c r="R16101" s="507"/>
      <c r="S16101" s="507"/>
    </row>
    <row r="16102" spans="8:19" customFormat="1" ht="12.75">
      <c r="H16102" s="507"/>
      <c r="R16102" s="507"/>
      <c r="S16102" s="507"/>
    </row>
    <row r="16103" spans="8:19" customFormat="1" ht="12.75">
      <c r="H16103" s="507"/>
      <c r="R16103" s="507"/>
    </row>
    <row r="16104" spans="8:19" customFormat="1" ht="12.75">
      <c r="H16104" s="507"/>
      <c r="R16104" s="507"/>
    </row>
    <row r="16105" spans="8:19" customFormat="1" ht="12.75">
      <c r="H16105" s="507"/>
      <c r="R16105" s="507"/>
    </row>
    <row r="16106" spans="8:19" customFormat="1" ht="12.75">
      <c r="H16106" s="507"/>
      <c r="R16106" s="507"/>
      <c r="S16106" s="507"/>
    </row>
    <row r="16107" spans="8:19" customFormat="1" ht="12.75">
      <c r="H16107" s="507"/>
      <c r="P16107" s="507"/>
      <c r="R16107" s="507"/>
    </row>
    <row r="16108" spans="8:19" customFormat="1" ht="12.75">
      <c r="H16108" s="507"/>
      <c r="R16108" s="507"/>
    </row>
    <row r="16109" spans="8:19" customFormat="1" ht="12.75">
      <c r="H16109" s="507"/>
      <c r="R16109" s="507"/>
      <c r="S16109" s="507"/>
    </row>
    <row r="16110" spans="8:19" customFormat="1" ht="12.75">
      <c r="H16110" s="507"/>
      <c r="P16110" s="507"/>
      <c r="R16110" s="507"/>
    </row>
    <row r="16111" spans="8:19" customFormat="1" ht="12.75">
      <c r="H16111" s="507"/>
      <c r="R16111" s="507"/>
    </row>
    <row r="16112" spans="8:19" customFormat="1" ht="12.75">
      <c r="H16112" s="507"/>
      <c r="R16112" s="507"/>
      <c r="S16112" s="507"/>
    </row>
    <row r="16113" spans="8:19" customFormat="1" ht="12.75">
      <c r="H16113" s="507"/>
      <c r="R16113" s="507"/>
    </row>
    <row r="16114" spans="8:19" customFormat="1" ht="12.75">
      <c r="H16114" s="507"/>
      <c r="P16114" s="507"/>
      <c r="R16114" s="507"/>
      <c r="S16114" s="507"/>
    </row>
    <row r="16115" spans="8:19" customFormat="1" ht="12.75">
      <c r="H16115" s="507"/>
      <c r="R16115" s="507"/>
    </row>
    <row r="16116" spans="8:19" customFormat="1" ht="12.75">
      <c r="H16116" s="507"/>
      <c r="P16116" s="507"/>
      <c r="R16116" s="507"/>
    </row>
    <row r="16117" spans="8:19" customFormat="1" ht="12.75">
      <c r="H16117" s="507"/>
      <c r="R16117" s="507"/>
      <c r="S16117" s="507"/>
    </row>
    <row r="16118" spans="8:19" customFormat="1" ht="12.75">
      <c r="H16118" s="507"/>
      <c r="R16118" s="507"/>
      <c r="S16118" s="507"/>
    </row>
    <row r="16119" spans="8:19" customFormat="1" ht="12.75">
      <c r="H16119" s="507"/>
      <c r="R16119" s="507"/>
    </row>
    <row r="16120" spans="8:19" customFormat="1" ht="12.75">
      <c r="H16120" s="507"/>
      <c r="R16120" s="507"/>
      <c r="S16120" s="507"/>
    </row>
    <row r="16121" spans="8:19" customFormat="1" ht="12.75">
      <c r="H16121" s="507"/>
      <c r="R16121" s="507"/>
      <c r="S16121" s="507"/>
    </row>
    <row r="16122" spans="8:19" customFormat="1" ht="12.75">
      <c r="H16122" s="507"/>
      <c r="R16122" s="507"/>
      <c r="S16122" s="507"/>
    </row>
    <row r="16123" spans="8:19" customFormat="1" ht="12.75">
      <c r="H16123" s="507"/>
      <c r="R16123" s="507"/>
      <c r="S16123" s="507"/>
    </row>
    <row r="16124" spans="8:19" customFormat="1" ht="12.75">
      <c r="H16124" s="507"/>
      <c r="R16124" s="507"/>
    </row>
    <row r="16125" spans="8:19" customFormat="1" ht="12.75">
      <c r="H16125" s="507"/>
      <c r="R16125" s="507"/>
      <c r="S16125" s="507"/>
    </row>
    <row r="16126" spans="8:19" customFormat="1" ht="12.75">
      <c r="H16126" s="507"/>
      <c r="P16126" s="507"/>
      <c r="R16126" s="507"/>
    </row>
    <row r="16127" spans="8:19" customFormat="1" ht="12.75">
      <c r="H16127" s="507"/>
      <c r="R16127" s="507"/>
    </row>
    <row r="16128" spans="8:19" customFormat="1" ht="12.75">
      <c r="H16128" s="507"/>
      <c r="R16128" s="507"/>
      <c r="S16128" s="507"/>
    </row>
    <row r="16129" spans="8:19" customFormat="1" ht="12.75">
      <c r="H16129" s="507"/>
      <c r="R16129" s="507"/>
      <c r="S16129" s="507"/>
    </row>
    <row r="16130" spans="8:19" customFormat="1" ht="12.75">
      <c r="H16130" s="507"/>
      <c r="R16130" s="507"/>
    </row>
    <row r="16131" spans="8:19" customFormat="1" ht="12.75">
      <c r="H16131" s="507"/>
      <c r="R16131" s="507"/>
    </row>
    <row r="16132" spans="8:19" customFormat="1" ht="12.75">
      <c r="H16132" s="507"/>
      <c r="R16132" s="507"/>
    </row>
    <row r="16133" spans="8:19" customFormat="1" ht="12.75">
      <c r="H16133" s="507"/>
      <c r="R16133" s="507"/>
    </row>
    <row r="16134" spans="8:19" customFormat="1" ht="12.75">
      <c r="H16134" s="507"/>
      <c r="P16134" s="507"/>
      <c r="R16134" s="507"/>
    </row>
    <row r="16135" spans="8:19" customFormat="1" ht="12.75">
      <c r="H16135" s="507"/>
      <c r="P16135" s="507"/>
      <c r="R16135" s="507"/>
    </row>
    <row r="16136" spans="8:19" customFormat="1" ht="12.75">
      <c r="H16136" s="507"/>
      <c r="R16136" s="507"/>
    </row>
    <row r="16137" spans="8:19" customFormat="1" ht="12.75">
      <c r="H16137" s="507"/>
      <c r="R16137" s="507"/>
      <c r="S16137" s="507"/>
    </row>
    <row r="16138" spans="8:19" customFormat="1" ht="12.75">
      <c r="H16138" s="507"/>
      <c r="R16138" s="507"/>
    </row>
    <row r="16139" spans="8:19" customFormat="1" ht="12.75">
      <c r="H16139" s="507"/>
      <c r="R16139" s="507"/>
    </row>
    <row r="16140" spans="8:19" customFormat="1" ht="12.75">
      <c r="H16140" s="507"/>
      <c r="R16140" s="507"/>
    </row>
    <row r="16141" spans="8:19" customFormat="1" ht="12.75">
      <c r="H16141" s="507"/>
      <c r="R16141" s="507"/>
      <c r="S16141" s="507"/>
    </row>
    <row r="16142" spans="8:19" customFormat="1" ht="12.75">
      <c r="H16142" s="507"/>
      <c r="R16142" s="507"/>
      <c r="S16142" s="507"/>
    </row>
    <row r="16143" spans="8:19" customFormat="1" ht="12.75">
      <c r="H16143" s="507"/>
      <c r="R16143" s="507"/>
      <c r="S16143" s="507"/>
    </row>
    <row r="16144" spans="8:19" customFormat="1" ht="12.75">
      <c r="H16144" s="507"/>
      <c r="R16144" s="507"/>
    </row>
    <row r="16145" spans="8:19" customFormat="1" ht="12.75">
      <c r="H16145" s="507"/>
      <c r="P16145" s="507"/>
      <c r="R16145" s="507"/>
    </row>
    <row r="16146" spans="8:19" customFormat="1" ht="12.75">
      <c r="H16146" s="507"/>
      <c r="R16146" s="507"/>
      <c r="S16146" s="507"/>
    </row>
    <row r="16147" spans="8:19" customFormat="1" ht="12.75">
      <c r="H16147" s="507"/>
      <c r="R16147" s="507"/>
      <c r="S16147" s="507"/>
    </row>
    <row r="16148" spans="8:19" customFormat="1" ht="12.75">
      <c r="H16148" s="507"/>
      <c r="R16148" s="507"/>
    </row>
    <row r="16149" spans="8:19" customFormat="1" ht="12.75">
      <c r="H16149" s="507"/>
      <c r="R16149" s="507"/>
    </row>
    <row r="16150" spans="8:19" customFormat="1" ht="12.75">
      <c r="H16150" s="507"/>
      <c r="P16150" s="507"/>
      <c r="R16150" s="507"/>
    </row>
    <row r="16151" spans="8:19" customFormat="1" ht="12.75">
      <c r="H16151" s="507"/>
      <c r="R16151" s="507"/>
    </row>
    <row r="16152" spans="8:19" customFormat="1" ht="12.75">
      <c r="H16152" s="507"/>
      <c r="P16152" s="507"/>
      <c r="R16152" s="507"/>
    </row>
    <row r="16153" spans="8:19" customFormat="1" ht="12.75">
      <c r="H16153" s="507"/>
      <c r="R16153" s="507"/>
      <c r="S16153" s="507"/>
    </row>
    <row r="16154" spans="8:19" customFormat="1" ht="12.75">
      <c r="H16154" s="507"/>
      <c r="R16154" s="507"/>
    </row>
    <row r="16155" spans="8:19" customFormat="1" ht="12.75">
      <c r="H16155" s="507"/>
      <c r="R16155" s="507"/>
      <c r="S16155" s="507"/>
    </row>
    <row r="16156" spans="8:19" customFormat="1" ht="12.75">
      <c r="H16156" s="507"/>
      <c r="R16156" s="507"/>
    </row>
    <row r="16157" spans="8:19" customFormat="1" ht="12.75">
      <c r="H16157" s="507"/>
      <c r="R16157" s="507"/>
      <c r="S16157" s="507"/>
    </row>
    <row r="16158" spans="8:19" customFormat="1" ht="12.75">
      <c r="H16158" s="507"/>
      <c r="R16158" s="507"/>
      <c r="S16158" s="507"/>
    </row>
    <row r="16159" spans="8:19" customFormat="1" ht="12.75">
      <c r="H16159" s="507"/>
      <c r="P16159" s="507"/>
      <c r="R16159" s="507"/>
    </row>
    <row r="16160" spans="8:19" customFormat="1" ht="12.75">
      <c r="H16160" s="507"/>
      <c r="P16160" s="507"/>
      <c r="R16160" s="507"/>
    </row>
    <row r="16161" spans="8:19" customFormat="1" ht="12.75">
      <c r="H16161" s="507"/>
      <c r="R16161" s="507"/>
    </row>
    <row r="16162" spans="8:19" customFormat="1" ht="12.75">
      <c r="H16162" s="507"/>
      <c r="R16162" s="507"/>
    </row>
    <row r="16163" spans="8:19" customFormat="1" ht="12.75">
      <c r="H16163" s="507"/>
      <c r="R16163" s="507"/>
      <c r="S16163" s="507"/>
    </row>
    <row r="16164" spans="8:19" customFormat="1" ht="12.75">
      <c r="H16164" s="507"/>
      <c r="P16164" s="507"/>
      <c r="R16164" s="507"/>
    </row>
    <row r="16165" spans="8:19" customFormat="1" ht="12.75">
      <c r="H16165" s="507"/>
      <c r="P16165" s="507"/>
      <c r="R16165" s="507"/>
    </row>
    <row r="16166" spans="8:19" customFormat="1" ht="12.75">
      <c r="H16166" s="507"/>
      <c r="R16166" s="507"/>
      <c r="S16166" s="507"/>
    </row>
    <row r="16167" spans="8:19" customFormat="1" ht="12.75">
      <c r="H16167" s="507"/>
      <c r="R16167" s="507"/>
    </row>
    <row r="16168" spans="8:19" customFormat="1" ht="12.75">
      <c r="H16168" s="507"/>
      <c r="R16168" s="507"/>
      <c r="S16168" s="507"/>
    </row>
    <row r="16169" spans="8:19" customFormat="1" ht="12.75">
      <c r="H16169" s="507"/>
      <c r="R16169" s="507"/>
      <c r="S16169" s="507"/>
    </row>
    <row r="16170" spans="8:19" customFormat="1" ht="12.75">
      <c r="H16170" s="507"/>
      <c r="R16170" s="507"/>
      <c r="S16170" s="507"/>
    </row>
    <row r="16171" spans="8:19" customFormat="1" ht="12.75">
      <c r="H16171" s="507"/>
      <c r="R16171" s="507"/>
      <c r="S16171" s="507"/>
    </row>
    <row r="16172" spans="8:19" customFormat="1" ht="12.75">
      <c r="H16172" s="507"/>
      <c r="R16172" s="507"/>
    </row>
    <row r="16173" spans="8:19" customFormat="1" ht="12.75">
      <c r="H16173" s="507"/>
      <c r="R16173" s="507"/>
    </row>
    <row r="16174" spans="8:19" customFormat="1" ht="12.75">
      <c r="H16174" s="507"/>
      <c r="R16174" s="507"/>
    </row>
    <row r="16175" spans="8:19" customFormat="1" ht="12.75">
      <c r="H16175" s="507"/>
      <c r="R16175" s="507"/>
    </row>
    <row r="16176" spans="8:19" customFormat="1" ht="12.75">
      <c r="H16176" s="507"/>
      <c r="R16176" s="507"/>
    </row>
    <row r="16177" spans="8:19" customFormat="1" ht="12.75">
      <c r="H16177" s="507"/>
      <c r="P16177" s="507"/>
      <c r="R16177" s="507"/>
    </row>
    <row r="16178" spans="8:19" customFormat="1" ht="12.75">
      <c r="H16178" s="507"/>
      <c r="R16178" s="507"/>
    </row>
    <row r="16179" spans="8:19" customFormat="1" ht="12.75">
      <c r="H16179" s="507"/>
      <c r="R16179" s="507"/>
      <c r="S16179" s="507"/>
    </row>
    <row r="16180" spans="8:19" customFormat="1" ht="12.75">
      <c r="H16180" s="507"/>
      <c r="R16180" s="507"/>
    </row>
    <row r="16181" spans="8:19" customFormat="1" ht="12.75">
      <c r="H16181" s="507"/>
      <c r="P16181" s="507"/>
      <c r="R16181" s="507"/>
    </row>
    <row r="16182" spans="8:19" customFormat="1" ht="12.75">
      <c r="H16182" s="507"/>
      <c r="R16182" s="507"/>
    </row>
    <row r="16183" spans="8:19" customFormat="1" ht="12.75">
      <c r="H16183" s="507"/>
      <c r="R16183" s="507"/>
    </row>
    <row r="16184" spans="8:19" customFormat="1" ht="12.75">
      <c r="H16184" s="507"/>
      <c r="R16184" s="507"/>
      <c r="S16184" s="507"/>
    </row>
    <row r="16185" spans="8:19" customFormat="1" ht="12.75">
      <c r="H16185" s="507"/>
      <c r="P16185" s="507"/>
      <c r="R16185" s="507"/>
    </row>
    <row r="16186" spans="8:19" customFormat="1" ht="12.75">
      <c r="H16186" s="507"/>
      <c r="R16186" s="507"/>
      <c r="S16186" s="507"/>
    </row>
    <row r="16187" spans="8:19" customFormat="1" ht="12.75">
      <c r="H16187" s="507"/>
      <c r="R16187" s="507"/>
      <c r="S16187" s="507"/>
    </row>
    <row r="16188" spans="8:19" customFormat="1" ht="12.75">
      <c r="H16188" s="507"/>
      <c r="P16188" s="507"/>
      <c r="R16188" s="507"/>
    </row>
    <row r="16189" spans="8:19" customFormat="1" ht="12.75">
      <c r="H16189" s="507"/>
      <c r="R16189" s="507"/>
    </row>
    <row r="16190" spans="8:19" customFormat="1" ht="12.75">
      <c r="H16190" s="507"/>
      <c r="R16190" s="507"/>
      <c r="S16190" s="507"/>
    </row>
    <row r="16191" spans="8:19" customFormat="1" ht="12.75">
      <c r="H16191" s="507"/>
      <c r="P16191" s="507"/>
      <c r="R16191" s="507"/>
    </row>
    <row r="16192" spans="8:19" customFormat="1" ht="12.75">
      <c r="H16192" s="507"/>
      <c r="P16192" s="507"/>
      <c r="R16192" s="507"/>
    </row>
    <row r="16193" spans="8:19" customFormat="1" ht="12.75">
      <c r="H16193" s="507"/>
      <c r="R16193" s="507"/>
    </row>
    <row r="16194" spans="8:19" customFormat="1" ht="12.75">
      <c r="H16194" s="507"/>
      <c r="R16194" s="507"/>
      <c r="S16194" s="507"/>
    </row>
    <row r="16195" spans="8:19" customFormat="1" ht="12.75">
      <c r="H16195" s="507"/>
      <c r="R16195" s="507"/>
    </row>
    <row r="16196" spans="8:19" customFormat="1" ht="12.75">
      <c r="H16196" s="507"/>
      <c r="R16196" s="507"/>
    </row>
    <row r="16197" spans="8:19" customFormat="1" ht="12.75">
      <c r="H16197" s="507"/>
      <c r="R16197" s="507"/>
      <c r="S16197" s="507"/>
    </row>
    <row r="16198" spans="8:19" customFormat="1" ht="12.75">
      <c r="H16198" s="507"/>
      <c r="R16198" s="507"/>
    </row>
    <row r="16199" spans="8:19" customFormat="1" ht="12.75">
      <c r="H16199" s="507"/>
      <c r="R16199" s="507"/>
    </row>
    <row r="16200" spans="8:19" customFormat="1" ht="12.75">
      <c r="H16200" s="507"/>
      <c r="R16200" s="507"/>
    </row>
    <row r="16201" spans="8:19" customFormat="1" ht="12.75">
      <c r="H16201" s="507"/>
      <c r="P16201" s="507"/>
      <c r="R16201" s="507"/>
    </row>
    <row r="16202" spans="8:19" customFormat="1" ht="12.75">
      <c r="H16202" s="507"/>
      <c r="R16202" s="507"/>
    </row>
    <row r="16203" spans="8:19" customFormat="1" ht="12.75">
      <c r="H16203" s="507"/>
      <c r="R16203" s="507"/>
    </row>
    <row r="16204" spans="8:19" customFormat="1" ht="12.75">
      <c r="H16204" s="507"/>
      <c r="R16204" s="507"/>
    </row>
    <row r="16205" spans="8:19" customFormat="1" ht="12.75">
      <c r="H16205" s="507"/>
      <c r="R16205" s="507"/>
    </row>
    <row r="16206" spans="8:19" customFormat="1" ht="12.75">
      <c r="H16206" s="507"/>
      <c r="P16206" s="507"/>
      <c r="R16206" s="507"/>
      <c r="S16206" s="507"/>
    </row>
    <row r="16207" spans="8:19" customFormat="1" ht="12.75">
      <c r="H16207" s="507"/>
      <c r="P16207" s="507"/>
      <c r="R16207" s="507"/>
    </row>
    <row r="16208" spans="8:19" customFormat="1" ht="12.75">
      <c r="H16208" s="507"/>
      <c r="P16208" s="507"/>
      <c r="R16208" s="507"/>
      <c r="S16208" s="507"/>
    </row>
    <row r="16209" spans="8:19" customFormat="1" ht="12.75">
      <c r="H16209" s="507"/>
      <c r="P16209" s="507"/>
      <c r="R16209" s="507"/>
    </row>
    <row r="16210" spans="8:19" customFormat="1" ht="12.75">
      <c r="H16210" s="507"/>
      <c r="R16210" s="507"/>
      <c r="S16210" s="507"/>
    </row>
    <row r="16211" spans="8:19" customFormat="1" ht="12.75">
      <c r="H16211" s="507"/>
      <c r="P16211" s="507"/>
      <c r="R16211" s="507"/>
      <c r="S16211" s="507"/>
    </row>
    <row r="16212" spans="8:19" customFormat="1" ht="12.75">
      <c r="H16212" s="507"/>
      <c r="R16212" s="507"/>
    </row>
    <row r="16213" spans="8:19" customFormat="1" ht="12.75">
      <c r="H16213" s="507"/>
      <c r="R16213" s="507"/>
      <c r="S16213" s="507"/>
    </row>
    <row r="16214" spans="8:19" customFormat="1" ht="12.75">
      <c r="H16214" s="507"/>
      <c r="P16214" s="507"/>
      <c r="R16214" s="507"/>
      <c r="S16214" s="507"/>
    </row>
    <row r="16215" spans="8:19" customFormat="1" ht="12.75">
      <c r="H16215" s="507"/>
      <c r="R16215" s="507"/>
    </row>
    <row r="16216" spans="8:19" customFormat="1" ht="12.75">
      <c r="H16216" s="507"/>
      <c r="R16216" s="507"/>
    </row>
    <row r="16217" spans="8:19" customFormat="1" ht="12.75">
      <c r="H16217" s="507"/>
      <c r="R16217" s="507"/>
    </row>
    <row r="16218" spans="8:19" customFormat="1" ht="12.75">
      <c r="H16218" s="507"/>
      <c r="P16218" s="507"/>
      <c r="R16218" s="507"/>
    </row>
    <row r="16219" spans="8:19" customFormat="1" ht="12.75">
      <c r="H16219" s="507"/>
      <c r="P16219" s="507"/>
      <c r="R16219" s="507"/>
    </row>
    <row r="16220" spans="8:19" customFormat="1" ht="12.75">
      <c r="H16220" s="507"/>
      <c r="R16220" s="507"/>
    </row>
    <row r="16221" spans="8:19" customFormat="1" ht="12.75">
      <c r="H16221" s="507"/>
      <c r="R16221" s="507"/>
    </row>
    <row r="16222" spans="8:19" customFormat="1" ht="12.75">
      <c r="H16222" s="507"/>
      <c r="P16222" s="507"/>
      <c r="R16222" s="507"/>
    </row>
    <row r="16223" spans="8:19" customFormat="1" ht="12.75">
      <c r="H16223" s="507"/>
      <c r="P16223" s="507"/>
      <c r="R16223" s="507"/>
      <c r="S16223" s="507"/>
    </row>
    <row r="16224" spans="8:19" customFormat="1" ht="12.75">
      <c r="H16224" s="507"/>
      <c r="R16224" s="507"/>
    </row>
    <row r="16225" spans="8:19" customFormat="1" ht="12.75">
      <c r="H16225" s="507"/>
      <c r="R16225" s="507"/>
      <c r="S16225" s="507"/>
    </row>
    <row r="16226" spans="8:19" customFormat="1" ht="12.75">
      <c r="H16226" s="507"/>
      <c r="R16226" s="507"/>
    </row>
    <row r="16227" spans="8:19" customFormat="1" ht="12.75">
      <c r="H16227" s="507"/>
      <c r="R16227" s="507"/>
    </row>
    <row r="16228" spans="8:19" customFormat="1" ht="12.75">
      <c r="H16228" s="507"/>
      <c r="P16228" s="507"/>
      <c r="R16228" s="507"/>
    </row>
    <row r="16229" spans="8:19" customFormat="1" ht="12.75">
      <c r="H16229" s="507"/>
      <c r="R16229" s="507"/>
      <c r="S16229" s="507"/>
    </row>
    <row r="16230" spans="8:19" customFormat="1" ht="12.75">
      <c r="H16230" s="507"/>
      <c r="R16230" s="507"/>
      <c r="S16230" s="507"/>
    </row>
    <row r="16231" spans="8:19" customFormat="1" ht="12.75">
      <c r="H16231" s="507"/>
      <c r="R16231" s="507"/>
    </row>
    <row r="16232" spans="8:19" customFormat="1" ht="12.75">
      <c r="H16232" s="507"/>
      <c r="R16232" s="507"/>
    </row>
    <row r="16233" spans="8:19" customFormat="1" ht="12.75">
      <c r="H16233" s="507"/>
      <c r="R16233" s="507"/>
    </row>
    <row r="16234" spans="8:19" customFormat="1" ht="12.75">
      <c r="H16234" s="507"/>
      <c r="P16234" s="507"/>
      <c r="R16234" s="507"/>
    </row>
    <row r="16235" spans="8:19" customFormat="1" ht="12.75">
      <c r="H16235" s="507"/>
      <c r="R16235" s="507"/>
      <c r="S16235" s="507"/>
    </row>
    <row r="16236" spans="8:19" customFormat="1" ht="12.75">
      <c r="H16236" s="507"/>
      <c r="P16236" s="507"/>
      <c r="R16236" s="507"/>
    </row>
    <row r="16237" spans="8:19" customFormat="1" ht="12.75">
      <c r="H16237" s="507"/>
      <c r="R16237" s="507"/>
      <c r="S16237" s="507"/>
    </row>
    <row r="16238" spans="8:19" customFormat="1" ht="12.75">
      <c r="H16238" s="507"/>
      <c r="R16238" s="507"/>
    </row>
    <row r="16239" spans="8:19" customFormat="1" ht="12.75">
      <c r="H16239" s="507"/>
      <c r="R16239" s="507"/>
    </row>
    <row r="16240" spans="8:19" customFormat="1" ht="12.75">
      <c r="H16240" s="507"/>
      <c r="R16240" s="507"/>
    </row>
    <row r="16241" spans="8:19" customFormat="1" ht="12.75">
      <c r="H16241" s="507"/>
      <c r="R16241" s="507"/>
    </row>
    <row r="16242" spans="8:19" customFormat="1" ht="12.75">
      <c r="H16242" s="507"/>
      <c r="P16242" s="507"/>
      <c r="R16242" s="507"/>
    </row>
    <row r="16243" spans="8:19" customFormat="1" ht="12.75">
      <c r="H16243" s="507"/>
      <c r="R16243" s="507"/>
    </row>
    <row r="16244" spans="8:19" customFormat="1" ht="12.75">
      <c r="H16244" s="507"/>
      <c r="R16244" s="507"/>
    </row>
    <row r="16245" spans="8:19" customFormat="1" ht="12.75">
      <c r="H16245" s="507"/>
      <c r="P16245" s="507"/>
      <c r="R16245" s="507"/>
    </row>
    <row r="16246" spans="8:19" customFormat="1" ht="12.75">
      <c r="H16246" s="507"/>
      <c r="R16246" s="507"/>
    </row>
    <row r="16247" spans="8:19" customFormat="1" ht="12.75">
      <c r="H16247" s="507"/>
      <c r="R16247" s="507"/>
    </row>
    <row r="16248" spans="8:19" customFormat="1" ht="12.75">
      <c r="H16248" s="507"/>
      <c r="R16248" s="507"/>
    </row>
    <row r="16249" spans="8:19" customFormat="1" ht="12.75">
      <c r="H16249" s="507"/>
      <c r="P16249" s="507"/>
      <c r="R16249" s="507"/>
    </row>
    <row r="16250" spans="8:19" customFormat="1" ht="12.75">
      <c r="H16250" s="507"/>
      <c r="P16250" s="507"/>
      <c r="R16250" s="507"/>
    </row>
    <row r="16251" spans="8:19" customFormat="1" ht="12.75">
      <c r="H16251" s="507"/>
      <c r="P16251" s="507"/>
      <c r="R16251" s="507"/>
    </row>
    <row r="16252" spans="8:19" customFormat="1" ht="12.75">
      <c r="H16252" s="507"/>
      <c r="R16252" s="507"/>
    </row>
    <row r="16253" spans="8:19" customFormat="1" ht="12.75">
      <c r="H16253" s="507"/>
      <c r="P16253" s="507"/>
      <c r="R16253" s="507"/>
    </row>
    <row r="16254" spans="8:19" customFormat="1" ht="12.75">
      <c r="H16254" s="507"/>
      <c r="P16254" s="507"/>
      <c r="R16254" s="507"/>
    </row>
    <row r="16255" spans="8:19" customFormat="1" ht="12.75">
      <c r="H16255" s="507"/>
      <c r="R16255" s="507"/>
    </row>
    <row r="16256" spans="8:19" customFormat="1" ht="12.75">
      <c r="H16256" s="507"/>
      <c r="R16256" s="507"/>
      <c r="S16256" s="507"/>
    </row>
    <row r="16257" spans="8:19" customFormat="1" ht="12.75">
      <c r="H16257" s="507"/>
      <c r="R16257" s="507"/>
    </row>
    <row r="16258" spans="8:19" customFormat="1" ht="12.75">
      <c r="H16258" s="507"/>
      <c r="R16258" s="507"/>
      <c r="S16258" s="507"/>
    </row>
    <row r="16259" spans="8:19" customFormat="1" ht="12.75">
      <c r="H16259" s="507"/>
      <c r="R16259" s="507"/>
    </row>
    <row r="16260" spans="8:19" customFormat="1" ht="12.75">
      <c r="H16260" s="507"/>
      <c r="R16260" s="507"/>
    </row>
    <row r="16261" spans="8:19" customFormat="1" ht="12.75">
      <c r="H16261" s="507"/>
      <c r="R16261" s="507"/>
    </row>
    <row r="16262" spans="8:19" customFormat="1" ht="12.75">
      <c r="H16262" s="507"/>
      <c r="P16262" s="507"/>
      <c r="R16262" s="507"/>
    </row>
    <row r="16263" spans="8:19" customFormat="1" ht="12.75">
      <c r="H16263" s="507"/>
      <c r="R16263" s="507"/>
    </row>
    <row r="16264" spans="8:19" customFormat="1" ht="12.75">
      <c r="H16264" s="507"/>
      <c r="R16264" s="507"/>
    </row>
    <row r="16265" spans="8:19" customFormat="1" ht="12.75">
      <c r="H16265" s="507"/>
      <c r="P16265" s="507"/>
      <c r="R16265" s="507"/>
      <c r="S16265" s="507"/>
    </row>
    <row r="16266" spans="8:19" customFormat="1" ht="12.75">
      <c r="H16266" s="507"/>
      <c r="R16266" s="507"/>
    </row>
    <row r="16267" spans="8:19" customFormat="1" ht="12.75">
      <c r="H16267" s="507"/>
      <c r="R16267" s="507"/>
    </row>
    <row r="16268" spans="8:19" customFormat="1" ht="12.75">
      <c r="H16268" s="507"/>
      <c r="R16268" s="507"/>
    </row>
    <row r="16269" spans="8:19" customFormat="1" ht="12.75">
      <c r="H16269" s="507"/>
      <c r="R16269" s="507"/>
    </row>
    <row r="16270" spans="8:19" customFormat="1" ht="12.75">
      <c r="H16270" s="507"/>
      <c r="R16270" s="507"/>
      <c r="S16270" s="507"/>
    </row>
    <row r="16271" spans="8:19" customFormat="1" ht="12.75">
      <c r="H16271" s="507"/>
      <c r="P16271" s="507"/>
      <c r="R16271" s="507"/>
    </row>
    <row r="16272" spans="8:19" customFormat="1" ht="12.75">
      <c r="H16272" s="507"/>
      <c r="R16272" s="507"/>
    </row>
    <row r="16273" spans="8:19" customFormat="1" ht="12.75">
      <c r="H16273" s="507"/>
      <c r="R16273" s="507"/>
    </row>
    <row r="16274" spans="8:19" customFormat="1" ht="12.75">
      <c r="H16274" s="507"/>
      <c r="R16274" s="507"/>
      <c r="S16274" s="507"/>
    </row>
    <row r="16275" spans="8:19" customFormat="1" ht="12.75">
      <c r="H16275" s="507"/>
      <c r="R16275" s="507"/>
    </row>
    <row r="16276" spans="8:19" customFormat="1" ht="12.75">
      <c r="H16276" s="507"/>
      <c r="P16276" s="507"/>
      <c r="R16276" s="507"/>
    </row>
    <row r="16277" spans="8:19" customFormat="1" ht="12.75">
      <c r="H16277" s="507"/>
      <c r="R16277" s="507"/>
      <c r="S16277" s="507"/>
    </row>
    <row r="16278" spans="8:19" customFormat="1" ht="12.75">
      <c r="H16278" s="507"/>
      <c r="R16278" s="507"/>
    </row>
    <row r="16279" spans="8:19" customFormat="1" ht="12.75">
      <c r="H16279" s="507"/>
      <c r="R16279" s="507"/>
      <c r="S16279" s="507"/>
    </row>
    <row r="16280" spans="8:19" customFormat="1" ht="12.75">
      <c r="H16280" s="507"/>
      <c r="R16280" s="507"/>
    </row>
    <row r="16281" spans="8:19" customFormat="1" ht="12.75">
      <c r="H16281" s="507"/>
      <c r="R16281" s="507"/>
    </row>
    <row r="16282" spans="8:19" customFormat="1" ht="12.75">
      <c r="H16282" s="507"/>
      <c r="R16282" s="507"/>
    </row>
    <row r="16283" spans="8:19" customFormat="1" ht="12.75">
      <c r="H16283" s="507"/>
      <c r="P16283" s="507"/>
      <c r="R16283" s="507"/>
    </row>
    <row r="16284" spans="8:19" customFormat="1" ht="12.75">
      <c r="H16284" s="507"/>
      <c r="R16284" s="507"/>
    </row>
    <row r="16285" spans="8:19" customFormat="1" ht="12.75">
      <c r="H16285" s="507"/>
      <c r="R16285" s="507"/>
      <c r="S16285" s="507"/>
    </row>
    <row r="16286" spans="8:19" customFormat="1" ht="12.75">
      <c r="H16286" s="507"/>
      <c r="R16286" s="507"/>
    </row>
    <row r="16287" spans="8:19" customFormat="1" ht="12.75">
      <c r="H16287" s="507"/>
      <c r="R16287" s="507"/>
    </row>
    <row r="16288" spans="8:19" customFormat="1" ht="12.75">
      <c r="H16288" s="507"/>
      <c r="P16288" s="507"/>
      <c r="R16288" s="507"/>
    </row>
    <row r="16289" spans="8:19" customFormat="1" ht="12.75">
      <c r="H16289" s="507"/>
      <c r="P16289" s="507"/>
      <c r="R16289" s="507"/>
    </row>
    <row r="16290" spans="8:19" customFormat="1" ht="12.75">
      <c r="H16290" s="507"/>
      <c r="R16290" s="507"/>
      <c r="S16290" s="507"/>
    </row>
    <row r="16291" spans="8:19" customFormat="1" ht="12.75">
      <c r="H16291" s="507"/>
      <c r="R16291" s="507"/>
      <c r="S16291" s="507"/>
    </row>
    <row r="16292" spans="8:19" customFormat="1" ht="12.75">
      <c r="H16292" s="507"/>
      <c r="P16292" s="507"/>
      <c r="R16292" s="507"/>
      <c r="S16292" s="507"/>
    </row>
    <row r="16293" spans="8:19" customFormat="1" ht="12.75">
      <c r="H16293" s="507"/>
      <c r="R16293" s="507"/>
      <c r="S16293" s="507"/>
    </row>
    <row r="16294" spans="8:19" customFormat="1" ht="12.75">
      <c r="H16294" s="507"/>
      <c r="R16294" s="507"/>
    </row>
    <row r="16295" spans="8:19" customFormat="1" ht="12.75">
      <c r="H16295" s="507"/>
      <c r="R16295" s="507"/>
    </row>
    <row r="16296" spans="8:19" customFormat="1" ht="12.75">
      <c r="H16296" s="507"/>
      <c r="R16296" s="507"/>
    </row>
    <row r="16297" spans="8:19" customFormat="1" ht="12.75">
      <c r="H16297" s="507"/>
      <c r="R16297" s="507"/>
      <c r="S16297" s="507"/>
    </row>
    <row r="16298" spans="8:19" customFormat="1" ht="12.75">
      <c r="H16298" s="507"/>
      <c r="R16298" s="507"/>
      <c r="S16298" s="507"/>
    </row>
    <row r="16299" spans="8:19" customFormat="1" ht="12.75">
      <c r="H16299" s="507"/>
      <c r="R16299" s="507"/>
    </row>
    <row r="16300" spans="8:19" customFormat="1" ht="12.75">
      <c r="H16300" s="507"/>
      <c r="R16300" s="507"/>
    </row>
    <row r="16301" spans="8:19" customFormat="1" ht="12.75">
      <c r="H16301" s="507"/>
      <c r="R16301" s="507"/>
    </row>
    <row r="16302" spans="8:19" customFormat="1" ht="12.75">
      <c r="H16302" s="507"/>
      <c r="P16302" s="507"/>
      <c r="R16302" s="507"/>
      <c r="S16302" s="507"/>
    </row>
    <row r="16303" spans="8:19" customFormat="1" ht="12.75">
      <c r="H16303" s="507"/>
      <c r="R16303" s="507"/>
    </row>
    <row r="16304" spans="8:19" customFormat="1" ht="12.75">
      <c r="H16304" s="507"/>
      <c r="R16304" s="507"/>
      <c r="S16304" s="507"/>
    </row>
    <row r="16305" spans="8:19" customFormat="1" ht="12.75">
      <c r="H16305" s="507"/>
      <c r="P16305" s="507"/>
      <c r="R16305" s="507"/>
      <c r="S16305" s="507"/>
    </row>
    <row r="16306" spans="8:19" customFormat="1" ht="12.75">
      <c r="H16306" s="507"/>
      <c r="R16306" s="507"/>
      <c r="S16306" s="507"/>
    </row>
    <row r="16307" spans="8:19" customFormat="1" ht="12.75">
      <c r="H16307" s="507"/>
      <c r="R16307" s="507"/>
    </row>
    <row r="16308" spans="8:19" customFormat="1" ht="12.75">
      <c r="H16308" s="507"/>
      <c r="R16308" s="507"/>
      <c r="S16308" s="507"/>
    </row>
    <row r="16309" spans="8:19" customFormat="1" ht="12.75">
      <c r="H16309" s="507"/>
      <c r="R16309" s="507"/>
    </row>
    <row r="16310" spans="8:19" customFormat="1" ht="12.75">
      <c r="H16310" s="507"/>
      <c r="P16310" s="507"/>
      <c r="R16310" s="507"/>
    </row>
    <row r="16311" spans="8:19" customFormat="1" ht="12.75">
      <c r="H16311" s="507"/>
      <c r="R16311" s="507"/>
    </row>
    <row r="16312" spans="8:19" customFormat="1" ht="12.75">
      <c r="H16312" s="507"/>
      <c r="R16312" s="507"/>
    </row>
    <row r="16313" spans="8:19" customFormat="1" ht="12.75">
      <c r="H16313" s="507"/>
      <c r="P16313" s="507"/>
      <c r="R16313" s="507"/>
    </row>
    <row r="16314" spans="8:19" customFormat="1" ht="12.75">
      <c r="H16314" s="507"/>
      <c r="R16314" s="507"/>
    </row>
    <row r="16315" spans="8:19" customFormat="1" ht="12.75">
      <c r="H16315" s="507"/>
      <c r="R16315" s="507"/>
      <c r="S16315" s="507"/>
    </row>
    <row r="16316" spans="8:19" customFormat="1" ht="12.75">
      <c r="H16316" s="507"/>
      <c r="R16316" s="507"/>
      <c r="S16316" s="507"/>
    </row>
    <row r="16317" spans="8:19" customFormat="1" ht="12.75">
      <c r="H16317" s="507"/>
      <c r="R16317" s="507"/>
      <c r="S16317" s="507"/>
    </row>
    <row r="16318" spans="8:19" customFormat="1" ht="12.75">
      <c r="H16318" s="507"/>
      <c r="R16318" s="507"/>
    </row>
    <row r="16319" spans="8:19" customFormat="1" ht="12.75">
      <c r="H16319" s="507"/>
      <c r="P16319" s="507"/>
      <c r="R16319" s="507"/>
    </row>
    <row r="16320" spans="8:19" customFormat="1" ht="12.75">
      <c r="H16320" s="507"/>
      <c r="R16320" s="507"/>
      <c r="S16320" s="507"/>
    </row>
    <row r="16321" spans="8:19" customFormat="1" ht="12.75">
      <c r="H16321" s="507"/>
      <c r="R16321" s="507"/>
    </row>
    <row r="16322" spans="8:19" customFormat="1" ht="12.75">
      <c r="H16322" s="507"/>
      <c r="P16322" s="507"/>
      <c r="R16322" s="507"/>
    </row>
    <row r="16323" spans="8:19" customFormat="1" ht="12.75">
      <c r="H16323" s="507"/>
      <c r="R16323" s="507"/>
    </row>
    <row r="16324" spans="8:19" customFormat="1" ht="12.75">
      <c r="H16324" s="507"/>
      <c r="P16324" s="507"/>
      <c r="R16324" s="507"/>
      <c r="S16324" s="507"/>
    </row>
    <row r="16325" spans="8:19" customFormat="1" ht="12.75">
      <c r="H16325" s="507"/>
      <c r="P16325" s="507"/>
      <c r="R16325" s="507"/>
    </row>
    <row r="16326" spans="8:19" customFormat="1" ht="12.75">
      <c r="H16326" s="507"/>
      <c r="P16326" s="507"/>
      <c r="R16326" s="507"/>
    </row>
    <row r="16327" spans="8:19" customFormat="1" ht="12.75">
      <c r="H16327" s="507"/>
      <c r="R16327" s="507"/>
      <c r="S16327" s="507"/>
    </row>
    <row r="16328" spans="8:19" customFormat="1" ht="12.75">
      <c r="H16328" s="507"/>
      <c r="P16328" s="507"/>
      <c r="R16328" s="507"/>
    </row>
    <row r="16329" spans="8:19" customFormat="1" ht="12.75">
      <c r="H16329" s="507"/>
      <c r="P16329" s="507"/>
      <c r="R16329" s="507"/>
      <c r="S16329" s="507"/>
    </row>
    <row r="16330" spans="8:19" customFormat="1" ht="12.75">
      <c r="H16330" s="507"/>
      <c r="P16330" s="507"/>
      <c r="R16330" s="507"/>
    </row>
    <row r="16331" spans="8:19" customFormat="1" ht="12.75">
      <c r="H16331" s="507"/>
      <c r="P16331" s="507"/>
      <c r="R16331" s="507"/>
    </row>
    <row r="16332" spans="8:19" customFormat="1" ht="12.75">
      <c r="H16332" s="507"/>
      <c r="R16332" s="507"/>
    </row>
    <row r="16333" spans="8:19" customFormat="1" ht="12.75">
      <c r="H16333" s="507"/>
      <c r="R16333" s="507"/>
    </row>
    <row r="16334" spans="8:19" customFormat="1" ht="12.75">
      <c r="H16334" s="507"/>
      <c r="R16334" s="507"/>
      <c r="S16334" s="507"/>
    </row>
    <row r="16335" spans="8:19" customFormat="1" ht="12.75">
      <c r="H16335" s="507"/>
      <c r="P16335" s="507"/>
      <c r="R16335" s="507"/>
    </row>
    <row r="16336" spans="8:19" customFormat="1" ht="12.75">
      <c r="H16336" s="507"/>
      <c r="R16336" s="507"/>
      <c r="S16336" s="507"/>
    </row>
    <row r="16337" spans="8:19" customFormat="1" ht="12.75">
      <c r="H16337" s="507"/>
      <c r="P16337" s="507"/>
      <c r="R16337" s="507"/>
      <c r="S16337" s="507"/>
    </row>
    <row r="16338" spans="8:19" customFormat="1" ht="12.75">
      <c r="H16338" s="507"/>
      <c r="P16338" s="507"/>
      <c r="R16338" s="507"/>
      <c r="S16338" s="507"/>
    </row>
    <row r="16339" spans="8:19" customFormat="1" ht="12.75">
      <c r="H16339" s="507"/>
      <c r="R16339" s="507"/>
      <c r="S16339" s="507"/>
    </row>
    <row r="16340" spans="8:19" customFormat="1" ht="12.75">
      <c r="H16340" s="507"/>
      <c r="R16340" s="507"/>
    </row>
    <row r="16341" spans="8:19" customFormat="1" ht="12.75">
      <c r="H16341" s="507"/>
      <c r="R16341" s="507"/>
    </row>
    <row r="16342" spans="8:19" customFormat="1" ht="12.75">
      <c r="H16342" s="507"/>
      <c r="R16342" s="507"/>
      <c r="S16342" s="507"/>
    </row>
    <row r="16343" spans="8:19" customFormat="1" ht="12.75">
      <c r="H16343" s="507"/>
      <c r="R16343" s="507"/>
    </row>
    <row r="16344" spans="8:19" customFormat="1" ht="12.75">
      <c r="H16344" s="507"/>
      <c r="R16344" s="507"/>
    </row>
    <row r="16345" spans="8:19" customFormat="1" ht="12.75">
      <c r="H16345" s="507"/>
      <c r="R16345" s="507"/>
    </row>
    <row r="16346" spans="8:19" customFormat="1" ht="12.75">
      <c r="H16346" s="507"/>
      <c r="P16346" s="507"/>
      <c r="R16346" s="507"/>
    </row>
    <row r="16347" spans="8:19" customFormat="1" ht="12.75">
      <c r="H16347" s="507"/>
      <c r="R16347" s="507"/>
      <c r="S16347" s="507"/>
    </row>
    <row r="16348" spans="8:19" customFormat="1" ht="12.75">
      <c r="H16348" s="507"/>
      <c r="R16348" s="507"/>
    </row>
    <row r="16349" spans="8:19" customFormat="1" ht="12.75">
      <c r="H16349" s="507"/>
      <c r="P16349" s="507"/>
      <c r="R16349" s="507"/>
    </row>
    <row r="16350" spans="8:19" customFormat="1" ht="12.75">
      <c r="H16350" s="507"/>
      <c r="R16350" s="507"/>
      <c r="S16350" s="507"/>
    </row>
    <row r="16351" spans="8:19" customFormat="1" ht="12.75">
      <c r="H16351" s="507"/>
      <c r="R16351" s="507"/>
    </row>
    <row r="16352" spans="8:19" customFormat="1" ht="12.75">
      <c r="H16352" s="507"/>
      <c r="R16352" s="507"/>
    </row>
    <row r="16353" spans="8:19" customFormat="1" ht="12.75">
      <c r="H16353" s="507"/>
      <c r="R16353" s="507"/>
    </row>
    <row r="16354" spans="8:19" customFormat="1" ht="12.75">
      <c r="H16354" s="507"/>
      <c r="R16354" s="507"/>
    </row>
    <row r="16355" spans="8:19" customFormat="1" ht="12.75">
      <c r="H16355" s="507"/>
      <c r="R16355" s="507"/>
    </row>
    <row r="16356" spans="8:19" customFormat="1" ht="12.75">
      <c r="H16356" s="507"/>
      <c r="R16356" s="507"/>
    </row>
    <row r="16357" spans="8:19" customFormat="1" ht="12.75">
      <c r="H16357" s="507"/>
      <c r="P16357" s="507"/>
      <c r="R16357" s="507"/>
    </row>
    <row r="16358" spans="8:19" customFormat="1" ht="12.75">
      <c r="H16358" s="507"/>
      <c r="R16358" s="507"/>
    </row>
    <row r="16359" spans="8:19" customFormat="1" ht="12.75">
      <c r="H16359" s="507"/>
      <c r="P16359" s="507"/>
      <c r="R16359" s="507"/>
    </row>
    <row r="16360" spans="8:19" customFormat="1" ht="12.75">
      <c r="H16360" s="507"/>
      <c r="R16360" s="507"/>
    </row>
    <row r="16361" spans="8:19" customFormat="1" ht="12.75">
      <c r="H16361" s="507"/>
      <c r="P16361" s="507"/>
      <c r="R16361" s="507"/>
    </row>
    <row r="16362" spans="8:19" customFormat="1" ht="12.75">
      <c r="H16362" s="507"/>
      <c r="R16362" s="507"/>
    </row>
    <row r="16363" spans="8:19" customFormat="1" ht="12.75">
      <c r="H16363" s="507"/>
      <c r="R16363" s="507"/>
      <c r="S16363" s="507"/>
    </row>
    <row r="16364" spans="8:19" customFormat="1" ht="12.75">
      <c r="H16364" s="507"/>
      <c r="R16364" s="507"/>
    </row>
    <row r="16365" spans="8:19" customFormat="1" ht="12.75">
      <c r="H16365" s="507"/>
      <c r="P16365" s="507"/>
      <c r="R16365" s="507"/>
    </row>
    <row r="16366" spans="8:19" customFormat="1" ht="12.75">
      <c r="H16366" s="507"/>
      <c r="R16366" s="507"/>
    </row>
    <row r="16367" spans="8:19" customFormat="1" ht="12.75">
      <c r="H16367" s="507"/>
      <c r="R16367" s="507"/>
    </row>
    <row r="16368" spans="8:19" customFormat="1" ht="12.75">
      <c r="H16368" s="507"/>
      <c r="R16368" s="507"/>
      <c r="S16368" s="507"/>
    </row>
    <row r="16369" spans="8:19" customFormat="1" ht="12.75">
      <c r="H16369" s="507"/>
      <c r="R16369" s="507"/>
      <c r="S16369" s="507"/>
    </row>
    <row r="16370" spans="8:19" customFormat="1" ht="12.75">
      <c r="H16370" s="507"/>
      <c r="P16370" s="507"/>
      <c r="R16370" s="507"/>
    </row>
    <row r="16371" spans="8:19" customFormat="1" ht="12.75">
      <c r="H16371" s="507"/>
      <c r="R16371" s="507"/>
    </row>
    <row r="16372" spans="8:19" customFormat="1" ht="12.75">
      <c r="H16372" s="507"/>
      <c r="R16372" s="507"/>
      <c r="S16372" s="507"/>
    </row>
    <row r="16373" spans="8:19" customFormat="1" ht="12.75">
      <c r="H16373" s="507"/>
      <c r="P16373" s="507"/>
      <c r="R16373" s="507"/>
    </row>
    <row r="16374" spans="8:19" customFormat="1" ht="12.75">
      <c r="H16374" s="507"/>
      <c r="R16374" s="507"/>
    </row>
    <row r="16375" spans="8:19" customFormat="1" ht="12.75">
      <c r="H16375" s="507"/>
      <c r="P16375" s="507"/>
      <c r="R16375" s="507"/>
    </row>
    <row r="16376" spans="8:19" customFormat="1" ht="12.75">
      <c r="H16376" s="507"/>
      <c r="R16376" s="507"/>
    </row>
    <row r="16377" spans="8:19" customFormat="1" ht="12.75">
      <c r="H16377" s="507"/>
      <c r="R16377" s="507"/>
      <c r="S16377" s="507"/>
    </row>
    <row r="16378" spans="8:19" customFormat="1" ht="12.75">
      <c r="H16378" s="507"/>
      <c r="R16378" s="507"/>
      <c r="S16378" s="507"/>
    </row>
    <row r="16379" spans="8:19" customFormat="1" ht="12.75">
      <c r="H16379" s="507"/>
      <c r="R16379" s="507"/>
    </row>
    <row r="16380" spans="8:19" customFormat="1" ht="12.75">
      <c r="H16380" s="507"/>
      <c r="R16380" s="507"/>
      <c r="S16380" s="507"/>
    </row>
    <row r="16381" spans="8:19" customFormat="1" ht="12.75">
      <c r="H16381" s="507"/>
      <c r="R16381" s="507"/>
    </row>
    <row r="16382" spans="8:19" customFormat="1" ht="12.75">
      <c r="H16382" s="507"/>
      <c r="R16382" s="507"/>
      <c r="S16382" s="507"/>
    </row>
    <row r="16383" spans="8:19" customFormat="1" ht="12.75">
      <c r="H16383" s="507"/>
      <c r="P16383" s="507"/>
      <c r="R16383" s="507"/>
    </row>
    <row r="16384" spans="8:19" customFormat="1" ht="12.75">
      <c r="H16384" s="507"/>
      <c r="R16384" s="507"/>
    </row>
    <row r="16385" spans="8:19" customFormat="1" ht="12.75">
      <c r="H16385" s="507"/>
      <c r="P16385" s="507"/>
      <c r="R16385" s="507"/>
    </row>
    <row r="16386" spans="8:19" customFormat="1" ht="12.75">
      <c r="H16386" s="507"/>
      <c r="R16386" s="507"/>
    </row>
    <row r="16387" spans="8:19" customFormat="1" ht="12.75">
      <c r="H16387" s="507"/>
      <c r="R16387" s="507"/>
    </row>
    <row r="16388" spans="8:19" customFormat="1" ht="12.75">
      <c r="H16388" s="507"/>
      <c r="P16388" s="507"/>
      <c r="R16388" s="507"/>
    </row>
    <row r="16389" spans="8:19" customFormat="1" ht="12.75">
      <c r="H16389" s="507"/>
      <c r="P16389" s="507"/>
      <c r="R16389" s="507"/>
    </row>
    <row r="16390" spans="8:19" customFormat="1" ht="12.75">
      <c r="H16390" s="507"/>
      <c r="P16390" s="507"/>
      <c r="R16390" s="507"/>
      <c r="S16390" s="507"/>
    </row>
    <row r="16391" spans="8:19" customFormat="1" ht="12.75">
      <c r="H16391" s="507"/>
      <c r="P16391" s="507"/>
      <c r="R16391" s="507"/>
      <c r="S16391" s="507"/>
    </row>
    <row r="16392" spans="8:19" customFormat="1" ht="12.75">
      <c r="H16392" s="507"/>
      <c r="R16392" s="507"/>
      <c r="S16392" s="507"/>
    </row>
    <row r="16393" spans="8:19" customFormat="1" ht="12.75">
      <c r="H16393" s="507"/>
      <c r="R16393" s="507"/>
    </row>
    <row r="16394" spans="8:19" customFormat="1" ht="12.75">
      <c r="H16394" s="507"/>
      <c r="R16394" s="507"/>
    </row>
    <row r="16395" spans="8:19" customFormat="1" ht="12.75">
      <c r="H16395" s="507"/>
      <c r="P16395" s="507"/>
      <c r="R16395" s="507"/>
    </row>
    <row r="16396" spans="8:19" customFormat="1" ht="12.75">
      <c r="H16396" s="507"/>
      <c r="P16396" s="507"/>
      <c r="R16396" s="507"/>
    </row>
    <row r="16397" spans="8:19" customFormat="1" ht="12.75">
      <c r="H16397" s="507"/>
      <c r="R16397" s="507"/>
      <c r="S16397" s="507"/>
    </row>
    <row r="16398" spans="8:19" customFormat="1" ht="12.75">
      <c r="H16398" s="507"/>
      <c r="R16398" s="507"/>
    </row>
    <row r="16399" spans="8:19" customFormat="1" ht="12.75">
      <c r="H16399" s="507"/>
      <c r="R16399" s="507"/>
    </row>
    <row r="16400" spans="8:19" customFormat="1" ht="12.75">
      <c r="H16400" s="507"/>
      <c r="R16400" s="507"/>
    </row>
    <row r="16401" spans="8:19" customFormat="1" ht="12.75">
      <c r="H16401" s="507"/>
      <c r="R16401" s="507"/>
    </row>
    <row r="16402" spans="8:19" customFormat="1" ht="12.75">
      <c r="H16402" s="507"/>
      <c r="P16402" s="507"/>
      <c r="R16402" s="507"/>
    </row>
    <row r="16403" spans="8:19" customFormat="1" ht="12.75">
      <c r="H16403" s="507"/>
      <c r="R16403" s="507"/>
      <c r="S16403" s="507"/>
    </row>
    <row r="16404" spans="8:19" customFormat="1" ht="12.75">
      <c r="H16404" s="507"/>
      <c r="R16404" s="507"/>
    </row>
    <row r="16405" spans="8:19" customFormat="1" ht="12.75">
      <c r="H16405" s="507"/>
      <c r="R16405" s="507"/>
    </row>
    <row r="16406" spans="8:19" customFormat="1" ht="12.75">
      <c r="H16406" s="507"/>
      <c r="R16406" s="507"/>
      <c r="S16406" s="507"/>
    </row>
    <row r="16407" spans="8:19" customFormat="1" ht="12.75">
      <c r="H16407" s="507"/>
      <c r="P16407" s="507"/>
      <c r="R16407" s="507"/>
    </row>
    <row r="16408" spans="8:19" customFormat="1" ht="12.75">
      <c r="H16408" s="507"/>
      <c r="P16408" s="507"/>
      <c r="R16408" s="507"/>
    </row>
    <row r="16409" spans="8:19" customFormat="1" ht="12.75">
      <c r="H16409" s="507"/>
      <c r="P16409" s="507"/>
      <c r="R16409" s="507"/>
      <c r="S16409" s="507"/>
    </row>
    <row r="16410" spans="8:19" customFormat="1" ht="12.75">
      <c r="H16410" s="507"/>
      <c r="P16410" s="507"/>
      <c r="R16410" s="507"/>
    </row>
    <row r="16411" spans="8:19" customFormat="1" ht="12.75">
      <c r="H16411" s="507"/>
      <c r="P16411" s="507"/>
      <c r="R16411" s="507"/>
      <c r="S16411" s="507"/>
    </row>
    <row r="16412" spans="8:19" customFormat="1" ht="12.75">
      <c r="H16412" s="507"/>
      <c r="R16412" s="507"/>
    </row>
    <row r="16413" spans="8:19" customFormat="1" ht="12.75">
      <c r="H16413" s="507"/>
      <c r="P16413" s="507"/>
      <c r="R16413" s="507"/>
      <c r="S16413" s="507"/>
    </row>
    <row r="16414" spans="8:19" customFormat="1" ht="12.75">
      <c r="H16414" s="507"/>
      <c r="R16414" s="507"/>
    </row>
    <row r="16415" spans="8:19" customFormat="1" ht="12.75">
      <c r="H16415" s="507"/>
      <c r="P16415" s="507"/>
      <c r="R16415" s="507"/>
    </row>
    <row r="16416" spans="8:19" customFormat="1" ht="12.75">
      <c r="H16416" s="507"/>
      <c r="R16416" s="507"/>
      <c r="S16416" s="507"/>
    </row>
    <row r="16417" spans="8:19" customFormat="1" ht="12.75">
      <c r="H16417" s="507"/>
      <c r="R16417" s="507"/>
    </row>
    <row r="16418" spans="8:19" customFormat="1" ht="12.75">
      <c r="H16418" s="507"/>
      <c r="P16418" s="507"/>
      <c r="R16418" s="507"/>
    </row>
    <row r="16419" spans="8:19" customFormat="1" ht="12.75">
      <c r="H16419" s="507"/>
      <c r="R16419" s="507"/>
    </row>
    <row r="16420" spans="8:19" customFormat="1" ht="12.75">
      <c r="H16420" s="507"/>
      <c r="R16420" s="507"/>
      <c r="S16420" s="507"/>
    </row>
    <row r="16421" spans="8:19" customFormat="1" ht="12.75">
      <c r="H16421" s="507"/>
      <c r="R16421" s="507"/>
    </row>
    <row r="16422" spans="8:19" customFormat="1" ht="12.75">
      <c r="H16422" s="507"/>
      <c r="P16422" s="507"/>
      <c r="R16422" s="507"/>
    </row>
    <row r="16423" spans="8:19" customFormat="1" ht="12.75">
      <c r="H16423" s="507"/>
      <c r="R16423" s="507"/>
    </row>
    <row r="16424" spans="8:19" customFormat="1" ht="12.75">
      <c r="H16424" s="507"/>
      <c r="R16424" s="507"/>
      <c r="S16424" s="507"/>
    </row>
    <row r="16425" spans="8:19" customFormat="1" ht="12.75">
      <c r="H16425" s="507"/>
      <c r="R16425" s="507"/>
    </row>
    <row r="16426" spans="8:19" customFormat="1" ht="12.75">
      <c r="H16426" s="507"/>
      <c r="R16426" s="507"/>
    </row>
    <row r="16427" spans="8:19" customFormat="1" ht="12.75">
      <c r="H16427" s="507"/>
      <c r="R16427" s="507"/>
      <c r="S16427" s="507"/>
    </row>
    <row r="16428" spans="8:19" customFormat="1" ht="12.75">
      <c r="H16428" s="507"/>
      <c r="R16428" s="507"/>
      <c r="S16428" s="507"/>
    </row>
    <row r="16429" spans="8:19" customFormat="1" ht="12.75">
      <c r="H16429" s="507"/>
      <c r="R16429" s="507"/>
    </row>
    <row r="16430" spans="8:19" customFormat="1" ht="12.75">
      <c r="H16430" s="507"/>
      <c r="R16430" s="507"/>
    </row>
    <row r="16431" spans="8:19" customFormat="1" ht="12.75">
      <c r="H16431" s="507"/>
      <c r="P16431" s="507"/>
      <c r="R16431" s="507"/>
      <c r="S16431" s="507"/>
    </row>
    <row r="16432" spans="8:19" customFormat="1" ht="12.75">
      <c r="H16432" s="507"/>
      <c r="R16432" s="507"/>
    </row>
    <row r="16433" spans="8:19" customFormat="1" ht="12.75">
      <c r="H16433" s="507"/>
      <c r="P16433" s="507"/>
      <c r="R16433" s="507"/>
    </row>
    <row r="16434" spans="8:19" customFormat="1" ht="12.75">
      <c r="H16434" s="507"/>
      <c r="R16434" s="507"/>
    </row>
    <row r="16435" spans="8:19" customFormat="1" ht="12.75">
      <c r="H16435" s="507"/>
      <c r="R16435" s="507"/>
      <c r="S16435" s="507"/>
    </row>
    <row r="16436" spans="8:19" customFormat="1" ht="12.75">
      <c r="H16436" s="507"/>
      <c r="R16436" s="507"/>
    </row>
    <row r="16437" spans="8:19" customFormat="1" ht="12.75">
      <c r="H16437" s="507"/>
      <c r="R16437" s="507"/>
      <c r="S16437" s="507"/>
    </row>
    <row r="16438" spans="8:19" customFormat="1" ht="12.75">
      <c r="H16438" s="507"/>
      <c r="R16438" s="507"/>
    </row>
    <row r="16439" spans="8:19" customFormat="1" ht="12.75">
      <c r="H16439" s="507"/>
      <c r="P16439" s="507"/>
      <c r="R16439" s="507"/>
    </row>
    <row r="16440" spans="8:19" customFormat="1" ht="12.75">
      <c r="H16440" s="507"/>
      <c r="R16440" s="507"/>
    </row>
    <row r="16441" spans="8:19" customFormat="1" ht="12.75">
      <c r="H16441" s="507"/>
      <c r="P16441" s="507"/>
      <c r="R16441" s="507"/>
      <c r="S16441" s="507"/>
    </row>
    <row r="16442" spans="8:19" customFormat="1" ht="12.75">
      <c r="H16442" s="507"/>
      <c r="P16442" s="507"/>
      <c r="R16442" s="507"/>
    </row>
    <row r="16443" spans="8:19" customFormat="1" ht="12.75">
      <c r="H16443" s="507"/>
      <c r="R16443" s="507"/>
    </row>
    <row r="16444" spans="8:19" customFormat="1" ht="12.75">
      <c r="H16444" s="507"/>
      <c r="R16444" s="507"/>
    </row>
    <row r="16445" spans="8:19" customFormat="1" ht="12.75">
      <c r="H16445" s="507"/>
      <c r="R16445" s="507"/>
      <c r="S16445" s="507"/>
    </row>
    <row r="16446" spans="8:19" customFormat="1" ht="12.75">
      <c r="H16446" s="507"/>
      <c r="P16446" s="507"/>
      <c r="R16446" s="507"/>
    </row>
    <row r="16447" spans="8:19" customFormat="1" ht="12.75">
      <c r="H16447" s="507"/>
      <c r="R16447" s="507"/>
    </row>
    <row r="16448" spans="8:19" customFormat="1" ht="12.75">
      <c r="H16448" s="507"/>
      <c r="R16448" s="507"/>
    </row>
    <row r="16449" spans="8:19" customFormat="1" ht="12.75">
      <c r="H16449" s="507"/>
      <c r="R16449" s="507"/>
    </row>
    <row r="16450" spans="8:19" customFormat="1" ht="12.75">
      <c r="H16450" s="507"/>
      <c r="R16450" s="507"/>
      <c r="S16450" s="507"/>
    </row>
    <row r="16451" spans="8:19" customFormat="1" ht="12.75">
      <c r="H16451" s="507"/>
      <c r="R16451" s="507"/>
      <c r="S16451" s="507"/>
    </row>
    <row r="16452" spans="8:19" customFormat="1" ht="12.75">
      <c r="H16452" s="507"/>
      <c r="R16452" s="507"/>
      <c r="S16452" s="507"/>
    </row>
    <row r="16453" spans="8:19" customFormat="1" ht="12.75">
      <c r="H16453" s="507"/>
      <c r="R16453" s="507"/>
      <c r="S16453" s="507"/>
    </row>
    <row r="16454" spans="8:19" customFormat="1" ht="12.75">
      <c r="H16454" s="507"/>
      <c r="P16454" s="507"/>
      <c r="R16454" s="507"/>
    </row>
    <row r="16455" spans="8:19" customFormat="1" ht="12.75">
      <c r="H16455" s="507"/>
      <c r="R16455" s="507"/>
    </row>
    <row r="16456" spans="8:19" customFormat="1" ht="12.75">
      <c r="H16456" s="507"/>
      <c r="R16456" s="507"/>
    </row>
    <row r="16457" spans="8:19" customFormat="1" ht="12.75">
      <c r="H16457" s="507"/>
      <c r="R16457" s="507"/>
    </row>
    <row r="16458" spans="8:19" customFormat="1" ht="12.75">
      <c r="H16458" s="507"/>
      <c r="P16458" s="507"/>
      <c r="R16458" s="507"/>
    </row>
    <row r="16459" spans="8:19" customFormat="1" ht="12.75">
      <c r="H16459" s="507"/>
      <c r="R16459" s="507"/>
      <c r="S16459" s="507"/>
    </row>
    <row r="16460" spans="8:19" customFormat="1" ht="12.75">
      <c r="H16460" s="507"/>
      <c r="R16460" s="507"/>
    </row>
    <row r="16461" spans="8:19" customFormat="1" ht="12.75">
      <c r="H16461" s="507"/>
      <c r="P16461" s="507"/>
      <c r="R16461" s="507"/>
    </row>
    <row r="16462" spans="8:19" customFormat="1" ht="12.75">
      <c r="H16462" s="507"/>
      <c r="R16462" s="507"/>
    </row>
    <row r="16463" spans="8:19" customFormat="1" ht="12.75">
      <c r="H16463" s="507"/>
      <c r="R16463" s="507"/>
      <c r="S16463" s="507"/>
    </row>
    <row r="16464" spans="8:19" customFormat="1" ht="12.75">
      <c r="H16464" s="507"/>
      <c r="P16464" s="507"/>
      <c r="R16464" s="507"/>
      <c r="S16464" s="507"/>
    </row>
    <row r="16465" spans="8:19" customFormat="1" ht="12.75">
      <c r="H16465" s="507"/>
      <c r="R16465" s="507"/>
    </row>
    <row r="16466" spans="8:19" customFormat="1" ht="12.75">
      <c r="H16466" s="507"/>
      <c r="R16466" s="507"/>
      <c r="S16466" s="507"/>
    </row>
    <row r="16467" spans="8:19" customFormat="1" ht="12.75">
      <c r="H16467" s="507"/>
      <c r="R16467" s="507"/>
    </row>
    <row r="16468" spans="8:19" customFormat="1" ht="12.75">
      <c r="H16468" s="507"/>
      <c r="R16468" s="507"/>
    </row>
    <row r="16469" spans="8:19" customFormat="1" ht="12.75">
      <c r="H16469" s="507"/>
      <c r="P16469" s="507"/>
      <c r="R16469" s="507"/>
    </row>
    <row r="16470" spans="8:19" customFormat="1" ht="12.75">
      <c r="H16470" s="507"/>
      <c r="P16470" s="507"/>
      <c r="R16470" s="507"/>
    </row>
    <row r="16471" spans="8:19" customFormat="1" ht="12.75">
      <c r="H16471" s="507"/>
      <c r="R16471" s="507"/>
    </row>
    <row r="16472" spans="8:19" customFormat="1" ht="12.75">
      <c r="H16472" s="507"/>
      <c r="R16472" s="507"/>
    </row>
    <row r="16473" spans="8:19" customFormat="1" ht="12.75">
      <c r="H16473" s="507"/>
      <c r="P16473" s="507"/>
      <c r="R16473" s="507"/>
    </row>
    <row r="16474" spans="8:19" customFormat="1" ht="12.75">
      <c r="H16474" s="507"/>
      <c r="R16474" s="507"/>
      <c r="S16474" s="507"/>
    </row>
    <row r="16475" spans="8:19" customFormat="1" ht="12.75">
      <c r="H16475" s="507"/>
      <c r="P16475" s="507"/>
      <c r="R16475" s="507"/>
    </row>
    <row r="16476" spans="8:19" customFormat="1" ht="12.75">
      <c r="H16476" s="507"/>
      <c r="R16476" s="507"/>
      <c r="S16476" s="507"/>
    </row>
    <row r="16477" spans="8:19" customFormat="1" ht="12.75">
      <c r="H16477" s="507"/>
      <c r="R16477" s="507"/>
      <c r="S16477" s="507"/>
    </row>
    <row r="16478" spans="8:19" customFormat="1" ht="12.75">
      <c r="H16478" s="507"/>
      <c r="R16478" s="507"/>
    </row>
    <row r="16479" spans="8:19" customFormat="1" ht="12.75">
      <c r="H16479" s="507"/>
      <c r="P16479" s="507"/>
      <c r="R16479" s="507"/>
    </row>
    <row r="16480" spans="8:19" customFormat="1" ht="12.75">
      <c r="H16480" s="507"/>
      <c r="P16480" s="507"/>
      <c r="R16480" s="507"/>
    </row>
    <row r="16481" spans="8:19" customFormat="1" ht="12.75">
      <c r="H16481" s="507"/>
      <c r="R16481" s="507"/>
    </row>
    <row r="16482" spans="8:19" customFormat="1" ht="12.75">
      <c r="H16482" s="507"/>
      <c r="R16482" s="507"/>
      <c r="S16482" s="507"/>
    </row>
    <row r="16483" spans="8:19" customFormat="1" ht="12.75">
      <c r="H16483" s="507"/>
      <c r="P16483" s="507"/>
      <c r="R16483" s="507"/>
    </row>
    <row r="16484" spans="8:19" customFormat="1" ht="12.75">
      <c r="H16484" s="507"/>
      <c r="R16484" s="507"/>
    </row>
    <row r="16485" spans="8:19" customFormat="1" ht="12.75">
      <c r="H16485" s="507"/>
      <c r="P16485" s="507"/>
      <c r="R16485" s="507"/>
    </row>
    <row r="16486" spans="8:19" customFormat="1" ht="12.75">
      <c r="H16486" s="507"/>
      <c r="P16486" s="507"/>
      <c r="R16486" s="507"/>
    </row>
    <row r="16487" spans="8:19" customFormat="1" ht="12.75">
      <c r="H16487" s="507"/>
      <c r="P16487" s="507"/>
      <c r="R16487" s="507"/>
    </row>
    <row r="16488" spans="8:19" customFormat="1" ht="12.75">
      <c r="H16488" s="507"/>
      <c r="R16488" s="507"/>
    </row>
    <row r="16489" spans="8:19" customFormat="1" ht="12.75">
      <c r="H16489" s="507"/>
      <c r="R16489" s="507"/>
      <c r="S16489" s="507"/>
    </row>
    <row r="16490" spans="8:19" customFormat="1" ht="12.75">
      <c r="H16490" s="507"/>
      <c r="R16490" s="507"/>
    </row>
    <row r="16491" spans="8:19" customFormat="1" ht="12.75">
      <c r="H16491" s="507"/>
      <c r="R16491" s="507"/>
    </row>
    <row r="16492" spans="8:19" customFormat="1" ht="12.75">
      <c r="H16492" s="507"/>
      <c r="R16492" s="507"/>
      <c r="S16492" s="507"/>
    </row>
    <row r="16493" spans="8:19" customFormat="1" ht="12.75">
      <c r="H16493" s="507"/>
      <c r="R16493" s="507"/>
    </row>
    <row r="16494" spans="8:19" customFormat="1" ht="12.75">
      <c r="H16494" s="507"/>
      <c r="R16494" s="507"/>
      <c r="S16494" s="507"/>
    </row>
    <row r="16495" spans="8:19" customFormat="1" ht="12.75">
      <c r="H16495" s="507"/>
      <c r="P16495" s="507"/>
      <c r="R16495" s="507"/>
    </row>
    <row r="16496" spans="8:19" customFormat="1" ht="12.75">
      <c r="H16496" s="507"/>
      <c r="R16496" s="507"/>
      <c r="S16496" s="507"/>
    </row>
    <row r="16497" spans="8:19" customFormat="1" ht="12.75">
      <c r="H16497" s="507"/>
      <c r="R16497" s="507"/>
      <c r="S16497" s="507"/>
    </row>
    <row r="16498" spans="8:19" customFormat="1" ht="12.75">
      <c r="H16498" s="507"/>
      <c r="R16498" s="507"/>
    </row>
    <row r="16499" spans="8:19" customFormat="1" ht="12.75">
      <c r="H16499" s="507"/>
      <c r="R16499" s="507"/>
    </row>
    <row r="16500" spans="8:19" customFormat="1" ht="12.75">
      <c r="H16500" s="507"/>
      <c r="R16500" s="507"/>
      <c r="S16500" s="507"/>
    </row>
    <row r="16501" spans="8:19" customFormat="1" ht="12.75">
      <c r="H16501" s="507"/>
      <c r="P16501" s="507"/>
      <c r="R16501" s="507"/>
    </row>
    <row r="16502" spans="8:19" customFormat="1" ht="12.75">
      <c r="H16502" s="507"/>
      <c r="R16502" s="507"/>
      <c r="S16502" s="507"/>
    </row>
    <row r="16503" spans="8:19" customFormat="1" ht="12.75">
      <c r="H16503" s="507"/>
      <c r="R16503" s="507"/>
      <c r="S16503" s="507"/>
    </row>
    <row r="16504" spans="8:19" customFormat="1" ht="12.75">
      <c r="H16504" s="507"/>
      <c r="R16504" s="507"/>
    </row>
    <row r="16505" spans="8:19" customFormat="1" ht="12.75">
      <c r="H16505" s="507"/>
      <c r="R16505" s="507"/>
    </row>
    <row r="16506" spans="8:19" customFormat="1" ht="12.75">
      <c r="H16506" s="507"/>
      <c r="P16506" s="507"/>
      <c r="R16506" s="507"/>
    </row>
    <row r="16507" spans="8:19" customFormat="1" ht="12.75">
      <c r="H16507" s="507"/>
      <c r="R16507" s="507"/>
      <c r="S16507" s="507"/>
    </row>
    <row r="16508" spans="8:19" customFormat="1" ht="12.75">
      <c r="H16508" s="507"/>
      <c r="P16508" s="507"/>
      <c r="R16508" s="507"/>
    </row>
    <row r="16509" spans="8:19" customFormat="1" ht="12.75">
      <c r="H16509" s="507"/>
      <c r="P16509" s="507"/>
      <c r="R16509" s="507"/>
      <c r="S16509" s="507"/>
    </row>
    <row r="16510" spans="8:19" customFormat="1" ht="12.75">
      <c r="H16510" s="507"/>
      <c r="R16510" s="507"/>
    </row>
    <row r="16511" spans="8:19" customFormat="1" ht="12.75">
      <c r="H16511" s="507"/>
      <c r="R16511" s="507"/>
    </row>
    <row r="16512" spans="8:19" customFormat="1" ht="12.75">
      <c r="H16512" s="507"/>
      <c r="R16512" s="507"/>
    </row>
    <row r="16513" spans="8:19" customFormat="1" ht="12.75">
      <c r="H16513" s="507"/>
      <c r="R16513" s="507"/>
      <c r="S16513" s="507"/>
    </row>
    <row r="16514" spans="8:19" customFormat="1" ht="12.75">
      <c r="H16514" s="507"/>
      <c r="R16514" s="507"/>
    </row>
    <row r="16515" spans="8:19" customFormat="1" ht="12.75">
      <c r="H16515" s="507"/>
      <c r="R16515" s="507"/>
      <c r="S16515" s="507"/>
    </row>
    <row r="16516" spans="8:19" customFormat="1" ht="12.75">
      <c r="H16516" s="507"/>
      <c r="R16516" s="507"/>
      <c r="S16516" s="507"/>
    </row>
    <row r="16517" spans="8:19" customFormat="1" ht="12.75">
      <c r="H16517" s="507"/>
      <c r="R16517" s="507"/>
    </row>
    <row r="16518" spans="8:19" customFormat="1" ht="12.75">
      <c r="H16518" s="507"/>
      <c r="R16518" s="507"/>
      <c r="S16518" s="507"/>
    </row>
    <row r="16519" spans="8:19" customFormat="1" ht="12.75">
      <c r="H16519" s="507"/>
      <c r="P16519" s="507"/>
      <c r="R16519" s="507"/>
    </row>
    <row r="16520" spans="8:19" customFormat="1" ht="12.75">
      <c r="H16520" s="507"/>
      <c r="P16520" s="507"/>
      <c r="R16520" s="507"/>
    </row>
    <row r="16521" spans="8:19" customFormat="1" ht="12.75">
      <c r="H16521" s="507"/>
      <c r="R16521" s="507"/>
    </row>
    <row r="16522" spans="8:19" customFormat="1" ht="12.75">
      <c r="H16522" s="507"/>
      <c r="R16522" s="507"/>
    </row>
    <row r="16523" spans="8:19" customFormat="1" ht="12.75">
      <c r="H16523" s="507"/>
      <c r="R16523" s="507"/>
      <c r="S16523" s="507"/>
    </row>
    <row r="16524" spans="8:19" customFormat="1" ht="12.75">
      <c r="H16524" s="507"/>
      <c r="R16524" s="507"/>
    </row>
    <row r="16525" spans="8:19" customFormat="1" ht="12.75">
      <c r="H16525" s="507"/>
      <c r="R16525" s="507"/>
    </row>
    <row r="16526" spans="8:19" customFormat="1" ht="12.75">
      <c r="H16526" s="507"/>
      <c r="R16526" s="507"/>
    </row>
    <row r="16527" spans="8:19" customFormat="1" ht="12.75">
      <c r="H16527" s="507"/>
      <c r="R16527" s="507"/>
    </row>
    <row r="16528" spans="8:19" customFormat="1" ht="12.75">
      <c r="H16528" s="507"/>
      <c r="P16528" s="507"/>
      <c r="R16528" s="507"/>
    </row>
    <row r="16529" spans="8:19" customFormat="1" ht="12.75">
      <c r="H16529" s="507"/>
      <c r="R16529" s="507"/>
    </row>
    <row r="16530" spans="8:19" customFormat="1" ht="12.75">
      <c r="H16530" s="507"/>
      <c r="R16530" s="507"/>
    </row>
    <row r="16531" spans="8:19" customFormat="1" ht="12.75">
      <c r="H16531" s="507"/>
      <c r="R16531" s="507"/>
      <c r="S16531" s="507"/>
    </row>
    <row r="16532" spans="8:19" customFormat="1" ht="12.75">
      <c r="H16532" s="507"/>
      <c r="R16532" s="507"/>
    </row>
    <row r="16533" spans="8:19" customFormat="1" ht="12.75">
      <c r="H16533" s="507"/>
      <c r="R16533" s="507"/>
      <c r="S16533" s="507"/>
    </row>
    <row r="16534" spans="8:19" customFormat="1" ht="12.75">
      <c r="H16534" s="507"/>
      <c r="R16534" s="507"/>
      <c r="S16534" s="507"/>
    </row>
    <row r="16535" spans="8:19" customFormat="1" ht="12.75">
      <c r="H16535" s="507"/>
      <c r="R16535" s="507"/>
      <c r="S16535" s="507"/>
    </row>
    <row r="16536" spans="8:19" customFormat="1" ht="12.75">
      <c r="H16536" s="507"/>
      <c r="R16536" s="507"/>
    </row>
    <row r="16537" spans="8:19" customFormat="1" ht="12.75">
      <c r="H16537" s="507"/>
      <c r="R16537" s="507"/>
      <c r="S16537" s="507"/>
    </row>
    <row r="16538" spans="8:19" customFormat="1" ht="12.75">
      <c r="H16538" s="507"/>
      <c r="P16538" s="507"/>
      <c r="R16538" s="507"/>
    </row>
    <row r="16539" spans="8:19" customFormat="1" ht="12.75">
      <c r="H16539" s="507"/>
      <c r="P16539" s="507"/>
      <c r="R16539" s="507"/>
    </row>
    <row r="16540" spans="8:19" customFormat="1" ht="12.75">
      <c r="H16540" s="507"/>
      <c r="R16540" s="507"/>
    </row>
    <row r="16541" spans="8:19" customFormat="1" ht="12.75">
      <c r="H16541" s="507"/>
      <c r="R16541" s="507"/>
    </row>
    <row r="16542" spans="8:19" customFormat="1" ht="12.75">
      <c r="H16542" s="507"/>
      <c r="R16542" s="507"/>
    </row>
    <row r="16543" spans="8:19" customFormat="1" ht="12.75">
      <c r="H16543" s="507"/>
      <c r="P16543" s="507"/>
      <c r="R16543" s="507"/>
      <c r="S16543" s="507"/>
    </row>
    <row r="16544" spans="8:19" customFormat="1" ht="12.75">
      <c r="H16544" s="507"/>
      <c r="R16544" s="507"/>
    </row>
    <row r="16545" spans="8:19" customFormat="1" ht="12.75">
      <c r="H16545" s="507"/>
      <c r="R16545" s="507"/>
    </row>
    <row r="16546" spans="8:19" customFormat="1" ht="12.75">
      <c r="H16546" s="507"/>
      <c r="P16546" s="507"/>
      <c r="R16546" s="507"/>
      <c r="S16546" s="507"/>
    </row>
    <row r="16547" spans="8:19" customFormat="1" ht="12.75">
      <c r="H16547" s="507"/>
      <c r="R16547" s="507"/>
    </row>
    <row r="16548" spans="8:19" customFormat="1" ht="12.75">
      <c r="H16548" s="507"/>
      <c r="P16548" s="507"/>
      <c r="R16548" s="507"/>
    </row>
    <row r="16549" spans="8:19" customFormat="1" ht="12.75">
      <c r="H16549" s="507"/>
      <c r="R16549" s="507"/>
    </row>
    <row r="16550" spans="8:19" customFormat="1" ht="12.75">
      <c r="H16550" s="507"/>
      <c r="R16550" s="507"/>
      <c r="S16550" s="507"/>
    </row>
    <row r="16551" spans="8:19" customFormat="1" ht="12.75">
      <c r="H16551" s="507"/>
      <c r="R16551" s="507"/>
    </row>
    <row r="16552" spans="8:19" customFormat="1" ht="12.75">
      <c r="H16552" s="507"/>
      <c r="R16552" s="507"/>
      <c r="S16552" s="507"/>
    </row>
    <row r="16553" spans="8:19" customFormat="1" ht="12.75">
      <c r="H16553" s="507"/>
      <c r="P16553" s="507"/>
      <c r="R16553" s="507"/>
      <c r="S16553" s="507"/>
    </row>
    <row r="16554" spans="8:19" customFormat="1" ht="12.75">
      <c r="H16554" s="507"/>
      <c r="P16554" s="507"/>
      <c r="R16554" s="507"/>
    </row>
    <row r="16555" spans="8:19" customFormat="1" ht="12.75">
      <c r="H16555" s="507"/>
      <c r="R16555" s="507"/>
    </row>
    <row r="16556" spans="8:19" customFormat="1" ht="12.75">
      <c r="H16556" s="507"/>
      <c r="R16556" s="507"/>
    </row>
    <row r="16557" spans="8:19" customFormat="1" ht="12.75">
      <c r="H16557" s="507"/>
      <c r="R16557" s="507"/>
    </row>
    <row r="16558" spans="8:19" customFormat="1" ht="12.75">
      <c r="H16558" s="507"/>
      <c r="P16558" s="507"/>
      <c r="R16558" s="507"/>
    </row>
    <row r="16559" spans="8:19" customFormat="1" ht="12.75">
      <c r="H16559" s="507"/>
      <c r="P16559" s="507"/>
      <c r="R16559" s="507"/>
    </row>
    <row r="16560" spans="8:19" customFormat="1" ht="12.75">
      <c r="H16560" s="507"/>
      <c r="R16560" s="507"/>
      <c r="S16560" s="507"/>
    </row>
    <row r="16561" spans="8:19" customFormat="1" ht="12.75">
      <c r="H16561" s="507"/>
      <c r="R16561" s="507"/>
      <c r="S16561" s="507"/>
    </row>
    <row r="16562" spans="8:19" customFormat="1" ht="12.75">
      <c r="H16562" s="507"/>
      <c r="R16562" s="507"/>
    </row>
    <row r="16563" spans="8:19" customFormat="1" ht="12.75">
      <c r="H16563" s="507"/>
      <c r="R16563" s="507"/>
    </row>
    <row r="16564" spans="8:19" customFormat="1" ht="12.75">
      <c r="H16564" s="507"/>
      <c r="R16564" s="507"/>
    </row>
    <row r="16565" spans="8:19" customFormat="1" ht="12.75">
      <c r="H16565" s="507"/>
      <c r="R16565" s="507"/>
      <c r="S16565" s="507"/>
    </row>
    <row r="16566" spans="8:19" customFormat="1" ht="12.75">
      <c r="H16566" s="507"/>
      <c r="R16566" s="507"/>
      <c r="S16566" s="507"/>
    </row>
    <row r="16567" spans="8:19" customFormat="1" ht="12.75">
      <c r="H16567" s="507"/>
      <c r="P16567" s="507"/>
      <c r="R16567" s="507"/>
    </row>
    <row r="16568" spans="8:19" customFormat="1" ht="12.75">
      <c r="H16568" s="507"/>
      <c r="R16568" s="507"/>
    </row>
    <row r="16569" spans="8:19" customFormat="1" ht="12.75">
      <c r="H16569" s="507"/>
      <c r="R16569" s="507"/>
      <c r="S16569" s="507"/>
    </row>
    <row r="16570" spans="8:19" customFormat="1" ht="12.75">
      <c r="H16570" s="507"/>
      <c r="P16570" s="507"/>
      <c r="R16570" s="507"/>
    </row>
    <row r="16571" spans="8:19" customFormat="1" ht="12.75">
      <c r="H16571" s="507"/>
      <c r="P16571" s="507"/>
      <c r="R16571" s="507"/>
    </row>
    <row r="16572" spans="8:19" customFormat="1" ht="12.75">
      <c r="H16572" s="507"/>
      <c r="R16572" s="507"/>
    </row>
    <row r="16573" spans="8:19" customFormat="1" ht="12.75">
      <c r="H16573" s="507"/>
      <c r="P16573" s="507"/>
      <c r="R16573" s="507"/>
    </row>
    <row r="16574" spans="8:19" customFormat="1" ht="12.75">
      <c r="H16574" s="507"/>
      <c r="R16574" s="507"/>
      <c r="S16574" s="507"/>
    </row>
    <row r="16575" spans="8:19" customFormat="1" ht="12.75">
      <c r="H16575" s="507"/>
      <c r="R16575" s="507"/>
      <c r="S16575" s="507"/>
    </row>
    <row r="16576" spans="8:19" customFormat="1" ht="12.75">
      <c r="H16576" s="507"/>
      <c r="R16576" s="507"/>
    </row>
    <row r="16577" spans="8:19" customFormat="1" ht="12.75">
      <c r="H16577" s="507"/>
      <c r="R16577" s="507"/>
      <c r="S16577" s="507"/>
    </row>
    <row r="16578" spans="8:19" customFormat="1" ht="12.75">
      <c r="H16578" s="507"/>
      <c r="P16578" s="507"/>
      <c r="R16578" s="507"/>
    </row>
    <row r="16579" spans="8:19" customFormat="1" ht="12.75">
      <c r="H16579" s="507"/>
      <c r="P16579" s="507"/>
      <c r="R16579" s="507"/>
    </row>
    <row r="16580" spans="8:19" customFormat="1" ht="12.75">
      <c r="H16580" s="507"/>
      <c r="R16580" s="507"/>
    </row>
    <row r="16581" spans="8:19" customFormat="1" ht="12.75">
      <c r="H16581" s="507"/>
      <c r="R16581" s="507"/>
      <c r="S16581" s="507"/>
    </row>
    <row r="16582" spans="8:19" customFormat="1" ht="12.75">
      <c r="H16582" s="507"/>
      <c r="R16582" s="507"/>
    </row>
    <row r="16583" spans="8:19" customFormat="1" ht="12.75">
      <c r="H16583" s="507"/>
      <c r="R16583" s="507"/>
      <c r="S16583" s="507"/>
    </row>
    <row r="16584" spans="8:19" customFormat="1" ht="12.75">
      <c r="H16584" s="507"/>
      <c r="P16584" s="507"/>
      <c r="R16584" s="507"/>
    </row>
    <row r="16585" spans="8:19" customFormat="1" ht="12.75">
      <c r="H16585" s="507"/>
      <c r="P16585" s="507"/>
      <c r="R16585" s="507"/>
    </row>
    <row r="16586" spans="8:19" customFormat="1" ht="12.75">
      <c r="H16586" s="507"/>
      <c r="R16586" s="507"/>
    </row>
    <row r="16587" spans="8:19" customFormat="1" ht="12.75">
      <c r="H16587" s="507"/>
      <c r="R16587" s="507"/>
      <c r="S16587" s="507"/>
    </row>
    <row r="16588" spans="8:19" customFormat="1" ht="12.75">
      <c r="H16588" s="507"/>
      <c r="R16588" s="507"/>
      <c r="S16588" s="507"/>
    </row>
    <row r="16589" spans="8:19" customFormat="1" ht="12.75">
      <c r="H16589" s="507"/>
      <c r="P16589" s="507"/>
      <c r="R16589" s="507"/>
      <c r="S16589" s="507"/>
    </row>
    <row r="16590" spans="8:19" customFormat="1" ht="12.75">
      <c r="H16590" s="507"/>
      <c r="R16590" s="507"/>
      <c r="S16590" s="507"/>
    </row>
    <row r="16591" spans="8:19" customFormat="1" ht="12.75">
      <c r="H16591" s="507"/>
      <c r="P16591" s="507"/>
      <c r="R16591" s="507"/>
    </row>
    <row r="16592" spans="8:19" customFormat="1" ht="12.75">
      <c r="H16592" s="507"/>
      <c r="R16592" s="507"/>
      <c r="S16592" s="507"/>
    </row>
    <row r="16593" spans="8:19" customFormat="1" ht="12.75">
      <c r="H16593" s="507"/>
      <c r="R16593" s="507"/>
    </row>
    <row r="16594" spans="8:19" customFormat="1" ht="12.75">
      <c r="H16594" s="507"/>
      <c r="P16594" s="507"/>
      <c r="R16594" s="507"/>
    </row>
    <row r="16595" spans="8:19" customFormat="1" ht="12.75">
      <c r="H16595" s="507"/>
      <c r="R16595" s="507"/>
    </row>
    <row r="16596" spans="8:19" customFormat="1" ht="12.75">
      <c r="H16596" s="507"/>
      <c r="P16596" s="507"/>
      <c r="R16596" s="507"/>
    </row>
    <row r="16597" spans="8:19" customFormat="1" ht="12.75">
      <c r="H16597" s="507"/>
      <c r="R16597" s="507"/>
    </row>
    <row r="16598" spans="8:19" customFormat="1" ht="12.75">
      <c r="H16598" s="507"/>
      <c r="R16598" s="507"/>
      <c r="S16598" s="507"/>
    </row>
    <row r="16599" spans="8:19" customFormat="1" ht="12.75">
      <c r="H16599" s="507"/>
      <c r="R16599" s="507"/>
      <c r="S16599" s="507"/>
    </row>
    <row r="16600" spans="8:19" customFormat="1" ht="12.75">
      <c r="H16600" s="507"/>
      <c r="P16600" s="507"/>
      <c r="R16600" s="507"/>
      <c r="S16600" s="507"/>
    </row>
    <row r="16601" spans="8:19" customFormat="1" ht="12.75">
      <c r="H16601" s="507"/>
      <c r="R16601" s="507"/>
      <c r="S16601" s="507"/>
    </row>
    <row r="16602" spans="8:19" customFormat="1" ht="12.75">
      <c r="H16602" s="507"/>
      <c r="P16602" s="507"/>
      <c r="R16602" s="507"/>
    </row>
    <row r="16603" spans="8:19" customFormat="1" ht="12.75">
      <c r="H16603" s="507"/>
      <c r="R16603" s="507"/>
      <c r="S16603" s="507"/>
    </row>
    <row r="16604" spans="8:19" customFormat="1" ht="12.75">
      <c r="H16604" s="507"/>
      <c r="P16604" s="507"/>
      <c r="R16604" s="507"/>
    </row>
    <row r="16605" spans="8:19" customFormat="1" ht="12.75">
      <c r="H16605" s="507"/>
      <c r="R16605" s="507"/>
    </row>
    <row r="16606" spans="8:19" customFormat="1" ht="12.75">
      <c r="H16606" s="507"/>
      <c r="R16606" s="507"/>
    </row>
    <row r="16607" spans="8:19" customFormat="1" ht="12.75">
      <c r="H16607" s="507"/>
      <c r="P16607" s="507"/>
      <c r="R16607" s="507"/>
    </row>
    <row r="16608" spans="8:19" customFormat="1" ht="12.75">
      <c r="H16608" s="507"/>
      <c r="R16608" s="507"/>
    </row>
    <row r="16609" spans="8:19" customFormat="1" ht="12.75">
      <c r="H16609" s="507"/>
      <c r="R16609" s="507"/>
    </row>
    <row r="16610" spans="8:19" customFormat="1" ht="12.75">
      <c r="H16610" s="507"/>
      <c r="P16610" s="507"/>
      <c r="R16610" s="507"/>
    </row>
    <row r="16611" spans="8:19" customFormat="1" ht="12.75">
      <c r="H16611" s="507"/>
      <c r="P16611" s="507"/>
      <c r="R16611" s="507"/>
      <c r="S16611" s="507"/>
    </row>
    <row r="16612" spans="8:19" customFormat="1" ht="12.75">
      <c r="H16612" s="507"/>
      <c r="R16612" s="507"/>
      <c r="S16612" s="507"/>
    </row>
    <row r="16613" spans="8:19" customFormat="1" ht="12.75">
      <c r="H16613" s="507"/>
      <c r="R16613" s="507"/>
    </row>
    <row r="16614" spans="8:19" customFormat="1" ht="12.75">
      <c r="H16614" s="507"/>
      <c r="R16614" s="507"/>
    </row>
    <row r="16615" spans="8:19" customFormat="1" ht="12.75">
      <c r="H16615" s="507"/>
      <c r="R16615" s="507"/>
    </row>
    <row r="16616" spans="8:19" customFormat="1" ht="12.75">
      <c r="H16616" s="507"/>
      <c r="P16616" s="507"/>
      <c r="R16616" s="507"/>
    </row>
    <row r="16617" spans="8:19" customFormat="1" ht="12.75">
      <c r="H16617" s="507"/>
      <c r="R16617" s="507"/>
    </row>
    <row r="16618" spans="8:19" customFormat="1" ht="12.75">
      <c r="H16618" s="507"/>
      <c r="R16618" s="507"/>
      <c r="S16618" s="507"/>
    </row>
    <row r="16619" spans="8:19" customFormat="1" ht="12.75">
      <c r="H16619" s="507"/>
      <c r="R16619" s="507"/>
      <c r="S16619" s="507"/>
    </row>
    <row r="16620" spans="8:19" customFormat="1" ht="12.75">
      <c r="H16620" s="507"/>
      <c r="R16620" s="507"/>
    </row>
    <row r="16621" spans="8:19" customFormat="1" ht="12.75">
      <c r="H16621" s="507"/>
      <c r="R16621" s="507"/>
      <c r="S16621" s="507"/>
    </row>
    <row r="16622" spans="8:19" customFormat="1" ht="12.75">
      <c r="H16622" s="507"/>
      <c r="R16622" s="507"/>
    </row>
    <row r="16623" spans="8:19" customFormat="1" ht="12.75">
      <c r="H16623" s="507"/>
      <c r="R16623" s="507"/>
    </row>
    <row r="16624" spans="8:19" customFormat="1" ht="12.75">
      <c r="H16624" s="507"/>
      <c r="R16624" s="507"/>
    </row>
    <row r="16625" spans="8:19" customFormat="1" ht="12.75">
      <c r="H16625" s="507"/>
      <c r="P16625" s="507"/>
      <c r="R16625" s="507"/>
      <c r="S16625" s="507"/>
    </row>
    <row r="16626" spans="8:19" customFormat="1" ht="12.75">
      <c r="H16626" s="507"/>
      <c r="R16626" s="507"/>
    </row>
    <row r="16627" spans="8:19" customFormat="1" ht="12.75">
      <c r="H16627" s="507"/>
      <c r="R16627" s="507"/>
    </row>
    <row r="16628" spans="8:19" customFormat="1" ht="12.75">
      <c r="H16628" s="507"/>
      <c r="R16628" s="507"/>
    </row>
    <row r="16629" spans="8:19" customFormat="1" ht="12.75">
      <c r="H16629" s="507"/>
      <c r="R16629" s="507"/>
    </row>
    <row r="16630" spans="8:19" customFormat="1" ht="12.75">
      <c r="H16630" s="507"/>
      <c r="R16630" s="507"/>
    </row>
    <row r="16631" spans="8:19" customFormat="1" ht="12.75">
      <c r="H16631" s="507"/>
      <c r="P16631" s="507"/>
      <c r="R16631" s="507"/>
    </row>
    <row r="16632" spans="8:19" customFormat="1" ht="12.75">
      <c r="H16632" s="507"/>
      <c r="R16632" s="507"/>
      <c r="S16632" s="507"/>
    </row>
    <row r="16633" spans="8:19" customFormat="1" ht="12.75">
      <c r="H16633" s="507"/>
      <c r="P16633" s="507"/>
      <c r="R16633" s="507"/>
    </row>
    <row r="16634" spans="8:19" customFormat="1" ht="12.75">
      <c r="H16634" s="507"/>
      <c r="R16634" s="507"/>
      <c r="S16634" s="507"/>
    </row>
    <row r="16635" spans="8:19" customFormat="1" ht="12.75">
      <c r="H16635" s="507"/>
      <c r="R16635" s="507"/>
      <c r="S16635" s="507"/>
    </row>
    <row r="16636" spans="8:19" customFormat="1" ht="12.75">
      <c r="H16636" s="507"/>
      <c r="R16636" s="507"/>
    </row>
    <row r="16637" spans="8:19" customFormat="1" ht="12.75">
      <c r="H16637" s="507"/>
      <c r="R16637" s="507"/>
      <c r="S16637" s="507"/>
    </row>
    <row r="16638" spans="8:19" customFormat="1" ht="12.75">
      <c r="H16638" s="507"/>
      <c r="R16638" s="507"/>
    </row>
    <row r="16639" spans="8:19" customFormat="1" ht="12.75">
      <c r="H16639" s="507"/>
      <c r="R16639" s="507"/>
    </row>
    <row r="16640" spans="8:19" customFormat="1" ht="12.75">
      <c r="H16640" s="507"/>
      <c r="R16640" s="507"/>
      <c r="S16640" s="507"/>
    </row>
    <row r="16641" spans="8:19" customFormat="1" ht="12.75">
      <c r="H16641" s="507"/>
      <c r="R16641" s="507"/>
    </row>
    <row r="16642" spans="8:19" customFormat="1" ht="12.75">
      <c r="H16642" s="507"/>
      <c r="P16642" s="507"/>
      <c r="R16642" s="507"/>
    </row>
    <row r="16643" spans="8:19" customFormat="1" ht="12.75">
      <c r="H16643" s="507"/>
      <c r="R16643" s="507"/>
    </row>
    <row r="16644" spans="8:19" customFormat="1" ht="12.75">
      <c r="H16644" s="507"/>
      <c r="R16644" s="507"/>
      <c r="S16644" s="507"/>
    </row>
    <row r="16645" spans="8:19" customFormat="1" ht="12.75">
      <c r="H16645" s="507"/>
      <c r="R16645" s="507"/>
    </row>
    <row r="16646" spans="8:19" customFormat="1" ht="12.75">
      <c r="H16646" s="507"/>
      <c r="R16646" s="507"/>
      <c r="S16646" s="507"/>
    </row>
    <row r="16647" spans="8:19" customFormat="1" ht="12.75">
      <c r="H16647" s="507"/>
      <c r="R16647" s="507"/>
    </row>
    <row r="16648" spans="8:19" customFormat="1" ht="12.75">
      <c r="H16648" s="507"/>
      <c r="R16648" s="507"/>
    </row>
    <row r="16649" spans="8:19" customFormat="1" ht="12.75">
      <c r="H16649" s="507"/>
      <c r="R16649" s="507"/>
      <c r="S16649" s="507"/>
    </row>
    <row r="16650" spans="8:19" customFormat="1" ht="12.75">
      <c r="H16650" s="507"/>
      <c r="R16650" s="507"/>
    </row>
    <row r="16651" spans="8:19" customFormat="1" ht="12.75">
      <c r="H16651" s="507"/>
      <c r="R16651" s="507"/>
    </row>
    <row r="16652" spans="8:19" customFormat="1" ht="12.75">
      <c r="H16652" s="507"/>
      <c r="P16652" s="507"/>
      <c r="R16652" s="507"/>
    </row>
    <row r="16653" spans="8:19" customFormat="1" ht="12.75">
      <c r="H16653" s="507"/>
      <c r="R16653" s="507"/>
    </row>
    <row r="16654" spans="8:19" customFormat="1" ht="12.75">
      <c r="H16654" s="507"/>
      <c r="P16654" s="507"/>
      <c r="R16654" s="507"/>
    </row>
    <row r="16655" spans="8:19" customFormat="1" ht="12.75">
      <c r="H16655" s="507"/>
      <c r="R16655" s="507"/>
      <c r="S16655" s="507"/>
    </row>
    <row r="16656" spans="8:19" customFormat="1" ht="12.75">
      <c r="H16656" s="507"/>
      <c r="R16656" s="507"/>
    </row>
    <row r="16657" spans="8:19" customFormat="1" ht="12.75">
      <c r="H16657" s="507"/>
      <c r="R16657" s="507"/>
      <c r="S16657" s="507"/>
    </row>
    <row r="16658" spans="8:19" customFormat="1" ht="12.75">
      <c r="H16658" s="507"/>
      <c r="R16658" s="507"/>
    </row>
    <row r="16659" spans="8:19" customFormat="1" ht="12.75">
      <c r="H16659" s="507"/>
      <c r="R16659" s="507"/>
    </row>
    <row r="16660" spans="8:19" customFormat="1" ht="12.75">
      <c r="H16660" s="507"/>
      <c r="R16660" s="507"/>
      <c r="S16660" s="507"/>
    </row>
    <row r="16661" spans="8:19" customFormat="1" ht="12.75">
      <c r="H16661" s="507"/>
      <c r="R16661" s="507"/>
    </row>
    <row r="16662" spans="8:19" customFormat="1" ht="12.75">
      <c r="H16662" s="507"/>
      <c r="R16662" s="507"/>
      <c r="S16662" s="507"/>
    </row>
    <row r="16663" spans="8:19" customFormat="1" ht="12.75">
      <c r="H16663" s="507"/>
      <c r="R16663" s="507"/>
      <c r="S16663" s="507"/>
    </row>
    <row r="16664" spans="8:19" customFormat="1" ht="12.75">
      <c r="H16664" s="507"/>
      <c r="P16664" s="507"/>
      <c r="R16664" s="507"/>
    </row>
    <row r="16665" spans="8:19" customFormat="1" ht="12.75">
      <c r="H16665" s="507"/>
      <c r="R16665" s="507"/>
    </row>
    <row r="16666" spans="8:19" customFormat="1" ht="12.75">
      <c r="H16666" s="507"/>
      <c r="R16666" s="507"/>
      <c r="S16666" s="507"/>
    </row>
    <row r="16667" spans="8:19" customFormat="1" ht="12.75">
      <c r="H16667" s="507"/>
      <c r="R16667" s="507"/>
    </row>
    <row r="16668" spans="8:19" customFormat="1" ht="12.75">
      <c r="H16668" s="507"/>
      <c r="P16668" s="507"/>
      <c r="R16668" s="507"/>
    </row>
    <row r="16669" spans="8:19" customFormat="1" ht="12.75">
      <c r="H16669" s="507"/>
      <c r="R16669" s="507"/>
      <c r="S16669" s="507"/>
    </row>
    <row r="16670" spans="8:19" customFormat="1" ht="12.75">
      <c r="H16670" s="507"/>
      <c r="R16670" s="507"/>
    </row>
    <row r="16671" spans="8:19" customFormat="1" ht="12.75">
      <c r="H16671" s="507"/>
      <c r="R16671" s="507"/>
      <c r="S16671" s="507"/>
    </row>
    <row r="16672" spans="8:19" customFormat="1" ht="12.75">
      <c r="H16672" s="507"/>
      <c r="R16672" s="507"/>
      <c r="S16672" s="507"/>
    </row>
    <row r="16673" spans="8:19" customFormat="1" ht="12.75">
      <c r="H16673" s="507"/>
      <c r="R16673" s="507"/>
      <c r="S16673" s="507"/>
    </row>
    <row r="16674" spans="8:19" customFormat="1" ht="12.75">
      <c r="H16674" s="507"/>
      <c r="P16674" s="507"/>
      <c r="R16674" s="507"/>
    </row>
    <row r="16675" spans="8:19" customFormat="1" ht="12.75">
      <c r="H16675" s="507"/>
      <c r="R16675" s="507"/>
    </row>
    <row r="16676" spans="8:19" customFormat="1" ht="12.75">
      <c r="H16676" s="507"/>
      <c r="R16676" s="507"/>
    </row>
    <row r="16677" spans="8:19" customFormat="1" ht="12.75">
      <c r="H16677" s="507"/>
      <c r="R16677" s="507"/>
    </row>
    <row r="16678" spans="8:19" customFormat="1" ht="12.75">
      <c r="H16678" s="507"/>
      <c r="P16678" s="507"/>
      <c r="R16678" s="507"/>
      <c r="S16678" s="507"/>
    </row>
    <row r="16679" spans="8:19" customFormat="1" ht="12.75">
      <c r="H16679" s="507"/>
      <c r="R16679" s="507"/>
      <c r="S16679" s="507"/>
    </row>
    <row r="16680" spans="8:19" customFormat="1" ht="12.75">
      <c r="H16680" s="507"/>
      <c r="R16680" s="507"/>
      <c r="S16680" s="507"/>
    </row>
    <row r="16681" spans="8:19" customFormat="1" ht="12.75">
      <c r="H16681" s="507"/>
      <c r="R16681" s="507"/>
      <c r="S16681" s="507"/>
    </row>
    <row r="16682" spans="8:19" customFormat="1" ht="12.75">
      <c r="H16682" s="507"/>
      <c r="R16682" s="507"/>
    </row>
    <row r="16683" spans="8:19" customFormat="1" ht="12.75">
      <c r="H16683" s="507"/>
      <c r="R16683" s="507"/>
    </row>
    <row r="16684" spans="8:19" customFormat="1" ht="12.75">
      <c r="H16684" s="507"/>
      <c r="R16684" s="507"/>
      <c r="S16684" s="507"/>
    </row>
    <row r="16685" spans="8:19" customFormat="1" ht="12.75">
      <c r="H16685" s="507"/>
      <c r="R16685" s="507"/>
    </row>
    <row r="16686" spans="8:19" customFormat="1" ht="12.75">
      <c r="H16686" s="507"/>
      <c r="R16686" s="507"/>
    </row>
    <row r="16687" spans="8:19" customFormat="1" ht="12.75">
      <c r="H16687" s="507"/>
      <c r="R16687" s="507"/>
    </row>
    <row r="16688" spans="8:19" customFormat="1" ht="12.75">
      <c r="H16688" s="507"/>
      <c r="R16688" s="507"/>
    </row>
    <row r="16689" spans="8:19" customFormat="1" ht="12.75">
      <c r="H16689" s="507"/>
      <c r="P16689" s="507"/>
      <c r="R16689" s="507"/>
    </row>
    <row r="16690" spans="8:19" customFormat="1" ht="12.75">
      <c r="H16690" s="507"/>
      <c r="R16690" s="507"/>
    </row>
    <row r="16691" spans="8:19" customFormat="1" ht="12.75">
      <c r="H16691" s="507"/>
      <c r="R16691" s="507"/>
    </row>
    <row r="16692" spans="8:19" customFormat="1" ht="12.75">
      <c r="H16692" s="507"/>
      <c r="R16692" s="507"/>
    </row>
    <row r="16693" spans="8:19" customFormat="1" ht="12.75">
      <c r="H16693" s="507"/>
      <c r="P16693" s="507"/>
      <c r="R16693" s="507"/>
    </row>
    <row r="16694" spans="8:19" customFormat="1" ht="12.75">
      <c r="H16694" s="507"/>
      <c r="P16694" s="507"/>
      <c r="R16694" s="507"/>
    </row>
    <row r="16695" spans="8:19" customFormat="1" ht="12.75">
      <c r="H16695" s="507"/>
      <c r="R16695" s="507"/>
      <c r="S16695" s="507"/>
    </row>
    <row r="16696" spans="8:19" customFormat="1" ht="12.75">
      <c r="H16696" s="507"/>
      <c r="P16696" s="507"/>
      <c r="R16696" s="507"/>
    </row>
    <row r="16697" spans="8:19" customFormat="1" ht="12.75">
      <c r="H16697" s="507"/>
      <c r="R16697" s="507"/>
      <c r="S16697" s="507"/>
    </row>
    <row r="16698" spans="8:19" customFormat="1" ht="12.75">
      <c r="H16698" s="507"/>
      <c r="R16698" s="507"/>
    </row>
    <row r="16699" spans="8:19" customFormat="1" ht="12.75">
      <c r="H16699" s="507"/>
      <c r="P16699" s="507"/>
      <c r="R16699" s="507"/>
    </row>
    <row r="16700" spans="8:19" customFormat="1" ht="12.75">
      <c r="H16700" s="507"/>
      <c r="P16700" s="507"/>
      <c r="R16700" s="507"/>
    </row>
    <row r="16701" spans="8:19" customFormat="1" ht="12.75">
      <c r="H16701" s="507"/>
      <c r="R16701" s="507"/>
    </row>
    <row r="16702" spans="8:19" customFormat="1" ht="12.75">
      <c r="H16702" s="507"/>
      <c r="R16702" s="507"/>
      <c r="S16702" s="507"/>
    </row>
    <row r="16703" spans="8:19" customFormat="1" ht="12.75">
      <c r="H16703" s="507"/>
      <c r="P16703" s="507"/>
      <c r="R16703" s="507"/>
    </row>
    <row r="16704" spans="8:19" customFormat="1" ht="12.75">
      <c r="H16704" s="507"/>
      <c r="R16704" s="507"/>
      <c r="S16704" s="507"/>
    </row>
    <row r="16705" spans="8:19" customFormat="1" ht="12.75">
      <c r="H16705" s="507"/>
      <c r="R16705" s="507"/>
    </row>
    <row r="16706" spans="8:19" customFormat="1" ht="12.75">
      <c r="H16706" s="507"/>
      <c r="R16706" s="507"/>
      <c r="S16706" s="507"/>
    </row>
    <row r="16707" spans="8:19" customFormat="1" ht="12.75">
      <c r="H16707" s="507"/>
      <c r="R16707" s="507"/>
    </row>
    <row r="16708" spans="8:19" customFormat="1" ht="12.75">
      <c r="H16708" s="507"/>
      <c r="P16708" s="507"/>
      <c r="R16708" s="507"/>
    </row>
    <row r="16709" spans="8:19" customFormat="1" ht="12.75">
      <c r="H16709" s="507"/>
      <c r="R16709" s="507"/>
    </row>
    <row r="16710" spans="8:19" customFormat="1" ht="12.75">
      <c r="H16710" s="507"/>
      <c r="R16710" s="507"/>
    </row>
    <row r="16711" spans="8:19" customFormat="1" ht="12.75">
      <c r="H16711" s="507"/>
      <c r="P16711" s="507"/>
      <c r="R16711" s="507"/>
    </row>
    <row r="16712" spans="8:19" customFormat="1" ht="12.75">
      <c r="H16712" s="507"/>
      <c r="P16712" s="507"/>
      <c r="R16712" s="507"/>
    </row>
    <row r="16713" spans="8:19" customFormat="1" ht="12.75">
      <c r="H16713" s="507"/>
      <c r="R16713" s="507"/>
    </row>
    <row r="16714" spans="8:19" customFormat="1" ht="12.75">
      <c r="H16714" s="507"/>
      <c r="P16714" s="507"/>
      <c r="R16714" s="507"/>
    </row>
    <row r="16715" spans="8:19" customFormat="1" ht="12.75">
      <c r="H16715" s="507"/>
      <c r="R16715" s="507"/>
      <c r="S16715" s="507"/>
    </row>
    <row r="16716" spans="8:19" customFormat="1" ht="12.75">
      <c r="H16716" s="507"/>
      <c r="R16716" s="507"/>
    </row>
    <row r="16717" spans="8:19" customFormat="1" ht="12.75">
      <c r="H16717" s="507"/>
      <c r="R16717" s="507"/>
    </row>
    <row r="16718" spans="8:19" customFormat="1" ht="12.75">
      <c r="H16718" s="507"/>
      <c r="R16718" s="507"/>
      <c r="S16718" s="507"/>
    </row>
    <row r="16719" spans="8:19" customFormat="1" ht="12.75">
      <c r="H16719" s="507"/>
      <c r="P16719" s="507"/>
      <c r="R16719" s="507"/>
    </row>
    <row r="16720" spans="8:19" customFormat="1" ht="12.75">
      <c r="H16720" s="507"/>
      <c r="R16720" s="507"/>
      <c r="S16720" s="507"/>
    </row>
    <row r="16721" spans="8:19" customFormat="1" ht="12.75">
      <c r="H16721" s="507"/>
      <c r="R16721" s="507"/>
      <c r="S16721" s="507"/>
    </row>
    <row r="16722" spans="8:19" customFormat="1" ht="12.75">
      <c r="H16722" s="507"/>
      <c r="R16722" s="507"/>
    </row>
    <row r="16723" spans="8:19" customFormat="1" ht="12.75">
      <c r="H16723" s="507"/>
      <c r="R16723" s="507"/>
    </row>
    <row r="16724" spans="8:19" customFormat="1" ht="12.75">
      <c r="H16724" s="507"/>
      <c r="R16724" s="507"/>
      <c r="S16724" s="507"/>
    </row>
    <row r="16725" spans="8:19" customFormat="1" ht="12.75">
      <c r="H16725" s="507"/>
      <c r="P16725" s="507"/>
      <c r="R16725" s="507"/>
    </row>
    <row r="16726" spans="8:19" customFormat="1" ht="12.75">
      <c r="H16726" s="507"/>
      <c r="R16726" s="507"/>
      <c r="S16726" s="507"/>
    </row>
    <row r="16727" spans="8:19" customFormat="1" ht="12.75">
      <c r="H16727" s="507"/>
      <c r="R16727" s="507"/>
    </row>
    <row r="16728" spans="8:19" customFormat="1" ht="12.75">
      <c r="H16728" s="507"/>
      <c r="R16728" s="507"/>
      <c r="S16728" s="507"/>
    </row>
    <row r="16729" spans="8:19" customFormat="1" ht="12.75">
      <c r="H16729" s="507"/>
      <c r="P16729" s="507"/>
      <c r="R16729" s="507"/>
    </row>
    <row r="16730" spans="8:19" customFormat="1" ht="12.75">
      <c r="H16730" s="507"/>
      <c r="P16730" s="507"/>
      <c r="R16730" s="507"/>
    </row>
    <row r="16731" spans="8:19" customFormat="1" ht="12.75">
      <c r="H16731" s="507"/>
      <c r="P16731" s="507"/>
      <c r="R16731" s="507"/>
    </row>
    <row r="16732" spans="8:19" customFormat="1" ht="12.75">
      <c r="H16732" s="507"/>
      <c r="P16732" s="507"/>
      <c r="R16732" s="507"/>
    </row>
    <row r="16733" spans="8:19" customFormat="1" ht="12.75">
      <c r="H16733" s="507"/>
      <c r="R16733" s="507"/>
    </row>
    <row r="16734" spans="8:19" customFormat="1" ht="12.75">
      <c r="H16734" s="507"/>
      <c r="R16734" s="507"/>
    </row>
    <row r="16735" spans="8:19" customFormat="1" ht="12.75">
      <c r="H16735" s="507"/>
      <c r="R16735" s="507"/>
    </row>
    <row r="16736" spans="8:19" customFormat="1" ht="12.75">
      <c r="H16736" s="507"/>
      <c r="R16736" s="507"/>
    </row>
    <row r="16737" spans="8:19" customFormat="1" ht="12.75">
      <c r="H16737" s="507"/>
      <c r="P16737" s="507"/>
      <c r="R16737" s="507"/>
    </row>
    <row r="16738" spans="8:19" customFormat="1" ht="12.75">
      <c r="H16738" s="507"/>
      <c r="R16738" s="507"/>
    </row>
    <row r="16739" spans="8:19" customFormat="1" ht="12.75">
      <c r="H16739" s="507"/>
      <c r="R16739" s="507"/>
    </row>
    <row r="16740" spans="8:19" customFormat="1" ht="12.75">
      <c r="H16740" s="507"/>
      <c r="R16740" s="507"/>
    </row>
    <row r="16741" spans="8:19" customFormat="1" ht="12.75">
      <c r="H16741" s="507"/>
      <c r="R16741" s="507"/>
    </row>
    <row r="16742" spans="8:19" customFormat="1" ht="12.75">
      <c r="H16742" s="507"/>
      <c r="P16742" s="507"/>
      <c r="R16742" s="507"/>
    </row>
    <row r="16743" spans="8:19" customFormat="1" ht="12.75">
      <c r="H16743" s="507"/>
      <c r="P16743" s="507"/>
      <c r="R16743" s="507"/>
    </row>
    <row r="16744" spans="8:19" customFormat="1" ht="12.75">
      <c r="H16744" s="507"/>
      <c r="R16744" s="507"/>
    </row>
    <row r="16745" spans="8:19" customFormat="1" ht="12.75">
      <c r="H16745" s="507"/>
      <c r="P16745" s="507"/>
      <c r="R16745" s="507"/>
    </row>
    <row r="16746" spans="8:19" customFormat="1" ht="12.75">
      <c r="H16746" s="507"/>
      <c r="R16746" s="507"/>
    </row>
    <row r="16747" spans="8:19" customFormat="1" ht="12.75">
      <c r="H16747" s="507"/>
      <c r="R16747" s="507"/>
      <c r="S16747" s="507"/>
    </row>
    <row r="16748" spans="8:19" customFormat="1" ht="12.75">
      <c r="H16748" s="507"/>
      <c r="P16748" s="507"/>
      <c r="R16748" s="507"/>
    </row>
    <row r="16749" spans="8:19" customFormat="1" ht="12.75">
      <c r="H16749" s="507"/>
      <c r="P16749" s="507"/>
      <c r="R16749" s="507"/>
    </row>
    <row r="16750" spans="8:19" customFormat="1" ht="12.75">
      <c r="H16750" s="507"/>
      <c r="R16750" s="507"/>
      <c r="S16750" s="507"/>
    </row>
    <row r="16751" spans="8:19" customFormat="1" ht="12.75">
      <c r="H16751" s="507"/>
      <c r="P16751" s="507"/>
      <c r="R16751" s="507"/>
    </row>
    <row r="16752" spans="8:19" customFormat="1" ht="12.75">
      <c r="H16752" s="507"/>
      <c r="R16752" s="507"/>
    </row>
    <row r="16753" spans="8:19" customFormat="1" ht="12.75">
      <c r="H16753" s="507"/>
      <c r="R16753" s="507"/>
      <c r="S16753" s="507"/>
    </row>
    <row r="16754" spans="8:19" customFormat="1" ht="12.75">
      <c r="H16754" s="507"/>
      <c r="R16754" s="507"/>
      <c r="S16754" s="507"/>
    </row>
    <row r="16755" spans="8:19" customFormat="1" ht="12.75">
      <c r="H16755" s="507"/>
      <c r="R16755" s="507"/>
      <c r="S16755" s="507"/>
    </row>
    <row r="16756" spans="8:19" customFormat="1" ht="12.75">
      <c r="H16756" s="507"/>
      <c r="P16756" s="507"/>
      <c r="R16756" s="507"/>
    </row>
    <row r="16757" spans="8:19" customFormat="1" ht="12.75">
      <c r="H16757" s="507"/>
      <c r="P16757" s="507"/>
      <c r="R16757" s="507"/>
    </row>
    <row r="16758" spans="8:19" customFormat="1" ht="12.75">
      <c r="H16758" s="507"/>
      <c r="P16758" s="507"/>
      <c r="R16758" s="507"/>
    </row>
    <row r="16759" spans="8:19" customFormat="1" ht="12.75">
      <c r="H16759" s="507"/>
      <c r="R16759" s="507"/>
    </row>
    <row r="16760" spans="8:19" customFormat="1" ht="12.75">
      <c r="H16760" s="507"/>
      <c r="R16760" s="507"/>
      <c r="S16760" s="507"/>
    </row>
    <row r="16761" spans="8:19" customFormat="1" ht="12.75">
      <c r="H16761" s="507"/>
      <c r="R16761" s="507"/>
      <c r="S16761" s="507"/>
    </row>
    <row r="16762" spans="8:19" customFormat="1" ht="12.75">
      <c r="H16762" s="507"/>
      <c r="P16762" s="507"/>
      <c r="R16762" s="507"/>
    </row>
    <row r="16763" spans="8:19" customFormat="1" ht="12.75">
      <c r="H16763" s="507"/>
      <c r="P16763" s="507"/>
      <c r="R16763" s="507"/>
    </row>
    <row r="16764" spans="8:19" customFormat="1" ht="12.75">
      <c r="H16764" s="507"/>
      <c r="P16764" s="507"/>
      <c r="R16764" s="507"/>
    </row>
    <row r="16765" spans="8:19" customFormat="1" ht="12.75">
      <c r="H16765" s="507"/>
      <c r="P16765" s="507"/>
      <c r="R16765" s="507"/>
    </row>
    <row r="16766" spans="8:19" customFormat="1" ht="12.75">
      <c r="H16766" s="507"/>
      <c r="P16766" s="507"/>
      <c r="R16766" s="507"/>
    </row>
    <row r="16767" spans="8:19" customFormat="1" ht="12.75">
      <c r="H16767" s="507"/>
      <c r="P16767" s="507"/>
      <c r="R16767" s="507"/>
    </row>
    <row r="16768" spans="8:19" customFormat="1" ht="12.75">
      <c r="H16768" s="507"/>
      <c r="R16768" s="507"/>
    </row>
    <row r="16769" spans="8:19" customFormat="1" ht="12.75">
      <c r="H16769" s="507"/>
      <c r="P16769" s="507"/>
      <c r="R16769" s="507"/>
    </row>
    <row r="16770" spans="8:19" customFormat="1" ht="12.75">
      <c r="H16770" s="507"/>
      <c r="R16770" s="507"/>
      <c r="S16770" s="507"/>
    </row>
    <row r="16771" spans="8:19" customFormat="1" ht="12.75">
      <c r="H16771" s="507"/>
      <c r="R16771" s="507"/>
      <c r="S16771" s="507"/>
    </row>
    <row r="16772" spans="8:19" customFormat="1" ht="12.75">
      <c r="H16772" s="507"/>
      <c r="R16772" s="507"/>
      <c r="S16772" s="507"/>
    </row>
    <row r="16773" spans="8:19" customFormat="1" ht="12.75">
      <c r="H16773" s="507"/>
      <c r="R16773" s="507"/>
    </row>
    <row r="16774" spans="8:19" customFormat="1" ht="12.75">
      <c r="H16774" s="507"/>
      <c r="P16774" s="507"/>
      <c r="R16774" s="507"/>
    </row>
    <row r="16775" spans="8:19" customFormat="1" ht="12.75">
      <c r="H16775" s="507"/>
      <c r="P16775" s="507"/>
      <c r="R16775" s="507"/>
    </row>
    <row r="16776" spans="8:19" customFormat="1" ht="12.75">
      <c r="H16776" s="507"/>
      <c r="R16776" s="507"/>
    </row>
    <row r="16777" spans="8:19" customFormat="1" ht="12.75">
      <c r="H16777" s="507"/>
      <c r="R16777" s="507"/>
      <c r="S16777" s="507"/>
    </row>
    <row r="16778" spans="8:19" customFormat="1" ht="12.75">
      <c r="H16778" s="507"/>
      <c r="R16778" s="507"/>
    </row>
    <row r="16779" spans="8:19" customFormat="1" ht="12.75">
      <c r="H16779" s="507"/>
      <c r="P16779" s="507"/>
      <c r="R16779" s="507"/>
    </row>
    <row r="16780" spans="8:19" customFormat="1" ht="12.75">
      <c r="H16780" s="507"/>
      <c r="R16780" s="507"/>
      <c r="S16780" s="507"/>
    </row>
    <row r="16781" spans="8:19" customFormat="1" ht="12.75">
      <c r="H16781" s="507"/>
      <c r="R16781" s="507"/>
      <c r="S16781" s="507"/>
    </row>
    <row r="16782" spans="8:19" customFormat="1" ht="12.75">
      <c r="H16782" s="507"/>
      <c r="R16782" s="507"/>
      <c r="S16782" s="507"/>
    </row>
    <row r="16783" spans="8:19" customFormat="1" ht="12.75">
      <c r="H16783" s="507"/>
      <c r="R16783" s="507"/>
    </row>
    <row r="16784" spans="8:19" customFormat="1" ht="12.75">
      <c r="H16784" s="507"/>
      <c r="R16784" s="507"/>
    </row>
    <row r="16785" spans="8:19" customFormat="1" ht="12.75">
      <c r="H16785" s="507"/>
      <c r="R16785" s="507"/>
    </row>
    <row r="16786" spans="8:19" customFormat="1" ht="12.75">
      <c r="H16786" s="507"/>
      <c r="P16786" s="507"/>
      <c r="R16786" s="507"/>
      <c r="S16786" s="507"/>
    </row>
    <row r="16787" spans="8:19" customFormat="1" ht="12.75">
      <c r="H16787" s="507"/>
      <c r="P16787" s="507"/>
      <c r="R16787" s="507"/>
    </row>
    <row r="16788" spans="8:19" customFormat="1" ht="12.75">
      <c r="H16788" s="507"/>
      <c r="P16788" s="507"/>
      <c r="R16788" s="507"/>
    </row>
    <row r="16789" spans="8:19" customFormat="1" ht="12.75">
      <c r="H16789" s="507"/>
      <c r="R16789" s="507"/>
    </row>
    <row r="16790" spans="8:19" customFormat="1" ht="12.75">
      <c r="H16790" s="507"/>
      <c r="P16790" s="507"/>
      <c r="R16790" s="507"/>
    </row>
    <row r="16791" spans="8:19" customFormat="1" ht="12.75">
      <c r="H16791" s="507"/>
      <c r="R16791" s="507"/>
    </row>
    <row r="16792" spans="8:19" customFormat="1" ht="12.75">
      <c r="H16792" s="507"/>
      <c r="R16792" s="507"/>
      <c r="S16792" s="507"/>
    </row>
    <row r="16793" spans="8:19" customFormat="1" ht="12.75">
      <c r="H16793" s="507"/>
      <c r="R16793" s="507"/>
    </row>
    <row r="16794" spans="8:19" customFormat="1" ht="12.75">
      <c r="H16794" s="507"/>
      <c r="R16794" s="507"/>
    </row>
    <row r="16795" spans="8:19" customFormat="1" ht="12.75">
      <c r="H16795" s="507"/>
      <c r="P16795" s="507"/>
      <c r="R16795" s="507"/>
    </row>
    <row r="16796" spans="8:19" customFormat="1" ht="12.75">
      <c r="H16796" s="507"/>
      <c r="P16796" s="507"/>
      <c r="R16796" s="507"/>
    </row>
    <row r="16797" spans="8:19" customFormat="1" ht="12.75">
      <c r="H16797" s="507"/>
      <c r="R16797" s="507"/>
    </row>
    <row r="16798" spans="8:19" customFormat="1" ht="12.75">
      <c r="H16798" s="507"/>
      <c r="P16798" s="507"/>
      <c r="R16798" s="507"/>
    </row>
    <row r="16799" spans="8:19" customFormat="1" ht="12.75">
      <c r="H16799" s="507"/>
      <c r="R16799" s="507"/>
    </row>
    <row r="16800" spans="8:19" customFormat="1" ht="12.75">
      <c r="H16800" s="507"/>
      <c r="R16800" s="507"/>
      <c r="S16800" s="507"/>
    </row>
    <row r="16801" spans="8:19" customFormat="1" ht="12.75">
      <c r="H16801" s="507"/>
      <c r="R16801" s="507"/>
      <c r="S16801" s="507"/>
    </row>
    <row r="16802" spans="8:19" customFormat="1" ht="12.75">
      <c r="H16802" s="507"/>
      <c r="R16802" s="507"/>
    </row>
    <row r="16803" spans="8:19" customFormat="1" ht="12.75">
      <c r="H16803" s="507"/>
      <c r="P16803" s="507"/>
      <c r="R16803" s="507"/>
    </row>
    <row r="16804" spans="8:19" customFormat="1" ht="12.75">
      <c r="H16804" s="507"/>
      <c r="R16804" s="507"/>
    </row>
    <row r="16805" spans="8:19" customFormat="1" ht="12.75">
      <c r="H16805" s="507"/>
      <c r="R16805" s="507"/>
      <c r="S16805" s="507"/>
    </row>
    <row r="16806" spans="8:19" customFormat="1" ht="12.75">
      <c r="H16806" s="507"/>
      <c r="R16806" s="507"/>
    </row>
    <row r="16807" spans="8:19" customFormat="1" ht="12.75">
      <c r="H16807" s="507"/>
      <c r="P16807" s="507"/>
      <c r="R16807" s="507"/>
    </row>
    <row r="16808" spans="8:19" customFormat="1" ht="12.75">
      <c r="H16808" s="507"/>
      <c r="P16808" s="507"/>
      <c r="R16808" s="507"/>
      <c r="S16808" s="507"/>
    </row>
    <row r="16809" spans="8:19" customFormat="1" ht="12.75">
      <c r="H16809" s="507"/>
      <c r="R16809" s="507"/>
    </row>
    <row r="16810" spans="8:19" customFormat="1" ht="12.75">
      <c r="H16810" s="507"/>
      <c r="R16810" s="507"/>
    </row>
    <row r="16811" spans="8:19" customFormat="1" ht="12.75">
      <c r="H16811" s="507"/>
      <c r="P16811" s="507"/>
      <c r="R16811" s="507"/>
    </row>
    <row r="16812" spans="8:19" customFormat="1" ht="12.75">
      <c r="H16812" s="507"/>
      <c r="P16812" s="507"/>
      <c r="R16812" s="507"/>
    </row>
    <row r="16813" spans="8:19" customFormat="1" ht="12.75">
      <c r="H16813" s="507"/>
      <c r="R16813" s="507"/>
    </row>
    <row r="16814" spans="8:19" customFormat="1" ht="12.75">
      <c r="H16814" s="507"/>
      <c r="R16814" s="507"/>
    </row>
    <row r="16815" spans="8:19" customFormat="1" ht="12.75">
      <c r="H16815" s="507"/>
      <c r="R16815" s="507"/>
      <c r="S16815" s="507"/>
    </row>
    <row r="16816" spans="8:19" customFormat="1" ht="12.75">
      <c r="H16816" s="507"/>
      <c r="R16816" s="507"/>
    </row>
    <row r="16817" spans="8:19" customFormat="1" ht="12.75">
      <c r="H16817" s="507"/>
      <c r="R16817" s="507"/>
    </row>
    <row r="16818" spans="8:19" customFormat="1" ht="12.75">
      <c r="H16818" s="507"/>
      <c r="R16818" s="507"/>
    </row>
    <row r="16819" spans="8:19" customFormat="1" ht="12.75">
      <c r="H16819" s="507"/>
      <c r="R16819" s="507"/>
      <c r="S16819" s="507"/>
    </row>
    <row r="16820" spans="8:19" customFormat="1" ht="12.75">
      <c r="H16820" s="507"/>
      <c r="P16820" s="507"/>
      <c r="R16820" s="507"/>
    </row>
    <row r="16821" spans="8:19" customFormat="1" ht="12.75">
      <c r="H16821" s="507"/>
      <c r="R16821" s="507"/>
    </row>
    <row r="16822" spans="8:19" customFormat="1" ht="12.75">
      <c r="H16822" s="507"/>
      <c r="R16822" s="507"/>
    </row>
    <row r="16823" spans="8:19" customFormat="1" ht="12.75">
      <c r="H16823" s="507"/>
      <c r="R16823" s="507"/>
    </row>
    <row r="16824" spans="8:19" customFormat="1" ht="12.75">
      <c r="H16824" s="507"/>
      <c r="P16824" s="507"/>
      <c r="R16824" s="507"/>
    </row>
    <row r="16825" spans="8:19" customFormat="1" ht="12.75">
      <c r="H16825" s="507"/>
      <c r="R16825" s="507"/>
      <c r="S16825" s="507"/>
    </row>
    <row r="16826" spans="8:19" customFormat="1" ht="12.75">
      <c r="H16826" s="507"/>
      <c r="R16826" s="507"/>
    </row>
    <row r="16827" spans="8:19" customFormat="1" ht="12.75">
      <c r="H16827" s="507"/>
      <c r="R16827" s="507"/>
    </row>
    <row r="16828" spans="8:19" customFormat="1" ht="12.75">
      <c r="H16828" s="507"/>
      <c r="R16828" s="507"/>
    </row>
    <row r="16829" spans="8:19" customFormat="1" ht="12.75">
      <c r="H16829" s="507"/>
      <c r="R16829" s="507"/>
    </row>
    <row r="16830" spans="8:19" customFormat="1" ht="12.75">
      <c r="H16830" s="507"/>
      <c r="R16830" s="507"/>
    </row>
    <row r="16831" spans="8:19" customFormat="1" ht="12.75">
      <c r="H16831" s="507"/>
      <c r="R16831" s="507"/>
      <c r="S16831" s="507"/>
    </row>
    <row r="16832" spans="8:19" customFormat="1" ht="12.75">
      <c r="H16832" s="507"/>
      <c r="R16832" s="507"/>
    </row>
    <row r="16833" spans="8:19" customFormat="1" ht="12.75">
      <c r="H16833" s="507"/>
      <c r="R16833" s="507"/>
    </row>
    <row r="16834" spans="8:19" customFormat="1" ht="12.75">
      <c r="H16834" s="507"/>
      <c r="R16834" s="507"/>
      <c r="S16834" s="507"/>
    </row>
    <row r="16835" spans="8:19" customFormat="1" ht="12.75">
      <c r="H16835" s="507"/>
      <c r="R16835" s="507"/>
      <c r="S16835" s="507"/>
    </row>
    <row r="16836" spans="8:19" customFormat="1" ht="12.75">
      <c r="H16836" s="507"/>
      <c r="R16836" s="507"/>
    </row>
    <row r="16837" spans="8:19" customFormat="1" ht="12.75">
      <c r="H16837" s="507"/>
      <c r="P16837" s="507"/>
      <c r="R16837" s="507"/>
    </row>
    <row r="16838" spans="8:19" customFormat="1" ht="12.75">
      <c r="H16838" s="507"/>
      <c r="R16838" s="507"/>
      <c r="S16838" s="507"/>
    </row>
    <row r="16839" spans="8:19" customFormat="1" ht="12.75">
      <c r="H16839" s="507"/>
      <c r="P16839" s="507"/>
      <c r="R16839" s="507"/>
    </row>
    <row r="16840" spans="8:19" customFormat="1" ht="12.75">
      <c r="H16840" s="507"/>
      <c r="R16840" s="507"/>
      <c r="S16840" s="507"/>
    </row>
    <row r="16841" spans="8:19" customFormat="1" ht="12.75">
      <c r="H16841" s="507"/>
      <c r="P16841" s="507"/>
      <c r="R16841" s="507"/>
    </row>
    <row r="16842" spans="8:19" customFormat="1" ht="12.75">
      <c r="H16842" s="507"/>
      <c r="R16842" s="507"/>
    </row>
    <row r="16843" spans="8:19" customFormat="1" ht="12.75">
      <c r="H16843" s="507"/>
      <c r="R16843" s="507"/>
      <c r="S16843" s="507"/>
    </row>
    <row r="16844" spans="8:19" customFormat="1" ht="12.75">
      <c r="H16844" s="507"/>
      <c r="P16844" s="507"/>
      <c r="R16844" s="507"/>
    </row>
    <row r="16845" spans="8:19" customFormat="1" ht="12.75">
      <c r="H16845" s="507"/>
      <c r="R16845" s="507"/>
      <c r="S16845" s="507"/>
    </row>
    <row r="16846" spans="8:19" customFormat="1" ht="12.75">
      <c r="H16846" s="507"/>
      <c r="R16846" s="507"/>
      <c r="S16846" s="507"/>
    </row>
    <row r="16847" spans="8:19" customFormat="1" ht="12.75">
      <c r="H16847" s="507"/>
      <c r="R16847" s="507"/>
    </row>
    <row r="16848" spans="8:19" customFormat="1" ht="12.75">
      <c r="H16848" s="507"/>
      <c r="R16848" s="507"/>
    </row>
    <row r="16849" spans="8:19" customFormat="1" ht="12.75">
      <c r="H16849" s="507"/>
      <c r="P16849" s="507"/>
      <c r="R16849" s="507"/>
      <c r="S16849" s="507"/>
    </row>
    <row r="16850" spans="8:19" customFormat="1" ht="12.75">
      <c r="H16850" s="507"/>
      <c r="R16850" s="507"/>
      <c r="S16850" s="507"/>
    </row>
    <row r="16851" spans="8:19" customFormat="1" ht="12.75">
      <c r="H16851" s="507"/>
      <c r="R16851" s="507"/>
      <c r="S16851" s="507"/>
    </row>
    <row r="16852" spans="8:19" customFormat="1" ht="12.75">
      <c r="H16852" s="507"/>
      <c r="P16852" s="507"/>
      <c r="R16852" s="507"/>
    </row>
    <row r="16853" spans="8:19" customFormat="1" ht="12.75">
      <c r="H16853" s="507"/>
      <c r="R16853" s="507"/>
    </row>
    <row r="16854" spans="8:19" customFormat="1" ht="12.75">
      <c r="H16854" s="507"/>
      <c r="R16854" s="507"/>
    </row>
    <row r="16855" spans="8:19" customFormat="1" ht="12.75">
      <c r="H16855" s="507"/>
      <c r="R16855" s="507"/>
    </row>
    <row r="16856" spans="8:19" customFormat="1" ht="12.75">
      <c r="H16856" s="507"/>
      <c r="P16856" s="507"/>
      <c r="R16856" s="507"/>
    </row>
    <row r="16857" spans="8:19" customFormat="1" ht="12.75">
      <c r="H16857" s="507"/>
      <c r="R16857" s="507"/>
    </row>
    <row r="16858" spans="8:19" customFormat="1" ht="12.75">
      <c r="H16858" s="507"/>
      <c r="R16858" s="507"/>
      <c r="S16858" s="507"/>
    </row>
    <row r="16859" spans="8:19" customFormat="1" ht="12.75">
      <c r="H16859" s="507"/>
      <c r="P16859" s="507"/>
      <c r="R16859" s="507"/>
    </row>
    <row r="16860" spans="8:19" customFormat="1" ht="12.75">
      <c r="H16860" s="507"/>
      <c r="R16860" s="507"/>
    </row>
    <row r="16861" spans="8:19" customFormat="1" ht="12.75">
      <c r="H16861" s="507"/>
      <c r="P16861" s="507"/>
      <c r="R16861" s="507"/>
    </row>
    <row r="16862" spans="8:19" customFormat="1" ht="12.75">
      <c r="H16862" s="507"/>
      <c r="R16862" s="507"/>
      <c r="S16862" s="507"/>
    </row>
    <row r="16863" spans="8:19" customFormat="1" ht="12.75">
      <c r="H16863" s="507"/>
      <c r="P16863" s="507"/>
      <c r="R16863" s="507"/>
      <c r="S16863" s="507"/>
    </row>
    <row r="16864" spans="8:19" customFormat="1" ht="12.75">
      <c r="H16864" s="507"/>
      <c r="R16864" s="507"/>
    </row>
    <row r="16865" spans="8:19" customFormat="1" ht="12.75">
      <c r="H16865" s="507"/>
      <c r="P16865" s="507"/>
      <c r="R16865" s="507"/>
      <c r="S16865" s="507"/>
    </row>
    <row r="16866" spans="8:19" customFormat="1" ht="12.75">
      <c r="H16866" s="507"/>
      <c r="P16866" s="507"/>
      <c r="R16866" s="507"/>
    </row>
    <row r="16867" spans="8:19" customFormat="1" ht="12.75">
      <c r="H16867" s="507"/>
      <c r="P16867" s="507"/>
      <c r="R16867" s="507"/>
      <c r="S16867" s="507"/>
    </row>
    <row r="16868" spans="8:19" customFormat="1" ht="12.75">
      <c r="H16868" s="507"/>
      <c r="R16868" s="507"/>
      <c r="S16868" s="507"/>
    </row>
    <row r="16869" spans="8:19" customFormat="1" ht="12.75">
      <c r="H16869" s="507"/>
      <c r="R16869" s="507"/>
    </row>
    <row r="16870" spans="8:19" customFormat="1" ht="12.75">
      <c r="H16870" s="507"/>
      <c r="R16870" s="507"/>
      <c r="S16870" s="507"/>
    </row>
    <row r="16871" spans="8:19" customFormat="1" ht="12.75">
      <c r="H16871" s="507"/>
      <c r="R16871" s="507"/>
    </row>
    <row r="16872" spans="8:19" customFormat="1" ht="12.75">
      <c r="H16872" s="507"/>
      <c r="P16872" s="507"/>
      <c r="R16872" s="507"/>
    </row>
    <row r="16873" spans="8:19" customFormat="1" ht="12.75">
      <c r="H16873" s="507"/>
      <c r="R16873" s="507"/>
    </row>
    <row r="16874" spans="8:19" customFormat="1" ht="12.75">
      <c r="H16874" s="507"/>
      <c r="R16874" s="507"/>
    </row>
    <row r="16875" spans="8:19" customFormat="1" ht="12.75">
      <c r="H16875" s="507"/>
      <c r="R16875" s="507"/>
      <c r="S16875" s="507"/>
    </row>
    <row r="16876" spans="8:19" customFormat="1" ht="12.75">
      <c r="H16876" s="507"/>
      <c r="P16876" s="507"/>
      <c r="R16876" s="507"/>
    </row>
    <row r="16877" spans="8:19" customFormat="1" ht="12.75">
      <c r="H16877" s="507"/>
      <c r="R16877" s="507"/>
    </row>
    <row r="16878" spans="8:19" customFormat="1" ht="12.75">
      <c r="H16878" s="507"/>
      <c r="P16878" s="507"/>
      <c r="R16878" s="507"/>
    </row>
    <row r="16879" spans="8:19" customFormat="1" ht="12.75">
      <c r="H16879" s="507"/>
      <c r="R16879" s="507"/>
    </row>
    <row r="16880" spans="8:19" customFormat="1" ht="12.75">
      <c r="H16880" s="507"/>
      <c r="R16880" s="507"/>
    </row>
    <row r="16881" spans="8:28" customFormat="1" ht="12.75">
      <c r="H16881" s="507"/>
      <c r="R16881" s="507"/>
    </row>
    <row r="16882" spans="8:28" customFormat="1" ht="12.75">
      <c r="H16882" s="507"/>
      <c r="R16882" s="507"/>
      <c r="S16882" s="507"/>
    </row>
    <row r="16883" spans="8:28" customFormat="1" ht="12.75">
      <c r="H16883" s="507"/>
      <c r="R16883" s="507"/>
      <c r="S16883" s="507"/>
      <c r="AB16883" s="507"/>
    </row>
    <row r="16884" spans="8:28" customFormat="1" ht="12.75">
      <c r="H16884" s="507"/>
      <c r="P16884" s="507"/>
      <c r="R16884" s="507"/>
    </row>
    <row r="16885" spans="8:28" customFormat="1" ht="12.75">
      <c r="H16885" s="507"/>
      <c r="P16885" s="507"/>
      <c r="R16885" s="507"/>
      <c r="S16885" s="507"/>
    </row>
    <row r="16886" spans="8:28" customFormat="1" ht="12.75">
      <c r="H16886" s="507"/>
      <c r="R16886" s="507"/>
      <c r="S16886" s="507"/>
    </row>
    <row r="16887" spans="8:28" customFormat="1" ht="12.75">
      <c r="H16887" s="507"/>
      <c r="P16887" s="507"/>
      <c r="R16887" s="507"/>
    </row>
    <row r="16888" spans="8:28" customFormat="1" ht="12.75">
      <c r="H16888" s="507"/>
      <c r="P16888" s="507"/>
      <c r="R16888" s="507"/>
    </row>
    <row r="16889" spans="8:28" customFormat="1" ht="12.75">
      <c r="H16889" s="507"/>
      <c r="R16889" s="507"/>
    </row>
    <row r="16890" spans="8:28" customFormat="1" ht="12.75">
      <c r="H16890" s="507"/>
      <c r="R16890" s="507"/>
    </row>
    <row r="16891" spans="8:28" customFormat="1" ht="12.75">
      <c r="H16891" s="507"/>
      <c r="R16891" s="507"/>
    </row>
    <row r="16892" spans="8:28" customFormat="1" ht="12.75">
      <c r="H16892" s="507"/>
      <c r="P16892" s="507"/>
      <c r="R16892" s="507"/>
    </row>
    <row r="16893" spans="8:28" customFormat="1" ht="12.75">
      <c r="H16893" s="507"/>
      <c r="P16893" s="507"/>
      <c r="R16893" s="507"/>
      <c r="S16893" s="507"/>
    </row>
    <row r="16894" spans="8:28" customFormat="1" ht="12.75">
      <c r="H16894" s="507"/>
      <c r="P16894" s="507"/>
      <c r="R16894" s="507"/>
    </row>
    <row r="16895" spans="8:28" customFormat="1" ht="12.75">
      <c r="H16895" s="507"/>
      <c r="R16895" s="507"/>
    </row>
    <row r="16896" spans="8:28" customFormat="1" ht="12.75">
      <c r="H16896" s="507"/>
      <c r="R16896" s="507"/>
      <c r="S16896" s="507"/>
    </row>
    <row r="16897" spans="8:19" customFormat="1" ht="12.75">
      <c r="H16897" s="507"/>
      <c r="R16897" s="507"/>
      <c r="S16897" s="507"/>
    </row>
    <row r="16898" spans="8:19" customFormat="1" ht="12.75">
      <c r="H16898" s="507"/>
      <c r="R16898" s="507"/>
    </row>
    <row r="16899" spans="8:19" customFormat="1" ht="12.75">
      <c r="H16899" s="507"/>
      <c r="R16899" s="507"/>
      <c r="S16899" s="507"/>
    </row>
    <row r="16900" spans="8:19" customFormat="1" ht="12.75">
      <c r="H16900" s="507"/>
      <c r="P16900" s="507"/>
      <c r="R16900" s="507"/>
    </row>
    <row r="16901" spans="8:19" customFormat="1" ht="12.75">
      <c r="H16901" s="507"/>
      <c r="R16901" s="507"/>
    </row>
    <row r="16902" spans="8:19" customFormat="1" ht="12.75">
      <c r="H16902" s="507"/>
      <c r="P16902" s="507"/>
      <c r="R16902" s="507"/>
    </row>
    <row r="16903" spans="8:19" customFormat="1" ht="12.75">
      <c r="H16903" s="507"/>
      <c r="P16903" s="507"/>
      <c r="R16903" s="507"/>
    </row>
    <row r="16904" spans="8:19" customFormat="1" ht="12.75">
      <c r="H16904" s="507"/>
      <c r="R16904" s="507"/>
    </row>
    <row r="16905" spans="8:19" customFormat="1" ht="12.75">
      <c r="H16905" s="507"/>
      <c r="R16905" s="507"/>
    </row>
    <row r="16906" spans="8:19" customFormat="1" ht="12.75">
      <c r="H16906" s="507"/>
      <c r="R16906" s="507"/>
    </row>
    <row r="16907" spans="8:19" customFormat="1" ht="12.75">
      <c r="H16907" s="507"/>
      <c r="P16907" s="507"/>
      <c r="R16907" s="507"/>
    </row>
    <row r="16908" spans="8:19" customFormat="1" ht="12.75">
      <c r="H16908" s="507"/>
      <c r="R16908" s="507"/>
    </row>
    <row r="16909" spans="8:19" customFormat="1" ht="12.75">
      <c r="H16909" s="507"/>
      <c r="P16909" s="507"/>
      <c r="R16909" s="507"/>
      <c r="S16909" s="507"/>
    </row>
    <row r="16910" spans="8:19" customFormat="1" ht="12.75">
      <c r="H16910" s="507"/>
      <c r="R16910" s="507"/>
    </row>
    <row r="16911" spans="8:19" customFormat="1" ht="12.75">
      <c r="H16911" s="507"/>
      <c r="R16911" s="507"/>
      <c r="S16911" s="507"/>
    </row>
    <row r="16912" spans="8:19" customFormat="1" ht="12.75">
      <c r="H16912" s="507"/>
      <c r="R16912" s="507"/>
    </row>
    <row r="16913" spans="8:19" customFormat="1" ht="12.75">
      <c r="H16913" s="507"/>
      <c r="R16913" s="507"/>
    </row>
    <row r="16914" spans="8:19" customFormat="1" ht="12.75">
      <c r="H16914" s="507"/>
      <c r="P16914" s="507"/>
      <c r="R16914" s="507"/>
    </row>
    <row r="16915" spans="8:19" customFormat="1" ht="12.75">
      <c r="H16915" s="507"/>
      <c r="R16915" s="507"/>
    </row>
    <row r="16916" spans="8:19" customFormat="1" ht="12.75">
      <c r="H16916" s="507"/>
      <c r="P16916" s="507"/>
      <c r="R16916" s="507"/>
    </row>
    <row r="16917" spans="8:19" customFormat="1" ht="12.75">
      <c r="H16917" s="507"/>
      <c r="P16917" s="507"/>
      <c r="R16917" s="507"/>
    </row>
    <row r="16918" spans="8:19" customFormat="1" ht="12.75">
      <c r="H16918" s="507"/>
      <c r="P16918" s="507"/>
      <c r="R16918" s="507"/>
    </row>
    <row r="16919" spans="8:19" customFormat="1" ht="12.75">
      <c r="H16919" s="507"/>
      <c r="R16919" s="507"/>
      <c r="S16919" s="507"/>
    </row>
    <row r="16920" spans="8:19" customFormat="1" ht="12.75">
      <c r="H16920" s="507"/>
      <c r="R16920" s="507"/>
    </row>
    <row r="16921" spans="8:19" customFormat="1" ht="12.75">
      <c r="H16921" s="507"/>
      <c r="R16921" s="507"/>
      <c r="S16921" s="507"/>
    </row>
    <row r="16922" spans="8:19" customFormat="1" ht="12.75">
      <c r="H16922" s="507"/>
      <c r="P16922" s="507"/>
      <c r="R16922" s="507"/>
      <c r="S16922" s="507"/>
    </row>
    <row r="16923" spans="8:19" customFormat="1" ht="12.75">
      <c r="H16923" s="507"/>
      <c r="R16923" s="507"/>
      <c r="S16923" s="507"/>
    </row>
    <row r="16924" spans="8:19" customFormat="1" ht="12.75">
      <c r="H16924" s="507"/>
      <c r="R16924" s="507"/>
    </row>
    <row r="16925" spans="8:19" customFormat="1" ht="12.75">
      <c r="H16925" s="507"/>
      <c r="R16925" s="507"/>
    </row>
    <row r="16926" spans="8:19" customFormat="1" ht="12.75">
      <c r="H16926" s="507"/>
      <c r="R16926" s="507"/>
    </row>
    <row r="16927" spans="8:19" customFormat="1" ht="12.75">
      <c r="H16927" s="507"/>
      <c r="R16927" s="507"/>
    </row>
    <row r="16928" spans="8:19" customFormat="1" ht="12.75">
      <c r="H16928" s="507"/>
      <c r="R16928" s="507"/>
      <c r="S16928" s="507"/>
    </row>
    <row r="16929" spans="8:19" customFormat="1" ht="12.75">
      <c r="H16929" s="507"/>
      <c r="R16929" s="507"/>
    </row>
    <row r="16930" spans="8:19" customFormat="1" ht="12.75">
      <c r="H16930" s="507"/>
      <c r="P16930" s="507"/>
      <c r="R16930" s="507"/>
    </row>
    <row r="16931" spans="8:19" customFormat="1" ht="12.75">
      <c r="H16931" s="507"/>
      <c r="R16931" s="507"/>
      <c r="S16931" s="507"/>
    </row>
    <row r="16932" spans="8:19" customFormat="1" ht="12.75">
      <c r="H16932" s="507"/>
      <c r="P16932" s="507"/>
      <c r="R16932" s="507"/>
      <c r="S16932" s="507"/>
    </row>
    <row r="16933" spans="8:19" customFormat="1" ht="12.75">
      <c r="H16933" s="507"/>
      <c r="R16933" s="507"/>
    </row>
    <row r="16934" spans="8:19" customFormat="1" ht="12.75">
      <c r="H16934" s="507"/>
      <c r="P16934" s="507"/>
      <c r="R16934" s="507"/>
    </row>
    <row r="16935" spans="8:19" customFormat="1" ht="12.75">
      <c r="H16935" s="507"/>
      <c r="R16935" s="507"/>
    </row>
    <row r="16936" spans="8:19" customFormat="1" ht="12.75">
      <c r="H16936" s="507"/>
      <c r="P16936" s="507"/>
      <c r="R16936" s="507"/>
    </row>
    <row r="16937" spans="8:19" customFormat="1" ht="12.75">
      <c r="H16937" s="507"/>
      <c r="R16937" s="507"/>
    </row>
    <row r="16938" spans="8:19" customFormat="1" ht="12.75">
      <c r="H16938" s="507"/>
      <c r="R16938" s="507"/>
    </row>
    <row r="16939" spans="8:19" customFormat="1" ht="12.75">
      <c r="H16939" s="507"/>
      <c r="P16939" s="507"/>
      <c r="R16939" s="507"/>
    </row>
    <row r="16940" spans="8:19" customFormat="1" ht="12.75">
      <c r="H16940" s="507"/>
      <c r="R16940" s="507"/>
    </row>
    <row r="16941" spans="8:19" customFormat="1" ht="12.75">
      <c r="H16941" s="507"/>
      <c r="R16941" s="507"/>
    </row>
    <row r="16942" spans="8:19" customFormat="1" ht="12.75">
      <c r="H16942" s="507"/>
      <c r="R16942" s="507"/>
      <c r="S16942" s="507"/>
    </row>
    <row r="16943" spans="8:19" customFormat="1" ht="12.75">
      <c r="H16943" s="507"/>
      <c r="R16943" s="507"/>
    </row>
    <row r="16944" spans="8:19" customFormat="1" ht="12.75">
      <c r="H16944" s="507"/>
      <c r="R16944" s="507"/>
    </row>
    <row r="16945" spans="8:19" customFormat="1" ht="12.75">
      <c r="H16945" s="507"/>
      <c r="P16945" s="507"/>
      <c r="R16945" s="507"/>
    </row>
    <row r="16946" spans="8:19" customFormat="1" ht="12.75">
      <c r="H16946" s="507"/>
      <c r="R16946" s="507"/>
    </row>
    <row r="16947" spans="8:19" customFormat="1" ht="12.75">
      <c r="H16947" s="507"/>
      <c r="R16947" s="507"/>
    </row>
    <row r="16948" spans="8:19" customFormat="1" ht="12.75">
      <c r="H16948" s="507"/>
      <c r="P16948" s="507"/>
      <c r="R16948" s="507"/>
    </row>
    <row r="16949" spans="8:19" customFormat="1" ht="12.75">
      <c r="H16949" s="507"/>
      <c r="R16949" s="507"/>
    </row>
    <row r="16950" spans="8:19" customFormat="1" ht="12.75">
      <c r="H16950" s="507"/>
      <c r="R16950" s="507"/>
    </row>
    <row r="16951" spans="8:19" customFormat="1" ht="12.75">
      <c r="H16951" s="507"/>
      <c r="R16951" s="507"/>
      <c r="S16951" s="507"/>
    </row>
    <row r="16952" spans="8:19" customFormat="1" ht="12.75">
      <c r="H16952" s="507"/>
      <c r="P16952" s="507"/>
      <c r="R16952" s="507"/>
      <c r="S16952" s="507"/>
    </row>
    <row r="16953" spans="8:19" customFormat="1" ht="12.75">
      <c r="H16953" s="507"/>
      <c r="P16953" s="507"/>
      <c r="R16953" s="507"/>
      <c r="S16953" s="507"/>
    </row>
    <row r="16954" spans="8:19" customFormat="1" ht="12.75">
      <c r="H16954" s="507"/>
      <c r="R16954" s="507"/>
      <c r="S16954" s="507"/>
    </row>
    <row r="16955" spans="8:19" customFormat="1" ht="12.75">
      <c r="H16955" s="507"/>
      <c r="R16955" s="507"/>
    </row>
    <row r="16956" spans="8:19" customFormat="1" ht="12.75">
      <c r="H16956" s="507"/>
      <c r="P16956" s="507"/>
      <c r="R16956" s="507"/>
    </row>
    <row r="16957" spans="8:19" customFormat="1" ht="12.75">
      <c r="H16957" s="507"/>
      <c r="P16957" s="507"/>
      <c r="R16957" s="507"/>
      <c r="S16957" s="507"/>
    </row>
    <row r="16958" spans="8:19" customFormat="1" ht="12.75">
      <c r="H16958" s="507"/>
      <c r="P16958" s="507"/>
      <c r="R16958" s="507"/>
    </row>
    <row r="16959" spans="8:19" customFormat="1" ht="12.75">
      <c r="H16959" s="507"/>
      <c r="R16959" s="507"/>
      <c r="S16959" s="507"/>
    </row>
    <row r="16960" spans="8:19" customFormat="1" ht="12.75">
      <c r="H16960" s="507"/>
      <c r="P16960" s="507"/>
      <c r="R16960" s="507"/>
    </row>
    <row r="16961" spans="8:19" customFormat="1" ht="12.75">
      <c r="H16961" s="507"/>
      <c r="R16961" s="507"/>
    </row>
    <row r="16962" spans="8:19" customFormat="1" ht="12.75">
      <c r="H16962" s="507"/>
      <c r="P16962" s="507"/>
      <c r="R16962" s="507"/>
    </row>
    <row r="16963" spans="8:19" customFormat="1" ht="12.75">
      <c r="H16963" s="507"/>
      <c r="R16963" s="507"/>
    </row>
    <row r="16964" spans="8:19" customFormat="1" ht="12.75">
      <c r="H16964" s="507"/>
      <c r="P16964" s="507"/>
      <c r="R16964" s="507"/>
      <c r="S16964" s="507"/>
    </row>
    <row r="16965" spans="8:19" customFormat="1" ht="12.75">
      <c r="H16965" s="507"/>
      <c r="P16965" s="507"/>
      <c r="R16965" s="507"/>
    </row>
    <row r="16966" spans="8:19" customFormat="1" ht="12.75">
      <c r="H16966" s="507"/>
      <c r="P16966" s="507"/>
      <c r="R16966" s="507"/>
      <c r="S16966" s="507"/>
    </row>
    <row r="16967" spans="8:19" customFormat="1" ht="12.75">
      <c r="H16967" s="507"/>
      <c r="R16967" s="507"/>
      <c r="S16967" s="507"/>
    </row>
    <row r="16968" spans="8:19" customFormat="1" ht="12.75">
      <c r="H16968" s="507"/>
      <c r="R16968" s="507"/>
      <c r="S16968" s="507"/>
    </row>
    <row r="16969" spans="8:19" customFormat="1" ht="12.75">
      <c r="H16969" s="507"/>
      <c r="P16969" s="507"/>
      <c r="R16969" s="507"/>
    </row>
    <row r="16970" spans="8:19" customFormat="1" ht="12.75">
      <c r="H16970" s="507"/>
      <c r="P16970" s="507"/>
      <c r="R16970" s="507"/>
    </row>
    <row r="16971" spans="8:19" customFormat="1" ht="12.75">
      <c r="H16971" s="507"/>
      <c r="R16971" s="507"/>
    </row>
    <row r="16972" spans="8:19" customFormat="1" ht="12.75">
      <c r="H16972" s="507"/>
      <c r="R16972" s="507"/>
    </row>
    <row r="16973" spans="8:19" customFormat="1" ht="12.75">
      <c r="H16973" s="507"/>
      <c r="P16973" s="507"/>
      <c r="R16973" s="507"/>
    </row>
    <row r="16974" spans="8:19" customFormat="1" ht="12.75">
      <c r="H16974" s="507"/>
      <c r="R16974" s="507"/>
      <c r="S16974" s="507"/>
    </row>
    <row r="16975" spans="8:19" customFormat="1" ht="12.75">
      <c r="H16975" s="507"/>
      <c r="R16975" s="507"/>
    </row>
    <row r="16976" spans="8:19" customFormat="1" ht="12.75">
      <c r="H16976" s="507"/>
      <c r="P16976" s="507"/>
      <c r="R16976" s="507"/>
    </row>
    <row r="16977" spans="8:19" customFormat="1" ht="12.75">
      <c r="H16977" s="507"/>
      <c r="R16977" s="507"/>
    </row>
    <row r="16978" spans="8:19" customFormat="1" ht="12.75">
      <c r="H16978" s="507"/>
      <c r="R16978" s="507"/>
    </row>
    <row r="16979" spans="8:19" customFormat="1" ht="12.75">
      <c r="H16979" s="507"/>
      <c r="R16979" s="507"/>
    </row>
    <row r="16980" spans="8:19" customFormat="1" ht="12.75">
      <c r="H16980" s="507"/>
      <c r="R16980" s="507"/>
    </row>
    <row r="16981" spans="8:19" customFormat="1" ht="12.75">
      <c r="H16981" s="507"/>
      <c r="P16981" s="507"/>
      <c r="R16981" s="507"/>
    </row>
    <row r="16982" spans="8:19" customFormat="1" ht="12.75">
      <c r="H16982" s="507"/>
      <c r="R16982" s="507"/>
    </row>
    <row r="16983" spans="8:19" customFormat="1" ht="12.75">
      <c r="H16983" s="507"/>
      <c r="R16983" s="507"/>
      <c r="S16983" s="507"/>
    </row>
    <row r="16984" spans="8:19" customFormat="1" ht="12.75">
      <c r="H16984" s="507"/>
      <c r="P16984" s="507"/>
      <c r="R16984" s="507"/>
    </row>
    <row r="16985" spans="8:19" customFormat="1" ht="12.75">
      <c r="H16985" s="507"/>
      <c r="R16985" s="507"/>
    </row>
    <row r="16986" spans="8:19" customFormat="1" ht="12.75">
      <c r="H16986" s="507"/>
      <c r="R16986" s="507"/>
      <c r="S16986" s="507"/>
    </row>
    <row r="16987" spans="8:19" customFormat="1" ht="12.75">
      <c r="H16987" s="507"/>
      <c r="R16987" s="507"/>
      <c r="S16987" s="507"/>
    </row>
    <row r="16988" spans="8:19" customFormat="1" ht="12.75">
      <c r="H16988" s="507"/>
      <c r="R16988" s="507"/>
    </row>
    <row r="16989" spans="8:19" customFormat="1" ht="12.75">
      <c r="H16989" s="507"/>
      <c r="P16989" s="507"/>
      <c r="R16989" s="507"/>
    </row>
    <row r="16990" spans="8:19" customFormat="1" ht="12.75">
      <c r="H16990" s="507"/>
      <c r="R16990" s="507"/>
    </row>
    <row r="16991" spans="8:19" customFormat="1" ht="12.75">
      <c r="H16991" s="507"/>
      <c r="P16991" s="507"/>
      <c r="R16991" s="507"/>
    </row>
    <row r="16992" spans="8:19" customFormat="1" ht="12.75">
      <c r="H16992" s="507"/>
      <c r="R16992" s="507"/>
    </row>
    <row r="16993" spans="8:19" customFormat="1" ht="12.75">
      <c r="H16993" s="507"/>
      <c r="P16993" s="507"/>
      <c r="R16993" s="507"/>
    </row>
    <row r="16994" spans="8:19" customFormat="1" ht="12.75">
      <c r="H16994" s="507"/>
      <c r="R16994" s="507"/>
    </row>
    <row r="16995" spans="8:19" customFormat="1" ht="12.75">
      <c r="H16995" s="507"/>
      <c r="R16995" s="507"/>
    </row>
    <row r="16996" spans="8:19" customFormat="1" ht="12.75">
      <c r="H16996" s="507"/>
      <c r="P16996" s="507"/>
      <c r="R16996" s="507"/>
    </row>
    <row r="16997" spans="8:19" customFormat="1" ht="12.75">
      <c r="H16997" s="507"/>
      <c r="R16997" s="507"/>
      <c r="S16997" s="507"/>
    </row>
    <row r="16998" spans="8:19" customFormat="1" ht="12.75">
      <c r="H16998" s="507"/>
      <c r="R16998" s="507"/>
      <c r="S16998" s="507"/>
    </row>
    <row r="16999" spans="8:19" customFormat="1" ht="12.75">
      <c r="H16999" s="507"/>
      <c r="P16999" s="507"/>
      <c r="R16999" s="507"/>
    </row>
    <row r="17000" spans="8:19" customFormat="1" ht="12.75">
      <c r="H17000" s="507"/>
      <c r="R17000" s="507"/>
    </row>
    <row r="17001" spans="8:19" customFormat="1" ht="12.75">
      <c r="H17001" s="507"/>
      <c r="R17001" s="507"/>
    </row>
    <row r="17002" spans="8:19" customFormat="1" ht="12.75">
      <c r="H17002" s="507"/>
      <c r="R17002" s="507"/>
      <c r="S17002" s="507"/>
    </row>
    <row r="17003" spans="8:19" customFormat="1" ht="12.75">
      <c r="H17003" s="507"/>
      <c r="P17003" s="507"/>
      <c r="R17003" s="507"/>
    </row>
    <row r="17004" spans="8:19" customFormat="1" ht="12.75">
      <c r="H17004" s="507"/>
      <c r="P17004" s="507"/>
      <c r="R17004" s="507"/>
    </row>
    <row r="17005" spans="8:19" customFormat="1" ht="12.75">
      <c r="H17005" s="507"/>
      <c r="R17005" s="507"/>
      <c r="S17005" s="507"/>
    </row>
    <row r="17006" spans="8:19" customFormat="1" ht="12.75">
      <c r="H17006" s="507"/>
      <c r="R17006" s="507"/>
      <c r="S17006" s="507"/>
    </row>
    <row r="17007" spans="8:19" customFormat="1" ht="12.75">
      <c r="H17007" s="507"/>
      <c r="R17007" s="507"/>
    </row>
    <row r="17008" spans="8:19" customFormat="1" ht="12.75">
      <c r="H17008" s="507"/>
      <c r="P17008" s="507"/>
      <c r="R17008" s="507"/>
    </row>
    <row r="17009" spans="8:19" customFormat="1" ht="12.75">
      <c r="H17009" s="507"/>
      <c r="P17009" s="507"/>
      <c r="R17009" s="507"/>
    </row>
    <row r="17010" spans="8:19" customFormat="1" ht="12.75">
      <c r="H17010" s="507"/>
      <c r="R17010" s="507"/>
    </row>
    <row r="17011" spans="8:19" customFormat="1" ht="12.75">
      <c r="H17011" s="507"/>
      <c r="R17011" s="507"/>
    </row>
    <row r="17012" spans="8:19" customFormat="1" ht="12.75">
      <c r="H17012" s="507"/>
      <c r="P17012" s="507"/>
      <c r="R17012" s="507"/>
      <c r="S17012" s="507"/>
    </row>
    <row r="17013" spans="8:19" customFormat="1" ht="12.75">
      <c r="H17013" s="507"/>
      <c r="P17013" s="507"/>
      <c r="R17013" s="507"/>
    </row>
    <row r="17014" spans="8:19" customFormat="1" ht="12.75">
      <c r="H17014" s="507"/>
      <c r="R17014" s="507"/>
    </row>
    <row r="17015" spans="8:19" customFormat="1" ht="12.75">
      <c r="H17015" s="507"/>
      <c r="P17015" s="507"/>
      <c r="R17015" s="507"/>
    </row>
    <row r="17016" spans="8:19" customFormat="1" ht="12.75">
      <c r="H17016" s="507"/>
      <c r="R17016" s="507"/>
    </row>
    <row r="17017" spans="8:19" customFormat="1" ht="12.75">
      <c r="H17017" s="507"/>
      <c r="P17017" s="507"/>
      <c r="R17017" s="507"/>
    </row>
    <row r="17018" spans="8:19" customFormat="1" ht="12.75">
      <c r="H17018" s="507"/>
      <c r="P17018" s="507"/>
      <c r="R17018" s="507"/>
    </row>
    <row r="17019" spans="8:19" customFormat="1" ht="12.75">
      <c r="H17019" s="507"/>
      <c r="R17019" s="507"/>
    </row>
    <row r="17020" spans="8:19" customFormat="1" ht="12.75">
      <c r="H17020" s="507"/>
      <c r="P17020" s="507"/>
      <c r="R17020" s="507"/>
    </row>
    <row r="17021" spans="8:19" customFormat="1" ht="12.75">
      <c r="H17021" s="507"/>
      <c r="P17021" s="507"/>
      <c r="R17021" s="507"/>
    </row>
    <row r="17022" spans="8:19" customFormat="1" ht="12.75">
      <c r="H17022" s="507"/>
      <c r="P17022" s="507"/>
      <c r="R17022" s="507"/>
    </row>
    <row r="17023" spans="8:19" customFormat="1" ht="12.75">
      <c r="H17023" s="507"/>
      <c r="R17023" s="507"/>
      <c r="S17023" s="507"/>
    </row>
    <row r="17024" spans="8:19" customFormat="1" ht="12.75">
      <c r="H17024" s="507"/>
      <c r="R17024" s="507"/>
    </row>
    <row r="17025" spans="8:19" customFormat="1" ht="12.75">
      <c r="H17025" s="507"/>
      <c r="P17025" s="507"/>
      <c r="R17025" s="507"/>
      <c r="S17025" s="507"/>
    </row>
    <row r="17026" spans="8:19" customFormat="1" ht="12.75">
      <c r="H17026" s="507"/>
      <c r="P17026" s="507"/>
      <c r="R17026" s="507"/>
    </row>
    <row r="17027" spans="8:19" customFormat="1" ht="12.75">
      <c r="H17027" s="507"/>
      <c r="R17027" s="507"/>
      <c r="S17027" s="507"/>
    </row>
    <row r="17028" spans="8:19" customFormat="1" ht="12.75">
      <c r="H17028" s="507"/>
      <c r="P17028" s="507"/>
      <c r="R17028" s="507"/>
    </row>
    <row r="17029" spans="8:19" customFormat="1" ht="12.75">
      <c r="H17029" s="507"/>
      <c r="R17029" s="507"/>
    </row>
    <row r="17030" spans="8:19" customFormat="1" ht="12.75">
      <c r="H17030" s="507"/>
      <c r="R17030" s="507"/>
    </row>
    <row r="17031" spans="8:19" customFormat="1" ht="12.75">
      <c r="H17031" s="507"/>
      <c r="R17031" s="507"/>
    </row>
    <row r="17032" spans="8:19" customFormat="1" ht="12.75">
      <c r="H17032" s="507"/>
      <c r="R17032" s="507"/>
      <c r="S17032" s="507"/>
    </row>
    <row r="17033" spans="8:19" customFormat="1" ht="12.75">
      <c r="H17033" s="507"/>
      <c r="R17033" s="507"/>
    </row>
    <row r="17034" spans="8:19" customFormat="1" ht="12.75">
      <c r="H17034" s="507"/>
      <c r="P17034" s="507"/>
      <c r="R17034" s="507"/>
    </row>
    <row r="17035" spans="8:19" customFormat="1" ht="12.75">
      <c r="H17035" s="507"/>
      <c r="R17035" s="507"/>
      <c r="S17035" s="507"/>
    </row>
    <row r="17036" spans="8:19" customFormat="1" ht="12.75">
      <c r="H17036" s="507"/>
      <c r="R17036" s="507"/>
    </row>
    <row r="17037" spans="8:19" customFormat="1" ht="12.75">
      <c r="H17037" s="507"/>
      <c r="R17037" s="507"/>
    </row>
    <row r="17038" spans="8:19" customFormat="1" ht="12.75">
      <c r="H17038" s="507"/>
      <c r="R17038" s="507"/>
    </row>
    <row r="17039" spans="8:19" customFormat="1" ht="12.75">
      <c r="H17039" s="507"/>
      <c r="R17039" s="507"/>
    </row>
    <row r="17040" spans="8:19" customFormat="1" ht="12.75">
      <c r="H17040" s="507"/>
      <c r="R17040" s="507"/>
    </row>
    <row r="17041" spans="8:19" customFormat="1" ht="12.75">
      <c r="H17041" s="507"/>
      <c r="R17041" s="507"/>
      <c r="S17041" s="507"/>
    </row>
    <row r="17042" spans="8:19" customFormat="1" ht="12.75">
      <c r="H17042" s="507"/>
      <c r="R17042" s="507"/>
      <c r="S17042" s="507"/>
    </row>
    <row r="17043" spans="8:19" customFormat="1" ht="12.75">
      <c r="H17043" s="507"/>
      <c r="R17043" s="507"/>
    </row>
    <row r="17044" spans="8:19" customFormat="1" ht="12.75">
      <c r="H17044" s="507"/>
      <c r="P17044" s="507"/>
      <c r="R17044" s="507"/>
    </row>
    <row r="17045" spans="8:19" customFormat="1" ht="12.75">
      <c r="H17045" s="507"/>
      <c r="R17045" s="507"/>
    </row>
    <row r="17046" spans="8:19" customFormat="1" ht="12.75">
      <c r="H17046" s="507"/>
      <c r="R17046" s="507"/>
      <c r="S17046" s="507"/>
    </row>
    <row r="17047" spans="8:19" customFormat="1" ht="12.75">
      <c r="H17047" s="507"/>
      <c r="R17047" s="507"/>
    </row>
    <row r="17048" spans="8:19" customFormat="1" ht="12.75">
      <c r="H17048" s="507"/>
      <c r="R17048" s="507"/>
    </row>
    <row r="17049" spans="8:19" customFormat="1" ht="12.75">
      <c r="H17049" s="507"/>
      <c r="P17049" s="507"/>
      <c r="R17049" s="507"/>
    </row>
    <row r="17050" spans="8:19" customFormat="1" ht="12.75">
      <c r="H17050" s="507"/>
      <c r="R17050" s="507"/>
    </row>
    <row r="17051" spans="8:19" customFormat="1" ht="12.75">
      <c r="H17051" s="507"/>
      <c r="R17051" s="507"/>
    </row>
    <row r="17052" spans="8:19" customFormat="1" ht="12.75">
      <c r="H17052" s="507"/>
      <c r="P17052" s="507"/>
      <c r="R17052" s="507"/>
    </row>
    <row r="17053" spans="8:19" customFormat="1" ht="12.75">
      <c r="H17053" s="507"/>
      <c r="R17053" s="507"/>
      <c r="S17053" s="507"/>
    </row>
    <row r="17054" spans="8:19" customFormat="1" ht="12.75">
      <c r="H17054" s="507"/>
      <c r="P17054" s="507"/>
      <c r="R17054" s="507"/>
    </row>
    <row r="17055" spans="8:19" customFormat="1" ht="12.75">
      <c r="H17055" s="507"/>
      <c r="P17055" s="507"/>
      <c r="R17055" s="507"/>
      <c r="S17055" s="507"/>
    </row>
    <row r="17056" spans="8:19" customFormat="1" ht="12.75">
      <c r="H17056" s="507"/>
      <c r="P17056" s="507"/>
      <c r="R17056" s="507"/>
    </row>
    <row r="17057" spans="8:19" customFormat="1" ht="12.75">
      <c r="H17057" s="507"/>
      <c r="R17057" s="507"/>
      <c r="S17057" s="507"/>
    </row>
    <row r="17058" spans="8:19" customFormat="1" ht="12.75">
      <c r="H17058" s="507"/>
      <c r="R17058" s="507"/>
    </row>
    <row r="17059" spans="8:19" customFormat="1" ht="12.75">
      <c r="H17059" s="507"/>
      <c r="R17059" s="507"/>
      <c r="S17059" s="507"/>
    </row>
    <row r="17060" spans="8:19" customFormat="1" ht="12.75">
      <c r="H17060" s="507"/>
      <c r="R17060" s="507"/>
      <c r="S17060" s="507"/>
    </row>
    <row r="17061" spans="8:19" customFormat="1" ht="12.75">
      <c r="H17061" s="507"/>
      <c r="P17061" s="507"/>
      <c r="R17061" s="507"/>
    </row>
    <row r="17062" spans="8:19" customFormat="1" ht="12.75">
      <c r="H17062" s="507"/>
      <c r="R17062" s="507"/>
    </row>
    <row r="17063" spans="8:19" customFormat="1" ht="12.75">
      <c r="H17063" s="507"/>
      <c r="R17063" s="507"/>
    </row>
    <row r="17064" spans="8:19" customFormat="1" ht="12.75">
      <c r="H17064" s="507"/>
      <c r="R17064" s="507"/>
    </row>
    <row r="17065" spans="8:19" customFormat="1" ht="12.75">
      <c r="H17065" s="507"/>
      <c r="R17065" s="507"/>
    </row>
    <row r="17066" spans="8:19" customFormat="1" ht="12.75">
      <c r="H17066" s="507"/>
      <c r="P17066" s="507"/>
      <c r="R17066" s="507"/>
    </row>
    <row r="17067" spans="8:19" customFormat="1" ht="12.75">
      <c r="H17067" s="507"/>
      <c r="P17067" s="507"/>
      <c r="R17067" s="507"/>
    </row>
    <row r="17068" spans="8:19" customFormat="1" ht="12.75">
      <c r="H17068" s="507"/>
      <c r="R17068" s="507"/>
      <c r="S17068" s="507"/>
    </row>
    <row r="17069" spans="8:19" customFormat="1" ht="12.75">
      <c r="H17069" s="507"/>
      <c r="R17069" s="507"/>
    </row>
    <row r="17070" spans="8:19" customFormat="1" ht="12.75">
      <c r="H17070" s="507"/>
      <c r="P17070" s="507"/>
      <c r="R17070" s="507"/>
    </row>
    <row r="17071" spans="8:19" customFormat="1" ht="12.75">
      <c r="H17071" s="507"/>
      <c r="R17071" s="507"/>
    </row>
    <row r="17072" spans="8:19" customFormat="1" ht="12.75">
      <c r="H17072" s="507"/>
      <c r="P17072" s="507"/>
      <c r="R17072" s="507"/>
    </row>
    <row r="17073" spans="8:19" customFormat="1" ht="12.75">
      <c r="H17073" s="507"/>
      <c r="R17073" s="507"/>
    </row>
    <row r="17074" spans="8:19" customFormat="1" ht="12.75">
      <c r="H17074" s="507"/>
      <c r="R17074" s="507"/>
      <c r="S17074" s="507"/>
    </row>
    <row r="17075" spans="8:19" customFormat="1" ht="12.75">
      <c r="H17075" s="507"/>
      <c r="R17075" s="507"/>
    </row>
    <row r="17076" spans="8:19" customFormat="1" ht="12.75">
      <c r="H17076" s="507"/>
      <c r="R17076" s="507"/>
    </row>
    <row r="17077" spans="8:19" customFormat="1" ht="12.75">
      <c r="H17077" s="507"/>
      <c r="P17077" s="507"/>
      <c r="R17077" s="507"/>
    </row>
    <row r="17078" spans="8:19" customFormat="1" ht="12.75">
      <c r="H17078" s="507"/>
      <c r="R17078" s="507"/>
    </row>
    <row r="17079" spans="8:19" customFormat="1" ht="12.75">
      <c r="H17079" s="507"/>
      <c r="R17079" s="507"/>
    </row>
    <row r="17080" spans="8:19" customFormat="1" ht="12.75">
      <c r="H17080" s="507"/>
      <c r="R17080" s="507"/>
    </row>
    <row r="17081" spans="8:19" customFormat="1" ht="12.75">
      <c r="H17081" s="507"/>
      <c r="R17081" s="507"/>
    </row>
    <row r="17082" spans="8:19" customFormat="1" ht="12.75">
      <c r="H17082" s="507"/>
      <c r="R17082" s="507"/>
    </row>
    <row r="17083" spans="8:19" customFormat="1" ht="12.75">
      <c r="H17083" s="507"/>
      <c r="R17083" s="507"/>
    </row>
    <row r="17084" spans="8:19" customFormat="1" ht="12.75">
      <c r="H17084" s="507"/>
      <c r="P17084" s="507"/>
      <c r="R17084" s="507"/>
    </row>
    <row r="17085" spans="8:19" customFormat="1" ht="12.75">
      <c r="H17085" s="507"/>
      <c r="P17085" s="507"/>
      <c r="R17085" s="507"/>
      <c r="S17085" s="507"/>
    </row>
    <row r="17086" spans="8:19" customFormat="1" ht="12.75">
      <c r="H17086" s="507"/>
      <c r="R17086" s="507"/>
    </row>
    <row r="17087" spans="8:19" customFormat="1" ht="12.75">
      <c r="H17087" s="507"/>
      <c r="P17087" s="507"/>
      <c r="R17087" s="507"/>
    </row>
    <row r="17088" spans="8:19" customFormat="1" ht="12.75">
      <c r="H17088" s="507"/>
      <c r="R17088" s="507"/>
    </row>
    <row r="17089" spans="8:28" customFormat="1" ht="12.75">
      <c r="H17089" s="507"/>
      <c r="P17089" s="507"/>
      <c r="R17089" s="507"/>
    </row>
    <row r="17090" spans="8:28" customFormat="1" ht="12.75">
      <c r="H17090" s="507"/>
      <c r="R17090" s="507"/>
    </row>
    <row r="17091" spans="8:28" customFormat="1" ht="12.75">
      <c r="H17091" s="507"/>
      <c r="R17091" s="507"/>
      <c r="S17091" s="507"/>
    </row>
    <row r="17092" spans="8:28" customFormat="1" ht="12.75">
      <c r="H17092" s="507"/>
      <c r="R17092" s="507"/>
    </row>
    <row r="17093" spans="8:28" customFormat="1" ht="12.75">
      <c r="H17093" s="507"/>
      <c r="P17093" s="507"/>
      <c r="R17093" s="507"/>
      <c r="S17093" s="507"/>
    </row>
    <row r="17094" spans="8:28" customFormat="1" ht="12.75">
      <c r="H17094" s="507"/>
      <c r="P17094" s="507"/>
      <c r="R17094" s="507"/>
    </row>
    <row r="17095" spans="8:28" customFormat="1" ht="12.75">
      <c r="H17095" s="507"/>
      <c r="R17095" s="507"/>
      <c r="S17095" s="507"/>
    </row>
    <row r="17096" spans="8:28" customFormat="1" ht="12.75">
      <c r="H17096" s="507"/>
      <c r="P17096" s="507"/>
      <c r="R17096" s="507"/>
    </row>
    <row r="17097" spans="8:28" customFormat="1" ht="12.75">
      <c r="H17097" s="507"/>
      <c r="R17097" s="507"/>
    </row>
    <row r="17098" spans="8:28" customFormat="1" ht="12.75">
      <c r="H17098" s="507"/>
      <c r="P17098" s="507"/>
      <c r="R17098" s="507"/>
      <c r="AB17098" s="507"/>
    </row>
    <row r="17099" spans="8:28" customFormat="1" ht="12.75">
      <c r="H17099" s="507"/>
      <c r="P17099" s="507"/>
      <c r="R17099" s="507"/>
    </row>
    <row r="17100" spans="8:28" customFormat="1" ht="12.75">
      <c r="H17100" s="507"/>
      <c r="R17100" s="507"/>
      <c r="S17100" s="507"/>
    </row>
    <row r="17101" spans="8:28" customFormat="1" ht="12.75">
      <c r="H17101" s="507"/>
      <c r="P17101" s="507"/>
      <c r="R17101" s="507"/>
      <c r="S17101" s="507"/>
    </row>
    <row r="17102" spans="8:28" customFormat="1" ht="12.75">
      <c r="H17102" s="507"/>
      <c r="R17102" s="507"/>
      <c r="S17102" s="507"/>
    </row>
    <row r="17103" spans="8:28" customFormat="1" ht="12.75">
      <c r="H17103" s="507"/>
      <c r="R17103" s="507"/>
    </row>
    <row r="17104" spans="8:28" customFormat="1" ht="12.75">
      <c r="H17104" s="507"/>
      <c r="R17104" s="507"/>
      <c r="S17104" s="507"/>
    </row>
    <row r="17105" spans="8:19" customFormat="1" ht="12.75">
      <c r="H17105" s="507"/>
      <c r="P17105" s="507"/>
      <c r="R17105" s="507"/>
    </row>
    <row r="17106" spans="8:19" customFormat="1" ht="12.75">
      <c r="H17106" s="507"/>
      <c r="P17106" s="507"/>
      <c r="R17106" s="507"/>
      <c r="S17106" s="507"/>
    </row>
    <row r="17107" spans="8:19" customFormat="1" ht="12.75">
      <c r="H17107" s="507"/>
      <c r="R17107" s="507"/>
    </row>
    <row r="17108" spans="8:19" customFormat="1" ht="12.75">
      <c r="H17108" s="507"/>
      <c r="R17108" s="507"/>
    </row>
    <row r="17109" spans="8:19" customFormat="1" ht="12.75">
      <c r="H17109" s="507"/>
      <c r="R17109" s="507"/>
    </row>
    <row r="17110" spans="8:19" customFormat="1" ht="12.75">
      <c r="H17110" s="507"/>
      <c r="R17110" s="507"/>
      <c r="S17110" s="507"/>
    </row>
    <row r="17111" spans="8:19" customFormat="1" ht="12.75">
      <c r="H17111" s="507"/>
      <c r="R17111" s="507"/>
      <c r="S17111" s="507"/>
    </row>
    <row r="17112" spans="8:19" customFormat="1" ht="12.75">
      <c r="H17112" s="507"/>
      <c r="R17112" s="507"/>
    </row>
    <row r="17113" spans="8:19" customFormat="1" ht="12.75">
      <c r="H17113" s="507"/>
      <c r="P17113" s="507"/>
      <c r="R17113" s="507"/>
    </row>
    <row r="17114" spans="8:19" customFormat="1" ht="12.75">
      <c r="H17114" s="507"/>
      <c r="P17114" s="507"/>
      <c r="R17114" s="507"/>
    </row>
    <row r="17115" spans="8:19" customFormat="1" ht="12.75">
      <c r="H17115" s="507"/>
      <c r="R17115" s="507"/>
    </row>
    <row r="17116" spans="8:19" customFormat="1" ht="12.75">
      <c r="H17116" s="507"/>
      <c r="P17116" s="507"/>
      <c r="R17116" s="507"/>
    </row>
    <row r="17117" spans="8:19" customFormat="1" ht="12.75">
      <c r="H17117" s="507"/>
      <c r="R17117" s="507"/>
    </row>
    <row r="17118" spans="8:19" customFormat="1" ht="12.75">
      <c r="H17118" s="507"/>
      <c r="R17118" s="507"/>
      <c r="S17118" s="507"/>
    </row>
    <row r="17119" spans="8:19" customFormat="1" ht="12.75">
      <c r="H17119" s="507"/>
      <c r="R17119" s="507"/>
    </row>
    <row r="17120" spans="8:19" customFormat="1" ht="12.75">
      <c r="H17120" s="507"/>
      <c r="R17120" s="507"/>
    </row>
    <row r="17121" spans="8:19" customFormat="1" ht="12.75">
      <c r="H17121" s="507"/>
      <c r="R17121" s="507"/>
      <c r="S17121" s="507"/>
    </row>
    <row r="17122" spans="8:19" customFormat="1" ht="12.75">
      <c r="H17122" s="507"/>
      <c r="R17122" s="507"/>
    </row>
    <row r="17123" spans="8:19" customFormat="1" ht="12.75">
      <c r="H17123" s="507"/>
      <c r="P17123" s="507"/>
      <c r="R17123" s="507"/>
    </row>
    <row r="17124" spans="8:19" customFormat="1" ht="12.75">
      <c r="H17124" s="507"/>
      <c r="P17124" s="507"/>
      <c r="R17124" s="507"/>
    </row>
    <row r="17125" spans="8:19" customFormat="1" ht="12.75">
      <c r="H17125" s="507"/>
      <c r="R17125" s="507"/>
    </row>
    <row r="17126" spans="8:19" customFormat="1" ht="12.75">
      <c r="H17126" s="507"/>
      <c r="R17126" s="507"/>
      <c r="S17126" s="507"/>
    </row>
    <row r="17127" spans="8:19" customFormat="1" ht="12.75">
      <c r="H17127" s="507"/>
      <c r="P17127" s="507"/>
      <c r="R17127" s="507"/>
    </row>
    <row r="17128" spans="8:19" customFormat="1" ht="12.75">
      <c r="H17128" s="507"/>
      <c r="R17128" s="507"/>
      <c r="S17128" s="507"/>
    </row>
    <row r="17129" spans="8:19" customFormat="1" ht="12.75">
      <c r="H17129" s="507"/>
      <c r="R17129" s="507"/>
    </row>
    <row r="17130" spans="8:19" customFormat="1" ht="12.75">
      <c r="H17130" s="507"/>
      <c r="R17130" s="507"/>
    </row>
    <row r="17131" spans="8:19" customFormat="1" ht="12.75">
      <c r="H17131" s="507"/>
      <c r="R17131" s="507"/>
    </row>
    <row r="17132" spans="8:19" customFormat="1" ht="12.75">
      <c r="H17132" s="507"/>
      <c r="R17132" s="507"/>
    </row>
    <row r="17133" spans="8:19" customFormat="1" ht="12.75">
      <c r="H17133" s="507"/>
      <c r="R17133" s="507"/>
    </row>
    <row r="17134" spans="8:19" customFormat="1" ht="12.75">
      <c r="H17134" s="507"/>
      <c r="R17134" s="507"/>
    </row>
    <row r="17135" spans="8:19" customFormat="1" ht="12.75">
      <c r="H17135" s="507"/>
      <c r="R17135" s="507"/>
      <c r="S17135" s="507"/>
    </row>
    <row r="17136" spans="8:19" customFormat="1" ht="12.75">
      <c r="H17136" s="507"/>
      <c r="P17136" s="507"/>
      <c r="R17136" s="507"/>
    </row>
    <row r="17137" spans="8:19" customFormat="1" ht="12.75">
      <c r="H17137" s="507"/>
      <c r="P17137" s="507"/>
      <c r="R17137" s="507"/>
    </row>
    <row r="17138" spans="8:19" customFormat="1" ht="12.75">
      <c r="H17138" s="507"/>
      <c r="R17138" s="507"/>
    </row>
    <row r="17139" spans="8:19" customFormat="1" ht="12.75">
      <c r="H17139" s="507"/>
      <c r="P17139" s="507"/>
      <c r="R17139" s="507"/>
    </row>
    <row r="17140" spans="8:19" customFormat="1" ht="12.75">
      <c r="H17140" s="507"/>
      <c r="P17140" s="507"/>
      <c r="R17140" s="507"/>
    </row>
    <row r="17141" spans="8:19" customFormat="1" ht="12.75">
      <c r="H17141" s="507"/>
      <c r="R17141" s="507"/>
      <c r="S17141" s="507"/>
    </row>
    <row r="17142" spans="8:19" customFormat="1" ht="12.75">
      <c r="H17142" s="507"/>
      <c r="R17142" s="507"/>
    </row>
    <row r="17143" spans="8:19" customFormat="1" ht="12.75">
      <c r="H17143" s="507"/>
      <c r="P17143" s="507"/>
      <c r="R17143" s="507"/>
      <c r="S17143" s="507"/>
    </row>
    <row r="17144" spans="8:19" customFormat="1" ht="12.75">
      <c r="H17144" s="507"/>
      <c r="R17144" s="507"/>
    </row>
    <row r="17145" spans="8:19" customFormat="1" ht="12.75">
      <c r="H17145" s="507"/>
      <c r="R17145" s="507"/>
      <c r="S17145" s="507"/>
    </row>
    <row r="17146" spans="8:19" customFormat="1" ht="12.75">
      <c r="H17146" s="507"/>
      <c r="R17146" s="507"/>
    </row>
    <row r="17147" spans="8:19" customFormat="1" ht="12.75">
      <c r="H17147" s="507"/>
      <c r="R17147" s="507"/>
    </row>
    <row r="17148" spans="8:19" customFormat="1" ht="12.75">
      <c r="H17148" s="507"/>
      <c r="R17148" s="507"/>
      <c r="S17148" s="507"/>
    </row>
    <row r="17149" spans="8:19" customFormat="1" ht="12.75">
      <c r="H17149" s="507"/>
      <c r="P17149" s="507"/>
      <c r="R17149" s="507"/>
    </row>
    <row r="17150" spans="8:19" customFormat="1" ht="12.75">
      <c r="H17150" s="507"/>
      <c r="R17150" s="507"/>
    </row>
    <row r="17151" spans="8:19" customFormat="1" ht="12.75">
      <c r="H17151" s="507"/>
      <c r="P17151" s="507"/>
      <c r="R17151" s="507"/>
    </row>
    <row r="17152" spans="8:19" customFormat="1" ht="12.75">
      <c r="H17152" s="507"/>
      <c r="P17152" s="507"/>
      <c r="R17152" s="507"/>
    </row>
    <row r="17153" spans="8:19" customFormat="1" ht="12.75">
      <c r="H17153" s="507"/>
      <c r="R17153" s="507"/>
    </row>
    <row r="17154" spans="8:19" customFormat="1" ht="12.75">
      <c r="H17154" s="507"/>
      <c r="R17154" s="507"/>
    </row>
    <row r="17155" spans="8:19" customFormat="1" ht="12.75">
      <c r="H17155" s="507"/>
      <c r="R17155" s="507"/>
      <c r="S17155" s="507"/>
    </row>
    <row r="17156" spans="8:19" customFormat="1" ht="12.75">
      <c r="H17156" s="507"/>
      <c r="P17156" s="507"/>
      <c r="R17156" s="507"/>
    </row>
    <row r="17157" spans="8:19" customFormat="1" ht="12.75">
      <c r="H17157" s="507"/>
      <c r="R17157" s="507"/>
    </row>
    <row r="17158" spans="8:19" customFormat="1" ht="12.75">
      <c r="H17158" s="507"/>
      <c r="R17158" s="507"/>
    </row>
    <row r="17159" spans="8:19" customFormat="1" ht="12.75">
      <c r="H17159" s="507"/>
      <c r="P17159" s="507"/>
      <c r="R17159" s="507"/>
    </row>
    <row r="17160" spans="8:19" customFormat="1" ht="12.75">
      <c r="H17160" s="507"/>
      <c r="R17160" s="507"/>
    </row>
    <row r="17161" spans="8:19" customFormat="1" ht="12.75">
      <c r="H17161" s="507"/>
      <c r="P17161" s="507"/>
      <c r="R17161" s="507"/>
    </row>
    <row r="17162" spans="8:19" customFormat="1" ht="12.75">
      <c r="H17162" s="507"/>
      <c r="R17162" s="507"/>
    </row>
    <row r="17163" spans="8:19" customFormat="1" ht="12.75">
      <c r="H17163" s="507"/>
      <c r="R17163" s="507"/>
      <c r="S17163" s="507"/>
    </row>
    <row r="17164" spans="8:19" customFormat="1" ht="12.75">
      <c r="H17164" s="507"/>
      <c r="R17164" s="507"/>
      <c r="S17164" s="507"/>
    </row>
    <row r="17165" spans="8:19" customFormat="1" ht="12.75">
      <c r="H17165" s="507"/>
      <c r="P17165" s="507"/>
      <c r="R17165" s="507"/>
    </row>
    <row r="17166" spans="8:19" customFormat="1" ht="12.75">
      <c r="H17166" s="507"/>
      <c r="R17166" s="507"/>
    </row>
    <row r="17167" spans="8:19" customFormat="1" ht="12.75">
      <c r="H17167" s="507"/>
      <c r="R17167" s="507"/>
    </row>
    <row r="17168" spans="8:19" customFormat="1" ht="12.75">
      <c r="H17168" s="507"/>
      <c r="R17168" s="507"/>
    </row>
    <row r="17169" spans="8:19" customFormat="1" ht="12.75">
      <c r="H17169" s="507"/>
      <c r="R17169" s="507"/>
    </row>
    <row r="17170" spans="8:19" customFormat="1" ht="12.75">
      <c r="H17170" s="507"/>
      <c r="R17170" s="507"/>
    </row>
    <row r="17171" spans="8:19" customFormat="1" ht="12.75">
      <c r="H17171" s="507"/>
      <c r="P17171" s="507"/>
      <c r="R17171" s="507"/>
      <c r="S17171" s="507"/>
    </row>
    <row r="17172" spans="8:19" customFormat="1" ht="12.75">
      <c r="H17172" s="507"/>
      <c r="R17172" s="507"/>
    </row>
    <row r="17173" spans="8:19" customFormat="1" ht="12.75">
      <c r="H17173" s="507"/>
      <c r="P17173" s="507"/>
      <c r="R17173" s="507"/>
    </row>
    <row r="17174" spans="8:19" customFormat="1" ht="12.75">
      <c r="H17174" s="507"/>
      <c r="R17174" s="507"/>
    </row>
    <row r="17175" spans="8:19" customFormat="1" ht="12.75">
      <c r="H17175" s="507"/>
      <c r="P17175" s="507"/>
      <c r="R17175" s="507"/>
    </row>
    <row r="17176" spans="8:19" customFormat="1" ht="12.75">
      <c r="H17176" s="507"/>
      <c r="R17176" s="507"/>
      <c r="S17176" s="507"/>
    </row>
    <row r="17177" spans="8:19" customFormat="1" ht="12.75">
      <c r="H17177" s="507"/>
      <c r="R17177" s="507"/>
      <c r="S17177" s="507"/>
    </row>
    <row r="17178" spans="8:19" customFormat="1" ht="12.75">
      <c r="H17178" s="507"/>
      <c r="P17178" s="507"/>
      <c r="R17178" s="507"/>
    </row>
    <row r="17179" spans="8:19" customFormat="1" ht="12.75">
      <c r="H17179" s="507"/>
      <c r="P17179" s="507"/>
      <c r="R17179" s="507"/>
    </row>
    <row r="17180" spans="8:19" customFormat="1" ht="12.75">
      <c r="H17180" s="507"/>
      <c r="R17180" s="507"/>
      <c r="S17180" s="507"/>
    </row>
    <row r="17181" spans="8:19" customFormat="1" ht="12.75">
      <c r="H17181" s="507"/>
      <c r="R17181" s="507"/>
    </row>
    <row r="17182" spans="8:19" customFormat="1" ht="12.75">
      <c r="H17182" s="507"/>
      <c r="P17182" s="507"/>
      <c r="R17182" s="507"/>
    </row>
    <row r="17183" spans="8:19" customFormat="1" ht="12.75">
      <c r="H17183" s="507"/>
      <c r="R17183" s="507"/>
      <c r="S17183" s="507"/>
    </row>
    <row r="17184" spans="8:19" customFormat="1" ht="12.75">
      <c r="H17184" s="507"/>
      <c r="R17184" s="507"/>
      <c r="S17184" s="507"/>
    </row>
    <row r="17185" spans="8:19" customFormat="1" ht="12.75">
      <c r="H17185" s="507"/>
      <c r="P17185" s="507"/>
      <c r="R17185" s="507"/>
      <c r="S17185" s="507"/>
    </row>
    <row r="17186" spans="8:19" customFormat="1" ht="12.75">
      <c r="H17186" s="507"/>
      <c r="R17186" s="507"/>
    </row>
    <row r="17187" spans="8:19" customFormat="1" ht="12.75">
      <c r="H17187" s="507"/>
      <c r="R17187" s="507"/>
    </row>
    <row r="17188" spans="8:19" customFormat="1" ht="12.75">
      <c r="H17188" s="507"/>
      <c r="R17188" s="507"/>
      <c r="S17188" s="507"/>
    </row>
    <row r="17189" spans="8:19" customFormat="1" ht="12.75">
      <c r="H17189" s="507"/>
      <c r="R17189" s="507"/>
      <c r="S17189" s="507"/>
    </row>
    <row r="17190" spans="8:19" customFormat="1" ht="12.75">
      <c r="H17190" s="507"/>
      <c r="R17190" s="507"/>
      <c r="S17190" s="507"/>
    </row>
    <row r="17191" spans="8:19" customFormat="1" ht="12.75">
      <c r="H17191" s="507"/>
      <c r="R17191" s="507"/>
    </row>
    <row r="17192" spans="8:19" customFormat="1" ht="12.75">
      <c r="H17192" s="507"/>
      <c r="R17192" s="507"/>
    </row>
    <row r="17193" spans="8:19" customFormat="1" ht="12.75">
      <c r="H17193" s="507"/>
      <c r="P17193" s="507"/>
      <c r="R17193" s="507"/>
    </row>
    <row r="17194" spans="8:19" customFormat="1" ht="12.75">
      <c r="H17194" s="507"/>
      <c r="R17194" s="507"/>
      <c r="S17194" s="507"/>
    </row>
    <row r="17195" spans="8:19" customFormat="1" ht="12.75">
      <c r="H17195" s="507"/>
      <c r="R17195" s="507"/>
    </row>
    <row r="17196" spans="8:19" customFormat="1" ht="12.75">
      <c r="H17196" s="507"/>
      <c r="R17196" s="507"/>
    </row>
    <row r="17197" spans="8:19" customFormat="1" ht="12.75">
      <c r="H17197" s="507"/>
      <c r="R17197" s="507"/>
    </row>
    <row r="17198" spans="8:19" customFormat="1" ht="12.75">
      <c r="H17198" s="507"/>
      <c r="P17198" s="507"/>
      <c r="R17198" s="507"/>
    </row>
    <row r="17199" spans="8:19" customFormat="1" ht="12.75">
      <c r="H17199" s="507"/>
      <c r="R17199" s="507"/>
    </row>
    <row r="17200" spans="8:19" customFormat="1" ht="12.75">
      <c r="H17200" s="507"/>
      <c r="R17200" s="507"/>
    </row>
    <row r="17201" spans="8:19" customFormat="1" ht="12.75">
      <c r="H17201" s="507"/>
      <c r="P17201" s="507"/>
      <c r="R17201" s="507"/>
    </row>
    <row r="17202" spans="8:19" customFormat="1" ht="12.75">
      <c r="H17202" s="507"/>
      <c r="R17202" s="507"/>
      <c r="S17202" s="507"/>
    </row>
    <row r="17203" spans="8:19" customFormat="1" ht="12.75">
      <c r="H17203" s="507"/>
      <c r="R17203" s="507"/>
    </row>
    <row r="17204" spans="8:19" customFormat="1" ht="12.75">
      <c r="H17204" s="507"/>
      <c r="P17204" s="507"/>
      <c r="R17204" s="507"/>
    </row>
    <row r="17205" spans="8:19" customFormat="1" ht="12.75">
      <c r="H17205" s="507"/>
      <c r="R17205" s="507"/>
    </row>
    <row r="17206" spans="8:19" customFormat="1" ht="12.75">
      <c r="H17206" s="507"/>
      <c r="P17206" s="507"/>
      <c r="R17206" s="507"/>
    </row>
    <row r="17207" spans="8:19" customFormat="1" ht="12.75">
      <c r="H17207" s="507"/>
      <c r="R17207" s="507"/>
      <c r="S17207" s="507"/>
    </row>
    <row r="17208" spans="8:19" customFormat="1" ht="12.75">
      <c r="H17208" s="507"/>
      <c r="P17208" s="507"/>
      <c r="R17208" s="507"/>
    </row>
    <row r="17209" spans="8:19" customFormat="1" ht="12.75">
      <c r="H17209" s="507"/>
      <c r="P17209" s="507"/>
      <c r="R17209" s="507"/>
      <c r="S17209" s="507"/>
    </row>
    <row r="17210" spans="8:19" customFormat="1" ht="12.75">
      <c r="H17210" s="507"/>
      <c r="P17210" s="507"/>
      <c r="R17210" s="507"/>
    </row>
    <row r="17211" spans="8:19" customFormat="1" ht="12.75">
      <c r="H17211" s="507"/>
      <c r="R17211" s="507"/>
    </row>
    <row r="17212" spans="8:19" customFormat="1" ht="12.75">
      <c r="H17212" s="507"/>
      <c r="P17212" s="507"/>
      <c r="R17212" s="507"/>
      <c r="S17212" s="507"/>
    </row>
    <row r="17213" spans="8:19" customFormat="1" ht="12.75">
      <c r="H17213" s="507"/>
      <c r="R17213" s="507"/>
    </row>
    <row r="17214" spans="8:19" customFormat="1" ht="12.75">
      <c r="H17214" s="507"/>
      <c r="R17214" s="507"/>
    </row>
    <row r="17215" spans="8:19" customFormat="1" ht="12.75">
      <c r="H17215" s="507"/>
      <c r="P17215" s="507"/>
      <c r="R17215" s="507"/>
      <c r="S17215" s="507"/>
    </row>
    <row r="17216" spans="8:19" customFormat="1" ht="12.75">
      <c r="H17216" s="507"/>
      <c r="R17216" s="507"/>
    </row>
    <row r="17217" spans="8:19" customFormat="1" ht="12.75">
      <c r="H17217" s="507"/>
      <c r="R17217" s="507"/>
    </row>
    <row r="17218" spans="8:19" customFormat="1" ht="12.75">
      <c r="H17218" s="507"/>
      <c r="R17218" s="507"/>
      <c r="S17218" s="507"/>
    </row>
    <row r="17219" spans="8:19" customFormat="1" ht="12.75">
      <c r="H17219" s="507"/>
      <c r="R17219" s="507"/>
    </row>
    <row r="17220" spans="8:19" customFormat="1" ht="12.75">
      <c r="H17220" s="507"/>
      <c r="R17220" s="507"/>
    </row>
    <row r="17221" spans="8:19" customFormat="1" ht="12.75">
      <c r="H17221" s="507"/>
      <c r="R17221" s="507"/>
    </row>
    <row r="17222" spans="8:19" customFormat="1" ht="12.75">
      <c r="H17222" s="507"/>
      <c r="P17222" s="507"/>
      <c r="R17222" s="507"/>
    </row>
    <row r="17223" spans="8:19" customFormat="1" ht="12.75">
      <c r="H17223" s="507"/>
      <c r="P17223" s="507"/>
      <c r="R17223" s="507"/>
    </row>
    <row r="17224" spans="8:19" customFormat="1" ht="12.75">
      <c r="H17224" s="507"/>
      <c r="R17224" s="507"/>
      <c r="S17224" s="507"/>
    </row>
    <row r="17225" spans="8:19" customFormat="1" ht="12.75">
      <c r="H17225" s="507"/>
      <c r="P17225" s="507"/>
      <c r="R17225" s="507"/>
    </row>
    <row r="17226" spans="8:19" customFormat="1" ht="12.75">
      <c r="H17226" s="507"/>
      <c r="R17226" s="507"/>
      <c r="S17226" s="507"/>
    </row>
    <row r="17227" spans="8:19" customFormat="1" ht="12.75">
      <c r="H17227" s="507"/>
      <c r="R17227" s="507"/>
    </row>
    <row r="17228" spans="8:19" customFormat="1" ht="12.75">
      <c r="H17228" s="507"/>
      <c r="R17228" s="507"/>
    </row>
    <row r="17229" spans="8:19" customFormat="1" ht="12.75">
      <c r="H17229" s="507"/>
      <c r="P17229" s="507"/>
      <c r="R17229" s="507"/>
      <c r="S17229" s="507"/>
    </row>
    <row r="17230" spans="8:19" customFormat="1" ht="12.75">
      <c r="H17230" s="507"/>
      <c r="R17230" s="507"/>
    </row>
    <row r="17231" spans="8:19" customFormat="1" ht="12.75">
      <c r="H17231" s="507"/>
      <c r="R17231" s="507"/>
    </row>
    <row r="17232" spans="8:19" customFormat="1" ht="12.75">
      <c r="H17232" s="507"/>
      <c r="R17232" s="507"/>
    </row>
    <row r="17233" spans="8:19" customFormat="1" ht="12.75">
      <c r="H17233" s="507"/>
      <c r="P17233" s="507"/>
      <c r="R17233" s="507"/>
    </row>
    <row r="17234" spans="8:19" customFormat="1" ht="12.75">
      <c r="H17234" s="507"/>
      <c r="P17234" s="507"/>
      <c r="R17234" s="507"/>
      <c r="S17234" s="507"/>
    </row>
    <row r="17235" spans="8:19" customFormat="1" ht="12.75">
      <c r="H17235" s="507"/>
      <c r="R17235" s="507"/>
      <c r="S17235" s="507"/>
    </row>
    <row r="17236" spans="8:19" customFormat="1" ht="12.75">
      <c r="H17236" s="507"/>
      <c r="R17236" s="507"/>
    </row>
    <row r="17237" spans="8:19" customFormat="1" ht="12.75">
      <c r="H17237" s="507"/>
      <c r="R17237" s="507"/>
    </row>
    <row r="17238" spans="8:19" customFormat="1" ht="12.75">
      <c r="H17238" s="507"/>
      <c r="R17238" s="507"/>
    </row>
    <row r="17239" spans="8:19" customFormat="1" ht="12.75">
      <c r="H17239" s="507"/>
      <c r="P17239" s="507"/>
      <c r="R17239" s="507"/>
    </row>
    <row r="17240" spans="8:19" customFormat="1" ht="12.75">
      <c r="H17240" s="507"/>
      <c r="R17240" s="507"/>
    </row>
    <row r="17241" spans="8:19" customFormat="1" ht="12.75">
      <c r="H17241" s="507"/>
      <c r="R17241" s="507"/>
    </row>
    <row r="17242" spans="8:19" customFormat="1" ht="12.75">
      <c r="H17242" s="507"/>
      <c r="R17242" s="507"/>
    </row>
    <row r="17243" spans="8:19" customFormat="1" ht="12.75">
      <c r="H17243" s="507"/>
      <c r="R17243" s="507"/>
    </row>
    <row r="17244" spans="8:19" customFormat="1" ht="12.75">
      <c r="H17244" s="507"/>
      <c r="P17244" s="507"/>
      <c r="R17244" s="507"/>
    </row>
    <row r="17245" spans="8:19" customFormat="1" ht="12.75">
      <c r="H17245" s="507"/>
      <c r="R17245" s="507"/>
      <c r="S17245" s="507"/>
    </row>
    <row r="17246" spans="8:19" customFormat="1" ht="12.75">
      <c r="H17246" s="507"/>
      <c r="R17246" s="507"/>
      <c r="S17246" s="507"/>
    </row>
    <row r="17247" spans="8:19" customFormat="1" ht="12.75">
      <c r="H17247" s="507"/>
      <c r="R17247" s="507"/>
    </row>
    <row r="17248" spans="8:19" customFormat="1" ht="12.75">
      <c r="H17248" s="507"/>
      <c r="R17248" s="507"/>
    </row>
    <row r="17249" spans="8:19" customFormat="1" ht="12.75">
      <c r="H17249" s="507"/>
      <c r="R17249" s="507"/>
      <c r="S17249" s="507"/>
    </row>
    <row r="17250" spans="8:19" customFormat="1" ht="12.75">
      <c r="H17250" s="507"/>
      <c r="P17250" s="507"/>
      <c r="R17250" s="507"/>
    </row>
    <row r="17251" spans="8:19" customFormat="1" ht="12.75">
      <c r="H17251" s="507"/>
      <c r="R17251" s="507"/>
      <c r="S17251" s="507"/>
    </row>
    <row r="17252" spans="8:19" customFormat="1" ht="12.75">
      <c r="H17252" s="507"/>
      <c r="R17252" s="507"/>
    </row>
    <row r="17253" spans="8:19" customFormat="1" ht="12.75">
      <c r="H17253" s="507"/>
      <c r="R17253" s="507"/>
    </row>
    <row r="17254" spans="8:19" customFormat="1" ht="12.75">
      <c r="H17254" s="507"/>
      <c r="R17254" s="507"/>
      <c r="S17254" s="507"/>
    </row>
    <row r="17255" spans="8:19" customFormat="1" ht="12.75">
      <c r="H17255" s="507"/>
      <c r="P17255" s="507"/>
      <c r="R17255" s="507"/>
    </row>
    <row r="17256" spans="8:19" customFormat="1" ht="12.75">
      <c r="H17256" s="507"/>
      <c r="P17256" s="507"/>
      <c r="R17256" s="507"/>
    </row>
    <row r="17257" spans="8:19" customFormat="1" ht="12.75">
      <c r="H17257" s="507"/>
      <c r="R17257" s="507"/>
      <c r="S17257" s="507"/>
    </row>
    <row r="17258" spans="8:19" customFormat="1" ht="12.75">
      <c r="H17258" s="507"/>
      <c r="R17258" s="507"/>
      <c r="S17258" s="507"/>
    </row>
    <row r="17259" spans="8:19" customFormat="1" ht="12.75">
      <c r="H17259" s="507"/>
      <c r="R17259" s="507"/>
      <c r="S17259" s="507"/>
    </row>
    <row r="17260" spans="8:19" customFormat="1" ht="12.75">
      <c r="H17260" s="507"/>
      <c r="P17260" s="507"/>
      <c r="R17260" s="507"/>
    </row>
    <row r="17261" spans="8:19" customFormat="1" ht="12.75">
      <c r="H17261" s="507"/>
      <c r="R17261" s="507"/>
    </row>
    <row r="17262" spans="8:19" customFormat="1" ht="12.75">
      <c r="H17262" s="507"/>
      <c r="R17262" s="507"/>
    </row>
    <row r="17263" spans="8:19" customFormat="1" ht="12.75">
      <c r="H17263" s="507"/>
      <c r="P17263" s="507"/>
      <c r="R17263" s="507"/>
    </row>
    <row r="17264" spans="8:19" customFormat="1" ht="12.75">
      <c r="H17264" s="507"/>
      <c r="R17264" s="507"/>
    </row>
    <row r="17265" spans="8:19" customFormat="1" ht="12.75">
      <c r="H17265" s="507"/>
      <c r="R17265" s="507"/>
      <c r="S17265" s="507"/>
    </row>
    <row r="17266" spans="8:19" customFormat="1" ht="12.75">
      <c r="H17266" s="507"/>
      <c r="R17266" s="507"/>
    </row>
    <row r="17267" spans="8:19" customFormat="1" ht="12.75">
      <c r="H17267" s="507"/>
      <c r="R17267" s="507"/>
    </row>
    <row r="17268" spans="8:19" customFormat="1" ht="12.75">
      <c r="H17268" s="507"/>
      <c r="P17268" s="507"/>
      <c r="R17268" s="507"/>
    </row>
    <row r="17269" spans="8:19" customFormat="1" ht="12.75">
      <c r="H17269" s="507"/>
      <c r="R17269" s="507"/>
    </row>
    <row r="17270" spans="8:19" customFormat="1" ht="12.75">
      <c r="H17270" s="507"/>
      <c r="P17270" s="507"/>
      <c r="R17270" s="507"/>
      <c r="S17270" s="507"/>
    </row>
    <row r="17271" spans="8:19" customFormat="1" ht="12.75">
      <c r="H17271" s="507"/>
      <c r="R17271" s="507"/>
    </row>
    <row r="17272" spans="8:19" customFormat="1" ht="12.75">
      <c r="H17272" s="507"/>
      <c r="R17272" s="507"/>
      <c r="S17272" s="507"/>
    </row>
    <row r="17273" spans="8:19" customFormat="1" ht="12.75">
      <c r="H17273" s="507"/>
      <c r="R17273" s="507"/>
    </row>
    <row r="17274" spans="8:19" customFormat="1" ht="12.75">
      <c r="H17274" s="507"/>
      <c r="R17274" s="507"/>
    </row>
    <row r="17275" spans="8:19" customFormat="1" ht="12.75">
      <c r="H17275" s="507"/>
      <c r="R17275" s="507"/>
      <c r="S17275" s="507"/>
    </row>
    <row r="17276" spans="8:19" customFormat="1" ht="12.75">
      <c r="H17276" s="507"/>
      <c r="R17276" s="507"/>
      <c r="S17276" s="507"/>
    </row>
    <row r="17277" spans="8:19" customFormat="1" ht="12.75">
      <c r="H17277" s="507"/>
      <c r="R17277" s="507"/>
      <c r="S17277" s="507"/>
    </row>
    <row r="17278" spans="8:19" customFormat="1" ht="12.75">
      <c r="H17278" s="507"/>
      <c r="R17278" s="507"/>
      <c r="S17278" s="507"/>
    </row>
    <row r="17279" spans="8:19" customFormat="1" ht="12.75">
      <c r="H17279" s="507"/>
      <c r="R17279" s="507"/>
    </row>
    <row r="17280" spans="8:19" customFormat="1" ht="12.75">
      <c r="H17280" s="507"/>
      <c r="R17280" s="507"/>
    </row>
    <row r="17281" spans="8:19" customFormat="1" ht="12.75">
      <c r="H17281" s="507"/>
      <c r="R17281" s="507"/>
    </row>
    <row r="17282" spans="8:19" customFormat="1" ht="12.75">
      <c r="H17282" s="507"/>
      <c r="R17282" s="507"/>
      <c r="S17282" s="507"/>
    </row>
    <row r="17283" spans="8:19" customFormat="1" ht="12.75">
      <c r="H17283" s="507"/>
      <c r="P17283" s="507"/>
      <c r="R17283" s="507"/>
    </row>
    <row r="17284" spans="8:19" customFormat="1" ht="12.75">
      <c r="H17284" s="507"/>
      <c r="R17284" s="507"/>
      <c r="S17284" s="507"/>
    </row>
    <row r="17285" spans="8:19" customFormat="1" ht="12.75">
      <c r="H17285" s="507"/>
      <c r="P17285" s="507"/>
      <c r="R17285" s="507"/>
    </row>
    <row r="17286" spans="8:19" customFormat="1" ht="12.75">
      <c r="H17286" s="507"/>
      <c r="R17286" s="507"/>
    </row>
    <row r="17287" spans="8:19" customFormat="1" ht="12.75">
      <c r="H17287" s="507"/>
      <c r="R17287" s="507"/>
    </row>
    <row r="17288" spans="8:19" customFormat="1" ht="12.75">
      <c r="H17288" s="507"/>
      <c r="P17288" s="507"/>
      <c r="R17288" s="507"/>
    </row>
    <row r="17289" spans="8:19" customFormat="1" ht="12.75">
      <c r="H17289" s="507"/>
      <c r="R17289" s="507"/>
    </row>
    <row r="17290" spans="8:19" customFormat="1" ht="12.75">
      <c r="H17290" s="507"/>
      <c r="R17290" s="507"/>
      <c r="S17290" s="507"/>
    </row>
    <row r="17291" spans="8:19" customFormat="1" ht="12.75">
      <c r="H17291" s="507"/>
      <c r="P17291" s="507"/>
      <c r="R17291" s="507"/>
    </row>
    <row r="17292" spans="8:19" customFormat="1" ht="12.75">
      <c r="H17292" s="507"/>
      <c r="R17292" s="507"/>
      <c r="S17292" s="507"/>
    </row>
    <row r="17293" spans="8:19" customFormat="1" ht="12.75">
      <c r="H17293" s="507"/>
      <c r="R17293" s="507"/>
    </row>
    <row r="17294" spans="8:19" customFormat="1" ht="12.75">
      <c r="H17294" s="507"/>
      <c r="R17294" s="507"/>
    </row>
    <row r="17295" spans="8:19" customFormat="1" ht="12.75">
      <c r="H17295" s="507"/>
      <c r="R17295" s="507"/>
    </row>
    <row r="17296" spans="8:19" customFormat="1" ht="12.75">
      <c r="H17296" s="507"/>
      <c r="P17296" s="507"/>
      <c r="R17296" s="507"/>
    </row>
    <row r="17297" spans="8:28" customFormat="1" ht="12.75">
      <c r="H17297" s="507"/>
      <c r="P17297" s="507"/>
      <c r="R17297" s="507"/>
    </row>
    <row r="17298" spans="8:28" customFormat="1" ht="12.75">
      <c r="H17298" s="507"/>
      <c r="P17298" s="507"/>
      <c r="R17298" s="507"/>
      <c r="AB17298" s="507"/>
    </row>
    <row r="17299" spans="8:28" customFormat="1" ht="12.75">
      <c r="H17299" s="507"/>
      <c r="R17299" s="507"/>
    </row>
    <row r="17300" spans="8:28" customFormat="1" ht="12.75">
      <c r="H17300" s="507"/>
      <c r="R17300" s="507"/>
    </row>
    <row r="17301" spans="8:28" customFormat="1" ht="12.75">
      <c r="H17301" s="507"/>
      <c r="P17301" s="507"/>
      <c r="R17301" s="507"/>
      <c r="S17301" s="507"/>
    </row>
    <row r="17302" spans="8:28" customFormat="1" ht="12.75">
      <c r="H17302" s="507"/>
      <c r="P17302" s="507"/>
      <c r="R17302" s="507"/>
      <c r="S17302" s="507"/>
    </row>
    <row r="17303" spans="8:28" customFormat="1" ht="12.75">
      <c r="H17303" s="507"/>
      <c r="R17303" s="507"/>
    </row>
    <row r="17304" spans="8:28" customFormat="1" ht="12.75">
      <c r="H17304" s="507"/>
      <c r="R17304" s="507"/>
      <c r="S17304" s="507"/>
    </row>
    <row r="17305" spans="8:28" customFormat="1" ht="12.75">
      <c r="H17305" s="507"/>
      <c r="R17305" s="507"/>
    </row>
    <row r="17306" spans="8:28" customFormat="1" ht="12.75">
      <c r="H17306" s="507"/>
      <c r="R17306" s="507"/>
      <c r="S17306" s="507"/>
    </row>
    <row r="17307" spans="8:28" customFormat="1" ht="12.75">
      <c r="H17307" s="507"/>
      <c r="R17307" s="507"/>
    </row>
    <row r="17308" spans="8:28" customFormat="1" ht="12.75">
      <c r="H17308" s="507"/>
      <c r="R17308" s="507"/>
    </row>
    <row r="17309" spans="8:28" customFormat="1" ht="12.75">
      <c r="H17309" s="507"/>
      <c r="P17309" s="507"/>
      <c r="R17309" s="507"/>
    </row>
    <row r="17310" spans="8:28" customFormat="1" ht="12.75">
      <c r="H17310" s="507"/>
      <c r="P17310" s="507"/>
      <c r="R17310" s="507"/>
    </row>
    <row r="17311" spans="8:28" customFormat="1" ht="12.75">
      <c r="H17311" s="507"/>
      <c r="R17311" s="507"/>
    </row>
    <row r="17312" spans="8:28" customFormat="1" ht="12.75">
      <c r="H17312" s="507"/>
      <c r="R17312" s="507"/>
      <c r="S17312" s="507"/>
    </row>
    <row r="17313" spans="8:19" customFormat="1" ht="12.75">
      <c r="H17313" s="507"/>
      <c r="R17313" s="507"/>
    </row>
    <row r="17314" spans="8:19" customFormat="1" ht="12.75">
      <c r="H17314" s="507"/>
      <c r="P17314" s="507"/>
      <c r="R17314" s="507"/>
    </row>
    <row r="17315" spans="8:19" customFormat="1" ht="12.75">
      <c r="H17315" s="507"/>
      <c r="R17315" s="507"/>
    </row>
    <row r="17316" spans="8:19" customFormat="1" ht="12.75">
      <c r="H17316" s="507"/>
      <c r="P17316" s="507"/>
      <c r="R17316" s="507"/>
    </row>
    <row r="17317" spans="8:19" customFormat="1" ht="12.75">
      <c r="H17317" s="507"/>
      <c r="P17317" s="507"/>
      <c r="R17317" s="507"/>
      <c r="S17317" s="507"/>
    </row>
    <row r="17318" spans="8:19" customFormat="1" ht="12.75">
      <c r="H17318" s="507"/>
      <c r="R17318" s="507"/>
    </row>
    <row r="17319" spans="8:19" customFormat="1" ht="12.75">
      <c r="H17319" s="507"/>
      <c r="R17319" s="507"/>
    </row>
    <row r="17320" spans="8:19" customFormat="1" ht="12.75">
      <c r="H17320" s="507"/>
      <c r="R17320" s="507"/>
    </row>
    <row r="17321" spans="8:19" customFormat="1" ht="12.75">
      <c r="H17321" s="507"/>
      <c r="R17321" s="507"/>
    </row>
    <row r="17322" spans="8:19" customFormat="1" ht="12.75">
      <c r="H17322" s="507"/>
      <c r="P17322" s="507"/>
      <c r="R17322" s="507"/>
    </row>
    <row r="17323" spans="8:19" customFormat="1" ht="12.75">
      <c r="H17323" s="507"/>
      <c r="P17323" s="507"/>
      <c r="R17323" s="507"/>
      <c r="S17323" s="507"/>
    </row>
    <row r="17324" spans="8:19" customFormat="1" ht="12.75">
      <c r="H17324" s="507"/>
      <c r="P17324" s="507"/>
      <c r="R17324" s="507"/>
    </row>
    <row r="17325" spans="8:19" customFormat="1" ht="12.75">
      <c r="H17325" s="507"/>
      <c r="R17325" s="507"/>
    </row>
    <row r="17326" spans="8:19" customFormat="1" ht="12.75">
      <c r="H17326" s="507"/>
      <c r="R17326" s="507"/>
    </row>
    <row r="17327" spans="8:19" customFormat="1" ht="12.75">
      <c r="H17327" s="507"/>
      <c r="P17327" s="507"/>
      <c r="R17327" s="507"/>
      <c r="S17327" s="507"/>
    </row>
    <row r="17328" spans="8:19" customFormat="1" ht="12.75">
      <c r="H17328" s="507"/>
      <c r="R17328" s="507"/>
    </row>
    <row r="17329" spans="8:19" customFormat="1" ht="12.75">
      <c r="H17329" s="507"/>
      <c r="P17329" s="507"/>
      <c r="R17329" s="507"/>
    </row>
    <row r="17330" spans="8:19" customFormat="1" ht="12.75">
      <c r="H17330" s="507"/>
      <c r="R17330" s="507"/>
    </row>
    <row r="17331" spans="8:19" customFormat="1" ht="12.75">
      <c r="H17331" s="507"/>
      <c r="P17331" s="507"/>
      <c r="R17331" s="507"/>
    </row>
    <row r="17332" spans="8:19" customFormat="1" ht="12.75">
      <c r="H17332" s="507"/>
      <c r="R17332" s="507"/>
    </row>
    <row r="17333" spans="8:19" customFormat="1" ht="12.75">
      <c r="H17333" s="507"/>
      <c r="P17333" s="507"/>
      <c r="R17333" s="507"/>
    </row>
    <row r="17334" spans="8:19" customFormat="1" ht="12.75">
      <c r="H17334" s="507"/>
      <c r="P17334" s="507"/>
      <c r="R17334" s="507"/>
    </row>
    <row r="17335" spans="8:19" customFormat="1" ht="12.75">
      <c r="H17335" s="507"/>
      <c r="R17335" s="507"/>
      <c r="S17335" s="507"/>
    </row>
    <row r="17336" spans="8:19" customFormat="1" ht="12.75">
      <c r="H17336" s="507"/>
      <c r="P17336" s="507"/>
      <c r="R17336" s="507"/>
    </row>
    <row r="17337" spans="8:19" customFormat="1" ht="12.75">
      <c r="H17337" s="507"/>
      <c r="R17337" s="507"/>
    </row>
    <row r="17338" spans="8:19" customFormat="1" ht="12.75">
      <c r="H17338" s="507"/>
      <c r="P17338" s="507"/>
      <c r="R17338" s="507"/>
    </row>
    <row r="17339" spans="8:19" customFormat="1" ht="12.75">
      <c r="H17339" s="507"/>
      <c r="R17339" s="507"/>
      <c r="S17339" s="507"/>
    </row>
    <row r="17340" spans="8:19" customFormat="1" ht="12.75">
      <c r="H17340" s="507"/>
      <c r="P17340" s="507"/>
      <c r="R17340" s="507"/>
    </row>
    <row r="17341" spans="8:19" customFormat="1" ht="12.75">
      <c r="H17341" s="507"/>
      <c r="P17341" s="507"/>
      <c r="R17341" s="507"/>
    </row>
    <row r="17342" spans="8:19" customFormat="1" ht="12.75">
      <c r="H17342" s="507"/>
      <c r="R17342" s="507"/>
    </row>
    <row r="17343" spans="8:19" customFormat="1" ht="12.75">
      <c r="H17343" s="507"/>
      <c r="R17343" s="507"/>
      <c r="S17343" s="507"/>
    </row>
    <row r="17344" spans="8:19" customFormat="1" ht="12.75">
      <c r="H17344" s="507"/>
      <c r="R17344" s="507"/>
    </row>
    <row r="17345" spans="8:19" customFormat="1" ht="12.75">
      <c r="H17345" s="507"/>
      <c r="P17345" s="507"/>
      <c r="R17345" s="507"/>
    </row>
    <row r="17346" spans="8:19" customFormat="1" ht="12.75">
      <c r="H17346" s="507"/>
      <c r="R17346" s="507"/>
    </row>
    <row r="17347" spans="8:19" customFormat="1" ht="12.75">
      <c r="H17347" s="507"/>
      <c r="R17347" s="507"/>
    </row>
    <row r="17348" spans="8:19" customFormat="1" ht="12.75">
      <c r="H17348" s="507"/>
      <c r="R17348" s="507"/>
    </row>
    <row r="17349" spans="8:19" customFormat="1" ht="12.75">
      <c r="H17349" s="507"/>
      <c r="R17349" s="507"/>
    </row>
    <row r="17350" spans="8:19" customFormat="1" ht="12.75">
      <c r="H17350" s="507"/>
      <c r="R17350" s="507"/>
      <c r="S17350" s="507"/>
    </row>
    <row r="17351" spans="8:19" customFormat="1" ht="12.75">
      <c r="H17351" s="507"/>
      <c r="R17351" s="507"/>
    </row>
    <row r="17352" spans="8:19" customFormat="1" ht="12.75">
      <c r="H17352" s="507"/>
      <c r="R17352" s="507"/>
    </row>
    <row r="17353" spans="8:19" customFormat="1" ht="12.75">
      <c r="H17353" s="507"/>
      <c r="R17353" s="507"/>
    </row>
    <row r="17354" spans="8:19" customFormat="1" ht="12.75">
      <c r="H17354" s="507"/>
      <c r="R17354" s="507"/>
    </row>
    <row r="17355" spans="8:19" customFormat="1" ht="12.75">
      <c r="H17355" s="507"/>
      <c r="R17355" s="507"/>
      <c r="S17355" s="507"/>
    </row>
    <row r="17356" spans="8:19" customFormat="1" ht="12.75">
      <c r="H17356" s="507"/>
      <c r="P17356" s="507"/>
      <c r="R17356" s="507"/>
    </row>
    <row r="17357" spans="8:19" customFormat="1" ht="12.75">
      <c r="H17357" s="507"/>
      <c r="P17357" s="507"/>
      <c r="R17357" s="507"/>
    </row>
    <row r="17358" spans="8:19" customFormat="1" ht="12.75">
      <c r="H17358" s="507"/>
      <c r="R17358" s="507"/>
      <c r="S17358" s="507"/>
    </row>
    <row r="17359" spans="8:19" customFormat="1" ht="12.75">
      <c r="H17359" s="507"/>
      <c r="R17359" s="507"/>
    </row>
    <row r="17360" spans="8:19" customFormat="1" ht="12.75">
      <c r="H17360" s="507"/>
      <c r="P17360" s="507"/>
      <c r="R17360" s="507"/>
    </row>
    <row r="17361" spans="8:28" customFormat="1" ht="12.75">
      <c r="H17361" s="507"/>
      <c r="P17361" s="507"/>
      <c r="R17361" s="507"/>
    </row>
    <row r="17362" spans="8:28" customFormat="1" ht="12.75">
      <c r="H17362" s="507"/>
      <c r="R17362" s="507"/>
    </row>
    <row r="17363" spans="8:28" customFormat="1" ht="12.75">
      <c r="H17363" s="507"/>
      <c r="R17363" s="507"/>
    </row>
    <row r="17364" spans="8:28" customFormat="1" ht="12.75">
      <c r="H17364" s="507"/>
      <c r="P17364" s="507"/>
      <c r="R17364" s="507"/>
    </row>
    <row r="17365" spans="8:28" customFormat="1" ht="12.75">
      <c r="H17365" s="507"/>
      <c r="R17365" s="507"/>
    </row>
    <row r="17366" spans="8:28" customFormat="1" ht="12.75">
      <c r="H17366" s="507"/>
      <c r="R17366" s="507"/>
    </row>
    <row r="17367" spans="8:28" customFormat="1" ht="12.75">
      <c r="H17367" s="507"/>
      <c r="P17367" s="507"/>
      <c r="R17367" s="507"/>
    </row>
    <row r="17368" spans="8:28" customFormat="1" ht="12.75">
      <c r="H17368" s="507"/>
      <c r="R17368" s="507"/>
    </row>
    <row r="17369" spans="8:28" customFormat="1" ht="12.75">
      <c r="H17369" s="507"/>
      <c r="R17369" s="507"/>
    </row>
    <row r="17370" spans="8:28" customFormat="1" ht="12.75">
      <c r="H17370" s="507"/>
      <c r="R17370" s="507"/>
      <c r="S17370" s="507"/>
    </row>
    <row r="17371" spans="8:28" customFormat="1" ht="12.75">
      <c r="H17371" s="507"/>
      <c r="P17371" s="507"/>
      <c r="R17371" s="507"/>
      <c r="AB17371" s="507"/>
    </row>
    <row r="17372" spans="8:28" customFormat="1" ht="12.75">
      <c r="H17372" s="507"/>
      <c r="P17372" s="507"/>
      <c r="R17372" s="507"/>
    </row>
    <row r="17373" spans="8:28" customFormat="1" ht="12.75">
      <c r="H17373" s="507"/>
      <c r="R17373" s="507"/>
    </row>
    <row r="17374" spans="8:28" customFormat="1" ht="12.75">
      <c r="H17374" s="507"/>
      <c r="R17374" s="507"/>
      <c r="S17374" s="507"/>
    </row>
    <row r="17375" spans="8:28" customFormat="1" ht="12.75">
      <c r="H17375" s="507"/>
      <c r="R17375" s="507"/>
      <c r="S17375" s="507"/>
    </row>
    <row r="17376" spans="8:28" customFormat="1" ht="12.75">
      <c r="H17376" s="507"/>
      <c r="R17376" s="507"/>
      <c r="S17376" s="507"/>
    </row>
    <row r="17377" spans="8:19" customFormat="1" ht="12.75">
      <c r="H17377" s="507"/>
      <c r="R17377" s="507"/>
    </row>
    <row r="17378" spans="8:19" customFormat="1" ht="12.75">
      <c r="H17378" s="507"/>
      <c r="R17378" s="507"/>
    </row>
    <row r="17379" spans="8:19" customFormat="1" ht="12.75">
      <c r="H17379" s="507"/>
      <c r="P17379" s="507"/>
      <c r="R17379" s="507"/>
    </row>
    <row r="17380" spans="8:19" customFormat="1" ht="12.75">
      <c r="H17380" s="507"/>
      <c r="P17380" s="507"/>
      <c r="R17380" s="507"/>
    </row>
    <row r="17381" spans="8:19" customFormat="1" ht="12.75">
      <c r="H17381" s="507"/>
      <c r="R17381" s="507"/>
    </row>
    <row r="17382" spans="8:19" customFormat="1" ht="12.75">
      <c r="H17382" s="507"/>
      <c r="P17382" s="507"/>
      <c r="R17382" s="507"/>
    </row>
    <row r="17383" spans="8:19" customFormat="1" ht="12.75">
      <c r="H17383" s="507"/>
      <c r="P17383" s="507"/>
      <c r="R17383" s="507"/>
      <c r="S17383" s="507"/>
    </row>
    <row r="17384" spans="8:19" customFormat="1" ht="12.75">
      <c r="H17384" s="507"/>
      <c r="R17384" s="507"/>
    </row>
    <row r="17385" spans="8:19" customFormat="1" ht="12.75">
      <c r="H17385" s="507"/>
      <c r="P17385" s="507"/>
      <c r="R17385" s="507"/>
      <c r="S17385" s="507"/>
    </row>
    <row r="17386" spans="8:19" customFormat="1" ht="12.75">
      <c r="H17386" s="507"/>
      <c r="P17386" s="507"/>
      <c r="R17386" s="507"/>
    </row>
    <row r="17387" spans="8:19" customFormat="1" ht="12.75">
      <c r="H17387" s="507"/>
      <c r="R17387" s="507"/>
      <c r="S17387" s="507"/>
    </row>
    <row r="17388" spans="8:19" customFormat="1" ht="12.75">
      <c r="H17388" s="507"/>
      <c r="R17388" s="507"/>
    </row>
    <row r="17389" spans="8:19" customFormat="1" ht="12.75">
      <c r="H17389" s="507"/>
      <c r="R17389" s="507"/>
      <c r="S17389" s="507"/>
    </row>
    <row r="17390" spans="8:19" customFormat="1" ht="12.75">
      <c r="H17390" s="507"/>
      <c r="P17390" s="507"/>
      <c r="R17390" s="507"/>
    </row>
    <row r="17391" spans="8:19" customFormat="1" ht="12.75">
      <c r="H17391" s="507"/>
      <c r="P17391" s="507"/>
      <c r="R17391" s="507"/>
    </row>
    <row r="17392" spans="8:19" customFormat="1" ht="12.75">
      <c r="H17392" s="507"/>
      <c r="P17392" s="507"/>
      <c r="R17392" s="507"/>
    </row>
    <row r="17393" spans="8:19" customFormat="1" ht="12.75">
      <c r="H17393" s="507"/>
      <c r="P17393" s="507"/>
      <c r="R17393" s="507"/>
    </row>
    <row r="17394" spans="8:19" customFormat="1" ht="12.75">
      <c r="H17394" s="507"/>
      <c r="R17394" s="507"/>
    </row>
    <row r="17395" spans="8:19" customFormat="1" ht="12.75">
      <c r="H17395" s="507"/>
      <c r="P17395" s="507"/>
      <c r="R17395" s="507"/>
    </row>
    <row r="17396" spans="8:19" customFormat="1" ht="12.75">
      <c r="H17396" s="507"/>
      <c r="R17396" s="507"/>
      <c r="S17396" s="507"/>
    </row>
    <row r="17397" spans="8:19" customFormat="1" ht="12.75">
      <c r="H17397" s="507"/>
      <c r="R17397" s="507"/>
    </row>
    <row r="17398" spans="8:19" customFormat="1" ht="12.75">
      <c r="H17398" s="507"/>
      <c r="P17398" s="507"/>
      <c r="R17398" s="507"/>
    </row>
    <row r="17399" spans="8:19" customFormat="1" ht="12.75">
      <c r="H17399" s="507"/>
      <c r="R17399" s="507"/>
    </row>
    <row r="17400" spans="8:19" customFormat="1" ht="12.75">
      <c r="H17400" s="507"/>
      <c r="R17400" s="507"/>
      <c r="S17400" s="507"/>
    </row>
    <row r="17401" spans="8:19" customFormat="1" ht="12.75">
      <c r="H17401" s="507"/>
      <c r="R17401" s="507"/>
      <c r="S17401" s="507"/>
    </row>
    <row r="17402" spans="8:19" customFormat="1" ht="12.75">
      <c r="H17402" s="507"/>
      <c r="P17402" s="507"/>
      <c r="R17402" s="507"/>
    </row>
    <row r="17403" spans="8:19" customFormat="1" ht="12.75">
      <c r="H17403" s="507"/>
      <c r="P17403" s="507"/>
      <c r="R17403" s="507"/>
    </row>
    <row r="17404" spans="8:19" customFormat="1" ht="12.75">
      <c r="H17404" s="507"/>
      <c r="R17404" s="507"/>
    </row>
    <row r="17405" spans="8:19" customFormat="1" ht="12.75">
      <c r="H17405" s="507"/>
      <c r="P17405" s="507"/>
      <c r="R17405" s="507"/>
    </row>
    <row r="17406" spans="8:19" customFormat="1" ht="12.75">
      <c r="H17406" s="507"/>
      <c r="R17406" s="507"/>
    </row>
    <row r="17407" spans="8:19" customFormat="1" ht="12.75">
      <c r="H17407" s="507"/>
      <c r="P17407" s="507"/>
      <c r="R17407" s="507"/>
    </row>
    <row r="17408" spans="8:19" customFormat="1" ht="12.75">
      <c r="H17408" s="507"/>
      <c r="P17408" s="507"/>
      <c r="R17408" s="507"/>
      <c r="S17408" s="507"/>
    </row>
    <row r="17409" spans="8:19" customFormat="1" ht="12.75">
      <c r="H17409" s="507"/>
      <c r="R17409" s="507"/>
      <c r="S17409" s="507"/>
    </row>
    <row r="17410" spans="8:19" customFormat="1" ht="12.75">
      <c r="H17410" s="507"/>
      <c r="R17410" s="507"/>
      <c r="S17410" s="507"/>
    </row>
    <row r="17411" spans="8:19" customFormat="1" ht="12.75">
      <c r="H17411" s="507"/>
      <c r="R17411" s="507"/>
    </row>
    <row r="17412" spans="8:19" customFormat="1" ht="12.75">
      <c r="H17412" s="507"/>
      <c r="P17412" s="507"/>
      <c r="R17412" s="507"/>
      <c r="S17412" s="507"/>
    </row>
    <row r="17413" spans="8:19" customFormat="1" ht="12.75">
      <c r="H17413" s="507"/>
      <c r="R17413" s="507"/>
    </row>
    <row r="17414" spans="8:19" customFormat="1" ht="12.75">
      <c r="H17414" s="507"/>
      <c r="R17414" s="507"/>
    </row>
    <row r="17415" spans="8:19" customFormat="1" ht="12.75">
      <c r="H17415" s="507"/>
      <c r="R17415" s="507"/>
    </row>
    <row r="17416" spans="8:19" customFormat="1" ht="12.75">
      <c r="H17416" s="507"/>
      <c r="R17416" s="507"/>
    </row>
    <row r="17417" spans="8:19" customFormat="1" ht="12.75">
      <c r="H17417" s="507"/>
      <c r="R17417" s="507"/>
    </row>
    <row r="17418" spans="8:19" customFormat="1" ht="12.75">
      <c r="H17418" s="507"/>
      <c r="R17418" s="507"/>
      <c r="S17418" s="507"/>
    </row>
    <row r="17419" spans="8:19" customFormat="1" ht="12.75">
      <c r="H17419" s="507"/>
      <c r="R17419" s="507"/>
      <c r="S17419" s="507"/>
    </row>
    <row r="17420" spans="8:19" customFormat="1" ht="12.75">
      <c r="H17420" s="507"/>
      <c r="R17420" s="507"/>
      <c r="S17420" s="507"/>
    </row>
    <row r="17421" spans="8:19" customFormat="1" ht="12.75">
      <c r="H17421" s="507"/>
      <c r="R17421" s="507"/>
    </row>
    <row r="17422" spans="8:19" customFormat="1" ht="12.75">
      <c r="H17422" s="507"/>
      <c r="R17422" s="507"/>
      <c r="S17422" s="507"/>
    </row>
    <row r="17423" spans="8:19" customFormat="1" ht="12.75">
      <c r="H17423" s="507"/>
      <c r="R17423" s="507"/>
      <c r="S17423" s="507"/>
    </row>
    <row r="17424" spans="8:19" customFormat="1" ht="12.75">
      <c r="H17424" s="507"/>
      <c r="P17424" s="507"/>
      <c r="R17424" s="507"/>
    </row>
    <row r="17425" spans="8:19" customFormat="1" ht="12.75">
      <c r="H17425" s="507"/>
      <c r="P17425" s="507"/>
      <c r="R17425" s="507"/>
      <c r="S17425" s="507"/>
    </row>
    <row r="17426" spans="8:19" customFormat="1" ht="12.75">
      <c r="H17426" s="507"/>
      <c r="R17426" s="507"/>
    </row>
    <row r="17427" spans="8:19" customFormat="1" ht="12.75">
      <c r="H17427" s="507"/>
      <c r="P17427" s="507"/>
      <c r="R17427" s="507"/>
    </row>
    <row r="17428" spans="8:19" customFormat="1" ht="12.75">
      <c r="H17428" s="507"/>
      <c r="P17428" s="507"/>
      <c r="R17428" s="507"/>
    </row>
    <row r="17429" spans="8:19" customFormat="1" ht="12.75">
      <c r="H17429" s="507"/>
      <c r="R17429" s="507"/>
    </row>
    <row r="17430" spans="8:19" customFormat="1" ht="12.75">
      <c r="H17430" s="507"/>
      <c r="R17430" s="507"/>
      <c r="S17430" s="507"/>
    </row>
    <row r="17431" spans="8:19" customFormat="1" ht="12.75">
      <c r="H17431" s="507"/>
      <c r="P17431" s="507"/>
      <c r="R17431" s="507"/>
    </row>
    <row r="17432" spans="8:19" customFormat="1" ht="12.75">
      <c r="H17432" s="507"/>
      <c r="R17432" s="507"/>
    </row>
    <row r="17433" spans="8:19" customFormat="1" ht="12.75">
      <c r="H17433" s="507"/>
      <c r="R17433" s="507"/>
    </row>
    <row r="17434" spans="8:19" customFormat="1" ht="12.75">
      <c r="H17434" s="507"/>
      <c r="R17434" s="507"/>
    </row>
    <row r="17435" spans="8:19" customFormat="1" ht="12.75">
      <c r="H17435" s="507"/>
      <c r="P17435" s="507"/>
      <c r="R17435" s="507"/>
    </row>
    <row r="17436" spans="8:19" customFormat="1" ht="12.75">
      <c r="H17436" s="507"/>
      <c r="P17436" s="507"/>
      <c r="R17436" s="507"/>
    </row>
    <row r="17437" spans="8:19" customFormat="1" ht="12.75">
      <c r="H17437" s="507"/>
      <c r="P17437" s="507"/>
      <c r="R17437" s="507"/>
    </row>
    <row r="17438" spans="8:19" customFormat="1" ht="12.75">
      <c r="H17438" s="507"/>
      <c r="R17438" s="507"/>
      <c r="S17438" s="507"/>
    </row>
    <row r="17439" spans="8:19" customFormat="1" ht="12.75">
      <c r="H17439" s="507"/>
      <c r="R17439" s="507"/>
    </row>
    <row r="17440" spans="8:19" customFormat="1" ht="12.75">
      <c r="H17440" s="507"/>
      <c r="R17440" s="507"/>
      <c r="S17440" s="507"/>
    </row>
    <row r="17441" spans="8:28" customFormat="1" ht="12.75">
      <c r="H17441" s="507"/>
      <c r="R17441" s="507"/>
      <c r="S17441" s="507"/>
    </row>
    <row r="17442" spans="8:28" customFormat="1" ht="12.75">
      <c r="H17442" s="507"/>
      <c r="R17442" s="507"/>
    </row>
    <row r="17443" spans="8:28" customFormat="1" ht="12.75">
      <c r="H17443" s="507"/>
      <c r="P17443" s="507"/>
      <c r="R17443" s="507"/>
      <c r="S17443" s="507"/>
      <c r="AB17443" s="507"/>
    </row>
    <row r="17444" spans="8:28" customFormat="1" ht="12.75">
      <c r="H17444" s="507"/>
      <c r="P17444" s="507"/>
      <c r="R17444" s="507"/>
    </row>
    <row r="17445" spans="8:28" customFormat="1" ht="12.75">
      <c r="H17445" s="507"/>
      <c r="R17445" s="507"/>
      <c r="S17445" s="507"/>
    </row>
    <row r="17446" spans="8:28" customFormat="1" ht="12.75">
      <c r="H17446" s="507"/>
      <c r="R17446" s="507"/>
    </row>
    <row r="17447" spans="8:28" customFormat="1" ht="12.75">
      <c r="H17447" s="507"/>
      <c r="R17447" s="507"/>
    </row>
    <row r="17448" spans="8:28" customFormat="1" ht="12.75">
      <c r="H17448" s="507"/>
      <c r="R17448" s="507"/>
    </row>
    <row r="17449" spans="8:28" customFormat="1" ht="12.75">
      <c r="H17449" s="507"/>
      <c r="R17449" s="507"/>
    </row>
    <row r="17450" spans="8:28" customFormat="1" ht="12.75">
      <c r="H17450" s="507"/>
      <c r="R17450" s="507"/>
      <c r="S17450" s="507"/>
    </row>
    <row r="17451" spans="8:28" customFormat="1" ht="12.75">
      <c r="H17451" s="507"/>
      <c r="R17451" s="507"/>
    </row>
    <row r="17452" spans="8:28" customFormat="1" ht="12.75">
      <c r="H17452" s="507"/>
      <c r="P17452" s="507"/>
      <c r="R17452" s="507"/>
      <c r="S17452" s="507"/>
    </row>
    <row r="17453" spans="8:28" customFormat="1" ht="12.75">
      <c r="H17453" s="507"/>
      <c r="R17453" s="507"/>
    </row>
    <row r="17454" spans="8:28" customFormat="1" ht="12.75">
      <c r="H17454" s="507"/>
      <c r="P17454" s="507"/>
      <c r="R17454" s="507"/>
    </row>
    <row r="17455" spans="8:28" customFormat="1" ht="12.75">
      <c r="H17455" s="507"/>
      <c r="R17455" s="507"/>
    </row>
    <row r="17456" spans="8:28" customFormat="1" ht="12.75">
      <c r="H17456" s="507"/>
      <c r="R17456" s="507"/>
    </row>
    <row r="17457" spans="8:19" customFormat="1" ht="12.75">
      <c r="H17457" s="507"/>
      <c r="P17457" s="507"/>
      <c r="R17457" s="507"/>
    </row>
    <row r="17458" spans="8:19" customFormat="1" ht="12.75">
      <c r="H17458" s="507"/>
      <c r="R17458" s="507"/>
      <c r="S17458" s="507"/>
    </row>
    <row r="17459" spans="8:19" customFormat="1" ht="12.75">
      <c r="H17459" s="507"/>
      <c r="R17459" s="507"/>
    </row>
    <row r="17460" spans="8:19" customFormat="1" ht="12.75">
      <c r="H17460" s="507"/>
      <c r="R17460" s="507"/>
    </row>
    <row r="17461" spans="8:19" customFormat="1" ht="12.75">
      <c r="H17461" s="507"/>
      <c r="P17461" s="507"/>
      <c r="R17461" s="507"/>
      <c r="S17461" s="507"/>
    </row>
    <row r="17462" spans="8:19" customFormat="1" ht="12.75">
      <c r="H17462" s="507"/>
      <c r="R17462" s="507"/>
    </row>
    <row r="17463" spans="8:19" customFormat="1" ht="12.75">
      <c r="H17463" s="507"/>
      <c r="R17463" s="507"/>
      <c r="S17463" s="507"/>
    </row>
    <row r="17464" spans="8:19" customFormat="1" ht="12.75">
      <c r="H17464" s="507"/>
      <c r="R17464" s="507"/>
      <c r="S17464" s="507"/>
    </row>
    <row r="17465" spans="8:19" customFormat="1" ht="12.75">
      <c r="H17465" s="507"/>
      <c r="R17465" s="507"/>
    </row>
    <row r="17466" spans="8:19" customFormat="1" ht="12.75">
      <c r="H17466" s="507"/>
      <c r="P17466" s="507"/>
      <c r="R17466" s="507"/>
    </row>
    <row r="17467" spans="8:19" customFormat="1" ht="12.75">
      <c r="H17467" s="507"/>
      <c r="R17467" s="507"/>
      <c r="S17467" s="507"/>
    </row>
    <row r="17468" spans="8:19" customFormat="1" ht="12.75">
      <c r="H17468" s="507"/>
      <c r="R17468" s="507"/>
    </row>
    <row r="17469" spans="8:19" customFormat="1" ht="12.75">
      <c r="H17469" s="507"/>
      <c r="P17469" s="507"/>
      <c r="R17469" s="507"/>
      <c r="S17469" s="507"/>
    </row>
    <row r="17470" spans="8:19" customFormat="1" ht="12.75">
      <c r="H17470" s="507"/>
      <c r="R17470" s="507"/>
    </row>
    <row r="17471" spans="8:19" customFormat="1" ht="12.75">
      <c r="H17471" s="507"/>
      <c r="R17471" s="507"/>
      <c r="S17471" s="507"/>
    </row>
    <row r="17472" spans="8:19" customFormat="1" ht="12.75">
      <c r="H17472" s="507"/>
      <c r="R17472" s="507"/>
      <c r="S17472" s="507"/>
    </row>
    <row r="17473" spans="8:19" customFormat="1" ht="12.75">
      <c r="H17473" s="507"/>
      <c r="P17473" s="507"/>
      <c r="R17473" s="507"/>
    </row>
    <row r="17474" spans="8:19" customFormat="1" ht="12.75">
      <c r="H17474" s="507"/>
      <c r="P17474" s="507"/>
      <c r="R17474" s="507"/>
    </row>
    <row r="17475" spans="8:19" customFormat="1" ht="12.75">
      <c r="H17475" s="507"/>
      <c r="R17475" s="507"/>
      <c r="S17475" s="507"/>
    </row>
    <row r="17476" spans="8:19" customFormat="1" ht="12.75">
      <c r="H17476" s="507"/>
      <c r="R17476" s="507"/>
    </row>
    <row r="17477" spans="8:19" customFormat="1" ht="12.75">
      <c r="H17477" s="507"/>
      <c r="R17477" s="507"/>
    </row>
    <row r="17478" spans="8:19" customFormat="1" ht="12.75">
      <c r="H17478" s="507"/>
      <c r="P17478" s="507"/>
      <c r="R17478" s="507"/>
    </row>
    <row r="17479" spans="8:19" customFormat="1" ht="12.75">
      <c r="H17479" s="507"/>
      <c r="R17479" s="507"/>
      <c r="S17479" s="507"/>
    </row>
    <row r="17480" spans="8:19" customFormat="1" ht="12.75">
      <c r="H17480" s="507"/>
      <c r="R17480" s="507"/>
    </row>
    <row r="17481" spans="8:19" customFormat="1" ht="12.75">
      <c r="H17481" s="507"/>
      <c r="R17481" s="507"/>
    </row>
    <row r="17482" spans="8:19" customFormat="1" ht="12.75">
      <c r="H17482" s="507"/>
      <c r="R17482" s="507"/>
    </row>
    <row r="17483" spans="8:19" customFormat="1" ht="12.75">
      <c r="H17483" s="507"/>
      <c r="R17483" s="507"/>
      <c r="S17483" s="507"/>
    </row>
    <row r="17484" spans="8:19" customFormat="1" ht="12.75">
      <c r="H17484" s="507"/>
      <c r="R17484" s="507"/>
    </row>
    <row r="17485" spans="8:19" customFormat="1" ht="12.75">
      <c r="H17485" s="507"/>
      <c r="R17485" s="507"/>
      <c r="S17485" s="507"/>
    </row>
    <row r="17486" spans="8:19" customFormat="1" ht="12.75">
      <c r="H17486" s="507"/>
      <c r="R17486" s="507"/>
      <c r="S17486" s="507"/>
    </row>
    <row r="17487" spans="8:19" customFormat="1" ht="12.75">
      <c r="H17487" s="507"/>
      <c r="R17487" s="507"/>
    </row>
    <row r="17488" spans="8:19" customFormat="1" ht="12.75">
      <c r="H17488" s="507"/>
      <c r="R17488" s="507"/>
    </row>
    <row r="17489" spans="8:19" customFormat="1" ht="12.75">
      <c r="H17489" s="507"/>
      <c r="R17489" s="507"/>
      <c r="S17489" s="507"/>
    </row>
    <row r="17490" spans="8:19" customFormat="1" ht="12.75">
      <c r="H17490" s="507"/>
      <c r="R17490" s="507"/>
      <c r="S17490" s="507"/>
    </row>
    <row r="17491" spans="8:19" customFormat="1" ht="12.75">
      <c r="H17491" s="507"/>
      <c r="P17491" s="507"/>
      <c r="R17491" s="507"/>
      <c r="S17491" s="507"/>
    </row>
    <row r="17492" spans="8:19" customFormat="1" ht="12.75">
      <c r="H17492" s="507"/>
      <c r="R17492" s="507"/>
      <c r="S17492" s="507"/>
    </row>
    <row r="17493" spans="8:19" customFormat="1" ht="12.75">
      <c r="H17493" s="507"/>
      <c r="R17493" s="507"/>
      <c r="S17493" s="507"/>
    </row>
    <row r="17494" spans="8:19" customFormat="1" ht="12.75">
      <c r="H17494" s="507"/>
      <c r="P17494" s="507"/>
      <c r="R17494" s="507"/>
      <c r="S17494" s="507"/>
    </row>
    <row r="17495" spans="8:19" customFormat="1" ht="12.75">
      <c r="H17495" s="507"/>
      <c r="R17495" s="507"/>
    </row>
    <row r="17496" spans="8:19" customFormat="1" ht="12.75">
      <c r="H17496" s="507"/>
      <c r="R17496" s="507"/>
    </row>
    <row r="17497" spans="8:19" customFormat="1" ht="12.75">
      <c r="H17497" s="507"/>
      <c r="R17497" s="507"/>
    </row>
    <row r="17498" spans="8:19" customFormat="1" ht="12.75">
      <c r="H17498" s="507"/>
      <c r="P17498" s="507"/>
      <c r="R17498" s="507"/>
      <c r="S17498" s="507"/>
    </row>
    <row r="17499" spans="8:19" customFormat="1" ht="12.75">
      <c r="H17499" s="507"/>
      <c r="R17499" s="507"/>
    </row>
    <row r="17500" spans="8:19" customFormat="1" ht="12.75">
      <c r="H17500" s="507"/>
      <c r="R17500" s="507"/>
    </row>
    <row r="17501" spans="8:19" customFormat="1" ht="12.75">
      <c r="H17501" s="507"/>
      <c r="P17501" s="507"/>
      <c r="R17501" s="507"/>
    </row>
    <row r="17502" spans="8:19" customFormat="1" ht="12.75">
      <c r="H17502" s="507"/>
      <c r="P17502" s="507"/>
      <c r="R17502" s="507"/>
    </row>
    <row r="17503" spans="8:19" customFormat="1" ht="12.75">
      <c r="H17503" s="507"/>
      <c r="R17503" s="507"/>
    </row>
    <row r="17504" spans="8:19" customFormat="1" ht="12.75">
      <c r="H17504" s="507"/>
      <c r="R17504" s="507"/>
    </row>
    <row r="17505" spans="8:19" customFormat="1" ht="12.75">
      <c r="H17505" s="507"/>
      <c r="R17505" s="507"/>
    </row>
    <row r="17506" spans="8:19" customFormat="1" ht="12.75">
      <c r="H17506" s="507"/>
      <c r="P17506" s="507"/>
      <c r="R17506" s="507"/>
      <c r="S17506" s="507"/>
    </row>
    <row r="17507" spans="8:19" customFormat="1" ht="12.75">
      <c r="H17507" s="507"/>
      <c r="R17507" s="507"/>
    </row>
    <row r="17508" spans="8:19" customFormat="1" ht="12.75">
      <c r="H17508" s="507"/>
      <c r="R17508" s="507"/>
    </row>
    <row r="17509" spans="8:19" customFormat="1" ht="12.75">
      <c r="H17509" s="507"/>
      <c r="P17509" s="507"/>
      <c r="R17509" s="507"/>
    </row>
    <row r="17510" spans="8:19" customFormat="1" ht="12.75">
      <c r="H17510" s="507"/>
      <c r="R17510" s="507"/>
    </row>
    <row r="17511" spans="8:19" customFormat="1" ht="12.75">
      <c r="H17511" s="507"/>
      <c r="P17511" s="507"/>
      <c r="R17511" s="507"/>
    </row>
    <row r="17512" spans="8:19" customFormat="1" ht="12.75">
      <c r="H17512" s="507"/>
      <c r="P17512" s="507"/>
      <c r="R17512" s="507"/>
    </row>
    <row r="17513" spans="8:19" customFormat="1" ht="12.75">
      <c r="H17513" s="507"/>
      <c r="R17513" s="507"/>
    </row>
    <row r="17514" spans="8:19" customFormat="1" ht="12.75">
      <c r="H17514" s="507"/>
      <c r="R17514" s="507"/>
    </row>
    <row r="17515" spans="8:19" customFormat="1" ht="12.75">
      <c r="H17515" s="507"/>
      <c r="R17515" s="507"/>
      <c r="S17515" s="507"/>
    </row>
    <row r="17516" spans="8:19" customFormat="1" ht="12.75">
      <c r="H17516" s="507"/>
      <c r="R17516" s="507"/>
      <c r="S17516" s="507"/>
    </row>
    <row r="17517" spans="8:19" customFormat="1" ht="12.75">
      <c r="H17517" s="507"/>
      <c r="P17517" s="507"/>
      <c r="R17517" s="507"/>
    </row>
    <row r="17518" spans="8:19" customFormat="1" ht="12.75">
      <c r="H17518" s="507"/>
      <c r="P17518" s="507"/>
      <c r="R17518" s="507"/>
    </row>
    <row r="17519" spans="8:19" customFormat="1" ht="12.75">
      <c r="H17519" s="507"/>
      <c r="R17519" s="507"/>
    </row>
    <row r="17520" spans="8:19" customFormat="1" ht="12.75">
      <c r="H17520" s="507"/>
      <c r="R17520" s="507"/>
    </row>
    <row r="17521" spans="8:19" customFormat="1" ht="12.75">
      <c r="H17521" s="507"/>
      <c r="R17521" s="507"/>
      <c r="S17521" s="507"/>
    </row>
    <row r="17522" spans="8:19" customFormat="1" ht="12.75">
      <c r="H17522" s="507"/>
      <c r="R17522" s="507"/>
    </row>
    <row r="17523" spans="8:19" customFormat="1" ht="12.75">
      <c r="H17523" s="507"/>
      <c r="R17523" s="507"/>
    </row>
    <row r="17524" spans="8:19" customFormat="1" ht="12.75">
      <c r="H17524" s="507"/>
      <c r="R17524" s="507"/>
    </row>
    <row r="17525" spans="8:19" customFormat="1" ht="12.75">
      <c r="H17525" s="507"/>
      <c r="R17525" s="507"/>
      <c r="S17525" s="507"/>
    </row>
    <row r="17526" spans="8:19" customFormat="1" ht="12.75">
      <c r="H17526" s="507"/>
      <c r="R17526" s="507"/>
    </row>
    <row r="17527" spans="8:19" customFormat="1" ht="12.75">
      <c r="H17527" s="507"/>
      <c r="R17527" s="507"/>
    </row>
    <row r="17528" spans="8:19" customFormat="1" ht="12.75">
      <c r="H17528" s="507"/>
      <c r="R17528" s="507"/>
    </row>
    <row r="17529" spans="8:19" customFormat="1" ht="12.75">
      <c r="H17529" s="507"/>
      <c r="R17529" s="507"/>
    </row>
    <row r="17530" spans="8:19" customFormat="1" ht="12.75">
      <c r="H17530" s="507"/>
      <c r="R17530" s="507"/>
      <c r="S17530" s="507"/>
    </row>
    <row r="17531" spans="8:19" customFormat="1" ht="12.75">
      <c r="H17531" s="507"/>
      <c r="R17531" s="507"/>
    </row>
    <row r="17532" spans="8:19" customFormat="1" ht="12.75">
      <c r="H17532" s="507"/>
      <c r="R17532" s="507"/>
      <c r="S17532" s="507"/>
    </row>
    <row r="17533" spans="8:19" customFormat="1" ht="12.75">
      <c r="H17533" s="507"/>
      <c r="R17533" s="507"/>
      <c r="S17533" s="507"/>
    </row>
    <row r="17534" spans="8:19" customFormat="1" ht="12.75">
      <c r="H17534" s="507"/>
      <c r="R17534" s="507"/>
      <c r="S17534" s="507"/>
    </row>
    <row r="17535" spans="8:19" customFormat="1" ht="12.75">
      <c r="H17535" s="507"/>
      <c r="R17535" s="507"/>
    </row>
    <row r="17536" spans="8:19" customFormat="1" ht="12.75">
      <c r="H17536" s="507"/>
      <c r="R17536" s="507"/>
      <c r="S17536" s="507"/>
    </row>
    <row r="17537" spans="8:19" customFormat="1" ht="12.75">
      <c r="H17537" s="507"/>
      <c r="R17537" s="507"/>
      <c r="S17537" s="507"/>
    </row>
    <row r="17538" spans="8:19" customFormat="1" ht="12.75">
      <c r="H17538" s="507"/>
      <c r="R17538" s="507"/>
      <c r="S17538" s="507"/>
    </row>
    <row r="17539" spans="8:19" customFormat="1" ht="12.75">
      <c r="H17539" s="507"/>
      <c r="R17539" s="507"/>
    </row>
    <row r="17540" spans="8:19" customFormat="1" ht="12.75">
      <c r="H17540" s="507"/>
      <c r="R17540" s="507"/>
      <c r="S17540" s="507"/>
    </row>
    <row r="17541" spans="8:19" customFormat="1" ht="12.75">
      <c r="H17541" s="507"/>
      <c r="R17541" s="507"/>
    </row>
    <row r="17542" spans="8:19" customFormat="1" ht="12.75">
      <c r="H17542" s="507"/>
      <c r="R17542" s="507"/>
    </row>
    <row r="17543" spans="8:19" customFormat="1" ht="12.75">
      <c r="H17543" s="507"/>
      <c r="R17543" s="507"/>
    </row>
    <row r="17544" spans="8:19" customFormat="1" ht="12.75">
      <c r="H17544" s="507"/>
      <c r="R17544" s="507"/>
    </row>
    <row r="17545" spans="8:19" customFormat="1" ht="12.75">
      <c r="H17545" s="507"/>
      <c r="R17545" s="507"/>
    </row>
    <row r="17546" spans="8:19" customFormat="1" ht="12.75">
      <c r="H17546" s="507"/>
      <c r="P17546" s="507"/>
      <c r="R17546" s="507"/>
    </row>
    <row r="17547" spans="8:19" customFormat="1" ht="12.75">
      <c r="H17547" s="507"/>
      <c r="R17547" s="507"/>
    </row>
    <row r="17548" spans="8:19" customFormat="1" ht="12.75">
      <c r="H17548" s="507"/>
      <c r="R17548" s="507"/>
    </row>
    <row r="17549" spans="8:19" customFormat="1" ht="12.75">
      <c r="H17549" s="507"/>
      <c r="P17549" s="507"/>
      <c r="R17549" s="507"/>
      <c r="S17549" s="507"/>
    </row>
    <row r="17550" spans="8:19" customFormat="1" ht="12.75">
      <c r="H17550" s="507"/>
      <c r="R17550" s="507"/>
      <c r="S17550" s="507"/>
    </row>
    <row r="17551" spans="8:19" customFormat="1" ht="12.75">
      <c r="H17551" s="507"/>
      <c r="P17551" s="507"/>
      <c r="R17551" s="507"/>
    </row>
    <row r="17552" spans="8:19" customFormat="1" ht="12.75">
      <c r="H17552" s="507"/>
      <c r="R17552" s="507"/>
    </row>
    <row r="17553" spans="8:19" customFormat="1" ht="12.75">
      <c r="H17553" s="507"/>
      <c r="P17553" s="507"/>
      <c r="R17553" s="507"/>
    </row>
    <row r="17554" spans="8:19" customFormat="1" ht="12.75">
      <c r="H17554" s="507"/>
      <c r="R17554" s="507"/>
    </row>
    <row r="17555" spans="8:19" customFormat="1" ht="12.75">
      <c r="H17555" s="507"/>
      <c r="R17555" s="507"/>
    </row>
    <row r="17556" spans="8:19" customFormat="1" ht="12.75">
      <c r="H17556" s="507"/>
      <c r="P17556" s="507"/>
      <c r="R17556" s="507"/>
      <c r="S17556" s="507"/>
    </row>
    <row r="17557" spans="8:19" customFormat="1" ht="12.75">
      <c r="H17557" s="507"/>
      <c r="R17557" s="507"/>
      <c r="S17557" s="507"/>
    </row>
    <row r="17558" spans="8:19" customFormat="1" ht="12.75">
      <c r="H17558" s="507"/>
      <c r="R17558" s="507"/>
      <c r="S17558" s="507"/>
    </row>
    <row r="17559" spans="8:19" customFormat="1" ht="12.75">
      <c r="H17559" s="507"/>
      <c r="R17559" s="507"/>
      <c r="S17559" s="507"/>
    </row>
    <row r="17560" spans="8:19" customFormat="1" ht="12.75">
      <c r="H17560" s="507"/>
      <c r="R17560" s="507"/>
    </row>
    <row r="17561" spans="8:19" customFormat="1" ht="12.75">
      <c r="H17561" s="507"/>
      <c r="R17561" s="507"/>
      <c r="S17561" s="507"/>
    </row>
    <row r="17562" spans="8:19" customFormat="1" ht="12.75">
      <c r="H17562" s="507"/>
      <c r="R17562" s="507"/>
      <c r="S17562" s="507"/>
    </row>
    <row r="17563" spans="8:19" customFormat="1" ht="12.75">
      <c r="H17563" s="507"/>
      <c r="R17563" s="507"/>
      <c r="S17563" s="507"/>
    </row>
    <row r="17564" spans="8:19" customFormat="1" ht="12.75">
      <c r="H17564" s="507"/>
      <c r="R17564" s="507"/>
    </row>
    <row r="17565" spans="8:19" customFormat="1" ht="12.75">
      <c r="H17565" s="507"/>
      <c r="R17565" s="507"/>
    </row>
    <row r="17566" spans="8:19" customFormat="1" ht="12.75">
      <c r="H17566" s="507"/>
      <c r="R17566" s="507"/>
    </row>
    <row r="17567" spans="8:19" customFormat="1" ht="12.75">
      <c r="H17567" s="507"/>
      <c r="R17567" s="507"/>
    </row>
    <row r="17568" spans="8:19" customFormat="1" ht="12.75">
      <c r="H17568" s="507"/>
      <c r="R17568" s="507"/>
    </row>
    <row r="17569" spans="8:19" customFormat="1" ht="12.75">
      <c r="H17569" s="507"/>
      <c r="R17569" s="507"/>
    </row>
    <row r="17570" spans="8:19" customFormat="1" ht="12.75">
      <c r="H17570" s="507"/>
      <c r="R17570" s="507"/>
      <c r="S17570" s="507"/>
    </row>
    <row r="17571" spans="8:19" customFormat="1" ht="12.75">
      <c r="H17571" s="507"/>
      <c r="R17571" s="507"/>
    </row>
    <row r="17572" spans="8:19" customFormat="1" ht="12.75">
      <c r="H17572" s="507"/>
      <c r="R17572" s="507"/>
    </row>
    <row r="17573" spans="8:19" customFormat="1" ht="12.75">
      <c r="H17573" s="507"/>
      <c r="P17573" s="507"/>
      <c r="R17573" s="507"/>
    </row>
    <row r="17574" spans="8:19" customFormat="1" ht="12.75">
      <c r="H17574" s="507"/>
      <c r="P17574" s="507"/>
      <c r="R17574" s="507"/>
      <c r="S17574" s="507"/>
    </row>
    <row r="17575" spans="8:19" customFormat="1" ht="12.75">
      <c r="H17575" s="507"/>
      <c r="R17575" s="507"/>
    </row>
    <row r="17576" spans="8:19" customFormat="1" ht="12.75">
      <c r="H17576" s="507"/>
      <c r="R17576" s="507"/>
      <c r="S17576" s="507"/>
    </row>
    <row r="17577" spans="8:19" customFormat="1" ht="12.75">
      <c r="H17577" s="507"/>
      <c r="R17577" s="507"/>
    </row>
    <row r="17578" spans="8:19" customFormat="1" ht="12.75">
      <c r="H17578" s="507"/>
      <c r="R17578" s="507"/>
    </row>
    <row r="17579" spans="8:19" customFormat="1" ht="12.75">
      <c r="H17579" s="507"/>
      <c r="P17579" s="507"/>
      <c r="R17579" s="507"/>
    </row>
    <row r="17580" spans="8:19" customFormat="1" ht="12.75">
      <c r="H17580" s="507"/>
      <c r="P17580" s="507"/>
      <c r="R17580" s="507"/>
    </row>
    <row r="17581" spans="8:19" customFormat="1" ht="12.75">
      <c r="H17581" s="507"/>
      <c r="R17581" s="507"/>
    </row>
    <row r="17582" spans="8:19" customFormat="1" ht="12.75">
      <c r="H17582" s="507"/>
      <c r="R17582" s="507"/>
    </row>
    <row r="17583" spans="8:19" customFormat="1" ht="12.75">
      <c r="H17583" s="507"/>
      <c r="R17583" s="507"/>
    </row>
    <row r="17584" spans="8:19" customFormat="1" ht="12.75">
      <c r="H17584" s="507"/>
      <c r="P17584" s="507"/>
      <c r="R17584" s="507"/>
    </row>
    <row r="17585" spans="8:19" customFormat="1" ht="12.75">
      <c r="H17585" s="507"/>
      <c r="R17585" s="507"/>
    </row>
    <row r="17586" spans="8:19" customFormat="1" ht="12.75">
      <c r="H17586" s="507"/>
      <c r="R17586" s="507"/>
      <c r="S17586" s="507"/>
    </row>
    <row r="17587" spans="8:19" customFormat="1" ht="12.75">
      <c r="H17587" s="507"/>
      <c r="R17587" s="507"/>
    </row>
    <row r="17588" spans="8:19" customFormat="1" ht="12.75">
      <c r="H17588" s="507"/>
      <c r="R17588" s="507"/>
    </row>
    <row r="17589" spans="8:19" customFormat="1" ht="12.75">
      <c r="H17589" s="507"/>
      <c r="P17589" s="507"/>
      <c r="R17589" s="507"/>
      <c r="S17589" s="507"/>
    </row>
    <row r="17590" spans="8:19" customFormat="1" ht="12.75">
      <c r="H17590" s="507"/>
      <c r="P17590" s="507"/>
      <c r="R17590" s="507"/>
    </row>
    <row r="17591" spans="8:19" customFormat="1" ht="12.75">
      <c r="H17591" s="507"/>
      <c r="R17591" s="507"/>
    </row>
    <row r="17592" spans="8:19" customFormat="1" ht="12.75">
      <c r="H17592" s="507"/>
      <c r="R17592" s="507"/>
    </row>
    <row r="17593" spans="8:19" customFormat="1" ht="12.75">
      <c r="H17593" s="507"/>
      <c r="R17593" s="507"/>
      <c r="S17593" s="507"/>
    </row>
    <row r="17594" spans="8:19" customFormat="1" ht="12.75">
      <c r="H17594" s="507"/>
      <c r="R17594" s="507"/>
      <c r="S17594" s="507"/>
    </row>
    <row r="17595" spans="8:19" customFormat="1" ht="12.75">
      <c r="H17595" s="507"/>
      <c r="R17595" s="507"/>
      <c r="S17595" s="507"/>
    </row>
    <row r="17596" spans="8:19" customFormat="1" ht="12.75">
      <c r="H17596" s="507"/>
      <c r="P17596" s="507"/>
      <c r="R17596" s="507"/>
      <c r="S17596" s="507"/>
    </row>
    <row r="17597" spans="8:19" customFormat="1" ht="12.75">
      <c r="H17597" s="507"/>
      <c r="R17597" s="507"/>
      <c r="S17597" s="507"/>
    </row>
    <row r="17598" spans="8:19" customFormat="1" ht="12.75">
      <c r="H17598" s="507"/>
      <c r="R17598" s="507"/>
    </row>
    <row r="17599" spans="8:19" customFormat="1" ht="12.75">
      <c r="H17599" s="507"/>
      <c r="P17599" s="507"/>
      <c r="R17599" s="507"/>
      <c r="S17599" s="507"/>
    </row>
    <row r="17600" spans="8:19" customFormat="1" ht="12.75">
      <c r="H17600" s="507"/>
      <c r="R17600" s="507"/>
      <c r="S17600" s="507"/>
    </row>
    <row r="17601" spans="8:19" customFormat="1" ht="12.75">
      <c r="H17601" s="507"/>
      <c r="R17601" s="507"/>
    </row>
    <row r="17602" spans="8:19" customFormat="1" ht="12.75">
      <c r="H17602" s="507"/>
      <c r="P17602" s="507"/>
      <c r="R17602" s="507"/>
    </row>
    <row r="17603" spans="8:19" customFormat="1" ht="12.75">
      <c r="H17603" s="507"/>
      <c r="P17603" s="507"/>
      <c r="R17603" s="507"/>
    </row>
    <row r="17604" spans="8:19" customFormat="1" ht="12.75">
      <c r="H17604" s="507"/>
      <c r="R17604" s="507"/>
    </row>
    <row r="17605" spans="8:19" customFormat="1" ht="12.75">
      <c r="H17605" s="507"/>
      <c r="P17605" s="507"/>
      <c r="R17605" s="507"/>
      <c r="S17605" s="507"/>
    </row>
    <row r="17606" spans="8:19" customFormat="1" ht="12.75">
      <c r="H17606" s="507"/>
      <c r="R17606" s="507"/>
    </row>
    <row r="17607" spans="8:19" customFormat="1" ht="12.75">
      <c r="H17607" s="507"/>
      <c r="R17607" s="507"/>
      <c r="S17607" s="507"/>
    </row>
    <row r="17608" spans="8:19" customFormat="1" ht="12.75">
      <c r="H17608" s="507"/>
      <c r="P17608" s="507"/>
      <c r="R17608" s="507"/>
    </row>
    <row r="17609" spans="8:19" customFormat="1" ht="12.75">
      <c r="H17609" s="507"/>
      <c r="R17609" s="507"/>
      <c r="S17609" s="507"/>
    </row>
    <row r="17610" spans="8:19" customFormat="1" ht="12.75">
      <c r="H17610" s="507"/>
      <c r="R17610" s="507"/>
      <c r="S17610" s="507"/>
    </row>
    <row r="17611" spans="8:19" customFormat="1" ht="12.75">
      <c r="H17611" s="507"/>
      <c r="R17611" s="507"/>
    </row>
    <row r="17612" spans="8:19" customFormat="1" ht="12.75">
      <c r="H17612" s="507"/>
      <c r="R17612" s="507"/>
    </row>
    <row r="17613" spans="8:19" customFormat="1" ht="12.75">
      <c r="H17613" s="507"/>
      <c r="R17613" s="507"/>
      <c r="S17613" s="507"/>
    </row>
    <row r="17614" spans="8:19" customFormat="1" ht="12.75">
      <c r="H17614" s="507"/>
      <c r="R17614" s="507"/>
      <c r="S17614" s="507"/>
    </row>
    <row r="17615" spans="8:19" customFormat="1" ht="12.75">
      <c r="H17615" s="507"/>
      <c r="R17615" s="507"/>
    </row>
    <row r="17616" spans="8:19" customFormat="1" ht="12.75">
      <c r="H17616" s="507"/>
      <c r="P17616" s="507"/>
      <c r="R17616" s="507"/>
    </row>
    <row r="17617" spans="8:19" customFormat="1" ht="12.75">
      <c r="H17617" s="507"/>
      <c r="R17617" s="507"/>
    </row>
    <row r="17618" spans="8:19" customFormat="1" ht="12.75">
      <c r="H17618" s="507"/>
      <c r="P17618" s="507"/>
      <c r="R17618" s="507"/>
    </row>
    <row r="17619" spans="8:19" customFormat="1" ht="12.75">
      <c r="H17619" s="507"/>
      <c r="R17619" s="507"/>
    </row>
    <row r="17620" spans="8:19" customFormat="1" ht="12.75">
      <c r="H17620" s="507"/>
      <c r="R17620" s="507"/>
      <c r="S17620" s="507"/>
    </row>
    <row r="17621" spans="8:19" customFormat="1" ht="12.75">
      <c r="H17621" s="507"/>
      <c r="R17621" s="507"/>
      <c r="S17621" s="507"/>
    </row>
    <row r="17622" spans="8:19" customFormat="1" ht="12.75">
      <c r="H17622" s="507"/>
      <c r="P17622" s="507"/>
      <c r="R17622" s="507"/>
    </row>
    <row r="17623" spans="8:19" customFormat="1" ht="12.75">
      <c r="H17623" s="507"/>
      <c r="R17623" s="507"/>
      <c r="S17623" s="507"/>
    </row>
    <row r="17624" spans="8:19" customFormat="1" ht="12.75">
      <c r="H17624" s="507"/>
      <c r="P17624" s="507"/>
      <c r="R17624" s="507"/>
    </row>
    <row r="17625" spans="8:19" customFormat="1" ht="12.75">
      <c r="H17625" s="507"/>
      <c r="R17625" s="507"/>
    </row>
    <row r="17626" spans="8:19" customFormat="1" ht="12.75">
      <c r="H17626" s="507"/>
      <c r="P17626" s="507"/>
      <c r="R17626" s="507"/>
      <c r="S17626" s="507"/>
    </row>
    <row r="17627" spans="8:19" customFormat="1" ht="12.75">
      <c r="H17627" s="507"/>
      <c r="R17627" s="507"/>
    </row>
    <row r="17628" spans="8:19" customFormat="1" ht="12.75">
      <c r="H17628" s="507"/>
      <c r="P17628" s="507"/>
      <c r="R17628" s="507"/>
      <c r="S17628" s="507"/>
    </row>
    <row r="17629" spans="8:19" customFormat="1" ht="12.75">
      <c r="H17629" s="507"/>
      <c r="P17629" s="507"/>
      <c r="R17629" s="507"/>
    </row>
    <row r="17630" spans="8:19" customFormat="1" ht="12.75">
      <c r="H17630" s="507"/>
      <c r="R17630" s="507"/>
    </row>
    <row r="17631" spans="8:19" customFormat="1" ht="12.75">
      <c r="H17631" s="507"/>
      <c r="P17631" s="507"/>
      <c r="R17631" s="507"/>
    </row>
    <row r="17632" spans="8:19" customFormat="1" ht="12.75">
      <c r="H17632" s="507"/>
      <c r="R17632" s="507"/>
      <c r="S17632" s="507"/>
    </row>
    <row r="17633" spans="8:19" customFormat="1" ht="12.75">
      <c r="H17633" s="507"/>
      <c r="P17633" s="507"/>
      <c r="R17633" s="507"/>
    </row>
    <row r="17634" spans="8:19" customFormat="1" ht="12.75">
      <c r="H17634" s="507"/>
      <c r="P17634" s="507"/>
      <c r="R17634" s="507"/>
    </row>
    <row r="17635" spans="8:19" customFormat="1" ht="12.75">
      <c r="H17635" s="507"/>
      <c r="R17635" s="507"/>
    </row>
    <row r="17636" spans="8:19" customFormat="1" ht="12.75">
      <c r="H17636" s="507"/>
      <c r="P17636" s="507"/>
      <c r="R17636" s="507"/>
      <c r="S17636" s="507"/>
    </row>
    <row r="17637" spans="8:19" customFormat="1" ht="12.75">
      <c r="H17637" s="507"/>
      <c r="R17637" s="507"/>
    </row>
    <row r="17638" spans="8:19" customFormat="1" ht="12.75">
      <c r="H17638" s="507"/>
      <c r="R17638" s="507"/>
      <c r="S17638" s="507"/>
    </row>
    <row r="17639" spans="8:19" customFormat="1" ht="12.75">
      <c r="H17639" s="507"/>
      <c r="P17639" s="507"/>
      <c r="R17639" s="507"/>
    </row>
    <row r="17640" spans="8:19" customFormat="1" ht="12.75">
      <c r="H17640" s="507"/>
      <c r="R17640" s="507"/>
    </row>
    <row r="17641" spans="8:19" customFormat="1" ht="12.75">
      <c r="H17641" s="507"/>
      <c r="P17641" s="507"/>
      <c r="R17641" s="507"/>
    </row>
    <row r="17642" spans="8:19" customFormat="1" ht="12.75">
      <c r="H17642" s="507"/>
      <c r="R17642" s="507"/>
    </row>
    <row r="17643" spans="8:19" customFormat="1" ht="12.75">
      <c r="H17643" s="507"/>
      <c r="P17643" s="507"/>
      <c r="R17643" s="507"/>
    </row>
    <row r="17644" spans="8:19" customFormat="1" ht="12.75">
      <c r="H17644" s="507"/>
      <c r="R17644" s="507"/>
      <c r="S17644" s="507"/>
    </row>
    <row r="17645" spans="8:19" customFormat="1" ht="12.75">
      <c r="H17645" s="507"/>
      <c r="R17645" s="507"/>
      <c r="S17645" s="507"/>
    </row>
    <row r="17646" spans="8:19" customFormat="1" ht="12.75">
      <c r="H17646" s="507"/>
      <c r="R17646" s="507"/>
      <c r="S17646" s="507"/>
    </row>
    <row r="17647" spans="8:19" customFormat="1" ht="12.75">
      <c r="H17647" s="507"/>
      <c r="R17647" s="507"/>
    </row>
    <row r="17648" spans="8:19" customFormat="1" ht="12.75">
      <c r="H17648" s="507"/>
      <c r="P17648" s="507"/>
      <c r="R17648" s="507"/>
    </row>
    <row r="17649" spans="8:19" customFormat="1" ht="12.75">
      <c r="H17649" s="507"/>
      <c r="R17649" s="507"/>
    </row>
    <row r="17650" spans="8:19" customFormat="1" ht="12.75">
      <c r="H17650" s="507"/>
      <c r="R17650" s="507"/>
    </row>
    <row r="17651" spans="8:19" customFormat="1" ht="12.75">
      <c r="H17651" s="507"/>
      <c r="R17651" s="507"/>
    </row>
    <row r="17652" spans="8:19" customFormat="1" ht="12.75">
      <c r="H17652" s="507"/>
      <c r="R17652" s="507"/>
      <c r="S17652" s="507"/>
    </row>
    <row r="17653" spans="8:19" customFormat="1" ht="12.75">
      <c r="H17653" s="507"/>
      <c r="R17653" s="507"/>
      <c r="S17653" s="507"/>
    </row>
    <row r="17654" spans="8:19" customFormat="1" ht="12.75">
      <c r="H17654" s="507"/>
      <c r="P17654" s="507"/>
      <c r="R17654" s="507"/>
    </row>
    <row r="17655" spans="8:19" customFormat="1" ht="12.75">
      <c r="H17655" s="507"/>
      <c r="P17655" s="507"/>
      <c r="R17655" s="507"/>
    </row>
    <row r="17656" spans="8:19" customFormat="1" ht="12.75">
      <c r="H17656" s="507"/>
      <c r="P17656" s="507"/>
      <c r="R17656" s="507"/>
      <c r="S17656" s="507"/>
    </row>
    <row r="17657" spans="8:19" customFormat="1" ht="12.75">
      <c r="H17657" s="507"/>
      <c r="R17657" s="507"/>
    </row>
    <row r="17658" spans="8:19" customFormat="1" ht="12.75">
      <c r="H17658" s="507"/>
      <c r="R17658" s="507"/>
    </row>
    <row r="17659" spans="8:19" customFormat="1" ht="12.75">
      <c r="H17659" s="507"/>
      <c r="R17659" s="507"/>
      <c r="S17659" s="507"/>
    </row>
    <row r="17660" spans="8:19" customFormat="1" ht="12.75">
      <c r="H17660" s="507"/>
      <c r="R17660" s="507"/>
    </row>
    <row r="17661" spans="8:19" customFormat="1" ht="12.75">
      <c r="H17661" s="507"/>
      <c r="R17661" s="507"/>
      <c r="S17661" s="507"/>
    </row>
    <row r="17662" spans="8:19" customFormat="1" ht="12.75">
      <c r="H17662" s="507"/>
      <c r="R17662" s="507"/>
    </row>
    <row r="17663" spans="8:19" customFormat="1" ht="12.75">
      <c r="H17663" s="507"/>
      <c r="R17663" s="507"/>
    </row>
    <row r="17664" spans="8:19" customFormat="1" ht="12.75">
      <c r="H17664" s="507"/>
      <c r="P17664" s="507"/>
      <c r="R17664" s="507"/>
    </row>
    <row r="17665" spans="8:19" customFormat="1" ht="12.75">
      <c r="H17665" s="507"/>
      <c r="P17665" s="507"/>
      <c r="R17665" s="507"/>
      <c r="S17665" s="507"/>
    </row>
    <row r="17666" spans="8:19" customFormat="1" ht="12.75">
      <c r="H17666" s="507"/>
      <c r="P17666" s="507"/>
      <c r="R17666" s="507"/>
    </row>
    <row r="17667" spans="8:19" customFormat="1" ht="12.75">
      <c r="H17667" s="507"/>
      <c r="P17667" s="507"/>
      <c r="R17667" s="507"/>
      <c r="S17667" s="507"/>
    </row>
    <row r="17668" spans="8:19" customFormat="1" ht="12.75">
      <c r="H17668" s="507"/>
      <c r="R17668" s="507"/>
      <c r="S17668" s="507"/>
    </row>
    <row r="17669" spans="8:19" customFormat="1" ht="12.75">
      <c r="H17669" s="507"/>
      <c r="R17669" s="507"/>
    </row>
    <row r="17670" spans="8:19" customFormat="1" ht="12.75">
      <c r="H17670" s="507"/>
      <c r="R17670" s="507"/>
      <c r="S17670" s="507"/>
    </row>
    <row r="17671" spans="8:19" customFormat="1" ht="12.75">
      <c r="H17671" s="507"/>
      <c r="P17671" s="507"/>
      <c r="R17671" s="507"/>
      <c r="S17671" s="507"/>
    </row>
    <row r="17672" spans="8:19" customFormat="1" ht="12.75">
      <c r="H17672" s="507"/>
      <c r="P17672" s="507"/>
      <c r="R17672" s="507"/>
    </row>
    <row r="17673" spans="8:19" customFormat="1" ht="12.75">
      <c r="H17673" s="507"/>
      <c r="R17673" s="507"/>
    </row>
    <row r="17674" spans="8:19" customFormat="1" ht="12.75">
      <c r="H17674" s="507"/>
      <c r="R17674" s="507"/>
      <c r="S17674" s="507"/>
    </row>
    <row r="17675" spans="8:19" customFormat="1" ht="12.75">
      <c r="H17675" s="507"/>
      <c r="P17675" s="507"/>
      <c r="R17675" s="507"/>
    </row>
    <row r="17676" spans="8:19" customFormat="1" ht="12.75">
      <c r="H17676" s="507"/>
      <c r="R17676" s="507"/>
      <c r="S17676" s="507"/>
    </row>
    <row r="17677" spans="8:19" customFormat="1" ht="12.75">
      <c r="H17677" s="507"/>
      <c r="P17677" s="507"/>
      <c r="R17677" s="507"/>
    </row>
    <row r="17678" spans="8:19" customFormat="1" ht="12.75">
      <c r="H17678" s="507"/>
      <c r="P17678" s="507"/>
      <c r="R17678" s="507"/>
    </row>
    <row r="17679" spans="8:19" customFormat="1" ht="12.75">
      <c r="H17679" s="507"/>
      <c r="R17679" s="507"/>
    </row>
    <row r="17680" spans="8:19" customFormat="1" ht="12.75">
      <c r="H17680" s="507"/>
      <c r="R17680" s="507"/>
    </row>
    <row r="17681" spans="8:19" customFormat="1" ht="12.75">
      <c r="H17681" s="507"/>
      <c r="R17681" s="507"/>
    </row>
    <row r="17682" spans="8:19" customFormat="1" ht="12.75">
      <c r="H17682" s="507"/>
      <c r="R17682" s="507"/>
    </row>
    <row r="17683" spans="8:19" customFormat="1" ht="12.75">
      <c r="H17683" s="507"/>
      <c r="R17683" s="507"/>
      <c r="S17683" s="507"/>
    </row>
    <row r="17684" spans="8:19" customFormat="1" ht="12.75">
      <c r="H17684" s="507"/>
      <c r="R17684" s="507"/>
    </row>
    <row r="17685" spans="8:19" customFormat="1" ht="12.75">
      <c r="H17685" s="507"/>
      <c r="R17685" s="507"/>
      <c r="S17685" s="507"/>
    </row>
    <row r="17686" spans="8:19" customFormat="1" ht="12.75">
      <c r="H17686" s="507"/>
      <c r="P17686" s="507"/>
      <c r="R17686" s="507"/>
    </row>
    <row r="17687" spans="8:19" customFormat="1" ht="12.75">
      <c r="H17687" s="507"/>
      <c r="R17687" s="507"/>
    </row>
    <row r="17688" spans="8:19" customFormat="1" ht="12.75">
      <c r="H17688" s="507"/>
      <c r="R17688" s="507"/>
    </row>
    <row r="17689" spans="8:19" customFormat="1" ht="12.75">
      <c r="H17689" s="507"/>
      <c r="R17689" s="507"/>
    </row>
    <row r="17690" spans="8:19" customFormat="1" ht="12.75">
      <c r="H17690" s="507"/>
      <c r="R17690" s="507"/>
    </row>
    <row r="17691" spans="8:19" customFormat="1" ht="12.75">
      <c r="H17691" s="507"/>
      <c r="R17691" s="507"/>
      <c r="S17691" s="507"/>
    </row>
    <row r="17692" spans="8:19" customFormat="1" ht="12.75">
      <c r="H17692" s="507"/>
      <c r="R17692" s="507"/>
    </row>
    <row r="17693" spans="8:19" customFormat="1" ht="12.75">
      <c r="H17693" s="507"/>
      <c r="R17693" s="507"/>
    </row>
    <row r="17694" spans="8:19" customFormat="1" ht="12.75">
      <c r="H17694" s="507"/>
      <c r="R17694" s="507"/>
    </row>
    <row r="17695" spans="8:19" customFormat="1" ht="12.75">
      <c r="H17695" s="507"/>
      <c r="R17695" s="507"/>
      <c r="S17695" s="507"/>
    </row>
    <row r="17696" spans="8:19" customFormat="1" ht="12.75">
      <c r="H17696" s="507"/>
      <c r="R17696" s="507"/>
    </row>
    <row r="17697" spans="8:19" customFormat="1" ht="12.75">
      <c r="H17697" s="507"/>
      <c r="R17697" s="507"/>
    </row>
    <row r="17698" spans="8:19" customFormat="1" ht="12.75">
      <c r="H17698" s="507"/>
      <c r="R17698" s="507"/>
      <c r="S17698" s="507"/>
    </row>
    <row r="17699" spans="8:19" customFormat="1" ht="12.75">
      <c r="H17699" s="507"/>
      <c r="R17699" s="507"/>
      <c r="S17699" s="507"/>
    </row>
    <row r="17700" spans="8:19" customFormat="1" ht="12.75">
      <c r="H17700" s="507"/>
      <c r="R17700" s="507"/>
    </row>
    <row r="17701" spans="8:19" customFormat="1" ht="12.75">
      <c r="H17701" s="507"/>
      <c r="P17701" s="507"/>
      <c r="R17701" s="507"/>
    </row>
    <row r="17702" spans="8:19" customFormat="1" ht="12.75">
      <c r="H17702" s="507"/>
      <c r="P17702" s="507"/>
      <c r="R17702" s="507"/>
    </row>
    <row r="17703" spans="8:19" customFormat="1" ht="12.75">
      <c r="H17703" s="507"/>
      <c r="P17703" s="507"/>
      <c r="R17703" s="507"/>
    </row>
    <row r="17704" spans="8:19" customFormat="1" ht="12.75">
      <c r="H17704" s="507"/>
      <c r="R17704" s="507"/>
    </row>
    <row r="17705" spans="8:19" customFormat="1" ht="12.75">
      <c r="H17705" s="507"/>
      <c r="R17705" s="507"/>
    </row>
    <row r="17706" spans="8:19" customFormat="1" ht="12.75">
      <c r="H17706" s="507"/>
      <c r="R17706" s="507"/>
    </row>
    <row r="17707" spans="8:19" customFormat="1" ht="12.75">
      <c r="H17707" s="507"/>
      <c r="P17707" s="507"/>
      <c r="R17707" s="507"/>
    </row>
    <row r="17708" spans="8:19" customFormat="1" ht="12.75">
      <c r="H17708" s="507"/>
      <c r="P17708" s="507"/>
      <c r="R17708" s="507"/>
    </row>
    <row r="17709" spans="8:19" customFormat="1" ht="12.75">
      <c r="H17709" s="507"/>
      <c r="R17709" s="507"/>
      <c r="S17709" s="507"/>
    </row>
    <row r="17710" spans="8:19" customFormat="1" ht="12.75">
      <c r="H17710" s="507"/>
      <c r="R17710" s="507"/>
    </row>
    <row r="17711" spans="8:19" customFormat="1" ht="12.75">
      <c r="H17711" s="507"/>
      <c r="R17711" s="507"/>
    </row>
    <row r="17712" spans="8:19" customFormat="1" ht="12.75">
      <c r="H17712" s="507"/>
      <c r="R17712" s="507"/>
    </row>
    <row r="17713" spans="8:19" customFormat="1" ht="12.75">
      <c r="H17713" s="507"/>
      <c r="R17713" s="507"/>
    </row>
    <row r="17714" spans="8:19" customFormat="1" ht="12.75">
      <c r="H17714" s="507"/>
      <c r="R17714" s="507"/>
    </row>
    <row r="17715" spans="8:19" customFormat="1" ht="12.75">
      <c r="H17715" s="507"/>
      <c r="R17715" s="507"/>
    </row>
    <row r="17716" spans="8:19" customFormat="1" ht="12.75">
      <c r="H17716" s="507"/>
      <c r="P17716" s="507"/>
      <c r="R17716" s="507"/>
    </row>
    <row r="17717" spans="8:19" customFormat="1" ht="12.75">
      <c r="H17717" s="507"/>
      <c r="R17717" s="507"/>
    </row>
    <row r="17718" spans="8:19" customFormat="1" ht="12.75">
      <c r="H17718" s="507"/>
      <c r="R17718" s="507"/>
    </row>
    <row r="17719" spans="8:19" customFormat="1" ht="12.75">
      <c r="H17719" s="507"/>
      <c r="R17719" s="507"/>
    </row>
    <row r="17720" spans="8:19" customFormat="1" ht="12.75">
      <c r="H17720" s="507"/>
      <c r="P17720" s="507"/>
      <c r="R17720" s="507"/>
    </row>
    <row r="17721" spans="8:19" customFormat="1" ht="12.75">
      <c r="H17721" s="507"/>
      <c r="R17721" s="507"/>
      <c r="S17721" s="507"/>
    </row>
    <row r="17722" spans="8:19" customFormat="1" ht="12.75">
      <c r="H17722" s="507"/>
      <c r="P17722" s="507"/>
      <c r="R17722" s="507"/>
    </row>
    <row r="17723" spans="8:19" customFormat="1" ht="12.75">
      <c r="H17723" s="507"/>
      <c r="P17723" s="507"/>
      <c r="R17723" s="507"/>
    </row>
    <row r="17724" spans="8:19" customFormat="1" ht="12.75">
      <c r="H17724" s="507"/>
      <c r="R17724" s="507"/>
    </row>
    <row r="17725" spans="8:19" customFormat="1" ht="12.75">
      <c r="H17725" s="507"/>
      <c r="P17725" s="507"/>
      <c r="R17725" s="507"/>
    </row>
    <row r="17726" spans="8:19" customFormat="1" ht="12.75">
      <c r="H17726" s="507"/>
      <c r="P17726" s="507"/>
      <c r="R17726" s="507"/>
      <c r="S17726" s="507"/>
    </row>
    <row r="17727" spans="8:19" customFormat="1" ht="12.75">
      <c r="H17727" s="507"/>
      <c r="R17727" s="507"/>
      <c r="S17727" s="507"/>
    </row>
    <row r="17728" spans="8:19" customFormat="1" ht="12.75">
      <c r="H17728" s="507"/>
      <c r="R17728" s="507"/>
    </row>
    <row r="17729" spans="8:19" customFormat="1" ht="12.75">
      <c r="H17729" s="507"/>
      <c r="P17729" s="507"/>
      <c r="R17729" s="507"/>
    </row>
    <row r="17730" spans="8:19" customFormat="1" ht="12.75">
      <c r="H17730" s="507"/>
      <c r="R17730" s="507"/>
      <c r="S17730" s="507"/>
    </row>
    <row r="17731" spans="8:19" customFormat="1" ht="12.75">
      <c r="H17731" s="507"/>
      <c r="R17731" s="507"/>
    </row>
    <row r="17732" spans="8:19" customFormat="1" ht="12.75">
      <c r="H17732" s="507"/>
      <c r="P17732" s="507"/>
      <c r="R17732" s="507"/>
    </row>
    <row r="17733" spans="8:19" customFormat="1" ht="12.75">
      <c r="H17733" s="507"/>
      <c r="P17733" s="507"/>
      <c r="R17733" s="507"/>
      <c r="S17733" s="507"/>
    </row>
    <row r="17734" spans="8:19" customFormat="1" ht="12.75">
      <c r="H17734" s="507"/>
      <c r="R17734" s="507"/>
    </row>
    <row r="17735" spans="8:19" customFormat="1" ht="12.75">
      <c r="H17735" s="507"/>
      <c r="P17735" s="507"/>
      <c r="R17735" s="507"/>
      <c r="S17735" s="507"/>
    </row>
    <row r="17736" spans="8:19" customFormat="1" ht="12.75">
      <c r="H17736" s="507"/>
      <c r="R17736" s="507"/>
    </row>
    <row r="17737" spans="8:19" customFormat="1" ht="12.75">
      <c r="H17737" s="507"/>
      <c r="R17737" s="507"/>
      <c r="S17737" s="507"/>
    </row>
    <row r="17738" spans="8:19" customFormat="1" ht="12.75">
      <c r="H17738" s="507"/>
      <c r="R17738" s="507"/>
    </row>
    <row r="17739" spans="8:19" customFormat="1" ht="12.75">
      <c r="H17739" s="507"/>
      <c r="R17739" s="507"/>
    </row>
    <row r="17740" spans="8:19" customFormat="1" ht="12.75">
      <c r="H17740" s="507"/>
      <c r="P17740" s="507"/>
      <c r="R17740" s="507"/>
    </row>
    <row r="17741" spans="8:19" customFormat="1" ht="12.75">
      <c r="H17741" s="507"/>
      <c r="P17741" s="507"/>
      <c r="R17741" s="507"/>
    </row>
    <row r="17742" spans="8:19" customFormat="1" ht="12.75">
      <c r="H17742" s="507"/>
      <c r="R17742" s="507"/>
      <c r="S17742" s="507"/>
    </row>
    <row r="17743" spans="8:19" customFormat="1" ht="12.75">
      <c r="H17743" s="507"/>
      <c r="R17743" s="507"/>
      <c r="S17743" s="507"/>
    </row>
    <row r="17744" spans="8:19" customFormat="1" ht="12.75">
      <c r="H17744" s="507"/>
      <c r="R17744" s="507"/>
    </row>
    <row r="17745" spans="8:19" customFormat="1" ht="12.75">
      <c r="H17745" s="507"/>
      <c r="R17745" s="507"/>
    </row>
    <row r="17746" spans="8:19" customFormat="1" ht="12.75">
      <c r="H17746" s="507"/>
      <c r="R17746" s="507"/>
    </row>
    <row r="17747" spans="8:19" customFormat="1" ht="12.75">
      <c r="H17747" s="507"/>
      <c r="R17747" s="507"/>
    </row>
    <row r="17748" spans="8:19" customFormat="1" ht="12.75">
      <c r="H17748" s="507"/>
      <c r="P17748" s="507"/>
      <c r="R17748" s="507"/>
    </row>
    <row r="17749" spans="8:19" customFormat="1" ht="12.75">
      <c r="H17749" s="507"/>
      <c r="R17749" s="507"/>
      <c r="S17749" s="507"/>
    </row>
    <row r="17750" spans="8:19" customFormat="1" ht="12.75">
      <c r="H17750" s="507"/>
      <c r="R17750" s="507"/>
    </row>
    <row r="17751" spans="8:19" customFormat="1" ht="12.75">
      <c r="H17751" s="507"/>
      <c r="R17751" s="507"/>
    </row>
    <row r="17752" spans="8:19" customFormat="1" ht="12.75">
      <c r="H17752" s="507"/>
      <c r="R17752" s="507"/>
      <c r="S17752" s="507"/>
    </row>
    <row r="17753" spans="8:19" customFormat="1" ht="12.75">
      <c r="H17753" s="507"/>
      <c r="R17753" s="507"/>
    </row>
    <row r="17754" spans="8:19" customFormat="1" ht="12.75">
      <c r="H17754" s="507"/>
      <c r="R17754" s="507"/>
    </row>
    <row r="17755" spans="8:19" customFormat="1" ht="12.75">
      <c r="H17755" s="507"/>
      <c r="P17755" s="507"/>
      <c r="R17755" s="507"/>
    </row>
    <row r="17756" spans="8:19" customFormat="1" ht="12.75">
      <c r="H17756" s="507"/>
      <c r="R17756" s="507"/>
    </row>
    <row r="17757" spans="8:19" customFormat="1" ht="12.75">
      <c r="H17757" s="507"/>
      <c r="R17757" s="507"/>
    </row>
    <row r="17758" spans="8:19" customFormat="1" ht="12.75">
      <c r="H17758" s="507"/>
      <c r="R17758" s="507"/>
    </row>
    <row r="17759" spans="8:19" customFormat="1" ht="12.75">
      <c r="H17759" s="507"/>
      <c r="R17759" s="507"/>
    </row>
    <row r="17760" spans="8:19" customFormat="1" ht="12.75">
      <c r="H17760" s="507"/>
      <c r="R17760" s="507"/>
    </row>
    <row r="17761" spans="8:19" customFormat="1" ht="12.75">
      <c r="H17761" s="507"/>
      <c r="R17761" s="507"/>
    </row>
    <row r="17762" spans="8:19" customFormat="1" ht="12.75">
      <c r="H17762" s="507"/>
      <c r="R17762" s="507"/>
    </row>
    <row r="17763" spans="8:19" customFormat="1" ht="12.75">
      <c r="H17763" s="507"/>
      <c r="R17763" s="507"/>
    </row>
    <row r="17764" spans="8:19" customFormat="1" ht="12.75">
      <c r="H17764" s="507"/>
      <c r="R17764" s="507"/>
      <c r="S17764" s="507"/>
    </row>
    <row r="17765" spans="8:19" customFormat="1" ht="12.75">
      <c r="H17765" s="507"/>
      <c r="R17765" s="507"/>
    </row>
    <row r="17766" spans="8:19" customFormat="1" ht="12.75">
      <c r="H17766" s="507"/>
      <c r="R17766" s="507"/>
    </row>
    <row r="17767" spans="8:19" customFormat="1" ht="12.75">
      <c r="H17767" s="507"/>
      <c r="R17767" s="507"/>
      <c r="S17767" s="507"/>
    </row>
    <row r="17768" spans="8:19" customFormat="1" ht="12.75">
      <c r="H17768" s="507"/>
      <c r="P17768" s="507"/>
      <c r="R17768" s="507"/>
    </row>
    <row r="17769" spans="8:19" customFormat="1" ht="12.75">
      <c r="H17769" s="507"/>
      <c r="R17769" s="507"/>
    </row>
    <row r="17770" spans="8:19" customFormat="1" ht="12.75">
      <c r="H17770" s="507"/>
      <c r="R17770" s="507"/>
    </row>
    <row r="17771" spans="8:19" customFormat="1" ht="12.75">
      <c r="H17771" s="507"/>
      <c r="R17771" s="507"/>
    </row>
    <row r="17772" spans="8:19" customFormat="1" ht="12.75">
      <c r="H17772" s="507"/>
      <c r="R17772" s="507"/>
    </row>
    <row r="17773" spans="8:19" customFormat="1" ht="12.75">
      <c r="H17773" s="507"/>
      <c r="P17773" s="507"/>
      <c r="R17773" s="507"/>
    </row>
    <row r="17774" spans="8:19" customFormat="1" ht="12.75">
      <c r="H17774" s="507"/>
      <c r="P17774" s="507"/>
      <c r="R17774" s="507"/>
      <c r="S17774" s="507"/>
    </row>
    <row r="17775" spans="8:19" customFormat="1" ht="12.75">
      <c r="H17775" s="507"/>
      <c r="P17775" s="507"/>
      <c r="R17775" s="507"/>
    </row>
    <row r="17776" spans="8:19" customFormat="1" ht="12.75">
      <c r="H17776" s="507"/>
      <c r="R17776" s="507"/>
      <c r="S17776" s="507"/>
    </row>
    <row r="17777" spans="8:19" customFormat="1" ht="12.75">
      <c r="H17777" s="507"/>
      <c r="P17777" s="507"/>
      <c r="R17777" s="507"/>
    </row>
    <row r="17778" spans="8:19" customFormat="1" ht="12.75">
      <c r="H17778" s="507"/>
      <c r="R17778" s="507"/>
    </row>
    <row r="17779" spans="8:19" customFormat="1" ht="12.75">
      <c r="H17779" s="507"/>
      <c r="P17779" s="507"/>
      <c r="R17779" s="507"/>
      <c r="S17779" s="507"/>
    </row>
    <row r="17780" spans="8:19" customFormat="1" ht="12.75">
      <c r="H17780" s="507"/>
      <c r="R17780" s="507"/>
    </row>
    <row r="17781" spans="8:19" customFormat="1" ht="12.75">
      <c r="H17781" s="507"/>
      <c r="R17781" s="507"/>
      <c r="S17781" s="507"/>
    </row>
    <row r="17782" spans="8:19" customFormat="1" ht="12.75">
      <c r="H17782" s="507"/>
      <c r="R17782" s="507"/>
      <c r="S17782" s="507"/>
    </row>
    <row r="17783" spans="8:19" customFormat="1" ht="12.75">
      <c r="H17783" s="507"/>
      <c r="P17783" s="507"/>
      <c r="R17783" s="507"/>
    </row>
    <row r="17784" spans="8:19" customFormat="1" ht="12.75">
      <c r="H17784" s="507"/>
      <c r="P17784" s="507"/>
      <c r="R17784" s="507"/>
      <c r="S17784" s="507"/>
    </row>
    <row r="17785" spans="8:19" customFormat="1" ht="12.75">
      <c r="H17785" s="507"/>
      <c r="R17785" s="507"/>
    </row>
    <row r="17786" spans="8:19" customFormat="1" ht="12.75">
      <c r="H17786" s="507"/>
      <c r="P17786" s="507"/>
      <c r="R17786" s="507"/>
    </row>
    <row r="17787" spans="8:19" customFormat="1" ht="12.75">
      <c r="H17787" s="507"/>
      <c r="R17787" s="507"/>
    </row>
    <row r="17788" spans="8:19" customFormat="1" ht="12.75">
      <c r="H17788" s="507"/>
      <c r="R17788" s="507"/>
      <c r="S17788" s="507"/>
    </row>
    <row r="17789" spans="8:19" customFormat="1" ht="12.75">
      <c r="H17789" s="507"/>
      <c r="R17789" s="507"/>
      <c r="S17789" s="507"/>
    </row>
    <row r="17790" spans="8:19" customFormat="1" ht="12.75">
      <c r="H17790" s="507"/>
      <c r="R17790" s="507"/>
    </row>
    <row r="17791" spans="8:19" customFormat="1" ht="12.75">
      <c r="H17791" s="507"/>
      <c r="R17791" s="507"/>
      <c r="S17791" s="507"/>
    </row>
    <row r="17792" spans="8:19" customFormat="1" ht="12.75">
      <c r="H17792" s="507"/>
      <c r="P17792" s="507"/>
      <c r="R17792" s="507"/>
      <c r="S17792" s="507"/>
    </row>
    <row r="17793" spans="8:19" customFormat="1" ht="12.75">
      <c r="H17793" s="507"/>
      <c r="R17793" s="507"/>
    </row>
    <row r="17794" spans="8:19" customFormat="1" ht="12.75">
      <c r="H17794" s="507"/>
      <c r="R17794" s="507"/>
      <c r="S17794" s="507"/>
    </row>
    <row r="17795" spans="8:19" customFormat="1" ht="12.75">
      <c r="H17795" s="507"/>
      <c r="R17795" s="507"/>
    </row>
    <row r="17796" spans="8:19" customFormat="1" ht="12.75">
      <c r="H17796" s="507"/>
      <c r="R17796" s="507"/>
    </row>
    <row r="17797" spans="8:19" customFormat="1" ht="12.75">
      <c r="H17797" s="507"/>
      <c r="R17797" s="507"/>
      <c r="S17797" s="507"/>
    </row>
    <row r="17798" spans="8:19" customFormat="1" ht="12.75">
      <c r="H17798" s="507"/>
      <c r="R17798" s="507"/>
      <c r="S17798" s="507"/>
    </row>
    <row r="17799" spans="8:19" customFormat="1" ht="12.75">
      <c r="H17799" s="507"/>
      <c r="P17799" s="507"/>
      <c r="R17799" s="507"/>
    </row>
    <row r="17800" spans="8:19" customFormat="1" ht="12.75">
      <c r="H17800" s="507"/>
      <c r="R17800" s="507"/>
      <c r="S17800" s="507"/>
    </row>
    <row r="17801" spans="8:19" customFormat="1" ht="12.75">
      <c r="H17801" s="507"/>
      <c r="R17801" s="507"/>
    </row>
    <row r="17802" spans="8:19" customFormat="1" ht="12.75">
      <c r="H17802" s="507"/>
      <c r="R17802" s="507"/>
    </row>
    <row r="17803" spans="8:19" customFormat="1" ht="12.75">
      <c r="H17803" s="507"/>
      <c r="R17803" s="507"/>
    </row>
    <row r="17804" spans="8:19" customFormat="1" ht="12.75">
      <c r="H17804" s="507"/>
      <c r="R17804" s="507"/>
    </row>
    <row r="17805" spans="8:19" customFormat="1" ht="12.75">
      <c r="H17805" s="507"/>
      <c r="R17805" s="507"/>
    </row>
    <row r="17806" spans="8:19" customFormat="1" ht="12.75">
      <c r="H17806" s="507"/>
      <c r="P17806" s="507"/>
      <c r="R17806" s="507"/>
    </row>
    <row r="17807" spans="8:19" customFormat="1" ht="12.75">
      <c r="H17807" s="507"/>
      <c r="P17807" s="507"/>
      <c r="R17807" s="507"/>
    </row>
    <row r="17808" spans="8:19" customFormat="1" ht="12.75">
      <c r="H17808" s="507"/>
      <c r="R17808" s="507"/>
      <c r="S17808" s="507"/>
    </row>
    <row r="17809" spans="8:19" customFormat="1" ht="12.75">
      <c r="H17809" s="507"/>
      <c r="P17809" s="507"/>
      <c r="R17809" s="507"/>
    </row>
    <row r="17810" spans="8:19" customFormat="1" ht="12.75">
      <c r="H17810" s="507"/>
      <c r="R17810" s="507"/>
      <c r="S17810" s="507"/>
    </row>
    <row r="17811" spans="8:19" customFormat="1" ht="12.75">
      <c r="H17811" s="507"/>
      <c r="P17811" s="507"/>
      <c r="R17811" s="507"/>
    </row>
    <row r="17812" spans="8:19" customFormat="1" ht="12.75">
      <c r="H17812" s="507"/>
      <c r="P17812" s="507"/>
      <c r="R17812" s="507"/>
    </row>
    <row r="17813" spans="8:19" customFormat="1" ht="12.75">
      <c r="H17813" s="507"/>
      <c r="R17813" s="507"/>
      <c r="S17813" s="507"/>
    </row>
    <row r="17814" spans="8:19" customFormat="1" ht="12.75">
      <c r="H17814" s="507"/>
      <c r="R17814" s="507"/>
      <c r="S17814" s="507"/>
    </row>
    <row r="17815" spans="8:19" customFormat="1" ht="12.75">
      <c r="H17815" s="507"/>
      <c r="P17815" s="507"/>
      <c r="R17815" s="507"/>
      <c r="S17815" s="507"/>
    </row>
    <row r="17816" spans="8:19" customFormat="1" ht="12.75">
      <c r="H17816" s="507"/>
      <c r="P17816" s="507"/>
      <c r="R17816" s="507"/>
    </row>
    <row r="17817" spans="8:19" customFormat="1" ht="12.75">
      <c r="H17817" s="507"/>
      <c r="R17817" s="507"/>
    </row>
    <row r="17818" spans="8:19" customFormat="1" ht="12.75">
      <c r="H17818" s="507"/>
      <c r="R17818" s="507"/>
      <c r="S17818" s="507"/>
    </row>
    <row r="17819" spans="8:19" customFormat="1" ht="12.75">
      <c r="H17819" s="507"/>
      <c r="R17819" s="507"/>
      <c r="S17819" s="507"/>
    </row>
    <row r="17820" spans="8:19" customFormat="1" ht="12.75">
      <c r="H17820" s="507"/>
      <c r="R17820" s="507"/>
      <c r="S17820" s="507"/>
    </row>
    <row r="17821" spans="8:19" customFormat="1" ht="12.75">
      <c r="H17821" s="507"/>
      <c r="R17821" s="507"/>
      <c r="S17821" s="507"/>
    </row>
    <row r="17822" spans="8:19" customFormat="1" ht="12.75">
      <c r="H17822" s="507"/>
      <c r="R17822" s="507"/>
      <c r="S17822" s="507"/>
    </row>
    <row r="17823" spans="8:19" customFormat="1" ht="12.75">
      <c r="H17823" s="507"/>
      <c r="R17823" s="507"/>
    </row>
    <row r="17824" spans="8:19" customFormat="1" ht="12.75">
      <c r="H17824" s="507"/>
      <c r="R17824" s="507"/>
    </row>
    <row r="17825" spans="8:19" customFormat="1" ht="12.75">
      <c r="H17825" s="507"/>
      <c r="R17825" s="507"/>
    </row>
    <row r="17826" spans="8:19" customFormat="1" ht="12.75">
      <c r="H17826" s="507"/>
      <c r="P17826" s="507"/>
      <c r="R17826" s="507"/>
    </row>
    <row r="17827" spans="8:19" customFormat="1" ht="12.75">
      <c r="H17827" s="507"/>
      <c r="R17827" s="507"/>
    </row>
    <row r="17828" spans="8:19" customFormat="1" ht="12.75">
      <c r="H17828" s="507"/>
      <c r="R17828" s="507"/>
    </row>
    <row r="17829" spans="8:19" customFormat="1" ht="12.75">
      <c r="H17829" s="507"/>
      <c r="R17829" s="507"/>
      <c r="S17829" s="507"/>
    </row>
    <row r="17830" spans="8:19" customFormat="1" ht="12.75">
      <c r="H17830" s="507"/>
      <c r="R17830" s="507"/>
    </row>
    <row r="17831" spans="8:19" customFormat="1" ht="12.75">
      <c r="H17831" s="507"/>
      <c r="R17831" s="507"/>
    </row>
    <row r="17832" spans="8:19" customFormat="1" ht="12.75">
      <c r="H17832" s="507"/>
      <c r="R17832" s="507"/>
      <c r="S17832" s="507"/>
    </row>
    <row r="17833" spans="8:19" customFormat="1" ht="12.75">
      <c r="H17833" s="507"/>
      <c r="P17833" s="507"/>
      <c r="R17833" s="507"/>
      <c r="S17833" s="507"/>
    </row>
    <row r="17834" spans="8:19" customFormat="1" ht="12.75">
      <c r="H17834" s="507"/>
      <c r="P17834" s="507"/>
      <c r="R17834" s="507"/>
    </row>
    <row r="17835" spans="8:19" customFormat="1" ht="12.75">
      <c r="H17835" s="507"/>
      <c r="P17835" s="507"/>
      <c r="R17835" s="507"/>
    </row>
    <row r="17836" spans="8:19" customFormat="1" ht="12.75">
      <c r="H17836" s="507"/>
      <c r="R17836" s="507"/>
      <c r="S17836" s="507"/>
    </row>
    <row r="17837" spans="8:19" customFormat="1" ht="12.75">
      <c r="H17837" s="507"/>
      <c r="R17837" s="507"/>
    </row>
    <row r="17838" spans="8:19" customFormat="1" ht="12.75">
      <c r="H17838" s="507"/>
      <c r="P17838" s="507"/>
      <c r="R17838" s="507"/>
      <c r="S17838" s="507"/>
    </row>
    <row r="17839" spans="8:19" customFormat="1" ht="12.75">
      <c r="H17839" s="507"/>
      <c r="P17839" s="507"/>
      <c r="R17839" s="507"/>
    </row>
    <row r="17840" spans="8:19" customFormat="1" ht="12.75">
      <c r="H17840" s="507"/>
      <c r="R17840" s="507"/>
    </row>
    <row r="17841" spans="8:19" customFormat="1" ht="12.75">
      <c r="H17841" s="507"/>
      <c r="R17841" s="507"/>
    </row>
    <row r="17842" spans="8:19" customFormat="1" ht="12.75">
      <c r="H17842" s="507"/>
      <c r="P17842" s="507"/>
      <c r="R17842" s="507"/>
    </row>
    <row r="17843" spans="8:19" customFormat="1" ht="12.75">
      <c r="H17843" s="507"/>
      <c r="P17843" s="507"/>
      <c r="R17843" s="507"/>
    </row>
    <row r="17844" spans="8:19" customFormat="1" ht="12.75">
      <c r="H17844" s="507"/>
      <c r="P17844" s="507"/>
      <c r="R17844" s="507"/>
    </row>
    <row r="17845" spans="8:19" customFormat="1" ht="12.75">
      <c r="H17845" s="507"/>
      <c r="R17845" s="507"/>
    </row>
    <row r="17846" spans="8:19" customFormat="1" ht="12.75">
      <c r="H17846" s="507"/>
      <c r="R17846" s="507"/>
    </row>
    <row r="17847" spans="8:19" customFormat="1" ht="12.75">
      <c r="H17847" s="507"/>
      <c r="R17847" s="507"/>
      <c r="S17847" s="507"/>
    </row>
    <row r="17848" spans="8:19" customFormat="1" ht="12.75">
      <c r="H17848" s="507"/>
      <c r="P17848" s="507"/>
      <c r="R17848" s="507"/>
    </row>
    <row r="17849" spans="8:19" customFormat="1" ht="12.75">
      <c r="H17849" s="507"/>
      <c r="P17849" s="507"/>
      <c r="R17849" s="507"/>
    </row>
    <row r="17850" spans="8:19" customFormat="1" ht="12.75">
      <c r="H17850" s="507"/>
      <c r="P17850" s="507"/>
      <c r="R17850" s="507"/>
    </row>
    <row r="17851" spans="8:19" customFormat="1" ht="12.75">
      <c r="H17851" s="507"/>
      <c r="R17851" s="507"/>
    </row>
    <row r="17852" spans="8:19" customFormat="1" ht="12.75">
      <c r="H17852" s="507"/>
      <c r="R17852" s="507"/>
      <c r="S17852" s="507"/>
    </row>
    <row r="17853" spans="8:19" customFormat="1" ht="12.75">
      <c r="H17853" s="507"/>
      <c r="R17853" s="507"/>
      <c r="S17853" s="507"/>
    </row>
    <row r="17854" spans="8:19" customFormat="1" ht="12.75">
      <c r="H17854" s="507"/>
      <c r="R17854" s="507"/>
    </row>
    <row r="17855" spans="8:19" customFormat="1" ht="12.75">
      <c r="H17855" s="507"/>
      <c r="P17855" s="507"/>
      <c r="R17855" s="507"/>
    </row>
    <row r="17856" spans="8:19" customFormat="1" ht="12.75">
      <c r="H17856" s="507"/>
      <c r="P17856" s="507"/>
      <c r="R17856" s="507"/>
      <c r="S17856" s="507"/>
    </row>
    <row r="17857" spans="8:19" customFormat="1" ht="12.75">
      <c r="H17857" s="507"/>
      <c r="R17857" s="507"/>
    </row>
    <row r="17858" spans="8:19" customFormat="1" ht="12.75">
      <c r="H17858" s="507"/>
      <c r="P17858" s="507"/>
      <c r="R17858" s="507"/>
      <c r="S17858" s="507"/>
    </row>
    <row r="17859" spans="8:19" customFormat="1" ht="12.75">
      <c r="H17859" s="507"/>
      <c r="R17859" s="507"/>
    </row>
    <row r="17860" spans="8:19" customFormat="1" ht="12.75">
      <c r="H17860" s="507"/>
      <c r="P17860" s="507"/>
      <c r="R17860" s="507"/>
    </row>
    <row r="17861" spans="8:19" customFormat="1" ht="12.75">
      <c r="H17861" s="507"/>
      <c r="R17861" s="507"/>
      <c r="S17861" s="507"/>
    </row>
    <row r="17862" spans="8:19" customFormat="1" ht="12.75">
      <c r="H17862" s="507"/>
      <c r="P17862" s="507"/>
      <c r="R17862" s="507"/>
    </row>
    <row r="17863" spans="8:19" customFormat="1" ht="12.75">
      <c r="H17863" s="507"/>
      <c r="R17863" s="507"/>
    </row>
    <row r="17864" spans="8:19" customFormat="1" ht="12.75">
      <c r="H17864" s="507"/>
      <c r="R17864" s="507"/>
    </row>
    <row r="17865" spans="8:19" customFormat="1" ht="12.75">
      <c r="H17865" s="507"/>
      <c r="R17865" s="507"/>
    </row>
    <row r="17866" spans="8:19" customFormat="1" ht="12.75">
      <c r="H17866" s="507"/>
      <c r="R17866" s="507"/>
      <c r="S17866" s="507"/>
    </row>
    <row r="17867" spans="8:19" customFormat="1" ht="12.75">
      <c r="H17867" s="507"/>
      <c r="P17867" s="507"/>
      <c r="R17867" s="507"/>
    </row>
    <row r="17868" spans="8:19" customFormat="1" ht="12.75">
      <c r="H17868" s="507"/>
      <c r="R17868" s="507"/>
    </row>
    <row r="17869" spans="8:19" customFormat="1" ht="12.75">
      <c r="H17869" s="507"/>
      <c r="R17869" s="507"/>
    </row>
    <row r="17870" spans="8:19" customFormat="1" ht="12.75">
      <c r="H17870" s="507"/>
      <c r="R17870" s="507"/>
    </row>
    <row r="17871" spans="8:19" customFormat="1" ht="12.75">
      <c r="H17871" s="507"/>
      <c r="R17871" s="507"/>
      <c r="S17871" s="507"/>
    </row>
    <row r="17872" spans="8:19" customFormat="1" ht="12.75">
      <c r="H17872" s="507"/>
      <c r="R17872" s="507"/>
      <c r="S17872" s="507"/>
    </row>
    <row r="17873" spans="8:19" customFormat="1" ht="12.75">
      <c r="H17873" s="507"/>
      <c r="R17873" s="507"/>
    </row>
    <row r="17874" spans="8:19" customFormat="1" ht="12.75">
      <c r="H17874" s="507"/>
      <c r="R17874" s="507"/>
      <c r="S17874" s="507"/>
    </row>
    <row r="17875" spans="8:19" customFormat="1" ht="12.75">
      <c r="H17875" s="507"/>
      <c r="R17875" s="507"/>
      <c r="S17875" s="507"/>
    </row>
    <row r="17876" spans="8:19" customFormat="1" ht="12.75">
      <c r="H17876" s="507"/>
      <c r="R17876" s="507"/>
      <c r="S17876" s="507"/>
    </row>
    <row r="17877" spans="8:19" customFormat="1" ht="12.75">
      <c r="H17877" s="507"/>
      <c r="P17877" s="507"/>
      <c r="R17877" s="507"/>
    </row>
    <row r="17878" spans="8:19" customFormat="1" ht="12.75">
      <c r="H17878" s="507"/>
      <c r="R17878" s="507"/>
      <c r="S17878" s="507"/>
    </row>
    <row r="17879" spans="8:19" customFormat="1" ht="12.75">
      <c r="H17879" s="507"/>
      <c r="R17879" s="507"/>
    </row>
    <row r="17880" spans="8:19" customFormat="1" ht="12.75">
      <c r="H17880" s="507"/>
      <c r="P17880" s="507"/>
      <c r="R17880" s="507"/>
    </row>
    <row r="17881" spans="8:19" customFormat="1" ht="12.75">
      <c r="H17881" s="507"/>
      <c r="R17881" s="507"/>
      <c r="S17881" s="507"/>
    </row>
    <row r="17882" spans="8:19" customFormat="1" ht="12.75">
      <c r="H17882" s="507"/>
      <c r="R17882" s="507"/>
      <c r="S17882" s="507"/>
    </row>
    <row r="17883" spans="8:19" customFormat="1" ht="12.75">
      <c r="H17883" s="507"/>
      <c r="R17883" s="507"/>
      <c r="S17883" s="507"/>
    </row>
    <row r="17884" spans="8:19" customFormat="1" ht="12.75">
      <c r="H17884" s="507"/>
      <c r="R17884" s="507"/>
    </row>
    <row r="17885" spans="8:19" customFormat="1" ht="12.75">
      <c r="H17885" s="507"/>
      <c r="R17885" s="507"/>
      <c r="S17885" s="507"/>
    </row>
    <row r="17886" spans="8:19" customFormat="1" ht="12.75">
      <c r="H17886" s="507"/>
      <c r="R17886" s="507"/>
    </row>
    <row r="17887" spans="8:19" customFormat="1" ht="12.75">
      <c r="H17887" s="507"/>
      <c r="R17887" s="507"/>
      <c r="S17887" s="507"/>
    </row>
    <row r="17888" spans="8:19" customFormat="1" ht="12.75">
      <c r="H17888" s="507"/>
      <c r="R17888" s="507"/>
      <c r="S17888" s="507"/>
    </row>
    <row r="17889" spans="8:19" customFormat="1" ht="12.75">
      <c r="H17889" s="507"/>
      <c r="R17889" s="507"/>
      <c r="S17889" s="507"/>
    </row>
    <row r="17890" spans="8:19" customFormat="1" ht="12.75">
      <c r="H17890" s="507"/>
      <c r="R17890" s="507"/>
      <c r="S17890" s="507"/>
    </row>
    <row r="17891" spans="8:19" customFormat="1" ht="12.75">
      <c r="H17891" s="507"/>
      <c r="R17891" s="507"/>
    </row>
    <row r="17892" spans="8:19" customFormat="1" ht="12.75">
      <c r="H17892" s="507"/>
      <c r="R17892" s="507"/>
    </row>
    <row r="17893" spans="8:19" customFormat="1" ht="12.75">
      <c r="H17893" s="507"/>
      <c r="P17893" s="507"/>
      <c r="R17893" s="507"/>
    </row>
    <row r="17894" spans="8:19" customFormat="1" ht="12.75">
      <c r="H17894" s="507"/>
      <c r="R17894" s="507"/>
    </row>
    <row r="17895" spans="8:19" customFormat="1" ht="12.75">
      <c r="H17895" s="507"/>
      <c r="R17895" s="507"/>
      <c r="S17895" s="507"/>
    </row>
    <row r="17896" spans="8:19" customFormat="1" ht="12.75">
      <c r="H17896" s="507"/>
      <c r="R17896" s="507"/>
    </row>
    <row r="17897" spans="8:19" customFormat="1" ht="12.75">
      <c r="H17897" s="507"/>
      <c r="R17897" s="507"/>
      <c r="S17897" s="507"/>
    </row>
    <row r="17898" spans="8:19" customFormat="1" ht="12.75">
      <c r="H17898" s="507"/>
      <c r="R17898" s="507"/>
    </row>
    <row r="17899" spans="8:19" customFormat="1" ht="12.75">
      <c r="H17899" s="507"/>
      <c r="R17899" s="507"/>
      <c r="S17899" s="507"/>
    </row>
    <row r="17900" spans="8:19" customFormat="1" ht="12.75">
      <c r="H17900" s="507"/>
      <c r="P17900" s="507"/>
      <c r="R17900" s="507"/>
    </row>
    <row r="17901" spans="8:19" customFormat="1" ht="12.75">
      <c r="H17901" s="507"/>
      <c r="R17901" s="507"/>
      <c r="S17901" s="507"/>
    </row>
    <row r="17902" spans="8:19" customFormat="1" ht="12.75">
      <c r="H17902" s="507"/>
      <c r="R17902" s="507"/>
    </row>
    <row r="17903" spans="8:19" customFormat="1" ht="12.75">
      <c r="H17903" s="507"/>
      <c r="R17903" s="507"/>
    </row>
    <row r="17904" spans="8:19" customFormat="1" ht="12.75">
      <c r="H17904" s="507"/>
      <c r="P17904" s="507"/>
      <c r="R17904" s="507"/>
    </row>
    <row r="17905" spans="8:19" customFormat="1" ht="12.75">
      <c r="H17905" s="507"/>
      <c r="R17905" s="507"/>
    </row>
    <row r="17906" spans="8:19" customFormat="1" ht="12.75">
      <c r="H17906" s="507"/>
      <c r="P17906" s="507"/>
      <c r="R17906" s="507"/>
    </row>
    <row r="17907" spans="8:19" customFormat="1" ht="12.75">
      <c r="H17907" s="507"/>
      <c r="R17907" s="507"/>
      <c r="S17907" s="507"/>
    </row>
    <row r="17908" spans="8:19" customFormat="1" ht="12.75">
      <c r="H17908" s="507"/>
      <c r="R17908" s="507"/>
    </row>
    <row r="17909" spans="8:19" customFormat="1" ht="12.75">
      <c r="H17909" s="507"/>
      <c r="R17909" s="507"/>
    </row>
    <row r="17910" spans="8:19" customFormat="1" ht="12.75">
      <c r="H17910" s="507"/>
      <c r="R17910" s="507"/>
    </row>
    <row r="17911" spans="8:19" customFormat="1" ht="12.75">
      <c r="H17911" s="507"/>
      <c r="R17911" s="507"/>
    </row>
    <row r="17912" spans="8:19" customFormat="1" ht="12.75">
      <c r="H17912" s="507"/>
      <c r="R17912" s="507"/>
      <c r="S17912" s="507"/>
    </row>
    <row r="17913" spans="8:19" customFormat="1" ht="12.75">
      <c r="H17913" s="507"/>
      <c r="P17913" s="507"/>
      <c r="R17913" s="507"/>
      <c r="S17913" s="507"/>
    </row>
    <row r="17914" spans="8:19" customFormat="1" ht="12.75">
      <c r="H17914" s="507"/>
      <c r="R17914" s="507"/>
    </row>
    <row r="17915" spans="8:19" customFormat="1" ht="12.75">
      <c r="H17915" s="507"/>
      <c r="R17915" s="507"/>
    </row>
    <row r="17916" spans="8:19" customFormat="1" ht="12.75">
      <c r="H17916" s="507"/>
      <c r="R17916" s="507"/>
      <c r="S17916" s="507"/>
    </row>
    <row r="17917" spans="8:19" customFormat="1" ht="12.75">
      <c r="H17917" s="507"/>
      <c r="R17917" s="507"/>
      <c r="S17917" s="507"/>
    </row>
    <row r="17918" spans="8:19" customFormat="1" ht="12.75">
      <c r="H17918" s="507"/>
      <c r="R17918" s="507"/>
    </row>
    <row r="17919" spans="8:19" customFormat="1" ht="12.75">
      <c r="H17919" s="507"/>
      <c r="P17919" s="507"/>
      <c r="R17919" s="507"/>
      <c r="S17919" s="507"/>
    </row>
    <row r="17920" spans="8:19" customFormat="1" ht="12.75">
      <c r="H17920" s="507"/>
      <c r="P17920" s="507"/>
      <c r="R17920" s="507"/>
    </row>
    <row r="17921" spans="8:19" customFormat="1" ht="12.75">
      <c r="H17921" s="507"/>
      <c r="R17921" s="507"/>
    </row>
    <row r="17922" spans="8:19" customFormat="1" ht="12.75">
      <c r="H17922" s="507"/>
      <c r="P17922" s="507"/>
      <c r="R17922" s="507"/>
    </row>
    <row r="17923" spans="8:19" customFormat="1" ht="12.75">
      <c r="H17923" s="507"/>
      <c r="R17923" s="507"/>
    </row>
    <row r="17924" spans="8:19" customFormat="1" ht="12.75">
      <c r="H17924" s="507"/>
      <c r="P17924" s="507"/>
      <c r="R17924" s="507"/>
    </row>
    <row r="17925" spans="8:19" customFormat="1" ht="12.75">
      <c r="H17925" s="507"/>
      <c r="R17925" s="507"/>
    </row>
    <row r="17926" spans="8:19" customFormat="1" ht="12.75">
      <c r="H17926" s="507"/>
      <c r="R17926" s="507"/>
    </row>
    <row r="17927" spans="8:19" customFormat="1" ht="12.75">
      <c r="H17927" s="507"/>
      <c r="P17927" s="507"/>
      <c r="R17927" s="507"/>
    </row>
    <row r="17928" spans="8:19" customFormat="1" ht="12.75">
      <c r="H17928" s="507"/>
      <c r="P17928" s="507"/>
      <c r="R17928" s="507"/>
    </row>
    <row r="17929" spans="8:19" customFormat="1" ht="12.75">
      <c r="H17929" s="507"/>
      <c r="R17929" s="507"/>
      <c r="S17929" s="507"/>
    </row>
    <row r="17930" spans="8:19" customFormat="1" ht="12.75">
      <c r="H17930" s="507"/>
      <c r="P17930" s="507"/>
      <c r="R17930" s="507"/>
    </row>
    <row r="17931" spans="8:19" customFormat="1" ht="12.75">
      <c r="H17931" s="507"/>
      <c r="R17931" s="507"/>
    </row>
    <row r="17932" spans="8:19" customFormat="1" ht="12.75">
      <c r="H17932" s="507"/>
      <c r="R17932" s="507"/>
      <c r="S17932" s="507"/>
    </row>
    <row r="17933" spans="8:19" customFormat="1" ht="12.75">
      <c r="H17933" s="507"/>
      <c r="R17933" s="507"/>
    </row>
    <row r="17934" spans="8:19" customFormat="1" ht="12.75">
      <c r="H17934" s="507"/>
      <c r="R17934" s="507"/>
    </row>
    <row r="17935" spans="8:19" customFormat="1" ht="12.75">
      <c r="H17935" s="507"/>
      <c r="R17935" s="507"/>
      <c r="S17935" s="507"/>
    </row>
    <row r="17936" spans="8:19" customFormat="1" ht="12.75">
      <c r="H17936" s="507"/>
      <c r="R17936" s="507"/>
    </row>
    <row r="17937" spans="8:19" customFormat="1" ht="12.75">
      <c r="H17937" s="507"/>
      <c r="P17937" s="507"/>
      <c r="R17937" s="507"/>
    </row>
    <row r="17938" spans="8:19" customFormat="1" ht="12.75">
      <c r="H17938" s="507"/>
      <c r="R17938" s="507"/>
      <c r="S17938" s="507"/>
    </row>
    <row r="17939" spans="8:19" customFormat="1" ht="12.75">
      <c r="H17939" s="507"/>
      <c r="P17939" s="507"/>
      <c r="R17939" s="507"/>
    </row>
    <row r="17940" spans="8:19" customFormat="1" ht="12.75">
      <c r="H17940" s="507"/>
      <c r="R17940" s="507"/>
    </row>
    <row r="17941" spans="8:19" customFormat="1" ht="12.75">
      <c r="H17941" s="507"/>
      <c r="R17941" s="507"/>
    </row>
    <row r="17942" spans="8:19" customFormat="1" ht="12.75">
      <c r="H17942" s="507"/>
      <c r="P17942" s="507"/>
      <c r="R17942" s="507"/>
    </row>
    <row r="17943" spans="8:19" customFormat="1" ht="12.75">
      <c r="H17943" s="507"/>
      <c r="P17943" s="507"/>
      <c r="R17943" s="507"/>
    </row>
    <row r="17944" spans="8:19" customFormat="1" ht="12.75">
      <c r="H17944" s="507"/>
      <c r="R17944" s="507"/>
      <c r="S17944" s="507"/>
    </row>
    <row r="17945" spans="8:19" customFormat="1" ht="12.75">
      <c r="H17945" s="507"/>
      <c r="P17945" s="507"/>
      <c r="R17945" s="507"/>
    </row>
    <row r="17946" spans="8:19" customFormat="1" ht="12.75">
      <c r="H17946" s="507"/>
      <c r="P17946" s="507"/>
      <c r="R17946" s="507"/>
    </row>
    <row r="17947" spans="8:19" customFormat="1" ht="12.75">
      <c r="H17947" s="507"/>
      <c r="P17947" s="507"/>
      <c r="R17947" s="507"/>
    </row>
    <row r="17948" spans="8:19" customFormat="1" ht="12.75">
      <c r="H17948" s="507"/>
      <c r="R17948" s="507"/>
      <c r="S17948" s="507"/>
    </row>
    <row r="17949" spans="8:19" customFormat="1" ht="12.75">
      <c r="H17949" s="507"/>
      <c r="R17949" s="507"/>
    </row>
    <row r="17950" spans="8:19" customFormat="1" ht="12.75">
      <c r="H17950" s="507"/>
      <c r="R17950" s="507"/>
    </row>
    <row r="17951" spans="8:19" customFormat="1" ht="12.75">
      <c r="H17951" s="507"/>
      <c r="P17951" s="507"/>
      <c r="R17951" s="507"/>
    </row>
    <row r="17952" spans="8:19" customFormat="1" ht="12.75">
      <c r="H17952" s="507"/>
      <c r="R17952" s="507"/>
      <c r="S17952" s="507"/>
    </row>
    <row r="17953" spans="8:19" customFormat="1" ht="12.75">
      <c r="H17953" s="507"/>
      <c r="P17953" s="507"/>
      <c r="R17953" s="507"/>
    </row>
    <row r="17954" spans="8:19" customFormat="1" ht="12.75">
      <c r="H17954" s="507"/>
      <c r="P17954" s="507"/>
      <c r="R17954" s="507"/>
    </row>
    <row r="17955" spans="8:19" customFormat="1" ht="12.75">
      <c r="H17955" s="507"/>
      <c r="P17955" s="507"/>
      <c r="R17955" s="507"/>
    </row>
    <row r="17956" spans="8:19" customFormat="1" ht="12.75">
      <c r="H17956" s="507"/>
      <c r="R17956" s="507"/>
      <c r="S17956" s="507"/>
    </row>
    <row r="17957" spans="8:19" customFormat="1" ht="12.75">
      <c r="H17957" s="507"/>
      <c r="R17957" s="507"/>
      <c r="S17957" s="507"/>
    </row>
    <row r="17958" spans="8:19" customFormat="1" ht="12.75">
      <c r="H17958" s="507"/>
      <c r="R17958" s="507"/>
    </row>
    <row r="17959" spans="8:19" customFormat="1" ht="12.75">
      <c r="H17959" s="507"/>
      <c r="R17959" s="507"/>
      <c r="S17959" s="507"/>
    </row>
    <row r="17960" spans="8:19" customFormat="1" ht="12.75">
      <c r="H17960" s="507"/>
      <c r="R17960" s="507"/>
    </row>
    <row r="17961" spans="8:19" customFormat="1" ht="12.75">
      <c r="H17961" s="507"/>
      <c r="R17961" s="507"/>
    </row>
    <row r="17962" spans="8:19" customFormat="1" ht="12.75">
      <c r="H17962" s="507"/>
      <c r="P17962" s="507"/>
      <c r="R17962" s="507"/>
    </row>
    <row r="17963" spans="8:19" customFormat="1" ht="12.75">
      <c r="H17963" s="507"/>
      <c r="R17963" s="507"/>
      <c r="S17963" s="507"/>
    </row>
    <row r="17964" spans="8:19" customFormat="1" ht="12.75">
      <c r="H17964" s="507"/>
      <c r="R17964" s="507"/>
      <c r="S17964" s="507"/>
    </row>
    <row r="17965" spans="8:19" customFormat="1" ht="12.75">
      <c r="H17965" s="507"/>
      <c r="R17965" s="507"/>
      <c r="S17965" s="507"/>
    </row>
    <row r="17966" spans="8:19" customFormat="1" ht="12.75">
      <c r="H17966" s="507"/>
      <c r="R17966" s="507"/>
      <c r="S17966" s="507"/>
    </row>
    <row r="17967" spans="8:19" customFormat="1" ht="12.75">
      <c r="H17967" s="507"/>
      <c r="R17967" s="507"/>
      <c r="S17967" s="507"/>
    </row>
    <row r="17968" spans="8:19" customFormat="1" ht="12.75">
      <c r="H17968" s="507"/>
      <c r="R17968" s="507"/>
      <c r="S17968" s="507"/>
    </row>
    <row r="17969" spans="8:28" customFormat="1" ht="12.75">
      <c r="H17969" s="507"/>
      <c r="R17969" s="507"/>
      <c r="S17969" s="507"/>
    </row>
    <row r="17970" spans="8:28" customFormat="1" ht="12.75">
      <c r="H17970" s="507"/>
      <c r="P17970" s="507"/>
      <c r="R17970" s="507"/>
      <c r="AB17970" s="507"/>
    </row>
    <row r="17971" spans="8:28" customFormat="1" ht="12.75">
      <c r="H17971" s="507"/>
      <c r="R17971" s="507"/>
      <c r="S17971" s="507"/>
    </row>
    <row r="17972" spans="8:28" customFormat="1" ht="12.75">
      <c r="H17972" s="507"/>
      <c r="R17972" s="507"/>
    </row>
    <row r="17973" spans="8:28" customFormat="1" ht="12.75">
      <c r="H17973" s="507"/>
      <c r="R17973" s="507"/>
    </row>
    <row r="17974" spans="8:28" customFormat="1" ht="12.75">
      <c r="H17974" s="507"/>
      <c r="R17974" s="507"/>
      <c r="S17974" s="507"/>
    </row>
    <row r="17975" spans="8:28" customFormat="1" ht="12.75">
      <c r="H17975" s="507"/>
      <c r="R17975" s="507"/>
    </row>
    <row r="17976" spans="8:28" customFormat="1" ht="12.75">
      <c r="H17976" s="507"/>
      <c r="R17976" s="507"/>
      <c r="S17976" s="507"/>
    </row>
    <row r="17977" spans="8:28" customFormat="1" ht="12.75">
      <c r="H17977" s="507"/>
      <c r="P17977" s="507"/>
      <c r="R17977" s="507"/>
      <c r="S17977" s="507"/>
    </row>
    <row r="17978" spans="8:28" customFormat="1" ht="12.75">
      <c r="H17978" s="507"/>
      <c r="P17978" s="507"/>
      <c r="R17978" s="507"/>
    </row>
    <row r="17979" spans="8:28" customFormat="1" ht="12.75">
      <c r="H17979" s="507"/>
      <c r="P17979" s="507"/>
      <c r="R17979" s="507"/>
    </row>
    <row r="17980" spans="8:28" customFormat="1" ht="12.75">
      <c r="H17980" s="507"/>
      <c r="R17980" s="507"/>
      <c r="S17980" s="507"/>
    </row>
    <row r="17981" spans="8:28" customFormat="1" ht="12.75">
      <c r="H17981" s="507"/>
      <c r="P17981" s="507"/>
      <c r="R17981" s="507"/>
    </row>
    <row r="17982" spans="8:28" customFormat="1" ht="12.75">
      <c r="H17982" s="507"/>
      <c r="P17982" s="507"/>
      <c r="R17982" s="507"/>
    </row>
    <row r="17983" spans="8:28" customFormat="1" ht="12.75">
      <c r="H17983" s="507"/>
      <c r="P17983" s="507"/>
      <c r="R17983" s="507"/>
    </row>
    <row r="17984" spans="8:28" customFormat="1" ht="12.75">
      <c r="H17984" s="507"/>
      <c r="R17984" s="507"/>
    </row>
    <row r="17985" spans="8:19" customFormat="1" ht="12.75">
      <c r="H17985" s="507"/>
      <c r="P17985" s="507"/>
      <c r="R17985" s="507"/>
    </row>
    <row r="17986" spans="8:19" customFormat="1" ht="12.75">
      <c r="H17986" s="507"/>
      <c r="P17986" s="507"/>
      <c r="R17986" s="507"/>
    </row>
    <row r="17987" spans="8:19" customFormat="1" ht="12.75">
      <c r="H17987" s="507"/>
      <c r="R17987" s="507"/>
      <c r="S17987" s="507"/>
    </row>
    <row r="17988" spans="8:19" customFormat="1" ht="12.75">
      <c r="H17988" s="507"/>
      <c r="P17988" s="507"/>
      <c r="R17988" s="507"/>
      <c r="S17988" s="507"/>
    </row>
    <row r="17989" spans="8:19" customFormat="1" ht="12.75">
      <c r="H17989" s="507"/>
      <c r="R17989" s="507"/>
    </row>
    <row r="17990" spans="8:19" customFormat="1" ht="12.75">
      <c r="H17990" s="507"/>
      <c r="R17990" s="507"/>
    </row>
    <row r="17991" spans="8:19" customFormat="1" ht="12.75">
      <c r="H17991" s="507"/>
      <c r="P17991" s="507"/>
      <c r="R17991" s="507"/>
      <c r="S17991" s="507"/>
    </row>
    <row r="17992" spans="8:19" customFormat="1" ht="12.75">
      <c r="H17992" s="507"/>
      <c r="P17992" s="507"/>
      <c r="R17992" s="507"/>
    </row>
    <row r="17993" spans="8:19" customFormat="1" ht="12.75">
      <c r="H17993" s="507"/>
      <c r="P17993" s="507"/>
      <c r="R17993" s="507"/>
    </row>
    <row r="17994" spans="8:19" customFormat="1" ht="12.75">
      <c r="H17994" s="507"/>
      <c r="P17994" s="507"/>
      <c r="R17994" s="507"/>
      <c r="S17994" s="507"/>
    </row>
    <row r="17995" spans="8:19" customFormat="1" ht="12.75">
      <c r="H17995" s="507"/>
      <c r="R17995" s="507"/>
    </row>
    <row r="17996" spans="8:19" customFormat="1" ht="12.75">
      <c r="H17996" s="507"/>
      <c r="R17996" s="507"/>
      <c r="S17996" s="507"/>
    </row>
    <row r="17997" spans="8:19" customFormat="1" ht="12.75">
      <c r="H17997" s="507"/>
      <c r="R17997" s="507"/>
    </row>
    <row r="17998" spans="8:19" customFormat="1" ht="12.75">
      <c r="H17998" s="507"/>
      <c r="R17998" s="507"/>
    </row>
    <row r="17999" spans="8:19" customFormat="1" ht="12.75">
      <c r="H17999" s="507"/>
      <c r="R17999" s="507"/>
      <c r="S17999" s="507"/>
    </row>
    <row r="18000" spans="8:19" customFormat="1" ht="12.75">
      <c r="H18000" s="507"/>
      <c r="R18000" s="507"/>
    </row>
    <row r="18001" spans="8:19" customFormat="1" ht="12.75">
      <c r="H18001" s="507"/>
      <c r="R18001" s="507"/>
    </row>
    <row r="18002" spans="8:19" customFormat="1" ht="12.75">
      <c r="H18002" s="507"/>
      <c r="R18002" s="507"/>
      <c r="S18002" s="507"/>
    </row>
    <row r="18003" spans="8:19" customFormat="1" ht="12.75">
      <c r="H18003" s="507"/>
      <c r="P18003" s="507"/>
      <c r="R18003" s="507"/>
    </row>
    <row r="18004" spans="8:19" customFormat="1" ht="12.75">
      <c r="H18004" s="507"/>
      <c r="P18004" s="507"/>
      <c r="R18004" s="507"/>
    </row>
    <row r="18005" spans="8:19" customFormat="1" ht="12.75">
      <c r="H18005" s="507"/>
      <c r="R18005" s="507"/>
    </row>
    <row r="18006" spans="8:19" customFormat="1" ht="12.75">
      <c r="H18006" s="507"/>
      <c r="R18006" s="507"/>
      <c r="S18006" s="507"/>
    </row>
    <row r="18007" spans="8:19" customFormat="1" ht="12.75">
      <c r="H18007" s="507"/>
      <c r="P18007" s="507"/>
      <c r="R18007" s="507"/>
    </row>
    <row r="18008" spans="8:19" customFormat="1" ht="12.75">
      <c r="H18008" s="507"/>
      <c r="P18008" s="507"/>
      <c r="R18008" s="507"/>
    </row>
    <row r="18009" spans="8:19" customFormat="1" ht="12.75">
      <c r="H18009" s="507"/>
      <c r="R18009" s="507"/>
      <c r="S18009" s="507"/>
    </row>
    <row r="18010" spans="8:19" customFormat="1" ht="12.75">
      <c r="H18010" s="507"/>
      <c r="R18010" s="507"/>
    </row>
    <row r="18011" spans="8:19" customFormat="1" ht="12.75">
      <c r="H18011" s="507"/>
      <c r="R18011" s="507"/>
    </row>
    <row r="18012" spans="8:19" customFormat="1" ht="12.75">
      <c r="H18012" s="507"/>
      <c r="P18012" s="507"/>
      <c r="R18012" s="507"/>
    </row>
    <row r="18013" spans="8:19" customFormat="1" ht="12.75">
      <c r="H18013" s="507"/>
      <c r="R18013" s="507"/>
    </row>
    <row r="18014" spans="8:19" customFormat="1" ht="12.75">
      <c r="H18014" s="507"/>
      <c r="R18014" s="507"/>
      <c r="S18014" s="507"/>
    </row>
    <row r="18015" spans="8:19" customFormat="1" ht="12.75">
      <c r="H18015" s="507"/>
      <c r="P18015" s="507"/>
      <c r="R18015" s="507"/>
    </row>
    <row r="18016" spans="8:19" customFormat="1" ht="12.75">
      <c r="H18016" s="507"/>
      <c r="R18016" s="507"/>
    </row>
    <row r="18017" spans="8:19" customFormat="1" ht="12.75">
      <c r="H18017" s="507"/>
      <c r="R18017" s="507"/>
    </row>
    <row r="18018" spans="8:19" customFormat="1" ht="12.75">
      <c r="H18018" s="507"/>
      <c r="P18018" s="507"/>
      <c r="R18018" s="507"/>
    </row>
    <row r="18019" spans="8:19" customFormat="1" ht="12.75">
      <c r="H18019" s="507"/>
      <c r="R18019" s="507"/>
    </row>
    <row r="18020" spans="8:19" customFormat="1" ht="12.75">
      <c r="H18020" s="507"/>
      <c r="R18020" s="507"/>
    </row>
    <row r="18021" spans="8:19" customFormat="1" ht="12.75">
      <c r="H18021" s="507"/>
      <c r="P18021" s="507"/>
      <c r="R18021" s="507"/>
    </row>
    <row r="18022" spans="8:19" customFormat="1" ht="12.75">
      <c r="H18022" s="507"/>
      <c r="P18022" s="507"/>
      <c r="R18022" s="507"/>
    </row>
    <row r="18023" spans="8:19" customFormat="1" ht="12.75">
      <c r="H18023" s="507"/>
      <c r="R18023" s="507"/>
      <c r="S18023" s="507"/>
    </row>
    <row r="18024" spans="8:19" customFormat="1" ht="12.75">
      <c r="H18024" s="507"/>
      <c r="P18024" s="507"/>
      <c r="R18024" s="507"/>
    </row>
    <row r="18025" spans="8:19" customFormat="1" ht="12.75">
      <c r="H18025" s="507"/>
      <c r="R18025" s="507"/>
      <c r="S18025" s="507"/>
    </row>
    <row r="18026" spans="8:19" customFormat="1" ht="12.75">
      <c r="H18026" s="507"/>
      <c r="R18026" s="507"/>
      <c r="S18026" s="507"/>
    </row>
    <row r="18027" spans="8:19" customFormat="1" ht="12.75">
      <c r="H18027" s="507"/>
      <c r="R18027" s="507"/>
    </row>
    <row r="18028" spans="8:19" customFormat="1" ht="12.75">
      <c r="H18028" s="507"/>
      <c r="R18028" s="507"/>
    </row>
    <row r="18029" spans="8:19" customFormat="1" ht="12.75">
      <c r="H18029" s="507"/>
      <c r="P18029" s="507"/>
      <c r="R18029" s="507"/>
    </row>
    <row r="18030" spans="8:19" customFormat="1" ht="12.75">
      <c r="H18030" s="507"/>
      <c r="R18030" s="507"/>
      <c r="S18030" s="507"/>
    </row>
    <row r="18031" spans="8:19" customFormat="1" ht="12.75">
      <c r="H18031" s="507"/>
      <c r="R18031" s="507"/>
      <c r="S18031" s="507"/>
    </row>
    <row r="18032" spans="8:19" customFormat="1" ht="12.75">
      <c r="H18032" s="507"/>
      <c r="P18032" s="507"/>
      <c r="R18032" s="507"/>
      <c r="S18032" s="507"/>
    </row>
    <row r="18033" spans="8:19" customFormat="1" ht="12.75">
      <c r="H18033" s="507"/>
      <c r="R18033" s="507"/>
    </row>
    <row r="18034" spans="8:19" customFormat="1" ht="12.75">
      <c r="H18034" s="507"/>
      <c r="P18034" s="507"/>
      <c r="R18034" s="507"/>
      <c r="S18034" s="507"/>
    </row>
    <row r="18035" spans="8:19" customFormat="1" ht="12.75">
      <c r="H18035" s="507"/>
      <c r="R18035" s="507"/>
    </row>
    <row r="18036" spans="8:19" customFormat="1" ht="12.75">
      <c r="H18036" s="507"/>
      <c r="P18036" s="507"/>
      <c r="R18036" s="507"/>
    </row>
    <row r="18037" spans="8:19" customFormat="1" ht="12.75">
      <c r="H18037" s="507"/>
      <c r="R18037" s="507"/>
    </row>
    <row r="18038" spans="8:19" customFormat="1" ht="12.75">
      <c r="H18038" s="507"/>
      <c r="R18038" s="507"/>
    </row>
    <row r="18039" spans="8:19" customFormat="1" ht="12.75">
      <c r="H18039" s="507"/>
      <c r="R18039" s="507"/>
    </row>
    <row r="18040" spans="8:19" customFormat="1" ht="12.75">
      <c r="H18040" s="507"/>
      <c r="P18040" s="507"/>
      <c r="R18040" s="507"/>
      <c r="S18040" s="507"/>
    </row>
    <row r="18041" spans="8:19" customFormat="1" ht="12.75">
      <c r="H18041" s="507"/>
      <c r="P18041" s="507"/>
      <c r="R18041" s="507"/>
      <c r="S18041" s="507"/>
    </row>
    <row r="18042" spans="8:19" customFormat="1" ht="12.75">
      <c r="H18042" s="507"/>
      <c r="R18042" s="507"/>
      <c r="S18042" s="507"/>
    </row>
    <row r="18043" spans="8:19" customFormat="1" ht="12.75">
      <c r="H18043" s="507"/>
      <c r="P18043" s="507"/>
      <c r="R18043" s="507"/>
      <c r="S18043" s="507"/>
    </row>
    <row r="18044" spans="8:19" customFormat="1" ht="12.75">
      <c r="H18044" s="507"/>
      <c r="P18044" s="507"/>
      <c r="R18044" s="507"/>
      <c r="S18044" s="507"/>
    </row>
    <row r="18045" spans="8:19" customFormat="1" ht="12.75">
      <c r="H18045" s="507"/>
      <c r="P18045" s="507"/>
      <c r="R18045" s="507"/>
    </row>
    <row r="18046" spans="8:19" customFormat="1" ht="12.75">
      <c r="H18046" s="507"/>
      <c r="P18046" s="507"/>
      <c r="R18046" s="507"/>
    </row>
    <row r="18047" spans="8:19" customFormat="1" ht="12.75">
      <c r="H18047" s="507"/>
      <c r="R18047" s="507"/>
    </row>
    <row r="18048" spans="8:19" customFormat="1" ht="12.75">
      <c r="H18048" s="507"/>
      <c r="P18048" s="507"/>
      <c r="R18048" s="507"/>
    </row>
    <row r="18049" spans="8:19" customFormat="1" ht="12.75">
      <c r="H18049" s="507"/>
      <c r="R18049" s="507"/>
    </row>
    <row r="18050" spans="8:19" customFormat="1" ht="12.75">
      <c r="H18050" s="507"/>
      <c r="P18050" s="507"/>
      <c r="R18050" s="507"/>
    </row>
    <row r="18051" spans="8:19" customFormat="1" ht="12.75">
      <c r="H18051" s="507"/>
      <c r="R18051" s="507"/>
      <c r="S18051" s="507"/>
    </row>
    <row r="18052" spans="8:19" customFormat="1" ht="12.75">
      <c r="H18052" s="507"/>
      <c r="P18052" s="507"/>
      <c r="R18052" s="507"/>
    </row>
    <row r="18053" spans="8:19" customFormat="1" ht="12.75">
      <c r="H18053" s="507"/>
      <c r="R18053" s="507"/>
      <c r="S18053" s="507"/>
    </row>
    <row r="18054" spans="8:19" customFormat="1" ht="12.75">
      <c r="H18054" s="507"/>
      <c r="R18054" s="507"/>
      <c r="S18054" s="507"/>
    </row>
    <row r="18055" spans="8:19" customFormat="1" ht="12.75">
      <c r="H18055" s="507"/>
      <c r="P18055" s="507"/>
      <c r="R18055" s="507"/>
    </row>
    <row r="18056" spans="8:19" customFormat="1" ht="12.75">
      <c r="H18056" s="507"/>
      <c r="P18056" s="507"/>
      <c r="R18056" s="507"/>
      <c r="S18056" s="507"/>
    </row>
    <row r="18057" spans="8:19" customFormat="1" ht="12.75">
      <c r="H18057" s="507"/>
      <c r="R18057" s="507"/>
    </row>
    <row r="18058" spans="8:19" customFormat="1" ht="12.75">
      <c r="H18058" s="507"/>
      <c r="R18058" s="507"/>
    </row>
    <row r="18059" spans="8:19" customFormat="1" ht="12.75">
      <c r="H18059" s="507"/>
      <c r="P18059" s="507"/>
      <c r="R18059" s="507"/>
      <c r="S18059" s="507"/>
    </row>
    <row r="18060" spans="8:19" customFormat="1" ht="12.75">
      <c r="H18060" s="507"/>
      <c r="R18060" s="507"/>
      <c r="S18060" s="507"/>
    </row>
    <row r="18061" spans="8:19" customFormat="1" ht="12.75">
      <c r="H18061" s="507"/>
      <c r="R18061" s="507"/>
      <c r="S18061" s="507"/>
    </row>
    <row r="18062" spans="8:19" customFormat="1" ht="12.75">
      <c r="H18062" s="507"/>
      <c r="P18062" s="507"/>
      <c r="R18062" s="507"/>
    </row>
    <row r="18063" spans="8:19" customFormat="1" ht="12.75">
      <c r="H18063" s="507"/>
      <c r="P18063" s="507"/>
      <c r="R18063" s="507"/>
    </row>
    <row r="18064" spans="8:19" customFormat="1" ht="12.75">
      <c r="H18064" s="507"/>
      <c r="R18064" s="507"/>
      <c r="S18064" s="507"/>
    </row>
    <row r="18065" spans="8:19" customFormat="1" ht="12.75">
      <c r="H18065" s="507"/>
      <c r="R18065" s="507"/>
    </row>
    <row r="18066" spans="8:19" customFormat="1" ht="12.75">
      <c r="H18066" s="507"/>
      <c r="R18066" s="507"/>
    </row>
    <row r="18067" spans="8:19" customFormat="1" ht="12.75">
      <c r="H18067" s="507"/>
      <c r="R18067" s="507"/>
    </row>
    <row r="18068" spans="8:19" customFormat="1" ht="12.75">
      <c r="H18068" s="507"/>
      <c r="R18068" s="507"/>
    </row>
    <row r="18069" spans="8:19" customFormat="1" ht="12.75">
      <c r="H18069" s="507"/>
      <c r="P18069" s="507"/>
      <c r="R18069" s="507"/>
      <c r="S18069" s="507"/>
    </row>
    <row r="18070" spans="8:19" customFormat="1" ht="12.75">
      <c r="H18070" s="507"/>
      <c r="R18070" s="507"/>
    </row>
    <row r="18071" spans="8:19" customFormat="1" ht="12.75">
      <c r="H18071" s="507"/>
      <c r="P18071" s="507"/>
      <c r="R18071" s="507"/>
    </row>
    <row r="18072" spans="8:19" customFormat="1" ht="12.75">
      <c r="H18072" s="507"/>
      <c r="P18072" s="507"/>
      <c r="R18072" s="507"/>
    </row>
    <row r="18073" spans="8:19" customFormat="1" ht="12.75">
      <c r="H18073" s="507"/>
      <c r="R18073" s="507"/>
      <c r="S18073" s="507"/>
    </row>
    <row r="18074" spans="8:19" customFormat="1" ht="12.75">
      <c r="H18074" s="507"/>
      <c r="R18074" s="507"/>
    </row>
    <row r="18075" spans="8:19" customFormat="1" ht="12.75">
      <c r="H18075" s="507"/>
      <c r="P18075" s="507"/>
      <c r="R18075" s="507"/>
      <c r="S18075" s="507"/>
    </row>
    <row r="18076" spans="8:19" customFormat="1" ht="12.75">
      <c r="H18076" s="507"/>
      <c r="P18076" s="507"/>
      <c r="R18076" s="507"/>
    </row>
    <row r="18077" spans="8:19" customFormat="1" ht="12.75">
      <c r="H18077" s="507"/>
      <c r="R18077" s="507"/>
    </row>
    <row r="18078" spans="8:19" customFormat="1" ht="12.75">
      <c r="H18078" s="507"/>
      <c r="R18078" s="507"/>
      <c r="S18078" s="507"/>
    </row>
    <row r="18079" spans="8:19" customFormat="1" ht="12.75">
      <c r="H18079" s="507"/>
      <c r="R18079" s="507"/>
    </row>
    <row r="18080" spans="8:19" customFormat="1" ht="12.75">
      <c r="H18080" s="507"/>
      <c r="P18080" s="507"/>
      <c r="R18080" s="507"/>
      <c r="S18080" s="507"/>
    </row>
    <row r="18081" spans="8:19" customFormat="1" ht="12.75">
      <c r="H18081" s="507"/>
      <c r="P18081" s="507"/>
      <c r="R18081" s="507"/>
    </row>
    <row r="18082" spans="8:19" customFormat="1" ht="12.75">
      <c r="H18082" s="507"/>
      <c r="P18082" s="507"/>
      <c r="R18082" s="507"/>
    </row>
    <row r="18083" spans="8:19" customFormat="1" ht="12.75">
      <c r="H18083" s="507"/>
      <c r="R18083" s="507"/>
    </row>
    <row r="18084" spans="8:19" customFormat="1" ht="12.75">
      <c r="H18084" s="507"/>
      <c r="P18084" s="507"/>
      <c r="R18084" s="507"/>
    </row>
    <row r="18085" spans="8:19" customFormat="1" ht="12.75">
      <c r="H18085" s="507"/>
      <c r="P18085" s="507"/>
      <c r="R18085" s="507"/>
      <c r="S18085" s="507"/>
    </row>
    <row r="18086" spans="8:19" customFormat="1" ht="12.75">
      <c r="H18086" s="507"/>
      <c r="P18086" s="507"/>
      <c r="R18086" s="507"/>
    </row>
    <row r="18087" spans="8:19" customFormat="1" ht="12.75">
      <c r="H18087" s="507"/>
      <c r="R18087" s="507"/>
    </row>
    <row r="18088" spans="8:19" customFormat="1" ht="12.75">
      <c r="H18088" s="507"/>
      <c r="R18088" s="507"/>
      <c r="S18088" s="507"/>
    </row>
    <row r="18089" spans="8:19" customFormat="1" ht="12.75">
      <c r="H18089" s="507"/>
      <c r="R18089" s="507"/>
    </row>
    <row r="18090" spans="8:19" customFormat="1" ht="12.75">
      <c r="H18090" s="507"/>
      <c r="R18090" s="507"/>
    </row>
    <row r="18091" spans="8:19" customFormat="1" ht="12.75">
      <c r="H18091" s="507"/>
      <c r="R18091" s="507"/>
      <c r="S18091" s="507"/>
    </row>
    <row r="18092" spans="8:19" customFormat="1" ht="12.75">
      <c r="H18092" s="507"/>
      <c r="R18092" s="507"/>
    </row>
    <row r="18093" spans="8:19" customFormat="1" ht="12.75">
      <c r="H18093" s="507"/>
      <c r="P18093" s="507"/>
      <c r="R18093" s="507"/>
    </row>
    <row r="18094" spans="8:19" customFormat="1" ht="12.75">
      <c r="H18094" s="507"/>
      <c r="R18094" s="507"/>
    </row>
    <row r="18095" spans="8:19" customFormat="1" ht="12.75">
      <c r="H18095" s="507"/>
      <c r="P18095" s="507"/>
      <c r="R18095" s="507"/>
    </row>
    <row r="18096" spans="8:19" customFormat="1" ht="12.75">
      <c r="H18096" s="507"/>
      <c r="P18096" s="507"/>
      <c r="R18096" s="507"/>
    </row>
    <row r="18097" spans="8:19" customFormat="1" ht="12.75">
      <c r="H18097" s="507"/>
      <c r="R18097" s="507"/>
    </row>
    <row r="18098" spans="8:19" customFormat="1" ht="12.75">
      <c r="H18098" s="507"/>
      <c r="R18098" s="507"/>
    </row>
    <row r="18099" spans="8:19" customFormat="1" ht="12.75">
      <c r="H18099" s="507"/>
      <c r="R18099" s="507"/>
    </row>
    <row r="18100" spans="8:19" customFormat="1" ht="12.75">
      <c r="H18100" s="507"/>
      <c r="R18100" s="507"/>
    </row>
    <row r="18101" spans="8:19" customFormat="1" ht="12.75">
      <c r="H18101" s="507"/>
      <c r="R18101" s="507"/>
      <c r="S18101" s="507"/>
    </row>
    <row r="18102" spans="8:19" customFormat="1" ht="12.75">
      <c r="H18102" s="507"/>
      <c r="P18102" s="507"/>
      <c r="R18102" s="507"/>
    </row>
    <row r="18103" spans="8:19" customFormat="1" ht="12.75">
      <c r="H18103" s="507"/>
      <c r="P18103" s="507"/>
      <c r="R18103" s="507"/>
      <c r="S18103" s="507"/>
    </row>
    <row r="18104" spans="8:19" customFormat="1" ht="12.75">
      <c r="H18104" s="507"/>
      <c r="R18104" s="507"/>
    </row>
    <row r="18105" spans="8:19" customFormat="1" ht="12.75">
      <c r="H18105" s="507"/>
      <c r="R18105" s="507"/>
    </row>
    <row r="18106" spans="8:19" customFormat="1" ht="12.75">
      <c r="H18106" s="507"/>
      <c r="R18106" s="507"/>
    </row>
    <row r="18107" spans="8:19" customFormat="1" ht="12.75">
      <c r="H18107" s="507"/>
      <c r="R18107" s="507"/>
    </row>
    <row r="18108" spans="8:19" customFormat="1" ht="12.75">
      <c r="H18108" s="507"/>
      <c r="P18108" s="507"/>
      <c r="R18108" s="507"/>
    </row>
    <row r="18109" spans="8:19" customFormat="1" ht="12.75">
      <c r="H18109" s="507"/>
      <c r="R18109" s="507"/>
    </row>
    <row r="18110" spans="8:19" customFormat="1" ht="12.75">
      <c r="H18110" s="507"/>
      <c r="R18110" s="507"/>
    </row>
    <row r="18111" spans="8:19" customFormat="1" ht="12.75">
      <c r="H18111" s="507"/>
      <c r="R18111" s="507"/>
      <c r="S18111" s="507"/>
    </row>
    <row r="18112" spans="8:19" customFormat="1" ht="12.75">
      <c r="H18112" s="507"/>
      <c r="R18112" s="507"/>
    </row>
    <row r="18113" spans="8:19" customFormat="1" ht="12.75">
      <c r="H18113" s="507"/>
      <c r="R18113" s="507"/>
    </row>
    <row r="18114" spans="8:19" customFormat="1" ht="12.75">
      <c r="H18114" s="507"/>
      <c r="P18114" s="507"/>
      <c r="R18114" s="507"/>
    </row>
    <row r="18115" spans="8:19" customFormat="1" ht="12.75">
      <c r="H18115" s="507"/>
      <c r="R18115" s="507"/>
      <c r="S18115" s="507"/>
    </row>
    <row r="18116" spans="8:19" customFormat="1" ht="12.75">
      <c r="H18116" s="507"/>
      <c r="R18116" s="507"/>
      <c r="S18116" s="507"/>
    </row>
    <row r="18117" spans="8:19" customFormat="1" ht="12.75">
      <c r="H18117" s="507"/>
      <c r="R18117" s="507"/>
      <c r="S18117" s="507"/>
    </row>
    <row r="18118" spans="8:19" customFormat="1" ht="12.75">
      <c r="H18118" s="507"/>
      <c r="R18118" s="507"/>
    </row>
    <row r="18119" spans="8:19" customFormat="1" ht="12.75">
      <c r="H18119" s="507"/>
      <c r="R18119" s="507"/>
      <c r="S18119" s="507"/>
    </row>
    <row r="18120" spans="8:19" customFormat="1" ht="12.75">
      <c r="H18120" s="507"/>
      <c r="R18120" s="507"/>
      <c r="S18120" s="507"/>
    </row>
    <row r="18121" spans="8:19" customFormat="1" ht="12.75">
      <c r="H18121" s="507"/>
      <c r="R18121" s="507"/>
      <c r="S18121" s="507"/>
    </row>
    <row r="18122" spans="8:19" customFormat="1" ht="12.75">
      <c r="H18122" s="507"/>
      <c r="R18122" s="507"/>
      <c r="S18122" s="507"/>
    </row>
    <row r="18123" spans="8:19" customFormat="1" ht="12.75">
      <c r="H18123" s="507"/>
      <c r="R18123" s="507"/>
    </row>
    <row r="18124" spans="8:19" customFormat="1" ht="12.75">
      <c r="H18124" s="507"/>
      <c r="R18124" s="507"/>
    </row>
    <row r="18125" spans="8:19" customFormat="1" ht="12.75">
      <c r="H18125" s="507"/>
      <c r="P18125" s="507"/>
      <c r="R18125" s="507"/>
    </row>
    <row r="18126" spans="8:19" customFormat="1" ht="12.75">
      <c r="H18126" s="507"/>
      <c r="R18126" s="507"/>
    </row>
    <row r="18127" spans="8:19" customFormat="1" ht="12.75">
      <c r="H18127" s="507"/>
      <c r="R18127" s="507"/>
      <c r="S18127" s="507"/>
    </row>
    <row r="18128" spans="8:19" customFormat="1" ht="12.75">
      <c r="H18128" s="507"/>
      <c r="R18128" s="507"/>
    </row>
    <row r="18129" spans="8:19" customFormat="1" ht="12.75">
      <c r="H18129" s="507"/>
      <c r="P18129" s="507"/>
      <c r="R18129" s="507"/>
    </row>
    <row r="18130" spans="8:19" customFormat="1" ht="12.75">
      <c r="H18130" s="507"/>
      <c r="P18130" s="507"/>
      <c r="R18130" s="507"/>
    </row>
    <row r="18131" spans="8:19" customFormat="1" ht="12.75">
      <c r="H18131" s="507"/>
      <c r="P18131" s="507"/>
      <c r="R18131" s="507"/>
    </row>
    <row r="18132" spans="8:19" customFormat="1" ht="12.75">
      <c r="H18132" s="507"/>
      <c r="R18132" s="507"/>
    </row>
    <row r="18133" spans="8:19" customFormat="1" ht="12.75">
      <c r="H18133" s="507"/>
      <c r="R18133" s="507"/>
    </row>
    <row r="18134" spans="8:19" customFormat="1" ht="12.75">
      <c r="H18134" s="507"/>
      <c r="R18134" s="507"/>
    </row>
    <row r="18135" spans="8:19" customFormat="1" ht="12.75">
      <c r="H18135" s="507"/>
      <c r="R18135" s="507"/>
    </row>
    <row r="18136" spans="8:19" customFormat="1" ht="12.75">
      <c r="H18136" s="507"/>
      <c r="R18136" s="507"/>
      <c r="S18136" s="507"/>
    </row>
    <row r="18137" spans="8:19" customFormat="1" ht="12.75">
      <c r="H18137" s="507"/>
      <c r="R18137" s="507"/>
    </row>
    <row r="18138" spans="8:19" customFormat="1" ht="12.75">
      <c r="H18138" s="507"/>
      <c r="P18138" s="507"/>
      <c r="R18138" s="507"/>
    </row>
    <row r="18139" spans="8:19" customFormat="1" ht="12.75">
      <c r="H18139" s="507"/>
      <c r="R18139" s="507"/>
    </row>
    <row r="18140" spans="8:19" customFormat="1" ht="12.75">
      <c r="H18140" s="507"/>
      <c r="R18140" s="507"/>
      <c r="S18140" s="507"/>
    </row>
    <row r="18141" spans="8:19" customFormat="1" ht="12.75">
      <c r="H18141" s="507"/>
      <c r="R18141" s="507"/>
      <c r="S18141" s="507"/>
    </row>
    <row r="18142" spans="8:19" customFormat="1" ht="12.75">
      <c r="H18142" s="507"/>
      <c r="R18142" s="507"/>
    </row>
    <row r="18143" spans="8:19" customFormat="1" ht="12.75">
      <c r="H18143" s="507"/>
      <c r="P18143" s="507"/>
      <c r="R18143" s="507"/>
      <c r="S18143" s="507"/>
    </row>
    <row r="18144" spans="8:19" customFormat="1" ht="12.75">
      <c r="H18144" s="507"/>
      <c r="P18144" s="507"/>
      <c r="R18144" s="507"/>
    </row>
    <row r="18145" spans="8:19" customFormat="1" ht="12.75">
      <c r="H18145" s="507"/>
      <c r="R18145" s="507"/>
      <c r="S18145" s="507"/>
    </row>
    <row r="18146" spans="8:19" customFormat="1" ht="12.75">
      <c r="H18146" s="507"/>
      <c r="R18146" s="507"/>
      <c r="S18146" s="507"/>
    </row>
    <row r="18147" spans="8:19" customFormat="1" ht="12.75">
      <c r="H18147" s="507"/>
      <c r="R18147" s="507"/>
    </row>
    <row r="18148" spans="8:19" customFormat="1" ht="12.75">
      <c r="H18148" s="507"/>
      <c r="R18148" s="507"/>
      <c r="S18148" s="507"/>
    </row>
    <row r="18149" spans="8:19" customFormat="1" ht="12.75">
      <c r="H18149" s="507"/>
      <c r="R18149" s="507"/>
    </row>
    <row r="18150" spans="8:19" customFormat="1" ht="12.75">
      <c r="H18150" s="507"/>
      <c r="R18150" s="507"/>
      <c r="S18150" s="507"/>
    </row>
    <row r="18151" spans="8:19" customFormat="1" ht="12.75">
      <c r="H18151" s="507"/>
      <c r="R18151" s="507"/>
      <c r="S18151" s="507"/>
    </row>
    <row r="18152" spans="8:19" customFormat="1" ht="12.75">
      <c r="H18152" s="507"/>
      <c r="R18152" s="507"/>
    </row>
    <row r="18153" spans="8:19" customFormat="1" ht="12.75">
      <c r="H18153" s="507"/>
      <c r="P18153" s="507"/>
      <c r="R18153" s="507"/>
    </row>
    <row r="18154" spans="8:19" customFormat="1" ht="12.75">
      <c r="H18154" s="507"/>
      <c r="P18154" s="507"/>
      <c r="R18154" s="507"/>
      <c r="S18154" s="507"/>
    </row>
    <row r="18155" spans="8:19" customFormat="1" ht="12.75">
      <c r="H18155" s="507"/>
      <c r="P18155" s="507"/>
      <c r="R18155" s="507"/>
    </row>
    <row r="18156" spans="8:19" customFormat="1" ht="12.75">
      <c r="H18156" s="507"/>
      <c r="R18156" s="507"/>
    </row>
    <row r="18157" spans="8:19" customFormat="1" ht="12.75">
      <c r="H18157" s="507"/>
      <c r="P18157" s="507"/>
      <c r="R18157" s="507"/>
    </row>
    <row r="18158" spans="8:19" customFormat="1" ht="12.75">
      <c r="H18158" s="507"/>
      <c r="R18158" s="507"/>
    </row>
    <row r="18159" spans="8:19" customFormat="1" ht="12.75">
      <c r="H18159" s="507"/>
      <c r="R18159" s="507"/>
      <c r="S18159" s="507"/>
    </row>
    <row r="18160" spans="8:19" customFormat="1" ht="12.75">
      <c r="H18160" s="507"/>
      <c r="P18160" s="507"/>
      <c r="R18160" s="507"/>
      <c r="S18160" s="507"/>
    </row>
    <row r="18161" spans="8:19" customFormat="1" ht="12.75">
      <c r="H18161" s="507"/>
      <c r="P18161" s="507"/>
      <c r="R18161" s="507"/>
    </row>
    <row r="18162" spans="8:19" customFormat="1" ht="12.75">
      <c r="H18162" s="507"/>
      <c r="P18162" s="507"/>
      <c r="R18162" s="507"/>
      <c r="S18162" s="507"/>
    </row>
    <row r="18163" spans="8:19" customFormat="1" ht="12.75">
      <c r="H18163" s="507"/>
      <c r="P18163" s="507"/>
      <c r="R18163" s="507"/>
    </row>
    <row r="18164" spans="8:19" customFormat="1" ht="12.75">
      <c r="H18164" s="507"/>
      <c r="R18164" s="507"/>
      <c r="S18164" s="507"/>
    </row>
    <row r="18165" spans="8:19" customFormat="1" ht="12.75">
      <c r="H18165" s="507"/>
      <c r="R18165" s="507"/>
    </row>
    <row r="18166" spans="8:19" customFormat="1" ht="12.75">
      <c r="H18166" s="507"/>
      <c r="P18166" s="507"/>
      <c r="R18166" s="507"/>
    </row>
    <row r="18167" spans="8:19" customFormat="1" ht="12.75">
      <c r="H18167" s="507"/>
      <c r="R18167" s="507"/>
    </row>
    <row r="18168" spans="8:19" customFormat="1" ht="12.75">
      <c r="H18168" s="507"/>
      <c r="R18168" s="507"/>
    </row>
    <row r="18169" spans="8:19" customFormat="1" ht="12.75">
      <c r="H18169" s="507"/>
      <c r="R18169" s="507"/>
    </row>
    <row r="18170" spans="8:19" customFormat="1" ht="12.75">
      <c r="H18170" s="507"/>
      <c r="R18170" s="507"/>
    </row>
    <row r="18171" spans="8:19" customFormat="1" ht="12.75">
      <c r="H18171" s="507"/>
      <c r="R18171" s="507"/>
      <c r="S18171" s="507"/>
    </row>
    <row r="18172" spans="8:19" customFormat="1" ht="12.75">
      <c r="H18172" s="507"/>
      <c r="R18172" s="507"/>
    </row>
    <row r="18173" spans="8:19" customFormat="1" ht="12.75">
      <c r="H18173" s="507"/>
      <c r="R18173" s="507"/>
      <c r="S18173" s="507"/>
    </row>
    <row r="18174" spans="8:19" customFormat="1" ht="12.75">
      <c r="H18174" s="507"/>
      <c r="R18174" s="507"/>
    </row>
    <row r="18175" spans="8:19" customFormat="1" ht="12.75">
      <c r="H18175" s="507"/>
      <c r="R18175" s="507"/>
      <c r="S18175" s="507"/>
    </row>
    <row r="18176" spans="8:19" customFormat="1" ht="12.75">
      <c r="H18176" s="507"/>
      <c r="P18176" s="507"/>
      <c r="R18176" s="507"/>
    </row>
    <row r="18177" spans="8:19" customFormat="1" ht="12.75">
      <c r="H18177" s="507"/>
      <c r="R18177" s="507"/>
      <c r="S18177" s="507"/>
    </row>
    <row r="18178" spans="8:19" customFormat="1" ht="12.75">
      <c r="H18178" s="507"/>
      <c r="R18178" s="507"/>
    </row>
    <row r="18179" spans="8:19" customFormat="1" ht="12.75">
      <c r="H18179" s="507"/>
      <c r="R18179" s="507"/>
    </row>
    <row r="18180" spans="8:19" customFormat="1" ht="12.75">
      <c r="H18180" s="507"/>
      <c r="P18180" s="507"/>
      <c r="R18180" s="507"/>
    </row>
    <row r="18181" spans="8:19" customFormat="1" ht="12.75">
      <c r="H18181" s="507"/>
      <c r="R18181" s="507"/>
    </row>
    <row r="18182" spans="8:19" customFormat="1" ht="12.75">
      <c r="H18182" s="507"/>
      <c r="R18182" s="507"/>
      <c r="S18182" s="507"/>
    </row>
    <row r="18183" spans="8:19" customFormat="1" ht="12.75">
      <c r="H18183" s="507"/>
      <c r="R18183" s="507"/>
    </row>
    <row r="18184" spans="8:19" customFormat="1" ht="12.75">
      <c r="H18184" s="507"/>
      <c r="R18184" s="507"/>
      <c r="S18184" s="507"/>
    </row>
    <row r="18185" spans="8:19" customFormat="1" ht="12.75">
      <c r="H18185" s="507"/>
      <c r="R18185" s="507"/>
      <c r="S18185" s="507"/>
    </row>
    <row r="18186" spans="8:19" customFormat="1" ht="12.75">
      <c r="H18186" s="507"/>
      <c r="P18186" s="507"/>
      <c r="R18186" s="507"/>
    </row>
    <row r="18187" spans="8:19" customFormat="1" ht="12.75">
      <c r="H18187" s="507"/>
      <c r="P18187" s="507"/>
      <c r="R18187" s="507"/>
    </row>
    <row r="18188" spans="8:19" customFormat="1" ht="12.75">
      <c r="H18188" s="507"/>
      <c r="R18188" s="507"/>
    </row>
    <row r="18189" spans="8:19" customFormat="1" ht="12.75">
      <c r="H18189" s="507"/>
      <c r="R18189" s="507"/>
    </row>
    <row r="18190" spans="8:19" customFormat="1" ht="12.75">
      <c r="H18190" s="507"/>
      <c r="R18190" s="507"/>
    </row>
    <row r="18191" spans="8:19" customFormat="1" ht="12.75">
      <c r="H18191" s="507"/>
      <c r="R18191" s="507"/>
    </row>
    <row r="18192" spans="8:19" customFormat="1" ht="12.75">
      <c r="H18192" s="507"/>
      <c r="R18192" s="507"/>
    </row>
    <row r="18193" spans="8:19" customFormat="1" ht="12.75">
      <c r="H18193" s="507"/>
      <c r="R18193" s="507"/>
      <c r="S18193" s="507"/>
    </row>
    <row r="18194" spans="8:19" customFormat="1" ht="12.75">
      <c r="H18194" s="507"/>
      <c r="R18194" s="507"/>
    </row>
    <row r="18195" spans="8:19" customFormat="1" ht="12.75">
      <c r="H18195" s="507"/>
      <c r="R18195" s="507"/>
    </row>
    <row r="18196" spans="8:19" customFormat="1" ht="12.75">
      <c r="H18196" s="507"/>
      <c r="R18196" s="507"/>
      <c r="S18196" s="507"/>
    </row>
    <row r="18197" spans="8:19" customFormat="1" ht="12.75">
      <c r="H18197" s="507"/>
      <c r="R18197" s="507"/>
      <c r="S18197" s="507"/>
    </row>
    <row r="18198" spans="8:19" customFormat="1" ht="12.75">
      <c r="H18198" s="507"/>
      <c r="R18198" s="507"/>
      <c r="S18198" s="507"/>
    </row>
    <row r="18199" spans="8:19" customFormat="1" ht="12.75">
      <c r="H18199" s="507"/>
      <c r="R18199" s="507"/>
    </row>
    <row r="18200" spans="8:19" customFormat="1" ht="12.75">
      <c r="H18200" s="507"/>
      <c r="P18200" s="507"/>
      <c r="R18200" s="507"/>
    </row>
    <row r="18201" spans="8:19" customFormat="1" ht="12.75">
      <c r="H18201" s="507"/>
      <c r="R18201" s="507"/>
    </row>
    <row r="18202" spans="8:19" customFormat="1" ht="12.75">
      <c r="H18202" s="507"/>
      <c r="R18202" s="507"/>
    </row>
    <row r="18203" spans="8:19" customFormat="1" ht="12.75">
      <c r="H18203" s="507"/>
      <c r="P18203" s="507"/>
      <c r="R18203" s="507"/>
    </row>
    <row r="18204" spans="8:19" customFormat="1" ht="12.75">
      <c r="H18204" s="507"/>
      <c r="P18204" s="507"/>
      <c r="R18204" s="507"/>
    </row>
    <row r="18205" spans="8:19" customFormat="1" ht="12.75">
      <c r="H18205" s="507"/>
      <c r="R18205" s="507"/>
    </row>
    <row r="18206" spans="8:19" customFormat="1" ht="12.75">
      <c r="H18206" s="507"/>
      <c r="R18206" s="507"/>
    </row>
    <row r="18207" spans="8:19" customFormat="1" ht="12.75">
      <c r="H18207" s="507"/>
      <c r="R18207" s="507"/>
    </row>
    <row r="18208" spans="8:19" customFormat="1" ht="12.75">
      <c r="H18208" s="507"/>
      <c r="R18208" s="507"/>
      <c r="S18208" s="507"/>
    </row>
    <row r="18209" spans="8:19" customFormat="1" ht="12.75">
      <c r="H18209" s="507"/>
      <c r="P18209" s="507"/>
      <c r="R18209" s="507"/>
    </row>
    <row r="18210" spans="8:19" customFormat="1" ht="12.75">
      <c r="H18210" s="507"/>
      <c r="R18210" s="507"/>
      <c r="S18210" s="507"/>
    </row>
    <row r="18211" spans="8:19" customFormat="1" ht="12.75">
      <c r="H18211" s="507"/>
      <c r="R18211" s="507"/>
      <c r="S18211" s="507"/>
    </row>
    <row r="18212" spans="8:19" customFormat="1" ht="12.75">
      <c r="H18212" s="507"/>
      <c r="P18212" s="507"/>
      <c r="R18212" s="507"/>
      <c r="S18212" s="507"/>
    </row>
    <row r="18213" spans="8:19" customFormat="1" ht="12.75">
      <c r="H18213" s="507"/>
      <c r="R18213" s="507"/>
      <c r="S18213" s="507"/>
    </row>
    <row r="18214" spans="8:19" customFormat="1" ht="12.75">
      <c r="H18214" s="507"/>
      <c r="R18214" s="507"/>
      <c r="S18214" s="507"/>
    </row>
    <row r="18215" spans="8:19" customFormat="1" ht="12.75">
      <c r="H18215" s="507"/>
      <c r="R18215" s="507"/>
      <c r="S18215" s="507"/>
    </row>
    <row r="18216" spans="8:19" customFormat="1" ht="12.75">
      <c r="H18216" s="507"/>
      <c r="R18216" s="507"/>
      <c r="S18216" s="507"/>
    </row>
    <row r="18217" spans="8:19" customFormat="1" ht="12.75">
      <c r="H18217" s="507"/>
      <c r="R18217" s="507"/>
      <c r="S18217" s="507"/>
    </row>
    <row r="18218" spans="8:19" customFormat="1" ht="12.75">
      <c r="H18218" s="507"/>
      <c r="P18218" s="507"/>
      <c r="R18218" s="507"/>
    </row>
    <row r="18219" spans="8:19" customFormat="1" ht="12.75">
      <c r="H18219" s="507"/>
      <c r="R18219" s="507"/>
    </row>
    <row r="18220" spans="8:19" customFormat="1" ht="12.75">
      <c r="H18220" s="507"/>
      <c r="R18220" s="507"/>
      <c r="S18220" s="507"/>
    </row>
    <row r="18221" spans="8:19" customFormat="1" ht="12.75">
      <c r="H18221" s="507"/>
      <c r="R18221" s="507"/>
      <c r="S18221" s="507"/>
    </row>
    <row r="18222" spans="8:19" customFormat="1" ht="12.75">
      <c r="H18222" s="507"/>
      <c r="P18222" s="507"/>
      <c r="R18222" s="507"/>
      <c r="S18222" s="507"/>
    </row>
    <row r="18223" spans="8:19" customFormat="1" ht="12.75">
      <c r="H18223" s="507"/>
      <c r="R18223" s="507"/>
      <c r="S18223" s="507"/>
    </row>
    <row r="18224" spans="8:19" customFormat="1" ht="12.75">
      <c r="H18224" s="507"/>
      <c r="R18224" s="507"/>
    </row>
    <row r="18225" spans="8:28" customFormat="1" ht="12.75">
      <c r="H18225" s="507"/>
      <c r="P18225" s="507"/>
      <c r="R18225" s="507"/>
      <c r="S18225" s="507"/>
      <c r="AB18225" s="507"/>
    </row>
    <row r="18226" spans="8:28" customFormat="1" ht="12.75">
      <c r="H18226" s="507"/>
      <c r="P18226" s="507"/>
      <c r="R18226" s="507"/>
    </row>
    <row r="18227" spans="8:28" customFormat="1" ht="12.75">
      <c r="H18227" s="507"/>
      <c r="P18227" s="507"/>
      <c r="R18227" s="507"/>
    </row>
    <row r="18228" spans="8:28" customFormat="1" ht="12.75">
      <c r="H18228" s="507"/>
      <c r="R18228" s="507"/>
    </row>
    <row r="18229" spans="8:28" customFormat="1" ht="12.75">
      <c r="H18229" s="507"/>
      <c r="P18229" s="507"/>
      <c r="R18229" s="507"/>
    </row>
    <row r="18230" spans="8:28" customFormat="1" ht="12.75">
      <c r="H18230" s="507"/>
      <c r="P18230" s="507"/>
      <c r="R18230" s="507"/>
      <c r="S18230" s="507"/>
    </row>
    <row r="18231" spans="8:28" customFormat="1" ht="12.75">
      <c r="H18231" s="507"/>
      <c r="R18231" s="507"/>
      <c r="S18231" s="507"/>
    </row>
    <row r="18232" spans="8:28" customFormat="1" ht="12.75">
      <c r="H18232" s="507"/>
      <c r="R18232" s="507"/>
      <c r="S18232" s="507"/>
    </row>
    <row r="18233" spans="8:28" customFormat="1" ht="12.75">
      <c r="H18233" s="507"/>
      <c r="R18233" s="507"/>
    </row>
    <row r="18234" spans="8:28" customFormat="1" ht="12.75">
      <c r="H18234" s="507"/>
      <c r="P18234" s="507"/>
      <c r="R18234" s="507"/>
    </row>
    <row r="18235" spans="8:28" customFormat="1" ht="12.75">
      <c r="H18235" s="507"/>
      <c r="R18235" s="507"/>
    </row>
    <row r="18236" spans="8:28" customFormat="1" ht="12.75">
      <c r="H18236" s="507"/>
      <c r="P18236" s="507"/>
      <c r="R18236" s="507"/>
      <c r="AB18236" s="507"/>
    </row>
    <row r="18237" spans="8:28" customFormat="1" ht="12.75">
      <c r="H18237" s="507"/>
      <c r="R18237" s="507"/>
      <c r="S18237" s="507"/>
    </row>
    <row r="18238" spans="8:28" customFormat="1" ht="12.75">
      <c r="H18238" s="507"/>
      <c r="P18238" s="507"/>
      <c r="R18238" s="507"/>
    </row>
    <row r="18239" spans="8:28" customFormat="1" ht="12.75">
      <c r="H18239" s="507"/>
      <c r="P18239" s="507"/>
      <c r="R18239" s="507"/>
    </row>
    <row r="18240" spans="8:28" customFormat="1" ht="12.75">
      <c r="H18240" s="507"/>
      <c r="R18240" s="507"/>
      <c r="S18240" s="507"/>
    </row>
    <row r="18241" spans="8:19" customFormat="1" ht="12.75">
      <c r="H18241" s="507"/>
      <c r="R18241" s="507"/>
      <c r="S18241" s="507"/>
    </row>
    <row r="18242" spans="8:19" customFormat="1" ht="12.75">
      <c r="H18242" s="507"/>
      <c r="R18242" s="507"/>
    </row>
    <row r="18243" spans="8:19" customFormat="1" ht="12.75">
      <c r="H18243" s="507"/>
      <c r="R18243" s="507"/>
      <c r="S18243" s="507"/>
    </row>
    <row r="18244" spans="8:19" customFormat="1" ht="12.75">
      <c r="H18244" s="507"/>
      <c r="R18244" s="507"/>
    </row>
    <row r="18245" spans="8:19" customFormat="1" ht="12.75">
      <c r="H18245" s="507"/>
      <c r="R18245" s="507"/>
      <c r="S18245" s="507"/>
    </row>
    <row r="18246" spans="8:19" customFormat="1" ht="12.75">
      <c r="H18246" s="507"/>
      <c r="R18246" s="507"/>
    </row>
    <row r="18247" spans="8:19" customFormat="1" ht="12.75">
      <c r="H18247" s="507"/>
      <c r="R18247" s="507"/>
      <c r="S18247" s="507"/>
    </row>
    <row r="18248" spans="8:19" customFormat="1" ht="12.75">
      <c r="H18248" s="507"/>
      <c r="R18248" s="507"/>
    </row>
    <row r="18249" spans="8:19" customFormat="1" ht="12.75">
      <c r="H18249" s="507"/>
      <c r="R18249" s="507"/>
    </row>
    <row r="18250" spans="8:19" customFormat="1" ht="12.75">
      <c r="H18250" s="507"/>
      <c r="P18250" s="507"/>
      <c r="R18250" s="507"/>
      <c r="S18250" s="507"/>
    </row>
    <row r="18251" spans="8:19" customFormat="1" ht="12.75">
      <c r="H18251" s="507"/>
      <c r="R18251" s="507"/>
    </row>
    <row r="18252" spans="8:19" customFormat="1" ht="12.75">
      <c r="H18252" s="507"/>
      <c r="P18252" s="507"/>
      <c r="R18252" s="507"/>
    </row>
    <row r="18253" spans="8:19" customFormat="1" ht="12.75">
      <c r="H18253" s="507"/>
      <c r="R18253" s="507"/>
      <c r="S18253" s="507"/>
    </row>
    <row r="18254" spans="8:19" customFormat="1" ht="12.75">
      <c r="H18254" s="507"/>
      <c r="R18254" s="507"/>
    </row>
    <row r="18255" spans="8:19" customFormat="1" ht="12.75">
      <c r="H18255" s="507"/>
      <c r="R18255" s="507"/>
    </row>
    <row r="18256" spans="8:19" customFormat="1" ht="12.75">
      <c r="H18256" s="507"/>
      <c r="P18256" s="507"/>
      <c r="R18256" s="507"/>
    </row>
    <row r="18257" spans="8:19" customFormat="1" ht="12.75">
      <c r="H18257" s="507"/>
      <c r="R18257" s="507"/>
    </row>
    <row r="18258" spans="8:19" customFormat="1" ht="12.75">
      <c r="H18258" s="507"/>
      <c r="R18258" s="507"/>
    </row>
    <row r="18259" spans="8:19" customFormat="1" ht="12.75">
      <c r="H18259" s="507"/>
      <c r="R18259" s="507"/>
    </row>
    <row r="18260" spans="8:19" customFormat="1" ht="12.75">
      <c r="H18260" s="507"/>
      <c r="P18260" s="507"/>
      <c r="R18260" s="507"/>
    </row>
    <row r="18261" spans="8:19" customFormat="1" ht="12.75">
      <c r="H18261" s="507"/>
      <c r="R18261" s="507"/>
    </row>
    <row r="18262" spans="8:19" customFormat="1" ht="12.75">
      <c r="H18262" s="507"/>
      <c r="R18262" s="507"/>
      <c r="S18262" s="507"/>
    </row>
    <row r="18263" spans="8:19" customFormat="1" ht="12.75">
      <c r="H18263" s="507"/>
      <c r="R18263" s="507"/>
      <c r="S18263" s="507"/>
    </row>
    <row r="18264" spans="8:19" customFormat="1" ht="12.75">
      <c r="H18264" s="507"/>
      <c r="P18264" s="507"/>
      <c r="R18264" s="507"/>
    </row>
    <row r="18265" spans="8:19" customFormat="1" ht="12.75">
      <c r="H18265" s="507"/>
      <c r="P18265" s="507"/>
      <c r="R18265" s="507"/>
    </row>
    <row r="18266" spans="8:19" customFormat="1" ht="12.75">
      <c r="H18266" s="507"/>
      <c r="R18266" s="507"/>
    </row>
    <row r="18267" spans="8:19" customFormat="1" ht="12.75">
      <c r="H18267" s="507"/>
      <c r="R18267" s="507"/>
    </row>
    <row r="18268" spans="8:19" customFormat="1" ht="12.75">
      <c r="H18268" s="507"/>
      <c r="P18268" s="507"/>
      <c r="R18268" s="507"/>
    </row>
    <row r="18269" spans="8:19" customFormat="1" ht="12.75">
      <c r="H18269" s="507"/>
      <c r="R18269" s="507"/>
    </row>
    <row r="18270" spans="8:19" customFormat="1" ht="12.75">
      <c r="H18270" s="507"/>
      <c r="R18270" s="507"/>
    </row>
    <row r="18271" spans="8:19" customFormat="1" ht="12.75">
      <c r="H18271" s="507"/>
      <c r="P18271" s="507"/>
      <c r="R18271" s="507"/>
    </row>
    <row r="18272" spans="8:19" customFormat="1" ht="12.75">
      <c r="H18272" s="507"/>
      <c r="R18272" s="507"/>
    </row>
    <row r="18273" spans="8:19" customFormat="1" ht="12.75">
      <c r="H18273" s="507"/>
      <c r="P18273" s="507"/>
      <c r="R18273" s="507"/>
    </row>
    <row r="18274" spans="8:19" customFormat="1" ht="12.75">
      <c r="H18274" s="507"/>
      <c r="P18274" s="507"/>
      <c r="R18274" s="507"/>
    </row>
    <row r="18275" spans="8:19" customFormat="1" ht="12.75">
      <c r="H18275" s="507"/>
      <c r="P18275" s="507"/>
      <c r="R18275" s="507"/>
    </row>
    <row r="18276" spans="8:19" customFormat="1" ht="12.75">
      <c r="H18276" s="507"/>
      <c r="P18276" s="507"/>
      <c r="R18276" s="507"/>
    </row>
    <row r="18277" spans="8:19" customFormat="1" ht="12.75">
      <c r="H18277" s="507"/>
      <c r="P18277" s="507"/>
      <c r="R18277" s="507"/>
    </row>
    <row r="18278" spans="8:19" customFormat="1" ht="12.75">
      <c r="H18278" s="507"/>
      <c r="P18278" s="507"/>
      <c r="R18278" s="507"/>
    </row>
    <row r="18279" spans="8:19" customFormat="1" ht="12.75">
      <c r="H18279" s="507"/>
      <c r="R18279" s="507"/>
      <c r="S18279" s="507"/>
    </row>
    <row r="18280" spans="8:19" customFormat="1" ht="12.75">
      <c r="H18280" s="507"/>
      <c r="P18280" s="507"/>
      <c r="R18280" s="507"/>
      <c r="S18280" s="507"/>
    </row>
    <row r="18281" spans="8:19" customFormat="1" ht="12.75">
      <c r="H18281" s="507"/>
      <c r="R18281" s="507"/>
      <c r="S18281" s="507"/>
    </row>
    <row r="18282" spans="8:19" customFormat="1" ht="12.75">
      <c r="H18282" s="507"/>
      <c r="R18282" s="507"/>
    </row>
    <row r="18283" spans="8:19" customFormat="1" ht="12.75">
      <c r="H18283" s="507"/>
      <c r="R18283" s="507"/>
    </row>
    <row r="18284" spans="8:19" customFormat="1" ht="12.75">
      <c r="H18284" s="507"/>
      <c r="R18284" s="507"/>
    </row>
    <row r="18285" spans="8:19" customFormat="1" ht="12.75">
      <c r="H18285" s="507"/>
      <c r="R18285" s="507"/>
      <c r="S18285" s="507"/>
    </row>
    <row r="18286" spans="8:19" customFormat="1" ht="12.75">
      <c r="H18286" s="507"/>
      <c r="R18286" s="507"/>
      <c r="S18286" s="507"/>
    </row>
    <row r="18287" spans="8:19" customFormat="1" ht="12.75">
      <c r="H18287" s="507"/>
      <c r="P18287" s="507"/>
      <c r="R18287" s="507"/>
    </row>
    <row r="18288" spans="8:19" customFormat="1" ht="12.75">
      <c r="H18288" s="507"/>
      <c r="P18288" s="507"/>
      <c r="R18288" s="507"/>
    </row>
    <row r="18289" spans="8:19" customFormat="1" ht="12.75">
      <c r="H18289" s="507"/>
      <c r="R18289" s="507"/>
      <c r="S18289" s="507"/>
    </row>
    <row r="18290" spans="8:19" customFormat="1" ht="12.75">
      <c r="H18290" s="507"/>
      <c r="R18290" s="507"/>
      <c r="S18290" s="507"/>
    </row>
    <row r="18291" spans="8:19" customFormat="1" ht="12.75">
      <c r="H18291" s="507"/>
      <c r="R18291" s="507"/>
    </row>
    <row r="18292" spans="8:19" customFormat="1" ht="12.75">
      <c r="H18292" s="507"/>
      <c r="R18292" s="507"/>
      <c r="S18292" s="507"/>
    </row>
    <row r="18293" spans="8:19" customFormat="1" ht="12.75">
      <c r="H18293" s="507"/>
      <c r="R18293" s="507"/>
    </row>
    <row r="18294" spans="8:19" customFormat="1" ht="12.75">
      <c r="H18294" s="507"/>
      <c r="P18294" s="507"/>
      <c r="R18294" s="507"/>
    </row>
    <row r="18295" spans="8:19" customFormat="1" ht="12.75">
      <c r="H18295" s="507"/>
      <c r="P18295" s="507"/>
      <c r="R18295" s="507"/>
    </row>
    <row r="18296" spans="8:19" customFormat="1" ht="12.75">
      <c r="H18296" s="507"/>
      <c r="P18296" s="507"/>
      <c r="R18296" s="507"/>
    </row>
    <row r="18297" spans="8:19" customFormat="1" ht="12.75">
      <c r="H18297" s="507"/>
      <c r="R18297" s="507"/>
      <c r="S18297" s="507"/>
    </row>
    <row r="18298" spans="8:19" customFormat="1" ht="12.75">
      <c r="H18298" s="507"/>
      <c r="P18298" s="507"/>
      <c r="R18298" s="507"/>
    </row>
    <row r="18299" spans="8:19" customFormat="1" ht="12.75">
      <c r="H18299" s="507"/>
      <c r="R18299" s="507"/>
    </row>
    <row r="18300" spans="8:19" customFormat="1" ht="12.75">
      <c r="H18300" s="507"/>
      <c r="R18300" s="507"/>
    </row>
    <row r="18301" spans="8:19" customFormat="1" ht="12.75">
      <c r="H18301" s="507"/>
      <c r="P18301" s="507"/>
      <c r="R18301" s="507"/>
    </row>
    <row r="18302" spans="8:19" customFormat="1" ht="12.75">
      <c r="H18302" s="507"/>
      <c r="R18302" s="507"/>
    </row>
    <row r="18303" spans="8:19" customFormat="1" ht="12.75">
      <c r="H18303" s="507"/>
      <c r="R18303" s="507"/>
      <c r="S18303" s="507"/>
    </row>
    <row r="18304" spans="8:19" customFormat="1" ht="12.75">
      <c r="H18304" s="507"/>
      <c r="R18304" s="507"/>
    </row>
    <row r="18305" spans="8:19" customFormat="1" ht="12.75">
      <c r="H18305" s="507"/>
      <c r="P18305" s="507"/>
      <c r="R18305" s="507"/>
    </row>
    <row r="18306" spans="8:19" customFormat="1" ht="12.75">
      <c r="H18306" s="507"/>
      <c r="P18306" s="507"/>
      <c r="R18306" s="507"/>
    </row>
    <row r="18307" spans="8:19" customFormat="1" ht="12.75">
      <c r="H18307" s="507"/>
      <c r="R18307" s="507"/>
    </row>
    <row r="18308" spans="8:19" customFormat="1" ht="12.75">
      <c r="H18308" s="507"/>
      <c r="R18308" s="507"/>
      <c r="S18308" s="507"/>
    </row>
    <row r="18309" spans="8:19" customFormat="1" ht="12.75">
      <c r="H18309" s="507"/>
      <c r="R18309" s="507"/>
    </row>
    <row r="18310" spans="8:19" customFormat="1" ht="12.75">
      <c r="H18310" s="507"/>
      <c r="R18310" s="507"/>
      <c r="S18310" s="507"/>
    </row>
    <row r="18311" spans="8:19" customFormat="1" ht="12.75">
      <c r="H18311" s="507"/>
      <c r="R18311" s="507"/>
    </row>
    <row r="18312" spans="8:19" customFormat="1" ht="12.75">
      <c r="H18312" s="507"/>
      <c r="R18312" s="507"/>
    </row>
    <row r="18313" spans="8:19" customFormat="1" ht="12.75">
      <c r="H18313" s="507"/>
      <c r="R18313" s="507"/>
    </row>
    <row r="18314" spans="8:19" customFormat="1" ht="12.75">
      <c r="H18314" s="507"/>
      <c r="R18314" s="507"/>
    </row>
    <row r="18315" spans="8:19" customFormat="1" ht="12.75">
      <c r="H18315" s="507"/>
      <c r="P18315" s="507"/>
      <c r="R18315" s="507"/>
    </row>
    <row r="18316" spans="8:19" customFormat="1" ht="12.75">
      <c r="H18316" s="507"/>
      <c r="P18316" s="507"/>
      <c r="R18316" s="507"/>
    </row>
    <row r="18317" spans="8:19" customFormat="1" ht="12.75">
      <c r="H18317" s="507"/>
      <c r="R18317" s="507"/>
    </row>
    <row r="18318" spans="8:19" customFormat="1" ht="12.75">
      <c r="H18318" s="507"/>
      <c r="R18318" s="507"/>
      <c r="S18318" s="507"/>
    </row>
    <row r="18319" spans="8:19" customFormat="1" ht="12.75">
      <c r="H18319" s="507"/>
      <c r="P18319" s="507"/>
      <c r="R18319" s="507"/>
      <c r="S18319" s="507"/>
    </row>
    <row r="18320" spans="8:19" customFormat="1" ht="12.75">
      <c r="H18320" s="507"/>
      <c r="P18320" s="507"/>
      <c r="R18320" s="507"/>
      <c r="S18320" s="507"/>
    </row>
    <row r="18321" spans="8:19" customFormat="1" ht="12.75">
      <c r="H18321" s="507"/>
      <c r="R18321" s="507"/>
      <c r="S18321" s="507"/>
    </row>
    <row r="18322" spans="8:19" customFormat="1" ht="12.75">
      <c r="H18322" s="507"/>
      <c r="R18322" s="507"/>
    </row>
    <row r="18323" spans="8:19" customFormat="1" ht="12.75">
      <c r="H18323" s="507"/>
      <c r="P18323" s="507"/>
      <c r="R18323" s="507"/>
    </row>
    <row r="18324" spans="8:19" customFormat="1" ht="12.75">
      <c r="H18324" s="507"/>
      <c r="P18324" s="507"/>
      <c r="R18324" s="507"/>
    </row>
    <row r="18325" spans="8:19" customFormat="1" ht="12.75">
      <c r="H18325" s="507"/>
      <c r="P18325" s="507"/>
      <c r="R18325" s="507"/>
    </row>
    <row r="18326" spans="8:19" customFormat="1" ht="12.75">
      <c r="H18326" s="507"/>
      <c r="P18326" s="507"/>
      <c r="R18326" s="507"/>
    </row>
    <row r="18327" spans="8:19" customFormat="1" ht="12.75">
      <c r="H18327" s="507"/>
      <c r="R18327" s="507"/>
    </row>
    <row r="18328" spans="8:19" customFormat="1" ht="12.75">
      <c r="H18328" s="507"/>
      <c r="R18328" s="507"/>
    </row>
    <row r="18329" spans="8:19" customFormat="1" ht="12.75">
      <c r="H18329" s="507"/>
      <c r="R18329" s="507"/>
    </row>
    <row r="18330" spans="8:19" customFormat="1" ht="12.75">
      <c r="H18330" s="507"/>
      <c r="P18330" s="507"/>
      <c r="R18330" s="507"/>
    </row>
    <row r="18331" spans="8:19" customFormat="1" ht="12.75">
      <c r="H18331" s="507"/>
      <c r="R18331" s="507"/>
      <c r="S18331" s="507"/>
    </row>
    <row r="18332" spans="8:19" customFormat="1" ht="12.75">
      <c r="H18332" s="507"/>
      <c r="R18332" s="507"/>
    </row>
    <row r="18333" spans="8:19" customFormat="1" ht="12.75">
      <c r="H18333" s="507"/>
      <c r="R18333" s="507"/>
      <c r="S18333" s="507"/>
    </row>
    <row r="18334" spans="8:19" customFormat="1" ht="12.75">
      <c r="H18334" s="507"/>
      <c r="R18334" s="507"/>
      <c r="S18334" s="507"/>
    </row>
    <row r="18335" spans="8:19" customFormat="1" ht="12.75">
      <c r="H18335" s="507"/>
      <c r="R18335" s="507"/>
      <c r="S18335" s="507"/>
    </row>
    <row r="18336" spans="8:19" customFormat="1" ht="12.75">
      <c r="H18336" s="507"/>
      <c r="R18336" s="507"/>
    </row>
    <row r="18337" spans="8:19" customFormat="1" ht="12.75">
      <c r="H18337" s="507"/>
      <c r="R18337" s="507"/>
      <c r="S18337" s="507"/>
    </row>
    <row r="18338" spans="8:19" customFormat="1" ht="12.75">
      <c r="H18338" s="507"/>
      <c r="P18338" s="507"/>
      <c r="R18338" s="507"/>
    </row>
    <row r="18339" spans="8:19" customFormat="1" ht="12.75">
      <c r="H18339" s="507"/>
      <c r="R18339" s="507"/>
    </row>
    <row r="18340" spans="8:19" customFormat="1" ht="12.75">
      <c r="H18340" s="507"/>
      <c r="P18340" s="507"/>
      <c r="R18340" s="507"/>
      <c r="S18340" s="507"/>
    </row>
    <row r="18341" spans="8:19" customFormat="1" ht="12.75">
      <c r="H18341" s="507"/>
      <c r="R18341" s="507"/>
      <c r="S18341" s="507"/>
    </row>
    <row r="18342" spans="8:19" customFormat="1" ht="12.75">
      <c r="H18342" s="507"/>
      <c r="R18342" s="507"/>
    </row>
    <row r="18343" spans="8:19" customFormat="1" ht="12.75">
      <c r="H18343" s="507"/>
      <c r="R18343" s="507"/>
    </row>
    <row r="18344" spans="8:19" customFormat="1" ht="12.75">
      <c r="H18344" s="507"/>
      <c r="R18344" s="507"/>
      <c r="S18344" s="507"/>
    </row>
    <row r="18345" spans="8:19" customFormat="1" ht="12.75">
      <c r="H18345" s="507"/>
      <c r="R18345" s="507"/>
    </row>
    <row r="18346" spans="8:19" customFormat="1" ht="12.75">
      <c r="H18346" s="507"/>
      <c r="R18346" s="507"/>
      <c r="S18346" s="507"/>
    </row>
    <row r="18347" spans="8:19" customFormat="1" ht="12.75">
      <c r="H18347" s="507"/>
      <c r="R18347" s="507"/>
      <c r="S18347" s="507"/>
    </row>
    <row r="18348" spans="8:19" customFormat="1" ht="12.75">
      <c r="H18348" s="507"/>
      <c r="R18348" s="507"/>
      <c r="S18348" s="507"/>
    </row>
    <row r="18349" spans="8:19" customFormat="1" ht="12.75">
      <c r="H18349" s="507"/>
      <c r="R18349" s="507"/>
    </row>
    <row r="18350" spans="8:19" customFormat="1" ht="12.75">
      <c r="H18350" s="507"/>
      <c r="R18350" s="507"/>
      <c r="S18350" s="507"/>
    </row>
    <row r="18351" spans="8:19" customFormat="1" ht="12.75">
      <c r="H18351" s="507"/>
      <c r="P18351" s="507"/>
      <c r="R18351" s="507"/>
    </row>
    <row r="18352" spans="8:19" customFormat="1" ht="12.75">
      <c r="H18352" s="507"/>
      <c r="R18352" s="507"/>
    </row>
    <row r="18353" spans="8:28" customFormat="1" ht="12.75">
      <c r="H18353" s="507"/>
      <c r="R18353" s="507"/>
    </row>
    <row r="18354" spans="8:28" customFormat="1" ht="12.75">
      <c r="H18354" s="507"/>
      <c r="R18354" s="507"/>
    </row>
    <row r="18355" spans="8:28" customFormat="1" ht="12.75">
      <c r="H18355" s="507"/>
      <c r="R18355" s="507"/>
      <c r="S18355" s="507"/>
    </row>
    <row r="18356" spans="8:28" customFormat="1" ht="12.75">
      <c r="H18356" s="507"/>
      <c r="R18356" s="507"/>
    </row>
    <row r="18357" spans="8:28" customFormat="1" ht="12.75">
      <c r="H18357" s="507"/>
      <c r="P18357" s="507"/>
      <c r="R18357" s="507"/>
      <c r="AB18357" s="507"/>
    </row>
    <row r="18358" spans="8:28" customFormat="1" ht="12.75">
      <c r="H18358" s="507"/>
      <c r="R18358" s="507"/>
      <c r="S18358" s="507"/>
      <c r="AB18358" s="507"/>
    </row>
    <row r="18359" spans="8:28" customFormat="1" ht="12.75">
      <c r="H18359" s="507"/>
      <c r="R18359" s="507"/>
      <c r="S18359" s="507"/>
    </row>
    <row r="18360" spans="8:28" customFormat="1" ht="12.75">
      <c r="H18360" s="507"/>
      <c r="R18360" s="507"/>
      <c r="S18360" s="507"/>
    </row>
    <row r="18361" spans="8:28" customFormat="1" ht="12.75">
      <c r="H18361" s="507"/>
      <c r="P18361" s="507"/>
      <c r="R18361" s="507"/>
    </row>
    <row r="18362" spans="8:28" customFormat="1" ht="12.75">
      <c r="H18362" s="507"/>
      <c r="P18362" s="507"/>
      <c r="R18362" s="507"/>
    </row>
    <row r="18363" spans="8:28" customFormat="1" ht="12.75">
      <c r="H18363" s="507"/>
      <c r="P18363" s="507"/>
      <c r="R18363" s="507"/>
    </row>
    <row r="18364" spans="8:28" customFormat="1" ht="12.75">
      <c r="H18364" s="507"/>
      <c r="R18364" s="507"/>
      <c r="S18364" s="507"/>
    </row>
    <row r="18365" spans="8:28" customFormat="1" ht="12.75">
      <c r="H18365" s="507"/>
      <c r="P18365" s="507"/>
      <c r="R18365" s="507"/>
    </row>
    <row r="18366" spans="8:28" customFormat="1" ht="12.75">
      <c r="H18366" s="507"/>
      <c r="R18366" s="507"/>
    </row>
    <row r="18367" spans="8:28" customFormat="1" ht="12.75">
      <c r="H18367" s="507"/>
      <c r="R18367" s="507"/>
    </row>
    <row r="18368" spans="8:28" customFormat="1" ht="12.75">
      <c r="H18368" s="507"/>
      <c r="R18368" s="507"/>
    </row>
    <row r="18369" spans="8:19" customFormat="1" ht="12.75">
      <c r="H18369" s="507"/>
      <c r="P18369" s="507"/>
      <c r="R18369" s="507"/>
    </row>
    <row r="18370" spans="8:19" customFormat="1" ht="12.75">
      <c r="H18370" s="507"/>
      <c r="P18370" s="507"/>
      <c r="R18370" s="507"/>
    </row>
    <row r="18371" spans="8:19" customFormat="1" ht="12.75">
      <c r="H18371" s="507"/>
      <c r="R18371" s="507"/>
    </row>
    <row r="18372" spans="8:19" customFormat="1" ht="12.75">
      <c r="H18372" s="507"/>
      <c r="P18372" s="507"/>
      <c r="R18372" s="507"/>
    </row>
    <row r="18373" spans="8:19" customFormat="1" ht="12.75">
      <c r="H18373" s="507"/>
      <c r="R18373" s="507"/>
    </row>
    <row r="18374" spans="8:19" customFormat="1" ht="12.75">
      <c r="H18374" s="507"/>
      <c r="R18374" s="507"/>
      <c r="S18374" s="507"/>
    </row>
    <row r="18375" spans="8:19" customFormat="1" ht="12.75">
      <c r="H18375" s="507"/>
      <c r="R18375" s="507"/>
    </row>
    <row r="18376" spans="8:19" customFormat="1" ht="12.75">
      <c r="H18376" s="507"/>
      <c r="P18376" s="507"/>
      <c r="R18376" s="507"/>
    </row>
    <row r="18377" spans="8:19" customFormat="1" ht="12.75">
      <c r="H18377" s="507"/>
      <c r="P18377" s="507"/>
      <c r="R18377" s="507"/>
    </row>
    <row r="18378" spans="8:19" customFormat="1" ht="12.75">
      <c r="H18378" s="507"/>
      <c r="P18378" s="507"/>
      <c r="R18378" s="507"/>
    </row>
    <row r="18379" spans="8:19" customFormat="1" ht="12.75">
      <c r="H18379" s="507"/>
      <c r="R18379" s="507"/>
      <c r="S18379" s="507"/>
    </row>
    <row r="18380" spans="8:19" customFormat="1" ht="12.75">
      <c r="H18380" s="507"/>
      <c r="R18380" s="507"/>
    </row>
    <row r="18381" spans="8:19" customFormat="1" ht="12.75">
      <c r="H18381" s="507"/>
      <c r="R18381" s="507"/>
    </row>
    <row r="18382" spans="8:19" customFormat="1" ht="12.75">
      <c r="H18382" s="507"/>
      <c r="R18382" s="507"/>
      <c r="S18382" s="507"/>
    </row>
    <row r="18383" spans="8:19" customFormat="1" ht="12.75">
      <c r="H18383" s="507"/>
      <c r="R18383" s="507"/>
    </row>
    <row r="18384" spans="8:19" customFormat="1" ht="12.75">
      <c r="H18384" s="507"/>
      <c r="P18384" s="507"/>
      <c r="R18384" s="507"/>
      <c r="S18384" s="507"/>
    </row>
    <row r="18385" spans="8:19" customFormat="1" ht="12.75">
      <c r="H18385" s="507"/>
      <c r="P18385" s="507"/>
      <c r="R18385" s="507"/>
    </row>
    <row r="18386" spans="8:19" customFormat="1" ht="12.75">
      <c r="H18386" s="507"/>
      <c r="R18386" s="507"/>
      <c r="S18386" s="507"/>
    </row>
    <row r="18387" spans="8:19" customFormat="1" ht="12.75">
      <c r="H18387" s="507"/>
      <c r="P18387" s="507"/>
      <c r="R18387" s="507"/>
    </row>
    <row r="18388" spans="8:19" customFormat="1" ht="12.75">
      <c r="H18388" s="507"/>
      <c r="P18388" s="507"/>
      <c r="R18388" s="507"/>
    </row>
    <row r="18389" spans="8:19" customFormat="1" ht="12.75">
      <c r="H18389" s="507"/>
      <c r="R18389" s="507"/>
    </row>
    <row r="18390" spans="8:19" customFormat="1" ht="12.75">
      <c r="H18390" s="507"/>
      <c r="P18390" s="507"/>
      <c r="R18390" s="507"/>
    </row>
    <row r="18391" spans="8:19" customFormat="1" ht="12.75">
      <c r="H18391" s="507"/>
      <c r="R18391" s="507"/>
    </row>
    <row r="18392" spans="8:19" customFormat="1" ht="12.75">
      <c r="H18392" s="507"/>
      <c r="R18392" s="507"/>
      <c r="S18392" s="507"/>
    </row>
    <row r="18393" spans="8:19" customFormat="1" ht="12.75">
      <c r="H18393" s="507"/>
      <c r="R18393" s="507"/>
    </row>
    <row r="18394" spans="8:19" customFormat="1" ht="12.75">
      <c r="H18394" s="507"/>
      <c r="R18394" s="507"/>
      <c r="S18394" s="507"/>
    </row>
    <row r="18395" spans="8:19" customFormat="1" ht="12.75">
      <c r="H18395" s="507"/>
      <c r="R18395" s="507"/>
      <c r="S18395" s="507"/>
    </row>
    <row r="18396" spans="8:19" customFormat="1" ht="12.75">
      <c r="H18396" s="507"/>
      <c r="R18396" s="507"/>
    </row>
    <row r="18397" spans="8:19" customFormat="1" ht="12.75">
      <c r="H18397" s="507"/>
      <c r="P18397" s="507"/>
      <c r="R18397" s="507"/>
    </row>
    <row r="18398" spans="8:19" customFormat="1" ht="12.75">
      <c r="H18398" s="507"/>
      <c r="P18398" s="507"/>
      <c r="R18398" s="507"/>
    </row>
    <row r="18399" spans="8:19" customFormat="1" ht="12.75">
      <c r="H18399" s="507"/>
      <c r="R18399" s="507"/>
    </row>
    <row r="18400" spans="8:19" customFormat="1" ht="12.75">
      <c r="H18400" s="507"/>
      <c r="R18400" s="507"/>
    </row>
    <row r="18401" spans="8:19" customFormat="1" ht="12.75">
      <c r="H18401" s="507"/>
      <c r="R18401" s="507"/>
    </row>
    <row r="18402" spans="8:19" customFormat="1" ht="12.75">
      <c r="H18402" s="507"/>
      <c r="P18402" s="507"/>
      <c r="R18402" s="507"/>
    </row>
    <row r="18403" spans="8:19" customFormat="1" ht="12.75">
      <c r="H18403" s="507"/>
      <c r="R18403" s="507"/>
    </row>
    <row r="18404" spans="8:19" customFormat="1" ht="12.75">
      <c r="H18404" s="507"/>
      <c r="P18404" s="507"/>
      <c r="R18404" s="507"/>
    </row>
    <row r="18405" spans="8:19" customFormat="1" ht="12.75">
      <c r="H18405" s="507"/>
      <c r="P18405" s="507"/>
      <c r="R18405" s="507"/>
    </row>
    <row r="18406" spans="8:19" customFormat="1" ht="12.75">
      <c r="H18406" s="507"/>
      <c r="R18406" s="507"/>
      <c r="S18406" s="507"/>
    </row>
    <row r="18407" spans="8:19" customFormat="1" ht="12.75">
      <c r="H18407" s="507"/>
      <c r="R18407" s="507"/>
      <c r="S18407" s="507"/>
    </row>
    <row r="18408" spans="8:19" customFormat="1" ht="12.75">
      <c r="H18408" s="507"/>
      <c r="P18408" s="507"/>
      <c r="R18408" s="507"/>
    </row>
    <row r="18409" spans="8:19" customFormat="1" ht="12.75">
      <c r="H18409" s="507"/>
      <c r="R18409" s="507"/>
    </row>
    <row r="18410" spans="8:19" customFormat="1" ht="12.75">
      <c r="H18410" s="507"/>
      <c r="R18410" s="507"/>
    </row>
    <row r="18411" spans="8:19" customFormat="1" ht="12.75">
      <c r="H18411" s="507"/>
      <c r="R18411" s="507"/>
    </row>
    <row r="18412" spans="8:19" customFormat="1" ht="12.75">
      <c r="H18412" s="507"/>
      <c r="R18412" s="507"/>
    </row>
    <row r="18413" spans="8:19" customFormat="1" ht="12.75">
      <c r="H18413" s="507"/>
      <c r="R18413" s="507"/>
    </row>
    <row r="18414" spans="8:19" customFormat="1" ht="12.75">
      <c r="H18414" s="507"/>
      <c r="R18414" s="507"/>
    </row>
    <row r="18415" spans="8:19" customFormat="1" ht="12.75">
      <c r="H18415" s="507"/>
      <c r="R18415" s="507"/>
    </row>
    <row r="18416" spans="8:19" customFormat="1" ht="12.75">
      <c r="H18416" s="507"/>
      <c r="R18416" s="507"/>
      <c r="S18416" s="507"/>
    </row>
    <row r="18417" spans="8:19" customFormat="1" ht="12.75">
      <c r="H18417" s="507"/>
      <c r="P18417" s="507"/>
      <c r="R18417" s="507"/>
    </row>
    <row r="18418" spans="8:19" customFormat="1" ht="12.75">
      <c r="H18418" s="507"/>
      <c r="P18418" s="507"/>
      <c r="R18418" s="507"/>
      <c r="S18418" s="507"/>
    </row>
    <row r="18419" spans="8:19" customFormat="1" ht="12.75">
      <c r="H18419" s="507"/>
      <c r="R18419" s="507"/>
      <c r="S18419" s="507"/>
    </row>
    <row r="18420" spans="8:19" customFormat="1" ht="12.75">
      <c r="H18420" s="507"/>
      <c r="R18420" s="507"/>
      <c r="S18420" s="507"/>
    </row>
    <row r="18421" spans="8:19" customFormat="1" ht="12.75">
      <c r="H18421" s="507"/>
      <c r="R18421" s="507"/>
    </row>
    <row r="18422" spans="8:19" customFormat="1" ht="12.75">
      <c r="H18422" s="507"/>
      <c r="R18422" s="507"/>
    </row>
    <row r="18423" spans="8:19" customFormat="1" ht="12.75">
      <c r="H18423" s="507"/>
      <c r="P18423" s="507"/>
      <c r="R18423" s="507"/>
      <c r="S18423" s="507"/>
    </row>
    <row r="18424" spans="8:19" customFormat="1" ht="12.75">
      <c r="H18424" s="507"/>
      <c r="R18424" s="507"/>
    </row>
    <row r="18425" spans="8:19" customFormat="1" ht="12.75">
      <c r="H18425" s="507"/>
      <c r="P18425" s="507"/>
      <c r="R18425" s="507"/>
      <c r="S18425" s="507"/>
    </row>
    <row r="18426" spans="8:19" customFormat="1" ht="12.75">
      <c r="H18426" s="507"/>
      <c r="R18426" s="507"/>
    </row>
    <row r="18427" spans="8:19" customFormat="1" ht="12.75">
      <c r="H18427" s="507"/>
      <c r="P18427" s="507"/>
      <c r="R18427" s="507"/>
    </row>
    <row r="18428" spans="8:19" customFormat="1" ht="12.75">
      <c r="H18428" s="507"/>
      <c r="R18428" s="507"/>
    </row>
    <row r="18429" spans="8:19" customFormat="1" ht="12.75">
      <c r="H18429" s="507"/>
      <c r="R18429" s="507"/>
    </row>
    <row r="18430" spans="8:19" customFormat="1" ht="12.75">
      <c r="H18430" s="507"/>
      <c r="R18430" s="507"/>
    </row>
    <row r="18431" spans="8:19" customFormat="1" ht="12.75">
      <c r="H18431" s="507"/>
      <c r="P18431" s="507"/>
      <c r="R18431" s="507"/>
      <c r="S18431" s="507"/>
    </row>
    <row r="18432" spans="8:19" customFormat="1" ht="12.75">
      <c r="H18432" s="507"/>
      <c r="P18432" s="507"/>
      <c r="R18432" s="507"/>
    </row>
    <row r="18433" spans="8:19" customFormat="1" ht="12.75">
      <c r="H18433" s="507"/>
      <c r="R18433" s="507"/>
      <c r="S18433" s="507"/>
    </row>
    <row r="18434" spans="8:19" customFormat="1" ht="12.75">
      <c r="H18434" s="507"/>
      <c r="R18434" s="507"/>
    </row>
    <row r="18435" spans="8:19" customFormat="1" ht="12.75">
      <c r="H18435" s="507"/>
      <c r="R18435" s="507"/>
      <c r="S18435" s="507"/>
    </row>
    <row r="18436" spans="8:19" customFormat="1" ht="12.75">
      <c r="H18436" s="507"/>
      <c r="P18436" s="507"/>
      <c r="R18436" s="507"/>
    </row>
    <row r="18437" spans="8:19" customFormat="1" ht="12.75">
      <c r="H18437" s="507"/>
      <c r="P18437" s="507"/>
      <c r="R18437" s="507"/>
      <c r="S18437" s="507"/>
    </row>
    <row r="18438" spans="8:19" customFormat="1" ht="12.75">
      <c r="H18438" s="507"/>
      <c r="R18438" s="507"/>
      <c r="S18438" s="507"/>
    </row>
    <row r="18439" spans="8:19" customFormat="1" ht="12.75">
      <c r="H18439" s="507"/>
      <c r="R18439" s="507"/>
    </row>
    <row r="18440" spans="8:19" customFormat="1" ht="12.75">
      <c r="H18440" s="507"/>
      <c r="R18440" s="507"/>
      <c r="S18440" s="507"/>
    </row>
    <row r="18441" spans="8:19" customFormat="1" ht="12.75">
      <c r="H18441" s="507"/>
      <c r="R18441" s="507"/>
      <c r="S18441" s="507"/>
    </row>
    <row r="18442" spans="8:19" customFormat="1" ht="12.75">
      <c r="H18442" s="507"/>
      <c r="R18442" s="507"/>
    </row>
    <row r="18443" spans="8:19" customFormat="1" ht="12.75">
      <c r="H18443" s="507"/>
      <c r="R18443" s="507"/>
      <c r="S18443" s="507"/>
    </row>
    <row r="18444" spans="8:19" customFormat="1" ht="12.75">
      <c r="H18444" s="507"/>
      <c r="P18444" s="507"/>
      <c r="R18444" s="507"/>
    </row>
    <row r="18445" spans="8:19" customFormat="1" ht="12.75">
      <c r="H18445" s="507"/>
      <c r="R18445" s="507"/>
    </row>
    <row r="18446" spans="8:19" customFormat="1" ht="12.75">
      <c r="H18446" s="507"/>
      <c r="R18446" s="507"/>
    </row>
    <row r="18447" spans="8:19" customFormat="1" ht="12.75">
      <c r="H18447" s="507"/>
      <c r="R18447" s="507"/>
    </row>
    <row r="18448" spans="8:19" customFormat="1" ht="12.75">
      <c r="H18448" s="507"/>
      <c r="R18448" s="507"/>
    </row>
    <row r="18449" spans="8:19" customFormat="1" ht="12.75">
      <c r="H18449" s="507"/>
      <c r="R18449" s="507"/>
    </row>
    <row r="18450" spans="8:19" customFormat="1" ht="12.75">
      <c r="H18450" s="507"/>
      <c r="P18450" s="507"/>
      <c r="R18450" s="507"/>
    </row>
    <row r="18451" spans="8:19" customFormat="1" ht="12.75">
      <c r="H18451" s="507"/>
      <c r="P18451" s="507"/>
      <c r="R18451" s="507"/>
    </row>
    <row r="18452" spans="8:19" customFormat="1" ht="12.75">
      <c r="H18452" s="507"/>
      <c r="P18452" s="507"/>
      <c r="R18452" s="507"/>
    </row>
    <row r="18453" spans="8:19" customFormat="1" ht="12.75">
      <c r="H18453" s="507"/>
      <c r="R18453" s="507"/>
    </row>
    <row r="18454" spans="8:19" customFormat="1" ht="12.75">
      <c r="H18454" s="507"/>
      <c r="P18454" s="507"/>
      <c r="R18454" s="507"/>
    </row>
    <row r="18455" spans="8:19" customFormat="1" ht="12.75">
      <c r="H18455" s="507"/>
      <c r="R18455" s="507"/>
    </row>
    <row r="18456" spans="8:19" customFormat="1" ht="12.75">
      <c r="H18456" s="507"/>
      <c r="R18456" s="507"/>
    </row>
    <row r="18457" spans="8:19" customFormat="1" ht="12.75">
      <c r="H18457" s="507"/>
      <c r="P18457" s="507"/>
      <c r="R18457" s="507"/>
      <c r="S18457" s="507"/>
    </row>
    <row r="18458" spans="8:19" customFormat="1" ht="12.75">
      <c r="H18458" s="507"/>
      <c r="R18458" s="507"/>
    </row>
    <row r="18459" spans="8:19" customFormat="1" ht="12.75">
      <c r="H18459" s="507"/>
      <c r="R18459" s="507"/>
      <c r="S18459" s="507"/>
    </row>
    <row r="18460" spans="8:19" customFormat="1" ht="12.75">
      <c r="H18460" s="507"/>
      <c r="P18460" s="507"/>
      <c r="R18460" s="507"/>
    </row>
    <row r="18461" spans="8:19" customFormat="1" ht="12.75">
      <c r="H18461" s="507"/>
      <c r="R18461" s="507"/>
    </row>
    <row r="18462" spans="8:19" customFormat="1" ht="12.75">
      <c r="H18462" s="507"/>
      <c r="R18462" s="507"/>
      <c r="S18462" s="507"/>
    </row>
    <row r="18463" spans="8:19" customFormat="1" ht="12.75">
      <c r="H18463" s="507"/>
      <c r="R18463" s="507"/>
      <c r="S18463" s="507"/>
    </row>
    <row r="18464" spans="8:19" customFormat="1" ht="12.75">
      <c r="H18464" s="507"/>
      <c r="P18464" s="507"/>
      <c r="R18464" s="507"/>
    </row>
    <row r="18465" spans="8:19" customFormat="1" ht="12.75">
      <c r="H18465" s="507"/>
      <c r="R18465" s="507"/>
    </row>
    <row r="18466" spans="8:19" customFormat="1" ht="12.75">
      <c r="H18466" s="507"/>
      <c r="P18466" s="507"/>
      <c r="R18466" s="507"/>
    </row>
    <row r="18467" spans="8:19" customFormat="1" ht="12.75">
      <c r="H18467" s="507"/>
      <c r="P18467" s="507"/>
      <c r="R18467" s="507"/>
    </row>
    <row r="18468" spans="8:19" customFormat="1" ht="12.75">
      <c r="H18468" s="507"/>
      <c r="R18468" s="507"/>
    </row>
    <row r="18469" spans="8:19" customFormat="1" ht="12.75">
      <c r="H18469" s="507"/>
      <c r="R18469" s="507"/>
    </row>
    <row r="18470" spans="8:19" customFormat="1" ht="12.75">
      <c r="H18470" s="507"/>
      <c r="R18470" s="507"/>
      <c r="S18470" s="507"/>
    </row>
    <row r="18471" spans="8:19" customFormat="1" ht="12.75">
      <c r="H18471" s="507"/>
      <c r="R18471" s="507"/>
    </row>
    <row r="18472" spans="8:19" customFormat="1" ht="12.75">
      <c r="H18472" s="507"/>
      <c r="R18472" s="507"/>
    </row>
    <row r="18473" spans="8:19" customFormat="1" ht="12.75">
      <c r="H18473" s="507"/>
      <c r="P18473" s="507"/>
      <c r="R18473" s="507"/>
    </row>
    <row r="18474" spans="8:19" customFormat="1" ht="12.75">
      <c r="H18474" s="507"/>
      <c r="R18474" s="507"/>
      <c r="S18474" s="507"/>
    </row>
    <row r="18475" spans="8:19" customFormat="1" ht="12.75">
      <c r="H18475" s="507"/>
      <c r="R18475" s="507"/>
    </row>
    <row r="18476" spans="8:19" customFormat="1" ht="12.75">
      <c r="H18476" s="507"/>
      <c r="R18476" s="507"/>
    </row>
    <row r="18477" spans="8:19" customFormat="1" ht="12.75">
      <c r="H18477" s="507"/>
      <c r="R18477" s="507"/>
    </row>
    <row r="18478" spans="8:19" customFormat="1" ht="12.75">
      <c r="H18478" s="507"/>
      <c r="P18478" s="507"/>
      <c r="R18478" s="507"/>
      <c r="S18478" s="507"/>
    </row>
    <row r="18479" spans="8:19" customFormat="1" ht="12.75">
      <c r="H18479" s="507"/>
      <c r="R18479" s="507"/>
    </row>
    <row r="18480" spans="8:19" customFormat="1" ht="12.75">
      <c r="H18480" s="507"/>
      <c r="R18480" s="507"/>
    </row>
    <row r="18481" spans="8:19" customFormat="1" ht="12.75">
      <c r="H18481" s="507"/>
      <c r="R18481" s="507"/>
      <c r="S18481" s="507"/>
    </row>
    <row r="18482" spans="8:19" customFormat="1" ht="12.75">
      <c r="H18482" s="507"/>
      <c r="R18482" s="507"/>
      <c r="S18482" s="507"/>
    </row>
    <row r="18483" spans="8:19" customFormat="1" ht="12.75">
      <c r="H18483" s="507"/>
      <c r="R18483" s="507"/>
    </row>
    <row r="18484" spans="8:19" customFormat="1" ht="12.75">
      <c r="H18484" s="507"/>
      <c r="R18484" s="507"/>
    </row>
    <row r="18485" spans="8:19" customFormat="1" ht="12.75">
      <c r="H18485" s="507"/>
      <c r="R18485" s="507"/>
    </row>
    <row r="18486" spans="8:19" customFormat="1" ht="12.75">
      <c r="H18486" s="507"/>
      <c r="R18486" s="507"/>
      <c r="S18486" s="507"/>
    </row>
    <row r="18487" spans="8:19" customFormat="1" ht="12.75">
      <c r="H18487" s="507"/>
      <c r="P18487" s="507"/>
      <c r="R18487" s="507"/>
    </row>
    <row r="18488" spans="8:19" customFormat="1" ht="12.75">
      <c r="H18488" s="507"/>
      <c r="R18488" s="507"/>
      <c r="S18488" s="507"/>
    </row>
    <row r="18489" spans="8:19" customFormat="1" ht="12.75">
      <c r="H18489" s="507"/>
      <c r="P18489" s="507"/>
      <c r="R18489" s="507"/>
      <c r="S18489" s="507"/>
    </row>
    <row r="18490" spans="8:19" customFormat="1" ht="12.75">
      <c r="H18490" s="507"/>
      <c r="P18490" s="507"/>
      <c r="R18490" s="507"/>
    </row>
    <row r="18491" spans="8:19" customFormat="1" ht="12.75">
      <c r="H18491" s="507"/>
      <c r="R18491" s="507"/>
    </row>
    <row r="18492" spans="8:19" customFormat="1" ht="12.75">
      <c r="H18492" s="507"/>
      <c r="P18492" s="507"/>
      <c r="R18492" s="507"/>
    </row>
    <row r="18493" spans="8:19" customFormat="1" ht="12.75">
      <c r="H18493" s="507"/>
      <c r="R18493" s="507"/>
    </row>
    <row r="18494" spans="8:19" customFormat="1" ht="12.75">
      <c r="H18494" s="507"/>
      <c r="R18494" s="507"/>
    </row>
    <row r="18495" spans="8:19" customFormat="1" ht="12.75">
      <c r="H18495" s="507"/>
      <c r="R18495" s="507"/>
    </row>
    <row r="18496" spans="8:19" customFormat="1" ht="12.75">
      <c r="H18496" s="507"/>
      <c r="R18496" s="507"/>
    </row>
    <row r="18497" spans="8:19" customFormat="1" ht="12.75">
      <c r="H18497" s="507"/>
      <c r="R18497" s="507"/>
      <c r="S18497" s="507"/>
    </row>
    <row r="18498" spans="8:19" customFormat="1" ht="12.75">
      <c r="H18498" s="507"/>
      <c r="R18498" s="507"/>
      <c r="S18498" s="507"/>
    </row>
    <row r="18499" spans="8:19" customFormat="1" ht="12.75">
      <c r="H18499" s="507"/>
      <c r="R18499" s="507"/>
    </row>
    <row r="18500" spans="8:19" customFormat="1" ht="12.75">
      <c r="H18500" s="507"/>
      <c r="R18500" s="507"/>
      <c r="S18500" s="507"/>
    </row>
    <row r="18501" spans="8:19" customFormat="1" ht="12.75">
      <c r="H18501" s="507"/>
      <c r="R18501" s="507"/>
      <c r="S18501" s="507"/>
    </row>
    <row r="18502" spans="8:19" customFormat="1" ht="12.75">
      <c r="H18502" s="507"/>
      <c r="R18502" s="507"/>
    </row>
    <row r="18503" spans="8:19" customFormat="1" ht="12.75">
      <c r="H18503" s="507"/>
      <c r="R18503" s="507"/>
    </row>
    <row r="18504" spans="8:19" customFormat="1" ht="12.75">
      <c r="H18504" s="507"/>
      <c r="R18504" s="507"/>
    </row>
    <row r="18505" spans="8:19" customFormat="1" ht="12.75">
      <c r="H18505" s="507"/>
      <c r="R18505" s="507"/>
    </row>
    <row r="18506" spans="8:19" customFormat="1" ht="12.75">
      <c r="H18506" s="507"/>
      <c r="R18506" s="507"/>
    </row>
    <row r="18507" spans="8:19" customFormat="1" ht="12.75">
      <c r="H18507" s="507"/>
      <c r="R18507" s="507"/>
    </row>
    <row r="18508" spans="8:19" customFormat="1" ht="12.75">
      <c r="H18508" s="507"/>
      <c r="R18508" s="507"/>
    </row>
    <row r="18509" spans="8:19" customFormat="1" ht="12.75">
      <c r="H18509" s="507"/>
      <c r="R18509" s="507"/>
      <c r="S18509" s="507"/>
    </row>
    <row r="18510" spans="8:19" customFormat="1" ht="12.75">
      <c r="H18510" s="507"/>
      <c r="P18510" s="507"/>
      <c r="R18510" s="507"/>
    </row>
    <row r="18511" spans="8:19" customFormat="1" ht="12.75">
      <c r="H18511" s="507"/>
      <c r="R18511" s="507"/>
      <c r="S18511" s="507"/>
    </row>
    <row r="18512" spans="8:19" customFormat="1" ht="12.75">
      <c r="H18512" s="507"/>
      <c r="R18512" s="507"/>
    </row>
    <row r="18513" spans="8:18" customFormat="1" ht="12.75">
      <c r="H18513" s="507"/>
      <c r="R18513" s="507"/>
    </row>
    <row r="18514" spans="8:18" customFormat="1" ht="12.75">
      <c r="H18514" s="507"/>
      <c r="R18514" s="507"/>
    </row>
    <row r="18515" spans="8:18" customFormat="1" ht="12.75">
      <c r="H18515" s="507"/>
      <c r="R18515" s="507"/>
    </row>
    <row r="18516" spans="8:18" customFormat="1" ht="12.75">
      <c r="H18516" s="507"/>
      <c r="R18516" s="507"/>
    </row>
    <row r="18517" spans="8:18" customFormat="1" ht="12.75">
      <c r="H18517" s="507"/>
      <c r="P18517" s="507"/>
      <c r="R18517" s="507"/>
    </row>
    <row r="18518" spans="8:18" customFormat="1" ht="12.75">
      <c r="H18518" s="507"/>
      <c r="P18518" s="507"/>
      <c r="R18518" s="507"/>
    </row>
    <row r="18519" spans="8:18" customFormat="1" ht="12.75">
      <c r="H18519" s="507"/>
      <c r="R18519" s="507"/>
    </row>
    <row r="18520" spans="8:18" customFormat="1" ht="12.75">
      <c r="H18520" s="507"/>
      <c r="R18520" s="507"/>
    </row>
    <row r="18521" spans="8:18" customFormat="1" ht="12.75">
      <c r="H18521" s="507"/>
      <c r="R18521" s="507"/>
    </row>
    <row r="18522" spans="8:18" customFormat="1" ht="12.75">
      <c r="H18522" s="507"/>
      <c r="P18522" s="507"/>
      <c r="R18522" s="507"/>
    </row>
    <row r="18523" spans="8:18" customFormat="1" ht="12.75">
      <c r="H18523" s="507"/>
      <c r="P18523" s="507"/>
      <c r="R18523" s="507"/>
    </row>
    <row r="18524" spans="8:18" customFormat="1" ht="12.75">
      <c r="H18524" s="507"/>
      <c r="R18524" s="507"/>
    </row>
    <row r="18525" spans="8:18" customFormat="1" ht="12.75">
      <c r="H18525" s="507"/>
      <c r="P18525" s="507"/>
      <c r="R18525" s="507"/>
    </row>
    <row r="18526" spans="8:18" customFormat="1" ht="12.75">
      <c r="H18526" s="507"/>
      <c r="R18526" s="507"/>
    </row>
    <row r="18527" spans="8:18" customFormat="1" ht="12.75">
      <c r="H18527" s="507"/>
      <c r="R18527" s="507"/>
    </row>
    <row r="18528" spans="8:18" customFormat="1" ht="12.75">
      <c r="H18528" s="507"/>
      <c r="R18528" s="507"/>
    </row>
    <row r="18529" spans="8:19" customFormat="1" ht="12.75">
      <c r="H18529" s="507"/>
      <c r="R18529" s="507"/>
    </row>
    <row r="18530" spans="8:19" customFormat="1" ht="12.75">
      <c r="H18530" s="507"/>
      <c r="R18530" s="507"/>
    </row>
    <row r="18531" spans="8:19" customFormat="1" ht="12.75">
      <c r="H18531" s="507"/>
      <c r="R18531" s="507"/>
    </row>
    <row r="18532" spans="8:19" customFormat="1" ht="12.75">
      <c r="H18532" s="507"/>
      <c r="P18532" s="507"/>
      <c r="R18532" s="507"/>
      <c r="S18532" s="507"/>
    </row>
    <row r="18533" spans="8:19" customFormat="1" ht="12.75">
      <c r="H18533" s="507"/>
      <c r="R18533" s="507"/>
      <c r="S18533" s="507"/>
    </row>
    <row r="18534" spans="8:19" customFormat="1" ht="12.75">
      <c r="H18534" s="507"/>
      <c r="R18534" s="507"/>
    </row>
    <row r="18535" spans="8:19" customFormat="1" ht="12.75">
      <c r="H18535" s="507"/>
      <c r="R18535" s="507"/>
    </row>
    <row r="18536" spans="8:19" customFormat="1" ht="12.75">
      <c r="H18536" s="507"/>
      <c r="P18536" s="507"/>
      <c r="R18536" s="507"/>
    </row>
    <row r="18537" spans="8:19" customFormat="1" ht="12.75">
      <c r="H18537" s="507"/>
      <c r="R18537" s="507"/>
    </row>
    <row r="18538" spans="8:19" customFormat="1" ht="12.75">
      <c r="H18538" s="507"/>
      <c r="R18538" s="507"/>
      <c r="S18538" s="507"/>
    </row>
    <row r="18539" spans="8:19" customFormat="1" ht="12.75">
      <c r="H18539" s="507"/>
      <c r="R18539" s="507"/>
      <c r="S18539" s="507"/>
    </row>
    <row r="18540" spans="8:19" customFormat="1" ht="12.75">
      <c r="H18540" s="507"/>
      <c r="R18540" s="507"/>
    </row>
    <row r="18541" spans="8:19" customFormat="1" ht="12.75">
      <c r="H18541" s="507"/>
      <c r="R18541" s="507"/>
    </row>
    <row r="18542" spans="8:19" customFormat="1" ht="12.75">
      <c r="H18542" s="507"/>
      <c r="R18542" s="507"/>
    </row>
    <row r="18543" spans="8:19" customFormat="1" ht="12.75">
      <c r="H18543" s="507"/>
      <c r="R18543" s="507"/>
    </row>
    <row r="18544" spans="8:19" customFormat="1" ht="12.75">
      <c r="H18544" s="507"/>
      <c r="R18544" s="507"/>
      <c r="S18544" s="507"/>
    </row>
    <row r="18545" spans="8:19" customFormat="1" ht="12.75">
      <c r="H18545" s="507"/>
      <c r="R18545" s="507"/>
    </row>
    <row r="18546" spans="8:19" customFormat="1" ht="12.75">
      <c r="H18546" s="507"/>
      <c r="P18546" s="507"/>
      <c r="R18546" s="507"/>
    </row>
    <row r="18547" spans="8:19" customFormat="1" ht="12.75">
      <c r="H18547" s="507"/>
      <c r="R18547" s="507"/>
    </row>
    <row r="18548" spans="8:19" customFormat="1" ht="12.75">
      <c r="H18548" s="507"/>
      <c r="R18548" s="507"/>
    </row>
    <row r="18549" spans="8:19" customFormat="1" ht="12.75">
      <c r="H18549" s="507"/>
      <c r="R18549" s="507"/>
    </row>
    <row r="18550" spans="8:19" customFormat="1" ht="12.75">
      <c r="H18550" s="507"/>
      <c r="R18550" s="507"/>
    </row>
    <row r="18551" spans="8:19" customFormat="1" ht="12.75">
      <c r="H18551" s="507"/>
      <c r="R18551" s="507"/>
      <c r="S18551" s="507"/>
    </row>
    <row r="18552" spans="8:19" customFormat="1" ht="12.75">
      <c r="H18552" s="507"/>
      <c r="P18552" s="507"/>
      <c r="R18552" s="507"/>
    </row>
    <row r="18553" spans="8:19" customFormat="1" ht="12.75">
      <c r="H18553" s="507"/>
      <c r="R18553" s="507"/>
      <c r="S18553" s="507"/>
    </row>
    <row r="18554" spans="8:19" customFormat="1" ht="12.75">
      <c r="H18554" s="507"/>
      <c r="R18554" s="507"/>
    </row>
    <row r="18555" spans="8:19" customFormat="1" ht="12.75">
      <c r="H18555" s="507"/>
      <c r="R18555" s="507"/>
    </row>
    <row r="18556" spans="8:19" customFormat="1" ht="12.75">
      <c r="H18556" s="507"/>
      <c r="R18556" s="507"/>
      <c r="S18556" s="507"/>
    </row>
    <row r="18557" spans="8:19" customFormat="1" ht="12.75">
      <c r="H18557" s="507"/>
      <c r="R18557" s="507"/>
    </row>
    <row r="18558" spans="8:19" customFormat="1" ht="12.75">
      <c r="H18558" s="507"/>
      <c r="P18558" s="507"/>
      <c r="R18558" s="507"/>
    </row>
    <row r="18559" spans="8:19" customFormat="1" ht="12.75">
      <c r="H18559" s="507"/>
      <c r="R18559" s="507"/>
    </row>
    <row r="18560" spans="8:19" customFormat="1" ht="12.75">
      <c r="H18560" s="507"/>
      <c r="P18560" s="507"/>
      <c r="R18560" s="507"/>
    </row>
    <row r="18561" spans="8:19" customFormat="1" ht="12.75">
      <c r="H18561" s="507"/>
      <c r="P18561" s="507"/>
      <c r="R18561" s="507"/>
    </row>
    <row r="18562" spans="8:19" customFormat="1" ht="12.75">
      <c r="H18562" s="507"/>
      <c r="R18562" s="507"/>
    </row>
    <row r="18563" spans="8:19" customFormat="1" ht="12.75">
      <c r="H18563" s="507"/>
      <c r="R18563" s="507"/>
    </row>
    <row r="18564" spans="8:19" customFormat="1" ht="12.75">
      <c r="H18564" s="507"/>
      <c r="P18564" s="507"/>
      <c r="R18564" s="507"/>
    </row>
    <row r="18565" spans="8:19" customFormat="1" ht="12.75">
      <c r="H18565" s="507"/>
      <c r="P18565" s="507"/>
      <c r="R18565" s="507"/>
    </row>
    <row r="18566" spans="8:19" customFormat="1" ht="12.75">
      <c r="H18566" s="507"/>
      <c r="R18566" s="507"/>
    </row>
    <row r="18567" spans="8:19" customFormat="1" ht="12.75">
      <c r="H18567" s="507"/>
      <c r="R18567" s="507"/>
    </row>
    <row r="18568" spans="8:19" customFormat="1" ht="12.75">
      <c r="H18568" s="507"/>
      <c r="P18568" s="507"/>
      <c r="R18568" s="507"/>
      <c r="S18568" s="507"/>
    </row>
    <row r="18569" spans="8:19" customFormat="1" ht="12.75">
      <c r="H18569" s="507"/>
      <c r="R18569" s="507"/>
      <c r="S18569" s="507"/>
    </row>
    <row r="18570" spans="8:19" customFormat="1" ht="12.75">
      <c r="H18570" s="507"/>
      <c r="P18570" s="507"/>
      <c r="R18570" s="507"/>
    </row>
    <row r="18571" spans="8:19" customFormat="1" ht="12.75">
      <c r="H18571" s="507"/>
      <c r="P18571" s="507"/>
      <c r="R18571" s="507"/>
    </row>
    <row r="18572" spans="8:19" customFormat="1" ht="12.75">
      <c r="H18572" s="507"/>
      <c r="R18572" s="507"/>
      <c r="S18572" s="507"/>
    </row>
    <row r="18573" spans="8:19" customFormat="1" ht="12.75">
      <c r="H18573" s="507"/>
      <c r="P18573" s="507"/>
      <c r="R18573" s="507"/>
      <c r="S18573" s="507"/>
    </row>
    <row r="18574" spans="8:19" customFormat="1" ht="12.75">
      <c r="H18574" s="507"/>
      <c r="P18574" s="507"/>
      <c r="R18574" s="507"/>
      <c r="S18574" s="507"/>
    </row>
    <row r="18575" spans="8:19" customFormat="1" ht="12.75">
      <c r="H18575" s="507"/>
      <c r="R18575" s="507"/>
    </row>
    <row r="18576" spans="8:19" customFormat="1" ht="12.75">
      <c r="H18576" s="507"/>
      <c r="P18576" s="507"/>
      <c r="R18576" s="507"/>
    </row>
    <row r="18577" spans="8:19" customFormat="1" ht="12.75">
      <c r="H18577" s="507"/>
      <c r="R18577" s="507"/>
    </row>
    <row r="18578" spans="8:19" customFormat="1" ht="12.75">
      <c r="H18578" s="507"/>
      <c r="R18578" s="507"/>
    </row>
    <row r="18579" spans="8:19" customFormat="1" ht="12.75">
      <c r="H18579" s="507"/>
      <c r="P18579" s="507"/>
      <c r="R18579" s="507"/>
    </row>
    <row r="18580" spans="8:19" customFormat="1" ht="12.75">
      <c r="H18580" s="507"/>
      <c r="R18580" s="507"/>
    </row>
    <row r="18581" spans="8:19" customFormat="1" ht="12.75">
      <c r="H18581" s="507"/>
      <c r="R18581" s="507"/>
      <c r="S18581" s="507"/>
    </row>
    <row r="18582" spans="8:19" customFormat="1" ht="12.75">
      <c r="H18582" s="507"/>
      <c r="P18582" s="507"/>
      <c r="R18582" s="507"/>
    </row>
    <row r="18583" spans="8:19" customFormat="1" ht="12.75">
      <c r="H18583" s="507"/>
      <c r="R18583" s="507"/>
      <c r="S18583" s="507"/>
    </row>
    <row r="18584" spans="8:19" customFormat="1" ht="12.75">
      <c r="H18584" s="507"/>
      <c r="R18584" s="507"/>
    </row>
    <row r="18585" spans="8:19" customFormat="1" ht="12.75">
      <c r="H18585" s="507"/>
      <c r="R18585" s="507"/>
    </row>
    <row r="18586" spans="8:19" customFormat="1" ht="12.75">
      <c r="H18586" s="507"/>
      <c r="R18586" s="507"/>
    </row>
    <row r="18587" spans="8:19" customFormat="1" ht="12.75">
      <c r="H18587" s="507"/>
      <c r="P18587" s="507"/>
      <c r="R18587" s="507"/>
      <c r="S18587" s="507"/>
    </row>
    <row r="18588" spans="8:19" customFormat="1" ht="12.75">
      <c r="H18588" s="507"/>
      <c r="R18588" s="507"/>
    </row>
    <row r="18589" spans="8:19" customFormat="1" ht="12.75">
      <c r="H18589" s="507"/>
      <c r="R18589" s="507"/>
    </row>
    <row r="18590" spans="8:19" customFormat="1" ht="12.75">
      <c r="H18590" s="507"/>
      <c r="R18590" s="507"/>
    </row>
    <row r="18591" spans="8:19" customFormat="1" ht="12.75">
      <c r="H18591" s="507"/>
      <c r="R18591" s="507"/>
    </row>
    <row r="18592" spans="8:19" customFormat="1" ht="12.75">
      <c r="H18592" s="507"/>
      <c r="R18592" s="507"/>
    </row>
    <row r="18593" spans="8:19" customFormat="1" ht="12.75">
      <c r="H18593" s="507"/>
      <c r="P18593" s="507"/>
      <c r="R18593" s="507"/>
    </row>
    <row r="18594" spans="8:19" customFormat="1" ht="12.75">
      <c r="H18594" s="507"/>
      <c r="R18594" s="507"/>
    </row>
    <row r="18595" spans="8:19" customFormat="1" ht="12.75">
      <c r="H18595" s="507"/>
      <c r="R18595" s="507"/>
    </row>
    <row r="18596" spans="8:19" customFormat="1" ht="12.75">
      <c r="H18596" s="507"/>
      <c r="P18596" s="507"/>
      <c r="R18596" s="507"/>
      <c r="S18596" s="507"/>
    </row>
    <row r="18597" spans="8:19" customFormat="1" ht="12.75">
      <c r="H18597" s="507"/>
      <c r="P18597" s="507"/>
      <c r="R18597" s="507"/>
    </row>
    <row r="18598" spans="8:19" customFormat="1" ht="12.75">
      <c r="H18598" s="507"/>
      <c r="P18598" s="507"/>
      <c r="R18598" s="507"/>
    </row>
    <row r="18599" spans="8:19" customFormat="1" ht="12.75">
      <c r="H18599" s="507"/>
      <c r="P18599" s="507"/>
      <c r="R18599" s="507"/>
    </row>
    <row r="18600" spans="8:19" customFormat="1" ht="12.75">
      <c r="H18600" s="507"/>
      <c r="R18600" s="507"/>
    </row>
    <row r="18601" spans="8:19" customFormat="1" ht="12.75">
      <c r="H18601" s="507"/>
      <c r="R18601" s="507"/>
    </row>
    <row r="18602" spans="8:19" customFormat="1" ht="12.75">
      <c r="H18602" s="507"/>
      <c r="R18602" s="507"/>
      <c r="S18602" s="507"/>
    </row>
    <row r="18603" spans="8:19" customFormat="1" ht="12.75">
      <c r="H18603" s="507"/>
      <c r="R18603" s="507"/>
    </row>
    <row r="18604" spans="8:19" customFormat="1" ht="12.75">
      <c r="H18604" s="507"/>
      <c r="P18604" s="507"/>
      <c r="R18604" s="507"/>
    </row>
    <row r="18605" spans="8:19" customFormat="1" ht="12.75">
      <c r="H18605" s="507"/>
      <c r="R18605" s="507"/>
    </row>
    <row r="18606" spans="8:19" customFormat="1" ht="12.75">
      <c r="H18606" s="507"/>
      <c r="R18606" s="507"/>
      <c r="S18606" s="507"/>
    </row>
    <row r="18607" spans="8:19" customFormat="1" ht="12.75">
      <c r="H18607" s="507"/>
      <c r="R18607" s="507"/>
    </row>
    <row r="18608" spans="8:19" customFormat="1" ht="12.75">
      <c r="H18608" s="507"/>
      <c r="R18608" s="507"/>
    </row>
    <row r="18609" spans="8:19" customFormat="1" ht="12.75">
      <c r="H18609" s="507"/>
      <c r="R18609" s="507"/>
      <c r="S18609" s="507"/>
    </row>
    <row r="18610" spans="8:19" customFormat="1" ht="12.75">
      <c r="H18610" s="507"/>
      <c r="R18610" s="507"/>
      <c r="S18610" s="507"/>
    </row>
    <row r="18611" spans="8:19" customFormat="1" ht="12.75">
      <c r="H18611" s="507"/>
      <c r="R18611" s="507"/>
    </row>
    <row r="18612" spans="8:19" customFormat="1" ht="12.75">
      <c r="H18612" s="507"/>
      <c r="R18612" s="507"/>
    </row>
    <row r="18613" spans="8:19" customFormat="1" ht="12.75">
      <c r="H18613" s="507"/>
      <c r="R18613" s="507"/>
      <c r="S18613" s="507"/>
    </row>
    <row r="18614" spans="8:19" customFormat="1" ht="12.75">
      <c r="H18614" s="507"/>
      <c r="R18614" s="507"/>
    </row>
    <row r="18615" spans="8:19" customFormat="1" ht="12.75">
      <c r="H18615" s="507"/>
      <c r="R18615" s="507"/>
    </row>
    <row r="18616" spans="8:19" customFormat="1" ht="12.75">
      <c r="H18616" s="507"/>
      <c r="R18616" s="507"/>
    </row>
    <row r="18617" spans="8:19" customFormat="1" ht="12.75">
      <c r="H18617" s="507"/>
      <c r="R18617" s="507"/>
    </row>
    <row r="18618" spans="8:19" customFormat="1" ht="12.75">
      <c r="H18618" s="507"/>
      <c r="R18618" s="507"/>
    </row>
    <row r="18619" spans="8:19" customFormat="1" ht="12.75">
      <c r="H18619" s="507"/>
      <c r="R18619" s="507"/>
    </row>
    <row r="18620" spans="8:19" customFormat="1" ht="12.75">
      <c r="H18620" s="507"/>
      <c r="R18620" s="507"/>
    </row>
    <row r="18621" spans="8:19" customFormat="1" ht="12.75">
      <c r="H18621" s="507"/>
      <c r="P18621" s="507"/>
      <c r="R18621" s="507"/>
      <c r="S18621" s="507"/>
    </row>
    <row r="18622" spans="8:19" customFormat="1" ht="12.75">
      <c r="H18622" s="507"/>
      <c r="R18622" s="507"/>
      <c r="S18622" s="507"/>
    </row>
    <row r="18623" spans="8:19" customFormat="1" ht="12.75">
      <c r="H18623" s="507"/>
      <c r="P18623" s="507"/>
      <c r="R18623" s="507"/>
    </row>
    <row r="18624" spans="8:19" customFormat="1" ht="12.75">
      <c r="H18624" s="507"/>
      <c r="R18624" s="507"/>
    </row>
    <row r="18625" spans="8:19" customFormat="1" ht="12.75">
      <c r="H18625" s="507"/>
      <c r="P18625" s="507"/>
      <c r="R18625" s="507"/>
      <c r="S18625" s="507"/>
    </row>
    <row r="18626" spans="8:19" customFormat="1" ht="12.75">
      <c r="H18626" s="507"/>
      <c r="P18626" s="507"/>
      <c r="R18626" s="507"/>
    </row>
    <row r="18627" spans="8:19" customFormat="1" ht="12.75">
      <c r="H18627" s="507"/>
      <c r="P18627" s="507"/>
      <c r="R18627" s="507"/>
    </row>
    <row r="18628" spans="8:19" customFormat="1" ht="12.75">
      <c r="H18628" s="507"/>
      <c r="R18628" s="507"/>
    </row>
    <row r="18629" spans="8:19" customFormat="1" ht="12.75">
      <c r="H18629" s="507"/>
      <c r="R18629" s="507"/>
    </row>
    <row r="18630" spans="8:19" customFormat="1" ht="12.75">
      <c r="H18630" s="507"/>
      <c r="R18630" s="507"/>
      <c r="S18630" s="507"/>
    </row>
    <row r="18631" spans="8:19" customFormat="1" ht="12.75">
      <c r="H18631" s="507"/>
      <c r="R18631" s="507"/>
    </row>
    <row r="18632" spans="8:19" customFormat="1" ht="12.75">
      <c r="H18632" s="507"/>
      <c r="R18632" s="507"/>
      <c r="S18632" s="507"/>
    </row>
    <row r="18633" spans="8:19" customFormat="1" ht="12.75">
      <c r="H18633" s="507"/>
      <c r="P18633" s="507"/>
      <c r="R18633" s="507"/>
      <c r="S18633" s="507"/>
    </row>
    <row r="18634" spans="8:19" customFormat="1" ht="12.75">
      <c r="H18634" s="507"/>
      <c r="R18634" s="507"/>
      <c r="S18634" s="507"/>
    </row>
    <row r="18635" spans="8:19" customFormat="1" ht="12.75">
      <c r="H18635" s="507"/>
      <c r="R18635" s="507"/>
      <c r="S18635" s="507"/>
    </row>
    <row r="18636" spans="8:19" customFormat="1" ht="12.75">
      <c r="H18636" s="507"/>
      <c r="R18636" s="507"/>
    </row>
    <row r="18637" spans="8:19" customFormat="1" ht="12.75">
      <c r="H18637" s="507"/>
      <c r="P18637" s="507"/>
      <c r="R18637" s="507"/>
    </row>
    <row r="18638" spans="8:19" customFormat="1" ht="12.75">
      <c r="H18638" s="507"/>
      <c r="P18638" s="507"/>
      <c r="R18638" s="507"/>
    </row>
    <row r="18639" spans="8:19" customFormat="1" ht="12.75">
      <c r="H18639" s="507"/>
      <c r="R18639" s="507"/>
    </row>
    <row r="18640" spans="8:19" customFormat="1" ht="12.75">
      <c r="H18640" s="507"/>
      <c r="R18640" s="507"/>
    </row>
    <row r="18641" spans="8:19" customFormat="1" ht="12.75">
      <c r="H18641" s="507"/>
      <c r="R18641" s="507"/>
    </row>
    <row r="18642" spans="8:19" customFormat="1" ht="12.75">
      <c r="H18642" s="507"/>
      <c r="R18642" s="507"/>
      <c r="S18642" s="507"/>
    </row>
    <row r="18643" spans="8:19" customFormat="1" ht="12.75">
      <c r="H18643" s="507"/>
      <c r="R18643" s="507"/>
      <c r="S18643" s="507"/>
    </row>
    <row r="18644" spans="8:19" customFormat="1" ht="12.75">
      <c r="H18644" s="507"/>
      <c r="R18644" s="507"/>
      <c r="S18644" s="507"/>
    </row>
    <row r="18645" spans="8:19" customFormat="1" ht="12.75">
      <c r="H18645" s="507"/>
      <c r="P18645" s="507"/>
      <c r="R18645" s="507"/>
    </row>
    <row r="18646" spans="8:19" customFormat="1" ht="12.75">
      <c r="H18646" s="507"/>
      <c r="R18646" s="507"/>
    </row>
    <row r="18647" spans="8:19" customFormat="1" ht="12.75">
      <c r="H18647" s="507"/>
      <c r="R18647" s="507"/>
      <c r="S18647" s="507"/>
    </row>
    <row r="18648" spans="8:19" customFormat="1" ht="12.75">
      <c r="H18648" s="507"/>
      <c r="R18648" s="507"/>
      <c r="S18648" s="507"/>
    </row>
    <row r="18649" spans="8:19" customFormat="1" ht="12.75">
      <c r="H18649" s="507"/>
      <c r="P18649" s="507"/>
      <c r="R18649" s="507"/>
    </row>
    <row r="18650" spans="8:19" customFormat="1" ht="12.75">
      <c r="H18650" s="507"/>
      <c r="R18650" s="507"/>
      <c r="S18650" s="507"/>
    </row>
    <row r="18651" spans="8:19" customFormat="1" ht="12.75">
      <c r="H18651" s="507"/>
      <c r="R18651" s="507"/>
    </row>
    <row r="18652" spans="8:19" customFormat="1" ht="12.75">
      <c r="H18652" s="507"/>
      <c r="P18652" s="507"/>
      <c r="R18652" s="507"/>
    </row>
    <row r="18653" spans="8:19" customFormat="1" ht="12.75">
      <c r="H18653" s="507"/>
      <c r="R18653" s="507"/>
    </row>
    <row r="18654" spans="8:19" customFormat="1" ht="12.75">
      <c r="H18654" s="507"/>
      <c r="P18654" s="507"/>
      <c r="R18654" s="507"/>
    </row>
    <row r="18655" spans="8:19" customFormat="1" ht="12.75">
      <c r="H18655" s="507"/>
      <c r="P18655" s="507"/>
      <c r="R18655" s="507"/>
    </row>
    <row r="18656" spans="8:19" customFormat="1" ht="12.75">
      <c r="H18656" s="507"/>
      <c r="R18656" s="507"/>
    </row>
    <row r="18657" spans="8:19" customFormat="1" ht="12.75">
      <c r="H18657" s="507"/>
      <c r="R18657" s="507"/>
    </row>
    <row r="18658" spans="8:19" customFormat="1" ht="12.75">
      <c r="H18658" s="507"/>
      <c r="R18658" s="507"/>
      <c r="S18658" s="507"/>
    </row>
    <row r="18659" spans="8:19" customFormat="1" ht="12.75">
      <c r="H18659" s="507"/>
      <c r="P18659" s="507"/>
      <c r="R18659" s="507"/>
      <c r="S18659" s="507"/>
    </row>
    <row r="18660" spans="8:19" customFormat="1" ht="12.75">
      <c r="H18660" s="507"/>
      <c r="P18660" s="507"/>
      <c r="R18660" s="507"/>
    </row>
    <row r="18661" spans="8:19" customFormat="1" ht="12.75">
      <c r="H18661" s="507"/>
      <c r="R18661" s="507"/>
    </row>
    <row r="18662" spans="8:19" customFormat="1" ht="12.75">
      <c r="H18662" s="507"/>
      <c r="R18662" s="507"/>
    </row>
    <row r="18663" spans="8:19" customFormat="1" ht="12.75">
      <c r="H18663" s="507"/>
      <c r="R18663" s="507"/>
    </row>
    <row r="18664" spans="8:19" customFormat="1" ht="12.75">
      <c r="H18664" s="507"/>
      <c r="R18664" s="507"/>
    </row>
    <row r="18665" spans="8:19" customFormat="1" ht="12.75">
      <c r="H18665" s="507"/>
      <c r="P18665" s="507"/>
      <c r="R18665" s="507"/>
    </row>
    <row r="18666" spans="8:19" customFormat="1" ht="12.75">
      <c r="H18666" s="507"/>
      <c r="P18666" s="507"/>
      <c r="R18666" s="507"/>
    </row>
    <row r="18667" spans="8:19" customFormat="1" ht="12.75">
      <c r="H18667" s="507"/>
      <c r="R18667" s="507"/>
      <c r="S18667" s="507"/>
    </row>
    <row r="18668" spans="8:19" customFormat="1" ht="12.75">
      <c r="H18668" s="507"/>
      <c r="R18668" s="507"/>
    </row>
    <row r="18669" spans="8:19" customFormat="1" ht="12.75">
      <c r="H18669" s="507"/>
      <c r="P18669" s="507"/>
      <c r="R18669" s="507"/>
    </row>
    <row r="18670" spans="8:19" customFormat="1" ht="12.75">
      <c r="H18670" s="507"/>
      <c r="P18670" s="507"/>
      <c r="R18670" s="507"/>
    </row>
    <row r="18671" spans="8:19" customFormat="1" ht="12.75">
      <c r="H18671" s="507"/>
      <c r="R18671" s="507"/>
    </row>
    <row r="18672" spans="8:19" customFormat="1" ht="12.75">
      <c r="H18672" s="507"/>
      <c r="R18672" s="507"/>
    </row>
    <row r="18673" spans="8:19" customFormat="1" ht="12.75">
      <c r="H18673" s="507"/>
      <c r="R18673" s="507"/>
    </row>
    <row r="18674" spans="8:19" customFormat="1" ht="12.75">
      <c r="H18674" s="507"/>
      <c r="R18674" s="507"/>
    </row>
    <row r="18675" spans="8:19" customFormat="1" ht="12.75">
      <c r="H18675" s="507"/>
      <c r="R18675" s="507"/>
      <c r="S18675" s="507"/>
    </row>
    <row r="18676" spans="8:19" customFormat="1" ht="12.75">
      <c r="H18676" s="507"/>
      <c r="R18676" s="507"/>
    </row>
    <row r="18677" spans="8:19" customFormat="1" ht="12.75">
      <c r="H18677" s="507"/>
      <c r="R18677" s="507"/>
    </row>
    <row r="18678" spans="8:19" customFormat="1" ht="12.75">
      <c r="H18678" s="507"/>
      <c r="R18678" s="507"/>
    </row>
    <row r="18679" spans="8:19" customFormat="1" ht="12.75">
      <c r="H18679" s="507"/>
      <c r="R18679" s="507"/>
    </row>
    <row r="18680" spans="8:19" customFormat="1" ht="12.75">
      <c r="H18680" s="507"/>
      <c r="R18680" s="507"/>
    </row>
    <row r="18681" spans="8:19" customFormat="1" ht="12.75">
      <c r="H18681" s="507"/>
      <c r="P18681" s="507"/>
      <c r="R18681" s="507"/>
    </row>
    <row r="18682" spans="8:19" customFormat="1" ht="12.75">
      <c r="H18682" s="507"/>
      <c r="R18682" s="507"/>
    </row>
    <row r="18683" spans="8:19" customFormat="1" ht="12.75">
      <c r="H18683" s="507"/>
      <c r="R18683" s="507"/>
    </row>
    <row r="18684" spans="8:19" customFormat="1" ht="12.75">
      <c r="H18684" s="507"/>
      <c r="R18684" s="507"/>
    </row>
    <row r="18685" spans="8:19" customFormat="1" ht="12.75">
      <c r="H18685" s="507"/>
      <c r="R18685" s="507"/>
    </row>
    <row r="18686" spans="8:19" customFormat="1" ht="12.75">
      <c r="H18686" s="507"/>
      <c r="R18686" s="507"/>
      <c r="S18686" s="507"/>
    </row>
    <row r="18687" spans="8:19" customFormat="1" ht="12.75">
      <c r="H18687" s="507"/>
      <c r="R18687" s="507"/>
    </row>
    <row r="18688" spans="8:19" customFormat="1" ht="12.75">
      <c r="H18688" s="507"/>
      <c r="P18688" s="507"/>
      <c r="R18688" s="507"/>
    </row>
    <row r="18689" spans="8:19" customFormat="1" ht="12.75">
      <c r="H18689" s="507"/>
      <c r="R18689" s="507"/>
    </row>
    <row r="18690" spans="8:19" customFormat="1" ht="12.75">
      <c r="H18690" s="507"/>
      <c r="R18690" s="507"/>
    </row>
    <row r="18691" spans="8:19" customFormat="1" ht="12.75">
      <c r="H18691" s="507"/>
      <c r="R18691" s="507"/>
    </row>
    <row r="18692" spans="8:19" customFormat="1" ht="12.75">
      <c r="H18692" s="507"/>
      <c r="R18692" s="507"/>
    </row>
    <row r="18693" spans="8:19" customFormat="1" ht="12.75">
      <c r="H18693" s="507"/>
      <c r="R18693" s="507"/>
    </row>
    <row r="18694" spans="8:19" customFormat="1" ht="12.75">
      <c r="H18694" s="507"/>
      <c r="R18694" s="507"/>
    </row>
    <row r="18695" spans="8:19" customFormat="1" ht="12.75">
      <c r="H18695" s="507"/>
      <c r="R18695" s="507"/>
    </row>
    <row r="18696" spans="8:19" customFormat="1" ht="12.75">
      <c r="H18696" s="507"/>
      <c r="R18696" s="507"/>
    </row>
    <row r="18697" spans="8:19" customFormat="1" ht="12.75">
      <c r="H18697" s="507"/>
      <c r="P18697" s="507"/>
      <c r="R18697" s="507"/>
    </row>
    <row r="18698" spans="8:19" customFormat="1" ht="12.75">
      <c r="H18698" s="507"/>
      <c r="R18698" s="507"/>
    </row>
    <row r="18699" spans="8:19" customFormat="1" ht="12.75">
      <c r="H18699" s="507"/>
      <c r="P18699" s="507"/>
      <c r="R18699" s="507"/>
    </row>
    <row r="18700" spans="8:19" customFormat="1" ht="12.75">
      <c r="H18700" s="507"/>
      <c r="P18700" s="507"/>
      <c r="R18700" s="507"/>
      <c r="S18700" s="507"/>
    </row>
    <row r="18701" spans="8:19" customFormat="1" ht="12.75">
      <c r="H18701" s="507"/>
      <c r="R18701" s="507"/>
      <c r="S18701" s="507"/>
    </row>
    <row r="18702" spans="8:19" customFormat="1" ht="12.75">
      <c r="H18702" s="507"/>
      <c r="R18702" s="507"/>
    </row>
    <row r="18703" spans="8:19" customFormat="1" ht="12.75">
      <c r="H18703" s="507"/>
      <c r="R18703" s="507"/>
    </row>
    <row r="18704" spans="8:19" customFormat="1" ht="12.75">
      <c r="H18704" s="507"/>
      <c r="P18704" s="507"/>
      <c r="R18704" s="507"/>
    </row>
    <row r="18705" spans="8:19" customFormat="1" ht="12.75">
      <c r="H18705" s="507"/>
      <c r="R18705" s="507"/>
    </row>
    <row r="18706" spans="8:19" customFormat="1" ht="12.75">
      <c r="H18706" s="507"/>
      <c r="R18706" s="507"/>
    </row>
    <row r="18707" spans="8:19" customFormat="1" ht="12.75">
      <c r="H18707" s="507"/>
      <c r="R18707" s="507"/>
    </row>
    <row r="18708" spans="8:19" customFormat="1" ht="12.75">
      <c r="H18708" s="507"/>
      <c r="R18708" s="507"/>
    </row>
    <row r="18709" spans="8:19" customFormat="1" ht="12.75">
      <c r="H18709" s="507"/>
      <c r="R18709" s="507"/>
    </row>
    <row r="18710" spans="8:19" customFormat="1" ht="12.75">
      <c r="H18710" s="507"/>
      <c r="R18710" s="507"/>
    </row>
    <row r="18711" spans="8:19" customFormat="1" ht="12.75">
      <c r="H18711" s="507"/>
      <c r="P18711" s="507"/>
      <c r="R18711" s="507"/>
    </row>
    <row r="18712" spans="8:19" customFormat="1" ht="12.75">
      <c r="H18712" s="507"/>
      <c r="P18712" s="507"/>
      <c r="R18712" s="507"/>
    </row>
    <row r="18713" spans="8:19" customFormat="1" ht="12.75">
      <c r="H18713" s="507"/>
      <c r="P18713" s="507"/>
      <c r="R18713" s="507"/>
      <c r="S18713" s="507"/>
    </row>
    <row r="18714" spans="8:19" customFormat="1" ht="12.75">
      <c r="H18714" s="507"/>
      <c r="R18714" s="507"/>
    </row>
    <row r="18715" spans="8:19" customFormat="1" ht="12.75">
      <c r="H18715" s="507"/>
      <c r="R18715" s="507"/>
    </row>
    <row r="18716" spans="8:19" customFormat="1" ht="12.75">
      <c r="H18716" s="507"/>
      <c r="R18716" s="507"/>
    </row>
    <row r="18717" spans="8:19" customFormat="1" ht="12.75">
      <c r="H18717" s="507"/>
      <c r="P18717" s="507"/>
      <c r="R18717" s="507"/>
    </row>
    <row r="18718" spans="8:19" customFormat="1" ht="12.75">
      <c r="H18718" s="507"/>
      <c r="R18718" s="507"/>
      <c r="S18718" s="507"/>
    </row>
    <row r="18719" spans="8:19" customFormat="1" ht="12.75">
      <c r="H18719" s="507"/>
      <c r="R18719" s="507"/>
    </row>
    <row r="18720" spans="8:19" customFormat="1" ht="12.75">
      <c r="H18720" s="507"/>
      <c r="R18720" s="507"/>
    </row>
    <row r="18721" spans="8:19" customFormat="1" ht="12.75">
      <c r="H18721" s="507"/>
      <c r="P18721" s="507"/>
      <c r="R18721" s="507"/>
    </row>
    <row r="18722" spans="8:19" customFormat="1" ht="12.75">
      <c r="H18722" s="507"/>
      <c r="P18722" s="507"/>
      <c r="R18722" s="507"/>
    </row>
    <row r="18723" spans="8:19" customFormat="1" ht="12.75">
      <c r="H18723" s="507"/>
      <c r="R18723" s="507"/>
    </row>
    <row r="18724" spans="8:19" customFormat="1" ht="12.75">
      <c r="H18724" s="507"/>
      <c r="R18724" s="507"/>
      <c r="S18724" s="507"/>
    </row>
    <row r="18725" spans="8:19" customFormat="1" ht="12.75">
      <c r="H18725" s="507"/>
      <c r="P18725" s="507"/>
      <c r="R18725" s="507"/>
    </row>
    <row r="18726" spans="8:19" customFormat="1" ht="12.75">
      <c r="H18726" s="507"/>
      <c r="R18726" s="507"/>
      <c r="S18726" s="507"/>
    </row>
    <row r="18727" spans="8:19" customFormat="1" ht="12.75">
      <c r="H18727" s="507"/>
      <c r="P18727" s="507"/>
      <c r="R18727" s="507"/>
    </row>
    <row r="18728" spans="8:19" customFormat="1" ht="12.75">
      <c r="H18728" s="507"/>
      <c r="R18728" s="507"/>
    </row>
    <row r="18729" spans="8:19" customFormat="1" ht="12.75">
      <c r="H18729" s="507"/>
      <c r="R18729" s="507"/>
      <c r="S18729" s="507"/>
    </row>
    <row r="18730" spans="8:19" customFormat="1" ht="12.75">
      <c r="H18730" s="507"/>
      <c r="P18730" s="507"/>
      <c r="R18730" s="507"/>
    </row>
    <row r="18731" spans="8:19" customFormat="1" ht="12.75">
      <c r="H18731" s="507"/>
      <c r="R18731" s="507"/>
    </row>
    <row r="18732" spans="8:19" customFormat="1" ht="12.75">
      <c r="H18732" s="507"/>
      <c r="R18732" s="507"/>
      <c r="S18732" s="507"/>
    </row>
    <row r="18733" spans="8:19" customFormat="1" ht="12.75">
      <c r="H18733" s="507"/>
      <c r="P18733" s="507"/>
      <c r="R18733" s="507"/>
    </row>
    <row r="18734" spans="8:19" customFormat="1" ht="12.75">
      <c r="H18734" s="507"/>
      <c r="R18734" s="507"/>
    </row>
    <row r="18735" spans="8:19" customFormat="1" ht="12.75">
      <c r="H18735" s="507"/>
      <c r="R18735" s="507"/>
    </row>
    <row r="18736" spans="8:19" customFormat="1" ht="12.75">
      <c r="H18736" s="507"/>
      <c r="R18736" s="507"/>
    </row>
    <row r="18737" spans="8:19" customFormat="1" ht="12.75">
      <c r="H18737" s="507"/>
      <c r="P18737" s="507"/>
      <c r="R18737" s="507"/>
    </row>
    <row r="18738" spans="8:19" customFormat="1" ht="12.75">
      <c r="H18738" s="507"/>
      <c r="R18738" s="507"/>
      <c r="S18738" s="507"/>
    </row>
    <row r="18739" spans="8:19" customFormat="1" ht="12.75">
      <c r="H18739" s="507"/>
      <c r="R18739" s="507"/>
    </row>
    <row r="18740" spans="8:19" customFormat="1" ht="12.75">
      <c r="H18740" s="507"/>
      <c r="P18740" s="507"/>
      <c r="R18740" s="507"/>
    </row>
    <row r="18741" spans="8:19" customFormat="1" ht="12.75">
      <c r="H18741" s="507"/>
      <c r="R18741" s="507"/>
    </row>
    <row r="18742" spans="8:19" customFormat="1" ht="12.75">
      <c r="H18742" s="507"/>
      <c r="R18742" s="507"/>
      <c r="S18742" s="507"/>
    </row>
    <row r="18743" spans="8:19" customFormat="1" ht="12.75">
      <c r="H18743" s="507"/>
      <c r="P18743" s="507"/>
      <c r="R18743" s="507"/>
    </row>
    <row r="18744" spans="8:19" customFormat="1" ht="12.75">
      <c r="H18744" s="507"/>
      <c r="R18744" s="507"/>
    </row>
    <row r="18745" spans="8:19" customFormat="1" ht="12.75">
      <c r="H18745" s="507"/>
      <c r="P18745" s="507"/>
      <c r="R18745" s="507"/>
    </row>
    <row r="18746" spans="8:19" customFormat="1" ht="12.75">
      <c r="H18746" s="507"/>
      <c r="R18746" s="507"/>
    </row>
    <row r="18747" spans="8:19" customFormat="1" ht="12.75">
      <c r="H18747" s="507"/>
      <c r="R18747" s="507"/>
    </row>
    <row r="18748" spans="8:19" customFormat="1" ht="12.75">
      <c r="H18748" s="507"/>
      <c r="R18748" s="507"/>
    </row>
    <row r="18749" spans="8:19" customFormat="1" ht="12.75">
      <c r="H18749" s="507"/>
      <c r="R18749" s="507"/>
    </row>
    <row r="18750" spans="8:19" customFormat="1" ht="12.75">
      <c r="H18750" s="507"/>
      <c r="R18750" s="507"/>
    </row>
    <row r="18751" spans="8:19" customFormat="1" ht="12.75">
      <c r="H18751" s="507"/>
      <c r="R18751" s="507"/>
      <c r="S18751" s="507"/>
    </row>
    <row r="18752" spans="8:19" customFormat="1" ht="12.75">
      <c r="H18752" s="507"/>
      <c r="R18752" s="507"/>
      <c r="S18752" s="507"/>
    </row>
    <row r="18753" spans="8:19" customFormat="1" ht="12.75">
      <c r="H18753" s="507"/>
      <c r="P18753" s="507"/>
      <c r="R18753" s="507"/>
    </row>
    <row r="18754" spans="8:19" customFormat="1" ht="12.75">
      <c r="H18754" s="507"/>
      <c r="R18754" s="507"/>
    </row>
    <row r="18755" spans="8:19" customFormat="1" ht="12.75">
      <c r="H18755" s="507"/>
      <c r="P18755" s="507"/>
      <c r="R18755" s="507"/>
      <c r="S18755" s="507"/>
    </row>
    <row r="18756" spans="8:19" customFormat="1" ht="12.75">
      <c r="H18756" s="507"/>
      <c r="P18756" s="507"/>
      <c r="R18756" s="507"/>
    </row>
    <row r="18757" spans="8:19" customFormat="1" ht="12.75">
      <c r="H18757" s="507"/>
      <c r="P18757" s="507"/>
      <c r="R18757" s="507"/>
      <c r="S18757" s="507"/>
    </row>
    <row r="18758" spans="8:19" customFormat="1" ht="12.75">
      <c r="H18758" s="507"/>
      <c r="R18758" s="507"/>
    </row>
    <row r="18759" spans="8:19" customFormat="1" ht="12.75">
      <c r="H18759" s="507"/>
      <c r="R18759" s="507"/>
    </row>
    <row r="18760" spans="8:19" customFormat="1" ht="12.75">
      <c r="H18760" s="507"/>
      <c r="R18760" s="507"/>
    </row>
    <row r="18761" spans="8:19" customFormat="1" ht="12.75">
      <c r="H18761" s="507"/>
      <c r="R18761" s="507"/>
    </row>
    <row r="18762" spans="8:19" customFormat="1" ht="12.75">
      <c r="H18762" s="507"/>
      <c r="R18762" s="507"/>
    </row>
    <row r="18763" spans="8:19" customFormat="1" ht="12.75">
      <c r="H18763" s="507"/>
      <c r="P18763" s="507"/>
      <c r="R18763" s="507"/>
    </row>
    <row r="18764" spans="8:19" customFormat="1" ht="12.75">
      <c r="H18764" s="507"/>
      <c r="R18764" s="507"/>
    </row>
    <row r="18765" spans="8:19" customFormat="1" ht="12.75">
      <c r="H18765" s="507"/>
      <c r="R18765" s="507"/>
      <c r="S18765" s="507"/>
    </row>
    <row r="18766" spans="8:19" customFormat="1" ht="12.75">
      <c r="H18766" s="507"/>
      <c r="P18766" s="507"/>
      <c r="R18766" s="507"/>
      <c r="S18766" s="507"/>
    </row>
    <row r="18767" spans="8:19" customFormat="1" ht="12.75">
      <c r="H18767" s="507"/>
      <c r="R18767" s="507"/>
      <c r="S18767" s="507"/>
    </row>
    <row r="18768" spans="8:19" customFormat="1" ht="12.75">
      <c r="H18768" s="507"/>
      <c r="R18768" s="507"/>
      <c r="S18768" s="507"/>
    </row>
    <row r="18769" spans="8:19" customFormat="1" ht="12.75">
      <c r="H18769" s="507"/>
      <c r="P18769" s="507"/>
      <c r="R18769" s="507"/>
    </row>
    <row r="18770" spans="8:19" customFormat="1" ht="12.75">
      <c r="H18770" s="507"/>
      <c r="R18770" s="507"/>
      <c r="S18770" s="507"/>
    </row>
    <row r="18771" spans="8:19" customFormat="1" ht="12.75">
      <c r="H18771" s="507"/>
      <c r="P18771" s="507"/>
      <c r="R18771" s="507"/>
    </row>
    <row r="18772" spans="8:19" customFormat="1" ht="12.75">
      <c r="H18772" s="507"/>
      <c r="P18772" s="507"/>
      <c r="R18772" s="507"/>
    </row>
    <row r="18773" spans="8:19" customFormat="1" ht="12.75">
      <c r="H18773" s="507"/>
      <c r="R18773" s="507"/>
    </row>
    <row r="18774" spans="8:19" customFormat="1" ht="12.75">
      <c r="H18774" s="507"/>
      <c r="R18774" s="507"/>
      <c r="S18774" s="507"/>
    </row>
    <row r="18775" spans="8:19" customFormat="1" ht="12.75">
      <c r="H18775" s="507"/>
      <c r="P18775" s="507"/>
      <c r="R18775" s="507"/>
    </row>
    <row r="18776" spans="8:19" customFormat="1" ht="12.75">
      <c r="H18776" s="507"/>
      <c r="R18776" s="507"/>
    </row>
    <row r="18777" spans="8:19" customFormat="1" ht="12.75">
      <c r="H18777" s="507"/>
      <c r="P18777" s="507"/>
      <c r="R18777" s="507"/>
    </row>
    <row r="18778" spans="8:19" customFormat="1" ht="12.75">
      <c r="H18778" s="507"/>
      <c r="P18778" s="507"/>
      <c r="R18778" s="507"/>
    </row>
    <row r="18779" spans="8:19" customFormat="1" ht="12.75">
      <c r="H18779" s="507"/>
      <c r="R18779" s="507"/>
    </row>
    <row r="18780" spans="8:19" customFormat="1" ht="12.75">
      <c r="H18780" s="507"/>
      <c r="R18780" s="507"/>
    </row>
    <row r="18781" spans="8:19" customFormat="1" ht="12.75">
      <c r="H18781" s="507"/>
      <c r="R18781" s="507"/>
      <c r="S18781" s="507"/>
    </row>
    <row r="18782" spans="8:19" customFormat="1" ht="12.75">
      <c r="H18782" s="507"/>
      <c r="R18782" s="507"/>
      <c r="S18782" s="507"/>
    </row>
    <row r="18783" spans="8:19" customFormat="1" ht="12.75">
      <c r="H18783" s="507"/>
      <c r="P18783" s="507"/>
      <c r="R18783" s="507"/>
    </row>
    <row r="18784" spans="8:19" customFormat="1" ht="12.75">
      <c r="H18784" s="507"/>
      <c r="R18784" s="507"/>
    </row>
    <row r="18785" spans="8:19" customFormat="1" ht="12.75">
      <c r="H18785" s="507"/>
      <c r="R18785" s="507"/>
    </row>
    <row r="18786" spans="8:19" customFormat="1" ht="12.75">
      <c r="H18786" s="507"/>
      <c r="R18786" s="507"/>
      <c r="S18786" s="507"/>
    </row>
    <row r="18787" spans="8:19" customFormat="1" ht="12.75">
      <c r="H18787" s="507"/>
      <c r="P18787" s="507"/>
      <c r="R18787" s="507"/>
    </row>
    <row r="18788" spans="8:19" customFormat="1" ht="12.75">
      <c r="H18788" s="507"/>
      <c r="P18788" s="507"/>
      <c r="R18788" s="507"/>
    </row>
    <row r="18789" spans="8:19" customFormat="1" ht="12.75">
      <c r="H18789" s="507"/>
      <c r="R18789" s="507"/>
    </row>
    <row r="18790" spans="8:19" customFormat="1" ht="12.75">
      <c r="H18790" s="507"/>
      <c r="R18790" s="507"/>
      <c r="S18790" s="507"/>
    </row>
    <row r="18791" spans="8:19" customFormat="1" ht="12.75">
      <c r="H18791" s="507"/>
      <c r="P18791" s="507"/>
      <c r="R18791" s="507"/>
    </row>
    <row r="18792" spans="8:19" customFormat="1" ht="12.75">
      <c r="H18792" s="507"/>
      <c r="R18792" s="507"/>
    </row>
    <row r="18793" spans="8:19" customFormat="1" ht="12.75">
      <c r="H18793" s="507"/>
      <c r="P18793" s="507"/>
      <c r="R18793" s="507"/>
    </row>
    <row r="18794" spans="8:19" customFormat="1" ht="12.75">
      <c r="H18794" s="507"/>
      <c r="R18794" s="507"/>
      <c r="S18794" s="507"/>
    </row>
    <row r="18795" spans="8:19" customFormat="1" ht="12.75">
      <c r="H18795" s="507"/>
      <c r="R18795" s="507"/>
      <c r="S18795" s="507"/>
    </row>
    <row r="18796" spans="8:19" customFormat="1" ht="12.75">
      <c r="H18796" s="507"/>
      <c r="R18796" s="507"/>
    </row>
    <row r="18797" spans="8:19" customFormat="1" ht="12.75">
      <c r="H18797" s="507"/>
      <c r="R18797" s="507"/>
      <c r="S18797" s="507"/>
    </row>
    <row r="18798" spans="8:19" customFormat="1" ht="12.75">
      <c r="H18798" s="507"/>
      <c r="P18798" s="507"/>
      <c r="R18798" s="507"/>
    </row>
    <row r="18799" spans="8:19" customFormat="1" ht="12.75">
      <c r="H18799" s="507"/>
      <c r="R18799" s="507"/>
      <c r="S18799" s="507"/>
    </row>
    <row r="18800" spans="8:19" customFormat="1" ht="12.75">
      <c r="H18800" s="507"/>
      <c r="R18800" s="507"/>
    </row>
    <row r="18801" spans="8:19" customFormat="1" ht="12.75">
      <c r="H18801" s="507"/>
      <c r="R18801" s="507"/>
    </row>
    <row r="18802" spans="8:19" customFormat="1" ht="12.75">
      <c r="H18802" s="507"/>
      <c r="P18802" s="507"/>
      <c r="R18802" s="507"/>
    </row>
    <row r="18803" spans="8:19" customFormat="1" ht="12.75">
      <c r="H18803" s="507"/>
      <c r="R18803" s="507"/>
      <c r="S18803" s="507"/>
    </row>
    <row r="18804" spans="8:19" customFormat="1" ht="12.75">
      <c r="H18804" s="507"/>
      <c r="R18804" s="507"/>
    </row>
    <row r="18805" spans="8:19" customFormat="1" ht="12.75">
      <c r="H18805" s="507"/>
      <c r="R18805" s="507"/>
    </row>
    <row r="18806" spans="8:19" customFormat="1" ht="12.75">
      <c r="H18806" s="507"/>
      <c r="P18806" s="507"/>
      <c r="R18806" s="507"/>
    </row>
    <row r="18807" spans="8:19" customFormat="1" ht="12.75">
      <c r="H18807" s="507"/>
      <c r="R18807" s="507"/>
    </row>
    <row r="18808" spans="8:19" customFormat="1" ht="12.75">
      <c r="H18808" s="507"/>
      <c r="P18808" s="507"/>
      <c r="R18808" s="507"/>
    </row>
    <row r="18809" spans="8:19" customFormat="1" ht="12.75">
      <c r="H18809" s="507"/>
      <c r="P18809" s="507"/>
      <c r="R18809" s="507"/>
      <c r="S18809" s="507"/>
    </row>
    <row r="18810" spans="8:19" customFormat="1" ht="12.75">
      <c r="H18810" s="507"/>
      <c r="P18810" s="507"/>
      <c r="R18810" s="507"/>
    </row>
    <row r="18811" spans="8:19" customFormat="1" ht="12.75">
      <c r="H18811" s="507"/>
      <c r="R18811" s="507"/>
    </row>
    <row r="18812" spans="8:19" customFormat="1" ht="12.75">
      <c r="H18812" s="507"/>
      <c r="P18812" s="507"/>
      <c r="R18812" s="507"/>
    </row>
    <row r="18813" spans="8:19" customFormat="1" ht="12.75">
      <c r="H18813" s="507"/>
      <c r="R18813" s="507"/>
      <c r="S18813" s="507"/>
    </row>
    <row r="18814" spans="8:19" customFormat="1" ht="12.75">
      <c r="H18814" s="507"/>
      <c r="R18814" s="507"/>
      <c r="S18814" s="507"/>
    </row>
    <row r="18815" spans="8:19" customFormat="1" ht="12.75">
      <c r="H18815" s="507"/>
      <c r="R18815" s="507"/>
    </row>
    <row r="18816" spans="8:19" customFormat="1" ht="12.75">
      <c r="H18816" s="507"/>
      <c r="R18816" s="507"/>
      <c r="S18816" s="507"/>
    </row>
    <row r="18817" spans="8:19" customFormat="1" ht="12.75">
      <c r="H18817" s="507"/>
      <c r="P18817" s="507"/>
      <c r="R18817" s="507"/>
      <c r="S18817" s="507"/>
    </row>
    <row r="18818" spans="8:19" customFormat="1" ht="12.75">
      <c r="H18818" s="507"/>
      <c r="P18818" s="507"/>
      <c r="R18818" s="507"/>
      <c r="S18818" s="507"/>
    </row>
    <row r="18819" spans="8:19" customFormat="1" ht="12.75">
      <c r="H18819" s="507"/>
      <c r="R18819" s="507"/>
    </row>
    <row r="18820" spans="8:19" customFormat="1" ht="12.75">
      <c r="H18820" s="507"/>
      <c r="R18820" s="507"/>
    </row>
    <row r="18821" spans="8:19" customFormat="1" ht="12.75">
      <c r="H18821" s="507"/>
      <c r="R18821" s="507"/>
    </row>
    <row r="18822" spans="8:19" customFormat="1" ht="12.75">
      <c r="H18822" s="507"/>
      <c r="P18822" s="507"/>
      <c r="R18822" s="507"/>
    </row>
    <row r="18823" spans="8:19" customFormat="1" ht="12.75">
      <c r="H18823" s="507"/>
      <c r="R18823" s="507"/>
    </row>
    <row r="18824" spans="8:19" customFormat="1" ht="12.75">
      <c r="H18824" s="507"/>
      <c r="R18824" s="507"/>
    </row>
    <row r="18825" spans="8:19" customFormat="1" ht="12.75">
      <c r="H18825" s="507"/>
      <c r="R18825" s="507"/>
    </row>
    <row r="18826" spans="8:19" customFormat="1" ht="12.75">
      <c r="H18826" s="507"/>
      <c r="P18826" s="507"/>
      <c r="R18826" s="507"/>
    </row>
    <row r="18827" spans="8:19" customFormat="1" ht="12.75">
      <c r="H18827" s="507"/>
      <c r="P18827" s="507"/>
      <c r="R18827" s="507"/>
    </row>
    <row r="18828" spans="8:19" customFormat="1" ht="12.75">
      <c r="H18828" s="507"/>
      <c r="P18828" s="507"/>
      <c r="R18828" s="507"/>
    </row>
    <row r="18829" spans="8:19" customFormat="1" ht="12.75">
      <c r="H18829" s="507"/>
      <c r="R18829" s="507"/>
    </row>
    <row r="18830" spans="8:19" customFormat="1" ht="12.75">
      <c r="H18830" s="507"/>
      <c r="P18830" s="507"/>
      <c r="R18830" s="507"/>
    </row>
    <row r="18831" spans="8:19" customFormat="1" ht="12.75">
      <c r="H18831" s="507"/>
      <c r="R18831" s="507"/>
      <c r="S18831" s="507"/>
    </row>
    <row r="18832" spans="8:19" customFormat="1" ht="12.75">
      <c r="H18832" s="507"/>
      <c r="R18832" s="507"/>
    </row>
    <row r="18833" spans="8:19" customFormat="1" ht="12.75">
      <c r="H18833" s="507"/>
      <c r="R18833" s="507"/>
    </row>
    <row r="18834" spans="8:19" customFormat="1" ht="12.75">
      <c r="H18834" s="507"/>
      <c r="R18834" s="507"/>
      <c r="S18834" s="507"/>
    </row>
    <row r="18835" spans="8:19" customFormat="1" ht="12.75">
      <c r="H18835" s="507"/>
      <c r="P18835" s="507"/>
      <c r="R18835" s="507"/>
    </row>
    <row r="18836" spans="8:19" customFormat="1" ht="12.75">
      <c r="H18836" s="507"/>
      <c r="R18836" s="507"/>
    </row>
    <row r="18837" spans="8:19" customFormat="1" ht="12.75">
      <c r="H18837" s="507"/>
      <c r="P18837" s="507"/>
      <c r="R18837" s="507"/>
      <c r="S18837" s="507"/>
    </row>
    <row r="18838" spans="8:19" customFormat="1" ht="12.75">
      <c r="H18838" s="507"/>
      <c r="R18838" s="507"/>
    </row>
    <row r="18839" spans="8:19" customFormat="1" ht="12.75">
      <c r="H18839" s="507"/>
      <c r="R18839" s="507"/>
    </row>
    <row r="18840" spans="8:19" customFormat="1" ht="12.75">
      <c r="H18840" s="507"/>
      <c r="P18840" s="507"/>
      <c r="R18840" s="507"/>
    </row>
    <row r="18841" spans="8:19" customFormat="1" ht="12.75">
      <c r="H18841" s="507"/>
      <c r="P18841" s="507"/>
      <c r="R18841" s="507"/>
    </row>
    <row r="18842" spans="8:19" customFormat="1" ht="12.75">
      <c r="H18842" s="507"/>
      <c r="R18842" s="507"/>
      <c r="S18842" s="507"/>
    </row>
    <row r="18843" spans="8:19" customFormat="1" ht="12.75">
      <c r="H18843" s="507"/>
      <c r="P18843" s="507"/>
      <c r="R18843" s="507"/>
      <c r="S18843" s="507"/>
    </row>
    <row r="18844" spans="8:19" customFormat="1" ht="12.75">
      <c r="H18844" s="507"/>
      <c r="R18844" s="507"/>
    </row>
    <row r="18845" spans="8:19" customFormat="1" ht="12.75">
      <c r="H18845" s="507"/>
      <c r="P18845" s="507"/>
      <c r="R18845" s="507"/>
    </row>
    <row r="18846" spans="8:19" customFormat="1" ht="12.75">
      <c r="H18846" s="507"/>
      <c r="R18846" s="507"/>
    </row>
    <row r="18847" spans="8:19" customFormat="1" ht="12.75">
      <c r="H18847" s="507"/>
      <c r="R18847" s="507"/>
      <c r="S18847" s="507"/>
    </row>
    <row r="18848" spans="8:19" customFormat="1" ht="12.75">
      <c r="H18848" s="507"/>
      <c r="R18848" s="507"/>
      <c r="S18848" s="507"/>
    </row>
    <row r="18849" spans="8:19" customFormat="1" ht="12.75">
      <c r="H18849" s="507"/>
      <c r="P18849" s="507"/>
      <c r="R18849" s="507"/>
      <c r="S18849" s="507"/>
    </row>
    <row r="18850" spans="8:19" customFormat="1" ht="12.75">
      <c r="H18850" s="507"/>
      <c r="R18850" s="507"/>
    </row>
    <row r="18851" spans="8:19" customFormat="1" ht="12.75">
      <c r="H18851" s="507"/>
      <c r="R18851" s="507"/>
    </row>
    <row r="18852" spans="8:19" customFormat="1" ht="12.75">
      <c r="H18852" s="507"/>
      <c r="R18852" s="507"/>
      <c r="S18852" s="507"/>
    </row>
    <row r="18853" spans="8:19" customFormat="1" ht="12.75">
      <c r="H18853" s="507"/>
      <c r="R18853" s="507"/>
    </row>
    <row r="18854" spans="8:19" customFormat="1" ht="12.75">
      <c r="H18854" s="507"/>
      <c r="P18854" s="507"/>
      <c r="R18854" s="507"/>
    </row>
    <row r="18855" spans="8:19" customFormat="1" ht="12.75">
      <c r="H18855" s="507"/>
      <c r="R18855" s="507"/>
    </row>
    <row r="18856" spans="8:19" customFormat="1" ht="12.75">
      <c r="H18856" s="507"/>
      <c r="R18856" s="507"/>
    </row>
    <row r="18857" spans="8:19" customFormat="1" ht="12.75">
      <c r="H18857" s="507"/>
      <c r="R18857" s="507"/>
    </row>
    <row r="18858" spans="8:19" customFormat="1" ht="12.75">
      <c r="H18858" s="507"/>
      <c r="P18858" s="507"/>
      <c r="R18858" s="507"/>
    </row>
    <row r="18859" spans="8:19" customFormat="1" ht="12.75">
      <c r="H18859" s="507"/>
      <c r="R18859" s="507"/>
      <c r="S18859" s="507"/>
    </row>
    <row r="18860" spans="8:19" customFormat="1" ht="12.75">
      <c r="H18860" s="507"/>
      <c r="R18860" s="507"/>
    </row>
    <row r="18861" spans="8:19" customFormat="1" ht="12.75">
      <c r="H18861" s="507"/>
      <c r="R18861" s="507"/>
    </row>
    <row r="18862" spans="8:19" customFormat="1" ht="12.75">
      <c r="H18862" s="507"/>
      <c r="R18862" s="507"/>
    </row>
    <row r="18863" spans="8:19" customFormat="1" ht="12.75">
      <c r="H18863" s="507"/>
      <c r="R18863" s="507"/>
      <c r="S18863" s="507"/>
    </row>
    <row r="18864" spans="8:19" customFormat="1" ht="12.75">
      <c r="H18864" s="507"/>
      <c r="R18864" s="507"/>
      <c r="S18864" s="507"/>
    </row>
    <row r="18865" spans="8:19" customFormat="1" ht="12.75">
      <c r="H18865" s="507"/>
      <c r="R18865" s="507"/>
    </row>
    <row r="18866" spans="8:19" customFormat="1" ht="12.75">
      <c r="H18866" s="507"/>
      <c r="P18866" s="507"/>
      <c r="R18866" s="507"/>
    </row>
    <row r="18867" spans="8:19" customFormat="1" ht="12.75">
      <c r="H18867" s="507"/>
      <c r="R18867" s="507"/>
    </row>
    <row r="18868" spans="8:19" customFormat="1" ht="12.75">
      <c r="H18868" s="507"/>
      <c r="R18868" s="507"/>
    </row>
    <row r="18869" spans="8:19" customFormat="1" ht="12.75">
      <c r="H18869" s="507"/>
      <c r="P18869" s="507"/>
      <c r="R18869" s="507"/>
      <c r="S18869" s="507"/>
    </row>
    <row r="18870" spans="8:19" customFormat="1" ht="12.75">
      <c r="H18870" s="507"/>
      <c r="R18870" s="507"/>
    </row>
    <row r="18871" spans="8:19" customFormat="1" ht="12.75">
      <c r="H18871" s="507"/>
      <c r="R18871" s="507"/>
    </row>
    <row r="18872" spans="8:19" customFormat="1" ht="12.75">
      <c r="H18872" s="507"/>
      <c r="R18872" s="507"/>
    </row>
    <row r="18873" spans="8:19" customFormat="1" ht="12.75">
      <c r="H18873" s="507"/>
      <c r="R18873" s="507"/>
    </row>
    <row r="18874" spans="8:19" customFormat="1" ht="12.75">
      <c r="H18874" s="507"/>
      <c r="P18874" s="507"/>
      <c r="R18874" s="507"/>
    </row>
    <row r="18875" spans="8:19" customFormat="1" ht="12.75">
      <c r="H18875" s="507"/>
      <c r="R18875" s="507"/>
    </row>
    <row r="18876" spans="8:19" customFormat="1" ht="12.75">
      <c r="H18876" s="507"/>
      <c r="R18876" s="507"/>
      <c r="S18876" s="507"/>
    </row>
    <row r="18877" spans="8:19" customFormat="1" ht="12.75">
      <c r="H18877" s="507"/>
      <c r="P18877" s="507"/>
      <c r="R18877" s="507"/>
    </row>
    <row r="18878" spans="8:19" customFormat="1" ht="12.75">
      <c r="H18878" s="507"/>
      <c r="R18878" s="507"/>
    </row>
    <row r="18879" spans="8:19" customFormat="1" ht="12.75">
      <c r="H18879" s="507"/>
      <c r="P18879" s="507"/>
      <c r="R18879" s="507"/>
    </row>
    <row r="18880" spans="8:19" customFormat="1" ht="12.75">
      <c r="H18880" s="507"/>
      <c r="R18880" s="507"/>
      <c r="S18880" s="507"/>
    </row>
    <row r="18881" spans="8:19" customFormat="1" ht="12.75">
      <c r="H18881" s="507"/>
      <c r="R18881" s="507"/>
    </row>
    <row r="18882" spans="8:19" customFormat="1" ht="12.75">
      <c r="H18882" s="507"/>
      <c r="R18882" s="507"/>
    </row>
    <row r="18883" spans="8:19" customFormat="1" ht="12.75">
      <c r="H18883" s="507"/>
      <c r="R18883" s="507"/>
      <c r="S18883" s="507"/>
    </row>
    <row r="18884" spans="8:19" customFormat="1" ht="12.75">
      <c r="H18884" s="507"/>
      <c r="R18884" s="507"/>
    </row>
    <row r="18885" spans="8:19" customFormat="1" ht="12.75">
      <c r="H18885" s="507"/>
      <c r="R18885" s="507"/>
    </row>
    <row r="18886" spans="8:19" customFormat="1" ht="12.75">
      <c r="H18886" s="507"/>
      <c r="R18886" s="507"/>
      <c r="S18886" s="507"/>
    </row>
    <row r="18887" spans="8:19" customFormat="1" ht="12.75">
      <c r="H18887" s="507"/>
      <c r="R18887" s="507"/>
    </row>
    <row r="18888" spans="8:19" customFormat="1" ht="12.75">
      <c r="H18888" s="507"/>
      <c r="R18888" s="507"/>
    </row>
    <row r="18889" spans="8:19" customFormat="1" ht="12.75">
      <c r="H18889" s="507"/>
      <c r="R18889" s="507"/>
    </row>
    <row r="18890" spans="8:19" customFormat="1" ht="12.75">
      <c r="H18890" s="507"/>
      <c r="R18890" s="507"/>
    </row>
    <row r="18891" spans="8:19" customFormat="1" ht="12.75">
      <c r="H18891" s="507"/>
      <c r="R18891" s="507"/>
    </row>
    <row r="18892" spans="8:19" customFormat="1" ht="12.75">
      <c r="H18892" s="507"/>
      <c r="R18892" s="507"/>
    </row>
    <row r="18893" spans="8:19" customFormat="1" ht="12.75">
      <c r="H18893" s="507"/>
      <c r="R18893" s="507"/>
    </row>
    <row r="18894" spans="8:19" customFormat="1" ht="12.75">
      <c r="H18894" s="507"/>
      <c r="R18894" s="507"/>
    </row>
    <row r="18895" spans="8:19" customFormat="1" ht="12.75">
      <c r="H18895" s="507"/>
      <c r="R18895" s="507"/>
    </row>
    <row r="18896" spans="8:19" customFormat="1" ht="12.75">
      <c r="H18896" s="507"/>
      <c r="R18896" s="507"/>
    </row>
    <row r="18897" spans="8:19" customFormat="1" ht="12.75">
      <c r="H18897" s="507"/>
      <c r="R18897" s="507"/>
    </row>
    <row r="18898" spans="8:19" customFormat="1" ht="12.75">
      <c r="H18898" s="507"/>
      <c r="R18898" s="507"/>
      <c r="S18898" s="507"/>
    </row>
    <row r="18899" spans="8:19" customFormat="1" ht="12.75">
      <c r="H18899" s="507"/>
      <c r="R18899" s="507"/>
    </row>
    <row r="18900" spans="8:19" customFormat="1" ht="12.75">
      <c r="H18900" s="507"/>
      <c r="R18900" s="507"/>
      <c r="S18900" s="507"/>
    </row>
    <row r="18901" spans="8:19" customFormat="1" ht="12.75">
      <c r="H18901" s="507"/>
      <c r="P18901" s="507"/>
      <c r="R18901" s="507"/>
    </row>
    <row r="18902" spans="8:19" customFormat="1" ht="12.75">
      <c r="H18902" s="507"/>
      <c r="R18902" s="507"/>
    </row>
    <row r="18903" spans="8:19" customFormat="1" ht="12.75">
      <c r="H18903" s="507"/>
      <c r="R18903" s="507"/>
    </row>
    <row r="18904" spans="8:19" customFormat="1" ht="12.75">
      <c r="H18904" s="507"/>
      <c r="R18904" s="507"/>
    </row>
    <row r="18905" spans="8:19" customFormat="1" ht="12.75">
      <c r="H18905" s="507"/>
      <c r="R18905" s="507"/>
    </row>
    <row r="18906" spans="8:19" customFormat="1" ht="12.75">
      <c r="H18906" s="507"/>
      <c r="R18906" s="507"/>
      <c r="S18906" s="507"/>
    </row>
    <row r="18907" spans="8:19" customFormat="1" ht="12.75">
      <c r="H18907" s="507"/>
      <c r="R18907" s="507"/>
    </row>
    <row r="18908" spans="8:19" customFormat="1" ht="12.75">
      <c r="H18908" s="507"/>
      <c r="R18908" s="507"/>
      <c r="S18908" s="507"/>
    </row>
    <row r="18909" spans="8:19" customFormat="1" ht="12.75">
      <c r="H18909" s="507"/>
      <c r="P18909" s="507"/>
      <c r="R18909" s="507"/>
    </row>
    <row r="18910" spans="8:19" customFormat="1" ht="12.75">
      <c r="H18910" s="507"/>
      <c r="R18910" s="507"/>
    </row>
    <row r="18911" spans="8:19" customFormat="1" ht="12.75">
      <c r="H18911" s="507"/>
      <c r="R18911" s="507"/>
    </row>
    <row r="18912" spans="8:19" customFormat="1" ht="12.75">
      <c r="H18912" s="507"/>
      <c r="R18912" s="507"/>
    </row>
    <row r="18913" spans="8:19" customFormat="1" ht="12.75">
      <c r="H18913" s="507"/>
      <c r="R18913" s="507"/>
      <c r="S18913" s="507"/>
    </row>
    <row r="18914" spans="8:19" customFormat="1" ht="12.75">
      <c r="H18914" s="507"/>
      <c r="P18914" s="507"/>
      <c r="R18914" s="507"/>
    </row>
    <row r="18915" spans="8:19" customFormat="1" ht="12.75">
      <c r="H18915" s="507"/>
      <c r="R18915" s="507"/>
      <c r="S18915" s="507"/>
    </row>
    <row r="18916" spans="8:19" customFormat="1" ht="12.75">
      <c r="H18916" s="507"/>
      <c r="P18916" s="507"/>
      <c r="R18916" s="507"/>
    </row>
    <row r="18917" spans="8:19" customFormat="1" ht="12.75">
      <c r="H18917" s="507"/>
      <c r="P18917" s="507"/>
      <c r="R18917" s="507"/>
    </row>
    <row r="18918" spans="8:19" customFormat="1" ht="12.75">
      <c r="H18918" s="507"/>
      <c r="P18918" s="507"/>
      <c r="R18918" s="507"/>
    </row>
    <row r="18919" spans="8:19" customFormat="1" ht="12.75">
      <c r="H18919" s="507"/>
      <c r="R18919" s="507"/>
    </row>
    <row r="18920" spans="8:19" customFormat="1" ht="12.75">
      <c r="H18920" s="507"/>
      <c r="R18920" s="507"/>
      <c r="S18920" s="507"/>
    </row>
    <row r="18921" spans="8:19" customFormat="1" ht="12.75">
      <c r="H18921" s="507"/>
      <c r="R18921" s="507"/>
    </row>
    <row r="18922" spans="8:19" customFormat="1" ht="12.75">
      <c r="H18922" s="507"/>
      <c r="R18922" s="507"/>
    </row>
    <row r="18923" spans="8:19" customFormat="1" ht="12.75">
      <c r="H18923" s="507"/>
      <c r="R18923" s="507"/>
      <c r="S18923" s="507"/>
    </row>
    <row r="18924" spans="8:19" customFormat="1" ht="12.75">
      <c r="H18924" s="507"/>
      <c r="R18924" s="507"/>
    </row>
    <row r="18925" spans="8:19" customFormat="1" ht="12.75">
      <c r="H18925" s="507"/>
      <c r="P18925" s="507"/>
      <c r="R18925" s="507"/>
      <c r="S18925" s="507"/>
    </row>
    <row r="18926" spans="8:19" customFormat="1" ht="12.75">
      <c r="H18926" s="507"/>
      <c r="P18926" s="507"/>
      <c r="R18926" s="507"/>
    </row>
    <row r="18927" spans="8:19" customFormat="1" ht="12.75">
      <c r="H18927" s="507"/>
      <c r="R18927" s="507"/>
    </row>
    <row r="18928" spans="8:19" customFormat="1" ht="12.75">
      <c r="H18928" s="507"/>
      <c r="P18928" s="507"/>
      <c r="R18928" s="507"/>
    </row>
    <row r="18929" spans="8:28" customFormat="1" ht="12.75">
      <c r="H18929" s="507"/>
      <c r="R18929" s="507"/>
      <c r="S18929" s="507"/>
    </row>
    <row r="18930" spans="8:28" customFormat="1" ht="12.75">
      <c r="H18930" s="507"/>
      <c r="P18930" s="507"/>
      <c r="R18930" s="507"/>
    </row>
    <row r="18931" spans="8:28" customFormat="1" ht="12.75">
      <c r="H18931" s="507"/>
      <c r="R18931" s="507"/>
    </row>
    <row r="18932" spans="8:28" customFormat="1" ht="12.75">
      <c r="H18932" s="507"/>
      <c r="R18932" s="507"/>
    </row>
    <row r="18933" spans="8:28" customFormat="1" ht="12.75">
      <c r="H18933" s="507"/>
      <c r="R18933" s="507"/>
    </row>
    <row r="18934" spans="8:28" customFormat="1" ht="12.75">
      <c r="H18934" s="507"/>
      <c r="P18934" s="507"/>
      <c r="R18934" s="507"/>
    </row>
    <row r="18935" spans="8:28" customFormat="1" ht="12.75">
      <c r="H18935" s="507"/>
      <c r="R18935" s="507"/>
      <c r="S18935" s="507"/>
    </row>
    <row r="18936" spans="8:28" customFormat="1" ht="12.75">
      <c r="H18936" s="507"/>
      <c r="P18936" s="507"/>
      <c r="R18936" s="507"/>
    </row>
    <row r="18937" spans="8:28" customFormat="1" ht="12.75">
      <c r="H18937" s="507"/>
      <c r="R18937" s="507"/>
    </row>
    <row r="18938" spans="8:28" customFormat="1" ht="12.75">
      <c r="H18938" s="507"/>
      <c r="P18938" s="507"/>
      <c r="R18938" s="507"/>
    </row>
    <row r="18939" spans="8:28" customFormat="1" ht="12.75">
      <c r="H18939" s="507"/>
      <c r="P18939" s="507"/>
      <c r="R18939" s="507"/>
      <c r="S18939" s="507"/>
    </row>
    <row r="18940" spans="8:28" customFormat="1" ht="12.75">
      <c r="H18940" s="507"/>
      <c r="R18940" s="507"/>
    </row>
    <row r="18941" spans="8:28" customFormat="1" ht="12.75">
      <c r="H18941" s="507"/>
      <c r="R18941" s="507"/>
    </row>
    <row r="18942" spans="8:28" customFormat="1" ht="12.75">
      <c r="H18942" s="507"/>
      <c r="P18942" s="507"/>
      <c r="R18942" s="507"/>
    </row>
    <row r="18943" spans="8:28" customFormat="1" ht="12.75">
      <c r="H18943" s="507"/>
      <c r="R18943" s="507"/>
      <c r="S18943" s="507"/>
    </row>
    <row r="18944" spans="8:28" customFormat="1" ht="12.75">
      <c r="H18944" s="507"/>
      <c r="P18944" s="507"/>
      <c r="R18944" s="507"/>
      <c r="AB18944" s="507"/>
    </row>
    <row r="18945" spans="8:19" customFormat="1" ht="12.75">
      <c r="H18945" s="507"/>
      <c r="R18945" s="507"/>
      <c r="S18945" s="507"/>
    </row>
    <row r="18946" spans="8:19" customFormat="1" ht="12.75">
      <c r="H18946" s="507"/>
      <c r="R18946" s="507"/>
    </row>
    <row r="18947" spans="8:19" customFormat="1" ht="12.75">
      <c r="H18947" s="507"/>
      <c r="R18947" s="507"/>
    </row>
    <row r="18948" spans="8:19" customFormat="1" ht="12.75">
      <c r="H18948" s="507"/>
      <c r="R18948" s="507"/>
    </row>
    <row r="18949" spans="8:19" customFormat="1" ht="12.75">
      <c r="H18949" s="507"/>
      <c r="R18949" s="507"/>
    </row>
    <row r="18950" spans="8:19" customFormat="1" ht="12.75">
      <c r="H18950" s="507"/>
      <c r="P18950" s="507"/>
      <c r="R18950" s="507"/>
    </row>
    <row r="18951" spans="8:19" customFormat="1" ht="12.75">
      <c r="H18951" s="507"/>
      <c r="P18951" s="507"/>
      <c r="R18951" s="507"/>
      <c r="S18951" s="507"/>
    </row>
    <row r="18952" spans="8:19" customFormat="1" ht="12.75">
      <c r="H18952" s="507"/>
      <c r="R18952" s="507"/>
      <c r="S18952" s="507"/>
    </row>
    <row r="18953" spans="8:19" customFormat="1" ht="12.75">
      <c r="H18953" s="507"/>
      <c r="R18953" s="507"/>
      <c r="S18953" s="507"/>
    </row>
    <row r="18954" spans="8:19" customFormat="1" ht="12.75">
      <c r="H18954" s="507"/>
      <c r="R18954" s="507"/>
    </row>
    <row r="18955" spans="8:19" customFormat="1" ht="12.75">
      <c r="H18955" s="507"/>
      <c r="P18955" s="507"/>
      <c r="R18955" s="507"/>
    </row>
    <row r="18956" spans="8:19" customFormat="1" ht="12.75">
      <c r="H18956" s="507"/>
      <c r="R18956" s="507"/>
    </row>
    <row r="18957" spans="8:19" customFormat="1" ht="12.75">
      <c r="H18957" s="507"/>
      <c r="R18957" s="507"/>
      <c r="S18957" s="507"/>
    </row>
    <row r="18958" spans="8:19" customFormat="1" ht="12.75">
      <c r="H18958" s="507"/>
      <c r="R18958" s="507"/>
      <c r="S18958" s="507"/>
    </row>
    <row r="18959" spans="8:19" customFormat="1" ht="12.75">
      <c r="H18959" s="507"/>
      <c r="P18959" s="507"/>
      <c r="R18959" s="507"/>
    </row>
    <row r="18960" spans="8:19" customFormat="1" ht="12.75">
      <c r="H18960" s="507"/>
      <c r="R18960" s="507"/>
      <c r="S18960" s="507"/>
    </row>
    <row r="18961" spans="8:19" customFormat="1" ht="12.75">
      <c r="H18961" s="507"/>
      <c r="R18961" s="507"/>
    </row>
    <row r="18962" spans="8:19" customFormat="1" ht="12.75">
      <c r="H18962" s="507"/>
      <c r="R18962" s="507"/>
    </row>
    <row r="18963" spans="8:19" customFormat="1" ht="12.75">
      <c r="H18963" s="507"/>
      <c r="R18963" s="507"/>
      <c r="S18963" s="507"/>
    </row>
    <row r="18964" spans="8:19" customFormat="1" ht="12.75">
      <c r="H18964" s="507"/>
      <c r="R18964" s="507"/>
      <c r="S18964" s="507"/>
    </row>
    <row r="18965" spans="8:19" customFormat="1" ht="12.75">
      <c r="H18965" s="507"/>
      <c r="R18965" s="507"/>
    </row>
    <row r="18966" spans="8:19" customFormat="1" ht="12.75">
      <c r="H18966" s="507"/>
      <c r="R18966" s="507"/>
    </row>
    <row r="18967" spans="8:19" customFormat="1" ht="12.75">
      <c r="H18967" s="507"/>
      <c r="P18967" s="507"/>
      <c r="R18967" s="507"/>
    </row>
    <row r="18968" spans="8:19" customFormat="1" ht="12.75">
      <c r="H18968" s="507"/>
      <c r="P18968" s="507"/>
      <c r="R18968" s="507"/>
    </row>
    <row r="18969" spans="8:19" customFormat="1" ht="12.75">
      <c r="H18969" s="507"/>
      <c r="P18969" s="507"/>
      <c r="R18969" s="507"/>
      <c r="S18969" s="507"/>
    </row>
    <row r="18970" spans="8:19" customFormat="1" ht="12.75">
      <c r="H18970" s="507"/>
      <c r="P18970" s="507"/>
      <c r="R18970" s="507"/>
    </row>
    <row r="18971" spans="8:19" customFormat="1" ht="12.75">
      <c r="H18971" s="507"/>
      <c r="R18971" s="507"/>
    </row>
    <row r="18972" spans="8:19" customFormat="1" ht="12.75">
      <c r="H18972" s="507"/>
      <c r="R18972" s="507"/>
    </row>
    <row r="18973" spans="8:19" customFormat="1" ht="12.75">
      <c r="H18973" s="507"/>
      <c r="P18973" s="507"/>
      <c r="R18973" s="507"/>
    </row>
    <row r="18974" spans="8:19" customFormat="1" ht="12.75">
      <c r="H18974" s="507"/>
      <c r="R18974" s="507"/>
    </row>
    <row r="18975" spans="8:19" customFormat="1" ht="12.75">
      <c r="H18975" s="507"/>
      <c r="R18975" s="507"/>
      <c r="S18975" s="507"/>
    </row>
    <row r="18976" spans="8:19" customFormat="1" ht="12.75">
      <c r="H18976" s="507"/>
      <c r="R18976" s="507"/>
    </row>
    <row r="18977" spans="8:28" customFormat="1" ht="12.75">
      <c r="H18977" s="507"/>
      <c r="R18977" s="507"/>
      <c r="S18977" s="507"/>
    </row>
    <row r="18978" spans="8:28" customFormat="1" ht="12.75">
      <c r="H18978" s="507"/>
      <c r="R18978" s="507"/>
    </row>
    <row r="18979" spans="8:28" customFormat="1" ht="12.75">
      <c r="H18979" s="507"/>
      <c r="P18979" s="507"/>
      <c r="R18979" s="507"/>
      <c r="S18979" s="507"/>
    </row>
    <row r="18980" spans="8:28" customFormat="1" ht="12.75">
      <c r="H18980" s="507"/>
      <c r="R18980" s="507"/>
    </row>
    <row r="18981" spans="8:28" customFormat="1" ht="12.75">
      <c r="H18981" s="507"/>
      <c r="R18981" s="507"/>
    </row>
    <row r="18982" spans="8:28" customFormat="1" ht="12.75">
      <c r="H18982" s="507"/>
      <c r="R18982" s="507"/>
    </row>
    <row r="18983" spans="8:28" customFormat="1" ht="12.75">
      <c r="H18983" s="507"/>
      <c r="R18983" s="507"/>
    </row>
    <row r="18984" spans="8:28" customFormat="1" ht="12.75">
      <c r="H18984" s="507"/>
      <c r="R18984" s="507"/>
    </row>
    <row r="18985" spans="8:28" customFormat="1" ht="12.75">
      <c r="H18985" s="507"/>
      <c r="P18985" s="507"/>
      <c r="R18985" s="507"/>
      <c r="S18985" s="507"/>
    </row>
    <row r="18986" spans="8:28" customFormat="1" ht="12.75">
      <c r="H18986" s="507"/>
      <c r="R18986" s="507"/>
    </row>
    <row r="18987" spans="8:28" customFormat="1" ht="12.75">
      <c r="H18987" s="507"/>
      <c r="P18987" s="507"/>
      <c r="R18987" s="507"/>
    </row>
    <row r="18988" spans="8:28" customFormat="1" ht="12.75">
      <c r="H18988" s="507"/>
      <c r="P18988" s="507"/>
      <c r="R18988" s="507"/>
      <c r="S18988" s="507"/>
      <c r="AB18988" s="507"/>
    </row>
    <row r="18989" spans="8:28" customFormat="1" ht="12.75">
      <c r="H18989" s="507"/>
      <c r="R18989" s="507"/>
    </row>
    <row r="18990" spans="8:28" customFormat="1" ht="12.75">
      <c r="H18990" s="507"/>
      <c r="R18990" s="507"/>
      <c r="S18990" s="507"/>
    </row>
    <row r="18991" spans="8:28" customFormat="1" ht="12.75">
      <c r="H18991" s="507"/>
      <c r="R18991" s="507"/>
    </row>
    <row r="18992" spans="8:28" customFormat="1" ht="12.75">
      <c r="H18992" s="507"/>
      <c r="R18992" s="507"/>
    </row>
    <row r="18993" spans="8:19" customFormat="1" ht="12.75">
      <c r="H18993" s="507"/>
      <c r="R18993" s="507"/>
      <c r="S18993" s="507"/>
    </row>
    <row r="18994" spans="8:19" customFormat="1" ht="12.75">
      <c r="H18994" s="507"/>
      <c r="R18994" s="507"/>
    </row>
    <row r="18995" spans="8:19" customFormat="1" ht="12.75">
      <c r="H18995" s="507"/>
      <c r="R18995" s="507"/>
    </row>
    <row r="18996" spans="8:19" customFormat="1" ht="12.75">
      <c r="H18996" s="507"/>
      <c r="R18996" s="507"/>
    </row>
    <row r="18997" spans="8:19" customFormat="1" ht="12.75">
      <c r="H18997" s="507"/>
      <c r="R18997" s="507"/>
    </row>
    <row r="18998" spans="8:19" customFormat="1" ht="12.75">
      <c r="H18998" s="507"/>
      <c r="P18998" s="507"/>
      <c r="R18998" s="507"/>
      <c r="S18998" s="507"/>
    </row>
    <row r="18999" spans="8:19" customFormat="1" ht="12.75">
      <c r="H18999" s="507"/>
      <c r="R18999" s="507"/>
    </row>
    <row r="19000" spans="8:19" customFormat="1" ht="12.75">
      <c r="H19000" s="507"/>
      <c r="R19000" s="507"/>
      <c r="S19000" s="507"/>
    </row>
    <row r="19001" spans="8:19" customFormat="1" ht="12.75">
      <c r="H19001" s="507"/>
      <c r="R19001" s="507"/>
    </row>
    <row r="19002" spans="8:19" customFormat="1" ht="12.75">
      <c r="H19002" s="507"/>
      <c r="R19002" s="507"/>
    </row>
    <row r="19003" spans="8:19" customFormat="1" ht="12.75">
      <c r="H19003" s="507"/>
      <c r="R19003" s="507"/>
    </row>
    <row r="19004" spans="8:19" customFormat="1" ht="12.75">
      <c r="H19004" s="507"/>
      <c r="P19004" s="507"/>
      <c r="R19004" s="507"/>
      <c r="S19004" s="507"/>
    </row>
    <row r="19005" spans="8:19" customFormat="1" ht="12.75">
      <c r="H19005" s="507"/>
      <c r="R19005" s="507"/>
    </row>
    <row r="19006" spans="8:19" customFormat="1" ht="12.75">
      <c r="H19006" s="507"/>
      <c r="R19006" s="507"/>
    </row>
    <row r="19007" spans="8:19" customFormat="1" ht="12.75">
      <c r="H19007" s="507"/>
      <c r="P19007" s="507"/>
      <c r="R19007" s="507"/>
    </row>
    <row r="19008" spans="8:19" customFormat="1" ht="12.75">
      <c r="H19008" s="507"/>
      <c r="R19008" s="507"/>
      <c r="S19008" s="507"/>
    </row>
    <row r="19009" spans="8:19" customFormat="1" ht="12.75">
      <c r="H19009" s="507"/>
      <c r="R19009" s="507"/>
      <c r="S19009" s="507"/>
    </row>
    <row r="19010" spans="8:19" customFormat="1" ht="12.75">
      <c r="H19010" s="507"/>
      <c r="R19010" s="507"/>
    </row>
    <row r="19011" spans="8:19" customFormat="1" ht="12.75">
      <c r="H19011" s="507"/>
      <c r="R19011" s="507"/>
    </row>
    <row r="19012" spans="8:19" customFormat="1" ht="12.75">
      <c r="H19012" s="507"/>
      <c r="R19012" s="507"/>
    </row>
    <row r="19013" spans="8:19" customFormat="1" ht="12.75">
      <c r="H19013" s="507"/>
      <c r="R19013" s="507"/>
    </row>
    <row r="19014" spans="8:19" customFormat="1" ht="12.75">
      <c r="H19014" s="507"/>
      <c r="R19014" s="507"/>
      <c r="S19014" s="507"/>
    </row>
    <row r="19015" spans="8:19" customFormat="1" ht="12.75">
      <c r="H19015" s="507"/>
      <c r="R19015" s="507"/>
    </row>
    <row r="19016" spans="8:19" customFormat="1" ht="12.75">
      <c r="H19016" s="507"/>
      <c r="R19016" s="507"/>
    </row>
    <row r="19017" spans="8:19" customFormat="1" ht="12.75">
      <c r="H19017" s="507"/>
      <c r="R19017" s="507"/>
    </row>
    <row r="19018" spans="8:19" customFormat="1" ht="12.75">
      <c r="H19018" s="507"/>
      <c r="R19018" s="507"/>
    </row>
    <row r="19019" spans="8:19" customFormat="1" ht="12.75">
      <c r="H19019" s="507"/>
      <c r="R19019" s="507"/>
    </row>
    <row r="19020" spans="8:19" customFormat="1" ht="12.75">
      <c r="H19020" s="507"/>
      <c r="P19020" s="507"/>
      <c r="R19020" s="507"/>
    </row>
    <row r="19021" spans="8:19" customFormat="1" ht="12.75">
      <c r="H19021" s="507"/>
      <c r="P19021" s="507"/>
      <c r="R19021" s="507"/>
    </row>
    <row r="19022" spans="8:19" customFormat="1" ht="12.75">
      <c r="H19022" s="507"/>
      <c r="R19022" s="507"/>
    </row>
    <row r="19023" spans="8:19" customFormat="1" ht="12.75">
      <c r="H19023" s="507"/>
      <c r="P19023" s="507"/>
      <c r="R19023" s="507"/>
    </row>
    <row r="19024" spans="8:19" customFormat="1" ht="12.75">
      <c r="H19024" s="507"/>
      <c r="P19024" s="507"/>
      <c r="R19024" s="507"/>
    </row>
    <row r="19025" spans="8:19" customFormat="1" ht="12.75">
      <c r="H19025" s="507"/>
      <c r="R19025" s="507"/>
      <c r="S19025" s="507"/>
    </row>
    <row r="19026" spans="8:19" customFormat="1" ht="12.75">
      <c r="H19026" s="507"/>
      <c r="R19026" s="507"/>
    </row>
    <row r="19027" spans="8:19" customFormat="1" ht="12.75">
      <c r="H19027" s="507"/>
      <c r="P19027" s="507"/>
      <c r="R19027" s="507"/>
    </row>
    <row r="19028" spans="8:19" customFormat="1" ht="12.75">
      <c r="H19028" s="507"/>
      <c r="R19028" s="507"/>
      <c r="S19028" s="507"/>
    </row>
    <row r="19029" spans="8:19" customFormat="1" ht="12.75">
      <c r="H19029" s="507"/>
      <c r="R19029" s="507"/>
    </row>
    <row r="19030" spans="8:19" customFormat="1" ht="12.75">
      <c r="H19030" s="507"/>
      <c r="R19030" s="507"/>
    </row>
    <row r="19031" spans="8:19" customFormat="1" ht="12.75">
      <c r="H19031" s="507"/>
      <c r="P19031" s="507"/>
      <c r="R19031" s="507"/>
      <c r="S19031" s="507"/>
    </row>
    <row r="19032" spans="8:19" customFormat="1" ht="12.75">
      <c r="H19032" s="507"/>
      <c r="P19032" s="507"/>
      <c r="R19032" s="507"/>
      <c r="S19032" s="507"/>
    </row>
    <row r="19033" spans="8:19" customFormat="1" ht="12.75">
      <c r="H19033" s="507"/>
      <c r="R19033" s="507"/>
      <c r="S19033" s="507"/>
    </row>
    <row r="19034" spans="8:19" customFormat="1" ht="12.75">
      <c r="H19034" s="507"/>
      <c r="R19034" s="507"/>
      <c r="S19034" s="507"/>
    </row>
    <row r="19035" spans="8:19" customFormat="1" ht="12.75">
      <c r="H19035" s="507"/>
      <c r="P19035" s="507"/>
      <c r="R19035" s="507"/>
    </row>
    <row r="19036" spans="8:19" customFormat="1" ht="12.75">
      <c r="H19036" s="507"/>
      <c r="R19036" s="507"/>
    </row>
    <row r="19037" spans="8:19" customFormat="1" ht="12.75">
      <c r="H19037" s="507"/>
      <c r="P19037" s="507"/>
      <c r="R19037" s="507"/>
    </row>
    <row r="19038" spans="8:19" customFormat="1" ht="12.75">
      <c r="H19038" s="507"/>
      <c r="R19038" s="507"/>
    </row>
    <row r="19039" spans="8:19" customFormat="1" ht="12.75">
      <c r="H19039" s="507"/>
      <c r="P19039" s="507"/>
      <c r="R19039" s="507"/>
    </row>
    <row r="19040" spans="8:19" customFormat="1" ht="12.75">
      <c r="H19040" s="507"/>
      <c r="R19040" s="507"/>
    </row>
    <row r="19041" spans="8:28" customFormat="1" ht="12.75">
      <c r="H19041" s="507"/>
      <c r="R19041" s="507"/>
    </row>
    <row r="19042" spans="8:28" customFormat="1" ht="12.75">
      <c r="H19042" s="507"/>
      <c r="P19042" s="507"/>
      <c r="R19042" s="507"/>
    </row>
    <row r="19043" spans="8:28" customFormat="1" ht="12.75">
      <c r="H19043" s="507"/>
      <c r="R19043" s="507"/>
      <c r="S19043" s="507"/>
    </row>
    <row r="19044" spans="8:28" customFormat="1" ht="12.75">
      <c r="H19044" s="507"/>
      <c r="R19044" s="507"/>
    </row>
    <row r="19045" spans="8:28" customFormat="1" ht="12.75">
      <c r="H19045" s="507"/>
      <c r="R19045" s="507"/>
    </row>
    <row r="19046" spans="8:28" customFormat="1" ht="12.75">
      <c r="H19046" s="507"/>
      <c r="R19046" s="507"/>
    </row>
    <row r="19047" spans="8:28" customFormat="1" ht="12.75">
      <c r="H19047" s="507"/>
      <c r="R19047" s="507"/>
      <c r="S19047" s="507"/>
    </row>
    <row r="19048" spans="8:28" customFormat="1" ht="12.75">
      <c r="H19048" s="507"/>
      <c r="R19048" s="507"/>
    </row>
    <row r="19049" spans="8:28" customFormat="1" ht="12.75">
      <c r="H19049" s="507"/>
      <c r="R19049" s="507"/>
    </row>
    <row r="19050" spans="8:28" customFormat="1" ht="12.75">
      <c r="H19050" s="507"/>
      <c r="P19050" s="507"/>
      <c r="R19050" s="507"/>
      <c r="S19050" s="507"/>
    </row>
    <row r="19051" spans="8:28" customFormat="1" ht="12.75">
      <c r="H19051" s="507"/>
      <c r="R19051" s="507"/>
    </row>
    <row r="19052" spans="8:28" customFormat="1" ht="12.75">
      <c r="H19052" s="507"/>
      <c r="P19052" s="507"/>
      <c r="R19052" s="507"/>
    </row>
    <row r="19053" spans="8:28" customFormat="1" ht="12.75">
      <c r="H19053" s="507"/>
      <c r="R19053" s="507"/>
      <c r="S19053" s="507"/>
      <c r="AB19053" s="507"/>
    </row>
    <row r="19054" spans="8:28" customFormat="1" ht="12.75">
      <c r="H19054" s="507"/>
      <c r="P19054" s="507"/>
      <c r="R19054" s="507"/>
    </row>
    <row r="19055" spans="8:28" customFormat="1" ht="12.75">
      <c r="H19055" s="507"/>
      <c r="R19055" s="507"/>
    </row>
    <row r="19056" spans="8:28" customFormat="1" ht="12.75">
      <c r="H19056" s="507"/>
      <c r="P19056" s="507"/>
      <c r="R19056" s="507"/>
    </row>
    <row r="19057" spans="8:19" customFormat="1" ht="12.75">
      <c r="H19057" s="507"/>
      <c r="P19057" s="507"/>
      <c r="R19057" s="507"/>
      <c r="S19057" s="507"/>
    </row>
    <row r="19058" spans="8:19" customFormat="1" ht="12.75">
      <c r="H19058" s="507"/>
      <c r="R19058" s="507"/>
    </row>
    <row r="19059" spans="8:19" customFormat="1" ht="12.75">
      <c r="H19059" s="507"/>
      <c r="R19059" s="507"/>
      <c r="S19059" s="507"/>
    </row>
    <row r="19060" spans="8:19" customFormat="1" ht="12.75">
      <c r="H19060" s="507"/>
      <c r="R19060" s="507"/>
      <c r="S19060" s="507"/>
    </row>
    <row r="19061" spans="8:19" customFormat="1" ht="12.75">
      <c r="H19061" s="507"/>
      <c r="P19061" s="507"/>
      <c r="R19061" s="507"/>
    </row>
    <row r="19062" spans="8:19" customFormat="1" ht="12.75">
      <c r="H19062" s="507"/>
      <c r="R19062" s="507"/>
    </row>
    <row r="19063" spans="8:19" customFormat="1" ht="12.75">
      <c r="H19063" s="507"/>
      <c r="R19063" s="507"/>
    </row>
    <row r="19064" spans="8:19" customFormat="1" ht="12.75">
      <c r="H19064" s="507"/>
      <c r="P19064" s="507"/>
      <c r="R19064" s="507"/>
    </row>
    <row r="19065" spans="8:19" customFormat="1" ht="12.75">
      <c r="H19065" s="507"/>
      <c r="R19065" s="507"/>
    </row>
    <row r="19066" spans="8:19" customFormat="1" ht="12.75">
      <c r="H19066" s="507"/>
      <c r="R19066" s="507"/>
      <c r="S19066" s="507"/>
    </row>
    <row r="19067" spans="8:19" customFormat="1" ht="12.75">
      <c r="H19067" s="507"/>
      <c r="R19067" s="507"/>
    </row>
    <row r="19068" spans="8:19" customFormat="1" ht="12.75">
      <c r="H19068" s="507"/>
      <c r="R19068" s="507"/>
      <c r="S19068" s="507"/>
    </row>
    <row r="19069" spans="8:19" customFormat="1" ht="12.75">
      <c r="H19069" s="507"/>
      <c r="P19069" s="507"/>
      <c r="R19069" s="507"/>
    </row>
    <row r="19070" spans="8:19" customFormat="1" ht="12.75">
      <c r="H19070" s="507"/>
      <c r="P19070" s="507"/>
      <c r="R19070" s="507"/>
    </row>
    <row r="19071" spans="8:19" customFormat="1" ht="12.75">
      <c r="H19071" s="507"/>
      <c r="P19071" s="507"/>
      <c r="R19071" s="507"/>
    </row>
    <row r="19072" spans="8:19" customFormat="1" ht="12.75">
      <c r="H19072" s="507"/>
      <c r="P19072" s="507"/>
      <c r="R19072" s="507"/>
    </row>
    <row r="19073" spans="8:19" customFormat="1" ht="12.75">
      <c r="H19073" s="507"/>
      <c r="R19073" s="507"/>
    </row>
    <row r="19074" spans="8:19" customFormat="1" ht="12.75">
      <c r="H19074" s="507"/>
      <c r="P19074" s="507"/>
      <c r="R19074" s="507"/>
      <c r="S19074" s="507"/>
    </row>
    <row r="19075" spans="8:19" customFormat="1" ht="12.75">
      <c r="H19075" s="507"/>
      <c r="P19075" s="507"/>
      <c r="R19075" s="507"/>
    </row>
    <row r="19076" spans="8:19" customFormat="1" ht="12.75">
      <c r="H19076" s="507"/>
      <c r="P19076" s="507"/>
      <c r="R19076" s="507"/>
    </row>
    <row r="19077" spans="8:19" customFormat="1" ht="12.75">
      <c r="H19077" s="507"/>
      <c r="R19077" s="507"/>
      <c r="S19077" s="507"/>
    </row>
    <row r="19078" spans="8:19" customFormat="1" ht="12.75">
      <c r="H19078" s="507"/>
      <c r="R19078" s="507"/>
      <c r="S19078" s="507"/>
    </row>
    <row r="19079" spans="8:19" customFormat="1" ht="12.75">
      <c r="H19079" s="507"/>
      <c r="R19079" s="507"/>
      <c r="S19079" s="507"/>
    </row>
    <row r="19080" spans="8:19" customFormat="1" ht="12.75">
      <c r="H19080" s="507"/>
      <c r="R19080" s="507"/>
    </row>
    <row r="19081" spans="8:19" customFormat="1" ht="12.75">
      <c r="H19081" s="507"/>
      <c r="R19081" s="507"/>
    </row>
    <row r="19082" spans="8:19" customFormat="1" ht="12.75">
      <c r="H19082" s="507"/>
      <c r="R19082" s="507"/>
    </row>
    <row r="19083" spans="8:19" customFormat="1" ht="12.75">
      <c r="H19083" s="507"/>
      <c r="P19083" s="507"/>
      <c r="R19083" s="507"/>
    </row>
    <row r="19084" spans="8:19" customFormat="1" ht="12.75">
      <c r="H19084" s="507"/>
      <c r="R19084" s="507"/>
    </row>
    <row r="19085" spans="8:19" customFormat="1" ht="12.75">
      <c r="H19085" s="507"/>
      <c r="R19085" s="507"/>
    </row>
    <row r="19086" spans="8:19" customFormat="1" ht="12.75">
      <c r="H19086" s="507"/>
      <c r="R19086" s="507"/>
    </row>
    <row r="19087" spans="8:19" customFormat="1" ht="12.75">
      <c r="H19087" s="507"/>
      <c r="P19087" s="507"/>
      <c r="R19087" s="507"/>
    </row>
    <row r="19088" spans="8:19" customFormat="1" ht="12.75">
      <c r="H19088" s="507"/>
      <c r="R19088" s="507"/>
      <c r="S19088" s="507"/>
    </row>
    <row r="19089" spans="8:19" customFormat="1" ht="12.75">
      <c r="H19089" s="507"/>
      <c r="P19089" s="507"/>
      <c r="R19089" s="507"/>
    </row>
    <row r="19090" spans="8:19" customFormat="1" ht="12.75">
      <c r="H19090" s="507"/>
      <c r="P19090" s="507"/>
      <c r="R19090" s="507"/>
    </row>
    <row r="19091" spans="8:19" customFormat="1" ht="12.75">
      <c r="H19091" s="507"/>
      <c r="R19091" s="507"/>
      <c r="S19091" s="507"/>
    </row>
    <row r="19092" spans="8:19" customFormat="1" ht="12.75">
      <c r="H19092" s="507"/>
      <c r="R19092" s="507"/>
    </row>
    <row r="19093" spans="8:19" customFormat="1" ht="12.75">
      <c r="H19093" s="507"/>
      <c r="R19093" s="507"/>
    </row>
    <row r="19094" spans="8:19" customFormat="1" ht="12.75">
      <c r="H19094" s="507"/>
      <c r="R19094" s="507"/>
    </row>
    <row r="19095" spans="8:19" customFormat="1" ht="12.75">
      <c r="H19095" s="507"/>
      <c r="R19095" s="507"/>
    </row>
    <row r="19096" spans="8:19" customFormat="1" ht="12.75">
      <c r="H19096" s="507"/>
      <c r="P19096" s="507"/>
      <c r="R19096" s="507"/>
    </row>
    <row r="19097" spans="8:19" customFormat="1" ht="12.75">
      <c r="H19097" s="507"/>
      <c r="R19097" s="507"/>
      <c r="S19097" s="507"/>
    </row>
    <row r="19098" spans="8:19" customFormat="1" ht="12.75">
      <c r="H19098" s="507"/>
      <c r="R19098" s="507"/>
    </row>
    <row r="19099" spans="8:19" customFormat="1" ht="12.75">
      <c r="H19099" s="507"/>
      <c r="P19099" s="507"/>
      <c r="R19099" s="507"/>
    </row>
    <row r="19100" spans="8:19" customFormat="1" ht="12.75">
      <c r="H19100" s="507"/>
      <c r="R19100" s="507"/>
      <c r="S19100" s="507"/>
    </row>
    <row r="19101" spans="8:19" customFormat="1" ht="12.75">
      <c r="H19101" s="507"/>
      <c r="P19101" s="507"/>
      <c r="R19101" s="507"/>
    </row>
    <row r="19102" spans="8:19" customFormat="1" ht="12.75">
      <c r="H19102" s="507"/>
      <c r="R19102" s="507"/>
      <c r="S19102" s="507"/>
    </row>
    <row r="19103" spans="8:19" customFormat="1" ht="12.75">
      <c r="H19103" s="507"/>
      <c r="R19103" s="507"/>
    </row>
    <row r="19104" spans="8:19" customFormat="1" ht="12.75">
      <c r="H19104" s="507"/>
      <c r="R19104" s="507"/>
      <c r="S19104" s="507"/>
    </row>
    <row r="19105" spans="8:19" customFormat="1" ht="12.75">
      <c r="H19105" s="507"/>
      <c r="R19105" s="507"/>
    </row>
    <row r="19106" spans="8:19" customFormat="1" ht="12.75">
      <c r="H19106" s="507"/>
      <c r="R19106" s="507"/>
    </row>
    <row r="19107" spans="8:19" customFormat="1" ht="12.75">
      <c r="H19107" s="507"/>
      <c r="P19107" s="507"/>
      <c r="R19107" s="507"/>
    </row>
    <row r="19108" spans="8:19" customFormat="1" ht="12.75">
      <c r="H19108" s="507"/>
      <c r="R19108" s="507"/>
    </row>
    <row r="19109" spans="8:19" customFormat="1" ht="12.75">
      <c r="H19109" s="507"/>
      <c r="R19109" s="507"/>
    </row>
    <row r="19110" spans="8:19" customFormat="1" ht="12.75">
      <c r="H19110" s="507"/>
      <c r="R19110" s="507"/>
    </row>
    <row r="19111" spans="8:19" customFormat="1" ht="12.75">
      <c r="H19111" s="507"/>
      <c r="R19111" s="507"/>
    </row>
    <row r="19112" spans="8:19" customFormat="1" ht="12.75">
      <c r="H19112" s="507"/>
      <c r="P19112" s="507"/>
      <c r="R19112" s="507"/>
      <c r="S19112" s="507"/>
    </row>
    <row r="19113" spans="8:19" customFormat="1" ht="12.75">
      <c r="H19113" s="507"/>
      <c r="R19113" s="507"/>
    </row>
    <row r="19114" spans="8:19" customFormat="1" ht="12.75">
      <c r="H19114" s="507"/>
      <c r="R19114" s="507"/>
    </row>
    <row r="19115" spans="8:19" customFormat="1" ht="12.75">
      <c r="H19115" s="507"/>
      <c r="R19115" s="507"/>
      <c r="S19115" s="507"/>
    </row>
    <row r="19116" spans="8:19" customFormat="1" ht="12.75">
      <c r="H19116" s="507"/>
      <c r="R19116" s="507"/>
      <c r="S19116" s="507"/>
    </row>
    <row r="19117" spans="8:19" customFormat="1" ht="12.75">
      <c r="H19117" s="507"/>
      <c r="R19117" s="507"/>
      <c r="S19117" s="507"/>
    </row>
    <row r="19118" spans="8:19" customFormat="1" ht="12.75">
      <c r="H19118" s="507"/>
      <c r="P19118" s="507"/>
      <c r="R19118" s="507"/>
      <c r="S19118" s="507"/>
    </row>
    <row r="19119" spans="8:19" customFormat="1" ht="12.75">
      <c r="H19119" s="507"/>
      <c r="P19119" s="507"/>
      <c r="R19119" s="507"/>
    </row>
    <row r="19120" spans="8:19" customFormat="1" ht="12.75">
      <c r="H19120" s="507"/>
      <c r="R19120" s="507"/>
      <c r="S19120" s="507"/>
    </row>
    <row r="19121" spans="8:19" customFormat="1" ht="12.75">
      <c r="H19121" s="507"/>
      <c r="R19121" s="507"/>
      <c r="S19121" s="507"/>
    </row>
    <row r="19122" spans="8:19" customFormat="1" ht="12.75">
      <c r="H19122" s="507"/>
      <c r="P19122" s="507"/>
      <c r="R19122" s="507"/>
    </row>
    <row r="19123" spans="8:19" customFormat="1" ht="12.75">
      <c r="H19123" s="507"/>
      <c r="P19123" s="507"/>
      <c r="R19123" s="507"/>
      <c r="S19123" s="507"/>
    </row>
    <row r="19124" spans="8:19" customFormat="1" ht="12.75">
      <c r="H19124" s="507"/>
      <c r="R19124" s="507"/>
    </row>
    <row r="19125" spans="8:19" customFormat="1" ht="12.75">
      <c r="H19125" s="507"/>
      <c r="R19125" s="507"/>
    </row>
    <row r="19126" spans="8:19" customFormat="1" ht="12.75">
      <c r="H19126" s="507"/>
      <c r="R19126" s="507"/>
    </row>
    <row r="19127" spans="8:19" customFormat="1" ht="12.75">
      <c r="H19127" s="507"/>
      <c r="R19127" s="507"/>
    </row>
    <row r="19128" spans="8:19" customFormat="1" ht="12.75">
      <c r="H19128" s="507"/>
      <c r="R19128" s="507"/>
    </row>
    <row r="19129" spans="8:19" customFormat="1" ht="12.75">
      <c r="H19129" s="507"/>
      <c r="R19129" s="507"/>
    </row>
    <row r="19130" spans="8:19" customFormat="1" ht="12.75">
      <c r="H19130" s="507"/>
      <c r="P19130" s="507"/>
      <c r="R19130" s="507"/>
      <c r="S19130" s="507"/>
    </row>
    <row r="19131" spans="8:19" customFormat="1" ht="12.75">
      <c r="H19131" s="507"/>
      <c r="R19131" s="507"/>
      <c r="S19131" s="507"/>
    </row>
    <row r="19132" spans="8:19" customFormat="1" ht="12.75">
      <c r="H19132" s="507"/>
      <c r="R19132" s="507"/>
    </row>
    <row r="19133" spans="8:19" customFormat="1" ht="12.75">
      <c r="H19133" s="507"/>
      <c r="R19133" s="507"/>
    </row>
    <row r="19134" spans="8:19" customFormat="1" ht="12.75">
      <c r="H19134" s="507"/>
      <c r="R19134" s="507"/>
    </row>
    <row r="19135" spans="8:19" customFormat="1" ht="12.75">
      <c r="H19135" s="507"/>
      <c r="P19135" s="507"/>
      <c r="R19135" s="507"/>
      <c r="S19135" s="507"/>
    </row>
    <row r="19136" spans="8:19" customFormat="1" ht="12.75">
      <c r="H19136" s="507"/>
      <c r="R19136" s="507"/>
      <c r="S19136" s="507"/>
    </row>
    <row r="19137" spans="8:19" customFormat="1" ht="12.75">
      <c r="H19137" s="507"/>
      <c r="P19137" s="507"/>
      <c r="R19137" s="507"/>
    </row>
    <row r="19138" spans="8:19" customFormat="1" ht="12.75">
      <c r="H19138" s="507"/>
      <c r="P19138" s="507"/>
      <c r="R19138" s="507"/>
    </row>
    <row r="19139" spans="8:19" customFormat="1" ht="12.75">
      <c r="H19139" s="507"/>
      <c r="R19139" s="507"/>
      <c r="S19139" s="507"/>
    </row>
    <row r="19140" spans="8:19" customFormat="1" ht="12.75">
      <c r="H19140" s="507"/>
      <c r="R19140" s="507"/>
      <c r="S19140" s="507"/>
    </row>
    <row r="19141" spans="8:19" customFormat="1" ht="12.75">
      <c r="H19141" s="507"/>
      <c r="R19141" s="507"/>
      <c r="S19141" s="507"/>
    </row>
    <row r="19142" spans="8:19" customFormat="1" ht="12.75">
      <c r="H19142" s="507"/>
      <c r="P19142" s="507"/>
      <c r="R19142" s="507"/>
    </row>
    <row r="19143" spans="8:19" customFormat="1" ht="12.75">
      <c r="H19143" s="507"/>
      <c r="R19143" s="507"/>
    </row>
    <row r="19144" spans="8:19" customFormat="1" ht="12.75">
      <c r="H19144" s="507"/>
      <c r="R19144" s="507"/>
      <c r="S19144" s="507"/>
    </row>
    <row r="19145" spans="8:19" customFormat="1" ht="12.75">
      <c r="H19145" s="507"/>
      <c r="R19145" s="507"/>
    </row>
    <row r="19146" spans="8:19" customFormat="1" ht="12.75">
      <c r="H19146" s="507"/>
      <c r="R19146" s="507"/>
    </row>
    <row r="19147" spans="8:19" customFormat="1" ht="12.75">
      <c r="H19147" s="507"/>
      <c r="R19147" s="507"/>
    </row>
    <row r="19148" spans="8:19" customFormat="1" ht="12.75">
      <c r="H19148" s="507"/>
      <c r="R19148" s="507"/>
      <c r="S19148" s="507"/>
    </row>
    <row r="19149" spans="8:19" customFormat="1" ht="12.75">
      <c r="H19149" s="507"/>
      <c r="P19149" s="507"/>
      <c r="R19149" s="507"/>
    </row>
    <row r="19150" spans="8:19" customFormat="1" ht="12.75">
      <c r="H19150" s="507"/>
      <c r="P19150" s="507"/>
      <c r="R19150" s="507"/>
    </row>
    <row r="19151" spans="8:19" customFormat="1" ht="12.75">
      <c r="H19151" s="507"/>
      <c r="P19151" s="507"/>
      <c r="R19151" s="507"/>
    </row>
    <row r="19152" spans="8:19" customFormat="1" ht="12.75">
      <c r="H19152" s="507"/>
      <c r="P19152" s="507"/>
      <c r="R19152" s="507"/>
    </row>
    <row r="19153" spans="8:19" customFormat="1" ht="12.75">
      <c r="H19153" s="507"/>
      <c r="R19153" s="507"/>
    </row>
    <row r="19154" spans="8:19" customFormat="1" ht="12.75">
      <c r="H19154" s="507"/>
      <c r="P19154" s="507"/>
      <c r="R19154" s="507"/>
    </row>
    <row r="19155" spans="8:19" customFormat="1" ht="12.75">
      <c r="H19155" s="507"/>
      <c r="R19155" s="507"/>
      <c r="S19155" s="507"/>
    </row>
    <row r="19156" spans="8:19" customFormat="1" ht="12.75">
      <c r="H19156" s="507"/>
      <c r="P19156" s="507"/>
      <c r="R19156" s="507"/>
    </row>
    <row r="19157" spans="8:19" customFormat="1" ht="12.75">
      <c r="H19157" s="507"/>
      <c r="P19157" s="507"/>
      <c r="R19157" s="507"/>
    </row>
    <row r="19158" spans="8:19" customFormat="1" ht="12.75">
      <c r="H19158" s="507"/>
      <c r="R19158" s="507"/>
      <c r="S19158" s="507"/>
    </row>
    <row r="19159" spans="8:19" customFormat="1" ht="12.75">
      <c r="H19159" s="507"/>
      <c r="R19159" s="507"/>
      <c r="S19159" s="507"/>
    </row>
    <row r="19160" spans="8:19" customFormat="1" ht="12.75">
      <c r="H19160" s="507"/>
      <c r="R19160" s="507"/>
    </row>
    <row r="19161" spans="8:19" customFormat="1" ht="12.75">
      <c r="H19161" s="507"/>
      <c r="R19161" s="507"/>
      <c r="S19161" s="507"/>
    </row>
    <row r="19162" spans="8:19" customFormat="1" ht="12.75">
      <c r="H19162" s="507"/>
      <c r="R19162" s="507"/>
    </row>
    <row r="19163" spans="8:19" customFormat="1" ht="12.75">
      <c r="H19163" s="507"/>
      <c r="R19163" s="507"/>
      <c r="S19163" s="507"/>
    </row>
    <row r="19164" spans="8:19" customFormat="1" ht="12.75">
      <c r="H19164" s="507"/>
      <c r="P19164" s="507"/>
      <c r="R19164" s="507"/>
    </row>
    <row r="19165" spans="8:19" customFormat="1" ht="12.75">
      <c r="H19165" s="507"/>
      <c r="R19165" s="507"/>
    </row>
    <row r="19166" spans="8:19" customFormat="1" ht="12.75">
      <c r="H19166" s="507"/>
      <c r="R19166" s="507"/>
      <c r="S19166" s="507"/>
    </row>
    <row r="19167" spans="8:19" customFormat="1" ht="12.75">
      <c r="H19167" s="507"/>
      <c r="R19167" s="507"/>
      <c r="S19167" s="507"/>
    </row>
    <row r="19168" spans="8:19" customFormat="1" ht="12.75">
      <c r="H19168" s="507"/>
      <c r="R19168" s="507"/>
      <c r="S19168" s="507"/>
    </row>
    <row r="19169" spans="8:19" customFormat="1" ht="12.75">
      <c r="H19169" s="507"/>
      <c r="R19169" s="507"/>
      <c r="S19169" s="507"/>
    </row>
    <row r="19170" spans="8:19" customFormat="1" ht="12.75">
      <c r="H19170" s="507"/>
      <c r="R19170" s="507"/>
    </row>
    <row r="19171" spans="8:19" customFormat="1" ht="12.75">
      <c r="H19171" s="507"/>
      <c r="R19171" s="507"/>
      <c r="S19171" s="507"/>
    </row>
    <row r="19172" spans="8:19" customFormat="1" ht="12.75">
      <c r="H19172" s="507"/>
      <c r="R19172" s="507"/>
    </row>
    <row r="19173" spans="8:19" customFormat="1" ht="12.75">
      <c r="H19173" s="507"/>
      <c r="R19173" s="507"/>
    </row>
    <row r="19174" spans="8:19" customFormat="1" ht="12.75">
      <c r="H19174" s="507"/>
      <c r="P19174" s="507"/>
      <c r="R19174" s="507"/>
      <c r="S19174" s="507"/>
    </row>
    <row r="19175" spans="8:19" customFormat="1" ht="12.75">
      <c r="H19175" s="507"/>
      <c r="R19175" s="507"/>
    </row>
    <row r="19176" spans="8:19" customFormat="1" ht="12.75">
      <c r="H19176" s="507"/>
      <c r="R19176" s="507"/>
      <c r="S19176" s="507"/>
    </row>
    <row r="19177" spans="8:19" customFormat="1" ht="12.75">
      <c r="H19177" s="507"/>
      <c r="R19177" s="507"/>
      <c r="S19177" s="507"/>
    </row>
    <row r="19178" spans="8:19" customFormat="1" ht="12.75">
      <c r="H19178" s="507"/>
      <c r="R19178" s="507"/>
      <c r="S19178" s="507"/>
    </row>
    <row r="19179" spans="8:19" customFormat="1" ht="12.75">
      <c r="H19179" s="507"/>
      <c r="R19179" s="507"/>
    </row>
    <row r="19180" spans="8:19" customFormat="1" ht="12.75">
      <c r="H19180" s="507"/>
      <c r="R19180" s="507"/>
      <c r="S19180" s="507"/>
    </row>
    <row r="19181" spans="8:19" customFormat="1" ht="12.75">
      <c r="H19181" s="507"/>
      <c r="R19181" s="507"/>
    </row>
    <row r="19182" spans="8:19" customFormat="1" ht="12.75">
      <c r="H19182" s="507"/>
      <c r="R19182" s="507"/>
      <c r="S19182" s="507"/>
    </row>
    <row r="19183" spans="8:19" customFormat="1" ht="12.75">
      <c r="H19183" s="507"/>
      <c r="P19183" s="507"/>
      <c r="R19183" s="507"/>
    </row>
    <row r="19184" spans="8:19" customFormat="1" ht="12.75">
      <c r="H19184" s="507"/>
      <c r="P19184" s="507"/>
      <c r="R19184" s="507"/>
    </row>
    <row r="19185" spans="8:19" customFormat="1" ht="12.75">
      <c r="H19185" s="507"/>
      <c r="R19185" s="507"/>
      <c r="S19185" s="507"/>
    </row>
    <row r="19186" spans="8:19" customFormat="1" ht="12.75">
      <c r="H19186" s="507"/>
      <c r="R19186" s="507"/>
      <c r="S19186" s="507"/>
    </row>
    <row r="19187" spans="8:19" customFormat="1" ht="12.75">
      <c r="H19187" s="507"/>
      <c r="R19187" s="507"/>
    </row>
    <row r="19188" spans="8:19" customFormat="1" ht="12.75">
      <c r="H19188" s="507"/>
      <c r="R19188" s="507"/>
      <c r="S19188" s="507"/>
    </row>
    <row r="19189" spans="8:19" customFormat="1" ht="12.75">
      <c r="H19189" s="507"/>
      <c r="R19189" s="507"/>
      <c r="S19189" s="507"/>
    </row>
    <row r="19190" spans="8:19" customFormat="1" ht="12.75">
      <c r="H19190" s="507"/>
      <c r="R19190" s="507"/>
      <c r="S19190" s="507"/>
    </row>
    <row r="19191" spans="8:19" customFormat="1" ht="12.75">
      <c r="H19191" s="507"/>
      <c r="P19191" s="507"/>
      <c r="R19191" s="507"/>
    </row>
    <row r="19192" spans="8:19" customFormat="1" ht="12.75">
      <c r="H19192" s="507"/>
      <c r="P19192" s="507"/>
      <c r="R19192" s="507"/>
    </row>
    <row r="19193" spans="8:19" customFormat="1" ht="12.75">
      <c r="H19193" s="507"/>
      <c r="R19193" s="507"/>
    </row>
    <row r="19194" spans="8:19" customFormat="1" ht="12.75">
      <c r="H19194" s="507"/>
      <c r="P19194" s="507"/>
      <c r="R19194" s="507"/>
      <c r="S19194" s="507"/>
    </row>
    <row r="19195" spans="8:19" customFormat="1" ht="12.75">
      <c r="H19195" s="507"/>
      <c r="P19195" s="507"/>
      <c r="R19195" s="507"/>
    </row>
    <row r="19196" spans="8:19" customFormat="1" ht="12.75">
      <c r="H19196" s="507"/>
      <c r="R19196" s="507"/>
    </row>
    <row r="19197" spans="8:19" customFormat="1" ht="12.75">
      <c r="H19197" s="507"/>
      <c r="R19197" s="507"/>
      <c r="S19197" s="507"/>
    </row>
    <row r="19198" spans="8:19" customFormat="1" ht="12.75">
      <c r="H19198" s="507"/>
      <c r="R19198" s="507"/>
      <c r="S19198" s="507"/>
    </row>
    <row r="19199" spans="8:19" customFormat="1" ht="12.75">
      <c r="H19199" s="507"/>
      <c r="R19199" s="507"/>
      <c r="S19199" s="507"/>
    </row>
    <row r="19200" spans="8:19" customFormat="1" ht="12.75">
      <c r="H19200" s="507"/>
      <c r="R19200" s="507"/>
      <c r="S19200" s="507"/>
    </row>
    <row r="19201" spans="8:19" customFormat="1" ht="12.75">
      <c r="H19201" s="507"/>
      <c r="R19201" s="507"/>
      <c r="S19201" s="507"/>
    </row>
    <row r="19202" spans="8:19" customFormat="1" ht="12.75">
      <c r="H19202" s="507"/>
      <c r="P19202" s="507"/>
      <c r="R19202" s="507"/>
    </row>
    <row r="19203" spans="8:19" customFormat="1" ht="12.75">
      <c r="H19203" s="507"/>
      <c r="R19203" s="507"/>
      <c r="S19203" s="507"/>
    </row>
    <row r="19204" spans="8:19" customFormat="1" ht="12.75">
      <c r="H19204" s="507"/>
      <c r="P19204" s="507"/>
      <c r="R19204" s="507"/>
    </row>
    <row r="19205" spans="8:19" customFormat="1" ht="12.75">
      <c r="H19205" s="507"/>
      <c r="R19205" s="507"/>
      <c r="S19205" s="507"/>
    </row>
    <row r="19206" spans="8:19" customFormat="1" ht="12.75">
      <c r="H19206" s="507"/>
      <c r="R19206" s="507"/>
      <c r="S19206" s="507"/>
    </row>
    <row r="19207" spans="8:19" customFormat="1" ht="12.75">
      <c r="H19207" s="507"/>
      <c r="R19207" s="507"/>
      <c r="S19207" s="507"/>
    </row>
    <row r="19208" spans="8:19" customFormat="1" ht="12.75">
      <c r="H19208" s="507"/>
      <c r="R19208" s="507"/>
    </row>
    <row r="19209" spans="8:19" customFormat="1" ht="12.75">
      <c r="H19209" s="507"/>
      <c r="P19209" s="507"/>
      <c r="R19209" s="507"/>
    </row>
    <row r="19210" spans="8:19" customFormat="1" ht="12.75">
      <c r="H19210" s="507"/>
      <c r="P19210" s="507"/>
      <c r="R19210" s="507"/>
    </row>
    <row r="19211" spans="8:19" customFormat="1" ht="12.75">
      <c r="H19211" s="507"/>
      <c r="R19211" s="507"/>
      <c r="S19211" s="507"/>
    </row>
    <row r="19212" spans="8:19" customFormat="1" ht="12.75">
      <c r="H19212" s="507"/>
      <c r="R19212" s="507"/>
      <c r="S19212" s="507"/>
    </row>
    <row r="19213" spans="8:19" customFormat="1" ht="12.75">
      <c r="H19213" s="507"/>
      <c r="R19213" s="507"/>
    </row>
    <row r="19214" spans="8:19" customFormat="1" ht="12.75">
      <c r="H19214" s="507"/>
      <c r="R19214" s="507"/>
    </row>
    <row r="19215" spans="8:19" customFormat="1" ht="12.75">
      <c r="H19215" s="507"/>
      <c r="R19215" s="507"/>
    </row>
    <row r="19216" spans="8:19" customFormat="1" ht="12.75">
      <c r="H19216" s="507"/>
      <c r="P19216" s="507"/>
      <c r="R19216" s="507"/>
    </row>
    <row r="19217" spans="8:19" customFormat="1" ht="12.75">
      <c r="H19217" s="507"/>
      <c r="R19217" s="507"/>
    </row>
    <row r="19218" spans="8:19" customFormat="1" ht="12.75">
      <c r="H19218" s="507"/>
      <c r="R19218" s="507"/>
    </row>
    <row r="19219" spans="8:19" customFormat="1" ht="12.75">
      <c r="H19219" s="507"/>
      <c r="R19219" s="507"/>
    </row>
    <row r="19220" spans="8:19" customFormat="1" ht="12.75">
      <c r="H19220" s="507"/>
      <c r="P19220" s="507"/>
      <c r="R19220" s="507"/>
    </row>
    <row r="19221" spans="8:19" customFormat="1" ht="12.75">
      <c r="H19221" s="507"/>
      <c r="P19221" s="507"/>
      <c r="R19221" s="507"/>
    </row>
    <row r="19222" spans="8:19" customFormat="1" ht="12.75">
      <c r="H19222" s="507"/>
      <c r="P19222" s="507"/>
      <c r="R19222" s="507"/>
    </row>
    <row r="19223" spans="8:19" customFormat="1" ht="12.75">
      <c r="H19223" s="507"/>
      <c r="R19223" s="507"/>
    </row>
    <row r="19224" spans="8:19" customFormat="1" ht="12.75">
      <c r="H19224" s="507"/>
      <c r="R19224" s="507"/>
    </row>
    <row r="19225" spans="8:19" customFormat="1" ht="12.75">
      <c r="H19225" s="507"/>
      <c r="R19225" s="507"/>
    </row>
    <row r="19226" spans="8:19" customFormat="1" ht="12.75">
      <c r="H19226" s="507"/>
      <c r="R19226" s="507"/>
      <c r="S19226" s="507"/>
    </row>
    <row r="19227" spans="8:19" customFormat="1" ht="12.75">
      <c r="H19227" s="507"/>
      <c r="R19227" s="507"/>
      <c r="S19227" s="507"/>
    </row>
    <row r="19228" spans="8:19" customFormat="1" ht="12.75">
      <c r="H19228" s="507"/>
      <c r="P19228" s="507"/>
      <c r="R19228" s="507"/>
    </row>
    <row r="19229" spans="8:19" customFormat="1" ht="12.75">
      <c r="H19229" s="507"/>
      <c r="R19229" s="507"/>
      <c r="S19229" s="507"/>
    </row>
    <row r="19230" spans="8:19" customFormat="1" ht="12.75">
      <c r="H19230" s="507"/>
      <c r="R19230" s="507"/>
      <c r="S19230" s="507"/>
    </row>
    <row r="19231" spans="8:19" customFormat="1" ht="12.75">
      <c r="H19231" s="507"/>
      <c r="R19231" s="507"/>
    </row>
    <row r="19232" spans="8:19" customFormat="1" ht="12.75">
      <c r="H19232" s="507"/>
      <c r="R19232" s="507"/>
    </row>
    <row r="19233" spans="8:19" customFormat="1" ht="12.75">
      <c r="H19233" s="507"/>
      <c r="P19233" s="507"/>
      <c r="R19233" s="507"/>
    </row>
    <row r="19234" spans="8:19" customFormat="1" ht="12.75">
      <c r="H19234" s="507"/>
      <c r="P19234" s="507"/>
      <c r="R19234" s="507"/>
    </row>
    <row r="19235" spans="8:19" customFormat="1" ht="12.75">
      <c r="H19235" s="507"/>
      <c r="R19235" s="507"/>
    </row>
    <row r="19236" spans="8:19" customFormat="1" ht="12.75">
      <c r="H19236" s="507"/>
      <c r="P19236" s="507"/>
      <c r="R19236" s="507"/>
    </row>
    <row r="19237" spans="8:19" customFormat="1" ht="12.75">
      <c r="H19237" s="507"/>
      <c r="P19237" s="507"/>
      <c r="R19237" s="507"/>
      <c r="S19237" s="507"/>
    </row>
    <row r="19238" spans="8:19" customFormat="1" ht="12.75">
      <c r="H19238" s="507"/>
      <c r="R19238" s="507"/>
    </row>
    <row r="19239" spans="8:19" customFormat="1" ht="12.75">
      <c r="H19239" s="507"/>
      <c r="P19239" s="507"/>
      <c r="R19239" s="507"/>
    </row>
    <row r="19240" spans="8:19" customFormat="1" ht="12.75">
      <c r="H19240" s="507"/>
      <c r="R19240" s="507"/>
      <c r="S19240" s="507"/>
    </row>
    <row r="19241" spans="8:19" customFormat="1" ht="12.75">
      <c r="H19241" s="507"/>
      <c r="R19241" s="507"/>
      <c r="S19241" s="507"/>
    </row>
    <row r="19242" spans="8:19" customFormat="1" ht="12.75">
      <c r="H19242" s="507"/>
      <c r="P19242" s="507"/>
      <c r="R19242" s="507"/>
    </row>
    <row r="19243" spans="8:19" customFormat="1" ht="12.75">
      <c r="H19243" s="507"/>
      <c r="R19243" s="507"/>
    </row>
    <row r="19244" spans="8:19" customFormat="1" ht="12.75">
      <c r="H19244" s="507"/>
      <c r="P19244" s="507"/>
      <c r="R19244" s="507"/>
    </row>
    <row r="19245" spans="8:19" customFormat="1" ht="12.75">
      <c r="H19245" s="507"/>
      <c r="R19245" s="507"/>
    </row>
    <row r="19246" spans="8:19" customFormat="1" ht="12.75">
      <c r="H19246" s="507"/>
      <c r="P19246" s="507"/>
      <c r="R19246" s="507"/>
    </row>
    <row r="19247" spans="8:19" customFormat="1" ht="12.75">
      <c r="H19247" s="507"/>
      <c r="P19247" s="507"/>
      <c r="R19247" s="507"/>
    </row>
    <row r="19248" spans="8:19" customFormat="1" ht="12.75">
      <c r="H19248" s="507"/>
      <c r="P19248" s="507"/>
      <c r="R19248" s="507"/>
    </row>
    <row r="19249" spans="8:18" customFormat="1" ht="12.75">
      <c r="H19249" s="507"/>
      <c r="P19249" s="507"/>
      <c r="R19249" s="507"/>
    </row>
    <row r="19250" spans="8:18" customFormat="1" ht="12.75">
      <c r="H19250" s="507"/>
      <c r="R19250" s="507"/>
    </row>
    <row r="19251" spans="8:18" customFormat="1" ht="12.75">
      <c r="H19251" s="507"/>
      <c r="R19251" s="507"/>
    </row>
    <row r="19252" spans="8:18" customFormat="1" ht="12.75">
      <c r="H19252" s="507"/>
      <c r="P19252" s="507"/>
      <c r="R19252" s="507"/>
    </row>
    <row r="19253" spans="8:18" customFormat="1" ht="12.75">
      <c r="H19253" s="507"/>
      <c r="R19253" s="507"/>
    </row>
    <row r="19254" spans="8:18" customFormat="1" ht="12.75">
      <c r="H19254" s="507"/>
      <c r="R19254" s="507"/>
    </row>
    <row r="19255" spans="8:18" customFormat="1" ht="12.75">
      <c r="H19255" s="507"/>
      <c r="R19255" s="507"/>
    </row>
    <row r="19256" spans="8:18" customFormat="1" ht="12.75">
      <c r="H19256" s="507"/>
      <c r="P19256" s="507"/>
      <c r="R19256" s="507"/>
    </row>
    <row r="19257" spans="8:18" customFormat="1" ht="12.75">
      <c r="H19257" s="507"/>
      <c r="P19257" s="507"/>
      <c r="R19257" s="507"/>
    </row>
    <row r="19258" spans="8:18" customFormat="1" ht="12.75">
      <c r="H19258" s="507"/>
      <c r="R19258" s="507"/>
    </row>
    <row r="19259" spans="8:18" customFormat="1" ht="12.75">
      <c r="H19259" s="507"/>
      <c r="P19259" s="507"/>
      <c r="R19259" s="507"/>
    </row>
    <row r="19260" spans="8:18" customFormat="1" ht="12.75">
      <c r="H19260" s="507"/>
      <c r="P19260" s="507"/>
      <c r="R19260" s="507"/>
    </row>
    <row r="19261" spans="8:18" customFormat="1" ht="12.75">
      <c r="H19261" s="507"/>
      <c r="R19261" s="507"/>
    </row>
    <row r="19262" spans="8:18" customFormat="1" ht="12.75">
      <c r="H19262" s="507"/>
      <c r="R19262" s="507"/>
    </row>
    <row r="19263" spans="8:18" customFormat="1" ht="12.75">
      <c r="H19263" s="507"/>
      <c r="R19263" s="507"/>
    </row>
    <row r="19264" spans="8:18" customFormat="1" ht="12.75">
      <c r="H19264" s="507"/>
      <c r="R19264" s="507"/>
    </row>
    <row r="19265" spans="8:19" customFormat="1" ht="12.75">
      <c r="H19265" s="507"/>
      <c r="R19265" s="507"/>
    </row>
    <row r="19266" spans="8:19" customFormat="1" ht="12.75">
      <c r="H19266" s="507"/>
      <c r="R19266" s="507"/>
    </row>
    <row r="19267" spans="8:19" customFormat="1" ht="12.75">
      <c r="H19267" s="507"/>
      <c r="R19267" s="507"/>
    </row>
    <row r="19268" spans="8:19" customFormat="1" ht="12.75">
      <c r="H19268" s="507"/>
      <c r="R19268" s="507"/>
      <c r="S19268" s="507"/>
    </row>
    <row r="19269" spans="8:19" customFormat="1" ht="12.75">
      <c r="H19269" s="507"/>
      <c r="P19269" s="507"/>
      <c r="R19269" s="507"/>
    </row>
    <row r="19270" spans="8:19" customFormat="1" ht="12.75">
      <c r="H19270" s="507"/>
      <c r="R19270" s="507"/>
    </row>
    <row r="19271" spans="8:19" customFormat="1" ht="12.75">
      <c r="H19271" s="507"/>
      <c r="R19271" s="507"/>
    </row>
    <row r="19272" spans="8:19" customFormat="1" ht="12.75">
      <c r="H19272" s="507"/>
      <c r="P19272" s="507"/>
      <c r="R19272" s="507"/>
    </row>
    <row r="19273" spans="8:19" customFormat="1" ht="12.75">
      <c r="H19273" s="507"/>
      <c r="R19273" s="507"/>
      <c r="S19273" s="507"/>
    </row>
    <row r="19274" spans="8:19" customFormat="1" ht="12.75">
      <c r="H19274" s="507"/>
      <c r="P19274" s="507"/>
      <c r="R19274" s="507"/>
    </row>
    <row r="19275" spans="8:19" customFormat="1" ht="12.75">
      <c r="H19275" s="507"/>
      <c r="R19275" s="507"/>
      <c r="S19275" s="507"/>
    </row>
    <row r="19276" spans="8:19" customFormat="1" ht="12.75">
      <c r="H19276" s="507"/>
      <c r="R19276" s="507"/>
      <c r="S19276" s="507"/>
    </row>
    <row r="19277" spans="8:19" customFormat="1" ht="12.75">
      <c r="H19277" s="507"/>
      <c r="R19277" s="507"/>
      <c r="S19277" s="507"/>
    </row>
    <row r="19278" spans="8:19" customFormat="1" ht="12.75">
      <c r="H19278" s="507"/>
      <c r="R19278" s="507"/>
      <c r="S19278" s="507"/>
    </row>
    <row r="19279" spans="8:19" customFormat="1" ht="12.75">
      <c r="H19279" s="507"/>
      <c r="R19279" s="507"/>
    </row>
    <row r="19280" spans="8:19" customFormat="1" ht="12.75">
      <c r="H19280" s="507"/>
      <c r="R19280" s="507"/>
      <c r="S19280" s="507"/>
    </row>
    <row r="19281" spans="8:19" customFormat="1" ht="12.75">
      <c r="H19281" s="507"/>
      <c r="R19281" s="507"/>
    </row>
    <row r="19282" spans="8:19" customFormat="1" ht="12.75">
      <c r="H19282" s="507"/>
      <c r="R19282" s="507"/>
    </row>
    <row r="19283" spans="8:19" customFormat="1" ht="12.75">
      <c r="H19283" s="507"/>
      <c r="P19283" s="507"/>
      <c r="R19283" s="507"/>
    </row>
    <row r="19284" spans="8:19" customFormat="1" ht="12.75">
      <c r="H19284" s="507"/>
      <c r="P19284" s="507"/>
      <c r="R19284" s="507"/>
    </row>
    <row r="19285" spans="8:19" customFormat="1" ht="12.75">
      <c r="H19285" s="507"/>
      <c r="P19285" s="507"/>
      <c r="R19285" s="507"/>
      <c r="S19285" s="507"/>
    </row>
    <row r="19286" spans="8:19" customFormat="1" ht="12.75">
      <c r="H19286" s="507"/>
      <c r="R19286" s="507"/>
    </row>
    <row r="19287" spans="8:19" customFormat="1" ht="12.75">
      <c r="H19287" s="507"/>
      <c r="R19287" s="507"/>
      <c r="S19287" s="507"/>
    </row>
    <row r="19288" spans="8:19" customFormat="1" ht="12.75">
      <c r="H19288" s="507"/>
      <c r="P19288" s="507"/>
      <c r="R19288" s="507"/>
    </row>
    <row r="19289" spans="8:19" customFormat="1" ht="12.75">
      <c r="H19289" s="507"/>
      <c r="R19289" s="507"/>
      <c r="S19289" s="507"/>
    </row>
    <row r="19290" spans="8:19" customFormat="1" ht="12.75">
      <c r="H19290" s="507"/>
      <c r="P19290" s="507"/>
      <c r="R19290" s="507"/>
    </row>
    <row r="19291" spans="8:19" customFormat="1" ht="12.75">
      <c r="H19291" s="507"/>
      <c r="P19291" s="507"/>
      <c r="R19291" s="507"/>
    </row>
    <row r="19292" spans="8:19" customFormat="1" ht="12.75">
      <c r="H19292" s="507"/>
      <c r="R19292" s="507"/>
    </row>
    <row r="19293" spans="8:19" customFormat="1" ht="12.75">
      <c r="H19293" s="507"/>
      <c r="R19293" s="507"/>
    </row>
    <row r="19294" spans="8:19" customFormat="1" ht="12.75">
      <c r="H19294" s="507"/>
      <c r="R19294" s="507"/>
    </row>
    <row r="19295" spans="8:19" customFormat="1" ht="12.75">
      <c r="H19295" s="507"/>
      <c r="R19295" s="507"/>
    </row>
    <row r="19296" spans="8:19" customFormat="1" ht="12.75">
      <c r="H19296" s="507"/>
      <c r="R19296" s="507"/>
      <c r="S19296" s="507"/>
    </row>
    <row r="19297" spans="8:19" customFormat="1" ht="12.75">
      <c r="H19297" s="507"/>
      <c r="P19297" s="507"/>
      <c r="R19297" s="507"/>
    </row>
    <row r="19298" spans="8:19" customFormat="1" ht="12.75">
      <c r="H19298" s="507"/>
      <c r="R19298" s="507"/>
    </row>
    <row r="19299" spans="8:19" customFormat="1" ht="12.75">
      <c r="H19299" s="507"/>
      <c r="R19299" s="507"/>
      <c r="S19299" s="507"/>
    </row>
    <row r="19300" spans="8:19" customFormat="1" ht="12.75">
      <c r="H19300" s="507"/>
      <c r="P19300" s="507"/>
      <c r="R19300" s="507"/>
    </row>
    <row r="19301" spans="8:19" customFormat="1" ht="12.75">
      <c r="H19301" s="507"/>
      <c r="R19301" s="507"/>
      <c r="S19301" s="507"/>
    </row>
    <row r="19302" spans="8:19" customFormat="1" ht="12.75">
      <c r="H19302" s="507"/>
      <c r="R19302" s="507"/>
    </row>
    <row r="19303" spans="8:19" customFormat="1" ht="12.75">
      <c r="H19303" s="507"/>
      <c r="R19303" s="507"/>
    </row>
    <row r="19304" spans="8:19" customFormat="1" ht="12.75">
      <c r="H19304" s="507"/>
      <c r="R19304" s="507"/>
    </row>
    <row r="19305" spans="8:19" customFormat="1" ht="12.75">
      <c r="H19305" s="507"/>
      <c r="R19305" s="507"/>
    </row>
    <row r="19306" spans="8:19" customFormat="1" ht="12.75">
      <c r="H19306" s="507"/>
      <c r="R19306" s="507"/>
    </row>
    <row r="19307" spans="8:19" customFormat="1" ht="12.75">
      <c r="H19307" s="507"/>
      <c r="R19307" s="507"/>
    </row>
    <row r="19308" spans="8:19" customFormat="1" ht="12.75">
      <c r="H19308" s="507"/>
      <c r="R19308" s="507"/>
      <c r="S19308" s="507"/>
    </row>
    <row r="19309" spans="8:19" customFormat="1" ht="12.75">
      <c r="H19309" s="507"/>
      <c r="R19309" s="507"/>
    </row>
    <row r="19310" spans="8:19" customFormat="1" ht="12.75">
      <c r="H19310" s="507"/>
      <c r="P19310" s="507"/>
      <c r="R19310" s="507"/>
    </row>
    <row r="19311" spans="8:19" customFormat="1" ht="12.75">
      <c r="H19311" s="507"/>
      <c r="R19311" s="507"/>
    </row>
    <row r="19312" spans="8:19" customFormat="1" ht="12.75">
      <c r="H19312" s="507"/>
      <c r="R19312" s="507"/>
      <c r="S19312" s="507"/>
    </row>
    <row r="19313" spans="8:19" customFormat="1" ht="12.75">
      <c r="H19313" s="507"/>
      <c r="R19313" s="507"/>
      <c r="S19313" s="507"/>
    </row>
    <row r="19314" spans="8:19" customFormat="1" ht="12.75">
      <c r="H19314" s="507"/>
      <c r="R19314" s="507"/>
    </row>
    <row r="19315" spans="8:19" customFormat="1" ht="12.75">
      <c r="H19315" s="507"/>
      <c r="R19315" s="507"/>
    </row>
    <row r="19316" spans="8:19" customFormat="1" ht="12.75">
      <c r="H19316" s="507"/>
      <c r="R19316" s="507"/>
    </row>
    <row r="19317" spans="8:19" customFormat="1" ht="12.75">
      <c r="H19317" s="507"/>
      <c r="R19317" s="507"/>
    </row>
    <row r="19318" spans="8:19" customFormat="1" ht="12.75">
      <c r="H19318" s="507"/>
      <c r="R19318" s="507"/>
      <c r="S19318" s="507"/>
    </row>
    <row r="19319" spans="8:19" customFormat="1" ht="12.75">
      <c r="H19319" s="507"/>
      <c r="R19319" s="507"/>
    </row>
    <row r="19320" spans="8:19" customFormat="1" ht="12.75">
      <c r="H19320" s="507"/>
      <c r="R19320" s="507"/>
    </row>
    <row r="19321" spans="8:19" customFormat="1" ht="12.75">
      <c r="H19321" s="507"/>
      <c r="R19321" s="507"/>
    </row>
    <row r="19322" spans="8:19" customFormat="1" ht="12.75">
      <c r="H19322" s="507"/>
      <c r="R19322" s="507"/>
    </row>
    <row r="19323" spans="8:19" customFormat="1" ht="12.75">
      <c r="H19323" s="507"/>
      <c r="R19323" s="507"/>
    </row>
    <row r="19324" spans="8:19" customFormat="1" ht="12.75">
      <c r="H19324" s="507"/>
      <c r="R19324" s="507"/>
    </row>
    <row r="19325" spans="8:19" customFormat="1" ht="12.75">
      <c r="H19325" s="507"/>
      <c r="P19325" s="507"/>
      <c r="R19325" s="507"/>
      <c r="S19325" s="507"/>
    </row>
    <row r="19326" spans="8:19" customFormat="1" ht="12.75">
      <c r="H19326" s="507"/>
      <c r="P19326" s="507"/>
      <c r="R19326" s="507"/>
      <c r="S19326" s="507"/>
    </row>
    <row r="19327" spans="8:19" customFormat="1" ht="12.75">
      <c r="H19327" s="507"/>
      <c r="R19327" s="507"/>
    </row>
    <row r="19328" spans="8:19" customFormat="1" ht="12.75">
      <c r="H19328" s="507"/>
      <c r="P19328" s="507"/>
      <c r="R19328" s="507"/>
    </row>
    <row r="19329" spans="8:19" customFormat="1" ht="12.75">
      <c r="H19329" s="507"/>
      <c r="R19329" s="507"/>
    </row>
    <row r="19330" spans="8:19" customFormat="1" ht="12.75">
      <c r="H19330" s="507"/>
      <c r="P19330" s="507"/>
      <c r="R19330" s="507"/>
    </row>
    <row r="19331" spans="8:19" customFormat="1" ht="12.75">
      <c r="H19331" s="507"/>
      <c r="R19331" s="507"/>
      <c r="S19331" s="507"/>
    </row>
    <row r="19332" spans="8:19" customFormat="1" ht="12.75">
      <c r="H19332" s="507"/>
      <c r="R19332" s="507"/>
    </row>
    <row r="19333" spans="8:19" customFormat="1" ht="12.75">
      <c r="H19333" s="507"/>
      <c r="R19333" s="507"/>
    </row>
    <row r="19334" spans="8:19" customFormat="1" ht="12.75">
      <c r="H19334" s="507"/>
      <c r="P19334" s="507"/>
      <c r="R19334" s="507"/>
      <c r="S19334" s="507"/>
    </row>
    <row r="19335" spans="8:19" customFormat="1" ht="12.75">
      <c r="H19335" s="507"/>
      <c r="R19335" s="507"/>
    </row>
    <row r="19336" spans="8:19" customFormat="1" ht="12.75">
      <c r="H19336" s="507"/>
      <c r="R19336" s="507"/>
      <c r="S19336" s="507"/>
    </row>
    <row r="19337" spans="8:19" customFormat="1" ht="12.75">
      <c r="H19337" s="507"/>
      <c r="R19337" s="507"/>
      <c r="S19337" s="507"/>
    </row>
    <row r="19338" spans="8:19" customFormat="1" ht="12.75">
      <c r="H19338" s="507"/>
      <c r="R19338" s="507"/>
    </row>
    <row r="19339" spans="8:19" customFormat="1" ht="12.75">
      <c r="H19339" s="507"/>
      <c r="R19339" s="507"/>
    </row>
    <row r="19340" spans="8:19" customFormat="1" ht="12.75">
      <c r="H19340" s="507"/>
      <c r="P19340" s="507"/>
      <c r="R19340" s="507"/>
    </row>
    <row r="19341" spans="8:19" customFormat="1" ht="12.75">
      <c r="H19341" s="507"/>
      <c r="R19341" s="507"/>
      <c r="S19341" s="507"/>
    </row>
    <row r="19342" spans="8:19" customFormat="1" ht="12.75">
      <c r="H19342" s="507"/>
      <c r="P19342" s="507"/>
      <c r="R19342" s="507"/>
    </row>
    <row r="19343" spans="8:19" customFormat="1" ht="12.75">
      <c r="H19343" s="507"/>
      <c r="R19343" s="507"/>
    </row>
    <row r="19344" spans="8:19" customFormat="1" ht="12.75">
      <c r="H19344" s="507"/>
      <c r="R19344" s="507"/>
    </row>
    <row r="19345" spans="8:19" customFormat="1" ht="12.75">
      <c r="H19345" s="507"/>
      <c r="P19345" s="507"/>
      <c r="R19345" s="507"/>
    </row>
    <row r="19346" spans="8:19" customFormat="1" ht="12.75">
      <c r="H19346" s="507"/>
      <c r="P19346" s="507"/>
      <c r="R19346" s="507"/>
    </row>
    <row r="19347" spans="8:19" customFormat="1" ht="12.75">
      <c r="H19347" s="507"/>
      <c r="R19347" s="507"/>
      <c r="S19347" s="507"/>
    </row>
    <row r="19348" spans="8:19" customFormat="1" ht="12.75">
      <c r="H19348" s="507"/>
      <c r="P19348" s="507"/>
      <c r="R19348" s="507"/>
    </row>
    <row r="19349" spans="8:19" customFormat="1" ht="12.75">
      <c r="H19349" s="507"/>
      <c r="R19349" s="507"/>
    </row>
    <row r="19350" spans="8:19" customFormat="1" ht="12.75">
      <c r="H19350" s="507"/>
      <c r="R19350" s="507"/>
    </row>
    <row r="19351" spans="8:19" customFormat="1" ht="12.75">
      <c r="H19351" s="507"/>
      <c r="R19351" s="507"/>
    </row>
    <row r="19352" spans="8:19" customFormat="1" ht="12.75">
      <c r="H19352" s="507"/>
      <c r="P19352" s="507"/>
      <c r="R19352" s="507"/>
    </row>
    <row r="19353" spans="8:19" customFormat="1" ht="12.75">
      <c r="H19353" s="507"/>
      <c r="R19353" s="507"/>
      <c r="S19353" s="507"/>
    </row>
    <row r="19354" spans="8:19" customFormat="1" ht="12.75">
      <c r="H19354" s="507"/>
      <c r="R19354" s="507"/>
    </row>
    <row r="19355" spans="8:19" customFormat="1" ht="12.75">
      <c r="H19355" s="507"/>
      <c r="P19355" s="507"/>
      <c r="R19355" s="507"/>
    </row>
    <row r="19356" spans="8:19" customFormat="1" ht="12.75">
      <c r="H19356" s="507"/>
      <c r="P19356" s="507"/>
      <c r="R19356" s="507"/>
    </row>
    <row r="19357" spans="8:19" customFormat="1" ht="12.75">
      <c r="H19357" s="507"/>
      <c r="P19357" s="507"/>
      <c r="R19357" s="507"/>
    </row>
    <row r="19358" spans="8:19" customFormat="1" ht="12.75">
      <c r="H19358" s="507"/>
      <c r="R19358" s="507"/>
      <c r="S19358" s="507"/>
    </row>
    <row r="19359" spans="8:19" customFormat="1" ht="12.75">
      <c r="H19359" s="507"/>
      <c r="R19359" s="507"/>
    </row>
    <row r="19360" spans="8:19" customFormat="1" ht="12.75">
      <c r="H19360" s="507"/>
      <c r="R19360" s="507"/>
    </row>
    <row r="19361" spans="8:19" customFormat="1" ht="12.75">
      <c r="H19361" s="507"/>
      <c r="R19361" s="507"/>
    </row>
    <row r="19362" spans="8:19" customFormat="1" ht="12.75">
      <c r="H19362" s="507"/>
      <c r="R19362" s="507"/>
    </row>
    <row r="19363" spans="8:19" customFormat="1" ht="12.75">
      <c r="H19363" s="507"/>
      <c r="P19363" s="507"/>
      <c r="R19363" s="507"/>
    </row>
    <row r="19364" spans="8:19" customFormat="1" ht="12.75">
      <c r="H19364" s="507"/>
      <c r="P19364" s="507"/>
      <c r="R19364" s="507"/>
    </row>
    <row r="19365" spans="8:19" customFormat="1" ht="12.75">
      <c r="H19365" s="507"/>
      <c r="P19365" s="507"/>
      <c r="R19365" s="507"/>
    </row>
    <row r="19366" spans="8:19" customFormat="1" ht="12.75">
      <c r="H19366" s="507"/>
      <c r="R19366" s="507"/>
    </row>
    <row r="19367" spans="8:19" customFormat="1" ht="12.75">
      <c r="H19367" s="507"/>
      <c r="P19367" s="507"/>
      <c r="R19367" s="507"/>
    </row>
    <row r="19368" spans="8:19" customFormat="1" ht="12.75">
      <c r="H19368" s="507"/>
      <c r="P19368" s="507"/>
      <c r="R19368" s="507"/>
    </row>
    <row r="19369" spans="8:19" customFormat="1" ht="12.75">
      <c r="H19369" s="507"/>
      <c r="R19369" s="507"/>
    </row>
    <row r="19370" spans="8:19" customFormat="1" ht="12.75">
      <c r="H19370" s="507"/>
      <c r="R19370" s="507"/>
    </row>
    <row r="19371" spans="8:19" customFormat="1" ht="12.75">
      <c r="H19371" s="507"/>
      <c r="R19371" s="507"/>
      <c r="S19371" s="507"/>
    </row>
    <row r="19372" spans="8:19" customFormat="1" ht="12.75">
      <c r="H19372" s="507"/>
      <c r="R19372" s="507"/>
      <c r="S19372" s="507"/>
    </row>
    <row r="19373" spans="8:19" customFormat="1" ht="12.75">
      <c r="H19373" s="507"/>
      <c r="P19373" s="507"/>
      <c r="R19373" s="507"/>
    </row>
    <row r="19374" spans="8:19" customFormat="1" ht="12.75">
      <c r="H19374" s="507"/>
      <c r="R19374" s="507"/>
    </row>
    <row r="19375" spans="8:19" customFormat="1" ht="12.75">
      <c r="H19375" s="507"/>
      <c r="R19375" s="507"/>
      <c r="S19375" s="507"/>
    </row>
    <row r="19376" spans="8:19" customFormat="1" ht="12.75">
      <c r="H19376" s="507"/>
      <c r="R19376" s="507"/>
      <c r="S19376" s="507"/>
    </row>
    <row r="19377" spans="8:19" customFormat="1" ht="12.75">
      <c r="H19377" s="507"/>
      <c r="R19377" s="507"/>
    </row>
    <row r="19378" spans="8:19" customFormat="1" ht="12.75">
      <c r="H19378" s="507"/>
      <c r="R19378" s="507"/>
      <c r="S19378" s="507"/>
    </row>
    <row r="19379" spans="8:19" customFormat="1" ht="12.75">
      <c r="H19379" s="507"/>
      <c r="R19379" s="507"/>
    </row>
    <row r="19380" spans="8:19" customFormat="1" ht="12.75">
      <c r="H19380" s="507"/>
      <c r="P19380" s="507"/>
      <c r="R19380" s="507"/>
    </row>
    <row r="19381" spans="8:19" customFormat="1" ht="12.75">
      <c r="H19381" s="507"/>
      <c r="P19381" s="507"/>
      <c r="R19381" s="507"/>
    </row>
    <row r="19382" spans="8:19" customFormat="1" ht="12.75">
      <c r="H19382" s="507"/>
      <c r="R19382" s="507"/>
    </row>
    <row r="19383" spans="8:19" customFormat="1" ht="12.75">
      <c r="H19383" s="507"/>
      <c r="P19383" s="507"/>
      <c r="R19383" s="507"/>
      <c r="S19383" s="507"/>
    </row>
    <row r="19384" spans="8:19" customFormat="1" ht="12.75">
      <c r="H19384" s="507"/>
      <c r="R19384" s="507"/>
      <c r="S19384" s="507"/>
    </row>
    <row r="19385" spans="8:19" customFormat="1" ht="12.75">
      <c r="H19385" s="507"/>
      <c r="R19385" s="507"/>
    </row>
    <row r="19386" spans="8:19" customFormat="1" ht="12.75">
      <c r="H19386" s="507"/>
      <c r="R19386" s="507"/>
    </row>
    <row r="19387" spans="8:19" customFormat="1" ht="12.75">
      <c r="H19387" s="507"/>
      <c r="R19387" s="507"/>
    </row>
    <row r="19388" spans="8:19" customFormat="1" ht="12.75">
      <c r="H19388" s="507"/>
      <c r="R19388" s="507"/>
    </row>
    <row r="19389" spans="8:19" customFormat="1" ht="12.75">
      <c r="H19389" s="507"/>
      <c r="P19389" s="507"/>
      <c r="R19389" s="507"/>
    </row>
    <row r="19390" spans="8:19" customFormat="1" ht="12.75">
      <c r="H19390" s="507"/>
      <c r="R19390" s="507"/>
    </row>
    <row r="19391" spans="8:19" customFormat="1" ht="12.75">
      <c r="H19391" s="507"/>
      <c r="R19391" s="507"/>
      <c r="S19391" s="507"/>
    </row>
    <row r="19392" spans="8:19" customFormat="1" ht="12.75">
      <c r="H19392" s="507"/>
      <c r="P19392" s="507"/>
      <c r="R19392" s="507"/>
    </row>
    <row r="19393" spans="8:19" customFormat="1" ht="12.75">
      <c r="H19393" s="507"/>
      <c r="R19393" s="507"/>
      <c r="S19393" s="507"/>
    </row>
    <row r="19394" spans="8:19" customFormat="1" ht="12.75">
      <c r="H19394" s="507"/>
      <c r="R19394" s="507"/>
      <c r="S19394" s="507"/>
    </row>
    <row r="19395" spans="8:19" customFormat="1" ht="12.75">
      <c r="H19395" s="507"/>
      <c r="R19395" s="507"/>
    </row>
    <row r="19396" spans="8:19" customFormat="1" ht="12.75">
      <c r="H19396" s="507"/>
      <c r="R19396" s="507"/>
      <c r="S19396" s="507"/>
    </row>
    <row r="19397" spans="8:19" customFormat="1" ht="12.75">
      <c r="H19397" s="507"/>
      <c r="R19397" s="507"/>
    </row>
    <row r="19398" spans="8:19" customFormat="1" ht="12.75">
      <c r="H19398" s="507"/>
      <c r="R19398" s="507"/>
      <c r="S19398" s="507"/>
    </row>
    <row r="19399" spans="8:19" customFormat="1" ht="12.75">
      <c r="H19399" s="507"/>
      <c r="R19399" s="507"/>
      <c r="S19399" s="507"/>
    </row>
    <row r="19400" spans="8:19" customFormat="1" ht="12.75">
      <c r="H19400" s="507"/>
      <c r="R19400" s="507"/>
    </row>
    <row r="19401" spans="8:19" customFormat="1" ht="12.75">
      <c r="H19401" s="507"/>
      <c r="P19401" s="507"/>
      <c r="R19401" s="507"/>
    </row>
    <row r="19402" spans="8:19" customFormat="1" ht="12.75">
      <c r="H19402" s="507"/>
      <c r="R19402" s="507"/>
      <c r="S19402" s="507"/>
    </row>
    <row r="19403" spans="8:19" customFormat="1" ht="12.75">
      <c r="H19403" s="507"/>
      <c r="R19403" s="507"/>
      <c r="S19403" s="507"/>
    </row>
    <row r="19404" spans="8:19" customFormat="1" ht="12.75">
      <c r="H19404" s="507"/>
      <c r="R19404" s="507"/>
    </row>
    <row r="19405" spans="8:19" customFormat="1" ht="12.75">
      <c r="H19405" s="507"/>
      <c r="P19405" s="507"/>
      <c r="R19405" s="507"/>
    </row>
    <row r="19406" spans="8:19" customFormat="1" ht="12.75">
      <c r="H19406" s="507"/>
      <c r="R19406" s="507"/>
      <c r="S19406" s="507"/>
    </row>
    <row r="19407" spans="8:19" customFormat="1" ht="12.75">
      <c r="H19407" s="507"/>
      <c r="P19407" s="507"/>
      <c r="R19407" s="507"/>
    </row>
    <row r="19408" spans="8:19" customFormat="1" ht="12.75">
      <c r="H19408" s="507"/>
      <c r="R19408" s="507"/>
    </row>
    <row r="19409" spans="8:19" customFormat="1" ht="12.75">
      <c r="H19409" s="507"/>
      <c r="R19409" s="507"/>
    </row>
    <row r="19410" spans="8:19" customFormat="1" ht="12.75">
      <c r="H19410" s="507"/>
      <c r="R19410" s="507"/>
    </row>
    <row r="19411" spans="8:19" customFormat="1" ht="12.75">
      <c r="H19411" s="507"/>
      <c r="R19411" s="507"/>
      <c r="S19411" s="507"/>
    </row>
    <row r="19412" spans="8:19" customFormat="1" ht="12.75">
      <c r="H19412" s="507"/>
      <c r="P19412" s="507"/>
      <c r="R19412" s="507"/>
    </row>
    <row r="19413" spans="8:19" customFormat="1" ht="12.75">
      <c r="H19413" s="507"/>
      <c r="R19413" s="507"/>
    </row>
    <row r="19414" spans="8:19" customFormat="1" ht="12.75">
      <c r="H19414" s="507"/>
      <c r="P19414" s="507"/>
      <c r="R19414" s="507"/>
    </row>
    <row r="19415" spans="8:19" customFormat="1" ht="12.75">
      <c r="H19415" s="507"/>
      <c r="P19415" s="507"/>
      <c r="R19415" s="507"/>
    </row>
    <row r="19416" spans="8:19" customFormat="1" ht="12.75">
      <c r="H19416" s="507"/>
      <c r="R19416" s="507"/>
      <c r="S19416" s="507"/>
    </row>
    <row r="19417" spans="8:19" customFormat="1" ht="12.75">
      <c r="H19417" s="507"/>
      <c r="R19417" s="507"/>
      <c r="S19417" s="507"/>
    </row>
    <row r="19418" spans="8:19" customFormat="1" ht="12.75">
      <c r="H19418" s="507"/>
      <c r="R19418" s="507"/>
    </row>
    <row r="19419" spans="8:19" customFormat="1" ht="12.75">
      <c r="H19419" s="507"/>
      <c r="P19419" s="507"/>
      <c r="R19419" s="507"/>
    </row>
    <row r="19420" spans="8:19" customFormat="1" ht="12.75">
      <c r="H19420" s="507"/>
      <c r="R19420" s="507"/>
      <c r="S19420" s="507"/>
    </row>
    <row r="19421" spans="8:19" customFormat="1" ht="12.75">
      <c r="H19421" s="507"/>
      <c r="R19421" s="507"/>
    </row>
    <row r="19422" spans="8:19" customFormat="1" ht="12.75">
      <c r="H19422" s="507"/>
      <c r="P19422" s="507"/>
      <c r="R19422" s="507"/>
      <c r="S19422" s="507"/>
    </row>
    <row r="19423" spans="8:19" customFormat="1" ht="12.75">
      <c r="H19423" s="507"/>
      <c r="P19423" s="507"/>
      <c r="R19423" s="507"/>
    </row>
    <row r="19424" spans="8:19" customFormat="1" ht="12.75">
      <c r="H19424" s="507"/>
      <c r="P19424" s="507"/>
      <c r="R19424" s="507"/>
    </row>
    <row r="19425" spans="8:19" customFormat="1" ht="12.75">
      <c r="H19425" s="507"/>
      <c r="R19425" s="507"/>
      <c r="S19425" s="507"/>
    </row>
    <row r="19426" spans="8:19" customFormat="1" ht="12.75">
      <c r="H19426" s="507"/>
      <c r="R19426" s="507"/>
    </row>
    <row r="19427" spans="8:19" customFormat="1" ht="12.75">
      <c r="H19427" s="507"/>
      <c r="R19427" s="507"/>
    </row>
    <row r="19428" spans="8:19" customFormat="1" ht="12.75">
      <c r="H19428" s="507"/>
      <c r="R19428" s="507"/>
      <c r="S19428" s="507"/>
    </row>
    <row r="19429" spans="8:19" customFormat="1" ht="12.75">
      <c r="H19429" s="507"/>
      <c r="R19429" s="507"/>
    </row>
    <row r="19430" spans="8:19" customFormat="1" ht="12.75">
      <c r="H19430" s="507"/>
      <c r="R19430" s="507"/>
    </row>
    <row r="19431" spans="8:19" customFormat="1" ht="12.75">
      <c r="H19431" s="507"/>
      <c r="R19431" s="507"/>
      <c r="S19431" s="507"/>
    </row>
    <row r="19432" spans="8:19" customFormat="1" ht="12.75">
      <c r="H19432" s="507"/>
      <c r="R19432" s="507"/>
    </row>
    <row r="19433" spans="8:19" customFormat="1" ht="12.75">
      <c r="H19433" s="507"/>
      <c r="R19433" s="507"/>
      <c r="S19433" s="507"/>
    </row>
    <row r="19434" spans="8:19" customFormat="1" ht="12.75">
      <c r="H19434" s="507"/>
      <c r="R19434" s="507"/>
    </row>
    <row r="19435" spans="8:19" customFormat="1" ht="12.75">
      <c r="H19435" s="507"/>
      <c r="P19435" s="507"/>
      <c r="R19435" s="507"/>
    </row>
    <row r="19436" spans="8:19" customFormat="1" ht="12.75">
      <c r="H19436" s="507"/>
      <c r="R19436" s="507"/>
    </row>
    <row r="19437" spans="8:19" customFormat="1" ht="12.75">
      <c r="H19437" s="507"/>
      <c r="P19437" s="507"/>
      <c r="R19437" s="507"/>
    </row>
    <row r="19438" spans="8:19" customFormat="1" ht="12.75">
      <c r="H19438" s="507"/>
      <c r="R19438" s="507"/>
      <c r="S19438" s="507"/>
    </row>
    <row r="19439" spans="8:19" customFormat="1" ht="12.75">
      <c r="H19439" s="507"/>
      <c r="R19439" s="507"/>
    </row>
    <row r="19440" spans="8:19" customFormat="1" ht="12.75">
      <c r="H19440" s="507"/>
      <c r="R19440" s="507"/>
      <c r="S19440" s="507"/>
    </row>
    <row r="19441" spans="8:19" customFormat="1" ht="12.75">
      <c r="H19441" s="507"/>
      <c r="R19441" s="507"/>
      <c r="S19441" s="507"/>
    </row>
    <row r="19442" spans="8:19" customFormat="1" ht="12.75">
      <c r="H19442" s="507"/>
      <c r="R19442" s="507"/>
      <c r="S19442" s="507"/>
    </row>
    <row r="19443" spans="8:19" customFormat="1" ht="12.75">
      <c r="H19443" s="507"/>
      <c r="P19443" s="507"/>
      <c r="R19443" s="507"/>
    </row>
    <row r="19444" spans="8:19" customFormat="1" ht="12.75">
      <c r="H19444" s="507"/>
      <c r="P19444" s="507"/>
      <c r="R19444" s="507"/>
    </row>
    <row r="19445" spans="8:19" customFormat="1" ht="12.75">
      <c r="H19445" s="507"/>
      <c r="R19445" s="507"/>
    </row>
    <row r="19446" spans="8:19" customFormat="1" ht="12.75">
      <c r="H19446" s="507"/>
      <c r="R19446" s="507"/>
    </row>
    <row r="19447" spans="8:19" customFormat="1" ht="12.75">
      <c r="H19447" s="507"/>
      <c r="R19447" s="507"/>
      <c r="S19447" s="507"/>
    </row>
    <row r="19448" spans="8:19" customFormat="1" ht="12.75">
      <c r="H19448" s="507"/>
      <c r="P19448" s="507"/>
      <c r="R19448" s="507"/>
    </row>
    <row r="19449" spans="8:19" customFormat="1" ht="12.75">
      <c r="H19449" s="507"/>
      <c r="P19449" s="507"/>
      <c r="R19449" s="507"/>
    </row>
    <row r="19450" spans="8:19" customFormat="1" ht="12.75">
      <c r="H19450" s="507"/>
      <c r="R19450" s="507"/>
    </row>
    <row r="19451" spans="8:19" customFormat="1" ht="12.75">
      <c r="H19451" s="507"/>
      <c r="P19451" s="507"/>
      <c r="R19451" s="507"/>
    </row>
    <row r="19452" spans="8:19" customFormat="1" ht="12.75">
      <c r="H19452" s="507"/>
      <c r="P19452" s="507"/>
      <c r="R19452" s="507"/>
    </row>
    <row r="19453" spans="8:19" customFormat="1" ht="12.75">
      <c r="H19453" s="507"/>
      <c r="R19453" s="507"/>
    </row>
    <row r="19454" spans="8:19" customFormat="1" ht="12.75">
      <c r="H19454" s="507"/>
      <c r="R19454" s="507"/>
      <c r="S19454" s="507"/>
    </row>
    <row r="19455" spans="8:19" customFormat="1" ht="12.75">
      <c r="H19455" s="507"/>
      <c r="R19455" s="507"/>
    </row>
    <row r="19456" spans="8:19" customFormat="1" ht="12.75">
      <c r="H19456" s="507"/>
      <c r="P19456" s="507"/>
      <c r="R19456" s="507"/>
    </row>
    <row r="19457" spans="8:19" customFormat="1" ht="12.75">
      <c r="H19457" s="507"/>
      <c r="P19457" s="507"/>
      <c r="R19457" s="507"/>
    </row>
    <row r="19458" spans="8:19" customFormat="1" ht="12.75">
      <c r="H19458" s="507"/>
      <c r="R19458" s="507"/>
      <c r="S19458" s="507"/>
    </row>
    <row r="19459" spans="8:19" customFormat="1" ht="12.75">
      <c r="H19459" s="507"/>
      <c r="P19459" s="507"/>
      <c r="R19459" s="507"/>
    </row>
    <row r="19460" spans="8:19" customFormat="1" ht="12.75">
      <c r="H19460" s="507"/>
      <c r="R19460" s="507"/>
    </row>
    <row r="19461" spans="8:19" customFormat="1" ht="12.75">
      <c r="H19461" s="507"/>
      <c r="R19461" s="507"/>
      <c r="S19461" s="507"/>
    </row>
    <row r="19462" spans="8:19" customFormat="1" ht="12.75">
      <c r="H19462" s="507"/>
      <c r="R19462" s="507"/>
    </row>
    <row r="19463" spans="8:19" customFormat="1" ht="12.75">
      <c r="H19463" s="507"/>
      <c r="R19463" s="507"/>
    </row>
    <row r="19464" spans="8:19" customFormat="1" ht="12.75">
      <c r="H19464" s="507"/>
      <c r="R19464" s="507"/>
    </row>
    <row r="19465" spans="8:19" customFormat="1" ht="12.75">
      <c r="H19465" s="507"/>
      <c r="R19465" s="507"/>
      <c r="S19465" s="507"/>
    </row>
    <row r="19466" spans="8:19" customFormat="1" ht="12.75">
      <c r="H19466" s="507"/>
      <c r="R19466" s="507"/>
    </row>
    <row r="19467" spans="8:19" customFormat="1" ht="12.75">
      <c r="H19467" s="507"/>
      <c r="R19467" s="507"/>
      <c r="S19467" s="507"/>
    </row>
    <row r="19468" spans="8:19" customFormat="1" ht="12.75">
      <c r="H19468" s="507"/>
      <c r="R19468" s="507"/>
    </row>
    <row r="19469" spans="8:19" customFormat="1" ht="12.75">
      <c r="H19469" s="507"/>
      <c r="P19469" s="507"/>
      <c r="R19469" s="507"/>
    </row>
    <row r="19470" spans="8:19" customFormat="1" ht="12.75">
      <c r="H19470" s="507"/>
      <c r="R19470" s="507"/>
      <c r="S19470" s="507"/>
    </row>
    <row r="19471" spans="8:19" customFormat="1" ht="12.75">
      <c r="H19471" s="507"/>
      <c r="P19471" s="507"/>
      <c r="R19471" s="507"/>
    </row>
    <row r="19472" spans="8:19" customFormat="1" ht="12.75">
      <c r="H19472" s="507"/>
      <c r="R19472" s="507"/>
      <c r="S19472" s="507"/>
    </row>
    <row r="19473" spans="8:19" customFormat="1" ht="12.75">
      <c r="H19473" s="507"/>
      <c r="R19473" s="507"/>
    </row>
    <row r="19474" spans="8:19" customFormat="1" ht="12.75">
      <c r="H19474" s="507"/>
      <c r="R19474" s="507"/>
      <c r="S19474" s="507"/>
    </row>
    <row r="19475" spans="8:19" customFormat="1" ht="12.75">
      <c r="H19475" s="507"/>
      <c r="R19475" s="507"/>
    </row>
    <row r="19476" spans="8:19" customFormat="1" ht="12.75">
      <c r="H19476" s="507"/>
      <c r="R19476" s="507"/>
    </row>
    <row r="19477" spans="8:19" customFormat="1" ht="12.75">
      <c r="H19477" s="507"/>
      <c r="R19477" s="507"/>
    </row>
    <row r="19478" spans="8:19" customFormat="1" ht="12.75">
      <c r="H19478" s="507"/>
      <c r="R19478" s="507"/>
    </row>
    <row r="19479" spans="8:19" customFormat="1" ht="12.75">
      <c r="H19479" s="507"/>
      <c r="R19479" s="507"/>
    </row>
    <row r="19480" spans="8:19" customFormat="1" ht="12.75">
      <c r="H19480" s="507"/>
      <c r="R19480" s="507"/>
    </row>
    <row r="19481" spans="8:19" customFormat="1" ht="12.75">
      <c r="H19481" s="507"/>
      <c r="P19481" s="507"/>
      <c r="R19481" s="507"/>
    </row>
    <row r="19482" spans="8:19" customFormat="1" ht="12.75">
      <c r="H19482" s="507"/>
      <c r="R19482" s="507"/>
    </row>
    <row r="19483" spans="8:19" customFormat="1" ht="12.75">
      <c r="H19483" s="507"/>
      <c r="P19483" s="507"/>
      <c r="R19483" s="507"/>
    </row>
    <row r="19484" spans="8:19" customFormat="1" ht="12.75">
      <c r="H19484" s="507"/>
      <c r="P19484" s="507"/>
      <c r="R19484" s="507"/>
    </row>
    <row r="19485" spans="8:19" customFormat="1" ht="12.75">
      <c r="H19485" s="507"/>
      <c r="P19485" s="507"/>
      <c r="R19485" s="507"/>
    </row>
    <row r="19486" spans="8:19" customFormat="1" ht="12.75">
      <c r="H19486" s="507"/>
      <c r="P19486" s="507"/>
      <c r="R19486" s="507"/>
    </row>
    <row r="19487" spans="8:19" customFormat="1" ht="12.75">
      <c r="H19487" s="507"/>
      <c r="R19487" s="507"/>
      <c r="S19487" s="507"/>
    </row>
    <row r="19488" spans="8:19" customFormat="1" ht="12.75">
      <c r="H19488" s="507"/>
      <c r="P19488" s="507"/>
      <c r="R19488" s="507"/>
    </row>
    <row r="19489" spans="8:19" customFormat="1" ht="12.75">
      <c r="H19489" s="507"/>
      <c r="P19489" s="507"/>
      <c r="R19489" s="507"/>
    </row>
    <row r="19490" spans="8:19" customFormat="1" ht="12.75">
      <c r="H19490" s="507"/>
      <c r="R19490" s="507"/>
    </row>
    <row r="19491" spans="8:19" customFormat="1" ht="12.75">
      <c r="H19491" s="507"/>
      <c r="R19491" s="507"/>
    </row>
    <row r="19492" spans="8:19" customFormat="1" ht="12.75">
      <c r="H19492" s="507"/>
      <c r="R19492" s="507"/>
    </row>
    <row r="19493" spans="8:19" customFormat="1" ht="12.75">
      <c r="H19493" s="507"/>
      <c r="R19493" s="507"/>
    </row>
    <row r="19494" spans="8:19" customFormat="1" ht="12.75">
      <c r="H19494" s="507"/>
      <c r="R19494" s="507"/>
      <c r="S19494" s="507"/>
    </row>
    <row r="19495" spans="8:19" customFormat="1" ht="12.75">
      <c r="H19495" s="507"/>
      <c r="P19495" s="507"/>
      <c r="R19495" s="507"/>
    </row>
    <row r="19496" spans="8:19" customFormat="1" ht="12.75">
      <c r="H19496" s="507"/>
      <c r="R19496" s="507"/>
    </row>
    <row r="19497" spans="8:19" customFormat="1" ht="12.75">
      <c r="H19497" s="507"/>
      <c r="R19497" s="507"/>
      <c r="S19497" s="507"/>
    </row>
    <row r="19498" spans="8:19" customFormat="1" ht="12.75">
      <c r="H19498" s="507"/>
      <c r="R19498" s="507"/>
    </row>
    <row r="19499" spans="8:19" customFormat="1" ht="12.75">
      <c r="H19499" s="507"/>
      <c r="R19499" s="507"/>
      <c r="S19499" s="507"/>
    </row>
    <row r="19500" spans="8:19" customFormat="1" ht="12.75">
      <c r="H19500" s="507"/>
      <c r="P19500" s="507"/>
      <c r="R19500" s="507"/>
    </row>
    <row r="19501" spans="8:19" customFormat="1" ht="12.75">
      <c r="H19501" s="507"/>
      <c r="R19501" s="507"/>
      <c r="S19501" s="507"/>
    </row>
    <row r="19502" spans="8:19" customFormat="1" ht="12.75">
      <c r="H19502" s="507"/>
      <c r="R19502" s="507"/>
    </row>
    <row r="19503" spans="8:19" customFormat="1" ht="12.75">
      <c r="H19503" s="507"/>
      <c r="R19503" s="507"/>
      <c r="S19503" s="507"/>
    </row>
    <row r="19504" spans="8:19" customFormat="1" ht="12.75">
      <c r="H19504" s="507"/>
      <c r="R19504" s="507"/>
    </row>
    <row r="19505" spans="8:19" customFormat="1" ht="12.75">
      <c r="H19505" s="507"/>
      <c r="R19505" s="507"/>
    </row>
    <row r="19506" spans="8:19" customFormat="1" ht="12.75">
      <c r="H19506" s="507"/>
      <c r="R19506" s="507"/>
    </row>
    <row r="19507" spans="8:19" customFormat="1" ht="12.75">
      <c r="H19507" s="507"/>
      <c r="R19507" s="507"/>
    </row>
    <row r="19508" spans="8:19" customFormat="1" ht="12.75">
      <c r="H19508" s="507"/>
      <c r="R19508" s="507"/>
    </row>
    <row r="19509" spans="8:19" customFormat="1" ht="12.75">
      <c r="H19509" s="507"/>
      <c r="R19509" s="507"/>
      <c r="S19509" s="507"/>
    </row>
    <row r="19510" spans="8:19" customFormat="1" ht="12.75">
      <c r="H19510" s="507"/>
      <c r="R19510" s="507"/>
    </row>
    <row r="19511" spans="8:19" customFormat="1" ht="12.75">
      <c r="H19511" s="507"/>
      <c r="R19511" s="507"/>
    </row>
    <row r="19512" spans="8:19" customFormat="1" ht="12.75">
      <c r="H19512" s="507"/>
      <c r="R19512" s="507"/>
      <c r="S19512" s="507"/>
    </row>
    <row r="19513" spans="8:19" customFormat="1" ht="12.75">
      <c r="H19513" s="507"/>
      <c r="P19513" s="507"/>
      <c r="R19513" s="507"/>
    </row>
    <row r="19514" spans="8:19" customFormat="1" ht="12.75">
      <c r="H19514" s="507"/>
      <c r="R19514" s="507"/>
      <c r="S19514" s="507"/>
    </row>
    <row r="19515" spans="8:19" customFormat="1" ht="12.75">
      <c r="H19515" s="507"/>
      <c r="R19515" s="507"/>
    </row>
    <row r="19516" spans="8:19" customFormat="1" ht="12.75">
      <c r="H19516" s="507"/>
      <c r="P19516" s="507"/>
      <c r="R19516" s="507"/>
    </row>
    <row r="19517" spans="8:19" customFormat="1" ht="12.75">
      <c r="H19517" s="507"/>
      <c r="R19517" s="507"/>
    </row>
    <row r="19518" spans="8:19" customFormat="1" ht="12.75">
      <c r="H19518" s="507"/>
      <c r="P19518" s="507"/>
      <c r="R19518" s="507"/>
    </row>
    <row r="19519" spans="8:19" customFormat="1" ht="12.75">
      <c r="H19519" s="507"/>
      <c r="R19519" s="507"/>
    </row>
    <row r="19520" spans="8:19" customFormat="1" ht="12.75">
      <c r="H19520" s="507"/>
      <c r="R19520" s="507"/>
      <c r="S19520" s="507"/>
    </row>
    <row r="19521" spans="8:19" customFormat="1" ht="12.75">
      <c r="H19521" s="507"/>
      <c r="R19521" s="507"/>
    </row>
    <row r="19522" spans="8:19" customFormat="1" ht="12.75">
      <c r="H19522" s="507"/>
      <c r="R19522" s="507"/>
      <c r="S19522" s="507"/>
    </row>
    <row r="19523" spans="8:19" customFormat="1" ht="12.75">
      <c r="H19523" s="507"/>
      <c r="R19523" s="507"/>
    </row>
    <row r="19524" spans="8:19" customFormat="1" ht="12.75">
      <c r="H19524" s="507"/>
      <c r="R19524" s="507"/>
    </row>
    <row r="19525" spans="8:19" customFormat="1" ht="12.75">
      <c r="H19525" s="507"/>
      <c r="P19525" s="507"/>
      <c r="R19525" s="507"/>
    </row>
    <row r="19526" spans="8:19" customFormat="1" ht="12.75">
      <c r="H19526" s="507"/>
      <c r="R19526" s="507"/>
    </row>
    <row r="19527" spans="8:19" customFormat="1" ht="12.75">
      <c r="H19527" s="507"/>
      <c r="R19527" s="507"/>
    </row>
    <row r="19528" spans="8:19" customFormat="1" ht="12.75">
      <c r="H19528" s="507"/>
      <c r="R19528" s="507"/>
    </row>
    <row r="19529" spans="8:19" customFormat="1" ht="12.75">
      <c r="H19529" s="507"/>
      <c r="R19529" s="507"/>
    </row>
    <row r="19530" spans="8:19" customFormat="1" ht="12.75">
      <c r="H19530" s="507"/>
      <c r="R19530" s="507"/>
    </row>
    <row r="19531" spans="8:19" customFormat="1" ht="12.75">
      <c r="H19531" s="507"/>
      <c r="P19531" s="507"/>
      <c r="R19531" s="507"/>
    </row>
    <row r="19532" spans="8:19" customFormat="1" ht="12.75">
      <c r="H19532" s="507"/>
      <c r="P19532" s="507"/>
      <c r="R19532" s="507"/>
    </row>
    <row r="19533" spans="8:19" customFormat="1" ht="12.75">
      <c r="H19533" s="507"/>
      <c r="P19533" s="507"/>
      <c r="R19533" s="507"/>
    </row>
    <row r="19534" spans="8:19" customFormat="1" ht="12.75">
      <c r="H19534" s="507"/>
      <c r="R19534" s="507"/>
    </row>
    <row r="19535" spans="8:19" customFormat="1" ht="12.75">
      <c r="H19535" s="507"/>
      <c r="R19535" s="507"/>
    </row>
    <row r="19536" spans="8:19" customFormat="1" ht="12.75">
      <c r="H19536" s="507"/>
      <c r="R19536" s="507"/>
      <c r="S19536" s="507"/>
    </row>
    <row r="19537" spans="8:19" customFormat="1" ht="12.75">
      <c r="H19537" s="507"/>
      <c r="R19537" s="507"/>
      <c r="S19537" s="507"/>
    </row>
    <row r="19538" spans="8:19" customFormat="1" ht="12.75">
      <c r="H19538" s="507"/>
      <c r="R19538" s="507"/>
      <c r="S19538" s="507"/>
    </row>
    <row r="19539" spans="8:19" customFormat="1" ht="12.75">
      <c r="H19539" s="507"/>
      <c r="R19539" s="507"/>
      <c r="S19539" s="507"/>
    </row>
    <row r="19540" spans="8:19" customFormat="1" ht="12.75">
      <c r="H19540" s="507"/>
      <c r="R19540" s="507"/>
    </row>
    <row r="19541" spans="8:19" customFormat="1" ht="12.75">
      <c r="H19541" s="507"/>
      <c r="R19541" s="507"/>
    </row>
    <row r="19542" spans="8:19" customFormat="1" ht="12.75">
      <c r="H19542" s="507"/>
      <c r="R19542" s="507"/>
      <c r="S19542" s="507"/>
    </row>
    <row r="19543" spans="8:19" customFormat="1" ht="12.75">
      <c r="H19543" s="507"/>
      <c r="R19543" s="507"/>
      <c r="S19543" s="507"/>
    </row>
    <row r="19544" spans="8:19" customFormat="1" ht="12.75">
      <c r="H19544" s="507"/>
      <c r="P19544" s="507"/>
      <c r="R19544" s="507"/>
      <c r="S19544" s="507"/>
    </row>
    <row r="19545" spans="8:19" customFormat="1" ht="12.75">
      <c r="H19545" s="507"/>
      <c r="R19545" s="507"/>
    </row>
    <row r="19546" spans="8:19" customFormat="1" ht="12.75">
      <c r="H19546" s="507"/>
      <c r="P19546" s="507"/>
      <c r="R19546" s="507"/>
      <c r="S19546" s="507"/>
    </row>
    <row r="19547" spans="8:19" customFormat="1" ht="12.75">
      <c r="H19547" s="507"/>
      <c r="R19547" s="507"/>
    </row>
    <row r="19548" spans="8:19" customFormat="1" ht="12.75">
      <c r="H19548" s="507"/>
      <c r="R19548" s="507"/>
      <c r="S19548" s="507"/>
    </row>
    <row r="19549" spans="8:19" customFormat="1" ht="12.75">
      <c r="H19549" s="507"/>
      <c r="P19549" s="507"/>
      <c r="R19549" s="507"/>
    </row>
    <row r="19550" spans="8:19" customFormat="1" ht="12.75">
      <c r="H19550" s="507"/>
      <c r="P19550" s="507"/>
      <c r="R19550" s="507"/>
    </row>
    <row r="19551" spans="8:19" customFormat="1" ht="12.75">
      <c r="H19551" s="507"/>
      <c r="P19551" s="507"/>
      <c r="R19551" s="507"/>
      <c r="S19551" s="507"/>
    </row>
    <row r="19552" spans="8:19" customFormat="1" ht="12.75">
      <c r="H19552" s="507"/>
      <c r="P19552" s="507"/>
      <c r="R19552" s="507"/>
    </row>
    <row r="19553" spans="8:19" customFormat="1" ht="12.75">
      <c r="H19553" s="507"/>
      <c r="R19553" s="507"/>
      <c r="S19553" s="507"/>
    </row>
    <row r="19554" spans="8:19" customFormat="1" ht="12.75">
      <c r="H19554" s="507"/>
      <c r="R19554" s="507"/>
    </row>
    <row r="19555" spans="8:19" customFormat="1" ht="12.75">
      <c r="H19555" s="507"/>
      <c r="P19555" s="507"/>
      <c r="R19555" s="507"/>
    </row>
    <row r="19556" spans="8:19" customFormat="1" ht="12.75">
      <c r="H19556" s="507"/>
      <c r="P19556" s="507"/>
      <c r="R19556" s="507"/>
      <c r="S19556" s="507"/>
    </row>
    <row r="19557" spans="8:19" customFormat="1" ht="12.75">
      <c r="H19557" s="507"/>
      <c r="R19557" s="507"/>
    </row>
    <row r="19558" spans="8:19" customFormat="1" ht="12.75">
      <c r="H19558" s="507"/>
      <c r="R19558" s="507"/>
    </row>
    <row r="19559" spans="8:19" customFormat="1" ht="12.75">
      <c r="H19559" s="507"/>
      <c r="P19559" s="507"/>
      <c r="R19559" s="507"/>
    </row>
    <row r="19560" spans="8:19" customFormat="1" ht="12.75">
      <c r="H19560" s="507"/>
      <c r="R19560" s="507"/>
    </row>
    <row r="19561" spans="8:19" customFormat="1" ht="12.75">
      <c r="H19561" s="507"/>
      <c r="R19561" s="507"/>
    </row>
    <row r="19562" spans="8:19" customFormat="1" ht="12.75">
      <c r="H19562" s="507"/>
      <c r="R19562" s="507"/>
    </row>
    <row r="19563" spans="8:19" customFormat="1" ht="12.75">
      <c r="H19563" s="507"/>
      <c r="R19563" s="507"/>
      <c r="S19563" s="507"/>
    </row>
    <row r="19564" spans="8:19" customFormat="1" ht="12.75">
      <c r="H19564" s="507"/>
      <c r="R19564" s="507"/>
      <c r="S19564" s="507"/>
    </row>
    <row r="19565" spans="8:19" customFormat="1" ht="12.75">
      <c r="H19565" s="507"/>
      <c r="R19565" s="507"/>
      <c r="S19565" s="507"/>
    </row>
    <row r="19566" spans="8:19" customFormat="1" ht="12.75">
      <c r="H19566" s="507"/>
      <c r="P19566" s="507"/>
      <c r="R19566" s="507"/>
    </row>
    <row r="19567" spans="8:19" customFormat="1" ht="12.75">
      <c r="H19567" s="507"/>
      <c r="R19567" s="507"/>
    </row>
    <row r="19568" spans="8:19" customFormat="1" ht="12.75">
      <c r="H19568" s="507"/>
      <c r="R19568" s="507"/>
    </row>
    <row r="19569" spans="8:19" customFormat="1" ht="12.75">
      <c r="H19569" s="507"/>
      <c r="R19569" s="507"/>
    </row>
    <row r="19570" spans="8:19" customFormat="1" ht="12.75">
      <c r="H19570" s="507"/>
      <c r="R19570" s="507"/>
      <c r="S19570" s="507"/>
    </row>
    <row r="19571" spans="8:19" customFormat="1" ht="12.75">
      <c r="H19571" s="507"/>
      <c r="R19571" s="507"/>
      <c r="S19571" s="507"/>
    </row>
    <row r="19572" spans="8:19" customFormat="1" ht="12.75">
      <c r="H19572" s="507"/>
      <c r="R19572" s="507"/>
    </row>
    <row r="19573" spans="8:19" customFormat="1" ht="12.75">
      <c r="H19573" s="507"/>
      <c r="P19573" s="507"/>
      <c r="R19573" s="507"/>
      <c r="S19573" s="507"/>
    </row>
    <row r="19574" spans="8:19" customFormat="1" ht="12.75">
      <c r="H19574" s="507"/>
      <c r="P19574" s="507"/>
      <c r="R19574" s="507"/>
      <c r="S19574" s="507"/>
    </row>
    <row r="19575" spans="8:19" customFormat="1" ht="12.75">
      <c r="H19575" s="507"/>
      <c r="R19575" s="507"/>
    </row>
    <row r="19576" spans="8:19" customFormat="1" ht="12.75">
      <c r="H19576" s="507"/>
      <c r="R19576" s="507"/>
      <c r="S19576" s="507"/>
    </row>
    <row r="19577" spans="8:19" customFormat="1" ht="12.75">
      <c r="H19577" s="507"/>
      <c r="R19577" s="507"/>
      <c r="S19577" s="507"/>
    </row>
    <row r="19578" spans="8:19" customFormat="1" ht="12.75">
      <c r="H19578" s="507"/>
      <c r="R19578" s="507"/>
    </row>
    <row r="19579" spans="8:19" customFormat="1" ht="12.75">
      <c r="H19579" s="507"/>
      <c r="P19579" s="507"/>
      <c r="R19579" s="507"/>
      <c r="S19579" s="507"/>
    </row>
    <row r="19580" spans="8:19" customFormat="1" ht="12.75">
      <c r="H19580" s="507"/>
      <c r="P19580" s="507"/>
      <c r="R19580" s="507"/>
      <c r="S19580" s="507"/>
    </row>
    <row r="19581" spans="8:19" customFormat="1" ht="12.75">
      <c r="H19581" s="507"/>
      <c r="P19581" s="507"/>
      <c r="R19581" s="507"/>
    </row>
    <row r="19582" spans="8:19" customFormat="1" ht="12.75">
      <c r="H19582" s="507"/>
      <c r="P19582" s="507"/>
      <c r="R19582" s="507"/>
    </row>
    <row r="19583" spans="8:19" customFormat="1" ht="12.75">
      <c r="H19583" s="507"/>
      <c r="R19583" s="507"/>
    </row>
    <row r="19584" spans="8:19" customFormat="1" ht="12.75">
      <c r="H19584" s="507"/>
      <c r="P19584" s="507"/>
      <c r="R19584" s="507"/>
    </row>
    <row r="19585" spans="8:19" customFormat="1" ht="12.75">
      <c r="H19585" s="507"/>
      <c r="R19585" s="507"/>
      <c r="S19585" s="507"/>
    </row>
    <row r="19586" spans="8:19" customFormat="1" ht="12.75">
      <c r="H19586" s="507"/>
      <c r="R19586" s="507"/>
      <c r="S19586" s="507"/>
    </row>
    <row r="19587" spans="8:19" customFormat="1" ht="12.75">
      <c r="H19587" s="507"/>
      <c r="R19587" s="507"/>
    </row>
    <row r="19588" spans="8:19" customFormat="1" ht="12.75">
      <c r="H19588" s="507"/>
      <c r="P19588" s="507"/>
      <c r="R19588" s="507"/>
      <c r="S19588" s="507"/>
    </row>
    <row r="19589" spans="8:19" customFormat="1" ht="12.75">
      <c r="H19589" s="507"/>
      <c r="R19589" s="507"/>
    </row>
    <row r="19590" spans="8:19" customFormat="1" ht="12.75">
      <c r="H19590" s="507"/>
      <c r="R19590" s="507"/>
      <c r="S19590" s="507"/>
    </row>
    <row r="19591" spans="8:19" customFormat="1" ht="12.75">
      <c r="H19591" s="507"/>
      <c r="R19591" s="507"/>
    </row>
    <row r="19592" spans="8:19" customFormat="1" ht="12.75">
      <c r="H19592" s="507"/>
      <c r="P19592" s="507"/>
      <c r="R19592" s="507"/>
      <c r="S19592" s="507"/>
    </row>
    <row r="19593" spans="8:19" customFormat="1" ht="12.75">
      <c r="H19593" s="507"/>
      <c r="R19593" s="507"/>
    </row>
    <row r="19594" spans="8:19" customFormat="1" ht="12.75">
      <c r="H19594" s="507"/>
      <c r="R19594" s="507"/>
    </row>
    <row r="19595" spans="8:19" customFormat="1" ht="12.75">
      <c r="H19595" s="507"/>
      <c r="R19595" s="507"/>
    </row>
    <row r="19596" spans="8:19" customFormat="1" ht="12.75">
      <c r="H19596" s="507"/>
      <c r="P19596" s="507"/>
      <c r="R19596" s="507"/>
    </row>
    <row r="19597" spans="8:19" customFormat="1" ht="12.75">
      <c r="H19597" s="507"/>
      <c r="P19597" s="507"/>
      <c r="R19597" s="507"/>
    </row>
    <row r="19598" spans="8:19" customFormat="1" ht="12.75">
      <c r="H19598" s="507"/>
      <c r="P19598" s="507"/>
      <c r="R19598" s="507"/>
    </row>
    <row r="19599" spans="8:19" customFormat="1" ht="12.75">
      <c r="H19599" s="507"/>
      <c r="R19599" s="507"/>
    </row>
    <row r="19600" spans="8:19" customFormat="1" ht="12.75">
      <c r="H19600" s="507"/>
      <c r="R19600" s="507"/>
    </row>
    <row r="19601" spans="8:19" customFormat="1" ht="12.75">
      <c r="H19601" s="507"/>
      <c r="P19601" s="507"/>
      <c r="R19601" s="507"/>
    </row>
    <row r="19602" spans="8:19" customFormat="1" ht="12.75">
      <c r="H19602" s="507"/>
      <c r="P19602" s="507"/>
      <c r="R19602" s="507"/>
      <c r="S19602" s="507"/>
    </row>
    <row r="19603" spans="8:19" customFormat="1" ht="12.75">
      <c r="H19603" s="507"/>
      <c r="R19603" s="507"/>
    </row>
    <row r="19604" spans="8:19" customFormat="1" ht="12.75">
      <c r="H19604" s="507"/>
      <c r="R19604" s="507"/>
      <c r="S19604" s="507"/>
    </row>
    <row r="19605" spans="8:19" customFormat="1" ht="12.75">
      <c r="H19605" s="507"/>
      <c r="P19605" s="507"/>
      <c r="R19605" s="507"/>
    </row>
    <row r="19606" spans="8:19" customFormat="1" ht="12.75">
      <c r="H19606" s="507"/>
      <c r="R19606" s="507"/>
      <c r="S19606" s="507"/>
    </row>
    <row r="19607" spans="8:19" customFormat="1" ht="12.75">
      <c r="H19607" s="507"/>
      <c r="R19607" s="507"/>
      <c r="S19607" s="507"/>
    </row>
    <row r="19608" spans="8:19" customFormat="1" ht="12.75">
      <c r="H19608" s="507"/>
      <c r="P19608" s="507"/>
      <c r="R19608" s="507"/>
    </row>
    <row r="19609" spans="8:19" customFormat="1" ht="12.75">
      <c r="H19609" s="507"/>
      <c r="R19609" s="507"/>
      <c r="S19609" s="507"/>
    </row>
    <row r="19610" spans="8:19" customFormat="1" ht="12.75">
      <c r="H19610" s="507"/>
      <c r="R19610" s="507"/>
    </row>
    <row r="19611" spans="8:19" customFormat="1" ht="12.75">
      <c r="H19611" s="507"/>
      <c r="P19611" s="507"/>
      <c r="R19611" s="507"/>
    </row>
    <row r="19612" spans="8:19" customFormat="1" ht="12.75">
      <c r="H19612" s="507"/>
      <c r="R19612" s="507"/>
    </row>
    <row r="19613" spans="8:19" customFormat="1" ht="12.75">
      <c r="H19613" s="507"/>
      <c r="R19613" s="507"/>
      <c r="S19613" s="507"/>
    </row>
    <row r="19614" spans="8:19" customFormat="1" ht="12.75">
      <c r="H19614" s="507"/>
      <c r="R19614" s="507"/>
      <c r="S19614" s="507"/>
    </row>
    <row r="19615" spans="8:19" customFormat="1" ht="12.75">
      <c r="H19615" s="507"/>
      <c r="P19615" s="507"/>
      <c r="R19615" s="507"/>
    </row>
    <row r="19616" spans="8:19" customFormat="1" ht="12.75">
      <c r="H19616" s="507"/>
      <c r="R19616" s="507"/>
    </row>
    <row r="19617" spans="8:19" customFormat="1" ht="12.75">
      <c r="H19617" s="507"/>
      <c r="R19617" s="507"/>
    </row>
    <row r="19618" spans="8:19" customFormat="1" ht="12.75">
      <c r="H19618" s="507"/>
      <c r="P19618" s="507"/>
      <c r="R19618" s="507"/>
      <c r="S19618" s="507"/>
    </row>
    <row r="19619" spans="8:19" customFormat="1" ht="12.75">
      <c r="H19619" s="507"/>
      <c r="P19619" s="507"/>
      <c r="R19619" s="507"/>
      <c r="S19619" s="507"/>
    </row>
    <row r="19620" spans="8:19" customFormat="1" ht="12.75">
      <c r="H19620" s="507"/>
      <c r="R19620" s="507"/>
    </row>
    <row r="19621" spans="8:19" customFormat="1" ht="12.75">
      <c r="H19621" s="507"/>
      <c r="P19621" s="507"/>
      <c r="R19621" s="507"/>
    </row>
    <row r="19622" spans="8:19" customFormat="1" ht="12.75">
      <c r="H19622" s="507"/>
      <c r="R19622" s="507"/>
      <c r="S19622" s="507"/>
    </row>
    <row r="19623" spans="8:19" customFormat="1" ht="12.75">
      <c r="H19623" s="507"/>
      <c r="R19623" s="507"/>
      <c r="S19623" s="507"/>
    </row>
    <row r="19624" spans="8:19" customFormat="1" ht="12.75">
      <c r="H19624" s="507"/>
      <c r="R19624" s="507"/>
    </row>
    <row r="19625" spans="8:19" customFormat="1" ht="12.75">
      <c r="H19625" s="507"/>
      <c r="R19625" s="507"/>
    </row>
    <row r="19626" spans="8:19" customFormat="1" ht="12.75">
      <c r="H19626" s="507"/>
      <c r="P19626" s="507"/>
      <c r="R19626" s="507"/>
    </row>
    <row r="19627" spans="8:19" customFormat="1" ht="12.75">
      <c r="H19627" s="507"/>
      <c r="R19627" s="507"/>
      <c r="S19627" s="507"/>
    </row>
    <row r="19628" spans="8:19" customFormat="1" ht="12.75">
      <c r="H19628" s="507"/>
      <c r="P19628" s="507"/>
      <c r="R19628" s="507"/>
    </row>
    <row r="19629" spans="8:19" customFormat="1" ht="12.75">
      <c r="H19629" s="507"/>
      <c r="R19629" s="507"/>
      <c r="S19629" s="507"/>
    </row>
    <row r="19630" spans="8:19" customFormat="1" ht="12.75">
      <c r="H19630" s="507"/>
      <c r="R19630" s="507"/>
      <c r="S19630" s="507"/>
    </row>
    <row r="19631" spans="8:19" customFormat="1" ht="12.75">
      <c r="H19631" s="507"/>
      <c r="R19631" s="507"/>
    </row>
    <row r="19632" spans="8:19" customFormat="1" ht="12.75">
      <c r="H19632" s="507"/>
      <c r="R19632" s="507"/>
      <c r="S19632" s="507"/>
    </row>
    <row r="19633" spans="8:19" customFormat="1" ht="12.75">
      <c r="H19633" s="507"/>
      <c r="R19633" s="507"/>
      <c r="S19633" s="507"/>
    </row>
    <row r="19634" spans="8:19" customFormat="1" ht="12.75">
      <c r="H19634" s="507"/>
      <c r="R19634" s="507"/>
      <c r="S19634" s="507"/>
    </row>
    <row r="19635" spans="8:19" customFormat="1" ht="12.75">
      <c r="H19635" s="507"/>
      <c r="R19635" s="507"/>
      <c r="S19635" s="507"/>
    </row>
    <row r="19636" spans="8:19" customFormat="1" ht="12.75">
      <c r="H19636" s="507"/>
      <c r="R19636" s="507"/>
    </row>
    <row r="19637" spans="8:19" customFormat="1" ht="12.75">
      <c r="H19637" s="507"/>
      <c r="R19637" s="507"/>
    </row>
    <row r="19638" spans="8:19" customFormat="1" ht="12.75">
      <c r="H19638" s="507"/>
      <c r="R19638" s="507"/>
    </row>
    <row r="19639" spans="8:19" customFormat="1" ht="12.75">
      <c r="H19639" s="507"/>
      <c r="P19639" s="507"/>
      <c r="R19639" s="507"/>
    </row>
    <row r="19640" spans="8:19" customFormat="1" ht="12.75">
      <c r="H19640" s="507"/>
      <c r="R19640" s="507"/>
    </row>
    <row r="19641" spans="8:19" customFormat="1" ht="12.75">
      <c r="H19641" s="507"/>
      <c r="P19641" s="507"/>
      <c r="R19641" s="507"/>
    </row>
    <row r="19642" spans="8:19" customFormat="1" ht="12.75">
      <c r="H19642" s="507"/>
      <c r="P19642" s="507"/>
      <c r="R19642" s="507"/>
    </row>
    <row r="19643" spans="8:19" customFormat="1" ht="12.75">
      <c r="H19643" s="507"/>
      <c r="R19643" s="507"/>
      <c r="S19643" s="507"/>
    </row>
    <row r="19644" spans="8:19" customFormat="1" ht="12.75">
      <c r="H19644" s="507"/>
      <c r="R19644" s="507"/>
    </row>
    <row r="19645" spans="8:19" customFormat="1" ht="12.75">
      <c r="H19645" s="507"/>
      <c r="P19645" s="507"/>
      <c r="R19645" s="507"/>
    </row>
    <row r="19646" spans="8:19" customFormat="1" ht="12.75">
      <c r="H19646" s="507"/>
      <c r="P19646" s="507"/>
      <c r="R19646" s="507"/>
    </row>
    <row r="19647" spans="8:19" customFormat="1" ht="12.75">
      <c r="H19647" s="507"/>
      <c r="P19647" s="507"/>
      <c r="R19647" s="507"/>
    </row>
    <row r="19648" spans="8:19" customFormat="1" ht="12.75">
      <c r="H19648" s="507"/>
      <c r="P19648" s="507"/>
      <c r="R19648" s="507"/>
    </row>
    <row r="19649" spans="8:19" customFormat="1" ht="12.75">
      <c r="H19649" s="507"/>
      <c r="P19649" s="507"/>
      <c r="R19649" s="507"/>
    </row>
    <row r="19650" spans="8:19" customFormat="1" ht="12.75">
      <c r="H19650" s="507"/>
      <c r="R19650" s="507"/>
    </row>
    <row r="19651" spans="8:19" customFormat="1" ht="12.75">
      <c r="H19651" s="507"/>
      <c r="R19651" s="507"/>
    </row>
    <row r="19652" spans="8:19" customFormat="1" ht="12.75">
      <c r="H19652" s="507"/>
      <c r="R19652" s="507"/>
      <c r="S19652" s="507"/>
    </row>
    <row r="19653" spans="8:19" customFormat="1" ht="12.75">
      <c r="H19653" s="507"/>
      <c r="R19653" s="507"/>
      <c r="S19653" s="507"/>
    </row>
    <row r="19654" spans="8:19" customFormat="1" ht="12.75">
      <c r="H19654" s="507"/>
      <c r="R19654" s="507"/>
      <c r="S19654" s="507"/>
    </row>
    <row r="19655" spans="8:19" customFormat="1" ht="12.75">
      <c r="H19655" s="507"/>
      <c r="R19655" s="507"/>
    </row>
    <row r="19656" spans="8:19" customFormat="1" ht="12.75">
      <c r="H19656" s="507"/>
      <c r="R19656" s="507"/>
    </row>
    <row r="19657" spans="8:19" customFormat="1" ht="12.75">
      <c r="H19657" s="507"/>
      <c r="P19657" s="507"/>
      <c r="R19657" s="507"/>
    </row>
    <row r="19658" spans="8:19" customFormat="1" ht="12.75">
      <c r="H19658" s="507"/>
      <c r="R19658" s="507"/>
    </row>
    <row r="19659" spans="8:19" customFormat="1" ht="12.75">
      <c r="H19659" s="507"/>
      <c r="R19659" s="507"/>
    </row>
    <row r="19660" spans="8:19" customFormat="1" ht="12.75">
      <c r="H19660" s="507"/>
      <c r="P19660" s="507"/>
      <c r="R19660" s="507"/>
    </row>
    <row r="19661" spans="8:19" customFormat="1" ht="12.75">
      <c r="H19661" s="507"/>
      <c r="R19661" s="507"/>
    </row>
    <row r="19662" spans="8:19" customFormat="1" ht="12.75">
      <c r="H19662" s="507"/>
      <c r="R19662" s="507"/>
    </row>
    <row r="19663" spans="8:19" customFormat="1" ht="12.75">
      <c r="H19663" s="507"/>
      <c r="R19663" s="507"/>
    </row>
    <row r="19664" spans="8:19" customFormat="1" ht="12.75">
      <c r="H19664" s="507"/>
      <c r="P19664" s="507"/>
      <c r="R19664" s="507"/>
    </row>
    <row r="19665" spans="8:19" customFormat="1" ht="12.75">
      <c r="H19665" s="507"/>
      <c r="P19665" s="507"/>
      <c r="R19665" s="507"/>
    </row>
    <row r="19666" spans="8:19" customFormat="1" ht="12.75">
      <c r="H19666" s="507"/>
      <c r="P19666" s="507"/>
      <c r="R19666" s="507"/>
    </row>
    <row r="19667" spans="8:19" customFormat="1" ht="12.75">
      <c r="H19667" s="507"/>
      <c r="R19667" s="507"/>
      <c r="S19667" s="507"/>
    </row>
    <row r="19668" spans="8:19" customFormat="1" ht="12.75">
      <c r="H19668" s="507"/>
      <c r="P19668" s="507"/>
      <c r="R19668" s="507"/>
      <c r="S19668" s="507"/>
    </row>
    <row r="19669" spans="8:19" customFormat="1" ht="12.75">
      <c r="H19669" s="507"/>
      <c r="P19669" s="507"/>
      <c r="R19669" s="507"/>
    </row>
    <row r="19670" spans="8:19" customFormat="1" ht="12.75">
      <c r="H19670" s="507"/>
      <c r="R19670" s="507"/>
    </row>
    <row r="19671" spans="8:19" customFormat="1" ht="12.75">
      <c r="H19671" s="507"/>
      <c r="P19671" s="507"/>
      <c r="R19671" s="507"/>
    </row>
    <row r="19672" spans="8:19" customFormat="1" ht="12.75">
      <c r="H19672" s="507"/>
      <c r="R19672" s="507"/>
    </row>
    <row r="19673" spans="8:19" customFormat="1" ht="12.75">
      <c r="H19673" s="507"/>
      <c r="R19673" s="507"/>
      <c r="S19673" s="507"/>
    </row>
    <row r="19674" spans="8:19" customFormat="1" ht="12.75">
      <c r="H19674" s="507"/>
      <c r="R19674" s="507"/>
      <c r="S19674" s="507"/>
    </row>
    <row r="19675" spans="8:19" customFormat="1" ht="12.75">
      <c r="H19675" s="507"/>
      <c r="P19675" s="507"/>
      <c r="R19675" s="507"/>
    </row>
    <row r="19676" spans="8:19" customFormat="1" ht="12.75">
      <c r="H19676" s="507"/>
      <c r="R19676" s="507"/>
    </row>
    <row r="19677" spans="8:19" customFormat="1" ht="12.75">
      <c r="H19677" s="507"/>
      <c r="R19677" s="507"/>
    </row>
    <row r="19678" spans="8:19" customFormat="1" ht="12.75">
      <c r="H19678" s="507"/>
      <c r="P19678" s="507"/>
      <c r="R19678" s="507"/>
    </row>
    <row r="19679" spans="8:19" customFormat="1" ht="12.75">
      <c r="H19679" s="507"/>
      <c r="R19679" s="507"/>
      <c r="S19679" s="507"/>
    </row>
    <row r="19680" spans="8:19" customFormat="1" ht="12.75">
      <c r="H19680" s="507"/>
      <c r="P19680" s="507"/>
      <c r="R19680" s="507"/>
    </row>
    <row r="19681" spans="8:19" customFormat="1" ht="12.75">
      <c r="H19681" s="507"/>
      <c r="R19681" s="507"/>
    </row>
    <row r="19682" spans="8:19" customFormat="1" ht="12.75">
      <c r="H19682" s="507"/>
      <c r="R19682" s="507"/>
      <c r="S19682" s="507"/>
    </row>
    <row r="19683" spans="8:19" customFormat="1" ht="12.75">
      <c r="H19683" s="507"/>
      <c r="R19683" s="507"/>
      <c r="S19683" s="507"/>
    </row>
    <row r="19684" spans="8:19" customFormat="1" ht="12.75">
      <c r="H19684" s="507"/>
      <c r="R19684" s="507"/>
    </row>
    <row r="19685" spans="8:19" customFormat="1" ht="12.75">
      <c r="H19685" s="507"/>
      <c r="R19685" s="507"/>
    </row>
    <row r="19686" spans="8:19" customFormat="1" ht="12.75">
      <c r="H19686" s="507"/>
      <c r="P19686" s="507"/>
      <c r="R19686" s="507"/>
    </row>
    <row r="19687" spans="8:19" customFormat="1" ht="12.75">
      <c r="H19687" s="507"/>
      <c r="R19687" s="507"/>
    </row>
    <row r="19688" spans="8:19" customFormat="1" ht="12.75">
      <c r="H19688" s="507"/>
      <c r="R19688" s="507"/>
    </row>
    <row r="19689" spans="8:19" customFormat="1" ht="12.75">
      <c r="H19689" s="507"/>
      <c r="R19689" s="507"/>
    </row>
    <row r="19690" spans="8:19" customFormat="1" ht="12.75">
      <c r="H19690" s="507"/>
      <c r="R19690" s="507"/>
    </row>
    <row r="19691" spans="8:19" customFormat="1" ht="12.75">
      <c r="H19691" s="507"/>
      <c r="R19691" s="507"/>
    </row>
    <row r="19692" spans="8:19" customFormat="1" ht="12.75">
      <c r="H19692" s="507"/>
      <c r="P19692" s="507"/>
      <c r="R19692" s="507"/>
    </row>
    <row r="19693" spans="8:19" customFormat="1" ht="12.75">
      <c r="H19693" s="507"/>
      <c r="R19693" s="507"/>
      <c r="S19693" s="507"/>
    </row>
    <row r="19694" spans="8:19" customFormat="1" ht="12.75">
      <c r="H19694" s="507"/>
      <c r="R19694" s="507"/>
      <c r="S19694" s="507"/>
    </row>
    <row r="19695" spans="8:19" customFormat="1" ht="12.75">
      <c r="H19695" s="507"/>
      <c r="R19695" s="507"/>
    </row>
    <row r="19696" spans="8:19" customFormat="1" ht="12.75">
      <c r="H19696" s="507"/>
      <c r="P19696" s="507"/>
      <c r="R19696" s="507"/>
    </row>
    <row r="19697" spans="8:19" customFormat="1" ht="12.75">
      <c r="H19697" s="507"/>
      <c r="R19697" s="507"/>
    </row>
    <row r="19698" spans="8:19" customFormat="1" ht="12.75">
      <c r="H19698" s="507"/>
      <c r="P19698" s="507"/>
      <c r="R19698" s="507"/>
    </row>
    <row r="19699" spans="8:19" customFormat="1" ht="12.75">
      <c r="H19699" s="507"/>
      <c r="R19699" s="507"/>
    </row>
    <row r="19700" spans="8:19" customFormat="1" ht="12.75">
      <c r="H19700" s="507"/>
      <c r="P19700" s="507"/>
      <c r="R19700" s="507"/>
    </row>
    <row r="19701" spans="8:19" customFormat="1" ht="12.75">
      <c r="H19701" s="507"/>
      <c r="R19701" s="507"/>
      <c r="S19701" s="507"/>
    </row>
    <row r="19702" spans="8:19" customFormat="1" ht="12.75">
      <c r="H19702" s="507"/>
      <c r="R19702" s="507"/>
    </row>
    <row r="19703" spans="8:19" customFormat="1" ht="12.75">
      <c r="H19703" s="507"/>
      <c r="R19703" s="507"/>
    </row>
    <row r="19704" spans="8:19" customFormat="1" ht="12.75">
      <c r="H19704" s="507"/>
      <c r="P19704" s="507"/>
      <c r="R19704" s="507"/>
    </row>
    <row r="19705" spans="8:19" customFormat="1" ht="12.75">
      <c r="H19705" s="507"/>
      <c r="P19705" s="507"/>
      <c r="R19705" s="507"/>
    </row>
    <row r="19706" spans="8:19" customFormat="1" ht="12.75">
      <c r="H19706" s="507"/>
      <c r="R19706" s="507"/>
    </row>
    <row r="19707" spans="8:19" customFormat="1" ht="12.75">
      <c r="H19707" s="507"/>
      <c r="P19707" s="507"/>
      <c r="R19707" s="507"/>
    </row>
    <row r="19708" spans="8:19" customFormat="1" ht="12.75">
      <c r="H19708" s="507"/>
      <c r="R19708" s="507"/>
    </row>
    <row r="19709" spans="8:19" customFormat="1" ht="12.75">
      <c r="H19709" s="507"/>
      <c r="P19709" s="507"/>
      <c r="R19709" s="507"/>
    </row>
    <row r="19710" spans="8:19" customFormat="1" ht="12.75">
      <c r="H19710" s="507"/>
      <c r="R19710" s="507"/>
    </row>
    <row r="19711" spans="8:19" customFormat="1" ht="12.75">
      <c r="H19711" s="507"/>
      <c r="P19711" s="507"/>
      <c r="R19711" s="507"/>
    </row>
    <row r="19712" spans="8:19" customFormat="1" ht="12.75">
      <c r="H19712" s="507"/>
      <c r="P19712" s="507"/>
      <c r="R19712" s="507"/>
    </row>
    <row r="19713" spans="8:19" customFormat="1" ht="12.75">
      <c r="H19713" s="507"/>
      <c r="R19713" s="507"/>
    </row>
    <row r="19714" spans="8:19" customFormat="1" ht="12.75">
      <c r="H19714" s="507"/>
      <c r="R19714" s="507"/>
    </row>
    <row r="19715" spans="8:19" customFormat="1" ht="12.75">
      <c r="H19715" s="507"/>
      <c r="R19715" s="507"/>
      <c r="S19715" s="507"/>
    </row>
    <row r="19716" spans="8:19" customFormat="1" ht="12.75">
      <c r="H19716" s="507"/>
      <c r="R19716" s="507"/>
    </row>
    <row r="19717" spans="8:19" customFormat="1" ht="12.75">
      <c r="H19717" s="507"/>
      <c r="R19717" s="507"/>
      <c r="S19717" s="507"/>
    </row>
    <row r="19718" spans="8:19" customFormat="1" ht="12.75">
      <c r="H19718" s="507"/>
      <c r="P19718" s="507"/>
      <c r="R19718" s="507"/>
    </row>
    <row r="19719" spans="8:19" customFormat="1" ht="12.75">
      <c r="H19719" s="507"/>
      <c r="R19719" s="507"/>
    </row>
    <row r="19720" spans="8:19" customFormat="1" ht="12.75">
      <c r="H19720" s="507"/>
      <c r="R19720" s="507"/>
    </row>
    <row r="19721" spans="8:19" customFormat="1" ht="12.75">
      <c r="H19721" s="507"/>
      <c r="R19721" s="507"/>
      <c r="S19721" s="507"/>
    </row>
    <row r="19722" spans="8:19" customFormat="1" ht="12.75">
      <c r="H19722" s="507"/>
      <c r="P19722" s="507"/>
      <c r="R19722" s="507"/>
    </row>
    <row r="19723" spans="8:19" customFormat="1" ht="12.75">
      <c r="H19723" s="507"/>
      <c r="R19723" s="507"/>
    </row>
    <row r="19724" spans="8:19" customFormat="1" ht="12.75">
      <c r="H19724" s="507"/>
      <c r="R19724" s="507"/>
      <c r="S19724" s="507"/>
    </row>
    <row r="19725" spans="8:19" customFormat="1" ht="12.75">
      <c r="H19725" s="507"/>
      <c r="R19725" s="507"/>
      <c r="S19725" s="507"/>
    </row>
    <row r="19726" spans="8:19" customFormat="1" ht="12.75">
      <c r="H19726" s="507"/>
      <c r="P19726" s="507"/>
      <c r="R19726" s="507"/>
    </row>
    <row r="19727" spans="8:19" customFormat="1" ht="12.75">
      <c r="H19727" s="507"/>
      <c r="P19727" s="507"/>
      <c r="R19727" s="507"/>
    </row>
    <row r="19728" spans="8:19" customFormat="1" ht="12.75">
      <c r="H19728" s="507"/>
      <c r="R19728" s="507"/>
    </row>
    <row r="19729" spans="8:19" customFormat="1" ht="12.75">
      <c r="H19729" s="507"/>
      <c r="R19729" s="507"/>
      <c r="S19729" s="507"/>
    </row>
    <row r="19730" spans="8:19" customFormat="1" ht="12.75">
      <c r="H19730" s="507"/>
      <c r="P19730" s="507"/>
      <c r="R19730" s="507"/>
    </row>
    <row r="19731" spans="8:19" customFormat="1" ht="12.75">
      <c r="H19731" s="507"/>
      <c r="P19731" s="507"/>
      <c r="R19731" s="507"/>
      <c r="S19731" s="507"/>
    </row>
    <row r="19732" spans="8:19" customFormat="1" ht="12.75">
      <c r="H19732" s="507"/>
      <c r="P19732" s="507"/>
      <c r="R19732" s="507"/>
    </row>
    <row r="19733" spans="8:19" customFormat="1" ht="12.75">
      <c r="H19733" s="507"/>
      <c r="P19733" s="507"/>
      <c r="R19733" s="507"/>
    </row>
    <row r="19734" spans="8:19" customFormat="1" ht="12.75">
      <c r="H19734" s="507"/>
      <c r="R19734" s="507"/>
      <c r="S19734" s="507"/>
    </row>
    <row r="19735" spans="8:19" customFormat="1" ht="12.75">
      <c r="H19735" s="507"/>
      <c r="R19735" s="507"/>
    </row>
    <row r="19736" spans="8:19" customFormat="1" ht="12.75">
      <c r="H19736" s="507"/>
      <c r="R19736" s="507"/>
    </row>
    <row r="19737" spans="8:19" customFormat="1" ht="12.75">
      <c r="H19737" s="507"/>
      <c r="P19737" s="507"/>
      <c r="R19737" s="507"/>
    </row>
    <row r="19738" spans="8:19" customFormat="1" ht="12.75">
      <c r="H19738" s="507"/>
      <c r="R19738" s="507"/>
    </row>
    <row r="19739" spans="8:19" customFormat="1" ht="12.75">
      <c r="H19739" s="507"/>
      <c r="R19739" s="507"/>
    </row>
    <row r="19740" spans="8:19" customFormat="1" ht="12.75">
      <c r="H19740" s="507"/>
      <c r="R19740" s="507"/>
      <c r="S19740" s="507"/>
    </row>
    <row r="19741" spans="8:19" customFormat="1" ht="12.75">
      <c r="H19741" s="507"/>
      <c r="P19741" s="507"/>
      <c r="R19741" s="507"/>
    </row>
    <row r="19742" spans="8:19" customFormat="1" ht="12.75">
      <c r="H19742" s="507"/>
      <c r="P19742" s="507"/>
      <c r="R19742" s="507"/>
    </row>
    <row r="19743" spans="8:19" customFormat="1" ht="12.75">
      <c r="H19743" s="507"/>
      <c r="R19743" s="507"/>
    </row>
    <row r="19744" spans="8:19" customFormat="1" ht="12.75">
      <c r="H19744" s="507"/>
      <c r="R19744" s="507"/>
      <c r="S19744" s="507"/>
    </row>
    <row r="19745" spans="8:19" customFormat="1" ht="12.75">
      <c r="H19745" s="507"/>
      <c r="R19745" s="507"/>
    </row>
    <row r="19746" spans="8:19" customFormat="1" ht="12.75">
      <c r="H19746" s="507"/>
      <c r="P19746" s="507"/>
      <c r="R19746" s="507"/>
    </row>
    <row r="19747" spans="8:19" customFormat="1" ht="12.75">
      <c r="H19747" s="507"/>
      <c r="P19747" s="507"/>
      <c r="R19747" s="507"/>
    </row>
    <row r="19748" spans="8:19" customFormat="1" ht="12.75">
      <c r="H19748" s="507"/>
      <c r="R19748" s="507"/>
      <c r="S19748" s="507"/>
    </row>
    <row r="19749" spans="8:19" customFormat="1" ht="12.75">
      <c r="H19749" s="507"/>
      <c r="R19749" s="507"/>
      <c r="S19749" s="507"/>
    </row>
    <row r="19750" spans="8:19" customFormat="1" ht="12.75">
      <c r="H19750" s="507"/>
      <c r="R19750" s="507"/>
      <c r="S19750" s="507"/>
    </row>
    <row r="19751" spans="8:19" customFormat="1" ht="12.75">
      <c r="H19751" s="507"/>
      <c r="R19751" s="507"/>
    </row>
    <row r="19752" spans="8:19" customFormat="1" ht="12.75">
      <c r="H19752" s="507"/>
      <c r="R19752" s="507"/>
    </row>
    <row r="19753" spans="8:19" customFormat="1" ht="12.75">
      <c r="H19753" s="507"/>
      <c r="R19753" s="507"/>
      <c r="S19753" s="507"/>
    </row>
    <row r="19754" spans="8:19" customFormat="1" ht="12.75">
      <c r="H19754" s="507"/>
      <c r="P19754" s="507"/>
      <c r="R19754" s="507"/>
      <c r="S19754" s="507"/>
    </row>
    <row r="19755" spans="8:19" customFormat="1" ht="12.75">
      <c r="H19755" s="507"/>
      <c r="R19755" s="507"/>
    </row>
    <row r="19756" spans="8:19" customFormat="1" ht="12.75">
      <c r="H19756" s="507"/>
      <c r="R19756" s="507"/>
    </row>
    <row r="19757" spans="8:19" customFormat="1" ht="12.75">
      <c r="H19757" s="507"/>
      <c r="R19757" s="507"/>
    </row>
    <row r="19758" spans="8:19" customFormat="1" ht="12.75">
      <c r="H19758" s="507"/>
      <c r="R19758" s="507"/>
    </row>
    <row r="19759" spans="8:19" customFormat="1" ht="12.75">
      <c r="H19759" s="507"/>
      <c r="R19759" s="507"/>
      <c r="S19759" s="507"/>
    </row>
    <row r="19760" spans="8:19" customFormat="1" ht="12.75">
      <c r="H19760" s="507"/>
      <c r="R19760" s="507"/>
    </row>
    <row r="19761" spans="8:28" customFormat="1" ht="12.75">
      <c r="H19761" s="507"/>
      <c r="R19761" s="507"/>
      <c r="S19761" s="507"/>
    </row>
    <row r="19762" spans="8:28" customFormat="1" ht="12.75">
      <c r="H19762" s="507"/>
      <c r="R19762" s="507"/>
    </row>
    <row r="19763" spans="8:28" customFormat="1" ht="12.75">
      <c r="H19763" s="507"/>
      <c r="R19763" s="507"/>
    </row>
    <row r="19764" spans="8:28" customFormat="1" ht="12.75">
      <c r="H19764" s="507"/>
      <c r="R19764" s="507"/>
    </row>
    <row r="19765" spans="8:28" customFormat="1" ht="12.75">
      <c r="H19765" s="507"/>
      <c r="P19765" s="507"/>
      <c r="R19765" s="507"/>
      <c r="S19765" s="507"/>
    </row>
    <row r="19766" spans="8:28" customFormat="1" ht="12.75">
      <c r="H19766" s="507"/>
      <c r="P19766" s="507"/>
      <c r="R19766" s="507"/>
    </row>
    <row r="19767" spans="8:28" customFormat="1" ht="12.75">
      <c r="H19767" s="507"/>
      <c r="R19767" s="507"/>
    </row>
    <row r="19768" spans="8:28" customFormat="1" ht="12.75">
      <c r="H19768" s="507"/>
      <c r="R19768" s="507"/>
    </row>
    <row r="19769" spans="8:28" customFormat="1" ht="12.75">
      <c r="H19769" s="507"/>
      <c r="R19769" s="507"/>
    </row>
    <row r="19770" spans="8:28" customFormat="1" ht="12.75">
      <c r="H19770" s="507"/>
      <c r="R19770" s="507"/>
    </row>
    <row r="19771" spans="8:28" customFormat="1" ht="12.75">
      <c r="H19771" s="507"/>
      <c r="R19771" s="507"/>
      <c r="S19771" s="507"/>
    </row>
    <row r="19772" spans="8:28" customFormat="1" ht="12.75">
      <c r="H19772" s="507"/>
      <c r="P19772" s="507"/>
      <c r="R19772" s="507"/>
      <c r="AB19772" s="507"/>
    </row>
    <row r="19773" spans="8:28" customFormat="1" ht="12.75">
      <c r="H19773" s="507"/>
      <c r="R19773" s="507"/>
      <c r="S19773" s="507"/>
    </row>
    <row r="19774" spans="8:28" customFormat="1" ht="12.75">
      <c r="H19774" s="507"/>
      <c r="R19774" s="507"/>
    </row>
    <row r="19775" spans="8:28" customFormat="1" ht="12.75">
      <c r="H19775" s="507"/>
      <c r="P19775" s="507"/>
      <c r="R19775" s="507"/>
      <c r="S19775" s="507"/>
    </row>
    <row r="19776" spans="8:28" customFormat="1" ht="12.75">
      <c r="H19776" s="507"/>
      <c r="R19776" s="507"/>
    </row>
    <row r="19777" spans="8:19" customFormat="1" ht="12.75">
      <c r="H19777" s="507"/>
      <c r="R19777" s="507"/>
    </row>
    <row r="19778" spans="8:19" customFormat="1" ht="12.75">
      <c r="H19778" s="507"/>
      <c r="R19778" s="507"/>
    </row>
    <row r="19779" spans="8:19" customFormat="1" ht="12.75">
      <c r="H19779" s="507"/>
      <c r="R19779" s="507"/>
    </row>
    <row r="19780" spans="8:19" customFormat="1" ht="12.75">
      <c r="H19780" s="507"/>
      <c r="R19780" s="507"/>
    </row>
    <row r="19781" spans="8:19" customFormat="1" ht="12.75">
      <c r="H19781" s="507"/>
      <c r="R19781" s="507"/>
    </row>
    <row r="19782" spans="8:19" customFormat="1" ht="12.75">
      <c r="H19782" s="507"/>
      <c r="P19782" s="507"/>
      <c r="R19782" s="507"/>
    </row>
    <row r="19783" spans="8:19" customFormat="1" ht="12.75">
      <c r="H19783" s="507"/>
      <c r="P19783" s="507"/>
      <c r="R19783" s="507"/>
    </row>
    <row r="19784" spans="8:19" customFormat="1" ht="12.75">
      <c r="H19784" s="507"/>
      <c r="P19784" s="507"/>
      <c r="R19784" s="507"/>
    </row>
    <row r="19785" spans="8:19" customFormat="1" ht="12.75">
      <c r="H19785" s="507"/>
      <c r="P19785" s="507"/>
      <c r="R19785" s="507"/>
    </row>
    <row r="19786" spans="8:19" customFormat="1" ht="12.75">
      <c r="H19786" s="507"/>
      <c r="R19786" s="507"/>
    </row>
    <row r="19787" spans="8:19" customFormat="1" ht="12.75">
      <c r="H19787" s="507"/>
      <c r="R19787" s="507"/>
    </row>
    <row r="19788" spans="8:19" customFormat="1" ht="12.75">
      <c r="H19788" s="507"/>
      <c r="P19788" s="507"/>
      <c r="R19788" s="507"/>
      <c r="S19788" s="507"/>
    </row>
    <row r="19789" spans="8:19" customFormat="1" ht="12.75">
      <c r="H19789" s="507"/>
      <c r="R19789" s="507"/>
    </row>
    <row r="19790" spans="8:19" customFormat="1" ht="12.75">
      <c r="H19790" s="507"/>
      <c r="P19790" s="507"/>
      <c r="R19790" s="507"/>
    </row>
    <row r="19791" spans="8:19" customFormat="1" ht="12.75">
      <c r="H19791" s="507"/>
      <c r="R19791" s="507"/>
    </row>
    <row r="19792" spans="8:19" customFormat="1" ht="12.75">
      <c r="H19792" s="507"/>
      <c r="R19792" s="507"/>
    </row>
    <row r="19793" spans="8:19" customFormat="1" ht="12.75">
      <c r="H19793" s="507"/>
      <c r="R19793" s="507"/>
      <c r="S19793" s="507"/>
    </row>
    <row r="19794" spans="8:19" customFormat="1" ht="12.75">
      <c r="H19794" s="507"/>
      <c r="R19794" s="507"/>
    </row>
    <row r="19795" spans="8:19" customFormat="1" ht="12.75">
      <c r="H19795" s="507"/>
      <c r="R19795" s="507"/>
    </row>
    <row r="19796" spans="8:19" customFormat="1" ht="12.75">
      <c r="H19796" s="507"/>
      <c r="R19796" s="507"/>
    </row>
    <row r="19797" spans="8:19" customFormat="1" ht="12.75">
      <c r="H19797" s="507"/>
      <c r="R19797" s="507"/>
    </row>
    <row r="19798" spans="8:19" customFormat="1" ht="12.75">
      <c r="H19798" s="507"/>
      <c r="P19798" s="507"/>
      <c r="R19798" s="507"/>
      <c r="S19798" s="507"/>
    </row>
    <row r="19799" spans="8:19" customFormat="1" ht="12.75">
      <c r="H19799" s="507"/>
      <c r="R19799" s="507"/>
    </row>
    <row r="19800" spans="8:19" customFormat="1" ht="12.75">
      <c r="H19800" s="507"/>
      <c r="R19800" s="507"/>
      <c r="S19800" s="507"/>
    </row>
    <row r="19801" spans="8:19" customFormat="1" ht="12.75">
      <c r="H19801" s="507"/>
      <c r="R19801" s="507"/>
    </row>
    <row r="19802" spans="8:19" customFormat="1" ht="12.75">
      <c r="H19802" s="507"/>
      <c r="R19802" s="507"/>
    </row>
    <row r="19803" spans="8:19" customFormat="1" ht="12.75">
      <c r="H19803" s="507"/>
      <c r="R19803" s="507"/>
    </row>
    <row r="19804" spans="8:19" customFormat="1" ht="12.75">
      <c r="H19804" s="507"/>
      <c r="R19804" s="507"/>
    </row>
    <row r="19805" spans="8:19" customFormat="1" ht="12.75">
      <c r="H19805" s="507"/>
      <c r="R19805" s="507"/>
    </row>
    <row r="19806" spans="8:19" customFormat="1" ht="12.75">
      <c r="H19806" s="507"/>
      <c r="R19806" s="507"/>
    </row>
    <row r="19807" spans="8:19" customFormat="1" ht="12.75">
      <c r="H19807" s="507"/>
      <c r="R19807" s="507"/>
    </row>
    <row r="19808" spans="8:19" customFormat="1" ht="12.75">
      <c r="H19808" s="507"/>
      <c r="R19808" s="507"/>
      <c r="S19808" s="507"/>
    </row>
    <row r="19809" spans="8:19" customFormat="1" ht="12.75">
      <c r="H19809" s="507"/>
      <c r="P19809" s="507"/>
      <c r="R19809" s="507"/>
    </row>
    <row r="19810" spans="8:19" customFormat="1" ht="12.75">
      <c r="H19810" s="507"/>
      <c r="P19810" s="507"/>
      <c r="R19810" s="507"/>
    </row>
    <row r="19811" spans="8:19" customFormat="1" ht="12.75">
      <c r="H19811" s="507"/>
      <c r="R19811" s="507"/>
    </row>
    <row r="19812" spans="8:19" customFormat="1" ht="12.75">
      <c r="H19812" s="507"/>
      <c r="R19812" s="507"/>
      <c r="S19812" s="507"/>
    </row>
    <row r="19813" spans="8:19" customFormat="1" ht="12.75">
      <c r="H19813" s="507"/>
      <c r="R19813" s="507"/>
      <c r="S19813" s="507"/>
    </row>
    <row r="19814" spans="8:19" customFormat="1" ht="12.75">
      <c r="H19814" s="507"/>
      <c r="R19814" s="507"/>
      <c r="S19814" s="507"/>
    </row>
    <row r="19815" spans="8:19" customFormat="1" ht="12.75">
      <c r="H19815" s="507"/>
      <c r="R19815" s="507"/>
    </row>
    <row r="19816" spans="8:19" customFormat="1" ht="12.75">
      <c r="H19816" s="507"/>
      <c r="R19816" s="507"/>
      <c r="S19816" s="507"/>
    </row>
    <row r="19817" spans="8:19" customFormat="1" ht="12.75">
      <c r="H19817" s="507"/>
      <c r="R19817" s="507"/>
    </row>
    <row r="19818" spans="8:19" customFormat="1" ht="12.75">
      <c r="H19818" s="507"/>
      <c r="R19818" s="507"/>
    </row>
    <row r="19819" spans="8:19" customFormat="1" ht="12.75">
      <c r="H19819" s="507"/>
      <c r="R19819" s="507"/>
    </row>
    <row r="19820" spans="8:19" customFormat="1" ht="12.75">
      <c r="H19820" s="507"/>
      <c r="R19820" s="507"/>
    </row>
    <row r="19821" spans="8:19" customFormat="1" ht="12.75">
      <c r="H19821" s="507"/>
      <c r="R19821" s="507"/>
      <c r="S19821" s="507"/>
    </row>
    <row r="19822" spans="8:19" customFormat="1" ht="12.75">
      <c r="H19822" s="507"/>
      <c r="P19822" s="507"/>
      <c r="R19822" s="507"/>
    </row>
    <row r="19823" spans="8:19" customFormat="1" ht="12.75">
      <c r="H19823" s="507"/>
      <c r="R19823" s="507"/>
    </row>
    <row r="19824" spans="8:19" customFormat="1" ht="12.75">
      <c r="H19824" s="507"/>
      <c r="R19824" s="507"/>
    </row>
    <row r="19825" spans="8:19" customFormat="1" ht="12.75">
      <c r="H19825" s="507"/>
      <c r="R19825" s="507"/>
    </row>
    <row r="19826" spans="8:19" customFormat="1" ht="12.75">
      <c r="H19826" s="507"/>
      <c r="R19826" s="507"/>
    </row>
    <row r="19827" spans="8:19" customFormat="1" ht="12.75">
      <c r="H19827" s="507"/>
      <c r="R19827" s="507"/>
    </row>
    <row r="19828" spans="8:19" customFormat="1" ht="12.75">
      <c r="H19828" s="507"/>
      <c r="R19828" s="507"/>
    </row>
    <row r="19829" spans="8:19" customFormat="1" ht="12.75">
      <c r="H19829" s="507"/>
      <c r="P19829" s="507"/>
      <c r="R19829" s="507"/>
    </row>
    <row r="19830" spans="8:19" customFormat="1" ht="12.75">
      <c r="H19830" s="507"/>
      <c r="R19830" s="507"/>
    </row>
    <row r="19831" spans="8:19" customFormat="1" ht="12.75">
      <c r="H19831" s="507"/>
      <c r="P19831" s="507"/>
      <c r="R19831" s="507"/>
      <c r="S19831" s="507"/>
    </row>
    <row r="19832" spans="8:19" customFormat="1" ht="12.75">
      <c r="H19832" s="507"/>
      <c r="R19832" s="507"/>
      <c r="S19832" s="507"/>
    </row>
    <row r="19833" spans="8:19" customFormat="1" ht="12.75">
      <c r="H19833" s="507"/>
      <c r="R19833" s="507"/>
    </row>
    <row r="19834" spans="8:19" customFormat="1" ht="12.75">
      <c r="H19834" s="507"/>
      <c r="R19834" s="507"/>
      <c r="S19834" s="507"/>
    </row>
    <row r="19835" spans="8:19" customFormat="1" ht="12.75">
      <c r="H19835" s="507"/>
      <c r="P19835" s="507"/>
      <c r="R19835" s="507"/>
    </row>
    <row r="19836" spans="8:19" customFormat="1" ht="12.75">
      <c r="H19836" s="507"/>
      <c r="R19836" s="507"/>
    </row>
    <row r="19837" spans="8:19" customFormat="1" ht="12.75">
      <c r="H19837" s="507"/>
      <c r="R19837" s="507"/>
    </row>
    <row r="19838" spans="8:19" customFormat="1" ht="12.75">
      <c r="H19838" s="507"/>
      <c r="R19838" s="507"/>
      <c r="S19838" s="507"/>
    </row>
    <row r="19839" spans="8:19" customFormat="1" ht="12.75">
      <c r="H19839" s="507"/>
      <c r="R19839" s="507"/>
    </row>
    <row r="19840" spans="8:19" customFormat="1" ht="12.75">
      <c r="H19840" s="507"/>
      <c r="R19840" s="507"/>
    </row>
    <row r="19841" spans="8:19" customFormat="1" ht="12.75">
      <c r="H19841" s="507"/>
      <c r="R19841" s="507"/>
    </row>
    <row r="19842" spans="8:19" customFormat="1" ht="12.75">
      <c r="H19842" s="507"/>
      <c r="R19842" s="507"/>
    </row>
    <row r="19843" spans="8:19" customFormat="1" ht="12.75">
      <c r="H19843" s="507"/>
      <c r="P19843" s="507"/>
      <c r="R19843" s="507"/>
      <c r="S19843" s="507"/>
    </row>
    <row r="19844" spans="8:19" customFormat="1" ht="12.75">
      <c r="H19844" s="507"/>
      <c r="R19844" s="507"/>
    </row>
    <row r="19845" spans="8:19" customFormat="1" ht="12.75">
      <c r="H19845" s="507"/>
      <c r="P19845" s="507"/>
      <c r="R19845" s="507"/>
    </row>
    <row r="19846" spans="8:19" customFormat="1" ht="12.75">
      <c r="H19846" s="507"/>
      <c r="R19846" s="507"/>
    </row>
    <row r="19847" spans="8:19" customFormat="1" ht="12.75">
      <c r="H19847" s="507"/>
      <c r="P19847" s="507"/>
      <c r="R19847" s="507"/>
    </row>
    <row r="19848" spans="8:19" customFormat="1" ht="12.75">
      <c r="H19848" s="507"/>
      <c r="R19848" s="507"/>
    </row>
    <row r="19849" spans="8:19" customFormat="1" ht="12.75">
      <c r="H19849" s="507"/>
      <c r="R19849" s="507"/>
      <c r="S19849" s="507"/>
    </row>
    <row r="19850" spans="8:19" customFormat="1" ht="12.75">
      <c r="H19850" s="507"/>
      <c r="P19850" s="507"/>
      <c r="R19850" s="507"/>
    </row>
    <row r="19851" spans="8:19" customFormat="1" ht="12.75">
      <c r="H19851" s="507"/>
      <c r="P19851" s="507"/>
      <c r="R19851" s="507"/>
    </row>
    <row r="19852" spans="8:19" customFormat="1" ht="12.75">
      <c r="H19852" s="507"/>
      <c r="R19852" s="507"/>
    </row>
    <row r="19853" spans="8:19" customFormat="1" ht="12.75">
      <c r="H19853" s="507"/>
      <c r="P19853" s="507"/>
      <c r="R19853" s="507"/>
      <c r="S19853" s="507"/>
    </row>
    <row r="19854" spans="8:19" customFormat="1" ht="12.75">
      <c r="H19854" s="507"/>
      <c r="P19854" s="507"/>
      <c r="R19854" s="507"/>
    </row>
    <row r="19855" spans="8:19" customFormat="1" ht="12.75">
      <c r="H19855" s="507"/>
      <c r="R19855" s="507"/>
    </row>
    <row r="19856" spans="8:19" customFormat="1" ht="12.75">
      <c r="H19856" s="507"/>
      <c r="R19856" s="507"/>
      <c r="S19856" s="507"/>
    </row>
    <row r="19857" spans="8:19" customFormat="1" ht="12.75">
      <c r="H19857" s="507"/>
      <c r="R19857" s="507"/>
    </row>
    <row r="19858" spans="8:19" customFormat="1" ht="12.75">
      <c r="H19858" s="507"/>
      <c r="R19858" s="507"/>
    </row>
    <row r="19859" spans="8:19" customFormat="1" ht="12.75">
      <c r="H19859" s="507"/>
      <c r="P19859" s="507"/>
      <c r="R19859" s="507"/>
    </row>
    <row r="19860" spans="8:19" customFormat="1" ht="12.75">
      <c r="H19860" s="507"/>
      <c r="R19860" s="507"/>
    </row>
    <row r="19861" spans="8:19" customFormat="1" ht="12.75">
      <c r="H19861" s="507"/>
      <c r="R19861" s="507"/>
      <c r="S19861" s="507"/>
    </row>
    <row r="19862" spans="8:19" customFormat="1" ht="12.75">
      <c r="H19862" s="507"/>
      <c r="R19862" s="507"/>
    </row>
    <row r="19863" spans="8:19" customFormat="1" ht="12.75">
      <c r="H19863" s="507"/>
      <c r="P19863" s="507"/>
      <c r="R19863" s="507"/>
    </row>
    <row r="19864" spans="8:19" customFormat="1" ht="12.75">
      <c r="H19864" s="507"/>
      <c r="P19864" s="507"/>
      <c r="R19864" s="507"/>
    </row>
    <row r="19865" spans="8:19" customFormat="1" ht="12.75">
      <c r="H19865" s="507"/>
      <c r="P19865" s="507"/>
      <c r="R19865" s="507"/>
    </row>
    <row r="19866" spans="8:19" customFormat="1" ht="12.75">
      <c r="H19866" s="507"/>
      <c r="P19866" s="507"/>
      <c r="R19866" s="507"/>
      <c r="S19866" s="507"/>
    </row>
    <row r="19867" spans="8:19" customFormat="1" ht="12.75">
      <c r="H19867" s="507"/>
      <c r="R19867" s="507"/>
    </row>
    <row r="19868" spans="8:19" customFormat="1" ht="12.75">
      <c r="H19868" s="507"/>
      <c r="R19868" s="507"/>
    </row>
    <row r="19869" spans="8:19" customFormat="1" ht="12.75">
      <c r="H19869" s="507"/>
      <c r="R19869" s="507"/>
    </row>
    <row r="19870" spans="8:19" customFormat="1" ht="12.75">
      <c r="H19870" s="507"/>
      <c r="P19870" s="507"/>
      <c r="R19870" s="507"/>
    </row>
    <row r="19871" spans="8:19" customFormat="1" ht="12.75">
      <c r="H19871" s="507"/>
      <c r="R19871" s="507"/>
      <c r="S19871" s="507"/>
    </row>
    <row r="19872" spans="8:19" customFormat="1" ht="12.75">
      <c r="H19872" s="507"/>
      <c r="R19872" s="507"/>
    </row>
    <row r="19873" spans="8:19" customFormat="1" ht="12.75">
      <c r="H19873" s="507"/>
      <c r="P19873" s="507"/>
      <c r="R19873" s="507"/>
    </row>
    <row r="19874" spans="8:19" customFormat="1" ht="12.75">
      <c r="H19874" s="507"/>
      <c r="R19874" s="507"/>
    </row>
    <row r="19875" spans="8:19" customFormat="1" ht="12.75">
      <c r="H19875" s="507"/>
      <c r="R19875" s="507"/>
    </row>
    <row r="19876" spans="8:19" customFormat="1" ht="12.75">
      <c r="H19876" s="507"/>
      <c r="R19876" s="507"/>
      <c r="S19876" s="507"/>
    </row>
    <row r="19877" spans="8:19" customFormat="1" ht="12.75">
      <c r="H19877" s="507"/>
      <c r="P19877" s="507"/>
      <c r="R19877" s="507"/>
    </row>
    <row r="19878" spans="8:19" customFormat="1" ht="12.75">
      <c r="H19878" s="507"/>
      <c r="R19878" s="507"/>
    </row>
    <row r="19879" spans="8:19" customFormat="1" ht="12.75">
      <c r="H19879" s="507"/>
      <c r="R19879" s="507"/>
    </row>
    <row r="19880" spans="8:19" customFormat="1" ht="12.75">
      <c r="H19880" s="507"/>
      <c r="R19880" s="507"/>
    </row>
    <row r="19881" spans="8:19" customFormat="1" ht="12.75">
      <c r="H19881" s="507"/>
      <c r="R19881" s="507"/>
    </row>
    <row r="19882" spans="8:19" customFormat="1" ht="12.75">
      <c r="H19882" s="507"/>
      <c r="R19882" s="507"/>
    </row>
    <row r="19883" spans="8:19" customFormat="1" ht="12.75">
      <c r="H19883" s="507"/>
      <c r="R19883" s="507"/>
      <c r="S19883" s="507"/>
    </row>
    <row r="19884" spans="8:19" customFormat="1" ht="12.75">
      <c r="H19884" s="507"/>
      <c r="R19884" s="507"/>
      <c r="S19884" s="507"/>
    </row>
    <row r="19885" spans="8:19" customFormat="1" ht="12.75">
      <c r="H19885" s="507"/>
      <c r="R19885" s="507"/>
    </row>
    <row r="19886" spans="8:19" customFormat="1" ht="12.75">
      <c r="H19886" s="507"/>
      <c r="R19886" s="507"/>
    </row>
    <row r="19887" spans="8:19" customFormat="1" ht="12.75">
      <c r="H19887" s="507"/>
      <c r="R19887" s="507"/>
    </row>
    <row r="19888" spans="8:19" customFormat="1" ht="12.75">
      <c r="H19888" s="507"/>
      <c r="R19888" s="507"/>
      <c r="S19888" s="507"/>
    </row>
    <row r="19889" spans="8:19" customFormat="1" ht="12.75">
      <c r="H19889" s="507"/>
      <c r="R19889" s="507"/>
      <c r="S19889" s="507"/>
    </row>
    <row r="19890" spans="8:19" customFormat="1" ht="12.75">
      <c r="H19890" s="507"/>
      <c r="P19890" s="507"/>
      <c r="R19890" s="507"/>
    </row>
    <row r="19891" spans="8:19" customFormat="1" ht="12.75">
      <c r="H19891" s="507"/>
      <c r="P19891" s="507"/>
      <c r="R19891" s="507"/>
    </row>
    <row r="19892" spans="8:19" customFormat="1" ht="12.75">
      <c r="H19892" s="507"/>
      <c r="R19892" s="507"/>
      <c r="S19892" s="507"/>
    </row>
    <row r="19893" spans="8:19" customFormat="1" ht="12.75">
      <c r="H19893" s="507"/>
      <c r="R19893" s="507"/>
      <c r="S19893" s="507"/>
    </row>
    <row r="19894" spans="8:19" customFormat="1" ht="12.75">
      <c r="H19894" s="507"/>
      <c r="P19894" s="507"/>
      <c r="R19894" s="507"/>
    </row>
    <row r="19895" spans="8:19" customFormat="1" ht="12.75">
      <c r="H19895" s="507"/>
      <c r="P19895" s="507"/>
      <c r="R19895" s="507"/>
    </row>
    <row r="19896" spans="8:19" customFormat="1" ht="12.75">
      <c r="H19896" s="507"/>
      <c r="R19896" s="507"/>
    </row>
    <row r="19897" spans="8:19" customFormat="1" ht="12.75">
      <c r="H19897" s="507"/>
      <c r="R19897" s="507"/>
    </row>
    <row r="19898" spans="8:19" customFormat="1" ht="12.75">
      <c r="H19898" s="507"/>
      <c r="R19898" s="507"/>
      <c r="S19898" s="507"/>
    </row>
    <row r="19899" spans="8:19" customFormat="1" ht="12.75">
      <c r="H19899" s="507"/>
      <c r="P19899" s="507"/>
      <c r="R19899" s="507"/>
    </row>
    <row r="19900" spans="8:19" customFormat="1" ht="12.75">
      <c r="H19900" s="507"/>
      <c r="R19900" s="507"/>
    </row>
    <row r="19901" spans="8:19" customFormat="1" ht="12.75">
      <c r="H19901" s="507"/>
      <c r="R19901" s="507"/>
      <c r="S19901" s="507"/>
    </row>
    <row r="19902" spans="8:19" customFormat="1" ht="12.75">
      <c r="H19902" s="507"/>
      <c r="P19902" s="507"/>
      <c r="R19902" s="507"/>
    </row>
    <row r="19903" spans="8:19" customFormat="1" ht="12.75">
      <c r="H19903" s="507"/>
      <c r="R19903" s="507"/>
    </row>
    <row r="19904" spans="8:19" customFormat="1" ht="12.75">
      <c r="H19904" s="507"/>
      <c r="P19904" s="507"/>
      <c r="R19904" s="507"/>
    </row>
    <row r="19905" spans="8:19" customFormat="1" ht="12.75">
      <c r="H19905" s="507"/>
      <c r="R19905" s="507"/>
    </row>
    <row r="19906" spans="8:19" customFormat="1" ht="12.75">
      <c r="H19906" s="507"/>
      <c r="R19906" s="507"/>
      <c r="S19906" s="507"/>
    </row>
    <row r="19907" spans="8:19" customFormat="1" ht="12.75">
      <c r="H19907" s="507"/>
      <c r="R19907" s="507"/>
    </row>
    <row r="19908" spans="8:19" customFormat="1" ht="12.75">
      <c r="H19908" s="507"/>
      <c r="P19908" s="507"/>
      <c r="R19908" s="507"/>
    </row>
    <row r="19909" spans="8:19" customFormat="1" ht="12.75">
      <c r="H19909" s="507"/>
      <c r="R19909" s="507"/>
    </row>
    <row r="19910" spans="8:19" customFormat="1" ht="12.75">
      <c r="H19910" s="507"/>
      <c r="P19910" s="507"/>
      <c r="R19910" s="507"/>
    </row>
    <row r="19911" spans="8:19" customFormat="1" ht="12.75">
      <c r="H19911" s="507"/>
      <c r="R19911" s="507"/>
    </row>
    <row r="19912" spans="8:19" customFormat="1" ht="12.75">
      <c r="H19912" s="507"/>
      <c r="R19912" s="507"/>
      <c r="S19912" s="507"/>
    </row>
    <row r="19913" spans="8:19" customFormat="1" ht="12.75">
      <c r="H19913" s="507"/>
      <c r="P19913" s="507"/>
      <c r="R19913" s="507"/>
    </row>
    <row r="19914" spans="8:19" customFormat="1" ht="12.75">
      <c r="H19914" s="507"/>
      <c r="P19914" s="507"/>
      <c r="R19914" s="507"/>
      <c r="S19914" s="507"/>
    </row>
    <row r="19915" spans="8:19" customFormat="1" ht="12.75">
      <c r="H19915" s="507"/>
      <c r="R19915" s="507"/>
    </row>
    <row r="19916" spans="8:19" customFormat="1" ht="12.75">
      <c r="H19916" s="507"/>
      <c r="R19916" s="507"/>
    </row>
    <row r="19917" spans="8:19" customFormat="1" ht="12.75">
      <c r="H19917" s="507"/>
      <c r="P19917" s="507"/>
      <c r="R19917" s="507"/>
    </row>
    <row r="19918" spans="8:19" customFormat="1" ht="12.75">
      <c r="H19918" s="507"/>
      <c r="R19918" s="507"/>
      <c r="S19918" s="507"/>
    </row>
    <row r="19919" spans="8:19" customFormat="1" ht="12.75">
      <c r="H19919" s="507"/>
      <c r="P19919" s="507"/>
      <c r="R19919" s="507"/>
    </row>
    <row r="19920" spans="8:19" customFormat="1" ht="12.75">
      <c r="H19920" s="507"/>
      <c r="R19920" s="507"/>
    </row>
    <row r="19921" spans="8:28" customFormat="1" ht="12.75">
      <c r="H19921" s="507"/>
      <c r="P19921" s="507"/>
      <c r="R19921" s="507"/>
    </row>
    <row r="19922" spans="8:28" customFormat="1" ht="12.75">
      <c r="H19922" s="507"/>
      <c r="P19922" s="507"/>
      <c r="R19922" s="507"/>
    </row>
    <row r="19923" spans="8:28" customFormat="1" ht="12.75">
      <c r="H19923" s="507"/>
      <c r="P19923" s="507"/>
      <c r="R19923" s="507"/>
    </row>
    <row r="19924" spans="8:28" customFormat="1" ht="12.75">
      <c r="H19924" s="507"/>
      <c r="R19924" s="507"/>
    </row>
    <row r="19925" spans="8:28" customFormat="1" ht="12.75">
      <c r="H19925" s="507"/>
      <c r="R19925" s="507"/>
      <c r="S19925" s="507"/>
    </row>
    <row r="19926" spans="8:28" customFormat="1" ht="12.75">
      <c r="H19926" s="507"/>
      <c r="P19926" s="507"/>
      <c r="R19926" s="507"/>
    </row>
    <row r="19927" spans="8:28" customFormat="1" ht="12.75">
      <c r="H19927" s="507"/>
      <c r="R19927" s="507"/>
    </row>
    <row r="19928" spans="8:28" customFormat="1" ht="12.75">
      <c r="H19928" s="507"/>
      <c r="P19928" s="507"/>
      <c r="R19928" s="507"/>
      <c r="AB19928" s="507"/>
    </row>
    <row r="19929" spans="8:28" customFormat="1" ht="12.75">
      <c r="H19929" s="507"/>
      <c r="R19929" s="507"/>
      <c r="S19929" s="507"/>
    </row>
    <row r="19930" spans="8:28" customFormat="1" ht="12.75">
      <c r="H19930" s="507"/>
      <c r="R19930" s="507"/>
      <c r="S19930" s="507"/>
    </row>
    <row r="19931" spans="8:28" customFormat="1" ht="12.75">
      <c r="H19931" s="507"/>
      <c r="R19931" s="507"/>
    </row>
    <row r="19932" spans="8:28" customFormat="1" ht="12.75">
      <c r="H19932" s="507"/>
      <c r="P19932" s="507"/>
      <c r="R19932" s="507"/>
    </row>
    <row r="19933" spans="8:28" customFormat="1" ht="12.75">
      <c r="H19933" s="507"/>
      <c r="R19933" s="507"/>
    </row>
    <row r="19934" spans="8:28" customFormat="1" ht="12.75">
      <c r="H19934" s="507"/>
      <c r="P19934" s="507"/>
      <c r="R19934" s="507"/>
    </row>
    <row r="19935" spans="8:28" customFormat="1" ht="12.75">
      <c r="H19935" s="507"/>
      <c r="R19935" s="507"/>
    </row>
    <row r="19936" spans="8:28" customFormat="1" ht="12.75">
      <c r="H19936" s="507"/>
      <c r="P19936" s="507"/>
      <c r="R19936" s="507"/>
    </row>
    <row r="19937" spans="8:19" customFormat="1" ht="12.75">
      <c r="H19937" s="507"/>
      <c r="P19937" s="507"/>
      <c r="R19937" s="507"/>
    </row>
    <row r="19938" spans="8:19" customFormat="1" ht="12.75">
      <c r="H19938" s="507"/>
      <c r="P19938" s="507"/>
      <c r="R19938" s="507"/>
    </row>
    <row r="19939" spans="8:19" customFormat="1" ht="12.75">
      <c r="H19939" s="507"/>
      <c r="R19939" s="507"/>
      <c r="S19939" s="507"/>
    </row>
    <row r="19940" spans="8:19" customFormat="1" ht="12.75">
      <c r="H19940" s="507"/>
      <c r="P19940" s="507"/>
      <c r="R19940" s="507"/>
    </row>
    <row r="19941" spans="8:19" customFormat="1" ht="12.75">
      <c r="H19941" s="507"/>
      <c r="P19941" s="507"/>
      <c r="R19941" s="507"/>
      <c r="S19941" s="507"/>
    </row>
    <row r="19942" spans="8:19" customFormat="1" ht="12.75">
      <c r="H19942" s="507"/>
      <c r="R19942" s="507"/>
    </row>
    <row r="19943" spans="8:19" customFormat="1" ht="12.75">
      <c r="H19943" s="507"/>
      <c r="R19943" s="507"/>
      <c r="S19943" s="507"/>
    </row>
    <row r="19944" spans="8:19" customFormat="1" ht="12.75">
      <c r="H19944" s="507"/>
      <c r="P19944" s="507"/>
      <c r="R19944" s="507"/>
    </row>
    <row r="19945" spans="8:19" customFormat="1" ht="12.75">
      <c r="H19945" s="507"/>
      <c r="R19945" s="507"/>
    </row>
    <row r="19946" spans="8:19" customFormat="1" ht="12.75">
      <c r="H19946" s="507"/>
      <c r="R19946" s="507"/>
    </row>
    <row r="19947" spans="8:19" customFormat="1" ht="12.75">
      <c r="H19947" s="507"/>
      <c r="R19947" s="507"/>
    </row>
    <row r="19948" spans="8:19" customFormat="1" ht="12.75">
      <c r="H19948" s="507"/>
      <c r="P19948" s="507"/>
      <c r="R19948" s="507"/>
    </row>
    <row r="19949" spans="8:19" customFormat="1" ht="12.75">
      <c r="H19949" s="507"/>
      <c r="R19949" s="507"/>
    </row>
    <row r="19950" spans="8:19" customFormat="1" ht="12.75">
      <c r="H19950" s="507"/>
      <c r="R19950" s="507"/>
    </row>
    <row r="19951" spans="8:19" customFormat="1" ht="12.75">
      <c r="H19951" s="507"/>
      <c r="R19951" s="507"/>
    </row>
    <row r="19952" spans="8:19" customFormat="1" ht="12.75">
      <c r="H19952" s="507"/>
      <c r="R19952" s="507"/>
      <c r="S19952" s="507"/>
    </row>
    <row r="19953" spans="8:19" customFormat="1" ht="12.75">
      <c r="H19953" s="507"/>
      <c r="R19953" s="507"/>
      <c r="S19953" s="507"/>
    </row>
    <row r="19954" spans="8:19" customFormat="1" ht="12.75">
      <c r="H19954" s="507"/>
      <c r="R19954" s="507"/>
      <c r="S19954" s="507"/>
    </row>
    <row r="19955" spans="8:19" customFormat="1" ht="12.75">
      <c r="H19955" s="507"/>
      <c r="R19955" s="507"/>
    </row>
    <row r="19956" spans="8:19" customFormat="1" ht="12.75">
      <c r="H19956" s="507"/>
      <c r="R19956" s="507"/>
    </row>
    <row r="19957" spans="8:19" customFormat="1" ht="12.75">
      <c r="H19957" s="507"/>
      <c r="R19957" s="507"/>
      <c r="S19957" s="507"/>
    </row>
    <row r="19958" spans="8:19" customFormat="1" ht="12.75">
      <c r="H19958" s="507"/>
      <c r="R19958" s="507"/>
    </row>
    <row r="19959" spans="8:19" customFormat="1" ht="12.75">
      <c r="H19959" s="507"/>
      <c r="R19959" s="507"/>
      <c r="S19959" s="507"/>
    </row>
    <row r="19960" spans="8:19" customFormat="1" ht="12.75">
      <c r="H19960" s="507"/>
      <c r="R19960" s="507"/>
      <c r="S19960" s="507"/>
    </row>
    <row r="19961" spans="8:19" customFormat="1" ht="12.75">
      <c r="H19961" s="507"/>
      <c r="R19961" s="507"/>
      <c r="S19961" s="507"/>
    </row>
    <row r="19962" spans="8:19" customFormat="1" ht="12.75">
      <c r="H19962" s="507"/>
      <c r="R19962" s="507"/>
      <c r="S19962" s="507"/>
    </row>
    <row r="19963" spans="8:19" customFormat="1" ht="12.75">
      <c r="H19963" s="507"/>
      <c r="R19963" s="507"/>
      <c r="S19963" s="507"/>
    </row>
    <row r="19964" spans="8:19" customFormat="1" ht="12.75">
      <c r="H19964" s="507"/>
      <c r="R19964" s="507"/>
      <c r="S19964" s="507"/>
    </row>
    <row r="19965" spans="8:19" customFormat="1" ht="12.75">
      <c r="H19965" s="507"/>
      <c r="P19965" s="507"/>
      <c r="R19965" s="507"/>
    </row>
    <row r="19966" spans="8:19" customFormat="1" ht="12.75">
      <c r="H19966" s="507"/>
      <c r="P19966" s="507"/>
      <c r="R19966" s="507"/>
    </row>
    <row r="19967" spans="8:19" customFormat="1" ht="12.75">
      <c r="H19967" s="507"/>
      <c r="R19967" s="507"/>
      <c r="S19967" s="507"/>
    </row>
    <row r="19968" spans="8:19" customFormat="1" ht="12.75">
      <c r="H19968" s="507"/>
      <c r="R19968" s="507"/>
    </row>
    <row r="19969" spans="8:19" customFormat="1" ht="12.75">
      <c r="H19969" s="507"/>
      <c r="P19969" s="507"/>
      <c r="R19969" s="507"/>
    </row>
    <row r="19970" spans="8:19" customFormat="1" ht="12.75">
      <c r="H19970" s="507"/>
      <c r="R19970" s="507"/>
      <c r="S19970" s="507"/>
    </row>
    <row r="19971" spans="8:19" customFormat="1" ht="12.75">
      <c r="H19971" s="507"/>
      <c r="R19971" s="507"/>
      <c r="S19971" s="507"/>
    </row>
    <row r="19972" spans="8:19" customFormat="1" ht="12.75">
      <c r="H19972" s="507"/>
      <c r="R19972" s="507"/>
      <c r="S19972" s="507"/>
    </row>
    <row r="19973" spans="8:19" customFormat="1" ht="12.75">
      <c r="H19973" s="507"/>
      <c r="P19973" s="507"/>
      <c r="R19973" s="507"/>
    </row>
    <row r="19974" spans="8:19" customFormat="1" ht="12.75">
      <c r="H19974" s="507"/>
      <c r="R19974" s="507"/>
    </row>
    <row r="19975" spans="8:19" customFormat="1" ht="12.75">
      <c r="H19975" s="507"/>
      <c r="R19975" s="507"/>
    </row>
    <row r="19976" spans="8:19" customFormat="1" ht="12.75">
      <c r="H19976" s="507"/>
      <c r="P19976" s="507"/>
      <c r="R19976" s="507"/>
    </row>
    <row r="19977" spans="8:19" customFormat="1" ht="12.75">
      <c r="H19977" s="507"/>
      <c r="R19977" s="507"/>
      <c r="S19977" s="507"/>
    </row>
    <row r="19978" spans="8:19" customFormat="1" ht="12.75">
      <c r="H19978" s="507"/>
      <c r="R19978" s="507"/>
      <c r="S19978" s="507"/>
    </row>
    <row r="19979" spans="8:19" customFormat="1" ht="12.75">
      <c r="H19979" s="507"/>
      <c r="R19979" s="507"/>
      <c r="S19979" s="507"/>
    </row>
    <row r="19980" spans="8:19" customFormat="1" ht="12.75">
      <c r="H19980" s="507"/>
      <c r="R19980" s="507"/>
    </row>
    <row r="19981" spans="8:19" customFormat="1" ht="12.75">
      <c r="H19981" s="507"/>
      <c r="P19981" s="507"/>
      <c r="R19981" s="507"/>
    </row>
    <row r="19982" spans="8:19" customFormat="1" ht="12.75">
      <c r="H19982" s="507"/>
      <c r="R19982" s="507"/>
    </row>
    <row r="19983" spans="8:19" customFormat="1" ht="12.75">
      <c r="H19983" s="507"/>
      <c r="P19983" s="507"/>
      <c r="R19983" s="507"/>
    </row>
    <row r="19984" spans="8:19" customFormat="1" ht="12.75">
      <c r="H19984" s="507"/>
      <c r="R19984" s="507"/>
    </row>
    <row r="19985" spans="8:19" customFormat="1" ht="12.75">
      <c r="H19985" s="507"/>
      <c r="R19985" s="507"/>
    </row>
    <row r="19986" spans="8:19" customFormat="1" ht="12.75">
      <c r="H19986" s="507"/>
      <c r="P19986" s="507"/>
      <c r="R19986" s="507"/>
    </row>
    <row r="19987" spans="8:19" customFormat="1" ht="12.75">
      <c r="H19987" s="507"/>
      <c r="P19987" s="507"/>
      <c r="R19987" s="507"/>
    </row>
    <row r="19988" spans="8:19" customFormat="1" ht="12.75">
      <c r="H19988" s="507"/>
      <c r="R19988" s="507"/>
    </row>
    <row r="19989" spans="8:19" customFormat="1" ht="12.75">
      <c r="H19989" s="507"/>
      <c r="R19989" s="507"/>
    </row>
    <row r="19990" spans="8:19" customFormat="1" ht="12.75">
      <c r="H19990" s="507"/>
      <c r="R19990" s="507"/>
    </row>
    <row r="19991" spans="8:19" customFormat="1" ht="12.75">
      <c r="H19991" s="507"/>
      <c r="R19991" s="507"/>
      <c r="S19991" s="507"/>
    </row>
    <row r="19992" spans="8:19" customFormat="1" ht="12.75">
      <c r="H19992" s="507"/>
      <c r="R19992" s="507"/>
    </row>
    <row r="19993" spans="8:19" customFormat="1" ht="12.75">
      <c r="H19993" s="507"/>
      <c r="P19993" s="507"/>
      <c r="R19993" s="507"/>
    </row>
    <row r="19994" spans="8:19" customFormat="1" ht="12.75">
      <c r="H19994" s="507"/>
      <c r="R19994" s="507"/>
    </row>
    <row r="19995" spans="8:19" customFormat="1" ht="12.75">
      <c r="H19995" s="507"/>
      <c r="R19995" s="507"/>
    </row>
    <row r="19996" spans="8:19" customFormat="1" ht="12.75">
      <c r="H19996" s="507"/>
      <c r="R19996" s="507"/>
      <c r="S19996" s="507"/>
    </row>
    <row r="19997" spans="8:19" customFormat="1" ht="12.75">
      <c r="H19997" s="507"/>
      <c r="P19997" s="507"/>
      <c r="R19997" s="507"/>
    </row>
    <row r="19998" spans="8:19" customFormat="1" ht="12.75">
      <c r="H19998" s="507"/>
      <c r="R19998" s="507"/>
      <c r="S19998" s="507"/>
    </row>
    <row r="19999" spans="8:19" customFormat="1" ht="12.75">
      <c r="H19999" s="507"/>
      <c r="P19999" s="507"/>
      <c r="R19999" s="507"/>
    </row>
    <row r="20000" spans="8:19" customFormat="1" ht="12.75">
      <c r="H20000" s="507"/>
      <c r="P20000" s="507"/>
      <c r="R20000" s="507"/>
      <c r="S20000" s="507"/>
    </row>
    <row r="20001" spans="8:19" customFormat="1" ht="12.75">
      <c r="H20001" s="507"/>
      <c r="P20001" s="507"/>
      <c r="R20001" s="507"/>
      <c r="S20001" s="507"/>
    </row>
    <row r="20002" spans="8:19" customFormat="1" ht="12.75">
      <c r="H20002" s="507"/>
      <c r="P20002" s="507"/>
      <c r="R20002" s="507"/>
    </row>
    <row r="20003" spans="8:19" customFormat="1" ht="12.75">
      <c r="H20003" s="507"/>
      <c r="R20003" s="507"/>
    </row>
    <row r="20004" spans="8:19" customFormat="1" ht="12.75">
      <c r="H20004" s="507"/>
      <c r="R20004" s="507"/>
      <c r="S20004" s="507"/>
    </row>
    <row r="20005" spans="8:19" customFormat="1" ht="12.75">
      <c r="H20005" s="507"/>
      <c r="R20005" s="507"/>
    </row>
    <row r="20006" spans="8:19" customFormat="1" ht="12.75">
      <c r="H20006" s="507"/>
      <c r="P20006" s="507"/>
      <c r="R20006" s="507"/>
    </row>
    <row r="20007" spans="8:19" customFormat="1" ht="12.75">
      <c r="H20007" s="507"/>
      <c r="P20007" s="507"/>
      <c r="R20007" s="507"/>
    </row>
    <row r="20008" spans="8:19" customFormat="1" ht="12.75">
      <c r="H20008" s="507"/>
      <c r="P20008" s="507"/>
      <c r="R20008" s="507"/>
    </row>
    <row r="20009" spans="8:19" customFormat="1" ht="12.75">
      <c r="H20009" s="507"/>
      <c r="R20009" s="507"/>
    </row>
    <row r="20010" spans="8:19" customFormat="1" ht="12.75">
      <c r="H20010" s="507"/>
      <c r="R20010" s="507"/>
    </row>
    <row r="20011" spans="8:19" customFormat="1" ht="12.75">
      <c r="H20011" s="507"/>
      <c r="P20011" s="507"/>
      <c r="R20011" s="507"/>
    </row>
    <row r="20012" spans="8:19" customFormat="1" ht="12.75">
      <c r="H20012" s="507"/>
      <c r="P20012" s="507"/>
      <c r="R20012" s="507"/>
    </row>
    <row r="20013" spans="8:19" customFormat="1" ht="12.75">
      <c r="H20013" s="507"/>
      <c r="R20013" s="507"/>
    </row>
    <row r="20014" spans="8:19" customFormat="1" ht="12.75">
      <c r="H20014" s="507"/>
      <c r="R20014" s="507"/>
    </row>
    <row r="20015" spans="8:19" customFormat="1" ht="12.75">
      <c r="H20015" s="507"/>
      <c r="R20015" s="507"/>
    </row>
    <row r="20016" spans="8:19" customFormat="1" ht="12.75">
      <c r="H20016" s="507"/>
      <c r="R20016" s="507"/>
    </row>
    <row r="20017" spans="8:19" customFormat="1" ht="12.75">
      <c r="H20017" s="507"/>
      <c r="P20017" s="507"/>
      <c r="R20017" s="507"/>
    </row>
    <row r="20018" spans="8:19" customFormat="1" ht="12.75">
      <c r="H20018" s="507"/>
      <c r="R20018" s="507"/>
    </row>
    <row r="20019" spans="8:19" customFormat="1" ht="12.75">
      <c r="H20019" s="507"/>
      <c r="P20019" s="507"/>
      <c r="R20019" s="507"/>
    </row>
    <row r="20020" spans="8:19" customFormat="1" ht="12.75">
      <c r="H20020" s="507"/>
      <c r="R20020" s="507"/>
      <c r="S20020" s="507"/>
    </row>
    <row r="20021" spans="8:19" customFormat="1" ht="12.75">
      <c r="H20021" s="507"/>
      <c r="P20021" s="507"/>
      <c r="R20021" s="507"/>
    </row>
    <row r="20022" spans="8:19" customFormat="1" ht="12.75">
      <c r="H20022" s="507"/>
      <c r="P20022" s="507"/>
      <c r="R20022" s="507"/>
    </row>
    <row r="20023" spans="8:19" customFormat="1" ht="12.75">
      <c r="H20023" s="507"/>
      <c r="R20023" s="507"/>
      <c r="S20023" s="507"/>
    </row>
    <row r="20024" spans="8:19" customFormat="1" ht="12.75">
      <c r="H20024" s="507"/>
      <c r="P20024" s="507"/>
      <c r="R20024" s="507"/>
    </row>
    <row r="20025" spans="8:19" customFormat="1" ht="12.75">
      <c r="H20025" s="507"/>
      <c r="R20025" s="507"/>
    </row>
    <row r="20026" spans="8:19" customFormat="1" ht="12.75">
      <c r="H20026" s="507"/>
      <c r="R20026" s="507"/>
      <c r="S20026" s="507"/>
    </row>
    <row r="20027" spans="8:19" customFormat="1" ht="12.75">
      <c r="H20027" s="507"/>
      <c r="R20027" s="507"/>
      <c r="S20027" s="507"/>
    </row>
    <row r="20028" spans="8:19" customFormat="1" ht="12.75">
      <c r="H20028" s="507"/>
      <c r="P20028" s="507"/>
      <c r="R20028" s="507"/>
    </row>
    <row r="20029" spans="8:19" customFormat="1" ht="12.75">
      <c r="H20029" s="507"/>
      <c r="R20029" s="507"/>
      <c r="S20029" s="507"/>
    </row>
    <row r="20030" spans="8:19" customFormat="1" ht="12.75">
      <c r="H20030" s="507"/>
      <c r="R20030" s="507"/>
      <c r="S20030" s="507"/>
    </row>
    <row r="20031" spans="8:19" customFormat="1" ht="12.75">
      <c r="H20031" s="507"/>
      <c r="R20031" s="507"/>
      <c r="S20031" s="507"/>
    </row>
    <row r="20032" spans="8:19" customFormat="1" ht="12.75">
      <c r="H20032" s="507"/>
      <c r="R20032" s="507"/>
    </row>
    <row r="20033" spans="8:19" customFormat="1" ht="12.75">
      <c r="H20033" s="507"/>
      <c r="P20033" s="507"/>
      <c r="R20033" s="507"/>
    </row>
    <row r="20034" spans="8:19" customFormat="1" ht="12.75">
      <c r="H20034" s="507"/>
      <c r="R20034" s="507"/>
    </row>
    <row r="20035" spans="8:19" customFormat="1" ht="12.75">
      <c r="H20035" s="507"/>
      <c r="R20035" s="507"/>
    </row>
    <row r="20036" spans="8:19" customFormat="1" ht="12.75">
      <c r="H20036" s="507"/>
      <c r="R20036" s="507"/>
      <c r="S20036" s="507"/>
    </row>
    <row r="20037" spans="8:19" customFormat="1" ht="12.75">
      <c r="H20037" s="507"/>
      <c r="R20037" s="507"/>
      <c r="S20037" s="507"/>
    </row>
    <row r="20038" spans="8:19" customFormat="1" ht="12.75">
      <c r="H20038" s="507"/>
      <c r="R20038" s="507"/>
    </row>
    <row r="20039" spans="8:19" customFormat="1" ht="12.75">
      <c r="H20039" s="507"/>
      <c r="R20039" s="507"/>
    </row>
    <row r="20040" spans="8:19" customFormat="1" ht="12.75">
      <c r="H20040" s="507"/>
      <c r="R20040" s="507"/>
    </row>
    <row r="20041" spans="8:19" customFormat="1" ht="12.75">
      <c r="H20041" s="507"/>
      <c r="R20041" s="507"/>
    </row>
    <row r="20042" spans="8:19" customFormat="1" ht="12.75">
      <c r="H20042" s="507"/>
      <c r="R20042" s="507"/>
    </row>
    <row r="20043" spans="8:19" customFormat="1" ht="12.75">
      <c r="H20043" s="507"/>
      <c r="P20043" s="507"/>
      <c r="R20043" s="507"/>
    </row>
    <row r="20044" spans="8:19" customFormat="1" ht="12.75">
      <c r="H20044" s="507"/>
      <c r="R20044" s="507"/>
    </row>
    <row r="20045" spans="8:19" customFormat="1" ht="12.75">
      <c r="H20045" s="507"/>
      <c r="P20045" s="507"/>
      <c r="R20045" s="507"/>
      <c r="S20045" s="507"/>
    </row>
    <row r="20046" spans="8:19" customFormat="1" ht="12.75">
      <c r="H20046" s="507"/>
      <c r="P20046" s="507"/>
      <c r="R20046" s="507"/>
    </row>
    <row r="20047" spans="8:19" customFormat="1" ht="12.75">
      <c r="H20047" s="507"/>
      <c r="P20047" s="507"/>
      <c r="R20047" s="507"/>
    </row>
    <row r="20048" spans="8:19" customFormat="1" ht="12.75">
      <c r="H20048" s="507"/>
      <c r="R20048" s="507"/>
    </row>
    <row r="20049" spans="8:19" customFormat="1" ht="12.75">
      <c r="H20049" s="507"/>
      <c r="R20049" s="507"/>
    </row>
    <row r="20050" spans="8:19" customFormat="1" ht="12.75">
      <c r="H20050" s="507"/>
      <c r="R20050" s="507"/>
    </row>
    <row r="20051" spans="8:19" customFormat="1" ht="12.75">
      <c r="H20051" s="507"/>
      <c r="R20051" s="507"/>
    </row>
    <row r="20052" spans="8:19" customFormat="1" ht="12.75">
      <c r="H20052" s="507"/>
      <c r="R20052" s="507"/>
    </row>
    <row r="20053" spans="8:19" customFormat="1" ht="12.75">
      <c r="H20053" s="507"/>
      <c r="R20053" s="507"/>
    </row>
    <row r="20054" spans="8:19" customFormat="1" ht="12.75">
      <c r="H20054" s="507"/>
      <c r="R20054" s="507"/>
    </row>
    <row r="20055" spans="8:19" customFormat="1" ht="12.75">
      <c r="H20055" s="507"/>
      <c r="R20055" s="507"/>
    </row>
    <row r="20056" spans="8:19" customFormat="1" ht="12.75">
      <c r="H20056" s="507"/>
      <c r="R20056" s="507"/>
    </row>
    <row r="20057" spans="8:19" customFormat="1" ht="12.75">
      <c r="H20057" s="507"/>
      <c r="R20057" s="507"/>
      <c r="S20057" s="507"/>
    </row>
    <row r="20058" spans="8:19" customFormat="1" ht="12.75">
      <c r="H20058" s="507"/>
      <c r="R20058" s="507"/>
    </row>
    <row r="20059" spans="8:19" customFormat="1" ht="12.75">
      <c r="H20059" s="507"/>
      <c r="R20059" s="507"/>
    </row>
    <row r="20060" spans="8:19" customFormat="1" ht="12.75">
      <c r="H20060" s="507"/>
      <c r="P20060" s="507"/>
      <c r="R20060" s="507"/>
    </row>
    <row r="20061" spans="8:19" customFormat="1" ht="12.75">
      <c r="H20061" s="507"/>
      <c r="R20061" s="507"/>
    </row>
    <row r="20062" spans="8:19" customFormat="1" ht="12.75">
      <c r="H20062" s="507"/>
      <c r="R20062" s="507"/>
    </row>
    <row r="20063" spans="8:19" customFormat="1" ht="12.75">
      <c r="H20063" s="507"/>
      <c r="R20063" s="507"/>
    </row>
    <row r="20064" spans="8:19" customFormat="1" ht="12.75">
      <c r="H20064" s="507"/>
      <c r="R20064" s="507"/>
      <c r="S20064" s="507"/>
    </row>
    <row r="20065" spans="8:19" customFormat="1" ht="12.75">
      <c r="H20065" s="507"/>
      <c r="P20065" s="507"/>
      <c r="R20065" s="507"/>
      <c r="S20065" s="507"/>
    </row>
    <row r="20066" spans="8:19" customFormat="1" ht="12.75">
      <c r="H20066" s="507"/>
      <c r="P20066" s="507"/>
      <c r="R20066" s="507"/>
    </row>
    <row r="20067" spans="8:19" customFormat="1" ht="12.75">
      <c r="H20067" s="507"/>
      <c r="R20067" s="507"/>
    </row>
    <row r="20068" spans="8:19" customFormat="1" ht="12.75">
      <c r="H20068" s="507"/>
      <c r="R20068" s="507"/>
      <c r="S20068" s="507"/>
    </row>
    <row r="20069" spans="8:19" customFormat="1" ht="12.75">
      <c r="H20069" s="507"/>
      <c r="R20069" s="507"/>
    </row>
    <row r="20070" spans="8:19" customFormat="1" ht="12.75">
      <c r="H20070" s="507"/>
      <c r="P20070" s="507"/>
      <c r="R20070" s="507"/>
      <c r="S20070" s="507"/>
    </row>
    <row r="20071" spans="8:19" customFormat="1" ht="12.75">
      <c r="H20071" s="507"/>
      <c r="R20071" s="507"/>
    </row>
    <row r="20072" spans="8:19" customFormat="1" ht="12.75">
      <c r="H20072" s="507"/>
      <c r="R20072" s="507"/>
    </row>
    <row r="20073" spans="8:19" customFormat="1" ht="12.75">
      <c r="H20073" s="507"/>
      <c r="R20073" s="507"/>
    </row>
    <row r="20074" spans="8:19" customFormat="1" ht="12.75">
      <c r="H20074" s="507"/>
      <c r="R20074" s="507"/>
    </row>
    <row r="20075" spans="8:19" customFormat="1" ht="12.75">
      <c r="H20075" s="507"/>
      <c r="R20075" s="507"/>
    </row>
    <row r="20076" spans="8:19" customFormat="1" ht="12.75">
      <c r="H20076" s="507"/>
      <c r="R20076" s="507"/>
      <c r="S20076" s="507"/>
    </row>
    <row r="20077" spans="8:19" customFormat="1" ht="12.75">
      <c r="H20077" s="507"/>
      <c r="R20077" s="507"/>
    </row>
    <row r="20078" spans="8:19" customFormat="1" ht="12.75">
      <c r="H20078" s="507"/>
      <c r="P20078" s="507"/>
      <c r="R20078" s="507"/>
    </row>
    <row r="20079" spans="8:19" customFormat="1" ht="12.75">
      <c r="H20079" s="507"/>
      <c r="P20079" s="507"/>
      <c r="R20079" s="507"/>
    </row>
    <row r="20080" spans="8:19" customFormat="1" ht="12.75">
      <c r="H20080" s="507"/>
      <c r="R20080" s="507"/>
      <c r="S20080" s="507"/>
    </row>
    <row r="20081" spans="8:19" customFormat="1" ht="12.75">
      <c r="H20081" s="507"/>
      <c r="R20081" s="507"/>
    </row>
    <row r="20082" spans="8:19" customFormat="1" ht="12.75">
      <c r="H20082" s="507"/>
      <c r="R20082" s="507"/>
      <c r="S20082" s="507"/>
    </row>
    <row r="20083" spans="8:19" customFormat="1" ht="12.75">
      <c r="H20083" s="507"/>
      <c r="R20083" s="507"/>
    </row>
    <row r="20084" spans="8:19" customFormat="1" ht="12.75">
      <c r="H20084" s="507"/>
      <c r="R20084" s="507"/>
      <c r="S20084" s="507"/>
    </row>
    <row r="20085" spans="8:19" customFormat="1" ht="12.75">
      <c r="H20085" s="507"/>
      <c r="R20085" s="507"/>
    </row>
    <row r="20086" spans="8:19" customFormat="1" ht="12.75">
      <c r="H20086" s="507"/>
      <c r="R20086" s="507"/>
      <c r="S20086" s="507"/>
    </row>
    <row r="20087" spans="8:19" customFormat="1" ht="12.75">
      <c r="H20087" s="507"/>
      <c r="R20087" s="507"/>
    </row>
    <row r="20088" spans="8:19" customFormat="1" ht="12.75">
      <c r="H20088" s="507"/>
      <c r="P20088" s="507"/>
      <c r="R20088" s="507"/>
    </row>
    <row r="20089" spans="8:19" customFormat="1" ht="12.75">
      <c r="H20089" s="507"/>
      <c r="P20089" s="507"/>
      <c r="R20089" s="507"/>
    </row>
    <row r="20090" spans="8:19" customFormat="1" ht="12.75">
      <c r="H20090" s="507"/>
      <c r="R20090" s="507"/>
      <c r="S20090" s="507"/>
    </row>
    <row r="20091" spans="8:19" customFormat="1" ht="12.75">
      <c r="H20091" s="507"/>
      <c r="P20091" s="507"/>
      <c r="R20091" s="507"/>
    </row>
    <row r="20092" spans="8:19" customFormat="1" ht="12.75">
      <c r="H20092" s="507"/>
      <c r="R20092" s="507"/>
      <c r="S20092" s="507"/>
    </row>
    <row r="20093" spans="8:19" customFormat="1" ht="12.75">
      <c r="H20093" s="507"/>
      <c r="R20093" s="507"/>
    </row>
    <row r="20094" spans="8:19" customFormat="1" ht="12.75">
      <c r="H20094" s="507"/>
      <c r="R20094" s="507"/>
    </row>
    <row r="20095" spans="8:19" customFormat="1" ht="12.75">
      <c r="H20095" s="507"/>
      <c r="R20095" s="507"/>
    </row>
    <row r="20096" spans="8:19" customFormat="1" ht="12.75">
      <c r="H20096" s="507"/>
      <c r="R20096" s="507"/>
    </row>
    <row r="20097" spans="8:19" customFormat="1" ht="12.75">
      <c r="H20097" s="507"/>
      <c r="R20097" s="507"/>
      <c r="S20097" s="507"/>
    </row>
    <row r="20098" spans="8:19" customFormat="1" ht="12.75">
      <c r="H20098" s="507"/>
      <c r="R20098" s="507"/>
    </row>
    <row r="20099" spans="8:19" customFormat="1" ht="12.75">
      <c r="H20099" s="507"/>
      <c r="P20099" s="507"/>
      <c r="R20099" s="507"/>
    </row>
    <row r="20100" spans="8:19" customFormat="1" ht="12.75">
      <c r="H20100" s="507"/>
      <c r="R20100" s="507"/>
    </row>
    <row r="20101" spans="8:19" customFormat="1" ht="12.75">
      <c r="H20101" s="507"/>
      <c r="R20101" s="507"/>
    </row>
    <row r="20102" spans="8:19" customFormat="1" ht="12.75">
      <c r="H20102" s="507"/>
      <c r="R20102" s="507"/>
    </row>
    <row r="20103" spans="8:19" customFormat="1" ht="12.75">
      <c r="H20103" s="507"/>
      <c r="R20103" s="507"/>
    </row>
    <row r="20104" spans="8:19" customFormat="1" ht="12.75">
      <c r="H20104" s="507"/>
      <c r="R20104" s="507"/>
      <c r="S20104" s="507"/>
    </row>
    <row r="20105" spans="8:19" customFormat="1" ht="12.75">
      <c r="H20105" s="507"/>
      <c r="P20105" s="507"/>
      <c r="R20105" s="507"/>
      <c r="S20105" s="507"/>
    </row>
    <row r="20106" spans="8:19" customFormat="1" ht="12.75">
      <c r="H20106" s="507"/>
      <c r="P20106" s="507"/>
      <c r="R20106" s="507"/>
      <c r="S20106" s="507"/>
    </row>
    <row r="20107" spans="8:19" customFormat="1" ht="12.75">
      <c r="H20107" s="507"/>
      <c r="P20107" s="507"/>
      <c r="R20107" s="507"/>
    </row>
    <row r="20108" spans="8:19" customFormat="1" ht="12.75">
      <c r="H20108" s="507"/>
      <c r="R20108" s="507"/>
      <c r="S20108" s="507"/>
    </row>
    <row r="20109" spans="8:19" customFormat="1" ht="12.75">
      <c r="H20109" s="507"/>
      <c r="R20109" s="507"/>
      <c r="S20109" s="507"/>
    </row>
    <row r="20110" spans="8:19" customFormat="1" ht="12.75">
      <c r="H20110" s="507"/>
      <c r="P20110" s="507"/>
      <c r="R20110" s="507"/>
      <c r="S20110" s="507"/>
    </row>
    <row r="20111" spans="8:19" customFormat="1" ht="12.75">
      <c r="H20111" s="507"/>
      <c r="R20111" s="507"/>
      <c r="S20111" s="507"/>
    </row>
    <row r="20112" spans="8:19" customFormat="1" ht="12.75">
      <c r="H20112" s="507"/>
      <c r="R20112" s="507"/>
    </row>
    <row r="20113" spans="8:19" customFormat="1" ht="12.75">
      <c r="H20113" s="507"/>
      <c r="R20113" s="507"/>
    </row>
    <row r="20114" spans="8:19" customFormat="1" ht="12.75">
      <c r="H20114" s="507"/>
      <c r="R20114" s="507"/>
      <c r="S20114" s="507"/>
    </row>
    <row r="20115" spans="8:19" customFormat="1" ht="12.75">
      <c r="H20115" s="507"/>
      <c r="R20115" s="507"/>
    </row>
    <row r="20116" spans="8:19" customFormat="1" ht="12.75">
      <c r="H20116" s="507"/>
      <c r="R20116" s="507"/>
    </row>
    <row r="20117" spans="8:19" customFormat="1" ht="12.75">
      <c r="H20117" s="507"/>
      <c r="R20117" s="507"/>
      <c r="S20117" s="507"/>
    </row>
    <row r="20118" spans="8:19" customFormat="1" ht="12.75">
      <c r="H20118" s="507"/>
      <c r="P20118" s="507"/>
      <c r="R20118" s="507"/>
    </row>
    <row r="20119" spans="8:19" customFormat="1" ht="12.75">
      <c r="H20119" s="507"/>
      <c r="R20119" s="507"/>
      <c r="S20119" s="507"/>
    </row>
    <row r="20120" spans="8:19" customFormat="1" ht="12.75">
      <c r="H20120" s="507"/>
      <c r="R20120" s="507"/>
      <c r="S20120" s="507"/>
    </row>
    <row r="20121" spans="8:19" customFormat="1" ht="12.75">
      <c r="H20121" s="507"/>
      <c r="R20121" s="507"/>
      <c r="S20121" s="507"/>
    </row>
    <row r="20122" spans="8:19" customFormat="1" ht="12.75">
      <c r="H20122" s="507"/>
      <c r="R20122" s="507"/>
    </row>
    <row r="20123" spans="8:19" customFormat="1" ht="12.75">
      <c r="H20123" s="507"/>
      <c r="R20123" s="507"/>
    </row>
    <row r="20124" spans="8:19" customFormat="1" ht="12.75">
      <c r="H20124" s="507"/>
      <c r="R20124" s="507"/>
    </row>
    <row r="20125" spans="8:19" customFormat="1" ht="12.75">
      <c r="H20125" s="507"/>
      <c r="R20125" s="507"/>
    </row>
    <row r="20126" spans="8:19" customFormat="1" ht="12.75">
      <c r="H20126" s="507"/>
      <c r="P20126" s="507"/>
      <c r="R20126" s="507"/>
      <c r="S20126" s="507"/>
    </row>
    <row r="20127" spans="8:19" customFormat="1" ht="12.75">
      <c r="H20127" s="507"/>
      <c r="R20127" s="507"/>
      <c r="S20127" s="507"/>
    </row>
    <row r="20128" spans="8:19" customFormat="1" ht="12.75">
      <c r="H20128" s="507"/>
      <c r="R20128" s="507"/>
      <c r="S20128" s="507"/>
    </row>
    <row r="20129" spans="8:19" customFormat="1" ht="12.75">
      <c r="H20129" s="507"/>
      <c r="R20129" s="507"/>
    </row>
    <row r="20130" spans="8:19" customFormat="1" ht="12.75">
      <c r="H20130" s="507"/>
      <c r="R20130" s="507"/>
      <c r="S20130" s="507"/>
    </row>
    <row r="20131" spans="8:19" customFormat="1" ht="12.75">
      <c r="H20131" s="507"/>
      <c r="R20131" s="507"/>
    </row>
    <row r="20132" spans="8:19" customFormat="1" ht="12.75">
      <c r="H20132" s="507"/>
      <c r="P20132" s="507"/>
      <c r="R20132" s="507"/>
      <c r="S20132" s="507"/>
    </row>
    <row r="20133" spans="8:19" customFormat="1" ht="12.75">
      <c r="H20133" s="507"/>
      <c r="R20133" s="507"/>
    </row>
    <row r="20134" spans="8:19" customFormat="1" ht="12.75">
      <c r="H20134" s="507"/>
      <c r="P20134" s="507"/>
      <c r="R20134" s="507"/>
      <c r="S20134" s="507"/>
    </row>
    <row r="20135" spans="8:19" customFormat="1" ht="12.75">
      <c r="H20135" s="507"/>
      <c r="P20135" s="507"/>
      <c r="R20135" s="507"/>
    </row>
    <row r="20136" spans="8:19" customFormat="1" ht="12.75">
      <c r="H20136" s="507"/>
      <c r="P20136" s="507"/>
      <c r="R20136" s="507"/>
      <c r="S20136" s="507"/>
    </row>
    <row r="20137" spans="8:19" customFormat="1" ht="12.75">
      <c r="H20137" s="507"/>
      <c r="R20137" s="507"/>
    </row>
    <row r="20138" spans="8:19" customFormat="1" ht="12.75">
      <c r="H20138" s="507"/>
      <c r="R20138" s="507"/>
    </row>
    <row r="20139" spans="8:19" customFormat="1" ht="12.75">
      <c r="H20139" s="507"/>
      <c r="R20139" s="507"/>
      <c r="S20139" s="507"/>
    </row>
    <row r="20140" spans="8:19" customFormat="1" ht="12.75">
      <c r="H20140" s="507"/>
      <c r="R20140" s="507"/>
      <c r="S20140" s="507"/>
    </row>
    <row r="20141" spans="8:19" customFormat="1" ht="12.75">
      <c r="H20141" s="507"/>
      <c r="R20141" s="507"/>
    </row>
    <row r="20142" spans="8:19" customFormat="1" ht="12.75">
      <c r="H20142" s="507"/>
      <c r="R20142" s="507"/>
    </row>
    <row r="20143" spans="8:19" customFormat="1" ht="12.75">
      <c r="H20143" s="507"/>
      <c r="P20143" s="507"/>
      <c r="R20143" s="507"/>
    </row>
    <row r="20144" spans="8:19" customFormat="1" ht="12.75">
      <c r="H20144" s="507"/>
      <c r="R20144" s="507"/>
      <c r="S20144" s="507"/>
    </row>
    <row r="20145" spans="8:19" customFormat="1" ht="12.75">
      <c r="H20145" s="507"/>
      <c r="P20145" s="507"/>
      <c r="R20145" s="507"/>
    </row>
    <row r="20146" spans="8:19" customFormat="1" ht="12.75">
      <c r="H20146" s="507"/>
      <c r="R20146" s="507"/>
      <c r="S20146" s="507"/>
    </row>
    <row r="20147" spans="8:19" customFormat="1" ht="12.75">
      <c r="H20147" s="507"/>
      <c r="P20147" s="507"/>
      <c r="R20147" s="507"/>
    </row>
    <row r="20148" spans="8:19" customFormat="1" ht="12.75">
      <c r="H20148" s="507"/>
      <c r="R20148" s="507"/>
    </row>
    <row r="20149" spans="8:19" customFormat="1" ht="12.75">
      <c r="H20149" s="507"/>
      <c r="R20149" s="507"/>
    </row>
    <row r="20150" spans="8:19" customFormat="1" ht="12.75">
      <c r="H20150" s="507"/>
      <c r="R20150" s="507"/>
    </row>
    <row r="20151" spans="8:19" customFormat="1" ht="12.75">
      <c r="H20151" s="507"/>
      <c r="R20151" s="507"/>
      <c r="S20151" s="507"/>
    </row>
    <row r="20152" spans="8:19" customFormat="1" ht="12.75">
      <c r="H20152" s="507"/>
      <c r="R20152" s="507"/>
    </row>
    <row r="20153" spans="8:19" customFormat="1" ht="12.75">
      <c r="H20153" s="507"/>
      <c r="R20153" s="507"/>
      <c r="S20153" s="507"/>
    </row>
    <row r="20154" spans="8:19" customFormat="1" ht="12.75">
      <c r="H20154" s="507"/>
      <c r="R20154" s="507"/>
    </row>
    <row r="20155" spans="8:19" customFormat="1" ht="12.75">
      <c r="H20155" s="507"/>
      <c r="P20155" s="507"/>
      <c r="R20155" s="507"/>
    </row>
    <row r="20156" spans="8:19" customFormat="1" ht="12.75">
      <c r="H20156" s="507"/>
      <c r="R20156" s="507"/>
      <c r="S20156" s="507"/>
    </row>
    <row r="20157" spans="8:19" customFormat="1" ht="12.75">
      <c r="H20157" s="507"/>
      <c r="R20157" s="507"/>
    </row>
    <row r="20158" spans="8:19" customFormat="1" ht="12.75">
      <c r="H20158" s="507"/>
      <c r="R20158" s="507"/>
      <c r="S20158" s="507"/>
    </row>
    <row r="20159" spans="8:19" customFormat="1" ht="12.75">
      <c r="H20159" s="507"/>
      <c r="R20159" s="507"/>
    </row>
    <row r="20160" spans="8:19" customFormat="1" ht="12.75">
      <c r="H20160" s="507"/>
      <c r="R20160" s="507"/>
    </row>
    <row r="20161" spans="8:28" customFormat="1" ht="12.75">
      <c r="H20161" s="507"/>
      <c r="R20161" s="507"/>
    </row>
    <row r="20162" spans="8:28" customFormat="1" ht="12.75">
      <c r="H20162" s="507"/>
      <c r="P20162" s="507"/>
      <c r="R20162" s="507"/>
      <c r="S20162" s="507"/>
    </row>
    <row r="20163" spans="8:28" customFormat="1" ht="12.75">
      <c r="H20163" s="507"/>
      <c r="R20163" s="507"/>
      <c r="S20163" s="507"/>
    </row>
    <row r="20164" spans="8:28" customFormat="1" ht="12.75">
      <c r="H20164" s="507"/>
      <c r="R20164" s="507"/>
    </row>
    <row r="20165" spans="8:28" customFormat="1" ht="12.75">
      <c r="H20165" s="507"/>
      <c r="R20165" s="507"/>
    </row>
    <row r="20166" spans="8:28" customFormat="1" ht="12.75">
      <c r="H20166" s="507"/>
      <c r="R20166" s="507"/>
    </row>
    <row r="20167" spans="8:28" customFormat="1" ht="12.75">
      <c r="H20167" s="507"/>
      <c r="R20167" s="507"/>
    </row>
    <row r="20168" spans="8:28" customFormat="1" ht="12.75">
      <c r="H20168" s="507"/>
      <c r="R20168" s="507"/>
    </row>
    <row r="20169" spans="8:28" customFormat="1" ht="12.75">
      <c r="H20169" s="507"/>
      <c r="R20169" s="507"/>
      <c r="S20169" s="507"/>
    </row>
    <row r="20170" spans="8:28" customFormat="1" ht="12.75">
      <c r="H20170" s="507"/>
      <c r="R20170" s="507"/>
    </row>
    <row r="20171" spans="8:28" customFormat="1" ht="12.75">
      <c r="H20171" s="507"/>
      <c r="R20171" s="507"/>
    </row>
    <row r="20172" spans="8:28" customFormat="1" ht="12.75">
      <c r="H20172" s="507"/>
      <c r="R20172" s="507"/>
      <c r="S20172" s="507"/>
    </row>
    <row r="20173" spans="8:28" customFormat="1" ht="12.75">
      <c r="H20173" s="507"/>
      <c r="R20173" s="507"/>
    </row>
    <row r="20174" spans="8:28" customFormat="1" ht="12.75">
      <c r="H20174" s="507"/>
      <c r="P20174" s="507"/>
      <c r="R20174" s="507"/>
      <c r="AB20174" s="507"/>
    </row>
    <row r="20175" spans="8:28" customFormat="1" ht="12.75">
      <c r="H20175" s="507"/>
      <c r="R20175" s="507"/>
    </row>
    <row r="20176" spans="8:28" customFormat="1" ht="12.75">
      <c r="H20176" s="507"/>
      <c r="R20176" s="507"/>
    </row>
    <row r="20177" spans="8:19" customFormat="1" ht="12.75">
      <c r="H20177" s="507"/>
      <c r="R20177" s="507"/>
    </row>
    <row r="20178" spans="8:19" customFormat="1" ht="12.75">
      <c r="H20178" s="507"/>
      <c r="P20178" s="507"/>
      <c r="R20178" s="507"/>
    </row>
    <row r="20179" spans="8:19" customFormat="1" ht="12.75">
      <c r="H20179" s="507"/>
      <c r="R20179" s="507"/>
      <c r="S20179" s="507"/>
    </row>
    <row r="20180" spans="8:19" customFormat="1" ht="12.75">
      <c r="H20180" s="507"/>
      <c r="R20180" s="507"/>
    </row>
    <row r="20181" spans="8:19" customFormat="1" ht="12.75">
      <c r="H20181" s="507"/>
      <c r="R20181" s="507"/>
    </row>
    <row r="20182" spans="8:19" customFormat="1" ht="12.75">
      <c r="H20182" s="507"/>
      <c r="P20182" s="507"/>
      <c r="R20182" s="507"/>
      <c r="S20182" s="507"/>
    </row>
    <row r="20183" spans="8:19" customFormat="1" ht="12.75">
      <c r="H20183" s="507"/>
      <c r="P20183" s="507"/>
      <c r="R20183" s="507"/>
    </row>
    <row r="20184" spans="8:19" customFormat="1" ht="12.75">
      <c r="H20184" s="507"/>
      <c r="P20184" s="507"/>
      <c r="R20184" s="507"/>
      <c r="S20184" s="507"/>
    </row>
    <row r="20185" spans="8:19" customFormat="1" ht="12.75">
      <c r="H20185" s="507"/>
      <c r="R20185" s="507"/>
    </row>
    <row r="20186" spans="8:19" customFormat="1" ht="12.75">
      <c r="H20186" s="507"/>
      <c r="R20186" s="507"/>
    </row>
    <row r="20187" spans="8:19" customFormat="1" ht="12.75">
      <c r="H20187" s="507"/>
      <c r="R20187" s="507"/>
    </row>
    <row r="20188" spans="8:19" customFormat="1" ht="12.75">
      <c r="H20188" s="507"/>
      <c r="P20188" s="507"/>
      <c r="R20188" s="507"/>
    </row>
    <row r="20189" spans="8:19" customFormat="1" ht="12.75">
      <c r="H20189" s="507"/>
      <c r="R20189" s="507"/>
      <c r="S20189" s="507"/>
    </row>
    <row r="20190" spans="8:19" customFormat="1" ht="12.75">
      <c r="H20190" s="507"/>
      <c r="R20190" s="507"/>
      <c r="S20190" s="507"/>
    </row>
    <row r="20191" spans="8:19" customFormat="1" ht="12.75">
      <c r="H20191" s="507"/>
      <c r="R20191" s="507"/>
    </row>
    <row r="20192" spans="8:19" customFormat="1" ht="12.75">
      <c r="H20192" s="507"/>
      <c r="R20192" s="507"/>
    </row>
    <row r="20193" spans="8:19" customFormat="1" ht="12.75">
      <c r="H20193" s="507"/>
      <c r="R20193" s="507"/>
    </row>
    <row r="20194" spans="8:19" customFormat="1" ht="12.75">
      <c r="H20194" s="507"/>
      <c r="P20194" s="507"/>
      <c r="R20194" s="507"/>
      <c r="S20194" s="507"/>
    </row>
    <row r="20195" spans="8:19" customFormat="1" ht="12.75">
      <c r="H20195" s="507"/>
      <c r="P20195" s="507"/>
      <c r="R20195" s="507"/>
    </row>
    <row r="20196" spans="8:19" customFormat="1" ht="12.75">
      <c r="H20196" s="507"/>
      <c r="R20196" s="507"/>
    </row>
    <row r="20197" spans="8:19" customFormat="1" ht="12.75">
      <c r="H20197" s="507"/>
      <c r="R20197" s="507"/>
    </row>
    <row r="20198" spans="8:19" customFormat="1" ht="12.75">
      <c r="H20198" s="507"/>
      <c r="P20198" s="507"/>
      <c r="R20198" s="507"/>
    </row>
    <row r="20199" spans="8:19" customFormat="1" ht="12.75">
      <c r="H20199" s="507"/>
      <c r="P20199" s="507"/>
      <c r="R20199" s="507"/>
    </row>
    <row r="20200" spans="8:19" customFormat="1" ht="12.75">
      <c r="H20200" s="507"/>
      <c r="R20200" s="507"/>
      <c r="S20200" s="507"/>
    </row>
    <row r="20201" spans="8:19" customFormat="1" ht="12.75">
      <c r="H20201" s="507"/>
      <c r="P20201" s="507"/>
      <c r="R20201" s="507"/>
    </row>
    <row r="20202" spans="8:19" customFormat="1" ht="12.75">
      <c r="H20202" s="507"/>
      <c r="R20202" s="507"/>
      <c r="S20202" s="507"/>
    </row>
    <row r="20203" spans="8:19" customFormat="1" ht="12.75">
      <c r="H20203" s="507"/>
      <c r="R20203" s="507"/>
    </row>
    <row r="20204" spans="8:19" customFormat="1" ht="12.75">
      <c r="H20204" s="507"/>
      <c r="P20204" s="507"/>
      <c r="R20204" s="507"/>
      <c r="S20204" s="507"/>
    </row>
    <row r="20205" spans="8:19" customFormat="1" ht="12.75">
      <c r="H20205" s="507"/>
      <c r="P20205" s="507"/>
      <c r="R20205" s="507"/>
    </row>
    <row r="20206" spans="8:19" customFormat="1" ht="12.75">
      <c r="H20206" s="507"/>
      <c r="R20206" s="507"/>
      <c r="S20206" s="507"/>
    </row>
    <row r="20207" spans="8:19" customFormat="1" ht="12.75">
      <c r="H20207" s="507"/>
      <c r="R20207" s="507"/>
      <c r="S20207" s="507"/>
    </row>
    <row r="20208" spans="8:19" customFormat="1" ht="12.75">
      <c r="H20208" s="507"/>
      <c r="R20208" s="507"/>
    </row>
    <row r="20209" spans="8:19" customFormat="1" ht="12.75">
      <c r="H20209" s="507"/>
      <c r="R20209" s="507"/>
    </row>
    <row r="20210" spans="8:19" customFormat="1" ht="12.75">
      <c r="H20210" s="507"/>
      <c r="R20210" s="507"/>
    </row>
    <row r="20211" spans="8:19" customFormat="1" ht="12.75">
      <c r="H20211" s="507"/>
      <c r="R20211" s="507"/>
    </row>
    <row r="20212" spans="8:19" customFormat="1" ht="12.75">
      <c r="H20212" s="507"/>
      <c r="R20212" s="507"/>
    </row>
    <row r="20213" spans="8:19" customFormat="1" ht="12.75">
      <c r="H20213" s="507"/>
      <c r="R20213" s="507"/>
      <c r="S20213" s="507"/>
    </row>
    <row r="20214" spans="8:19" customFormat="1" ht="12.75">
      <c r="H20214" s="507"/>
      <c r="P20214" s="507"/>
      <c r="R20214" s="507"/>
    </row>
    <row r="20215" spans="8:19" customFormat="1" ht="12.75">
      <c r="H20215" s="507"/>
      <c r="P20215" s="507"/>
      <c r="R20215" s="507"/>
    </row>
    <row r="20216" spans="8:19" customFormat="1" ht="12.75">
      <c r="H20216" s="507"/>
      <c r="R20216" s="507"/>
    </row>
    <row r="20217" spans="8:19" customFormat="1" ht="12.75">
      <c r="H20217" s="507"/>
      <c r="R20217" s="507"/>
    </row>
    <row r="20218" spans="8:19" customFormat="1" ht="12.75">
      <c r="H20218" s="507"/>
      <c r="P20218" s="507"/>
      <c r="R20218" s="507"/>
    </row>
    <row r="20219" spans="8:19" customFormat="1" ht="12.75">
      <c r="H20219" s="507"/>
      <c r="P20219" s="507"/>
      <c r="R20219" s="507"/>
    </row>
    <row r="20220" spans="8:19" customFormat="1" ht="12.75">
      <c r="H20220" s="507"/>
      <c r="R20220" s="507"/>
    </row>
    <row r="20221" spans="8:19" customFormat="1" ht="12.75">
      <c r="H20221" s="507"/>
      <c r="P20221" s="507"/>
      <c r="R20221" s="507"/>
    </row>
    <row r="20222" spans="8:19" customFormat="1" ht="12.75">
      <c r="H20222" s="507"/>
      <c r="R20222" s="507"/>
    </row>
    <row r="20223" spans="8:19" customFormat="1" ht="12.75">
      <c r="H20223" s="507"/>
      <c r="R20223" s="507"/>
    </row>
    <row r="20224" spans="8:19" customFormat="1" ht="12.75">
      <c r="H20224" s="507"/>
      <c r="R20224" s="507"/>
      <c r="S20224" s="507"/>
    </row>
    <row r="20225" spans="8:19" customFormat="1" ht="12.75">
      <c r="H20225" s="507"/>
      <c r="P20225" s="507"/>
      <c r="R20225" s="507"/>
    </row>
    <row r="20226" spans="8:19" customFormat="1" ht="12.75">
      <c r="H20226" s="507"/>
      <c r="R20226" s="507"/>
      <c r="S20226" s="507"/>
    </row>
    <row r="20227" spans="8:19" customFormat="1" ht="12.75">
      <c r="H20227" s="507"/>
      <c r="R20227" s="507"/>
      <c r="S20227" s="507"/>
    </row>
    <row r="20228" spans="8:19" customFormat="1" ht="12.75">
      <c r="H20228" s="507"/>
      <c r="P20228" s="507"/>
      <c r="R20228" s="507"/>
      <c r="S20228" s="507"/>
    </row>
    <row r="20229" spans="8:19" customFormat="1" ht="12.75">
      <c r="H20229" s="507"/>
      <c r="R20229" s="507"/>
    </row>
    <row r="20230" spans="8:19" customFormat="1" ht="12.75">
      <c r="H20230" s="507"/>
      <c r="R20230" s="507"/>
    </row>
    <row r="20231" spans="8:19" customFormat="1" ht="12.75">
      <c r="H20231" s="507"/>
      <c r="R20231" s="507"/>
    </row>
    <row r="20232" spans="8:19" customFormat="1" ht="12.75">
      <c r="H20232" s="507"/>
      <c r="R20232" s="507"/>
    </row>
    <row r="20233" spans="8:19" customFormat="1" ht="12.75">
      <c r="H20233" s="507"/>
      <c r="R20233" s="507"/>
    </row>
    <row r="20234" spans="8:19" customFormat="1" ht="12.75">
      <c r="H20234" s="507"/>
      <c r="R20234" s="507"/>
    </row>
    <row r="20235" spans="8:19" customFormat="1" ht="12.75">
      <c r="H20235" s="507"/>
      <c r="P20235" s="507"/>
      <c r="R20235" s="507"/>
    </row>
    <row r="20236" spans="8:19" customFormat="1" ht="12.75">
      <c r="H20236" s="507"/>
      <c r="P20236" s="507"/>
      <c r="R20236" s="507"/>
    </row>
    <row r="20237" spans="8:19" customFormat="1" ht="12.75">
      <c r="H20237" s="507"/>
      <c r="P20237" s="507"/>
      <c r="R20237" s="507"/>
    </row>
    <row r="20238" spans="8:19" customFormat="1" ht="12.75">
      <c r="H20238" s="507"/>
      <c r="R20238" s="507"/>
    </row>
    <row r="20239" spans="8:19" customFormat="1" ht="12.75">
      <c r="H20239" s="507"/>
      <c r="P20239" s="507"/>
      <c r="R20239" s="507"/>
    </row>
    <row r="20240" spans="8:19" customFormat="1" ht="12.75">
      <c r="H20240" s="507"/>
      <c r="P20240" s="507"/>
      <c r="R20240" s="507"/>
    </row>
    <row r="20241" spans="8:28" customFormat="1" ht="12.75">
      <c r="H20241" s="507"/>
      <c r="P20241" s="507"/>
      <c r="R20241" s="507"/>
    </row>
    <row r="20242" spans="8:28" customFormat="1" ht="12.75">
      <c r="H20242" s="507"/>
      <c r="R20242" s="507"/>
      <c r="S20242" s="507"/>
    </row>
    <row r="20243" spans="8:28" customFormat="1" ht="12.75">
      <c r="H20243" s="507"/>
      <c r="R20243" s="507"/>
      <c r="S20243" s="507"/>
    </row>
    <row r="20244" spans="8:28" customFormat="1" ht="12.75">
      <c r="H20244" s="507"/>
      <c r="R20244" s="507"/>
      <c r="S20244" s="507"/>
    </row>
    <row r="20245" spans="8:28" customFormat="1" ht="12.75">
      <c r="H20245" s="507"/>
      <c r="P20245" s="507"/>
      <c r="R20245" s="507"/>
    </row>
    <row r="20246" spans="8:28" customFormat="1" ht="12.75">
      <c r="H20246" s="507"/>
      <c r="R20246" s="507"/>
    </row>
    <row r="20247" spans="8:28" customFormat="1" ht="12.75">
      <c r="H20247" s="507"/>
      <c r="R20247" s="507"/>
    </row>
    <row r="20248" spans="8:28" customFormat="1" ht="12.75">
      <c r="H20248" s="507"/>
      <c r="R20248" s="507"/>
    </row>
    <row r="20249" spans="8:28" customFormat="1" ht="12.75">
      <c r="H20249" s="507"/>
      <c r="P20249" s="507"/>
      <c r="R20249" s="507"/>
      <c r="AB20249" s="507"/>
    </row>
    <row r="20250" spans="8:28" customFormat="1" ht="12.75">
      <c r="H20250" s="507"/>
      <c r="P20250" s="507"/>
      <c r="R20250" s="507"/>
    </row>
    <row r="20251" spans="8:28" customFormat="1" ht="12.75">
      <c r="H20251" s="507"/>
      <c r="P20251" s="507"/>
      <c r="R20251" s="507"/>
    </row>
    <row r="20252" spans="8:28" customFormat="1" ht="12.75">
      <c r="H20252" s="507"/>
      <c r="R20252" s="507"/>
      <c r="S20252" s="507"/>
    </row>
    <row r="20253" spans="8:28" customFormat="1" ht="12.75">
      <c r="H20253" s="507"/>
      <c r="P20253" s="507"/>
      <c r="R20253" s="507"/>
    </row>
    <row r="20254" spans="8:28" customFormat="1" ht="12.75">
      <c r="H20254" s="507"/>
      <c r="R20254" s="507"/>
    </row>
    <row r="20255" spans="8:28" customFormat="1" ht="12.75">
      <c r="H20255" s="507"/>
      <c r="P20255" s="507"/>
      <c r="R20255" s="507"/>
    </row>
    <row r="20256" spans="8:28" customFormat="1" ht="12.75">
      <c r="H20256" s="507"/>
      <c r="P20256" s="507"/>
      <c r="R20256" s="507"/>
      <c r="S20256" s="507"/>
    </row>
    <row r="20257" spans="8:19" customFormat="1" ht="12.75">
      <c r="H20257" s="507"/>
      <c r="P20257" s="507"/>
      <c r="R20257" s="507"/>
    </row>
    <row r="20258" spans="8:19" customFormat="1" ht="12.75">
      <c r="H20258" s="507"/>
      <c r="R20258" s="507"/>
      <c r="S20258" s="507"/>
    </row>
    <row r="20259" spans="8:19" customFormat="1" ht="12.75">
      <c r="H20259" s="507"/>
      <c r="R20259" s="507"/>
    </row>
    <row r="20260" spans="8:19" customFormat="1" ht="12.75">
      <c r="H20260" s="507"/>
      <c r="R20260" s="507"/>
    </row>
    <row r="20261" spans="8:19" customFormat="1" ht="12.75">
      <c r="H20261" s="507"/>
      <c r="R20261" s="507"/>
    </row>
    <row r="20262" spans="8:19" customFormat="1" ht="12.75">
      <c r="H20262" s="507"/>
      <c r="P20262" s="507"/>
      <c r="R20262" s="507"/>
    </row>
    <row r="20263" spans="8:19" customFormat="1" ht="12.75">
      <c r="H20263" s="507"/>
      <c r="R20263" s="507"/>
      <c r="S20263" s="507"/>
    </row>
    <row r="20264" spans="8:19" customFormat="1" ht="12.75">
      <c r="H20264" s="507"/>
      <c r="P20264" s="507"/>
      <c r="R20264" s="507"/>
    </row>
    <row r="20265" spans="8:19" customFormat="1" ht="12.75">
      <c r="H20265" s="507"/>
      <c r="R20265" s="507"/>
    </row>
    <row r="20266" spans="8:19" customFormat="1" ht="12.75">
      <c r="H20266" s="507"/>
      <c r="R20266" s="507"/>
    </row>
    <row r="20267" spans="8:19" customFormat="1" ht="12.75">
      <c r="H20267" s="507"/>
      <c r="R20267" s="507"/>
      <c r="S20267" s="507"/>
    </row>
    <row r="20268" spans="8:19" customFormat="1" ht="12.75">
      <c r="H20268" s="507"/>
      <c r="R20268" s="507"/>
    </row>
    <row r="20269" spans="8:19" customFormat="1" ht="12.75">
      <c r="H20269" s="507"/>
      <c r="P20269" s="507"/>
      <c r="R20269" s="507"/>
    </row>
    <row r="20270" spans="8:19" customFormat="1" ht="12.75">
      <c r="H20270" s="507"/>
      <c r="P20270" s="507"/>
      <c r="R20270" s="507"/>
    </row>
    <row r="20271" spans="8:19" customFormat="1" ht="12.75">
      <c r="H20271" s="507"/>
      <c r="R20271" s="507"/>
      <c r="S20271" s="507"/>
    </row>
    <row r="20272" spans="8:19" customFormat="1" ht="12.75">
      <c r="H20272" s="507"/>
      <c r="R20272" s="507"/>
    </row>
    <row r="20273" spans="8:19" customFormat="1" ht="12.75">
      <c r="H20273" s="507"/>
      <c r="R20273" s="507"/>
      <c r="S20273" s="507"/>
    </row>
    <row r="20274" spans="8:19" customFormat="1" ht="12.75">
      <c r="H20274" s="507"/>
      <c r="P20274" s="507"/>
      <c r="R20274" s="507"/>
    </row>
    <row r="20275" spans="8:19" customFormat="1" ht="12.75">
      <c r="H20275" s="507"/>
      <c r="R20275" s="507"/>
      <c r="S20275" s="507"/>
    </row>
    <row r="20276" spans="8:19" customFormat="1" ht="12.75">
      <c r="H20276" s="507"/>
      <c r="P20276" s="507"/>
      <c r="R20276" s="507"/>
    </row>
    <row r="20277" spans="8:19" customFormat="1" ht="12.75">
      <c r="H20277" s="507"/>
      <c r="P20277" s="507"/>
      <c r="R20277" s="507"/>
    </row>
    <row r="20278" spans="8:19" customFormat="1" ht="12.75">
      <c r="H20278" s="507"/>
      <c r="P20278" s="507"/>
      <c r="R20278" s="507"/>
    </row>
    <row r="20279" spans="8:19" customFormat="1" ht="12.75">
      <c r="H20279" s="507"/>
      <c r="R20279" s="507"/>
    </row>
    <row r="20280" spans="8:19" customFormat="1" ht="12.75">
      <c r="H20280" s="507"/>
      <c r="R20280" s="507"/>
    </row>
    <row r="20281" spans="8:19" customFormat="1" ht="12.75">
      <c r="H20281" s="507"/>
      <c r="R20281" s="507"/>
    </row>
    <row r="20282" spans="8:19" customFormat="1" ht="12.75">
      <c r="H20282" s="507"/>
      <c r="P20282" s="507"/>
      <c r="R20282" s="507"/>
    </row>
    <row r="20283" spans="8:19" customFormat="1" ht="12.75">
      <c r="H20283" s="507"/>
      <c r="P20283" s="507"/>
      <c r="R20283" s="507"/>
    </row>
    <row r="20284" spans="8:19" customFormat="1" ht="12.75">
      <c r="H20284" s="507"/>
      <c r="R20284" s="507"/>
    </row>
    <row r="20285" spans="8:19" customFormat="1" ht="12.75">
      <c r="H20285" s="507"/>
      <c r="P20285" s="507"/>
      <c r="R20285" s="507"/>
    </row>
    <row r="20286" spans="8:19" customFormat="1" ht="12.75">
      <c r="H20286" s="507"/>
      <c r="P20286" s="507"/>
      <c r="R20286" s="507"/>
    </row>
    <row r="20287" spans="8:19" customFormat="1" ht="12.75">
      <c r="H20287" s="507"/>
      <c r="R20287" s="507"/>
    </row>
    <row r="20288" spans="8:19" customFormat="1" ht="12.75">
      <c r="H20288" s="507"/>
      <c r="R20288" s="507"/>
    </row>
    <row r="20289" spans="8:19" customFormat="1" ht="12.75">
      <c r="H20289" s="507"/>
      <c r="R20289" s="507"/>
    </row>
    <row r="20290" spans="8:19" customFormat="1" ht="12.75">
      <c r="H20290" s="507"/>
      <c r="P20290" s="507"/>
      <c r="R20290" s="507"/>
      <c r="S20290" s="507"/>
    </row>
    <row r="20291" spans="8:19" customFormat="1" ht="12.75">
      <c r="H20291" s="507"/>
      <c r="P20291" s="507"/>
      <c r="R20291" s="507"/>
    </row>
    <row r="20292" spans="8:19" customFormat="1" ht="12.75">
      <c r="H20292" s="507"/>
      <c r="R20292" s="507"/>
    </row>
    <row r="20293" spans="8:19" customFormat="1" ht="12.75">
      <c r="H20293" s="507"/>
      <c r="P20293" s="507"/>
      <c r="R20293" s="507"/>
    </row>
    <row r="20294" spans="8:19" customFormat="1" ht="12.75">
      <c r="H20294" s="507"/>
      <c r="R20294" s="507"/>
      <c r="S20294" s="507"/>
    </row>
    <row r="20295" spans="8:19" customFormat="1" ht="12.75">
      <c r="H20295" s="507"/>
      <c r="P20295" s="507"/>
      <c r="R20295" s="507"/>
    </row>
    <row r="20296" spans="8:19" customFormat="1" ht="12.75">
      <c r="H20296" s="507"/>
      <c r="R20296" s="507"/>
      <c r="S20296" s="507"/>
    </row>
    <row r="20297" spans="8:19" customFormat="1" ht="12.75">
      <c r="H20297" s="507"/>
      <c r="P20297" s="507"/>
      <c r="R20297" s="507"/>
      <c r="S20297" s="507"/>
    </row>
    <row r="20298" spans="8:19" customFormat="1" ht="12.75">
      <c r="H20298" s="507"/>
      <c r="P20298" s="507"/>
      <c r="R20298" s="507"/>
      <c r="S20298" s="507"/>
    </row>
    <row r="20299" spans="8:19" customFormat="1" ht="12.75">
      <c r="H20299" s="507"/>
      <c r="R20299" s="507"/>
      <c r="S20299" s="507"/>
    </row>
    <row r="20300" spans="8:19" customFormat="1" ht="12.75">
      <c r="H20300" s="507"/>
      <c r="R20300" s="507"/>
    </row>
    <row r="20301" spans="8:19" customFormat="1" ht="12.75">
      <c r="H20301" s="507"/>
      <c r="P20301" s="507"/>
      <c r="R20301" s="507"/>
    </row>
    <row r="20302" spans="8:19" customFormat="1" ht="12.75">
      <c r="H20302" s="507"/>
      <c r="R20302" s="507"/>
    </row>
    <row r="20303" spans="8:19" customFormat="1" ht="12.75">
      <c r="H20303" s="507"/>
      <c r="R20303" s="507"/>
      <c r="S20303" s="507"/>
    </row>
    <row r="20304" spans="8:19" customFormat="1" ht="12.75">
      <c r="H20304" s="507"/>
      <c r="R20304" s="507"/>
      <c r="S20304" s="507"/>
    </row>
    <row r="20305" spans="8:19" customFormat="1" ht="12.75">
      <c r="H20305" s="507"/>
      <c r="R20305" s="507"/>
    </row>
    <row r="20306" spans="8:19" customFormat="1" ht="12.75">
      <c r="H20306" s="507"/>
      <c r="R20306" s="507"/>
    </row>
    <row r="20307" spans="8:19" customFormat="1" ht="12.75">
      <c r="H20307" s="507"/>
      <c r="R20307" s="507"/>
    </row>
    <row r="20308" spans="8:19" customFormat="1" ht="12.75">
      <c r="H20308" s="507"/>
      <c r="R20308" s="507"/>
      <c r="S20308" s="507"/>
    </row>
    <row r="20309" spans="8:19" customFormat="1" ht="12.75">
      <c r="H20309" s="507"/>
      <c r="P20309" s="507"/>
      <c r="R20309" s="507"/>
    </row>
    <row r="20310" spans="8:19" customFormat="1" ht="12.75">
      <c r="H20310" s="507"/>
      <c r="P20310" s="507"/>
      <c r="R20310" s="507"/>
    </row>
    <row r="20311" spans="8:19" customFormat="1" ht="12.75">
      <c r="H20311" s="507"/>
      <c r="R20311" s="507"/>
    </row>
    <row r="20312" spans="8:19" customFormat="1" ht="12.75">
      <c r="H20312" s="507"/>
      <c r="R20312" s="507"/>
      <c r="S20312" s="507"/>
    </row>
    <row r="20313" spans="8:19" customFormat="1" ht="12.75">
      <c r="H20313" s="507"/>
      <c r="R20313" s="507"/>
    </row>
    <row r="20314" spans="8:19" customFormat="1" ht="12.75">
      <c r="H20314" s="507"/>
      <c r="R20314" s="507"/>
    </row>
    <row r="20315" spans="8:19" customFormat="1" ht="12.75">
      <c r="H20315" s="507"/>
      <c r="P20315" s="507"/>
      <c r="R20315" s="507"/>
    </row>
    <row r="20316" spans="8:19" customFormat="1" ht="12.75">
      <c r="H20316" s="507"/>
      <c r="P20316" s="507"/>
      <c r="R20316" s="507"/>
    </row>
    <row r="20317" spans="8:19" customFormat="1" ht="12.75">
      <c r="H20317" s="507"/>
      <c r="R20317" s="507"/>
    </row>
    <row r="20318" spans="8:19" customFormat="1" ht="12.75">
      <c r="H20318" s="507"/>
      <c r="P20318" s="507"/>
      <c r="R20318" s="507"/>
    </row>
    <row r="20319" spans="8:19" customFormat="1" ht="12.75">
      <c r="H20319" s="507"/>
      <c r="R20319" s="507"/>
    </row>
    <row r="20320" spans="8:19" customFormat="1" ht="12.75">
      <c r="H20320" s="507"/>
      <c r="R20320" s="507"/>
    </row>
    <row r="20321" spans="8:19" customFormat="1" ht="12.75">
      <c r="H20321" s="507"/>
      <c r="R20321" s="507"/>
    </row>
    <row r="20322" spans="8:19" customFormat="1" ht="12.75">
      <c r="H20322" s="507"/>
      <c r="R20322" s="507"/>
    </row>
    <row r="20323" spans="8:19" customFormat="1" ht="12.75">
      <c r="H20323" s="507"/>
      <c r="R20323" s="507"/>
    </row>
    <row r="20324" spans="8:19" customFormat="1" ht="12.75">
      <c r="H20324" s="507"/>
      <c r="R20324" s="507"/>
    </row>
    <row r="20325" spans="8:19" customFormat="1" ht="12.75">
      <c r="H20325" s="507"/>
      <c r="P20325" s="507"/>
      <c r="R20325" s="507"/>
    </row>
    <row r="20326" spans="8:19" customFormat="1" ht="12.75">
      <c r="H20326" s="507"/>
      <c r="P20326" s="507"/>
      <c r="R20326" s="507"/>
    </row>
    <row r="20327" spans="8:19" customFormat="1" ht="12.75">
      <c r="H20327" s="507"/>
      <c r="R20327" s="507"/>
    </row>
    <row r="20328" spans="8:19" customFormat="1" ht="12.75">
      <c r="H20328" s="507"/>
      <c r="P20328" s="507"/>
      <c r="R20328" s="507"/>
    </row>
    <row r="20329" spans="8:19" customFormat="1" ht="12.75">
      <c r="H20329" s="507"/>
      <c r="R20329" s="507"/>
      <c r="S20329" s="507"/>
    </row>
    <row r="20330" spans="8:19" customFormat="1" ht="12.75">
      <c r="H20330" s="507"/>
      <c r="R20330" s="507"/>
      <c r="S20330" s="507"/>
    </row>
    <row r="20331" spans="8:19" customFormat="1" ht="12.75">
      <c r="H20331" s="507"/>
      <c r="P20331" s="507"/>
      <c r="R20331" s="507"/>
      <c r="S20331" s="507"/>
    </row>
    <row r="20332" spans="8:19" customFormat="1" ht="12.75">
      <c r="H20332" s="507"/>
      <c r="P20332" s="507"/>
      <c r="R20332" s="507"/>
    </row>
    <row r="20333" spans="8:19" customFormat="1" ht="12.75">
      <c r="H20333" s="507"/>
      <c r="P20333" s="507"/>
      <c r="R20333" s="507"/>
    </row>
    <row r="20334" spans="8:19" customFormat="1" ht="12.75">
      <c r="H20334" s="507"/>
      <c r="R20334" s="507"/>
    </row>
    <row r="20335" spans="8:19" customFormat="1" ht="12.75">
      <c r="H20335" s="507"/>
      <c r="R20335" s="507"/>
      <c r="S20335" s="507"/>
    </row>
    <row r="20336" spans="8:19" customFormat="1" ht="12.75">
      <c r="H20336" s="507"/>
      <c r="R20336" s="507"/>
    </row>
    <row r="20337" spans="8:19" customFormat="1" ht="12.75">
      <c r="H20337" s="507"/>
      <c r="R20337" s="507"/>
    </row>
    <row r="20338" spans="8:19" customFormat="1" ht="12.75">
      <c r="H20338" s="507"/>
      <c r="P20338" s="507"/>
      <c r="R20338" s="507"/>
    </row>
    <row r="20339" spans="8:19" customFormat="1" ht="12.75">
      <c r="H20339" s="507"/>
      <c r="R20339" s="507"/>
    </row>
    <row r="20340" spans="8:19" customFormat="1" ht="12.75">
      <c r="H20340" s="507"/>
      <c r="P20340" s="507"/>
      <c r="R20340" s="507"/>
    </row>
    <row r="20341" spans="8:19" customFormat="1" ht="12.75">
      <c r="H20341" s="507"/>
      <c r="R20341" s="507"/>
      <c r="S20341" s="507"/>
    </row>
    <row r="20342" spans="8:19" customFormat="1" ht="12.75">
      <c r="H20342" s="507"/>
      <c r="R20342" s="507"/>
    </row>
    <row r="20343" spans="8:19" customFormat="1" ht="12.75">
      <c r="H20343" s="507"/>
      <c r="R20343" s="507"/>
    </row>
    <row r="20344" spans="8:19" customFormat="1" ht="12.75">
      <c r="H20344" s="507"/>
      <c r="R20344" s="507"/>
    </row>
    <row r="20345" spans="8:19" customFormat="1" ht="12.75">
      <c r="H20345" s="507"/>
      <c r="R20345" s="507"/>
    </row>
    <row r="20346" spans="8:19" customFormat="1" ht="12.75">
      <c r="H20346" s="507"/>
      <c r="R20346" s="507"/>
      <c r="S20346" s="507"/>
    </row>
    <row r="20347" spans="8:19" customFormat="1" ht="12.75">
      <c r="H20347" s="507"/>
      <c r="R20347" s="507"/>
      <c r="S20347" s="507"/>
    </row>
    <row r="20348" spans="8:19" customFormat="1" ht="12.75">
      <c r="H20348" s="507"/>
      <c r="R20348" s="507"/>
      <c r="S20348" s="507"/>
    </row>
    <row r="20349" spans="8:19" customFormat="1" ht="12.75">
      <c r="H20349" s="507"/>
      <c r="P20349" s="507"/>
      <c r="R20349" s="507"/>
    </row>
    <row r="20350" spans="8:19" customFormat="1" ht="12.75">
      <c r="H20350" s="507"/>
      <c r="R20350" s="507"/>
    </row>
    <row r="20351" spans="8:19" customFormat="1" ht="12.75">
      <c r="H20351" s="507"/>
      <c r="R20351" s="507"/>
      <c r="S20351" s="507"/>
    </row>
    <row r="20352" spans="8:19" customFormat="1" ht="12.75">
      <c r="H20352" s="507"/>
      <c r="R20352" s="507"/>
    </row>
    <row r="20353" spans="8:19" customFormat="1" ht="12.75">
      <c r="H20353" s="507"/>
      <c r="P20353" s="507"/>
      <c r="R20353" s="507"/>
    </row>
    <row r="20354" spans="8:19" customFormat="1" ht="12.75">
      <c r="H20354" s="507"/>
      <c r="P20354" s="507"/>
      <c r="R20354" s="507"/>
    </row>
    <row r="20355" spans="8:19" customFormat="1" ht="12.75">
      <c r="H20355" s="507"/>
      <c r="P20355" s="507"/>
      <c r="R20355" s="507"/>
    </row>
    <row r="20356" spans="8:19" customFormat="1" ht="12.75">
      <c r="H20356" s="507"/>
      <c r="R20356" s="507"/>
      <c r="S20356" s="507"/>
    </row>
    <row r="20357" spans="8:19" customFormat="1" ht="12.75">
      <c r="H20357" s="507"/>
      <c r="R20357" s="507"/>
      <c r="S20357" s="507"/>
    </row>
    <row r="20358" spans="8:19" customFormat="1" ht="12.75">
      <c r="H20358" s="507"/>
      <c r="R20358" s="507"/>
      <c r="S20358" s="507"/>
    </row>
    <row r="20359" spans="8:19" customFormat="1" ht="12.75">
      <c r="H20359" s="507"/>
      <c r="P20359" s="507"/>
      <c r="R20359" s="507"/>
    </row>
    <row r="20360" spans="8:19" customFormat="1" ht="12.75">
      <c r="H20360" s="507"/>
      <c r="R20360" s="507"/>
      <c r="S20360" s="507"/>
    </row>
    <row r="20361" spans="8:19" customFormat="1" ht="12.75">
      <c r="H20361" s="507"/>
      <c r="P20361" s="507"/>
      <c r="R20361" s="507"/>
    </row>
    <row r="20362" spans="8:19" customFormat="1" ht="12.75">
      <c r="H20362" s="507"/>
      <c r="R20362" s="507"/>
    </row>
    <row r="20363" spans="8:19" customFormat="1" ht="12.75">
      <c r="H20363" s="507"/>
      <c r="P20363" s="507"/>
      <c r="R20363" s="507"/>
    </row>
    <row r="20364" spans="8:19" customFormat="1" ht="12.75">
      <c r="H20364" s="507"/>
      <c r="R20364" s="507"/>
    </row>
    <row r="20365" spans="8:19" customFormat="1" ht="12.75">
      <c r="H20365" s="507"/>
      <c r="R20365" s="507"/>
      <c r="S20365" s="507"/>
    </row>
    <row r="20366" spans="8:19" customFormat="1" ht="12.75">
      <c r="H20366" s="507"/>
      <c r="R20366" s="507"/>
      <c r="S20366" s="507"/>
    </row>
    <row r="20367" spans="8:19" customFormat="1" ht="12.75">
      <c r="H20367" s="507"/>
      <c r="P20367" s="507"/>
      <c r="R20367" s="507"/>
    </row>
    <row r="20368" spans="8:19" customFormat="1" ht="12.75">
      <c r="H20368" s="507"/>
      <c r="R20368" s="507"/>
    </row>
    <row r="20369" spans="8:19" customFormat="1" ht="12.75">
      <c r="H20369" s="507"/>
      <c r="P20369" s="507"/>
      <c r="R20369" s="507"/>
    </row>
    <row r="20370" spans="8:19" customFormat="1" ht="12.75">
      <c r="H20370" s="507"/>
      <c r="P20370" s="507"/>
      <c r="R20370" s="507"/>
    </row>
    <row r="20371" spans="8:19" customFormat="1" ht="12.75">
      <c r="H20371" s="507"/>
      <c r="P20371" s="507"/>
      <c r="R20371" s="507"/>
    </row>
    <row r="20372" spans="8:19" customFormat="1" ht="12.75">
      <c r="H20372" s="507"/>
      <c r="R20372" s="507"/>
    </row>
    <row r="20373" spans="8:19" customFormat="1" ht="12.75">
      <c r="H20373" s="507"/>
      <c r="R20373" s="507"/>
      <c r="S20373" s="507"/>
    </row>
    <row r="20374" spans="8:19" customFormat="1" ht="12.75">
      <c r="H20374" s="507"/>
      <c r="P20374" s="507"/>
      <c r="R20374" s="507"/>
    </row>
    <row r="20375" spans="8:19" customFormat="1" ht="12.75">
      <c r="H20375" s="507"/>
      <c r="R20375" s="507"/>
      <c r="S20375" s="507"/>
    </row>
    <row r="20376" spans="8:19" customFormat="1" ht="12.75">
      <c r="H20376" s="507"/>
      <c r="P20376" s="507"/>
      <c r="R20376" s="507"/>
    </row>
    <row r="20377" spans="8:19" customFormat="1" ht="12.75">
      <c r="H20377" s="507"/>
      <c r="R20377" s="507"/>
    </row>
    <row r="20378" spans="8:19" customFormat="1" ht="12.75">
      <c r="H20378" s="507"/>
      <c r="P20378" s="507"/>
      <c r="R20378" s="507"/>
    </row>
    <row r="20379" spans="8:19" customFormat="1" ht="12.75">
      <c r="H20379" s="507"/>
      <c r="P20379" s="507"/>
      <c r="R20379" s="507"/>
    </row>
    <row r="20380" spans="8:19" customFormat="1" ht="12.75">
      <c r="H20380" s="507"/>
      <c r="R20380" s="507"/>
      <c r="S20380" s="507"/>
    </row>
    <row r="20381" spans="8:19" customFormat="1" ht="12.75">
      <c r="H20381" s="507"/>
      <c r="R20381" s="507"/>
      <c r="S20381" s="507"/>
    </row>
    <row r="20382" spans="8:19" customFormat="1" ht="12.75">
      <c r="H20382" s="507"/>
      <c r="R20382" s="507"/>
    </row>
    <row r="20383" spans="8:19" customFormat="1" ht="12.75">
      <c r="H20383" s="507"/>
      <c r="R20383" s="507"/>
      <c r="S20383" s="507"/>
    </row>
    <row r="20384" spans="8:19" customFormat="1" ht="12.75">
      <c r="H20384" s="507"/>
      <c r="R20384" s="507"/>
      <c r="S20384" s="507"/>
    </row>
    <row r="20385" spans="8:19" customFormat="1" ht="12.75">
      <c r="H20385" s="507"/>
      <c r="R20385" s="507"/>
    </row>
    <row r="20386" spans="8:19" customFormat="1" ht="12.75">
      <c r="H20386" s="507"/>
      <c r="R20386" s="507"/>
    </row>
    <row r="20387" spans="8:19" customFormat="1" ht="12.75">
      <c r="H20387" s="507"/>
      <c r="P20387" s="507"/>
      <c r="R20387" s="507"/>
    </row>
    <row r="20388" spans="8:19" customFormat="1" ht="12.75">
      <c r="H20388" s="507"/>
      <c r="R20388" s="507"/>
    </row>
    <row r="20389" spans="8:19" customFormat="1" ht="12.75">
      <c r="H20389" s="507"/>
      <c r="R20389" s="507"/>
    </row>
    <row r="20390" spans="8:19" customFormat="1" ht="12.75">
      <c r="H20390" s="507"/>
      <c r="R20390" s="507"/>
    </row>
    <row r="20391" spans="8:19" customFormat="1" ht="12.75">
      <c r="H20391" s="507"/>
      <c r="R20391" s="507"/>
      <c r="S20391" s="507"/>
    </row>
    <row r="20392" spans="8:19" customFormat="1" ht="12.75">
      <c r="H20392" s="507"/>
      <c r="P20392" s="507"/>
      <c r="R20392" s="507"/>
    </row>
    <row r="20393" spans="8:19" customFormat="1" ht="12.75">
      <c r="H20393" s="507"/>
      <c r="P20393" s="507"/>
      <c r="R20393" s="507"/>
    </row>
    <row r="20394" spans="8:19" customFormat="1" ht="12.75">
      <c r="H20394" s="507"/>
      <c r="R20394" s="507"/>
      <c r="S20394" s="507"/>
    </row>
    <row r="20395" spans="8:19" customFormat="1" ht="12.75">
      <c r="H20395" s="507"/>
      <c r="R20395" s="507"/>
    </row>
    <row r="20396" spans="8:19" customFormat="1" ht="12.75">
      <c r="H20396" s="507"/>
      <c r="R20396" s="507"/>
    </row>
    <row r="20397" spans="8:19" customFormat="1" ht="12.75">
      <c r="H20397" s="507"/>
      <c r="R20397" s="507"/>
    </row>
    <row r="20398" spans="8:19" customFormat="1" ht="12.75">
      <c r="H20398" s="507"/>
      <c r="R20398" s="507"/>
    </row>
    <row r="20399" spans="8:19" customFormat="1" ht="12.75">
      <c r="H20399" s="507"/>
      <c r="P20399" s="507"/>
      <c r="R20399" s="507"/>
    </row>
    <row r="20400" spans="8:19" customFormat="1" ht="12.75">
      <c r="H20400" s="507"/>
      <c r="R20400" s="507"/>
      <c r="S20400" s="507"/>
    </row>
    <row r="20401" spans="8:19" customFormat="1" ht="12.75">
      <c r="H20401" s="507"/>
      <c r="P20401" s="507"/>
      <c r="R20401" s="507"/>
    </row>
    <row r="20402" spans="8:19" customFormat="1" ht="12.75">
      <c r="H20402" s="507"/>
      <c r="R20402" s="507"/>
    </row>
    <row r="20403" spans="8:19" customFormat="1" ht="12.75">
      <c r="H20403" s="507"/>
      <c r="R20403" s="507"/>
    </row>
    <row r="20404" spans="8:19" customFormat="1" ht="12.75">
      <c r="H20404" s="507"/>
      <c r="R20404" s="507"/>
    </row>
    <row r="20405" spans="8:19" customFormat="1" ht="12.75">
      <c r="H20405" s="507"/>
      <c r="R20405" s="507"/>
      <c r="S20405" s="507"/>
    </row>
    <row r="20406" spans="8:19" customFormat="1" ht="12.75">
      <c r="H20406" s="507"/>
      <c r="R20406" s="507"/>
    </row>
    <row r="20407" spans="8:19" customFormat="1" ht="12.75">
      <c r="H20407" s="507"/>
      <c r="R20407" s="507"/>
      <c r="S20407" s="507"/>
    </row>
    <row r="20408" spans="8:19" customFormat="1" ht="12.75">
      <c r="H20408" s="507"/>
      <c r="P20408" s="507"/>
      <c r="R20408" s="507"/>
    </row>
    <row r="20409" spans="8:19" customFormat="1" ht="12.75">
      <c r="H20409" s="507"/>
      <c r="P20409" s="507"/>
      <c r="R20409" s="507"/>
    </row>
    <row r="20410" spans="8:19" customFormat="1" ht="12.75">
      <c r="H20410" s="507"/>
      <c r="R20410" s="507"/>
      <c r="S20410" s="507"/>
    </row>
    <row r="20411" spans="8:19" customFormat="1" ht="12.75">
      <c r="H20411" s="507"/>
      <c r="R20411" s="507"/>
      <c r="S20411" s="507"/>
    </row>
    <row r="20412" spans="8:19" customFormat="1" ht="12.75">
      <c r="H20412" s="507"/>
      <c r="R20412" s="507"/>
    </row>
    <row r="20413" spans="8:19" customFormat="1" ht="12.75">
      <c r="H20413" s="507"/>
      <c r="R20413" s="507"/>
    </row>
    <row r="20414" spans="8:19" customFormat="1" ht="12.75">
      <c r="H20414" s="507"/>
      <c r="R20414" s="507"/>
    </row>
    <row r="20415" spans="8:19" customFormat="1" ht="12.75">
      <c r="H20415" s="507"/>
      <c r="R20415" s="507"/>
    </row>
    <row r="20416" spans="8:19" customFormat="1" ht="12.75">
      <c r="H20416" s="507"/>
      <c r="P20416" s="507"/>
      <c r="R20416" s="507"/>
    </row>
    <row r="20417" spans="8:19" customFormat="1" ht="12.75">
      <c r="H20417" s="507"/>
      <c r="R20417" s="507"/>
      <c r="S20417" s="507"/>
    </row>
    <row r="20418" spans="8:19" customFormat="1" ht="12.75">
      <c r="H20418" s="507"/>
      <c r="P20418" s="507"/>
      <c r="R20418" s="507"/>
      <c r="S20418" s="507"/>
    </row>
    <row r="20419" spans="8:19" customFormat="1" ht="12.75">
      <c r="H20419" s="507"/>
      <c r="R20419" s="507"/>
    </row>
    <row r="20420" spans="8:19" customFormat="1" ht="12.75">
      <c r="H20420" s="507"/>
      <c r="R20420" s="507"/>
      <c r="S20420" s="507"/>
    </row>
    <row r="20421" spans="8:19" customFormat="1" ht="12.75">
      <c r="H20421" s="507"/>
      <c r="P20421" s="507"/>
      <c r="R20421" s="507"/>
      <c r="S20421" s="507"/>
    </row>
    <row r="20422" spans="8:19" customFormat="1" ht="12.75">
      <c r="H20422" s="507"/>
      <c r="R20422" s="507"/>
    </row>
    <row r="20423" spans="8:19" customFormat="1" ht="12.75">
      <c r="H20423" s="507"/>
      <c r="R20423" s="507"/>
    </row>
    <row r="20424" spans="8:19" customFormat="1" ht="12.75">
      <c r="H20424" s="507"/>
      <c r="P20424" s="507"/>
      <c r="R20424" s="507"/>
      <c r="S20424" s="507"/>
    </row>
    <row r="20425" spans="8:19" customFormat="1" ht="12.75">
      <c r="H20425" s="507"/>
      <c r="R20425" s="507"/>
    </row>
    <row r="20426" spans="8:19" customFormat="1" ht="12.75">
      <c r="H20426" s="507"/>
      <c r="P20426" s="507"/>
      <c r="R20426" s="507"/>
    </row>
    <row r="20427" spans="8:19" customFormat="1" ht="12.75">
      <c r="H20427" s="507"/>
      <c r="P20427" s="507"/>
      <c r="R20427" s="507"/>
    </row>
    <row r="20428" spans="8:19" customFormat="1" ht="12.75">
      <c r="H20428" s="507"/>
      <c r="P20428" s="507"/>
      <c r="R20428" s="507"/>
    </row>
    <row r="20429" spans="8:19" customFormat="1" ht="12.75">
      <c r="H20429" s="507"/>
      <c r="P20429" s="507"/>
      <c r="R20429" s="507"/>
    </row>
    <row r="20430" spans="8:19" customFormat="1" ht="12.75">
      <c r="H20430" s="507"/>
      <c r="R20430" s="507"/>
    </row>
    <row r="20431" spans="8:19" customFormat="1" ht="12.75">
      <c r="H20431" s="507"/>
      <c r="P20431" s="507"/>
      <c r="R20431" s="507"/>
    </row>
    <row r="20432" spans="8:19" customFormat="1" ht="12.75">
      <c r="H20432" s="507"/>
      <c r="P20432" s="507"/>
      <c r="R20432" s="507"/>
    </row>
    <row r="20433" spans="8:19" customFormat="1" ht="12.75">
      <c r="H20433" s="507"/>
      <c r="R20433" s="507"/>
      <c r="S20433" s="507"/>
    </row>
    <row r="20434" spans="8:19" customFormat="1" ht="12.75">
      <c r="H20434" s="507"/>
      <c r="P20434" s="507"/>
      <c r="R20434" s="507"/>
      <c r="S20434" s="507"/>
    </row>
    <row r="20435" spans="8:19" customFormat="1" ht="12.75">
      <c r="H20435" s="507"/>
      <c r="R20435" s="507"/>
      <c r="S20435" s="507"/>
    </row>
    <row r="20436" spans="8:19" customFormat="1" ht="12.75">
      <c r="H20436" s="507"/>
      <c r="R20436" s="507"/>
    </row>
    <row r="20437" spans="8:19" customFormat="1" ht="12.75">
      <c r="H20437" s="507"/>
      <c r="R20437" s="507"/>
    </row>
    <row r="20438" spans="8:19" customFormat="1" ht="12.75">
      <c r="H20438" s="507"/>
      <c r="R20438" s="507"/>
    </row>
    <row r="20439" spans="8:19" customFormat="1" ht="12.75">
      <c r="H20439" s="507"/>
      <c r="R20439" s="507"/>
      <c r="S20439" s="507"/>
    </row>
    <row r="20440" spans="8:19" customFormat="1" ht="12.75">
      <c r="H20440" s="507"/>
      <c r="R20440" s="507"/>
      <c r="S20440" s="507"/>
    </row>
    <row r="20441" spans="8:19" customFormat="1" ht="12.75">
      <c r="H20441" s="507"/>
      <c r="R20441" s="507"/>
      <c r="S20441" s="507"/>
    </row>
    <row r="20442" spans="8:19" customFormat="1" ht="12.75">
      <c r="H20442" s="507"/>
      <c r="P20442" s="507"/>
      <c r="R20442" s="507"/>
    </row>
    <row r="20443" spans="8:19" customFormat="1" ht="12.75">
      <c r="H20443" s="507"/>
      <c r="R20443" s="507"/>
    </row>
    <row r="20444" spans="8:19" customFormat="1" ht="12.75">
      <c r="H20444" s="507"/>
      <c r="R20444" s="507"/>
    </row>
    <row r="20445" spans="8:19" customFormat="1" ht="12.75">
      <c r="H20445" s="507"/>
      <c r="R20445" s="507"/>
    </row>
    <row r="20446" spans="8:19" customFormat="1" ht="12.75">
      <c r="H20446" s="507"/>
      <c r="R20446" s="507"/>
    </row>
    <row r="20447" spans="8:19" customFormat="1" ht="12.75">
      <c r="H20447" s="507"/>
      <c r="P20447" s="507"/>
      <c r="R20447" s="507"/>
    </row>
    <row r="20448" spans="8:19" customFormat="1" ht="12.75">
      <c r="H20448" s="507"/>
      <c r="P20448" s="507"/>
      <c r="R20448" s="507"/>
    </row>
    <row r="20449" spans="8:19" customFormat="1" ht="12.75">
      <c r="H20449" s="507"/>
      <c r="R20449" s="507"/>
      <c r="S20449" s="507"/>
    </row>
    <row r="20450" spans="8:19" customFormat="1" ht="12.75">
      <c r="H20450" s="507"/>
      <c r="R20450" s="507"/>
    </row>
    <row r="20451" spans="8:19" customFormat="1" ht="12.75">
      <c r="H20451" s="507"/>
      <c r="P20451" s="507"/>
      <c r="R20451" s="507"/>
    </row>
    <row r="20452" spans="8:19" customFormat="1" ht="12.75">
      <c r="H20452" s="507"/>
      <c r="R20452" s="507"/>
      <c r="S20452" s="507"/>
    </row>
    <row r="20453" spans="8:19" customFormat="1" ht="12.75">
      <c r="H20453" s="507"/>
      <c r="R20453" s="507"/>
      <c r="S20453" s="507"/>
    </row>
    <row r="20454" spans="8:19" customFormat="1" ht="12.75">
      <c r="H20454" s="507"/>
      <c r="R20454" s="507"/>
      <c r="S20454" s="507"/>
    </row>
    <row r="20455" spans="8:19" customFormat="1" ht="12.75">
      <c r="H20455" s="507"/>
      <c r="P20455" s="507"/>
      <c r="R20455" s="507"/>
      <c r="S20455" s="507"/>
    </row>
    <row r="20456" spans="8:19" customFormat="1" ht="12.75">
      <c r="H20456" s="507"/>
      <c r="R20456" s="507"/>
    </row>
    <row r="20457" spans="8:19" customFormat="1" ht="12.75">
      <c r="H20457" s="507"/>
      <c r="P20457" s="507"/>
      <c r="R20457" s="507"/>
    </row>
    <row r="20458" spans="8:19" customFormat="1" ht="12.75">
      <c r="H20458" s="507"/>
      <c r="R20458" s="507"/>
    </row>
    <row r="20459" spans="8:19" customFormat="1" ht="12.75">
      <c r="H20459" s="507"/>
      <c r="P20459" s="507"/>
      <c r="R20459" s="507"/>
    </row>
    <row r="20460" spans="8:19" customFormat="1" ht="12.75">
      <c r="H20460" s="507"/>
      <c r="R20460" s="507"/>
    </row>
    <row r="20461" spans="8:19" customFormat="1" ht="12.75">
      <c r="H20461" s="507"/>
      <c r="R20461" s="507"/>
    </row>
    <row r="20462" spans="8:19" customFormat="1" ht="12.75">
      <c r="H20462" s="507"/>
      <c r="R20462" s="507"/>
      <c r="S20462" s="507"/>
    </row>
    <row r="20463" spans="8:19" customFormat="1" ht="12.75">
      <c r="H20463" s="507"/>
      <c r="R20463" s="507"/>
    </row>
    <row r="20464" spans="8:19" customFormat="1" ht="12.75">
      <c r="H20464" s="507"/>
      <c r="R20464" s="507"/>
    </row>
    <row r="20465" spans="8:19" customFormat="1" ht="12.75">
      <c r="H20465" s="507"/>
      <c r="P20465" s="507"/>
      <c r="R20465" s="507"/>
    </row>
    <row r="20466" spans="8:19" customFormat="1" ht="12.75">
      <c r="H20466" s="507"/>
      <c r="R20466" s="507"/>
    </row>
    <row r="20467" spans="8:19" customFormat="1" ht="12.75">
      <c r="H20467" s="507"/>
      <c r="R20467" s="507"/>
      <c r="S20467" s="507"/>
    </row>
    <row r="20468" spans="8:19" customFormat="1" ht="12.75">
      <c r="H20468" s="507"/>
      <c r="P20468" s="507"/>
      <c r="R20468" s="507"/>
    </row>
    <row r="20469" spans="8:19" customFormat="1" ht="12.75">
      <c r="H20469" s="507"/>
      <c r="P20469" s="507"/>
      <c r="R20469" s="507"/>
    </row>
    <row r="20470" spans="8:19" customFormat="1" ht="12.75">
      <c r="H20470" s="507"/>
      <c r="P20470" s="507"/>
      <c r="R20470" s="507"/>
    </row>
    <row r="20471" spans="8:19" customFormat="1" ht="12.75">
      <c r="H20471" s="507"/>
      <c r="R20471" s="507"/>
    </row>
    <row r="20472" spans="8:19" customFormat="1" ht="12.75">
      <c r="H20472" s="507"/>
      <c r="R20472" s="507"/>
      <c r="S20472" s="507"/>
    </row>
    <row r="20473" spans="8:19" customFormat="1" ht="12.75">
      <c r="H20473" s="507"/>
      <c r="R20473" s="507"/>
    </row>
    <row r="20474" spans="8:19" customFormat="1" ht="12.75">
      <c r="H20474" s="507"/>
      <c r="R20474" s="507"/>
    </row>
    <row r="20475" spans="8:19" customFormat="1" ht="12.75">
      <c r="H20475" s="507"/>
      <c r="R20475" s="507"/>
      <c r="S20475" s="507"/>
    </row>
    <row r="20476" spans="8:19" customFormat="1" ht="12.75">
      <c r="H20476" s="507"/>
      <c r="R20476" s="507"/>
      <c r="S20476" s="507"/>
    </row>
    <row r="20477" spans="8:19" customFormat="1" ht="12.75">
      <c r="H20477" s="507"/>
      <c r="R20477" s="507"/>
    </row>
    <row r="20478" spans="8:19" customFormat="1" ht="12.75">
      <c r="H20478" s="507"/>
      <c r="R20478" s="507"/>
    </row>
    <row r="20479" spans="8:19" customFormat="1" ht="12.75">
      <c r="H20479" s="507"/>
      <c r="R20479" s="507"/>
    </row>
    <row r="20480" spans="8:19" customFormat="1" ht="12.75">
      <c r="H20480" s="507"/>
      <c r="R20480" s="507"/>
    </row>
    <row r="20481" spans="8:19" customFormat="1" ht="12.75">
      <c r="H20481" s="507"/>
      <c r="R20481" s="507"/>
    </row>
    <row r="20482" spans="8:19" customFormat="1" ht="12.75">
      <c r="H20482" s="507"/>
      <c r="P20482" s="507"/>
      <c r="R20482" s="507"/>
    </row>
    <row r="20483" spans="8:19" customFormat="1" ht="12.75">
      <c r="H20483" s="507"/>
      <c r="P20483" s="507"/>
      <c r="R20483" s="507"/>
    </row>
    <row r="20484" spans="8:19" customFormat="1" ht="12.75">
      <c r="H20484" s="507"/>
      <c r="R20484" s="507"/>
    </row>
    <row r="20485" spans="8:19" customFormat="1" ht="12.75">
      <c r="H20485" s="507"/>
      <c r="R20485" s="507"/>
      <c r="S20485" s="507"/>
    </row>
    <row r="20486" spans="8:19" customFormat="1" ht="12.75">
      <c r="H20486" s="507"/>
      <c r="R20486" s="507"/>
      <c r="S20486" s="507"/>
    </row>
    <row r="20487" spans="8:19" customFormat="1" ht="12.75">
      <c r="H20487" s="507"/>
      <c r="R20487" s="507"/>
    </row>
    <row r="20488" spans="8:19" customFormat="1" ht="12.75">
      <c r="H20488" s="507"/>
      <c r="P20488" s="507"/>
      <c r="R20488" s="507"/>
    </row>
    <row r="20489" spans="8:19" customFormat="1" ht="12.75">
      <c r="H20489" s="507"/>
      <c r="P20489" s="507"/>
      <c r="R20489" s="507"/>
    </row>
    <row r="20490" spans="8:19" customFormat="1" ht="12.75">
      <c r="H20490" s="507"/>
      <c r="R20490" s="507"/>
    </row>
    <row r="20491" spans="8:19" customFormat="1" ht="12.75">
      <c r="H20491" s="507"/>
      <c r="R20491" s="507"/>
    </row>
    <row r="20492" spans="8:19" customFormat="1" ht="12.75">
      <c r="H20492" s="507"/>
      <c r="P20492" s="507"/>
      <c r="R20492" s="507"/>
    </row>
    <row r="20493" spans="8:19" customFormat="1" ht="12.75">
      <c r="H20493" s="507"/>
      <c r="P20493" s="507"/>
      <c r="R20493" s="507"/>
    </row>
    <row r="20494" spans="8:19" customFormat="1" ht="12.75">
      <c r="H20494" s="507"/>
      <c r="R20494" s="507"/>
      <c r="S20494" s="507"/>
    </row>
    <row r="20495" spans="8:19" customFormat="1" ht="12.75">
      <c r="H20495" s="507"/>
      <c r="P20495" s="507"/>
      <c r="R20495" s="507"/>
    </row>
    <row r="20496" spans="8:19" customFormat="1" ht="12.75">
      <c r="H20496" s="507"/>
      <c r="R20496" s="507"/>
    </row>
    <row r="20497" spans="8:19" customFormat="1" ht="12.75">
      <c r="H20497" s="507"/>
      <c r="R20497" s="507"/>
    </row>
    <row r="20498" spans="8:19" customFormat="1" ht="12.75">
      <c r="H20498" s="507"/>
      <c r="P20498" s="507"/>
      <c r="R20498" s="507"/>
    </row>
    <row r="20499" spans="8:19" customFormat="1" ht="12.75">
      <c r="H20499" s="507"/>
      <c r="R20499" s="507"/>
    </row>
    <row r="20500" spans="8:19" customFormat="1" ht="12.75">
      <c r="H20500" s="507"/>
      <c r="R20500" s="507"/>
      <c r="S20500" s="507"/>
    </row>
    <row r="20501" spans="8:19" customFormat="1" ht="12.75">
      <c r="H20501" s="507"/>
      <c r="P20501" s="507"/>
      <c r="R20501" s="507"/>
      <c r="S20501" s="507"/>
    </row>
    <row r="20502" spans="8:19" customFormat="1" ht="12.75">
      <c r="H20502" s="507"/>
      <c r="P20502" s="507"/>
      <c r="R20502" s="507"/>
      <c r="S20502" s="507"/>
    </row>
    <row r="20503" spans="8:19" customFormat="1" ht="12.75">
      <c r="H20503" s="507"/>
      <c r="R20503" s="507"/>
      <c r="S20503" s="507"/>
    </row>
    <row r="20504" spans="8:19" customFormat="1" ht="12.75">
      <c r="H20504" s="507"/>
      <c r="P20504" s="507"/>
      <c r="R20504" s="507"/>
    </row>
    <row r="20505" spans="8:19" customFormat="1" ht="12.75">
      <c r="H20505" s="507"/>
      <c r="R20505" s="507"/>
    </row>
    <row r="20506" spans="8:19" customFormat="1" ht="12.75">
      <c r="H20506" s="507"/>
      <c r="R20506" s="507"/>
    </row>
    <row r="20507" spans="8:19" customFormat="1" ht="12.75">
      <c r="H20507" s="507"/>
      <c r="R20507" s="507"/>
    </row>
    <row r="20508" spans="8:19" customFormat="1" ht="12.75">
      <c r="H20508" s="507"/>
      <c r="R20508" s="507"/>
    </row>
    <row r="20509" spans="8:19" customFormat="1" ht="12.75">
      <c r="H20509" s="507"/>
      <c r="R20509" s="507"/>
    </row>
    <row r="20510" spans="8:19" customFormat="1" ht="12.75">
      <c r="H20510" s="507"/>
      <c r="P20510" s="507"/>
      <c r="R20510" s="507"/>
    </row>
    <row r="20511" spans="8:19" customFormat="1" ht="12.75">
      <c r="H20511" s="507"/>
      <c r="R20511" s="507"/>
      <c r="S20511" s="507"/>
    </row>
    <row r="20512" spans="8:19" customFormat="1" ht="12.75">
      <c r="H20512" s="507"/>
      <c r="R20512" s="507"/>
      <c r="S20512" s="507"/>
    </row>
    <row r="20513" spans="8:19" customFormat="1" ht="12.75">
      <c r="H20513" s="507"/>
      <c r="R20513" s="507"/>
      <c r="S20513" s="507"/>
    </row>
    <row r="20514" spans="8:19" customFormat="1" ht="12.75">
      <c r="H20514" s="507"/>
      <c r="R20514" s="507"/>
      <c r="S20514" s="507"/>
    </row>
    <row r="20515" spans="8:19" customFormat="1" ht="12.75">
      <c r="H20515" s="507"/>
      <c r="P20515" s="507"/>
      <c r="R20515" s="507"/>
    </row>
    <row r="20516" spans="8:19" customFormat="1" ht="12.75">
      <c r="H20516" s="507"/>
      <c r="P20516" s="507"/>
      <c r="R20516" s="507"/>
      <c r="S20516" s="507"/>
    </row>
    <row r="20517" spans="8:19" customFormat="1" ht="12.75">
      <c r="H20517" s="507"/>
      <c r="R20517" s="507"/>
    </row>
    <row r="20518" spans="8:19" customFormat="1" ht="12.75">
      <c r="H20518" s="507"/>
      <c r="R20518" s="507"/>
      <c r="S20518" s="507"/>
    </row>
    <row r="20519" spans="8:19" customFormat="1" ht="12.75">
      <c r="H20519" s="507"/>
      <c r="P20519" s="507"/>
      <c r="R20519" s="507"/>
    </row>
    <row r="20520" spans="8:19" customFormat="1" ht="12.75">
      <c r="H20520" s="507"/>
      <c r="R20520" s="507"/>
    </row>
    <row r="20521" spans="8:19" customFormat="1" ht="12.75">
      <c r="H20521" s="507"/>
      <c r="R20521" s="507"/>
    </row>
    <row r="20522" spans="8:19" customFormat="1" ht="12.75">
      <c r="H20522" s="507"/>
      <c r="P20522" s="507"/>
      <c r="R20522" s="507"/>
    </row>
    <row r="20523" spans="8:19" customFormat="1" ht="12.75">
      <c r="H20523" s="507"/>
      <c r="R20523" s="507"/>
    </row>
    <row r="20524" spans="8:19" customFormat="1" ht="12.75">
      <c r="H20524" s="507"/>
      <c r="P20524" s="507"/>
      <c r="R20524" s="507"/>
    </row>
    <row r="20525" spans="8:19" customFormat="1" ht="12.75">
      <c r="H20525" s="507"/>
      <c r="R20525" s="507"/>
    </row>
    <row r="20526" spans="8:19" customFormat="1" ht="12.75">
      <c r="H20526" s="507"/>
      <c r="R20526" s="507"/>
    </row>
    <row r="20527" spans="8:19" customFormat="1" ht="12.75">
      <c r="H20527" s="507"/>
      <c r="P20527" s="507"/>
      <c r="R20527" s="507"/>
    </row>
    <row r="20528" spans="8:19" customFormat="1" ht="12.75">
      <c r="H20528" s="507"/>
      <c r="P20528" s="507"/>
      <c r="R20528" s="507"/>
    </row>
    <row r="20529" spans="8:19" customFormat="1" ht="12.75">
      <c r="H20529" s="507"/>
      <c r="R20529" s="507"/>
    </row>
    <row r="20530" spans="8:19" customFormat="1" ht="12.75">
      <c r="H20530" s="507"/>
      <c r="R20530" s="507"/>
    </row>
    <row r="20531" spans="8:19" customFormat="1" ht="12.75">
      <c r="H20531" s="507"/>
      <c r="P20531" s="507"/>
      <c r="R20531" s="507"/>
    </row>
    <row r="20532" spans="8:19" customFormat="1" ht="12.75">
      <c r="H20532" s="507"/>
      <c r="R20532" s="507"/>
    </row>
    <row r="20533" spans="8:19" customFormat="1" ht="12.75">
      <c r="H20533" s="507"/>
      <c r="R20533" s="507"/>
    </row>
    <row r="20534" spans="8:19" customFormat="1" ht="12.75">
      <c r="H20534" s="507"/>
      <c r="P20534" s="507"/>
      <c r="R20534" s="507"/>
    </row>
    <row r="20535" spans="8:19" customFormat="1" ht="12.75">
      <c r="H20535" s="507"/>
      <c r="P20535" s="507"/>
      <c r="R20535" s="507"/>
    </row>
    <row r="20536" spans="8:19" customFormat="1" ht="12.75">
      <c r="H20536" s="507"/>
      <c r="P20536" s="507"/>
      <c r="R20536" s="507"/>
    </row>
    <row r="20537" spans="8:19" customFormat="1" ht="12.75">
      <c r="H20537" s="507"/>
      <c r="R20537" s="507"/>
    </row>
    <row r="20538" spans="8:19" customFormat="1" ht="12.75">
      <c r="H20538" s="507"/>
      <c r="R20538" s="507"/>
    </row>
    <row r="20539" spans="8:19" customFormat="1" ht="12.75">
      <c r="H20539" s="507"/>
      <c r="P20539" s="507"/>
      <c r="R20539" s="507"/>
    </row>
    <row r="20540" spans="8:19" customFormat="1" ht="12.75">
      <c r="H20540" s="507"/>
      <c r="P20540" s="507"/>
      <c r="R20540" s="507"/>
      <c r="S20540" s="507"/>
    </row>
    <row r="20541" spans="8:19" customFormat="1" ht="12.75">
      <c r="H20541" s="507"/>
      <c r="R20541" s="507"/>
      <c r="S20541" s="507"/>
    </row>
    <row r="20542" spans="8:19" customFormat="1" ht="12.75">
      <c r="H20542" s="507"/>
      <c r="R20542" s="507"/>
    </row>
    <row r="20543" spans="8:19" customFormat="1" ht="12.75">
      <c r="H20543" s="507"/>
      <c r="P20543" s="507"/>
      <c r="R20543" s="507"/>
    </row>
    <row r="20544" spans="8:19" customFormat="1" ht="12.75">
      <c r="H20544" s="507"/>
      <c r="R20544" s="507"/>
      <c r="S20544" s="507"/>
    </row>
    <row r="20545" spans="8:19" customFormat="1" ht="12.75">
      <c r="H20545" s="507"/>
      <c r="R20545" s="507"/>
    </row>
    <row r="20546" spans="8:19" customFormat="1" ht="12.75">
      <c r="H20546" s="507"/>
      <c r="P20546" s="507"/>
      <c r="R20546" s="507"/>
      <c r="S20546" s="507"/>
    </row>
    <row r="20547" spans="8:19" customFormat="1" ht="12.75">
      <c r="H20547" s="507"/>
      <c r="P20547" s="507"/>
      <c r="R20547" s="507"/>
    </row>
    <row r="20548" spans="8:19" customFormat="1" ht="12.75">
      <c r="H20548" s="507"/>
      <c r="R20548" s="507"/>
    </row>
    <row r="20549" spans="8:19" customFormat="1" ht="12.75">
      <c r="H20549" s="507"/>
      <c r="R20549" s="507"/>
    </row>
    <row r="20550" spans="8:19" customFormat="1" ht="12.75">
      <c r="H20550" s="507"/>
      <c r="R20550" s="507"/>
    </row>
    <row r="20551" spans="8:19" customFormat="1" ht="12.75">
      <c r="H20551" s="507"/>
      <c r="R20551" s="507"/>
    </row>
    <row r="20552" spans="8:19" customFormat="1" ht="12.75">
      <c r="H20552" s="507"/>
      <c r="R20552" s="507"/>
      <c r="S20552" s="507"/>
    </row>
    <row r="20553" spans="8:19" customFormat="1" ht="12.75">
      <c r="H20553" s="507"/>
      <c r="R20553" s="507"/>
    </row>
    <row r="20554" spans="8:19" customFormat="1" ht="12.75">
      <c r="H20554" s="507"/>
      <c r="P20554" s="507"/>
      <c r="R20554" s="507"/>
    </row>
    <row r="20555" spans="8:19" customFormat="1" ht="12.75">
      <c r="H20555" s="507"/>
      <c r="R20555" s="507"/>
    </row>
    <row r="20556" spans="8:19" customFormat="1" ht="12.75">
      <c r="H20556" s="507"/>
      <c r="P20556" s="507"/>
      <c r="R20556" s="507"/>
    </row>
    <row r="20557" spans="8:19" customFormat="1" ht="12.75">
      <c r="H20557" s="507"/>
      <c r="R20557" s="507"/>
    </row>
    <row r="20558" spans="8:19" customFormat="1" ht="12.75">
      <c r="H20558" s="507"/>
      <c r="R20558" s="507"/>
      <c r="S20558" s="507"/>
    </row>
    <row r="20559" spans="8:19" customFormat="1" ht="12.75">
      <c r="H20559" s="507"/>
      <c r="R20559" s="507"/>
    </row>
    <row r="20560" spans="8:19" customFormat="1" ht="12.75">
      <c r="H20560" s="507"/>
      <c r="P20560" s="507"/>
      <c r="R20560" s="507"/>
    </row>
    <row r="20561" spans="8:19" customFormat="1" ht="12.75">
      <c r="H20561" s="507"/>
      <c r="R20561" s="507"/>
    </row>
    <row r="20562" spans="8:19" customFormat="1" ht="12.75">
      <c r="H20562" s="507"/>
      <c r="P20562" s="507"/>
      <c r="R20562" s="507"/>
      <c r="S20562" s="507"/>
    </row>
    <row r="20563" spans="8:19" customFormat="1" ht="12.75">
      <c r="H20563" s="507"/>
      <c r="R20563" s="507"/>
      <c r="S20563" s="507"/>
    </row>
    <row r="20564" spans="8:19" customFormat="1" ht="12.75">
      <c r="H20564" s="507"/>
      <c r="P20564" s="507"/>
      <c r="R20564" s="507"/>
      <c r="S20564" s="507"/>
    </row>
    <row r="20565" spans="8:19" customFormat="1" ht="12.75">
      <c r="H20565" s="507"/>
      <c r="R20565" s="507"/>
    </row>
    <row r="20566" spans="8:19" customFormat="1" ht="12.75">
      <c r="H20566" s="507"/>
      <c r="R20566" s="507"/>
    </row>
    <row r="20567" spans="8:19" customFormat="1" ht="12.75">
      <c r="H20567" s="507"/>
      <c r="R20567" s="507"/>
    </row>
    <row r="20568" spans="8:19" customFormat="1" ht="12.75">
      <c r="H20568" s="507"/>
      <c r="R20568" s="507"/>
    </row>
    <row r="20569" spans="8:19" customFormat="1" ht="12.75">
      <c r="H20569" s="507"/>
      <c r="R20569" s="507"/>
    </row>
    <row r="20570" spans="8:19" customFormat="1" ht="12.75">
      <c r="H20570" s="507"/>
      <c r="R20570" s="507"/>
    </row>
    <row r="20571" spans="8:19" customFormat="1" ht="12.75">
      <c r="H20571" s="507"/>
      <c r="R20571" s="507"/>
      <c r="S20571" s="507"/>
    </row>
    <row r="20572" spans="8:19" customFormat="1" ht="12.75">
      <c r="H20572" s="507"/>
      <c r="P20572" s="507"/>
      <c r="R20572" s="507"/>
    </row>
    <row r="20573" spans="8:19" customFormat="1" ht="12.75">
      <c r="H20573" s="507"/>
      <c r="R20573" s="507"/>
    </row>
    <row r="20574" spans="8:19" customFormat="1" ht="12.75">
      <c r="H20574" s="507"/>
      <c r="P20574" s="507"/>
      <c r="R20574" s="507"/>
      <c r="S20574" s="507"/>
    </row>
    <row r="20575" spans="8:19" customFormat="1" ht="12.75">
      <c r="H20575" s="507"/>
      <c r="R20575" s="507"/>
    </row>
    <row r="20576" spans="8:19" customFormat="1" ht="12.75">
      <c r="H20576" s="507"/>
      <c r="R20576" s="507"/>
    </row>
    <row r="20577" spans="8:19" customFormat="1" ht="12.75">
      <c r="H20577" s="507"/>
      <c r="R20577" s="507"/>
      <c r="S20577" s="507"/>
    </row>
    <row r="20578" spans="8:19" customFormat="1" ht="12.75">
      <c r="H20578" s="507"/>
      <c r="P20578" s="507"/>
      <c r="R20578" s="507"/>
    </row>
    <row r="20579" spans="8:19" customFormat="1" ht="12.75">
      <c r="H20579" s="507"/>
      <c r="R20579" s="507"/>
    </row>
    <row r="20580" spans="8:19" customFormat="1" ht="12.75">
      <c r="H20580" s="507"/>
      <c r="P20580" s="507"/>
      <c r="R20580" s="507"/>
      <c r="S20580" s="507"/>
    </row>
    <row r="20581" spans="8:19" customFormat="1" ht="12.75">
      <c r="H20581" s="507"/>
      <c r="R20581" s="507"/>
      <c r="S20581" s="507"/>
    </row>
    <row r="20582" spans="8:19" customFormat="1" ht="12.75">
      <c r="H20582" s="507"/>
      <c r="R20582" s="507"/>
    </row>
    <row r="20583" spans="8:19" customFormat="1" ht="12.75">
      <c r="H20583" s="507"/>
      <c r="P20583" s="507"/>
      <c r="R20583" s="507"/>
    </row>
    <row r="20584" spans="8:19" customFormat="1" ht="12.75">
      <c r="H20584" s="507"/>
      <c r="P20584" s="507"/>
      <c r="R20584" s="507"/>
    </row>
    <row r="20585" spans="8:19" customFormat="1" ht="12.75">
      <c r="H20585" s="507"/>
      <c r="P20585" s="507"/>
      <c r="R20585" s="507"/>
    </row>
    <row r="20586" spans="8:19" customFormat="1" ht="12.75">
      <c r="H20586" s="507"/>
      <c r="R20586" s="507"/>
    </row>
    <row r="20587" spans="8:19" customFormat="1" ht="12.75">
      <c r="H20587" s="507"/>
      <c r="R20587" s="507"/>
    </row>
    <row r="20588" spans="8:19" customFormat="1" ht="12.75">
      <c r="H20588" s="507"/>
      <c r="R20588" s="507"/>
      <c r="S20588" s="507"/>
    </row>
    <row r="20589" spans="8:19" customFormat="1" ht="12.75">
      <c r="H20589" s="507"/>
      <c r="R20589" s="507"/>
    </row>
    <row r="20590" spans="8:19" customFormat="1" ht="12.75">
      <c r="H20590" s="507"/>
      <c r="R20590" s="507"/>
    </row>
    <row r="20591" spans="8:19" customFormat="1" ht="12.75">
      <c r="H20591" s="507"/>
      <c r="P20591" s="507"/>
      <c r="R20591" s="507"/>
    </row>
    <row r="20592" spans="8:19" customFormat="1" ht="12.75">
      <c r="H20592" s="507"/>
      <c r="R20592" s="507"/>
    </row>
    <row r="20593" spans="8:19" customFormat="1" ht="12.75">
      <c r="H20593" s="507"/>
      <c r="R20593" s="507"/>
    </row>
    <row r="20594" spans="8:19" customFormat="1" ht="12.75">
      <c r="H20594" s="507"/>
      <c r="R20594" s="507"/>
    </row>
    <row r="20595" spans="8:19" customFormat="1" ht="12.75">
      <c r="H20595" s="507"/>
      <c r="R20595" s="507"/>
      <c r="S20595" s="507"/>
    </row>
    <row r="20596" spans="8:19" customFormat="1" ht="12.75">
      <c r="H20596" s="507"/>
      <c r="P20596" s="507"/>
      <c r="R20596" s="507"/>
    </row>
    <row r="20597" spans="8:19" customFormat="1" ht="12.75">
      <c r="H20597" s="507"/>
      <c r="P20597" s="507"/>
      <c r="R20597" s="507"/>
    </row>
    <row r="20598" spans="8:19" customFormat="1" ht="12.75">
      <c r="H20598" s="507"/>
      <c r="P20598" s="507"/>
      <c r="R20598" s="507"/>
    </row>
    <row r="20599" spans="8:19" customFormat="1" ht="12.75">
      <c r="H20599" s="507"/>
      <c r="R20599" s="507"/>
      <c r="S20599" s="507"/>
    </row>
    <row r="20600" spans="8:19" customFormat="1" ht="12.75">
      <c r="H20600" s="507"/>
      <c r="P20600" s="507"/>
      <c r="R20600" s="507"/>
    </row>
    <row r="20601" spans="8:19" customFormat="1" ht="12.75">
      <c r="H20601" s="507"/>
      <c r="R20601" s="507"/>
    </row>
    <row r="20602" spans="8:19" customFormat="1" ht="12.75">
      <c r="H20602" s="507"/>
      <c r="R20602" s="507"/>
    </row>
    <row r="20603" spans="8:19" customFormat="1" ht="12.75">
      <c r="H20603" s="507"/>
      <c r="R20603" s="507"/>
    </row>
    <row r="20604" spans="8:19" customFormat="1" ht="12.75">
      <c r="H20604" s="507"/>
      <c r="R20604" s="507"/>
    </row>
    <row r="20605" spans="8:19" customFormat="1" ht="12.75">
      <c r="H20605" s="507"/>
      <c r="R20605" s="507"/>
    </row>
    <row r="20606" spans="8:19" customFormat="1" ht="12.75">
      <c r="H20606" s="507"/>
      <c r="R20606" s="507"/>
    </row>
    <row r="20607" spans="8:19" customFormat="1" ht="12.75">
      <c r="H20607" s="507"/>
      <c r="P20607" s="507"/>
      <c r="R20607" s="507"/>
    </row>
    <row r="20608" spans="8:19" customFormat="1" ht="12.75">
      <c r="H20608" s="507"/>
      <c r="R20608" s="507"/>
    </row>
    <row r="20609" spans="8:19" customFormat="1" ht="12.75">
      <c r="H20609" s="507"/>
      <c r="R20609" s="507"/>
      <c r="S20609" s="507"/>
    </row>
    <row r="20610" spans="8:19" customFormat="1" ht="12.75">
      <c r="H20610" s="507"/>
      <c r="R20610" s="507"/>
    </row>
    <row r="20611" spans="8:19" customFormat="1" ht="12.75">
      <c r="H20611" s="507"/>
      <c r="R20611" s="507"/>
    </row>
    <row r="20612" spans="8:19" customFormat="1" ht="12.75">
      <c r="H20612" s="507"/>
      <c r="R20612" s="507"/>
      <c r="S20612" s="507"/>
    </row>
    <row r="20613" spans="8:19" customFormat="1" ht="12.75">
      <c r="H20613" s="507"/>
      <c r="R20613" s="507"/>
      <c r="S20613" s="507"/>
    </row>
    <row r="20614" spans="8:19" customFormat="1" ht="12.75">
      <c r="H20614" s="507"/>
      <c r="R20614" s="507"/>
      <c r="S20614" s="507"/>
    </row>
    <row r="20615" spans="8:19" customFormat="1" ht="12.75">
      <c r="H20615" s="507"/>
      <c r="R20615" s="507"/>
    </row>
    <row r="20616" spans="8:19" customFormat="1" ht="12.75">
      <c r="H20616" s="507"/>
      <c r="R20616" s="507"/>
    </row>
    <row r="20617" spans="8:19" customFormat="1" ht="12.75">
      <c r="H20617" s="507"/>
      <c r="P20617" s="507"/>
      <c r="R20617" s="507"/>
    </row>
    <row r="20618" spans="8:19" customFormat="1" ht="12.75">
      <c r="H20618" s="507"/>
      <c r="P20618" s="507"/>
      <c r="R20618" s="507"/>
    </row>
    <row r="20619" spans="8:19" customFormat="1" ht="12.75">
      <c r="H20619" s="507"/>
      <c r="R20619" s="507"/>
    </row>
    <row r="20620" spans="8:19" customFormat="1" ht="12.75">
      <c r="H20620" s="507"/>
      <c r="R20620" s="507"/>
    </row>
    <row r="20621" spans="8:19" customFormat="1" ht="12.75">
      <c r="H20621" s="507"/>
      <c r="P20621" s="507"/>
      <c r="R20621" s="507"/>
    </row>
    <row r="20622" spans="8:19" customFormat="1" ht="12.75">
      <c r="H20622" s="507"/>
      <c r="R20622" s="507"/>
    </row>
    <row r="20623" spans="8:19" customFormat="1" ht="12.75">
      <c r="H20623" s="507"/>
      <c r="R20623" s="507"/>
      <c r="S20623" s="507"/>
    </row>
    <row r="20624" spans="8:19" customFormat="1" ht="12.75">
      <c r="H20624" s="507"/>
      <c r="R20624" s="507"/>
      <c r="S20624" s="507"/>
    </row>
    <row r="20625" spans="8:19" customFormat="1" ht="12.75">
      <c r="H20625" s="507"/>
      <c r="R20625" s="507"/>
      <c r="S20625" s="507"/>
    </row>
    <row r="20626" spans="8:19" customFormat="1" ht="12.75">
      <c r="H20626" s="507"/>
      <c r="R20626" s="507"/>
    </row>
    <row r="20627" spans="8:19" customFormat="1" ht="12.75">
      <c r="H20627" s="507"/>
      <c r="R20627" s="507"/>
      <c r="S20627" s="507"/>
    </row>
    <row r="20628" spans="8:19" customFormat="1" ht="12.75">
      <c r="H20628" s="507"/>
      <c r="R20628" s="507"/>
      <c r="S20628" s="507"/>
    </row>
    <row r="20629" spans="8:19" customFormat="1" ht="12.75">
      <c r="H20629" s="507"/>
      <c r="R20629" s="507"/>
      <c r="S20629" s="507"/>
    </row>
    <row r="20630" spans="8:19" customFormat="1" ht="12.75">
      <c r="H20630" s="507"/>
      <c r="P20630" s="507"/>
      <c r="R20630" s="507"/>
    </row>
    <row r="20631" spans="8:19" customFormat="1" ht="12.75">
      <c r="H20631" s="507"/>
      <c r="P20631" s="507"/>
      <c r="R20631" s="507"/>
    </row>
    <row r="20632" spans="8:19" customFormat="1" ht="12.75">
      <c r="H20632" s="507"/>
      <c r="R20632" s="507"/>
    </row>
    <row r="20633" spans="8:19" customFormat="1" ht="12.75">
      <c r="H20633" s="507"/>
      <c r="R20633" s="507"/>
    </row>
    <row r="20634" spans="8:19" customFormat="1" ht="12.75">
      <c r="H20634" s="507"/>
      <c r="R20634" s="507"/>
    </row>
    <row r="20635" spans="8:19" customFormat="1" ht="12.75">
      <c r="H20635" s="507"/>
      <c r="P20635" s="507"/>
      <c r="R20635" s="507"/>
    </row>
    <row r="20636" spans="8:19" customFormat="1" ht="12.75">
      <c r="H20636" s="507"/>
      <c r="P20636" s="507"/>
      <c r="R20636" s="507"/>
    </row>
    <row r="20637" spans="8:19" customFormat="1" ht="12.75">
      <c r="H20637" s="507"/>
      <c r="R20637" s="507"/>
    </row>
    <row r="20638" spans="8:19" customFormat="1" ht="12.75">
      <c r="H20638" s="507"/>
      <c r="R20638" s="507"/>
      <c r="S20638" s="507"/>
    </row>
    <row r="20639" spans="8:19" customFormat="1" ht="12.75">
      <c r="H20639" s="507"/>
      <c r="P20639" s="507"/>
      <c r="R20639" s="507"/>
      <c r="S20639" s="507"/>
    </row>
    <row r="20640" spans="8:19" customFormat="1" ht="12.75">
      <c r="H20640" s="507"/>
      <c r="P20640" s="507"/>
      <c r="R20640" s="507"/>
    </row>
    <row r="20641" spans="8:28" customFormat="1" ht="12.75">
      <c r="H20641" s="507"/>
      <c r="P20641" s="507"/>
      <c r="R20641" s="507"/>
    </row>
    <row r="20642" spans="8:28" customFormat="1" ht="12.75">
      <c r="H20642" s="507"/>
      <c r="R20642" s="507"/>
      <c r="S20642" s="507"/>
    </row>
    <row r="20643" spans="8:28" customFormat="1" ht="12.75">
      <c r="H20643" s="507"/>
      <c r="R20643" s="507"/>
      <c r="S20643" s="507"/>
    </row>
    <row r="20644" spans="8:28" customFormat="1" ht="12.75">
      <c r="H20644" s="507"/>
      <c r="R20644" s="507"/>
    </row>
    <row r="20645" spans="8:28" customFormat="1" ht="12.75">
      <c r="H20645" s="507"/>
      <c r="R20645" s="507"/>
      <c r="S20645" s="507"/>
    </row>
    <row r="20646" spans="8:28" customFormat="1" ht="12.75">
      <c r="H20646" s="507"/>
      <c r="P20646" s="507"/>
      <c r="R20646" s="507"/>
      <c r="AB20646" s="507"/>
    </row>
    <row r="20647" spans="8:28" customFormat="1" ht="12.75">
      <c r="H20647" s="507"/>
      <c r="P20647" s="507"/>
      <c r="R20647" s="507"/>
    </row>
    <row r="20648" spans="8:28" customFormat="1" ht="12.75">
      <c r="H20648" s="507"/>
      <c r="R20648" s="507"/>
    </row>
    <row r="20649" spans="8:28" customFormat="1" ht="12.75">
      <c r="H20649" s="507"/>
      <c r="R20649" s="507"/>
      <c r="S20649" s="507"/>
    </row>
    <row r="20650" spans="8:28" customFormat="1" ht="12.75">
      <c r="H20650" s="507"/>
      <c r="P20650" s="507"/>
      <c r="R20650" s="507"/>
    </row>
    <row r="20651" spans="8:28" customFormat="1" ht="12.75">
      <c r="H20651" s="507"/>
      <c r="R20651" s="507"/>
    </row>
    <row r="20652" spans="8:28" customFormat="1" ht="12.75">
      <c r="H20652" s="507"/>
      <c r="P20652" s="507"/>
      <c r="R20652" s="507"/>
    </row>
    <row r="20653" spans="8:28" customFormat="1" ht="12.75">
      <c r="H20653" s="507"/>
      <c r="R20653" s="507"/>
    </row>
    <row r="20654" spans="8:28" customFormat="1" ht="12.75">
      <c r="H20654" s="507"/>
      <c r="R20654" s="507"/>
    </row>
    <row r="20655" spans="8:28" customFormat="1" ht="12.75">
      <c r="H20655" s="507"/>
      <c r="R20655" s="507"/>
    </row>
    <row r="20656" spans="8:28" customFormat="1" ht="12.75">
      <c r="H20656" s="507"/>
      <c r="R20656" s="507"/>
    </row>
    <row r="20657" spans="8:19" customFormat="1" ht="12.75">
      <c r="H20657" s="507"/>
      <c r="P20657" s="507"/>
      <c r="R20657" s="507"/>
    </row>
    <row r="20658" spans="8:19" customFormat="1" ht="12.75">
      <c r="H20658" s="507"/>
      <c r="P20658" s="507"/>
      <c r="R20658" s="507"/>
    </row>
    <row r="20659" spans="8:19" customFormat="1" ht="12.75">
      <c r="H20659" s="507"/>
      <c r="P20659" s="507"/>
      <c r="R20659" s="507"/>
    </row>
    <row r="20660" spans="8:19" customFormat="1" ht="12.75">
      <c r="H20660" s="507"/>
      <c r="R20660" s="507"/>
    </row>
    <row r="20661" spans="8:19" customFormat="1" ht="12.75">
      <c r="H20661" s="507"/>
      <c r="R20661" s="507"/>
    </row>
    <row r="20662" spans="8:19" customFormat="1" ht="12.75">
      <c r="H20662" s="507"/>
      <c r="P20662" s="507"/>
      <c r="R20662" s="507"/>
    </row>
    <row r="20663" spans="8:19" customFormat="1" ht="12.75">
      <c r="H20663" s="507"/>
      <c r="P20663" s="507"/>
      <c r="R20663" s="507"/>
    </row>
    <row r="20664" spans="8:19" customFormat="1" ht="12.75">
      <c r="H20664" s="507"/>
      <c r="R20664" s="507"/>
    </row>
    <row r="20665" spans="8:19" customFormat="1" ht="12.75">
      <c r="H20665" s="507"/>
      <c r="P20665" s="507"/>
      <c r="R20665" s="507"/>
    </row>
    <row r="20666" spans="8:19" customFormat="1" ht="12.75">
      <c r="H20666" s="507"/>
      <c r="P20666" s="507"/>
      <c r="R20666" s="507"/>
    </row>
    <row r="20667" spans="8:19" customFormat="1" ht="12.75">
      <c r="H20667" s="507"/>
      <c r="P20667" s="507"/>
      <c r="R20667" s="507"/>
      <c r="S20667" s="507"/>
    </row>
    <row r="20668" spans="8:19" customFormat="1" ht="12.75">
      <c r="H20668" s="507"/>
      <c r="R20668" s="507"/>
      <c r="S20668" s="507"/>
    </row>
    <row r="20669" spans="8:19" customFormat="1" ht="12.75">
      <c r="H20669" s="507"/>
      <c r="R20669" s="507"/>
    </row>
    <row r="20670" spans="8:19" customFormat="1" ht="12.75">
      <c r="H20670" s="507"/>
      <c r="P20670" s="507"/>
      <c r="R20670" s="507"/>
    </row>
    <row r="20671" spans="8:19" customFormat="1" ht="12.75">
      <c r="H20671" s="507"/>
      <c r="P20671" s="507"/>
      <c r="R20671" s="507"/>
    </row>
    <row r="20672" spans="8:19" customFormat="1" ht="12.75">
      <c r="H20672" s="507"/>
      <c r="R20672" s="507"/>
    </row>
    <row r="20673" spans="8:19" customFormat="1" ht="12.75">
      <c r="H20673" s="507"/>
      <c r="P20673" s="507"/>
      <c r="R20673" s="507"/>
    </row>
    <row r="20674" spans="8:19" customFormat="1" ht="12.75">
      <c r="H20674" s="507"/>
      <c r="R20674" s="507"/>
      <c r="S20674" s="507"/>
    </row>
    <row r="20675" spans="8:19" customFormat="1" ht="12.75">
      <c r="H20675" s="507"/>
      <c r="R20675" s="507"/>
    </row>
    <row r="20676" spans="8:19" customFormat="1" ht="12.75">
      <c r="H20676" s="507"/>
      <c r="R20676" s="507"/>
      <c r="S20676" s="507"/>
    </row>
    <row r="20677" spans="8:19" customFormat="1" ht="12.75">
      <c r="H20677" s="507"/>
      <c r="P20677" s="507"/>
      <c r="R20677" s="507"/>
    </row>
    <row r="20678" spans="8:19" customFormat="1" ht="12.75">
      <c r="H20678" s="507"/>
      <c r="P20678" s="507"/>
      <c r="R20678" s="507"/>
    </row>
    <row r="20679" spans="8:19" customFormat="1" ht="12.75">
      <c r="H20679" s="507"/>
      <c r="R20679" s="507"/>
    </row>
    <row r="20680" spans="8:19" customFormat="1" ht="12.75">
      <c r="H20680" s="507"/>
      <c r="R20680" s="507"/>
    </row>
    <row r="20681" spans="8:19" customFormat="1" ht="12.75">
      <c r="H20681" s="507"/>
      <c r="P20681" s="507"/>
      <c r="R20681" s="507"/>
    </row>
    <row r="20682" spans="8:19" customFormat="1" ht="12.75">
      <c r="H20682" s="507"/>
      <c r="R20682" s="507"/>
      <c r="S20682" s="507"/>
    </row>
    <row r="20683" spans="8:19" customFormat="1" ht="12.75">
      <c r="H20683" s="507"/>
      <c r="R20683" s="507"/>
    </row>
    <row r="20684" spans="8:19" customFormat="1" ht="12.75">
      <c r="H20684" s="507"/>
      <c r="P20684" s="507"/>
      <c r="R20684" s="507"/>
    </row>
    <row r="20685" spans="8:19" customFormat="1" ht="12.75">
      <c r="H20685" s="507"/>
      <c r="R20685" s="507"/>
    </row>
    <row r="20686" spans="8:19" customFormat="1" ht="12.75">
      <c r="H20686" s="507"/>
      <c r="R20686" s="507"/>
    </row>
    <row r="20687" spans="8:19" customFormat="1" ht="12.75">
      <c r="H20687" s="507"/>
      <c r="P20687" s="507"/>
      <c r="R20687" s="507"/>
    </row>
    <row r="20688" spans="8:19" customFormat="1" ht="12.75">
      <c r="H20688" s="507"/>
      <c r="P20688" s="507"/>
      <c r="R20688" s="507"/>
    </row>
    <row r="20689" spans="8:19" customFormat="1" ht="12.75">
      <c r="H20689" s="507"/>
      <c r="R20689" s="507"/>
    </row>
    <row r="20690" spans="8:19" customFormat="1" ht="12.75">
      <c r="H20690" s="507"/>
      <c r="R20690" s="507"/>
    </row>
    <row r="20691" spans="8:19" customFormat="1" ht="12.75">
      <c r="H20691" s="507"/>
      <c r="R20691" s="507"/>
      <c r="S20691" s="507"/>
    </row>
    <row r="20692" spans="8:19" customFormat="1" ht="12.75">
      <c r="H20692" s="507"/>
      <c r="R20692" s="507"/>
      <c r="S20692" s="507"/>
    </row>
    <row r="20693" spans="8:19" customFormat="1" ht="12.75">
      <c r="H20693" s="507"/>
      <c r="P20693" s="507"/>
      <c r="R20693" s="507"/>
    </row>
    <row r="20694" spans="8:19" customFormat="1" ht="12.75">
      <c r="H20694" s="507"/>
      <c r="R20694" s="507"/>
    </row>
    <row r="20695" spans="8:19" customFormat="1" ht="12.75">
      <c r="H20695" s="507"/>
      <c r="R20695" s="507"/>
    </row>
    <row r="20696" spans="8:19" customFormat="1" ht="12.75">
      <c r="H20696" s="507"/>
      <c r="R20696" s="507"/>
      <c r="S20696" s="507"/>
    </row>
    <row r="20697" spans="8:19" customFormat="1" ht="12.75">
      <c r="H20697" s="507"/>
      <c r="R20697" s="507"/>
      <c r="S20697" s="507"/>
    </row>
    <row r="20698" spans="8:19" customFormat="1" ht="12.75">
      <c r="H20698" s="507"/>
      <c r="R20698" s="507"/>
      <c r="S20698" s="507"/>
    </row>
    <row r="20699" spans="8:19" customFormat="1" ht="12.75">
      <c r="H20699" s="507"/>
      <c r="R20699" s="507"/>
    </row>
    <row r="20700" spans="8:19" customFormat="1" ht="12.75">
      <c r="H20700" s="507"/>
      <c r="R20700" s="507"/>
    </row>
    <row r="20701" spans="8:19" customFormat="1" ht="12.75">
      <c r="H20701" s="507"/>
      <c r="R20701" s="507"/>
    </row>
    <row r="20702" spans="8:19" customFormat="1" ht="12.75">
      <c r="H20702" s="507"/>
      <c r="P20702" s="507"/>
      <c r="R20702" s="507"/>
    </row>
    <row r="20703" spans="8:19" customFormat="1" ht="12.75">
      <c r="H20703" s="507"/>
      <c r="P20703" s="507"/>
      <c r="R20703" s="507"/>
      <c r="S20703" s="507"/>
    </row>
    <row r="20704" spans="8:19" customFormat="1" ht="12.75">
      <c r="H20704" s="507"/>
      <c r="R20704" s="507"/>
    </row>
    <row r="20705" spans="8:19" customFormat="1" ht="12.75">
      <c r="H20705" s="507"/>
      <c r="R20705" s="507"/>
    </row>
    <row r="20706" spans="8:19" customFormat="1" ht="12.75">
      <c r="H20706" s="507"/>
      <c r="R20706" s="507"/>
    </row>
    <row r="20707" spans="8:19" customFormat="1" ht="12.75">
      <c r="H20707" s="507"/>
      <c r="R20707" s="507"/>
    </row>
    <row r="20708" spans="8:19" customFormat="1" ht="12.75">
      <c r="H20708" s="507"/>
      <c r="R20708" s="507"/>
      <c r="S20708" s="507"/>
    </row>
    <row r="20709" spans="8:19" customFormat="1" ht="12.75">
      <c r="H20709" s="507"/>
      <c r="R20709" s="507"/>
      <c r="S20709" s="507"/>
    </row>
    <row r="20710" spans="8:19" customFormat="1" ht="12.75">
      <c r="H20710" s="507"/>
      <c r="R20710" s="507"/>
      <c r="S20710" s="507"/>
    </row>
    <row r="20711" spans="8:19" customFormat="1" ht="12.75">
      <c r="H20711" s="507"/>
      <c r="P20711" s="507"/>
      <c r="R20711" s="507"/>
      <c r="S20711" s="507"/>
    </row>
    <row r="20712" spans="8:19" customFormat="1" ht="12.75">
      <c r="H20712" s="507"/>
      <c r="R20712" s="507"/>
    </row>
    <row r="20713" spans="8:19" customFormat="1" ht="12.75">
      <c r="H20713" s="507"/>
      <c r="R20713" s="507"/>
      <c r="S20713" s="507"/>
    </row>
    <row r="20714" spans="8:19" customFormat="1" ht="12.75">
      <c r="H20714" s="507"/>
      <c r="R20714" s="507"/>
    </row>
    <row r="20715" spans="8:19" customFormat="1" ht="12.75">
      <c r="H20715" s="507"/>
      <c r="R20715" s="507"/>
      <c r="S20715" s="507"/>
    </row>
    <row r="20716" spans="8:19" customFormat="1" ht="12.75">
      <c r="H20716" s="507"/>
      <c r="P20716" s="507"/>
      <c r="R20716" s="507"/>
    </row>
    <row r="20717" spans="8:19" customFormat="1" ht="12.75">
      <c r="H20717" s="507"/>
      <c r="R20717" s="507"/>
      <c r="S20717" s="507"/>
    </row>
    <row r="20718" spans="8:19" customFormat="1" ht="12.75">
      <c r="H20718" s="507"/>
      <c r="R20718" s="507"/>
    </row>
    <row r="20719" spans="8:19" customFormat="1" ht="12.75">
      <c r="H20719" s="507"/>
      <c r="R20719" s="507"/>
      <c r="S20719" s="507"/>
    </row>
    <row r="20720" spans="8:19" customFormat="1" ht="12.75">
      <c r="H20720" s="507"/>
      <c r="P20720" s="507"/>
      <c r="R20720" s="507"/>
      <c r="S20720" s="507"/>
    </row>
    <row r="20721" spans="8:19" customFormat="1" ht="12.75">
      <c r="H20721" s="507"/>
      <c r="P20721" s="507"/>
      <c r="R20721" s="507"/>
    </row>
    <row r="20722" spans="8:19" customFormat="1" ht="12.75">
      <c r="H20722" s="507"/>
      <c r="P20722" s="507"/>
      <c r="R20722" s="507"/>
    </row>
    <row r="20723" spans="8:19" customFormat="1" ht="12.75">
      <c r="H20723" s="507"/>
      <c r="R20723" s="507"/>
    </row>
    <row r="20724" spans="8:19" customFormat="1" ht="12.75">
      <c r="H20724" s="507"/>
      <c r="R20724" s="507"/>
      <c r="S20724" s="507"/>
    </row>
    <row r="20725" spans="8:19" customFormat="1" ht="12.75">
      <c r="H20725" s="507"/>
      <c r="R20725" s="507"/>
    </row>
    <row r="20726" spans="8:19" customFormat="1" ht="12.75">
      <c r="H20726" s="507"/>
      <c r="P20726" s="507"/>
      <c r="R20726" s="507"/>
    </row>
    <row r="20727" spans="8:19" customFormat="1" ht="12.75">
      <c r="H20727" s="507"/>
      <c r="P20727" s="507"/>
      <c r="R20727" s="507"/>
    </row>
    <row r="20728" spans="8:19" customFormat="1" ht="12.75">
      <c r="H20728" s="507"/>
      <c r="R20728" s="507"/>
    </row>
    <row r="20729" spans="8:19" customFormat="1" ht="12.75">
      <c r="H20729" s="507"/>
      <c r="R20729" s="507"/>
    </row>
    <row r="20730" spans="8:19" customFormat="1" ht="12.75">
      <c r="H20730" s="507"/>
      <c r="R20730" s="507"/>
    </row>
    <row r="20731" spans="8:19" customFormat="1" ht="12.75">
      <c r="H20731" s="507"/>
      <c r="R20731" s="507"/>
    </row>
    <row r="20732" spans="8:19" customFormat="1" ht="12.75">
      <c r="H20732" s="507"/>
      <c r="R20732" s="507"/>
    </row>
    <row r="20733" spans="8:19" customFormat="1" ht="12.75">
      <c r="H20733" s="507"/>
      <c r="R20733" s="507"/>
      <c r="S20733" s="507"/>
    </row>
    <row r="20734" spans="8:19" customFormat="1" ht="12.75">
      <c r="H20734" s="507"/>
      <c r="P20734" s="507"/>
      <c r="R20734" s="507"/>
    </row>
    <row r="20735" spans="8:19" customFormat="1" ht="12.75">
      <c r="H20735" s="507"/>
      <c r="R20735" s="507"/>
    </row>
    <row r="20736" spans="8:19" customFormat="1" ht="12.75">
      <c r="H20736" s="507"/>
      <c r="R20736" s="507"/>
    </row>
    <row r="20737" spans="8:19" customFormat="1" ht="12.75">
      <c r="H20737" s="507"/>
      <c r="R20737" s="507"/>
    </row>
    <row r="20738" spans="8:19" customFormat="1" ht="12.75">
      <c r="H20738" s="507"/>
      <c r="R20738" s="507"/>
      <c r="S20738" s="507"/>
    </row>
    <row r="20739" spans="8:19" customFormat="1" ht="12.75">
      <c r="H20739" s="507"/>
      <c r="P20739" s="507"/>
      <c r="R20739" s="507"/>
    </row>
    <row r="20740" spans="8:19" customFormat="1" ht="12.75">
      <c r="H20740" s="507"/>
      <c r="R20740" s="507"/>
      <c r="S20740" s="507"/>
    </row>
    <row r="20741" spans="8:19" customFormat="1" ht="12.75">
      <c r="H20741" s="507"/>
      <c r="P20741" s="507"/>
      <c r="R20741" s="507"/>
      <c r="S20741" s="507"/>
    </row>
    <row r="20742" spans="8:19" customFormat="1" ht="12.75">
      <c r="H20742" s="507"/>
      <c r="P20742" s="507"/>
      <c r="R20742" s="507"/>
    </row>
    <row r="20743" spans="8:19" customFormat="1" ht="12.75">
      <c r="H20743" s="507"/>
      <c r="P20743" s="507"/>
      <c r="R20743" s="507"/>
    </row>
    <row r="20744" spans="8:19" customFormat="1" ht="12.75">
      <c r="H20744" s="507"/>
      <c r="R20744" s="507"/>
    </row>
    <row r="20745" spans="8:19" customFormat="1" ht="12.75">
      <c r="H20745" s="507"/>
      <c r="R20745" s="507"/>
    </row>
    <row r="20746" spans="8:19" customFormat="1" ht="12.75">
      <c r="H20746" s="507"/>
      <c r="P20746" s="507"/>
      <c r="R20746" s="507"/>
    </row>
    <row r="20747" spans="8:19" customFormat="1" ht="12.75">
      <c r="H20747" s="507"/>
      <c r="R20747" s="507"/>
      <c r="S20747" s="507"/>
    </row>
    <row r="20748" spans="8:19" customFormat="1" ht="12.75">
      <c r="H20748" s="507"/>
      <c r="R20748" s="507"/>
      <c r="S20748" s="507"/>
    </row>
    <row r="20749" spans="8:19" customFormat="1" ht="12.75">
      <c r="H20749" s="507"/>
      <c r="R20749" s="507"/>
      <c r="S20749" s="507"/>
    </row>
    <row r="20750" spans="8:19" customFormat="1" ht="12.75">
      <c r="H20750" s="507"/>
      <c r="P20750" s="507"/>
      <c r="R20750" s="507"/>
    </row>
    <row r="20751" spans="8:19" customFormat="1" ht="12.75">
      <c r="H20751" s="507"/>
      <c r="R20751" s="507"/>
    </row>
    <row r="20752" spans="8:19" customFormat="1" ht="12.75">
      <c r="H20752" s="507"/>
      <c r="R20752" s="507"/>
    </row>
    <row r="20753" spans="8:19" customFormat="1" ht="12.75">
      <c r="H20753" s="507"/>
      <c r="R20753" s="507"/>
    </row>
    <row r="20754" spans="8:19" customFormat="1" ht="12.75">
      <c r="H20754" s="507"/>
      <c r="P20754" s="507"/>
      <c r="R20754" s="507"/>
    </row>
    <row r="20755" spans="8:19" customFormat="1" ht="12.75">
      <c r="H20755" s="507"/>
      <c r="R20755" s="507"/>
    </row>
    <row r="20756" spans="8:19" customFormat="1" ht="12.75">
      <c r="H20756" s="507"/>
      <c r="R20756" s="507"/>
    </row>
    <row r="20757" spans="8:19" customFormat="1" ht="12.75">
      <c r="H20757" s="507"/>
      <c r="P20757" s="507"/>
      <c r="R20757" s="507"/>
    </row>
    <row r="20758" spans="8:19" customFormat="1" ht="12.75">
      <c r="H20758" s="507"/>
      <c r="R20758" s="507"/>
    </row>
    <row r="20759" spans="8:19" customFormat="1" ht="12.75">
      <c r="H20759" s="507"/>
      <c r="R20759" s="507"/>
      <c r="S20759" s="507"/>
    </row>
    <row r="20760" spans="8:19" customFormat="1" ht="12.75">
      <c r="H20760" s="507"/>
      <c r="P20760" s="507"/>
      <c r="R20760" s="507"/>
    </row>
    <row r="20761" spans="8:19" customFormat="1" ht="12.75">
      <c r="H20761" s="507"/>
      <c r="R20761" s="507"/>
    </row>
    <row r="20762" spans="8:19" customFormat="1" ht="12.75">
      <c r="H20762" s="507"/>
      <c r="R20762" s="507"/>
    </row>
    <row r="20763" spans="8:19" customFormat="1" ht="12.75">
      <c r="H20763" s="507"/>
      <c r="R20763" s="507"/>
    </row>
    <row r="20764" spans="8:19" customFormat="1" ht="12.75">
      <c r="H20764" s="507"/>
      <c r="R20764" s="507"/>
    </row>
    <row r="20765" spans="8:19" customFormat="1" ht="12.75">
      <c r="H20765" s="507"/>
      <c r="R20765" s="507"/>
    </row>
    <row r="20766" spans="8:19" customFormat="1" ht="12.75">
      <c r="H20766" s="507"/>
      <c r="P20766" s="507"/>
      <c r="R20766" s="507"/>
      <c r="S20766" s="507"/>
    </row>
    <row r="20767" spans="8:19" customFormat="1" ht="12.75">
      <c r="H20767" s="507"/>
      <c r="R20767" s="507"/>
      <c r="S20767" s="507"/>
    </row>
    <row r="20768" spans="8:19" customFormat="1" ht="12.75">
      <c r="H20768" s="507"/>
      <c r="R20768" s="507"/>
    </row>
    <row r="20769" spans="8:19" customFormat="1" ht="12.75">
      <c r="H20769" s="507"/>
      <c r="R20769" s="507"/>
      <c r="S20769" s="507"/>
    </row>
    <row r="20770" spans="8:19" customFormat="1" ht="12.75">
      <c r="H20770" s="507"/>
      <c r="P20770" s="507"/>
      <c r="R20770" s="507"/>
      <c r="S20770" s="507"/>
    </row>
    <row r="20771" spans="8:19" customFormat="1" ht="12.75">
      <c r="H20771" s="507"/>
      <c r="R20771" s="507"/>
      <c r="S20771" s="507"/>
    </row>
    <row r="20772" spans="8:19" customFormat="1" ht="12.75">
      <c r="H20772" s="507"/>
      <c r="R20772" s="507"/>
    </row>
    <row r="20773" spans="8:19" customFormat="1" ht="12.75">
      <c r="H20773" s="507"/>
      <c r="R20773" s="507"/>
    </row>
    <row r="20774" spans="8:19" customFormat="1" ht="12.75">
      <c r="H20774" s="507"/>
      <c r="R20774" s="507"/>
    </row>
    <row r="20775" spans="8:19" customFormat="1" ht="12.75">
      <c r="H20775" s="507"/>
      <c r="R20775" s="507"/>
    </row>
    <row r="20776" spans="8:19" customFormat="1" ht="12.75">
      <c r="H20776" s="507"/>
      <c r="R20776" s="507"/>
    </row>
    <row r="20777" spans="8:19" customFormat="1" ht="12.75">
      <c r="H20777" s="507"/>
      <c r="R20777" s="507"/>
    </row>
    <row r="20778" spans="8:19" customFormat="1" ht="12.75">
      <c r="H20778" s="507"/>
      <c r="P20778" s="507"/>
      <c r="R20778" s="507"/>
    </row>
    <row r="20779" spans="8:19" customFormat="1" ht="12.75">
      <c r="H20779" s="507"/>
      <c r="P20779" s="507"/>
      <c r="R20779" s="507"/>
    </row>
    <row r="20780" spans="8:19" customFormat="1" ht="12.75">
      <c r="H20780" s="507"/>
      <c r="R20780" s="507"/>
    </row>
    <row r="20781" spans="8:19" customFormat="1" ht="12.75">
      <c r="H20781" s="507"/>
      <c r="R20781" s="507"/>
    </row>
    <row r="20782" spans="8:19" customFormat="1" ht="12.75">
      <c r="H20782" s="507"/>
      <c r="R20782" s="507"/>
    </row>
    <row r="20783" spans="8:19" customFormat="1" ht="12.75">
      <c r="H20783" s="507"/>
      <c r="P20783" s="507"/>
      <c r="R20783" s="507"/>
    </row>
    <row r="20784" spans="8:19" customFormat="1" ht="12.75">
      <c r="H20784" s="507"/>
      <c r="R20784" s="507"/>
      <c r="S20784" s="507"/>
    </row>
    <row r="20785" spans="8:28" customFormat="1" ht="12.75">
      <c r="H20785" s="507"/>
      <c r="R20785" s="507"/>
      <c r="S20785" s="507"/>
    </row>
    <row r="20786" spans="8:28" customFormat="1" ht="12.75">
      <c r="H20786" s="507"/>
      <c r="R20786" s="507"/>
    </row>
    <row r="20787" spans="8:28" customFormat="1" ht="12.75">
      <c r="H20787" s="507"/>
      <c r="P20787" s="507"/>
      <c r="R20787" s="507"/>
      <c r="S20787" s="507"/>
    </row>
    <row r="20788" spans="8:28" customFormat="1" ht="12.75">
      <c r="H20788" s="507"/>
      <c r="R20788" s="507"/>
    </row>
    <row r="20789" spans="8:28" customFormat="1" ht="12.75">
      <c r="H20789" s="507"/>
      <c r="P20789" s="507"/>
      <c r="R20789" s="507"/>
      <c r="AB20789" s="507"/>
    </row>
    <row r="20790" spans="8:28" customFormat="1" ht="12.75">
      <c r="H20790" s="507"/>
      <c r="R20790" s="507"/>
    </row>
    <row r="20791" spans="8:28" customFormat="1" ht="12.75">
      <c r="H20791" s="507"/>
      <c r="R20791" s="507"/>
    </row>
    <row r="20792" spans="8:28" customFormat="1" ht="12.75">
      <c r="H20792" s="507"/>
      <c r="P20792" s="507"/>
      <c r="R20792" s="507"/>
    </row>
    <row r="20793" spans="8:28" customFormat="1" ht="12.75">
      <c r="H20793" s="507"/>
      <c r="R20793" s="507"/>
      <c r="S20793" s="507"/>
    </row>
    <row r="20794" spans="8:28" customFormat="1" ht="12.75">
      <c r="H20794" s="507"/>
      <c r="R20794" s="507"/>
    </row>
    <row r="20795" spans="8:28" customFormat="1" ht="12.75">
      <c r="H20795" s="507"/>
      <c r="R20795" s="507"/>
      <c r="S20795" s="507"/>
    </row>
    <row r="20796" spans="8:28" customFormat="1" ht="12.75">
      <c r="H20796" s="507"/>
      <c r="R20796" s="507"/>
    </row>
    <row r="20797" spans="8:28" customFormat="1" ht="12.75">
      <c r="H20797" s="507"/>
      <c r="R20797" s="507"/>
      <c r="S20797" s="507"/>
    </row>
    <row r="20798" spans="8:28" customFormat="1" ht="12.75">
      <c r="H20798" s="507"/>
      <c r="P20798" s="507"/>
      <c r="R20798" s="507"/>
    </row>
    <row r="20799" spans="8:28" customFormat="1" ht="12.75">
      <c r="H20799" s="507"/>
      <c r="R20799" s="507"/>
      <c r="S20799" s="507"/>
    </row>
    <row r="20800" spans="8:28" customFormat="1" ht="12.75">
      <c r="H20800" s="507"/>
      <c r="R20800" s="507"/>
      <c r="S20800" s="507"/>
    </row>
    <row r="20801" spans="8:19" customFormat="1" ht="12.75">
      <c r="H20801" s="507"/>
      <c r="P20801" s="507"/>
      <c r="R20801" s="507"/>
    </row>
    <row r="20802" spans="8:19" customFormat="1" ht="12.75">
      <c r="H20802" s="507"/>
      <c r="R20802" s="507"/>
    </row>
    <row r="20803" spans="8:19" customFormat="1" ht="12.75">
      <c r="H20803" s="507"/>
      <c r="R20803" s="507"/>
    </row>
    <row r="20804" spans="8:19" customFormat="1" ht="12.75">
      <c r="H20804" s="507"/>
      <c r="R20804" s="507"/>
    </row>
    <row r="20805" spans="8:19" customFormat="1" ht="12.75">
      <c r="H20805" s="507"/>
      <c r="R20805" s="507"/>
    </row>
    <row r="20806" spans="8:19" customFormat="1" ht="12.75">
      <c r="H20806" s="507"/>
      <c r="R20806" s="507"/>
      <c r="S20806" s="507"/>
    </row>
    <row r="20807" spans="8:19" customFormat="1" ht="12.75">
      <c r="H20807" s="507"/>
      <c r="R20807" s="507"/>
      <c r="S20807" s="507"/>
    </row>
    <row r="20808" spans="8:19" customFormat="1" ht="12.75">
      <c r="H20808" s="507"/>
      <c r="P20808" s="507"/>
      <c r="R20808" s="507"/>
    </row>
    <row r="20809" spans="8:19" customFormat="1" ht="12.75">
      <c r="H20809" s="507"/>
      <c r="R20809" s="507"/>
    </row>
    <row r="20810" spans="8:19" customFormat="1" ht="12.75">
      <c r="H20810" s="507"/>
      <c r="R20810" s="507"/>
    </row>
    <row r="20811" spans="8:19" customFormat="1" ht="12.75">
      <c r="H20811" s="507"/>
      <c r="P20811" s="507"/>
      <c r="R20811" s="507"/>
    </row>
    <row r="20812" spans="8:19" customFormat="1" ht="12.75">
      <c r="H20812" s="507"/>
      <c r="R20812" s="507"/>
    </row>
    <row r="20813" spans="8:19" customFormat="1" ht="12.75">
      <c r="H20813" s="507"/>
      <c r="R20813" s="507"/>
      <c r="S20813" s="507"/>
    </row>
    <row r="20814" spans="8:19" customFormat="1" ht="12.75">
      <c r="H20814" s="507"/>
      <c r="R20814" s="507"/>
    </row>
    <row r="20815" spans="8:19" customFormat="1" ht="12.75">
      <c r="H20815" s="507"/>
      <c r="P20815" s="507"/>
      <c r="R20815" s="507"/>
      <c r="S20815" s="507"/>
    </row>
    <row r="20816" spans="8:19" customFormat="1" ht="12.75">
      <c r="H20816" s="507"/>
      <c r="R20816" s="507"/>
      <c r="S20816" s="507"/>
    </row>
    <row r="20817" spans="8:19" customFormat="1" ht="12.75">
      <c r="H20817" s="507"/>
      <c r="R20817" s="507"/>
    </row>
    <row r="20818" spans="8:19" customFormat="1" ht="12.75">
      <c r="H20818" s="507"/>
      <c r="R20818" s="507"/>
    </row>
    <row r="20819" spans="8:19" customFormat="1" ht="12.75">
      <c r="H20819" s="507"/>
      <c r="R20819" s="507"/>
    </row>
    <row r="20820" spans="8:19" customFormat="1" ht="12.75">
      <c r="H20820" s="507"/>
      <c r="P20820" s="507"/>
      <c r="R20820" s="507"/>
    </row>
    <row r="20821" spans="8:19" customFormat="1" ht="12.75">
      <c r="H20821" s="507"/>
      <c r="R20821" s="507"/>
    </row>
    <row r="20822" spans="8:19" customFormat="1" ht="12.75">
      <c r="H20822" s="507"/>
      <c r="R20822" s="507"/>
      <c r="S20822" s="507"/>
    </row>
    <row r="20823" spans="8:19" customFormat="1" ht="12.75">
      <c r="H20823" s="507"/>
      <c r="R20823" s="507"/>
      <c r="S20823" s="507"/>
    </row>
    <row r="20824" spans="8:19" customFormat="1" ht="12.75">
      <c r="H20824" s="507"/>
      <c r="R20824" s="507"/>
    </row>
    <row r="20825" spans="8:19" customFormat="1" ht="12.75">
      <c r="H20825" s="507"/>
      <c r="P20825" s="507"/>
      <c r="R20825" s="507"/>
      <c r="S20825" s="507"/>
    </row>
    <row r="20826" spans="8:19" customFormat="1" ht="12.75">
      <c r="H20826" s="507"/>
      <c r="R20826" s="507"/>
    </row>
    <row r="20827" spans="8:19" customFormat="1" ht="12.75">
      <c r="H20827" s="507"/>
      <c r="R20827" s="507"/>
    </row>
    <row r="20828" spans="8:19" customFormat="1" ht="12.75">
      <c r="H20828" s="507"/>
      <c r="R20828" s="507"/>
      <c r="S20828" s="507"/>
    </row>
    <row r="20829" spans="8:19" customFormat="1" ht="12.75">
      <c r="H20829" s="507"/>
      <c r="R20829" s="507"/>
    </row>
    <row r="20830" spans="8:19" customFormat="1" ht="12.75">
      <c r="H20830" s="507"/>
      <c r="R20830" s="507"/>
    </row>
    <row r="20831" spans="8:19" customFormat="1" ht="12.75">
      <c r="H20831" s="507"/>
      <c r="R20831" s="507"/>
    </row>
    <row r="20832" spans="8:19" customFormat="1" ht="12.75">
      <c r="H20832" s="507"/>
      <c r="R20832" s="507"/>
      <c r="S20832" s="507"/>
    </row>
    <row r="20833" spans="8:19" customFormat="1" ht="12.75">
      <c r="H20833" s="507"/>
      <c r="R20833" s="507"/>
    </row>
    <row r="20834" spans="8:19" customFormat="1" ht="12.75">
      <c r="H20834" s="507"/>
      <c r="P20834" s="507"/>
      <c r="R20834" s="507"/>
    </row>
    <row r="20835" spans="8:19" customFormat="1" ht="12.75">
      <c r="H20835" s="507"/>
      <c r="R20835" s="507"/>
      <c r="S20835" s="507"/>
    </row>
    <row r="20836" spans="8:19" customFormat="1" ht="12.75">
      <c r="H20836" s="507"/>
      <c r="P20836" s="507"/>
      <c r="R20836" s="507"/>
    </row>
    <row r="20837" spans="8:19" customFormat="1" ht="12.75">
      <c r="H20837" s="507"/>
      <c r="P20837" s="507"/>
      <c r="R20837" s="507"/>
      <c r="S20837" s="507"/>
    </row>
    <row r="20838" spans="8:19" customFormat="1" ht="12.75">
      <c r="H20838" s="507"/>
      <c r="R20838" s="507"/>
    </row>
    <row r="20839" spans="8:19" customFormat="1" ht="12.75">
      <c r="H20839" s="507"/>
      <c r="R20839" s="507"/>
      <c r="S20839" s="507"/>
    </row>
    <row r="20840" spans="8:19" customFormat="1" ht="12.75">
      <c r="H20840" s="507"/>
      <c r="R20840" s="507"/>
    </row>
    <row r="20841" spans="8:19" customFormat="1" ht="12.75">
      <c r="H20841" s="507"/>
      <c r="R20841" s="507"/>
    </row>
    <row r="20842" spans="8:19" customFormat="1" ht="12.75">
      <c r="H20842" s="507"/>
      <c r="R20842" s="507"/>
      <c r="S20842" s="507"/>
    </row>
    <row r="20843" spans="8:19" customFormat="1" ht="12.75">
      <c r="H20843" s="507"/>
      <c r="P20843" s="507"/>
      <c r="R20843" s="507"/>
    </row>
    <row r="20844" spans="8:19" customFormat="1" ht="12.75">
      <c r="H20844" s="507"/>
      <c r="R20844" s="507"/>
      <c r="S20844" s="507"/>
    </row>
    <row r="20845" spans="8:19" customFormat="1" ht="12.75">
      <c r="H20845" s="507"/>
      <c r="R20845" s="507"/>
      <c r="S20845" s="507"/>
    </row>
    <row r="20846" spans="8:19" customFormat="1" ht="12.75">
      <c r="H20846" s="507"/>
      <c r="R20846" s="507"/>
      <c r="S20846" s="507"/>
    </row>
    <row r="20847" spans="8:19" customFormat="1" ht="12.75">
      <c r="H20847" s="507"/>
      <c r="P20847" s="507"/>
      <c r="R20847" s="507"/>
    </row>
    <row r="20848" spans="8:19" customFormat="1" ht="12.75">
      <c r="H20848" s="507"/>
      <c r="R20848" s="507"/>
    </row>
    <row r="20849" spans="8:19" customFormat="1" ht="12.75">
      <c r="H20849" s="507"/>
      <c r="R20849" s="507"/>
    </row>
    <row r="20850" spans="8:19" customFormat="1" ht="12.75">
      <c r="H20850" s="507"/>
      <c r="P20850" s="507"/>
      <c r="R20850" s="507"/>
    </row>
    <row r="20851" spans="8:19" customFormat="1" ht="12.75">
      <c r="H20851" s="507"/>
      <c r="R20851" s="507"/>
      <c r="S20851" s="507"/>
    </row>
    <row r="20852" spans="8:19" customFormat="1" ht="12.75">
      <c r="H20852" s="507"/>
      <c r="R20852" s="507"/>
    </row>
    <row r="20853" spans="8:19" customFormat="1" ht="12.75">
      <c r="H20853" s="507"/>
      <c r="R20853" s="507"/>
    </row>
    <row r="20854" spans="8:19" customFormat="1" ht="12.75">
      <c r="H20854" s="507"/>
      <c r="P20854" s="507"/>
      <c r="R20854" s="507"/>
    </row>
    <row r="20855" spans="8:19" customFormat="1" ht="12.75">
      <c r="H20855" s="507"/>
      <c r="R20855" s="507"/>
    </row>
    <row r="20856" spans="8:19" customFormat="1" ht="12.75">
      <c r="H20856" s="507"/>
      <c r="R20856" s="507"/>
    </row>
    <row r="20857" spans="8:19" customFormat="1" ht="12.75">
      <c r="H20857" s="507"/>
      <c r="R20857" s="507"/>
    </row>
    <row r="20858" spans="8:19" customFormat="1" ht="12.75">
      <c r="H20858" s="507"/>
      <c r="P20858" s="507"/>
      <c r="R20858" s="507"/>
    </row>
    <row r="20859" spans="8:19" customFormat="1" ht="12.75">
      <c r="H20859" s="507"/>
      <c r="P20859" s="507"/>
      <c r="R20859" s="507"/>
      <c r="S20859" s="507"/>
    </row>
    <row r="20860" spans="8:19" customFormat="1" ht="12.75">
      <c r="H20860" s="507"/>
      <c r="R20860" s="507"/>
    </row>
    <row r="20861" spans="8:19" customFormat="1" ht="12.75">
      <c r="H20861" s="507"/>
      <c r="P20861" s="507"/>
      <c r="R20861" s="507"/>
    </row>
    <row r="20862" spans="8:19" customFormat="1" ht="12.75">
      <c r="H20862" s="507"/>
      <c r="R20862" s="507"/>
    </row>
    <row r="20863" spans="8:19" customFormat="1" ht="12.75">
      <c r="H20863" s="507"/>
      <c r="R20863" s="507"/>
      <c r="S20863" s="507"/>
    </row>
    <row r="20864" spans="8:19" customFormat="1" ht="12.75">
      <c r="H20864" s="507"/>
      <c r="R20864" s="507"/>
    </row>
    <row r="20865" spans="8:19" customFormat="1" ht="12.75">
      <c r="H20865" s="507"/>
      <c r="R20865" s="507"/>
    </row>
    <row r="20866" spans="8:19" customFormat="1" ht="12.75">
      <c r="H20866" s="507"/>
      <c r="R20866" s="507"/>
      <c r="S20866" s="507"/>
    </row>
    <row r="20867" spans="8:19" customFormat="1" ht="12.75">
      <c r="H20867" s="507"/>
      <c r="R20867" s="507"/>
      <c r="S20867" s="507"/>
    </row>
    <row r="20868" spans="8:19" customFormat="1" ht="12.75">
      <c r="H20868" s="507"/>
      <c r="R20868" s="507"/>
      <c r="S20868" s="507"/>
    </row>
    <row r="20869" spans="8:19" customFormat="1" ht="12.75">
      <c r="H20869" s="507"/>
      <c r="R20869" s="507"/>
    </row>
    <row r="20870" spans="8:19" customFormat="1" ht="12.75">
      <c r="H20870" s="507"/>
      <c r="R20870" s="507"/>
    </row>
    <row r="20871" spans="8:19" customFormat="1" ht="12.75">
      <c r="H20871" s="507"/>
      <c r="R20871" s="507"/>
    </row>
    <row r="20872" spans="8:19" customFormat="1" ht="12.75">
      <c r="H20872" s="507"/>
      <c r="R20872" s="507"/>
    </row>
    <row r="20873" spans="8:19" customFormat="1" ht="12.75">
      <c r="H20873" s="507"/>
      <c r="P20873" s="507"/>
      <c r="R20873" s="507"/>
    </row>
    <row r="20874" spans="8:19" customFormat="1" ht="12.75">
      <c r="H20874" s="507"/>
      <c r="R20874" s="507"/>
      <c r="S20874" s="507"/>
    </row>
    <row r="20875" spans="8:19" customFormat="1" ht="12.75">
      <c r="H20875" s="507"/>
      <c r="R20875" s="507"/>
    </row>
    <row r="20876" spans="8:19" customFormat="1" ht="12.75">
      <c r="H20876" s="507"/>
      <c r="R20876" s="507"/>
    </row>
    <row r="20877" spans="8:19" customFormat="1" ht="12.75">
      <c r="H20877" s="507"/>
      <c r="R20877" s="507"/>
    </row>
    <row r="20878" spans="8:19" customFormat="1" ht="12.75">
      <c r="H20878" s="507"/>
      <c r="R20878" s="507"/>
      <c r="S20878" s="507"/>
    </row>
    <row r="20879" spans="8:19" customFormat="1" ht="12.75">
      <c r="H20879" s="507"/>
      <c r="R20879" s="507"/>
      <c r="S20879" s="507"/>
    </row>
    <row r="20880" spans="8:19" customFormat="1" ht="12.75">
      <c r="H20880" s="507"/>
      <c r="R20880" s="507"/>
    </row>
    <row r="20881" spans="8:19" customFormat="1" ht="12.75">
      <c r="H20881" s="507"/>
      <c r="R20881" s="507"/>
    </row>
    <row r="20882" spans="8:19" customFormat="1" ht="12.75">
      <c r="H20882" s="507"/>
      <c r="P20882" s="507"/>
      <c r="R20882" s="507"/>
    </row>
    <row r="20883" spans="8:19" customFormat="1" ht="12.75">
      <c r="H20883" s="507"/>
      <c r="P20883" s="507"/>
      <c r="R20883" s="507"/>
    </row>
    <row r="20884" spans="8:19" customFormat="1" ht="12.75">
      <c r="H20884" s="507"/>
      <c r="R20884" s="507"/>
      <c r="S20884" s="507"/>
    </row>
    <row r="20885" spans="8:19" customFormat="1" ht="12.75">
      <c r="H20885" s="507"/>
      <c r="R20885" s="507"/>
    </row>
    <row r="20886" spans="8:19" customFormat="1" ht="12.75">
      <c r="H20886" s="507"/>
      <c r="R20886" s="507"/>
    </row>
    <row r="20887" spans="8:19" customFormat="1" ht="12.75">
      <c r="H20887" s="507"/>
      <c r="P20887" s="507"/>
      <c r="R20887" s="507"/>
    </row>
    <row r="20888" spans="8:19" customFormat="1" ht="12.75">
      <c r="H20888" s="507"/>
      <c r="P20888" s="507"/>
      <c r="R20888" s="507"/>
    </row>
    <row r="20889" spans="8:19" customFormat="1" ht="12.75">
      <c r="H20889" s="507"/>
      <c r="R20889" s="507"/>
    </row>
    <row r="20890" spans="8:19" customFormat="1" ht="12.75">
      <c r="H20890" s="507"/>
      <c r="R20890" s="507"/>
    </row>
    <row r="20891" spans="8:19" customFormat="1" ht="12.75">
      <c r="H20891" s="507"/>
      <c r="R20891" s="507"/>
    </row>
    <row r="20892" spans="8:19" customFormat="1" ht="12.75">
      <c r="H20892" s="507"/>
      <c r="R20892" s="507"/>
      <c r="S20892" s="507"/>
    </row>
    <row r="20893" spans="8:19" customFormat="1" ht="12.75">
      <c r="H20893" s="507"/>
      <c r="R20893" s="507"/>
    </row>
    <row r="20894" spans="8:19" customFormat="1" ht="12.75">
      <c r="H20894" s="507"/>
      <c r="R20894" s="507"/>
    </row>
    <row r="20895" spans="8:19" customFormat="1" ht="12.75">
      <c r="H20895" s="507"/>
      <c r="R20895" s="507"/>
      <c r="S20895" s="507"/>
    </row>
    <row r="20896" spans="8:19" customFormat="1" ht="12.75">
      <c r="H20896" s="507"/>
      <c r="P20896" s="507"/>
      <c r="R20896" s="507"/>
    </row>
    <row r="20897" spans="8:19" customFormat="1" ht="12.75">
      <c r="H20897" s="507"/>
      <c r="R20897" s="507"/>
    </row>
    <row r="20898" spans="8:19" customFormat="1" ht="12.75">
      <c r="H20898" s="507"/>
      <c r="R20898" s="507"/>
    </row>
    <row r="20899" spans="8:19" customFormat="1" ht="12.75">
      <c r="H20899" s="507"/>
      <c r="R20899" s="507"/>
    </row>
    <row r="20900" spans="8:19" customFormat="1" ht="12.75">
      <c r="H20900" s="507"/>
      <c r="R20900" s="507"/>
      <c r="S20900" s="507"/>
    </row>
    <row r="20901" spans="8:19" customFormat="1" ht="12.75">
      <c r="H20901" s="507"/>
      <c r="P20901" s="507"/>
      <c r="R20901" s="507"/>
    </row>
    <row r="20902" spans="8:19" customFormat="1" ht="12.75">
      <c r="H20902" s="507"/>
      <c r="R20902" s="507"/>
    </row>
    <row r="20903" spans="8:19" customFormat="1" ht="12.75">
      <c r="H20903" s="507"/>
      <c r="R20903" s="507"/>
    </row>
    <row r="20904" spans="8:19" customFormat="1" ht="12.75">
      <c r="H20904" s="507"/>
      <c r="R20904" s="507"/>
    </row>
    <row r="20905" spans="8:19" customFormat="1" ht="12.75">
      <c r="H20905" s="507"/>
      <c r="R20905" s="507"/>
    </row>
    <row r="20906" spans="8:19" customFormat="1" ht="12.75">
      <c r="H20906" s="507"/>
      <c r="P20906" s="507"/>
      <c r="R20906" s="507"/>
    </row>
    <row r="20907" spans="8:19" customFormat="1" ht="12.75">
      <c r="H20907" s="507"/>
      <c r="R20907" s="507"/>
    </row>
    <row r="20908" spans="8:19" customFormat="1" ht="12.75">
      <c r="H20908" s="507"/>
      <c r="R20908" s="507"/>
    </row>
    <row r="20909" spans="8:19" customFormat="1" ht="12.75">
      <c r="H20909" s="507"/>
      <c r="R20909" s="507"/>
    </row>
    <row r="20910" spans="8:19" customFormat="1" ht="12.75">
      <c r="H20910" s="507"/>
      <c r="P20910" s="507"/>
      <c r="R20910" s="507"/>
    </row>
    <row r="20911" spans="8:19" customFormat="1" ht="12.75">
      <c r="H20911" s="507"/>
      <c r="P20911" s="507"/>
      <c r="R20911" s="507"/>
    </row>
    <row r="20912" spans="8:19" customFormat="1" ht="12.75">
      <c r="H20912" s="507"/>
      <c r="R20912" s="507"/>
      <c r="S20912" s="507"/>
    </row>
    <row r="20913" spans="8:19" customFormat="1" ht="12.75">
      <c r="H20913" s="507"/>
      <c r="R20913" s="507"/>
      <c r="S20913" s="507"/>
    </row>
    <row r="20914" spans="8:19" customFormat="1" ht="12.75">
      <c r="H20914" s="507"/>
      <c r="R20914" s="507"/>
    </row>
    <row r="20915" spans="8:19" customFormat="1" ht="12.75">
      <c r="H20915" s="507"/>
      <c r="P20915" s="507"/>
      <c r="R20915" s="507"/>
    </row>
    <row r="20916" spans="8:19" customFormat="1" ht="12.75">
      <c r="H20916" s="507"/>
      <c r="P20916" s="507"/>
      <c r="R20916" s="507"/>
    </row>
    <row r="20917" spans="8:19" customFormat="1" ht="12.75">
      <c r="H20917" s="507"/>
      <c r="R20917" s="507"/>
      <c r="S20917" s="507"/>
    </row>
    <row r="20918" spans="8:19" customFormat="1" ht="12.75">
      <c r="H20918" s="507"/>
      <c r="R20918" s="507"/>
      <c r="S20918" s="507"/>
    </row>
    <row r="20919" spans="8:19" customFormat="1" ht="12.75">
      <c r="H20919" s="507"/>
      <c r="P20919" s="507"/>
      <c r="R20919" s="507"/>
    </row>
    <row r="20920" spans="8:19" customFormat="1" ht="12.75">
      <c r="H20920" s="507"/>
      <c r="R20920" s="507"/>
    </row>
    <row r="20921" spans="8:19" customFormat="1" ht="12.75">
      <c r="H20921" s="507"/>
      <c r="R20921" s="507"/>
      <c r="S20921" s="507"/>
    </row>
    <row r="20922" spans="8:19" customFormat="1" ht="12.75">
      <c r="H20922" s="507"/>
      <c r="P20922" s="507"/>
      <c r="R20922" s="507"/>
    </row>
    <row r="20923" spans="8:19" customFormat="1" ht="12.75">
      <c r="H20923" s="507"/>
      <c r="R20923" s="507"/>
    </row>
    <row r="20924" spans="8:19" customFormat="1" ht="12.75">
      <c r="H20924" s="507"/>
      <c r="R20924" s="507"/>
    </row>
    <row r="20925" spans="8:19" customFormat="1" ht="12.75">
      <c r="H20925" s="507"/>
      <c r="R20925" s="507"/>
    </row>
    <row r="20926" spans="8:19" customFormat="1" ht="12.75">
      <c r="H20926" s="507"/>
      <c r="R20926" s="507"/>
      <c r="S20926" s="507"/>
    </row>
    <row r="20927" spans="8:19" customFormat="1" ht="12.75">
      <c r="H20927" s="507"/>
      <c r="R20927" s="507"/>
      <c r="S20927" s="507"/>
    </row>
    <row r="20928" spans="8:19" customFormat="1" ht="12.75">
      <c r="H20928" s="507"/>
      <c r="R20928" s="507"/>
    </row>
    <row r="20929" spans="8:19" customFormat="1" ht="12.75">
      <c r="H20929" s="507"/>
      <c r="P20929" s="507"/>
      <c r="R20929" s="507"/>
    </row>
    <row r="20930" spans="8:19" customFormat="1" ht="12.75">
      <c r="H20930" s="507"/>
      <c r="R20930" s="507"/>
    </row>
    <row r="20931" spans="8:19" customFormat="1" ht="12.75">
      <c r="H20931" s="507"/>
      <c r="R20931" s="507"/>
      <c r="S20931" s="507"/>
    </row>
    <row r="20932" spans="8:19" customFormat="1" ht="12.75">
      <c r="H20932" s="507"/>
      <c r="R20932" s="507"/>
      <c r="S20932" s="507"/>
    </row>
    <row r="20933" spans="8:19" customFormat="1" ht="12.75">
      <c r="H20933" s="507"/>
      <c r="P20933" s="507"/>
      <c r="R20933" s="507"/>
      <c r="S20933" s="507"/>
    </row>
    <row r="20934" spans="8:19" customFormat="1" ht="12.75">
      <c r="H20934" s="507"/>
      <c r="R20934" s="507"/>
      <c r="S20934" s="507"/>
    </row>
    <row r="20935" spans="8:19" customFormat="1" ht="12.75">
      <c r="H20935" s="507"/>
      <c r="P20935" s="507"/>
      <c r="R20935" s="507"/>
    </row>
    <row r="20936" spans="8:19" customFormat="1" ht="12.75">
      <c r="H20936" s="507"/>
      <c r="R20936" s="507"/>
    </row>
    <row r="20937" spans="8:19" customFormat="1" ht="12.75">
      <c r="H20937" s="507"/>
      <c r="R20937" s="507"/>
    </row>
    <row r="20938" spans="8:19" customFormat="1" ht="12.75">
      <c r="H20938" s="507"/>
      <c r="R20938" s="507"/>
    </row>
    <row r="20939" spans="8:19" customFormat="1" ht="12.75">
      <c r="H20939" s="507"/>
      <c r="R20939" s="507"/>
    </row>
    <row r="20940" spans="8:19" customFormat="1" ht="12.75">
      <c r="H20940" s="507"/>
      <c r="R20940" s="507"/>
    </row>
    <row r="20941" spans="8:19" customFormat="1" ht="12.75">
      <c r="H20941" s="507"/>
      <c r="R20941" s="507"/>
    </row>
    <row r="20942" spans="8:19" customFormat="1" ht="12.75">
      <c r="H20942" s="507"/>
      <c r="R20942" s="507"/>
    </row>
    <row r="20943" spans="8:19" customFormat="1" ht="12.75">
      <c r="H20943" s="507"/>
      <c r="R20943" s="507"/>
    </row>
    <row r="20944" spans="8:19" customFormat="1" ht="12.75">
      <c r="H20944" s="507"/>
      <c r="R20944" s="507"/>
      <c r="S20944" s="507"/>
    </row>
    <row r="20945" spans="8:19" customFormat="1" ht="12.75">
      <c r="H20945" s="507"/>
      <c r="R20945" s="507"/>
    </row>
    <row r="20946" spans="8:19" customFormat="1" ht="12.75">
      <c r="H20946" s="507"/>
      <c r="R20946" s="507"/>
    </row>
    <row r="20947" spans="8:19" customFormat="1" ht="12.75">
      <c r="H20947" s="507"/>
      <c r="R20947" s="507"/>
      <c r="S20947" s="507"/>
    </row>
    <row r="20948" spans="8:19" customFormat="1" ht="12.75">
      <c r="H20948" s="507"/>
      <c r="R20948" s="507"/>
    </row>
    <row r="20949" spans="8:19" customFormat="1" ht="12.75">
      <c r="H20949" s="507"/>
      <c r="R20949" s="507"/>
    </row>
    <row r="20950" spans="8:19" customFormat="1" ht="12.75">
      <c r="H20950" s="507"/>
      <c r="P20950" s="507"/>
      <c r="R20950" s="507"/>
      <c r="S20950" s="507"/>
    </row>
    <row r="20951" spans="8:19" customFormat="1" ht="12.75">
      <c r="H20951" s="507"/>
      <c r="R20951" s="507"/>
      <c r="S20951" s="507"/>
    </row>
    <row r="20952" spans="8:19" customFormat="1" ht="12.75">
      <c r="H20952" s="507"/>
      <c r="R20952" s="507"/>
    </row>
    <row r="20953" spans="8:19" customFormat="1" ht="12.75">
      <c r="H20953" s="507"/>
      <c r="R20953" s="507"/>
      <c r="S20953" s="507"/>
    </row>
    <row r="20954" spans="8:19" customFormat="1" ht="12.75">
      <c r="H20954" s="507"/>
      <c r="P20954" s="507"/>
      <c r="R20954" s="507"/>
    </row>
    <row r="20955" spans="8:19" customFormat="1" ht="12.75">
      <c r="H20955" s="507"/>
      <c r="R20955" s="507"/>
      <c r="S20955" s="507"/>
    </row>
    <row r="20956" spans="8:19" customFormat="1" ht="12.75">
      <c r="H20956" s="507"/>
      <c r="P20956" s="507"/>
      <c r="R20956" s="507"/>
    </row>
    <row r="20957" spans="8:19" customFormat="1" ht="12.75">
      <c r="H20957" s="507"/>
      <c r="R20957" s="507"/>
    </row>
    <row r="20958" spans="8:19" customFormat="1" ht="12.75">
      <c r="H20958" s="507"/>
      <c r="R20958" s="507"/>
      <c r="S20958" s="507"/>
    </row>
    <row r="20959" spans="8:19" customFormat="1" ht="12.75">
      <c r="H20959" s="507"/>
      <c r="P20959" s="507"/>
      <c r="R20959" s="507"/>
    </row>
    <row r="20960" spans="8:19" customFormat="1" ht="12.75">
      <c r="H20960" s="507"/>
      <c r="P20960" s="507"/>
      <c r="R20960" s="507"/>
      <c r="S20960" s="507"/>
    </row>
    <row r="20961" spans="8:19" customFormat="1" ht="12.75">
      <c r="H20961" s="507"/>
      <c r="R20961" s="507"/>
    </row>
    <row r="20962" spans="8:19" customFormat="1" ht="12.75">
      <c r="H20962" s="507"/>
      <c r="R20962" s="507"/>
    </row>
    <row r="20963" spans="8:19" customFormat="1" ht="12.75">
      <c r="H20963" s="507"/>
      <c r="R20963" s="507"/>
      <c r="S20963" s="507"/>
    </row>
    <row r="20964" spans="8:19" customFormat="1" ht="12.75">
      <c r="H20964" s="507"/>
      <c r="R20964" s="507"/>
      <c r="S20964" s="507"/>
    </row>
    <row r="20965" spans="8:19" customFormat="1" ht="12.75">
      <c r="H20965" s="507"/>
      <c r="R20965" s="507"/>
    </row>
    <row r="20966" spans="8:19" customFormat="1" ht="12.75">
      <c r="H20966" s="507"/>
      <c r="R20966" s="507"/>
      <c r="S20966" s="507"/>
    </row>
    <row r="20967" spans="8:19" customFormat="1" ht="12.75">
      <c r="H20967" s="507"/>
      <c r="R20967" s="507"/>
    </row>
    <row r="20968" spans="8:19" customFormat="1" ht="12.75">
      <c r="H20968" s="507"/>
      <c r="R20968" s="507"/>
    </row>
    <row r="20969" spans="8:19" customFormat="1" ht="12.75">
      <c r="H20969" s="507"/>
      <c r="R20969" s="507"/>
    </row>
    <row r="20970" spans="8:19" customFormat="1" ht="12.75">
      <c r="H20970" s="507"/>
      <c r="P20970" s="507"/>
      <c r="R20970" s="507"/>
    </row>
    <row r="20971" spans="8:19" customFormat="1" ht="12.75">
      <c r="H20971" s="507"/>
      <c r="P20971" s="507"/>
      <c r="R20971" s="507"/>
      <c r="S20971" s="507"/>
    </row>
    <row r="20972" spans="8:19" customFormat="1" ht="12.75">
      <c r="H20972" s="507"/>
      <c r="R20972" s="507"/>
    </row>
    <row r="20973" spans="8:19" customFormat="1" ht="12.75">
      <c r="H20973" s="507"/>
      <c r="R20973" s="507"/>
    </row>
    <row r="20974" spans="8:19" customFormat="1" ht="12.75">
      <c r="H20974" s="507"/>
      <c r="P20974" s="507"/>
      <c r="R20974" s="507"/>
    </row>
    <row r="20975" spans="8:19" customFormat="1" ht="12.75">
      <c r="H20975" s="507"/>
      <c r="R20975" s="507"/>
      <c r="S20975" s="507"/>
    </row>
    <row r="20976" spans="8:19" customFormat="1" ht="12.75">
      <c r="H20976" s="507"/>
      <c r="R20976" s="507"/>
      <c r="S20976" s="507"/>
    </row>
    <row r="20977" spans="8:19" customFormat="1" ht="12.75">
      <c r="H20977" s="507"/>
      <c r="P20977" s="507"/>
      <c r="R20977" s="507"/>
    </row>
    <row r="20978" spans="8:19" customFormat="1" ht="12.75">
      <c r="H20978" s="507"/>
      <c r="R20978" s="507"/>
    </row>
    <row r="20979" spans="8:19" customFormat="1" ht="12.75">
      <c r="H20979" s="507"/>
      <c r="P20979" s="507"/>
      <c r="R20979" s="507"/>
    </row>
    <row r="20980" spans="8:19" customFormat="1" ht="12.75">
      <c r="H20980" s="507"/>
      <c r="R20980" s="507"/>
      <c r="S20980" s="507"/>
    </row>
    <row r="20981" spans="8:19" customFormat="1" ht="12.75">
      <c r="H20981" s="507"/>
      <c r="R20981" s="507"/>
      <c r="S20981" s="507"/>
    </row>
    <row r="20982" spans="8:19" customFormat="1" ht="12.75">
      <c r="H20982" s="507"/>
      <c r="R20982" s="507"/>
    </row>
    <row r="20983" spans="8:19" customFormat="1" ht="12.75">
      <c r="H20983" s="507"/>
      <c r="R20983" s="507"/>
    </row>
    <row r="20984" spans="8:19" customFormat="1" ht="12.75">
      <c r="H20984" s="507"/>
      <c r="R20984" s="507"/>
      <c r="S20984" s="507"/>
    </row>
    <row r="20985" spans="8:19" customFormat="1" ht="12.75">
      <c r="H20985" s="507"/>
      <c r="P20985" s="507"/>
      <c r="R20985" s="507"/>
      <c r="S20985" s="507"/>
    </row>
    <row r="20986" spans="8:19" customFormat="1" ht="12.75">
      <c r="H20986" s="507"/>
      <c r="P20986" s="507"/>
      <c r="R20986" s="507"/>
      <c r="S20986" s="507"/>
    </row>
    <row r="20987" spans="8:19" customFormat="1" ht="12.75">
      <c r="H20987" s="507"/>
      <c r="P20987" s="507"/>
      <c r="R20987" s="507"/>
    </row>
    <row r="20988" spans="8:19" customFormat="1" ht="12.75">
      <c r="H20988" s="507"/>
      <c r="R20988" s="507"/>
      <c r="S20988" s="507"/>
    </row>
    <row r="20989" spans="8:19" customFormat="1" ht="12.75">
      <c r="H20989" s="507"/>
      <c r="R20989" s="507"/>
      <c r="S20989" s="507"/>
    </row>
    <row r="20990" spans="8:19" customFormat="1" ht="12.75">
      <c r="H20990" s="507"/>
      <c r="R20990" s="507"/>
      <c r="S20990" s="507"/>
    </row>
    <row r="20991" spans="8:19" customFormat="1" ht="12.75">
      <c r="H20991" s="507"/>
      <c r="R20991" s="507"/>
      <c r="S20991" s="507"/>
    </row>
    <row r="20992" spans="8:19" customFormat="1" ht="12.75">
      <c r="H20992" s="507"/>
      <c r="P20992" s="507"/>
      <c r="R20992" s="507"/>
    </row>
    <row r="20993" spans="8:19" customFormat="1" ht="12.75">
      <c r="H20993" s="507"/>
      <c r="R20993" s="507"/>
      <c r="S20993" s="507"/>
    </row>
    <row r="20994" spans="8:19" customFormat="1" ht="12.75">
      <c r="H20994" s="507"/>
      <c r="R20994" s="507"/>
      <c r="S20994" s="507"/>
    </row>
    <row r="20995" spans="8:19" customFormat="1" ht="12.75">
      <c r="H20995" s="507"/>
      <c r="P20995" s="507"/>
      <c r="R20995" s="507"/>
    </row>
    <row r="20996" spans="8:19" customFormat="1" ht="12.75">
      <c r="H20996" s="507"/>
      <c r="P20996" s="507"/>
      <c r="R20996" s="507"/>
    </row>
    <row r="20997" spans="8:19" customFormat="1" ht="12.75">
      <c r="H20997" s="507"/>
      <c r="R20997" s="507"/>
      <c r="S20997" s="507"/>
    </row>
    <row r="20998" spans="8:19" customFormat="1" ht="12.75">
      <c r="H20998" s="507"/>
      <c r="P20998" s="507"/>
      <c r="R20998" s="507"/>
    </row>
    <row r="20999" spans="8:19" customFormat="1" ht="12.75">
      <c r="H20999" s="507"/>
      <c r="R20999" s="507"/>
      <c r="S20999" s="507"/>
    </row>
    <row r="21000" spans="8:19" customFormat="1" ht="12.75">
      <c r="H21000" s="507"/>
      <c r="R21000" s="507"/>
    </row>
    <row r="21001" spans="8:19" customFormat="1" ht="12.75">
      <c r="H21001" s="507"/>
      <c r="R21001" s="507"/>
      <c r="S21001" s="507"/>
    </row>
    <row r="21002" spans="8:19" customFormat="1" ht="12.75">
      <c r="H21002" s="507"/>
      <c r="P21002" s="507"/>
      <c r="R21002" s="507"/>
    </row>
    <row r="21003" spans="8:19" customFormat="1" ht="12.75">
      <c r="H21003" s="507"/>
      <c r="P21003" s="507"/>
      <c r="R21003" s="507"/>
    </row>
    <row r="21004" spans="8:19" customFormat="1" ht="12.75">
      <c r="H21004" s="507"/>
      <c r="P21004" s="507"/>
      <c r="R21004" s="507"/>
    </row>
    <row r="21005" spans="8:19" customFormat="1" ht="12.75">
      <c r="H21005" s="507"/>
      <c r="R21005" s="507"/>
    </row>
    <row r="21006" spans="8:19" customFormat="1" ht="12.75">
      <c r="H21006" s="507"/>
      <c r="R21006" s="507"/>
    </row>
    <row r="21007" spans="8:19" customFormat="1" ht="12.75">
      <c r="H21007" s="507"/>
      <c r="P21007" s="507"/>
      <c r="R21007" s="507"/>
    </row>
    <row r="21008" spans="8:19" customFormat="1" ht="12.75">
      <c r="H21008" s="507"/>
      <c r="R21008" s="507"/>
      <c r="S21008" s="507"/>
    </row>
    <row r="21009" spans="8:19" customFormat="1" ht="12.75">
      <c r="H21009" s="507"/>
      <c r="R21009" s="507"/>
    </row>
    <row r="21010" spans="8:19" customFormat="1" ht="12.75">
      <c r="H21010" s="507"/>
      <c r="R21010" s="507"/>
      <c r="S21010" s="507"/>
    </row>
    <row r="21011" spans="8:19" customFormat="1" ht="12.75">
      <c r="H21011" s="507"/>
      <c r="R21011" s="507"/>
    </row>
    <row r="21012" spans="8:19" customFormat="1" ht="12.75">
      <c r="H21012" s="507"/>
      <c r="R21012" s="507"/>
    </row>
    <row r="21013" spans="8:19" customFormat="1" ht="12.75">
      <c r="H21013" s="507"/>
      <c r="P21013" s="507"/>
      <c r="R21013" s="507"/>
    </row>
    <row r="21014" spans="8:19" customFormat="1" ht="12.75">
      <c r="H21014" s="507"/>
      <c r="P21014" s="507"/>
      <c r="R21014" s="507"/>
    </row>
    <row r="21015" spans="8:19" customFormat="1" ht="12.75">
      <c r="H21015" s="507"/>
      <c r="R21015" s="507"/>
      <c r="S21015" s="507"/>
    </row>
    <row r="21016" spans="8:19" customFormat="1" ht="12.75">
      <c r="H21016" s="507"/>
      <c r="R21016" s="507"/>
      <c r="S21016" s="507"/>
    </row>
    <row r="21017" spans="8:19" customFormat="1" ht="12.75">
      <c r="H21017" s="507"/>
      <c r="R21017" s="507"/>
    </row>
    <row r="21018" spans="8:19" customFormat="1" ht="12.75">
      <c r="H21018" s="507"/>
      <c r="P21018" s="507"/>
      <c r="R21018" s="507"/>
    </row>
    <row r="21019" spans="8:19" customFormat="1" ht="12.75">
      <c r="H21019" s="507"/>
      <c r="R21019" s="507"/>
      <c r="S21019" s="507"/>
    </row>
    <row r="21020" spans="8:19" customFormat="1" ht="12.75">
      <c r="H21020" s="507"/>
      <c r="R21020" s="507"/>
      <c r="S21020" s="507"/>
    </row>
    <row r="21021" spans="8:19" customFormat="1" ht="12.75">
      <c r="H21021" s="507"/>
      <c r="R21021" s="507"/>
    </row>
    <row r="21022" spans="8:19" customFormat="1" ht="12.75">
      <c r="H21022" s="507"/>
      <c r="R21022" s="507"/>
    </row>
    <row r="21023" spans="8:19" customFormat="1" ht="12.75">
      <c r="H21023" s="507"/>
      <c r="R21023" s="507"/>
    </row>
    <row r="21024" spans="8:19" customFormat="1" ht="12.75">
      <c r="H21024" s="507"/>
      <c r="R21024" s="507"/>
    </row>
    <row r="21025" spans="8:28" customFormat="1" ht="12.75">
      <c r="H21025" s="507"/>
      <c r="R21025" s="507"/>
      <c r="S21025" s="507"/>
    </row>
    <row r="21026" spans="8:28" customFormat="1" ht="12.75">
      <c r="H21026" s="507"/>
      <c r="R21026" s="507"/>
    </row>
    <row r="21027" spans="8:28" customFormat="1" ht="12.75">
      <c r="H21027" s="507"/>
      <c r="R21027" s="507"/>
      <c r="S21027" s="507"/>
    </row>
    <row r="21028" spans="8:28" customFormat="1" ht="12.75">
      <c r="H21028" s="507"/>
      <c r="R21028" s="507"/>
    </row>
    <row r="21029" spans="8:28" customFormat="1" ht="12.75">
      <c r="H21029" s="507"/>
      <c r="R21029" s="507"/>
      <c r="S21029" s="507"/>
    </row>
    <row r="21030" spans="8:28" customFormat="1" ht="12.75">
      <c r="H21030" s="507"/>
      <c r="P21030" s="507"/>
      <c r="R21030" s="507"/>
      <c r="AB21030" s="507"/>
    </row>
    <row r="21031" spans="8:28" customFormat="1" ht="12.75">
      <c r="H21031" s="507"/>
      <c r="R21031" s="507"/>
    </row>
    <row r="21032" spans="8:28" customFormat="1" ht="12.75">
      <c r="H21032" s="507"/>
      <c r="R21032" s="507"/>
      <c r="S21032" s="507"/>
    </row>
    <row r="21033" spans="8:28" customFormat="1" ht="12.75">
      <c r="H21033" s="507"/>
      <c r="R21033" s="507"/>
    </row>
    <row r="21034" spans="8:28" customFormat="1" ht="12.75">
      <c r="H21034" s="507"/>
      <c r="R21034" s="507"/>
    </row>
    <row r="21035" spans="8:28" customFormat="1" ht="12.75">
      <c r="H21035" s="507"/>
      <c r="P21035" s="507"/>
      <c r="R21035" s="507"/>
    </row>
    <row r="21036" spans="8:28" customFormat="1" ht="12.75">
      <c r="H21036" s="507"/>
      <c r="R21036" s="507"/>
    </row>
    <row r="21037" spans="8:28" customFormat="1" ht="12.75">
      <c r="H21037" s="507"/>
      <c r="R21037" s="507"/>
    </row>
    <row r="21038" spans="8:28" customFormat="1" ht="12.75">
      <c r="H21038" s="507"/>
      <c r="R21038" s="507"/>
    </row>
    <row r="21039" spans="8:28" customFormat="1" ht="12.75">
      <c r="H21039" s="507"/>
      <c r="R21039" s="507"/>
    </row>
    <row r="21040" spans="8:28" customFormat="1" ht="12.75">
      <c r="H21040" s="507"/>
      <c r="P21040" s="507"/>
      <c r="R21040" s="507"/>
    </row>
    <row r="21041" spans="8:19" customFormat="1" ht="12.75">
      <c r="H21041" s="507"/>
      <c r="R21041" s="507"/>
    </row>
    <row r="21042" spans="8:19" customFormat="1" ht="12.75">
      <c r="H21042" s="507"/>
      <c r="P21042" s="507"/>
      <c r="R21042" s="507"/>
    </row>
    <row r="21043" spans="8:19" customFormat="1" ht="12.75">
      <c r="H21043" s="507"/>
      <c r="R21043" s="507"/>
      <c r="S21043" s="507"/>
    </row>
    <row r="21044" spans="8:19" customFormat="1" ht="12.75">
      <c r="H21044" s="507"/>
      <c r="P21044" s="507"/>
      <c r="R21044" s="507"/>
    </row>
    <row r="21045" spans="8:19" customFormat="1" ht="12.75">
      <c r="H21045" s="507"/>
      <c r="R21045" s="507"/>
    </row>
    <row r="21046" spans="8:19" customFormat="1" ht="12.75">
      <c r="H21046" s="507"/>
      <c r="R21046" s="507"/>
    </row>
    <row r="21047" spans="8:19" customFormat="1" ht="12.75">
      <c r="H21047" s="507"/>
      <c r="R21047" s="507"/>
    </row>
    <row r="21048" spans="8:19" customFormat="1" ht="12.75">
      <c r="H21048" s="507"/>
      <c r="R21048" s="507"/>
      <c r="S21048" s="507"/>
    </row>
    <row r="21049" spans="8:19" customFormat="1" ht="12.75">
      <c r="H21049" s="507"/>
      <c r="R21049" s="507"/>
      <c r="S21049" s="507"/>
    </row>
    <row r="21050" spans="8:19" customFormat="1" ht="12.75">
      <c r="H21050" s="507"/>
      <c r="R21050" s="507"/>
    </row>
    <row r="21051" spans="8:19" customFormat="1" ht="12.75">
      <c r="H21051" s="507"/>
      <c r="R21051" s="507"/>
      <c r="S21051" s="507"/>
    </row>
    <row r="21052" spans="8:19" customFormat="1" ht="12.75">
      <c r="H21052" s="507"/>
      <c r="R21052" s="507"/>
      <c r="S21052" s="507"/>
    </row>
    <row r="21053" spans="8:19" customFormat="1" ht="12.75">
      <c r="H21053" s="507"/>
      <c r="R21053" s="507"/>
    </row>
    <row r="21054" spans="8:19" customFormat="1" ht="12.75">
      <c r="H21054" s="507"/>
      <c r="R21054" s="507"/>
    </row>
    <row r="21055" spans="8:19" customFormat="1" ht="12.75">
      <c r="H21055" s="507"/>
      <c r="R21055" s="507"/>
    </row>
    <row r="21056" spans="8:19" customFormat="1" ht="12.75">
      <c r="H21056" s="507"/>
      <c r="P21056" s="507"/>
      <c r="R21056" s="507"/>
    </row>
    <row r="21057" spans="8:19" customFormat="1" ht="12.75">
      <c r="H21057" s="507"/>
      <c r="R21057" s="507"/>
    </row>
    <row r="21058" spans="8:19" customFormat="1" ht="12.75">
      <c r="H21058" s="507"/>
      <c r="R21058" s="507"/>
    </row>
    <row r="21059" spans="8:19" customFormat="1" ht="12.75">
      <c r="H21059" s="507"/>
      <c r="R21059" s="507"/>
    </row>
    <row r="21060" spans="8:19" customFormat="1" ht="12.75">
      <c r="H21060" s="507"/>
      <c r="R21060" s="507"/>
    </row>
    <row r="21061" spans="8:19" customFormat="1" ht="12.75">
      <c r="H21061" s="507"/>
      <c r="P21061" s="507"/>
      <c r="R21061" s="507"/>
    </row>
    <row r="21062" spans="8:19" customFormat="1" ht="12.75">
      <c r="H21062" s="507"/>
      <c r="R21062" s="507"/>
    </row>
    <row r="21063" spans="8:19" customFormat="1" ht="12.75">
      <c r="H21063" s="507"/>
      <c r="R21063" s="507"/>
      <c r="S21063" s="507"/>
    </row>
    <row r="21064" spans="8:19" customFormat="1" ht="12.75">
      <c r="H21064" s="507"/>
      <c r="P21064" s="507"/>
      <c r="R21064" s="507"/>
    </row>
    <row r="21065" spans="8:19" customFormat="1" ht="12.75">
      <c r="H21065" s="507"/>
      <c r="P21065" s="507"/>
      <c r="R21065" s="507"/>
    </row>
    <row r="21066" spans="8:19" customFormat="1" ht="12.75">
      <c r="H21066" s="507"/>
      <c r="P21066" s="507"/>
      <c r="R21066" s="507"/>
    </row>
    <row r="21067" spans="8:19" customFormat="1" ht="12.75">
      <c r="H21067" s="507"/>
      <c r="R21067" s="507"/>
    </row>
    <row r="21068" spans="8:19" customFormat="1" ht="12.75">
      <c r="H21068" s="507"/>
      <c r="P21068" s="507"/>
      <c r="R21068" s="507"/>
    </row>
    <row r="21069" spans="8:19" customFormat="1" ht="12.75">
      <c r="H21069" s="507"/>
      <c r="R21069" s="507"/>
    </row>
    <row r="21070" spans="8:19" customFormat="1" ht="12.75">
      <c r="H21070" s="507"/>
      <c r="R21070" s="507"/>
      <c r="S21070" s="507"/>
    </row>
    <row r="21071" spans="8:19" customFormat="1" ht="12.75">
      <c r="H21071" s="507"/>
      <c r="R21071" s="507"/>
    </row>
    <row r="21072" spans="8:19" customFormat="1" ht="12.75">
      <c r="H21072" s="507"/>
      <c r="P21072" s="507"/>
      <c r="R21072" s="507"/>
    </row>
    <row r="21073" spans="8:19" customFormat="1" ht="12.75">
      <c r="H21073" s="507"/>
      <c r="R21073" s="507"/>
    </row>
    <row r="21074" spans="8:19" customFormat="1" ht="12.75">
      <c r="H21074" s="507"/>
      <c r="R21074" s="507"/>
    </row>
    <row r="21075" spans="8:19" customFormat="1" ht="12.75">
      <c r="H21075" s="507"/>
      <c r="P21075" s="507"/>
      <c r="R21075" s="507"/>
      <c r="S21075" s="507"/>
    </row>
    <row r="21076" spans="8:19" customFormat="1" ht="12.75">
      <c r="H21076" s="507"/>
      <c r="P21076" s="507"/>
      <c r="R21076" s="507"/>
    </row>
    <row r="21077" spans="8:19" customFormat="1" ht="12.75">
      <c r="H21077" s="507"/>
      <c r="R21077" s="507"/>
      <c r="S21077" s="507"/>
    </row>
    <row r="21078" spans="8:19" customFormat="1" ht="12.75">
      <c r="H21078" s="507"/>
      <c r="P21078" s="507"/>
      <c r="R21078" s="507"/>
    </row>
    <row r="21079" spans="8:19" customFormat="1" ht="12.75">
      <c r="H21079" s="507"/>
      <c r="P21079" s="507"/>
      <c r="R21079" s="507"/>
      <c r="S21079" s="507"/>
    </row>
    <row r="21080" spans="8:19" customFormat="1" ht="12.75">
      <c r="H21080" s="507"/>
      <c r="R21080" s="507"/>
    </row>
    <row r="21081" spans="8:19" customFormat="1" ht="12.75">
      <c r="H21081" s="507"/>
      <c r="R21081" s="507"/>
    </row>
    <row r="21082" spans="8:19" customFormat="1" ht="12.75">
      <c r="H21082" s="507"/>
      <c r="R21082" s="507"/>
    </row>
    <row r="21083" spans="8:19" customFormat="1" ht="12.75">
      <c r="H21083" s="507"/>
      <c r="P21083" s="507"/>
      <c r="R21083" s="507"/>
    </row>
    <row r="21084" spans="8:19" customFormat="1" ht="12.75">
      <c r="H21084" s="507"/>
      <c r="R21084" s="507"/>
    </row>
    <row r="21085" spans="8:19" customFormat="1" ht="12.75">
      <c r="H21085" s="507"/>
      <c r="R21085" s="507"/>
      <c r="S21085" s="507"/>
    </row>
    <row r="21086" spans="8:19" customFormat="1" ht="12.75">
      <c r="H21086" s="507"/>
      <c r="P21086" s="507"/>
      <c r="R21086" s="507"/>
    </row>
    <row r="21087" spans="8:19" customFormat="1" ht="12.75">
      <c r="H21087" s="507"/>
      <c r="P21087" s="507"/>
      <c r="R21087" s="507"/>
    </row>
    <row r="21088" spans="8:19" customFormat="1" ht="12.75">
      <c r="H21088" s="507"/>
      <c r="R21088" s="507"/>
      <c r="S21088" s="507"/>
    </row>
    <row r="21089" spans="8:19" customFormat="1" ht="12.75">
      <c r="H21089" s="507"/>
      <c r="R21089" s="507"/>
      <c r="S21089" s="507"/>
    </row>
    <row r="21090" spans="8:19" customFormat="1" ht="12.75">
      <c r="H21090" s="507"/>
      <c r="R21090" s="507"/>
    </row>
    <row r="21091" spans="8:19" customFormat="1" ht="12.75">
      <c r="H21091" s="507"/>
      <c r="R21091" s="507"/>
    </row>
    <row r="21092" spans="8:19" customFormat="1" ht="12.75">
      <c r="H21092" s="507"/>
      <c r="R21092" s="507"/>
    </row>
    <row r="21093" spans="8:19" customFormat="1" ht="12.75">
      <c r="H21093" s="507"/>
      <c r="P21093" s="507"/>
      <c r="R21093" s="507"/>
    </row>
    <row r="21094" spans="8:19" customFormat="1" ht="12.75">
      <c r="H21094" s="507"/>
      <c r="P21094" s="507"/>
      <c r="R21094" s="507"/>
      <c r="S21094" s="507"/>
    </row>
    <row r="21095" spans="8:19" customFormat="1" ht="12.75">
      <c r="H21095" s="507"/>
      <c r="R21095" s="507"/>
    </row>
    <row r="21096" spans="8:19" customFormat="1" ht="12.75">
      <c r="H21096" s="507"/>
      <c r="P21096" s="507"/>
      <c r="R21096" s="507"/>
    </row>
    <row r="21097" spans="8:19" customFormat="1" ht="12.75">
      <c r="H21097" s="507"/>
      <c r="P21097" s="507"/>
      <c r="R21097" s="507"/>
    </row>
    <row r="21098" spans="8:19" customFormat="1" ht="12.75">
      <c r="H21098" s="507"/>
      <c r="R21098" s="507"/>
    </row>
    <row r="21099" spans="8:19" customFormat="1" ht="12.75">
      <c r="H21099" s="507"/>
      <c r="R21099" s="507"/>
    </row>
    <row r="21100" spans="8:19" customFormat="1" ht="12.75">
      <c r="H21100" s="507"/>
      <c r="R21100" s="507"/>
    </row>
    <row r="21101" spans="8:19" customFormat="1" ht="12.75">
      <c r="H21101" s="507"/>
      <c r="R21101" s="507"/>
    </row>
    <row r="21102" spans="8:19" customFormat="1" ht="12.75">
      <c r="H21102" s="507"/>
      <c r="R21102" s="507"/>
    </row>
    <row r="21103" spans="8:19" customFormat="1" ht="12.75">
      <c r="H21103" s="507"/>
      <c r="P21103" s="507"/>
      <c r="R21103" s="507"/>
      <c r="S21103" s="507"/>
    </row>
    <row r="21104" spans="8:19" customFormat="1" ht="12.75">
      <c r="H21104" s="507"/>
      <c r="R21104" s="507"/>
    </row>
    <row r="21105" spans="8:19" customFormat="1" ht="12.75">
      <c r="H21105" s="507"/>
      <c r="P21105" s="507"/>
      <c r="R21105" s="507"/>
    </row>
    <row r="21106" spans="8:19" customFormat="1" ht="12.75">
      <c r="H21106" s="507"/>
      <c r="R21106" s="507"/>
    </row>
    <row r="21107" spans="8:19" customFormat="1" ht="12.75">
      <c r="H21107" s="507"/>
      <c r="R21107" s="507"/>
      <c r="S21107" s="507"/>
    </row>
    <row r="21108" spans="8:19" customFormat="1" ht="12.75">
      <c r="H21108" s="507"/>
      <c r="R21108" s="507"/>
    </row>
    <row r="21109" spans="8:19" customFormat="1" ht="12.75">
      <c r="H21109" s="507"/>
      <c r="R21109" s="507"/>
    </row>
    <row r="21110" spans="8:19" customFormat="1" ht="12.75">
      <c r="H21110" s="507"/>
      <c r="P21110" s="507"/>
      <c r="R21110" s="507"/>
    </row>
    <row r="21111" spans="8:19" customFormat="1" ht="12.75">
      <c r="H21111" s="507"/>
      <c r="P21111" s="507"/>
      <c r="R21111" s="507"/>
      <c r="S21111" s="507"/>
    </row>
    <row r="21112" spans="8:19" customFormat="1" ht="12.75">
      <c r="H21112" s="507"/>
      <c r="R21112" s="507"/>
    </row>
    <row r="21113" spans="8:19" customFormat="1" ht="12.75">
      <c r="H21113" s="507"/>
      <c r="P21113" s="507"/>
      <c r="R21113" s="507"/>
    </row>
    <row r="21114" spans="8:19" customFormat="1" ht="12.75">
      <c r="H21114" s="507"/>
      <c r="P21114" s="507"/>
      <c r="R21114" s="507"/>
    </row>
    <row r="21115" spans="8:19" customFormat="1" ht="12.75">
      <c r="H21115" s="507"/>
      <c r="R21115" s="507"/>
      <c r="S21115" s="507"/>
    </row>
    <row r="21116" spans="8:19" customFormat="1" ht="12.75">
      <c r="H21116" s="507"/>
      <c r="P21116" s="507"/>
      <c r="R21116" s="507"/>
    </row>
    <row r="21117" spans="8:19" customFormat="1" ht="12.75">
      <c r="H21117" s="507"/>
      <c r="R21117" s="507"/>
      <c r="S21117" s="507"/>
    </row>
    <row r="21118" spans="8:19" customFormat="1" ht="12.75">
      <c r="H21118" s="507"/>
      <c r="R21118" s="507"/>
    </row>
    <row r="21119" spans="8:19" customFormat="1" ht="12.75">
      <c r="H21119" s="507"/>
      <c r="R21119" s="507"/>
    </row>
    <row r="21120" spans="8:19" customFormat="1" ht="12.75">
      <c r="H21120" s="507"/>
      <c r="R21120" s="507"/>
      <c r="S21120" s="507"/>
    </row>
    <row r="21121" spans="8:19" customFormat="1" ht="12.75">
      <c r="H21121" s="507"/>
      <c r="P21121" s="507"/>
      <c r="R21121" s="507"/>
    </row>
    <row r="21122" spans="8:19" customFormat="1" ht="12.75">
      <c r="H21122" s="507"/>
      <c r="R21122" s="507"/>
      <c r="S21122" s="507"/>
    </row>
    <row r="21123" spans="8:19" customFormat="1" ht="12.75">
      <c r="H21123" s="507"/>
      <c r="R21123" s="507"/>
      <c r="S21123" s="507"/>
    </row>
    <row r="21124" spans="8:19" customFormat="1" ht="12.75">
      <c r="H21124" s="507"/>
      <c r="P21124" s="507"/>
      <c r="R21124" s="507"/>
    </row>
    <row r="21125" spans="8:19" customFormat="1" ht="12.75">
      <c r="H21125" s="507"/>
      <c r="P21125" s="507"/>
      <c r="R21125" s="507"/>
    </row>
    <row r="21126" spans="8:19" customFormat="1" ht="12.75">
      <c r="H21126" s="507"/>
      <c r="R21126" s="507"/>
      <c r="S21126" s="507"/>
    </row>
    <row r="21127" spans="8:19" customFormat="1" ht="12.75">
      <c r="H21127" s="507"/>
      <c r="R21127" s="507"/>
    </row>
    <row r="21128" spans="8:19" customFormat="1" ht="12.75">
      <c r="H21128" s="507"/>
      <c r="P21128" s="507"/>
      <c r="R21128" s="507"/>
    </row>
    <row r="21129" spans="8:19" customFormat="1" ht="12.75">
      <c r="H21129" s="507"/>
      <c r="R21129" s="507"/>
      <c r="S21129" s="507"/>
    </row>
    <row r="21130" spans="8:19" customFormat="1" ht="12.75">
      <c r="H21130" s="507"/>
      <c r="R21130" s="507"/>
      <c r="S21130" s="507"/>
    </row>
    <row r="21131" spans="8:19" customFormat="1" ht="12.75">
      <c r="H21131" s="507"/>
      <c r="P21131" s="507"/>
      <c r="R21131" s="507"/>
    </row>
    <row r="21132" spans="8:19" customFormat="1" ht="12.75">
      <c r="H21132" s="507"/>
      <c r="R21132" s="507"/>
    </row>
    <row r="21133" spans="8:19" customFormat="1" ht="12.75">
      <c r="H21133" s="507"/>
      <c r="R21133" s="507"/>
    </row>
    <row r="21134" spans="8:19" customFormat="1" ht="12.75">
      <c r="H21134" s="507"/>
      <c r="R21134" s="507"/>
      <c r="S21134" s="507"/>
    </row>
    <row r="21135" spans="8:19" customFormat="1" ht="12.75">
      <c r="H21135" s="507"/>
      <c r="R21135" s="507"/>
    </row>
    <row r="21136" spans="8:19" customFormat="1" ht="12.75">
      <c r="H21136" s="507"/>
      <c r="R21136" s="507"/>
      <c r="S21136" s="507"/>
    </row>
    <row r="21137" spans="8:19" customFormat="1" ht="12.75">
      <c r="H21137" s="507"/>
      <c r="R21137" s="507"/>
    </row>
    <row r="21138" spans="8:19" customFormat="1" ht="12.75">
      <c r="H21138" s="507"/>
      <c r="P21138" s="507"/>
      <c r="R21138" s="507"/>
    </row>
    <row r="21139" spans="8:19" customFormat="1" ht="12.75">
      <c r="H21139" s="507"/>
      <c r="P21139" s="507"/>
      <c r="R21139" s="507"/>
    </row>
    <row r="21140" spans="8:19" customFormat="1" ht="12.75">
      <c r="H21140" s="507"/>
      <c r="P21140" s="507"/>
      <c r="R21140" s="507"/>
    </row>
    <row r="21141" spans="8:19" customFormat="1" ht="12.75">
      <c r="H21141" s="507"/>
      <c r="R21141" s="507"/>
    </row>
    <row r="21142" spans="8:19" customFormat="1" ht="12.75">
      <c r="H21142" s="507"/>
      <c r="P21142" s="507"/>
      <c r="R21142" s="507"/>
    </row>
    <row r="21143" spans="8:19" customFormat="1" ht="12.75">
      <c r="H21143" s="507"/>
      <c r="R21143" s="507"/>
      <c r="S21143" s="507"/>
    </row>
    <row r="21144" spans="8:19" customFormat="1" ht="12.75">
      <c r="H21144" s="507"/>
      <c r="R21144" s="507"/>
    </row>
    <row r="21145" spans="8:19" customFormat="1" ht="12.75">
      <c r="H21145" s="507"/>
      <c r="R21145" s="507"/>
      <c r="S21145" s="507"/>
    </row>
    <row r="21146" spans="8:19" customFormat="1" ht="12.75">
      <c r="H21146" s="507"/>
      <c r="R21146" s="507"/>
    </row>
    <row r="21147" spans="8:19" customFormat="1" ht="12.75">
      <c r="H21147" s="507"/>
      <c r="R21147" s="507"/>
    </row>
    <row r="21148" spans="8:19" customFormat="1" ht="12.75">
      <c r="H21148" s="507"/>
      <c r="R21148" s="507"/>
    </row>
    <row r="21149" spans="8:19" customFormat="1" ht="12.75">
      <c r="H21149" s="507"/>
      <c r="R21149" s="507"/>
    </row>
    <row r="21150" spans="8:19" customFormat="1" ht="12.75">
      <c r="H21150" s="507"/>
      <c r="R21150" s="507"/>
    </row>
    <row r="21151" spans="8:19" customFormat="1" ht="12.75">
      <c r="H21151" s="507"/>
      <c r="R21151" s="507"/>
      <c r="S21151" s="507"/>
    </row>
    <row r="21152" spans="8:19" customFormat="1" ht="12.75">
      <c r="H21152" s="507"/>
      <c r="R21152" s="507"/>
    </row>
    <row r="21153" spans="8:19" customFormat="1" ht="12.75">
      <c r="H21153" s="507"/>
      <c r="R21153" s="507"/>
    </row>
    <row r="21154" spans="8:19" customFormat="1" ht="12.75">
      <c r="H21154" s="507"/>
      <c r="R21154" s="507"/>
      <c r="S21154" s="507"/>
    </row>
    <row r="21155" spans="8:19" customFormat="1" ht="12.75">
      <c r="H21155" s="507"/>
      <c r="R21155" s="507"/>
      <c r="S21155" s="507"/>
    </row>
    <row r="21156" spans="8:19" customFormat="1" ht="12.75">
      <c r="H21156" s="507"/>
      <c r="R21156" s="507"/>
    </row>
    <row r="21157" spans="8:19" customFormat="1" ht="12.75">
      <c r="H21157" s="507"/>
      <c r="R21157" s="507"/>
    </row>
    <row r="21158" spans="8:19" customFormat="1" ht="12.75">
      <c r="H21158" s="507"/>
      <c r="R21158" s="507"/>
      <c r="S21158" s="507"/>
    </row>
    <row r="21159" spans="8:19" customFormat="1" ht="12.75">
      <c r="H21159" s="507"/>
      <c r="R21159" s="507"/>
      <c r="S21159" s="507"/>
    </row>
    <row r="21160" spans="8:19" customFormat="1" ht="12.75">
      <c r="H21160" s="507"/>
      <c r="R21160" s="507"/>
      <c r="S21160" s="507"/>
    </row>
    <row r="21161" spans="8:19" customFormat="1" ht="12.75">
      <c r="H21161" s="507"/>
      <c r="R21161" s="507"/>
    </row>
    <row r="21162" spans="8:19" customFormat="1" ht="12.75">
      <c r="H21162" s="507"/>
      <c r="P21162" s="507"/>
      <c r="R21162" s="507"/>
    </row>
    <row r="21163" spans="8:19" customFormat="1" ht="12.75">
      <c r="H21163" s="507"/>
      <c r="R21163" s="507"/>
    </row>
    <row r="21164" spans="8:19" customFormat="1" ht="12.75">
      <c r="H21164" s="507"/>
      <c r="R21164" s="507"/>
    </row>
    <row r="21165" spans="8:19" customFormat="1" ht="12.75">
      <c r="H21165" s="507"/>
      <c r="P21165" s="507"/>
      <c r="R21165" s="507"/>
    </row>
    <row r="21166" spans="8:19" customFormat="1" ht="12.75">
      <c r="H21166" s="507"/>
      <c r="P21166" s="507"/>
      <c r="R21166" s="507"/>
    </row>
    <row r="21167" spans="8:19" customFormat="1" ht="12.75">
      <c r="H21167" s="507"/>
      <c r="R21167" s="507"/>
    </row>
    <row r="21168" spans="8:19" customFormat="1" ht="12.75">
      <c r="H21168" s="507"/>
      <c r="R21168" s="507"/>
    </row>
    <row r="21169" spans="8:19" customFormat="1" ht="12.75">
      <c r="H21169" s="507"/>
      <c r="R21169" s="507"/>
    </row>
    <row r="21170" spans="8:19" customFormat="1" ht="12.75">
      <c r="H21170" s="507"/>
      <c r="R21170" s="507"/>
    </row>
    <row r="21171" spans="8:19" customFormat="1" ht="12.75">
      <c r="H21171" s="507"/>
      <c r="R21171" s="507"/>
    </row>
    <row r="21172" spans="8:19" customFormat="1" ht="12.75">
      <c r="H21172" s="507"/>
      <c r="R21172" s="507"/>
    </row>
    <row r="21173" spans="8:19" customFormat="1" ht="12.75">
      <c r="H21173" s="507"/>
      <c r="R21173" s="507"/>
      <c r="S21173" s="507"/>
    </row>
    <row r="21174" spans="8:19" customFormat="1" ht="12.75">
      <c r="H21174" s="507"/>
      <c r="R21174" s="507"/>
    </row>
    <row r="21175" spans="8:19" customFormat="1" ht="12.75">
      <c r="H21175" s="507"/>
      <c r="R21175" s="507"/>
      <c r="S21175" s="507"/>
    </row>
    <row r="21176" spans="8:19" customFormat="1" ht="12.75">
      <c r="H21176" s="507"/>
      <c r="P21176" s="507"/>
      <c r="R21176" s="507"/>
    </row>
    <row r="21177" spans="8:19" customFormat="1" ht="12.75">
      <c r="H21177" s="507"/>
      <c r="R21177" s="507"/>
    </row>
    <row r="21178" spans="8:19" customFormat="1" ht="12.75">
      <c r="H21178" s="507"/>
      <c r="R21178" s="507"/>
    </row>
    <row r="21179" spans="8:19" customFormat="1" ht="12.75">
      <c r="H21179" s="507"/>
      <c r="R21179" s="507"/>
      <c r="S21179" s="507"/>
    </row>
    <row r="21180" spans="8:19" customFormat="1" ht="12.75">
      <c r="H21180" s="507"/>
      <c r="R21180" s="507"/>
    </row>
    <row r="21181" spans="8:19" customFormat="1" ht="12.75">
      <c r="H21181" s="507"/>
      <c r="R21181" s="507"/>
    </row>
    <row r="21182" spans="8:19" customFormat="1" ht="12.75">
      <c r="H21182" s="507"/>
      <c r="R21182" s="507"/>
      <c r="S21182" s="507"/>
    </row>
    <row r="21183" spans="8:19" customFormat="1" ht="12.75">
      <c r="H21183" s="507"/>
      <c r="R21183" s="507"/>
    </row>
    <row r="21184" spans="8:19" customFormat="1" ht="12.75">
      <c r="H21184" s="507"/>
      <c r="P21184" s="507"/>
      <c r="R21184" s="507"/>
    </row>
    <row r="21185" spans="8:19" customFormat="1" ht="12.75">
      <c r="H21185" s="507"/>
      <c r="R21185" s="507"/>
    </row>
    <row r="21186" spans="8:19" customFormat="1" ht="12.75">
      <c r="H21186" s="507"/>
      <c r="R21186" s="507"/>
      <c r="S21186" s="507"/>
    </row>
    <row r="21187" spans="8:19" customFormat="1" ht="12.75">
      <c r="H21187" s="507"/>
      <c r="R21187" s="507"/>
    </row>
    <row r="21188" spans="8:19" customFormat="1" ht="12.75">
      <c r="H21188" s="507"/>
      <c r="P21188" s="507"/>
      <c r="R21188" s="507"/>
    </row>
    <row r="21189" spans="8:19" customFormat="1" ht="12.75">
      <c r="H21189" s="507"/>
      <c r="R21189" s="507"/>
    </row>
    <row r="21190" spans="8:19" customFormat="1" ht="12.75">
      <c r="H21190" s="507"/>
      <c r="P21190" s="507"/>
      <c r="R21190" s="507"/>
    </row>
    <row r="21191" spans="8:19" customFormat="1" ht="12.75">
      <c r="H21191" s="507"/>
      <c r="R21191" s="507"/>
      <c r="S21191" s="507"/>
    </row>
    <row r="21192" spans="8:19" customFormat="1" ht="12.75">
      <c r="H21192" s="507"/>
      <c r="R21192" s="507"/>
    </row>
    <row r="21193" spans="8:19" customFormat="1" ht="12.75">
      <c r="H21193" s="507"/>
      <c r="R21193" s="507"/>
    </row>
    <row r="21194" spans="8:19" customFormat="1" ht="12.75">
      <c r="H21194" s="507"/>
      <c r="R21194" s="507"/>
    </row>
    <row r="21195" spans="8:19" customFormat="1" ht="12.75">
      <c r="H21195" s="507"/>
      <c r="R21195" s="507"/>
    </row>
    <row r="21196" spans="8:19" customFormat="1" ht="12.75">
      <c r="H21196" s="507"/>
      <c r="R21196" s="507"/>
    </row>
    <row r="21197" spans="8:19" customFormat="1" ht="12.75">
      <c r="H21197" s="507"/>
      <c r="R21197" s="507"/>
    </row>
    <row r="21198" spans="8:19" customFormat="1" ht="12.75">
      <c r="H21198" s="507"/>
      <c r="P21198" s="507"/>
      <c r="R21198" s="507"/>
    </row>
    <row r="21199" spans="8:19" customFormat="1" ht="12.75">
      <c r="H21199" s="507"/>
      <c r="R21199" s="507"/>
    </row>
    <row r="21200" spans="8:19" customFormat="1" ht="12.75">
      <c r="H21200" s="507"/>
      <c r="R21200" s="507"/>
    </row>
    <row r="21201" spans="8:19" customFormat="1" ht="12.75">
      <c r="H21201" s="507"/>
      <c r="R21201" s="507"/>
    </row>
    <row r="21202" spans="8:19" customFormat="1" ht="12.75">
      <c r="H21202" s="507"/>
      <c r="P21202" s="507"/>
      <c r="R21202" s="507"/>
    </row>
    <row r="21203" spans="8:19" customFormat="1" ht="12.75">
      <c r="H21203" s="507"/>
      <c r="R21203" s="507"/>
      <c r="S21203" s="507"/>
    </row>
    <row r="21204" spans="8:19" customFormat="1" ht="12.75">
      <c r="H21204" s="507"/>
      <c r="R21204" s="507"/>
    </row>
    <row r="21205" spans="8:19" customFormat="1" ht="12.75">
      <c r="H21205" s="507"/>
      <c r="R21205" s="507"/>
    </row>
    <row r="21206" spans="8:19" customFormat="1" ht="12.75">
      <c r="H21206" s="507"/>
      <c r="P21206" s="507"/>
      <c r="R21206" s="507"/>
    </row>
    <row r="21207" spans="8:19" customFormat="1" ht="12.75">
      <c r="H21207" s="507"/>
      <c r="P21207" s="507"/>
      <c r="R21207" s="507"/>
      <c r="S21207" s="507"/>
    </row>
    <row r="21208" spans="8:19" customFormat="1" ht="12.75">
      <c r="H21208" s="507"/>
      <c r="P21208" s="507"/>
      <c r="R21208" s="507"/>
    </row>
    <row r="21209" spans="8:19" customFormat="1" ht="12.75">
      <c r="H21209" s="507"/>
      <c r="R21209" s="507"/>
    </row>
    <row r="21210" spans="8:19" customFormat="1" ht="12.75">
      <c r="H21210" s="507"/>
      <c r="P21210" s="507"/>
      <c r="R21210" s="507"/>
      <c r="S21210" s="507"/>
    </row>
    <row r="21211" spans="8:19" customFormat="1" ht="12.75">
      <c r="H21211" s="507"/>
      <c r="R21211" s="507"/>
    </row>
    <row r="21212" spans="8:19" customFormat="1" ht="12.75">
      <c r="H21212" s="507"/>
      <c r="R21212" s="507"/>
    </row>
    <row r="21213" spans="8:19" customFormat="1" ht="12.75">
      <c r="H21213" s="507"/>
      <c r="P21213" s="507"/>
      <c r="R21213" s="507"/>
    </row>
    <row r="21214" spans="8:19" customFormat="1" ht="12.75">
      <c r="H21214" s="507"/>
      <c r="R21214" s="507"/>
      <c r="S21214" s="507"/>
    </row>
    <row r="21215" spans="8:19" customFormat="1" ht="12.75">
      <c r="H21215" s="507"/>
      <c r="P21215" s="507"/>
      <c r="R21215" s="507"/>
      <c r="S21215" s="507"/>
    </row>
    <row r="21216" spans="8:19" customFormat="1" ht="12.75">
      <c r="H21216" s="507"/>
      <c r="R21216" s="507"/>
    </row>
    <row r="21217" spans="8:19" customFormat="1" ht="12.75">
      <c r="H21217" s="507"/>
      <c r="R21217" s="507"/>
    </row>
    <row r="21218" spans="8:19" customFormat="1" ht="12.75">
      <c r="H21218" s="507"/>
      <c r="R21218" s="507"/>
    </row>
    <row r="21219" spans="8:19" customFormat="1" ht="12.75">
      <c r="H21219" s="507"/>
      <c r="P21219" s="507"/>
      <c r="R21219" s="507"/>
    </row>
    <row r="21220" spans="8:19" customFormat="1" ht="12.75">
      <c r="H21220" s="507"/>
      <c r="R21220" s="507"/>
    </row>
    <row r="21221" spans="8:19" customFormat="1" ht="12.75">
      <c r="H21221" s="507"/>
      <c r="R21221" s="507"/>
      <c r="S21221" s="507"/>
    </row>
    <row r="21222" spans="8:19" customFormat="1" ht="12.75">
      <c r="H21222" s="507"/>
      <c r="R21222" s="507"/>
    </row>
    <row r="21223" spans="8:19" customFormat="1" ht="12.75">
      <c r="H21223" s="507"/>
      <c r="P21223" s="507"/>
      <c r="R21223" s="507"/>
    </row>
    <row r="21224" spans="8:19" customFormat="1" ht="12.75">
      <c r="H21224" s="507"/>
      <c r="R21224" s="507"/>
    </row>
    <row r="21225" spans="8:19" customFormat="1" ht="12.75">
      <c r="H21225" s="507"/>
      <c r="R21225" s="507"/>
      <c r="S21225" s="507"/>
    </row>
    <row r="21226" spans="8:19" customFormat="1" ht="12.75">
      <c r="H21226" s="507"/>
      <c r="P21226" s="507"/>
      <c r="R21226" s="507"/>
    </row>
    <row r="21227" spans="8:19" customFormat="1" ht="12.75">
      <c r="H21227" s="507"/>
      <c r="R21227" s="507"/>
    </row>
    <row r="21228" spans="8:19" customFormat="1" ht="12.75">
      <c r="H21228" s="507"/>
      <c r="P21228" s="507"/>
      <c r="R21228" s="507"/>
      <c r="S21228" s="507"/>
    </row>
    <row r="21229" spans="8:19" customFormat="1" ht="12.75">
      <c r="H21229" s="507"/>
      <c r="R21229" s="507"/>
    </row>
    <row r="21230" spans="8:19" customFormat="1" ht="12.75">
      <c r="H21230" s="507"/>
      <c r="R21230" s="507"/>
    </row>
    <row r="21231" spans="8:19" customFormat="1" ht="12.75">
      <c r="H21231" s="507"/>
      <c r="R21231" s="507"/>
    </row>
    <row r="21232" spans="8:19" customFormat="1" ht="12.75">
      <c r="H21232" s="507"/>
      <c r="P21232" s="507"/>
      <c r="R21232" s="507"/>
    </row>
    <row r="21233" spans="8:19" customFormat="1" ht="12.75">
      <c r="H21233" s="507"/>
      <c r="R21233" s="507"/>
    </row>
    <row r="21234" spans="8:19" customFormat="1" ht="12.75">
      <c r="H21234" s="507"/>
      <c r="P21234" s="507"/>
      <c r="R21234" s="507"/>
    </row>
    <row r="21235" spans="8:19" customFormat="1" ht="12.75">
      <c r="H21235" s="507"/>
      <c r="P21235" s="507"/>
      <c r="R21235" s="507"/>
    </row>
    <row r="21236" spans="8:19" customFormat="1" ht="12.75">
      <c r="H21236" s="507"/>
      <c r="R21236" s="507"/>
      <c r="S21236" s="507"/>
    </row>
    <row r="21237" spans="8:19" customFormat="1" ht="12.75">
      <c r="H21237" s="507"/>
      <c r="R21237" s="507"/>
    </row>
    <row r="21238" spans="8:19" customFormat="1" ht="12.75">
      <c r="H21238" s="507"/>
      <c r="R21238" s="507"/>
    </row>
    <row r="21239" spans="8:19" customFormat="1" ht="12.75">
      <c r="H21239" s="507"/>
      <c r="P21239" s="507"/>
      <c r="R21239" s="507"/>
      <c r="S21239" s="507"/>
    </row>
    <row r="21240" spans="8:19" customFormat="1" ht="12.75">
      <c r="H21240" s="507"/>
      <c r="P21240" s="507"/>
      <c r="R21240" s="507"/>
    </row>
    <row r="21241" spans="8:19" customFormat="1" ht="12.75">
      <c r="H21241" s="507"/>
      <c r="R21241" s="507"/>
    </row>
    <row r="21242" spans="8:19" customFormat="1" ht="12.75">
      <c r="H21242" s="507"/>
      <c r="R21242" s="507"/>
    </row>
    <row r="21243" spans="8:19" customFormat="1" ht="12.75">
      <c r="H21243" s="507"/>
      <c r="R21243" s="507"/>
      <c r="S21243" s="507"/>
    </row>
    <row r="21244" spans="8:19" customFormat="1" ht="12.75">
      <c r="H21244" s="507"/>
      <c r="R21244" s="507"/>
    </row>
    <row r="21245" spans="8:19" customFormat="1" ht="12.75">
      <c r="H21245" s="507"/>
      <c r="R21245" s="507"/>
    </row>
    <row r="21246" spans="8:19" customFormat="1" ht="12.75">
      <c r="H21246" s="507"/>
      <c r="R21246" s="507"/>
    </row>
    <row r="21247" spans="8:19" customFormat="1" ht="12.75">
      <c r="H21247" s="507"/>
      <c r="R21247" s="507"/>
    </row>
    <row r="21248" spans="8:19" customFormat="1" ht="12.75">
      <c r="H21248" s="507"/>
      <c r="R21248" s="507"/>
    </row>
    <row r="21249" spans="8:19" customFormat="1" ht="12.75">
      <c r="H21249" s="507"/>
      <c r="R21249" s="507"/>
      <c r="S21249" s="507"/>
    </row>
    <row r="21250" spans="8:19" customFormat="1" ht="12.75">
      <c r="H21250" s="507"/>
      <c r="P21250" s="507"/>
      <c r="R21250" s="507"/>
    </row>
    <row r="21251" spans="8:19" customFormat="1" ht="12.75">
      <c r="H21251" s="507"/>
      <c r="P21251" s="507"/>
      <c r="R21251" s="507"/>
      <c r="S21251" s="507"/>
    </row>
    <row r="21252" spans="8:19" customFormat="1" ht="12.75">
      <c r="H21252" s="507"/>
      <c r="R21252" s="507"/>
      <c r="S21252" s="507"/>
    </row>
    <row r="21253" spans="8:19" customFormat="1" ht="12.75">
      <c r="H21253" s="507"/>
      <c r="R21253" s="507"/>
    </row>
    <row r="21254" spans="8:19" customFormat="1" ht="12.75">
      <c r="H21254" s="507"/>
      <c r="P21254" s="507"/>
      <c r="R21254" s="507"/>
    </row>
    <row r="21255" spans="8:19" customFormat="1" ht="12.75">
      <c r="H21255" s="507"/>
      <c r="R21255" s="507"/>
      <c r="S21255" s="507"/>
    </row>
    <row r="21256" spans="8:19" customFormat="1" ht="12.75">
      <c r="H21256" s="507"/>
      <c r="R21256" s="507"/>
      <c r="S21256" s="507"/>
    </row>
    <row r="21257" spans="8:19" customFormat="1" ht="12.75">
      <c r="H21257" s="507"/>
      <c r="P21257" s="507"/>
      <c r="R21257" s="507"/>
      <c r="S21257" s="507"/>
    </row>
    <row r="21258" spans="8:19" customFormat="1" ht="12.75">
      <c r="H21258" s="507"/>
      <c r="R21258" s="507"/>
    </row>
    <row r="21259" spans="8:19" customFormat="1" ht="12.75">
      <c r="H21259" s="507"/>
      <c r="R21259" s="507"/>
    </row>
    <row r="21260" spans="8:19" customFormat="1" ht="12.75">
      <c r="H21260" s="507"/>
      <c r="R21260" s="507"/>
    </row>
    <row r="21261" spans="8:19" customFormat="1" ht="12.75">
      <c r="H21261" s="507"/>
      <c r="R21261" s="507"/>
    </row>
    <row r="21262" spans="8:19" customFormat="1" ht="12.75">
      <c r="H21262" s="507"/>
      <c r="R21262" s="507"/>
    </row>
    <row r="21263" spans="8:19" customFormat="1" ht="12.75">
      <c r="H21263" s="507"/>
      <c r="R21263" s="507"/>
      <c r="S21263" s="507"/>
    </row>
    <row r="21264" spans="8:19" customFormat="1" ht="12.75">
      <c r="H21264" s="507"/>
      <c r="P21264" s="507"/>
      <c r="R21264" s="507"/>
    </row>
    <row r="21265" spans="8:28" customFormat="1" ht="12.75">
      <c r="H21265" s="507"/>
      <c r="R21265" s="507"/>
    </row>
    <row r="21266" spans="8:28" customFormat="1" ht="12.75">
      <c r="H21266" s="507"/>
      <c r="R21266" s="507"/>
    </row>
    <row r="21267" spans="8:28" customFormat="1" ht="12.75">
      <c r="H21267" s="507"/>
      <c r="R21267" s="507"/>
    </row>
    <row r="21268" spans="8:28" customFormat="1" ht="12.75">
      <c r="H21268" s="507"/>
      <c r="P21268" s="507"/>
      <c r="R21268" s="507"/>
    </row>
    <row r="21269" spans="8:28" customFormat="1" ht="12.75">
      <c r="H21269" s="507"/>
      <c r="R21269" s="507"/>
    </row>
    <row r="21270" spans="8:28" customFormat="1" ht="12.75">
      <c r="H21270" s="507"/>
      <c r="P21270" s="507"/>
      <c r="R21270" s="507"/>
      <c r="AB21270" s="507"/>
    </row>
    <row r="21271" spans="8:28" customFormat="1" ht="12.75">
      <c r="H21271" s="507"/>
      <c r="P21271" s="507"/>
      <c r="R21271" s="507"/>
    </row>
    <row r="21272" spans="8:28" customFormat="1" ht="12.75">
      <c r="H21272" s="507"/>
      <c r="P21272" s="507"/>
      <c r="R21272" s="507"/>
    </row>
    <row r="21273" spans="8:28" customFormat="1" ht="12.75">
      <c r="H21273" s="507"/>
      <c r="P21273" s="507"/>
      <c r="R21273" s="507"/>
    </row>
    <row r="21274" spans="8:28" customFormat="1" ht="12.75">
      <c r="H21274" s="507"/>
      <c r="P21274" s="507"/>
      <c r="R21274" s="507"/>
    </row>
    <row r="21275" spans="8:28" customFormat="1" ht="12.75">
      <c r="H21275" s="507"/>
      <c r="R21275" s="507"/>
      <c r="S21275" s="507"/>
    </row>
    <row r="21276" spans="8:28" customFormat="1" ht="12.75">
      <c r="H21276" s="507"/>
      <c r="R21276" s="507"/>
      <c r="S21276" s="507"/>
    </row>
    <row r="21277" spans="8:28" customFormat="1" ht="12.75">
      <c r="H21277" s="507"/>
      <c r="R21277" s="507"/>
    </row>
    <row r="21278" spans="8:28" customFormat="1" ht="12.75">
      <c r="H21278" s="507"/>
      <c r="P21278" s="507"/>
      <c r="R21278" s="507"/>
    </row>
    <row r="21279" spans="8:28" customFormat="1" ht="12.75">
      <c r="H21279" s="507"/>
      <c r="R21279" s="507"/>
    </row>
    <row r="21280" spans="8:28" customFormat="1" ht="12.75">
      <c r="H21280" s="507"/>
      <c r="R21280" s="507"/>
    </row>
    <row r="21281" spans="8:19" customFormat="1" ht="12.75">
      <c r="H21281" s="507"/>
      <c r="R21281" s="507"/>
    </row>
    <row r="21282" spans="8:19" customFormat="1" ht="12.75">
      <c r="H21282" s="507"/>
      <c r="R21282" s="507"/>
      <c r="S21282" s="507"/>
    </row>
    <row r="21283" spans="8:19" customFormat="1" ht="12.75">
      <c r="H21283" s="507"/>
      <c r="R21283" s="507"/>
    </row>
    <row r="21284" spans="8:19" customFormat="1" ht="12.75">
      <c r="H21284" s="507"/>
      <c r="P21284" s="507"/>
      <c r="R21284" s="507"/>
    </row>
    <row r="21285" spans="8:19" customFormat="1" ht="12.75">
      <c r="H21285" s="507"/>
      <c r="R21285" s="507"/>
    </row>
    <row r="21286" spans="8:19" customFormat="1" ht="12.75">
      <c r="H21286" s="507"/>
      <c r="R21286" s="507"/>
      <c r="S21286" s="507"/>
    </row>
    <row r="21287" spans="8:19" customFormat="1" ht="12.75">
      <c r="H21287" s="507"/>
      <c r="R21287" s="507"/>
    </row>
    <row r="21288" spans="8:19" customFormat="1" ht="12.75">
      <c r="H21288" s="507"/>
      <c r="P21288" s="507"/>
      <c r="R21288" s="507"/>
    </row>
    <row r="21289" spans="8:19" customFormat="1" ht="12.75">
      <c r="H21289" s="507"/>
      <c r="R21289" s="507"/>
    </row>
    <row r="21290" spans="8:19" customFormat="1" ht="12.75">
      <c r="H21290" s="507"/>
      <c r="R21290" s="507"/>
    </row>
    <row r="21291" spans="8:19" customFormat="1" ht="12.75">
      <c r="H21291" s="507"/>
      <c r="R21291" s="507"/>
    </row>
    <row r="21292" spans="8:19" customFormat="1" ht="12.75">
      <c r="H21292" s="507"/>
      <c r="R21292" s="507"/>
      <c r="S21292" s="507"/>
    </row>
    <row r="21293" spans="8:19" customFormat="1" ht="12.75">
      <c r="H21293" s="507"/>
      <c r="R21293" s="507"/>
      <c r="S21293" s="507"/>
    </row>
    <row r="21294" spans="8:19" customFormat="1" ht="12.75">
      <c r="H21294" s="507"/>
      <c r="R21294" s="507"/>
    </row>
    <row r="21295" spans="8:19" customFormat="1" ht="12.75">
      <c r="H21295" s="507"/>
      <c r="P21295" s="507"/>
      <c r="R21295" s="507"/>
      <c r="S21295" s="507"/>
    </row>
    <row r="21296" spans="8:19" customFormat="1" ht="12.75">
      <c r="H21296" s="507"/>
      <c r="R21296" s="507"/>
    </row>
    <row r="21297" spans="8:19" customFormat="1" ht="12.75">
      <c r="H21297" s="507"/>
      <c r="R21297" s="507"/>
      <c r="S21297" s="507"/>
    </row>
    <row r="21298" spans="8:19" customFormat="1" ht="12.75">
      <c r="H21298" s="507"/>
      <c r="R21298" s="507"/>
      <c r="S21298" s="507"/>
    </row>
    <row r="21299" spans="8:19" customFormat="1" ht="12.75">
      <c r="H21299" s="507"/>
      <c r="R21299" s="507"/>
    </row>
    <row r="21300" spans="8:19" customFormat="1" ht="12.75">
      <c r="H21300" s="507"/>
      <c r="P21300" s="507"/>
      <c r="R21300" s="507"/>
    </row>
    <row r="21301" spans="8:19" customFormat="1" ht="12.75">
      <c r="H21301" s="507"/>
      <c r="R21301" s="507"/>
    </row>
    <row r="21302" spans="8:19" customFormat="1" ht="12.75">
      <c r="H21302" s="507"/>
      <c r="P21302" s="507"/>
      <c r="R21302" s="507"/>
      <c r="S21302" s="507"/>
    </row>
    <row r="21303" spans="8:19" customFormat="1" ht="12.75">
      <c r="H21303" s="507"/>
      <c r="P21303" s="507"/>
      <c r="R21303" s="507"/>
    </row>
    <row r="21304" spans="8:19" customFormat="1" ht="12.75">
      <c r="H21304" s="507"/>
      <c r="R21304" s="507"/>
      <c r="S21304" s="507"/>
    </row>
    <row r="21305" spans="8:19" customFormat="1" ht="12.75">
      <c r="H21305" s="507"/>
      <c r="R21305" s="507"/>
    </row>
    <row r="21306" spans="8:19" customFormat="1" ht="12.75">
      <c r="H21306" s="507"/>
      <c r="P21306" s="507"/>
      <c r="R21306" s="507"/>
    </row>
    <row r="21307" spans="8:19" customFormat="1" ht="12.75">
      <c r="H21307" s="507"/>
      <c r="R21307" s="507"/>
    </row>
    <row r="21308" spans="8:19" customFormat="1" ht="12.75">
      <c r="H21308" s="507"/>
      <c r="P21308" s="507"/>
      <c r="R21308" s="507"/>
      <c r="S21308" s="507"/>
    </row>
    <row r="21309" spans="8:19" customFormat="1" ht="12.75">
      <c r="H21309" s="507"/>
      <c r="R21309" s="507"/>
    </row>
    <row r="21310" spans="8:19" customFormat="1" ht="12.75">
      <c r="H21310" s="507"/>
      <c r="R21310" s="507"/>
      <c r="S21310" s="507"/>
    </row>
    <row r="21311" spans="8:19" customFormat="1" ht="12.75">
      <c r="H21311" s="507"/>
      <c r="P21311" s="507"/>
      <c r="R21311" s="507"/>
    </row>
    <row r="21312" spans="8:19" customFormat="1" ht="12.75">
      <c r="H21312" s="507"/>
      <c r="R21312" s="507"/>
    </row>
    <row r="21313" spans="8:19" customFormat="1" ht="12.75">
      <c r="H21313" s="507"/>
      <c r="R21313" s="507"/>
      <c r="S21313" s="507"/>
    </row>
    <row r="21314" spans="8:19" customFormat="1" ht="12.75">
      <c r="H21314" s="507"/>
      <c r="P21314" s="507"/>
      <c r="R21314" s="507"/>
    </row>
    <row r="21315" spans="8:19" customFormat="1" ht="12.75">
      <c r="H21315" s="507"/>
      <c r="R21315" s="507"/>
    </row>
    <row r="21316" spans="8:19" customFormat="1" ht="12.75">
      <c r="H21316" s="507"/>
      <c r="R21316" s="507"/>
      <c r="S21316" s="507"/>
    </row>
    <row r="21317" spans="8:19" customFormat="1" ht="12.75">
      <c r="H21317" s="507"/>
      <c r="P21317" s="507"/>
      <c r="R21317" s="507"/>
    </row>
    <row r="21318" spans="8:19" customFormat="1" ht="12.75">
      <c r="H21318" s="507"/>
      <c r="R21318" s="507"/>
    </row>
    <row r="21319" spans="8:19" customFormat="1" ht="12.75">
      <c r="H21319" s="507"/>
      <c r="R21319" s="507"/>
    </row>
    <row r="21320" spans="8:19" customFormat="1" ht="12.75">
      <c r="H21320" s="507"/>
      <c r="R21320" s="507"/>
      <c r="S21320" s="507"/>
    </row>
    <row r="21321" spans="8:19" customFormat="1" ht="12.75">
      <c r="H21321" s="507"/>
      <c r="P21321" s="507"/>
      <c r="R21321" s="507"/>
    </row>
    <row r="21322" spans="8:19" customFormat="1" ht="12.75">
      <c r="H21322" s="507"/>
      <c r="P21322" s="507"/>
      <c r="R21322" s="507"/>
    </row>
    <row r="21323" spans="8:19" customFormat="1" ht="12.75">
      <c r="H21323" s="507"/>
      <c r="R21323" s="507"/>
      <c r="S21323" s="507"/>
    </row>
    <row r="21324" spans="8:19" customFormat="1" ht="12.75">
      <c r="H21324" s="507"/>
      <c r="R21324" s="507"/>
    </row>
    <row r="21325" spans="8:19" customFormat="1" ht="12.75">
      <c r="H21325" s="507"/>
      <c r="P21325" s="507"/>
      <c r="R21325" s="507"/>
      <c r="S21325" s="507"/>
    </row>
    <row r="21326" spans="8:19" customFormat="1" ht="12.75">
      <c r="H21326" s="507"/>
      <c r="R21326" s="507"/>
    </row>
    <row r="21327" spans="8:19" customFormat="1" ht="12.75">
      <c r="H21327" s="507"/>
      <c r="R21327" s="507"/>
    </row>
    <row r="21328" spans="8:19" customFormat="1" ht="12.75">
      <c r="H21328" s="507"/>
      <c r="R21328" s="507"/>
    </row>
    <row r="21329" spans="8:19" customFormat="1" ht="12.75">
      <c r="H21329" s="507"/>
      <c r="R21329" s="507"/>
    </row>
    <row r="21330" spans="8:19" customFormat="1" ht="12.75">
      <c r="H21330" s="507"/>
      <c r="R21330" s="507"/>
    </row>
    <row r="21331" spans="8:19" customFormat="1" ht="12.75">
      <c r="H21331" s="507"/>
      <c r="P21331" s="507"/>
      <c r="R21331" s="507"/>
    </row>
    <row r="21332" spans="8:19" customFormat="1" ht="12.75">
      <c r="H21332" s="507"/>
      <c r="R21332" s="507"/>
    </row>
    <row r="21333" spans="8:19" customFormat="1" ht="12.75">
      <c r="H21333" s="507"/>
      <c r="R21333" s="507"/>
    </row>
    <row r="21334" spans="8:19" customFormat="1" ht="12.75">
      <c r="H21334" s="507"/>
      <c r="R21334" s="507"/>
    </row>
    <row r="21335" spans="8:19" customFormat="1" ht="12.75">
      <c r="H21335" s="507"/>
      <c r="R21335" s="507"/>
    </row>
    <row r="21336" spans="8:19" customFormat="1" ht="12.75">
      <c r="H21336" s="507"/>
      <c r="R21336" s="507"/>
    </row>
    <row r="21337" spans="8:19" customFormat="1" ht="12.75">
      <c r="H21337" s="507"/>
      <c r="R21337" s="507"/>
    </row>
    <row r="21338" spans="8:19" customFormat="1" ht="12.75">
      <c r="H21338" s="507"/>
      <c r="R21338" s="507"/>
    </row>
    <row r="21339" spans="8:19" customFormat="1" ht="12.75">
      <c r="H21339" s="507"/>
      <c r="P21339" s="507"/>
      <c r="R21339" s="507"/>
    </row>
    <row r="21340" spans="8:19" customFormat="1" ht="12.75">
      <c r="H21340" s="507"/>
      <c r="P21340" s="507"/>
      <c r="R21340" s="507"/>
    </row>
    <row r="21341" spans="8:19" customFormat="1" ht="12.75">
      <c r="H21341" s="507"/>
      <c r="P21341" s="507"/>
      <c r="R21341" s="507"/>
    </row>
    <row r="21342" spans="8:19" customFormat="1" ht="12.75">
      <c r="H21342" s="507"/>
      <c r="R21342" s="507"/>
    </row>
    <row r="21343" spans="8:19" customFormat="1" ht="12.75">
      <c r="H21343" s="507"/>
      <c r="P21343" s="507"/>
      <c r="R21343" s="507"/>
    </row>
    <row r="21344" spans="8:19" customFormat="1" ht="12.75">
      <c r="H21344" s="507"/>
      <c r="R21344" s="507"/>
      <c r="S21344" s="507"/>
    </row>
    <row r="21345" spans="8:19" customFormat="1" ht="12.75">
      <c r="H21345" s="507"/>
      <c r="P21345" s="507"/>
      <c r="R21345" s="507"/>
    </row>
    <row r="21346" spans="8:19" customFormat="1" ht="12.75">
      <c r="H21346" s="507"/>
      <c r="R21346" s="507"/>
    </row>
    <row r="21347" spans="8:19" customFormat="1" ht="12.75">
      <c r="H21347" s="507"/>
      <c r="P21347" s="507"/>
      <c r="R21347" s="507"/>
    </row>
    <row r="21348" spans="8:19" customFormat="1" ht="12.75">
      <c r="H21348" s="507"/>
      <c r="R21348" s="507"/>
    </row>
    <row r="21349" spans="8:19" customFormat="1" ht="12.75">
      <c r="H21349" s="507"/>
      <c r="P21349" s="507"/>
      <c r="R21349" s="507"/>
    </row>
    <row r="21350" spans="8:19" customFormat="1" ht="12.75">
      <c r="H21350" s="507"/>
      <c r="R21350" s="507"/>
    </row>
    <row r="21351" spans="8:19" customFormat="1" ht="12.75">
      <c r="H21351" s="507"/>
      <c r="R21351" s="507"/>
      <c r="S21351" s="507"/>
    </row>
    <row r="21352" spans="8:19" customFormat="1" ht="12.75">
      <c r="H21352" s="507"/>
      <c r="P21352" s="507"/>
      <c r="R21352" s="507"/>
      <c r="S21352" s="507"/>
    </row>
    <row r="21353" spans="8:19" customFormat="1" ht="12.75">
      <c r="H21353" s="507"/>
      <c r="R21353" s="507"/>
    </row>
    <row r="21354" spans="8:19" customFormat="1" ht="12.75">
      <c r="H21354" s="507"/>
      <c r="R21354" s="507"/>
    </row>
    <row r="21355" spans="8:19" customFormat="1" ht="12.75">
      <c r="H21355" s="507"/>
      <c r="R21355" s="507"/>
      <c r="S21355" s="507"/>
    </row>
    <row r="21356" spans="8:19" customFormat="1" ht="12.75">
      <c r="H21356" s="507"/>
      <c r="R21356" s="507"/>
    </row>
    <row r="21357" spans="8:19" customFormat="1" ht="12.75">
      <c r="H21357" s="507"/>
      <c r="R21357" s="507"/>
      <c r="S21357" s="507"/>
    </row>
    <row r="21358" spans="8:19" customFormat="1" ht="12.75">
      <c r="H21358" s="507"/>
      <c r="R21358" s="507"/>
      <c r="S21358" s="507"/>
    </row>
    <row r="21359" spans="8:19" customFormat="1" ht="12.75">
      <c r="H21359" s="507"/>
      <c r="R21359" s="507"/>
    </row>
    <row r="21360" spans="8:19" customFormat="1" ht="12.75">
      <c r="H21360" s="507"/>
      <c r="R21360" s="507"/>
    </row>
    <row r="21361" spans="8:19" customFormat="1" ht="12.75">
      <c r="H21361" s="507"/>
      <c r="P21361" s="507"/>
      <c r="R21361" s="507"/>
    </row>
    <row r="21362" spans="8:19" customFormat="1" ht="12.75">
      <c r="H21362" s="507"/>
      <c r="P21362" s="507"/>
      <c r="R21362" s="507"/>
    </row>
    <row r="21363" spans="8:19" customFormat="1" ht="12.75">
      <c r="H21363" s="507"/>
      <c r="P21363" s="507"/>
      <c r="R21363" s="507"/>
      <c r="S21363" s="507"/>
    </row>
    <row r="21364" spans="8:19" customFormat="1" ht="12.75">
      <c r="H21364" s="507"/>
      <c r="R21364" s="507"/>
    </row>
    <row r="21365" spans="8:19" customFormat="1" ht="12.75">
      <c r="H21365" s="507"/>
      <c r="R21365" s="507"/>
    </row>
    <row r="21366" spans="8:19" customFormat="1" ht="12.75">
      <c r="H21366" s="507"/>
      <c r="R21366" s="507"/>
    </row>
    <row r="21367" spans="8:19" customFormat="1" ht="12.75">
      <c r="H21367" s="507"/>
      <c r="R21367" s="507"/>
    </row>
    <row r="21368" spans="8:19" customFormat="1" ht="12.75">
      <c r="H21368" s="507"/>
      <c r="R21368" s="507"/>
      <c r="S21368" s="507"/>
    </row>
    <row r="21369" spans="8:19" customFormat="1" ht="12.75">
      <c r="H21369" s="507"/>
      <c r="R21369" s="507"/>
    </row>
    <row r="21370" spans="8:19" customFormat="1" ht="12.75">
      <c r="H21370" s="507"/>
      <c r="R21370" s="507"/>
    </row>
    <row r="21371" spans="8:19" customFormat="1" ht="12.75">
      <c r="H21371" s="507"/>
      <c r="R21371" s="507"/>
    </row>
    <row r="21372" spans="8:19" customFormat="1" ht="12.75">
      <c r="H21372" s="507"/>
      <c r="R21372" s="507"/>
    </row>
    <row r="21373" spans="8:19" customFormat="1" ht="12.75">
      <c r="H21373" s="507"/>
      <c r="R21373" s="507"/>
      <c r="S21373" s="507"/>
    </row>
    <row r="21374" spans="8:19" customFormat="1" ht="12.75">
      <c r="H21374" s="507"/>
      <c r="P21374" s="507"/>
      <c r="R21374" s="507"/>
    </row>
    <row r="21375" spans="8:19" customFormat="1" ht="12.75">
      <c r="H21375" s="507"/>
      <c r="R21375" s="507"/>
    </row>
    <row r="21376" spans="8:19" customFormat="1" ht="12.75">
      <c r="H21376" s="507"/>
      <c r="R21376" s="507"/>
    </row>
    <row r="21377" spans="8:19" customFormat="1" ht="12.75">
      <c r="H21377" s="507"/>
      <c r="P21377" s="507"/>
      <c r="R21377" s="507"/>
    </row>
    <row r="21378" spans="8:19" customFormat="1" ht="12.75">
      <c r="H21378" s="507"/>
      <c r="R21378" s="507"/>
    </row>
    <row r="21379" spans="8:19" customFormat="1" ht="12.75">
      <c r="H21379" s="507"/>
      <c r="R21379" s="507"/>
      <c r="S21379" s="507"/>
    </row>
    <row r="21380" spans="8:19" customFormat="1" ht="12.75">
      <c r="H21380" s="507"/>
      <c r="R21380" s="507"/>
    </row>
    <row r="21381" spans="8:19" customFormat="1" ht="12.75">
      <c r="H21381" s="507"/>
      <c r="P21381" s="507"/>
      <c r="R21381" s="507"/>
    </row>
    <row r="21382" spans="8:19" customFormat="1" ht="12.75">
      <c r="H21382" s="507"/>
      <c r="P21382" s="507"/>
      <c r="R21382" s="507"/>
    </row>
    <row r="21383" spans="8:19" customFormat="1" ht="12.75">
      <c r="H21383" s="507"/>
      <c r="P21383" s="507"/>
      <c r="R21383" s="507"/>
      <c r="S21383" s="507"/>
    </row>
    <row r="21384" spans="8:19" customFormat="1" ht="12.75">
      <c r="H21384" s="507"/>
      <c r="R21384" s="507"/>
    </row>
    <row r="21385" spans="8:19" customFormat="1" ht="12.75">
      <c r="H21385" s="507"/>
      <c r="R21385" s="507"/>
    </row>
    <row r="21386" spans="8:19" customFormat="1" ht="12.75">
      <c r="H21386" s="507"/>
      <c r="P21386" s="507"/>
      <c r="R21386" s="507"/>
    </row>
    <row r="21387" spans="8:19" customFormat="1" ht="12.75">
      <c r="H21387" s="507"/>
      <c r="P21387" s="507"/>
      <c r="R21387" s="507"/>
    </row>
    <row r="21388" spans="8:19" customFormat="1" ht="12.75">
      <c r="H21388" s="507"/>
      <c r="R21388" s="507"/>
      <c r="S21388" s="507"/>
    </row>
    <row r="21389" spans="8:19" customFormat="1" ht="12.75">
      <c r="H21389" s="507"/>
      <c r="R21389" s="507"/>
      <c r="S21389" s="507"/>
    </row>
    <row r="21390" spans="8:19" customFormat="1" ht="12.75">
      <c r="H21390" s="507"/>
      <c r="R21390" s="507"/>
      <c r="S21390" s="507"/>
    </row>
    <row r="21391" spans="8:19" customFormat="1" ht="12.75">
      <c r="H21391" s="507"/>
      <c r="R21391" s="507"/>
    </row>
    <row r="21392" spans="8:19" customFormat="1" ht="12.75">
      <c r="H21392" s="507"/>
      <c r="R21392" s="507"/>
      <c r="S21392" s="507"/>
    </row>
    <row r="21393" spans="8:28" customFormat="1" ht="12.75">
      <c r="H21393" s="507"/>
      <c r="R21393" s="507"/>
    </row>
    <row r="21394" spans="8:28" customFormat="1" ht="12.75">
      <c r="H21394" s="507"/>
      <c r="R21394" s="507"/>
    </row>
    <row r="21395" spans="8:28" customFormat="1" ht="12.75">
      <c r="H21395" s="507"/>
      <c r="R21395" s="507"/>
    </row>
    <row r="21396" spans="8:28" customFormat="1" ht="12.75">
      <c r="H21396" s="507"/>
      <c r="R21396" s="507"/>
      <c r="S21396" s="507"/>
    </row>
    <row r="21397" spans="8:28" customFormat="1" ht="12.75">
      <c r="H21397" s="507"/>
      <c r="R21397" s="507"/>
      <c r="S21397" s="507"/>
    </row>
    <row r="21398" spans="8:28" customFormat="1" ht="12.75">
      <c r="H21398" s="507"/>
      <c r="R21398" s="507"/>
      <c r="S21398" s="507"/>
    </row>
    <row r="21399" spans="8:28" customFormat="1" ht="12.75">
      <c r="H21399" s="507"/>
      <c r="R21399" s="507"/>
    </row>
    <row r="21400" spans="8:28" customFormat="1" ht="12.75">
      <c r="H21400" s="507"/>
      <c r="R21400" s="507"/>
    </row>
    <row r="21401" spans="8:28" customFormat="1" ht="12.75">
      <c r="H21401" s="507"/>
      <c r="R21401" s="507"/>
    </row>
    <row r="21402" spans="8:28" customFormat="1" ht="12.75">
      <c r="H21402" s="507"/>
      <c r="P21402" s="507"/>
      <c r="R21402" s="507"/>
    </row>
    <row r="21403" spans="8:28" customFormat="1" ht="12.75">
      <c r="H21403" s="507"/>
      <c r="R21403" s="507"/>
    </row>
    <row r="21404" spans="8:28" customFormat="1" ht="12.75">
      <c r="H21404" s="507"/>
      <c r="R21404" s="507"/>
    </row>
    <row r="21405" spans="8:28" customFormat="1" ht="12.75">
      <c r="H21405" s="507"/>
      <c r="R21405" s="507"/>
      <c r="S21405" s="507"/>
    </row>
    <row r="21406" spans="8:28" customFormat="1" ht="12.75">
      <c r="H21406" s="507"/>
      <c r="P21406" s="507"/>
      <c r="R21406" s="507"/>
      <c r="AB21406" s="507"/>
    </row>
    <row r="21407" spans="8:28" customFormat="1" ht="12.75">
      <c r="H21407" s="507"/>
      <c r="R21407" s="507"/>
    </row>
    <row r="21408" spans="8:28" customFormat="1" ht="12.75">
      <c r="H21408" s="507"/>
      <c r="R21408" s="507"/>
    </row>
    <row r="21409" spans="8:19" customFormat="1" ht="12.75">
      <c r="H21409" s="507"/>
      <c r="R21409" s="507"/>
    </row>
    <row r="21410" spans="8:19" customFormat="1" ht="12.75">
      <c r="H21410" s="507"/>
      <c r="P21410" s="507"/>
      <c r="R21410" s="507"/>
    </row>
    <row r="21411" spans="8:19" customFormat="1" ht="12.75">
      <c r="H21411" s="507"/>
      <c r="P21411" s="507"/>
      <c r="R21411" s="507"/>
    </row>
    <row r="21412" spans="8:19" customFormat="1" ht="12.75">
      <c r="H21412" s="507"/>
      <c r="R21412" s="507"/>
      <c r="S21412" s="507"/>
    </row>
    <row r="21413" spans="8:19" customFormat="1" ht="12.75">
      <c r="H21413" s="507"/>
      <c r="R21413" s="507"/>
      <c r="S21413" s="507"/>
    </row>
    <row r="21414" spans="8:19" customFormat="1" ht="12.75">
      <c r="H21414" s="507"/>
      <c r="R21414" s="507"/>
    </row>
    <row r="21415" spans="8:19" customFormat="1" ht="12.75">
      <c r="H21415" s="507"/>
      <c r="R21415" s="507"/>
    </row>
    <row r="21416" spans="8:19" customFormat="1" ht="12.75">
      <c r="H21416" s="507"/>
      <c r="R21416" s="507"/>
    </row>
    <row r="21417" spans="8:19" customFormat="1" ht="12.75">
      <c r="H21417" s="507"/>
      <c r="R21417" s="507"/>
      <c r="S21417" s="507"/>
    </row>
    <row r="21418" spans="8:19" customFormat="1" ht="12.75">
      <c r="H21418" s="507"/>
      <c r="P21418" s="507"/>
      <c r="R21418" s="507"/>
      <c r="S21418" s="507"/>
    </row>
    <row r="21419" spans="8:19" customFormat="1" ht="12.75">
      <c r="H21419" s="507"/>
      <c r="P21419" s="507"/>
      <c r="R21419" s="507"/>
      <c r="S21419" s="507"/>
    </row>
    <row r="21420" spans="8:19" customFormat="1" ht="12.75">
      <c r="H21420" s="507"/>
      <c r="R21420" s="507"/>
    </row>
    <row r="21421" spans="8:19" customFormat="1" ht="12.75">
      <c r="H21421" s="507"/>
      <c r="P21421" s="507"/>
      <c r="R21421" s="507"/>
    </row>
    <row r="21422" spans="8:19" customFormat="1" ht="12.75">
      <c r="H21422" s="507"/>
      <c r="P21422" s="507"/>
      <c r="R21422" s="507"/>
      <c r="S21422" s="507"/>
    </row>
    <row r="21423" spans="8:19" customFormat="1" ht="12.75">
      <c r="H21423" s="507"/>
      <c r="R21423" s="507"/>
    </row>
    <row r="21424" spans="8:19" customFormat="1" ht="12.75">
      <c r="H21424" s="507"/>
      <c r="P21424" s="507"/>
      <c r="R21424" s="507"/>
    </row>
    <row r="21425" spans="8:19" customFormat="1" ht="12.75">
      <c r="H21425" s="507"/>
      <c r="R21425" s="507"/>
      <c r="S21425" s="507"/>
    </row>
    <row r="21426" spans="8:19" customFormat="1" ht="12.75">
      <c r="H21426" s="507"/>
      <c r="R21426" s="507"/>
      <c r="S21426" s="507"/>
    </row>
    <row r="21427" spans="8:19" customFormat="1" ht="12.75">
      <c r="H21427" s="507"/>
      <c r="P21427" s="507"/>
      <c r="R21427" s="507"/>
    </row>
    <row r="21428" spans="8:19" customFormat="1" ht="12.75">
      <c r="H21428" s="507"/>
      <c r="R21428" s="507"/>
    </row>
    <row r="21429" spans="8:19" customFormat="1" ht="12.75">
      <c r="H21429" s="507"/>
      <c r="R21429" s="507"/>
    </row>
    <row r="21430" spans="8:19" customFormat="1" ht="12.75">
      <c r="H21430" s="507"/>
      <c r="R21430" s="507"/>
      <c r="S21430" s="507"/>
    </row>
    <row r="21431" spans="8:19" customFormat="1" ht="12.75">
      <c r="H21431" s="507"/>
      <c r="R21431" s="507"/>
    </row>
    <row r="21432" spans="8:19" customFormat="1" ht="12.75">
      <c r="H21432" s="507"/>
      <c r="R21432" s="507"/>
    </row>
    <row r="21433" spans="8:19" customFormat="1" ht="12.75">
      <c r="H21433" s="507"/>
      <c r="R21433" s="507"/>
      <c r="S21433" s="507"/>
    </row>
    <row r="21434" spans="8:19" customFormat="1" ht="12.75">
      <c r="H21434" s="507"/>
      <c r="P21434" s="507"/>
      <c r="R21434" s="507"/>
      <c r="S21434" s="507"/>
    </row>
    <row r="21435" spans="8:19" customFormat="1" ht="12.75">
      <c r="H21435" s="507"/>
      <c r="R21435" s="507"/>
    </row>
    <row r="21436" spans="8:19" customFormat="1" ht="12.75">
      <c r="H21436" s="507"/>
      <c r="R21436" s="507"/>
      <c r="S21436" s="507"/>
    </row>
    <row r="21437" spans="8:19" customFormat="1" ht="12.75">
      <c r="H21437" s="507"/>
      <c r="R21437" s="507"/>
      <c r="S21437" s="507"/>
    </row>
    <row r="21438" spans="8:19" customFormat="1" ht="12.75">
      <c r="H21438" s="507"/>
      <c r="P21438" s="507"/>
      <c r="R21438" s="507"/>
    </row>
    <row r="21439" spans="8:19" customFormat="1" ht="12.75">
      <c r="H21439" s="507"/>
      <c r="R21439" s="507"/>
      <c r="S21439" s="507"/>
    </row>
    <row r="21440" spans="8:19" customFormat="1" ht="12.75">
      <c r="H21440" s="507"/>
      <c r="R21440" s="507"/>
    </row>
    <row r="21441" spans="8:19" customFormat="1" ht="12.75">
      <c r="H21441" s="507"/>
      <c r="R21441" s="507"/>
    </row>
    <row r="21442" spans="8:19" customFormat="1" ht="12.75">
      <c r="H21442" s="507"/>
      <c r="R21442" s="507"/>
      <c r="S21442" s="507"/>
    </row>
    <row r="21443" spans="8:19" customFormat="1" ht="12.75">
      <c r="H21443" s="507"/>
      <c r="P21443" s="507"/>
      <c r="R21443" s="507"/>
    </row>
    <row r="21444" spans="8:19" customFormat="1" ht="12.75">
      <c r="H21444" s="507"/>
      <c r="R21444" s="507"/>
    </row>
    <row r="21445" spans="8:19" customFormat="1" ht="12.75">
      <c r="H21445" s="507"/>
      <c r="R21445" s="507"/>
    </row>
    <row r="21446" spans="8:19" customFormat="1" ht="12.75">
      <c r="H21446" s="507"/>
      <c r="P21446" s="507"/>
      <c r="R21446" s="507"/>
    </row>
    <row r="21447" spans="8:19" customFormat="1" ht="12.75">
      <c r="H21447" s="507"/>
      <c r="R21447" s="507"/>
    </row>
    <row r="21448" spans="8:19" customFormat="1" ht="12.75">
      <c r="H21448" s="507"/>
      <c r="R21448" s="507"/>
    </row>
    <row r="21449" spans="8:19" customFormat="1" ht="12.75">
      <c r="H21449" s="507"/>
      <c r="P21449" s="507"/>
      <c r="R21449" s="507"/>
      <c r="S21449" s="507"/>
    </row>
    <row r="21450" spans="8:19" customFormat="1" ht="12.75">
      <c r="H21450" s="507"/>
      <c r="P21450" s="507"/>
      <c r="R21450" s="507"/>
      <c r="S21450" s="507"/>
    </row>
    <row r="21451" spans="8:19" customFormat="1" ht="12.75">
      <c r="H21451" s="507"/>
      <c r="R21451" s="507"/>
    </row>
    <row r="21452" spans="8:19" customFormat="1" ht="12.75">
      <c r="H21452" s="507"/>
      <c r="P21452" s="507"/>
      <c r="R21452" s="507"/>
    </row>
    <row r="21453" spans="8:19" customFormat="1" ht="12.75">
      <c r="H21453" s="507"/>
      <c r="P21453" s="507"/>
      <c r="R21453" s="507"/>
    </row>
    <row r="21454" spans="8:19" customFormat="1" ht="12.75">
      <c r="H21454" s="507"/>
      <c r="R21454" s="507"/>
      <c r="S21454" s="507"/>
    </row>
    <row r="21455" spans="8:19" customFormat="1" ht="12.75">
      <c r="H21455" s="507"/>
      <c r="R21455" s="507"/>
      <c r="S21455" s="507"/>
    </row>
    <row r="21456" spans="8:19" customFormat="1" ht="12.75">
      <c r="H21456" s="507"/>
      <c r="R21456" s="507"/>
      <c r="S21456" s="507"/>
    </row>
    <row r="21457" spans="8:19" customFormat="1" ht="12.75">
      <c r="H21457" s="507"/>
      <c r="R21457" s="507"/>
      <c r="S21457" s="507"/>
    </row>
    <row r="21458" spans="8:19" customFormat="1" ht="12.75">
      <c r="H21458" s="507"/>
      <c r="R21458" s="507"/>
    </row>
    <row r="21459" spans="8:19" customFormat="1" ht="12.75">
      <c r="H21459" s="507"/>
      <c r="R21459" s="507"/>
      <c r="S21459" s="507"/>
    </row>
    <row r="21460" spans="8:19" customFormat="1" ht="12.75">
      <c r="H21460" s="507"/>
      <c r="R21460" s="507"/>
    </row>
    <row r="21461" spans="8:19" customFormat="1" ht="12.75">
      <c r="H21461" s="507"/>
      <c r="R21461" s="507"/>
    </row>
    <row r="21462" spans="8:19" customFormat="1" ht="12.75">
      <c r="H21462" s="507"/>
      <c r="R21462" s="507"/>
    </row>
    <row r="21463" spans="8:19" customFormat="1" ht="12.75">
      <c r="H21463" s="507"/>
      <c r="R21463" s="507"/>
    </row>
    <row r="21464" spans="8:19" customFormat="1" ht="12.75">
      <c r="H21464" s="507"/>
      <c r="P21464" s="507"/>
      <c r="R21464" s="507"/>
      <c r="S21464" s="507"/>
    </row>
    <row r="21465" spans="8:19" customFormat="1" ht="12.75">
      <c r="H21465" s="507"/>
      <c r="P21465" s="507"/>
      <c r="R21465" s="507"/>
    </row>
    <row r="21466" spans="8:19" customFormat="1" ht="12.75">
      <c r="H21466" s="507"/>
      <c r="R21466" s="507"/>
      <c r="S21466" s="507"/>
    </row>
    <row r="21467" spans="8:19" customFormat="1" ht="12.75">
      <c r="H21467" s="507"/>
      <c r="R21467" s="507"/>
      <c r="S21467" s="507"/>
    </row>
    <row r="21468" spans="8:19" customFormat="1" ht="12.75">
      <c r="H21468" s="507"/>
      <c r="P21468" s="507"/>
      <c r="R21468" s="507"/>
    </row>
    <row r="21469" spans="8:19" customFormat="1" ht="12.75">
      <c r="H21469" s="507"/>
      <c r="R21469" s="507"/>
    </row>
    <row r="21470" spans="8:19" customFormat="1" ht="12.75">
      <c r="H21470" s="507"/>
      <c r="R21470" s="507"/>
    </row>
    <row r="21471" spans="8:19" customFormat="1" ht="12.75">
      <c r="H21471" s="507"/>
      <c r="R21471" s="507"/>
    </row>
    <row r="21472" spans="8:19" customFormat="1" ht="12.75">
      <c r="H21472" s="507"/>
      <c r="R21472" s="507"/>
    </row>
    <row r="21473" spans="8:19" customFormat="1" ht="12.75">
      <c r="H21473" s="507"/>
      <c r="P21473" s="507"/>
      <c r="R21473" s="507"/>
    </row>
    <row r="21474" spans="8:19" customFormat="1" ht="12.75">
      <c r="H21474" s="507"/>
      <c r="R21474" s="507"/>
    </row>
    <row r="21475" spans="8:19" customFormat="1" ht="12.75">
      <c r="H21475" s="507"/>
      <c r="R21475" s="507"/>
    </row>
    <row r="21476" spans="8:19" customFormat="1" ht="12.75">
      <c r="H21476" s="507"/>
      <c r="R21476" s="507"/>
    </row>
    <row r="21477" spans="8:19" customFormat="1" ht="12.75">
      <c r="H21477" s="507"/>
      <c r="P21477" s="507"/>
      <c r="R21477" s="507"/>
    </row>
    <row r="21478" spans="8:19" customFormat="1" ht="12.75">
      <c r="H21478" s="507"/>
      <c r="P21478" s="507"/>
      <c r="R21478" s="507"/>
      <c r="S21478" s="507"/>
    </row>
    <row r="21479" spans="8:19" customFormat="1" ht="12.75">
      <c r="H21479" s="507"/>
      <c r="P21479" s="507"/>
      <c r="R21479" s="507"/>
      <c r="S21479" s="507"/>
    </row>
    <row r="21480" spans="8:19" customFormat="1" ht="12.75">
      <c r="H21480" s="507"/>
      <c r="P21480" s="507"/>
      <c r="R21480" s="507"/>
    </row>
    <row r="21481" spans="8:19" customFormat="1" ht="12.75">
      <c r="H21481" s="507"/>
      <c r="P21481" s="507"/>
      <c r="R21481" s="507"/>
    </row>
    <row r="21482" spans="8:19" customFormat="1" ht="12.75">
      <c r="H21482" s="507"/>
      <c r="R21482" s="507"/>
      <c r="S21482" s="507"/>
    </row>
    <row r="21483" spans="8:19" customFormat="1" ht="12.75">
      <c r="H21483" s="507"/>
      <c r="R21483" s="507"/>
    </row>
    <row r="21484" spans="8:19" customFormat="1" ht="12.75">
      <c r="H21484" s="507"/>
      <c r="R21484" s="507"/>
      <c r="S21484" s="507"/>
    </row>
    <row r="21485" spans="8:19" customFormat="1" ht="12.75">
      <c r="H21485" s="507"/>
      <c r="R21485" s="507"/>
    </row>
    <row r="21486" spans="8:19" customFormat="1" ht="12.75">
      <c r="H21486" s="507"/>
      <c r="P21486" s="507"/>
      <c r="R21486" s="507"/>
    </row>
    <row r="21487" spans="8:19" customFormat="1" ht="12.75">
      <c r="H21487" s="507"/>
      <c r="R21487" s="507"/>
    </row>
    <row r="21488" spans="8:19" customFormat="1" ht="12.75">
      <c r="H21488" s="507"/>
      <c r="P21488" s="507"/>
      <c r="R21488" s="507"/>
      <c r="S21488" s="507"/>
    </row>
    <row r="21489" spans="8:19" customFormat="1" ht="12.75">
      <c r="H21489" s="507"/>
      <c r="P21489" s="507"/>
      <c r="R21489" s="507"/>
      <c r="S21489" s="507"/>
    </row>
    <row r="21490" spans="8:19" customFormat="1" ht="12.75">
      <c r="H21490" s="507"/>
      <c r="P21490" s="507"/>
      <c r="R21490" s="507"/>
    </row>
    <row r="21491" spans="8:19" customFormat="1" ht="12.75">
      <c r="H21491" s="507"/>
      <c r="R21491" s="507"/>
    </row>
    <row r="21492" spans="8:19" customFormat="1" ht="12.75">
      <c r="H21492" s="507"/>
      <c r="R21492" s="507"/>
    </row>
    <row r="21493" spans="8:19" customFormat="1" ht="12.75">
      <c r="H21493" s="507"/>
      <c r="R21493" s="507"/>
      <c r="S21493" s="507"/>
    </row>
    <row r="21494" spans="8:19" customFormat="1" ht="12.75">
      <c r="H21494" s="507"/>
      <c r="R21494" s="507"/>
      <c r="S21494" s="507"/>
    </row>
    <row r="21495" spans="8:19" customFormat="1" ht="12.75">
      <c r="H21495" s="507"/>
      <c r="R21495" s="507"/>
    </row>
    <row r="21496" spans="8:19" customFormat="1" ht="12.75">
      <c r="H21496" s="507"/>
      <c r="P21496" s="507"/>
      <c r="R21496" s="507"/>
    </row>
    <row r="21497" spans="8:19" customFormat="1" ht="12.75">
      <c r="H21497" s="507"/>
      <c r="P21497" s="507"/>
      <c r="R21497" s="507"/>
    </row>
    <row r="21498" spans="8:19" customFormat="1" ht="12.75">
      <c r="H21498" s="507"/>
      <c r="P21498" s="507"/>
      <c r="R21498" s="507"/>
    </row>
    <row r="21499" spans="8:19" customFormat="1" ht="12.75">
      <c r="H21499" s="507"/>
      <c r="R21499" s="507"/>
      <c r="S21499" s="507"/>
    </row>
    <row r="21500" spans="8:19" customFormat="1" ht="12.75">
      <c r="H21500" s="507"/>
      <c r="P21500" s="507"/>
      <c r="R21500" s="507"/>
    </row>
    <row r="21501" spans="8:19" customFormat="1" ht="12.75">
      <c r="H21501" s="507"/>
      <c r="R21501" s="507"/>
      <c r="S21501" s="507"/>
    </row>
    <row r="21502" spans="8:19" customFormat="1" ht="12.75">
      <c r="H21502" s="507"/>
      <c r="P21502" s="507"/>
      <c r="R21502" s="507"/>
    </row>
    <row r="21503" spans="8:19" customFormat="1" ht="12.75">
      <c r="H21503" s="507"/>
      <c r="P21503" s="507"/>
      <c r="R21503" s="507"/>
      <c r="S21503" s="507"/>
    </row>
    <row r="21504" spans="8:19" customFormat="1" ht="12.75">
      <c r="H21504" s="507"/>
      <c r="P21504" s="507"/>
      <c r="R21504" s="507"/>
    </row>
    <row r="21505" spans="8:19" customFormat="1" ht="12.75">
      <c r="H21505" s="507"/>
      <c r="R21505" s="507"/>
    </row>
    <row r="21506" spans="8:19" customFormat="1" ht="12.75">
      <c r="H21506" s="507"/>
      <c r="R21506" s="507"/>
    </row>
    <row r="21507" spans="8:19" customFormat="1" ht="12.75">
      <c r="H21507" s="507"/>
      <c r="R21507" s="507"/>
    </row>
    <row r="21508" spans="8:19" customFormat="1" ht="12.75">
      <c r="H21508" s="507"/>
      <c r="P21508" s="507"/>
      <c r="R21508" s="507"/>
      <c r="S21508" s="507"/>
    </row>
    <row r="21509" spans="8:19" customFormat="1" ht="12.75">
      <c r="H21509" s="507"/>
      <c r="P21509" s="507"/>
      <c r="R21509" s="507"/>
      <c r="S21509" s="507"/>
    </row>
    <row r="21510" spans="8:19" customFormat="1" ht="12.75">
      <c r="H21510" s="507"/>
      <c r="R21510" s="507"/>
      <c r="S21510" s="507"/>
    </row>
    <row r="21511" spans="8:19" customFormat="1" ht="12.75">
      <c r="H21511" s="507"/>
      <c r="R21511" s="507"/>
      <c r="S21511" s="507"/>
    </row>
    <row r="21512" spans="8:19" customFormat="1" ht="12.75">
      <c r="H21512" s="507"/>
      <c r="R21512" s="507"/>
      <c r="S21512" s="507"/>
    </row>
    <row r="21513" spans="8:19" customFormat="1" ht="12.75">
      <c r="H21513" s="507"/>
      <c r="R21513" s="507"/>
    </row>
    <row r="21514" spans="8:19" customFormat="1" ht="12.75">
      <c r="H21514" s="507"/>
      <c r="P21514" s="507"/>
      <c r="R21514" s="507"/>
    </row>
    <row r="21515" spans="8:19" customFormat="1" ht="12.75">
      <c r="H21515" s="507"/>
      <c r="R21515" s="507"/>
    </row>
    <row r="21516" spans="8:19" customFormat="1" ht="12.75">
      <c r="H21516" s="507"/>
      <c r="R21516" s="507"/>
    </row>
    <row r="21517" spans="8:19" customFormat="1" ht="12.75">
      <c r="H21517" s="507"/>
      <c r="P21517" s="507"/>
      <c r="R21517" s="507"/>
      <c r="S21517" s="507"/>
    </row>
    <row r="21518" spans="8:19" customFormat="1" ht="12.75">
      <c r="H21518" s="507"/>
      <c r="R21518" s="507"/>
      <c r="S21518" s="507"/>
    </row>
    <row r="21519" spans="8:19" customFormat="1" ht="12.75">
      <c r="H21519" s="507"/>
      <c r="R21519" s="507"/>
    </row>
    <row r="21520" spans="8:19" customFormat="1" ht="12.75">
      <c r="H21520" s="507"/>
      <c r="P21520" s="507"/>
      <c r="R21520" s="507"/>
    </row>
    <row r="21521" spans="8:19" customFormat="1" ht="12.75">
      <c r="H21521" s="507"/>
      <c r="P21521" s="507"/>
      <c r="R21521" s="507"/>
      <c r="S21521" s="507"/>
    </row>
    <row r="21522" spans="8:19" customFormat="1" ht="12.75">
      <c r="H21522" s="507"/>
      <c r="R21522" s="507"/>
    </row>
    <row r="21523" spans="8:19" customFormat="1" ht="12.75">
      <c r="H21523" s="507"/>
      <c r="R21523" s="507"/>
      <c r="S21523" s="507"/>
    </row>
    <row r="21524" spans="8:19" customFormat="1" ht="12.75">
      <c r="H21524" s="507"/>
      <c r="R21524" s="507"/>
    </row>
    <row r="21525" spans="8:19" customFormat="1" ht="12.75">
      <c r="H21525" s="507"/>
      <c r="R21525" s="507"/>
      <c r="S21525" s="507"/>
    </row>
    <row r="21526" spans="8:19" customFormat="1" ht="12.75">
      <c r="H21526" s="507"/>
      <c r="R21526" s="507"/>
      <c r="S21526" s="507"/>
    </row>
    <row r="21527" spans="8:19" customFormat="1" ht="12.75">
      <c r="H21527" s="507"/>
      <c r="R21527" s="507"/>
    </row>
    <row r="21528" spans="8:19" customFormat="1" ht="12.75">
      <c r="H21528" s="507"/>
      <c r="P21528" s="507"/>
      <c r="R21528" s="507"/>
    </row>
    <row r="21529" spans="8:19" customFormat="1" ht="12.75">
      <c r="H21529" s="507"/>
      <c r="R21529" s="507"/>
      <c r="S21529" s="507"/>
    </row>
    <row r="21530" spans="8:19" customFormat="1" ht="12.75">
      <c r="H21530" s="507"/>
      <c r="P21530" s="507"/>
      <c r="R21530" s="507"/>
      <c r="S21530" s="507"/>
    </row>
    <row r="21531" spans="8:19" customFormat="1" ht="12.75">
      <c r="H21531" s="507"/>
      <c r="P21531" s="507"/>
      <c r="R21531" s="507"/>
    </row>
    <row r="21532" spans="8:19" customFormat="1" ht="12.75">
      <c r="H21532" s="507"/>
      <c r="P21532" s="507"/>
      <c r="R21532" s="507"/>
    </row>
    <row r="21533" spans="8:19" customFormat="1" ht="12.75">
      <c r="H21533" s="507"/>
      <c r="R21533" s="507"/>
      <c r="S21533" s="507"/>
    </row>
    <row r="21534" spans="8:19" customFormat="1" ht="12.75">
      <c r="H21534" s="507"/>
      <c r="R21534" s="507"/>
    </row>
    <row r="21535" spans="8:19" customFormat="1" ht="12.75">
      <c r="H21535" s="507"/>
      <c r="R21535" s="507"/>
    </row>
    <row r="21536" spans="8:19" customFormat="1" ht="12.75">
      <c r="H21536" s="507"/>
      <c r="R21536" s="507"/>
    </row>
    <row r="21537" spans="8:19" customFormat="1" ht="12.75">
      <c r="H21537" s="507"/>
      <c r="P21537" s="507"/>
      <c r="R21537" s="507"/>
    </row>
    <row r="21538" spans="8:19" customFormat="1" ht="12.75">
      <c r="H21538" s="507"/>
      <c r="R21538" s="507"/>
    </row>
    <row r="21539" spans="8:19" customFormat="1" ht="12.75">
      <c r="H21539" s="507"/>
      <c r="R21539" s="507"/>
    </row>
    <row r="21540" spans="8:19" customFormat="1" ht="12.75">
      <c r="H21540" s="507"/>
      <c r="P21540" s="507"/>
      <c r="R21540" s="507"/>
    </row>
    <row r="21541" spans="8:19" customFormat="1" ht="12.75">
      <c r="H21541" s="507"/>
      <c r="P21541" s="507"/>
      <c r="R21541" s="507"/>
    </row>
    <row r="21542" spans="8:19" customFormat="1" ht="12.75">
      <c r="H21542" s="507"/>
      <c r="P21542" s="507"/>
      <c r="R21542" s="507"/>
    </row>
    <row r="21543" spans="8:19" customFormat="1" ht="12.75">
      <c r="H21543" s="507"/>
      <c r="R21543" s="507"/>
    </row>
    <row r="21544" spans="8:19" customFormat="1" ht="12.75">
      <c r="H21544" s="507"/>
      <c r="R21544" s="507"/>
    </row>
    <row r="21545" spans="8:19" customFormat="1" ht="12.75">
      <c r="H21545" s="507"/>
      <c r="P21545" s="507"/>
      <c r="R21545" s="507"/>
    </row>
    <row r="21546" spans="8:19" customFormat="1" ht="12.75">
      <c r="H21546" s="507"/>
      <c r="R21546" s="507"/>
    </row>
    <row r="21547" spans="8:19" customFormat="1" ht="12.75">
      <c r="H21547" s="507"/>
      <c r="P21547" s="507"/>
      <c r="R21547" s="507"/>
    </row>
    <row r="21548" spans="8:19" customFormat="1" ht="12.75">
      <c r="H21548" s="507"/>
      <c r="P21548" s="507"/>
      <c r="R21548" s="507"/>
    </row>
    <row r="21549" spans="8:19" customFormat="1" ht="12.75">
      <c r="H21549" s="507"/>
      <c r="P21549" s="507"/>
      <c r="R21549" s="507"/>
    </row>
    <row r="21550" spans="8:19" customFormat="1" ht="12.75">
      <c r="H21550" s="507"/>
      <c r="P21550" s="507"/>
      <c r="R21550" s="507"/>
    </row>
    <row r="21551" spans="8:19" customFormat="1" ht="12.75">
      <c r="H21551" s="507"/>
      <c r="R21551" s="507"/>
    </row>
    <row r="21552" spans="8:19" customFormat="1" ht="12.75">
      <c r="H21552" s="507"/>
      <c r="P21552" s="507"/>
      <c r="R21552" s="507"/>
      <c r="S21552" s="507"/>
    </row>
    <row r="21553" spans="8:19" customFormat="1" ht="12.75">
      <c r="H21553" s="507"/>
      <c r="R21553" s="507"/>
    </row>
    <row r="21554" spans="8:19" customFormat="1" ht="12.75">
      <c r="H21554" s="507"/>
      <c r="P21554" s="507"/>
      <c r="R21554" s="507"/>
    </row>
    <row r="21555" spans="8:19" customFormat="1" ht="12.75">
      <c r="H21555" s="507"/>
      <c r="P21555" s="507"/>
      <c r="R21555" s="507"/>
    </row>
    <row r="21556" spans="8:19" customFormat="1" ht="12.75">
      <c r="H21556" s="507"/>
      <c r="R21556" s="507"/>
    </row>
    <row r="21557" spans="8:19" customFormat="1" ht="12.75">
      <c r="H21557" s="507"/>
      <c r="P21557" s="507"/>
      <c r="R21557" s="507"/>
      <c r="S21557" s="507"/>
    </row>
    <row r="21558" spans="8:19" customFormat="1" ht="12.75">
      <c r="H21558" s="507"/>
      <c r="R21558" s="507"/>
    </row>
    <row r="21559" spans="8:19" customFormat="1" ht="12.75">
      <c r="H21559" s="507"/>
      <c r="P21559" s="507"/>
      <c r="R21559" s="507"/>
    </row>
    <row r="21560" spans="8:19" customFormat="1" ht="12.75">
      <c r="H21560" s="507"/>
      <c r="P21560" s="507"/>
      <c r="R21560" s="507"/>
    </row>
    <row r="21561" spans="8:19" customFormat="1" ht="12.75">
      <c r="H21561" s="507"/>
      <c r="R21561" s="507"/>
    </row>
    <row r="21562" spans="8:19" customFormat="1" ht="12.75">
      <c r="H21562" s="507"/>
      <c r="P21562" s="507"/>
      <c r="R21562" s="507"/>
    </row>
    <row r="21563" spans="8:19" customFormat="1" ht="12.75">
      <c r="H21563" s="507"/>
      <c r="R21563" s="507"/>
      <c r="S21563" s="507"/>
    </row>
    <row r="21564" spans="8:19" customFormat="1" ht="12.75">
      <c r="H21564" s="507"/>
      <c r="R21564" s="507"/>
    </row>
    <row r="21565" spans="8:19" customFormat="1" ht="12.75">
      <c r="H21565" s="507"/>
      <c r="P21565" s="507"/>
      <c r="R21565" s="507"/>
    </row>
    <row r="21566" spans="8:19" customFormat="1" ht="12.75">
      <c r="H21566" s="507"/>
      <c r="R21566" s="507"/>
      <c r="S21566" s="507"/>
    </row>
    <row r="21567" spans="8:19" customFormat="1" ht="12.75">
      <c r="H21567" s="507"/>
      <c r="R21567" s="507"/>
    </row>
    <row r="21568" spans="8:19" customFormat="1" ht="12.75">
      <c r="H21568" s="507"/>
      <c r="R21568" s="507"/>
      <c r="S21568" s="507"/>
    </row>
    <row r="21569" spans="8:19" customFormat="1" ht="12.75">
      <c r="H21569" s="507"/>
      <c r="R21569" s="507"/>
      <c r="S21569" s="507"/>
    </row>
    <row r="21570" spans="8:19" customFormat="1" ht="12.75">
      <c r="H21570" s="507"/>
      <c r="P21570" s="507"/>
      <c r="R21570" s="507"/>
    </row>
    <row r="21571" spans="8:19" customFormat="1" ht="12.75">
      <c r="H21571" s="507"/>
      <c r="R21571" s="507"/>
    </row>
    <row r="21572" spans="8:19" customFormat="1" ht="12.75">
      <c r="H21572" s="507"/>
      <c r="P21572" s="507"/>
      <c r="R21572" s="507"/>
    </row>
    <row r="21573" spans="8:19" customFormat="1" ht="12.75">
      <c r="H21573" s="507"/>
      <c r="R21573" s="507"/>
    </row>
    <row r="21574" spans="8:19" customFormat="1" ht="12.75">
      <c r="H21574" s="507"/>
      <c r="P21574" s="507"/>
      <c r="R21574" s="507"/>
    </row>
    <row r="21575" spans="8:19" customFormat="1" ht="12.75">
      <c r="H21575" s="507"/>
      <c r="R21575" s="507"/>
    </row>
    <row r="21576" spans="8:19" customFormat="1" ht="12.75">
      <c r="H21576" s="507"/>
      <c r="R21576" s="507"/>
    </row>
    <row r="21577" spans="8:19" customFormat="1" ht="12.75">
      <c r="H21577" s="507"/>
      <c r="P21577" s="507"/>
      <c r="R21577" s="507"/>
    </row>
    <row r="21578" spans="8:19" customFormat="1" ht="12.75">
      <c r="H21578" s="507"/>
      <c r="R21578" s="507"/>
    </row>
    <row r="21579" spans="8:19" customFormat="1" ht="12.75">
      <c r="H21579" s="507"/>
      <c r="P21579" s="507"/>
      <c r="R21579" s="507"/>
    </row>
    <row r="21580" spans="8:19" customFormat="1" ht="12.75">
      <c r="H21580" s="507"/>
      <c r="R21580" s="507"/>
    </row>
    <row r="21581" spans="8:19" customFormat="1" ht="12.75">
      <c r="H21581" s="507"/>
      <c r="R21581" s="507"/>
    </row>
    <row r="21582" spans="8:19" customFormat="1" ht="12.75">
      <c r="H21582" s="507"/>
      <c r="R21582" s="507"/>
      <c r="S21582" s="507"/>
    </row>
    <row r="21583" spans="8:19" customFormat="1" ht="12.75">
      <c r="H21583" s="507"/>
      <c r="P21583" s="507"/>
      <c r="R21583" s="507"/>
    </row>
    <row r="21584" spans="8:19" customFormat="1" ht="12.75">
      <c r="H21584" s="507"/>
      <c r="R21584" s="507"/>
    </row>
    <row r="21585" spans="8:19" customFormat="1" ht="12.75">
      <c r="H21585" s="507"/>
      <c r="R21585" s="507"/>
    </row>
    <row r="21586" spans="8:19" customFormat="1" ht="12.75">
      <c r="H21586" s="507"/>
      <c r="R21586" s="507"/>
    </row>
    <row r="21587" spans="8:19" customFormat="1" ht="12.75">
      <c r="H21587" s="507"/>
      <c r="R21587" s="507"/>
    </row>
    <row r="21588" spans="8:19" customFormat="1" ht="12.75">
      <c r="H21588" s="507"/>
      <c r="P21588" s="507"/>
      <c r="R21588" s="507"/>
      <c r="S21588" s="507"/>
    </row>
    <row r="21589" spans="8:19" customFormat="1" ht="12.75">
      <c r="H21589" s="507"/>
      <c r="R21589" s="507"/>
    </row>
    <row r="21590" spans="8:19" customFormat="1" ht="12.75">
      <c r="H21590" s="507"/>
      <c r="P21590" s="507"/>
      <c r="R21590" s="507"/>
      <c r="S21590" s="507"/>
    </row>
    <row r="21591" spans="8:19" customFormat="1" ht="12.75">
      <c r="H21591" s="507"/>
      <c r="R21591" s="507"/>
    </row>
    <row r="21592" spans="8:19" customFormat="1" ht="12.75">
      <c r="H21592" s="507"/>
      <c r="P21592" s="507"/>
      <c r="R21592" s="507"/>
    </row>
    <row r="21593" spans="8:19" customFormat="1" ht="12.75">
      <c r="H21593" s="507"/>
      <c r="P21593" s="507"/>
      <c r="R21593" s="507"/>
    </row>
    <row r="21594" spans="8:19" customFormat="1" ht="12.75">
      <c r="H21594" s="507"/>
      <c r="R21594" s="507"/>
    </row>
    <row r="21595" spans="8:19" customFormat="1" ht="12.75">
      <c r="H21595" s="507"/>
      <c r="R21595" s="507"/>
      <c r="S21595" s="507"/>
    </row>
    <row r="21596" spans="8:19" customFormat="1" ht="12.75">
      <c r="H21596" s="507"/>
      <c r="R21596" s="507"/>
      <c r="S21596" s="507"/>
    </row>
    <row r="21597" spans="8:19" customFormat="1" ht="12.75">
      <c r="H21597" s="507"/>
      <c r="R21597" s="507"/>
    </row>
    <row r="21598" spans="8:19" customFormat="1" ht="12.75">
      <c r="H21598" s="507"/>
      <c r="P21598" s="507"/>
      <c r="R21598" s="507"/>
    </row>
    <row r="21599" spans="8:19" customFormat="1" ht="12.75">
      <c r="H21599" s="507"/>
      <c r="R21599" s="507"/>
    </row>
    <row r="21600" spans="8:19" customFormat="1" ht="12.75">
      <c r="H21600" s="507"/>
      <c r="R21600" s="507"/>
    </row>
    <row r="21601" spans="8:28" customFormat="1" ht="12.75">
      <c r="H21601" s="507"/>
      <c r="P21601" s="507"/>
      <c r="R21601" s="507"/>
    </row>
    <row r="21602" spans="8:28" customFormat="1" ht="12.75">
      <c r="H21602" s="507"/>
      <c r="P21602" s="507"/>
      <c r="R21602" s="507"/>
    </row>
    <row r="21603" spans="8:28" customFormat="1" ht="12.75">
      <c r="H21603" s="507"/>
      <c r="P21603" s="507"/>
      <c r="R21603" s="507"/>
    </row>
    <row r="21604" spans="8:28" customFormat="1" ht="12.75">
      <c r="H21604" s="507"/>
      <c r="R21604" s="507"/>
    </row>
    <row r="21605" spans="8:28" customFormat="1" ht="12.75">
      <c r="H21605" s="507"/>
      <c r="P21605" s="507"/>
      <c r="R21605" s="507"/>
    </row>
    <row r="21606" spans="8:28" customFormat="1" ht="12.75">
      <c r="H21606" s="507"/>
      <c r="R21606" s="507"/>
    </row>
    <row r="21607" spans="8:28" customFormat="1" ht="12.75">
      <c r="H21607" s="507"/>
      <c r="P21607" s="507"/>
      <c r="R21607" s="507"/>
    </row>
    <row r="21608" spans="8:28" customFormat="1" ht="12.75">
      <c r="H21608" s="507"/>
      <c r="R21608" s="507"/>
    </row>
    <row r="21609" spans="8:28" customFormat="1" ht="12.75">
      <c r="H21609" s="507"/>
      <c r="P21609" s="507"/>
      <c r="R21609" s="507"/>
    </row>
    <row r="21610" spans="8:28" customFormat="1" ht="12.75">
      <c r="H21610" s="507"/>
      <c r="P21610" s="507"/>
      <c r="R21610" s="507"/>
    </row>
    <row r="21611" spans="8:28" customFormat="1" ht="12.75">
      <c r="H21611" s="507"/>
      <c r="P21611" s="507"/>
      <c r="R21611" s="507"/>
      <c r="AB21611" s="507"/>
    </row>
    <row r="21612" spans="8:28" customFormat="1" ht="12.75">
      <c r="H21612" s="507"/>
      <c r="R21612" s="507"/>
      <c r="S21612" s="507"/>
    </row>
    <row r="21613" spans="8:28" customFormat="1" ht="12.75">
      <c r="H21613" s="507"/>
      <c r="R21613" s="507"/>
    </row>
    <row r="21614" spans="8:28" customFormat="1" ht="12.75">
      <c r="H21614" s="507"/>
      <c r="R21614" s="507"/>
    </row>
    <row r="21615" spans="8:28" customFormat="1" ht="12.75">
      <c r="H21615" s="507"/>
      <c r="R21615" s="507"/>
    </row>
    <row r="21616" spans="8:28" customFormat="1" ht="12.75">
      <c r="H21616" s="507"/>
      <c r="R21616" s="507"/>
      <c r="S21616" s="507"/>
    </row>
    <row r="21617" spans="8:19" customFormat="1" ht="12.75">
      <c r="H21617" s="507"/>
      <c r="R21617" s="507"/>
    </row>
    <row r="21618" spans="8:19" customFormat="1" ht="12.75">
      <c r="H21618" s="507"/>
      <c r="R21618" s="507"/>
    </row>
    <row r="21619" spans="8:19" customFormat="1" ht="12.75">
      <c r="H21619" s="507"/>
      <c r="P21619" s="507"/>
      <c r="R21619" s="507"/>
    </row>
    <row r="21620" spans="8:19" customFormat="1" ht="12.75">
      <c r="H21620" s="507"/>
      <c r="P21620" s="507"/>
      <c r="R21620" s="507"/>
    </row>
    <row r="21621" spans="8:19" customFormat="1" ht="12.75">
      <c r="H21621" s="507"/>
      <c r="R21621" s="507"/>
    </row>
    <row r="21622" spans="8:19" customFormat="1" ht="12.75">
      <c r="H21622" s="507"/>
      <c r="R21622" s="507"/>
    </row>
    <row r="21623" spans="8:19" customFormat="1" ht="12.75">
      <c r="H21623" s="507"/>
      <c r="R21623" s="507"/>
      <c r="S21623" s="507"/>
    </row>
    <row r="21624" spans="8:19" customFormat="1" ht="12.75">
      <c r="H21624" s="507"/>
      <c r="R21624" s="507"/>
      <c r="S21624" s="507"/>
    </row>
    <row r="21625" spans="8:19" customFormat="1" ht="12.75">
      <c r="H21625" s="507"/>
      <c r="P21625" s="507"/>
      <c r="R21625" s="507"/>
    </row>
    <row r="21626" spans="8:19" customFormat="1" ht="12.75">
      <c r="H21626" s="507"/>
      <c r="P21626" s="507"/>
      <c r="R21626" s="507"/>
    </row>
    <row r="21627" spans="8:19" customFormat="1" ht="12.75">
      <c r="H21627" s="507"/>
      <c r="R21627" s="507"/>
      <c r="S21627" s="507"/>
    </row>
    <row r="21628" spans="8:19" customFormat="1" ht="12.75">
      <c r="H21628" s="507"/>
      <c r="R21628" s="507"/>
    </row>
    <row r="21629" spans="8:19" customFormat="1" ht="12.75">
      <c r="H21629" s="507"/>
      <c r="R21629" s="507"/>
    </row>
    <row r="21630" spans="8:19" customFormat="1" ht="12.75">
      <c r="H21630" s="507"/>
      <c r="R21630" s="507"/>
    </row>
    <row r="21631" spans="8:19" customFormat="1" ht="12.75">
      <c r="H21631" s="507"/>
      <c r="P21631" s="507"/>
      <c r="R21631" s="507"/>
      <c r="S21631" s="507"/>
    </row>
    <row r="21632" spans="8:19" customFormat="1" ht="12.75">
      <c r="H21632" s="507"/>
      <c r="R21632" s="507"/>
      <c r="S21632" s="507"/>
    </row>
    <row r="21633" spans="8:19" customFormat="1" ht="12.75">
      <c r="H21633" s="507"/>
      <c r="P21633" s="507"/>
      <c r="R21633" s="507"/>
    </row>
    <row r="21634" spans="8:19" customFormat="1" ht="12.75">
      <c r="H21634" s="507"/>
      <c r="R21634" s="507"/>
    </row>
    <row r="21635" spans="8:19" customFormat="1" ht="12.75">
      <c r="H21635" s="507"/>
      <c r="P21635" s="507"/>
      <c r="R21635" s="507"/>
    </row>
    <row r="21636" spans="8:19" customFormat="1" ht="12.75">
      <c r="H21636" s="507"/>
      <c r="R21636" s="507"/>
      <c r="S21636" s="507"/>
    </row>
    <row r="21637" spans="8:19" customFormat="1" ht="12.75">
      <c r="H21637" s="507"/>
      <c r="R21637" s="507"/>
    </row>
    <row r="21638" spans="8:19" customFormat="1" ht="12.75">
      <c r="H21638" s="507"/>
      <c r="R21638" s="507"/>
      <c r="S21638" s="507"/>
    </row>
    <row r="21639" spans="8:19" customFormat="1" ht="12.75">
      <c r="H21639" s="507"/>
      <c r="R21639" s="507"/>
    </row>
    <row r="21640" spans="8:19" customFormat="1" ht="12.75">
      <c r="H21640" s="507"/>
      <c r="R21640" s="507"/>
    </row>
    <row r="21641" spans="8:19" customFormat="1" ht="12.75">
      <c r="H21641" s="507"/>
      <c r="R21641" s="507"/>
      <c r="S21641" s="507"/>
    </row>
    <row r="21642" spans="8:19" customFormat="1" ht="12.75">
      <c r="H21642" s="507"/>
      <c r="R21642" s="507"/>
    </row>
    <row r="21643" spans="8:19" customFormat="1" ht="12.75">
      <c r="H21643" s="507"/>
      <c r="R21643" s="507"/>
      <c r="S21643" s="507"/>
    </row>
    <row r="21644" spans="8:19" customFormat="1" ht="12.75">
      <c r="H21644" s="507"/>
      <c r="R21644" s="507"/>
    </row>
    <row r="21645" spans="8:19" customFormat="1" ht="12.75">
      <c r="H21645" s="507"/>
      <c r="R21645" s="507"/>
    </row>
    <row r="21646" spans="8:19" customFormat="1" ht="12.75">
      <c r="H21646" s="507"/>
      <c r="R21646" s="507"/>
    </row>
    <row r="21647" spans="8:19" customFormat="1" ht="12.75">
      <c r="H21647" s="507"/>
      <c r="R21647" s="507"/>
    </row>
    <row r="21648" spans="8:19" customFormat="1" ht="12.75">
      <c r="H21648" s="507"/>
      <c r="R21648" s="507"/>
    </row>
    <row r="21649" customFormat="1" ht="15" customHeight="1"/>
    <row r="21650" customFormat="1" ht="15" customHeight="1"/>
    <row r="21651" customFormat="1" ht="15" customHeight="1"/>
  </sheetData>
  <autoFilter ref="A1:AM21648"/>
  <conditionalFormatting sqref="A6">
    <cfRule type="duplicateValues" dxfId="74" priority="85"/>
  </conditionalFormatting>
  <conditionalFormatting sqref="D6">
    <cfRule type="duplicateValues" dxfId="73" priority="84"/>
  </conditionalFormatting>
  <conditionalFormatting sqref="A4">
    <cfRule type="duplicateValues" dxfId="72" priority="83"/>
  </conditionalFormatting>
  <conditionalFormatting sqref="D4">
    <cfRule type="duplicateValues" dxfId="71" priority="82"/>
  </conditionalFormatting>
  <conditionalFormatting sqref="A6:A8">
    <cfRule type="duplicateValues" dxfId="70" priority="65"/>
  </conditionalFormatting>
  <conditionalFormatting sqref="D6:D8">
    <cfRule type="duplicateValues" dxfId="69" priority="64"/>
  </conditionalFormatting>
  <conditionalFormatting sqref="A5">
    <cfRule type="duplicateValues" dxfId="68" priority="63"/>
  </conditionalFormatting>
  <conditionalFormatting sqref="D5">
    <cfRule type="duplicateValues" dxfId="67" priority="62"/>
  </conditionalFormatting>
  <conditionalFormatting sqref="A8">
    <cfRule type="duplicateValues" dxfId="66" priority="61"/>
  </conditionalFormatting>
  <conditionalFormatting sqref="A7">
    <cfRule type="duplicateValues" dxfId="65" priority="59"/>
  </conditionalFormatting>
  <conditionalFormatting sqref="A74:A76">
    <cfRule type="duplicateValues" dxfId="64" priority="58"/>
  </conditionalFormatting>
  <conditionalFormatting sqref="D74:D76">
    <cfRule type="duplicateValues" dxfId="63" priority="57"/>
  </conditionalFormatting>
  <conditionalFormatting sqref="A73">
    <cfRule type="duplicateValues" dxfId="62" priority="56"/>
  </conditionalFormatting>
  <conditionalFormatting sqref="D73">
    <cfRule type="duplicateValues" dxfId="61" priority="55"/>
  </conditionalFormatting>
  <conditionalFormatting sqref="A76">
    <cfRule type="duplicateValues" dxfId="60" priority="54"/>
  </conditionalFormatting>
  <conditionalFormatting sqref="A74">
    <cfRule type="duplicateValues" dxfId="59" priority="53"/>
  </conditionalFormatting>
  <conditionalFormatting sqref="A75">
    <cfRule type="duplicateValues" dxfId="58" priority="52"/>
  </conditionalFormatting>
  <conditionalFormatting sqref="A18">
    <cfRule type="duplicateValues" dxfId="57" priority="51"/>
  </conditionalFormatting>
  <conditionalFormatting sqref="D18">
    <cfRule type="duplicateValues" dxfId="56" priority="50"/>
  </conditionalFormatting>
  <conditionalFormatting sqref="A16">
    <cfRule type="duplicateValues" dxfId="55" priority="49"/>
  </conditionalFormatting>
  <conditionalFormatting sqref="D16">
    <cfRule type="duplicateValues" dxfId="54" priority="48"/>
  </conditionalFormatting>
  <conditionalFormatting sqref="A18:A20">
    <cfRule type="duplicateValues" dxfId="53" priority="47"/>
  </conditionalFormatting>
  <conditionalFormatting sqref="D18:D20">
    <cfRule type="duplicateValues" dxfId="52" priority="46"/>
  </conditionalFormatting>
  <conditionalFormatting sqref="A17">
    <cfRule type="duplicateValues" dxfId="51" priority="45"/>
  </conditionalFormatting>
  <conditionalFormatting sqref="D17">
    <cfRule type="duplicateValues" dxfId="50" priority="44"/>
  </conditionalFormatting>
  <conditionalFormatting sqref="A20">
    <cfRule type="duplicateValues" dxfId="49" priority="43"/>
  </conditionalFormatting>
  <conditionalFormatting sqref="A19">
    <cfRule type="duplicateValues" dxfId="48" priority="42"/>
  </conditionalFormatting>
  <conditionalFormatting sqref="A74:A76">
    <cfRule type="duplicateValues" dxfId="47" priority="41"/>
  </conditionalFormatting>
  <conditionalFormatting sqref="A73">
    <cfRule type="duplicateValues" dxfId="46" priority="40"/>
  </conditionalFormatting>
  <conditionalFormatting sqref="A18">
    <cfRule type="duplicateValues" dxfId="45" priority="39"/>
  </conditionalFormatting>
  <conditionalFormatting sqref="A16">
    <cfRule type="duplicateValues" dxfId="44" priority="38"/>
  </conditionalFormatting>
  <conditionalFormatting sqref="A18:A20">
    <cfRule type="duplicateValues" dxfId="43" priority="37"/>
  </conditionalFormatting>
  <conditionalFormatting sqref="A17">
    <cfRule type="duplicateValues" dxfId="42" priority="36"/>
  </conditionalFormatting>
  <conditionalFormatting sqref="A74:A76">
    <cfRule type="duplicateValues" dxfId="41" priority="35"/>
  </conditionalFormatting>
  <conditionalFormatting sqref="A73">
    <cfRule type="duplicateValues" dxfId="40" priority="34"/>
  </conditionalFormatting>
  <conditionalFormatting sqref="A18">
    <cfRule type="duplicateValues" dxfId="39" priority="33"/>
  </conditionalFormatting>
  <conditionalFormatting sqref="A16">
    <cfRule type="duplicateValues" dxfId="38" priority="32"/>
  </conditionalFormatting>
  <conditionalFormatting sqref="A18:A20">
    <cfRule type="duplicateValues" dxfId="37" priority="31"/>
  </conditionalFormatting>
  <conditionalFormatting sqref="A17">
    <cfRule type="duplicateValues" dxfId="36" priority="30"/>
  </conditionalFormatting>
  <conditionalFormatting sqref="A74:A76">
    <cfRule type="duplicateValues" dxfId="35" priority="29"/>
  </conditionalFormatting>
  <conditionalFormatting sqref="D74:D76">
    <cfRule type="duplicateValues" dxfId="34" priority="28"/>
  </conditionalFormatting>
  <conditionalFormatting sqref="A73">
    <cfRule type="duplicateValues" dxfId="33" priority="27"/>
  </conditionalFormatting>
  <conditionalFormatting sqref="D73">
    <cfRule type="duplicateValues" dxfId="32" priority="26"/>
  </conditionalFormatting>
  <conditionalFormatting sqref="A76">
    <cfRule type="duplicateValues" dxfId="31" priority="25"/>
  </conditionalFormatting>
  <conditionalFormatting sqref="A74">
    <cfRule type="duplicateValues" dxfId="30" priority="24"/>
  </conditionalFormatting>
  <conditionalFormatting sqref="A75">
    <cfRule type="duplicateValues" dxfId="29" priority="23"/>
  </conditionalFormatting>
  <conditionalFormatting sqref="A18">
    <cfRule type="duplicateValues" dxfId="28" priority="22"/>
  </conditionalFormatting>
  <conditionalFormatting sqref="D18">
    <cfRule type="duplicateValues" dxfId="27" priority="21"/>
  </conditionalFormatting>
  <conditionalFormatting sqref="A16">
    <cfRule type="duplicateValues" dxfId="26" priority="20"/>
  </conditionalFormatting>
  <conditionalFormatting sqref="D16">
    <cfRule type="duplicateValues" dxfId="25" priority="19"/>
  </conditionalFormatting>
  <conditionalFormatting sqref="A18:A20">
    <cfRule type="duplicateValues" dxfId="24" priority="18"/>
  </conditionalFormatting>
  <conditionalFormatting sqref="D18:D20">
    <cfRule type="duplicateValues" dxfId="23" priority="17"/>
  </conditionalFormatting>
  <conditionalFormatting sqref="A17">
    <cfRule type="duplicateValues" dxfId="22" priority="16"/>
  </conditionalFormatting>
  <conditionalFormatting sqref="D17">
    <cfRule type="duplicateValues" dxfId="21" priority="15"/>
  </conditionalFormatting>
  <conditionalFormatting sqref="A20">
    <cfRule type="duplicateValues" dxfId="20" priority="14"/>
  </conditionalFormatting>
  <conditionalFormatting sqref="A19">
    <cfRule type="duplicateValues" dxfId="19" priority="13"/>
  </conditionalFormatting>
  <conditionalFormatting sqref="A74:A76">
    <cfRule type="duplicateValues" dxfId="18" priority="12"/>
  </conditionalFormatting>
  <conditionalFormatting sqref="A73">
    <cfRule type="duplicateValues" dxfId="17" priority="11"/>
  </conditionalFormatting>
  <conditionalFormatting sqref="A18">
    <cfRule type="duplicateValues" dxfId="16" priority="10"/>
  </conditionalFormatting>
  <conditionalFormatting sqref="A16">
    <cfRule type="duplicateValues" dxfId="15" priority="9"/>
  </conditionalFormatting>
  <conditionalFormatting sqref="A18:A20">
    <cfRule type="duplicateValues" dxfId="14" priority="8"/>
  </conditionalFormatting>
  <conditionalFormatting sqref="A17">
    <cfRule type="duplicateValues" dxfId="13" priority="7"/>
  </conditionalFormatting>
  <conditionalFormatting sqref="A74:A76">
    <cfRule type="duplicateValues" dxfId="12" priority="6"/>
  </conditionalFormatting>
  <conditionalFormatting sqref="A73">
    <cfRule type="duplicateValues" dxfId="11" priority="5"/>
  </conditionalFormatting>
  <conditionalFormatting sqref="A18">
    <cfRule type="duplicateValues" dxfId="10" priority="4"/>
  </conditionalFormatting>
  <conditionalFormatting sqref="A16">
    <cfRule type="duplicateValues" dxfId="9" priority="3"/>
  </conditionalFormatting>
  <conditionalFormatting sqref="A18:A20">
    <cfRule type="duplicateValues" dxfId="8" priority="2"/>
  </conditionalFormatting>
  <conditionalFormatting sqref="A17">
    <cfRule type="duplicateValues" dxfId="7" priority="1"/>
  </conditionalFormatting>
  <pageMargins left="0.70866141732283472" right="0.70866141732283472" top="0.74803149606299213" bottom="0.74803149606299213" header="0.31496062992125984" footer="0.31496062992125984"/>
  <pageSetup paperSize="9" scale="60" orientation="landscape" r:id="rId1"/>
</worksheet>
</file>

<file path=xl/worksheets/sheet21.xml><?xml version="1.0" encoding="utf-8"?>
<worksheet xmlns="http://schemas.openxmlformats.org/spreadsheetml/2006/main" xmlns:r="http://schemas.openxmlformats.org/officeDocument/2006/relationships">
  <sheetPr codeName="Feuil15"/>
  <dimension ref="A1:S36"/>
  <sheetViews>
    <sheetView showGridLines="0" showZeros="0" view="pageBreakPreview" zoomScale="72" zoomScaleNormal="100" zoomScaleSheetLayoutView="72" workbookViewId="0">
      <selection activeCell="D8" sqref="D8"/>
    </sheetView>
  </sheetViews>
  <sheetFormatPr baseColWidth="10" defaultRowHeight="12.75"/>
  <cols>
    <col min="1" max="1" width="4.140625" style="8" customWidth="1"/>
    <col min="2" max="3" width="3.7109375" style="8" customWidth="1"/>
    <col min="4" max="4" width="10.28515625" style="8" customWidth="1"/>
    <col min="5" max="5" width="25.7109375" style="8" customWidth="1"/>
    <col min="6" max="6" width="26.7109375" style="8" customWidth="1"/>
    <col min="7" max="7" width="10.7109375" style="8" customWidth="1"/>
    <col min="8" max="9" width="5.7109375" style="8" customWidth="1"/>
    <col min="10" max="10" width="4.28515625" style="8" customWidth="1"/>
    <col min="11" max="11" width="9.5703125" style="8" customWidth="1"/>
    <col min="12" max="12" width="7.5703125" style="8" customWidth="1"/>
    <col min="13" max="13" width="14.42578125" style="8" customWidth="1"/>
    <col min="14" max="14" width="16.5703125" style="8" customWidth="1"/>
    <col min="15" max="16" width="5.7109375" style="8" customWidth="1"/>
    <col min="17" max="17" width="7.5703125" style="8" customWidth="1"/>
    <col min="18" max="18" width="11.42578125" style="8"/>
    <col min="19" max="19" width="14.7109375" style="8" customWidth="1"/>
    <col min="20" max="16384" width="11.42578125" style="8"/>
  </cols>
  <sheetData>
    <row r="1" spans="1:19" s="3" customFormat="1" ht="20.25">
      <c r="A1" s="1096" t="s">
        <v>3540</v>
      </c>
      <c r="B1" s="1096"/>
      <c r="C1" s="1096"/>
      <c r="D1" s="1096"/>
      <c r="E1" s="1096"/>
      <c r="F1" s="1096"/>
      <c r="G1" s="1096"/>
      <c r="H1" s="1096"/>
      <c r="I1" s="1096"/>
      <c r="J1" s="1096"/>
      <c r="K1" s="1096"/>
      <c r="L1" s="1096"/>
      <c r="M1" s="1096"/>
      <c r="N1" s="1096"/>
      <c r="O1" s="1096"/>
      <c r="P1" s="1096"/>
      <c r="Q1" s="1096"/>
      <c r="R1" s="1096"/>
    </row>
    <row r="2" spans="1:19" s="3" customFormat="1" ht="24.95" customHeight="1">
      <c r="A2" s="2" t="s">
        <v>9</v>
      </c>
      <c r="B2" s="4"/>
      <c r="C2" s="4"/>
      <c r="D2" s="2"/>
      <c r="E2" s="95">
        <f ca="1">TODAY()</f>
        <v>44896</v>
      </c>
      <c r="F2" s="25"/>
      <c r="G2" s="26"/>
      <c r="H2" s="24"/>
      <c r="I2" s="24"/>
      <c r="J2" s="25"/>
      <c r="N2" s="23"/>
    </row>
    <row r="3" spans="1:19" s="7" customFormat="1" ht="15.95" customHeight="1">
      <c r="A3" s="4"/>
      <c r="B3" s="5"/>
      <c r="C3" s="4"/>
      <c r="D3" s="2"/>
      <c r="G3" s="6"/>
      <c r="H3" s="6"/>
      <c r="I3" s="6"/>
      <c r="J3" s="4"/>
      <c r="N3" s="2"/>
    </row>
    <row r="4" spans="1:19" s="27" customFormat="1" ht="15">
      <c r="A4" s="1097" t="s">
        <v>163</v>
      </c>
      <c r="B4" s="1097"/>
      <c r="C4" s="1097"/>
      <c r="D4" s="1097"/>
      <c r="E4" s="1097"/>
      <c r="F4" s="1097"/>
      <c r="G4" s="1097"/>
      <c r="H4" s="1097"/>
      <c r="I4" s="1097"/>
      <c r="J4" s="1097"/>
      <c r="K4" s="1097"/>
      <c r="L4" s="1097"/>
      <c r="M4" s="1097"/>
      <c r="N4" s="1097"/>
      <c r="O4" s="1097"/>
      <c r="P4" s="1097"/>
      <c r="Q4" s="1097"/>
      <c r="R4" s="1097"/>
    </row>
    <row r="5" spans="1:19" s="27" customFormat="1" ht="15.95" customHeight="1" thickBot="1">
      <c r="A5" s="1098"/>
      <c r="B5" s="1098"/>
      <c r="C5" s="1098"/>
      <c r="D5" s="1098"/>
      <c r="E5" s="1098"/>
      <c r="F5" s="1098"/>
      <c r="G5" s="1098"/>
      <c r="H5" s="1098"/>
      <c r="I5" s="1098"/>
      <c r="J5" s="1098"/>
      <c r="N5" s="28"/>
    </row>
    <row r="6" spans="1:19" s="114" customFormat="1" ht="15.95" customHeight="1" thickTop="1">
      <c r="A6" s="102" t="s">
        <v>1</v>
      </c>
      <c r="B6" s="103" t="s">
        <v>22</v>
      </c>
      <c r="C6" s="104" t="s">
        <v>95</v>
      </c>
      <c r="D6" s="111" t="s">
        <v>13</v>
      </c>
      <c r="E6" s="111" t="s">
        <v>2</v>
      </c>
      <c r="F6" s="111" t="s">
        <v>3</v>
      </c>
      <c r="G6" s="104" t="s">
        <v>12</v>
      </c>
      <c r="H6" s="104" t="s">
        <v>10</v>
      </c>
      <c r="I6" s="104" t="s">
        <v>4</v>
      </c>
      <c r="J6" s="104" t="s">
        <v>5</v>
      </c>
      <c r="K6" s="104" t="s">
        <v>96</v>
      </c>
      <c r="L6" s="104" t="s">
        <v>97</v>
      </c>
      <c r="M6" s="104" t="s">
        <v>98</v>
      </c>
      <c r="N6" s="104" t="s">
        <v>99</v>
      </c>
      <c r="O6" s="104" t="s">
        <v>100</v>
      </c>
      <c r="P6" s="104" t="s">
        <v>101</v>
      </c>
      <c r="Q6" s="104" t="s">
        <v>102</v>
      </c>
      <c r="R6" s="112" t="s">
        <v>103</v>
      </c>
      <c r="S6" s="113" t="s">
        <v>104</v>
      </c>
    </row>
    <row r="7" spans="1:19" s="7" customFormat="1" ht="15.95" customHeight="1">
      <c r="A7" s="105" t="s">
        <v>3541</v>
      </c>
      <c r="B7" s="106" t="e">
        <f t="shared" ref="B7:B16" si="0">IF(D7&gt;0,LEFT(K7,2)," ")</f>
        <v>#N/A</v>
      </c>
      <c r="C7" s="107" t="e">
        <f t="shared" ref="C7:C16" si="1">RIGHT(LEFT(K7,4),2)</f>
        <v>#N/A</v>
      </c>
      <c r="D7" s="246">
        <v>7729141</v>
      </c>
      <c r="E7" s="108" t="e">
        <f>IF($D7="","",(VLOOKUP($D7,Licenciés!$A:$AC,2,FALSE)&amp;" "&amp;VLOOKUP($D7,Licenciés!$A:$AC,3,FALSE)))</f>
        <v>#N/A</v>
      </c>
      <c r="F7" s="108" t="e">
        <f>IF($D7="","",VLOOKUP($D7,Licenciés!$A:$AC,15,FALSE))</f>
        <v>#N/A</v>
      </c>
      <c r="G7" s="109" t="e">
        <f>IF($D7="","",VLOOKUP($D7,Licenciés!$A:$AC,8,FALSE))</f>
        <v>#N/A</v>
      </c>
      <c r="H7" s="107" t="e">
        <f>IF($D7="","",VLOOKUP($D7,Licenciés!$A:$AC,21,FALSE))</f>
        <v>#N/A</v>
      </c>
      <c r="I7" s="107" t="e">
        <f>IF($D7="","",IF(VLOOKUP($D7,Licenciés!$A:$AC,24,FALSE)="Numerote","n° "&amp;VLOOKUP($D7,Licenciés!$A:$AC,23,FALSE),(VLOOKUP($D7,Licenciés!$A:$AC,24,FALSE))))</f>
        <v>#N/A</v>
      </c>
      <c r="J7" s="107" t="e">
        <f>IF($D7="","",VLOOKUP($D7,Licenciés!$A:$AC,9,FALSE))</f>
        <v>#N/A</v>
      </c>
      <c r="K7" s="107" t="e">
        <f>IF($D7="","",IF(VLOOKUP($D7,Licenciés!$A:$AC,14,FALSE)&lt;10000000,"0"&amp;VLOOKUP($D7,Licenciés!$A:$AC,14,FALSE),VLOOKUP($D7,Licenciés!$A:$AC,14,FALSE)))</f>
        <v>#N/A</v>
      </c>
      <c r="L7" s="107" t="e">
        <f>IF($D7="","",VLOOKUP($D7,Licenciés!$A:$AC,23,FALSE))</f>
        <v>#N/A</v>
      </c>
      <c r="M7" s="109" t="e">
        <f>IF($D7="","",VLOOKUP($D7,Licenciés!$A:$AC,16,FALSE))</f>
        <v>#N/A</v>
      </c>
      <c r="N7" s="108" t="e">
        <f>IF($D7="","",VLOOKUP($D7,Licenciés!$A:$AC,20,FALSE))</f>
        <v>#N/A</v>
      </c>
      <c r="O7" s="107" t="e">
        <f>IF($D7="","",VLOOKUP($D7,Licenciés!$A:$AC,5,FALSE))</f>
        <v>#N/A</v>
      </c>
      <c r="P7" s="107" t="e">
        <f>IF($D7="","",VLOOKUP($D7,Licenciés!$A:$AC,10,FALSE))</f>
        <v>#N/A</v>
      </c>
      <c r="Q7" s="107" t="e">
        <f>IF($D7="","",VLOOKUP($D7,Licenciés!$A:$AC,11,FALSE))</f>
        <v>#N/A</v>
      </c>
      <c r="R7" s="107" t="e">
        <f>IF($D7="","",VLOOKUP($D7,Licenciés!$A:$AC,29,FALSE))</f>
        <v>#N/A</v>
      </c>
      <c r="S7" s="109" t="e">
        <f>IF($D7="","",VLOOKUP($D7,Licenciés!$A:$AC,28,FALSE))</f>
        <v>#N/A</v>
      </c>
    </row>
    <row r="8" spans="1:19" s="7" customFormat="1" ht="15.95" customHeight="1">
      <c r="A8" s="105"/>
      <c r="B8" s="106" t="e">
        <f>IF(D8&gt;0,LEFT(K8,2)," ")</f>
        <v>#N/A</v>
      </c>
      <c r="C8" s="107" t="e">
        <f>RIGHT(LEFT(K8,4),2)</f>
        <v>#N/A</v>
      </c>
      <c r="D8" s="366">
        <v>184208</v>
      </c>
      <c r="E8" s="108" t="e">
        <f>IF($D8="","",(VLOOKUP($D8,Licenciés!$A:$AC,2,FALSE)&amp;" "&amp;VLOOKUP($D8,Licenciés!$A:$AC,3,FALSE)))</f>
        <v>#N/A</v>
      </c>
      <c r="F8" s="108" t="e">
        <f>IF($D8="","",VLOOKUP($D8,Licenciés!$A:$AC,15,FALSE))</f>
        <v>#N/A</v>
      </c>
      <c r="G8" s="109" t="e">
        <f>IF($D8="","",VLOOKUP($D8,Licenciés!$A:$AC,8,FALSE))</f>
        <v>#N/A</v>
      </c>
      <c r="H8" s="107" t="e">
        <f>IF($D8="","",VLOOKUP($D8,Licenciés!$A:$AC,21,FALSE))</f>
        <v>#N/A</v>
      </c>
      <c r="I8" s="107" t="e">
        <f>IF($D8="","",IF(VLOOKUP($D8,Licenciés!$A:$AC,24,FALSE)="Numerote","n° "&amp;VLOOKUP($D8,Licenciés!$A:$AC,23,FALSE),(VLOOKUP($D8,Licenciés!$A:$AC,24,FALSE))))</f>
        <v>#N/A</v>
      </c>
      <c r="J8" s="107" t="e">
        <f>IF($D8="","",VLOOKUP($D8,Licenciés!$A:$AC,9,FALSE))</f>
        <v>#N/A</v>
      </c>
      <c r="K8" s="107" t="e">
        <f>IF($D8="","",IF(VLOOKUP($D8,Licenciés!$A:$AC,14,FALSE)&lt;10000000,"0"&amp;VLOOKUP($D8,Licenciés!$A:$AC,14,FALSE),VLOOKUP($D8,Licenciés!$A:$AC,14,FALSE)))</f>
        <v>#N/A</v>
      </c>
      <c r="L8" s="107" t="e">
        <f>IF($D8="","",VLOOKUP($D8,Licenciés!$A:$AC,23,FALSE))</f>
        <v>#N/A</v>
      </c>
      <c r="M8" s="109" t="e">
        <f>IF($D8="","",VLOOKUP($D8,Licenciés!$A:$AC,16,FALSE))</f>
        <v>#N/A</v>
      </c>
      <c r="N8" s="108" t="e">
        <f>IF($D8="","",VLOOKUP($D8,Licenciés!$A:$AC,20,FALSE))</f>
        <v>#N/A</v>
      </c>
      <c r="O8" s="107" t="e">
        <f>IF($D8="","",VLOOKUP($D8,Licenciés!$A:$AC,5,FALSE))</f>
        <v>#N/A</v>
      </c>
      <c r="P8" s="107" t="e">
        <f>IF($D8="","",VLOOKUP($D8,Licenciés!$A:$AC,10,FALSE))</f>
        <v>#N/A</v>
      </c>
      <c r="Q8" s="107" t="e">
        <f>IF($D8="","",VLOOKUP($D8,Licenciés!$A:$AC,11,FALSE))</f>
        <v>#N/A</v>
      </c>
      <c r="R8" s="107" t="e">
        <f>IF($D8="","",VLOOKUP($D8,Licenciés!$A:$AC,29,FALSE))</f>
        <v>#N/A</v>
      </c>
      <c r="S8" s="109" t="e">
        <f>IF($D8="","",VLOOKUP($D8,Licenciés!$A:$AC,28,FALSE))</f>
        <v>#N/A</v>
      </c>
    </row>
    <row r="9" spans="1:19" s="7" customFormat="1" ht="15.95" customHeight="1">
      <c r="A9" s="105"/>
      <c r="B9" s="106" t="str">
        <f>IF(D9&gt;0,LEFT(K9,2)," ")</f>
        <v xml:space="preserve"> </v>
      </c>
      <c r="C9" s="107" t="str">
        <f>RIGHT(LEFT(K9,4),2)</f>
        <v/>
      </c>
      <c r="D9" s="110"/>
      <c r="E9" s="108" t="str">
        <f>IF($D9="","",(VLOOKUP($D9,Licenciés!$A:$AC,2,FALSE)&amp;" "&amp;VLOOKUP($D9,Licenciés!$A:$AC,3,FALSE)))</f>
        <v/>
      </c>
      <c r="F9" s="108" t="str">
        <f>IF($D9="","",VLOOKUP($D9,Licenciés!$A:$AC,15,FALSE))</f>
        <v/>
      </c>
      <c r="G9" s="109" t="str">
        <f>IF($D9="","",VLOOKUP($D9,Licenciés!$A:$AC,8,FALSE))</f>
        <v/>
      </c>
      <c r="H9" s="107" t="str">
        <f>IF($D9="","",VLOOKUP($D9,Licenciés!$A:$AC,21,FALSE))</f>
        <v/>
      </c>
      <c r="I9" s="107" t="str">
        <f>IF($D9="","",IF(VLOOKUP($D9,Licenciés!$A:$AC,24,FALSE)="Numerote","n° "&amp;VLOOKUP($D9,Licenciés!$A:$AC,23,FALSE),(VLOOKUP($D9,Licenciés!$A:$AC,24,FALSE))))</f>
        <v/>
      </c>
      <c r="J9" s="107" t="str">
        <f>IF($D9="","",VLOOKUP($D9,Licenciés!$A:$AC,9,FALSE))</f>
        <v/>
      </c>
      <c r="K9" s="107" t="str">
        <f>IF($D9="","",IF(VLOOKUP($D9,Licenciés!$A:$AC,14,FALSE)&lt;10000000,"0"&amp;VLOOKUP($D9,Licenciés!$A:$AC,14,FALSE),VLOOKUP($D9,Licenciés!$A:$AC,14,FALSE)))</f>
        <v/>
      </c>
      <c r="L9" s="107" t="str">
        <f>IF($D9="","",VLOOKUP($D9,Licenciés!$A:$AC,23,FALSE))</f>
        <v/>
      </c>
      <c r="M9" s="109" t="str">
        <f>IF($D9="","",VLOOKUP($D9,Licenciés!$A:$AC,16,FALSE))</f>
        <v/>
      </c>
      <c r="N9" s="108" t="str">
        <f>IF($D9="","",VLOOKUP($D9,Licenciés!$A:$AC,20,FALSE))</f>
        <v/>
      </c>
      <c r="O9" s="107" t="str">
        <f>IF($D9="","",VLOOKUP($D9,Licenciés!$A:$AC,5,FALSE))</f>
        <v/>
      </c>
      <c r="P9" s="107" t="str">
        <f>IF($D9="","",VLOOKUP($D9,Licenciés!$A:$AC,10,FALSE))</f>
        <v/>
      </c>
      <c r="Q9" s="107" t="str">
        <f>IF($D9="","",VLOOKUP($D9,Licenciés!$A:$AC,11,FALSE))</f>
        <v/>
      </c>
      <c r="R9" s="107" t="str">
        <f>IF($D9="","",VLOOKUP($D9,Licenciés!$A:$AC,29,FALSE))</f>
        <v/>
      </c>
      <c r="S9" s="109" t="str">
        <f>IF($D9="","",VLOOKUP($D9,Licenciés!$A:$AC,28,FALSE))</f>
        <v/>
      </c>
    </row>
    <row r="10" spans="1:19" s="7" customFormat="1" ht="15.95" customHeight="1">
      <c r="A10" s="105"/>
      <c r="B10" s="106" t="str">
        <f t="shared" si="0"/>
        <v xml:space="preserve"> </v>
      </c>
      <c r="C10" s="107" t="str">
        <f t="shared" si="1"/>
        <v/>
      </c>
      <c r="D10" s="110"/>
      <c r="E10" s="108" t="str">
        <f>IF($D10="","",(VLOOKUP($D10,Licenciés!$A:$AC,2,FALSE)&amp;" "&amp;VLOOKUP($D10,Licenciés!$A:$AC,3,FALSE)))</f>
        <v/>
      </c>
      <c r="F10" s="108" t="str">
        <f>IF($D10="","",VLOOKUP($D10,Licenciés!$A:$AC,15,FALSE))</f>
        <v/>
      </c>
      <c r="G10" s="109" t="str">
        <f>IF($D10="","",VLOOKUP($D10,Licenciés!$A:$AC,8,FALSE))</f>
        <v/>
      </c>
      <c r="H10" s="107" t="str">
        <f>IF($D10="","",VLOOKUP($D10,Licenciés!$A:$AC,21,FALSE))</f>
        <v/>
      </c>
      <c r="I10" s="107" t="str">
        <f>IF($D10="","",IF(VLOOKUP($D10,Licenciés!$A:$AC,24,FALSE)="Numerote","n° "&amp;VLOOKUP($D10,Licenciés!$A:$AC,23,FALSE),(VLOOKUP($D10,Licenciés!$A:$AC,24,FALSE))))</f>
        <v/>
      </c>
      <c r="J10" s="107" t="str">
        <f>IF($D10="","",VLOOKUP($D10,Licenciés!$A:$AC,9,FALSE))</f>
        <v/>
      </c>
      <c r="K10" s="107" t="str">
        <f>IF($D10="","",IF(VLOOKUP($D10,Licenciés!$A:$AC,14,FALSE)&lt;10000000,"0"&amp;VLOOKUP($D10,Licenciés!$A:$AC,14,FALSE),VLOOKUP($D10,Licenciés!$A:$AC,14,FALSE)))</f>
        <v/>
      </c>
      <c r="L10" s="107" t="str">
        <f>IF($D10="","",VLOOKUP($D10,Licenciés!$A:$AC,23,FALSE))</f>
        <v/>
      </c>
      <c r="M10" s="109" t="str">
        <f>IF($D10="","",VLOOKUP($D10,Licenciés!$A:$AC,16,FALSE))</f>
        <v/>
      </c>
      <c r="N10" s="108" t="str">
        <f>IF($D10="","",VLOOKUP($D10,Licenciés!$A:$AC,20,FALSE))</f>
        <v/>
      </c>
      <c r="O10" s="107" t="str">
        <f>IF($D10="","",VLOOKUP($D10,Licenciés!$A:$AC,5,FALSE))</f>
        <v/>
      </c>
      <c r="P10" s="107" t="str">
        <f>IF($D10="","",VLOOKUP($D10,Licenciés!$A:$AC,10,FALSE))</f>
        <v/>
      </c>
      <c r="Q10" s="107" t="str">
        <f>IF($D10="","",VLOOKUP($D10,Licenciés!$A:$AC,11,FALSE))</f>
        <v/>
      </c>
      <c r="R10" s="107" t="str">
        <f>IF($D10="","",VLOOKUP($D10,Licenciés!$A:$AC,29,FALSE))</f>
        <v/>
      </c>
      <c r="S10" s="109" t="str">
        <f>IF($D10="","",VLOOKUP($D10,Licenciés!$A:$AC,28,FALSE))</f>
        <v/>
      </c>
    </row>
    <row r="11" spans="1:19" s="7" customFormat="1" ht="15.95" customHeight="1">
      <c r="A11" s="105"/>
      <c r="B11" s="106" t="str">
        <f t="shared" si="0"/>
        <v xml:space="preserve"> </v>
      </c>
      <c r="C11" s="107" t="str">
        <f t="shared" si="1"/>
        <v/>
      </c>
      <c r="D11" s="110"/>
      <c r="E11" s="108" t="str">
        <f>IF($D11="","",(VLOOKUP($D11,Licenciés!$A:$AC,2,FALSE)&amp;" "&amp;VLOOKUP($D11,Licenciés!$A:$AC,3,FALSE)))</f>
        <v/>
      </c>
      <c r="F11" s="108" t="str">
        <f>IF($D11="","",VLOOKUP($D11,Licenciés!$A:$AC,15,FALSE))</f>
        <v/>
      </c>
      <c r="G11" s="109" t="str">
        <f>IF($D11="","",VLOOKUP($D11,Licenciés!$A:$AC,8,FALSE))</f>
        <v/>
      </c>
      <c r="H11" s="107" t="str">
        <f>IF($D11="","",VLOOKUP($D11,Licenciés!$A:$AC,21,FALSE))</f>
        <v/>
      </c>
      <c r="I11" s="107" t="str">
        <f>IF($D11="","",IF(VLOOKUP($D11,Licenciés!$A:$AC,24,FALSE)="Numerote","n° "&amp;VLOOKUP($D11,Licenciés!$A:$AC,23,FALSE),(VLOOKUP($D11,Licenciés!$A:$AC,24,FALSE))))</f>
        <v/>
      </c>
      <c r="J11" s="107" t="str">
        <f>IF($D11="","",VLOOKUP($D11,Licenciés!$A:$AC,9,FALSE))</f>
        <v/>
      </c>
      <c r="K11" s="107" t="str">
        <f>IF($D11="","",IF(VLOOKUP($D11,Licenciés!$A:$AC,14,FALSE)&lt;10000000,"0"&amp;VLOOKUP($D11,Licenciés!$A:$AC,14,FALSE),VLOOKUP($D11,Licenciés!$A:$AC,14,FALSE)))</f>
        <v/>
      </c>
      <c r="L11" s="107" t="str">
        <f>IF($D11="","",VLOOKUP($D11,Licenciés!$A:$AC,23,FALSE))</f>
        <v/>
      </c>
      <c r="M11" s="109" t="str">
        <f>IF($D11="","",VLOOKUP($D11,Licenciés!$A:$AC,16,FALSE))</f>
        <v/>
      </c>
      <c r="N11" s="108" t="str">
        <f>IF($D11="","",VLOOKUP($D11,Licenciés!$A:$AC,20,FALSE))</f>
        <v/>
      </c>
      <c r="O11" s="107" t="str">
        <f>IF($D11="","",VLOOKUP($D11,Licenciés!$A:$AC,5,FALSE))</f>
        <v/>
      </c>
      <c r="P11" s="107" t="str">
        <f>IF($D11="","",VLOOKUP($D11,Licenciés!$A:$AC,10,FALSE))</f>
        <v/>
      </c>
      <c r="Q11" s="107" t="str">
        <f>IF($D11="","",VLOOKUP($D11,Licenciés!$A:$AC,11,FALSE))</f>
        <v/>
      </c>
      <c r="R11" s="107" t="str">
        <f>IF($D11="","",VLOOKUP($D11,Licenciés!$A:$AC,29,FALSE))</f>
        <v/>
      </c>
      <c r="S11" s="109" t="str">
        <f>IF($D11="","",VLOOKUP($D11,Licenciés!$A:$AC,28,FALSE))</f>
        <v/>
      </c>
    </row>
    <row r="12" spans="1:19" s="7" customFormat="1" ht="15.95" customHeight="1">
      <c r="A12" s="105"/>
      <c r="B12" s="106" t="str">
        <f t="shared" si="0"/>
        <v xml:space="preserve"> </v>
      </c>
      <c r="C12" s="107" t="str">
        <f t="shared" si="1"/>
        <v/>
      </c>
      <c r="D12" s="110"/>
      <c r="E12" s="108" t="str">
        <f>IF($D12="","",(VLOOKUP($D12,Licenciés!$A:$AC,2,FALSE)&amp;" "&amp;VLOOKUP($D12,Licenciés!$A:$AC,3,FALSE)))</f>
        <v/>
      </c>
      <c r="F12" s="108" t="str">
        <f>IF($D12="","",VLOOKUP($D12,Licenciés!$A:$AC,15,FALSE))</f>
        <v/>
      </c>
      <c r="G12" s="109" t="str">
        <f>IF($D12="","",VLOOKUP($D12,Licenciés!$A:$AC,8,FALSE))</f>
        <v/>
      </c>
      <c r="H12" s="107" t="str">
        <f>IF($D12="","",VLOOKUP($D12,Licenciés!$A:$AC,21,FALSE))</f>
        <v/>
      </c>
      <c r="I12" s="107" t="str">
        <f>IF($D12="","",IF(VLOOKUP($D12,Licenciés!$A:$AC,24,FALSE)="Numerote","n° "&amp;VLOOKUP($D12,Licenciés!$A:$AC,23,FALSE),(VLOOKUP($D12,Licenciés!$A:$AC,24,FALSE))))</f>
        <v/>
      </c>
      <c r="J12" s="107" t="str">
        <f>IF($D12="","",VLOOKUP($D12,Licenciés!$A:$AC,9,FALSE))</f>
        <v/>
      </c>
      <c r="K12" s="107" t="str">
        <f>IF($D12="","",IF(VLOOKUP($D12,Licenciés!$A:$AC,14,FALSE)&lt;10000000,"0"&amp;VLOOKUP($D12,Licenciés!$A:$AC,14,FALSE),VLOOKUP($D12,Licenciés!$A:$AC,14,FALSE)))</f>
        <v/>
      </c>
      <c r="L12" s="107" t="str">
        <f>IF($D12="","",VLOOKUP($D12,Licenciés!$A:$AC,23,FALSE))</f>
        <v/>
      </c>
      <c r="M12" s="109" t="str">
        <f>IF($D12="","",VLOOKUP($D12,Licenciés!$A:$AC,16,FALSE))</f>
        <v/>
      </c>
      <c r="N12" s="108" t="str">
        <f>IF($D12="","",VLOOKUP($D12,Licenciés!$A:$AC,20,FALSE))</f>
        <v/>
      </c>
      <c r="O12" s="107" t="str">
        <f>IF($D12="","",VLOOKUP($D12,Licenciés!$A:$AC,5,FALSE))</f>
        <v/>
      </c>
      <c r="P12" s="107" t="str">
        <f>IF($D12="","",VLOOKUP($D12,Licenciés!$A:$AC,10,FALSE))</f>
        <v/>
      </c>
      <c r="Q12" s="107" t="str">
        <f>IF($D12="","",VLOOKUP($D12,Licenciés!$A:$AC,11,FALSE))</f>
        <v/>
      </c>
      <c r="R12" s="107" t="str">
        <f>IF($D12="","",VLOOKUP($D12,Licenciés!$A:$AC,29,FALSE))</f>
        <v/>
      </c>
      <c r="S12" s="109" t="str">
        <f>IF($D12="","",VLOOKUP($D12,Licenciés!$A:$AC,28,FALSE))</f>
        <v/>
      </c>
    </row>
    <row r="13" spans="1:19" s="7" customFormat="1" ht="15.95" customHeight="1">
      <c r="A13" s="105"/>
      <c r="B13" s="106" t="str">
        <f t="shared" si="0"/>
        <v xml:space="preserve"> </v>
      </c>
      <c r="C13" s="107" t="str">
        <f t="shared" si="1"/>
        <v/>
      </c>
      <c r="D13" s="110"/>
      <c r="E13" s="108" t="str">
        <f>IF($D13="","",(VLOOKUP($D13,Licenciés!$A:$AC,2,FALSE)&amp;" "&amp;VLOOKUP($D13,Licenciés!$A:$AC,3,FALSE)))</f>
        <v/>
      </c>
      <c r="F13" s="108" t="str">
        <f>IF($D13="","",VLOOKUP($D13,Licenciés!$A:$AC,15,FALSE))</f>
        <v/>
      </c>
      <c r="G13" s="109" t="str">
        <f>IF($D13="","",VLOOKUP($D13,Licenciés!$A:$AC,8,FALSE))</f>
        <v/>
      </c>
      <c r="H13" s="107" t="str">
        <f>IF($D13="","",VLOOKUP($D13,Licenciés!$A:$AC,21,FALSE))</f>
        <v/>
      </c>
      <c r="I13" s="107" t="str">
        <f>IF($D13="","",IF(VLOOKUP($D13,Licenciés!$A:$AC,24,FALSE)="Numerote","n° "&amp;VLOOKUP($D13,Licenciés!$A:$AC,23,FALSE),(VLOOKUP($D13,Licenciés!$A:$AC,24,FALSE))))</f>
        <v/>
      </c>
      <c r="J13" s="107" t="str">
        <f>IF($D13="","",VLOOKUP($D13,Licenciés!$A:$AC,9,FALSE))</f>
        <v/>
      </c>
      <c r="K13" s="107" t="str">
        <f>IF($D13="","",IF(VLOOKUP($D13,Licenciés!$A:$AC,14,FALSE)&lt;10000000,"0"&amp;VLOOKUP($D13,Licenciés!$A:$AC,14,FALSE),VLOOKUP($D13,Licenciés!$A:$AC,14,FALSE)))</f>
        <v/>
      </c>
      <c r="L13" s="107" t="str">
        <f>IF($D13="","",VLOOKUP($D13,Licenciés!$A:$AC,23,FALSE))</f>
        <v/>
      </c>
      <c r="M13" s="109" t="str">
        <f>IF($D13="","",VLOOKUP($D13,Licenciés!$A:$AC,16,FALSE))</f>
        <v/>
      </c>
      <c r="N13" s="108" t="str">
        <f>IF($D13="","",VLOOKUP($D13,Licenciés!$A:$AC,20,FALSE))</f>
        <v/>
      </c>
      <c r="O13" s="107" t="str">
        <f>IF($D13="","",VLOOKUP($D13,Licenciés!$A:$AC,5,FALSE))</f>
        <v/>
      </c>
      <c r="P13" s="107" t="str">
        <f>IF($D13="","",VLOOKUP($D13,Licenciés!$A:$AC,10,FALSE))</f>
        <v/>
      </c>
      <c r="Q13" s="107" t="str">
        <f>IF($D13="","",VLOOKUP($D13,Licenciés!$A:$AC,11,FALSE))</f>
        <v/>
      </c>
      <c r="R13" s="107" t="str">
        <f>IF($D13="","",VLOOKUP($D13,Licenciés!$A:$AC,29,FALSE))</f>
        <v/>
      </c>
      <c r="S13" s="109" t="str">
        <f>IF($D13="","",VLOOKUP($D13,Licenciés!$A:$AC,28,FALSE))</f>
        <v/>
      </c>
    </row>
    <row r="14" spans="1:19" s="7" customFormat="1" ht="15.95" customHeight="1">
      <c r="A14" s="105"/>
      <c r="B14" s="106" t="str">
        <f t="shared" si="0"/>
        <v xml:space="preserve"> </v>
      </c>
      <c r="C14" s="107" t="str">
        <f t="shared" si="1"/>
        <v/>
      </c>
      <c r="D14" s="110"/>
      <c r="E14" s="108" t="str">
        <f>IF($D14="","",(VLOOKUP($D14,Licenciés!$A:$AC,2,FALSE)&amp;" "&amp;VLOOKUP($D14,Licenciés!$A:$AC,3,FALSE)))</f>
        <v/>
      </c>
      <c r="F14" s="108" t="str">
        <f>IF($D14="","",VLOOKUP($D14,Licenciés!$A:$AC,15,FALSE))</f>
        <v/>
      </c>
      <c r="G14" s="109" t="str">
        <f>IF($D14="","",VLOOKUP($D14,Licenciés!$A:$AC,8,FALSE))</f>
        <v/>
      </c>
      <c r="H14" s="107" t="str">
        <f>IF($D14="","",VLOOKUP($D14,Licenciés!$A:$AC,21,FALSE))</f>
        <v/>
      </c>
      <c r="I14" s="107" t="str">
        <f>IF($D14="","",IF(VLOOKUP($D14,Licenciés!$A:$AC,24,FALSE)="Numerote","n° "&amp;VLOOKUP($D14,Licenciés!$A:$AC,23,FALSE),(VLOOKUP($D14,Licenciés!$A:$AC,24,FALSE))))</f>
        <v/>
      </c>
      <c r="J14" s="107" t="str">
        <f>IF($D14="","",VLOOKUP($D14,Licenciés!$A:$AC,9,FALSE))</f>
        <v/>
      </c>
      <c r="K14" s="107" t="str">
        <f>IF($D14="","",IF(VLOOKUP($D14,Licenciés!$A:$AC,14,FALSE)&lt;10000000,"0"&amp;VLOOKUP($D14,Licenciés!$A:$AC,14,FALSE),VLOOKUP($D14,Licenciés!$A:$AC,14,FALSE)))</f>
        <v/>
      </c>
      <c r="L14" s="107" t="str">
        <f>IF($D14="","",VLOOKUP($D14,Licenciés!$A:$AC,23,FALSE))</f>
        <v/>
      </c>
      <c r="M14" s="109" t="str">
        <f>IF($D14="","",VLOOKUP($D14,Licenciés!$A:$AC,16,FALSE))</f>
        <v/>
      </c>
      <c r="N14" s="108" t="str">
        <f>IF($D14="","",VLOOKUP($D14,Licenciés!$A:$AC,20,FALSE))</f>
        <v/>
      </c>
      <c r="O14" s="107" t="str">
        <f>IF($D14="","",VLOOKUP($D14,Licenciés!$A:$AC,5,FALSE))</f>
        <v/>
      </c>
      <c r="P14" s="107" t="str">
        <f>IF($D14="","",VLOOKUP($D14,Licenciés!$A:$AC,10,FALSE))</f>
        <v/>
      </c>
      <c r="Q14" s="107" t="str">
        <f>IF($D14="","",VLOOKUP($D14,Licenciés!$A:$AC,11,FALSE))</f>
        <v/>
      </c>
      <c r="R14" s="107" t="str">
        <f>IF($D14="","",VLOOKUP($D14,Licenciés!$A:$AC,29,FALSE))</f>
        <v/>
      </c>
      <c r="S14" s="109" t="str">
        <f>IF($D14="","",VLOOKUP($D14,Licenciés!$A:$AC,28,FALSE))</f>
        <v/>
      </c>
    </row>
    <row r="15" spans="1:19" s="7" customFormat="1" ht="15.95" customHeight="1">
      <c r="A15" s="105"/>
      <c r="B15" s="106" t="str">
        <f t="shared" si="0"/>
        <v xml:space="preserve"> </v>
      </c>
      <c r="C15" s="107" t="str">
        <f t="shared" si="1"/>
        <v/>
      </c>
      <c r="D15" s="110"/>
      <c r="E15" s="108" t="str">
        <f>IF($D15="","",(VLOOKUP($D15,Licenciés!$A:$AC,2,FALSE)&amp;" "&amp;VLOOKUP($D15,Licenciés!$A:$AC,3,FALSE)))</f>
        <v/>
      </c>
      <c r="F15" s="108" t="str">
        <f>IF($D15="","",VLOOKUP($D15,Licenciés!$A:$AC,15,FALSE))</f>
        <v/>
      </c>
      <c r="G15" s="109" t="str">
        <f>IF($D15="","",VLOOKUP($D15,Licenciés!$A:$AC,8,FALSE))</f>
        <v/>
      </c>
      <c r="H15" s="107" t="str">
        <f>IF($D15="","",VLOOKUP($D15,Licenciés!$A:$AC,21,FALSE))</f>
        <v/>
      </c>
      <c r="I15" s="107" t="str">
        <f>IF($D15="","",IF(VLOOKUP($D15,Licenciés!$A:$AC,24,FALSE)="Numerote","n° "&amp;VLOOKUP($D15,Licenciés!$A:$AC,23,FALSE),(VLOOKUP($D15,Licenciés!$A:$AC,24,FALSE))))</f>
        <v/>
      </c>
      <c r="J15" s="107" t="str">
        <f>IF($D15="","",VLOOKUP($D15,Licenciés!$A:$AC,9,FALSE))</f>
        <v/>
      </c>
      <c r="K15" s="107" t="str">
        <f>IF($D15="","",IF(VLOOKUP($D15,Licenciés!$A:$AC,14,FALSE)&lt;10000000,"0"&amp;VLOOKUP($D15,Licenciés!$A:$AC,14,FALSE),VLOOKUP($D15,Licenciés!$A:$AC,14,FALSE)))</f>
        <v/>
      </c>
      <c r="L15" s="107" t="str">
        <f>IF($D15="","",VLOOKUP($D15,Licenciés!$A:$AC,23,FALSE))</f>
        <v/>
      </c>
      <c r="M15" s="109" t="str">
        <f>IF($D15="","",VLOOKUP($D15,Licenciés!$A:$AC,16,FALSE))</f>
        <v/>
      </c>
      <c r="N15" s="108" t="str">
        <f>IF($D15="","",VLOOKUP($D15,Licenciés!$A:$AC,20,FALSE))</f>
        <v/>
      </c>
      <c r="O15" s="107" t="str">
        <f>IF($D15="","",VLOOKUP($D15,Licenciés!$A:$AC,5,FALSE))</f>
        <v/>
      </c>
      <c r="P15" s="107" t="str">
        <f>IF($D15="","",VLOOKUP($D15,Licenciés!$A:$AC,10,FALSE))</f>
        <v/>
      </c>
      <c r="Q15" s="107" t="str">
        <f>IF($D15="","",VLOOKUP($D15,Licenciés!$A:$AC,11,FALSE))</f>
        <v/>
      </c>
      <c r="R15" s="107" t="str">
        <f>IF($D15="","",VLOOKUP($D15,Licenciés!$A:$AC,29,FALSE))</f>
        <v/>
      </c>
      <c r="S15" s="109" t="str">
        <f>IF($D15="","",VLOOKUP($D15,Licenciés!$A:$AC,28,FALSE))</f>
        <v/>
      </c>
    </row>
    <row r="16" spans="1:19" s="7" customFormat="1" ht="15.95" customHeight="1" thickBot="1">
      <c r="A16" s="375"/>
      <c r="B16" s="376" t="str">
        <f t="shared" si="0"/>
        <v xml:space="preserve"> </v>
      </c>
      <c r="C16" s="377" t="str">
        <f t="shared" si="1"/>
        <v/>
      </c>
      <c r="D16" s="378"/>
      <c r="E16" s="379" t="str">
        <f>IF($D16="","",(VLOOKUP($D16,Licenciés!$A:$AC,2,FALSE)&amp;" "&amp;VLOOKUP($D16,Licenciés!$A:$AC,3,FALSE)))</f>
        <v/>
      </c>
      <c r="F16" s="379" t="str">
        <f>IF($D16="","",VLOOKUP($D16,Licenciés!$A:$AC,15,FALSE))</f>
        <v/>
      </c>
      <c r="G16" s="380" t="str">
        <f>IF($D16="","",VLOOKUP($D16,Licenciés!$A:$AC,8,FALSE))</f>
        <v/>
      </c>
      <c r="H16" s="377" t="str">
        <f>IF($D16="","",VLOOKUP($D16,Licenciés!$A:$AC,21,FALSE))</f>
        <v/>
      </c>
      <c r="I16" s="377" t="str">
        <f>IF($D16="","",IF(VLOOKUP($D16,Licenciés!$A:$AC,24,FALSE)="Numerote","n° "&amp;VLOOKUP($D16,Licenciés!$A:$AC,23,FALSE),(VLOOKUP($D16,Licenciés!$A:$AC,24,FALSE))))</f>
        <v/>
      </c>
      <c r="J16" s="377" t="str">
        <f>IF($D16="","",VLOOKUP($D16,Licenciés!$A:$AC,9,FALSE))</f>
        <v/>
      </c>
      <c r="K16" s="377" t="str">
        <f>IF($D16="","",IF(VLOOKUP($D16,Licenciés!$A:$AC,14,FALSE)&lt;10000000,"0"&amp;VLOOKUP($D16,Licenciés!$A:$AC,14,FALSE),VLOOKUP($D16,Licenciés!$A:$AC,14,FALSE)))</f>
        <v/>
      </c>
      <c r="L16" s="377" t="str">
        <f>IF($D16="","",VLOOKUP($D16,Licenciés!$A:$AC,23,FALSE))</f>
        <v/>
      </c>
      <c r="M16" s="380" t="str">
        <f>IF($D16="","",VLOOKUP($D16,Licenciés!$A:$AC,16,FALSE))</f>
        <v/>
      </c>
      <c r="N16" s="379" t="str">
        <f>IF($D16="","",VLOOKUP($D16,Licenciés!$A:$AC,20,FALSE))</f>
        <v/>
      </c>
      <c r="O16" s="377" t="str">
        <f>IF($D16="","",VLOOKUP($D16,Licenciés!$A:$AC,5,FALSE))</f>
        <v/>
      </c>
      <c r="P16" s="377" t="str">
        <f>IF($D16="","",VLOOKUP($D16,Licenciés!$A:$AC,10,FALSE))</f>
        <v/>
      </c>
      <c r="Q16" s="377" t="str">
        <f>IF($D16="","",VLOOKUP($D16,Licenciés!$A:$AC,11,FALSE))</f>
        <v/>
      </c>
      <c r="R16" s="377" t="str">
        <f>IF($D16="","",VLOOKUP($D16,Licenciés!$A:$AC,29,FALSE))</f>
        <v/>
      </c>
      <c r="S16" s="380" t="str">
        <f>IF($D16="","",VLOOKUP($D16,Licenciés!$A:$AC,28,FALSE))</f>
        <v/>
      </c>
    </row>
    <row r="17" spans="1:19" s="101" customFormat="1" ht="15.95" customHeight="1" thickTop="1">
      <c r="A17" s="1"/>
      <c r="B17" s="14"/>
      <c r="C17" s="1"/>
      <c r="D17" s="190"/>
      <c r="E17" s="381"/>
      <c r="F17" s="381"/>
      <c r="G17" s="191"/>
      <c r="H17" s="191"/>
      <c r="I17" s="191"/>
      <c r="J17" s="1"/>
      <c r="K17" s="214"/>
      <c r="L17" s="214"/>
      <c r="M17" s="154"/>
      <c r="N17" s="215"/>
      <c r="O17" s="382"/>
      <c r="P17" s="214"/>
      <c r="Q17" s="214"/>
      <c r="R17" s="214"/>
      <c r="S17" s="154"/>
    </row>
    <row r="18" spans="1:19" ht="15.95" customHeight="1"/>
    <row r="19" spans="1:19" ht="15.95" customHeight="1"/>
    <row r="20" spans="1:19" ht="15.95" customHeight="1"/>
    <row r="21" spans="1:19" ht="15.95" customHeight="1"/>
    <row r="22" spans="1:19" ht="15.95" customHeight="1"/>
    <row r="23" spans="1:19" ht="15.95" customHeight="1"/>
    <row r="24" spans="1:19" ht="15.95" customHeight="1"/>
    <row r="25" spans="1:19" ht="15.95" customHeight="1"/>
    <row r="26" spans="1:19" ht="15.95" customHeight="1"/>
    <row r="27" spans="1:19" ht="15.95" customHeight="1"/>
    <row r="28" spans="1:19" ht="15.95" customHeight="1"/>
    <row r="29" spans="1:19" ht="15.95" customHeight="1"/>
    <row r="30" spans="1:19" ht="15.95" customHeight="1"/>
    <row r="31" spans="1:19" ht="15.95" customHeight="1"/>
    <row r="32" spans="1:19" ht="15.95" customHeight="1"/>
    <row r="33" ht="15.95" customHeight="1"/>
    <row r="34" ht="15.95" customHeight="1"/>
    <row r="35" ht="15.95" customHeight="1"/>
    <row r="36" ht="15.95" customHeight="1"/>
  </sheetData>
  <mergeCells count="3">
    <mergeCell ref="A1:R1"/>
    <mergeCell ref="A4:R4"/>
    <mergeCell ref="A5:J5"/>
  </mergeCells>
  <conditionalFormatting sqref="N2:N3 N5:N65531">
    <cfRule type="cellIs" dxfId="6" priority="60" stopIfTrue="1" operator="notEqual">
      <formula>"Standard"</formula>
    </cfRule>
  </conditionalFormatting>
  <conditionalFormatting sqref="O2:O3 O5:O65531">
    <cfRule type="cellIs" dxfId="5" priority="59" stopIfTrue="1" operator="notEqual">
      <formula>"T"</formula>
    </cfRule>
  </conditionalFormatting>
  <conditionalFormatting sqref="S1:S1048576">
    <cfRule type="cellIs" dxfId="4" priority="58" stopIfTrue="1" operator="greaterThanOrEqual">
      <formula>41091</formula>
    </cfRule>
  </conditionalFormatting>
  <conditionalFormatting sqref="P7:P16">
    <cfRule type="cellIs" priority="21" stopIfTrue="1" operator="lessThan">
      <formula>0</formula>
    </cfRule>
    <cfRule type="cellIs" dxfId="3" priority="22" stopIfTrue="1" operator="greaterThan">
      <formula>-19</formula>
    </cfRule>
  </conditionalFormatting>
  <conditionalFormatting sqref="D7">
    <cfRule type="duplicateValues" dxfId="2" priority="12"/>
  </conditionalFormatting>
  <conditionalFormatting sqref="D8">
    <cfRule type="duplicateValues" dxfId="1" priority="2"/>
  </conditionalFormatting>
  <conditionalFormatting sqref="D8">
    <cfRule type="duplicateValues" dxfId="0" priority="1"/>
  </conditionalFormatting>
  <printOptions horizontalCentered="1"/>
  <pageMargins left="0.39370078740157483" right="0" top="0" bottom="0" header="0" footer="0"/>
  <pageSetup paperSize="9" scale="74" orientation="landscape" r:id="rId1"/>
</worksheet>
</file>

<file path=xl/worksheets/sheet3.xml><?xml version="1.0" encoding="utf-8"?>
<worksheet xmlns="http://schemas.openxmlformats.org/spreadsheetml/2006/main" xmlns:r="http://schemas.openxmlformats.org/officeDocument/2006/relationships">
  <sheetPr codeName="Feuil3"/>
  <dimension ref="A1:G58"/>
  <sheetViews>
    <sheetView view="pageBreakPreview" zoomScaleNormal="100" zoomScaleSheetLayoutView="100" workbookViewId="0">
      <pane xSplit="2" ySplit="1" topLeftCell="C2" activePane="bottomRight" state="frozen"/>
      <selection pane="topRight" activeCell="C1" sqref="C1"/>
      <selection pane="bottomLeft" activeCell="A2" sqref="A2"/>
      <selection pane="bottomRight" activeCell="F24" sqref="F24"/>
    </sheetView>
  </sheetViews>
  <sheetFormatPr baseColWidth="10" defaultRowHeight="12.75"/>
  <cols>
    <col min="1" max="1" width="11.42578125" style="8"/>
    <col min="2" max="2" width="35" style="9" customWidth="1"/>
    <col min="3" max="3" width="27.7109375" style="9" customWidth="1"/>
    <col min="4" max="4" width="27.7109375" style="11" customWidth="1"/>
    <col min="5" max="5" width="27.7109375" style="10" customWidth="1"/>
    <col min="6" max="6" width="27.7109375" style="11" customWidth="1"/>
    <col min="7" max="7" width="16.5703125" style="8" customWidth="1"/>
    <col min="8" max="16384" width="11.42578125" style="8"/>
  </cols>
  <sheetData>
    <row r="1" spans="1:7" s="3" customFormat="1" ht="35.25">
      <c r="A1" s="1023" t="s">
        <v>7200</v>
      </c>
      <c r="B1" s="1023"/>
      <c r="C1" s="1023"/>
      <c r="D1" s="1023"/>
      <c r="E1" s="1023"/>
      <c r="F1" s="1023"/>
    </row>
    <row r="2" spans="1:7" ht="7.5" customHeight="1" thickBot="1">
      <c r="A2"/>
      <c r="B2" s="8"/>
      <c r="C2" s="8"/>
      <c r="D2" s="8"/>
      <c r="E2" s="8"/>
      <c r="F2" s="8"/>
      <c r="G2"/>
    </row>
    <row r="3" spans="1:7" s="12" customFormat="1" ht="15.95" customHeight="1" thickBot="1">
      <c r="A3" s="444"/>
      <c r="B3" s="445"/>
      <c r="C3" s="446" t="s">
        <v>23</v>
      </c>
      <c r="D3" s="447" t="s">
        <v>16</v>
      </c>
      <c r="E3" s="447" t="s">
        <v>17</v>
      </c>
      <c r="F3" s="447" t="s">
        <v>18</v>
      </c>
      <c r="G3" s="448"/>
    </row>
    <row r="4" spans="1:7" s="54" customFormat="1" ht="15.95" customHeight="1">
      <c r="A4" s="1035" t="s">
        <v>40</v>
      </c>
      <c r="B4" s="244"/>
      <c r="C4" s="449" t="s">
        <v>7202</v>
      </c>
      <c r="D4" s="450" t="s">
        <v>7205</v>
      </c>
      <c r="E4" s="450" t="s">
        <v>7208</v>
      </c>
      <c r="F4" s="450" t="s">
        <v>7211</v>
      </c>
    </row>
    <row r="5" spans="1:7" s="54" customFormat="1" ht="15.95" customHeight="1">
      <c r="A5" s="1036"/>
      <c r="B5" s="245" t="s">
        <v>41</v>
      </c>
      <c r="C5" s="1029" t="s">
        <v>7201</v>
      </c>
      <c r="D5" s="1029" t="s">
        <v>3495</v>
      </c>
      <c r="E5" s="1029" t="s">
        <v>3788</v>
      </c>
      <c r="F5" s="1029" t="s">
        <v>3385</v>
      </c>
    </row>
    <row r="6" spans="1:7" s="54" customFormat="1" ht="15.95" customHeight="1" thickBot="1">
      <c r="A6" s="1036"/>
      <c r="B6" s="238" t="s">
        <v>42</v>
      </c>
      <c r="C6" s="1030"/>
      <c r="D6" s="1030"/>
      <c r="E6" s="1030"/>
      <c r="F6" s="1030"/>
    </row>
    <row r="7" spans="1:7" s="54" customFormat="1" ht="15.95" customHeight="1">
      <c r="A7" s="1035" t="s">
        <v>43</v>
      </c>
      <c r="B7" s="243"/>
      <c r="C7" s="449" t="s">
        <v>7203</v>
      </c>
      <c r="D7" s="450" t="s">
        <v>7206</v>
      </c>
      <c r="E7" s="450" t="s">
        <v>7209</v>
      </c>
      <c r="F7" s="450" t="s">
        <v>7212</v>
      </c>
    </row>
    <row r="8" spans="1:7" s="54" customFormat="1" ht="15.95" customHeight="1">
      <c r="A8" s="1036"/>
      <c r="B8" s="239" t="s">
        <v>44</v>
      </c>
      <c r="C8" s="454" t="s">
        <v>8388</v>
      </c>
      <c r="D8" s="496" t="s">
        <v>17244</v>
      </c>
      <c r="E8" s="496" t="s">
        <v>7223</v>
      </c>
      <c r="F8" s="455" t="s">
        <v>8374</v>
      </c>
      <c r="G8" s="240"/>
    </row>
    <row r="9" spans="1:7" s="54" customFormat="1" ht="30.75" customHeight="1" thickBot="1">
      <c r="A9" s="1036"/>
      <c r="B9" s="237" t="s">
        <v>45</v>
      </c>
      <c r="C9" s="453" t="s">
        <v>8373</v>
      </c>
      <c r="D9" s="790" t="s">
        <v>17195</v>
      </c>
      <c r="E9" s="456" t="s">
        <v>8380</v>
      </c>
      <c r="F9" s="453" t="s">
        <v>9639</v>
      </c>
      <c r="G9" s="79"/>
    </row>
    <row r="10" spans="1:7" s="54" customFormat="1" ht="15.95" customHeight="1">
      <c r="A10" s="1031" t="s">
        <v>3748</v>
      </c>
      <c r="B10" s="241"/>
      <c r="C10" s="449" t="s">
        <v>7204</v>
      </c>
      <c r="D10" s="450" t="s">
        <v>7207</v>
      </c>
      <c r="E10" s="450" t="s">
        <v>7210</v>
      </c>
      <c r="F10" s="450" t="s">
        <v>7213</v>
      </c>
      <c r="G10" s="240"/>
    </row>
    <row r="11" spans="1:7" s="54" customFormat="1" ht="15.95" customHeight="1">
      <c r="A11" s="1032"/>
      <c r="B11" s="478" t="s">
        <v>70</v>
      </c>
      <c r="C11" s="457" t="s">
        <v>9640</v>
      </c>
      <c r="D11" s="457"/>
      <c r="E11" s="457"/>
      <c r="F11" s="458"/>
      <c r="G11" s="240"/>
    </row>
    <row r="12" spans="1:7" s="54" customFormat="1" ht="15.95" customHeight="1">
      <c r="A12" s="1032"/>
      <c r="B12" s="479" t="s">
        <v>71</v>
      </c>
      <c r="C12" s="459" t="s">
        <v>9640</v>
      </c>
      <c r="D12" s="459"/>
      <c r="E12" s="460"/>
      <c r="F12" s="459"/>
      <c r="G12" s="79"/>
    </row>
    <row r="13" spans="1:7" s="54" customFormat="1" ht="15.95" customHeight="1">
      <c r="A13" s="1032"/>
      <c r="B13" s="479" t="s">
        <v>72</v>
      </c>
      <c r="C13" s="461" t="s">
        <v>9643</v>
      </c>
      <c r="D13" s="461"/>
      <c r="E13" s="462"/>
      <c r="F13" s="463"/>
      <c r="G13" s="240"/>
    </row>
    <row r="14" spans="1:7" s="54" customFormat="1" ht="15.95" customHeight="1">
      <c r="A14" s="1032"/>
      <c r="B14" s="479" t="s">
        <v>73</v>
      </c>
      <c r="C14" s="465" t="s">
        <v>9641</v>
      </c>
      <c r="D14" s="465"/>
      <c r="E14" s="465"/>
      <c r="F14" s="460"/>
      <c r="G14" s="240"/>
    </row>
    <row r="15" spans="1:7" s="54" customFormat="1" ht="15.95" customHeight="1">
      <c r="A15" s="1032"/>
      <c r="B15" s="478" t="s">
        <v>74</v>
      </c>
      <c r="C15" s="465" t="s">
        <v>9642</v>
      </c>
      <c r="D15" s="465" t="s">
        <v>9641</v>
      </c>
      <c r="E15" s="462"/>
      <c r="F15" s="460"/>
      <c r="G15" s="240"/>
    </row>
    <row r="16" spans="1:7" s="54" customFormat="1" ht="15.95" customHeight="1">
      <c r="A16" s="1032"/>
      <c r="B16" s="479" t="s">
        <v>75</v>
      </c>
      <c r="C16" s="465" t="s">
        <v>9641</v>
      </c>
      <c r="D16" s="465" t="s">
        <v>9641</v>
      </c>
      <c r="E16" s="465"/>
      <c r="F16" s="460"/>
      <c r="G16" s="240"/>
    </row>
    <row r="17" spans="1:7" s="54" customFormat="1" ht="15.95" customHeight="1">
      <c r="A17" s="1032"/>
      <c r="B17" s="479" t="s">
        <v>67</v>
      </c>
      <c r="C17" s="465" t="s">
        <v>9642</v>
      </c>
      <c r="D17" s="465" t="s">
        <v>17234</v>
      </c>
      <c r="E17" s="465"/>
      <c r="F17" s="460"/>
      <c r="G17" s="240"/>
    </row>
    <row r="18" spans="1:7" s="54" customFormat="1" ht="15.95" customHeight="1">
      <c r="A18" s="1032"/>
      <c r="B18" s="479" t="s">
        <v>68</v>
      </c>
      <c r="C18" s="465" t="s">
        <v>9643</v>
      </c>
      <c r="D18" s="465"/>
      <c r="E18" s="465"/>
      <c r="F18" s="460"/>
      <c r="G18" s="240"/>
    </row>
    <row r="19" spans="1:7" s="54" customFormat="1" ht="15.95" customHeight="1">
      <c r="A19" s="1032"/>
      <c r="B19" s="479" t="s">
        <v>76</v>
      </c>
      <c r="C19" s="464" t="s">
        <v>9641</v>
      </c>
      <c r="D19" s="465" t="s">
        <v>9641</v>
      </c>
      <c r="E19" s="465"/>
      <c r="F19" s="460"/>
      <c r="G19" s="240"/>
    </row>
    <row r="20" spans="1:7" s="54" customFormat="1" ht="15.95" customHeight="1" thickBot="1">
      <c r="A20" s="1033"/>
      <c r="B20" s="480" t="s">
        <v>77</v>
      </c>
      <c r="C20" s="465" t="s">
        <v>9640</v>
      </c>
      <c r="D20" s="465" t="s">
        <v>9641</v>
      </c>
      <c r="E20" s="462"/>
      <c r="F20" s="462"/>
      <c r="G20" s="79"/>
    </row>
    <row r="21" spans="1:7" s="54" customFormat="1" ht="15.95" customHeight="1">
      <c r="A21" s="1031" t="s">
        <v>3749</v>
      </c>
      <c r="B21" s="243"/>
      <c r="C21" s="449" t="s">
        <v>7204</v>
      </c>
      <c r="D21" s="450" t="s">
        <v>7207</v>
      </c>
      <c r="E21" s="450" t="s">
        <v>7210</v>
      </c>
      <c r="F21" s="450" t="s">
        <v>7213</v>
      </c>
      <c r="G21" s="240"/>
    </row>
    <row r="22" spans="1:7" s="54" customFormat="1" ht="15.95" customHeight="1">
      <c r="A22" s="1032"/>
      <c r="B22" s="481" t="s">
        <v>50</v>
      </c>
      <c r="C22" s="466" t="s">
        <v>8386</v>
      </c>
      <c r="D22" s="458" t="s">
        <v>17238</v>
      </c>
      <c r="E22" s="458" t="s">
        <v>8381</v>
      </c>
      <c r="F22" s="458" t="s">
        <v>17243</v>
      </c>
      <c r="G22" s="240"/>
    </row>
    <row r="23" spans="1:7" s="54" customFormat="1" ht="15.95" customHeight="1">
      <c r="A23" s="1032"/>
      <c r="B23" s="482" t="s">
        <v>51</v>
      </c>
      <c r="C23" s="464" t="s">
        <v>9644</v>
      </c>
      <c r="D23" s="460" t="s">
        <v>17237</v>
      </c>
      <c r="E23" s="460" t="s">
        <v>17240</v>
      </c>
      <c r="F23" s="460" t="s">
        <v>17242</v>
      </c>
      <c r="G23" s="79"/>
    </row>
    <row r="24" spans="1:7" s="54" customFormat="1" ht="15.95" customHeight="1">
      <c r="A24" s="1032"/>
      <c r="B24" s="482" t="s">
        <v>52</v>
      </c>
      <c r="C24" s="504" t="s">
        <v>8387</v>
      </c>
      <c r="D24" s="460" t="s">
        <v>17236</v>
      </c>
      <c r="E24" s="460" t="s">
        <v>17239</v>
      </c>
      <c r="F24" s="460" t="s">
        <v>17245</v>
      </c>
    </row>
    <row r="25" spans="1:7" s="54" customFormat="1" ht="15.95" customHeight="1" thickBot="1">
      <c r="A25" s="1033"/>
      <c r="B25" s="477" t="s">
        <v>53</v>
      </c>
      <c r="C25" s="505" t="s">
        <v>8381</v>
      </c>
      <c r="D25" s="484" t="s">
        <v>17235</v>
      </c>
      <c r="E25" s="484" t="s">
        <v>17236</v>
      </c>
      <c r="F25" s="484" t="s">
        <v>17241</v>
      </c>
    </row>
    <row r="26" spans="1:7" ht="15.95" customHeight="1">
      <c r="A26" s="1031" t="s">
        <v>3750</v>
      </c>
      <c r="B26" s="243"/>
      <c r="C26" s="449" t="s">
        <v>7204</v>
      </c>
      <c r="D26" s="450" t="s">
        <v>7207</v>
      </c>
      <c r="E26" s="450" t="s">
        <v>7210</v>
      </c>
      <c r="F26" s="450" t="s">
        <v>7213</v>
      </c>
      <c r="G26"/>
    </row>
    <row r="27" spans="1:7" ht="15.95" customHeight="1">
      <c r="A27" s="1032"/>
      <c r="B27" s="481" t="s">
        <v>50</v>
      </c>
      <c r="C27" s="467" t="s">
        <v>8375</v>
      </c>
      <c r="D27" s="468" t="s">
        <v>208</v>
      </c>
      <c r="E27" s="467" t="s">
        <v>8383</v>
      </c>
      <c r="F27" s="458" t="s">
        <v>6535</v>
      </c>
      <c r="G27"/>
    </row>
    <row r="28" spans="1:7" ht="15.95" customHeight="1">
      <c r="A28" s="1032"/>
      <c r="B28" s="482" t="s">
        <v>46</v>
      </c>
      <c r="C28" s="1027" t="s">
        <v>6535</v>
      </c>
      <c r="D28" s="1034" t="s">
        <v>3940</v>
      </c>
      <c r="E28" s="1027" t="s">
        <v>8376</v>
      </c>
      <c r="F28" s="1034" t="s">
        <v>7222</v>
      </c>
      <c r="G28"/>
    </row>
    <row r="29" spans="1:7" ht="15.95" customHeight="1">
      <c r="A29" s="1032"/>
      <c r="B29" s="482" t="s">
        <v>47</v>
      </c>
      <c r="C29" s="1028"/>
      <c r="D29" s="1028"/>
      <c r="E29" s="1028"/>
      <c r="F29" s="1028"/>
      <c r="G29"/>
    </row>
    <row r="30" spans="1:7" ht="15.95" customHeight="1">
      <c r="A30" s="1032"/>
      <c r="B30" s="482" t="s">
        <v>48</v>
      </c>
      <c r="C30" s="1025" t="s">
        <v>8384</v>
      </c>
      <c r="D30" s="1034" t="s">
        <v>8382</v>
      </c>
      <c r="E30" s="1034" t="s">
        <v>7224</v>
      </c>
      <c r="F30" s="1027" t="s">
        <v>8385</v>
      </c>
      <c r="G30"/>
    </row>
    <row r="31" spans="1:7" ht="15.95" customHeight="1" thickBot="1">
      <c r="A31" s="1033"/>
      <c r="B31" s="477" t="s">
        <v>49</v>
      </c>
      <c r="C31" s="1026"/>
      <c r="D31" s="1030"/>
      <c r="E31" s="1030"/>
      <c r="F31" s="1028"/>
      <c r="G31"/>
    </row>
    <row r="32" spans="1:7" ht="15.95" customHeight="1">
      <c r="A32" s="1031" t="s">
        <v>3751</v>
      </c>
      <c r="B32" s="242"/>
      <c r="C32" s="449" t="s">
        <v>7204</v>
      </c>
      <c r="D32" s="450" t="s">
        <v>7207</v>
      </c>
      <c r="E32" s="450" t="s">
        <v>7210</v>
      </c>
      <c r="F32" s="450" t="s">
        <v>7213</v>
      </c>
      <c r="G32"/>
    </row>
    <row r="33" spans="1:6" ht="15.95" customHeight="1">
      <c r="A33" s="1032"/>
      <c r="B33" s="481" t="s">
        <v>50</v>
      </c>
      <c r="C33" s="469" t="s">
        <v>17222</v>
      </c>
      <c r="D33" s="469" t="s">
        <v>17225</v>
      </c>
      <c r="E33" s="470"/>
      <c r="F33" s="470"/>
    </row>
    <row r="34" spans="1:6" ht="15.95" customHeight="1">
      <c r="A34" s="1032"/>
      <c r="B34" s="482" t="s">
        <v>46</v>
      </c>
      <c r="C34" s="465" t="s">
        <v>17223</v>
      </c>
      <c r="D34" s="465" t="s">
        <v>17226</v>
      </c>
      <c r="E34" s="471" t="s">
        <v>17227</v>
      </c>
      <c r="F34" s="471"/>
    </row>
    <row r="35" spans="1:6" ht="15.95" customHeight="1">
      <c r="A35" s="1032"/>
      <c r="B35" s="482" t="s">
        <v>47</v>
      </c>
      <c r="C35" s="465" t="s">
        <v>17224</v>
      </c>
      <c r="D35" s="465" t="s">
        <v>17228</v>
      </c>
      <c r="E35" s="471" t="s">
        <v>17229</v>
      </c>
      <c r="F35" s="471" t="s">
        <v>17230</v>
      </c>
    </row>
    <row r="36" spans="1:6" ht="15.95" customHeight="1" thickBot="1">
      <c r="A36" s="1033"/>
      <c r="B36" s="238" t="s">
        <v>54</v>
      </c>
      <c r="C36" s="948" t="s">
        <v>17233</v>
      </c>
      <c r="D36" s="472" t="s">
        <v>17231</v>
      </c>
      <c r="E36" s="472"/>
      <c r="F36" s="472" t="s">
        <v>17232</v>
      </c>
    </row>
    <row r="37" spans="1:6" ht="15.95" customHeight="1">
      <c r="A37"/>
      <c r="B37" s="473" t="s">
        <v>24</v>
      </c>
      <c r="C37" s="474"/>
      <c r="D37" s="474" t="s">
        <v>7214</v>
      </c>
      <c r="E37" s="475" t="s">
        <v>7215</v>
      </c>
      <c r="F37" s="476"/>
    </row>
    <row r="38" spans="1:6" ht="15.95" customHeight="1">
      <c r="A38"/>
      <c r="B38" s="473" t="s">
        <v>25</v>
      </c>
      <c r="C38" s="476"/>
      <c r="D38" s="474" t="s">
        <v>7216</v>
      </c>
      <c r="E38" s="475" t="s">
        <v>7217</v>
      </c>
      <c r="F38" s="476"/>
    </row>
    <row r="39" spans="1:6" ht="15.95" customHeight="1">
      <c r="A39"/>
      <c r="B39" s="473" t="s">
        <v>26</v>
      </c>
      <c r="C39" s="476"/>
      <c r="D39" s="474" t="s">
        <v>7218</v>
      </c>
      <c r="E39" s="475" t="s">
        <v>7219</v>
      </c>
      <c r="F39" s="475"/>
    </row>
    <row r="40" spans="1:6" ht="15.95" customHeight="1">
      <c r="A40"/>
      <c r="B40" s="473" t="s">
        <v>27</v>
      </c>
      <c r="C40" s="476"/>
      <c r="D40" s="474" t="s">
        <v>7220</v>
      </c>
      <c r="E40" s="475" t="s">
        <v>7221</v>
      </c>
      <c r="F40" s="476"/>
    </row>
    <row r="41" spans="1:6" ht="15.95" customHeight="1">
      <c r="A41"/>
      <c r="B41" s="8"/>
      <c r="C41" s="8"/>
      <c r="D41" s="8"/>
      <c r="E41" s="8"/>
      <c r="F41" s="8"/>
    </row>
    <row r="42" spans="1:6" ht="15.95" customHeight="1">
      <c r="A42"/>
      <c r="B42" s="8"/>
      <c r="C42" s="8"/>
      <c r="D42" s="8"/>
      <c r="E42" s="8"/>
      <c r="F42" s="8"/>
    </row>
    <row r="43" spans="1:6" ht="15.95" customHeight="1">
      <c r="A43"/>
      <c r="B43" s="8"/>
      <c r="C43" s="8"/>
      <c r="D43" s="8"/>
      <c r="E43" s="8"/>
      <c r="F43" s="8"/>
    </row>
    <row r="44" spans="1:6" ht="15.95" customHeight="1">
      <c r="A44"/>
      <c r="B44" s="8"/>
      <c r="C44" s="8"/>
      <c r="D44" s="8"/>
      <c r="E44" s="8"/>
      <c r="F44" s="8"/>
    </row>
    <row r="45" spans="1:6" ht="15.95" customHeight="1">
      <c r="A45"/>
      <c r="B45" s="8"/>
      <c r="C45" s="8"/>
      <c r="D45" s="8"/>
      <c r="E45" s="8"/>
      <c r="F45" s="8"/>
    </row>
    <row r="46" spans="1:6" ht="15.95" customHeight="1">
      <c r="A46"/>
      <c r="B46" s="8"/>
      <c r="C46" s="8"/>
      <c r="D46" s="8"/>
      <c r="E46" s="8"/>
      <c r="F46" s="8"/>
    </row>
    <row r="47" spans="1:6" ht="15.95" customHeight="1">
      <c r="A47"/>
      <c r="B47" s="8"/>
      <c r="C47" s="8"/>
      <c r="D47" s="8"/>
      <c r="E47" s="8"/>
      <c r="F47" s="8"/>
    </row>
    <row r="48" spans="1:6" ht="15.95" customHeight="1">
      <c r="A48"/>
      <c r="B48" s="8"/>
      <c r="C48" s="8"/>
      <c r="D48" s="8"/>
      <c r="E48" s="8"/>
      <c r="F48" s="8"/>
    </row>
    <row r="49" s="8" customFormat="1" ht="15.95" customHeight="1"/>
    <row r="50" s="8" customFormat="1" ht="15.95" customHeight="1"/>
    <row r="51" s="8" customFormat="1" ht="15.95" customHeight="1"/>
    <row r="52" s="8" customFormat="1" ht="15.95" customHeight="1"/>
    <row r="53" s="8" customFormat="1" ht="15.95" customHeight="1"/>
    <row r="54" s="8" customFormat="1" ht="15.95" customHeight="1"/>
    <row r="55" s="8" customFormat="1" ht="15.95" customHeight="1"/>
    <row r="56" s="8" customFormat="1" ht="15.95" customHeight="1"/>
    <row r="57" s="8" customFormat="1" ht="15.95" customHeight="1"/>
    <row r="58" s="8" customFormat="1" ht="17.100000000000001" customHeight="1"/>
  </sheetData>
  <mergeCells count="19">
    <mergeCell ref="A32:A36"/>
    <mergeCell ref="A1:F1"/>
    <mergeCell ref="E30:E31"/>
    <mergeCell ref="F28:F29"/>
    <mergeCell ref="D28:D29"/>
    <mergeCell ref="D30:D31"/>
    <mergeCell ref="A4:A6"/>
    <mergeCell ref="A7:A9"/>
    <mergeCell ref="A10:A20"/>
    <mergeCell ref="A21:A25"/>
    <mergeCell ref="A26:A31"/>
    <mergeCell ref="C28:C29"/>
    <mergeCell ref="E28:E29"/>
    <mergeCell ref="C30:C31"/>
    <mergeCell ref="F30:F31"/>
    <mergeCell ref="C5:C6"/>
    <mergeCell ref="D5:D6"/>
    <mergeCell ref="E5:E6"/>
    <mergeCell ref="F5:F6"/>
  </mergeCells>
  <printOptions horizontalCentered="1"/>
  <pageMargins left="0.39370078740157483" right="0" top="0" bottom="0" header="0" footer="0"/>
  <pageSetup paperSize="9" scale="89" orientation="landscape" r:id="rId1"/>
</worksheet>
</file>

<file path=xl/worksheets/sheet4.xml><?xml version="1.0" encoding="utf-8"?>
<worksheet xmlns="http://schemas.openxmlformats.org/spreadsheetml/2006/main" xmlns:r="http://schemas.openxmlformats.org/officeDocument/2006/relationships">
  <dimension ref="A1:M32"/>
  <sheetViews>
    <sheetView showGridLines="0" view="pageBreakPreview" zoomScaleNormal="100" zoomScaleSheetLayoutView="100" workbookViewId="0">
      <selection activeCell="E13" sqref="E13"/>
    </sheetView>
  </sheetViews>
  <sheetFormatPr baseColWidth="10" defaultRowHeight="12.75"/>
  <cols>
    <col min="1" max="1" width="8.42578125" style="8" customWidth="1"/>
    <col min="2" max="2" width="18.7109375" style="11" customWidth="1"/>
    <col min="3" max="9" width="18.7109375" style="8" customWidth="1"/>
    <col min="10" max="11" width="7.5703125" style="8" customWidth="1"/>
    <col min="12" max="12" width="4.42578125" style="8" customWidth="1"/>
    <col min="13" max="13" width="4" style="8" customWidth="1"/>
    <col min="14" max="16384" width="11.42578125" style="8"/>
  </cols>
  <sheetData>
    <row r="1" spans="1:13" ht="21.75" thickTop="1" thickBot="1">
      <c r="A1" s="1038" t="s">
        <v>9633</v>
      </c>
      <c r="B1" s="1039"/>
      <c r="C1" s="1040" t="s">
        <v>3482</v>
      </c>
      <c r="D1" s="1040"/>
      <c r="E1" s="1040"/>
      <c r="F1" s="1040"/>
      <c r="G1" s="1040"/>
      <c r="H1" s="1040"/>
      <c r="I1" s="1041" t="s">
        <v>7225</v>
      </c>
      <c r="J1" s="1041"/>
      <c r="K1" s="1042"/>
    </row>
    <row r="2" spans="1:13" s="257" customFormat="1" ht="20.100000000000001" customHeight="1" thickBot="1">
      <c r="A2" s="248" t="s">
        <v>127</v>
      </c>
      <c r="B2" s="249" t="s">
        <v>128</v>
      </c>
      <c r="C2" s="250" t="s">
        <v>129</v>
      </c>
      <c r="D2" s="420" t="s">
        <v>128</v>
      </c>
      <c r="E2" s="251" t="s">
        <v>129</v>
      </c>
      <c r="F2" s="252" t="s">
        <v>128</v>
      </c>
      <c r="G2" s="253" t="s">
        <v>129</v>
      </c>
      <c r="H2" s="254" t="s">
        <v>128</v>
      </c>
      <c r="I2" s="255" t="s">
        <v>129</v>
      </c>
      <c r="J2" s="1043" t="s">
        <v>130</v>
      </c>
      <c r="K2" s="1044"/>
      <c r="L2" s="256"/>
      <c r="M2" s="256"/>
    </row>
    <row r="3" spans="1:13" s="257" customFormat="1" ht="45.75" customHeight="1" thickBot="1">
      <c r="A3" s="258" t="s">
        <v>131</v>
      </c>
      <c r="B3" s="259" t="s">
        <v>3474</v>
      </c>
      <c r="C3" s="414" t="s">
        <v>3475</v>
      </c>
      <c r="D3" s="419" t="s">
        <v>3476</v>
      </c>
      <c r="E3" s="426" t="s">
        <v>3477</v>
      </c>
      <c r="F3" s="431" t="s">
        <v>3478</v>
      </c>
      <c r="G3" s="260" t="s">
        <v>3479</v>
      </c>
      <c r="H3" s="436" t="s">
        <v>3480</v>
      </c>
      <c r="I3" s="261" t="s">
        <v>3481</v>
      </c>
      <c r="J3" s="262" t="s">
        <v>132</v>
      </c>
      <c r="K3" s="263" t="s">
        <v>133</v>
      </c>
      <c r="L3" s="256"/>
      <c r="M3" s="256"/>
    </row>
    <row r="4" spans="1:13" ht="30" customHeight="1" thickBot="1">
      <c r="A4" s="264">
        <v>0.39583333333333331</v>
      </c>
      <c r="B4" s="1045" t="s">
        <v>134</v>
      </c>
      <c r="C4" s="1046"/>
      <c r="D4" s="1046"/>
      <c r="E4" s="1046"/>
      <c r="F4" s="1046"/>
      <c r="G4" s="1046"/>
      <c r="H4" s="1046"/>
      <c r="I4" s="1047"/>
      <c r="J4" s="265">
        <v>24</v>
      </c>
      <c r="K4" s="266"/>
      <c r="L4" s="150"/>
      <c r="M4" s="150"/>
    </row>
    <row r="5" spans="1:13" ht="30" customHeight="1" thickBot="1">
      <c r="A5" s="264">
        <v>0.4375</v>
      </c>
      <c r="B5" s="410" t="s">
        <v>3510</v>
      </c>
      <c r="C5" s="415" t="s">
        <v>3510</v>
      </c>
      <c r="D5" s="421" t="s">
        <v>3510</v>
      </c>
      <c r="E5" s="427" t="s">
        <v>3510</v>
      </c>
      <c r="F5" s="432" t="s">
        <v>3510</v>
      </c>
      <c r="G5" s="267"/>
      <c r="H5" s="437" t="s">
        <v>3510</v>
      </c>
      <c r="I5" s="268"/>
      <c r="J5" s="269">
        <f>J4</f>
        <v>24</v>
      </c>
      <c r="K5" s="270">
        <v>24</v>
      </c>
      <c r="L5" s="150"/>
      <c r="M5" s="150"/>
    </row>
    <row r="6" spans="1:13" ht="30" customHeight="1">
      <c r="A6" s="264">
        <v>0.45833333333333331</v>
      </c>
      <c r="B6" s="411" t="s">
        <v>3511</v>
      </c>
      <c r="C6" s="416" t="s">
        <v>3511</v>
      </c>
      <c r="D6" s="422" t="s">
        <v>3511</v>
      </c>
      <c r="E6" s="428" t="s">
        <v>3511</v>
      </c>
      <c r="F6" s="433" t="s">
        <v>3511</v>
      </c>
      <c r="G6" s="271"/>
      <c r="H6" s="438" t="s">
        <v>3511</v>
      </c>
      <c r="I6" s="272"/>
      <c r="J6" s="269">
        <f>J4</f>
        <v>24</v>
      </c>
      <c r="K6" s="273">
        <v>24</v>
      </c>
      <c r="L6" s="150"/>
      <c r="M6" s="150"/>
    </row>
    <row r="7" spans="1:13" ht="30" customHeight="1">
      <c r="A7" s="274">
        <v>0.47916666666666669</v>
      </c>
      <c r="B7" s="411" t="s">
        <v>3512</v>
      </c>
      <c r="C7" s="416" t="s">
        <v>3512</v>
      </c>
      <c r="D7" s="422" t="s">
        <v>3512</v>
      </c>
      <c r="E7" s="428" t="s">
        <v>3512</v>
      </c>
      <c r="F7" s="433" t="s">
        <v>3512</v>
      </c>
      <c r="G7" s="275"/>
      <c r="H7" s="438" t="s">
        <v>3512</v>
      </c>
      <c r="I7" s="276"/>
      <c r="J7" s="269">
        <f>J4</f>
        <v>24</v>
      </c>
      <c r="K7" s="273">
        <v>24</v>
      </c>
      <c r="L7" s="150"/>
      <c r="M7" s="150"/>
    </row>
    <row r="8" spans="1:13" ht="30" customHeight="1">
      <c r="A8" s="274">
        <v>0.5</v>
      </c>
      <c r="B8" s="412" t="s">
        <v>3513</v>
      </c>
      <c r="C8" s="417" t="s">
        <v>3513</v>
      </c>
      <c r="D8" s="423" t="s">
        <v>3513</v>
      </c>
      <c r="E8" s="429" t="s">
        <v>3513</v>
      </c>
      <c r="F8" s="434" t="s">
        <v>3513</v>
      </c>
      <c r="G8" s="277"/>
      <c r="H8" s="442" t="s">
        <v>3513</v>
      </c>
      <c r="I8" s="278"/>
      <c r="J8" s="269">
        <f>J4</f>
        <v>24</v>
      </c>
      <c r="K8" s="273">
        <v>24</v>
      </c>
      <c r="L8" s="150"/>
      <c r="M8" s="150"/>
    </row>
    <row r="9" spans="1:13" ht="30" customHeight="1">
      <c r="A9" s="274">
        <v>0.52083333333333337</v>
      </c>
      <c r="B9" s="413" t="s">
        <v>3514</v>
      </c>
      <c r="C9" s="418" t="s">
        <v>3514</v>
      </c>
      <c r="D9" s="424" t="s">
        <v>3514</v>
      </c>
      <c r="E9" s="430" t="s">
        <v>3514</v>
      </c>
      <c r="F9" s="435" t="s">
        <v>3514</v>
      </c>
      <c r="G9" s="271"/>
      <c r="H9" s="438" t="s">
        <v>3514</v>
      </c>
      <c r="I9" s="276"/>
      <c r="J9" s="269">
        <f>J4</f>
        <v>24</v>
      </c>
      <c r="K9" s="273">
        <v>24</v>
      </c>
      <c r="L9" s="150"/>
      <c r="M9" s="150"/>
    </row>
    <row r="10" spans="1:13" ht="30" customHeight="1">
      <c r="A10" s="274">
        <v>0.54166666666666663</v>
      </c>
      <c r="B10" s="412" t="s">
        <v>3515</v>
      </c>
      <c r="C10" s="417" t="s">
        <v>3515</v>
      </c>
      <c r="D10" s="423" t="s">
        <v>3515</v>
      </c>
      <c r="E10" s="429" t="s">
        <v>3515</v>
      </c>
      <c r="F10" s="434" t="s">
        <v>3515</v>
      </c>
      <c r="G10" s="279" t="s">
        <v>135</v>
      </c>
      <c r="H10" s="443" t="s">
        <v>3515</v>
      </c>
      <c r="I10" s="280" t="s">
        <v>135</v>
      </c>
      <c r="J10" s="269">
        <f>J4</f>
        <v>24</v>
      </c>
      <c r="K10" s="266">
        <v>24</v>
      </c>
      <c r="L10" s="150"/>
      <c r="M10" s="150"/>
    </row>
    <row r="11" spans="1:13" ht="30" customHeight="1">
      <c r="A11" s="274">
        <v>0.5625</v>
      </c>
      <c r="B11" s="1048" t="s">
        <v>136</v>
      </c>
      <c r="C11" s="1049"/>
      <c r="D11" s="1049"/>
      <c r="E11" s="1049"/>
      <c r="F11" s="1049"/>
      <c r="G11" s="1049"/>
      <c r="H11" s="1049"/>
      <c r="I11" s="1050"/>
      <c r="J11" s="269"/>
      <c r="K11" s="273">
        <v>0</v>
      </c>
      <c r="L11" s="150"/>
      <c r="M11" s="150"/>
    </row>
    <row r="12" spans="1:13" ht="30" customHeight="1">
      <c r="A12" s="274">
        <v>0.58333333333333337</v>
      </c>
      <c r="B12" s="281"/>
      <c r="C12" s="275"/>
      <c r="D12" s="422" t="s">
        <v>3516</v>
      </c>
      <c r="E12" s="428" t="s">
        <v>3516</v>
      </c>
      <c r="F12" s="433" t="s">
        <v>3516</v>
      </c>
      <c r="G12" s="282" t="s">
        <v>137</v>
      </c>
      <c r="H12" s="438" t="s">
        <v>3516</v>
      </c>
      <c r="I12" s="283" t="s">
        <v>137</v>
      </c>
      <c r="J12" s="269">
        <f>J4</f>
        <v>24</v>
      </c>
      <c r="K12" s="270">
        <v>24</v>
      </c>
      <c r="L12" s="150"/>
      <c r="M12" s="150"/>
    </row>
    <row r="13" spans="1:13" ht="30" customHeight="1">
      <c r="A13" s="274">
        <v>0.60416666666666663</v>
      </c>
      <c r="B13" s="411" t="s">
        <v>3516</v>
      </c>
      <c r="C13" s="416" t="s">
        <v>3516</v>
      </c>
      <c r="D13" s="284"/>
      <c r="E13" s="275"/>
      <c r="F13" s="433" t="s">
        <v>3517</v>
      </c>
      <c r="G13" s="282" t="s">
        <v>138</v>
      </c>
      <c r="H13" s="438" t="s">
        <v>3517</v>
      </c>
      <c r="I13" s="285" t="s">
        <v>138</v>
      </c>
      <c r="J13" s="269">
        <f>J4</f>
        <v>24</v>
      </c>
      <c r="K13" s="273">
        <v>24</v>
      </c>
      <c r="L13" s="150"/>
      <c r="M13" s="150"/>
    </row>
    <row r="14" spans="1:13" ht="30" customHeight="1">
      <c r="A14" s="274">
        <v>0.625</v>
      </c>
      <c r="B14" s="411" t="s">
        <v>3517</v>
      </c>
      <c r="C14" s="416" t="s">
        <v>3517</v>
      </c>
      <c r="D14" s="422" t="s">
        <v>3517</v>
      </c>
      <c r="E14" s="428" t="s">
        <v>3517</v>
      </c>
      <c r="F14" s="433" t="s">
        <v>3518</v>
      </c>
      <c r="G14" s="271"/>
      <c r="H14" s="438" t="s">
        <v>3518</v>
      </c>
      <c r="I14" s="272"/>
      <c r="J14" s="269">
        <f>J4</f>
        <v>24</v>
      </c>
      <c r="K14" s="273">
        <v>24</v>
      </c>
      <c r="L14" s="150"/>
      <c r="M14" s="150"/>
    </row>
    <row r="15" spans="1:13" ht="30" customHeight="1">
      <c r="A15" s="274">
        <v>0.64583333333333337</v>
      </c>
      <c r="B15" s="411" t="s">
        <v>3518</v>
      </c>
      <c r="C15" s="416" t="s">
        <v>3518</v>
      </c>
      <c r="D15" s="422" t="s">
        <v>3518</v>
      </c>
      <c r="E15" s="428" t="s">
        <v>3518</v>
      </c>
      <c r="F15" s="284"/>
      <c r="G15" s="282" t="s">
        <v>139</v>
      </c>
      <c r="H15" s="284"/>
      <c r="I15" s="283" t="s">
        <v>139</v>
      </c>
      <c r="J15" s="269">
        <f>J4</f>
        <v>24</v>
      </c>
      <c r="K15" s="273">
        <v>24</v>
      </c>
      <c r="L15" s="150"/>
      <c r="M15" s="150"/>
    </row>
    <row r="16" spans="1:13" ht="30" customHeight="1">
      <c r="A16" s="274">
        <v>0.66666666666666663</v>
      </c>
      <c r="B16" s="284"/>
      <c r="C16" s="275"/>
      <c r="D16" s="422" t="s">
        <v>3519</v>
      </c>
      <c r="E16" s="428" t="s">
        <v>3519</v>
      </c>
      <c r="F16" s="433" t="s">
        <v>3519</v>
      </c>
      <c r="G16" s="286" t="s">
        <v>140</v>
      </c>
      <c r="H16" s="438" t="s">
        <v>3519</v>
      </c>
      <c r="I16" s="283" t="s">
        <v>140</v>
      </c>
      <c r="J16" s="269">
        <f>J4</f>
        <v>24</v>
      </c>
      <c r="K16" s="273">
        <v>24</v>
      </c>
      <c r="L16" s="150"/>
      <c r="M16" s="150"/>
    </row>
    <row r="17" spans="1:13" ht="30" customHeight="1">
      <c r="A17" s="274">
        <v>0.6875</v>
      </c>
      <c r="B17" s="411" t="s">
        <v>3519</v>
      </c>
      <c r="C17" s="416" t="s">
        <v>3519</v>
      </c>
      <c r="D17" s="422" t="s">
        <v>3520</v>
      </c>
      <c r="E17" s="428" t="s">
        <v>3520</v>
      </c>
      <c r="F17" s="433" t="s">
        <v>3520</v>
      </c>
      <c r="G17" s="271"/>
      <c r="H17" s="438" t="s">
        <v>3520</v>
      </c>
      <c r="I17" s="272"/>
      <c r="J17" s="269">
        <f>J4</f>
        <v>24</v>
      </c>
      <c r="K17" s="273">
        <v>24</v>
      </c>
      <c r="L17" s="150"/>
      <c r="M17" s="150"/>
    </row>
    <row r="18" spans="1:13" ht="30" customHeight="1">
      <c r="A18" s="274">
        <v>0.70833333333333337</v>
      </c>
      <c r="B18" s="411" t="s">
        <v>3520</v>
      </c>
      <c r="C18" s="416" t="s">
        <v>3520</v>
      </c>
      <c r="D18" s="284"/>
      <c r="E18" s="275"/>
      <c r="F18" s="433" t="s">
        <v>3521</v>
      </c>
      <c r="G18" s="282" t="s">
        <v>141</v>
      </c>
      <c r="H18" s="438" t="s">
        <v>3521</v>
      </c>
      <c r="I18" s="285" t="s">
        <v>141</v>
      </c>
      <c r="J18" s="269">
        <f>J4</f>
        <v>24</v>
      </c>
      <c r="K18" s="273">
        <v>24</v>
      </c>
      <c r="L18" s="150"/>
      <c r="M18" s="150"/>
    </row>
    <row r="19" spans="1:13" ht="30" customHeight="1">
      <c r="A19" s="274">
        <v>0.72916666666666663</v>
      </c>
      <c r="B19" s="411" t="s">
        <v>3521</v>
      </c>
      <c r="C19" s="416" t="s">
        <v>3521</v>
      </c>
      <c r="D19" s="422" t="s">
        <v>3521</v>
      </c>
      <c r="E19" s="428" t="s">
        <v>3521</v>
      </c>
      <c r="F19" s="284"/>
      <c r="G19" s="282" t="s">
        <v>142</v>
      </c>
      <c r="H19" s="284"/>
      <c r="I19" s="285" t="s">
        <v>143</v>
      </c>
      <c r="J19" s="269">
        <f>J6</f>
        <v>24</v>
      </c>
      <c r="K19" s="273">
        <v>24</v>
      </c>
      <c r="L19" s="150"/>
      <c r="M19" s="150"/>
    </row>
    <row r="20" spans="1:13" ht="30" customHeight="1">
      <c r="A20" s="274">
        <v>0.75</v>
      </c>
      <c r="B20" s="411" t="s">
        <v>3522</v>
      </c>
      <c r="C20" s="416" t="s">
        <v>3522</v>
      </c>
      <c r="D20" s="422" t="s">
        <v>3522</v>
      </c>
      <c r="E20" s="428" t="s">
        <v>3522</v>
      </c>
      <c r="F20" s="433" t="s">
        <v>3522</v>
      </c>
      <c r="G20" s="287" t="s">
        <v>144</v>
      </c>
      <c r="H20" s="438" t="s">
        <v>3522</v>
      </c>
      <c r="I20" s="288" t="s">
        <v>144</v>
      </c>
      <c r="J20" s="269">
        <f>J6</f>
        <v>24</v>
      </c>
      <c r="K20" s="289">
        <v>24</v>
      </c>
    </row>
    <row r="21" spans="1:13" ht="30" customHeight="1">
      <c r="A21" s="290">
        <v>0.77083333333333337</v>
      </c>
      <c r="B21" s="411" t="s">
        <v>3523</v>
      </c>
      <c r="C21" s="416" t="s">
        <v>3523</v>
      </c>
      <c r="D21" s="422" t="s">
        <v>3523</v>
      </c>
      <c r="E21" s="428" t="s">
        <v>3523</v>
      </c>
      <c r="F21" s="433" t="s">
        <v>3523</v>
      </c>
      <c r="G21" s="284"/>
      <c r="H21" s="438" t="s">
        <v>3523</v>
      </c>
      <c r="I21" s="272"/>
      <c r="J21" s="269">
        <f>J7</f>
        <v>24</v>
      </c>
      <c r="K21" s="289">
        <v>24</v>
      </c>
    </row>
    <row r="22" spans="1:13" ht="30" customHeight="1">
      <c r="A22" s="291">
        <v>0.79166666666666663</v>
      </c>
      <c r="B22" s="411" t="s">
        <v>3524</v>
      </c>
      <c r="C22" s="416" t="s">
        <v>3524</v>
      </c>
      <c r="D22" s="422" t="s">
        <v>3524</v>
      </c>
      <c r="E22" s="428" t="s">
        <v>3524</v>
      </c>
      <c r="F22" s="433" t="s">
        <v>3524</v>
      </c>
      <c r="G22" s="275"/>
      <c r="H22" s="438" t="s">
        <v>3524</v>
      </c>
      <c r="I22" s="272"/>
      <c r="J22" s="269">
        <f>J8</f>
        <v>24</v>
      </c>
      <c r="K22" s="289">
        <v>24</v>
      </c>
    </row>
    <row r="23" spans="1:13" ht="16.5" customHeight="1" thickBot="1">
      <c r="A23" s="292">
        <v>0.8125</v>
      </c>
      <c r="B23" s="293" t="s">
        <v>144</v>
      </c>
      <c r="C23" s="294" t="s">
        <v>144</v>
      </c>
      <c r="D23" s="425" t="s">
        <v>144</v>
      </c>
      <c r="E23" s="295" t="s">
        <v>144</v>
      </c>
      <c r="F23" s="296" t="s">
        <v>144</v>
      </c>
      <c r="G23" s="297"/>
      <c r="H23" s="298" t="s">
        <v>144</v>
      </c>
      <c r="I23" s="299"/>
      <c r="J23" s="300"/>
      <c r="K23" s="301"/>
    </row>
    <row r="24" spans="1:13" ht="20.25" customHeight="1" thickBot="1">
      <c r="A24" s="302"/>
      <c r="B24" s="1037" t="s">
        <v>145</v>
      </c>
      <c r="C24" s="1037"/>
      <c r="D24" s="1037"/>
      <c r="E24" s="1037"/>
      <c r="F24" s="1037"/>
      <c r="G24" s="1037"/>
      <c r="H24" s="1037"/>
      <c r="I24" s="1037"/>
      <c r="J24" s="303"/>
      <c r="K24" s="304"/>
    </row>
    <row r="25" spans="1:13" ht="30" customHeight="1" thickTop="1"/>
    <row r="26" spans="1:13" ht="30" customHeight="1"/>
    <row r="27" spans="1:13" ht="30" customHeight="1"/>
    <row r="28" spans="1:13" ht="30" customHeight="1"/>
    <row r="29" spans="1:13" ht="30" customHeight="1"/>
    <row r="30" spans="1:13" ht="30" customHeight="1"/>
    <row r="31" spans="1:13" ht="30" customHeight="1"/>
    <row r="32" spans="1:13" ht="30" customHeight="1"/>
  </sheetData>
  <mergeCells count="7">
    <mergeCell ref="B24:I24"/>
    <mergeCell ref="A1:B1"/>
    <mergeCell ref="C1:H1"/>
    <mergeCell ref="I1:K1"/>
    <mergeCell ref="J2:K2"/>
    <mergeCell ref="B4:I4"/>
    <mergeCell ref="B11:I11"/>
  </mergeCells>
  <printOptions horizontalCentered="1" verticalCentered="1"/>
  <pageMargins left="0.39370078740157483" right="0" top="0" bottom="0" header="0" footer="0"/>
  <pageSetup paperSize="9" scale="83" orientation="landscape" r:id="rId1"/>
</worksheet>
</file>

<file path=xl/worksheets/sheet5.xml><?xml version="1.0" encoding="utf-8"?>
<worksheet xmlns="http://schemas.openxmlformats.org/spreadsheetml/2006/main" xmlns:r="http://schemas.openxmlformats.org/officeDocument/2006/relationships">
  <dimension ref="A1:M25"/>
  <sheetViews>
    <sheetView zoomScaleNormal="100" zoomScaleSheetLayoutView="100" workbookViewId="0">
      <selection activeCell="E13" sqref="E13"/>
    </sheetView>
  </sheetViews>
  <sheetFormatPr baseColWidth="10" defaultRowHeight="12.75"/>
  <cols>
    <col min="1" max="1" width="8.42578125" style="8" customWidth="1"/>
    <col min="2" max="9" width="18.7109375" style="8" customWidth="1"/>
    <col min="10" max="11" width="7.5703125" style="8" customWidth="1"/>
    <col min="12" max="16384" width="11.42578125" style="8"/>
  </cols>
  <sheetData>
    <row r="1" spans="1:13" ht="21.75" thickTop="1" thickBot="1">
      <c r="A1" s="1038" t="s">
        <v>9633</v>
      </c>
      <c r="B1" s="1039"/>
      <c r="C1" s="305"/>
      <c r="D1" s="1051" t="s">
        <v>3483</v>
      </c>
      <c r="E1" s="1051"/>
      <c r="F1" s="1051"/>
      <c r="G1" s="1051"/>
      <c r="H1" s="1051"/>
      <c r="I1" s="1052" t="s">
        <v>7226</v>
      </c>
      <c r="J1" s="1052"/>
      <c r="K1" s="1053"/>
    </row>
    <row r="2" spans="1:13" ht="19.5" thickBot="1">
      <c r="A2" s="306" t="s">
        <v>146</v>
      </c>
      <c r="B2" s="249" t="s">
        <v>128</v>
      </c>
      <c r="C2" s="250" t="s">
        <v>129</v>
      </c>
      <c r="D2" s="420" t="s">
        <v>128</v>
      </c>
      <c r="E2" s="251" t="s">
        <v>129</v>
      </c>
      <c r="F2" s="252" t="s">
        <v>128</v>
      </c>
      <c r="G2" s="253" t="s">
        <v>129</v>
      </c>
      <c r="H2" s="254" t="s">
        <v>128</v>
      </c>
      <c r="I2" s="255" t="s">
        <v>129</v>
      </c>
      <c r="J2" s="1054" t="s">
        <v>130</v>
      </c>
      <c r="K2" s="1055"/>
    </row>
    <row r="3" spans="1:13" ht="48" thickBot="1">
      <c r="A3" s="307" t="s">
        <v>147</v>
      </c>
      <c r="B3" s="308" t="s">
        <v>3474</v>
      </c>
      <c r="C3" s="309" t="s">
        <v>3475</v>
      </c>
      <c r="D3" s="439" t="s">
        <v>3476</v>
      </c>
      <c r="E3" s="310" t="s">
        <v>3477</v>
      </c>
      <c r="F3" s="311" t="s">
        <v>3478</v>
      </c>
      <c r="G3" s="312" t="s">
        <v>3479</v>
      </c>
      <c r="H3" s="313" t="s">
        <v>3480</v>
      </c>
      <c r="I3" s="314" t="s">
        <v>3481</v>
      </c>
      <c r="J3" s="315" t="s">
        <v>132</v>
      </c>
      <c r="K3" s="316" t="s">
        <v>133</v>
      </c>
    </row>
    <row r="4" spans="1:13" ht="36" customHeight="1" thickTop="1">
      <c r="A4" s="317">
        <v>0.375</v>
      </c>
      <c r="B4" s="318" t="s">
        <v>148</v>
      </c>
      <c r="C4" s="319" t="s">
        <v>148</v>
      </c>
      <c r="D4" s="440" t="s">
        <v>148</v>
      </c>
      <c r="E4" s="320" t="s">
        <v>148</v>
      </c>
      <c r="F4" s="321" t="s">
        <v>148</v>
      </c>
      <c r="G4" s="322" t="s">
        <v>149</v>
      </c>
      <c r="H4" s="323"/>
      <c r="I4" s="324"/>
      <c r="J4" s="269">
        <v>24</v>
      </c>
      <c r="K4" s="325">
        <v>24</v>
      </c>
      <c r="L4" s="326"/>
    </row>
    <row r="5" spans="1:13" ht="36" customHeight="1">
      <c r="A5" s="327">
        <v>0.39583333333333331</v>
      </c>
      <c r="B5" s="318" t="s">
        <v>149</v>
      </c>
      <c r="C5" s="319" t="s">
        <v>149</v>
      </c>
      <c r="D5" s="440" t="s">
        <v>149</v>
      </c>
      <c r="E5" s="320" t="s">
        <v>149</v>
      </c>
      <c r="F5" s="328"/>
      <c r="G5" s="329"/>
      <c r="H5" s="330" t="s">
        <v>148</v>
      </c>
      <c r="I5" s="331" t="s">
        <v>149</v>
      </c>
      <c r="J5" s="269">
        <v>24</v>
      </c>
      <c r="K5" s="332">
        <v>24</v>
      </c>
    </row>
    <row r="6" spans="1:13" ht="36" customHeight="1">
      <c r="A6" s="333">
        <v>0.41666666666666669</v>
      </c>
      <c r="B6" s="334" t="s">
        <v>150</v>
      </c>
      <c r="C6" s="335" t="s">
        <v>150</v>
      </c>
      <c r="D6" s="441" t="s">
        <v>150</v>
      </c>
      <c r="E6" s="328"/>
      <c r="F6" s="321" t="s">
        <v>149</v>
      </c>
      <c r="G6" s="336" t="s">
        <v>151</v>
      </c>
      <c r="H6" s="330" t="s">
        <v>149</v>
      </c>
      <c r="I6" s="324"/>
      <c r="J6" s="269">
        <v>24</v>
      </c>
      <c r="K6" s="332">
        <v>24</v>
      </c>
    </row>
    <row r="7" spans="1:13" ht="36" customHeight="1">
      <c r="A7" s="333">
        <v>0.4375</v>
      </c>
      <c r="B7" s="334" t="s">
        <v>152</v>
      </c>
      <c r="C7" s="335" t="s">
        <v>152</v>
      </c>
      <c r="D7" s="328"/>
      <c r="E7" s="337" t="s">
        <v>150</v>
      </c>
      <c r="F7" s="338" t="s">
        <v>150</v>
      </c>
      <c r="G7" s="329"/>
      <c r="H7" s="339" t="s">
        <v>150</v>
      </c>
      <c r="I7" s="340" t="s">
        <v>151</v>
      </c>
      <c r="J7" s="269">
        <v>24</v>
      </c>
      <c r="K7" s="332">
        <v>24</v>
      </c>
    </row>
    <row r="8" spans="1:13" ht="36" customHeight="1">
      <c r="A8" s="333">
        <v>0.45833333333333331</v>
      </c>
      <c r="B8" s="318" t="s">
        <v>153</v>
      </c>
      <c r="C8" s="328"/>
      <c r="D8" s="441" t="s">
        <v>152</v>
      </c>
      <c r="E8" s="337" t="s">
        <v>152</v>
      </c>
      <c r="F8" s="338" t="s">
        <v>152</v>
      </c>
      <c r="G8" s="336" t="s">
        <v>152</v>
      </c>
      <c r="H8" s="339" t="s">
        <v>152</v>
      </c>
      <c r="I8" s="324"/>
      <c r="J8" s="269">
        <v>24</v>
      </c>
      <c r="K8" s="332">
        <v>24</v>
      </c>
    </row>
    <row r="9" spans="1:13" ht="36" customHeight="1">
      <c r="A9" s="333">
        <v>0.47916666666666669</v>
      </c>
      <c r="B9" s="328"/>
      <c r="C9" s="319" t="s">
        <v>153</v>
      </c>
      <c r="D9" s="440" t="s">
        <v>153</v>
      </c>
      <c r="E9" s="320" t="s">
        <v>153</v>
      </c>
      <c r="F9" s="321" t="s">
        <v>153</v>
      </c>
      <c r="G9" s="328"/>
      <c r="H9" s="330" t="s">
        <v>153</v>
      </c>
      <c r="I9" s="341" t="s">
        <v>152</v>
      </c>
      <c r="J9" s="269">
        <v>24</v>
      </c>
      <c r="K9" s="332">
        <v>24</v>
      </c>
    </row>
    <row r="10" spans="1:13" ht="36" customHeight="1">
      <c r="A10" s="274">
        <v>0.5</v>
      </c>
      <c r="B10" s="1048" t="s">
        <v>136</v>
      </c>
      <c r="C10" s="1049"/>
      <c r="D10" s="1049"/>
      <c r="E10" s="1049"/>
      <c r="F10" s="1049"/>
      <c r="G10" s="1049"/>
      <c r="H10" s="1049"/>
      <c r="I10" s="1050"/>
      <c r="J10" s="342"/>
      <c r="K10" s="273"/>
      <c r="L10" s="150"/>
      <c r="M10" s="150"/>
    </row>
    <row r="11" spans="1:13" ht="36" customHeight="1">
      <c r="A11" s="333">
        <v>0.52083333333333337</v>
      </c>
      <c r="B11" s="318" t="s">
        <v>154</v>
      </c>
      <c r="C11" s="319" t="s">
        <v>154</v>
      </c>
      <c r="D11" s="440" t="s">
        <v>154</v>
      </c>
      <c r="E11" s="320" t="s">
        <v>154</v>
      </c>
      <c r="F11" s="321" t="s">
        <v>154</v>
      </c>
      <c r="G11" s="322" t="s">
        <v>154</v>
      </c>
      <c r="H11" s="328"/>
      <c r="I11" s="343"/>
      <c r="J11" s="269">
        <f>J4</f>
        <v>24</v>
      </c>
      <c r="K11" s="332">
        <v>24</v>
      </c>
    </row>
    <row r="12" spans="1:13" ht="36" customHeight="1">
      <c r="A12" s="333">
        <v>0.54166666666666663</v>
      </c>
      <c r="B12" s="318" t="s">
        <v>155</v>
      </c>
      <c r="C12" s="319" t="s">
        <v>155</v>
      </c>
      <c r="D12" s="440" t="s">
        <v>155</v>
      </c>
      <c r="E12" s="320" t="s">
        <v>155</v>
      </c>
      <c r="F12" s="328"/>
      <c r="G12" s="328"/>
      <c r="H12" s="344" t="s">
        <v>154</v>
      </c>
      <c r="I12" s="331" t="s">
        <v>154</v>
      </c>
      <c r="J12" s="269">
        <f>J4</f>
        <v>24</v>
      </c>
      <c r="K12" s="332">
        <v>24</v>
      </c>
    </row>
    <row r="13" spans="1:13" ht="36" customHeight="1">
      <c r="A13" s="333">
        <v>0.5625</v>
      </c>
      <c r="B13" s="318" t="s">
        <v>156</v>
      </c>
      <c r="C13" s="319" t="s">
        <v>156</v>
      </c>
      <c r="D13" s="440" t="s">
        <v>156</v>
      </c>
      <c r="E13" s="328"/>
      <c r="F13" s="321" t="s">
        <v>155</v>
      </c>
      <c r="G13" s="322" t="s">
        <v>155</v>
      </c>
      <c r="H13" s="330" t="s">
        <v>155</v>
      </c>
      <c r="I13" s="343"/>
      <c r="J13" s="269">
        <f>J4</f>
        <v>24</v>
      </c>
      <c r="K13" s="332">
        <v>24</v>
      </c>
    </row>
    <row r="14" spans="1:13" ht="36" customHeight="1">
      <c r="A14" s="333">
        <v>0.58333333333333337</v>
      </c>
      <c r="B14" s="318" t="s">
        <v>157</v>
      </c>
      <c r="C14" s="319" t="s">
        <v>157</v>
      </c>
      <c r="D14" s="328"/>
      <c r="E14" s="320" t="s">
        <v>156</v>
      </c>
      <c r="F14" s="321" t="s">
        <v>156</v>
      </c>
      <c r="G14" s="329"/>
      <c r="H14" s="330" t="s">
        <v>156</v>
      </c>
      <c r="I14" s="331" t="s">
        <v>155</v>
      </c>
      <c r="J14" s="269">
        <f>J4</f>
        <v>24</v>
      </c>
      <c r="K14" s="332">
        <v>24</v>
      </c>
    </row>
    <row r="15" spans="1:13" ht="36" customHeight="1">
      <c r="A15" s="333">
        <v>0.60416666666666663</v>
      </c>
      <c r="B15" s="328"/>
      <c r="C15" s="328"/>
      <c r="D15" s="440" t="s">
        <v>157</v>
      </c>
      <c r="E15" s="320" t="s">
        <v>157</v>
      </c>
      <c r="F15" s="321" t="s">
        <v>157</v>
      </c>
      <c r="G15" s="322" t="s">
        <v>157</v>
      </c>
      <c r="H15" s="330" t="s">
        <v>157</v>
      </c>
      <c r="I15" s="331" t="s">
        <v>157</v>
      </c>
      <c r="J15" s="269">
        <f>J4</f>
        <v>24</v>
      </c>
      <c r="K15" s="332">
        <v>24</v>
      </c>
    </row>
    <row r="16" spans="1:13" ht="36" customHeight="1">
      <c r="A16" s="345">
        <v>0.625</v>
      </c>
      <c r="B16" s="318" t="s">
        <v>158</v>
      </c>
      <c r="C16" s="319" t="s">
        <v>159</v>
      </c>
      <c r="D16" s="440" t="s">
        <v>159</v>
      </c>
      <c r="E16" s="320" t="s">
        <v>159</v>
      </c>
      <c r="F16" s="321" t="s">
        <v>159</v>
      </c>
      <c r="G16" s="349" t="s">
        <v>159</v>
      </c>
      <c r="H16" s="346"/>
      <c r="I16" s="348"/>
      <c r="J16" s="269">
        <f>J4</f>
        <v>24</v>
      </c>
      <c r="K16" s="332">
        <v>24</v>
      </c>
    </row>
    <row r="17" spans="1:11" ht="36" customHeight="1">
      <c r="A17" s="345">
        <v>0.64583333333333337</v>
      </c>
      <c r="B17" s="346"/>
      <c r="C17" s="346"/>
      <c r="D17" s="346"/>
      <c r="E17" s="346"/>
      <c r="F17" s="346"/>
      <c r="G17" s="346"/>
      <c r="H17" s="347" t="s">
        <v>159</v>
      </c>
      <c r="I17" s="331" t="s">
        <v>159</v>
      </c>
      <c r="J17" s="269">
        <f>J4</f>
        <v>24</v>
      </c>
      <c r="K17" s="332">
        <v>8</v>
      </c>
    </row>
    <row r="18" spans="1:11" ht="36" customHeight="1" thickBot="1">
      <c r="A18" s="350" t="s">
        <v>160</v>
      </c>
      <c r="B18" s="351"/>
      <c r="C18" s="1056" t="s">
        <v>161</v>
      </c>
      <c r="D18" s="1056"/>
      <c r="E18" s="1056"/>
      <c r="F18" s="1056"/>
      <c r="G18" s="1056"/>
      <c r="H18" s="1056"/>
      <c r="I18" s="352"/>
      <c r="J18" s="353"/>
      <c r="K18" s="354"/>
    </row>
    <row r="19" spans="1:11" ht="19.5" thickTop="1">
      <c r="A19" s="355"/>
      <c r="B19" s="356"/>
      <c r="C19" s="356"/>
      <c r="D19" s="356"/>
      <c r="E19" s="356"/>
      <c r="F19" s="356"/>
      <c r="G19" s="356"/>
      <c r="H19" s="356"/>
      <c r="I19" s="356"/>
      <c r="J19" s="357"/>
      <c r="K19" s="357"/>
    </row>
    <row r="20" spans="1:11" ht="18.75">
      <c r="A20" s="355"/>
      <c r="B20" s="356"/>
      <c r="C20" s="356"/>
      <c r="D20" s="356"/>
      <c r="E20" s="356"/>
      <c r="F20" s="356"/>
      <c r="G20" s="150"/>
      <c r="H20" s="356"/>
      <c r="I20" s="356"/>
      <c r="J20" s="357"/>
      <c r="K20" s="357"/>
    </row>
    <row r="21" spans="1:11" ht="18.75">
      <c r="A21" s="355"/>
      <c r="B21" s="356"/>
      <c r="C21" s="356"/>
      <c r="D21" s="356"/>
      <c r="E21" s="356"/>
      <c r="F21" s="356"/>
      <c r="G21" s="150"/>
      <c r="H21" s="356"/>
      <c r="J21" s="357"/>
      <c r="K21" s="357"/>
    </row>
    <row r="22" spans="1:11" ht="18.75">
      <c r="A22" s="355"/>
      <c r="B22" s="356"/>
      <c r="C22" s="356"/>
      <c r="D22" s="356"/>
      <c r="E22" s="356"/>
      <c r="F22" s="356"/>
      <c r="G22" s="150"/>
      <c r="H22" s="356"/>
      <c r="J22" s="357"/>
      <c r="K22" s="357"/>
    </row>
    <row r="23" spans="1:11" ht="18.75">
      <c r="A23" s="358"/>
      <c r="B23" s="356"/>
      <c r="C23" s="356"/>
      <c r="D23" s="356"/>
      <c r="E23" s="356"/>
      <c r="F23" s="356"/>
      <c r="G23" s="356"/>
      <c r="H23" s="356"/>
      <c r="I23" s="11"/>
      <c r="J23" s="11"/>
      <c r="K23" s="11"/>
    </row>
    <row r="24" spans="1:11" ht="15.75">
      <c r="B24" s="356"/>
      <c r="C24" s="356"/>
      <c r="D24" s="359"/>
      <c r="E24" s="150"/>
      <c r="F24" s="150"/>
      <c r="G24" s="150"/>
      <c r="H24" s="150"/>
    </row>
    <row r="25" spans="1:11">
      <c r="A25" s="360"/>
      <c r="C25" s="360"/>
      <c r="D25" s="360"/>
      <c r="E25" s="361"/>
      <c r="F25" s="361"/>
      <c r="G25" s="361"/>
      <c r="H25" s="360"/>
    </row>
  </sheetData>
  <mergeCells count="6">
    <mergeCell ref="D1:H1"/>
    <mergeCell ref="I1:K1"/>
    <mergeCell ref="J2:K2"/>
    <mergeCell ref="B10:I10"/>
    <mergeCell ref="C18:H18"/>
    <mergeCell ref="A1:B1"/>
  </mergeCells>
  <printOptions horizontalCentered="1" verticalCentered="1"/>
  <pageMargins left="0.39370078740157483" right="0" top="0" bottom="0" header="0" footer="0"/>
  <pageSetup paperSize="9" scale="83" orientation="landscape" r:id="rId1"/>
</worksheet>
</file>

<file path=xl/worksheets/sheet6.xml><?xml version="1.0" encoding="utf-8"?>
<worksheet xmlns="http://schemas.openxmlformats.org/spreadsheetml/2006/main" xmlns:r="http://schemas.openxmlformats.org/officeDocument/2006/relationships">
  <dimension ref="A1:J24"/>
  <sheetViews>
    <sheetView view="pageBreakPreview" zoomScaleNormal="100" zoomScaleSheetLayoutView="100" workbookViewId="0">
      <selection activeCell="D10" sqref="D10"/>
    </sheetView>
  </sheetViews>
  <sheetFormatPr baseColWidth="10" defaultRowHeight="12.75"/>
  <cols>
    <col min="1" max="1" width="8.7109375" customWidth="1"/>
    <col min="2" max="6" width="27.7109375" customWidth="1"/>
    <col min="7" max="8" width="8.7109375" customWidth="1"/>
  </cols>
  <sheetData>
    <row r="1" spans="1:10" s="8" customFormat="1" ht="39.950000000000003" customHeight="1" thickTop="1" thickBot="1">
      <c r="A1" s="1060" t="s">
        <v>9642</v>
      </c>
      <c r="B1" s="1061"/>
      <c r="C1" s="1062" t="s">
        <v>17196</v>
      </c>
      <c r="D1" s="1062"/>
      <c r="E1" s="1062"/>
      <c r="F1" s="1062"/>
      <c r="G1" s="1063" t="s">
        <v>17211</v>
      </c>
      <c r="H1" s="1064"/>
    </row>
    <row r="2" spans="1:10" s="257" customFormat="1" ht="17.25" thickTop="1" thickBot="1">
      <c r="A2" s="791" t="s">
        <v>127</v>
      </c>
      <c r="B2" s="792" t="s">
        <v>129</v>
      </c>
      <c r="C2" s="793" t="s">
        <v>128</v>
      </c>
      <c r="D2" s="794" t="s">
        <v>129</v>
      </c>
      <c r="E2" s="795" t="s">
        <v>128</v>
      </c>
      <c r="F2" s="359" t="s">
        <v>129</v>
      </c>
      <c r="G2" s="1065" t="s">
        <v>130</v>
      </c>
      <c r="H2" s="1066"/>
      <c r="I2" s="256"/>
      <c r="J2" s="256"/>
    </row>
    <row r="3" spans="1:10" s="257" customFormat="1" ht="48" customHeight="1" thickBot="1">
      <c r="A3" s="258" t="s">
        <v>131</v>
      </c>
      <c r="B3" s="796" t="s">
        <v>17197</v>
      </c>
      <c r="C3" s="797" t="s">
        <v>17198</v>
      </c>
      <c r="D3" s="260" t="s">
        <v>17199</v>
      </c>
      <c r="E3" s="436" t="s">
        <v>17200</v>
      </c>
      <c r="F3" s="798" t="s">
        <v>17201</v>
      </c>
      <c r="G3" s="799" t="s">
        <v>132</v>
      </c>
      <c r="H3" s="800" t="s">
        <v>133</v>
      </c>
      <c r="I3" s="256"/>
      <c r="J3" s="256"/>
    </row>
    <row r="4" spans="1:10" s="8" customFormat="1" ht="29.1" customHeight="1">
      <c r="A4" s="264">
        <v>0.39583333333333331</v>
      </c>
      <c r="B4" s="801"/>
      <c r="C4" s="1067" t="s">
        <v>134</v>
      </c>
      <c r="D4" s="1067"/>
      <c r="E4" s="1067"/>
      <c r="F4" s="1068"/>
      <c r="G4" s="802">
        <v>16</v>
      </c>
      <c r="H4" s="803">
        <v>0</v>
      </c>
      <c r="I4" s="150"/>
      <c r="J4" s="150"/>
    </row>
    <row r="5" spans="1:10" s="8" customFormat="1" ht="29.1" customHeight="1">
      <c r="A5" s="274">
        <v>0.4375</v>
      </c>
      <c r="B5" s="416" t="s">
        <v>3510</v>
      </c>
      <c r="C5" s="433" t="s">
        <v>3510</v>
      </c>
      <c r="D5" s="804"/>
      <c r="E5" s="438" t="s">
        <v>3510</v>
      </c>
      <c r="F5" s="805"/>
      <c r="G5" s="806">
        <f>G4</f>
        <v>16</v>
      </c>
      <c r="H5" s="273">
        <v>12</v>
      </c>
      <c r="I5" s="150"/>
      <c r="J5" s="150"/>
    </row>
    <row r="6" spans="1:10" s="8" customFormat="1" ht="29.1" customHeight="1">
      <c r="A6" s="807">
        <v>0.45833333333333331</v>
      </c>
      <c r="B6" s="808" t="s">
        <v>3511</v>
      </c>
      <c r="C6" s="809" t="s">
        <v>3511</v>
      </c>
      <c r="D6" s="810"/>
      <c r="E6" s="443" t="s">
        <v>3511</v>
      </c>
      <c r="F6" s="811"/>
      <c r="G6" s="812">
        <f>G4</f>
        <v>16</v>
      </c>
      <c r="H6" s="813">
        <v>12</v>
      </c>
      <c r="I6" s="150"/>
      <c r="J6" s="150"/>
    </row>
    <row r="7" spans="1:10" s="8" customFormat="1" ht="29.1" customHeight="1">
      <c r="A7" s="274">
        <v>0.47916666666666669</v>
      </c>
      <c r="B7" s="416" t="s">
        <v>3512</v>
      </c>
      <c r="C7" s="433" t="s">
        <v>3512</v>
      </c>
      <c r="D7" s="804"/>
      <c r="E7" s="438" t="s">
        <v>3512</v>
      </c>
      <c r="F7" s="805"/>
      <c r="G7" s="812">
        <f>G4</f>
        <v>16</v>
      </c>
      <c r="H7" s="270">
        <v>12</v>
      </c>
      <c r="I7" s="150"/>
      <c r="J7" s="150"/>
    </row>
    <row r="8" spans="1:10" s="8" customFormat="1" ht="29.1" customHeight="1">
      <c r="A8" s="274">
        <v>0.5</v>
      </c>
      <c r="B8" s="417" t="s">
        <v>3513</v>
      </c>
      <c r="C8" s="434" t="s">
        <v>3513</v>
      </c>
      <c r="D8" s="814"/>
      <c r="E8" s="442" t="s">
        <v>3513</v>
      </c>
      <c r="F8" s="815"/>
      <c r="G8" s="812">
        <f>G4</f>
        <v>16</v>
      </c>
      <c r="H8" s="270">
        <v>12</v>
      </c>
      <c r="I8" s="150"/>
      <c r="J8" s="150"/>
    </row>
    <row r="9" spans="1:10" s="8" customFormat="1" ht="29.1" customHeight="1">
      <c r="A9" s="274">
        <v>0.52083333333333337</v>
      </c>
      <c r="B9" s="418" t="s">
        <v>3514</v>
      </c>
      <c r="C9" s="435" t="s">
        <v>3514</v>
      </c>
      <c r="D9" s="816"/>
      <c r="E9" s="438" t="s">
        <v>3514</v>
      </c>
      <c r="F9" s="805"/>
      <c r="G9" s="812">
        <f>G4</f>
        <v>16</v>
      </c>
      <c r="H9" s="270">
        <v>12</v>
      </c>
      <c r="I9" s="150"/>
      <c r="J9" s="150"/>
    </row>
    <row r="10" spans="1:10" s="8" customFormat="1" ht="29.1" customHeight="1">
      <c r="A10" s="274">
        <v>0.54166666666666663</v>
      </c>
      <c r="B10" s="417" t="s">
        <v>3515</v>
      </c>
      <c r="C10" s="434" t="s">
        <v>3515</v>
      </c>
      <c r="D10" s="279" t="s">
        <v>135</v>
      </c>
      <c r="E10" s="443" t="s">
        <v>3515</v>
      </c>
      <c r="F10" s="817" t="s">
        <v>135</v>
      </c>
      <c r="G10" s="812">
        <f>G4</f>
        <v>16</v>
      </c>
      <c r="H10" s="270">
        <v>12</v>
      </c>
      <c r="I10" s="150"/>
      <c r="J10" s="150"/>
    </row>
    <row r="11" spans="1:10" s="8" customFormat="1" ht="29.1" customHeight="1">
      <c r="A11" s="274">
        <v>0.5625</v>
      </c>
      <c r="B11" s="818"/>
      <c r="C11" s="1049" t="s">
        <v>136</v>
      </c>
      <c r="D11" s="1049"/>
      <c r="E11" s="1049"/>
      <c r="F11" s="1069"/>
      <c r="G11" s="812">
        <v>16</v>
      </c>
      <c r="H11" s="273">
        <v>0</v>
      </c>
      <c r="I11" s="150"/>
      <c r="J11" s="150"/>
    </row>
    <row r="12" spans="1:10" s="8" customFormat="1" ht="29.1" customHeight="1">
      <c r="A12" s="274">
        <v>0.58333333333333337</v>
      </c>
      <c r="B12" s="416" t="s">
        <v>3516</v>
      </c>
      <c r="C12" s="819" t="s">
        <v>3516</v>
      </c>
      <c r="D12" s="820" t="s">
        <v>137</v>
      </c>
      <c r="E12" s="821"/>
      <c r="F12" s="822" t="s">
        <v>137</v>
      </c>
      <c r="G12" s="812">
        <f>G4</f>
        <v>16</v>
      </c>
      <c r="H12" s="270">
        <v>16</v>
      </c>
      <c r="I12" s="150"/>
      <c r="J12" s="150"/>
    </row>
    <row r="13" spans="1:10" s="8" customFormat="1" ht="29.1" customHeight="1">
      <c r="A13" s="274">
        <v>0.60416666666666663</v>
      </c>
      <c r="B13" s="804"/>
      <c r="C13" s="819" t="s">
        <v>3517</v>
      </c>
      <c r="D13" s="820" t="s">
        <v>138</v>
      </c>
      <c r="E13" s="438" t="s">
        <v>3516</v>
      </c>
      <c r="F13" s="823" t="s">
        <v>138</v>
      </c>
      <c r="G13" s="824">
        <f>G4</f>
        <v>16</v>
      </c>
      <c r="H13" s="270">
        <v>16</v>
      </c>
      <c r="I13" s="150"/>
      <c r="J13" s="150"/>
    </row>
    <row r="14" spans="1:10" s="8" customFormat="1" ht="29.1" customHeight="1">
      <c r="A14" s="274">
        <v>0.625</v>
      </c>
      <c r="B14" s="416" t="s">
        <v>3517</v>
      </c>
      <c r="C14" s="804"/>
      <c r="D14" s="820" t="s">
        <v>139</v>
      </c>
      <c r="E14" s="438" t="s">
        <v>3517</v>
      </c>
      <c r="F14" s="822" t="s">
        <v>139</v>
      </c>
      <c r="G14" s="812">
        <f>G4</f>
        <v>16</v>
      </c>
      <c r="H14" s="270">
        <v>16</v>
      </c>
      <c r="I14" s="150"/>
      <c r="J14" s="150"/>
    </row>
    <row r="15" spans="1:10" s="8" customFormat="1" ht="29.1" customHeight="1">
      <c r="A15" s="274">
        <v>0.64583333333333337</v>
      </c>
      <c r="B15" s="416" t="s">
        <v>3518</v>
      </c>
      <c r="C15" s="819" t="s">
        <v>3518</v>
      </c>
      <c r="D15" s="825"/>
      <c r="E15" s="438" t="s">
        <v>3518</v>
      </c>
      <c r="F15" s="822" t="s">
        <v>140</v>
      </c>
      <c r="G15" s="812">
        <f>G4</f>
        <v>16</v>
      </c>
      <c r="H15" s="270">
        <v>16</v>
      </c>
      <c r="I15" s="150"/>
      <c r="J15" s="150"/>
    </row>
    <row r="16" spans="1:10" s="8" customFormat="1" ht="29.1" customHeight="1">
      <c r="A16" s="274">
        <v>0.66666666666666663</v>
      </c>
      <c r="B16" s="416" t="s">
        <v>3519</v>
      </c>
      <c r="C16" s="819" t="s">
        <v>3519</v>
      </c>
      <c r="D16" s="820" t="s">
        <v>140</v>
      </c>
      <c r="E16" s="438" t="s">
        <v>3519</v>
      </c>
      <c r="F16" s="804"/>
      <c r="G16" s="812">
        <f>G4</f>
        <v>16</v>
      </c>
      <c r="H16" s="270">
        <v>16</v>
      </c>
      <c r="I16" s="150"/>
      <c r="J16" s="150"/>
    </row>
    <row r="17" spans="1:10" s="8" customFormat="1" ht="29.1" customHeight="1">
      <c r="A17" s="274">
        <v>0.6875</v>
      </c>
      <c r="B17" s="416" t="s">
        <v>3520</v>
      </c>
      <c r="C17" s="819" t="s">
        <v>3520</v>
      </c>
      <c r="D17" s="825"/>
      <c r="E17" s="438" t="s">
        <v>3520</v>
      </c>
      <c r="F17" s="823" t="s">
        <v>141</v>
      </c>
      <c r="G17" s="812">
        <f>G4</f>
        <v>16</v>
      </c>
      <c r="H17" s="270">
        <v>16</v>
      </c>
      <c r="I17" s="150"/>
      <c r="J17" s="150"/>
    </row>
    <row r="18" spans="1:10" s="8" customFormat="1" ht="29.1" customHeight="1">
      <c r="A18" s="274">
        <v>0.70833333333333337</v>
      </c>
      <c r="B18" s="416" t="s">
        <v>3521</v>
      </c>
      <c r="C18" s="819" t="s">
        <v>3521</v>
      </c>
      <c r="D18" s="820" t="s">
        <v>141</v>
      </c>
      <c r="E18" s="438" t="s">
        <v>3521</v>
      </c>
      <c r="F18" s="804"/>
      <c r="G18" s="812">
        <f>G4</f>
        <v>16</v>
      </c>
      <c r="H18" s="270">
        <v>16</v>
      </c>
      <c r="I18" s="150"/>
      <c r="J18" s="150"/>
    </row>
    <row r="19" spans="1:10" s="8" customFormat="1" ht="29.1" customHeight="1">
      <c r="A19" s="274">
        <v>0.72916666666666663</v>
      </c>
      <c r="B19" s="416" t="s">
        <v>3522</v>
      </c>
      <c r="C19" s="819" t="s">
        <v>3522</v>
      </c>
      <c r="D19" s="825"/>
      <c r="E19" s="438" t="s">
        <v>3522</v>
      </c>
      <c r="F19" s="823" t="s">
        <v>143</v>
      </c>
      <c r="G19" s="812">
        <f t="shared" ref="G19:G22" si="0">G5</f>
        <v>16</v>
      </c>
      <c r="H19" s="270">
        <v>16</v>
      </c>
      <c r="I19" s="150"/>
      <c r="J19" s="150"/>
    </row>
    <row r="20" spans="1:10" s="8" customFormat="1" ht="29.1" customHeight="1">
      <c r="A20" s="274">
        <v>0.75</v>
      </c>
      <c r="B20" s="416" t="s">
        <v>3523</v>
      </c>
      <c r="C20" s="819" t="s">
        <v>3523</v>
      </c>
      <c r="D20" s="820" t="s">
        <v>142</v>
      </c>
      <c r="E20" s="438" t="s">
        <v>3523</v>
      </c>
      <c r="F20" s="826" t="s">
        <v>144</v>
      </c>
      <c r="G20" s="812">
        <f t="shared" si="0"/>
        <v>16</v>
      </c>
      <c r="H20" s="270">
        <v>16</v>
      </c>
    </row>
    <row r="21" spans="1:10" s="8" customFormat="1" ht="29.1" customHeight="1">
      <c r="A21" s="290">
        <v>0.77083333333333337</v>
      </c>
      <c r="B21" s="416" t="s">
        <v>3524</v>
      </c>
      <c r="C21" s="819" t="s">
        <v>3524</v>
      </c>
      <c r="D21" s="827" t="s">
        <v>144</v>
      </c>
      <c r="E21" s="438" t="s">
        <v>3524</v>
      </c>
      <c r="F21" s="828"/>
      <c r="G21" s="812">
        <f t="shared" si="0"/>
        <v>16</v>
      </c>
      <c r="H21" s="270">
        <v>12</v>
      </c>
    </row>
    <row r="22" spans="1:10" s="8" customFormat="1" ht="29.1" customHeight="1" thickBot="1">
      <c r="A22" s="829">
        <v>0.79166666666666663</v>
      </c>
      <c r="B22" s="830" t="s">
        <v>144</v>
      </c>
      <c r="C22" s="831" t="s">
        <v>144</v>
      </c>
      <c r="D22" s="832"/>
      <c r="E22" s="833" t="s">
        <v>144</v>
      </c>
      <c r="F22" s="834"/>
      <c r="G22" s="835">
        <f t="shared" si="0"/>
        <v>16</v>
      </c>
      <c r="H22" s="836">
        <v>0</v>
      </c>
    </row>
    <row r="23" spans="1:10" s="8" customFormat="1" ht="29.1" customHeight="1" thickTop="1" thickBot="1">
      <c r="A23" s="1057" t="s">
        <v>17202</v>
      </c>
      <c r="B23" s="1058"/>
      <c r="C23" s="1059" t="s">
        <v>145</v>
      </c>
      <c r="D23" s="1059"/>
      <c r="E23" s="1059"/>
      <c r="F23" s="1059"/>
      <c r="G23" s="837"/>
      <c r="H23" s="838"/>
    </row>
    <row r="24" spans="1:10" s="8" customFormat="1" ht="13.5" thickTop="1"/>
  </sheetData>
  <mergeCells count="8">
    <mergeCell ref="A23:B23"/>
    <mergeCell ref="C23:F23"/>
    <mergeCell ref="A1:B1"/>
    <mergeCell ref="C1:F1"/>
    <mergeCell ref="G1:H1"/>
    <mergeCell ref="G2:H2"/>
    <mergeCell ref="C4:F4"/>
    <mergeCell ref="C11:F11"/>
  </mergeCells>
  <pageMargins left="0" right="0" top="0" bottom="0" header="0" footer="0"/>
  <pageSetup paperSize="9" scale="86" orientation="landscape" r:id="rId1"/>
</worksheet>
</file>

<file path=xl/worksheets/sheet7.xml><?xml version="1.0" encoding="utf-8"?>
<worksheet xmlns="http://schemas.openxmlformats.org/spreadsheetml/2006/main" xmlns:r="http://schemas.openxmlformats.org/officeDocument/2006/relationships">
  <dimension ref="A1:I17"/>
  <sheetViews>
    <sheetView view="pageBreakPreview" topLeftCell="A3" zoomScaleNormal="100" zoomScaleSheetLayoutView="100" workbookViewId="0">
      <selection activeCell="I5" sqref="I5"/>
    </sheetView>
  </sheetViews>
  <sheetFormatPr baseColWidth="10" defaultRowHeight="12.75"/>
  <cols>
    <col min="1" max="1" width="8.7109375" customWidth="1"/>
    <col min="2" max="6" width="27.7109375" customWidth="1"/>
    <col min="7" max="8" width="8.7109375" customWidth="1"/>
  </cols>
  <sheetData>
    <row r="1" spans="1:9" s="8" customFormat="1" ht="39.950000000000003" customHeight="1" thickTop="1" thickBot="1">
      <c r="A1" s="1060" t="s">
        <v>9642</v>
      </c>
      <c r="B1" s="1061"/>
      <c r="C1" s="1062" t="s">
        <v>17203</v>
      </c>
      <c r="D1" s="1059"/>
      <c r="E1" s="1059"/>
      <c r="F1" s="1059"/>
      <c r="G1" s="1063" t="s">
        <v>17210</v>
      </c>
      <c r="H1" s="1064"/>
    </row>
    <row r="2" spans="1:9" s="8" customFormat="1" ht="17.25" thickTop="1" thickBot="1">
      <c r="A2" s="839" t="s">
        <v>146</v>
      </c>
      <c r="B2" s="792" t="s">
        <v>129</v>
      </c>
      <c r="C2" s="793" t="s">
        <v>128</v>
      </c>
      <c r="D2" s="794" t="s">
        <v>129</v>
      </c>
      <c r="E2" s="795" t="s">
        <v>128</v>
      </c>
      <c r="F2" s="359" t="s">
        <v>129</v>
      </c>
      <c r="G2" s="1071" t="s">
        <v>130</v>
      </c>
      <c r="H2" s="1072"/>
    </row>
    <row r="3" spans="1:9" s="8" customFormat="1" ht="48" customHeight="1" thickBot="1">
      <c r="A3" s="307" t="s">
        <v>147</v>
      </c>
      <c r="B3" s="840" t="s">
        <v>17197</v>
      </c>
      <c r="C3" s="311" t="s">
        <v>17198</v>
      </c>
      <c r="D3" s="312" t="s">
        <v>17199</v>
      </c>
      <c r="E3" s="313" t="s">
        <v>17200</v>
      </c>
      <c r="F3" s="841" t="s">
        <v>17201</v>
      </c>
      <c r="G3" s="842" t="s">
        <v>132</v>
      </c>
      <c r="H3" s="843" t="s">
        <v>133</v>
      </c>
    </row>
    <row r="4" spans="1:9" s="8" customFormat="1" ht="36" customHeight="1" thickTop="1">
      <c r="A4" s="317">
        <v>0.375</v>
      </c>
      <c r="B4" s="844" t="s">
        <v>148</v>
      </c>
      <c r="C4" s="845" t="s">
        <v>148</v>
      </c>
      <c r="D4" s="846" t="s">
        <v>149</v>
      </c>
      <c r="E4" s="847" t="s">
        <v>148</v>
      </c>
      <c r="F4" s="848"/>
      <c r="G4" s="849">
        <v>16</v>
      </c>
      <c r="H4" s="850">
        <v>16</v>
      </c>
      <c r="I4" s="326"/>
    </row>
    <row r="5" spans="1:9" s="8" customFormat="1" ht="36" customHeight="1">
      <c r="A5" s="327">
        <v>0.39583333333333331</v>
      </c>
      <c r="B5" s="851" t="s">
        <v>149</v>
      </c>
      <c r="C5" s="852" t="s">
        <v>149</v>
      </c>
      <c r="D5" s="853"/>
      <c r="E5" s="854" t="s">
        <v>149</v>
      </c>
      <c r="F5" s="855" t="s">
        <v>149</v>
      </c>
      <c r="G5" s="824">
        <f>G4</f>
        <v>16</v>
      </c>
      <c r="H5" s="856">
        <v>16</v>
      </c>
    </row>
    <row r="6" spans="1:9" s="8" customFormat="1" ht="36" customHeight="1">
      <c r="A6" s="327">
        <v>0.41666666666666669</v>
      </c>
      <c r="B6" s="857" t="s">
        <v>150</v>
      </c>
      <c r="C6" s="858" t="s">
        <v>150</v>
      </c>
      <c r="D6" s="859" t="s">
        <v>151</v>
      </c>
      <c r="E6" s="860" t="s">
        <v>150</v>
      </c>
      <c r="F6" s="861"/>
      <c r="G6" s="824">
        <f t="shared" ref="G6:G9" si="0">G5</f>
        <v>16</v>
      </c>
      <c r="H6" s="856">
        <v>16</v>
      </c>
    </row>
    <row r="7" spans="1:9" s="8" customFormat="1" ht="36" customHeight="1">
      <c r="A7" s="327">
        <v>0.4375</v>
      </c>
      <c r="B7" s="857" t="s">
        <v>152</v>
      </c>
      <c r="C7" s="858" t="s">
        <v>152</v>
      </c>
      <c r="D7" s="853"/>
      <c r="E7" s="860" t="s">
        <v>152</v>
      </c>
      <c r="F7" s="862" t="s">
        <v>151</v>
      </c>
      <c r="G7" s="824">
        <f t="shared" si="0"/>
        <v>16</v>
      </c>
      <c r="H7" s="856">
        <v>16</v>
      </c>
    </row>
    <row r="8" spans="1:9" s="8" customFormat="1" ht="36" customHeight="1">
      <c r="A8" s="327">
        <v>0.45833333333333331</v>
      </c>
      <c r="B8" s="851" t="s">
        <v>153</v>
      </c>
      <c r="C8" s="852" t="s">
        <v>153</v>
      </c>
      <c r="D8" s="859" t="s">
        <v>152</v>
      </c>
      <c r="E8" s="854" t="s">
        <v>153</v>
      </c>
      <c r="F8" s="861"/>
      <c r="G8" s="824">
        <f t="shared" si="0"/>
        <v>16</v>
      </c>
      <c r="H8" s="856">
        <v>16</v>
      </c>
    </row>
    <row r="9" spans="1:9" s="8" customFormat="1" ht="36" customHeight="1">
      <c r="A9" s="327">
        <v>0.47916666666666669</v>
      </c>
      <c r="B9" s="851" t="s">
        <v>154</v>
      </c>
      <c r="C9" s="852" t="s">
        <v>154</v>
      </c>
      <c r="D9" s="863"/>
      <c r="E9" s="854" t="s">
        <v>154</v>
      </c>
      <c r="F9" s="864" t="s">
        <v>152</v>
      </c>
      <c r="G9" s="824">
        <f t="shared" si="0"/>
        <v>16</v>
      </c>
      <c r="H9" s="856">
        <v>16</v>
      </c>
    </row>
    <row r="10" spans="1:9" s="8" customFormat="1" ht="36" customHeight="1">
      <c r="A10" s="865">
        <v>0.5</v>
      </c>
      <c r="B10" s="866"/>
      <c r="C10" s="1073" t="s">
        <v>136</v>
      </c>
      <c r="D10" s="1073"/>
      <c r="E10" s="1073"/>
      <c r="F10" s="1074"/>
      <c r="G10" s="867">
        <v>16</v>
      </c>
      <c r="H10" s="868">
        <v>0</v>
      </c>
      <c r="I10" s="150"/>
    </row>
    <row r="11" spans="1:9" s="8" customFormat="1" ht="36" customHeight="1">
      <c r="A11" s="327">
        <v>0.52083333333333337</v>
      </c>
      <c r="B11" s="851" t="s">
        <v>155</v>
      </c>
      <c r="C11" s="852" t="s">
        <v>155</v>
      </c>
      <c r="D11" s="869" t="s">
        <v>154</v>
      </c>
      <c r="E11" s="870"/>
      <c r="F11" s="855" t="s">
        <v>154</v>
      </c>
      <c r="G11" s="824">
        <f>G4</f>
        <v>16</v>
      </c>
      <c r="H11" s="856">
        <v>16</v>
      </c>
    </row>
    <row r="12" spans="1:9" s="8" customFormat="1" ht="36" customHeight="1">
      <c r="A12" s="327">
        <v>0.54166666666666663</v>
      </c>
      <c r="B12" s="851" t="s">
        <v>156</v>
      </c>
      <c r="C12" s="870"/>
      <c r="D12" s="869" t="s">
        <v>155</v>
      </c>
      <c r="E12" s="871" t="s">
        <v>155</v>
      </c>
      <c r="F12" s="855" t="s">
        <v>155</v>
      </c>
      <c r="G12" s="824">
        <f>G4</f>
        <v>16</v>
      </c>
      <c r="H12" s="856">
        <v>16</v>
      </c>
    </row>
    <row r="13" spans="1:9" s="8" customFormat="1" ht="36" customHeight="1">
      <c r="A13" s="327">
        <v>0.5625</v>
      </c>
      <c r="B13" s="851" t="s">
        <v>157</v>
      </c>
      <c r="C13" s="852" t="s">
        <v>156</v>
      </c>
      <c r="D13" s="869" t="s">
        <v>157</v>
      </c>
      <c r="E13" s="871" t="s">
        <v>156</v>
      </c>
      <c r="F13" s="861"/>
      <c r="G13" s="824">
        <f>G4</f>
        <v>16</v>
      </c>
      <c r="H13" s="856">
        <v>16</v>
      </c>
    </row>
    <row r="14" spans="1:9" s="8" customFormat="1" ht="36" customHeight="1">
      <c r="A14" s="327">
        <v>0.58333333333333337</v>
      </c>
      <c r="B14" s="851" t="s">
        <v>159</v>
      </c>
      <c r="C14" s="852" t="s">
        <v>157</v>
      </c>
      <c r="D14" s="870"/>
      <c r="E14" s="871" t="s">
        <v>157</v>
      </c>
      <c r="F14" s="855" t="s">
        <v>157</v>
      </c>
      <c r="G14" s="824">
        <f>G4</f>
        <v>16</v>
      </c>
      <c r="H14" s="856">
        <v>16</v>
      </c>
    </row>
    <row r="15" spans="1:9" s="8" customFormat="1" ht="36" customHeight="1" thickBot="1">
      <c r="A15" s="333">
        <v>0.60416666666666663</v>
      </c>
      <c r="B15" s="872"/>
      <c r="C15" s="873" t="s">
        <v>159</v>
      </c>
      <c r="D15" s="874" t="s">
        <v>159</v>
      </c>
      <c r="E15" s="875" t="s">
        <v>159</v>
      </c>
      <c r="F15" s="876" t="s">
        <v>159</v>
      </c>
      <c r="G15" s="877">
        <f>G4</f>
        <v>16</v>
      </c>
      <c r="H15" s="878">
        <v>16</v>
      </c>
    </row>
    <row r="16" spans="1:9" s="8" customFormat="1" ht="36" customHeight="1" thickTop="1" thickBot="1">
      <c r="A16" s="879" t="s">
        <v>17204</v>
      </c>
      <c r="B16" s="880"/>
      <c r="C16" s="1070" t="s">
        <v>161</v>
      </c>
      <c r="D16" s="1070"/>
      <c r="E16" s="1070"/>
      <c r="F16" s="1070"/>
      <c r="G16" s="881"/>
      <c r="H16" s="882"/>
    </row>
    <row r="17" ht="13.5" thickTop="1"/>
  </sheetData>
  <mergeCells count="6">
    <mergeCell ref="C16:F16"/>
    <mergeCell ref="A1:B1"/>
    <mergeCell ref="C1:F1"/>
    <mergeCell ref="G1:H1"/>
    <mergeCell ref="G2:H2"/>
    <mergeCell ref="C10:F10"/>
  </mergeCells>
  <printOptions horizontalCentered="1"/>
  <pageMargins left="0" right="0" top="0" bottom="0" header="0" footer="0"/>
  <pageSetup paperSize="9" scale="89" orientation="landscape" r:id="rId1"/>
</worksheet>
</file>

<file path=xl/worksheets/sheet8.xml><?xml version="1.0" encoding="utf-8"?>
<worksheet xmlns="http://schemas.openxmlformats.org/spreadsheetml/2006/main" xmlns:r="http://schemas.openxmlformats.org/officeDocument/2006/relationships">
  <dimension ref="A1:H23"/>
  <sheetViews>
    <sheetView view="pageBreakPreview" zoomScaleNormal="100" zoomScaleSheetLayoutView="100" workbookViewId="0">
      <selection activeCell="J6" sqref="J6"/>
    </sheetView>
  </sheetViews>
  <sheetFormatPr baseColWidth="10" defaultRowHeight="12.75"/>
  <cols>
    <col min="1" max="1" width="8.7109375" customWidth="1"/>
    <col min="2" max="4" width="24.7109375" customWidth="1"/>
    <col min="5" max="6" width="7.7109375" customWidth="1"/>
  </cols>
  <sheetData>
    <row r="1" spans="1:8" s="8" customFormat="1" ht="32.1" customHeight="1" thickTop="1" thickBot="1">
      <c r="A1" s="1038" t="s">
        <v>17205</v>
      </c>
      <c r="B1" s="1039"/>
      <c r="C1" s="1075" t="s">
        <v>17203</v>
      </c>
      <c r="D1" s="1076"/>
      <c r="E1" s="1075" t="s">
        <v>17211</v>
      </c>
      <c r="F1" s="1077"/>
    </row>
    <row r="2" spans="1:8" s="257" customFormat="1" ht="19.5" thickBot="1">
      <c r="A2" s="248" t="s">
        <v>127</v>
      </c>
      <c r="B2" s="249" t="s">
        <v>128</v>
      </c>
      <c r="C2" s="883" t="s">
        <v>129</v>
      </c>
      <c r="D2" s="884" t="s">
        <v>128</v>
      </c>
      <c r="E2" s="1043" t="s">
        <v>130</v>
      </c>
      <c r="F2" s="1044"/>
      <c r="G2" s="256"/>
      <c r="H2" s="256"/>
    </row>
    <row r="3" spans="1:8" s="257" customFormat="1" ht="48" thickBot="1">
      <c r="A3" s="258" t="s">
        <v>131</v>
      </c>
      <c r="B3" s="259" t="s">
        <v>17206</v>
      </c>
      <c r="C3" s="885" t="s">
        <v>17207</v>
      </c>
      <c r="D3" s="886" t="s">
        <v>17208</v>
      </c>
      <c r="E3" s="262" t="s">
        <v>132</v>
      </c>
      <c r="F3" s="263" t="s">
        <v>133</v>
      </c>
      <c r="G3" s="256"/>
      <c r="H3" s="256"/>
    </row>
    <row r="4" spans="1:8" s="8" customFormat="1" ht="30" customHeight="1" thickBot="1">
      <c r="A4" s="264">
        <v>0.39583333333333331</v>
      </c>
      <c r="B4" s="1078" t="s">
        <v>134</v>
      </c>
      <c r="C4" s="1078"/>
      <c r="D4" s="1078"/>
      <c r="E4" s="887">
        <v>12</v>
      </c>
      <c r="F4" s="270">
        <v>0</v>
      </c>
      <c r="G4" s="150"/>
      <c r="H4" s="150"/>
    </row>
    <row r="5" spans="1:8" s="8" customFormat="1" ht="30" customHeight="1" thickBot="1">
      <c r="A5" s="264">
        <v>0.4375</v>
      </c>
      <c r="B5" s="410" t="s">
        <v>3510</v>
      </c>
      <c r="C5" s="427" t="s">
        <v>3510</v>
      </c>
      <c r="D5" s="421" t="s">
        <v>3510</v>
      </c>
      <c r="E5" s="887">
        <v>12</v>
      </c>
      <c r="F5" s="270">
        <v>12</v>
      </c>
      <c r="G5" s="150"/>
      <c r="H5" s="150"/>
    </row>
    <row r="6" spans="1:8" s="8" customFormat="1" ht="30" customHeight="1">
      <c r="A6" s="264">
        <v>0.45833333333333331</v>
      </c>
      <c r="B6" s="411" t="s">
        <v>3511</v>
      </c>
      <c r="C6" s="428" t="s">
        <v>3511</v>
      </c>
      <c r="D6" s="422" t="s">
        <v>3511</v>
      </c>
      <c r="E6" s="887">
        <v>12</v>
      </c>
      <c r="F6" s="270">
        <v>12</v>
      </c>
      <c r="G6" s="150"/>
      <c r="H6" s="150"/>
    </row>
    <row r="7" spans="1:8" s="8" customFormat="1" ht="30" customHeight="1">
      <c r="A7" s="274">
        <v>0.47916666666666669</v>
      </c>
      <c r="B7" s="411" t="s">
        <v>3512</v>
      </c>
      <c r="C7" s="428" t="s">
        <v>3512</v>
      </c>
      <c r="D7" s="422" t="s">
        <v>3512</v>
      </c>
      <c r="E7" s="887">
        <v>12</v>
      </c>
      <c r="F7" s="270">
        <v>12</v>
      </c>
      <c r="G7" s="150"/>
      <c r="H7" s="150"/>
    </row>
    <row r="8" spans="1:8" s="8" customFormat="1" ht="30" customHeight="1">
      <c r="A8" s="274">
        <v>0.5</v>
      </c>
      <c r="B8" s="412" t="s">
        <v>3513</v>
      </c>
      <c r="C8" s="429" t="s">
        <v>3513</v>
      </c>
      <c r="D8" s="421" t="s">
        <v>3513</v>
      </c>
      <c r="E8" s="887">
        <v>12</v>
      </c>
      <c r="F8" s="270">
        <v>12</v>
      </c>
      <c r="G8" s="150"/>
      <c r="H8" s="150"/>
    </row>
    <row r="9" spans="1:8" s="8" customFormat="1" ht="30" customHeight="1">
      <c r="A9" s="274">
        <v>0.52083333333333337</v>
      </c>
      <c r="B9" s="413" t="s">
        <v>3514</v>
      </c>
      <c r="C9" s="430" t="s">
        <v>3514</v>
      </c>
      <c r="D9" s="422" t="s">
        <v>3514</v>
      </c>
      <c r="E9" s="887">
        <v>12</v>
      </c>
      <c r="F9" s="270">
        <v>12</v>
      </c>
      <c r="G9" s="150"/>
      <c r="H9" s="150"/>
    </row>
    <row r="10" spans="1:8" s="8" customFormat="1" ht="30" customHeight="1">
      <c r="A10" s="274">
        <v>0.54166666666666663</v>
      </c>
      <c r="B10" s="412" t="s">
        <v>3515</v>
      </c>
      <c r="C10" s="429" t="s">
        <v>3515</v>
      </c>
      <c r="D10" s="421" t="s">
        <v>3515</v>
      </c>
      <c r="E10" s="887">
        <v>12</v>
      </c>
      <c r="F10" s="270">
        <v>12</v>
      </c>
      <c r="G10" s="150"/>
      <c r="H10" s="150"/>
    </row>
    <row r="11" spans="1:8" s="8" customFormat="1" ht="30" customHeight="1">
      <c r="A11" s="274">
        <v>0.5625</v>
      </c>
      <c r="B11" s="1079" t="s">
        <v>136</v>
      </c>
      <c r="C11" s="1079"/>
      <c r="D11" s="1079"/>
      <c r="E11" s="887">
        <v>12</v>
      </c>
      <c r="F11" s="270">
        <v>0</v>
      </c>
      <c r="G11" s="150"/>
      <c r="H11" s="150"/>
    </row>
    <row r="12" spans="1:8" s="8" customFormat="1" ht="30" customHeight="1">
      <c r="A12" s="274">
        <v>0.58333333333333337</v>
      </c>
      <c r="B12" s="411" t="s">
        <v>3516</v>
      </c>
      <c r="C12" s="428" t="s">
        <v>3516</v>
      </c>
      <c r="D12" s="422" t="s">
        <v>3516</v>
      </c>
      <c r="E12" s="887">
        <v>12</v>
      </c>
      <c r="F12" s="270">
        <v>12</v>
      </c>
      <c r="G12" s="150"/>
      <c r="H12" s="150"/>
    </row>
    <row r="13" spans="1:8" s="8" customFormat="1" ht="30" customHeight="1">
      <c r="A13" s="274">
        <v>0.60416666666666663</v>
      </c>
      <c r="B13" s="411" t="s">
        <v>3517</v>
      </c>
      <c r="C13" s="428" t="s">
        <v>3517</v>
      </c>
      <c r="D13" s="422" t="s">
        <v>3517</v>
      </c>
      <c r="E13" s="887">
        <v>12</v>
      </c>
      <c r="F13" s="270">
        <v>12</v>
      </c>
      <c r="G13" s="150"/>
      <c r="H13" s="150"/>
    </row>
    <row r="14" spans="1:8" s="8" customFormat="1" ht="30" customHeight="1">
      <c r="A14" s="274">
        <v>0.625</v>
      </c>
      <c r="B14" s="411" t="s">
        <v>3518</v>
      </c>
      <c r="C14" s="428" t="s">
        <v>3518</v>
      </c>
      <c r="D14" s="422" t="s">
        <v>3518</v>
      </c>
      <c r="E14" s="887">
        <v>12</v>
      </c>
      <c r="F14" s="270">
        <v>12</v>
      </c>
      <c r="G14" s="150"/>
      <c r="H14" s="150"/>
    </row>
    <row r="15" spans="1:8" s="8" customFormat="1" ht="30" customHeight="1">
      <c r="A15" s="274">
        <v>0.64583333333333337</v>
      </c>
      <c r="B15" s="411" t="s">
        <v>3519</v>
      </c>
      <c r="C15" s="428" t="s">
        <v>3519</v>
      </c>
      <c r="D15" s="422" t="s">
        <v>3519</v>
      </c>
      <c r="E15" s="887">
        <v>12</v>
      </c>
      <c r="F15" s="270">
        <v>12</v>
      </c>
      <c r="G15" s="150"/>
      <c r="H15" s="150"/>
    </row>
    <row r="16" spans="1:8" s="8" customFormat="1" ht="30" customHeight="1">
      <c r="A16" s="274">
        <v>0.66666666666666663</v>
      </c>
      <c r="B16" s="411" t="s">
        <v>3520</v>
      </c>
      <c r="C16" s="428" t="s">
        <v>3520</v>
      </c>
      <c r="D16" s="422" t="s">
        <v>3520</v>
      </c>
      <c r="E16" s="887">
        <v>12</v>
      </c>
      <c r="F16" s="270">
        <v>12</v>
      </c>
      <c r="G16" s="150"/>
      <c r="H16" s="150"/>
    </row>
    <row r="17" spans="1:8" s="8" customFormat="1" ht="30" customHeight="1">
      <c r="A17" s="274">
        <v>0.6875</v>
      </c>
      <c r="B17" s="411" t="s">
        <v>3521</v>
      </c>
      <c r="C17" s="428" t="s">
        <v>3521</v>
      </c>
      <c r="D17" s="422" t="s">
        <v>3521</v>
      </c>
      <c r="E17" s="887">
        <v>12</v>
      </c>
      <c r="F17" s="270">
        <v>12</v>
      </c>
      <c r="G17" s="150"/>
      <c r="H17" s="150"/>
    </row>
    <row r="18" spans="1:8" s="8" customFormat="1" ht="30" customHeight="1">
      <c r="A18" s="274">
        <v>0.70833333333333337</v>
      </c>
      <c r="B18" s="411" t="s">
        <v>3522</v>
      </c>
      <c r="C18" s="428" t="s">
        <v>3522</v>
      </c>
      <c r="D18" s="422" t="s">
        <v>3522</v>
      </c>
      <c r="E18" s="887">
        <v>12</v>
      </c>
      <c r="F18" s="270">
        <v>12</v>
      </c>
    </row>
    <row r="19" spans="1:8" s="8" customFormat="1" ht="30" customHeight="1">
      <c r="A19" s="274">
        <v>0.72916666666666663</v>
      </c>
      <c r="B19" s="411" t="s">
        <v>3523</v>
      </c>
      <c r="C19" s="428" t="s">
        <v>3523</v>
      </c>
      <c r="D19" s="422" t="s">
        <v>3523</v>
      </c>
      <c r="E19" s="887">
        <v>12</v>
      </c>
      <c r="F19" s="270">
        <v>12</v>
      </c>
    </row>
    <row r="20" spans="1:8" s="8" customFormat="1" ht="30" customHeight="1">
      <c r="A20" s="274">
        <v>0.75</v>
      </c>
      <c r="B20" s="411" t="s">
        <v>3524</v>
      </c>
      <c r="C20" s="428" t="s">
        <v>3524</v>
      </c>
      <c r="D20" s="422" t="s">
        <v>3524</v>
      </c>
      <c r="E20" s="887">
        <v>12</v>
      </c>
      <c r="F20" s="270">
        <v>12</v>
      </c>
    </row>
    <row r="21" spans="1:8" s="8" customFormat="1" ht="30" customHeight="1" thickBot="1">
      <c r="A21" s="888">
        <v>0.77083333333333337</v>
      </c>
      <c r="B21" s="833" t="s">
        <v>144</v>
      </c>
      <c r="C21" s="830" t="s">
        <v>144</v>
      </c>
      <c r="D21" s="889" t="s">
        <v>144</v>
      </c>
      <c r="E21" s="890">
        <v>12</v>
      </c>
      <c r="F21" s="891">
        <v>0</v>
      </c>
    </row>
    <row r="22" spans="1:8" s="8" customFormat="1" ht="30" customHeight="1" thickTop="1" thickBot="1">
      <c r="A22" s="892" t="s">
        <v>17209</v>
      </c>
      <c r="B22" s="893"/>
      <c r="C22" s="1059" t="s">
        <v>145</v>
      </c>
      <c r="D22" s="1059"/>
      <c r="E22" s="837"/>
      <c r="F22" s="838"/>
    </row>
    <row r="23" spans="1:8" ht="13.5" thickTop="1"/>
  </sheetData>
  <mergeCells count="7">
    <mergeCell ref="C22:D22"/>
    <mergeCell ref="A1:B1"/>
    <mergeCell ref="C1:D1"/>
    <mergeCell ref="E1:F1"/>
    <mergeCell ref="E2:F2"/>
    <mergeCell ref="B4:D4"/>
    <mergeCell ref="B11:D11"/>
  </mergeCells>
  <printOptions horizontalCentered="1"/>
  <pageMargins left="0" right="0" top="0" bottom="0" header="0" footer="0"/>
  <pageSetup paperSize="9" orientation="portrait" r:id="rId1"/>
</worksheet>
</file>

<file path=xl/worksheets/sheet9.xml><?xml version="1.0" encoding="utf-8"?>
<worksheet xmlns="http://schemas.openxmlformats.org/spreadsheetml/2006/main" xmlns:r="http://schemas.openxmlformats.org/officeDocument/2006/relationships">
  <dimension ref="A1:M22"/>
  <sheetViews>
    <sheetView view="pageBreakPreview" zoomScaleNormal="100" zoomScaleSheetLayoutView="100" workbookViewId="0">
      <selection activeCell="M8" sqref="M8"/>
    </sheetView>
  </sheetViews>
  <sheetFormatPr baseColWidth="10" defaultRowHeight="12.75"/>
  <cols>
    <col min="1" max="1" width="8.7109375" style="8" customWidth="1"/>
    <col min="2" max="4" width="24.7109375" style="8" customWidth="1"/>
    <col min="5" max="9" width="18.7109375" style="8" hidden="1" customWidth="1"/>
    <col min="10" max="11" width="7.7109375" style="8" customWidth="1"/>
    <col min="12" max="16384" width="11.42578125" style="8"/>
  </cols>
  <sheetData>
    <row r="1" spans="1:13" ht="32.1" customHeight="1" thickTop="1" thickBot="1">
      <c r="A1" s="1038" t="s">
        <v>17205</v>
      </c>
      <c r="B1" s="1039"/>
      <c r="C1" s="1084" t="s">
        <v>17203</v>
      </c>
      <c r="D1" s="1084"/>
      <c r="E1" s="894"/>
      <c r="F1" s="894"/>
      <c r="G1" s="894"/>
      <c r="H1" s="894"/>
      <c r="I1" s="1080" t="s">
        <v>17210</v>
      </c>
      <c r="J1" s="1081"/>
      <c r="K1" s="1082"/>
    </row>
    <row r="2" spans="1:13" ht="19.5" thickBot="1">
      <c r="A2" s="306" t="s">
        <v>146</v>
      </c>
      <c r="B2" s="249" t="s">
        <v>128</v>
      </c>
      <c r="C2" s="883" t="s">
        <v>129</v>
      </c>
      <c r="D2" s="884" t="s">
        <v>128</v>
      </c>
      <c r="E2" s="251"/>
      <c r="F2" s="252"/>
      <c r="G2" s="253"/>
      <c r="H2" s="254"/>
      <c r="I2" s="255"/>
      <c r="J2" s="1054" t="s">
        <v>130</v>
      </c>
      <c r="K2" s="1055"/>
    </row>
    <row r="3" spans="1:13" ht="48" thickBot="1">
      <c r="A3" s="307" t="s">
        <v>147</v>
      </c>
      <c r="B3" s="308" t="s">
        <v>17206</v>
      </c>
      <c r="C3" s="895" t="s">
        <v>17207</v>
      </c>
      <c r="D3" s="896" t="s">
        <v>17208</v>
      </c>
      <c r="E3" s="310"/>
      <c r="F3" s="311"/>
      <c r="G3" s="312"/>
      <c r="H3" s="313"/>
      <c r="I3" s="314"/>
      <c r="J3" s="315" t="s">
        <v>132</v>
      </c>
      <c r="K3" s="316" t="s">
        <v>133</v>
      </c>
    </row>
    <row r="4" spans="1:13" ht="36" customHeight="1" thickTop="1">
      <c r="A4" s="317">
        <v>0.375</v>
      </c>
      <c r="B4" s="897" t="s">
        <v>148</v>
      </c>
      <c r="C4" s="898" t="s">
        <v>148</v>
      </c>
      <c r="D4" s="899" t="s">
        <v>148</v>
      </c>
      <c r="E4" s="900"/>
      <c r="F4" s="901"/>
      <c r="G4" s="902"/>
      <c r="H4" s="903"/>
      <c r="I4" s="904"/>
      <c r="J4" s="905">
        <v>12</v>
      </c>
      <c r="K4" s="906">
        <v>12</v>
      </c>
      <c r="L4" s="326"/>
    </row>
    <row r="5" spans="1:13" ht="36" customHeight="1">
      <c r="A5" s="327">
        <v>0.39583333333333331</v>
      </c>
      <c r="B5" s="897" t="s">
        <v>149</v>
      </c>
      <c r="C5" s="898" t="s">
        <v>149</v>
      </c>
      <c r="D5" s="907" t="s">
        <v>149</v>
      </c>
      <c r="E5" s="908"/>
      <c r="F5" s="909"/>
      <c r="G5" s="910"/>
      <c r="H5" s="911"/>
      <c r="I5" s="912"/>
      <c r="J5" s="913">
        <v>12</v>
      </c>
      <c r="K5" s="914">
        <v>12</v>
      </c>
    </row>
    <row r="6" spans="1:13" ht="36" customHeight="1">
      <c r="A6" s="333">
        <v>0.41666666666666669</v>
      </c>
      <c r="B6" s="915" t="s">
        <v>150</v>
      </c>
      <c r="C6" s="916" t="s">
        <v>150</v>
      </c>
      <c r="D6" s="917" t="s">
        <v>150</v>
      </c>
      <c r="E6" s="908"/>
      <c r="F6" s="909"/>
      <c r="G6" s="910"/>
      <c r="H6" s="911"/>
      <c r="I6" s="912"/>
      <c r="J6" s="913">
        <v>12</v>
      </c>
      <c r="K6" s="914">
        <v>12</v>
      </c>
    </row>
    <row r="7" spans="1:13" ht="36" customHeight="1">
      <c r="A7" s="333">
        <v>0.4375</v>
      </c>
      <c r="B7" s="915" t="s">
        <v>152</v>
      </c>
      <c r="C7" s="916" t="s">
        <v>152</v>
      </c>
      <c r="D7" s="917" t="s">
        <v>152</v>
      </c>
      <c r="E7" s="908"/>
      <c r="F7" s="909"/>
      <c r="G7" s="910"/>
      <c r="H7" s="911"/>
      <c r="I7" s="912"/>
      <c r="J7" s="913">
        <v>12</v>
      </c>
      <c r="K7" s="914">
        <v>12</v>
      </c>
    </row>
    <row r="8" spans="1:13" ht="36" customHeight="1">
      <c r="A8" s="333">
        <v>0.45833333333333331</v>
      </c>
      <c r="B8" s="897" t="s">
        <v>153</v>
      </c>
      <c r="C8" s="898" t="s">
        <v>153</v>
      </c>
      <c r="D8" s="907" t="s">
        <v>153</v>
      </c>
      <c r="E8" s="908"/>
      <c r="F8" s="909"/>
      <c r="G8" s="910"/>
      <c r="H8" s="911"/>
      <c r="I8" s="912"/>
      <c r="J8" s="913">
        <v>12</v>
      </c>
      <c r="K8" s="914">
        <v>12</v>
      </c>
    </row>
    <row r="9" spans="1:13" ht="36" customHeight="1">
      <c r="A9" s="333">
        <v>0.47916666666666669</v>
      </c>
      <c r="B9" s="897" t="s">
        <v>154</v>
      </c>
      <c r="C9" s="898" t="s">
        <v>154</v>
      </c>
      <c r="D9" s="918" t="s">
        <v>154</v>
      </c>
      <c r="E9" s="919"/>
      <c r="F9" s="920"/>
      <c r="G9" s="921"/>
      <c r="H9" s="922"/>
      <c r="I9" s="923"/>
      <c r="J9" s="924">
        <v>12</v>
      </c>
      <c r="K9" s="914">
        <v>12</v>
      </c>
    </row>
    <row r="10" spans="1:13" ht="36" customHeight="1">
      <c r="A10" s="274">
        <v>0.5</v>
      </c>
      <c r="B10" s="1083" t="s">
        <v>136</v>
      </c>
      <c r="C10" s="1083"/>
      <c r="D10" s="1083"/>
      <c r="E10" s="1083"/>
      <c r="F10" s="1083"/>
      <c r="G10" s="1083"/>
      <c r="H10" s="1083"/>
      <c r="I10" s="1083"/>
      <c r="J10" s="925">
        <v>12</v>
      </c>
      <c r="K10" s="914">
        <v>0</v>
      </c>
      <c r="L10" s="150"/>
      <c r="M10" s="150"/>
    </row>
    <row r="11" spans="1:13" ht="36" customHeight="1">
      <c r="A11" s="333">
        <v>0.52083333333333337</v>
      </c>
      <c r="B11" s="897" t="s">
        <v>155</v>
      </c>
      <c r="C11" s="898" t="s">
        <v>155</v>
      </c>
      <c r="D11" s="907" t="s">
        <v>155</v>
      </c>
      <c r="E11" s="908"/>
      <c r="F11" s="909"/>
      <c r="G11" s="910"/>
      <c r="H11" s="911"/>
      <c r="I11" s="912"/>
      <c r="J11" s="913">
        <v>12</v>
      </c>
      <c r="K11" s="914">
        <v>12</v>
      </c>
    </row>
    <row r="12" spans="1:13" ht="36" customHeight="1">
      <c r="A12" s="333">
        <v>0.54166666666666663</v>
      </c>
      <c r="B12" s="897" t="s">
        <v>156</v>
      </c>
      <c r="C12" s="898" t="s">
        <v>156</v>
      </c>
      <c r="D12" s="907" t="s">
        <v>156</v>
      </c>
      <c r="E12" s="908"/>
      <c r="F12" s="909"/>
      <c r="G12" s="910"/>
      <c r="H12" s="911"/>
      <c r="I12" s="912"/>
      <c r="J12" s="913">
        <v>12</v>
      </c>
      <c r="K12" s="914">
        <v>12</v>
      </c>
    </row>
    <row r="13" spans="1:13" ht="36" customHeight="1">
      <c r="A13" s="333">
        <v>0.5625</v>
      </c>
      <c r="B13" s="897" t="s">
        <v>157</v>
      </c>
      <c r="C13" s="898" t="s">
        <v>157</v>
      </c>
      <c r="D13" s="907" t="s">
        <v>157</v>
      </c>
      <c r="E13" s="908"/>
      <c r="F13" s="909"/>
      <c r="G13" s="910"/>
      <c r="H13" s="911"/>
      <c r="I13" s="912"/>
      <c r="J13" s="913">
        <v>12</v>
      </c>
      <c r="K13" s="914">
        <v>12</v>
      </c>
    </row>
    <row r="14" spans="1:13" ht="36" customHeight="1" thickBot="1">
      <c r="A14" s="926">
        <v>0.58333333333333337</v>
      </c>
      <c r="B14" s="927" t="s">
        <v>159</v>
      </c>
      <c r="C14" s="928" t="s">
        <v>159</v>
      </c>
      <c r="D14" s="929" t="s">
        <v>159</v>
      </c>
      <c r="E14" s="930"/>
      <c r="F14" s="931"/>
      <c r="G14" s="932"/>
      <c r="H14" s="933"/>
      <c r="I14" s="934"/>
      <c r="J14" s="935">
        <v>12</v>
      </c>
      <c r="K14" s="936">
        <v>12</v>
      </c>
    </row>
    <row r="15" spans="1:13" ht="36" customHeight="1" thickTop="1" thickBot="1">
      <c r="A15" s="937">
        <v>0.60416666666666663</v>
      </c>
      <c r="B15" s="938"/>
      <c r="C15" s="1070" t="s">
        <v>161</v>
      </c>
      <c r="D15" s="1070"/>
      <c r="E15" s="1070"/>
      <c r="F15" s="1070"/>
      <c r="G15" s="1070"/>
      <c r="H15" s="1070"/>
      <c r="I15" s="939"/>
      <c r="J15" s="940"/>
      <c r="K15" s="941"/>
    </row>
    <row r="16" spans="1:13" ht="19.5" thickTop="1">
      <c r="A16" s="355"/>
      <c r="B16" s="356"/>
      <c r="C16" s="356"/>
      <c r="D16" s="356"/>
      <c r="E16" s="356"/>
      <c r="F16" s="356"/>
      <c r="G16" s="356"/>
      <c r="H16" s="356"/>
      <c r="I16" s="356"/>
      <c r="J16" s="357"/>
      <c r="K16" s="357"/>
    </row>
    <row r="17" spans="1:11" ht="18.75">
      <c r="A17" s="355"/>
      <c r="B17" s="356"/>
      <c r="C17" s="356"/>
      <c r="D17" s="356"/>
      <c r="E17" s="356"/>
      <c r="F17" s="356"/>
      <c r="G17" s="150"/>
      <c r="H17" s="356"/>
      <c r="I17" s="356"/>
      <c r="J17" s="357"/>
      <c r="K17" s="357"/>
    </row>
    <row r="18" spans="1:11" ht="18.75">
      <c r="A18" s="355"/>
      <c r="B18" s="356"/>
      <c r="C18" s="356"/>
      <c r="D18" s="356"/>
      <c r="E18" s="356"/>
      <c r="F18" s="356"/>
      <c r="G18" s="150"/>
      <c r="H18" s="356"/>
      <c r="J18" s="357"/>
      <c r="K18" s="357"/>
    </row>
    <row r="19" spans="1:11" ht="18.75">
      <c r="A19" s="355"/>
      <c r="B19" s="356"/>
      <c r="C19" s="356"/>
      <c r="D19" s="356"/>
      <c r="E19" s="356"/>
      <c r="F19" s="356"/>
      <c r="G19" s="150"/>
      <c r="H19" s="356"/>
      <c r="J19" s="357"/>
      <c r="K19" s="357"/>
    </row>
    <row r="20" spans="1:11" ht="18.75">
      <c r="A20" s="358"/>
      <c r="B20" s="356"/>
      <c r="C20" s="356"/>
      <c r="D20" s="356"/>
      <c r="E20" s="356"/>
      <c r="F20" s="356"/>
      <c r="G20" s="356"/>
      <c r="H20" s="356"/>
      <c r="I20" s="11"/>
      <c r="J20" s="11"/>
      <c r="K20" s="11"/>
    </row>
    <row r="21" spans="1:11" ht="15.75">
      <c r="B21" s="356"/>
      <c r="C21" s="356"/>
      <c r="D21" s="359"/>
      <c r="E21" s="150"/>
      <c r="F21" s="150"/>
      <c r="G21" s="150"/>
      <c r="H21" s="150"/>
    </row>
    <row r="22" spans="1:11">
      <c r="A22" s="360"/>
      <c r="C22" s="360"/>
      <c r="D22" s="360"/>
      <c r="E22" s="361"/>
      <c r="F22" s="361"/>
      <c r="G22" s="361"/>
      <c r="H22" s="360"/>
    </row>
  </sheetData>
  <mergeCells count="6">
    <mergeCell ref="I1:K1"/>
    <mergeCell ref="J2:K2"/>
    <mergeCell ref="B10:I10"/>
    <mergeCell ref="C15:H15"/>
    <mergeCell ref="A1:B1"/>
    <mergeCell ref="C1:D1"/>
  </mergeCells>
  <printOptions horizontalCentered="1"/>
  <pageMargins left="0" right="0" top="0" bottom="0"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20</vt:i4>
      </vt:variant>
    </vt:vector>
  </HeadingPairs>
  <TitlesOfParts>
    <vt:vector size="41" baseType="lpstr">
      <vt:lpstr>Convocation</vt:lpstr>
      <vt:lpstr>Règlement</vt:lpstr>
      <vt:lpstr>Lieux</vt:lpstr>
      <vt:lpstr>HG Samedi</vt:lpstr>
      <vt:lpstr>HG Dimanche</vt:lpstr>
      <vt:lpstr>HG Draveil Samedi</vt:lpstr>
      <vt:lpstr>HG Draveil Dimanche</vt:lpstr>
      <vt:lpstr>HG Corbeil Samedi</vt:lpstr>
      <vt:lpstr>HG Corbeil Dimanche</vt:lpstr>
      <vt:lpstr>SM</vt:lpstr>
      <vt:lpstr>JG</vt:lpstr>
      <vt:lpstr>CG</vt:lpstr>
      <vt:lpstr>MG</vt:lpstr>
      <vt:lpstr>BG</vt:lpstr>
      <vt:lpstr>SD</vt:lpstr>
      <vt:lpstr>JF</vt:lpstr>
      <vt:lpstr>CF</vt:lpstr>
      <vt:lpstr>MF</vt:lpstr>
      <vt:lpstr>BF</vt:lpstr>
      <vt:lpstr>Licenciés</vt:lpstr>
      <vt:lpstr>Pas validés</vt:lpstr>
      <vt:lpstr>BF!Zone_d_impression</vt:lpstr>
      <vt:lpstr>BG!Zone_d_impression</vt:lpstr>
      <vt:lpstr>CF!Zone_d_impression</vt:lpstr>
      <vt:lpstr>CG!Zone_d_impression</vt:lpstr>
      <vt:lpstr>Convocation!Zone_d_impression</vt:lpstr>
      <vt:lpstr>'HG Corbeil Dimanche'!Zone_d_impression</vt:lpstr>
      <vt:lpstr>'HG Corbeil Samedi'!Zone_d_impression</vt:lpstr>
      <vt:lpstr>'HG Dimanche'!Zone_d_impression</vt:lpstr>
      <vt:lpstr>'HG Draveil Dimanche'!Zone_d_impression</vt:lpstr>
      <vt:lpstr>'HG Draveil Samedi'!Zone_d_impression</vt:lpstr>
      <vt:lpstr>'HG Samedi'!Zone_d_impression</vt:lpstr>
      <vt:lpstr>JF!Zone_d_impression</vt:lpstr>
      <vt:lpstr>JG!Zone_d_impression</vt:lpstr>
      <vt:lpstr>Licenciés!Zone_d_impression</vt:lpstr>
      <vt:lpstr>MF!Zone_d_impression</vt:lpstr>
      <vt:lpstr>MG!Zone_d_impression</vt:lpstr>
      <vt:lpstr>'Pas validés'!Zone_d_impression</vt:lpstr>
      <vt:lpstr>Règlement!Zone_d_impression</vt:lpstr>
      <vt:lpstr>SD!Zone_d_impression</vt:lpstr>
      <vt:lpstr>SM!Zone_d_impression</vt:lpstr>
    </vt:vector>
  </TitlesOfParts>
  <Company>cab</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cab</dc:creator>
  <cp:lastModifiedBy>isabelle.bahain</cp:lastModifiedBy>
  <cp:lastPrinted>2022-10-20T00:45:34Z</cp:lastPrinted>
  <dcterms:created xsi:type="dcterms:W3CDTF">1999-09-21T17:41:57Z</dcterms:created>
  <dcterms:modified xsi:type="dcterms:W3CDTF">2022-12-01T08:10:57Z</dcterms:modified>
</cp:coreProperties>
</file>